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1.12.70\estadistica spss\ESTADISTICAS\ANEXO\ANX 2015\TABULADOS\"/>
    </mc:Choice>
  </mc:AlternateContent>
  <bookViews>
    <workbookView xWindow="0" yWindow="0" windowWidth="28800" windowHeight="12135" tabRatio="844"/>
  </bookViews>
  <sheets>
    <sheet name="JD-JAI-TOTAL" sheetId="41" r:id="rId1"/>
    <sheet name="JD-JAI-PENAL" sheetId="40" r:id="rId2"/>
    <sheet name="JD-JAI-ADMVA" sheetId="39" r:id="rId3"/>
    <sheet name="JD-JAI-CIVIL" sheetId="38" r:id="rId4"/>
    <sheet name="JD-JAI-TRAB" sheetId="37" r:id="rId5"/>
    <sheet name="JD-CP-P" sheetId="34" r:id="rId6"/>
    <sheet name="JD-CP-AP (1)" sheetId="36" r:id="rId7"/>
    <sheet name="JD-CP-AP (2)" sheetId="35" r:id="rId8"/>
    <sheet name="JD-JF-TOTAL" sheetId="33" r:id="rId9"/>
    <sheet name="JD-JF-ADMVA" sheetId="32" r:id="rId10"/>
    <sheet name="JD-JF-CIVIL" sheetId="31" r:id="rId11"/>
    <sheet name="JD-CO-TOT" sheetId="30" r:id="rId12"/>
    <sheet name="JD-CO-LIB-MAT" sheetId="29" r:id="rId13"/>
    <sheet name="JD-CO-REC-MAT" sheetId="28" r:id="rId14"/>
    <sheet name="JD-TOT-RUB (1)" sheetId="27" r:id="rId15"/>
    <sheet name="JD-TOT-RUB (2)" sheetId="26" r:id="rId16"/>
    <sheet name="JD-TOT-RUB (3)" sheetId="25" r:id="rId17"/>
    <sheet name="JD-TOT-MAT (1)" sheetId="24" r:id="rId18"/>
    <sheet name="JD-TOT-MAT (2)" sheetId="23" r:id="rId19"/>
    <sheet name="JD-TOT-TOT" sheetId="22" r:id="rId20"/>
    <sheet name="JD-TOT-ORAL" sheetId="44" r:id="rId21"/>
    <sheet name="ABREV" sheetId="42" r:id="rId22"/>
    <sheet name="NOTAS JD" sheetId="43" r:id="rId23"/>
  </sheets>
  <definedNames>
    <definedName name="_xlnm._FilterDatabase" localSheetId="12" hidden="1">'JD-CO-LIB-MAT'!$A$9:$AL$743</definedName>
    <definedName name="_xlnm._FilterDatabase" localSheetId="13" hidden="1">'JD-CO-REC-MAT'!$A$9:$AL$743</definedName>
    <definedName name="_xlnm._FilterDatabase" localSheetId="11" hidden="1">'JD-CO-TOT'!$A$9:$AL$743</definedName>
    <definedName name="_xlnm._FilterDatabase" localSheetId="6" hidden="1">'JD-CP-AP (1)'!$A$9:$AL$743</definedName>
    <definedName name="_xlnm._FilterDatabase" localSheetId="7" hidden="1">'JD-CP-AP (2)'!$A$9:$AL$743</definedName>
    <definedName name="_xlnm._FilterDatabase" localSheetId="5" hidden="1">'JD-CP-P'!$A$9:$AU$743</definedName>
    <definedName name="_xlnm._FilterDatabase" localSheetId="2" hidden="1">'JD-JAI-ADMVA'!$A$9:$AT$743</definedName>
    <definedName name="_xlnm._FilterDatabase" localSheetId="3" hidden="1">'JD-JAI-CIVIL'!$A$9:$AT$743</definedName>
    <definedName name="_xlnm._FilterDatabase" localSheetId="1" hidden="1">'JD-JAI-PENAL'!$A$9:$AT$743</definedName>
    <definedName name="_xlnm._FilterDatabase" localSheetId="0" hidden="1">'JD-JAI-TOTAL'!$A$9:$AT$737</definedName>
    <definedName name="_xlnm._FilterDatabase" localSheetId="4" hidden="1">'JD-JAI-TRAB'!$A$9:$AT$743</definedName>
    <definedName name="_xlnm._FilterDatabase" localSheetId="9" hidden="1">'JD-JF-ADMVA'!$A$9:$AP$741</definedName>
    <definedName name="_xlnm._FilterDatabase" localSheetId="10" hidden="1">'JD-JF-CIVIL'!$A$9:$AP$743</definedName>
    <definedName name="_xlnm._FilterDatabase" localSheetId="8" hidden="1">'JD-JF-TOTAL'!$A$9:$AP$739</definedName>
    <definedName name="_xlnm._FilterDatabase" localSheetId="17" hidden="1">'JD-TOT-MAT (1)'!$A$9:$BR$743</definedName>
    <definedName name="_xlnm._FilterDatabase" localSheetId="18" hidden="1">'JD-TOT-MAT (2)'!$A$9:$BR$743</definedName>
    <definedName name="_xlnm._FilterDatabase" localSheetId="20" hidden="1">'JD-TOT-ORAL'!$A$9:$AD$9</definedName>
    <definedName name="_xlnm._FilterDatabase" localSheetId="14" hidden="1">'JD-TOT-RUB (1)'!$A$9:$AH$743</definedName>
    <definedName name="_xlnm._FilterDatabase" localSheetId="15" hidden="1">'JD-TOT-RUB (2)'!$A$9:$AD$743</definedName>
    <definedName name="_xlnm._FilterDatabase" localSheetId="16" hidden="1">'JD-TOT-RUB (3)'!$A$9:$AD$742</definedName>
    <definedName name="_xlnm._FilterDatabase" localSheetId="19" hidden="1">'JD-TOT-TOT'!$A$9:$AH$743</definedName>
    <definedName name="_xlnm.Print_Area" localSheetId="21">ABREV!$A$1:$C$9</definedName>
    <definedName name="_xlnm.Print_Area" localSheetId="12">'JD-CO-LIB-MAT'!$A$1:$AL$743</definedName>
    <definedName name="_xlnm.Print_Area" localSheetId="13">'JD-CO-REC-MAT'!$A$1:$AL$743</definedName>
    <definedName name="_xlnm.Print_Area" localSheetId="11">'JD-CO-TOT'!$A$1:$AL$743</definedName>
    <definedName name="_xlnm.Print_Area" localSheetId="6">'JD-CP-AP (1)'!$A$1:$AK$743</definedName>
    <definedName name="_xlnm.Print_Area" localSheetId="7">'JD-CP-AP (2)'!$A$1:$AK$743</definedName>
    <definedName name="_xlnm.Print_Area" localSheetId="5">'JD-CP-P'!$A$1:$AT$743</definedName>
    <definedName name="_xlnm.Print_Area" localSheetId="2">'JD-JAI-ADMVA'!$A$1:$AT$743</definedName>
    <definedName name="_xlnm.Print_Area" localSheetId="3">'JD-JAI-CIVIL'!$A$1:$AT$743</definedName>
    <definedName name="_xlnm.Print_Area" localSheetId="1">'JD-JAI-PENAL'!$A$1:$AT$743</definedName>
    <definedName name="_xlnm.Print_Area" localSheetId="0">'JD-JAI-TOTAL'!$A$1:$AT$743</definedName>
    <definedName name="_xlnm.Print_Area" localSheetId="4">'JD-JAI-TRAB'!$A$1:$AT$743</definedName>
    <definedName name="_xlnm.Print_Area" localSheetId="9">'JD-JF-ADMVA'!$A$1:$AP$743</definedName>
    <definedName name="_xlnm.Print_Area" localSheetId="10">'JD-JF-CIVIL'!$A$1:$AP$743</definedName>
    <definedName name="_xlnm.Print_Area" localSheetId="8">'JD-JF-TOTAL'!$A$1:$AP$743</definedName>
    <definedName name="_xlnm.Print_Area" localSheetId="17">'JD-TOT-MAT (1)'!$A$1:$BR$743</definedName>
    <definedName name="_xlnm.Print_Area" localSheetId="18">'JD-TOT-MAT (2)'!$A$1:$BR$743</definedName>
    <definedName name="_xlnm.Print_Area" localSheetId="20">'JD-TOT-ORAL'!$A$1:$AD$18</definedName>
    <definedName name="_xlnm.Print_Area" localSheetId="14">'JD-TOT-RUB (1)'!$A$1:$AH$743</definedName>
    <definedName name="_xlnm.Print_Area" localSheetId="15">'JD-TOT-RUB (2)'!$A$1:$AD$743</definedName>
    <definedName name="_xlnm.Print_Area" localSheetId="16">'JD-TOT-RUB (3)'!$A$1:$AD$743</definedName>
    <definedName name="_xlnm.Print_Area" localSheetId="19">'JD-TOT-TOT'!$A$1:$AH$743</definedName>
    <definedName name="_xlnm.Print_Area" localSheetId="22">'NOTAS JD'!$A$1:$C$36</definedName>
    <definedName name="_xlnm.Print_Titles" localSheetId="12">'JD-CO-LIB-MAT'!$1:$8</definedName>
    <definedName name="_xlnm.Print_Titles" localSheetId="13">'JD-CO-REC-MAT'!$1:$8</definedName>
    <definedName name="_xlnm.Print_Titles" localSheetId="11">'JD-CO-TOT'!$1:$8</definedName>
    <definedName name="_xlnm.Print_Titles" localSheetId="6">'JD-CP-AP (1)'!$1:$8</definedName>
    <definedName name="_xlnm.Print_Titles" localSheetId="7">'JD-CP-AP (2)'!$1:$8</definedName>
    <definedName name="_xlnm.Print_Titles" localSheetId="5">'JD-CP-P'!$1:$8</definedName>
    <definedName name="_xlnm.Print_Titles" localSheetId="2">'JD-JAI-ADMVA'!$1:$8</definedName>
    <definedName name="_xlnm.Print_Titles" localSheetId="3">'JD-JAI-CIVIL'!$1:$8</definedName>
    <definedName name="_xlnm.Print_Titles" localSheetId="1">'JD-JAI-PENAL'!$1:$8</definedName>
    <definedName name="_xlnm.Print_Titles" localSheetId="0">'JD-JAI-TOTAL'!$1:$8</definedName>
    <definedName name="_xlnm.Print_Titles" localSheetId="4">'JD-JAI-TRAB'!$1:$8</definedName>
    <definedName name="_xlnm.Print_Titles" localSheetId="9">'JD-JF-ADMVA'!$1:$8</definedName>
    <definedName name="_xlnm.Print_Titles" localSheetId="10">'JD-JF-CIVIL'!$1:$8</definedName>
    <definedName name="_xlnm.Print_Titles" localSheetId="8">'JD-JF-TOTAL'!$1:$8</definedName>
    <definedName name="_xlnm.Print_Titles" localSheetId="17">'JD-TOT-MAT (1)'!$1:$8</definedName>
    <definedName name="_xlnm.Print_Titles" localSheetId="18">'JD-TOT-MAT (2)'!$1:$8</definedName>
    <definedName name="_xlnm.Print_Titles" localSheetId="20">'JD-TOT-ORAL'!$1:$8</definedName>
    <definedName name="_xlnm.Print_Titles" localSheetId="14">'JD-TOT-RUB (1)'!$1:$8</definedName>
    <definedName name="_xlnm.Print_Titles" localSheetId="15">'JD-TOT-RUB (2)'!$1:$8</definedName>
    <definedName name="_xlnm.Print_Titles" localSheetId="16">'JD-TOT-RUB (3)'!$1:$8</definedName>
    <definedName name="_xlnm.Print_Titles" localSheetId="19">'JD-TOT-TOT'!$1:$8</definedName>
  </definedNames>
  <calcPr calcId="152511" fullCalcOnLoad="1"/>
</workbook>
</file>

<file path=xl/calcChain.xml><?xml version="1.0" encoding="utf-8"?>
<calcChain xmlns="http://schemas.openxmlformats.org/spreadsheetml/2006/main">
  <c r="AD16" i="44" l="1"/>
  <c r="AD18" i="44"/>
  <c r="AB16" i="44"/>
  <c r="AB18" i="44"/>
  <c r="X16" i="44"/>
  <c r="X18" i="44"/>
  <c r="T16" i="44"/>
  <c r="T18" i="44"/>
  <c r="R16" i="44"/>
  <c r="R18" i="44"/>
  <c r="Q16" i="44"/>
  <c r="M16" i="44"/>
  <c r="M18" i="44"/>
  <c r="K16" i="44"/>
  <c r="K18" i="44"/>
  <c r="J16" i="44"/>
  <c r="J18" i="44"/>
  <c r="F16" i="44"/>
  <c r="Q18" i="44"/>
  <c r="F18" i="44"/>
  <c r="AD743" i="22"/>
  <c r="F148" i="22"/>
  <c r="BH148" i="23"/>
  <c r="AP148" i="23"/>
  <c r="F148" i="23"/>
  <c r="BH148" i="24"/>
  <c r="AP148" i="24"/>
  <c r="F743" i="24"/>
  <c r="F158" i="24"/>
  <c r="F156" i="24"/>
  <c r="F148" i="24"/>
  <c r="F148" i="25"/>
  <c r="F158" i="26"/>
  <c r="F743" i="26"/>
  <c r="F148" i="26"/>
  <c r="X743" i="27"/>
  <c r="X158" i="27"/>
  <c r="X156" i="27"/>
  <c r="X148" i="27"/>
  <c r="F148" i="27"/>
  <c r="AJ743" i="41"/>
  <c r="AJ158" i="41"/>
  <c r="AJ156" i="41"/>
  <c r="AJ148" i="41"/>
  <c r="AJ743" i="39"/>
  <c r="AJ158" i="39"/>
  <c r="AJ156" i="39"/>
  <c r="AJ148" i="39"/>
  <c r="X148" i="28"/>
  <c r="R743" i="28"/>
  <c r="O743" i="28"/>
  <c r="O158" i="28"/>
  <c r="O156" i="28"/>
  <c r="O148" i="28"/>
  <c r="I743" i="28"/>
  <c r="F158" i="28"/>
  <c r="F156" i="28"/>
  <c r="F743" i="28"/>
  <c r="F148" i="28"/>
  <c r="AJ148" i="29"/>
  <c r="AG743" i="29"/>
  <c r="AG158" i="29"/>
  <c r="AG156" i="29"/>
  <c r="AG148" i="29"/>
  <c r="AA743" i="29"/>
  <c r="AA158" i="29"/>
  <c r="AA156" i="29"/>
  <c r="AA148" i="29"/>
  <c r="X743" i="29"/>
  <c r="X158" i="29"/>
  <c r="X156" i="29"/>
  <c r="X148" i="29"/>
  <c r="O743" i="29"/>
  <c r="O158" i="29"/>
  <c r="O156" i="29"/>
  <c r="O148" i="29"/>
  <c r="AJ158" i="30"/>
  <c r="AJ156" i="30"/>
  <c r="F148" i="29"/>
  <c r="AJ148" i="30"/>
  <c r="AJ743" i="30"/>
  <c r="AG743" i="30"/>
  <c r="AG158" i="30"/>
  <c r="AG156" i="30"/>
  <c r="AG148" i="30"/>
  <c r="AA743" i="30"/>
  <c r="X743" i="30"/>
  <c r="AA158" i="30"/>
  <c r="AA156" i="30"/>
  <c r="X158" i="30"/>
  <c r="X156" i="30"/>
  <c r="AA148" i="30"/>
  <c r="X148" i="30"/>
  <c r="R743" i="30"/>
  <c r="O743" i="30"/>
  <c r="R158" i="30"/>
  <c r="R156" i="30"/>
  <c r="R148" i="30"/>
  <c r="O158" i="30"/>
  <c r="O156" i="30"/>
  <c r="O148" i="30"/>
  <c r="I743" i="30"/>
  <c r="F743" i="30"/>
  <c r="I158" i="30"/>
  <c r="I156" i="30"/>
  <c r="I148" i="30"/>
  <c r="F158" i="30"/>
  <c r="F156" i="30"/>
  <c r="F148" i="30"/>
  <c r="AJ743" i="33"/>
  <c r="AJ158" i="33"/>
  <c r="AJ156" i="33"/>
  <c r="AJ148" i="33"/>
  <c r="F743" i="33"/>
  <c r="F158" i="33"/>
  <c r="F156" i="33"/>
  <c r="F148" i="33"/>
  <c r="AJ743" i="31"/>
  <c r="F743" i="31"/>
  <c r="F158" i="31"/>
  <c r="F156" i="31"/>
  <c r="F148" i="31"/>
  <c r="AE743" i="36"/>
  <c r="AE158" i="36"/>
  <c r="AE148" i="36"/>
  <c r="F743" i="36"/>
  <c r="F158" i="36"/>
  <c r="F148" i="36"/>
  <c r="F743" i="34"/>
  <c r="AN743" i="34"/>
  <c r="F158" i="34"/>
  <c r="F156" i="34"/>
  <c r="F743" i="41"/>
  <c r="F158" i="41"/>
  <c r="F156" i="41"/>
  <c r="F148" i="41"/>
  <c r="F743" i="37"/>
  <c r="F158" i="37"/>
  <c r="F156" i="37"/>
  <c r="F148" i="37"/>
  <c r="AJ743" i="38"/>
  <c r="AJ158" i="38"/>
  <c r="AJ156" i="38"/>
  <c r="AJ148" i="38"/>
  <c r="F743" i="38"/>
  <c r="F158" i="38"/>
  <c r="F156" i="38"/>
  <c r="F148" i="38"/>
  <c r="F743" i="39"/>
  <c r="F158" i="39"/>
  <c r="F156" i="39"/>
  <c r="F148" i="39"/>
  <c r="AJ743" i="40"/>
  <c r="AJ158" i="40"/>
  <c r="AJ156" i="40"/>
  <c r="AJ148" i="40"/>
  <c r="F743" i="40"/>
  <c r="F158" i="40"/>
  <c r="F156" i="40"/>
  <c r="F148" i="40"/>
  <c r="AB743" i="22"/>
  <c r="AD315" i="22"/>
  <c r="AB315" i="22"/>
  <c r="AB290" i="22"/>
  <c r="AB288" i="22"/>
  <c r="AB287" i="22"/>
  <c r="AD117" i="22"/>
  <c r="AB117" i="22"/>
  <c r="AD298" i="24"/>
  <c r="AD297" i="24"/>
  <c r="AD295" i="24"/>
  <c r="AD294" i="24"/>
  <c r="AD293" i="24"/>
  <c r="AB288" i="24"/>
  <c r="AB287" i="24"/>
  <c r="AB279" i="24"/>
  <c r="AT743" i="34"/>
  <c r="AR743" i="34"/>
  <c r="AH743" i="22"/>
  <c r="AH743" i="23"/>
  <c r="AH602" i="23"/>
  <c r="E7" i="43"/>
  <c r="E6" i="43"/>
  <c r="E5" i="43"/>
  <c r="E4" i="43"/>
  <c r="E3" i="43"/>
  <c r="E2" i="43"/>
</calcChain>
</file>

<file path=xl/sharedStrings.xml><?xml version="1.0" encoding="utf-8"?>
<sst xmlns="http://schemas.openxmlformats.org/spreadsheetml/2006/main" count="12103" uniqueCount="375">
  <si>
    <t>PROCESOS PENALES FEDERALES</t>
  </si>
  <si>
    <t>MOVIMIENTO ESTADÍSTICO DEL ARCHIVO PROVISIONAL DE PROCESOS PENALES FEDERALES EN LOS JUZGADOS DE DISTRITO</t>
  </si>
  <si>
    <t>AVERIGUACIONES CON ORDEN DE APREHENSIÓN Y COMPARECENCIA</t>
  </si>
  <si>
    <t>ÓRGANO JURISDICCIONAL</t>
  </si>
  <si>
    <t>EXISTENCIA INICIAL</t>
  </si>
  <si>
    <t>INGRESO</t>
  </si>
  <si>
    <t>REINGRESO CAM. SENT. O REV.</t>
  </si>
  <si>
    <t>INGRESO TOTAL</t>
  </si>
  <si>
    <t>SOBR.</t>
  </si>
  <si>
    <t>INC.</t>
  </si>
  <si>
    <t>IMP.</t>
  </si>
  <si>
    <t>ACUM.</t>
  </si>
  <si>
    <t>OTRO</t>
  </si>
  <si>
    <t>EGRESO CUMP. ORDEN</t>
  </si>
  <si>
    <t>EGRESO CAMB. SENT. O REP.</t>
  </si>
  <si>
    <t>EGRESO TOTAL</t>
  </si>
  <si>
    <t>EXISTENCIA FINAL</t>
  </si>
  <si>
    <t>INGRESO POR TRASLADO</t>
  </si>
  <si>
    <t>EGRESO POR TRASLADO</t>
  </si>
  <si>
    <t>PROCESOS</t>
  </si>
  <si>
    <t>MOVIMIENTO ESTADÍSTICO DE JUICIOS DE AMPARO INDIRECTO EN LOS JUZGADOS DE DISTRITO</t>
  </si>
  <si>
    <t>TOTAL</t>
  </si>
  <si>
    <t>REINGRESO CAMB.SENT. O REV.</t>
  </si>
  <si>
    <t>REINGRESO REP. PROC.</t>
  </si>
  <si>
    <t>DES.</t>
  </si>
  <si>
    <t>NO INT.</t>
  </si>
  <si>
    <t>AMPARA</t>
  </si>
  <si>
    <t>AMPARA Y NO AMPARA</t>
  </si>
  <si>
    <t>AMP., NO AMP. Y SOBRESEE</t>
  </si>
  <si>
    <t>AMPARA Y SOBRESEE</t>
  </si>
  <si>
    <t>NO       AMPARA</t>
  </si>
  <si>
    <t>NO AMP. Y SOBRESEE</t>
  </si>
  <si>
    <t>SOBRESEE</t>
  </si>
  <si>
    <t>ENVÍO TEMPORAL</t>
  </si>
  <si>
    <t>TRABAJO</t>
  </si>
  <si>
    <t>CIVIL</t>
  </si>
  <si>
    <t>ADMINISTRATIVA</t>
  </si>
  <si>
    <t>PENAL</t>
  </si>
  <si>
    <t>MOVIMIENTO ESTADÍSTICO DE PROCESOS PENALES FEDERALES EN LOS JUZGADOS DE DISTRITO</t>
  </si>
  <si>
    <t>MOVIMIENTO EXTERNO</t>
  </si>
  <si>
    <t>MOVIMIENTO INTERNO</t>
  </si>
  <si>
    <t xml:space="preserve"> INGRESO</t>
  </si>
  <si>
    <t xml:space="preserve">REINGRESO CAMB.SENT. </t>
  </si>
  <si>
    <t>COND.</t>
  </si>
  <si>
    <t>ABSOL.</t>
  </si>
  <si>
    <t>SOBR. PRES.</t>
  </si>
  <si>
    <t>OTRA</t>
  </si>
  <si>
    <t>AVERIG. EN TRÁMITE</t>
  </si>
  <si>
    <t>CAUSAS EN TRÁMITE</t>
  </si>
  <si>
    <t>AVERIG. CON ORDEN</t>
  </si>
  <si>
    <t>CAUSAS SUSPENSAS</t>
  </si>
  <si>
    <t>MOVIMIENTO ESTADÍSTICO DE PROCESOS ADMINISTRATIVOS Y CIVILES FEDERALES EN LOS JUZGADOS DE DISTRITO</t>
  </si>
  <si>
    <t>DESIS.</t>
  </si>
  <si>
    <t>DECL.</t>
  </si>
  <si>
    <t>CAD.</t>
  </si>
  <si>
    <t>SIN MAT.</t>
  </si>
  <si>
    <t>MOVIMIENTO ESTADÍSTICO DE COMUNICACIONES OFICIALES EN LOS JUZGADOS DE DISTRITO</t>
  </si>
  <si>
    <t>AMPARO LIBRADAS</t>
  </si>
  <si>
    <t>AMPARO RECIBIDAS</t>
  </si>
  <si>
    <t>PROCESO LIBRADAS</t>
  </si>
  <si>
    <t>PROCESO RECIBIDAS</t>
  </si>
  <si>
    <t>LIBRADAS</t>
  </si>
  <si>
    <t>DEVUELTAS</t>
  </si>
  <si>
    <t>RECIBIDAS</t>
  </si>
  <si>
    <t>MOVIMIENTO ESTADÍSTICO DE COMUNICACIONES OFICIALES RECIBIDAS EN LOS JUZGADOS DE DISTRITO</t>
  </si>
  <si>
    <t>MOVIMIENTO ESTADÍSTICO DE COMUNICACIONES OFICIALES LIBRADAS EN LOS JUZGADOS DE DISTRITO</t>
  </si>
  <si>
    <t>MOVIMIENTO ESTADÍSTICO DEL TOTAL DE ASUNTOS POR RUBRO EN LOS JUZGADOS DE DISTRITO</t>
  </si>
  <si>
    <t>JUICIOS DE AMPARO INDIRECTO</t>
  </si>
  <si>
    <t>REINGRESO</t>
  </si>
  <si>
    <t>NO ADMITIDAS</t>
  </si>
  <si>
    <t>EGRESO</t>
  </si>
  <si>
    <t>PROCESOS ADMINISTRATIVOS Y CIVILES FEDERALES</t>
  </si>
  <si>
    <t>MOVIMIENTO ESTADÍSTICO DEL TOTAL DE ASUNTOS POR MATERIA EN LOS JUZGADOS DE DISTRITO</t>
  </si>
  <si>
    <t>MOVIMIENTO ESTADÍSTICO DEL TOTAL DE ASUNTOS EN LOS JUZGADOS DE DISTRITO</t>
  </si>
  <si>
    <t>EGRESOS</t>
  </si>
  <si>
    <t>JUZGADOS DE DISTRITO</t>
  </si>
  <si>
    <t>ABREVIATURA</t>
  </si>
  <si>
    <t>NOMBRE</t>
  </si>
  <si>
    <t>AMP.</t>
  </si>
  <si>
    <t>NO AMP.</t>
  </si>
  <si>
    <t>NO AMPARA</t>
  </si>
  <si>
    <t>IMPEDIMENTO</t>
  </si>
  <si>
    <t>NEGATIVA DE ORDEN</t>
  </si>
  <si>
    <t>SOBRE. PRES.</t>
  </si>
  <si>
    <t>JUICIOS ORALES DE CUANTÍA MENOR</t>
  </si>
  <si>
    <t>MOVIMIENTO ESTADÍSTICO DE JUICIOS ORALES DE CUANTÍA MENOR EN LOS JUZGADOS DE DISTRITO MERCANTILES</t>
  </si>
  <si>
    <t>NO PRES.</t>
  </si>
  <si>
    <t>DEL 15 DE NOVIEMBRE DE 2014 AL 15 DE NOVIEMBRE DE 2015</t>
  </si>
  <si>
    <t>INICIÓ FUNCIONES EL 16 DE FEBRERO DE 2015, DE CONFORMIDAD CON EL ACUERDO GENERAL 4/2015.</t>
  </si>
  <si>
    <t>EXCLUSIÓN DE TURNO DEL 16 DE FEBRERO AL 15 DE MARZO DE 2015, DE CONFORMIDAD CON EL ACUERDO GENERAL 4/2015.</t>
  </si>
  <si>
    <t>INICIÓ FUNCIONES EL 1 DE MARZO DE 2015, DE CONFORMIDAD CON EL ACUERDO GENERAL 6/2015.</t>
  </si>
  <si>
    <t>EXCLUSIÓN DE TURNO DEL 1 AL 8 DE MARZO DE 2015, DE CONFORMIDAD CON EL ACUERDO GENERAL 6/2015.</t>
  </si>
  <si>
    <t>INICIÓ FUNCIONES EL 1 DE MARZO DE 2015, DE CONFORMIDAD CON EL ACUERDO GENERAL 7/2015.</t>
  </si>
  <si>
    <t>EXCLUSIÓN DE TURNO DEL 1 AL 16 DE MARZO DE 2015, DE CONFORMIDAD CON EL ACUERDO GENERAL 7/2015.</t>
  </si>
  <si>
    <t>EXCLUSIÓN DE TURNO DEL 1 AL 31 DE ENERO DE 2015, DE CONFORMIDAD CON EL ACUERDO CCNO/26/2014.</t>
  </si>
  <si>
    <t>A PARTIR DEL 2 DE ENERO DE 2015, SE ESTABLECIÓ LA COMPETENCIA TEMPORAL PARA CONOCER DE ASUNTOS EJECUTIVOS MERCANTILES CUYA CUANTÍA SEA IGUAL A LA ESTABLECIDA PARA EL CASO DE LOS JUICIOS ORALES MERCANTILES, DE CONFORMIDAD CON LO DISPUESTO POR EL ARTÍCULO 1390 BIS DEL CÓDIGO DE COMERCIO, DE CONFORMIDAD CON EL ACUERDO CCNO/27/2014.</t>
  </si>
  <si>
    <t>PRIMER CIRCUITO</t>
  </si>
  <si>
    <t>AMPARO EN MATERIA PENAL</t>
  </si>
  <si>
    <t>JUZGADO PRIMERO DE DISTRITO</t>
  </si>
  <si>
    <t>JUZGADO SEGUNDO DE DISTRITO</t>
  </si>
  <si>
    <t xml:space="preserve">JUZGADO TERCERO DE DISTRITO </t>
  </si>
  <si>
    <t>JUZGADO CUARTO DE DISTRITO</t>
  </si>
  <si>
    <t xml:space="preserve">JUZGADO QUINTO DE DISTRITO </t>
  </si>
  <si>
    <t xml:space="preserve">JUZGADO SEXTO DE DISTRITO </t>
  </si>
  <si>
    <t xml:space="preserve">JUZGADO SÉPTIMO DE DISTRITO </t>
  </si>
  <si>
    <t>JUZGADO OCTAVO DE DISTRITO</t>
  </si>
  <si>
    <t>JUZGADO NOVENO DE DISTRITO</t>
  </si>
  <si>
    <t xml:space="preserve">JUZGADO DÉCIMO DE DISTRITO </t>
  </si>
  <si>
    <t>JUZGADO DECIMOPRIMERO DE DISTRITO</t>
  </si>
  <si>
    <t>JUZGADO DECIMOSEGUNDO DE DISTRITO</t>
  </si>
  <si>
    <t>JUZGADO DECIMOTERCERO DE DISTRITO</t>
  </si>
  <si>
    <t>JUZGADO DECIMOCUARTO DE DISTRITO</t>
  </si>
  <si>
    <t>TOTAL AMPARO EN MATERIA PENAL</t>
  </si>
  <si>
    <t>JUZGADO TERCERO DE DISTRITO</t>
  </si>
  <si>
    <t>JUZGADO CUARTO DE DISTRITO (13) (19)</t>
  </si>
  <si>
    <t>JUZGADO QUINTO DE DISTRITO</t>
  </si>
  <si>
    <t>JUZGADO SEXTO DE DISTRITO</t>
  </si>
  <si>
    <t>JUZGADO SÉPTIMO DE DISTRITO</t>
  </si>
  <si>
    <t>JUZGADO DÉCIMO DE DISTRITO</t>
  </si>
  <si>
    <t>JUZGADO DECIMOQUINTO DE DISTRITO  (13) (19)</t>
  </si>
  <si>
    <t>JUZGADO DECIMOSEXTO DE DISTRITO</t>
  </si>
  <si>
    <t>JUZGADO DECIMOCTAVO DE DISTRITO</t>
  </si>
  <si>
    <t>TOTAL PROCESOS PENALES FEDERALES</t>
  </si>
  <si>
    <t>MATERIA ADMINISTRATIVA</t>
  </si>
  <si>
    <t xml:space="preserve">JUZGADO PRIMERO DE DISTRITO </t>
  </si>
  <si>
    <t>JUZGADO DECIMOQUINTO DE DISTRITO</t>
  </si>
  <si>
    <t>TOTAL MATERIA ADMINISTRATIVA</t>
  </si>
  <si>
    <t>MATERIA ADMINISTRATIVA ESP. EN COMP. ECON, RADIO Y TELECOM.</t>
  </si>
  <si>
    <t>TOTAL MATERIA ADMINISTRATIVA ESP. EN COMP. ECON, RADIO Y TELECOM.</t>
  </si>
  <si>
    <t>MATERIA CIVIL</t>
  </si>
  <si>
    <t>JUZGADO PRIMERO DE DISTRITO (6) (12)</t>
  </si>
  <si>
    <t>JUZGADO SEGUNDO DE DISTRITO (6) (12)</t>
  </si>
  <si>
    <t>JUZGADO TERCERO DE DISTRITO (6) (12)</t>
  </si>
  <si>
    <t>JUZGADO CUARTO DE DISTRITO (6) (12)</t>
  </si>
  <si>
    <t>JUZGADO QUINTO DE DISTRITO (6) (12)</t>
  </si>
  <si>
    <t>JUZGADO SEXTO DE DISTRITO (6) (12)</t>
  </si>
  <si>
    <t>JUZGADO SÉPTIMO DE DISTRITO (6) (12)</t>
  </si>
  <si>
    <t>JUZGADO OCTAVO DE DISTRITO (6) (12)</t>
  </si>
  <si>
    <t>JUZGADO NOVENO DE DISTRITO (6) (12)</t>
  </si>
  <si>
    <t>JUZGADO DÉCIMO DE DISTRITO (6) (12)</t>
  </si>
  <si>
    <t>JUZGADO DECIMOPRIMERO DE DISTRITO (6) (12)</t>
  </si>
  <si>
    <t>JUZGADO DECIMOSEGUNDO DE DISTRITO (6) (12)</t>
  </si>
  <si>
    <t>JUZGADO DECIMOTERCERO DE DISTRITO (6) (12)</t>
  </si>
  <si>
    <t>JUZGADO DECIMOCUARTO DE DISTRITO (5)</t>
  </si>
  <si>
    <t>TOTAL MATERIA CIVIL</t>
  </si>
  <si>
    <t>MATERIA DE TRABAJO</t>
  </si>
  <si>
    <t>JUZGADO PRIMERO DE DISTRITO (8)</t>
  </si>
  <si>
    <t>JUZGADO SEGUNDO DE DISTRITO (8)</t>
  </si>
  <si>
    <t>JUZGADO TERCERO DE DISTRITO (8)</t>
  </si>
  <si>
    <t>JUZGADO CUARTO DE DISTRITO (8)</t>
  </si>
  <si>
    <t>JUZGADO QUINTO DE DISTRITO (8)</t>
  </si>
  <si>
    <t>JUZGADO SEXTO DE DISTRITO (8)</t>
  </si>
  <si>
    <t>JUZGADO SÉPTIMO DE DISTRITO (7)</t>
  </si>
  <si>
    <t>JUZGADO OCTAVO DE DISTRITO (7)</t>
  </si>
  <si>
    <t>JUZGADO NOVENO DE DISTRITO (7)</t>
  </si>
  <si>
    <t>TOTAL MATERIA DE TRABAJO</t>
  </si>
  <si>
    <t>AUXILIAR EN CARÁCTER DE ORDINARIO</t>
  </si>
  <si>
    <t>JUZGADO PRIMERO DE DISTRITO (26) (27) (29)</t>
  </si>
  <si>
    <t>JUZGADO SEGUNDO DE DISTRITO (26) (27) (30)</t>
  </si>
  <si>
    <t>JUZGADO TERCERO DE DISTRITO (28)</t>
  </si>
  <si>
    <t>TOTAL AUXILIAR EN CARÁCTER DE ORDINARIO</t>
  </si>
  <si>
    <t>TOTAL PRIMER CIRCUITO</t>
  </si>
  <si>
    <t>SEGUNDO CIRCUITO</t>
  </si>
  <si>
    <t>JUZGADO PRIMERO DE DISTRITO (11) (21) (25)</t>
  </si>
  <si>
    <t>JUZGADO SEGUNDO DE DISTRITO (11) (21) (25)</t>
  </si>
  <si>
    <t>JUZGADO TERCERO DE DISTRITO (11) (21) (25)</t>
  </si>
  <si>
    <t>JUZGADO CUARTO DE DISTRITO (11) (21) (25)</t>
  </si>
  <si>
    <t>JUZGADO QUINTO DE DISTRITO (11) (21) (25)</t>
  </si>
  <si>
    <t>JUZGADO SEXTO DE DISTRITO(11) (21) (25)</t>
  </si>
  <si>
    <t>JUZGADO SÉPTIMO DE DISTRITO (10)</t>
  </si>
  <si>
    <t>MATERIAS DE AMPARO Y JUICIOS CIVILES FEDERALES</t>
  </si>
  <si>
    <t>TOTAL MATERIAS DE AMPARO Y JUICIOS CIV. FED.</t>
  </si>
  <si>
    <t>MIXTOS</t>
  </si>
  <si>
    <t xml:space="preserve">JUZGADO SEGUNDO DE DISTRITO </t>
  </si>
  <si>
    <t xml:space="preserve">JUZGADO CUARTO DE DISTRITO </t>
  </si>
  <si>
    <t xml:space="preserve">JUZGADO OCTAVO DE DISTRITO </t>
  </si>
  <si>
    <t xml:space="preserve">JUZGADO DECIMOPRIMERO DE DISTRITO </t>
  </si>
  <si>
    <t xml:space="preserve">JUZGADO DECIMOSEGUNDO DE DISTRITO  </t>
  </si>
  <si>
    <t xml:space="preserve">JUZGADO DECIMOTERCERO DE DISTRITO </t>
  </si>
  <si>
    <t xml:space="preserve">JUZGADO DECIMOCUARTO DE DISTRITO </t>
  </si>
  <si>
    <t>TOTAL MIXTOS</t>
  </si>
  <si>
    <t>TOTAL SEGUNDO CIRCUITO</t>
  </si>
  <si>
    <t>TERCER CIRCUITO</t>
  </si>
  <si>
    <t xml:space="preserve">JUZGADO NOVENO DE DISTRITO </t>
  </si>
  <si>
    <t>MATERIAS ADMINISTRATIVA Y DE TRABAJO</t>
  </si>
  <si>
    <t>TOTAL MATERIAS ADMINISTRATIVA Y DE TRABAJO</t>
  </si>
  <si>
    <t>MATERIA MERCANTIL</t>
  </si>
  <si>
    <t>JUZGADO TERCERO DE DISTRITO (9)</t>
  </si>
  <si>
    <t>TOTAL MATERIA MERCANTIL</t>
  </si>
  <si>
    <t>TOTAL TERCER CIRCUITO</t>
  </si>
  <si>
    <t>CUARTO CIRCUITO</t>
  </si>
  <si>
    <t>MATERIA PENAL</t>
  </si>
  <si>
    <t xml:space="preserve">JUZGADO PRIMERO DE DISTRITO  </t>
  </si>
  <si>
    <t xml:space="preserve">JUZGADO SEGUNDO DE DISTRITO  </t>
  </si>
  <si>
    <t xml:space="preserve">JUZGADO TERCERO DE DISTRITO  </t>
  </si>
  <si>
    <t xml:space="preserve">JUZGADO CUARTO DE DISTRITO  </t>
  </si>
  <si>
    <t>TOTAL MATERIA PENAL</t>
  </si>
  <si>
    <t>MATERIAS CIVIL Y DE TRABAJO</t>
  </si>
  <si>
    <t>TOTAL MATERIAS CIVIL Y DE TRABAJO</t>
  </si>
  <si>
    <t>TOTAL CUARTO CIRCUITO</t>
  </si>
  <si>
    <t>QUINTO CIRCUITO</t>
  </si>
  <si>
    <t>JUZGADO PRIMERO DE DISTRITO (24)</t>
  </si>
  <si>
    <t>JUZGADO SEGUNDO DE DISTRITO (24)</t>
  </si>
  <si>
    <t>JUZGADO TERCERO DE DISTRITO (24)</t>
  </si>
  <si>
    <t>JUZGADO CUARTO DE DISTRITO (24)</t>
  </si>
  <si>
    <t>JUZGADO QUINTO DE DISTRITO (24)</t>
  </si>
  <si>
    <t>JUZGADO SEXTO DE DISTRITO (24)</t>
  </si>
  <si>
    <t>JUZGADO SÉPTIMO DE DISTRITO (24)</t>
  </si>
  <si>
    <t>JUZGADO OCTAVO DE DISTRITO (24)</t>
  </si>
  <si>
    <t>JUZGADO NOVENO DE DISTRITO (24)</t>
  </si>
  <si>
    <t>JUZGADO DÉCIMO DE DISTRITO (24)</t>
  </si>
  <si>
    <t>JUZGADO DECIMOPRIMERO DE DISTRITO (23)</t>
  </si>
  <si>
    <t>JUZGADO DECIMOSEGUNDO DE DISTRITO (23)</t>
  </si>
  <si>
    <t>TOTAL QUINTO CIRCUITO</t>
  </si>
  <si>
    <t>SEXTO CIRCUITO</t>
  </si>
  <si>
    <t>JUZGADO PRIMERO DE DISTRITO (16)</t>
  </si>
  <si>
    <t>JUZGADO SEGUNDO DE DISTRITO (16)</t>
  </si>
  <si>
    <t>JUZGADO TERCERO DE DISTRITO (16)</t>
  </si>
  <si>
    <t>JUZGADO CUARTO DE DISTRITO (17)</t>
  </si>
  <si>
    <t>JUZGADO QUINTO DE DISTRITO (18)</t>
  </si>
  <si>
    <t>AMP. CIVIL, ADMVA, TRAB. Y JUICIOS FEDERALES</t>
  </si>
  <si>
    <t>JUZGADO PRIMERO DE DISTRITO (15)</t>
  </si>
  <si>
    <t>JUZGADO SEGUNDO DE DISTRITO (15)</t>
  </si>
  <si>
    <t>JUZGADO TERCERO DE DISTRITO (15)</t>
  </si>
  <si>
    <t>JUZGADO CUARTO DE DISTRITO (15)</t>
  </si>
  <si>
    <t>JUZGADO QUINTO DE DISTRITO (15)</t>
  </si>
  <si>
    <t>JUZGADO SEXTO DE DISTRITO (15)</t>
  </si>
  <si>
    <t>TOTAL AMP. CIVIL, ADMVA, TRAB. Y JUICIOS FEDERALES</t>
  </si>
  <si>
    <t>JUZGADO PRIMERO DE DISTRITO (2)</t>
  </si>
  <si>
    <t>JUZGADO PRIMERO DE DISTRITO (14)</t>
  </si>
  <si>
    <t>JUZGADO SEGUNDO DE DISTRITO (14)</t>
  </si>
  <si>
    <t>JUZGADO SÉPTIMO DE DISTRITO (15)</t>
  </si>
  <si>
    <t>JUZGADO OCTAVO DE DISTRITO (16)</t>
  </si>
  <si>
    <t>JUZGADO NOVENO DE DISTRITO (16)</t>
  </si>
  <si>
    <t>JUZGADO DÉCIMO DE DISTRITO (16)</t>
  </si>
  <si>
    <t>JUZGADO DECIMOPRIMERO DE DISTRITO (15)</t>
  </si>
  <si>
    <t>AUXILIARES EN CARÁCTER DE ORDINARIO</t>
  </si>
  <si>
    <t>JUZGADO PRIMERO DE DISTRITO (31)</t>
  </si>
  <si>
    <t>JUZGADO SEGUNDO DE DISTRITO (31)</t>
  </si>
  <si>
    <t>JUZGADO TERCERO DE DISTRITO (31)</t>
  </si>
  <si>
    <t xml:space="preserve">JUZGADO SEXTO DE DISTRITO (31) </t>
  </si>
  <si>
    <t>TOTAL AUXILIARES EN CARÁCTER DE ORDINARIO</t>
  </si>
  <si>
    <t>TOTAL SEXTO CIRCUITO</t>
  </si>
  <si>
    <t>SÉPTIMO CIRCUITO</t>
  </si>
  <si>
    <t>JUZGADO DECIMO PRIMERO DE DISTRITO</t>
  </si>
  <si>
    <t xml:space="preserve">JUZGADO DECIMO SEGUNDO DE DISTRITO </t>
  </si>
  <si>
    <t>JUZGADO DECIMO TERCERO DE DISTRITO</t>
  </si>
  <si>
    <t xml:space="preserve">JUZGADO DECIMOQUINTO DE DISTRITO </t>
  </si>
  <si>
    <t xml:space="preserve">JUZGADO DECIMOSÉPTIMO DE DISTRITO </t>
  </si>
  <si>
    <t>TOTAL SÉPTIMO CIRCUITO</t>
  </si>
  <si>
    <t>OCTAVO CIRCUITO</t>
  </si>
  <si>
    <t>JUZGADO PRIMERO DE DISTRITO (LA LAGUNA )</t>
  </si>
  <si>
    <t xml:space="preserve">JUZGADO SEGUNDO DE DISTRITO (LA LAGUNA ) </t>
  </si>
  <si>
    <t>JUZGADO TERCERO DE DISTRITO (LA LAGUNA )</t>
  </si>
  <si>
    <t xml:space="preserve">JUZGADO CUARTO DE DISTRITO (LA LAGUNA ) </t>
  </si>
  <si>
    <t>JUZGADO PRIMERO DE DISTRITO (COAHUILA)</t>
  </si>
  <si>
    <t>JUZGADO SEGUNDO DE DISTRITO (COAHUILA)</t>
  </si>
  <si>
    <t>JUZGADO TERCERO DE DISTRITO (COAHUILA)</t>
  </si>
  <si>
    <t>JUZGADO CUARTO DE DISTRITO (COAHUILA)</t>
  </si>
  <si>
    <t xml:space="preserve">JUZGADO QUINTO DE DISTRITO (COAHUILA) </t>
  </si>
  <si>
    <t>TOTAL OCTAVO CIRCUITO</t>
  </si>
  <si>
    <t>NOVENO CIRCUITO</t>
  </si>
  <si>
    <t>TOTAL NOVENO CIRCUITO</t>
  </si>
  <si>
    <t>DÉCIMO CIRCUITO</t>
  </si>
  <si>
    <t>JUZGADO PRIMERO DE DISTRITO (TABASCO) (4)</t>
  </si>
  <si>
    <t>JUZGADO SEGUNDO DE DISTRITO (TABASCO) (4)</t>
  </si>
  <si>
    <t>JUZGADO TERCERO DE DISTRITO (TABASCO) (4)</t>
  </si>
  <si>
    <t>JUZGADO CUARTO DE DISTRITO (TABASCO) (4)</t>
  </si>
  <si>
    <t>JUZGADO QUINTO DE DISTRITO (TABASCO) (3)</t>
  </si>
  <si>
    <t>JUZGADO SEXTO DE DISTRITO (TABASCO) (3)</t>
  </si>
  <si>
    <t>JUZGADO NOVENO DE DISTRITO (VERACRUZ)</t>
  </si>
  <si>
    <t>JUZGADO DÉCIMO DE DISTRITO (VERACRUZ)</t>
  </si>
  <si>
    <t>JUZGADO DECIMOCUARTO DE DISTRITO (VERACRUZ)</t>
  </si>
  <si>
    <t>TOTAL DÉCIMO CIRCUITO</t>
  </si>
  <si>
    <t>DECIMOPRIMER CIRCUITO</t>
  </si>
  <si>
    <t>TOTAL DECIMOPRIMER CIRCUITO</t>
  </si>
  <si>
    <t>DECIMOSEGUNDO CIRCUITO</t>
  </si>
  <si>
    <t>JUZGADO SEXTO DE DISTRITO (32)</t>
  </si>
  <si>
    <t>JUZGADO SÉPTIMO DE DISTRITO (32)</t>
  </si>
  <si>
    <t xml:space="preserve">JUZGADO OCTAVO DE DISTRITO (33) </t>
  </si>
  <si>
    <t>TOTAL DECIMOSEGUNDO CIRCUITO</t>
  </si>
  <si>
    <t>DECIMOTERCER CIRCUITO</t>
  </si>
  <si>
    <t>TOTAL DECIMOTERCER CIRCUITO</t>
  </si>
  <si>
    <t>DECIMOCUARTO CIRCUITO</t>
  </si>
  <si>
    <t>TOTAL DECIMOCUARTO CIRCUITO</t>
  </si>
  <si>
    <t>DECIMOQUINTO CIRCUITO</t>
  </si>
  <si>
    <t>AMPARO Y JUICIOS FEDERALES</t>
  </si>
  <si>
    <t>TOTAL AMPARO Y JUICIOS FEDERALES</t>
  </si>
  <si>
    <t>JUZGADO PRIMERO DE DISTRITO (MEXICALI)</t>
  </si>
  <si>
    <t>JUZGADO SEGUNDO DE DISTRITO (MEXICALI)</t>
  </si>
  <si>
    <t>JUZGADO TERCERO DE DISTRITO (MEXICALI)</t>
  </si>
  <si>
    <t>JUZGADO CUARTO DE DISTRITO(MEXICALI)</t>
  </si>
  <si>
    <t xml:space="preserve">JUZGADO QUINTO DE DISTRITO (MEXICALI) </t>
  </si>
  <si>
    <t xml:space="preserve">JUZGADO SEXTO DE DISTRITO (MEXICALI) </t>
  </si>
  <si>
    <t xml:space="preserve">JUZGADO SÉPTIMO DE DISTRITO (ENSENADA) </t>
  </si>
  <si>
    <t xml:space="preserve">JUZGADO OCTAVO DE DISTRITO (ENSENADA) </t>
  </si>
  <si>
    <t>JUZGADO NOVENO DE DISTRITO (ENSENADA)</t>
  </si>
  <si>
    <t>TOTAL DECIMOQUINTO CIRCUITO</t>
  </si>
  <si>
    <t>DECIMOSEXTO CIRCUITO</t>
  </si>
  <si>
    <t>TOTAL DECIMOSEXTO CIRCUITO</t>
  </si>
  <si>
    <t>DECIMOSÉPTIMO CIRCUITO</t>
  </si>
  <si>
    <t>TOTAL DECIMOSÉPTIMO CIRCUITO</t>
  </si>
  <si>
    <t>DECIMOCTAVO CIRCUITO</t>
  </si>
  <si>
    <t>TOTAL DECIMOCTAVO CIRCUITO</t>
  </si>
  <si>
    <t>DECIMONOVENO CIRCUITO</t>
  </si>
  <si>
    <t>JUZGADO DÉCIMO PRIMERO DE DISTRITO</t>
  </si>
  <si>
    <t>JUZGADO PRIMERO DE DISTRITO (1) (22)</t>
  </si>
  <si>
    <t xml:space="preserve">JUZGADO SEGUNDO DE DISTRITO  (1) (22) </t>
  </si>
  <si>
    <t>TOTAL DECIMONOVENO CIRCUITO</t>
  </si>
  <si>
    <t>VIGÉSIMO CIRCUITO</t>
  </si>
  <si>
    <t>TOTAL VIGÉSIMO CIRCUITO</t>
  </si>
  <si>
    <t>VIGÉSIMO PRIMER CIRCUITO</t>
  </si>
  <si>
    <t>TOTAL VIGÉSIMO PRIMER CIRCUITO</t>
  </si>
  <si>
    <t>VIGÉSIMO SEGUNDO CIRCUITO</t>
  </si>
  <si>
    <t>TOTAL VIGÉSIMO SEGUNDO CIRCUITO</t>
  </si>
  <si>
    <t>VIGÉSIMO TERCER CIRCUITO</t>
  </si>
  <si>
    <t>TOTAL VIGÉSIMO TERCER CIRCUITO</t>
  </si>
  <si>
    <t>VIGÉSIMO CUARTO CIRCUITO</t>
  </si>
  <si>
    <t>AMPARO CIVIL, ADMINISTRATIVO Y DE TRABAJO Y DE JUICIOS FEDERALES</t>
  </si>
  <si>
    <t xml:space="preserve">TOTAL AMP.CIVIL, ADMIN TRAB. JUICIOS FEDER. </t>
  </si>
  <si>
    <t>TOTAL VIGÉSIMO CUARTO CIRCUITO</t>
  </si>
  <si>
    <t>VIGÉSIMO QUINTO CIRCUITO</t>
  </si>
  <si>
    <t>TOTAL VIGÉSIMO QUINTO CIRCUITO</t>
  </si>
  <si>
    <t>VIGÉSIMO SEXTO CIRCUITO</t>
  </si>
  <si>
    <t>TOTAL VIGÉSIMO SEXTO CIRCUITO</t>
  </si>
  <si>
    <t>VIGÉSIMO SÉPTIMO CIRCUITO</t>
  </si>
  <si>
    <t>TOTAL VIGÉSIMO SÉPTIMO CIRCUITO</t>
  </si>
  <si>
    <t>VIGÉSIMO OCTAVO CIRCUITO</t>
  </si>
  <si>
    <t>TOTAL VIGÉSIMO OCTAVO CIRCUITO</t>
  </si>
  <si>
    <t>VIGÉSIMO NOVENO CIRCUITO</t>
  </si>
  <si>
    <t>TOTAL VIGÉSIMO NOVENO CIRCUITO</t>
  </si>
  <si>
    <t>TRIGÉSIMO CIRCUITO</t>
  </si>
  <si>
    <t>TOTAL TRIGÉSIMO CIRCUITO</t>
  </si>
  <si>
    <t>TRIGÉSIMO PRIMER CIRCUITO</t>
  </si>
  <si>
    <t>TOTAL TRIGÉSIMO PRIMER CIRCUITO</t>
  </si>
  <si>
    <t>TRIGÉSIMO SEGUNDO CIRCUITO</t>
  </si>
  <si>
    <t>TOTAL TRIGÉSIMO SEGUNDO CIRCUITO</t>
  </si>
  <si>
    <t>TOTAL NACIONAL</t>
  </si>
  <si>
    <t>A PARTIR DEL 2 DE MARZO DE 2015 CONCLUYÓ LA COMPETENCIA TEMPORAL PARA CONOCER DE LOS ASUNTOS EJECUTIVOS MERCANTILES CUYA CUANTÍA SEA IGUAL A LA ESTABLECIDA PARA EL CASO DE LOS JUICIOS ORALES MERCANTILES, DE CONFORMIDAD CON LO DISPUESTO POR EL ARTÍCULO 1390 BIS DEL CÓDIGO DE COMERCIO, DE CONFORMIDAD CON EL ACUERDO CCNO/5/2015.</t>
  </si>
  <si>
    <t>INICIÓ FUNCIONES EL 1 DE MAYO DE 2015, DE CONFORMIDAD CON EL ACUERDO GENERAL 15/2015.</t>
  </si>
  <si>
    <t>EXCLUSIÓN DE TURNO DEL 1 AL 29 DE MAYO DE 2015, DE CONFORMIDAD CON EL ACUERDO GENERAL 15/2015</t>
  </si>
  <si>
    <t>EXCLUSIÓN DE TURNO DEL 1 AL 15 DE MAYO DE 2015, DE CONFORMIDAD CON EL ACUERDO CCNO/9/2015</t>
  </si>
  <si>
    <t>EXCLUSIÓN DE TURNO A PARTIR DEL 20 DE MAYO DE 2015 HASTA QUE CONCLUYERON FUNCIONES, DE CONFORMIDAD CON EL ACUERDO CCNO/12/2015</t>
  </si>
  <si>
    <t>CAMBIO DE DENOMINACIÓN Y COMPETENCIA A PARTIR DEL 1 DE JUNIO DE 2015, DE CONFORMIDAD CON EL ACUERDO GENERAL 23/2015.</t>
  </si>
  <si>
    <t>SE TRANSFORMÓ E INICIO FUNCIONES EL 1 DE JUNIO DE 2015, DE CONFORMIDAD CON EL ACUERDO GENERAL 23/2015</t>
  </si>
  <si>
    <t>INICIÓ FUNCIONES EL 1 DE JUNIO DE 2015, DE CONFORMIDAD CON EL ACUERDO GENERAL 23/2015.</t>
  </si>
  <si>
    <t>CONCLUYÓ FUNCIONES EL 24 DE JUNIO DE 2015, DE CONFORMIDAD CON EL ACUERDO GENERAL 29/2015</t>
  </si>
  <si>
    <t>INICIÓ FUNCIONES EL 1 DE JULIO DE 2015, DE CONFORMIDAD CON EL ACUERDO GENERAL 29/2015.</t>
  </si>
  <si>
    <t>EXCLUSIÓN DE TURNO DEL 1 AL 31 DE AGOSTO DE 2015, DE CONFORMIDAD CON EL ACUERDO CCNO/14/2015.</t>
  </si>
  <si>
    <t>EXCLUSIÓN DE TURNO DEL 1 DE AGOSTO AL 15 DE SEPTIEMBRE DE 2015, DE CONFORMIDAD CON EL ACUERDO CCNO/15/2015.</t>
  </si>
  <si>
    <t>INICIÓ FUNCIONES EL 16 DE OCTUBRE DE 2015, DE CONFORMIDAD CON EL ACUERDO GENERAL 41/2015</t>
  </si>
  <si>
    <t>EXCLUSIÓN DE TURNO DEL 16 DE OCTUBRE AL 2 DE NOVIEMBRE DE 2015, DE CONFORMIDAD CON EL ACUERDO GENERAL 41/2015.</t>
  </si>
  <si>
    <t>EXCLUSIÓN DE TURNO DEL 16 DE OCTUBRE AL 15 DE NOVIEMBRE DE 2015, DE CONFORMIDAD CON EL ACUERDO CCNO/20/2015</t>
  </si>
  <si>
    <t>SE INCLUYEN ASUNTOS RELACIONADOS CON JUICIOS DE AMPARO PROMOVIDOS EN CONTRA DE LA INCONSTITUCIONALIDAD DE LA LEY FEDERAL DEL TRABAJO, DE CONFORMIDAD CON LA CIRCULAR CAR 3/CCNO/2015.</t>
  </si>
  <si>
    <t>CONOCEN DEL TRÁMITE, RESOLUCIÓN Y EN SU CASO EJECUCIÓN, DE LOS JUICIOS DE AMPARO EN LOS QUE SE SEÑALAN COMO ACTO RECLAMADO: ARTÍCULO 17 K, 18, 28 FRACCIONES III Y IV, 69-B DEL CÓDIGO FISCAL DE LA FEDERACIÓN; LEY DE INGRESOS DE LA FEDERACIÓN 2014 Y 2015 Y RESOLUCIÓN DE LA MISCELÁNEA FISCAL 2014 Y 2015 EN SU RELACIÓN CON LA CONTABILIDAD EN MEDIOS ELECTRÓNICOS; DE CONFORMIDAD CON EL ACUERDO GENERAL 5/2015.</t>
  </si>
  <si>
    <t>TRAMITÓ Y RESOLVIÓ ASUNTOS DE MATERIA DE EXTINCIÓN DE DOMINIO, DE CONFORMIDAD CON EL ACUERDO GENERAL 57/2009.</t>
  </si>
  <si>
    <t>SE INCLUYEN ASUNTOS RELACIONADOS CON JUICIOS DE AMPARO PROMOVIDOS EN CONTRA DEL DECRETO 196 REFERENTE A LA LEY DE PENSIONES CIVILES DEL ESTADO DE TLAXCALA, DE CONFORMIDAD CON EL OFICIO STCCNO/440/2015.</t>
  </si>
  <si>
    <t>SE INCLUYEN ASUNTOS RELACIONADOS CON JUICIOS DE AMPARO PROMOVIDOS EN CONTRA DEL DECRETO 196 REFERENTE A LA LEY DE PENSIONES CIVILES DEL ESTADO DE TLAXCALA Y LICITACIONES DEL ESPECTRO RADIOELÉCTRICO, DE CONFORMIDAD CON EL OFICIO STCCNO/440/2015 Y CAR 49/2015-V.</t>
  </si>
  <si>
    <t>SE INCLUYEN JUICIOS DE AMPARO RELACIONADOS CON EL DECRETO POR EL QUE SE REFORMAN, ADICIONAN Y DEROGAN DIVERSAS DISPOSICIONES DE LA LEY GENERAL DE EDUCACIÓN; DECRETO POR EL QUE SE EXPIDE LA LEY DEL INSTITUTO NACIONAL PARA LA EVALUACIÓN DE LA EDUCACIÓN; Y, DECRETO POR EL QUE SE EXPIDE LA LEY GENERAL DE SERVICIO DOCENTE, DE CONFORMIDAD A LA CIRCULAR CAR 1/CCNO/2015.</t>
  </si>
  <si>
    <t>CONOCIÓ DEL TRÁMITE Y RESOLUCIÓN DE LOS JUICIOS DE AMPARO INDIRECTO RELACIONADOS CON EL DECRETO POR EL CUAL SE OTORGA BENEFICIO FISCAL A LOS CONTRIBUYENTES DEL ESTADO DE SONORA, DE CONFORMIDAD AL OFICIO STCCNO/1927/2013.</t>
  </si>
  <si>
    <t>CONOCIÓ DEL TRÁMITE Y RESOLUCIÓN DE LOS ASUNTOS ORIGINADOS EN EL DISTRITO JUDICIAL CONFORMADO POR EL TERRITORIO DEL ARCHIPIÉLAGO DE LAS ISLAS MARÍAS DE CONFORMIDAD CON EL ACUERDO GENERAL 8/2013.</t>
  </si>
  <si>
    <t>MERCANTILES</t>
  </si>
  <si>
    <t>JUZGADO TERCERO DE DISTRITO (7)</t>
  </si>
  <si>
    <t>JUZGADO PRIMERO DE DISTRITO (21)</t>
  </si>
  <si>
    <t>TOTAL JUZGADOS MERCANTILES</t>
  </si>
  <si>
    <t>JUZGADO OCTAVO DE DISTRITO (34)</t>
  </si>
  <si>
    <t>JUZGADO DECIMOQUINTO DE DISTRITO (20)</t>
  </si>
  <si>
    <t>JUZGADO DECIMOSEXTO DE DISTRITO (20)</t>
  </si>
  <si>
    <t>JUZGADO DECIMOSÉPTIMO DE DISTRITO  (13) (19)</t>
  </si>
  <si>
    <t>CONCEN./ACUM.</t>
  </si>
  <si>
    <t>DEJÓ DE REMITIR SUS REPORTES ESTADÍSTICOS MENSUALES, MEDIANTE EL SISTEMA INTEGRAL DE SEGUIMIENTO DE EXPEDIENTES, COMO LO ESTABLECE EL ACUERDO GENERAL DEL PLENO DEL CONSEJO DE LA JUDICATURA FEDERAL QUE ESTABLECE LAS DISPOSICIONES EN MATERIA DE ACTIVIDAD ADMINISTRATIVA DE LOS ÓRGANOS JURISDICCIONALES, EN SU TÍTULO CUARTO, CAPÍTULO TERCERO.</t>
  </si>
  <si>
    <t>JUZGADO QUINTO DE DISTRITO (15)*</t>
  </si>
  <si>
    <t>JUZGADO QUINTO DE DISTRITO*</t>
  </si>
  <si>
    <t>*</t>
  </si>
  <si>
    <t>LAS INCONSISTENCIAS ADVERTIDAS CORRESPONDEN A QUE EL PERSONAL DEL ÓRGANO JURISDICCIONAL, NO REALIZÓ LAS CORRECCIONES NECESARIAS AL MOMENTO DE EXTRAER LA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</si>
</sst>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0"/>
  </numFmts>
  <fonts count="20" x14ac:knownFonts="1">
    <font>
      <sz val="10"/>
      <name val="Arial"/>
    </font>
    <font>
      <sz val="10"/>
      <name val="Arial"/>
      <family val="2"/>
    </font>
    <font>
      <sz val="8"/>
      <name val="Arial"/>
      <family val="2"/>
    </font>
    <font>
      <b/>
      <sz val="10"/>
      <name val="Arial"/>
      <family val="2"/>
    </font>
    <font>
      <b/>
      <sz val="11"/>
      <name val="Arial"/>
      <family val="2"/>
    </font>
    <font>
      <sz val="11"/>
      <name val="Arial"/>
      <family val="2"/>
    </font>
    <font>
      <b/>
      <sz val="12"/>
      <name val="Arial"/>
      <family val="2"/>
    </font>
    <font>
      <sz val="12"/>
      <name val="Arial"/>
      <family val="2"/>
    </font>
    <font>
      <b/>
      <sz val="14"/>
      <name val="Arial"/>
      <family val="2"/>
    </font>
    <font>
      <b/>
      <sz val="10"/>
      <name val="Arial"/>
      <family val="2"/>
    </font>
    <font>
      <b/>
      <sz val="16"/>
      <name val="Arial"/>
      <family val="2"/>
    </font>
    <font>
      <b/>
      <sz val="12"/>
      <name val="Arial"/>
      <family val="2"/>
    </font>
    <font>
      <sz val="12"/>
      <name val="Arial"/>
      <family val="2"/>
    </font>
    <font>
      <sz val="10"/>
      <name val="Arial"/>
      <family val="2"/>
    </font>
    <font>
      <b/>
      <sz val="14"/>
      <name val="Arial"/>
      <family val="2"/>
    </font>
    <font>
      <sz val="11"/>
      <name val="Arial"/>
      <family val="2"/>
    </font>
    <font>
      <b/>
      <sz val="11"/>
      <color indexed="9"/>
      <name val="Arial"/>
      <family val="2"/>
    </font>
    <font>
      <b/>
      <sz val="12"/>
      <color indexed="9"/>
      <name val="Arial"/>
      <family val="2"/>
    </font>
    <font>
      <b/>
      <sz val="11"/>
      <color theme="0"/>
      <name val="Arial"/>
      <family val="2"/>
    </font>
    <font>
      <b/>
      <sz val="12"/>
      <color theme="0"/>
      <name val="Arial"/>
      <family val="2"/>
    </font>
  </fonts>
  <fills count="6">
    <fill>
      <patternFill patternType="none"/>
    </fill>
    <fill>
      <patternFill patternType="gray125"/>
    </fill>
    <fill>
      <patternFill patternType="solid">
        <fgColor rgb="FFE5E0C8"/>
        <bgColor indexed="64"/>
      </patternFill>
    </fill>
    <fill>
      <patternFill patternType="solid">
        <fgColor rgb="FFE1D69F"/>
        <bgColor indexed="64"/>
      </patternFill>
    </fill>
    <fill>
      <patternFill patternType="solid">
        <fgColor rgb="FFB79E55"/>
        <bgColor indexed="64"/>
      </patternFill>
    </fill>
    <fill>
      <patternFill patternType="solid">
        <fgColor rgb="FF5F0A08"/>
        <bgColor indexed="64"/>
      </patternFill>
    </fill>
  </fills>
  <borders count="4">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s>
  <cellStyleXfs count="3">
    <xf numFmtId="0" fontId="0" fillId="0" borderId="0"/>
    <xf numFmtId="0" fontId="13" fillId="0" borderId="0"/>
    <xf numFmtId="0" fontId="13" fillId="0" borderId="0"/>
  </cellStyleXfs>
  <cellXfs count="96">
    <xf numFmtId="0" fontId="0" fillId="0" borderId="0" xfId="0"/>
    <xf numFmtId="0" fontId="3" fillId="0" borderId="0" xfId="0" applyFont="1" applyFill="1" applyBorder="1" applyAlignment="1">
      <alignment vertical="center"/>
    </xf>
    <xf numFmtId="0" fontId="5" fillId="0" borderId="0" xfId="0" applyFont="1" applyFill="1" applyBorder="1" applyAlignment="1">
      <alignment vertical="center"/>
    </xf>
    <xf numFmtId="0" fontId="4"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6" fillId="0" borderId="0" xfId="0" applyFont="1" applyFill="1" applyBorder="1" applyAlignment="1">
      <alignment vertical="center"/>
    </xf>
    <xf numFmtId="0" fontId="1" fillId="0" borderId="0" xfId="0" applyFont="1" applyFill="1" applyBorder="1" applyAlignment="1">
      <alignment vertical="center"/>
    </xf>
    <xf numFmtId="0" fontId="1" fillId="0" borderId="0" xfId="0" applyFont="1" applyFill="1" applyBorder="1"/>
    <xf numFmtId="0" fontId="1" fillId="0" borderId="0"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xf numFmtId="0" fontId="6" fillId="0" borderId="0" xfId="0" applyFont="1" applyFill="1" applyBorder="1"/>
    <xf numFmtId="0" fontId="7" fillId="0" borderId="0" xfId="0" applyFont="1" applyFill="1" applyBorder="1"/>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 fillId="0" borderId="3" xfId="0" applyFont="1" applyFill="1" applyBorder="1" applyAlignment="1">
      <alignment horizontal="center" vertical="center"/>
    </xf>
    <xf numFmtId="0" fontId="9"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Border="1"/>
    <xf numFmtId="0" fontId="10" fillId="0" borderId="0" xfId="0" applyFont="1"/>
    <xf numFmtId="0" fontId="11" fillId="0" borderId="2" xfId="0" applyFont="1" applyBorder="1"/>
    <xf numFmtId="0" fontId="11" fillId="0" borderId="0" xfId="0" applyFont="1" applyBorder="1"/>
    <xf numFmtId="0" fontId="12" fillId="0" borderId="0" xfId="0" applyFont="1"/>
    <xf numFmtId="0" fontId="12" fillId="0" borderId="0" xfId="0" applyFont="1" applyBorder="1"/>
    <xf numFmtId="0" fontId="0" fillId="0" borderId="0" xfId="0" applyFont="1" applyFill="1" applyBorder="1" applyAlignment="1">
      <alignment vertical="center"/>
    </xf>
    <xf numFmtId="0" fontId="12" fillId="0" borderId="0" xfId="1" applyFont="1" applyAlignment="1">
      <alignment horizontal="center" vertical="center"/>
    </xf>
    <xf numFmtId="0" fontId="13" fillId="0" borderId="0" xfId="1" applyFont="1"/>
    <xf numFmtId="0" fontId="12" fillId="0" borderId="0" xfId="1" applyFont="1" applyAlignment="1">
      <alignment vertical="center" wrapText="1"/>
    </xf>
    <xf numFmtId="0" fontId="13" fillId="0" borderId="0" xfId="0" applyFont="1" applyFill="1" applyBorder="1"/>
    <xf numFmtId="0" fontId="12" fillId="0" borderId="0" xfId="0" applyFont="1" applyFill="1" applyBorder="1"/>
    <xf numFmtId="0" fontId="15" fillId="0" borderId="0" xfId="0" applyFont="1" applyFill="1" applyBorder="1" applyAlignment="1">
      <alignment vertical="center"/>
    </xf>
    <xf numFmtId="0" fontId="13" fillId="0" borderId="0" xfId="0" applyFont="1" applyFill="1" applyBorder="1" applyAlignment="1">
      <alignment vertical="center"/>
    </xf>
    <xf numFmtId="0" fontId="4"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164" fontId="7" fillId="0" borderId="0" xfId="0" applyNumberFormat="1" applyFont="1" applyFill="1" applyBorder="1" applyAlignment="1">
      <alignment horizontal="center" vertical="center"/>
    </xf>
    <xf numFmtId="0" fontId="5" fillId="2" borderId="0" xfId="0" applyFont="1" applyFill="1" applyAlignment="1">
      <alignment vertical="center"/>
    </xf>
    <xf numFmtId="164" fontId="7" fillId="2" borderId="0" xfId="0" applyNumberFormat="1" applyFont="1" applyFill="1" applyAlignment="1">
      <alignment horizontal="center" vertical="center"/>
    </xf>
    <xf numFmtId="164" fontId="7" fillId="0" borderId="0" xfId="0" applyNumberFormat="1" applyFont="1" applyFill="1" applyAlignment="1">
      <alignment horizontal="center" vertical="center"/>
    </xf>
    <xf numFmtId="0" fontId="5" fillId="0" borderId="0" xfId="0" applyFont="1" applyFill="1" applyAlignment="1">
      <alignment vertical="center"/>
    </xf>
    <xf numFmtId="0" fontId="4" fillId="3" borderId="0" xfId="0" applyFont="1" applyFill="1" applyAlignment="1">
      <alignment vertical="center"/>
    </xf>
    <xf numFmtId="0" fontId="6" fillId="3" borderId="0" xfId="0" applyFont="1" applyFill="1"/>
    <xf numFmtId="164" fontId="6" fillId="3" borderId="0" xfId="0" applyNumberFormat="1" applyFont="1" applyFill="1" applyAlignment="1">
      <alignment horizontal="center" vertical="center"/>
    </xf>
    <xf numFmtId="164" fontId="6" fillId="0" borderId="0" xfId="0" applyNumberFormat="1" applyFont="1" applyFill="1" applyAlignment="1">
      <alignment horizontal="center" vertical="center"/>
    </xf>
    <xf numFmtId="164" fontId="7" fillId="0" borderId="0" xfId="0" applyNumberFormat="1" applyFont="1" applyFill="1" applyBorder="1" applyAlignment="1">
      <alignment horizontal="center"/>
    </xf>
    <xf numFmtId="0" fontId="3" fillId="3" borderId="0" xfId="0" applyFont="1" applyFill="1" applyAlignment="1">
      <alignment vertical="center"/>
    </xf>
    <xf numFmtId="164" fontId="6" fillId="0" borderId="0" xfId="0" applyNumberFormat="1" applyFont="1" applyFill="1" applyBorder="1" applyAlignment="1">
      <alignment horizontal="center" vertical="center"/>
    </xf>
    <xf numFmtId="0" fontId="18" fillId="4" borderId="0" xfId="0" applyFont="1" applyFill="1" applyAlignment="1">
      <alignment vertical="center"/>
    </xf>
    <xf numFmtId="0" fontId="19" fillId="4" borderId="0" xfId="0" applyFont="1" applyFill="1"/>
    <xf numFmtId="164" fontId="19" fillId="4" borderId="0" xfId="0" applyNumberFormat="1" applyFont="1" applyFill="1" applyAlignment="1">
      <alignment horizontal="center" vertical="center"/>
    </xf>
    <xf numFmtId="164" fontId="19" fillId="0" borderId="0" xfId="0" applyNumberFormat="1" applyFont="1" applyFill="1" applyAlignment="1">
      <alignment horizontal="center" vertical="center"/>
    </xf>
    <xf numFmtId="164" fontId="5" fillId="0" borderId="0" xfId="0" applyNumberFormat="1" applyFont="1" applyFill="1" applyBorder="1" applyAlignment="1">
      <alignment horizontal="left" vertical="center"/>
    </xf>
    <xf numFmtId="0" fontId="4" fillId="0" borderId="0" xfId="0" applyFont="1" applyFill="1" applyAlignment="1">
      <alignment vertical="center"/>
    </xf>
    <xf numFmtId="0" fontId="16" fillId="0" borderId="0" xfId="0" applyFont="1" applyFill="1" applyBorder="1" applyAlignment="1">
      <alignment vertical="center"/>
    </xf>
    <xf numFmtId="164" fontId="17" fillId="0" borderId="0" xfId="0" applyNumberFormat="1" applyFont="1" applyFill="1" applyBorder="1" applyAlignment="1">
      <alignment horizontal="center" vertical="center"/>
    </xf>
    <xf numFmtId="0" fontId="19" fillId="0" borderId="0" xfId="0" applyFont="1" applyFill="1" applyAlignment="1">
      <alignment horizontal="left" vertical="center"/>
    </xf>
    <xf numFmtId="0" fontId="19" fillId="5" borderId="0" xfId="0" applyFont="1" applyFill="1" applyAlignment="1">
      <alignment vertical="center"/>
    </xf>
    <xf numFmtId="0" fontId="0" fillId="5" borderId="0" xfId="0" applyFill="1"/>
    <xf numFmtId="164" fontId="19" fillId="5" borderId="0" xfId="0" applyNumberFormat="1" applyFont="1" applyFill="1" applyAlignment="1">
      <alignment horizontal="center" vertical="center"/>
    </xf>
    <xf numFmtId="0" fontId="17" fillId="0" borderId="0" xfId="0" applyFont="1" applyFill="1" applyBorder="1" applyAlignment="1">
      <alignment vertical="center"/>
    </xf>
    <xf numFmtId="164" fontId="7" fillId="0" borderId="0" xfId="0" applyNumberFormat="1" applyFont="1" applyFill="1" applyBorder="1" applyAlignment="1">
      <alignment vertical="center"/>
    </xf>
    <xf numFmtId="0" fontId="8" fillId="0" borderId="0" xfId="1" quotePrefix="1" applyFont="1" applyAlignment="1">
      <alignment horizontal="center" vertical="center"/>
    </xf>
    <xf numFmtId="0" fontId="8" fillId="0" borderId="0" xfId="1" applyFont="1" applyAlignment="1">
      <alignment horizontal="center" vertical="center"/>
    </xf>
    <xf numFmtId="49" fontId="8" fillId="0" borderId="0" xfId="1" applyNumberFormat="1" applyFont="1" applyAlignment="1">
      <alignment horizontal="justify" vertical="center" wrapText="1"/>
    </xf>
    <xf numFmtId="49" fontId="7" fillId="0" borderId="0" xfId="1" applyNumberFormat="1" applyFont="1" applyAlignment="1">
      <alignment horizontal="center" vertical="center"/>
    </xf>
    <xf numFmtId="0" fontId="7" fillId="0" borderId="0" xfId="1" applyFont="1" applyAlignment="1">
      <alignment horizontal="center" vertical="center"/>
    </xf>
    <xf numFmtId="0" fontId="5" fillId="0" borderId="0" xfId="2" applyFont="1" applyFill="1" applyBorder="1" applyAlignment="1">
      <alignment vertical="center"/>
    </xf>
    <xf numFmtId="0" fontId="6" fillId="0" borderId="0" xfId="2" applyFont="1" applyFill="1" applyBorder="1" applyAlignment="1">
      <alignment vertical="center"/>
    </xf>
    <xf numFmtId="0" fontId="4" fillId="0" borderId="0" xfId="2" applyFont="1" applyFill="1" applyBorder="1" applyAlignment="1">
      <alignment vertical="center"/>
    </xf>
    <xf numFmtId="0" fontId="7" fillId="0" borderId="0" xfId="2" applyFont="1" applyFill="1" applyBorder="1" applyAlignment="1">
      <alignment vertical="center"/>
    </xf>
    <xf numFmtId="0" fontId="7" fillId="0" borderId="0" xfId="2" applyFont="1" applyFill="1" applyBorder="1" applyAlignment="1">
      <alignment horizontal="center" vertical="center"/>
    </xf>
    <xf numFmtId="0" fontId="1" fillId="0" borderId="0" xfId="2" applyFont="1" applyFill="1" applyBorder="1" applyAlignment="1">
      <alignment vertical="center"/>
    </xf>
    <xf numFmtId="0" fontId="4" fillId="0" borderId="0" xfId="2" applyFont="1" applyFill="1" applyBorder="1" applyAlignment="1">
      <alignment horizontal="left" vertical="center" wrapText="1"/>
    </xf>
    <xf numFmtId="0" fontId="6" fillId="0" borderId="0" xfId="2" applyFont="1" applyFill="1" applyBorder="1" applyAlignment="1">
      <alignment horizontal="left" vertical="center" wrapText="1"/>
    </xf>
    <xf numFmtId="0" fontId="5" fillId="2" borderId="0" xfId="2" applyFont="1" applyFill="1" applyAlignment="1">
      <alignment vertical="center"/>
    </xf>
    <xf numFmtId="0" fontId="16" fillId="0" borderId="0" xfId="2" applyFont="1" applyFill="1" applyBorder="1" applyAlignment="1">
      <alignment vertical="center"/>
    </xf>
    <xf numFmtId="164" fontId="6" fillId="0" borderId="0" xfId="2" applyNumberFormat="1" applyFont="1" applyFill="1" applyBorder="1" applyAlignment="1">
      <alignment horizontal="center" vertical="center"/>
    </xf>
    <xf numFmtId="0" fontId="3" fillId="0" borderId="0" xfId="2" applyFont="1" applyFill="1" applyBorder="1" applyAlignment="1">
      <alignment vertical="center"/>
    </xf>
    <xf numFmtId="0" fontId="18" fillId="4" borderId="0" xfId="2" applyFont="1" applyFill="1" applyAlignment="1">
      <alignment vertical="center"/>
    </xf>
    <xf numFmtId="0" fontId="19" fillId="4" borderId="0" xfId="2" applyFont="1" applyFill="1"/>
    <xf numFmtId="164" fontId="7" fillId="0" borderId="0" xfId="2" applyNumberFormat="1" applyFont="1" applyFill="1" applyBorder="1" applyAlignment="1">
      <alignment horizontal="center" vertical="center"/>
    </xf>
    <xf numFmtId="0" fontId="1" fillId="0" borderId="0" xfId="1" applyFont="1"/>
    <xf numFmtId="0" fontId="8" fillId="0" borderId="0" xfId="0" applyFont="1" applyFill="1" applyBorder="1" applyAlignment="1">
      <alignment horizontal="left" vertical="center"/>
    </xf>
    <xf numFmtId="0" fontId="8" fillId="0" borderId="2" xfId="0" applyFont="1" applyFill="1" applyBorder="1" applyAlignment="1">
      <alignment horizontal="left" vertical="center"/>
    </xf>
    <xf numFmtId="0" fontId="6"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6"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8" fillId="0" borderId="0" xfId="0" applyFont="1" applyFill="1" applyBorder="1" applyAlignment="1">
      <alignment vertical="center"/>
    </xf>
    <xf numFmtId="0" fontId="8" fillId="0" borderId="2" xfId="0" applyFont="1" applyFill="1" applyBorder="1" applyAlignment="1">
      <alignment vertical="center"/>
    </xf>
    <xf numFmtId="0" fontId="11" fillId="0" borderId="2" xfId="0" applyFont="1" applyFill="1" applyBorder="1" applyAlignment="1">
      <alignment horizontal="center" vertical="center"/>
    </xf>
    <xf numFmtId="0" fontId="8" fillId="0" borderId="3" xfId="0" applyFont="1" applyFill="1" applyBorder="1" applyAlignment="1">
      <alignment horizontal="left" vertical="center"/>
    </xf>
    <xf numFmtId="0" fontId="14" fillId="0" borderId="3" xfId="0" applyFont="1" applyFill="1" applyBorder="1" applyAlignment="1">
      <alignment horizontal="left" vertical="center"/>
    </xf>
    <xf numFmtId="0" fontId="11" fillId="0" borderId="0" xfId="0" applyFont="1" applyFill="1" applyBorder="1" applyAlignment="1">
      <alignment horizontal="center" vertical="center"/>
    </xf>
  </cellXfs>
  <cellStyles count="3">
    <cellStyle name="Normal" xfId="0" builtinId="0"/>
    <cellStyle name="Normal 2" xfId="1"/>
    <cellStyle name="Normal 3"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3F8FB"/>
      <rgbColor rgb="00FFFFFF"/>
      <rgbColor rgb="00FF0000"/>
      <rgbColor rgb="00164060"/>
      <rgbColor rgb="000000FF"/>
      <rgbColor rgb="006D85A4"/>
      <rgbColor rgb="00D1D6DF"/>
      <rgbColor rgb="004D4D4D"/>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AEAEA"/>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1F4FF"/>
      <rgbColor rgb="00CC99FF"/>
      <rgbColor rgb="00FFCC99"/>
      <rgbColor rgb="003366FF"/>
      <rgbColor rgb="0033CCCC"/>
      <rgbColor rgb="0099CC00"/>
      <rgbColor rgb="0099A7BB"/>
      <rgbColor rgb="00FF9900"/>
      <rgbColor rgb="00FF6600"/>
      <rgbColor rgb="00666699"/>
      <rgbColor rgb="00969696"/>
      <rgbColor rgb="00003366"/>
      <rgbColor rgb="00339966"/>
      <rgbColor rgb="00346292"/>
      <rgbColor rgb="008999B4"/>
      <rgbColor rgb="00D1D6DF"/>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AT749"/>
  <sheetViews>
    <sheetView tabSelected="1"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2" width="12.7109375" style="4" customWidth="1"/>
    <col min="13" max="13" width="1.7109375" style="4" customWidth="1"/>
    <col min="14" max="14" width="12.7109375" style="4" customWidth="1"/>
    <col min="15" max="17" width="1.7109375" style="4" customWidth="1"/>
    <col min="18" max="21" width="12.7109375" style="4" customWidth="1"/>
    <col min="22" max="22" width="1.7109375" style="4" customWidth="1"/>
    <col min="23" max="30" width="12.7109375" style="4" customWidth="1"/>
    <col min="31" max="31" width="1.7109375" style="4" customWidth="1"/>
    <col min="32" max="32" width="12.7109375" style="4" customWidth="1"/>
    <col min="33" max="35" width="1.7109375" style="4" customWidth="1"/>
    <col min="36" max="36" width="12.7109375" style="4" customWidth="1"/>
    <col min="37" max="39" width="1.7109375" style="4" customWidth="1"/>
    <col min="40" max="40" width="12.7109375" style="4" customWidth="1"/>
    <col min="41" max="41" width="1.7109375" style="4" customWidth="1"/>
    <col min="42" max="42" width="12.7109375" style="4" customWidth="1"/>
    <col min="43" max="45" width="1.7109375" style="4" customWidth="1"/>
    <col min="46" max="46" width="12.7109375" style="4" customWidth="1"/>
    <col min="47" max="16384" width="11.42578125" style="7"/>
  </cols>
  <sheetData>
    <row r="2" spans="1:46" ht="12.75" x14ac:dyDescent="0.2">
      <c r="A2" s="84" t="s">
        <v>20</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row>
    <row r="3" spans="1:46"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row>
    <row r="4" spans="1:46"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row>
    <row r="5" spans="1:46"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row>
    <row r="6" spans="1:46"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9"/>
      <c r="AL6" s="9"/>
      <c r="AM6" s="9"/>
      <c r="AN6" s="9"/>
      <c r="AO6" s="9"/>
      <c r="AP6" s="9"/>
      <c r="AQ6" s="9"/>
      <c r="AR6" s="9"/>
      <c r="AS6" s="9"/>
      <c r="AT6" s="9"/>
    </row>
    <row r="7" spans="1:46" ht="30" customHeight="1" thickBot="1" x14ac:dyDescent="0.3">
      <c r="A7" s="13"/>
      <c r="B7" s="13"/>
      <c r="C7" s="13"/>
      <c r="D7" s="14"/>
      <c r="E7" s="14"/>
      <c r="F7" s="86" t="s">
        <v>21</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row>
    <row r="8" spans="1:46" ht="50.1" customHeight="1" thickBot="1" x14ac:dyDescent="0.25">
      <c r="A8" s="87" t="s">
        <v>3</v>
      </c>
      <c r="B8" s="87"/>
      <c r="C8" s="87"/>
      <c r="D8" s="87"/>
      <c r="E8" s="11"/>
      <c r="F8" s="10" t="s">
        <v>4</v>
      </c>
      <c r="G8" s="16"/>
      <c r="H8" s="16"/>
      <c r="I8" s="16"/>
      <c r="J8" s="10" t="s">
        <v>5</v>
      </c>
      <c r="K8" s="10" t="s">
        <v>22</v>
      </c>
      <c r="L8" s="10" t="s">
        <v>23</v>
      </c>
      <c r="M8" s="16"/>
      <c r="N8" s="10" t="s">
        <v>7</v>
      </c>
      <c r="O8" s="16"/>
      <c r="P8" s="16"/>
      <c r="Q8" s="16"/>
      <c r="R8" s="10" t="s">
        <v>10</v>
      </c>
      <c r="S8" s="10" t="s">
        <v>9</v>
      </c>
      <c r="T8" s="10" t="s">
        <v>24</v>
      </c>
      <c r="U8" s="10" t="s">
        <v>86</v>
      </c>
      <c r="V8" s="16"/>
      <c r="W8" s="10" t="s">
        <v>26</v>
      </c>
      <c r="X8" s="10" t="s">
        <v>27</v>
      </c>
      <c r="Y8" s="10" t="s">
        <v>28</v>
      </c>
      <c r="Z8" s="10" t="s">
        <v>29</v>
      </c>
      <c r="AA8" s="10" t="s">
        <v>30</v>
      </c>
      <c r="AB8" s="10" t="s">
        <v>31</v>
      </c>
      <c r="AC8" s="10" t="s">
        <v>32</v>
      </c>
      <c r="AD8" s="10" t="s">
        <v>369</v>
      </c>
      <c r="AE8" s="16"/>
      <c r="AF8" s="10" t="s">
        <v>15</v>
      </c>
      <c r="AG8" s="16"/>
      <c r="AH8" s="16"/>
      <c r="AI8" s="16"/>
      <c r="AJ8" s="10" t="s">
        <v>16</v>
      </c>
      <c r="AK8" s="17"/>
      <c r="AL8" s="17"/>
      <c r="AM8" s="17"/>
      <c r="AN8" s="10" t="s">
        <v>17</v>
      </c>
      <c r="AO8" s="17"/>
      <c r="AP8" s="10" t="s">
        <v>18</v>
      </c>
      <c r="AQ8" s="17"/>
      <c r="AR8" s="17"/>
      <c r="AS8" s="17"/>
      <c r="AT8" s="18" t="s">
        <v>33</v>
      </c>
    </row>
    <row r="9" spans="1:46" ht="20.100000000000001" customHeight="1" x14ac:dyDescent="0.2"/>
    <row r="10" spans="1:46" ht="20.100000000000001" customHeight="1" x14ac:dyDescent="0.2">
      <c r="A10" s="2"/>
      <c r="B10" s="6" t="s">
        <v>96</v>
      </c>
    </row>
    <row r="11" spans="1:46" ht="20.100000000000001" customHeight="1" x14ac:dyDescent="0.2">
      <c r="A11" s="35"/>
      <c r="B11" s="36"/>
      <c r="C11" s="3" t="s">
        <v>97</v>
      </c>
    </row>
    <row r="12" spans="1:46" ht="20.100000000000001" customHeight="1" x14ac:dyDescent="0.2">
      <c r="D12" s="2" t="s">
        <v>98</v>
      </c>
      <c r="F12" s="37">
        <v>158</v>
      </c>
      <c r="G12" s="37"/>
      <c r="H12" s="37"/>
      <c r="I12" s="37"/>
      <c r="J12" s="37">
        <v>1248</v>
      </c>
      <c r="K12" s="37">
        <v>16</v>
      </c>
      <c r="L12" s="37">
        <v>19</v>
      </c>
      <c r="M12" s="37"/>
      <c r="N12" s="37">
        <v>1283</v>
      </c>
      <c r="O12" s="37"/>
      <c r="P12" s="37"/>
      <c r="Q12" s="37"/>
      <c r="R12" s="37">
        <v>1</v>
      </c>
      <c r="S12" s="37">
        <v>84</v>
      </c>
      <c r="T12" s="37">
        <v>105</v>
      </c>
      <c r="U12" s="37">
        <v>157</v>
      </c>
      <c r="V12" s="37"/>
      <c r="W12" s="37">
        <v>89</v>
      </c>
      <c r="X12" s="37">
        <v>1</v>
      </c>
      <c r="Y12" s="37">
        <v>0</v>
      </c>
      <c r="Z12" s="37">
        <v>35</v>
      </c>
      <c r="AA12" s="37">
        <v>94</v>
      </c>
      <c r="AB12" s="37">
        <v>37</v>
      </c>
      <c r="AC12" s="37">
        <v>686</v>
      </c>
      <c r="AD12" s="37">
        <v>0</v>
      </c>
      <c r="AE12" s="37"/>
      <c r="AF12" s="37">
        <v>1289</v>
      </c>
      <c r="AG12" s="37"/>
      <c r="AH12" s="37"/>
      <c r="AI12" s="37"/>
      <c r="AJ12" s="37">
        <v>152</v>
      </c>
      <c r="AK12" s="37"/>
      <c r="AL12" s="37"/>
      <c r="AM12" s="37"/>
      <c r="AN12" s="37">
        <v>0</v>
      </c>
      <c r="AO12" s="37"/>
      <c r="AP12" s="37">
        <v>0</v>
      </c>
      <c r="AQ12" s="37"/>
      <c r="AR12" s="37"/>
      <c r="AS12" s="37"/>
      <c r="AT12" s="37">
        <v>0</v>
      </c>
    </row>
    <row r="13" spans="1:46" ht="20.100000000000001" customHeight="1" x14ac:dyDescent="0.2">
      <c r="D13" s="38" t="s">
        <v>99</v>
      </c>
      <c r="F13" s="39">
        <v>113</v>
      </c>
      <c r="G13" s="40"/>
      <c r="H13" s="40"/>
      <c r="I13" s="40"/>
      <c r="J13" s="39">
        <v>1198</v>
      </c>
      <c r="K13" s="39">
        <v>28</v>
      </c>
      <c r="L13" s="39">
        <v>33</v>
      </c>
      <c r="M13" s="40"/>
      <c r="N13" s="39">
        <v>1259</v>
      </c>
      <c r="O13" s="40"/>
      <c r="P13" s="40"/>
      <c r="Q13" s="40"/>
      <c r="R13" s="39">
        <v>1</v>
      </c>
      <c r="S13" s="39">
        <v>92</v>
      </c>
      <c r="T13" s="39">
        <v>45</v>
      </c>
      <c r="U13" s="39">
        <v>42</v>
      </c>
      <c r="V13" s="40"/>
      <c r="W13" s="39">
        <v>115</v>
      </c>
      <c r="X13" s="39">
        <v>1</v>
      </c>
      <c r="Y13" s="39">
        <v>3</v>
      </c>
      <c r="Z13" s="39">
        <v>72</v>
      </c>
      <c r="AA13" s="39">
        <v>78</v>
      </c>
      <c r="AB13" s="39">
        <v>50</v>
      </c>
      <c r="AC13" s="39">
        <v>706</v>
      </c>
      <c r="AD13" s="39">
        <v>1</v>
      </c>
      <c r="AE13" s="40"/>
      <c r="AF13" s="39">
        <v>1206</v>
      </c>
      <c r="AG13" s="40"/>
      <c r="AH13" s="40"/>
      <c r="AI13" s="40"/>
      <c r="AJ13" s="39">
        <v>166</v>
      </c>
      <c r="AK13" s="40"/>
      <c r="AL13" s="40"/>
      <c r="AM13" s="40"/>
      <c r="AN13" s="39">
        <v>0</v>
      </c>
      <c r="AO13" s="40"/>
      <c r="AP13" s="39">
        <v>0</v>
      </c>
      <c r="AQ13" s="40"/>
      <c r="AR13" s="40"/>
      <c r="AS13" s="40"/>
      <c r="AT13" s="39">
        <v>0</v>
      </c>
    </row>
    <row r="14" spans="1:46" ht="20.100000000000001" customHeight="1" x14ac:dyDescent="0.2">
      <c r="D14" s="2" t="s">
        <v>100</v>
      </c>
      <c r="F14" s="37">
        <v>190</v>
      </c>
      <c r="G14" s="37"/>
      <c r="H14" s="37"/>
      <c r="I14" s="37"/>
      <c r="J14" s="37">
        <v>1191</v>
      </c>
      <c r="K14" s="37">
        <v>21</v>
      </c>
      <c r="L14" s="37">
        <v>16</v>
      </c>
      <c r="M14" s="37"/>
      <c r="N14" s="37">
        <v>1228</v>
      </c>
      <c r="O14" s="37"/>
      <c r="P14" s="37"/>
      <c r="Q14" s="37"/>
      <c r="R14" s="37">
        <v>4</v>
      </c>
      <c r="S14" s="37">
        <v>57</v>
      </c>
      <c r="T14" s="37">
        <v>50</v>
      </c>
      <c r="U14" s="37">
        <v>131</v>
      </c>
      <c r="V14" s="37"/>
      <c r="W14" s="37">
        <v>112</v>
      </c>
      <c r="X14" s="37">
        <v>1</v>
      </c>
      <c r="Y14" s="37">
        <v>2</v>
      </c>
      <c r="Z14" s="37">
        <v>78</v>
      </c>
      <c r="AA14" s="37">
        <v>88</v>
      </c>
      <c r="AB14" s="37">
        <v>33</v>
      </c>
      <c r="AC14" s="37">
        <v>674</v>
      </c>
      <c r="AD14" s="37">
        <v>0</v>
      </c>
      <c r="AE14" s="37"/>
      <c r="AF14" s="37">
        <v>1230</v>
      </c>
      <c r="AG14" s="37"/>
      <c r="AH14" s="37"/>
      <c r="AI14" s="37"/>
      <c r="AJ14" s="37">
        <v>188</v>
      </c>
      <c r="AK14" s="37"/>
      <c r="AL14" s="37"/>
      <c r="AM14" s="37"/>
      <c r="AN14" s="37">
        <v>0</v>
      </c>
      <c r="AO14" s="37"/>
      <c r="AP14" s="37">
        <v>0</v>
      </c>
      <c r="AQ14" s="37"/>
      <c r="AR14" s="37"/>
      <c r="AS14" s="37"/>
      <c r="AT14" s="37">
        <v>0</v>
      </c>
    </row>
    <row r="15" spans="1:46" ht="20.100000000000001" customHeight="1" x14ac:dyDescent="0.2">
      <c r="D15" s="38" t="s">
        <v>101</v>
      </c>
      <c r="F15" s="39">
        <v>236</v>
      </c>
      <c r="G15" s="40"/>
      <c r="H15" s="40"/>
      <c r="I15" s="40"/>
      <c r="J15" s="39">
        <v>1192</v>
      </c>
      <c r="K15" s="39">
        <v>0</v>
      </c>
      <c r="L15" s="39">
        <v>46</v>
      </c>
      <c r="M15" s="40"/>
      <c r="N15" s="39">
        <v>1238</v>
      </c>
      <c r="O15" s="40"/>
      <c r="P15" s="40"/>
      <c r="Q15" s="40"/>
      <c r="R15" s="39">
        <v>0</v>
      </c>
      <c r="S15" s="39">
        <v>65</v>
      </c>
      <c r="T15" s="39">
        <v>35</v>
      </c>
      <c r="U15" s="39">
        <v>76</v>
      </c>
      <c r="V15" s="40"/>
      <c r="W15" s="39">
        <v>102</v>
      </c>
      <c r="X15" s="39">
        <v>6</v>
      </c>
      <c r="Y15" s="39">
        <v>9</v>
      </c>
      <c r="Z15" s="39">
        <v>93</v>
      </c>
      <c r="AA15" s="39">
        <v>75</v>
      </c>
      <c r="AB15" s="39">
        <v>37</v>
      </c>
      <c r="AC15" s="39">
        <v>815</v>
      </c>
      <c r="AD15" s="39">
        <v>0</v>
      </c>
      <c r="AE15" s="40"/>
      <c r="AF15" s="39">
        <v>1313</v>
      </c>
      <c r="AG15" s="40"/>
      <c r="AH15" s="40"/>
      <c r="AI15" s="40"/>
      <c r="AJ15" s="39">
        <v>161</v>
      </c>
      <c r="AK15" s="40"/>
      <c r="AL15" s="40"/>
      <c r="AM15" s="40"/>
      <c r="AN15" s="39">
        <v>0</v>
      </c>
      <c r="AO15" s="40"/>
      <c r="AP15" s="39">
        <v>0</v>
      </c>
      <c r="AQ15" s="40"/>
      <c r="AR15" s="40"/>
      <c r="AS15" s="40"/>
      <c r="AT15" s="39">
        <v>0</v>
      </c>
    </row>
    <row r="16" spans="1:46" ht="20.100000000000001" customHeight="1" x14ac:dyDescent="0.2">
      <c r="D16" s="2" t="s">
        <v>102</v>
      </c>
      <c r="F16" s="37">
        <v>185</v>
      </c>
      <c r="G16" s="37"/>
      <c r="H16" s="37"/>
      <c r="I16" s="37"/>
      <c r="J16" s="37">
        <v>1194</v>
      </c>
      <c r="K16" s="37">
        <v>8</v>
      </c>
      <c r="L16" s="37">
        <v>8</v>
      </c>
      <c r="M16" s="37"/>
      <c r="N16" s="37">
        <v>1210</v>
      </c>
      <c r="O16" s="37"/>
      <c r="P16" s="37"/>
      <c r="Q16" s="37"/>
      <c r="R16" s="37">
        <v>0</v>
      </c>
      <c r="S16" s="37">
        <v>53</v>
      </c>
      <c r="T16" s="37">
        <v>94</v>
      </c>
      <c r="U16" s="37">
        <v>65</v>
      </c>
      <c r="V16" s="37"/>
      <c r="W16" s="37">
        <v>111</v>
      </c>
      <c r="X16" s="37">
        <v>0</v>
      </c>
      <c r="Y16" s="37">
        <v>4</v>
      </c>
      <c r="Z16" s="37">
        <v>92</v>
      </c>
      <c r="AA16" s="37">
        <v>67</v>
      </c>
      <c r="AB16" s="37">
        <v>42</v>
      </c>
      <c r="AC16" s="37">
        <v>687</v>
      </c>
      <c r="AD16" s="37">
        <v>0</v>
      </c>
      <c r="AE16" s="37"/>
      <c r="AF16" s="37">
        <v>1215</v>
      </c>
      <c r="AG16" s="37"/>
      <c r="AH16" s="37"/>
      <c r="AI16" s="37"/>
      <c r="AJ16" s="37">
        <v>180</v>
      </c>
      <c r="AK16" s="37"/>
      <c r="AL16" s="37"/>
      <c r="AM16" s="37"/>
      <c r="AN16" s="37">
        <v>0</v>
      </c>
      <c r="AO16" s="37"/>
      <c r="AP16" s="37">
        <v>0</v>
      </c>
      <c r="AQ16" s="37"/>
      <c r="AR16" s="37"/>
      <c r="AS16" s="37"/>
      <c r="AT16" s="37">
        <v>0</v>
      </c>
    </row>
    <row r="17" spans="1:46" ht="20.100000000000001" customHeight="1" x14ac:dyDescent="0.2">
      <c r="D17" s="38" t="s">
        <v>103</v>
      </c>
      <c r="F17" s="39">
        <v>217</v>
      </c>
      <c r="G17" s="40"/>
      <c r="H17" s="40"/>
      <c r="I17" s="40"/>
      <c r="J17" s="39">
        <v>1202</v>
      </c>
      <c r="K17" s="39">
        <v>7</v>
      </c>
      <c r="L17" s="39">
        <v>20</v>
      </c>
      <c r="M17" s="40"/>
      <c r="N17" s="39">
        <v>1229</v>
      </c>
      <c r="O17" s="40"/>
      <c r="P17" s="40"/>
      <c r="Q17" s="40"/>
      <c r="R17" s="39">
        <v>0</v>
      </c>
      <c r="S17" s="39">
        <v>71</v>
      </c>
      <c r="T17" s="39">
        <v>75</v>
      </c>
      <c r="U17" s="39">
        <v>73</v>
      </c>
      <c r="V17" s="40"/>
      <c r="W17" s="39">
        <v>106</v>
      </c>
      <c r="X17" s="39">
        <v>2</v>
      </c>
      <c r="Y17" s="39">
        <v>2</v>
      </c>
      <c r="Z17" s="39">
        <v>97</v>
      </c>
      <c r="AA17" s="39">
        <v>81</v>
      </c>
      <c r="AB17" s="39">
        <v>39</v>
      </c>
      <c r="AC17" s="39">
        <v>652</v>
      </c>
      <c r="AD17" s="39">
        <v>3</v>
      </c>
      <c r="AE17" s="40"/>
      <c r="AF17" s="39">
        <v>1201</v>
      </c>
      <c r="AG17" s="40"/>
      <c r="AH17" s="40"/>
      <c r="AI17" s="40"/>
      <c r="AJ17" s="39">
        <v>245</v>
      </c>
      <c r="AK17" s="40"/>
      <c r="AL17" s="40"/>
      <c r="AM17" s="40"/>
      <c r="AN17" s="39">
        <v>0</v>
      </c>
      <c r="AO17" s="40"/>
      <c r="AP17" s="39">
        <v>0</v>
      </c>
      <c r="AQ17" s="40"/>
      <c r="AR17" s="40"/>
      <c r="AS17" s="40"/>
      <c r="AT17" s="39">
        <v>0</v>
      </c>
    </row>
    <row r="18" spans="1:46" ht="20.100000000000001" customHeight="1" x14ac:dyDescent="0.2">
      <c r="D18" s="2" t="s">
        <v>104</v>
      </c>
      <c r="F18" s="37">
        <v>191</v>
      </c>
      <c r="G18" s="37"/>
      <c r="H18" s="37"/>
      <c r="I18" s="37"/>
      <c r="J18" s="37">
        <v>1229</v>
      </c>
      <c r="K18" s="37">
        <v>18</v>
      </c>
      <c r="L18" s="37">
        <v>21</v>
      </c>
      <c r="M18" s="37"/>
      <c r="N18" s="37">
        <v>1268</v>
      </c>
      <c r="O18" s="37"/>
      <c r="P18" s="37"/>
      <c r="Q18" s="37"/>
      <c r="R18" s="37">
        <v>11</v>
      </c>
      <c r="S18" s="37">
        <v>83</v>
      </c>
      <c r="T18" s="37">
        <v>35</v>
      </c>
      <c r="U18" s="37">
        <v>61</v>
      </c>
      <c r="V18" s="37"/>
      <c r="W18" s="37">
        <v>93</v>
      </c>
      <c r="X18" s="37">
        <v>1</v>
      </c>
      <c r="Y18" s="37">
        <v>2</v>
      </c>
      <c r="Z18" s="37">
        <v>71</v>
      </c>
      <c r="AA18" s="37">
        <v>103</v>
      </c>
      <c r="AB18" s="37">
        <v>45</v>
      </c>
      <c r="AC18" s="37">
        <v>815</v>
      </c>
      <c r="AD18" s="37">
        <v>0</v>
      </c>
      <c r="AE18" s="37"/>
      <c r="AF18" s="37">
        <v>1320</v>
      </c>
      <c r="AG18" s="37"/>
      <c r="AH18" s="37"/>
      <c r="AI18" s="37"/>
      <c r="AJ18" s="37">
        <v>139</v>
      </c>
      <c r="AK18" s="37"/>
      <c r="AL18" s="37"/>
      <c r="AM18" s="37"/>
      <c r="AN18" s="37">
        <v>0</v>
      </c>
      <c r="AO18" s="37"/>
      <c r="AP18" s="37">
        <v>0</v>
      </c>
      <c r="AQ18" s="37"/>
      <c r="AR18" s="37"/>
      <c r="AS18" s="37"/>
      <c r="AT18" s="37">
        <v>0</v>
      </c>
    </row>
    <row r="19" spans="1:46" ht="20.100000000000001" customHeight="1" x14ac:dyDescent="0.2">
      <c r="D19" s="38" t="s">
        <v>105</v>
      </c>
      <c r="F19" s="39">
        <v>264</v>
      </c>
      <c r="G19" s="40"/>
      <c r="H19" s="40"/>
      <c r="I19" s="40"/>
      <c r="J19" s="39">
        <v>1228</v>
      </c>
      <c r="K19" s="39">
        <v>15</v>
      </c>
      <c r="L19" s="39">
        <v>27</v>
      </c>
      <c r="M19" s="40"/>
      <c r="N19" s="39">
        <v>1270</v>
      </c>
      <c r="O19" s="40"/>
      <c r="P19" s="40"/>
      <c r="Q19" s="40"/>
      <c r="R19" s="39">
        <v>0</v>
      </c>
      <c r="S19" s="39">
        <v>69</v>
      </c>
      <c r="T19" s="39">
        <v>85</v>
      </c>
      <c r="U19" s="39">
        <v>135</v>
      </c>
      <c r="V19" s="40"/>
      <c r="W19" s="39">
        <v>95</v>
      </c>
      <c r="X19" s="39">
        <v>3</v>
      </c>
      <c r="Y19" s="39">
        <v>8</v>
      </c>
      <c r="Z19" s="39">
        <v>60</v>
      </c>
      <c r="AA19" s="39">
        <v>52</v>
      </c>
      <c r="AB19" s="39">
        <v>23</v>
      </c>
      <c r="AC19" s="39">
        <v>756</v>
      </c>
      <c r="AD19" s="39">
        <v>1</v>
      </c>
      <c r="AE19" s="40"/>
      <c r="AF19" s="39">
        <v>1287</v>
      </c>
      <c r="AG19" s="40"/>
      <c r="AH19" s="40"/>
      <c r="AI19" s="40"/>
      <c r="AJ19" s="39">
        <v>247</v>
      </c>
      <c r="AK19" s="40"/>
      <c r="AL19" s="40"/>
      <c r="AM19" s="40"/>
      <c r="AN19" s="39">
        <v>0</v>
      </c>
      <c r="AO19" s="40"/>
      <c r="AP19" s="39">
        <v>0</v>
      </c>
      <c r="AQ19" s="40"/>
      <c r="AR19" s="40"/>
      <c r="AS19" s="40"/>
      <c r="AT19" s="39">
        <v>0</v>
      </c>
    </row>
    <row r="20" spans="1:46" ht="20.100000000000001" customHeight="1" x14ac:dyDescent="0.2">
      <c r="D20" s="2" t="s">
        <v>106</v>
      </c>
      <c r="F20" s="37">
        <v>168</v>
      </c>
      <c r="G20" s="37"/>
      <c r="H20" s="37"/>
      <c r="I20" s="37"/>
      <c r="J20" s="37">
        <v>1201</v>
      </c>
      <c r="K20" s="37">
        <v>25</v>
      </c>
      <c r="L20" s="37">
        <v>20</v>
      </c>
      <c r="M20" s="37"/>
      <c r="N20" s="37">
        <v>1246</v>
      </c>
      <c r="O20" s="37"/>
      <c r="P20" s="37"/>
      <c r="Q20" s="37"/>
      <c r="R20" s="37">
        <v>0</v>
      </c>
      <c r="S20" s="37">
        <v>62</v>
      </c>
      <c r="T20" s="37">
        <v>85</v>
      </c>
      <c r="U20" s="37">
        <v>152</v>
      </c>
      <c r="V20" s="37"/>
      <c r="W20" s="37">
        <v>106</v>
      </c>
      <c r="X20" s="37">
        <v>3</v>
      </c>
      <c r="Y20" s="37">
        <v>3</v>
      </c>
      <c r="Z20" s="37">
        <v>50</v>
      </c>
      <c r="AA20" s="37">
        <v>75</v>
      </c>
      <c r="AB20" s="37">
        <v>31</v>
      </c>
      <c r="AC20" s="37">
        <v>676</v>
      </c>
      <c r="AD20" s="37">
        <v>1</v>
      </c>
      <c r="AE20" s="37"/>
      <c r="AF20" s="37">
        <v>1244</v>
      </c>
      <c r="AG20" s="37"/>
      <c r="AH20" s="37"/>
      <c r="AI20" s="37"/>
      <c r="AJ20" s="37">
        <v>170</v>
      </c>
      <c r="AK20" s="37"/>
      <c r="AL20" s="37"/>
      <c r="AM20" s="37"/>
      <c r="AN20" s="37">
        <v>0</v>
      </c>
      <c r="AO20" s="37"/>
      <c r="AP20" s="37">
        <v>0</v>
      </c>
      <c r="AQ20" s="37"/>
      <c r="AR20" s="37"/>
      <c r="AS20" s="37"/>
      <c r="AT20" s="37">
        <v>0</v>
      </c>
    </row>
    <row r="21" spans="1:46" ht="20.100000000000001" customHeight="1" x14ac:dyDescent="0.2">
      <c r="D21" s="38" t="s">
        <v>107</v>
      </c>
      <c r="F21" s="39">
        <v>161</v>
      </c>
      <c r="G21" s="40"/>
      <c r="H21" s="40"/>
      <c r="I21" s="40"/>
      <c r="J21" s="39">
        <v>1222</v>
      </c>
      <c r="K21" s="39">
        <v>24</v>
      </c>
      <c r="L21" s="39">
        <v>23</v>
      </c>
      <c r="M21" s="40"/>
      <c r="N21" s="39">
        <v>1269</v>
      </c>
      <c r="O21" s="40"/>
      <c r="P21" s="40"/>
      <c r="Q21" s="40"/>
      <c r="R21" s="39">
        <v>2</v>
      </c>
      <c r="S21" s="39">
        <v>76</v>
      </c>
      <c r="T21" s="39">
        <v>66</v>
      </c>
      <c r="U21" s="39">
        <v>41</v>
      </c>
      <c r="V21" s="40"/>
      <c r="W21" s="39">
        <v>79</v>
      </c>
      <c r="X21" s="39">
        <v>0</v>
      </c>
      <c r="Y21" s="39">
        <v>7</v>
      </c>
      <c r="Z21" s="39">
        <v>78</v>
      </c>
      <c r="AA21" s="39">
        <v>95</v>
      </c>
      <c r="AB21" s="39">
        <v>56</v>
      </c>
      <c r="AC21" s="39">
        <v>685</v>
      </c>
      <c r="AD21" s="39">
        <v>0</v>
      </c>
      <c r="AE21" s="40"/>
      <c r="AF21" s="39">
        <v>1185</v>
      </c>
      <c r="AG21" s="40"/>
      <c r="AH21" s="40"/>
      <c r="AI21" s="40"/>
      <c r="AJ21" s="39">
        <v>245</v>
      </c>
      <c r="AK21" s="40"/>
      <c r="AL21" s="40"/>
      <c r="AM21" s="40"/>
      <c r="AN21" s="39">
        <v>0</v>
      </c>
      <c r="AO21" s="40"/>
      <c r="AP21" s="39">
        <v>0</v>
      </c>
      <c r="AQ21" s="40"/>
      <c r="AR21" s="40"/>
      <c r="AS21" s="40"/>
      <c r="AT21" s="39">
        <v>0</v>
      </c>
    </row>
    <row r="22" spans="1:46" ht="20.100000000000001" customHeight="1" x14ac:dyDescent="0.2">
      <c r="D22" s="2" t="s">
        <v>108</v>
      </c>
      <c r="F22" s="37">
        <v>124</v>
      </c>
      <c r="G22" s="37"/>
      <c r="H22" s="37"/>
      <c r="I22" s="37"/>
      <c r="J22" s="37">
        <v>1220</v>
      </c>
      <c r="K22" s="37">
        <v>43</v>
      </c>
      <c r="L22" s="37">
        <v>20</v>
      </c>
      <c r="M22" s="37"/>
      <c r="N22" s="37">
        <v>1283</v>
      </c>
      <c r="O22" s="37"/>
      <c r="P22" s="37"/>
      <c r="Q22" s="37"/>
      <c r="R22" s="37">
        <v>0</v>
      </c>
      <c r="S22" s="37">
        <v>93</v>
      </c>
      <c r="T22" s="37">
        <v>30</v>
      </c>
      <c r="U22" s="37">
        <v>19</v>
      </c>
      <c r="V22" s="37"/>
      <c r="W22" s="37">
        <v>131</v>
      </c>
      <c r="X22" s="37">
        <v>4</v>
      </c>
      <c r="Y22" s="37">
        <v>4</v>
      </c>
      <c r="Z22" s="37">
        <v>135</v>
      </c>
      <c r="AA22" s="37">
        <v>81</v>
      </c>
      <c r="AB22" s="37">
        <v>63</v>
      </c>
      <c r="AC22" s="37">
        <v>736</v>
      </c>
      <c r="AD22" s="37">
        <v>1</v>
      </c>
      <c r="AE22" s="37"/>
      <c r="AF22" s="37">
        <v>1297</v>
      </c>
      <c r="AG22" s="37"/>
      <c r="AH22" s="37"/>
      <c r="AI22" s="37"/>
      <c r="AJ22" s="37">
        <v>110</v>
      </c>
      <c r="AK22" s="37"/>
      <c r="AL22" s="37"/>
      <c r="AM22" s="37"/>
      <c r="AN22" s="37">
        <v>0</v>
      </c>
      <c r="AO22" s="37"/>
      <c r="AP22" s="37">
        <v>0</v>
      </c>
      <c r="AQ22" s="37"/>
      <c r="AR22" s="37"/>
      <c r="AS22" s="37"/>
      <c r="AT22" s="37">
        <v>0</v>
      </c>
    </row>
    <row r="23" spans="1:46" ht="20.100000000000001" customHeight="1" x14ac:dyDescent="0.2">
      <c r="D23" s="38" t="s">
        <v>109</v>
      </c>
      <c r="F23" s="39">
        <v>139</v>
      </c>
      <c r="G23" s="40"/>
      <c r="H23" s="40"/>
      <c r="I23" s="40"/>
      <c r="J23" s="39">
        <v>1223</v>
      </c>
      <c r="K23" s="39">
        <v>24</v>
      </c>
      <c r="L23" s="39">
        <v>19</v>
      </c>
      <c r="M23" s="40"/>
      <c r="N23" s="39">
        <v>1266</v>
      </c>
      <c r="O23" s="40"/>
      <c r="P23" s="40"/>
      <c r="Q23" s="40"/>
      <c r="R23" s="39">
        <v>4</v>
      </c>
      <c r="S23" s="39">
        <v>71</v>
      </c>
      <c r="T23" s="39">
        <v>30</v>
      </c>
      <c r="U23" s="39">
        <v>65</v>
      </c>
      <c r="V23" s="40"/>
      <c r="W23" s="39">
        <v>118</v>
      </c>
      <c r="X23" s="39">
        <v>2</v>
      </c>
      <c r="Y23" s="39">
        <v>1</v>
      </c>
      <c r="Z23" s="39">
        <v>75</v>
      </c>
      <c r="AA23" s="39">
        <v>95</v>
      </c>
      <c r="AB23" s="39">
        <v>39</v>
      </c>
      <c r="AC23" s="39">
        <v>760</v>
      </c>
      <c r="AD23" s="39">
        <v>6</v>
      </c>
      <c r="AE23" s="40"/>
      <c r="AF23" s="39">
        <v>1266</v>
      </c>
      <c r="AG23" s="40"/>
      <c r="AH23" s="40"/>
      <c r="AI23" s="40"/>
      <c r="AJ23" s="39">
        <v>139</v>
      </c>
      <c r="AK23" s="40"/>
      <c r="AL23" s="40"/>
      <c r="AM23" s="40"/>
      <c r="AN23" s="39">
        <v>0</v>
      </c>
      <c r="AO23" s="40"/>
      <c r="AP23" s="39">
        <v>0</v>
      </c>
      <c r="AQ23" s="40"/>
      <c r="AR23" s="40"/>
      <c r="AS23" s="40"/>
      <c r="AT23" s="39">
        <v>0</v>
      </c>
    </row>
    <row r="24" spans="1:46" ht="20.100000000000001" customHeight="1" x14ac:dyDescent="0.2">
      <c r="D24" s="2" t="s">
        <v>110</v>
      </c>
      <c r="F24" s="37">
        <v>165</v>
      </c>
      <c r="G24" s="37"/>
      <c r="H24" s="37"/>
      <c r="I24" s="37"/>
      <c r="J24" s="37">
        <v>1215</v>
      </c>
      <c r="K24" s="37">
        <v>20</v>
      </c>
      <c r="L24" s="37">
        <v>18</v>
      </c>
      <c r="M24" s="37"/>
      <c r="N24" s="37">
        <v>1253</v>
      </c>
      <c r="O24" s="37"/>
      <c r="P24" s="37"/>
      <c r="Q24" s="37"/>
      <c r="R24" s="37">
        <v>1</v>
      </c>
      <c r="S24" s="37">
        <v>83</v>
      </c>
      <c r="T24" s="37">
        <v>72</v>
      </c>
      <c r="U24" s="37">
        <v>135</v>
      </c>
      <c r="V24" s="37"/>
      <c r="W24" s="37">
        <v>112</v>
      </c>
      <c r="X24" s="37">
        <v>0</v>
      </c>
      <c r="Y24" s="37">
        <v>6</v>
      </c>
      <c r="Z24" s="37">
        <v>72</v>
      </c>
      <c r="AA24" s="37">
        <v>70</v>
      </c>
      <c r="AB24" s="37">
        <v>29</v>
      </c>
      <c r="AC24" s="37">
        <v>658</v>
      </c>
      <c r="AD24" s="37">
        <v>0</v>
      </c>
      <c r="AE24" s="37"/>
      <c r="AF24" s="37">
        <v>1238</v>
      </c>
      <c r="AG24" s="37"/>
      <c r="AH24" s="37"/>
      <c r="AI24" s="37"/>
      <c r="AJ24" s="37">
        <v>180</v>
      </c>
      <c r="AK24" s="37"/>
      <c r="AL24" s="37"/>
      <c r="AM24" s="37"/>
      <c r="AN24" s="37">
        <v>0</v>
      </c>
      <c r="AO24" s="37"/>
      <c r="AP24" s="37">
        <v>0</v>
      </c>
      <c r="AQ24" s="37"/>
      <c r="AR24" s="37"/>
      <c r="AS24" s="37"/>
      <c r="AT24" s="37">
        <v>0</v>
      </c>
    </row>
    <row r="25" spans="1:46" ht="20.100000000000001" customHeight="1" x14ac:dyDescent="0.2">
      <c r="D25" s="38" t="s">
        <v>111</v>
      </c>
      <c r="F25" s="39">
        <v>215</v>
      </c>
      <c r="G25" s="40"/>
      <c r="H25" s="40"/>
      <c r="I25" s="40"/>
      <c r="J25" s="39">
        <v>1198</v>
      </c>
      <c r="K25" s="39">
        <v>12</v>
      </c>
      <c r="L25" s="39">
        <v>27</v>
      </c>
      <c r="M25" s="40"/>
      <c r="N25" s="39">
        <v>1237</v>
      </c>
      <c r="O25" s="40"/>
      <c r="P25" s="40"/>
      <c r="Q25" s="40"/>
      <c r="R25" s="39">
        <v>0</v>
      </c>
      <c r="S25" s="39">
        <v>80</v>
      </c>
      <c r="T25" s="39">
        <v>26</v>
      </c>
      <c r="U25" s="39">
        <v>28</v>
      </c>
      <c r="V25" s="40"/>
      <c r="W25" s="39">
        <v>143</v>
      </c>
      <c r="X25" s="39">
        <v>1</v>
      </c>
      <c r="Y25" s="39">
        <v>8</v>
      </c>
      <c r="Z25" s="39">
        <v>145</v>
      </c>
      <c r="AA25" s="39">
        <v>111</v>
      </c>
      <c r="AB25" s="39">
        <v>64</v>
      </c>
      <c r="AC25" s="39">
        <v>703</v>
      </c>
      <c r="AD25" s="39">
        <v>0</v>
      </c>
      <c r="AE25" s="40"/>
      <c r="AF25" s="39">
        <v>1309</v>
      </c>
      <c r="AG25" s="40"/>
      <c r="AH25" s="40"/>
      <c r="AI25" s="40"/>
      <c r="AJ25" s="39">
        <v>143</v>
      </c>
      <c r="AK25" s="40"/>
      <c r="AL25" s="40"/>
      <c r="AM25" s="40"/>
      <c r="AN25" s="39">
        <v>0</v>
      </c>
      <c r="AO25" s="40"/>
      <c r="AP25" s="39">
        <v>0</v>
      </c>
      <c r="AQ25" s="40"/>
      <c r="AR25" s="40"/>
      <c r="AS25" s="40"/>
      <c r="AT25" s="39">
        <v>0</v>
      </c>
    </row>
    <row r="26" spans="1:46" ht="20.100000000000001" customHeight="1" x14ac:dyDescent="0.2">
      <c r="D26" s="41" t="s">
        <v>366</v>
      </c>
      <c r="F26" s="40">
        <v>0</v>
      </c>
      <c r="G26" s="40"/>
      <c r="H26" s="40"/>
      <c r="I26" s="40"/>
      <c r="J26" s="40">
        <v>441</v>
      </c>
      <c r="K26" s="40">
        <v>4</v>
      </c>
      <c r="L26" s="40">
        <v>2</v>
      </c>
      <c r="M26" s="40"/>
      <c r="N26" s="40">
        <v>447</v>
      </c>
      <c r="O26" s="40"/>
      <c r="P26" s="40"/>
      <c r="Q26" s="40"/>
      <c r="R26" s="40">
        <v>0</v>
      </c>
      <c r="S26" s="40">
        <v>21</v>
      </c>
      <c r="T26" s="40">
        <v>20</v>
      </c>
      <c r="U26" s="40">
        <v>29</v>
      </c>
      <c r="V26" s="40"/>
      <c r="W26" s="40">
        <v>16</v>
      </c>
      <c r="X26" s="40">
        <v>0</v>
      </c>
      <c r="Y26" s="40">
        <v>0</v>
      </c>
      <c r="Z26" s="40">
        <v>10</v>
      </c>
      <c r="AA26" s="40">
        <v>9</v>
      </c>
      <c r="AB26" s="40">
        <v>7</v>
      </c>
      <c r="AC26" s="40">
        <v>179</v>
      </c>
      <c r="AD26" s="40">
        <v>0</v>
      </c>
      <c r="AE26" s="40"/>
      <c r="AF26" s="40">
        <v>291</v>
      </c>
      <c r="AG26" s="40"/>
      <c r="AH26" s="40"/>
      <c r="AI26" s="40"/>
      <c r="AJ26" s="40">
        <v>156</v>
      </c>
      <c r="AK26" s="40"/>
      <c r="AL26" s="40"/>
      <c r="AM26" s="40"/>
      <c r="AN26" s="40">
        <v>0</v>
      </c>
      <c r="AO26" s="40"/>
      <c r="AP26" s="40">
        <v>0</v>
      </c>
      <c r="AQ26" s="40"/>
      <c r="AR26" s="40"/>
      <c r="AS26" s="40"/>
      <c r="AT26" s="40">
        <v>0</v>
      </c>
    </row>
    <row r="27" spans="1:46" ht="20.100000000000001" customHeight="1" x14ac:dyDescent="0.2">
      <c r="D27" s="38" t="s">
        <v>367</v>
      </c>
      <c r="F27" s="39">
        <v>0</v>
      </c>
      <c r="G27" s="40"/>
      <c r="H27" s="40"/>
      <c r="I27" s="40"/>
      <c r="J27" s="39">
        <v>444</v>
      </c>
      <c r="K27" s="39">
        <v>4</v>
      </c>
      <c r="L27" s="39">
        <v>0</v>
      </c>
      <c r="M27" s="40"/>
      <c r="N27" s="39">
        <v>448</v>
      </c>
      <c r="O27" s="40"/>
      <c r="P27" s="40"/>
      <c r="Q27" s="40"/>
      <c r="R27" s="39">
        <v>0</v>
      </c>
      <c r="S27" s="39">
        <v>31</v>
      </c>
      <c r="T27" s="39">
        <v>36</v>
      </c>
      <c r="U27" s="39">
        <v>32</v>
      </c>
      <c r="V27" s="40"/>
      <c r="W27" s="39">
        <v>14</v>
      </c>
      <c r="X27" s="39">
        <v>0</v>
      </c>
      <c r="Y27" s="39">
        <v>0</v>
      </c>
      <c r="Z27" s="39">
        <v>7</v>
      </c>
      <c r="AA27" s="39">
        <v>10</v>
      </c>
      <c r="AB27" s="39">
        <v>4</v>
      </c>
      <c r="AC27" s="39">
        <v>148</v>
      </c>
      <c r="AD27" s="39">
        <v>0</v>
      </c>
      <c r="AE27" s="40"/>
      <c r="AF27" s="39">
        <v>282</v>
      </c>
      <c r="AG27" s="40"/>
      <c r="AH27" s="40"/>
      <c r="AI27" s="40"/>
      <c r="AJ27" s="39">
        <v>166</v>
      </c>
      <c r="AK27" s="40"/>
      <c r="AL27" s="40"/>
      <c r="AM27" s="40"/>
      <c r="AN27" s="39">
        <v>0</v>
      </c>
      <c r="AO27" s="40"/>
      <c r="AP27" s="39">
        <v>0</v>
      </c>
      <c r="AQ27" s="40"/>
      <c r="AR27" s="40"/>
      <c r="AS27" s="40"/>
      <c r="AT27" s="39">
        <v>0</v>
      </c>
    </row>
    <row r="28" spans="1:46"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spans="1:46" s="1" customFormat="1" ht="20.100000000000001" customHeight="1" x14ac:dyDescent="0.25">
      <c r="A29" s="3"/>
      <c r="B29" s="6"/>
      <c r="C29" s="42" t="s">
        <v>112</v>
      </c>
      <c r="D29" s="43"/>
      <c r="E29" s="5"/>
      <c r="F29" s="44">
        <v>2526</v>
      </c>
      <c r="G29" s="45"/>
      <c r="H29" s="45"/>
      <c r="I29" s="45"/>
      <c r="J29" s="44">
        <v>17846</v>
      </c>
      <c r="K29" s="44">
        <v>269</v>
      </c>
      <c r="L29" s="44">
        <v>319</v>
      </c>
      <c r="M29" s="45"/>
      <c r="N29" s="44">
        <v>18434</v>
      </c>
      <c r="O29" s="45"/>
      <c r="P29" s="45"/>
      <c r="Q29" s="45"/>
      <c r="R29" s="44">
        <v>24</v>
      </c>
      <c r="S29" s="44">
        <v>1091</v>
      </c>
      <c r="T29" s="44">
        <v>889</v>
      </c>
      <c r="U29" s="44">
        <v>1241</v>
      </c>
      <c r="V29" s="45"/>
      <c r="W29" s="44">
        <v>1542</v>
      </c>
      <c r="X29" s="44">
        <v>25</v>
      </c>
      <c r="Y29" s="44">
        <v>59</v>
      </c>
      <c r="Z29" s="44">
        <v>1170</v>
      </c>
      <c r="AA29" s="44">
        <v>1184</v>
      </c>
      <c r="AB29" s="44">
        <v>599</v>
      </c>
      <c r="AC29" s="44">
        <v>10336</v>
      </c>
      <c r="AD29" s="44">
        <v>13</v>
      </c>
      <c r="AE29" s="45"/>
      <c r="AF29" s="44">
        <v>18173</v>
      </c>
      <c r="AG29" s="45"/>
      <c r="AH29" s="45"/>
      <c r="AI29" s="45"/>
      <c r="AJ29" s="44">
        <v>2787</v>
      </c>
      <c r="AK29" s="45"/>
      <c r="AL29" s="45"/>
      <c r="AM29" s="45"/>
      <c r="AN29" s="44">
        <v>0</v>
      </c>
      <c r="AO29" s="45"/>
      <c r="AP29" s="44">
        <v>0</v>
      </c>
      <c r="AQ29" s="45"/>
      <c r="AR29" s="45"/>
      <c r="AS29" s="45"/>
      <c r="AT29" s="44">
        <v>0</v>
      </c>
    </row>
    <row r="30" spans="1:46"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spans="1:46"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spans="1:46" ht="20.100000000000001" customHeight="1" x14ac:dyDescent="0.2">
      <c r="D32" s="2" t="s">
        <v>98</v>
      </c>
      <c r="F32" s="37">
        <v>0</v>
      </c>
      <c r="G32" s="37"/>
      <c r="H32" s="37"/>
      <c r="I32" s="37"/>
      <c r="J32" s="37">
        <v>0</v>
      </c>
      <c r="K32" s="37">
        <v>0</v>
      </c>
      <c r="L32" s="37">
        <v>0</v>
      </c>
      <c r="M32" s="37"/>
      <c r="N32" s="37">
        <v>0</v>
      </c>
      <c r="O32" s="37"/>
      <c r="P32" s="37"/>
      <c r="Q32" s="37"/>
      <c r="R32" s="37">
        <v>0</v>
      </c>
      <c r="S32" s="37">
        <v>0</v>
      </c>
      <c r="T32" s="37">
        <v>0</v>
      </c>
      <c r="U32" s="37">
        <v>0</v>
      </c>
      <c r="V32" s="37"/>
      <c r="W32" s="37">
        <v>0</v>
      </c>
      <c r="X32" s="37">
        <v>0</v>
      </c>
      <c r="Y32" s="37">
        <v>0</v>
      </c>
      <c r="Z32" s="37">
        <v>0</v>
      </c>
      <c r="AA32" s="37">
        <v>0</v>
      </c>
      <c r="AB32" s="37">
        <v>0</v>
      </c>
      <c r="AC32" s="37">
        <v>0</v>
      </c>
      <c r="AD32" s="37">
        <v>0</v>
      </c>
      <c r="AE32" s="37"/>
      <c r="AF32" s="37">
        <v>0</v>
      </c>
      <c r="AG32" s="37"/>
      <c r="AH32" s="37"/>
      <c r="AI32" s="37"/>
      <c r="AJ32" s="37">
        <v>0</v>
      </c>
      <c r="AK32" s="37"/>
      <c r="AL32" s="37"/>
      <c r="AM32" s="37"/>
      <c r="AN32" s="37">
        <v>0</v>
      </c>
      <c r="AO32" s="37"/>
      <c r="AP32" s="37">
        <v>0</v>
      </c>
      <c r="AQ32" s="37"/>
      <c r="AR32" s="37"/>
      <c r="AS32" s="37"/>
      <c r="AT32" s="37">
        <v>0</v>
      </c>
    </row>
    <row r="33" spans="4:46" ht="20.100000000000001" customHeight="1" x14ac:dyDescent="0.2">
      <c r="D33" s="38" t="s">
        <v>99</v>
      </c>
      <c r="F33" s="39">
        <v>0</v>
      </c>
      <c r="G33" s="40"/>
      <c r="H33" s="40"/>
      <c r="I33" s="40"/>
      <c r="J33" s="39">
        <v>0</v>
      </c>
      <c r="K33" s="39">
        <v>0</v>
      </c>
      <c r="L33" s="39">
        <v>0</v>
      </c>
      <c r="M33" s="40"/>
      <c r="N33" s="39">
        <v>0</v>
      </c>
      <c r="O33" s="40"/>
      <c r="P33" s="40"/>
      <c r="Q33" s="40"/>
      <c r="R33" s="39">
        <v>0</v>
      </c>
      <c r="S33" s="39">
        <v>0</v>
      </c>
      <c r="T33" s="39">
        <v>0</v>
      </c>
      <c r="U33" s="39">
        <v>0</v>
      </c>
      <c r="V33" s="40"/>
      <c r="W33" s="39">
        <v>0</v>
      </c>
      <c r="X33" s="39">
        <v>0</v>
      </c>
      <c r="Y33" s="39">
        <v>0</v>
      </c>
      <c r="Z33" s="39">
        <v>0</v>
      </c>
      <c r="AA33" s="39">
        <v>0</v>
      </c>
      <c r="AB33" s="39">
        <v>0</v>
      </c>
      <c r="AC33" s="39">
        <v>0</v>
      </c>
      <c r="AD33" s="39">
        <v>0</v>
      </c>
      <c r="AE33" s="40"/>
      <c r="AF33" s="39">
        <v>0</v>
      </c>
      <c r="AG33" s="40"/>
      <c r="AH33" s="40"/>
      <c r="AI33" s="40"/>
      <c r="AJ33" s="39">
        <v>0</v>
      </c>
      <c r="AK33" s="40"/>
      <c r="AL33" s="40"/>
      <c r="AM33" s="40"/>
      <c r="AN33" s="39">
        <v>0</v>
      </c>
      <c r="AO33" s="40"/>
      <c r="AP33" s="39">
        <v>0</v>
      </c>
      <c r="AQ33" s="40"/>
      <c r="AR33" s="40"/>
      <c r="AS33" s="40"/>
      <c r="AT33" s="39">
        <v>0</v>
      </c>
    </row>
    <row r="34" spans="4:46" ht="20.100000000000001" customHeight="1" x14ac:dyDescent="0.2">
      <c r="D34" s="2" t="s">
        <v>113</v>
      </c>
      <c r="F34" s="37">
        <v>0</v>
      </c>
      <c r="G34" s="37"/>
      <c r="H34" s="37"/>
      <c r="I34" s="37"/>
      <c r="J34" s="37">
        <v>0</v>
      </c>
      <c r="K34" s="37">
        <v>0</v>
      </c>
      <c r="L34" s="37">
        <v>0</v>
      </c>
      <c r="M34" s="37"/>
      <c r="N34" s="37">
        <v>0</v>
      </c>
      <c r="O34" s="37"/>
      <c r="P34" s="37"/>
      <c r="Q34" s="37"/>
      <c r="R34" s="37">
        <v>0</v>
      </c>
      <c r="S34" s="37">
        <v>0</v>
      </c>
      <c r="T34" s="37">
        <v>0</v>
      </c>
      <c r="U34" s="37">
        <v>0</v>
      </c>
      <c r="V34" s="37"/>
      <c r="W34" s="37">
        <v>0</v>
      </c>
      <c r="X34" s="37">
        <v>0</v>
      </c>
      <c r="Y34" s="37">
        <v>0</v>
      </c>
      <c r="Z34" s="37">
        <v>0</v>
      </c>
      <c r="AA34" s="37">
        <v>0</v>
      </c>
      <c r="AB34" s="37">
        <v>0</v>
      </c>
      <c r="AC34" s="37">
        <v>0</v>
      </c>
      <c r="AD34" s="37">
        <v>0</v>
      </c>
      <c r="AE34" s="37"/>
      <c r="AF34" s="37">
        <v>0</v>
      </c>
      <c r="AG34" s="37"/>
      <c r="AH34" s="37"/>
      <c r="AI34" s="37"/>
      <c r="AJ34" s="37">
        <v>0</v>
      </c>
      <c r="AK34" s="37"/>
      <c r="AL34" s="37"/>
      <c r="AM34" s="37"/>
      <c r="AN34" s="37">
        <v>0</v>
      </c>
      <c r="AO34" s="37"/>
      <c r="AP34" s="37">
        <v>0</v>
      </c>
      <c r="AQ34" s="37"/>
      <c r="AR34" s="37"/>
      <c r="AS34" s="37"/>
      <c r="AT34" s="37">
        <v>0</v>
      </c>
    </row>
    <row r="35" spans="4:46" ht="20.100000000000001" customHeight="1" x14ac:dyDescent="0.2">
      <c r="D35" s="38" t="s">
        <v>114</v>
      </c>
      <c r="F35" s="39">
        <v>0</v>
      </c>
      <c r="G35" s="40"/>
      <c r="H35" s="40"/>
      <c r="I35" s="40"/>
      <c r="J35" s="39">
        <v>0</v>
      </c>
      <c r="K35" s="39">
        <v>0</v>
      </c>
      <c r="L35" s="39">
        <v>0</v>
      </c>
      <c r="M35" s="40"/>
      <c r="N35" s="39">
        <v>0</v>
      </c>
      <c r="O35" s="40"/>
      <c r="P35" s="40"/>
      <c r="Q35" s="40"/>
      <c r="R35" s="39">
        <v>0</v>
      </c>
      <c r="S35" s="39">
        <v>0</v>
      </c>
      <c r="T35" s="39">
        <v>0</v>
      </c>
      <c r="U35" s="39">
        <v>0</v>
      </c>
      <c r="V35" s="40"/>
      <c r="W35" s="39">
        <v>0</v>
      </c>
      <c r="X35" s="39">
        <v>0</v>
      </c>
      <c r="Y35" s="39">
        <v>0</v>
      </c>
      <c r="Z35" s="39">
        <v>0</v>
      </c>
      <c r="AA35" s="39">
        <v>0</v>
      </c>
      <c r="AB35" s="39">
        <v>0</v>
      </c>
      <c r="AC35" s="39">
        <v>0</v>
      </c>
      <c r="AD35" s="39">
        <v>0</v>
      </c>
      <c r="AE35" s="40"/>
      <c r="AF35" s="39">
        <v>0</v>
      </c>
      <c r="AG35" s="40"/>
      <c r="AH35" s="40"/>
      <c r="AI35" s="40"/>
      <c r="AJ35" s="39">
        <v>0</v>
      </c>
      <c r="AK35" s="40"/>
      <c r="AL35" s="40"/>
      <c r="AM35" s="40"/>
      <c r="AN35" s="39">
        <v>0</v>
      </c>
      <c r="AO35" s="40"/>
      <c r="AP35" s="39">
        <v>0</v>
      </c>
      <c r="AQ35" s="40"/>
      <c r="AR35" s="40"/>
      <c r="AS35" s="40"/>
      <c r="AT35" s="39">
        <v>0</v>
      </c>
    </row>
    <row r="36" spans="4:46" ht="20.100000000000001" customHeight="1" x14ac:dyDescent="0.2">
      <c r="D36" s="2" t="s">
        <v>115</v>
      </c>
      <c r="F36" s="37">
        <v>0</v>
      </c>
      <c r="G36" s="37"/>
      <c r="H36" s="37"/>
      <c r="I36" s="37"/>
      <c r="J36" s="37">
        <v>0</v>
      </c>
      <c r="K36" s="37">
        <v>0</v>
      </c>
      <c r="L36" s="37">
        <v>0</v>
      </c>
      <c r="M36" s="37"/>
      <c r="N36" s="37">
        <v>0</v>
      </c>
      <c r="O36" s="37"/>
      <c r="P36" s="37"/>
      <c r="Q36" s="37"/>
      <c r="R36" s="37">
        <v>0</v>
      </c>
      <c r="S36" s="37">
        <v>0</v>
      </c>
      <c r="T36" s="37">
        <v>0</v>
      </c>
      <c r="U36" s="37">
        <v>0</v>
      </c>
      <c r="V36" s="37"/>
      <c r="W36" s="37">
        <v>0</v>
      </c>
      <c r="X36" s="37">
        <v>0</v>
      </c>
      <c r="Y36" s="37">
        <v>0</v>
      </c>
      <c r="Z36" s="37">
        <v>0</v>
      </c>
      <c r="AA36" s="37">
        <v>0</v>
      </c>
      <c r="AB36" s="37">
        <v>0</v>
      </c>
      <c r="AC36" s="37">
        <v>0</v>
      </c>
      <c r="AD36" s="37">
        <v>0</v>
      </c>
      <c r="AE36" s="37"/>
      <c r="AF36" s="37">
        <v>0</v>
      </c>
      <c r="AG36" s="37"/>
      <c r="AH36" s="37"/>
      <c r="AI36" s="37"/>
      <c r="AJ36" s="37">
        <v>0</v>
      </c>
      <c r="AK36" s="37"/>
      <c r="AL36" s="37"/>
      <c r="AM36" s="37"/>
      <c r="AN36" s="37">
        <v>0</v>
      </c>
      <c r="AO36" s="37"/>
      <c r="AP36" s="37">
        <v>0</v>
      </c>
      <c r="AQ36" s="37"/>
      <c r="AR36" s="37"/>
      <c r="AS36" s="37"/>
      <c r="AT36" s="37">
        <v>0</v>
      </c>
    </row>
    <row r="37" spans="4:46" ht="20.100000000000001" customHeight="1" x14ac:dyDescent="0.2">
      <c r="D37" s="38" t="s">
        <v>116</v>
      </c>
      <c r="F37" s="39">
        <v>0</v>
      </c>
      <c r="G37" s="40"/>
      <c r="H37" s="40"/>
      <c r="I37" s="40"/>
      <c r="J37" s="39">
        <v>0</v>
      </c>
      <c r="K37" s="39">
        <v>0</v>
      </c>
      <c r="L37" s="39">
        <v>0</v>
      </c>
      <c r="M37" s="40"/>
      <c r="N37" s="39">
        <v>0</v>
      </c>
      <c r="O37" s="40"/>
      <c r="P37" s="40"/>
      <c r="Q37" s="40"/>
      <c r="R37" s="39">
        <v>0</v>
      </c>
      <c r="S37" s="39">
        <v>0</v>
      </c>
      <c r="T37" s="39">
        <v>0</v>
      </c>
      <c r="U37" s="39">
        <v>0</v>
      </c>
      <c r="V37" s="40"/>
      <c r="W37" s="39">
        <v>0</v>
      </c>
      <c r="X37" s="39">
        <v>0</v>
      </c>
      <c r="Y37" s="39">
        <v>0</v>
      </c>
      <c r="Z37" s="39">
        <v>0</v>
      </c>
      <c r="AA37" s="39">
        <v>0</v>
      </c>
      <c r="AB37" s="39">
        <v>0</v>
      </c>
      <c r="AC37" s="39">
        <v>0</v>
      </c>
      <c r="AD37" s="39">
        <v>0</v>
      </c>
      <c r="AE37" s="40"/>
      <c r="AF37" s="39">
        <v>0</v>
      </c>
      <c r="AG37" s="40"/>
      <c r="AH37" s="40"/>
      <c r="AI37" s="40"/>
      <c r="AJ37" s="39">
        <v>0</v>
      </c>
      <c r="AK37" s="40"/>
      <c r="AL37" s="40"/>
      <c r="AM37" s="40"/>
      <c r="AN37" s="39">
        <v>0</v>
      </c>
      <c r="AO37" s="40"/>
      <c r="AP37" s="39">
        <v>0</v>
      </c>
      <c r="AQ37" s="40"/>
      <c r="AR37" s="40"/>
      <c r="AS37" s="40"/>
      <c r="AT37" s="39">
        <v>0</v>
      </c>
    </row>
    <row r="38" spans="4:46" ht="20.100000000000001" customHeight="1" x14ac:dyDescent="0.2">
      <c r="D38" s="2" t="s">
        <v>117</v>
      </c>
      <c r="F38" s="37">
        <v>0</v>
      </c>
      <c r="G38" s="37"/>
      <c r="H38" s="37"/>
      <c r="I38" s="37"/>
      <c r="J38" s="37">
        <v>0</v>
      </c>
      <c r="K38" s="37">
        <v>0</v>
      </c>
      <c r="L38" s="37">
        <v>0</v>
      </c>
      <c r="M38" s="37"/>
      <c r="N38" s="37">
        <v>0</v>
      </c>
      <c r="O38" s="37"/>
      <c r="P38" s="37"/>
      <c r="Q38" s="37"/>
      <c r="R38" s="37">
        <v>0</v>
      </c>
      <c r="S38" s="37">
        <v>0</v>
      </c>
      <c r="T38" s="37">
        <v>0</v>
      </c>
      <c r="U38" s="37">
        <v>0</v>
      </c>
      <c r="V38" s="37"/>
      <c r="W38" s="37">
        <v>0</v>
      </c>
      <c r="X38" s="37">
        <v>0</v>
      </c>
      <c r="Y38" s="37">
        <v>0</v>
      </c>
      <c r="Z38" s="37">
        <v>0</v>
      </c>
      <c r="AA38" s="37">
        <v>0</v>
      </c>
      <c r="AB38" s="37">
        <v>0</v>
      </c>
      <c r="AC38" s="37">
        <v>0</v>
      </c>
      <c r="AD38" s="37">
        <v>0</v>
      </c>
      <c r="AE38" s="37"/>
      <c r="AF38" s="37">
        <v>0</v>
      </c>
      <c r="AG38" s="37"/>
      <c r="AH38" s="37"/>
      <c r="AI38" s="37"/>
      <c r="AJ38" s="37">
        <v>0</v>
      </c>
      <c r="AK38" s="37"/>
      <c r="AL38" s="37"/>
      <c r="AM38" s="37"/>
      <c r="AN38" s="37">
        <v>0</v>
      </c>
      <c r="AO38" s="37"/>
      <c r="AP38" s="37">
        <v>0</v>
      </c>
      <c r="AQ38" s="37"/>
      <c r="AR38" s="37"/>
      <c r="AS38" s="37"/>
      <c r="AT38" s="37">
        <v>0</v>
      </c>
    </row>
    <row r="39" spans="4:46" ht="20.100000000000001" customHeight="1" x14ac:dyDescent="0.2">
      <c r="D39" s="38" t="s">
        <v>105</v>
      </c>
      <c r="F39" s="39">
        <v>0</v>
      </c>
      <c r="G39" s="40"/>
      <c r="H39" s="40"/>
      <c r="I39" s="40"/>
      <c r="J39" s="39">
        <v>0</v>
      </c>
      <c r="K39" s="39">
        <v>0</v>
      </c>
      <c r="L39" s="39">
        <v>0</v>
      </c>
      <c r="M39" s="40"/>
      <c r="N39" s="39">
        <v>0</v>
      </c>
      <c r="O39" s="40"/>
      <c r="P39" s="40"/>
      <c r="Q39" s="40"/>
      <c r="R39" s="39">
        <v>0</v>
      </c>
      <c r="S39" s="39">
        <v>0</v>
      </c>
      <c r="T39" s="39">
        <v>0</v>
      </c>
      <c r="U39" s="39">
        <v>0</v>
      </c>
      <c r="V39" s="40"/>
      <c r="W39" s="39">
        <v>0</v>
      </c>
      <c r="X39" s="39">
        <v>0</v>
      </c>
      <c r="Y39" s="39">
        <v>0</v>
      </c>
      <c r="Z39" s="39">
        <v>0</v>
      </c>
      <c r="AA39" s="39">
        <v>0</v>
      </c>
      <c r="AB39" s="39">
        <v>0</v>
      </c>
      <c r="AC39" s="39">
        <v>0</v>
      </c>
      <c r="AD39" s="39">
        <v>0</v>
      </c>
      <c r="AE39" s="40"/>
      <c r="AF39" s="39">
        <v>0</v>
      </c>
      <c r="AG39" s="40"/>
      <c r="AH39" s="40"/>
      <c r="AI39" s="40"/>
      <c r="AJ39" s="39">
        <v>0</v>
      </c>
      <c r="AK39" s="40"/>
      <c r="AL39" s="40"/>
      <c r="AM39" s="40"/>
      <c r="AN39" s="39">
        <v>0</v>
      </c>
      <c r="AO39" s="40"/>
      <c r="AP39" s="39">
        <v>0</v>
      </c>
      <c r="AQ39" s="40"/>
      <c r="AR39" s="40"/>
      <c r="AS39" s="40"/>
      <c r="AT39" s="39">
        <v>0</v>
      </c>
    </row>
    <row r="40" spans="4:46" ht="20.100000000000001" customHeight="1" x14ac:dyDescent="0.2">
      <c r="D40" s="2" t="s">
        <v>106</v>
      </c>
      <c r="F40" s="37">
        <v>0</v>
      </c>
      <c r="G40" s="37"/>
      <c r="H40" s="37"/>
      <c r="I40" s="37"/>
      <c r="J40" s="37">
        <v>0</v>
      </c>
      <c r="K40" s="37">
        <v>0</v>
      </c>
      <c r="L40" s="37">
        <v>0</v>
      </c>
      <c r="M40" s="37"/>
      <c r="N40" s="37">
        <v>0</v>
      </c>
      <c r="O40" s="37"/>
      <c r="P40" s="37"/>
      <c r="Q40" s="37"/>
      <c r="R40" s="37">
        <v>0</v>
      </c>
      <c r="S40" s="37">
        <v>0</v>
      </c>
      <c r="T40" s="37">
        <v>0</v>
      </c>
      <c r="U40" s="37">
        <v>0</v>
      </c>
      <c r="V40" s="37"/>
      <c r="W40" s="37">
        <v>0</v>
      </c>
      <c r="X40" s="37">
        <v>0</v>
      </c>
      <c r="Y40" s="37">
        <v>0</v>
      </c>
      <c r="Z40" s="37">
        <v>0</v>
      </c>
      <c r="AA40" s="37">
        <v>0</v>
      </c>
      <c r="AB40" s="37">
        <v>0</v>
      </c>
      <c r="AC40" s="37">
        <v>0</v>
      </c>
      <c r="AD40" s="37">
        <v>0</v>
      </c>
      <c r="AE40" s="37"/>
      <c r="AF40" s="37">
        <v>0</v>
      </c>
      <c r="AG40" s="37"/>
      <c r="AH40" s="37"/>
      <c r="AI40" s="37"/>
      <c r="AJ40" s="37">
        <v>0</v>
      </c>
      <c r="AK40" s="37"/>
      <c r="AL40" s="37"/>
      <c r="AM40" s="37"/>
      <c r="AN40" s="37">
        <v>0</v>
      </c>
      <c r="AO40" s="37"/>
      <c r="AP40" s="37">
        <v>0</v>
      </c>
      <c r="AQ40" s="37"/>
      <c r="AR40" s="37"/>
      <c r="AS40" s="37"/>
      <c r="AT40" s="37">
        <v>0</v>
      </c>
    </row>
    <row r="41" spans="4:46" ht="20.100000000000001" customHeight="1" x14ac:dyDescent="0.2">
      <c r="D41" s="38" t="s">
        <v>118</v>
      </c>
      <c r="F41" s="39">
        <v>0</v>
      </c>
      <c r="G41" s="40"/>
      <c r="H41" s="40"/>
      <c r="I41" s="40"/>
      <c r="J41" s="39">
        <v>0</v>
      </c>
      <c r="K41" s="39">
        <v>0</v>
      </c>
      <c r="L41" s="39">
        <v>0</v>
      </c>
      <c r="M41" s="40"/>
      <c r="N41" s="39">
        <v>0</v>
      </c>
      <c r="O41" s="40"/>
      <c r="P41" s="40"/>
      <c r="Q41" s="40"/>
      <c r="R41" s="39">
        <v>0</v>
      </c>
      <c r="S41" s="39">
        <v>0</v>
      </c>
      <c r="T41" s="39">
        <v>0</v>
      </c>
      <c r="U41" s="39">
        <v>0</v>
      </c>
      <c r="V41" s="40"/>
      <c r="W41" s="39">
        <v>0</v>
      </c>
      <c r="X41" s="39">
        <v>0</v>
      </c>
      <c r="Y41" s="39">
        <v>0</v>
      </c>
      <c r="Z41" s="39">
        <v>0</v>
      </c>
      <c r="AA41" s="39">
        <v>0</v>
      </c>
      <c r="AB41" s="39">
        <v>0</v>
      </c>
      <c r="AC41" s="39">
        <v>0</v>
      </c>
      <c r="AD41" s="39">
        <v>0</v>
      </c>
      <c r="AE41" s="40"/>
      <c r="AF41" s="39">
        <v>0</v>
      </c>
      <c r="AG41" s="40"/>
      <c r="AH41" s="40"/>
      <c r="AI41" s="40"/>
      <c r="AJ41" s="39">
        <v>0</v>
      </c>
      <c r="AK41" s="40"/>
      <c r="AL41" s="40"/>
      <c r="AM41" s="40"/>
      <c r="AN41" s="39">
        <v>0</v>
      </c>
      <c r="AO41" s="40"/>
      <c r="AP41" s="39">
        <v>0</v>
      </c>
      <c r="AQ41" s="40"/>
      <c r="AR41" s="40"/>
      <c r="AS41" s="40"/>
      <c r="AT41" s="39">
        <v>0</v>
      </c>
    </row>
    <row r="42" spans="4:46" ht="20.100000000000001" customHeight="1" x14ac:dyDescent="0.2">
      <c r="D42" s="2" t="s">
        <v>108</v>
      </c>
      <c r="F42" s="37">
        <v>0</v>
      </c>
      <c r="G42" s="37"/>
      <c r="H42" s="37"/>
      <c r="I42" s="37"/>
      <c r="J42" s="37">
        <v>0</v>
      </c>
      <c r="K42" s="37">
        <v>0</v>
      </c>
      <c r="L42" s="37">
        <v>0</v>
      </c>
      <c r="M42" s="37"/>
      <c r="N42" s="37">
        <v>0</v>
      </c>
      <c r="O42" s="37"/>
      <c r="P42" s="37"/>
      <c r="Q42" s="37"/>
      <c r="R42" s="37">
        <v>0</v>
      </c>
      <c r="S42" s="37">
        <v>0</v>
      </c>
      <c r="T42" s="37">
        <v>0</v>
      </c>
      <c r="U42" s="37">
        <v>0</v>
      </c>
      <c r="V42" s="37"/>
      <c r="W42" s="37">
        <v>0</v>
      </c>
      <c r="X42" s="37">
        <v>0</v>
      </c>
      <c r="Y42" s="37">
        <v>0</v>
      </c>
      <c r="Z42" s="37">
        <v>0</v>
      </c>
      <c r="AA42" s="37">
        <v>0</v>
      </c>
      <c r="AB42" s="37">
        <v>0</v>
      </c>
      <c r="AC42" s="37">
        <v>0</v>
      </c>
      <c r="AD42" s="37">
        <v>0</v>
      </c>
      <c r="AE42" s="37"/>
      <c r="AF42" s="37">
        <v>0</v>
      </c>
      <c r="AG42" s="37"/>
      <c r="AH42" s="37"/>
      <c r="AI42" s="37"/>
      <c r="AJ42" s="37">
        <v>0</v>
      </c>
      <c r="AK42" s="37"/>
      <c r="AL42" s="37"/>
      <c r="AM42" s="37"/>
      <c r="AN42" s="37">
        <v>0</v>
      </c>
      <c r="AO42" s="37"/>
      <c r="AP42" s="37">
        <v>0</v>
      </c>
      <c r="AQ42" s="37"/>
      <c r="AR42" s="37"/>
      <c r="AS42" s="37"/>
      <c r="AT42" s="37">
        <v>0</v>
      </c>
    </row>
    <row r="43" spans="4:46" ht="20.100000000000001" customHeight="1" x14ac:dyDescent="0.2">
      <c r="D43" s="38" t="s">
        <v>109</v>
      </c>
      <c r="F43" s="39">
        <v>0</v>
      </c>
      <c r="G43" s="40"/>
      <c r="H43" s="40"/>
      <c r="I43" s="40"/>
      <c r="J43" s="39">
        <v>0</v>
      </c>
      <c r="K43" s="39">
        <v>0</v>
      </c>
      <c r="L43" s="39">
        <v>0</v>
      </c>
      <c r="M43" s="40"/>
      <c r="N43" s="39">
        <v>0</v>
      </c>
      <c r="O43" s="40"/>
      <c r="P43" s="40"/>
      <c r="Q43" s="40"/>
      <c r="R43" s="39">
        <v>0</v>
      </c>
      <c r="S43" s="39">
        <v>0</v>
      </c>
      <c r="T43" s="39">
        <v>0</v>
      </c>
      <c r="U43" s="39">
        <v>0</v>
      </c>
      <c r="V43" s="40"/>
      <c r="W43" s="39">
        <v>0</v>
      </c>
      <c r="X43" s="39">
        <v>0</v>
      </c>
      <c r="Y43" s="39">
        <v>0</v>
      </c>
      <c r="Z43" s="39">
        <v>0</v>
      </c>
      <c r="AA43" s="39">
        <v>0</v>
      </c>
      <c r="AB43" s="39">
        <v>0</v>
      </c>
      <c r="AC43" s="39">
        <v>0</v>
      </c>
      <c r="AD43" s="39">
        <v>0</v>
      </c>
      <c r="AE43" s="40"/>
      <c r="AF43" s="39">
        <v>0</v>
      </c>
      <c r="AG43" s="40"/>
      <c r="AH43" s="40"/>
      <c r="AI43" s="40"/>
      <c r="AJ43" s="39">
        <v>0</v>
      </c>
      <c r="AK43" s="40"/>
      <c r="AL43" s="40"/>
      <c r="AM43" s="40"/>
      <c r="AN43" s="39">
        <v>0</v>
      </c>
      <c r="AO43" s="40"/>
      <c r="AP43" s="39">
        <v>0</v>
      </c>
      <c r="AQ43" s="40"/>
      <c r="AR43" s="40"/>
      <c r="AS43" s="40"/>
      <c r="AT43" s="39">
        <v>0</v>
      </c>
    </row>
    <row r="44" spans="4:46" ht="20.100000000000001" customHeight="1" x14ac:dyDescent="0.2">
      <c r="D44" s="2" t="s">
        <v>110</v>
      </c>
      <c r="F44" s="37">
        <v>0</v>
      </c>
      <c r="G44" s="37"/>
      <c r="H44" s="37"/>
      <c r="I44" s="37"/>
      <c r="J44" s="37">
        <v>0</v>
      </c>
      <c r="K44" s="37">
        <v>0</v>
      </c>
      <c r="L44" s="37">
        <v>0</v>
      </c>
      <c r="M44" s="37"/>
      <c r="N44" s="37">
        <v>0</v>
      </c>
      <c r="O44" s="37"/>
      <c r="P44" s="37"/>
      <c r="Q44" s="37"/>
      <c r="R44" s="37">
        <v>0</v>
      </c>
      <c r="S44" s="37">
        <v>0</v>
      </c>
      <c r="T44" s="37">
        <v>0</v>
      </c>
      <c r="U44" s="37">
        <v>0</v>
      </c>
      <c r="V44" s="37"/>
      <c r="W44" s="37">
        <v>0</v>
      </c>
      <c r="X44" s="37">
        <v>0</v>
      </c>
      <c r="Y44" s="37">
        <v>0</v>
      </c>
      <c r="Z44" s="37">
        <v>0</v>
      </c>
      <c r="AA44" s="37">
        <v>0</v>
      </c>
      <c r="AB44" s="37">
        <v>0</v>
      </c>
      <c r="AC44" s="37">
        <v>0</v>
      </c>
      <c r="AD44" s="37">
        <v>0</v>
      </c>
      <c r="AE44" s="37"/>
      <c r="AF44" s="37">
        <v>0</v>
      </c>
      <c r="AG44" s="37"/>
      <c r="AH44" s="37"/>
      <c r="AI44" s="37"/>
      <c r="AJ44" s="37">
        <v>0</v>
      </c>
      <c r="AK44" s="37"/>
      <c r="AL44" s="37"/>
      <c r="AM44" s="37"/>
      <c r="AN44" s="37">
        <v>0</v>
      </c>
      <c r="AO44" s="37"/>
      <c r="AP44" s="37">
        <v>0</v>
      </c>
      <c r="AQ44" s="37"/>
      <c r="AR44" s="37"/>
      <c r="AS44" s="37"/>
      <c r="AT44" s="37">
        <v>0</v>
      </c>
    </row>
    <row r="45" spans="4:46" ht="20.100000000000001" customHeight="1" x14ac:dyDescent="0.2">
      <c r="D45" s="38" t="s">
        <v>111</v>
      </c>
      <c r="F45" s="39">
        <v>0</v>
      </c>
      <c r="G45" s="40"/>
      <c r="H45" s="40"/>
      <c r="I45" s="40"/>
      <c r="J45" s="39">
        <v>0</v>
      </c>
      <c r="K45" s="39">
        <v>0</v>
      </c>
      <c r="L45" s="39">
        <v>0</v>
      </c>
      <c r="M45" s="40"/>
      <c r="N45" s="39">
        <v>0</v>
      </c>
      <c r="O45" s="40"/>
      <c r="P45" s="40"/>
      <c r="Q45" s="40"/>
      <c r="R45" s="39">
        <v>0</v>
      </c>
      <c r="S45" s="39">
        <v>0</v>
      </c>
      <c r="T45" s="39">
        <v>0</v>
      </c>
      <c r="U45" s="39">
        <v>0</v>
      </c>
      <c r="V45" s="40"/>
      <c r="W45" s="39">
        <v>0</v>
      </c>
      <c r="X45" s="39">
        <v>0</v>
      </c>
      <c r="Y45" s="39">
        <v>0</v>
      </c>
      <c r="Z45" s="39">
        <v>0</v>
      </c>
      <c r="AA45" s="39">
        <v>0</v>
      </c>
      <c r="AB45" s="39">
        <v>0</v>
      </c>
      <c r="AC45" s="39">
        <v>0</v>
      </c>
      <c r="AD45" s="39">
        <v>0</v>
      </c>
      <c r="AE45" s="40"/>
      <c r="AF45" s="39">
        <v>0</v>
      </c>
      <c r="AG45" s="40"/>
      <c r="AH45" s="40"/>
      <c r="AI45" s="40"/>
      <c r="AJ45" s="39">
        <v>0</v>
      </c>
      <c r="AK45" s="40"/>
      <c r="AL45" s="40"/>
      <c r="AM45" s="40"/>
      <c r="AN45" s="39">
        <v>0</v>
      </c>
      <c r="AO45" s="40"/>
      <c r="AP45" s="39">
        <v>0</v>
      </c>
      <c r="AQ45" s="40"/>
      <c r="AR45" s="40"/>
      <c r="AS45" s="40"/>
      <c r="AT45" s="39">
        <v>0</v>
      </c>
    </row>
    <row r="46" spans="4:46" ht="20.100000000000001" customHeight="1" x14ac:dyDescent="0.2">
      <c r="D46" s="2" t="s">
        <v>119</v>
      </c>
      <c r="F46" s="37">
        <v>0</v>
      </c>
      <c r="G46" s="37"/>
      <c r="H46" s="37"/>
      <c r="I46" s="37"/>
      <c r="J46" s="37">
        <v>0</v>
      </c>
      <c r="K46" s="37">
        <v>0</v>
      </c>
      <c r="L46" s="37">
        <v>0</v>
      </c>
      <c r="M46" s="37"/>
      <c r="N46" s="37">
        <v>0</v>
      </c>
      <c r="O46" s="37"/>
      <c r="P46" s="37"/>
      <c r="Q46" s="37"/>
      <c r="R46" s="37">
        <v>0</v>
      </c>
      <c r="S46" s="37">
        <v>0</v>
      </c>
      <c r="T46" s="37">
        <v>0</v>
      </c>
      <c r="U46" s="37">
        <v>0</v>
      </c>
      <c r="V46" s="37"/>
      <c r="W46" s="37">
        <v>0</v>
      </c>
      <c r="X46" s="37">
        <v>0</v>
      </c>
      <c r="Y46" s="37">
        <v>0</v>
      </c>
      <c r="Z46" s="37">
        <v>0</v>
      </c>
      <c r="AA46" s="37">
        <v>0</v>
      </c>
      <c r="AB46" s="37">
        <v>0</v>
      </c>
      <c r="AC46" s="37">
        <v>0</v>
      </c>
      <c r="AD46" s="37">
        <v>0</v>
      </c>
      <c r="AE46" s="37"/>
      <c r="AF46" s="37">
        <v>0</v>
      </c>
      <c r="AG46" s="37"/>
      <c r="AH46" s="37"/>
      <c r="AI46" s="37"/>
      <c r="AJ46" s="37">
        <v>0</v>
      </c>
      <c r="AK46" s="37"/>
      <c r="AL46" s="37"/>
      <c r="AM46" s="37"/>
      <c r="AN46" s="37">
        <v>0</v>
      </c>
      <c r="AO46" s="37"/>
      <c r="AP46" s="37">
        <v>0</v>
      </c>
      <c r="AQ46" s="37"/>
      <c r="AR46" s="37"/>
      <c r="AS46" s="37"/>
      <c r="AT46" s="37">
        <v>0</v>
      </c>
    </row>
    <row r="47" spans="4:46" ht="20.100000000000001" customHeight="1" x14ac:dyDescent="0.2">
      <c r="D47" s="38" t="s">
        <v>120</v>
      </c>
      <c r="F47" s="39">
        <v>0</v>
      </c>
      <c r="G47" s="40"/>
      <c r="H47" s="40"/>
      <c r="I47" s="40"/>
      <c r="J47" s="39">
        <v>0</v>
      </c>
      <c r="K47" s="39">
        <v>0</v>
      </c>
      <c r="L47" s="39">
        <v>0</v>
      </c>
      <c r="M47" s="40"/>
      <c r="N47" s="39">
        <v>0</v>
      </c>
      <c r="O47" s="40"/>
      <c r="P47" s="40"/>
      <c r="Q47" s="40"/>
      <c r="R47" s="39">
        <v>0</v>
      </c>
      <c r="S47" s="39">
        <v>0</v>
      </c>
      <c r="T47" s="39">
        <v>0</v>
      </c>
      <c r="U47" s="39">
        <v>0</v>
      </c>
      <c r="V47" s="40"/>
      <c r="W47" s="39">
        <v>0</v>
      </c>
      <c r="X47" s="39">
        <v>0</v>
      </c>
      <c r="Y47" s="39">
        <v>0</v>
      </c>
      <c r="Z47" s="39">
        <v>0</v>
      </c>
      <c r="AA47" s="39">
        <v>0</v>
      </c>
      <c r="AB47" s="39">
        <v>0</v>
      </c>
      <c r="AC47" s="39">
        <v>0</v>
      </c>
      <c r="AD47" s="39">
        <v>0</v>
      </c>
      <c r="AE47" s="40"/>
      <c r="AF47" s="39">
        <v>0</v>
      </c>
      <c r="AG47" s="40"/>
      <c r="AH47" s="40"/>
      <c r="AI47" s="40"/>
      <c r="AJ47" s="39">
        <v>0</v>
      </c>
      <c r="AK47" s="40"/>
      <c r="AL47" s="40"/>
      <c r="AM47" s="40"/>
      <c r="AN47" s="39">
        <v>0</v>
      </c>
      <c r="AO47" s="40"/>
      <c r="AP47" s="39">
        <v>0</v>
      </c>
      <c r="AQ47" s="40"/>
      <c r="AR47" s="40"/>
      <c r="AS47" s="40"/>
      <c r="AT47" s="39">
        <v>0</v>
      </c>
    </row>
    <row r="48" spans="4:46" ht="20.100000000000001" customHeight="1" x14ac:dyDescent="0.2">
      <c r="D48" s="2" t="s">
        <v>368</v>
      </c>
      <c r="F48" s="37">
        <v>0</v>
      </c>
      <c r="G48" s="37"/>
      <c r="H48" s="37"/>
      <c r="I48" s="37"/>
      <c r="J48" s="37">
        <v>0</v>
      </c>
      <c r="K48" s="37">
        <v>0</v>
      </c>
      <c r="L48" s="37">
        <v>0</v>
      </c>
      <c r="M48" s="37"/>
      <c r="N48" s="37">
        <v>0</v>
      </c>
      <c r="O48" s="37"/>
      <c r="P48" s="37"/>
      <c r="Q48" s="37"/>
      <c r="R48" s="37">
        <v>0</v>
      </c>
      <c r="S48" s="37">
        <v>0</v>
      </c>
      <c r="T48" s="37">
        <v>0</v>
      </c>
      <c r="U48" s="37">
        <v>0</v>
      </c>
      <c r="V48" s="37"/>
      <c r="W48" s="37">
        <v>0</v>
      </c>
      <c r="X48" s="37">
        <v>0</v>
      </c>
      <c r="Y48" s="37">
        <v>0</v>
      </c>
      <c r="Z48" s="37">
        <v>0</v>
      </c>
      <c r="AA48" s="37">
        <v>0</v>
      </c>
      <c r="AB48" s="37">
        <v>0</v>
      </c>
      <c r="AC48" s="37">
        <v>0</v>
      </c>
      <c r="AD48" s="37">
        <v>0</v>
      </c>
      <c r="AE48" s="37"/>
      <c r="AF48" s="37">
        <v>0</v>
      </c>
      <c r="AG48" s="37"/>
      <c r="AH48" s="37"/>
      <c r="AI48" s="37"/>
      <c r="AJ48" s="37">
        <v>0</v>
      </c>
      <c r="AK48" s="37"/>
      <c r="AL48" s="37"/>
      <c r="AM48" s="37"/>
      <c r="AN48" s="37">
        <v>0</v>
      </c>
      <c r="AO48" s="37"/>
      <c r="AP48" s="37">
        <v>0</v>
      </c>
      <c r="AQ48" s="37"/>
      <c r="AR48" s="37"/>
      <c r="AS48" s="37"/>
      <c r="AT48" s="37">
        <v>0</v>
      </c>
    </row>
    <row r="49" spans="1:46" ht="20.100000000000001" customHeight="1" x14ac:dyDescent="0.2">
      <c r="D49" s="38" t="s">
        <v>121</v>
      </c>
      <c r="F49" s="39">
        <v>0</v>
      </c>
      <c r="G49" s="40"/>
      <c r="H49" s="40"/>
      <c r="I49" s="40"/>
      <c r="J49" s="39">
        <v>0</v>
      </c>
      <c r="K49" s="39">
        <v>0</v>
      </c>
      <c r="L49" s="39">
        <v>0</v>
      </c>
      <c r="M49" s="40"/>
      <c r="N49" s="39">
        <v>0</v>
      </c>
      <c r="O49" s="40"/>
      <c r="P49" s="40"/>
      <c r="Q49" s="40"/>
      <c r="R49" s="39">
        <v>0</v>
      </c>
      <c r="S49" s="39">
        <v>0</v>
      </c>
      <c r="T49" s="39">
        <v>0</v>
      </c>
      <c r="U49" s="39">
        <v>0</v>
      </c>
      <c r="V49" s="40"/>
      <c r="W49" s="39">
        <v>0</v>
      </c>
      <c r="X49" s="39">
        <v>0</v>
      </c>
      <c r="Y49" s="39">
        <v>0</v>
      </c>
      <c r="Z49" s="39">
        <v>0</v>
      </c>
      <c r="AA49" s="39">
        <v>0</v>
      </c>
      <c r="AB49" s="39">
        <v>0</v>
      </c>
      <c r="AC49" s="39">
        <v>0</v>
      </c>
      <c r="AD49" s="39">
        <v>0</v>
      </c>
      <c r="AE49" s="40"/>
      <c r="AF49" s="39">
        <v>0</v>
      </c>
      <c r="AG49" s="40"/>
      <c r="AH49" s="40"/>
      <c r="AI49" s="40"/>
      <c r="AJ49" s="39">
        <v>0</v>
      </c>
      <c r="AK49" s="40"/>
      <c r="AL49" s="40"/>
      <c r="AM49" s="40"/>
      <c r="AN49" s="39">
        <v>0</v>
      </c>
      <c r="AO49" s="40"/>
      <c r="AP49" s="39">
        <v>0</v>
      </c>
      <c r="AQ49" s="40"/>
      <c r="AR49" s="40"/>
      <c r="AS49" s="40"/>
      <c r="AT49" s="39">
        <v>0</v>
      </c>
    </row>
    <row r="50" spans="1:46"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spans="1:46" s="1" customFormat="1" ht="20.100000000000001" customHeight="1" x14ac:dyDescent="0.2">
      <c r="A51" s="3"/>
      <c r="B51" s="6"/>
      <c r="C51" s="42" t="s">
        <v>122</v>
      </c>
      <c r="D51" s="42"/>
      <c r="E51" s="5"/>
      <c r="F51" s="44">
        <v>0</v>
      </c>
      <c r="G51" s="45"/>
      <c r="H51" s="45"/>
      <c r="I51" s="45"/>
      <c r="J51" s="44">
        <v>0</v>
      </c>
      <c r="K51" s="44">
        <v>0</v>
      </c>
      <c r="L51" s="44">
        <v>0</v>
      </c>
      <c r="M51" s="45"/>
      <c r="N51" s="44">
        <v>0</v>
      </c>
      <c r="O51" s="45"/>
      <c r="P51" s="45"/>
      <c r="Q51" s="45"/>
      <c r="R51" s="44">
        <v>0</v>
      </c>
      <c r="S51" s="44">
        <v>0</v>
      </c>
      <c r="T51" s="44">
        <v>0</v>
      </c>
      <c r="U51" s="44">
        <v>0</v>
      </c>
      <c r="V51" s="45"/>
      <c r="W51" s="44">
        <v>0</v>
      </c>
      <c r="X51" s="44">
        <v>0</v>
      </c>
      <c r="Y51" s="44">
        <v>0</v>
      </c>
      <c r="Z51" s="44">
        <v>0</v>
      </c>
      <c r="AA51" s="44">
        <v>0</v>
      </c>
      <c r="AB51" s="44">
        <v>0</v>
      </c>
      <c r="AC51" s="44">
        <v>0</v>
      </c>
      <c r="AD51" s="44">
        <v>0</v>
      </c>
      <c r="AE51" s="45"/>
      <c r="AF51" s="44">
        <v>0</v>
      </c>
      <c r="AG51" s="45"/>
      <c r="AH51" s="45"/>
      <c r="AI51" s="45"/>
      <c r="AJ51" s="44">
        <v>0</v>
      </c>
      <c r="AK51" s="45"/>
      <c r="AL51" s="45"/>
      <c r="AM51" s="45"/>
      <c r="AN51" s="44">
        <v>0</v>
      </c>
      <c r="AO51" s="45"/>
      <c r="AP51" s="44">
        <v>0</v>
      </c>
      <c r="AQ51" s="45"/>
      <c r="AR51" s="45"/>
      <c r="AS51" s="45"/>
      <c r="AT51" s="44">
        <v>0</v>
      </c>
    </row>
    <row r="52" spans="1:46"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spans="1:46"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spans="1:46" ht="20.100000000000001" customHeight="1" x14ac:dyDescent="0.2">
      <c r="D54" s="2" t="s">
        <v>124</v>
      </c>
      <c r="F54" s="37">
        <v>272</v>
      </c>
      <c r="G54" s="37"/>
      <c r="H54" s="37"/>
      <c r="I54" s="37"/>
      <c r="J54" s="37">
        <v>2244</v>
      </c>
      <c r="K54" s="37">
        <v>45</v>
      </c>
      <c r="L54" s="37">
        <v>30</v>
      </c>
      <c r="M54" s="37"/>
      <c r="N54" s="37">
        <v>2319</v>
      </c>
      <c r="O54" s="37"/>
      <c r="P54" s="37"/>
      <c r="Q54" s="37"/>
      <c r="R54" s="37">
        <v>1</v>
      </c>
      <c r="S54" s="37">
        <v>162</v>
      </c>
      <c r="T54" s="37">
        <v>170</v>
      </c>
      <c r="U54" s="37">
        <v>986</v>
      </c>
      <c r="V54" s="37"/>
      <c r="W54" s="37">
        <v>152</v>
      </c>
      <c r="X54" s="37">
        <v>24</v>
      </c>
      <c r="Y54" s="37">
        <v>41</v>
      </c>
      <c r="Z54" s="37">
        <v>179</v>
      </c>
      <c r="AA54" s="37">
        <v>101</v>
      </c>
      <c r="AB54" s="37">
        <v>142</v>
      </c>
      <c r="AC54" s="37">
        <v>322</v>
      </c>
      <c r="AD54" s="37">
        <v>6</v>
      </c>
      <c r="AE54" s="37"/>
      <c r="AF54" s="37">
        <v>2286</v>
      </c>
      <c r="AG54" s="37"/>
      <c r="AH54" s="37"/>
      <c r="AI54" s="37"/>
      <c r="AJ54" s="37">
        <v>204</v>
      </c>
      <c r="AK54" s="37"/>
      <c r="AL54" s="37"/>
      <c r="AM54" s="37"/>
      <c r="AN54" s="37">
        <v>0</v>
      </c>
      <c r="AO54" s="37"/>
      <c r="AP54" s="37">
        <v>101</v>
      </c>
      <c r="AQ54" s="37"/>
      <c r="AR54" s="37"/>
      <c r="AS54" s="37"/>
      <c r="AT54" s="37">
        <v>13</v>
      </c>
    </row>
    <row r="55" spans="1:46" ht="20.100000000000001" customHeight="1" x14ac:dyDescent="0.2">
      <c r="D55" s="38" t="s">
        <v>99</v>
      </c>
      <c r="F55" s="39">
        <v>316</v>
      </c>
      <c r="G55" s="40"/>
      <c r="H55" s="40"/>
      <c r="I55" s="40"/>
      <c r="J55" s="39">
        <v>2228</v>
      </c>
      <c r="K55" s="39">
        <v>59</v>
      </c>
      <c r="L55" s="39">
        <v>23</v>
      </c>
      <c r="M55" s="40"/>
      <c r="N55" s="39">
        <v>2310</v>
      </c>
      <c r="O55" s="40"/>
      <c r="P55" s="40"/>
      <c r="Q55" s="40"/>
      <c r="R55" s="39">
        <v>11</v>
      </c>
      <c r="S55" s="39">
        <v>153</v>
      </c>
      <c r="T55" s="39">
        <v>196</v>
      </c>
      <c r="U55" s="39">
        <v>957</v>
      </c>
      <c r="V55" s="40"/>
      <c r="W55" s="39">
        <v>121</v>
      </c>
      <c r="X55" s="39">
        <v>12</v>
      </c>
      <c r="Y55" s="39">
        <v>49</v>
      </c>
      <c r="Z55" s="39">
        <v>199</v>
      </c>
      <c r="AA55" s="39">
        <v>123</v>
      </c>
      <c r="AB55" s="39">
        <v>123</v>
      </c>
      <c r="AC55" s="39">
        <v>324</v>
      </c>
      <c r="AD55" s="39">
        <v>1</v>
      </c>
      <c r="AE55" s="40"/>
      <c r="AF55" s="39">
        <v>2269</v>
      </c>
      <c r="AG55" s="40"/>
      <c r="AH55" s="40"/>
      <c r="AI55" s="40"/>
      <c r="AJ55" s="39">
        <v>255</v>
      </c>
      <c r="AK55" s="40"/>
      <c r="AL55" s="40"/>
      <c r="AM55" s="40"/>
      <c r="AN55" s="39">
        <v>0</v>
      </c>
      <c r="AO55" s="40"/>
      <c r="AP55" s="39">
        <v>102</v>
      </c>
      <c r="AQ55" s="40"/>
      <c r="AR55" s="40"/>
      <c r="AS55" s="40"/>
      <c r="AT55" s="39">
        <v>5</v>
      </c>
    </row>
    <row r="56" spans="1:46" ht="20.100000000000001" customHeight="1" x14ac:dyDescent="0.2">
      <c r="D56" s="2" t="s">
        <v>113</v>
      </c>
      <c r="F56" s="37">
        <v>349</v>
      </c>
      <c r="G56" s="37"/>
      <c r="H56" s="37"/>
      <c r="I56" s="37"/>
      <c r="J56" s="37">
        <v>2133</v>
      </c>
      <c r="K56" s="37">
        <v>30</v>
      </c>
      <c r="L56" s="37">
        <v>18</v>
      </c>
      <c r="M56" s="37"/>
      <c r="N56" s="37">
        <v>2181</v>
      </c>
      <c r="O56" s="37"/>
      <c r="P56" s="37"/>
      <c r="Q56" s="37"/>
      <c r="R56" s="37">
        <v>0</v>
      </c>
      <c r="S56" s="37">
        <v>146</v>
      </c>
      <c r="T56" s="37">
        <v>124</v>
      </c>
      <c r="U56" s="37">
        <v>865</v>
      </c>
      <c r="V56" s="37"/>
      <c r="W56" s="37">
        <v>135</v>
      </c>
      <c r="X56" s="37">
        <v>14</v>
      </c>
      <c r="Y56" s="37">
        <v>38</v>
      </c>
      <c r="Z56" s="37">
        <v>187</v>
      </c>
      <c r="AA56" s="37">
        <v>49</v>
      </c>
      <c r="AB56" s="37">
        <v>83</v>
      </c>
      <c r="AC56" s="37">
        <v>371</v>
      </c>
      <c r="AD56" s="37">
        <v>1</v>
      </c>
      <c r="AE56" s="37"/>
      <c r="AF56" s="37">
        <v>2013</v>
      </c>
      <c r="AG56" s="37"/>
      <c r="AH56" s="37"/>
      <c r="AI56" s="37"/>
      <c r="AJ56" s="37">
        <v>411</v>
      </c>
      <c r="AK56" s="37"/>
      <c r="AL56" s="37"/>
      <c r="AM56" s="37"/>
      <c r="AN56" s="37">
        <v>0</v>
      </c>
      <c r="AO56" s="37"/>
      <c r="AP56" s="37">
        <v>106</v>
      </c>
      <c r="AQ56" s="37"/>
      <c r="AR56" s="37"/>
      <c r="AS56" s="37"/>
      <c r="AT56" s="37">
        <v>8</v>
      </c>
    </row>
    <row r="57" spans="1:46" ht="20.100000000000001" customHeight="1" x14ac:dyDescent="0.2">
      <c r="D57" s="38" t="s">
        <v>101</v>
      </c>
      <c r="F57" s="39">
        <v>656</v>
      </c>
      <c r="G57" s="40"/>
      <c r="H57" s="40"/>
      <c r="I57" s="40"/>
      <c r="J57" s="39">
        <v>2135</v>
      </c>
      <c r="K57" s="39">
        <v>42</v>
      </c>
      <c r="L57" s="39">
        <v>19</v>
      </c>
      <c r="M57" s="40"/>
      <c r="N57" s="39">
        <v>2196</v>
      </c>
      <c r="O57" s="40"/>
      <c r="P57" s="40"/>
      <c r="Q57" s="40"/>
      <c r="R57" s="39">
        <v>3</v>
      </c>
      <c r="S57" s="39">
        <v>149</v>
      </c>
      <c r="T57" s="39">
        <v>200</v>
      </c>
      <c r="U57" s="39">
        <v>879</v>
      </c>
      <c r="V57" s="40"/>
      <c r="W57" s="39">
        <v>141</v>
      </c>
      <c r="X57" s="39">
        <v>5</v>
      </c>
      <c r="Y57" s="39">
        <v>31</v>
      </c>
      <c r="Z57" s="39">
        <v>228</v>
      </c>
      <c r="AA57" s="39">
        <v>55</v>
      </c>
      <c r="AB57" s="39">
        <v>129</v>
      </c>
      <c r="AC57" s="39">
        <v>440</v>
      </c>
      <c r="AD57" s="39">
        <v>0</v>
      </c>
      <c r="AE57" s="40"/>
      <c r="AF57" s="39">
        <v>2260</v>
      </c>
      <c r="AG57" s="40"/>
      <c r="AH57" s="40"/>
      <c r="AI57" s="40"/>
      <c r="AJ57" s="39">
        <v>495</v>
      </c>
      <c r="AK57" s="40"/>
      <c r="AL57" s="40"/>
      <c r="AM57" s="40"/>
      <c r="AN57" s="39">
        <v>0</v>
      </c>
      <c r="AO57" s="40"/>
      <c r="AP57" s="39">
        <v>97</v>
      </c>
      <c r="AQ57" s="40"/>
      <c r="AR57" s="40"/>
      <c r="AS57" s="40"/>
      <c r="AT57" s="39">
        <v>307</v>
      </c>
    </row>
    <row r="58" spans="1:46" ht="20.100000000000001" customHeight="1" x14ac:dyDescent="0.2">
      <c r="D58" s="2" t="s">
        <v>115</v>
      </c>
      <c r="F58" s="37">
        <v>329</v>
      </c>
      <c r="G58" s="37"/>
      <c r="H58" s="37"/>
      <c r="I58" s="37"/>
      <c r="J58" s="37">
        <v>2121</v>
      </c>
      <c r="K58" s="37">
        <v>72</v>
      </c>
      <c r="L58" s="37">
        <v>17</v>
      </c>
      <c r="M58" s="37"/>
      <c r="N58" s="37">
        <v>2210</v>
      </c>
      <c r="O58" s="37"/>
      <c r="P58" s="37"/>
      <c r="Q58" s="37"/>
      <c r="R58" s="37">
        <v>1</v>
      </c>
      <c r="S58" s="37">
        <v>140</v>
      </c>
      <c r="T58" s="37">
        <v>272</v>
      </c>
      <c r="U58" s="37">
        <v>821</v>
      </c>
      <c r="V58" s="37"/>
      <c r="W58" s="37">
        <v>123</v>
      </c>
      <c r="X58" s="37">
        <v>12</v>
      </c>
      <c r="Y58" s="37">
        <v>30</v>
      </c>
      <c r="Z58" s="37">
        <v>201</v>
      </c>
      <c r="AA58" s="37">
        <v>84</v>
      </c>
      <c r="AB58" s="37">
        <v>152</v>
      </c>
      <c r="AC58" s="37">
        <v>404</v>
      </c>
      <c r="AD58" s="37">
        <v>1</v>
      </c>
      <c r="AE58" s="37"/>
      <c r="AF58" s="37">
        <v>2241</v>
      </c>
      <c r="AG58" s="37"/>
      <c r="AH58" s="37"/>
      <c r="AI58" s="37"/>
      <c r="AJ58" s="37">
        <v>198</v>
      </c>
      <c r="AK58" s="37"/>
      <c r="AL58" s="37"/>
      <c r="AM58" s="37"/>
      <c r="AN58" s="37">
        <v>2</v>
      </c>
      <c r="AO58" s="37"/>
      <c r="AP58" s="37">
        <v>102</v>
      </c>
      <c r="AQ58" s="37"/>
      <c r="AR58" s="37"/>
      <c r="AS58" s="37"/>
      <c r="AT58" s="37">
        <v>155</v>
      </c>
    </row>
    <row r="59" spans="1:46" ht="20.100000000000001" customHeight="1" x14ac:dyDescent="0.2">
      <c r="D59" s="38" t="s">
        <v>116</v>
      </c>
      <c r="F59" s="39">
        <v>487</v>
      </c>
      <c r="G59" s="40"/>
      <c r="H59" s="40"/>
      <c r="I59" s="40"/>
      <c r="J59" s="39">
        <v>2342</v>
      </c>
      <c r="K59" s="39">
        <v>42</v>
      </c>
      <c r="L59" s="39">
        <v>19</v>
      </c>
      <c r="M59" s="40"/>
      <c r="N59" s="39">
        <v>2403</v>
      </c>
      <c r="O59" s="40"/>
      <c r="P59" s="40"/>
      <c r="Q59" s="40"/>
      <c r="R59" s="39">
        <v>0</v>
      </c>
      <c r="S59" s="39">
        <v>156</v>
      </c>
      <c r="T59" s="39">
        <v>149</v>
      </c>
      <c r="U59" s="39">
        <v>1210</v>
      </c>
      <c r="V59" s="40"/>
      <c r="W59" s="39">
        <v>149</v>
      </c>
      <c r="X59" s="39">
        <v>10</v>
      </c>
      <c r="Y59" s="39">
        <v>40</v>
      </c>
      <c r="Z59" s="39">
        <v>235</v>
      </c>
      <c r="AA59" s="39">
        <v>44</v>
      </c>
      <c r="AB59" s="39">
        <v>71</v>
      </c>
      <c r="AC59" s="39">
        <v>347</v>
      </c>
      <c r="AD59" s="39">
        <v>0</v>
      </c>
      <c r="AE59" s="40"/>
      <c r="AF59" s="39">
        <v>2411</v>
      </c>
      <c r="AG59" s="40"/>
      <c r="AH59" s="40"/>
      <c r="AI59" s="40"/>
      <c r="AJ59" s="39">
        <v>378</v>
      </c>
      <c r="AK59" s="40"/>
      <c r="AL59" s="40"/>
      <c r="AM59" s="40"/>
      <c r="AN59" s="39">
        <v>0</v>
      </c>
      <c r="AO59" s="40"/>
      <c r="AP59" s="39">
        <v>101</v>
      </c>
      <c r="AQ59" s="40"/>
      <c r="AR59" s="40"/>
      <c r="AS59" s="40"/>
      <c r="AT59" s="39">
        <v>9</v>
      </c>
    </row>
    <row r="60" spans="1:46" ht="20.100000000000001" customHeight="1" x14ac:dyDescent="0.2">
      <c r="D60" s="2" t="s">
        <v>104</v>
      </c>
      <c r="F60" s="37">
        <v>427</v>
      </c>
      <c r="G60" s="37"/>
      <c r="H60" s="37"/>
      <c r="I60" s="37"/>
      <c r="J60" s="37">
        <v>2440</v>
      </c>
      <c r="K60" s="37">
        <v>52</v>
      </c>
      <c r="L60" s="37">
        <v>18</v>
      </c>
      <c r="M60" s="37"/>
      <c r="N60" s="37">
        <v>2510</v>
      </c>
      <c r="O60" s="37"/>
      <c r="P60" s="37"/>
      <c r="Q60" s="37"/>
      <c r="R60" s="37">
        <v>1</v>
      </c>
      <c r="S60" s="37">
        <v>132</v>
      </c>
      <c r="T60" s="37">
        <v>165</v>
      </c>
      <c r="U60" s="37">
        <v>1167</v>
      </c>
      <c r="V60" s="37"/>
      <c r="W60" s="37">
        <v>132</v>
      </c>
      <c r="X60" s="37">
        <v>16</v>
      </c>
      <c r="Y60" s="37">
        <v>36</v>
      </c>
      <c r="Z60" s="37">
        <v>213</v>
      </c>
      <c r="AA60" s="37">
        <v>71</v>
      </c>
      <c r="AB60" s="37">
        <v>105</v>
      </c>
      <c r="AC60" s="37">
        <v>447</v>
      </c>
      <c r="AD60" s="37">
        <v>1</v>
      </c>
      <c r="AE60" s="37"/>
      <c r="AF60" s="37">
        <v>2486</v>
      </c>
      <c r="AG60" s="37"/>
      <c r="AH60" s="37"/>
      <c r="AI60" s="37"/>
      <c r="AJ60" s="37">
        <v>351</v>
      </c>
      <c r="AK60" s="37"/>
      <c r="AL60" s="37"/>
      <c r="AM60" s="37"/>
      <c r="AN60" s="37">
        <v>0</v>
      </c>
      <c r="AO60" s="37"/>
      <c r="AP60" s="37">
        <v>100</v>
      </c>
      <c r="AQ60" s="37"/>
      <c r="AR60" s="37"/>
      <c r="AS60" s="37"/>
      <c r="AT60" s="37">
        <v>118</v>
      </c>
    </row>
    <row r="61" spans="1:46" ht="20.100000000000001" customHeight="1" x14ac:dyDescent="0.2">
      <c r="D61" s="38" t="s">
        <v>105</v>
      </c>
      <c r="F61" s="39">
        <v>457</v>
      </c>
      <c r="G61" s="40"/>
      <c r="H61" s="40"/>
      <c r="I61" s="40"/>
      <c r="J61" s="39">
        <v>2436</v>
      </c>
      <c r="K61" s="39">
        <v>76</v>
      </c>
      <c r="L61" s="39">
        <v>14</v>
      </c>
      <c r="M61" s="40"/>
      <c r="N61" s="39">
        <v>2526</v>
      </c>
      <c r="O61" s="40"/>
      <c r="P61" s="40"/>
      <c r="Q61" s="40"/>
      <c r="R61" s="39">
        <v>6</v>
      </c>
      <c r="S61" s="39">
        <v>169</v>
      </c>
      <c r="T61" s="39">
        <v>210</v>
      </c>
      <c r="U61" s="39">
        <v>1090</v>
      </c>
      <c r="V61" s="40"/>
      <c r="W61" s="39">
        <v>208</v>
      </c>
      <c r="X61" s="39">
        <v>8</v>
      </c>
      <c r="Y61" s="39">
        <v>94</v>
      </c>
      <c r="Z61" s="39">
        <v>219</v>
      </c>
      <c r="AA61" s="39">
        <v>34</v>
      </c>
      <c r="AB61" s="39">
        <v>52</v>
      </c>
      <c r="AC61" s="39">
        <v>331</v>
      </c>
      <c r="AD61" s="39">
        <v>1</v>
      </c>
      <c r="AE61" s="40"/>
      <c r="AF61" s="39">
        <v>2422</v>
      </c>
      <c r="AG61" s="40"/>
      <c r="AH61" s="40"/>
      <c r="AI61" s="40"/>
      <c r="AJ61" s="39">
        <v>455</v>
      </c>
      <c r="AK61" s="40"/>
      <c r="AL61" s="40"/>
      <c r="AM61" s="40"/>
      <c r="AN61" s="39">
        <v>0</v>
      </c>
      <c r="AO61" s="40"/>
      <c r="AP61" s="39">
        <v>106</v>
      </c>
      <c r="AQ61" s="40"/>
      <c r="AR61" s="40"/>
      <c r="AS61" s="40"/>
      <c r="AT61" s="39">
        <v>9</v>
      </c>
    </row>
    <row r="62" spans="1:46" ht="20.100000000000001" customHeight="1" x14ac:dyDescent="0.2">
      <c r="D62" s="2" t="s">
        <v>106</v>
      </c>
      <c r="F62" s="37">
        <v>398</v>
      </c>
      <c r="G62" s="37"/>
      <c r="H62" s="37"/>
      <c r="I62" s="37"/>
      <c r="J62" s="37">
        <v>2432</v>
      </c>
      <c r="K62" s="37">
        <v>85</v>
      </c>
      <c r="L62" s="37">
        <v>12</v>
      </c>
      <c r="M62" s="37"/>
      <c r="N62" s="37">
        <v>2529</v>
      </c>
      <c r="O62" s="37"/>
      <c r="P62" s="37"/>
      <c r="Q62" s="37"/>
      <c r="R62" s="37">
        <v>0</v>
      </c>
      <c r="S62" s="37">
        <v>185</v>
      </c>
      <c r="T62" s="37">
        <v>246</v>
      </c>
      <c r="U62" s="37">
        <v>1175</v>
      </c>
      <c r="V62" s="37"/>
      <c r="W62" s="37">
        <v>117</v>
      </c>
      <c r="X62" s="37">
        <v>9</v>
      </c>
      <c r="Y62" s="37">
        <v>35</v>
      </c>
      <c r="Z62" s="37">
        <v>154</v>
      </c>
      <c r="AA62" s="37">
        <v>56</v>
      </c>
      <c r="AB62" s="37">
        <v>92</v>
      </c>
      <c r="AC62" s="37">
        <v>382</v>
      </c>
      <c r="AD62" s="37">
        <v>0</v>
      </c>
      <c r="AE62" s="37"/>
      <c r="AF62" s="37">
        <v>2451</v>
      </c>
      <c r="AG62" s="37"/>
      <c r="AH62" s="37"/>
      <c r="AI62" s="37"/>
      <c r="AJ62" s="37">
        <v>381</v>
      </c>
      <c r="AK62" s="37"/>
      <c r="AL62" s="37"/>
      <c r="AM62" s="37"/>
      <c r="AN62" s="37">
        <v>0</v>
      </c>
      <c r="AO62" s="37"/>
      <c r="AP62" s="37">
        <v>95</v>
      </c>
      <c r="AQ62" s="37"/>
      <c r="AR62" s="37"/>
      <c r="AS62" s="37"/>
      <c r="AT62" s="37">
        <v>17</v>
      </c>
    </row>
    <row r="63" spans="1:46" ht="20.100000000000001" customHeight="1" x14ac:dyDescent="0.2">
      <c r="D63" s="38" t="s">
        <v>118</v>
      </c>
      <c r="F63" s="39">
        <v>425</v>
      </c>
      <c r="G63" s="40"/>
      <c r="H63" s="40"/>
      <c r="I63" s="40"/>
      <c r="J63" s="39">
        <v>2343</v>
      </c>
      <c r="K63" s="39">
        <v>64</v>
      </c>
      <c r="L63" s="39">
        <v>16</v>
      </c>
      <c r="M63" s="40"/>
      <c r="N63" s="39">
        <v>2423</v>
      </c>
      <c r="O63" s="40"/>
      <c r="P63" s="40"/>
      <c r="Q63" s="40"/>
      <c r="R63" s="39">
        <v>0</v>
      </c>
      <c r="S63" s="39">
        <v>164</v>
      </c>
      <c r="T63" s="39">
        <v>194</v>
      </c>
      <c r="U63" s="39">
        <v>907</v>
      </c>
      <c r="V63" s="40"/>
      <c r="W63" s="39">
        <v>90</v>
      </c>
      <c r="X63" s="39">
        <v>4</v>
      </c>
      <c r="Y63" s="39">
        <v>40</v>
      </c>
      <c r="Z63" s="39">
        <v>162</v>
      </c>
      <c r="AA63" s="39">
        <v>57</v>
      </c>
      <c r="AB63" s="39">
        <v>110</v>
      </c>
      <c r="AC63" s="39">
        <v>455</v>
      </c>
      <c r="AD63" s="39">
        <v>0</v>
      </c>
      <c r="AE63" s="40"/>
      <c r="AF63" s="39">
        <v>2183</v>
      </c>
      <c r="AG63" s="40"/>
      <c r="AH63" s="40"/>
      <c r="AI63" s="40"/>
      <c r="AJ63" s="39">
        <v>577</v>
      </c>
      <c r="AK63" s="40"/>
      <c r="AL63" s="40"/>
      <c r="AM63" s="40"/>
      <c r="AN63" s="39">
        <v>0</v>
      </c>
      <c r="AO63" s="40"/>
      <c r="AP63" s="39">
        <v>88</v>
      </c>
      <c r="AQ63" s="40"/>
      <c r="AR63" s="40"/>
      <c r="AS63" s="40"/>
      <c r="AT63" s="39">
        <v>6</v>
      </c>
    </row>
    <row r="64" spans="1:46" ht="20.100000000000001" customHeight="1" x14ac:dyDescent="0.2">
      <c r="D64" s="2" t="s">
        <v>108</v>
      </c>
      <c r="F64" s="37">
        <v>496</v>
      </c>
      <c r="G64" s="37"/>
      <c r="H64" s="37"/>
      <c r="I64" s="37"/>
      <c r="J64" s="37">
        <v>2308</v>
      </c>
      <c r="K64" s="37">
        <v>26</v>
      </c>
      <c r="L64" s="37">
        <v>19</v>
      </c>
      <c r="M64" s="37"/>
      <c r="N64" s="37">
        <v>2353</v>
      </c>
      <c r="O64" s="37"/>
      <c r="P64" s="37"/>
      <c r="Q64" s="37"/>
      <c r="R64" s="37">
        <v>2</v>
      </c>
      <c r="S64" s="37">
        <v>177</v>
      </c>
      <c r="T64" s="37">
        <v>110</v>
      </c>
      <c r="U64" s="37">
        <v>1016</v>
      </c>
      <c r="V64" s="37"/>
      <c r="W64" s="37">
        <v>90</v>
      </c>
      <c r="X64" s="37">
        <v>9</v>
      </c>
      <c r="Y64" s="37">
        <v>46</v>
      </c>
      <c r="Z64" s="37">
        <v>228</v>
      </c>
      <c r="AA64" s="37">
        <v>98</v>
      </c>
      <c r="AB64" s="37">
        <v>168</v>
      </c>
      <c r="AC64" s="37">
        <v>415</v>
      </c>
      <c r="AD64" s="37">
        <v>1</v>
      </c>
      <c r="AE64" s="37"/>
      <c r="AF64" s="37">
        <v>2360</v>
      </c>
      <c r="AG64" s="37"/>
      <c r="AH64" s="37"/>
      <c r="AI64" s="37"/>
      <c r="AJ64" s="37">
        <v>384</v>
      </c>
      <c r="AK64" s="37"/>
      <c r="AL64" s="37"/>
      <c r="AM64" s="37"/>
      <c r="AN64" s="37">
        <v>0</v>
      </c>
      <c r="AO64" s="37"/>
      <c r="AP64" s="37">
        <v>105</v>
      </c>
      <c r="AQ64" s="37"/>
      <c r="AR64" s="37"/>
      <c r="AS64" s="37"/>
      <c r="AT64" s="37">
        <v>158</v>
      </c>
    </row>
    <row r="65" spans="1:46" ht="20.100000000000001" customHeight="1" x14ac:dyDescent="0.2">
      <c r="D65" s="38" t="s">
        <v>109</v>
      </c>
      <c r="F65" s="39">
        <v>336</v>
      </c>
      <c r="G65" s="40"/>
      <c r="H65" s="40"/>
      <c r="I65" s="40"/>
      <c r="J65" s="39">
        <v>2034</v>
      </c>
      <c r="K65" s="39">
        <v>59</v>
      </c>
      <c r="L65" s="39">
        <v>23</v>
      </c>
      <c r="M65" s="40"/>
      <c r="N65" s="39">
        <v>2116</v>
      </c>
      <c r="O65" s="40"/>
      <c r="P65" s="40"/>
      <c r="Q65" s="40"/>
      <c r="R65" s="39">
        <v>0</v>
      </c>
      <c r="S65" s="39">
        <v>126</v>
      </c>
      <c r="T65" s="39">
        <v>171</v>
      </c>
      <c r="U65" s="39">
        <v>763</v>
      </c>
      <c r="V65" s="40"/>
      <c r="W65" s="39">
        <v>125</v>
      </c>
      <c r="X65" s="39">
        <v>19</v>
      </c>
      <c r="Y65" s="39">
        <v>36</v>
      </c>
      <c r="Z65" s="39">
        <v>195</v>
      </c>
      <c r="AA65" s="39">
        <v>118</v>
      </c>
      <c r="AB65" s="39">
        <v>145</v>
      </c>
      <c r="AC65" s="39">
        <v>365</v>
      </c>
      <c r="AD65" s="39">
        <v>2</v>
      </c>
      <c r="AE65" s="40"/>
      <c r="AF65" s="39">
        <v>2065</v>
      </c>
      <c r="AG65" s="40"/>
      <c r="AH65" s="40"/>
      <c r="AI65" s="40"/>
      <c r="AJ65" s="39">
        <v>289</v>
      </c>
      <c r="AK65" s="40"/>
      <c r="AL65" s="40"/>
      <c r="AM65" s="40"/>
      <c r="AN65" s="39">
        <v>0</v>
      </c>
      <c r="AO65" s="40"/>
      <c r="AP65" s="39">
        <v>98</v>
      </c>
      <c r="AQ65" s="40"/>
      <c r="AR65" s="40"/>
      <c r="AS65" s="40"/>
      <c r="AT65" s="39">
        <v>58</v>
      </c>
    </row>
    <row r="66" spans="1:46" ht="20.100000000000001" customHeight="1" x14ac:dyDescent="0.2">
      <c r="D66" s="2" t="s">
        <v>110</v>
      </c>
      <c r="F66" s="37">
        <v>562</v>
      </c>
      <c r="G66" s="37"/>
      <c r="H66" s="37"/>
      <c r="I66" s="37"/>
      <c r="J66" s="37">
        <v>2194</v>
      </c>
      <c r="K66" s="37">
        <v>30</v>
      </c>
      <c r="L66" s="37">
        <v>19</v>
      </c>
      <c r="M66" s="37"/>
      <c r="N66" s="37">
        <v>2243</v>
      </c>
      <c r="O66" s="37"/>
      <c r="P66" s="37"/>
      <c r="Q66" s="37"/>
      <c r="R66" s="37">
        <v>0</v>
      </c>
      <c r="S66" s="37">
        <v>110</v>
      </c>
      <c r="T66" s="37">
        <v>101</v>
      </c>
      <c r="U66" s="37">
        <v>926</v>
      </c>
      <c r="V66" s="37"/>
      <c r="W66" s="37">
        <v>133</v>
      </c>
      <c r="X66" s="37">
        <v>15</v>
      </c>
      <c r="Y66" s="37">
        <v>66</v>
      </c>
      <c r="Z66" s="37">
        <v>283</v>
      </c>
      <c r="AA66" s="37">
        <v>44</v>
      </c>
      <c r="AB66" s="37">
        <v>85</v>
      </c>
      <c r="AC66" s="37">
        <v>454</v>
      </c>
      <c r="AD66" s="37">
        <v>1</v>
      </c>
      <c r="AE66" s="37"/>
      <c r="AF66" s="37">
        <v>2218</v>
      </c>
      <c r="AG66" s="37"/>
      <c r="AH66" s="37"/>
      <c r="AI66" s="37"/>
      <c r="AJ66" s="37">
        <v>477</v>
      </c>
      <c r="AK66" s="37"/>
      <c r="AL66" s="37"/>
      <c r="AM66" s="37"/>
      <c r="AN66" s="37">
        <v>0</v>
      </c>
      <c r="AO66" s="37"/>
      <c r="AP66" s="37">
        <v>110</v>
      </c>
      <c r="AQ66" s="37"/>
      <c r="AR66" s="37"/>
      <c r="AS66" s="37"/>
      <c r="AT66" s="37">
        <v>7</v>
      </c>
    </row>
    <row r="67" spans="1:46" ht="20.100000000000001" customHeight="1" x14ac:dyDescent="0.2">
      <c r="D67" s="38" t="s">
        <v>111</v>
      </c>
      <c r="F67" s="39">
        <v>384</v>
      </c>
      <c r="G67" s="40"/>
      <c r="H67" s="40"/>
      <c r="I67" s="40"/>
      <c r="J67" s="39">
        <v>2135</v>
      </c>
      <c r="K67" s="39">
        <v>82</v>
      </c>
      <c r="L67" s="39">
        <v>31</v>
      </c>
      <c r="M67" s="40"/>
      <c r="N67" s="39">
        <v>2248</v>
      </c>
      <c r="O67" s="40"/>
      <c r="P67" s="40"/>
      <c r="Q67" s="40"/>
      <c r="R67" s="39">
        <v>0</v>
      </c>
      <c r="S67" s="39">
        <v>175</v>
      </c>
      <c r="T67" s="39">
        <v>199</v>
      </c>
      <c r="U67" s="39">
        <v>870</v>
      </c>
      <c r="V67" s="40"/>
      <c r="W67" s="39">
        <v>152</v>
      </c>
      <c r="X67" s="39">
        <v>7</v>
      </c>
      <c r="Y67" s="39">
        <v>27</v>
      </c>
      <c r="Z67" s="39">
        <v>223</v>
      </c>
      <c r="AA67" s="39">
        <v>55</v>
      </c>
      <c r="AB67" s="39">
        <v>69</v>
      </c>
      <c r="AC67" s="39">
        <v>395</v>
      </c>
      <c r="AD67" s="39">
        <v>6</v>
      </c>
      <c r="AE67" s="40"/>
      <c r="AF67" s="39">
        <v>2178</v>
      </c>
      <c r="AG67" s="40"/>
      <c r="AH67" s="40"/>
      <c r="AI67" s="40"/>
      <c r="AJ67" s="39">
        <v>348</v>
      </c>
      <c r="AK67" s="40"/>
      <c r="AL67" s="40"/>
      <c r="AM67" s="40"/>
      <c r="AN67" s="39">
        <v>0</v>
      </c>
      <c r="AO67" s="40"/>
      <c r="AP67" s="39">
        <v>106</v>
      </c>
      <c r="AQ67" s="40"/>
      <c r="AR67" s="40"/>
      <c r="AS67" s="40"/>
      <c r="AT67" s="39">
        <v>10</v>
      </c>
    </row>
    <row r="68" spans="1:46" ht="20.100000000000001" customHeight="1" x14ac:dyDescent="0.2">
      <c r="D68" s="2" t="s">
        <v>125</v>
      </c>
      <c r="F68" s="37">
        <v>363</v>
      </c>
      <c r="G68" s="37"/>
      <c r="H68" s="37"/>
      <c r="I68" s="37"/>
      <c r="J68" s="37">
        <v>2272</v>
      </c>
      <c r="K68" s="37">
        <v>32</v>
      </c>
      <c r="L68" s="37">
        <v>7</v>
      </c>
      <c r="M68" s="37"/>
      <c r="N68" s="37">
        <v>2311</v>
      </c>
      <c r="O68" s="37"/>
      <c r="P68" s="37"/>
      <c r="Q68" s="37"/>
      <c r="R68" s="37">
        <v>0</v>
      </c>
      <c r="S68" s="37">
        <v>154</v>
      </c>
      <c r="T68" s="37">
        <v>130</v>
      </c>
      <c r="U68" s="37">
        <v>1013</v>
      </c>
      <c r="V68" s="37"/>
      <c r="W68" s="37">
        <v>131</v>
      </c>
      <c r="X68" s="37">
        <v>13</v>
      </c>
      <c r="Y68" s="37">
        <v>48</v>
      </c>
      <c r="Z68" s="37">
        <v>190</v>
      </c>
      <c r="AA68" s="37">
        <v>62</v>
      </c>
      <c r="AB68" s="37">
        <v>71</v>
      </c>
      <c r="AC68" s="37">
        <v>426</v>
      </c>
      <c r="AD68" s="37">
        <v>0</v>
      </c>
      <c r="AE68" s="37"/>
      <c r="AF68" s="37">
        <v>2238</v>
      </c>
      <c r="AG68" s="37"/>
      <c r="AH68" s="37"/>
      <c r="AI68" s="37"/>
      <c r="AJ68" s="37">
        <v>333</v>
      </c>
      <c r="AK68" s="37"/>
      <c r="AL68" s="37"/>
      <c r="AM68" s="37"/>
      <c r="AN68" s="37">
        <v>0</v>
      </c>
      <c r="AO68" s="37"/>
      <c r="AP68" s="37">
        <v>103</v>
      </c>
      <c r="AQ68" s="37"/>
      <c r="AR68" s="37"/>
      <c r="AS68" s="37"/>
      <c r="AT68" s="37">
        <v>10</v>
      </c>
    </row>
    <row r="69" spans="1:46" ht="20.100000000000001" customHeight="1" x14ac:dyDescent="0.2">
      <c r="D69" s="38" t="s">
        <v>120</v>
      </c>
      <c r="F69" s="39">
        <v>260</v>
      </c>
      <c r="G69" s="40"/>
      <c r="H69" s="40"/>
      <c r="I69" s="40"/>
      <c r="J69" s="39">
        <v>2229</v>
      </c>
      <c r="K69" s="39">
        <v>66</v>
      </c>
      <c r="L69" s="39">
        <v>22</v>
      </c>
      <c r="M69" s="40"/>
      <c r="N69" s="39">
        <v>2317</v>
      </c>
      <c r="O69" s="40"/>
      <c r="P69" s="40"/>
      <c r="Q69" s="40"/>
      <c r="R69" s="39">
        <v>1</v>
      </c>
      <c r="S69" s="39">
        <v>123</v>
      </c>
      <c r="T69" s="39">
        <v>255</v>
      </c>
      <c r="U69" s="39">
        <v>915</v>
      </c>
      <c r="V69" s="40"/>
      <c r="W69" s="39">
        <v>107</v>
      </c>
      <c r="X69" s="39">
        <v>11</v>
      </c>
      <c r="Y69" s="39">
        <v>33</v>
      </c>
      <c r="Z69" s="39">
        <v>165</v>
      </c>
      <c r="AA69" s="39">
        <v>94</v>
      </c>
      <c r="AB69" s="39">
        <v>168</v>
      </c>
      <c r="AC69" s="39">
        <v>358</v>
      </c>
      <c r="AD69" s="39">
        <v>2</v>
      </c>
      <c r="AE69" s="40"/>
      <c r="AF69" s="39">
        <v>2232</v>
      </c>
      <c r="AG69" s="40"/>
      <c r="AH69" s="40"/>
      <c r="AI69" s="40"/>
      <c r="AJ69" s="39">
        <v>238</v>
      </c>
      <c r="AK69" s="40"/>
      <c r="AL69" s="40"/>
      <c r="AM69" s="40"/>
      <c r="AN69" s="39">
        <v>0</v>
      </c>
      <c r="AO69" s="40"/>
      <c r="AP69" s="39">
        <v>107</v>
      </c>
      <c r="AQ69" s="40"/>
      <c r="AR69" s="40"/>
      <c r="AS69" s="40"/>
      <c r="AT69" s="39">
        <v>4</v>
      </c>
    </row>
    <row r="70" spans="1:46"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spans="1:46" s="1" customFormat="1" ht="20.100000000000001" customHeight="1" x14ac:dyDescent="0.25">
      <c r="A71" s="3"/>
      <c r="B71" s="6"/>
      <c r="C71" s="42" t="s">
        <v>126</v>
      </c>
      <c r="D71" s="43"/>
      <c r="E71" s="5"/>
      <c r="F71" s="44">
        <v>6517</v>
      </c>
      <c r="G71" s="45"/>
      <c r="H71" s="45"/>
      <c r="I71" s="45"/>
      <c r="J71" s="44">
        <v>36026</v>
      </c>
      <c r="K71" s="44">
        <v>862</v>
      </c>
      <c r="L71" s="44">
        <v>307</v>
      </c>
      <c r="M71" s="45"/>
      <c r="N71" s="44">
        <v>37195</v>
      </c>
      <c r="O71" s="45"/>
      <c r="P71" s="45"/>
      <c r="Q71" s="45"/>
      <c r="R71" s="44">
        <v>26</v>
      </c>
      <c r="S71" s="44">
        <v>2421</v>
      </c>
      <c r="T71" s="44">
        <v>2892</v>
      </c>
      <c r="U71" s="44">
        <v>15560</v>
      </c>
      <c r="V71" s="45"/>
      <c r="W71" s="44">
        <v>2106</v>
      </c>
      <c r="X71" s="44">
        <v>188</v>
      </c>
      <c r="Y71" s="44">
        <v>690</v>
      </c>
      <c r="Z71" s="44">
        <v>3261</v>
      </c>
      <c r="AA71" s="44">
        <v>1145</v>
      </c>
      <c r="AB71" s="44">
        <v>1765</v>
      </c>
      <c r="AC71" s="44">
        <v>6236</v>
      </c>
      <c r="AD71" s="44">
        <v>23</v>
      </c>
      <c r="AE71" s="45"/>
      <c r="AF71" s="44">
        <v>36313</v>
      </c>
      <c r="AG71" s="45"/>
      <c r="AH71" s="45"/>
      <c r="AI71" s="45"/>
      <c r="AJ71" s="44">
        <v>5774</v>
      </c>
      <c r="AK71" s="45"/>
      <c r="AL71" s="45"/>
      <c r="AM71" s="45"/>
      <c r="AN71" s="44">
        <v>2</v>
      </c>
      <c r="AO71" s="45"/>
      <c r="AP71" s="44">
        <v>1627</v>
      </c>
      <c r="AQ71" s="45"/>
      <c r="AR71" s="45"/>
      <c r="AS71" s="45"/>
      <c r="AT71" s="44">
        <v>894</v>
      </c>
    </row>
    <row r="72" spans="1:46"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spans="1:46"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spans="1:46" ht="20.100000000000001" customHeight="1" x14ac:dyDescent="0.2">
      <c r="D74" s="2" t="s">
        <v>124</v>
      </c>
      <c r="F74" s="37">
        <v>146</v>
      </c>
      <c r="G74" s="37"/>
      <c r="H74" s="37"/>
      <c r="I74" s="37"/>
      <c r="J74" s="37">
        <v>1073</v>
      </c>
      <c r="K74" s="37">
        <v>26</v>
      </c>
      <c r="L74" s="37">
        <v>4</v>
      </c>
      <c r="M74" s="37"/>
      <c r="N74" s="37">
        <v>1103</v>
      </c>
      <c r="O74" s="37"/>
      <c r="P74" s="37"/>
      <c r="Q74" s="37"/>
      <c r="R74" s="37">
        <v>0</v>
      </c>
      <c r="S74" s="37">
        <v>19</v>
      </c>
      <c r="T74" s="37">
        <v>29</v>
      </c>
      <c r="U74" s="37">
        <v>1478</v>
      </c>
      <c r="V74" s="37"/>
      <c r="W74" s="37">
        <v>20</v>
      </c>
      <c r="X74" s="37">
        <v>0</v>
      </c>
      <c r="Y74" s="37">
        <v>4</v>
      </c>
      <c r="Z74" s="37">
        <v>16</v>
      </c>
      <c r="AA74" s="37">
        <v>17</v>
      </c>
      <c r="AB74" s="37">
        <v>45</v>
      </c>
      <c r="AC74" s="37">
        <v>147</v>
      </c>
      <c r="AD74" s="37">
        <v>1</v>
      </c>
      <c r="AE74" s="37"/>
      <c r="AF74" s="37">
        <v>1776</v>
      </c>
      <c r="AG74" s="37"/>
      <c r="AH74" s="37"/>
      <c r="AI74" s="37"/>
      <c r="AJ74" s="37">
        <v>109</v>
      </c>
      <c r="AK74" s="37"/>
      <c r="AL74" s="37"/>
      <c r="AM74" s="37"/>
      <c r="AN74" s="37">
        <v>640</v>
      </c>
      <c r="AO74" s="37"/>
      <c r="AP74" s="37">
        <v>4</v>
      </c>
      <c r="AQ74" s="37"/>
      <c r="AR74" s="37"/>
      <c r="AS74" s="37"/>
      <c r="AT74" s="37">
        <v>0</v>
      </c>
    </row>
    <row r="75" spans="1:46" ht="20.100000000000001" customHeight="1" x14ac:dyDescent="0.2">
      <c r="D75" s="38" t="s">
        <v>99</v>
      </c>
      <c r="F75" s="39">
        <v>170</v>
      </c>
      <c r="G75" s="40"/>
      <c r="H75" s="40"/>
      <c r="I75" s="40"/>
      <c r="J75" s="39">
        <v>1710</v>
      </c>
      <c r="K75" s="39">
        <v>11</v>
      </c>
      <c r="L75" s="39">
        <v>5</v>
      </c>
      <c r="M75" s="40"/>
      <c r="N75" s="39">
        <v>1726</v>
      </c>
      <c r="O75" s="40"/>
      <c r="P75" s="40"/>
      <c r="Q75" s="40"/>
      <c r="R75" s="39">
        <v>0</v>
      </c>
      <c r="S75" s="39">
        <v>15</v>
      </c>
      <c r="T75" s="39">
        <v>36</v>
      </c>
      <c r="U75" s="39">
        <v>1420</v>
      </c>
      <c r="V75" s="40"/>
      <c r="W75" s="39">
        <v>31</v>
      </c>
      <c r="X75" s="39">
        <v>7</v>
      </c>
      <c r="Y75" s="39">
        <v>4</v>
      </c>
      <c r="Z75" s="39">
        <v>18</v>
      </c>
      <c r="AA75" s="39">
        <v>38</v>
      </c>
      <c r="AB75" s="39">
        <v>93</v>
      </c>
      <c r="AC75" s="39">
        <v>129</v>
      </c>
      <c r="AD75" s="39">
        <v>8</v>
      </c>
      <c r="AE75" s="40"/>
      <c r="AF75" s="39">
        <v>1799</v>
      </c>
      <c r="AG75" s="40"/>
      <c r="AH75" s="40"/>
      <c r="AI75" s="40"/>
      <c r="AJ75" s="39">
        <v>100</v>
      </c>
      <c r="AK75" s="40"/>
      <c r="AL75" s="40"/>
      <c r="AM75" s="40"/>
      <c r="AN75" s="39">
        <v>3</v>
      </c>
      <c r="AO75" s="40"/>
      <c r="AP75" s="39">
        <v>0</v>
      </c>
      <c r="AQ75" s="40"/>
      <c r="AR75" s="40"/>
      <c r="AS75" s="40"/>
      <c r="AT75" s="39">
        <v>0</v>
      </c>
    </row>
    <row r="76" spans="1:46"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row>
    <row r="77" spans="1:46" ht="20.100000000000001" customHeight="1" x14ac:dyDescent="0.25">
      <c r="C77" s="47" t="s">
        <v>128</v>
      </c>
      <c r="D77" s="43"/>
      <c r="F77" s="44">
        <v>316</v>
      </c>
      <c r="G77" s="45"/>
      <c r="H77" s="45"/>
      <c r="I77" s="45"/>
      <c r="J77" s="44">
        <v>2783</v>
      </c>
      <c r="K77" s="44">
        <v>37</v>
      </c>
      <c r="L77" s="44">
        <v>9</v>
      </c>
      <c r="M77" s="45"/>
      <c r="N77" s="44">
        <v>2829</v>
      </c>
      <c r="O77" s="45"/>
      <c r="P77" s="45"/>
      <c r="Q77" s="45"/>
      <c r="R77" s="44">
        <v>0</v>
      </c>
      <c r="S77" s="44">
        <v>34</v>
      </c>
      <c r="T77" s="44">
        <v>65</v>
      </c>
      <c r="U77" s="44">
        <v>2898</v>
      </c>
      <c r="V77" s="45"/>
      <c r="W77" s="44">
        <v>51</v>
      </c>
      <c r="X77" s="44">
        <v>7</v>
      </c>
      <c r="Y77" s="44">
        <v>8</v>
      </c>
      <c r="Z77" s="44">
        <v>34</v>
      </c>
      <c r="AA77" s="44">
        <v>55</v>
      </c>
      <c r="AB77" s="44">
        <v>138</v>
      </c>
      <c r="AC77" s="44">
        <v>276</v>
      </c>
      <c r="AD77" s="44">
        <v>9</v>
      </c>
      <c r="AE77" s="45"/>
      <c r="AF77" s="44">
        <v>3575</v>
      </c>
      <c r="AG77" s="45"/>
      <c r="AH77" s="45"/>
      <c r="AI77" s="45"/>
      <c r="AJ77" s="44">
        <v>209</v>
      </c>
      <c r="AK77" s="45"/>
      <c r="AL77" s="45"/>
      <c r="AM77" s="45"/>
      <c r="AN77" s="44">
        <v>643</v>
      </c>
      <c r="AO77" s="45"/>
      <c r="AP77" s="44">
        <v>4</v>
      </c>
      <c r="AQ77" s="45"/>
      <c r="AR77" s="45"/>
      <c r="AS77" s="45"/>
      <c r="AT77" s="44">
        <v>0</v>
      </c>
    </row>
    <row r="78" spans="1:46"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spans="1:46"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spans="1:46" ht="20.100000000000001" customHeight="1" x14ac:dyDescent="0.2">
      <c r="D80" s="2" t="s">
        <v>130</v>
      </c>
      <c r="F80" s="37">
        <v>257</v>
      </c>
      <c r="G80" s="37"/>
      <c r="H80" s="37"/>
      <c r="I80" s="37"/>
      <c r="J80" s="37">
        <v>1125</v>
      </c>
      <c r="K80" s="37">
        <v>38</v>
      </c>
      <c r="L80" s="37">
        <v>3</v>
      </c>
      <c r="M80" s="37"/>
      <c r="N80" s="37">
        <v>1166</v>
      </c>
      <c r="O80" s="37"/>
      <c r="P80" s="37"/>
      <c r="Q80" s="37"/>
      <c r="R80" s="37">
        <v>0</v>
      </c>
      <c r="S80" s="37">
        <v>56</v>
      </c>
      <c r="T80" s="37">
        <v>497</v>
      </c>
      <c r="U80" s="37">
        <v>90</v>
      </c>
      <c r="V80" s="37"/>
      <c r="W80" s="37">
        <v>117</v>
      </c>
      <c r="X80" s="37">
        <v>0</v>
      </c>
      <c r="Y80" s="37">
        <v>0</v>
      </c>
      <c r="Z80" s="37">
        <v>23</v>
      </c>
      <c r="AA80" s="37">
        <v>223</v>
      </c>
      <c r="AB80" s="37">
        <v>36</v>
      </c>
      <c r="AC80" s="37">
        <v>230</v>
      </c>
      <c r="AD80" s="37">
        <v>3</v>
      </c>
      <c r="AE80" s="37"/>
      <c r="AF80" s="37">
        <v>1275</v>
      </c>
      <c r="AG80" s="37"/>
      <c r="AH80" s="37"/>
      <c r="AI80" s="37"/>
      <c r="AJ80" s="37">
        <v>148</v>
      </c>
      <c r="AK80" s="37"/>
      <c r="AL80" s="37"/>
      <c r="AM80" s="37"/>
      <c r="AN80" s="37">
        <v>0</v>
      </c>
      <c r="AO80" s="37"/>
      <c r="AP80" s="37">
        <v>0</v>
      </c>
      <c r="AQ80" s="37"/>
      <c r="AR80" s="37"/>
      <c r="AS80" s="37"/>
      <c r="AT80" s="37">
        <v>133</v>
      </c>
    </row>
    <row r="81" spans="1:46" ht="20.100000000000001" customHeight="1" x14ac:dyDescent="0.2">
      <c r="D81" s="38" t="s">
        <v>131</v>
      </c>
      <c r="F81" s="39">
        <v>175</v>
      </c>
      <c r="G81" s="40"/>
      <c r="H81" s="40"/>
      <c r="I81" s="40"/>
      <c r="J81" s="39">
        <v>1130</v>
      </c>
      <c r="K81" s="39">
        <v>57</v>
      </c>
      <c r="L81" s="39">
        <v>13</v>
      </c>
      <c r="M81" s="40"/>
      <c r="N81" s="39">
        <v>1200</v>
      </c>
      <c r="O81" s="40"/>
      <c r="P81" s="40"/>
      <c r="Q81" s="40"/>
      <c r="R81" s="39">
        <v>1</v>
      </c>
      <c r="S81" s="39">
        <v>69</v>
      </c>
      <c r="T81" s="39">
        <v>514</v>
      </c>
      <c r="U81" s="39">
        <v>82</v>
      </c>
      <c r="V81" s="40"/>
      <c r="W81" s="39">
        <v>103</v>
      </c>
      <c r="X81" s="39">
        <v>3</v>
      </c>
      <c r="Y81" s="39">
        <v>3</v>
      </c>
      <c r="Z81" s="39">
        <v>7</v>
      </c>
      <c r="AA81" s="39">
        <v>170</v>
      </c>
      <c r="AB81" s="39">
        <v>18</v>
      </c>
      <c r="AC81" s="39">
        <v>209</v>
      </c>
      <c r="AD81" s="39">
        <v>1</v>
      </c>
      <c r="AE81" s="40"/>
      <c r="AF81" s="39">
        <v>1180</v>
      </c>
      <c r="AG81" s="40"/>
      <c r="AH81" s="40"/>
      <c r="AI81" s="40"/>
      <c r="AJ81" s="39">
        <v>195</v>
      </c>
      <c r="AK81" s="40"/>
      <c r="AL81" s="40"/>
      <c r="AM81" s="40"/>
      <c r="AN81" s="39">
        <v>0</v>
      </c>
      <c r="AO81" s="40"/>
      <c r="AP81" s="39">
        <v>0</v>
      </c>
      <c r="AQ81" s="40"/>
      <c r="AR81" s="40"/>
      <c r="AS81" s="40"/>
      <c r="AT81" s="39">
        <v>22</v>
      </c>
    </row>
    <row r="82" spans="1:46" ht="20.100000000000001" customHeight="1" x14ac:dyDescent="0.2">
      <c r="D82" s="2" t="s">
        <v>132</v>
      </c>
      <c r="F82" s="37">
        <v>153</v>
      </c>
      <c r="G82" s="37"/>
      <c r="H82" s="37"/>
      <c r="I82" s="37"/>
      <c r="J82" s="37">
        <v>1126</v>
      </c>
      <c r="K82" s="37">
        <v>72</v>
      </c>
      <c r="L82" s="37">
        <v>7</v>
      </c>
      <c r="M82" s="37"/>
      <c r="N82" s="37">
        <v>1205</v>
      </c>
      <c r="O82" s="37"/>
      <c r="P82" s="37"/>
      <c r="Q82" s="37"/>
      <c r="R82" s="37">
        <v>0</v>
      </c>
      <c r="S82" s="37">
        <v>66</v>
      </c>
      <c r="T82" s="37">
        <v>518</v>
      </c>
      <c r="U82" s="37">
        <v>142</v>
      </c>
      <c r="V82" s="37"/>
      <c r="W82" s="37">
        <v>86</v>
      </c>
      <c r="X82" s="37">
        <v>2</v>
      </c>
      <c r="Y82" s="37">
        <v>1</v>
      </c>
      <c r="Z82" s="37">
        <v>10</v>
      </c>
      <c r="AA82" s="37">
        <v>185</v>
      </c>
      <c r="AB82" s="37">
        <v>21</v>
      </c>
      <c r="AC82" s="37">
        <v>172</v>
      </c>
      <c r="AD82" s="37">
        <v>7</v>
      </c>
      <c r="AE82" s="37"/>
      <c r="AF82" s="37">
        <v>1210</v>
      </c>
      <c r="AG82" s="37"/>
      <c r="AH82" s="37"/>
      <c r="AI82" s="37"/>
      <c r="AJ82" s="37">
        <v>149</v>
      </c>
      <c r="AK82" s="37"/>
      <c r="AL82" s="37"/>
      <c r="AM82" s="37"/>
      <c r="AN82" s="37">
        <v>1</v>
      </c>
      <c r="AO82" s="37"/>
      <c r="AP82" s="37">
        <v>0</v>
      </c>
      <c r="AQ82" s="37"/>
      <c r="AR82" s="37"/>
      <c r="AS82" s="37"/>
      <c r="AT82" s="37">
        <v>22</v>
      </c>
    </row>
    <row r="83" spans="1:46" ht="20.100000000000001" customHeight="1" x14ac:dyDescent="0.2">
      <c r="D83" s="38" t="s">
        <v>133</v>
      </c>
      <c r="F83" s="39">
        <v>186</v>
      </c>
      <c r="G83" s="40"/>
      <c r="H83" s="40"/>
      <c r="I83" s="40"/>
      <c r="J83" s="39">
        <v>1126</v>
      </c>
      <c r="K83" s="39">
        <v>29</v>
      </c>
      <c r="L83" s="39">
        <v>2</v>
      </c>
      <c r="M83" s="40"/>
      <c r="N83" s="39">
        <v>1157</v>
      </c>
      <c r="O83" s="40"/>
      <c r="P83" s="40"/>
      <c r="Q83" s="40"/>
      <c r="R83" s="39">
        <v>0</v>
      </c>
      <c r="S83" s="39">
        <v>54</v>
      </c>
      <c r="T83" s="39">
        <v>431</v>
      </c>
      <c r="U83" s="39">
        <v>101</v>
      </c>
      <c r="V83" s="40"/>
      <c r="W83" s="39">
        <v>152</v>
      </c>
      <c r="X83" s="39">
        <v>5</v>
      </c>
      <c r="Y83" s="39">
        <v>1</v>
      </c>
      <c r="Z83" s="39">
        <v>17</v>
      </c>
      <c r="AA83" s="39">
        <v>162</v>
      </c>
      <c r="AB83" s="39">
        <v>14</v>
      </c>
      <c r="AC83" s="39">
        <v>212</v>
      </c>
      <c r="AD83" s="39">
        <v>6</v>
      </c>
      <c r="AE83" s="40"/>
      <c r="AF83" s="39">
        <v>1155</v>
      </c>
      <c r="AG83" s="40"/>
      <c r="AH83" s="40"/>
      <c r="AI83" s="40"/>
      <c r="AJ83" s="39">
        <v>188</v>
      </c>
      <c r="AK83" s="40"/>
      <c r="AL83" s="40"/>
      <c r="AM83" s="40"/>
      <c r="AN83" s="39">
        <v>0</v>
      </c>
      <c r="AO83" s="40"/>
      <c r="AP83" s="39">
        <v>0</v>
      </c>
      <c r="AQ83" s="40"/>
      <c r="AR83" s="40"/>
      <c r="AS83" s="40"/>
      <c r="AT83" s="39">
        <v>0</v>
      </c>
    </row>
    <row r="84" spans="1:46" ht="20.100000000000001" customHeight="1" x14ac:dyDescent="0.2">
      <c r="D84" s="2" t="s">
        <v>134</v>
      </c>
      <c r="F84" s="37">
        <v>194</v>
      </c>
      <c r="G84" s="37"/>
      <c r="H84" s="37"/>
      <c r="I84" s="37"/>
      <c r="J84" s="37">
        <v>1131</v>
      </c>
      <c r="K84" s="37">
        <v>43</v>
      </c>
      <c r="L84" s="37">
        <v>18</v>
      </c>
      <c r="M84" s="37"/>
      <c r="N84" s="37">
        <v>1192</v>
      </c>
      <c r="O84" s="37"/>
      <c r="P84" s="37"/>
      <c r="Q84" s="37"/>
      <c r="R84" s="37">
        <v>1</v>
      </c>
      <c r="S84" s="37">
        <v>68</v>
      </c>
      <c r="T84" s="37">
        <v>273</v>
      </c>
      <c r="U84" s="37">
        <v>92</v>
      </c>
      <c r="V84" s="37"/>
      <c r="W84" s="37">
        <v>113</v>
      </c>
      <c r="X84" s="37">
        <v>0</v>
      </c>
      <c r="Y84" s="37">
        <v>0</v>
      </c>
      <c r="Z84" s="37">
        <v>9</v>
      </c>
      <c r="AA84" s="37">
        <v>199</v>
      </c>
      <c r="AB84" s="37">
        <v>10</v>
      </c>
      <c r="AC84" s="37">
        <v>352</v>
      </c>
      <c r="AD84" s="37">
        <v>0</v>
      </c>
      <c r="AE84" s="37"/>
      <c r="AF84" s="37">
        <v>1117</v>
      </c>
      <c r="AG84" s="37"/>
      <c r="AH84" s="37"/>
      <c r="AI84" s="37"/>
      <c r="AJ84" s="37">
        <v>269</v>
      </c>
      <c r="AK84" s="37"/>
      <c r="AL84" s="37"/>
      <c r="AM84" s="37"/>
      <c r="AN84" s="37">
        <v>0</v>
      </c>
      <c r="AO84" s="37"/>
      <c r="AP84" s="37">
        <v>0</v>
      </c>
      <c r="AQ84" s="37"/>
      <c r="AR84" s="37"/>
      <c r="AS84" s="37"/>
      <c r="AT84" s="37">
        <v>40</v>
      </c>
    </row>
    <row r="85" spans="1:46" ht="20.100000000000001" customHeight="1" x14ac:dyDescent="0.2">
      <c r="D85" s="38" t="s">
        <v>135</v>
      </c>
      <c r="F85" s="39">
        <v>373</v>
      </c>
      <c r="G85" s="40"/>
      <c r="H85" s="40"/>
      <c r="I85" s="40"/>
      <c r="J85" s="39">
        <v>1123</v>
      </c>
      <c r="K85" s="39">
        <v>19</v>
      </c>
      <c r="L85" s="39">
        <v>8</v>
      </c>
      <c r="M85" s="40"/>
      <c r="N85" s="39">
        <v>1150</v>
      </c>
      <c r="O85" s="40"/>
      <c r="P85" s="40"/>
      <c r="Q85" s="40"/>
      <c r="R85" s="39">
        <v>2</v>
      </c>
      <c r="S85" s="39">
        <v>42</v>
      </c>
      <c r="T85" s="39">
        <v>238</v>
      </c>
      <c r="U85" s="39">
        <v>53</v>
      </c>
      <c r="V85" s="40"/>
      <c r="W85" s="39">
        <v>169</v>
      </c>
      <c r="X85" s="39">
        <v>2</v>
      </c>
      <c r="Y85" s="39">
        <v>2</v>
      </c>
      <c r="Z85" s="39">
        <v>18</v>
      </c>
      <c r="AA85" s="39">
        <v>186</v>
      </c>
      <c r="AB85" s="39">
        <v>28</v>
      </c>
      <c r="AC85" s="39">
        <v>405</v>
      </c>
      <c r="AD85" s="39">
        <v>2</v>
      </c>
      <c r="AE85" s="40"/>
      <c r="AF85" s="39">
        <v>1147</v>
      </c>
      <c r="AG85" s="40"/>
      <c r="AH85" s="40"/>
      <c r="AI85" s="40"/>
      <c r="AJ85" s="39">
        <v>376</v>
      </c>
      <c r="AK85" s="40"/>
      <c r="AL85" s="40"/>
      <c r="AM85" s="40"/>
      <c r="AN85" s="39">
        <v>0</v>
      </c>
      <c r="AO85" s="40"/>
      <c r="AP85" s="39">
        <v>0</v>
      </c>
      <c r="AQ85" s="40"/>
      <c r="AR85" s="40"/>
      <c r="AS85" s="40"/>
      <c r="AT85" s="39">
        <v>211</v>
      </c>
    </row>
    <row r="86" spans="1:46" ht="20.100000000000001" customHeight="1" x14ac:dyDescent="0.2">
      <c r="D86" s="2" t="s">
        <v>136</v>
      </c>
      <c r="F86" s="37">
        <v>320</v>
      </c>
      <c r="G86" s="37"/>
      <c r="H86" s="37"/>
      <c r="I86" s="37"/>
      <c r="J86" s="37">
        <v>1121</v>
      </c>
      <c r="K86" s="37">
        <v>37</v>
      </c>
      <c r="L86" s="37">
        <v>20</v>
      </c>
      <c r="M86" s="37"/>
      <c r="N86" s="37">
        <v>1178</v>
      </c>
      <c r="O86" s="37"/>
      <c r="P86" s="37"/>
      <c r="Q86" s="37"/>
      <c r="R86" s="37">
        <v>2</v>
      </c>
      <c r="S86" s="37">
        <v>63</v>
      </c>
      <c r="T86" s="37">
        <v>413</v>
      </c>
      <c r="U86" s="37">
        <v>72</v>
      </c>
      <c r="V86" s="37"/>
      <c r="W86" s="37">
        <v>148</v>
      </c>
      <c r="X86" s="37">
        <v>5</v>
      </c>
      <c r="Y86" s="37">
        <v>1</v>
      </c>
      <c r="Z86" s="37">
        <v>18</v>
      </c>
      <c r="AA86" s="37">
        <v>227</v>
      </c>
      <c r="AB86" s="37">
        <v>27</v>
      </c>
      <c r="AC86" s="37">
        <v>295</v>
      </c>
      <c r="AD86" s="37">
        <v>2</v>
      </c>
      <c r="AE86" s="37"/>
      <c r="AF86" s="37">
        <v>1273</v>
      </c>
      <c r="AG86" s="37"/>
      <c r="AH86" s="37"/>
      <c r="AI86" s="37"/>
      <c r="AJ86" s="37">
        <v>225</v>
      </c>
      <c r="AK86" s="37"/>
      <c r="AL86" s="37"/>
      <c r="AM86" s="37"/>
      <c r="AN86" s="37">
        <v>0</v>
      </c>
      <c r="AO86" s="37"/>
      <c r="AP86" s="37">
        <v>0</v>
      </c>
      <c r="AQ86" s="37"/>
      <c r="AR86" s="37"/>
      <c r="AS86" s="37"/>
      <c r="AT86" s="37">
        <v>144</v>
      </c>
    </row>
    <row r="87" spans="1:46" ht="20.100000000000001" customHeight="1" x14ac:dyDescent="0.2">
      <c r="D87" s="38" t="s">
        <v>137</v>
      </c>
      <c r="F87" s="39">
        <v>202</v>
      </c>
      <c r="G87" s="40"/>
      <c r="H87" s="40"/>
      <c r="I87" s="40"/>
      <c r="J87" s="39">
        <v>1127</v>
      </c>
      <c r="K87" s="39">
        <v>45</v>
      </c>
      <c r="L87" s="39">
        <v>19</v>
      </c>
      <c r="M87" s="40"/>
      <c r="N87" s="39">
        <v>1191</v>
      </c>
      <c r="O87" s="40"/>
      <c r="P87" s="40"/>
      <c r="Q87" s="40"/>
      <c r="R87" s="39">
        <v>1</v>
      </c>
      <c r="S87" s="39">
        <v>72</v>
      </c>
      <c r="T87" s="39">
        <v>440</v>
      </c>
      <c r="U87" s="39">
        <v>92</v>
      </c>
      <c r="V87" s="40"/>
      <c r="W87" s="39">
        <v>134</v>
      </c>
      <c r="X87" s="39">
        <v>2</v>
      </c>
      <c r="Y87" s="39">
        <v>1</v>
      </c>
      <c r="Z87" s="39">
        <v>14</v>
      </c>
      <c r="AA87" s="39">
        <v>153</v>
      </c>
      <c r="AB87" s="39">
        <v>20</v>
      </c>
      <c r="AC87" s="39">
        <v>242</v>
      </c>
      <c r="AD87" s="39">
        <v>2</v>
      </c>
      <c r="AE87" s="40"/>
      <c r="AF87" s="39">
        <v>1173</v>
      </c>
      <c r="AG87" s="40"/>
      <c r="AH87" s="40"/>
      <c r="AI87" s="40"/>
      <c r="AJ87" s="39">
        <v>220</v>
      </c>
      <c r="AK87" s="40"/>
      <c r="AL87" s="40"/>
      <c r="AM87" s="40"/>
      <c r="AN87" s="39">
        <v>0</v>
      </c>
      <c r="AO87" s="40"/>
      <c r="AP87" s="39">
        <v>0</v>
      </c>
      <c r="AQ87" s="40"/>
      <c r="AR87" s="40"/>
      <c r="AS87" s="40"/>
      <c r="AT87" s="39">
        <v>51</v>
      </c>
    </row>
    <row r="88" spans="1:46" ht="20.100000000000001" customHeight="1" x14ac:dyDescent="0.2">
      <c r="D88" s="2" t="s">
        <v>138</v>
      </c>
      <c r="F88" s="37">
        <v>216</v>
      </c>
      <c r="G88" s="37"/>
      <c r="H88" s="37"/>
      <c r="I88" s="37"/>
      <c r="J88" s="37">
        <v>1129</v>
      </c>
      <c r="K88" s="37">
        <v>45</v>
      </c>
      <c r="L88" s="37">
        <v>5</v>
      </c>
      <c r="M88" s="37"/>
      <c r="N88" s="37">
        <v>1179</v>
      </c>
      <c r="O88" s="37"/>
      <c r="P88" s="37"/>
      <c r="Q88" s="37"/>
      <c r="R88" s="37">
        <v>1</v>
      </c>
      <c r="S88" s="37">
        <v>68</v>
      </c>
      <c r="T88" s="37">
        <v>390</v>
      </c>
      <c r="U88" s="37">
        <v>206</v>
      </c>
      <c r="V88" s="37"/>
      <c r="W88" s="37">
        <v>121</v>
      </c>
      <c r="X88" s="37">
        <v>1</v>
      </c>
      <c r="Y88" s="37">
        <v>0</v>
      </c>
      <c r="Z88" s="37">
        <v>15</v>
      </c>
      <c r="AA88" s="37">
        <v>169</v>
      </c>
      <c r="AB88" s="37">
        <v>18</v>
      </c>
      <c r="AC88" s="37">
        <v>213</v>
      </c>
      <c r="AD88" s="37">
        <v>0</v>
      </c>
      <c r="AE88" s="37"/>
      <c r="AF88" s="37">
        <v>1202</v>
      </c>
      <c r="AG88" s="37"/>
      <c r="AH88" s="37"/>
      <c r="AI88" s="37"/>
      <c r="AJ88" s="37">
        <v>193</v>
      </c>
      <c r="AK88" s="37"/>
      <c r="AL88" s="37"/>
      <c r="AM88" s="37"/>
      <c r="AN88" s="37">
        <v>0</v>
      </c>
      <c r="AO88" s="37"/>
      <c r="AP88" s="37">
        <v>0</v>
      </c>
      <c r="AQ88" s="37"/>
      <c r="AR88" s="37"/>
      <c r="AS88" s="37"/>
      <c r="AT88" s="37">
        <v>12</v>
      </c>
    </row>
    <row r="89" spans="1:46" ht="20.100000000000001" customHeight="1" x14ac:dyDescent="0.2">
      <c r="D89" s="38" t="s">
        <v>139</v>
      </c>
      <c r="F89" s="39">
        <v>286</v>
      </c>
      <c r="G89" s="40"/>
      <c r="H89" s="40"/>
      <c r="I89" s="40"/>
      <c r="J89" s="39">
        <v>1125</v>
      </c>
      <c r="K89" s="39">
        <v>33</v>
      </c>
      <c r="L89" s="39">
        <v>12</v>
      </c>
      <c r="M89" s="40"/>
      <c r="N89" s="39">
        <v>1170</v>
      </c>
      <c r="O89" s="40"/>
      <c r="P89" s="40"/>
      <c r="Q89" s="40"/>
      <c r="R89" s="39">
        <v>0</v>
      </c>
      <c r="S89" s="39">
        <v>40</v>
      </c>
      <c r="T89" s="39">
        <v>351</v>
      </c>
      <c r="U89" s="39">
        <v>152</v>
      </c>
      <c r="V89" s="40"/>
      <c r="W89" s="39">
        <v>117</v>
      </c>
      <c r="X89" s="39">
        <v>1</v>
      </c>
      <c r="Y89" s="39">
        <v>0</v>
      </c>
      <c r="Z89" s="39">
        <v>10</v>
      </c>
      <c r="AA89" s="39">
        <v>230</v>
      </c>
      <c r="AB89" s="39">
        <v>23</v>
      </c>
      <c r="AC89" s="39">
        <v>252</v>
      </c>
      <c r="AD89" s="39">
        <v>3</v>
      </c>
      <c r="AE89" s="40"/>
      <c r="AF89" s="39">
        <v>1179</v>
      </c>
      <c r="AG89" s="40"/>
      <c r="AH89" s="40"/>
      <c r="AI89" s="40"/>
      <c r="AJ89" s="39">
        <v>277</v>
      </c>
      <c r="AK89" s="40"/>
      <c r="AL89" s="40"/>
      <c r="AM89" s="40"/>
      <c r="AN89" s="39">
        <v>0</v>
      </c>
      <c r="AO89" s="40"/>
      <c r="AP89" s="39">
        <v>0</v>
      </c>
      <c r="AQ89" s="40"/>
      <c r="AR89" s="40"/>
      <c r="AS89" s="40"/>
      <c r="AT89" s="39">
        <v>59</v>
      </c>
    </row>
    <row r="90" spans="1:46" ht="20.100000000000001" customHeight="1" x14ac:dyDescent="0.2">
      <c r="D90" s="2" t="s">
        <v>140</v>
      </c>
      <c r="F90" s="37">
        <v>210</v>
      </c>
      <c r="G90" s="37"/>
      <c r="H90" s="37"/>
      <c r="I90" s="37"/>
      <c r="J90" s="37">
        <v>1127</v>
      </c>
      <c r="K90" s="37">
        <v>27</v>
      </c>
      <c r="L90" s="37">
        <v>7</v>
      </c>
      <c r="M90" s="37"/>
      <c r="N90" s="37">
        <v>1161</v>
      </c>
      <c r="O90" s="37"/>
      <c r="P90" s="37"/>
      <c r="Q90" s="37"/>
      <c r="R90" s="37">
        <v>0</v>
      </c>
      <c r="S90" s="37">
        <v>71</v>
      </c>
      <c r="T90" s="37">
        <v>377</v>
      </c>
      <c r="U90" s="37">
        <v>119</v>
      </c>
      <c r="V90" s="37"/>
      <c r="W90" s="37">
        <v>131</v>
      </c>
      <c r="X90" s="37">
        <v>3</v>
      </c>
      <c r="Y90" s="37">
        <v>2</v>
      </c>
      <c r="Z90" s="37">
        <v>27</v>
      </c>
      <c r="AA90" s="37">
        <v>204</v>
      </c>
      <c r="AB90" s="37">
        <v>22</v>
      </c>
      <c r="AC90" s="37">
        <v>237</v>
      </c>
      <c r="AD90" s="37">
        <v>0</v>
      </c>
      <c r="AE90" s="37"/>
      <c r="AF90" s="37">
        <v>1193</v>
      </c>
      <c r="AG90" s="37"/>
      <c r="AH90" s="37"/>
      <c r="AI90" s="37"/>
      <c r="AJ90" s="37">
        <v>178</v>
      </c>
      <c r="AK90" s="37"/>
      <c r="AL90" s="37"/>
      <c r="AM90" s="37"/>
      <c r="AN90" s="37">
        <v>0</v>
      </c>
      <c r="AO90" s="37"/>
      <c r="AP90" s="37">
        <v>0</v>
      </c>
      <c r="AQ90" s="37"/>
      <c r="AR90" s="37"/>
      <c r="AS90" s="37"/>
      <c r="AT90" s="37">
        <v>125</v>
      </c>
    </row>
    <row r="91" spans="1:46" ht="20.100000000000001" customHeight="1" x14ac:dyDescent="0.2">
      <c r="D91" s="38" t="s">
        <v>141</v>
      </c>
      <c r="F91" s="39">
        <v>160</v>
      </c>
      <c r="G91" s="40"/>
      <c r="H91" s="40"/>
      <c r="I91" s="40"/>
      <c r="J91" s="39">
        <v>1125</v>
      </c>
      <c r="K91" s="39">
        <v>49</v>
      </c>
      <c r="L91" s="39">
        <v>1</v>
      </c>
      <c r="M91" s="40"/>
      <c r="N91" s="39">
        <v>1175</v>
      </c>
      <c r="O91" s="40"/>
      <c r="P91" s="40"/>
      <c r="Q91" s="40"/>
      <c r="R91" s="39">
        <v>5</v>
      </c>
      <c r="S91" s="39">
        <v>78</v>
      </c>
      <c r="T91" s="39">
        <v>484</v>
      </c>
      <c r="U91" s="39">
        <v>116</v>
      </c>
      <c r="V91" s="40"/>
      <c r="W91" s="39">
        <v>109</v>
      </c>
      <c r="X91" s="39">
        <v>4</v>
      </c>
      <c r="Y91" s="39">
        <v>1</v>
      </c>
      <c r="Z91" s="39">
        <v>8</v>
      </c>
      <c r="AA91" s="39">
        <v>181</v>
      </c>
      <c r="AB91" s="39">
        <v>16</v>
      </c>
      <c r="AC91" s="39">
        <v>176</v>
      </c>
      <c r="AD91" s="39">
        <v>2</v>
      </c>
      <c r="AE91" s="40"/>
      <c r="AF91" s="39">
        <v>1180</v>
      </c>
      <c r="AG91" s="40"/>
      <c r="AH91" s="40"/>
      <c r="AI91" s="40"/>
      <c r="AJ91" s="39">
        <v>155</v>
      </c>
      <c r="AK91" s="40"/>
      <c r="AL91" s="40"/>
      <c r="AM91" s="40"/>
      <c r="AN91" s="39">
        <v>0</v>
      </c>
      <c r="AO91" s="40"/>
      <c r="AP91" s="39">
        <v>0</v>
      </c>
      <c r="AQ91" s="40"/>
      <c r="AR91" s="40"/>
      <c r="AS91" s="40"/>
      <c r="AT91" s="39">
        <v>0</v>
      </c>
    </row>
    <row r="92" spans="1:46" ht="20.100000000000001" customHeight="1" x14ac:dyDescent="0.2">
      <c r="D92" s="2" t="s">
        <v>142</v>
      </c>
      <c r="F92" s="37">
        <v>335</v>
      </c>
      <c r="G92" s="37"/>
      <c r="H92" s="37"/>
      <c r="I92" s="37"/>
      <c r="J92" s="37">
        <v>1126</v>
      </c>
      <c r="K92" s="37">
        <v>62</v>
      </c>
      <c r="L92" s="37">
        <v>7</v>
      </c>
      <c r="M92" s="37"/>
      <c r="N92" s="37">
        <v>1195</v>
      </c>
      <c r="O92" s="37"/>
      <c r="P92" s="37"/>
      <c r="Q92" s="37"/>
      <c r="R92" s="37">
        <v>3</v>
      </c>
      <c r="S92" s="37">
        <v>61</v>
      </c>
      <c r="T92" s="37">
        <v>504</v>
      </c>
      <c r="U92" s="37">
        <v>123</v>
      </c>
      <c r="V92" s="37"/>
      <c r="W92" s="37">
        <v>115</v>
      </c>
      <c r="X92" s="37">
        <v>9</v>
      </c>
      <c r="Y92" s="37">
        <v>7</v>
      </c>
      <c r="Z92" s="37">
        <v>9</v>
      </c>
      <c r="AA92" s="37">
        <v>175</v>
      </c>
      <c r="AB92" s="37">
        <v>41</v>
      </c>
      <c r="AC92" s="37">
        <v>214</v>
      </c>
      <c r="AD92" s="37">
        <v>2</v>
      </c>
      <c r="AE92" s="37"/>
      <c r="AF92" s="37">
        <v>1263</v>
      </c>
      <c r="AG92" s="37"/>
      <c r="AH92" s="37"/>
      <c r="AI92" s="37"/>
      <c r="AJ92" s="37">
        <v>267</v>
      </c>
      <c r="AK92" s="37"/>
      <c r="AL92" s="37"/>
      <c r="AM92" s="37"/>
      <c r="AN92" s="37">
        <v>0</v>
      </c>
      <c r="AO92" s="37"/>
      <c r="AP92" s="37">
        <v>0</v>
      </c>
      <c r="AQ92" s="37"/>
      <c r="AR92" s="37"/>
      <c r="AS92" s="37"/>
      <c r="AT92" s="37">
        <v>284</v>
      </c>
    </row>
    <row r="93" spans="1:46" ht="20.100000000000001" customHeight="1" x14ac:dyDescent="0.2">
      <c r="D93" s="38" t="s">
        <v>143</v>
      </c>
      <c r="F93" s="39">
        <v>0</v>
      </c>
      <c r="G93" s="40"/>
      <c r="H93" s="40"/>
      <c r="I93" s="40"/>
      <c r="J93" s="39">
        <v>1164</v>
      </c>
      <c r="K93" s="39">
        <v>50</v>
      </c>
      <c r="L93" s="39">
        <v>5</v>
      </c>
      <c r="M93" s="40"/>
      <c r="N93" s="39">
        <v>1219</v>
      </c>
      <c r="O93" s="40"/>
      <c r="P93" s="40"/>
      <c r="Q93" s="40"/>
      <c r="R93" s="39">
        <v>7</v>
      </c>
      <c r="S93" s="39">
        <v>78</v>
      </c>
      <c r="T93" s="39">
        <v>470</v>
      </c>
      <c r="U93" s="39">
        <v>102</v>
      </c>
      <c r="V93" s="40"/>
      <c r="W93" s="39">
        <v>111</v>
      </c>
      <c r="X93" s="39">
        <v>3</v>
      </c>
      <c r="Y93" s="39">
        <v>0</v>
      </c>
      <c r="Z93" s="39">
        <v>5</v>
      </c>
      <c r="AA93" s="39">
        <v>152</v>
      </c>
      <c r="AB93" s="39">
        <v>13</v>
      </c>
      <c r="AC93" s="39">
        <v>129</v>
      </c>
      <c r="AD93" s="39">
        <v>0</v>
      </c>
      <c r="AE93" s="40"/>
      <c r="AF93" s="39">
        <v>1070</v>
      </c>
      <c r="AG93" s="40"/>
      <c r="AH93" s="40"/>
      <c r="AI93" s="40"/>
      <c r="AJ93" s="39">
        <v>149</v>
      </c>
      <c r="AK93" s="40"/>
      <c r="AL93" s="40"/>
      <c r="AM93" s="40"/>
      <c r="AN93" s="39">
        <v>0</v>
      </c>
      <c r="AO93" s="40"/>
      <c r="AP93" s="39">
        <v>0</v>
      </c>
      <c r="AQ93" s="40"/>
      <c r="AR93" s="40"/>
      <c r="AS93" s="40"/>
      <c r="AT93" s="39">
        <v>0</v>
      </c>
    </row>
    <row r="94" spans="1:46"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spans="1:46" s="1" customFormat="1" ht="20.100000000000001" customHeight="1" x14ac:dyDescent="0.2">
      <c r="A95" s="3"/>
      <c r="B95" s="6"/>
      <c r="C95" s="42" t="s">
        <v>144</v>
      </c>
      <c r="D95" s="42"/>
      <c r="E95" s="5"/>
      <c r="F95" s="44">
        <v>3067</v>
      </c>
      <c r="G95" s="45"/>
      <c r="H95" s="45"/>
      <c r="I95" s="45"/>
      <c r="J95" s="44">
        <v>15805</v>
      </c>
      <c r="K95" s="44">
        <v>606</v>
      </c>
      <c r="L95" s="44">
        <v>127</v>
      </c>
      <c r="M95" s="45"/>
      <c r="N95" s="44">
        <v>16538</v>
      </c>
      <c r="O95" s="45"/>
      <c r="P95" s="45"/>
      <c r="Q95" s="45"/>
      <c r="R95" s="44">
        <v>23</v>
      </c>
      <c r="S95" s="44">
        <v>886</v>
      </c>
      <c r="T95" s="44">
        <v>5900</v>
      </c>
      <c r="U95" s="44">
        <v>1542</v>
      </c>
      <c r="V95" s="45"/>
      <c r="W95" s="44">
        <v>1726</v>
      </c>
      <c r="X95" s="44">
        <v>40</v>
      </c>
      <c r="Y95" s="44">
        <v>19</v>
      </c>
      <c r="Z95" s="44">
        <v>190</v>
      </c>
      <c r="AA95" s="44">
        <v>2616</v>
      </c>
      <c r="AB95" s="44">
        <v>307</v>
      </c>
      <c r="AC95" s="44">
        <v>3338</v>
      </c>
      <c r="AD95" s="44">
        <v>30</v>
      </c>
      <c r="AE95" s="45"/>
      <c r="AF95" s="44">
        <v>16617</v>
      </c>
      <c r="AG95" s="45"/>
      <c r="AH95" s="45"/>
      <c r="AI95" s="45"/>
      <c r="AJ95" s="44">
        <v>2989</v>
      </c>
      <c r="AK95" s="45"/>
      <c r="AL95" s="45"/>
      <c r="AM95" s="45"/>
      <c r="AN95" s="44">
        <v>1</v>
      </c>
      <c r="AO95" s="45"/>
      <c r="AP95" s="44">
        <v>0</v>
      </c>
      <c r="AQ95" s="45"/>
      <c r="AR95" s="45"/>
      <c r="AS95" s="45"/>
      <c r="AT95" s="44">
        <v>1103</v>
      </c>
    </row>
    <row r="96" spans="1:46"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spans="1:46"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spans="1:46" ht="20.100000000000001" customHeight="1" x14ac:dyDescent="0.2">
      <c r="D98" s="2" t="s">
        <v>146</v>
      </c>
      <c r="F98" s="37">
        <v>347</v>
      </c>
      <c r="G98" s="37"/>
      <c r="H98" s="37"/>
      <c r="I98" s="37"/>
      <c r="J98" s="37">
        <v>2634</v>
      </c>
      <c r="K98" s="37">
        <v>60</v>
      </c>
      <c r="L98" s="37">
        <v>8</v>
      </c>
      <c r="M98" s="37"/>
      <c r="N98" s="37">
        <v>2702</v>
      </c>
      <c r="O98" s="37"/>
      <c r="P98" s="37"/>
      <c r="Q98" s="37"/>
      <c r="R98" s="37">
        <v>0</v>
      </c>
      <c r="S98" s="37">
        <v>47</v>
      </c>
      <c r="T98" s="37">
        <v>530</v>
      </c>
      <c r="U98" s="37">
        <v>91</v>
      </c>
      <c r="V98" s="37"/>
      <c r="W98" s="37">
        <v>672</v>
      </c>
      <c r="X98" s="37">
        <v>10</v>
      </c>
      <c r="Y98" s="37">
        <v>6</v>
      </c>
      <c r="Z98" s="37">
        <v>299</v>
      </c>
      <c r="AA98" s="37">
        <v>69</v>
      </c>
      <c r="AB98" s="37">
        <v>9</v>
      </c>
      <c r="AC98" s="37">
        <v>1051</v>
      </c>
      <c r="AD98" s="37">
        <v>12</v>
      </c>
      <c r="AE98" s="37"/>
      <c r="AF98" s="37">
        <v>2796</v>
      </c>
      <c r="AG98" s="37"/>
      <c r="AH98" s="37"/>
      <c r="AI98" s="37"/>
      <c r="AJ98" s="37">
        <v>253</v>
      </c>
      <c r="AK98" s="37"/>
      <c r="AL98" s="37"/>
      <c r="AM98" s="37"/>
      <c r="AN98" s="37">
        <v>0</v>
      </c>
      <c r="AO98" s="37"/>
      <c r="AP98" s="37">
        <v>0</v>
      </c>
      <c r="AQ98" s="37"/>
      <c r="AR98" s="37"/>
      <c r="AS98" s="37"/>
      <c r="AT98" s="37">
        <v>0</v>
      </c>
    </row>
    <row r="99" spans="1:46" ht="20.100000000000001" customHeight="1" x14ac:dyDescent="0.2">
      <c r="D99" s="38" t="s">
        <v>147</v>
      </c>
      <c r="F99" s="39">
        <v>349</v>
      </c>
      <c r="G99" s="40"/>
      <c r="H99" s="40"/>
      <c r="I99" s="40"/>
      <c r="J99" s="39">
        <v>2621</v>
      </c>
      <c r="K99" s="39">
        <v>25</v>
      </c>
      <c r="L99" s="39">
        <v>14</v>
      </c>
      <c r="M99" s="40"/>
      <c r="N99" s="39">
        <v>2660</v>
      </c>
      <c r="O99" s="40"/>
      <c r="P99" s="40"/>
      <c r="Q99" s="40"/>
      <c r="R99" s="39">
        <v>0</v>
      </c>
      <c r="S99" s="39">
        <v>38</v>
      </c>
      <c r="T99" s="39">
        <v>327</v>
      </c>
      <c r="U99" s="39">
        <v>155</v>
      </c>
      <c r="V99" s="40"/>
      <c r="W99" s="39">
        <v>587</v>
      </c>
      <c r="X99" s="39">
        <v>29</v>
      </c>
      <c r="Y99" s="39">
        <v>7</v>
      </c>
      <c r="Z99" s="39">
        <v>191</v>
      </c>
      <c r="AA99" s="39">
        <v>185</v>
      </c>
      <c r="AB99" s="39">
        <v>55</v>
      </c>
      <c r="AC99" s="39">
        <v>1082</v>
      </c>
      <c r="AD99" s="39">
        <v>9</v>
      </c>
      <c r="AE99" s="40"/>
      <c r="AF99" s="39">
        <v>2665</v>
      </c>
      <c r="AG99" s="40"/>
      <c r="AH99" s="40"/>
      <c r="AI99" s="40"/>
      <c r="AJ99" s="39">
        <v>344</v>
      </c>
      <c r="AK99" s="40"/>
      <c r="AL99" s="40"/>
      <c r="AM99" s="40"/>
      <c r="AN99" s="39">
        <v>0</v>
      </c>
      <c r="AO99" s="40"/>
      <c r="AP99" s="39">
        <v>0</v>
      </c>
      <c r="AQ99" s="40"/>
      <c r="AR99" s="40"/>
      <c r="AS99" s="40"/>
      <c r="AT99" s="39">
        <v>0</v>
      </c>
    </row>
    <row r="100" spans="1:46" ht="20.100000000000001" customHeight="1" x14ac:dyDescent="0.2">
      <c r="D100" s="2" t="s">
        <v>148</v>
      </c>
      <c r="F100" s="37">
        <v>303</v>
      </c>
      <c r="G100" s="37"/>
      <c r="H100" s="37"/>
      <c r="I100" s="37"/>
      <c r="J100" s="37">
        <v>2615</v>
      </c>
      <c r="K100" s="37">
        <v>35</v>
      </c>
      <c r="L100" s="37">
        <v>14</v>
      </c>
      <c r="M100" s="37"/>
      <c r="N100" s="37">
        <v>2664</v>
      </c>
      <c r="O100" s="37"/>
      <c r="P100" s="37"/>
      <c r="Q100" s="37"/>
      <c r="R100" s="37">
        <v>0</v>
      </c>
      <c r="S100" s="37">
        <v>36</v>
      </c>
      <c r="T100" s="37">
        <v>367</v>
      </c>
      <c r="U100" s="37">
        <v>156</v>
      </c>
      <c r="V100" s="37"/>
      <c r="W100" s="37">
        <v>680</v>
      </c>
      <c r="X100" s="37">
        <v>3</v>
      </c>
      <c r="Y100" s="37">
        <v>0</v>
      </c>
      <c r="Z100" s="37">
        <v>178</v>
      </c>
      <c r="AA100" s="37">
        <v>95</v>
      </c>
      <c r="AB100" s="37">
        <v>13</v>
      </c>
      <c r="AC100" s="37">
        <v>1216</v>
      </c>
      <c r="AD100" s="37">
        <v>10</v>
      </c>
      <c r="AE100" s="37"/>
      <c r="AF100" s="37">
        <v>2754</v>
      </c>
      <c r="AG100" s="37"/>
      <c r="AH100" s="37"/>
      <c r="AI100" s="37"/>
      <c r="AJ100" s="37">
        <v>213</v>
      </c>
      <c r="AK100" s="37"/>
      <c r="AL100" s="37"/>
      <c r="AM100" s="37"/>
      <c r="AN100" s="37">
        <v>0</v>
      </c>
      <c r="AO100" s="37"/>
      <c r="AP100" s="37">
        <v>0</v>
      </c>
      <c r="AQ100" s="37"/>
      <c r="AR100" s="37"/>
      <c r="AS100" s="37"/>
      <c r="AT100" s="37">
        <v>0</v>
      </c>
    </row>
    <row r="101" spans="1:46" ht="20.100000000000001" customHeight="1" x14ac:dyDescent="0.2">
      <c r="D101" s="38" t="s">
        <v>149</v>
      </c>
      <c r="F101" s="39">
        <v>361</v>
      </c>
      <c r="G101" s="40"/>
      <c r="H101" s="40"/>
      <c r="I101" s="40"/>
      <c r="J101" s="39">
        <v>2631</v>
      </c>
      <c r="K101" s="39">
        <v>25</v>
      </c>
      <c r="L101" s="39">
        <v>16</v>
      </c>
      <c r="M101" s="40"/>
      <c r="N101" s="39">
        <v>2672</v>
      </c>
      <c r="O101" s="40"/>
      <c r="P101" s="40"/>
      <c r="Q101" s="40"/>
      <c r="R101" s="39">
        <v>0</v>
      </c>
      <c r="S101" s="39">
        <v>42</v>
      </c>
      <c r="T101" s="39">
        <v>317</v>
      </c>
      <c r="U101" s="39">
        <v>85</v>
      </c>
      <c r="V101" s="40"/>
      <c r="W101" s="39">
        <v>656</v>
      </c>
      <c r="X101" s="39">
        <v>13</v>
      </c>
      <c r="Y101" s="39">
        <v>12</v>
      </c>
      <c r="Z101" s="39">
        <v>182</v>
      </c>
      <c r="AA101" s="39">
        <v>211</v>
      </c>
      <c r="AB101" s="39">
        <v>46</v>
      </c>
      <c r="AC101" s="39">
        <v>1195</v>
      </c>
      <c r="AD101" s="39">
        <v>9</v>
      </c>
      <c r="AE101" s="40"/>
      <c r="AF101" s="39">
        <v>2768</v>
      </c>
      <c r="AG101" s="40"/>
      <c r="AH101" s="40"/>
      <c r="AI101" s="40"/>
      <c r="AJ101" s="39">
        <v>265</v>
      </c>
      <c r="AK101" s="40"/>
      <c r="AL101" s="40"/>
      <c r="AM101" s="40"/>
      <c r="AN101" s="39">
        <v>0</v>
      </c>
      <c r="AO101" s="40"/>
      <c r="AP101" s="39">
        <v>0</v>
      </c>
      <c r="AQ101" s="40"/>
      <c r="AR101" s="40"/>
      <c r="AS101" s="40"/>
      <c r="AT101" s="39">
        <v>0</v>
      </c>
    </row>
    <row r="102" spans="1:46" ht="20.100000000000001" customHeight="1" x14ac:dyDescent="0.2">
      <c r="D102" s="2" t="s">
        <v>150</v>
      </c>
      <c r="F102" s="37">
        <v>380</v>
      </c>
      <c r="G102" s="37"/>
      <c r="H102" s="37"/>
      <c r="I102" s="37"/>
      <c r="J102" s="37">
        <v>2667</v>
      </c>
      <c r="K102" s="37">
        <v>43</v>
      </c>
      <c r="L102" s="37">
        <v>9</v>
      </c>
      <c r="M102" s="37"/>
      <c r="N102" s="37">
        <v>2719</v>
      </c>
      <c r="O102" s="37"/>
      <c r="P102" s="37"/>
      <c r="Q102" s="37"/>
      <c r="R102" s="37">
        <v>18</v>
      </c>
      <c r="S102" s="37">
        <v>49</v>
      </c>
      <c r="T102" s="37">
        <v>373</v>
      </c>
      <c r="U102" s="37">
        <v>93</v>
      </c>
      <c r="V102" s="37"/>
      <c r="W102" s="37">
        <v>772</v>
      </c>
      <c r="X102" s="37">
        <v>6</v>
      </c>
      <c r="Y102" s="37">
        <v>2</v>
      </c>
      <c r="Z102" s="37">
        <v>265</v>
      </c>
      <c r="AA102" s="37">
        <v>117</v>
      </c>
      <c r="AB102" s="37">
        <v>19</v>
      </c>
      <c r="AC102" s="37">
        <v>1127</v>
      </c>
      <c r="AD102" s="37">
        <v>10</v>
      </c>
      <c r="AE102" s="37"/>
      <c r="AF102" s="37">
        <v>2851</v>
      </c>
      <c r="AG102" s="37"/>
      <c r="AH102" s="37"/>
      <c r="AI102" s="37"/>
      <c r="AJ102" s="37">
        <v>248</v>
      </c>
      <c r="AK102" s="37"/>
      <c r="AL102" s="37"/>
      <c r="AM102" s="37"/>
      <c r="AN102" s="37">
        <v>0</v>
      </c>
      <c r="AO102" s="37"/>
      <c r="AP102" s="37">
        <v>0</v>
      </c>
      <c r="AQ102" s="37"/>
      <c r="AR102" s="37"/>
      <c r="AS102" s="37"/>
      <c r="AT102" s="37">
        <v>0</v>
      </c>
    </row>
    <row r="103" spans="1:46" ht="20.100000000000001" customHeight="1" x14ac:dyDescent="0.2">
      <c r="D103" s="38" t="s">
        <v>151</v>
      </c>
      <c r="F103" s="39">
        <v>355</v>
      </c>
      <c r="G103" s="40"/>
      <c r="H103" s="40"/>
      <c r="I103" s="40"/>
      <c r="J103" s="39">
        <v>2611</v>
      </c>
      <c r="K103" s="39">
        <v>23</v>
      </c>
      <c r="L103" s="39">
        <v>10</v>
      </c>
      <c r="M103" s="40"/>
      <c r="N103" s="39">
        <v>2644</v>
      </c>
      <c r="O103" s="40"/>
      <c r="P103" s="40"/>
      <c r="Q103" s="40"/>
      <c r="R103" s="39">
        <v>1</v>
      </c>
      <c r="S103" s="39">
        <v>35</v>
      </c>
      <c r="T103" s="39">
        <v>371</v>
      </c>
      <c r="U103" s="39">
        <v>84</v>
      </c>
      <c r="V103" s="40"/>
      <c r="W103" s="39">
        <v>763</v>
      </c>
      <c r="X103" s="39">
        <v>3</v>
      </c>
      <c r="Y103" s="39">
        <v>3</v>
      </c>
      <c r="Z103" s="39">
        <v>188</v>
      </c>
      <c r="AA103" s="39">
        <v>139</v>
      </c>
      <c r="AB103" s="39">
        <v>22</v>
      </c>
      <c r="AC103" s="39">
        <v>1087</v>
      </c>
      <c r="AD103" s="39">
        <v>0</v>
      </c>
      <c r="AE103" s="40"/>
      <c r="AF103" s="39">
        <v>2696</v>
      </c>
      <c r="AG103" s="40"/>
      <c r="AH103" s="40"/>
      <c r="AI103" s="40"/>
      <c r="AJ103" s="39">
        <v>303</v>
      </c>
      <c r="AK103" s="40"/>
      <c r="AL103" s="40"/>
      <c r="AM103" s="40"/>
      <c r="AN103" s="39">
        <v>0</v>
      </c>
      <c r="AO103" s="40"/>
      <c r="AP103" s="39">
        <v>0</v>
      </c>
      <c r="AQ103" s="40"/>
      <c r="AR103" s="40"/>
      <c r="AS103" s="40"/>
      <c r="AT103" s="39">
        <v>0</v>
      </c>
    </row>
    <row r="104" spans="1:46" ht="20.100000000000001" customHeight="1" x14ac:dyDescent="0.2">
      <c r="D104" s="41" t="s">
        <v>152</v>
      </c>
      <c r="F104" s="40">
        <v>0</v>
      </c>
      <c r="G104" s="40"/>
      <c r="H104" s="40"/>
      <c r="I104" s="40"/>
      <c r="J104" s="40">
        <v>1962</v>
      </c>
      <c r="K104" s="40">
        <v>17</v>
      </c>
      <c r="L104" s="40">
        <v>2</v>
      </c>
      <c r="M104" s="40"/>
      <c r="N104" s="40">
        <v>1981</v>
      </c>
      <c r="O104" s="40"/>
      <c r="P104" s="40"/>
      <c r="Q104" s="40"/>
      <c r="R104" s="40">
        <v>0</v>
      </c>
      <c r="S104" s="40">
        <v>26</v>
      </c>
      <c r="T104" s="40">
        <v>285</v>
      </c>
      <c r="U104" s="40">
        <v>74</v>
      </c>
      <c r="V104" s="40"/>
      <c r="W104" s="40">
        <v>348</v>
      </c>
      <c r="X104" s="40">
        <v>13</v>
      </c>
      <c r="Y104" s="40">
        <v>7</v>
      </c>
      <c r="Z104" s="40">
        <v>112</v>
      </c>
      <c r="AA104" s="40">
        <v>111</v>
      </c>
      <c r="AB104" s="40">
        <v>46</v>
      </c>
      <c r="AC104" s="40">
        <v>741</v>
      </c>
      <c r="AD104" s="40">
        <v>0</v>
      </c>
      <c r="AE104" s="40"/>
      <c r="AF104" s="40">
        <v>1763</v>
      </c>
      <c r="AG104" s="40"/>
      <c r="AH104" s="40"/>
      <c r="AI104" s="40"/>
      <c r="AJ104" s="40">
        <v>218</v>
      </c>
      <c r="AK104" s="40"/>
      <c r="AL104" s="40"/>
      <c r="AM104" s="40"/>
      <c r="AN104" s="40">
        <v>0</v>
      </c>
      <c r="AO104" s="40"/>
      <c r="AP104" s="40">
        <v>0</v>
      </c>
      <c r="AQ104" s="40"/>
      <c r="AR104" s="40"/>
      <c r="AS104" s="40"/>
      <c r="AT104" s="40">
        <v>0</v>
      </c>
    </row>
    <row r="105" spans="1:46" ht="20.100000000000001" customHeight="1" x14ac:dyDescent="0.2">
      <c r="D105" s="38" t="s">
        <v>153</v>
      </c>
      <c r="F105" s="39">
        <v>0</v>
      </c>
      <c r="G105" s="40"/>
      <c r="H105" s="40"/>
      <c r="I105" s="40"/>
      <c r="J105" s="39">
        <v>1964</v>
      </c>
      <c r="K105" s="39">
        <v>12</v>
      </c>
      <c r="L105" s="39">
        <v>6</v>
      </c>
      <c r="M105" s="40"/>
      <c r="N105" s="39">
        <v>1982</v>
      </c>
      <c r="O105" s="40"/>
      <c r="P105" s="40"/>
      <c r="Q105" s="40"/>
      <c r="R105" s="39">
        <v>0</v>
      </c>
      <c r="S105" s="39">
        <v>45</v>
      </c>
      <c r="T105" s="39">
        <v>278</v>
      </c>
      <c r="U105" s="39">
        <v>48</v>
      </c>
      <c r="V105" s="40"/>
      <c r="W105" s="39">
        <v>336</v>
      </c>
      <c r="X105" s="39">
        <v>5</v>
      </c>
      <c r="Y105" s="39">
        <v>7</v>
      </c>
      <c r="Z105" s="39">
        <v>124</v>
      </c>
      <c r="AA105" s="39">
        <v>90</v>
      </c>
      <c r="AB105" s="39">
        <v>30</v>
      </c>
      <c r="AC105" s="39">
        <v>799</v>
      </c>
      <c r="AD105" s="39">
        <v>7</v>
      </c>
      <c r="AE105" s="40"/>
      <c r="AF105" s="39">
        <v>1769</v>
      </c>
      <c r="AG105" s="40"/>
      <c r="AH105" s="40"/>
      <c r="AI105" s="40"/>
      <c r="AJ105" s="39">
        <v>213</v>
      </c>
      <c r="AK105" s="40"/>
      <c r="AL105" s="40"/>
      <c r="AM105" s="40"/>
      <c r="AN105" s="39">
        <v>0</v>
      </c>
      <c r="AO105" s="40"/>
      <c r="AP105" s="39">
        <v>0</v>
      </c>
      <c r="AQ105" s="40"/>
      <c r="AR105" s="40"/>
      <c r="AS105" s="40"/>
      <c r="AT105" s="39">
        <v>0</v>
      </c>
    </row>
    <row r="106" spans="1:46" ht="20.100000000000001" customHeight="1" x14ac:dyDescent="0.2">
      <c r="D106" s="41" t="s">
        <v>154</v>
      </c>
      <c r="F106" s="40">
        <v>0</v>
      </c>
      <c r="G106" s="40"/>
      <c r="H106" s="40"/>
      <c r="I106" s="40"/>
      <c r="J106" s="40">
        <v>1981</v>
      </c>
      <c r="K106" s="40">
        <v>12</v>
      </c>
      <c r="L106" s="40">
        <v>4</v>
      </c>
      <c r="M106" s="40"/>
      <c r="N106" s="40">
        <v>1997</v>
      </c>
      <c r="O106" s="40"/>
      <c r="P106" s="40"/>
      <c r="Q106" s="40"/>
      <c r="R106" s="40">
        <v>0</v>
      </c>
      <c r="S106" s="40">
        <v>40</v>
      </c>
      <c r="T106" s="40">
        <v>238</v>
      </c>
      <c r="U106" s="40">
        <v>99</v>
      </c>
      <c r="V106" s="40"/>
      <c r="W106" s="40">
        <v>505</v>
      </c>
      <c r="X106" s="40">
        <v>1</v>
      </c>
      <c r="Y106" s="40">
        <v>0</v>
      </c>
      <c r="Z106" s="40">
        <v>149</v>
      </c>
      <c r="AA106" s="40">
        <v>95</v>
      </c>
      <c r="AB106" s="40">
        <v>10</v>
      </c>
      <c r="AC106" s="40">
        <v>643</v>
      </c>
      <c r="AD106" s="40">
        <v>0</v>
      </c>
      <c r="AE106" s="40"/>
      <c r="AF106" s="40">
        <v>1780</v>
      </c>
      <c r="AG106" s="40"/>
      <c r="AH106" s="40"/>
      <c r="AI106" s="40"/>
      <c r="AJ106" s="40">
        <v>217</v>
      </c>
      <c r="AK106" s="40"/>
      <c r="AL106" s="40"/>
      <c r="AM106" s="40"/>
      <c r="AN106" s="40">
        <v>0</v>
      </c>
      <c r="AO106" s="40"/>
      <c r="AP106" s="40">
        <v>0</v>
      </c>
      <c r="AQ106" s="40"/>
      <c r="AR106" s="40"/>
      <c r="AS106" s="40"/>
      <c r="AT106" s="40">
        <v>0</v>
      </c>
    </row>
    <row r="107" spans="1:46"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spans="1:46" s="1" customFormat="1" ht="20.100000000000001" customHeight="1" x14ac:dyDescent="0.2">
      <c r="A108" s="3"/>
      <c r="B108" s="6"/>
      <c r="C108" s="42" t="s">
        <v>155</v>
      </c>
      <c r="D108" s="42"/>
      <c r="E108" s="5"/>
      <c r="F108" s="44">
        <v>2095</v>
      </c>
      <c r="G108" s="45"/>
      <c r="H108" s="45"/>
      <c r="I108" s="45"/>
      <c r="J108" s="44">
        <v>21686</v>
      </c>
      <c r="K108" s="44">
        <v>252</v>
      </c>
      <c r="L108" s="44">
        <v>83</v>
      </c>
      <c r="M108" s="45"/>
      <c r="N108" s="44">
        <v>22021</v>
      </c>
      <c r="O108" s="45"/>
      <c r="P108" s="45"/>
      <c r="Q108" s="45"/>
      <c r="R108" s="44">
        <v>19</v>
      </c>
      <c r="S108" s="44">
        <v>358</v>
      </c>
      <c r="T108" s="44">
        <v>3086</v>
      </c>
      <c r="U108" s="44">
        <v>885</v>
      </c>
      <c r="V108" s="45"/>
      <c r="W108" s="44">
        <v>5319</v>
      </c>
      <c r="X108" s="44">
        <v>83</v>
      </c>
      <c r="Y108" s="44">
        <v>44</v>
      </c>
      <c r="Z108" s="44">
        <v>1688</v>
      </c>
      <c r="AA108" s="44">
        <v>1112</v>
      </c>
      <c r="AB108" s="44">
        <v>250</v>
      </c>
      <c r="AC108" s="44">
        <v>8941</v>
      </c>
      <c r="AD108" s="44">
        <v>57</v>
      </c>
      <c r="AE108" s="45"/>
      <c r="AF108" s="44">
        <v>21842</v>
      </c>
      <c r="AG108" s="45"/>
      <c r="AH108" s="45"/>
      <c r="AI108" s="45"/>
      <c r="AJ108" s="44">
        <v>2274</v>
      </c>
      <c r="AK108" s="45"/>
      <c r="AL108" s="45"/>
      <c r="AM108" s="45"/>
      <c r="AN108" s="44">
        <v>0</v>
      </c>
      <c r="AO108" s="45"/>
      <c r="AP108" s="44">
        <v>0</v>
      </c>
      <c r="AQ108" s="45"/>
      <c r="AR108" s="45"/>
      <c r="AS108" s="45"/>
      <c r="AT108" s="44">
        <v>0</v>
      </c>
    </row>
    <row r="109" spans="1:46"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row>
    <row r="110" spans="1:46"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row>
    <row r="111" spans="1:46" s="1" customFormat="1" ht="20.100000000000001" customHeight="1" x14ac:dyDescent="0.2">
      <c r="A111" s="3"/>
      <c r="B111" s="6"/>
      <c r="C111" s="3"/>
      <c r="D111" s="2" t="s">
        <v>157</v>
      </c>
      <c r="E111" s="5"/>
      <c r="F111" s="37">
        <v>6155</v>
      </c>
      <c r="G111" s="37"/>
      <c r="H111" s="37"/>
      <c r="I111" s="37"/>
      <c r="J111" s="37">
        <v>7975</v>
      </c>
      <c r="K111" s="37">
        <v>2</v>
      </c>
      <c r="L111" s="37">
        <v>4</v>
      </c>
      <c r="M111" s="37"/>
      <c r="N111" s="37">
        <v>7981</v>
      </c>
      <c r="O111" s="37"/>
      <c r="P111" s="37"/>
      <c r="Q111" s="37"/>
      <c r="R111" s="37">
        <v>0</v>
      </c>
      <c r="S111" s="37">
        <v>173</v>
      </c>
      <c r="T111" s="37">
        <v>0</v>
      </c>
      <c r="U111" s="37">
        <v>1</v>
      </c>
      <c r="V111" s="37"/>
      <c r="W111" s="37">
        <v>0</v>
      </c>
      <c r="X111" s="37">
        <v>0</v>
      </c>
      <c r="Y111" s="37">
        <v>1</v>
      </c>
      <c r="Z111" s="37">
        <v>0</v>
      </c>
      <c r="AA111" s="37">
        <v>15</v>
      </c>
      <c r="AB111" s="37">
        <v>0</v>
      </c>
      <c r="AC111" s="37">
        <v>21</v>
      </c>
      <c r="AD111" s="37">
        <v>0</v>
      </c>
      <c r="AE111" s="37"/>
      <c r="AF111" s="37">
        <v>211</v>
      </c>
      <c r="AG111" s="37"/>
      <c r="AH111" s="37"/>
      <c r="AI111" s="37"/>
      <c r="AJ111" s="37">
        <v>17913</v>
      </c>
      <c r="AK111" s="37"/>
      <c r="AL111" s="37"/>
      <c r="AM111" s="37"/>
      <c r="AN111" s="37">
        <v>3988</v>
      </c>
      <c r="AO111" s="37"/>
      <c r="AP111" s="37">
        <v>0</v>
      </c>
      <c r="AQ111" s="37"/>
      <c r="AR111" s="37"/>
      <c r="AS111" s="37"/>
      <c r="AT111" s="37">
        <v>0</v>
      </c>
    </row>
    <row r="112" spans="1:46" s="1" customFormat="1" ht="20.100000000000001" customHeight="1" x14ac:dyDescent="0.2">
      <c r="A112" s="3"/>
      <c r="B112" s="6"/>
      <c r="C112" s="3"/>
      <c r="D112" s="38" t="s">
        <v>158</v>
      </c>
      <c r="E112" s="5"/>
      <c r="F112" s="39">
        <v>5616</v>
      </c>
      <c r="G112" s="40"/>
      <c r="H112" s="40"/>
      <c r="I112" s="40"/>
      <c r="J112" s="39">
        <v>7997</v>
      </c>
      <c r="K112" s="39">
        <v>0</v>
      </c>
      <c r="L112" s="39">
        <v>1</v>
      </c>
      <c r="M112" s="40"/>
      <c r="N112" s="39">
        <v>7998</v>
      </c>
      <c r="O112" s="40"/>
      <c r="P112" s="40"/>
      <c r="Q112" s="40"/>
      <c r="R112" s="39">
        <v>0</v>
      </c>
      <c r="S112" s="39">
        <v>125</v>
      </c>
      <c r="T112" s="39">
        <v>0</v>
      </c>
      <c r="U112" s="39">
        <v>0</v>
      </c>
      <c r="V112" s="40"/>
      <c r="W112" s="39">
        <v>66</v>
      </c>
      <c r="X112" s="39">
        <v>18</v>
      </c>
      <c r="Y112" s="39">
        <v>133</v>
      </c>
      <c r="Z112" s="39">
        <v>55</v>
      </c>
      <c r="AA112" s="39">
        <v>0</v>
      </c>
      <c r="AB112" s="39">
        <v>2</v>
      </c>
      <c r="AC112" s="39">
        <v>26</v>
      </c>
      <c r="AD112" s="39">
        <v>134</v>
      </c>
      <c r="AE112" s="40"/>
      <c r="AF112" s="39">
        <v>559</v>
      </c>
      <c r="AG112" s="40"/>
      <c r="AH112" s="40"/>
      <c r="AI112" s="40"/>
      <c r="AJ112" s="39">
        <v>17567</v>
      </c>
      <c r="AK112" s="40"/>
      <c r="AL112" s="40"/>
      <c r="AM112" s="40"/>
      <c r="AN112" s="39">
        <v>4512</v>
      </c>
      <c r="AO112" s="40"/>
      <c r="AP112" s="39">
        <v>0</v>
      </c>
      <c r="AQ112" s="40"/>
      <c r="AR112" s="40"/>
      <c r="AS112" s="40"/>
      <c r="AT112" s="39">
        <v>0</v>
      </c>
    </row>
    <row r="113" spans="1:46" s="1" customFormat="1" ht="20.100000000000001" customHeight="1" x14ac:dyDescent="0.2">
      <c r="A113" s="3"/>
      <c r="B113" s="6"/>
      <c r="C113" s="3"/>
      <c r="D113" s="2" t="s">
        <v>159</v>
      </c>
      <c r="E113" s="5"/>
      <c r="F113" s="37">
        <v>11</v>
      </c>
      <c r="G113" s="37"/>
      <c r="H113" s="37"/>
      <c r="I113" s="37"/>
      <c r="J113" s="37">
        <v>29</v>
      </c>
      <c r="K113" s="37">
        <v>0</v>
      </c>
      <c r="L113" s="37">
        <v>0</v>
      </c>
      <c r="M113" s="37"/>
      <c r="N113" s="37">
        <v>29</v>
      </c>
      <c r="O113" s="37"/>
      <c r="P113" s="37"/>
      <c r="Q113" s="37"/>
      <c r="R113" s="37">
        <v>0</v>
      </c>
      <c r="S113" s="37">
        <v>1</v>
      </c>
      <c r="T113" s="37">
        <v>0</v>
      </c>
      <c r="U113" s="37">
        <v>2</v>
      </c>
      <c r="V113" s="37"/>
      <c r="W113" s="37">
        <v>4</v>
      </c>
      <c r="X113" s="37">
        <v>0</v>
      </c>
      <c r="Y113" s="37">
        <v>0</v>
      </c>
      <c r="Z113" s="37">
        <v>2</v>
      </c>
      <c r="AA113" s="37">
        <v>4</v>
      </c>
      <c r="AB113" s="37">
        <v>2</v>
      </c>
      <c r="AC113" s="37">
        <v>24</v>
      </c>
      <c r="AD113" s="37">
        <v>0</v>
      </c>
      <c r="AE113" s="37"/>
      <c r="AF113" s="37">
        <v>39</v>
      </c>
      <c r="AG113" s="37"/>
      <c r="AH113" s="37"/>
      <c r="AI113" s="37"/>
      <c r="AJ113" s="37">
        <v>1</v>
      </c>
      <c r="AK113" s="37"/>
      <c r="AL113" s="37"/>
      <c r="AM113" s="37"/>
      <c r="AN113" s="37">
        <v>0</v>
      </c>
      <c r="AO113" s="37"/>
      <c r="AP113" s="37">
        <v>0</v>
      </c>
      <c r="AQ113" s="37"/>
      <c r="AR113" s="37"/>
      <c r="AS113" s="37"/>
      <c r="AT113" s="37">
        <v>0</v>
      </c>
    </row>
    <row r="114" spans="1:46"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row>
    <row r="115" spans="1:46" s="1" customFormat="1" ht="20.100000000000001" customHeight="1" x14ac:dyDescent="0.2">
      <c r="A115" s="3"/>
      <c r="B115" s="6"/>
      <c r="C115" s="42" t="s">
        <v>160</v>
      </c>
      <c r="D115" s="42"/>
      <c r="E115" s="5"/>
      <c r="F115" s="44">
        <v>11782</v>
      </c>
      <c r="G115" s="45"/>
      <c r="H115" s="45"/>
      <c r="I115" s="45"/>
      <c r="J115" s="44">
        <v>16001</v>
      </c>
      <c r="K115" s="44">
        <v>2</v>
      </c>
      <c r="L115" s="44">
        <v>5</v>
      </c>
      <c r="M115" s="45"/>
      <c r="N115" s="44">
        <v>16008</v>
      </c>
      <c r="O115" s="45"/>
      <c r="P115" s="45"/>
      <c r="Q115" s="45"/>
      <c r="R115" s="44">
        <v>0</v>
      </c>
      <c r="S115" s="44">
        <v>299</v>
      </c>
      <c r="T115" s="44">
        <v>0</v>
      </c>
      <c r="U115" s="44">
        <v>3</v>
      </c>
      <c r="V115" s="45"/>
      <c r="W115" s="44">
        <v>70</v>
      </c>
      <c r="X115" s="44">
        <v>18</v>
      </c>
      <c r="Y115" s="44">
        <v>134</v>
      </c>
      <c r="Z115" s="44">
        <v>57</v>
      </c>
      <c r="AA115" s="44">
        <v>19</v>
      </c>
      <c r="AB115" s="44">
        <v>4</v>
      </c>
      <c r="AC115" s="44">
        <v>71</v>
      </c>
      <c r="AD115" s="44">
        <v>134</v>
      </c>
      <c r="AE115" s="45"/>
      <c r="AF115" s="44">
        <v>809</v>
      </c>
      <c r="AG115" s="45"/>
      <c r="AH115" s="45"/>
      <c r="AI115" s="45"/>
      <c r="AJ115" s="44">
        <v>35481</v>
      </c>
      <c r="AK115" s="45"/>
      <c r="AL115" s="45"/>
      <c r="AM115" s="45"/>
      <c r="AN115" s="44">
        <v>8500</v>
      </c>
      <c r="AO115" s="45"/>
      <c r="AP115" s="44">
        <v>0</v>
      </c>
      <c r="AQ115" s="45"/>
      <c r="AR115" s="45"/>
      <c r="AS115" s="45"/>
      <c r="AT115" s="44">
        <v>0</v>
      </c>
    </row>
    <row r="116" spans="1:46"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row>
    <row r="117" spans="1:46" s="1" customFormat="1" ht="20.100000000000001" customHeight="1" x14ac:dyDescent="0.25">
      <c r="A117" s="3"/>
      <c r="B117" s="49" t="s">
        <v>161</v>
      </c>
      <c r="C117" s="50"/>
      <c r="D117" s="50"/>
      <c r="E117" s="5"/>
      <c r="F117" s="51">
        <v>26303</v>
      </c>
      <c r="G117" s="52"/>
      <c r="H117" s="52"/>
      <c r="I117" s="52"/>
      <c r="J117" s="51">
        <v>110147</v>
      </c>
      <c r="K117" s="51">
        <v>2028</v>
      </c>
      <c r="L117" s="51">
        <v>850</v>
      </c>
      <c r="M117" s="52"/>
      <c r="N117" s="51">
        <v>113025</v>
      </c>
      <c r="O117" s="52"/>
      <c r="P117" s="52"/>
      <c r="Q117" s="52"/>
      <c r="R117" s="51">
        <v>92</v>
      </c>
      <c r="S117" s="51">
        <v>5089</v>
      </c>
      <c r="T117" s="51">
        <v>12832</v>
      </c>
      <c r="U117" s="51">
        <v>22129</v>
      </c>
      <c r="V117" s="52"/>
      <c r="W117" s="51">
        <v>10814</v>
      </c>
      <c r="X117" s="51">
        <v>361</v>
      </c>
      <c r="Y117" s="51">
        <v>954</v>
      </c>
      <c r="Z117" s="51">
        <v>6400</v>
      </c>
      <c r="AA117" s="51">
        <v>6131</v>
      </c>
      <c r="AB117" s="51">
        <v>3063</v>
      </c>
      <c r="AC117" s="51">
        <v>29198</v>
      </c>
      <c r="AD117" s="51">
        <v>266</v>
      </c>
      <c r="AE117" s="52"/>
      <c r="AF117" s="51">
        <v>97329</v>
      </c>
      <c r="AG117" s="52"/>
      <c r="AH117" s="52"/>
      <c r="AI117" s="52"/>
      <c r="AJ117" s="51">
        <v>49514</v>
      </c>
      <c r="AK117" s="52"/>
      <c r="AL117" s="52"/>
      <c r="AM117" s="52"/>
      <c r="AN117" s="51">
        <v>9146</v>
      </c>
      <c r="AO117" s="52"/>
      <c r="AP117" s="51">
        <v>1631</v>
      </c>
      <c r="AQ117" s="52"/>
      <c r="AR117" s="52"/>
      <c r="AS117" s="52"/>
      <c r="AT117" s="51">
        <v>1997</v>
      </c>
    </row>
    <row r="118" spans="1:46"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spans="1:46"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spans="1:46"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spans="1:46" ht="20.100000000000001" customHeight="1" x14ac:dyDescent="0.2">
      <c r="D121" s="2" t="s">
        <v>163</v>
      </c>
      <c r="F121" s="37">
        <v>0</v>
      </c>
      <c r="G121" s="37"/>
      <c r="H121" s="37"/>
      <c r="I121" s="37"/>
      <c r="J121" s="37">
        <v>0</v>
      </c>
      <c r="K121" s="37">
        <v>0</v>
      </c>
      <c r="L121" s="37">
        <v>0</v>
      </c>
      <c r="M121" s="37"/>
      <c r="N121" s="37">
        <v>0</v>
      </c>
      <c r="O121" s="37"/>
      <c r="P121" s="37"/>
      <c r="Q121" s="37"/>
      <c r="R121" s="37">
        <v>0</v>
      </c>
      <c r="S121" s="37">
        <v>0</v>
      </c>
      <c r="T121" s="37">
        <v>0</v>
      </c>
      <c r="U121" s="37">
        <v>0</v>
      </c>
      <c r="V121" s="37"/>
      <c r="W121" s="37">
        <v>0</v>
      </c>
      <c r="X121" s="37">
        <v>0</v>
      </c>
      <c r="Y121" s="37">
        <v>0</v>
      </c>
      <c r="Z121" s="37">
        <v>0</v>
      </c>
      <c r="AA121" s="37">
        <v>0</v>
      </c>
      <c r="AB121" s="37">
        <v>0</v>
      </c>
      <c r="AC121" s="37">
        <v>0</v>
      </c>
      <c r="AD121" s="37">
        <v>0</v>
      </c>
      <c r="AE121" s="37"/>
      <c r="AF121" s="37">
        <v>0</v>
      </c>
      <c r="AG121" s="37"/>
      <c r="AH121" s="37"/>
      <c r="AI121" s="37"/>
      <c r="AJ121" s="37">
        <v>0</v>
      </c>
      <c r="AK121" s="37"/>
      <c r="AL121" s="37"/>
      <c r="AM121" s="37"/>
      <c r="AN121" s="37">
        <v>0</v>
      </c>
      <c r="AO121" s="37"/>
      <c r="AP121" s="37">
        <v>0</v>
      </c>
      <c r="AQ121" s="37"/>
      <c r="AR121" s="37"/>
      <c r="AS121" s="37"/>
      <c r="AT121" s="37">
        <v>0</v>
      </c>
    </row>
    <row r="122" spans="1:46" ht="20.100000000000001" customHeight="1" x14ac:dyDescent="0.2">
      <c r="D122" s="38" t="s">
        <v>164</v>
      </c>
      <c r="F122" s="39">
        <v>0</v>
      </c>
      <c r="G122" s="40"/>
      <c r="H122" s="40"/>
      <c r="I122" s="40"/>
      <c r="J122" s="39">
        <v>0</v>
      </c>
      <c r="K122" s="39">
        <v>0</v>
      </c>
      <c r="L122" s="39">
        <v>0</v>
      </c>
      <c r="M122" s="40"/>
      <c r="N122" s="39">
        <v>0</v>
      </c>
      <c r="O122" s="40"/>
      <c r="P122" s="40"/>
      <c r="Q122" s="40"/>
      <c r="R122" s="39">
        <v>0</v>
      </c>
      <c r="S122" s="39">
        <v>0</v>
      </c>
      <c r="T122" s="39">
        <v>0</v>
      </c>
      <c r="U122" s="39">
        <v>0</v>
      </c>
      <c r="V122" s="40"/>
      <c r="W122" s="39">
        <v>0</v>
      </c>
      <c r="X122" s="39">
        <v>0</v>
      </c>
      <c r="Y122" s="39">
        <v>0</v>
      </c>
      <c r="Z122" s="39">
        <v>0</v>
      </c>
      <c r="AA122" s="39">
        <v>0</v>
      </c>
      <c r="AB122" s="39">
        <v>0</v>
      </c>
      <c r="AC122" s="39">
        <v>0</v>
      </c>
      <c r="AD122" s="39">
        <v>0</v>
      </c>
      <c r="AE122" s="40"/>
      <c r="AF122" s="39">
        <v>0</v>
      </c>
      <c r="AG122" s="40"/>
      <c r="AH122" s="40"/>
      <c r="AI122" s="40"/>
      <c r="AJ122" s="39">
        <v>0</v>
      </c>
      <c r="AK122" s="40"/>
      <c r="AL122" s="40"/>
      <c r="AM122" s="40"/>
      <c r="AN122" s="39">
        <v>0</v>
      </c>
      <c r="AO122" s="40"/>
      <c r="AP122" s="39">
        <v>0</v>
      </c>
      <c r="AQ122" s="40"/>
      <c r="AR122" s="40"/>
      <c r="AS122" s="40"/>
      <c r="AT122" s="39">
        <v>0</v>
      </c>
    </row>
    <row r="123" spans="1:46" ht="20.100000000000001" customHeight="1" x14ac:dyDescent="0.2">
      <c r="D123" s="2" t="s">
        <v>165</v>
      </c>
      <c r="F123" s="37">
        <v>0</v>
      </c>
      <c r="G123" s="37"/>
      <c r="H123" s="37"/>
      <c r="I123" s="37"/>
      <c r="J123" s="37">
        <v>0</v>
      </c>
      <c r="K123" s="37">
        <v>0</v>
      </c>
      <c r="L123" s="37">
        <v>0</v>
      </c>
      <c r="M123" s="37"/>
      <c r="N123" s="37">
        <v>0</v>
      </c>
      <c r="O123" s="37"/>
      <c r="P123" s="37"/>
      <c r="Q123" s="37"/>
      <c r="R123" s="37">
        <v>0</v>
      </c>
      <c r="S123" s="37">
        <v>0</v>
      </c>
      <c r="T123" s="37">
        <v>0</v>
      </c>
      <c r="U123" s="37">
        <v>0</v>
      </c>
      <c r="V123" s="37"/>
      <c r="W123" s="37">
        <v>0</v>
      </c>
      <c r="X123" s="37">
        <v>0</v>
      </c>
      <c r="Y123" s="37">
        <v>0</v>
      </c>
      <c r="Z123" s="37">
        <v>0</v>
      </c>
      <c r="AA123" s="37">
        <v>0</v>
      </c>
      <c r="AB123" s="37">
        <v>0</v>
      </c>
      <c r="AC123" s="37">
        <v>0</v>
      </c>
      <c r="AD123" s="37">
        <v>0</v>
      </c>
      <c r="AE123" s="37"/>
      <c r="AF123" s="37">
        <v>0</v>
      </c>
      <c r="AG123" s="37"/>
      <c r="AH123" s="37"/>
      <c r="AI123" s="37"/>
      <c r="AJ123" s="37">
        <v>0</v>
      </c>
      <c r="AK123" s="37"/>
      <c r="AL123" s="37"/>
      <c r="AM123" s="37"/>
      <c r="AN123" s="37">
        <v>0</v>
      </c>
      <c r="AO123" s="37"/>
      <c r="AP123" s="37">
        <v>0</v>
      </c>
      <c r="AQ123" s="37"/>
      <c r="AR123" s="37"/>
      <c r="AS123" s="37"/>
      <c r="AT123" s="37">
        <v>0</v>
      </c>
    </row>
    <row r="124" spans="1:46" ht="20.100000000000001" customHeight="1" x14ac:dyDescent="0.2">
      <c r="D124" s="38" t="s">
        <v>166</v>
      </c>
      <c r="F124" s="39">
        <v>0</v>
      </c>
      <c r="G124" s="40"/>
      <c r="H124" s="40"/>
      <c r="I124" s="40"/>
      <c r="J124" s="39">
        <v>0</v>
      </c>
      <c r="K124" s="39">
        <v>0</v>
      </c>
      <c r="L124" s="39">
        <v>0</v>
      </c>
      <c r="M124" s="40"/>
      <c r="N124" s="39">
        <v>0</v>
      </c>
      <c r="O124" s="40"/>
      <c r="P124" s="40"/>
      <c r="Q124" s="40"/>
      <c r="R124" s="39">
        <v>0</v>
      </c>
      <c r="S124" s="39">
        <v>0</v>
      </c>
      <c r="T124" s="39">
        <v>0</v>
      </c>
      <c r="U124" s="39">
        <v>0</v>
      </c>
      <c r="V124" s="40"/>
      <c r="W124" s="39">
        <v>0</v>
      </c>
      <c r="X124" s="39">
        <v>0</v>
      </c>
      <c r="Y124" s="39">
        <v>0</v>
      </c>
      <c r="Z124" s="39">
        <v>0</v>
      </c>
      <c r="AA124" s="39">
        <v>0</v>
      </c>
      <c r="AB124" s="39">
        <v>0</v>
      </c>
      <c r="AC124" s="39">
        <v>0</v>
      </c>
      <c r="AD124" s="39">
        <v>0</v>
      </c>
      <c r="AE124" s="40"/>
      <c r="AF124" s="39">
        <v>0</v>
      </c>
      <c r="AG124" s="40"/>
      <c r="AH124" s="40"/>
      <c r="AI124" s="40"/>
      <c r="AJ124" s="39">
        <v>0</v>
      </c>
      <c r="AK124" s="40"/>
      <c r="AL124" s="40"/>
      <c r="AM124" s="40"/>
      <c r="AN124" s="39">
        <v>0</v>
      </c>
      <c r="AO124" s="40"/>
      <c r="AP124" s="39">
        <v>0</v>
      </c>
      <c r="AQ124" s="40"/>
      <c r="AR124" s="40"/>
      <c r="AS124" s="40"/>
      <c r="AT124" s="39">
        <v>0</v>
      </c>
    </row>
    <row r="125" spans="1:46" ht="20.100000000000001" customHeight="1" x14ac:dyDescent="0.2">
      <c r="D125" s="2" t="s">
        <v>167</v>
      </c>
      <c r="F125" s="37">
        <v>0</v>
      </c>
      <c r="G125" s="37"/>
      <c r="H125" s="37"/>
      <c r="I125" s="37"/>
      <c r="J125" s="37">
        <v>0</v>
      </c>
      <c r="K125" s="37">
        <v>0</v>
      </c>
      <c r="L125" s="37">
        <v>0</v>
      </c>
      <c r="M125" s="37"/>
      <c r="N125" s="37">
        <v>0</v>
      </c>
      <c r="O125" s="37"/>
      <c r="P125" s="37"/>
      <c r="Q125" s="37"/>
      <c r="R125" s="37">
        <v>0</v>
      </c>
      <c r="S125" s="37">
        <v>0</v>
      </c>
      <c r="T125" s="37">
        <v>0</v>
      </c>
      <c r="U125" s="37">
        <v>0</v>
      </c>
      <c r="V125" s="37"/>
      <c r="W125" s="37">
        <v>0</v>
      </c>
      <c r="X125" s="37">
        <v>0</v>
      </c>
      <c r="Y125" s="37">
        <v>0</v>
      </c>
      <c r="Z125" s="37">
        <v>0</v>
      </c>
      <c r="AA125" s="37">
        <v>0</v>
      </c>
      <c r="AB125" s="37">
        <v>0</v>
      </c>
      <c r="AC125" s="37">
        <v>0</v>
      </c>
      <c r="AD125" s="37">
        <v>0</v>
      </c>
      <c r="AE125" s="37"/>
      <c r="AF125" s="37">
        <v>0</v>
      </c>
      <c r="AG125" s="37"/>
      <c r="AH125" s="37"/>
      <c r="AI125" s="37"/>
      <c r="AJ125" s="37">
        <v>0</v>
      </c>
      <c r="AK125" s="37"/>
      <c r="AL125" s="37"/>
      <c r="AM125" s="37"/>
      <c r="AN125" s="37">
        <v>0</v>
      </c>
      <c r="AO125" s="37"/>
      <c r="AP125" s="37">
        <v>0</v>
      </c>
      <c r="AQ125" s="37"/>
      <c r="AR125" s="37"/>
      <c r="AS125" s="37"/>
      <c r="AT125" s="37">
        <v>0</v>
      </c>
    </row>
    <row r="126" spans="1:46" ht="20.100000000000001" customHeight="1" x14ac:dyDescent="0.2">
      <c r="D126" s="38" t="s">
        <v>168</v>
      </c>
      <c r="F126" s="39">
        <v>0</v>
      </c>
      <c r="G126" s="40"/>
      <c r="H126" s="40"/>
      <c r="I126" s="40"/>
      <c r="J126" s="39">
        <v>0</v>
      </c>
      <c r="K126" s="39">
        <v>0</v>
      </c>
      <c r="L126" s="39">
        <v>0</v>
      </c>
      <c r="M126" s="40"/>
      <c r="N126" s="39">
        <v>0</v>
      </c>
      <c r="O126" s="40"/>
      <c r="P126" s="40"/>
      <c r="Q126" s="40"/>
      <c r="R126" s="39">
        <v>0</v>
      </c>
      <c r="S126" s="39">
        <v>0</v>
      </c>
      <c r="T126" s="39">
        <v>0</v>
      </c>
      <c r="U126" s="39">
        <v>0</v>
      </c>
      <c r="V126" s="40"/>
      <c r="W126" s="39">
        <v>0</v>
      </c>
      <c r="X126" s="39">
        <v>0</v>
      </c>
      <c r="Y126" s="39">
        <v>0</v>
      </c>
      <c r="Z126" s="39">
        <v>0</v>
      </c>
      <c r="AA126" s="39">
        <v>0</v>
      </c>
      <c r="AB126" s="39">
        <v>0</v>
      </c>
      <c r="AC126" s="39">
        <v>0</v>
      </c>
      <c r="AD126" s="39">
        <v>0</v>
      </c>
      <c r="AE126" s="40"/>
      <c r="AF126" s="39">
        <v>0</v>
      </c>
      <c r="AG126" s="40"/>
      <c r="AH126" s="40"/>
      <c r="AI126" s="40"/>
      <c r="AJ126" s="39">
        <v>0</v>
      </c>
      <c r="AK126" s="40"/>
      <c r="AL126" s="40"/>
      <c r="AM126" s="40"/>
      <c r="AN126" s="39">
        <v>0</v>
      </c>
      <c r="AO126" s="40"/>
      <c r="AP126" s="39">
        <v>0</v>
      </c>
      <c r="AQ126" s="40"/>
      <c r="AR126" s="40"/>
      <c r="AS126" s="40"/>
      <c r="AT126" s="39">
        <v>0</v>
      </c>
    </row>
    <row r="127" spans="1:46" ht="20.100000000000001" customHeight="1" x14ac:dyDescent="0.2">
      <c r="D127" s="41" t="s">
        <v>169</v>
      </c>
      <c r="F127" s="40">
        <v>0</v>
      </c>
      <c r="G127" s="40"/>
      <c r="H127" s="40"/>
      <c r="I127" s="40"/>
      <c r="J127" s="40">
        <v>0</v>
      </c>
      <c r="K127" s="40">
        <v>0</v>
      </c>
      <c r="L127" s="40">
        <v>0</v>
      </c>
      <c r="M127" s="40"/>
      <c r="N127" s="40">
        <v>0</v>
      </c>
      <c r="O127" s="40"/>
      <c r="P127" s="40"/>
      <c r="Q127" s="40"/>
      <c r="R127" s="40">
        <v>0</v>
      </c>
      <c r="S127" s="40">
        <v>0</v>
      </c>
      <c r="T127" s="40">
        <v>0</v>
      </c>
      <c r="U127" s="40">
        <v>0</v>
      </c>
      <c r="V127" s="40"/>
      <c r="W127" s="40">
        <v>0</v>
      </c>
      <c r="X127" s="40">
        <v>0</v>
      </c>
      <c r="Y127" s="40">
        <v>0</v>
      </c>
      <c r="Z127" s="40">
        <v>0</v>
      </c>
      <c r="AA127" s="40">
        <v>0</v>
      </c>
      <c r="AB127" s="40">
        <v>0</v>
      </c>
      <c r="AC127" s="40">
        <v>0</v>
      </c>
      <c r="AD127" s="40">
        <v>0</v>
      </c>
      <c r="AE127" s="40"/>
      <c r="AF127" s="40">
        <v>0</v>
      </c>
      <c r="AG127" s="40"/>
      <c r="AH127" s="40"/>
      <c r="AI127" s="40"/>
      <c r="AJ127" s="40">
        <v>0</v>
      </c>
      <c r="AK127" s="40"/>
      <c r="AL127" s="40"/>
      <c r="AM127" s="40"/>
      <c r="AN127" s="40">
        <v>0</v>
      </c>
      <c r="AO127" s="40"/>
      <c r="AP127" s="40">
        <v>0</v>
      </c>
      <c r="AQ127" s="40"/>
      <c r="AR127" s="40"/>
      <c r="AS127" s="40"/>
      <c r="AT127" s="40">
        <v>0</v>
      </c>
    </row>
    <row r="128" spans="1:46"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spans="1:46" s="1" customFormat="1" ht="20.100000000000001" customHeight="1" x14ac:dyDescent="0.2">
      <c r="A129" s="3"/>
      <c r="B129" s="6"/>
      <c r="C129" s="42" t="s">
        <v>122</v>
      </c>
      <c r="D129" s="42"/>
      <c r="E129" s="5"/>
      <c r="F129" s="44">
        <v>0</v>
      </c>
      <c r="G129" s="45"/>
      <c r="H129" s="45"/>
      <c r="I129" s="45"/>
      <c r="J129" s="44">
        <v>0</v>
      </c>
      <c r="K129" s="44">
        <v>0</v>
      </c>
      <c r="L129" s="44">
        <v>0</v>
      </c>
      <c r="M129" s="45"/>
      <c r="N129" s="44">
        <v>0</v>
      </c>
      <c r="O129" s="45"/>
      <c r="P129" s="45"/>
      <c r="Q129" s="45"/>
      <c r="R129" s="44">
        <v>0</v>
      </c>
      <c r="S129" s="44">
        <v>0</v>
      </c>
      <c r="T129" s="44">
        <v>0</v>
      </c>
      <c r="U129" s="44">
        <v>0</v>
      </c>
      <c r="V129" s="45"/>
      <c r="W129" s="44">
        <v>0</v>
      </c>
      <c r="X129" s="44">
        <v>0</v>
      </c>
      <c r="Y129" s="44">
        <v>0</v>
      </c>
      <c r="Z129" s="44">
        <v>0</v>
      </c>
      <c r="AA129" s="44">
        <v>0</v>
      </c>
      <c r="AB129" s="44">
        <v>0</v>
      </c>
      <c r="AC129" s="44">
        <v>0</v>
      </c>
      <c r="AD129" s="44">
        <v>0</v>
      </c>
      <c r="AE129" s="45"/>
      <c r="AF129" s="44">
        <v>0</v>
      </c>
      <c r="AG129" s="45"/>
      <c r="AH129" s="45"/>
      <c r="AI129" s="45"/>
      <c r="AJ129" s="44">
        <v>0</v>
      </c>
      <c r="AK129" s="45"/>
      <c r="AL129" s="45"/>
      <c r="AM129" s="45"/>
      <c r="AN129" s="44">
        <v>0</v>
      </c>
      <c r="AO129" s="45"/>
      <c r="AP129" s="44">
        <v>0</v>
      </c>
      <c r="AQ129" s="45"/>
      <c r="AR129" s="45"/>
      <c r="AS129" s="45"/>
      <c r="AT129" s="44">
        <v>0</v>
      </c>
    </row>
    <row r="130" spans="1:46"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spans="1:46"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spans="1:46" ht="20.100000000000001" customHeight="1" x14ac:dyDescent="0.2">
      <c r="D132" s="2" t="s">
        <v>124</v>
      </c>
      <c r="F132" s="37">
        <v>392</v>
      </c>
      <c r="G132" s="37"/>
      <c r="H132" s="37"/>
      <c r="I132" s="37"/>
      <c r="J132" s="37">
        <v>2075</v>
      </c>
      <c r="K132" s="37">
        <v>42</v>
      </c>
      <c r="L132" s="37">
        <v>14</v>
      </c>
      <c r="M132" s="37"/>
      <c r="N132" s="37">
        <v>2131</v>
      </c>
      <c r="O132" s="37"/>
      <c r="P132" s="37"/>
      <c r="Q132" s="37"/>
      <c r="R132" s="37">
        <v>0</v>
      </c>
      <c r="S132" s="37">
        <v>129</v>
      </c>
      <c r="T132" s="37">
        <v>319</v>
      </c>
      <c r="U132" s="37">
        <v>96</v>
      </c>
      <c r="V132" s="37"/>
      <c r="W132" s="37">
        <v>271</v>
      </c>
      <c r="X132" s="37">
        <v>3</v>
      </c>
      <c r="Y132" s="37">
        <v>6</v>
      </c>
      <c r="Z132" s="37">
        <v>108</v>
      </c>
      <c r="AA132" s="37">
        <v>169</v>
      </c>
      <c r="AB132" s="37">
        <v>61</v>
      </c>
      <c r="AC132" s="37">
        <v>969</v>
      </c>
      <c r="AD132" s="37">
        <v>2</v>
      </c>
      <c r="AE132" s="37"/>
      <c r="AF132" s="37">
        <v>2133</v>
      </c>
      <c r="AG132" s="37"/>
      <c r="AH132" s="37"/>
      <c r="AI132" s="37"/>
      <c r="AJ132" s="37">
        <v>377</v>
      </c>
      <c r="AK132" s="37"/>
      <c r="AL132" s="37"/>
      <c r="AM132" s="37"/>
      <c r="AN132" s="37">
        <v>0</v>
      </c>
      <c r="AO132" s="37"/>
      <c r="AP132" s="37">
        <v>13</v>
      </c>
      <c r="AQ132" s="37"/>
      <c r="AR132" s="37"/>
      <c r="AS132" s="37"/>
      <c r="AT132" s="37">
        <v>1</v>
      </c>
    </row>
    <row r="133" spans="1:46" ht="20.100000000000001" customHeight="1" x14ac:dyDescent="0.2">
      <c r="D133" s="38" t="s">
        <v>99</v>
      </c>
      <c r="F133" s="39">
        <v>266</v>
      </c>
      <c r="G133" s="40"/>
      <c r="H133" s="40"/>
      <c r="I133" s="40"/>
      <c r="J133" s="39">
        <v>2090</v>
      </c>
      <c r="K133" s="39">
        <v>88</v>
      </c>
      <c r="L133" s="39">
        <v>18</v>
      </c>
      <c r="M133" s="40"/>
      <c r="N133" s="39">
        <v>2196</v>
      </c>
      <c r="O133" s="40"/>
      <c r="P133" s="40"/>
      <c r="Q133" s="40"/>
      <c r="R133" s="39">
        <v>2</v>
      </c>
      <c r="S133" s="39">
        <v>109</v>
      </c>
      <c r="T133" s="39">
        <v>429</v>
      </c>
      <c r="U133" s="39">
        <v>428</v>
      </c>
      <c r="V133" s="40"/>
      <c r="W133" s="39">
        <v>151</v>
      </c>
      <c r="X133" s="39">
        <v>3</v>
      </c>
      <c r="Y133" s="39">
        <v>1</v>
      </c>
      <c r="Z133" s="39">
        <v>34</v>
      </c>
      <c r="AA133" s="39">
        <v>155</v>
      </c>
      <c r="AB133" s="39">
        <v>67</v>
      </c>
      <c r="AC133" s="39">
        <v>691</v>
      </c>
      <c r="AD133" s="39">
        <v>2</v>
      </c>
      <c r="AE133" s="40"/>
      <c r="AF133" s="39">
        <v>2072</v>
      </c>
      <c r="AG133" s="40"/>
      <c r="AH133" s="40"/>
      <c r="AI133" s="40"/>
      <c r="AJ133" s="39">
        <v>362</v>
      </c>
      <c r="AK133" s="40"/>
      <c r="AL133" s="40"/>
      <c r="AM133" s="40"/>
      <c r="AN133" s="39">
        <v>0</v>
      </c>
      <c r="AO133" s="40"/>
      <c r="AP133" s="39">
        <v>28</v>
      </c>
      <c r="AQ133" s="40"/>
      <c r="AR133" s="40"/>
      <c r="AS133" s="40"/>
      <c r="AT133" s="39">
        <v>0</v>
      </c>
    </row>
    <row r="134" spans="1:46" ht="20.100000000000001" customHeight="1" x14ac:dyDescent="0.2">
      <c r="D134" s="2" t="s">
        <v>100</v>
      </c>
      <c r="F134" s="37">
        <v>307</v>
      </c>
      <c r="G134" s="37"/>
      <c r="H134" s="37"/>
      <c r="I134" s="37"/>
      <c r="J134" s="37">
        <v>1959</v>
      </c>
      <c r="K134" s="37">
        <v>30</v>
      </c>
      <c r="L134" s="37">
        <v>12</v>
      </c>
      <c r="M134" s="37"/>
      <c r="N134" s="37">
        <v>2001</v>
      </c>
      <c r="O134" s="37"/>
      <c r="P134" s="37"/>
      <c r="Q134" s="37"/>
      <c r="R134" s="37">
        <v>1</v>
      </c>
      <c r="S134" s="37">
        <v>67</v>
      </c>
      <c r="T134" s="37">
        <v>368</v>
      </c>
      <c r="U134" s="37">
        <v>192</v>
      </c>
      <c r="V134" s="37"/>
      <c r="W134" s="37">
        <v>202</v>
      </c>
      <c r="X134" s="37">
        <v>4</v>
      </c>
      <c r="Y134" s="37">
        <v>12</v>
      </c>
      <c r="Z134" s="37">
        <v>74</v>
      </c>
      <c r="AA134" s="37">
        <v>156</v>
      </c>
      <c r="AB134" s="37">
        <v>70</v>
      </c>
      <c r="AC134" s="37">
        <v>788</v>
      </c>
      <c r="AD134" s="37">
        <v>2</v>
      </c>
      <c r="AE134" s="37"/>
      <c r="AF134" s="37">
        <v>1936</v>
      </c>
      <c r="AG134" s="37"/>
      <c r="AH134" s="37"/>
      <c r="AI134" s="37"/>
      <c r="AJ134" s="37">
        <v>360</v>
      </c>
      <c r="AK134" s="37"/>
      <c r="AL134" s="37"/>
      <c r="AM134" s="37"/>
      <c r="AN134" s="37">
        <v>0</v>
      </c>
      <c r="AO134" s="37"/>
      <c r="AP134" s="37">
        <v>12</v>
      </c>
      <c r="AQ134" s="37"/>
      <c r="AR134" s="37"/>
      <c r="AS134" s="37"/>
      <c r="AT134" s="37">
        <v>2</v>
      </c>
    </row>
    <row r="135" spans="1:46" ht="20.100000000000001" customHeight="1" x14ac:dyDescent="0.2">
      <c r="D135" s="38" t="s">
        <v>101</v>
      </c>
      <c r="F135" s="39">
        <v>451</v>
      </c>
      <c r="G135" s="40"/>
      <c r="H135" s="40"/>
      <c r="I135" s="40"/>
      <c r="J135" s="39">
        <v>2102</v>
      </c>
      <c r="K135" s="39">
        <v>24</v>
      </c>
      <c r="L135" s="39">
        <v>15</v>
      </c>
      <c r="M135" s="40"/>
      <c r="N135" s="39">
        <v>2141</v>
      </c>
      <c r="O135" s="40"/>
      <c r="P135" s="40"/>
      <c r="Q135" s="40"/>
      <c r="R135" s="39">
        <v>3</v>
      </c>
      <c r="S135" s="39">
        <v>85</v>
      </c>
      <c r="T135" s="39">
        <v>330</v>
      </c>
      <c r="U135" s="39">
        <v>146</v>
      </c>
      <c r="V135" s="40"/>
      <c r="W135" s="39">
        <v>246</v>
      </c>
      <c r="X135" s="39">
        <v>9</v>
      </c>
      <c r="Y135" s="39">
        <v>14</v>
      </c>
      <c r="Z135" s="39">
        <v>123</v>
      </c>
      <c r="AA135" s="39">
        <v>161</v>
      </c>
      <c r="AB135" s="39">
        <v>69</v>
      </c>
      <c r="AC135" s="39">
        <v>1023</v>
      </c>
      <c r="AD135" s="39">
        <v>2</v>
      </c>
      <c r="AE135" s="40"/>
      <c r="AF135" s="39">
        <v>2211</v>
      </c>
      <c r="AG135" s="40"/>
      <c r="AH135" s="40"/>
      <c r="AI135" s="40"/>
      <c r="AJ135" s="39">
        <v>369</v>
      </c>
      <c r="AK135" s="40"/>
      <c r="AL135" s="40"/>
      <c r="AM135" s="40"/>
      <c r="AN135" s="39">
        <v>0</v>
      </c>
      <c r="AO135" s="40"/>
      <c r="AP135" s="39">
        <v>12</v>
      </c>
      <c r="AQ135" s="40"/>
      <c r="AR135" s="40"/>
      <c r="AS135" s="40"/>
      <c r="AT135" s="39">
        <v>164</v>
      </c>
    </row>
    <row r="136" spans="1:46" ht="20.100000000000001" customHeight="1" x14ac:dyDescent="0.2">
      <c r="D136" s="2" t="s">
        <v>102</v>
      </c>
      <c r="F136" s="37">
        <v>376</v>
      </c>
      <c r="G136" s="37"/>
      <c r="H136" s="37"/>
      <c r="I136" s="37"/>
      <c r="J136" s="37">
        <v>2061</v>
      </c>
      <c r="K136" s="37">
        <v>52</v>
      </c>
      <c r="L136" s="37">
        <v>18</v>
      </c>
      <c r="M136" s="37"/>
      <c r="N136" s="37">
        <v>2131</v>
      </c>
      <c r="O136" s="37"/>
      <c r="P136" s="37"/>
      <c r="Q136" s="37"/>
      <c r="R136" s="37">
        <v>3</v>
      </c>
      <c r="S136" s="37">
        <v>87</v>
      </c>
      <c r="T136" s="37">
        <v>414</v>
      </c>
      <c r="U136" s="37">
        <v>236</v>
      </c>
      <c r="V136" s="37"/>
      <c r="W136" s="37">
        <v>197</v>
      </c>
      <c r="X136" s="37">
        <v>1</v>
      </c>
      <c r="Y136" s="37">
        <v>6</v>
      </c>
      <c r="Z136" s="37">
        <v>100</v>
      </c>
      <c r="AA136" s="37">
        <v>134</v>
      </c>
      <c r="AB136" s="37">
        <v>63</v>
      </c>
      <c r="AC136" s="37">
        <v>821</v>
      </c>
      <c r="AD136" s="37">
        <v>3</v>
      </c>
      <c r="AE136" s="37"/>
      <c r="AF136" s="37">
        <v>2065</v>
      </c>
      <c r="AG136" s="37"/>
      <c r="AH136" s="37"/>
      <c r="AI136" s="37"/>
      <c r="AJ136" s="37">
        <v>423</v>
      </c>
      <c r="AK136" s="37"/>
      <c r="AL136" s="37"/>
      <c r="AM136" s="37"/>
      <c r="AN136" s="37">
        <v>0</v>
      </c>
      <c r="AO136" s="37"/>
      <c r="AP136" s="37">
        <v>19</v>
      </c>
      <c r="AQ136" s="37"/>
      <c r="AR136" s="37"/>
      <c r="AS136" s="37"/>
      <c r="AT136" s="37">
        <v>7</v>
      </c>
    </row>
    <row r="137" spans="1:46"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spans="1:46" s="1" customFormat="1" ht="20.100000000000001" customHeight="1" x14ac:dyDescent="0.2">
      <c r="A138" s="3"/>
      <c r="B138" s="6"/>
      <c r="C138" s="42" t="s">
        <v>171</v>
      </c>
      <c r="D138" s="42"/>
      <c r="E138" s="5"/>
      <c r="F138" s="44">
        <v>1792</v>
      </c>
      <c r="G138" s="45"/>
      <c r="H138" s="45"/>
      <c r="I138" s="45"/>
      <c r="J138" s="44">
        <v>10287</v>
      </c>
      <c r="K138" s="44">
        <v>236</v>
      </c>
      <c r="L138" s="44">
        <v>77</v>
      </c>
      <c r="M138" s="45"/>
      <c r="N138" s="44">
        <v>10600</v>
      </c>
      <c r="O138" s="45"/>
      <c r="P138" s="45"/>
      <c r="Q138" s="45"/>
      <c r="R138" s="44">
        <v>9</v>
      </c>
      <c r="S138" s="44">
        <v>477</v>
      </c>
      <c r="T138" s="44">
        <v>1860</v>
      </c>
      <c r="U138" s="44">
        <v>1098</v>
      </c>
      <c r="V138" s="45"/>
      <c r="W138" s="44">
        <v>1067</v>
      </c>
      <c r="X138" s="44">
        <v>20</v>
      </c>
      <c r="Y138" s="44">
        <v>39</v>
      </c>
      <c r="Z138" s="44">
        <v>439</v>
      </c>
      <c r="AA138" s="44">
        <v>775</v>
      </c>
      <c r="AB138" s="44">
        <v>330</v>
      </c>
      <c r="AC138" s="44">
        <v>4292</v>
      </c>
      <c r="AD138" s="44">
        <v>11</v>
      </c>
      <c r="AE138" s="45"/>
      <c r="AF138" s="44">
        <v>10417</v>
      </c>
      <c r="AG138" s="45"/>
      <c r="AH138" s="45"/>
      <c r="AI138" s="45"/>
      <c r="AJ138" s="44">
        <v>1891</v>
      </c>
      <c r="AK138" s="45"/>
      <c r="AL138" s="45"/>
      <c r="AM138" s="45"/>
      <c r="AN138" s="44">
        <v>0</v>
      </c>
      <c r="AO138" s="45"/>
      <c r="AP138" s="44">
        <v>84</v>
      </c>
      <c r="AQ138" s="45"/>
      <c r="AR138" s="45"/>
      <c r="AS138" s="45"/>
      <c r="AT138" s="44">
        <v>174</v>
      </c>
    </row>
    <row r="139" spans="1:46"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spans="1:46"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spans="1:46" ht="20.100000000000001" customHeight="1" x14ac:dyDescent="0.2">
      <c r="D141" s="2" t="s">
        <v>124</v>
      </c>
      <c r="F141" s="37">
        <v>245</v>
      </c>
      <c r="G141" s="37"/>
      <c r="H141" s="37"/>
      <c r="I141" s="37"/>
      <c r="J141" s="37">
        <v>1685</v>
      </c>
      <c r="K141" s="37">
        <v>45</v>
      </c>
      <c r="L141" s="37">
        <v>21</v>
      </c>
      <c r="M141" s="37"/>
      <c r="N141" s="37">
        <v>1751</v>
      </c>
      <c r="O141" s="37"/>
      <c r="P141" s="37"/>
      <c r="Q141" s="37"/>
      <c r="R141" s="37">
        <v>0</v>
      </c>
      <c r="S141" s="37">
        <v>81</v>
      </c>
      <c r="T141" s="37">
        <v>471</v>
      </c>
      <c r="U141" s="37">
        <v>132</v>
      </c>
      <c r="V141" s="37"/>
      <c r="W141" s="37">
        <v>137</v>
      </c>
      <c r="X141" s="37">
        <v>6</v>
      </c>
      <c r="Y141" s="37">
        <v>8</v>
      </c>
      <c r="Z141" s="37">
        <v>56</v>
      </c>
      <c r="AA141" s="37">
        <v>106</v>
      </c>
      <c r="AB141" s="37">
        <v>21</v>
      </c>
      <c r="AC141" s="37">
        <v>670</v>
      </c>
      <c r="AD141" s="37">
        <v>0</v>
      </c>
      <c r="AE141" s="37"/>
      <c r="AF141" s="37">
        <v>1688</v>
      </c>
      <c r="AG141" s="37"/>
      <c r="AH141" s="37"/>
      <c r="AI141" s="37"/>
      <c r="AJ141" s="37">
        <v>284</v>
      </c>
      <c r="AK141" s="37"/>
      <c r="AL141" s="37"/>
      <c r="AM141" s="37"/>
      <c r="AN141" s="37">
        <v>0</v>
      </c>
      <c r="AO141" s="37"/>
      <c r="AP141" s="37">
        <v>24</v>
      </c>
      <c r="AQ141" s="37"/>
      <c r="AR141" s="37"/>
      <c r="AS141" s="37"/>
      <c r="AT141" s="37">
        <v>0</v>
      </c>
    </row>
    <row r="142" spans="1:46" ht="20.100000000000001" customHeight="1" x14ac:dyDescent="0.2">
      <c r="D142" s="38" t="s">
        <v>173</v>
      </c>
      <c r="F142" s="39">
        <v>563</v>
      </c>
      <c r="G142" s="40"/>
      <c r="H142" s="40"/>
      <c r="I142" s="40"/>
      <c r="J142" s="39">
        <v>1568</v>
      </c>
      <c r="K142" s="39">
        <v>24</v>
      </c>
      <c r="L142" s="39">
        <v>16</v>
      </c>
      <c r="M142" s="40"/>
      <c r="N142" s="39">
        <v>1608</v>
      </c>
      <c r="O142" s="40"/>
      <c r="P142" s="40"/>
      <c r="Q142" s="40"/>
      <c r="R142" s="39">
        <v>0</v>
      </c>
      <c r="S142" s="39">
        <v>92</v>
      </c>
      <c r="T142" s="39">
        <v>144</v>
      </c>
      <c r="U142" s="39">
        <v>87</v>
      </c>
      <c r="V142" s="40"/>
      <c r="W142" s="39">
        <v>186</v>
      </c>
      <c r="X142" s="39">
        <v>6</v>
      </c>
      <c r="Y142" s="39">
        <v>10</v>
      </c>
      <c r="Z142" s="39">
        <v>99</v>
      </c>
      <c r="AA142" s="39">
        <v>116</v>
      </c>
      <c r="AB142" s="39">
        <v>67</v>
      </c>
      <c r="AC142" s="39">
        <v>944</v>
      </c>
      <c r="AD142" s="39">
        <v>3</v>
      </c>
      <c r="AE142" s="40"/>
      <c r="AF142" s="39">
        <v>1754</v>
      </c>
      <c r="AG142" s="40"/>
      <c r="AH142" s="40"/>
      <c r="AI142" s="40"/>
      <c r="AJ142" s="39">
        <v>417</v>
      </c>
      <c r="AK142" s="40"/>
      <c r="AL142" s="40"/>
      <c r="AM142" s="40"/>
      <c r="AN142" s="39">
        <v>0</v>
      </c>
      <c r="AO142" s="40"/>
      <c r="AP142" s="39">
        <v>0</v>
      </c>
      <c r="AQ142" s="40"/>
      <c r="AR142" s="40"/>
      <c r="AS142" s="40"/>
      <c r="AT142" s="39">
        <v>189</v>
      </c>
    </row>
    <row r="143" spans="1:46" ht="20.100000000000001" customHeight="1" x14ac:dyDescent="0.2">
      <c r="D143" s="2" t="s">
        <v>113</v>
      </c>
      <c r="F143" s="37">
        <v>343</v>
      </c>
      <c r="G143" s="37"/>
      <c r="H143" s="37"/>
      <c r="I143" s="37"/>
      <c r="J143" s="37">
        <v>1560</v>
      </c>
      <c r="K143" s="37">
        <v>51</v>
      </c>
      <c r="L143" s="37">
        <v>15</v>
      </c>
      <c r="M143" s="37"/>
      <c r="N143" s="37">
        <v>1626</v>
      </c>
      <c r="O143" s="37"/>
      <c r="P143" s="37"/>
      <c r="Q143" s="37"/>
      <c r="R143" s="37">
        <v>0</v>
      </c>
      <c r="S143" s="37">
        <v>85</v>
      </c>
      <c r="T143" s="37">
        <v>315</v>
      </c>
      <c r="U143" s="37">
        <v>122</v>
      </c>
      <c r="V143" s="37"/>
      <c r="W143" s="37">
        <v>204</v>
      </c>
      <c r="X143" s="37">
        <v>4</v>
      </c>
      <c r="Y143" s="37">
        <v>7</v>
      </c>
      <c r="Z143" s="37">
        <v>80</v>
      </c>
      <c r="AA143" s="37">
        <v>141</v>
      </c>
      <c r="AB143" s="37">
        <v>43</v>
      </c>
      <c r="AC143" s="37">
        <v>718</v>
      </c>
      <c r="AD143" s="37">
        <v>1</v>
      </c>
      <c r="AE143" s="37"/>
      <c r="AF143" s="37">
        <v>1720</v>
      </c>
      <c r="AG143" s="37"/>
      <c r="AH143" s="37"/>
      <c r="AI143" s="37"/>
      <c r="AJ143" s="37">
        <v>226</v>
      </c>
      <c r="AK143" s="37"/>
      <c r="AL143" s="37"/>
      <c r="AM143" s="37"/>
      <c r="AN143" s="37">
        <v>0</v>
      </c>
      <c r="AO143" s="37"/>
      <c r="AP143" s="37">
        <v>23</v>
      </c>
      <c r="AQ143" s="37"/>
      <c r="AR143" s="37"/>
      <c r="AS143" s="37"/>
      <c r="AT143" s="37">
        <v>3</v>
      </c>
    </row>
    <row r="144" spans="1:46" ht="20.100000000000001" customHeight="1" x14ac:dyDescent="0.2">
      <c r="D144" s="38" t="s">
        <v>174</v>
      </c>
      <c r="F144" s="39">
        <v>266</v>
      </c>
      <c r="G144" s="40"/>
      <c r="H144" s="40"/>
      <c r="I144" s="40"/>
      <c r="J144" s="39">
        <v>1572</v>
      </c>
      <c r="K144" s="39">
        <v>40</v>
      </c>
      <c r="L144" s="39">
        <v>16</v>
      </c>
      <c r="M144" s="40"/>
      <c r="N144" s="39">
        <v>1628</v>
      </c>
      <c r="O144" s="40"/>
      <c r="P144" s="40"/>
      <c r="Q144" s="40"/>
      <c r="R144" s="39">
        <v>0</v>
      </c>
      <c r="S144" s="39">
        <v>90</v>
      </c>
      <c r="T144" s="39">
        <v>270</v>
      </c>
      <c r="U144" s="39">
        <v>200</v>
      </c>
      <c r="V144" s="40"/>
      <c r="W144" s="39">
        <v>213</v>
      </c>
      <c r="X144" s="39">
        <v>9</v>
      </c>
      <c r="Y144" s="39">
        <v>10</v>
      </c>
      <c r="Z144" s="39">
        <v>70</v>
      </c>
      <c r="AA144" s="39">
        <v>97</v>
      </c>
      <c r="AB144" s="39">
        <v>26</v>
      </c>
      <c r="AC144" s="39">
        <v>618</v>
      </c>
      <c r="AD144" s="39">
        <v>26</v>
      </c>
      <c r="AE144" s="40"/>
      <c r="AF144" s="39">
        <v>1629</v>
      </c>
      <c r="AG144" s="40"/>
      <c r="AH144" s="40"/>
      <c r="AI144" s="40"/>
      <c r="AJ144" s="39">
        <v>246</v>
      </c>
      <c r="AK144" s="40"/>
      <c r="AL144" s="40"/>
      <c r="AM144" s="40"/>
      <c r="AN144" s="39">
        <v>0</v>
      </c>
      <c r="AO144" s="40"/>
      <c r="AP144" s="39">
        <v>19</v>
      </c>
      <c r="AQ144" s="40"/>
      <c r="AR144" s="40"/>
      <c r="AS144" s="40"/>
      <c r="AT144" s="39">
        <v>4</v>
      </c>
    </row>
    <row r="145" spans="1:46" ht="20.100000000000001" customHeight="1" x14ac:dyDescent="0.2">
      <c r="D145" s="2" t="s">
        <v>115</v>
      </c>
      <c r="F145" s="37">
        <v>210</v>
      </c>
      <c r="G145" s="37"/>
      <c r="H145" s="37"/>
      <c r="I145" s="37"/>
      <c r="J145" s="37">
        <v>1523</v>
      </c>
      <c r="K145" s="37">
        <v>50</v>
      </c>
      <c r="L145" s="37">
        <v>24</v>
      </c>
      <c r="M145" s="37"/>
      <c r="N145" s="37">
        <v>1597</v>
      </c>
      <c r="O145" s="37"/>
      <c r="P145" s="37"/>
      <c r="Q145" s="37"/>
      <c r="R145" s="37">
        <v>2</v>
      </c>
      <c r="S145" s="37">
        <v>105</v>
      </c>
      <c r="T145" s="37">
        <v>292</v>
      </c>
      <c r="U145" s="37">
        <v>77</v>
      </c>
      <c r="V145" s="37"/>
      <c r="W145" s="37">
        <v>218</v>
      </c>
      <c r="X145" s="37">
        <v>9</v>
      </c>
      <c r="Y145" s="37">
        <v>4</v>
      </c>
      <c r="Z145" s="37">
        <v>74</v>
      </c>
      <c r="AA145" s="37">
        <v>157</v>
      </c>
      <c r="AB145" s="37">
        <v>43</v>
      </c>
      <c r="AC145" s="37">
        <v>617</v>
      </c>
      <c r="AD145" s="37">
        <v>4</v>
      </c>
      <c r="AE145" s="37"/>
      <c r="AF145" s="37">
        <v>1602</v>
      </c>
      <c r="AG145" s="37"/>
      <c r="AH145" s="37"/>
      <c r="AI145" s="37"/>
      <c r="AJ145" s="37">
        <v>205</v>
      </c>
      <c r="AK145" s="37"/>
      <c r="AL145" s="37"/>
      <c r="AM145" s="37"/>
      <c r="AN145" s="37">
        <v>0</v>
      </c>
      <c r="AO145" s="37"/>
      <c r="AP145" s="37">
        <v>0</v>
      </c>
      <c r="AQ145" s="37"/>
      <c r="AR145" s="37"/>
      <c r="AS145" s="37"/>
      <c r="AT145" s="37">
        <v>6</v>
      </c>
    </row>
    <row r="146" spans="1:46" ht="20.100000000000001" customHeight="1" x14ac:dyDescent="0.2">
      <c r="D146" s="38" t="s">
        <v>116</v>
      </c>
      <c r="F146" s="39">
        <v>165</v>
      </c>
      <c r="G146" s="40"/>
      <c r="H146" s="40"/>
      <c r="I146" s="40"/>
      <c r="J146" s="39">
        <v>1513</v>
      </c>
      <c r="K146" s="39">
        <v>43</v>
      </c>
      <c r="L146" s="39">
        <v>20</v>
      </c>
      <c r="M146" s="40"/>
      <c r="N146" s="39">
        <v>1576</v>
      </c>
      <c r="O146" s="40"/>
      <c r="P146" s="40"/>
      <c r="Q146" s="40"/>
      <c r="R146" s="39">
        <v>0</v>
      </c>
      <c r="S146" s="39">
        <v>78</v>
      </c>
      <c r="T146" s="39">
        <v>369</v>
      </c>
      <c r="U146" s="39">
        <v>184</v>
      </c>
      <c r="V146" s="40"/>
      <c r="W146" s="39">
        <v>110</v>
      </c>
      <c r="X146" s="39">
        <v>3</v>
      </c>
      <c r="Y146" s="39">
        <v>5</v>
      </c>
      <c r="Z146" s="39">
        <v>52</v>
      </c>
      <c r="AA146" s="39">
        <v>126</v>
      </c>
      <c r="AB146" s="39">
        <v>43</v>
      </c>
      <c r="AC146" s="39">
        <v>612</v>
      </c>
      <c r="AD146" s="39">
        <v>4</v>
      </c>
      <c r="AE146" s="40"/>
      <c r="AF146" s="39">
        <v>1586</v>
      </c>
      <c r="AG146" s="40"/>
      <c r="AH146" s="40"/>
      <c r="AI146" s="40"/>
      <c r="AJ146" s="39">
        <v>155</v>
      </c>
      <c r="AK146" s="40"/>
      <c r="AL146" s="40"/>
      <c r="AM146" s="40"/>
      <c r="AN146" s="39">
        <v>0</v>
      </c>
      <c r="AO146" s="40"/>
      <c r="AP146" s="39">
        <v>0</v>
      </c>
      <c r="AQ146" s="40"/>
      <c r="AR146" s="40"/>
      <c r="AS146" s="40"/>
      <c r="AT146" s="39">
        <v>0</v>
      </c>
    </row>
    <row r="147" spans="1:46" ht="20.100000000000001" customHeight="1" x14ac:dyDescent="0.2">
      <c r="D147" s="2" t="s">
        <v>104</v>
      </c>
      <c r="F147" s="37">
        <v>313</v>
      </c>
      <c r="G147" s="37"/>
      <c r="H147" s="37"/>
      <c r="I147" s="37"/>
      <c r="J147" s="37">
        <v>1538</v>
      </c>
      <c r="K147" s="37">
        <v>38</v>
      </c>
      <c r="L147" s="37">
        <v>16</v>
      </c>
      <c r="M147" s="37"/>
      <c r="N147" s="37">
        <v>1592</v>
      </c>
      <c r="O147" s="37"/>
      <c r="P147" s="37"/>
      <c r="Q147" s="37"/>
      <c r="R147" s="37">
        <v>0</v>
      </c>
      <c r="S147" s="37">
        <v>78</v>
      </c>
      <c r="T147" s="37">
        <v>233</v>
      </c>
      <c r="U147" s="37">
        <v>266</v>
      </c>
      <c r="V147" s="37"/>
      <c r="W147" s="37">
        <v>153</v>
      </c>
      <c r="X147" s="37">
        <v>4</v>
      </c>
      <c r="Y147" s="37">
        <v>11</v>
      </c>
      <c r="Z147" s="37">
        <v>67</v>
      </c>
      <c r="AA147" s="37">
        <v>106</v>
      </c>
      <c r="AB147" s="37">
        <v>34</v>
      </c>
      <c r="AC147" s="37">
        <v>667</v>
      </c>
      <c r="AD147" s="37">
        <v>3</v>
      </c>
      <c r="AE147" s="37"/>
      <c r="AF147" s="37">
        <v>1622</v>
      </c>
      <c r="AG147" s="37"/>
      <c r="AH147" s="37"/>
      <c r="AI147" s="37"/>
      <c r="AJ147" s="37">
        <v>262</v>
      </c>
      <c r="AK147" s="37"/>
      <c r="AL147" s="37"/>
      <c r="AM147" s="37"/>
      <c r="AN147" s="37">
        <v>0</v>
      </c>
      <c r="AO147" s="37"/>
      <c r="AP147" s="37">
        <v>21</v>
      </c>
      <c r="AQ147" s="37"/>
      <c r="AR147" s="37"/>
      <c r="AS147" s="37"/>
      <c r="AT147" s="37">
        <v>2</v>
      </c>
    </row>
    <row r="148" spans="1:46" ht="20.100000000000001" customHeight="1" x14ac:dyDescent="0.2">
      <c r="D148" s="38" t="s">
        <v>365</v>
      </c>
      <c r="E148" s="62"/>
      <c r="F148" s="39">
        <f>265+191</f>
        <v>456</v>
      </c>
      <c r="G148" s="40"/>
      <c r="H148" s="40"/>
      <c r="I148" s="40"/>
      <c r="J148" s="39">
        <v>0</v>
      </c>
      <c r="K148" s="39">
        <v>0</v>
      </c>
      <c r="L148" s="39">
        <v>0</v>
      </c>
      <c r="M148" s="40"/>
      <c r="N148" s="39">
        <v>0</v>
      </c>
      <c r="O148" s="40"/>
      <c r="P148" s="40"/>
      <c r="Q148" s="40"/>
      <c r="R148" s="39">
        <v>0</v>
      </c>
      <c r="S148" s="39">
        <v>0</v>
      </c>
      <c r="T148" s="39">
        <v>0</v>
      </c>
      <c r="U148" s="39">
        <v>0</v>
      </c>
      <c r="V148" s="40"/>
      <c r="W148" s="39">
        <v>0</v>
      </c>
      <c r="X148" s="39">
        <v>0</v>
      </c>
      <c r="Y148" s="39">
        <v>0</v>
      </c>
      <c r="Z148" s="39">
        <v>0</v>
      </c>
      <c r="AA148" s="39">
        <v>0</v>
      </c>
      <c r="AB148" s="39">
        <v>0</v>
      </c>
      <c r="AC148" s="39">
        <v>0</v>
      </c>
      <c r="AD148" s="39">
        <v>0</v>
      </c>
      <c r="AE148" s="40"/>
      <c r="AF148" s="39">
        <v>0</v>
      </c>
      <c r="AG148" s="40"/>
      <c r="AH148" s="40"/>
      <c r="AI148" s="40"/>
      <c r="AJ148" s="39">
        <f>(255+174)+27</f>
        <v>456</v>
      </c>
      <c r="AK148" s="40"/>
      <c r="AL148" s="40"/>
      <c r="AM148" s="40"/>
      <c r="AN148" s="39">
        <v>0</v>
      </c>
      <c r="AO148" s="40"/>
      <c r="AP148" s="39">
        <v>0</v>
      </c>
      <c r="AQ148" s="40"/>
      <c r="AR148" s="40"/>
      <c r="AS148" s="40"/>
      <c r="AT148" s="39">
        <v>0</v>
      </c>
    </row>
    <row r="149" spans="1:46" ht="20.100000000000001" customHeight="1" x14ac:dyDescent="0.2">
      <c r="D149" s="2" t="s">
        <v>106</v>
      </c>
      <c r="F149" s="37">
        <v>257</v>
      </c>
      <c r="G149" s="37"/>
      <c r="H149" s="37"/>
      <c r="I149" s="37"/>
      <c r="J149" s="37">
        <v>1528</v>
      </c>
      <c r="K149" s="37">
        <v>51</v>
      </c>
      <c r="L149" s="37">
        <v>15</v>
      </c>
      <c r="M149" s="37"/>
      <c r="N149" s="37">
        <v>1594</v>
      </c>
      <c r="O149" s="37"/>
      <c r="P149" s="37"/>
      <c r="Q149" s="37"/>
      <c r="R149" s="37">
        <v>2</v>
      </c>
      <c r="S149" s="37">
        <v>95</v>
      </c>
      <c r="T149" s="37">
        <v>383</v>
      </c>
      <c r="U149" s="37">
        <v>80</v>
      </c>
      <c r="V149" s="37"/>
      <c r="W149" s="37">
        <v>118</v>
      </c>
      <c r="X149" s="37">
        <v>0</v>
      </c>
      <c r="Y149" s="37">
        <v>1</v>
      </c>
      <c r="Z149" s="37">
        <v>46</v>
      </c>
      <c r="AA149" s="37">
        <v>186</v>
      </c>
      <c r="AB149" s="37">
        <v>55</v>
      </c>
      <c r="AC149" s="37">
        <v>617</v>
      </c>
      <c r="AD149" s="37">
        <v>9</v>
      </c>
      <c r="AE149" s="37"/>
      <c r="AF149" s="37">
        <v>1592</v>
      </c>
      <c r="AG149" s="37"/>
      <c r="AH149" s="37"/>
      <c r="AI149" s="37"/>
      <c r="AJ149" s="37">
        <v>259</v>
      </c>
      <c r="AK149" s="37"/>
      <c r="AL149" s="37"/>
      <c r="AM149" s="37"/>
      <c r="AN149" s="37">
        <v>0</v>
      </c>
      <c r="AO149" s="37"/>
      <c r="AP149" s="37">
        <v>0</v>
      </c>
      <c r="AQ149" s="37"/>
      <c r="AR149" s="37"/>
      <c r="AS149" s="37"/>
      <c r="AT149" s="37">
        <v>2</v>
      </c>
    </row>
    <row r="150" spans="1:46" ht="20.100000000000001" customHeight="1" x14ac:dyDescent="0.2">
      <c r="D150" s="38" t="s">
        <v>107</v>
      </c>
      <c r="F150" s="39">
        <v>372</v>
      </c>
      <c r="G150" s="40"/>
      <c r="H150" s="40"/>
      <c r="I150" s="40"/>
      <c r="J150" s="39">
        <v>1568</v>
      </c>
      <c r="K150" s="39">
        <v>32</v>
      </c>
      <c r="L150" s="39">
        <v>15</v>
      </c>
      <c r="M150" s="40"/>
      <c r="N150" s="39">
        <v>1615</v>
      </c>
      <c r="O150" s="40"/>
      <c r="P150" s="40"/>
      <c r="Q150" s="40"/>
      <c r="R150" s="39">
        <v>1</v>
      </c>
      <c r="S150" s="39">
        <v>58</v>
      </c>
      <c r="T150" s="39">
        <v>198</v>
      </c>
      <c r="U150" s="39">
        <v>50</v>
      </c>
      <c r="V150" s="40"/>
      <c r="W150" s="39">
        <v>205</v>
      </c>
      <c r="X150" s="39">
        <v>4</v>
      </c>
      <c r="Y150" s="39">
        <v>14</v>
      </c>
      <c r="Z150" s="39">
        <v>108</v>
      </c>
      <c r="AA150" s="39">
        <v>113</v>
      </c>
      <c r="AB150" s="39">
        <v>42</v>
      </c>
      <c r="AC150" s="39">
        <v>795</v>
      </c>
      <c r="AD150" s="39">
        <v>1</v>
      </c>
      <c r="AE150" s="40"/>
      <c r="AF150" s="39">
        <v>1589</v>
      </c>
      <c r="AG150" s="40"/>
      <c r="AH150" s="40"/>
      <c r="AI150" s="40"/>
      <c r="AJ150" s="39">
        <v>368</v>
      </c>
      <c r="AK150" s="40"/>
      <c r="AL150" s="40"/>
      <c r="AM150" s="40"/>
      <c r="AN150" s="39">
        <v>0</v>
      </c>
      <c r="AO150" s="40"/>
      <c r="AP150" s="39">
        <v>30</v>
      </c>
      <c r="AQ150" s="40"/>
      <c r="AR150" s="40"/>
      <c r="AS150" s="40"/>
      <c r="AT150" s="39">
        <v>38</v>
      </c>
    </row>
    <row r="151" spans="1:46" ht="20.100000000000001" customHeight="1" x14ac:dyDescent="0.2">
      <c r="D151" s="2" t="s">
        <v>176</v>
      </c>
      <c r="F151" s="37">
        <v>243</v>
      </c>
      <c r="G151" s="37"/>
      <c r="H151" s="37"/>
      <c r="I151" s="37"/>
      <c r="J151" s="37">
        <v>1572</v>
      </c>
      <c r="K151" s="37">
        <v>33</v>
      </c>
      <c r="L151" s="37">
        <v>11</v>
      </c>
      <c r="M151" s="37"/>
      <c r="N151" s="37">
        <v>1616</v>
      </c>
      <c r="O151" s="37"/>
      <c r="P151" s="37"/>
      <c r="Q151" s="37"/>
      <c r="R151" s="37">
        <v>0</v>
      </c>
      <c r="S151" s="37">
        <v>61</v>
      </c>
      <c r="T151" s="37">
        <v>270</v>
      </c>
      <c r="U151" s="37">
        <v>180</v>
      </c>
      <c r="V151" s="37"/>
      <c r="W151" s="37">
        <v>132</v>
      </c>
      <c r="X151" s="37">
        <v>4</v>
      </c>
      <c r="Y151" s="37">
        <v>10</v>
      </c>
      <c r="Z151" s="37">
        <v>75</v>
      </c>
      <c r="AA151" s="37">
        <v>130</v>
      </c>
      <c r="AB151" s="37">
        <v>63</v>
      </c>
      <c r="AC151" s="37">
        <v>672</v>
      </c>
      <c r="AD151" s="37">
        <v>0</v>
      </c>
      <c r="AE151" s="37"/>
      <c r="AF151" s="37">
        <v>1597</v>
      </c>
      <c r="AG151" s="37"/>
      <c r="AH151" s="37"/>
      <c r="AI151" s="37"/>
      <c r="AJ151" s="37">
        <v>238</v>
      </c>
      <c r="AK151" s="37"/>
      <c r="AL151" s="37"/>
      <c r="AM151" s="37"/>
      <c r="AN151" s="37">
        <v>0</v>
      </c>
      <c r="AO151" s="37"/>
      <c r="AP151" s="37">
        <v>24</v>
      </c>
      <c r="AQ151" s="37"/>
      <c r="AR151" s="37"/>
      <c r="AS151" s="37"/>
      <c r="AT151" s="37">
        <v>1</v>
      </c>
    </row>
    <row r="152" spans="1:46" ht="20.100000000000001" customHeight="1" x14ac:dyDescent="0.2">
      <c r="D152" s="38" t="s">
        <v>177</v>
      </c>
      <c r="F152" s="39">
        <v>255</v>
      </c>
      <c r="G152" s="40"/>
      <c r="H152" s="40"/>
      <c r="I152" s="40"/>
      <c r="J152" s="39">
        <v>1537</v>
      </c>
      <c r="K152" s="39">
        <v>28</v>
      </c>
      <c r="L152" s="39">
        <v>17</v>
      </c>
      <c r="M152" s="40"/>
      <c r="N152" s="39">
        <v>1582</v>
      </c>
      <c r="O152" s="40"/>
      <c r="P152" s="40"/>
      <c r="Q152" s="40"/>
      <c r="R152" s="39">
        <v>2</v>
      </c>
      <c r="S152" s="39">
        <v>85</v>
      </c>
      <c r="T152" s="39">
        <v>284</v>
      </c>
      <c r="U152" s="39">
        <v>258</v>
      </c>
      <c r="V152" s="40"/>
      <c r="W152" s="39">
        <v>133</v>
      </c>
      <c r="X152" s="39">
        <v>2</v>
      </c>
      <c r="Y152" s="39">
        <v>2</v>
      </c>
      <c r="Z152" s="39">
        <v>39</v>
      </c>
      <c r="AA152" s="39">
        <v>138</v>
      </c>
      <c r="AB152" s="39">
        <v>59</v>
      </c>
      <c r="AC152" s="39">
        <v>552</v>
      </c>
      <c r="AD152" s="39">
        <v>6</v>
      </c>
      <c r="AE152" s="40"/>
      <c r="AF152" s="39">
        <v>1560</v>
      </c>
      <c r="AG152" s="40"/>
      <c r="AH152" s="40"/>
      <c r="AI152" s="40"/>
      <c r="AJ152" s="39">
        <v>277</v>
      </c>
      <c r="AK152" s="40"/>
      <c r="AL152" s="40"/>
      <c r="AM152" s="40"/>
      <c r="AN152" s="39">
        <v>0</v>
      </c>
      <c r="AO152" s="40"/>
      <c r="AP152" s="39">
        <v>0</v>
      </c>
      <c r="AQ152" s="40"/>
      <c r="AR152" s="40"/>
      <c r="AS152" s="40"/>
      <c r="AT152" s="39">
        <v>65</v>
      </c>
    </row>
    <row r="153" spans="1:46" ht="20.100000000000001" customHeight="1" x14ac:dyDescent="0.2">
      <c r="D153" s="2" t="s">
        <v>178</v>
      </c>
      <c r="F153" s="37">
        <v>274</v>
      </c>
      <c r="G153" s="37"/>
      <c r="H153" s="37"/>
      <c r="I153" s="37"/>
      <c r="J153" s="37">
        <v>1591</v>
      </c>
      <c r="K153" s="37">
        <v>24</v>
      </c>
      <c r="L153" s="37">
        <v>15</v>
      </c>
      <c r="M153" s="37"/>
      <c r="N153" s="37">
        <v>1630</v>
      </c>
      <c r="O153" s="37"/>
      <c r="P153" s="37"/>
      <c r="Q153" s="37"/>
      <c r="R153" s="37">
        <v>0</v>
      </c>
      <c r="S153" s="37">
        <v>76</v>
      </c>
      <c r="T153" s="37">
        <v>250</v>
      </c>
      <c r="U153" s="37">
        <v>140</v>
      </c>
      <c r="V153" s="37"/>
      <c r="W153" s="37">
        <v>167</v>
      </c>
      <c r="X153" s="37">
        <v>5</v>
      </c>
      <c r="Y153" s="37">
        <v>10</v>
      </c>
      <c r="Z153" s="37">
        <v>83</v>
      </c>
      <c r="AA153" s="37">
        <v>129</v>
      </c>
      <c r="AB153" s="37">
        <v>47</v>
      </c>
      <c r="AC153" s="37">
        <v>751</v>
      </c>
      <c r="AD153" s="37">
        <v>1</v>
      </c>
      <c r="AE153" s="37"/>
      <c r="AF153" s="37">
        <v>1659</v>
      </c>
      <c r="AG153" s="37"/>
      <c r="AH153" s="37"/>
      <c r="AI153" s="37"/>
      <c r="AJ153" s="37">
        <v>245</v>
      </c>
      <c r="AK153" s="37"/>
      <c r="AL153" s="37"/>
      <c r="AM153" s="37"/>
      <c r="AN153" s="37">
        <v>0</v>
      </c>
      <c r="AO153" s="37"/>
      <c r="AP153" s="37">
        <v>0</v>
      </c>
      <c r="AQ153" s="37"/>
      <c r="AR153" s="37"/>
      <c r="AS153" s="37"/>
      <c r="AT153" s="37">
        <v>0</v>
      </c>
    </row>
    <row r="154" spans="1:46" ht="20.100000000000001" customHeight="1" x14ac:dyDescent="0.2">
      <c r="D154" s="38" t="s">
        <v>179</v>
      </c>
      <c r="F154" s="39">
        <v>235</v>
      </c>
      <c r="G154" s="40"/>
      <c r="H154" s="40"/>
      <c r="I154" s="40"/>
      <c r="J154" s="39">
        <v>1563</v>
      </c>
      <c r="K154" s="39">
        <v>36</v>
      </c>
      <c r="L154" s="39">
        <v>16</v>
      </c>
      <c r="M154" s="40"/>
      <c r="N154" s="39">
        <v>1615</v>
      </c>
      <c r="O154" s="40"/>
      <c r="P154" s="40"/>
      <c r="Q154" s="40"/>
      <c r="R154" s="39">
        <v>0</v>
      </c>
      <c r="S154" s="39">
        <v>69</v>
      </c>
      <c r="T154" s="39">
        <v>223</v>
      </c>
      <c r="U154" s="39">
        <v>95</v>
      </c>
      <c r="V154" s="40"/>
      <c r="W154" s="39">
        <v>195</v>
      </c>
      <c r="X154" s="39">
        <v>8</v>
      </c>
      <c r="Y154" s="39">
        <v>12</v>
      </c>
      <c r="Z154" s="39">
        <v>107</v>
      </c>
      <c r="AA154" s="39">
        <v>112</v>
      </c>
      <c r="AB154" s="39">
        <v>39</v>
      </c>
      <c r="AC154" s="39">
        <v>707</v>
      </c>
      <c r="AD154" s="39">
        <v>3</v>
      </c>
      <c r="AE154" s="40"/>
      <c r="AF154" s="39">
        <v>1570</v>
      </c>
      <c r="AG154" s="40"/>
      <c r="AH154" s="40"/>
      <c r="AI154" s="40"/>
      <c r="AJ154" s="39">
        <v>253</v>
      </c>
      <c r="AK154" s="40"/>
      <c r="AL154" s="40"/>
      <c r="AM154" s="40"/>
      <c r="AN154" s="39">
        <v>0</v>
      </c>
      <c r="AO154" s="40"/>
      <c r="AP154" s="39">
        <v>27</v>
      </c>
      <c r="AQ154" s="40"/>
      <c r="AR154" s="40"/>
      <c r="AS154" s="40"/>
      <c r="AT154" s="39">
        <v>0</v>
      </c>
    </row>
    <row r="155" spans="1:46"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spans="1:46" s="1" customFormat="1" ht="20.100000000000001" customHeight="1" x14ac:dyDescent="0.2">
      <c r="A156" s="3"/>
      <c r="B156" s="6"/>
      <c r="C156" s="42" t="s">
        <v>180</v>
      </c>
      <c r="D156" s="42"/>
      <c r="E156" s="5"/>
      <c r="F156" s="44">
        <f>4006+191</f>
        <v>4197</v>
      </c>
      <c r="G156" s="45"/>
      <c r="H156" s="45"/>
      <c r="I156" s="45"/>
      <c r="J156" s="44">
        <v>20318</v>
      </c>
      <c r="K156" s="44">
        <v>495</v>
      </c>
      <c r="L156" s="44">
        <v>217</v>
      </c>
      <c r="M156" s="45"/>
      <c r="N156" s="44">
        <v>21030</v>
      </c>
      <c r="O156" s="45"/>
      <c r="P156" s="45"/>
      <c r="Q156" s="45"/>
      <c r="R156" s="44">
        <v>7</v>
      </c>
      <c r="S156" s="44">
        <v>1053</v>
      </c>
      <c r="T156" s="44">
        <v>3702</v>
      </c>
      <c r="U156" s="44">
        <v>1871</v>
      </c>
      <c r="V156" s="45"/>
      <c r="W156" s="44">
        <v>2171</v>
      </c>
      <c r="X156" s="44">
        <v>64</v>
      </c>
      <c r="Y156" s="44">
        <v>104</v>
      </c>
      <c r="Z156" s="44">
        <v>956</v>
      </c>
      <c r="AA156" s="44">
        <v>1657</v>
      </c>
      <c r="AB156" s="44">
        <v>582</v>
      </c>
      <c r="AC156" s="44">
        <v>8940</v>
      </c>
      <c r="AD156" s="44">
        <v>61</v>
      </c>
      <c r="AE156" s="45"/>
      <c r="AF156" s="44">
        <v>21168</v>
      </c>
      <c r="AG156" s="45"/>
      <c r="AH156" s="45"/>
      <c r="AI156" s="45"/>
      <c r="AJ156" s="44">
        <f>(3690+174)+27</f>
        <v>3891</v>
      </c>
      <c r="AK156" s="45"/>
      <c r="AL156" s="45"/>
      <c r="AM156" s="45"/>
      <c r="AN156" s="44">
        <v>0</v>
      </c>
      <c r="AO156" s="45"/>
      <c r="AP156" s="44">
        <v>168</v>
      </c>
      <c r="AQ156" s="45"/>
      <c r="AR156" s="45"/>
      <c r="AS156" s="45"/>
      <c r="AT156" s="44">
        <v>310</v>
      </c>
    </row>
    <row r="157" spans="1:46"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spans="1:46" s="1" customFormat="1" ht="20.100000000000001" customHeight="1" x14ac:dyDescent="0.25">
      <c r="A158" s="3"/>
      <c r="B158" s="49" t="s">
        <v>181</v>
      </c>
      <c r="C158" s="50"/>
      <c r="D158" s="50"/>
      <c r="E158" s="5"/>
      <c r="F158" s="51">
        <f>5798+191</f>
        <v>5989</v>
      </c>
      <c r="G158" s="52"/>
      <c r="H158" s="52"/>
      <c r="I158" s="52"/>
      <c r="J158" s="51">
        <v>30605</v>
      </c>
      <c r="K158" s="51">
        <v>731</v>
      </c>
      <c r="L158" s="51">
        <v>294</v>
      </c>
      <c r="M158" s="52"/>
      <c r="N158" s="51">
        <v>31630</v>
      </c>
      <c r="O158" s="52"/>
      <c r="P158" s="52"/>
      <c r="Q158" s="52"/>
      <c r="R158" s="51">
        <v>16</v>
      </c>
      <c r="S158" s="51">
        <v>1530</v>
      </c>
      <c r="T158" s="51">
        <v>5562</v>
      </c>
      <c r="U158" s="51">
        <v>2969</v>
      </c>
      <c r="V158" s="52"/>
      <c r="W158" s="51">
        <v>3238</v>
      </c>
      <c r="X158" s="51">
        <v>84</v>
      </c>
      <c r="Y158" s="51">
        <v>143</v>
      </c>
      <c r="Z158" s="51">
        <v>1395</v>
      </c>
      <c r="AA158" s="51">
        <v>2432</v>
      </c>
      <c r="AB158" s="51">
        <v>912</v>
      </c>
      <c r="AC158" s="51">
        <v>13232</v>
      </c>
      <c r="AD158" s="51">
        <v>72</v>
      </c>
      <c r="AE158" s="52"/>
      <c r="AF158" s="51">
        <v>31585</v>
      </c>
      <c r="AG158" s="52"/>
      <c r="AH158" s="52"/>
      <c r="AI158" s="52"/>
      <c r="AJ158" s="51">
        <f>(5581+174)+27</f>
        <v>5782</v>
      </c>
      <c r="AK158" s="52"/>
      <c r="AL158" s="52"/>
      <c r="AM158" s="52"/>
      <c r="AN158" s="51">
        <v>0</v>
      </c>
      <c r="AO158" s="52"/>
      <c r="AP158" s="51">
        <v>252</v>
      </c>
      <c r="AQ158" s="52"/>
      <c r="AR158" s="52"/>
      <c r="AS158" s="52"/>
      <c r="AT158" s="51">
        <v>484</v>
      </c>
    </row>
    <row r="159" spans="1:46"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spans="1:46"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spans="3:46"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spans="3:46" ht="20.100000000000001" customHeight="1" x14ac:dyDescent="0.2">
      <c r="D162" s="2" t="s">
        <v>124</v>
      </c>
      <c r="F162" s="37">
        <v>327</v>
      </c>
      <c r="G162" s="37"/>
      <c r="H162" s="37"/>
      <c r="I162" s="37"/>
      <c r="J162" s="37">
        <v>1913</v>
      </c>
      <c r="K162" s="37">
        <v>17</v>
      </c>
      <c r="L162" s="37">
        <v>24</v>
      </c>
      <c r="M162" s="37"/>
      <c r="N162" s="37">
        <v>1954</v>
      </c>
      <c r="O162" s="37"/>
      <c r="P162" s="37"/>
      <c r="Q162" s="37"/>
      <c r="R162" s="37">
        <v>5</v>
      </c>
      <c r="S162" s="37">
        <v>32</v>
      </c>
      <c r="T162" s="37">
        <v>108</v>
      </c>
      <c r="U162" s="37">
        <v>196</v>
      </c>
      <c r="V162" s="37"/>
      <c r="W162" s="37">
        <v>200</v>
      </c>
      <c r="X162" s="37">
        <v>0</v>
      </c>
      <c r="Y162" s="37">
        <v>0</v>
      </c>
      <c r="Z162" s="37">
        <v>105</v>
      </c>
      <c r="AA162" s="37">
        <v>63</v>
      </c>
      <c r="AB162" s="37">
        <v>46</v>
      </c>
      <c r="AC162" s="37">
        <v>1222</v>
      </c>
      <c r="AD162" s="37">
        <v>6</v>
      </c>
      <c r="AE162" s="37"/>
      <c r="AF162" s="37">
        <v>1983</v>
      </c>
      <c r="AG162" s="37"/>
      <c r="AH162" s="37"/>
      <c r="AI162" s="37"/>
      <c r="AJ162" s="37">
        <v>298</v>
      </c>
      <c r="AK162" s="37"/>
      <c r="AL162" s="37"/>
      <c r="AM162" s="37"/>
      <c r="AN162" s="37">
        <v>0</v>
      </c>
      <c r="AO162" s="37"/>
      <c r="AP162" s="37">
        <v>0</v>
      </c>
      <c r="AQ162" s="37"/>
      <c r="AR162" s="37"/>
      <c r="AS162" s="37"/>
      <c r="AT162" s="37">
        <v>52</v>
      </c>
    </row>
    <row r="163" spans="3:46" ht="20.100000000000001" customHeight="1" x14ac:dyDescent="0.2">
      <c r="D163" s="38" t="s">
        <v>173</v>
      </c>
      <c r="F163" s="39">
        <v>236</v>
      </c>
      <c r="G163" s="40"/>
      <c r="H163" s="40"/>
      <c r="I163" s="40"/>
      <c r="J163" s="39">
        <v>1904</v>
      </c>
      <c r="K163" s="39">
        <v>8</v>
      </c>
      <c r="L163" s="39">
        <v>18</v>
      </c>
      <c r="M163" s="40"/>
      <c r="N163" s="39">
        <v>1930</v>
      </c>
      <c r="O163" s="40"/>
      <c r="P163" s="40"/>
      <c r="Q163" s="40"/>
      <c r="R163" s="39">
        <v>1</v>
      </c>
      <c r="S163" s="39">
        <v>33</v>
      </c>
      <c r="T163" s="39">
        <v>68</v>
      </c>
      <c r="U163" s="39">
        <v>82</v>
      </c>
      <c r="V163" s="40"/>
      <c r="W163" s="39">
        <v>165</v>
      </c>
      <c r="X163" s="39">
        <v>4</v>
      </c>
      <c r="Y163" s="39">
        <v>3</v>
      </c>
      <c r="Z163" s="39">
        <v>141</v>
      </c>
      <c r="AA163" s="39">
        <v>75</v>
      </c>
      <c r="AB163" s="39">
        <v>49</v>
      </c>
      <c r="AC163" s="39">
        <v>1292</v>
      </c>
      <c r="AD163" s="39">
        <v>4</v>
      </c>
      <c r="AE163" s="40"/>
      <c r="AF163" s="39">
        <v>1917</v>
      </c>
      <c r="AG163" s="40"/>
      <c r="AH163" s="40"/>
      <c r="AI163" s="40"/>
      <c r="AJ163" s="39">
        <v>249</v>
      </c>
      <c r="AK163" s="40"/>
      <c r="AL163" s="40"/>
      <c r="AM163" s="40"/>
      <c r="AN163" s="39">
        <v>0</v>
      </c>
      <c r="AO163" s="40"/>
      <c r="AP163" s="39">
        <v>0</v>
      </c>
      <c r="AQ163" s="40"/>
      <c r="AR163" s="40"/>
      <c r="AS163" s="40"/>
      <c r="AT163" s="39">
        <v>0</v>
      </c>
    </row>
    <row r="164" spans="3:46" ht="20.100000000000001" customHeight="1" x14ac:dyDescent="0.2">
      <c r="D164" s="2" t="s">
        <v>100</v>
      </c>
      <c r="F164" s="37">
        <v>244</v>
      </c>
      <c r="G164" s="37"/>
      <c r="H164" s="37"/>
      <c r="I164" s="37"/>
      <c r="J164" s="37">
        <v>1903</v>
      </c>
      <c r="K164" s="37">
        <v>33</v>
      </c>
      <c r="L164" s="37">
        <v>1</v>
      </c>
      <c r="M164" s="37"/>
      <c r="N164" s="37">
        <v>1937</v>
      </c>
      <c r="O164" s="37"/>
      <c r="P164" s="37"/>
      <c r="Q164" s="37"/>
      <c r="R164" s="37">
        <v>1</v>
      </c>
      <c r="S164" s="37">
        <v>38</v>
      </c>
      <c r="T164" s="37">
        <v>141</v>
      </c>
      <c r="U164" s="37">
        <v>100</v>
      </c>
      <c r="V164" s="37"/>
      <c r="W164" s="37">
        <v>159</v>
      </c>
      <c r="X164" s="37">
        <v>3</v>
      </c>
      <c r="Y164" s="37">
        <v>3</v>
      </c>
      <c r="Z164" s="37">
        <v>101</v>
      </c>
      <c r="AA164" s="37">
        <v>89</v>
      </c>
      <c r="AB164" s="37">
        <v>42</v>
      </c>
      <c r="AC164" s="37">
        <v>1261</v>
      </c>
      <c r="AD164" s="37">
        <v>0</v>
      </c>
      <c r="AE164" s="37"/>
      <c r="AF164" s="37">
        <v>1938</v>
      </c>
      <c r="AG164" s="37"/>
      <c r="AH164" s="37"/>
      <c r="AI164" s="37"/>
      <c r="AJ164" s="37">
        <v>243</v>
      </c>
      <c r="AK164" s="37"/>
      <c r="AL164" s="37"/>
      <c r="AM164" s="37"/>
      <c r="AN164" s="37">
        <v>0</v>
      </c>
      <c r="AO164" s="37"/>
      <c r="AP164" s="37">
        <v>0</v>
      </c>
      <c r="AQ164" s="37"/>
      <c r="AR164" s="37"/>
      <c r="AS164" s="37"/>
      <c r="AT164" s="37">
        <v>0</v>
      </c>
    </row>
    <row r="165" spans="3:46" ht="20.100000000000001" customHeight="1" x14ac:dyDescent="0.2">
      <c r="D165" s="38" t="s">
        <v>174</v>
      </c>
      <c r="F165" s="39">
        <v>216</v>
      </c>
      <c r="G165" s="40"/>
      <c r="H165" s="40"/>
      <c r="I165" s="40"/>
      <c r="J165" s="39">
        <v>1919</v>
      </c>
      <c r="K165" s="39">
        <v>6</v>
      </c>
      <c r="L165" s="39">
        <v>27</v>
      </c>
      <c r="M165" s="40"/>
      <c r="N165" s="39">
        <v>1952</v>
      </c>
      <c r="O165" s="40"/>
      <c r="P165" s="40"/>
      <c r="Q165" s="40"/>
      <c r="R165" s="39">
        <v>6</v>
      </c>
      <c r="S165" s="39">
        <v>27</v>
      </c>
      <c r="T165" s="39">
        <v>44</v>
      </c>
      <c r="U165" s="39">
        <v>71</v>
      </c>
      <c r="V165" s="40"/>
      <c r="W165" s="39">
        <v>203</v>
      </c>
      <c r="X165" s="39">
        <v>2</v>
      </c>
      <c r="Y165" s="39">
        <v>4</v>
      </c>
      <c r="Z165" s="39">
        <v>144</v>
      </c>
      <c r="AA165" s="39">
        <v>72</v>
      </c>
      <c r="AB165" s="39">
        <v>39</v>
      </c>
      <c r="AC165" s="39">
        <v>1276</v>
      </c>
      <c r="AD165" s="39">
        <v>0</v>
      </c>
      <c r="AE165" s="40"/>
      <c r="AF165" s="39">
        <v>1888</v>
      </c>
      <c r="AG165" s="40"/>
      <c r="AH165" s="40"/>
      <c r="AI165" s="40"/>
      <c r="AJ165" s="39">
        <v>280</v>
      </c>
      <c r="AK165" s="40"/>
      <c r="AL165" s="40"/>
      <c r="AM165" s="40"/>
      <c r="AN165" s="39">
        <v>0</v>
      </c>
      <c r="AO165" s="40"/>
      <c r="AP165" s="39">
        <v>0</v>
      </c>
      <c r="AQ165" s="40"/>
      <c r="AR165" s="40"/>
      <c r="AS165" s="40"/>
      <c r="AT165" s="39">
        <v>0</v>
      </c>
    </row>
    <row r="166" spans="3:46" ht="20.100000000000001" customHeight="1" x14ac:dyDescent="0.2">
      <c r="D166" s="2" t="s">
        <v>115</v>
      </c>
      <c r="F166" s="37">
        <v>279</v>
      </c>
      <c r="G166" s="37"/>
      <c r="H166" s="37"/>
      <c r="I166" s="37"/>
      <c r="J166" s="37">
        <v>1913</v>
      </c>
      <c r="K166" s="37">
        <v>32</v>
      </c>
      <c r="L166" s="37">
        <v>6</v>
      </c>
      <c r="M166" s="37"/>
      <c r="N166" s="37">
        <v>1951</v>
      </c>
      <c r="O166" s="37"/>
      <c r="P166" s="37"/>
      <c r="Q166" s="37"/>
      <c r="R166" s="37">
        <v>2</v>
      </c>
      <c r="S166" s="37">
        <v>41</v>
      </c>
      <c r="T166" s="37">
        <v>152</v>
      </c>
      <c r="U166" s="37">
        <v>237</v>
      </c>
      <c r="V166" s="37"/>
      <c r="W166" s="37">
        <v>237</v>
      </c>
      <c r="X166" s="37">
        <v>4</v>
      </c>
      <c r="Y166" s="37">
        <v>1</v>
      </c>
      <c r="Z166" s="37">
        <v>88</v>
      </c>
      <c r="AA166" s="37">
        <v>33</v>
      </c>
      <c r="AB166" s="37">
        <v>16</v>
      </c>
      <c r="AC166" s="37">
        <v>1152</v>
      </c>
      <c r="AD166" s="37">
        <v>0</v>
      </c>
      <c r="AE166" s="37"/>
      <c r="AF166" s="37">
        <v>1963</v>
      </c>
      <c r="AG166" s="37"/>
      <c r="AH166" s="37"/>
      <c r="AI166" s="37"/>
      <c r="AJ166" s="37">
        <v>267</v>
      </c>
      <c r="AK166" s="37"/>
      <c r="AL166" s="37"/>
      <c r="AM166" s="37"/>
      <c r="AN166" s="37">
        <v>0</v>
      </c>
      <c r="AO166" s="37"/>
      <c r="AP166" s="37">
        <v>0</v>
      </c>
      <c r="AQ166" s="37"/>
      <c r="AR166" s="37"/>
      <c r="AS166" s="37"/>
      <c r="AT166" s="37">
        <v>0</v>
      </c>
    </row>
    <row r="167" spans="3:46" ht="20.100000000000001" customHeight="1" x14ac:dyDescent="0.2">
      <c r="D167" s="38" t="s">
        <v>103</v>
      </c>
      <c r="F167" s="39">
        <v>176</v>
      </c>
      <c r="G167" s="40"/>
      <c r="H167" s="40"/>
      <c r="I167" s="40"/>
      <c r="J167" s="39">
        <v>1913</v>
      </c>
      <c r="K167" s="39">
        <v>7</v>
      </c>
      <c r="L167" s="39">
        <v>23</v>
      </c>
      <c r="M167" s="40"/>
      <c r="N167" s="39">
        <v>1943</v>
      </c>
      <c r="O167" s="40"/>
      <c r="P167" s="40"/>
      <c r="Q167" s="40"/>
      <c r="R167" s="39">
        <v>0</v>
      </c>
      <c r="S167" s="39">
        <v>37</v>
      </c>
      <c r="T167" s="39">
        <v>106</v>
      </c>
      <c r="U167" s="39">
        <v>167</v>
      </c>
      <c r="V167" s="40"/>
      <c r="W167" s="39">
        <v>161</v>
      </c>
      <c r="X167" s="39">
        <v>2</v>
      </c>
      <c r="Y167" s="39">
        <v>1</v>
      </c>
      <c r="Z167" s="39">
        <v>128</v>
      </c>
      <c r="AA167" s="39">
        <v>78</v>
      </c>
      <c r="AB167" s="39">
        <v>51</v>
      </c>
      <c r="AC167" s="39">
        <v>1172</v>
      </c>
      <c r="AD167" s="39">
        <v>2</v>
      </c>
      <c r="AE167" s="40"/>
      <c r="AF167" s="39">
        <v>1905</v>
      </c>
      <c r="AG167" s="40"/>
      <c r="AH167" s="40"/>
      <c r="AI167" s="40"/>
      <c r="AJ167" s="39">
        <v>214</v>
      </c>
      <c r="AK167" s="40"/>
      <c r="AL167" s="40"/>
      <c r="AM167" s="40"/>
      <c r="AN167" s="39">
        <v>0</v>
      </c>
      <c r="AO167" s="40"/>
      <c r="AP167" s="39">
        <v>0</v>
      </c>
      <c r="AQ167" s="40"/>
      <c r="AR167" s="40"/>
      <c r="AS167" s="40"/>
      <c r="AT167" s="39">
        <v>0</v>
      </c>
    </row>
    <row r="168" spans="3:46"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row>
    <row r="169" spans="3:46" ht="20.100000000000001" customHeight="1" x14ac:dyDescent="0.2">
      <c r="C169" s="42" t="s">
        <v>112</v>
      </c>
      <c r="D169" s="42"/>
      <c r="F169" s="44">
        <v>1478</v>
      </c>
      <c r="G169" s="45"/>
      <c r="H169" s="45"/>
      <c r="I169" s="45"/>
      <c r="J169" s="44">
        <v>11465</v>
      </c>
      <c r="K169" s="44">
        <v>103</v>
      </c>
      <c r="L169" s="44">
        <v>99</v>
      </c>
      <c r="M169" s="45"/>
      <c r="N169" s="44">
        <v>11667</v>
      </c>
      <c r="O169" s="45"/>
      <c r="P169" s="45"/>
      <c r="Q169" s="45"/>
      <c r="R169" s="44">
        <v>15</v>
      </c>
      <c r="S169" s="44">
        <v>208</v>
      </c>
      <c r="T169" s="44">
        <v>619</v>
      </c>
      <c r="U169" s="44">
        <v>853</v>
      </c>
      <c r="V169" s="45"/>
      <c r="W169" s="44">
        <v>1125</v>
      </c>
      <c r="X169" s="44">
        <v>15</v>
      </c>
      <c r="Y169" s="44">
        <v>12</v>
      </c>
      <c r="Z169" s="44">
        <v>707</v>
      </c>
      <c r="AA169" s="44">
        <v>410</v>
      </c>
      <c r="AB169" s="44">
        <v>243</v>
      </c>
      <c r="AC169" s="44">
        <v>7375</v>
      </c>
      <c r="AD169" s="44">
        <v>12</v>
      </c>
      <c r="AE169" s="45"/>
      <c r="AF169" s="44">
        <v>11594</v>
      </c>
      <c r="AG169" s="45"/>
      <c r="AH169" s="45"/>
      <c r="AI169" s="45"/>
      <c r="AJ169" s="44">
        <v>1551</v>
      </c>
      <c r="AK169" s="45"/>
      <c r="AL169" s="45"/>
      <c r="AM169" s="45"/>
      <c r="AN169" s="44">
        <v>0</v>
      </c>
      <c r="AO169" s="45"/>
      <c r="AP169" s="44">
        <v>0</v>
      </c>
      <c r="AQ169" s="45"/>
      <c r="AR169" s="45"/>
      <c r="AS169" s="45"/>
      <c r="AT169" s="44">
        <v>52</v>
      </c>
    </row>
    <row r="170" spans="3:46"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row>
    <row r="171" spans="3:46"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row>
    <row r="172" spans="3:46" ht="20.100000000000001" customHeight="1" x14ac:dyDescent="0.2">
      <c r="D172" s="2" t="s">
        <v>124</v>
      </c>
      <c r="F172" s="37">
        <v>0</v>
      </c>
      <c r="G172" s="37"/>
      <c r="H172" s="37"/>
      <c r="I172" s="37"/>
      <c r="J172" s="37">
        <v>0</v>
      </c>
      <c r="K172" s="37">
        <v>0</v>
      </c>
      <c r="L172" s="37">
        <v>0</v>
      </c>
      <c r="M172" s="37"/>
      <c r="N172" s="37">
        <v>0</v>
      </c>
      <c r="O172" s="37"/>
      <c r="P172" s="37"/>
      <c r="Q172" s="37"/>
      <c r="R172" s="37">
        <v>0</v>
      </c>
      <c r="S172" s="37">
        <v>0</v>
      </c>
      <c r="T172" s="37">
        <v>0</v>
      </c>
      <c r="U172" s="37">
        <v>0</v>
      </c>
      <c r="V172" s="37"/>
      <c r="W172" s="37">
        <v>0</v>
      </c>
      <c r="X172" s="37">
        <v>0</v>
      </c>
      <c r="Y172" s="37">
        <v>0</v>
      </c>
      <c r="Z172" s="37">
        <v>0</v>
      </c>
      <c r="AA172" s="37">
        <v>0</v>
      </c>
      <c r="AB172" s="37">
        <v>0</v>
      </c>
      <c r="AC172" s="37">
        <v>0</v>
      </c>
      <c r="AD172" s="37">
        <v>0</v>
      </c>
      <c r="AE172" s="37"/>
      <c r="AF172" s="37">
        <v>0</v>
      </c>
      <c r="AG172" s="37"/>
      <c r="AH172" s="37"/>
      <c r="AI172" s="37"/>
      <c r="AJ172" s="37">
        <v>0</v>
      </c>
      <c r="AK172" s="37"/>
      <c r="AL172" s="37"/>
      <c r="AM172" s="37"/>
      <c r="AN172" s="37">
        <v>0</v>
      </c>
      <c r="AO172" s="37"/>
      <c r="AP172" s="37">
        <v>0</v>
      </c>
      <c r="AQ172" s="37"/>
      <c r="AR172" s="37"/>
      <c r="AS172" s="37"/>
      <c r="AT172" s="37">
        <v>0</v>
      </c>
    </row>
    <row r="173" spans="3:46" ht="20.100000000000001" customHeight="1" x14ac:dyDescent="0.2">
      <c r="D173" s="38" t="s">
        <v>173</v>
      </c>
      <c r="F173" s="39">
        <v>0</v>
      </c>
      <c r="G173" s="40"/>
      <c r="H173" s="40"/>
      <c r="I173" s="40"/>
      <c r="J173" s="39">
        <v>0</v>
      </c>
      <c r="K173" s="39">
        <v>0</v>
      </c>
      <c r="L173" s="39">
        <v>0</v>
      </c>
      <c r="M173" s="40"/>
      <c r="N173" s="39">
        <v>0</v>
      </c>
      <c r="O173" s="40"/>
      <c r="P173" s="40"/>
      <c r="Q173" s="40"/>
      <c r="R173" s="39">
        <v>0</v>
      </c>
      <c r="S173" s="39">
        <v>0</v>
      </c>
      <c r="T173" s="39">
        <v>0</v>
      </c>
      <c r="U173" s="39">
        <v>0</v>
      </c>
      <c r="V173" s="40"/>
      <c r="W173" s="39">
        <v>0</v>
      </c>
      <c r="X173" s="39">
        <v>0</v>
      </c>
      <c r="Y173" s="39">
        <v>0</v>
      </c>
      <c r="Z173" s="39">
        <v>0</v>
      </c>
      <c r="AA173" s="39">
        <v>0</v>
      </c>
      <c r="AB173" s="39">
        <v>0</v>
      </c>
      <c r="AC173" s="39">
        <v>0</v>
      </c>
      <c r="AD173" s="39">
        <v>0</v>
      </c>
      <c r="AE173" s="40"/>
      <c r="AF173" s="39">
        <v>0</v>
      </c>
      <c r="AG173" s="40"/>
      <c r="AH173" s="40"/>
      <c r="AI173" s="40"/>
      <c r="AJ173" s="39">
        <v>0</v>
      </c>
      <c r="AK173" s="40"/>
      <c r="AL173" s="40"/>
      <c r="AM173" s="40"/>
      <c r="AN173" s="39">
        <v>0</v>
      </c>
      <c r="AO173" s="40"/>
      <c r="AP173" s="39">
        <v>0</v>
      </c>
      <c r="AQ173" s="40"/>
      <c r="AR173" s="40"/>
      <c r="AS173" s="40"/>
      <c r="AT173" s="39">
        <v>0</v>
      </c>
    </row>
    <row r="174" spans="3:46" ht="20.100000000000001" customHeight="1" x14ac:dyDescent="0.2">
      <c r="D174" s="2" t="s">
        <v>113</v>
      </c>
      <c r="F174" s="37">
        <v>0</v>
      </c>
      <c r="G174" s="37"/>
      <c r="H174" s="37"/>
      <c r="I174" s="37"/>
      <c r="J174" s="37">
        <v>0</v>
      </c>
      <c r="K174" s="37">
        <v>0</v>
      </c>
      <c r="L174" s="37">
        <v>0</v>
      </c>
      <c r="M174" s="37"/>
      <c r="N174" s="37">
        <v>0</v>
      </c>
      <c r="O174" s="37"/>
      <c r="P174" s="37"/>
      <c r="Q174" s="37"/>
      <c r="R174" s="37">
        <v>0</v>
      </c>
      <c r="S174" s="37">
        <v>0</v>
      </c>
      <c r="T174" s="37">
        <v>0</v>
      </c>
      <c r="U174" s="37">
        <v>0</v>
      </c>
      <c r="V174" s="37"/>
      <c r="W174" s="37">
        <v>0</v>
      </c>
      <c r="X174" s="37">
        <v>0</v>
      </c>
      <c r="Y174" s="37">
        <v>0</v>
      </c>
      <c r="Z174" s="37">
        <v>0</v>
      </c>
      <c r="AA174" s="37">
        <v>0</v>
      </c>
      <c r="AB174" s="37">
        <v>0</v>
      </c>
      <c r="AC174" s="37">
        <v>0</v>
      </c>
      <c r="AD174" s="37">
        <v>0</v>
      </c>
      <c r="AE174" s="37"/>
      <c r="AF174" s="37">
        <v>0</v>
      </c>
      <c r="AG174" s="37"/>
      <c r="AH174" s="37"/>
      <c r="AI174" s="37"/>
      <c r="AJ174" s="37">
        <v>0</v>
      </c>
      <c r="AK174" s="37"/>
      <c r="AL174" s="37"/>
      <c r="AM174" s="37"/>
      <c r="AN174" s="37">
        <v>0</v>
      </c>
      <c r="AO174" s="37"/>
      <c r="AP174" s="37">
        <v>0</v>
      </c>
      <c r="AQ174" s="37"/>
      <c r="AR174" s="37"/>
      <c r="AS174" s="37"/>
      <c r="AT174" s="37">
        <v>0</v>
      </c>
    </row>
    <row r="175" spans="3:46" ht="20.100000000000001" customHeight="1" x14ac:dyDescent="0.2">
      <c r="D175" s="38" t="s">
        <v>174</v>
      </c>
      <c r="F175" s="39">
        <v>1</v>
      </c>
      <c r="G175" s="40"/>
      <c r="H175" s="40"/>
      <c r="I175" s="40"/>
      <c r="J175" s="39">
        <v>0</v>
      </c>
      <c r="K175" s="39">
        <v>0</v>
      </c>
      <c r="L175" s="39">
        <v>0</v>
      </c>
      <c r="M175" s="40"/>
      <c r="N175" s="39">
        <v>0</v>
      </c>
      <c r="O175" s="40"/>
      <c r="P175" s="40"/>
      <c r="Q175" s="40"/>
      <c r="R175" s="39">
        <v>0</v>
      </c>
      <c r="S175" s="39">
        <v>0</v>
      </c>
      <c r="T175" s="39">
        <v>0</v>
      </c>
      <c r="U175" s="39">
        <v>0</v>
      </c>
      <c r="V175" s="40"/>
      <c r="W175" s="39">
        <v>0</v>
      </c>
      <c r="X175" s="39">
        <v>0</v>
      </c>
      <c r="Y175" s="39">
        <v>0</v>
      </c>
      <c r="Z175" s="39">
        <v>0</v>
      </c>
      <c r="AA175" s="39">
        <v>0</v>
      </c>
      <c r="AB175" s="39">
        <v>0</v>
      </c>
      <c r="AC175" s="39">
        <v>1</v>
      </c>
      <c r="AD175" s="39">
        <v>0</v>
      </c>
      <c r="AE175" s="40"/>
      <c r="AF175" s="39">
        <v>1</v>
      </c>
      <c r="AG175" s="40"/>
      <c r="AH175" s="40"/>
      <c r="AI175" s="40"/>
      <c r="AJ175" s="39">
        <v>0</v>
      </c>
      <c r="AK175" s="40"/>
      <c r="AL175" s="40"/>
      <c r="AM175" s="40"/>
      <c r="AN175" s="39">
        <v>0</v>
      </c>
      <c r="AO175" s="40"/>
      <c r="AP175" s="39">
        <v>0</v>
      </c>
      <c r="AQ175" s="40"/>
      <c r="AR175" s="40"/>
      <c r="AS175" s="40"/>
      <c r="AT175" s="39">
        <v>0</v>
      </c>
    </row>
    <row r="176" spans="3:46" ht="20.100000000000001" customHeight="1" x14ac:dyDescent="0.2">
      <c r="D176" s="2" t="s">
        <v>115</v>
      </c>
      <c r="F176" s="37">
        <v>0</v>
      </c>
      <c r="G176" s="37"/>
      <c r="H176" s="37"/>
      <c r="I176" s="37"/>
      <c r="J176" s="37">
        <v>0</v>
      </c>
      <c r="K176" s="37">
        <v>0</v>
      </c>
      <c r="L176" s="37">
        <v>0</v>
      </c>
      <c r="M176" s="37"/>
      <c r="N176" s="37">
        <v>0</v>
      </c>
      <c r="O176" s="37"/>
      <c r="P176" s="37"/>
      <c r="Q176" s="37"/>
      <c r="R176" s="37">
        <v>0</v>
      </c>
      <c r="S176" s="37">
        <v>0</v>
      </c>
      <c r="T176" s="37">
        <v>0</v>
      </c>
      <c r="U176" s="37">
        <v>0</v>
      </c>
      <c r="V176" s="37"/>
      <c r="W176" s="37">
        <v>0</v>
      </c>
      <c r="X176" s="37">
        <v>0</v>
      </c>
      <c r="Y176" s="37">
        <v>0</v>
      </c>
      <c r="Z176" s="37">
        <v>0</v>
      </c>
      <c r="AA176" s="37">
        <v>0</v>
      </c>
      <c r="AB176" s="37">
        <v>0</v>
      </c>
      <c r="AC176" s="37">
        <v>0</v>
      </c>
      <c r="AD176" s="37">
        <v>0</v>
      </c>
      <c r="AE176" s="37"/>
      <c r="AF176" s="37">
        <v>0</v>
      </c>
      <c r="AG176" s="37"/>
      <c r="AH176" s="37"/>
      <c r="AI176" s="37"/>
      <c r="AJ176" s="37">
        <v>0</v>
      </c>
      <c r="AK176" s="37"/>
      <c r="AL176" s="37"/>
      <c r="AM176" s="37"/>
      <c r="AN176" s="37">
        <v>0</v>
      </c>
      <c r="AO176" s="37"/>
      <c r="AP176" s="37">
        <v>0</v>
      </c>
      <c r="AQ176" s="37"/>
      <c r="AR176" s="37"/>
      <c r="AS176" s="37"/>
      <c r="AT176" s="37">
        <v>0</v>
      </c>
    </row>
    <row r="177" spans="1:46" ht="20.100000000000001" customHeight="1" x14ac:dyDescent="0.2">
      <c r="D177" s="38" t="s">
        <v>103</v>
      </c>
      <c r="F177" s="39">
        <v>0</v>
      </c>
      <c r="G177" s="40"/>
      <c r="H177" s="40"/>
      <c r="I177" s="40"/>
      <c r="J177" s="39">
        <v>0</v>
      </c>
      <c r="K177" s="39">
        <v>0</v>
      </c>
      <c r="L177" s="39">
        <v>0</v>
      </c>
      <c r="M177" s="40"/>
      <c r="N177" s="39">
        <v>0</v>
      </c>
      <c r="O177" s="40"/>
      <c r="P177" s="40"/>
      <c r="Q177" s="40"/>
      <c r="R177" s="39">
        <v>0</v>
      </c>
      <c r="S177" s="39">
        <v>0</v>
      </c>
      <c r="T177" s="39">
        <v>0</v>
      </c>
      <c r="U177" s="39">
        <v>0</v>
      </c>
      <c r="V177" s="40"/>
      <c r="W177" s="39">
        <v>0</v>
      </c>
      <c r="X177" s="39">
        <v>0</v>
      </c>
      <c r="Y177" s="39">
        <v>0</v>
      </c>
      <c r="Z177" s="39">
        <v>0</v>
      </c>
      <c r="AA177" s="39">
        <v>0</v>
      </c>
      <c r="AB177" s="39">
        <v>0</v>
      </c>
      <c r="AC177" s="39">
        <v>0</v>
      </c>
      <c r="AD177" s="39">
        <v>0</v>
      </c>
      <c r="AE177" s="40"/>
      <c r="AF177" s="39">
        <v>0</v>
      </c>
      <c r="AG177" s="40"/>
      <c r="AH177" s="40"/>
      <c r="AI177" s="40"/>
      <c r="AJ177" s="39">
        <v>0</v>
      </c>
      <c r="AK177" s="40"/>
      <c r="AL177" s="40"/>
      <c r="AM177" s="40"/>
      <c r="AN177" s="39">
        <v>0</v>
      </c>
      <c r="AO177" s="40"/>
      <c r="AP177" s="39">
        <v>0</v>
      </c>
      <c r="AQ177" s="40"/>
      <c r="AR177" s="40"/>
      <c r="AS177" s="40"/>
      <c r="AT177" s="39">
        <v>0</v>
      </c>
    </row>
    <row r="178" spans="1:46" ht="19.5" customHeight="1" x14ac:dyDescent="0.2">
      <c r="D178" s="2" t="s">
        <v>117</v>
      </c>
      <c r="F178" s="37">
        <v>0</v>
      </c>
      <c r="G178" s="37"/>
      <c r="H178" s="37"/>
      <c r="I178" s="37"/>
      <c r="J178" s="37">
        <v>0</v>
      </c>
      <c r="K178" s="37">
        <v>0</v>
      </c>
      <c r="L178" s="37">
        <v>0</v>
      </c>
      <c r="M178" s="37"/>
      <c r="N178" s="37">
        <v>0</v>
      </c>
      <c r="O178" s="37"/>
      <c r="P178" s="37"/>
      <c r="Q178" s="37"/>
      <c r="R178" s="37">
        <v>0</v>
      </c>
      <c r="S178" s="37">
        <v>0</v>
      </c>
      <c r="T178" s="37">
        <v>0</v>
      </c>
      <c r="U178" s="37">
        <v>0</v>
      </c>
      <c r="V178" s="37"/>
      <c r="W178" s="37">
        <v>0</v>
      </c>
      <c r="X178" s="37">
        <v>0</v>
      </c>
      <c r="Y178" s="37">
        <v>0</v>
      </c>
      <c r="Z178" s="37">
        <v>0</v>
      </c>
      <c r="AA178" s="37">
        <v>0</v>
      </c>
      <c r="AB178" s="37">
        <v>0</v>
      </c>
      <c r="AC178" s="37">
        <v>0</v>
      </c>
      <c r="AD178" s="37">
        <v>0</v>
      </c>
      <c r="AE178" s="37"/>
      <c r="AF178" s="37">
        <v>0</v>
      </c>
      <c r="AG178" s="37"/>
      <c r="AH178" s="37"/>
      <c r="AI178" s="37"/>
      <c r="AJ178" s="37">
        <v>0</v>
      </c>
      <c r="AK178" s="37"/>
      <c r="AL178" s="37"/>
      <c r="AM178" s="37"/>
      <c r="AN178" s="37">
        <v>0</v>
      </c>
      <c r="AO178" s="37"/>
      <c r="AP178" s="37">
        <v>0</v>
      </c>
      <c r="AQ178" s="37"/>
      <c r="AR178" s="37"/>
      <c r="AS178" s="37"/>
      <c r="AT178" s="37">
        <v>0</v>
      </c>
    </row>
    <row r="179" spans="1:46" ht="20.100000000000001" customHeight="1" x14ac:dyDescent="0.2">
      <c r="D179" s="38" t="s">
        <v>175</v>
      </c>
      <c r="F179" s="39">
        <v>0</v>
      </c>
      <c r="G179" s="40"/>
      <c r="H179" s="40"/>
      <c r="I179" s="40"/>
      <c r="J179" s="39">
        <v>0</v>
      </c>
      <c r="K179" s="39">
        <v>0</v>
      </c>
      <c r="L179" s="39">
        <v>0</v>
      </c>
      <c r="M179" s="40"/>
      <c r="N179" s="39">
        <v>0</v>
      </c>
      <c r="O179" s="40"/>
      <c r="P179" s="40"/>
      <c r="Q179" s="40"/>
      <c r="R179" s="39">
        <v>0</v>
      </c>
      <c r="S179" s="39">
        <v>0</v>
      </c>
      <c r="T179" s="39">
        <v>0</v>
      </c>
      <c r="U179" s="39">
        <v>0</v>
      </c>
      <c r="V179" s="40"/>
      <c r="W179" s="39">
        <v>0</v>
      </c>
      <c r="X179" s="39">
        <v>0</v>
      </c>
      <c r="Y179" s="39">
        <v>0</v>
      </c>
      <c r="Z179" s="39">
        <v>0</v>
      </c>
      <c r="AA179" s="39">
        <v>0</v>
      </c>
      <c r="AB179" s="39">
        <v>0</v>
      </c>
      <c r="AC179" s="39">
        <v>0</v>
      </c>
      <c r="AD179" s="39">
        <v>0</v>
      </c>
      <c r="AE179" s="40"/>
      <c r="AF179" s="39">
        <v>0</v>
      </c>
      <c r="AG179" s="40"/>
      <c r="AH179" s="40"/>
      <c r="AI179" s="40"/>
      <c r="AJ179" s="39">
        <v>0</v>
      </c>
      <c r="AK179" s="40"/>
      <c r="AL179" s="40"/>
      <c r="AM179" s="40"/>
      <c r="AN179" s="39">
        <v>0</v>
      </c>
      <c r="AO179" s="40"/>
      <c r="AP179" s="39">
        <v>0</v>
      </c>
      <c r="AQ179" s="40"/>
      <c r="AR179" s="40"/>
      <c r="AS179" s="40"/>
      <c r="AT179" s="39">
        <v>0</v>
      </c>
    </row>
    <row r="180" spans="1:46" ht="20.100000000000001" customHeight="1" x14ac:dyDescent="0.2">
      <c r="D180" s="2" t="s">
        <v>183</v>
      </c>
      <c r="F180" s="37">
        <v>0</v>
      </c>
      <c r="G180" s="37"/>
      <c r="H180" s="37"/>
      <c r="I180" s="37"/>
      <c r="J180" s="37">
        <v>0</v>
      </c>
      <c r="K180" s="37">
        <v>0</v>
      </c>
      <c r="L180" s="37">
        <v>0</v>
      </c>
      <c r="M180" s="37"/>
      <c r="N180" s="37">
        <v>0</v>
      </c>
      <c r="O180" s="37"/>
      <c r="P180" s="37"/>
      <c r="Q180" s="37"/>
      <c r="R180" s="37">
        <v>0</v>
      </c>
      <c r="S180" s="37">
        <v>0</v>
      </c>
      <c r="T180" s="37">
        <v>0</v>
      </c>
      <c r="U180" s="37">
        <v>0</v>
      </c>
      <c r="V180" s="37"/>
      <c r="W180" s="37">
        <v>0</v>
      </c>
      <c r="X180" s="37">
        <v>0</v>
      </c>
      <c r="Y180" s="37">
        <v>0</v>
      </c>
      <c r="Z180" s="37">
        <v>0</v>
      </c>
      <c r="AA180" s="37">
        <v>0</v>
      </c>
      <c r="AB180" s="37">
        <v>0</v>
      </c>
      <c r="AC180" s="37">
        <v>0</v>
      </c>
      <c r="AD180" s="37">
        <v>0</v>
      </c>
      <c r="AE180" s="37"/>
      <c r="AF180" s="37">
        <v>0</v>
      </c>
      <c r="AG180" s="37"/>
      <c r="AH180" s="37"/>
      <c r="AI180" s="37"/>
      <c r="AJ180" s="37">
        <v>0</v>
      </c>
      <c r="AK180" s="37"/>
      <c r="AL180" s="37"/>
      <c r="AM180" s="37"/>
      <c r="AN180" s="37">
        <v>0</v>
      </c>
      <c r="AO180" s="37"/>
      <c r="AP180" s="37">
        <v>0</v>
      </c>
      <c r="AQ180" s="37"/>
      <c r="AR180" s="37"/>
      <c r="AS180" s="37"/>
      <c r="AT180" s="37">
        <v>0</v>
      </c>
    </row>
    <row r="181" spans="1:46"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spans="1:46" s="1" customFormat="1" ht="20.100000000000001" customHeight="1" x14ac:dyDescent="0.2">
      <c r="A182" s="3"/>
      <c r="B182" s="6"/>
      <c r="C182" s="42" t="s">
        <v>122</v>
      </c>
      <c r="D182" s="42"/>
      <c r="E182" s="5"/>
      <c r="F182" s="44">
        <v>1</v>
      </c>
      <c r="G182" s="45"/>
      <c r="H182" s="45"/>
      <c r="I182" s="45"/>
      <c r="J182" s="44">
        <v>0</v>
      </c>
      <c r="K182" s="44">
        <v>0</v>
      </c>
      <c r="L182" s="44">
        <v>0</v>
      </c>
      <c r="M182" s="45"/>
      <c r="N182" s="44">
        <v>0</v>
      </c>
      <c r="O182" s="45"/>
      <c r="P182" s="45"/>
      <c r="Q182" s="45"/>
      <c r="R182" s="44">
        <v>0</v>
      </c>
      <c r="S182" s="44">
        <v>0</v>
      </c>
      <c r="T182" s="44">
        <v>0</v>
      </c>
      <c r="U182" s="44">
        <v>0</v>
      </c>
      <c r="V182" s="45"/>
      <c r="W182" s="44">
        <v>0</v>
      </c>
      <c r="X182" s="44">
        <v>0</v>
      </c>
      <c r="Y182" s="44">
        <v>0</v>
      </c>
      <c r="Z182" s="44">
        <v>0</v>
      </c>
      <c r="AA182" s="44">
        <v>0</v>
      </c>
      <c r="AB182" s="44">
        <v>0</v>
      </c>
      <c r="AC182" s="44">
        <v>1</v>
      </c>
      <c r="AD182" s="44">
        <v>0</v>
      </c>
      <c r="AE182" s="45"/>
      <c r="AF182" s="44">
        <v>1</v>
      </c>
      <c r="AG182" s="45"/>
      <c r="AH182" s="45"/>
      <c r="AI182" s="45"/>
      <c r="AJ182" s="44">
        <v>0</v>
      </c>
      <c r="AK182" s="45"/>
      <c r="AL182" s="45"/>
      <c r="AM182" s="45"/>
      <c r="AN182" s="44">
        <v>0</v>
      </c>
      <c r="AO182" s="45"/>
      <c r="AP182" s="44">
        <v>0</v>
      </c>
      <c r="AQ182" s="45"/>
      <c r="AR182" s="45"/>
      <c r="AS182" s="45"/>
      <c r="AT182" s="44">
        <v>0</v>
      </c>
    </row>
    <row r="183" spans="1:46"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spans="1:46"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spans="1:46" ht="20.100000000000001" customHeight="1" x14ac:dyDescent="0.2">
      <c r="D185" s="2" t="s">
        <v>124</v>
      </c>
      <c r="F185" s="37">
        <v>510</v>
      </c>
      <c r="G185" s="37"/>
      <c r="H185" s="37"/>
      <c r="I185" s="37"/>
      <c r="J185" s="37">
        <v>2852</v>
      </c>
      <c r="K185" s="37">
        <v>37</v>
      </c>
      <c r="L185" s="37">
        <v>48</v>
      </c>
      <c r="M185" s="37"/>
      <c r="N185" s="37">
        <v>2937</v>
      </c>
      <c r="O185" s="37"/>
      <c r="P185" s="37"/>
      <c r="Q185" s="37"/>
      <c r="R185" s="37">
        <v>0</v>
      </c>
      <c r="S185" s="37">
        <v>41</v>
      </c>
      <c r="T185" s="37">
        <v>245</v>
      </c>
      <c r="U185" s="37">
        <v>226</v>
      </c>
      <c r="V185" s="37"/>
      <c r="W185" s="37">
        <v>970</v>
      </c>
      <c r="X185" s="37">
        <v>20</v>
      </c>
      <c r="Y185" s="37">
        <v>40</v>
      </c>
      <c r="Z185" s="37">
        <v>203</v>
      </c>
      <c r="AA185" s="37">
        <v>164</v>
      </c>
      <c r="AB185" s="37">
        <v>87</v>
      </c>
      <c r="AC185" s="37">
        <v>765</v>
      </c>
      <c r="AD185" s="37">
        <v>1</v>
      </c>
      <c r="AE185" s="37"/>
      <c r="AF185" s="37">
        <v>2762</v>
      </c>
      <c r="AG185" s="37"/>
      <c r="AH185" s="37"/>
      <c r="AI185" s="37"/>
      <c r="AJ185" s="37">
        <v>634</v>
      </c>
      <c r="AK185" s="37"/>
      <c r="AL185" s="37"/>
      <c r="AM185" s="37"/>
      <c r="AN185" s="37">
        <v>0</v>
      </c>
      <c r="AO185" s="37"/>
      <c r="AP185" s="37">
        <v>51</v>
      </c>
      <c r="AQ185" s="37"/>
      <c r="AR185" s="37"/>
      <c r="AS185" s="37"/>
      <c r="AT185" s="37">
        <v>949</v>
      </c>
    </row>
    <row r="186" spans="1:46" ht="20.100000000000001" customHeight="1" x14ac:dyDescent="0.2">
      <c r="D186" s="38" t="s">
        <v>173</v>
      </c>
      <c r="F186" s="39">
        <v>656</v>
      </c>
      <c r="G186" s="40"/>
      <c r="H186" s="40"/>
      <c r="I186" s="40"/>
      <c r="J186" s="39">
        <v>2867</v>
      </c>
      <c r="K186" s="39">
        <v>62</v>
      </c>
      <c r="L186" s="39">
        <v>3</v>
      </c>
      <c r="M186" s="40"/>
      <c r="N186" s="39">
        <v>2932</v>
      </c>
      <c r="O186" s="40"/>
      <c r="P186" s="40"/>
      <c r="Q186" s="40"/>
      <c r="R186" s="39">
        <v>0</v>
      </c>
      <c r="S186" s="39">
        <v>56</v>
      </c>
      <c r="T186" s="39">
        <v>151</v>
      </c>
      <c r="U186" s="39">
        <v>232</v>
      </c>
      <c r="V186" s="40"/>
      <c r="W186" s="39">
        <v>556</v>
      </c>
      <c r="X186" s="39">
        <v>48</v>
      </c>
      <c r="Y186" s="39">
        <v>63</v>
      </c>
      <c r="Z186" s="39">
        <v>368</v>
      </c>
      <c r="AA186" s="39">
        <v>191</v>
      </c>
      <c r="AB186" s="39">
        <v>113</v>
      </c>
      <c r="AC186" s="39">
        <v>1060</v>
      </c>
      <c r="AD186" s="39">
        <v>0</v>
      </c>
      <c r="AE186" s="40"/>
      <c r="AF186" s="39">
        <v>2838</v>
      </c>
      <c r="AG186" s="40"/>
      <c r="AH186" s="40"/>
      <c r="AI186" s="40"/>
      <c r="AJ186" s="39">
        <v>704</v>
      </c>
      <c r="AK186" s="40"/>
      <c r="AL186" s="40"/>
      <c r="AM186" s="40"/>
      <c r="AN186" s="39">
        <v>0</v>
      </c>
      <c r="AO186" s="40"/>
      <c r="AP186" s="39">
        <v>46</v>
      </c>
      <c r="AQ186" s="40"/>
      <c r="AR186" s="40"/>
      <c r="AS186" s="40"/>
      <c r="AT186" s="39">
        <v>390</v>
      </c>
    </row>
    <row r="187" spans="1:46" ht="20.100000000000001" customHeight="1" x14ac:dyDescent="0.2">
      <c r="D187" s="2" t="s">
        <v>100</v>
      </c>
      <c r="F187" s="37">
        <v>525</v>
      </c>
      <c r="G187" s="37"/>
      <c r="H187" s="37"/>
      <c r="I187" s="37"/>
      <c r="J187" s="37">
        <v>2865</v>
      </c>
      <c r="K187" s="37">
        <v>32</v>
      </c>
      <c r="L187" s="37">
        <v>61</v>
      </c>
      <c r="M187" s="37"/>
      <c r="N187" s="37">
        <v>2958</v>
      </c>
      <c r="O187" s="37"/>
      <c r="P187" s="37"/>
      <c r="Q187" s="37"/>
      <c r="R187" s="37">
        <v>0</v>
      </c>
      <c r="S187" s="37">
        <v>40</v>
      </c>
      <c r="T187" s="37">
        <v>138</v>
      </c>
      <c r="U187" s="37">
        <v>159</v>
      </c>
      <c r="V187" s="37"/>
      <c r="W187" s="37">
        <v>912</v>
      </c>
      <c r="X187" s="37">
        <v>37</v>
      </c>
      <c r="Y187" s="37">
        <v>64</v>
      </c>
      <c r="Z187" s="37">
        <v>361</v>
      </c>
      <c r="AA187" s="37">
        <v>171</v>
      </c>
      <c r="AB187" s="37">
        <v>126</v>
      </c>
      <c r="AC187" s="37">
        <v>789</v>
      </c>
      <c r="AD187" s="37">
        <v>0</v>
      </c>
      <c r="AE187" s="37"/>
      <c r="AF187" s="37">
        <v>2797</v>
      </c>
      <c r="AG187" s="37"/>
      <c r="AH187" s="37"/>
      <c r="AI187" s="37"/>
      <c r="AJ187" s="37">
        <v>641</v>
      </c>
      <c r="AK187" s="37"/>
      <c r="AL187" s="37"/>
      <c r="AM187" s="37"/>
      <c r="AN187" s="37">
        <v>0</v>
      </c>
      <c r="AO187" s="37"/>
      <c r="AP187" s="37">
        <v>45</v>
      </c>
      <c r="AQ187" s="37"/>
      <c r="AR187" s="37"/>
      <c r="AS187" s="37"/>
      <c r="AT187" s="37">
        <v>0</v>
      </c>
    </row>
    <row r="188" spans="1:46" ht="20.100000000000001" customHeight="1" x14ac:dyDescent="0.2">
      <c r="D188" s="38" t="s">
        <v>174</v>
      </c>
      <c r="F188" s="39">
        <v>525</v>
      </c>
      <c r="G188" s="40"/>
      <c r="H188" s="40"/>
      <c r="I188" s="40"/>
      <c r="J188" s="39">
        <v>2866</v>
      </c>
      <c r="K188" s="39">
        <v>92</v>
      </c>
      <c r="L188" s="39">
        <v>5</v>
      </c>
      <c r="M188" s="40"/>
      <c r="N188" s="39">
        <v>2963</v>
      </c>
      <c r="O188" s="40"/>
      <c r="P188" s="40"/>
      <c r="Q188" s="40"/>
      <c r="R188" s="39">
        <v>0</v>
      </c>
      <c r="S188" s="39">
        <v>44</v>
      </c>
      <c r="T188" s="39">
        <v>227</v>
      </c>
      <c r="U188" s="39">
        <v>256</v>
      </c>
      <c r="V188" s="40"/>
      <c r="W188" s="39">
        <v>660</v>
      </c>
      <c r="X188" s="39">
        <v>34</v>
      </c>
      <c r="Y188" s="39">
        <v>41</v>
      </c>
      <c r="Z188" s="39">
        <v>361</v>
      </c>
      <c r="AA188" s="39">
        <v>115</v>
      </c>
      <c r="AB188" s="39">
        <v>102</v>
      </c>
      <c r="AC188" s="39">
        <v>981</v>
      </c>
      <c r="AD188" s="39">
        <v>0</v>
      </c>
      <c r="AE188" s="40"/>
      <c r="AF188" s="39">
        <v>2821</v>
      </c>
      <c r="AG188" s="40"/>
      <c r="AH188" s="40"/>
      <c r="AI188" s="40"/>
      <c r="AJ188" s="39">
        <v>622</v>
      </c>
      <c r="AK188" s="40"/>
      <c r="AL188" s="40"/>
      <c r="AM188" s="40"/>
      <c r="AN188" s="39">
        <v>0</v>
      </c>
      <c r="AO188" s="40"/>
      <c r="AP188" s="39">
        <v>45</v>
      </c>
      <c r="AQ188" s="40"/>
      <c r="AR188" s="40"/>
      <c r="AS188" s="40"/>
      <c r="AT188" s="39">
        <v>14</v>
      </c>
    </row>
    <row r="189" spans="1:46" ht="20.100000000000001" customHeight="1" x14ac:dyDescent="0.2">
      <c r="D189" s="2" t="s">
        <v>115</v>
      </c>
      <c r="F189" s="37">
        <v>694</v>
      </c>
      <c r="G189" s="37"/>
      <c r="H189" s="37"/>
      <c r="I189" s="37"/>
      <c r="J189" s="37">
        <v>2885</v>
      </c>
      <c r="K189" s="37">
        <v>5</v>
      </c>
      <c r="L189" s="37">
        <v>53</v>
      </c>
      <c r="M189" s="37"/>
      <c r="N189" s="37">
        <v>2943</v>
      </c>
      <c r="O189" s="37"/>
      <c r="P189" s="37"/>
      <c r="Q189" s="37"/>
      <c r="R189" s="37">
        <v>2</v>
      </c>
      <c r="S189" s="37">
        <v>61</v>
      </c>
      <c r="T189" s="37">
        <v>107</v>
      </c>
      <c r="U189" s="37">
        <v>167</v>
      </c>
      <c r="V189" s="37"/>
      <c r="W189" s="37">
        <v>664</v>
      </c>
      <c r="X189" s="37">
        <v>51</v>
      </c>
      <c r="Y189" s="37">
        <v>57</v>
      </c>
      <c r="Z189" s="37">
        <v>374</v>
      </c>
      <c r="AA189" s="37">
        <v>148</v>
      </c>
      <c r="AB189" s="37">
        <v>102</v>
      </c>
      <c r="AC189" s="37">
        <v>1013</v>
      </c>
      <c r="AD189" s="37">
        <v>26</v>
      </c>
      <c r="AE189" s="37"/>
      <c r="AF189" s="37">
        <v>2772</v>
      </c>
      <c r="AG189" s="37"/>
      <c r="AH189" s="37"/>
      <c r="AI189" s="37"/>
      <c r="AJ189" s="37">
        <v>830</v>
      </c>
      <c r="AK189" s="37"/>
      <c r="AL189" s="37"/>
      <c r="AM189" s="37"/>
      <c r="AN189" s="37">
        <v>0</v>
      </c>
      <c r="AO189" s="37"/>
      <c r="AP189" s="37">
        <v>35</v>
      </c>
      <c r="AQ189" s="37"/>
      <c r="AR189" s="37"/>
      <c r="AS189" s="37"/>
      <c r="AT189" s="37">
        <v>368</v>
      </c>
    </row>
    <row r="190" spans="1:46" ht="20.100000000000001" customHeight="1" x14ac:dyDescent="0.2">
      <c r="D190" s="38" t="s">
        <v>103</v>
      </c>
      <c r="F190" s="39">
        <v>510</v>
      </c>
      <c r="G190" s="40"/>
      <c r="H190" s="40"/>
      <c r="I190" s="40"/>
      <c r="J190" s="39">
        <v>2847</v>
      </c>
      <c r="K190" s="39">
        <v>23</v>
      </c>
      <c r="L190" s="39">
        <v>49</v>
      </c>
      <c r="M190" s="40"/>
      <c r="N190" s="39">
        <v>2919</v>
      </c>
      <c r="O190" s="40"/>
      <c r="P190" s="40"/>
      <c r="Q190" s="40"/>
      <c r="R190" s="39">
        <v>1</v>
      </c>
      <c r="S190" s="39">
        <v>55</v>
      </c>
      <c r="T190" s="39">
        <v>156</v>
      </c>
      <c r="U190" s="39">
        <v>250</v>
      </c>
      <c r="V190" s="40"/>
      <c r="W190" s="39">
        <v>591</v>
      </c>
      <c r="X190" s="39">
        <v>41</v>
      </c>
      <c r="Y190" s="39">
        <v>64</v>
      </c>
      <c r="Z190" s="39">
        <v>366</v>
      </c>
      <c r="AA190" s="39">
        <v>179</v>
      </c>
      <c r="AB190" s="39">
        <v>149</v>
      </c>
      <c r="AC190" s="39">
        <v>902</v>
      </c>
      <c r="AD190" s="39">
        <v>0</v>
      </c>
      <c r="AE190" s="40"/>
      <c r="AF190" s="39">
        <v>2754</v>
      </c>
      <c r="AG190" s="40"/>
      <c r="AH190" s="40"/>
      <c r="AI190" s="40"/>
      <c r="AJ190" s="39">
        <v>621</v>
      </c>
      <c r="AK190" s="40"/>
      <c r="AL190" s="40"/>
      <c r="AM190" s="40"/>
      <c r="AN190" s="39">
        <v>0</v>
      </c>
      <c r="AO190" s="40"/>
      <c r="AP190" s="39">
        <v>54</v>
      </c>
      <c r="AQ190" s="40"/>
      <c r="AR190" s="40"/>
      <c r="AS190" s="40"/>
      <c r="AT190" s="39">
        <v>153</v>
      </c>
    </row>
    <row r="191" spans="1:46" ht="20.100000000000001" customHeight="1" x14ac:dyDescent="0.2">
      <c r="D191" s="2" t="s">
        <v>117</v>
      </c>
      <c r="F191" s="37">
        <v>667</v>
      </c>
      <c r="G191" s="37"/>
      <c r="H191" s="37"/>
      <c r="I191" s="37"/>
      <c r="J191" s="37">
        <v>2853</v>
      </c>
      <c r="K191" s="37">
        <v>47</v>
      </c>
      <c r="L191" s="37">
        <v>36</v>
      </c>
      <c r="M191" s="37"/>
      <c r="N191" s="37">
        <v>2936</v>
      </c>
      <c r="O191" s="37"/>
      <c r="P191" s="37"/>
      <c r="Q191" s="37"/>
      <c r="R191" s="37">
        <v>1</v>
      </c>
      <c r="S191" s="37">
        <v>45</v>
      </c>
      <c r="T191" s="37">
        <v>161</v>
      </c>
      <c r="U191" s="37">
        <v>486</v>
      </c>
      <c r="V191" s="37"/>
      <c r="W191" s="37">
        <v>607</v>
      </c>
      <c r="X191" s="37">
        <v>46</v>
      </c>
      <c r="Y191" s="37">
        <v>54</v>
      </c>
      <c r="Z191" s="37">
        <v>292</v>
      </c>
      <c r="AA191" s="37">
        <v>175</v>
      </c>
      <c r="AB191" s="37">
        <v>137</v>
      </c>
      <c r="AC191" s="37">
        <v>949</v>
      </c>
      <c r="AD191" s="37">
        <v>1</v>
      </c>
      <c r="AE191" s="37"/>
      <c r="AF191" s="37">
        <v>2954</v>
      </c>
      <c r="AG191" s="37"/>
      <c r="AH191" s="37"/>
      <c r="AI191" s="37"/>
      <c r="AJ191" s="37">
        <v>598</v>
      </c>
      <c r="AK191" s="37"/>
      <c r="AL191" s="37"/>
      <c r="AM191" s="37"/>
      <c r="AN191" s="37">
        <v>0</v>
      </c>
      <c r="AO191" s="37"/>
      <c r="AP191" s="37">
        <v>51</v>
      </c>
      <c r="AQ191" s="37"/>
      <c r="AR191" s="37"/>
      <c r="AS191" s="37"/>
      <c r="AT191" s="37">
        <v>476</v>
      </c>
    </row>
    <row r="192" spans="1:46" ht="20.100000000000001" customHeight="1" x14ac:dyDescent="0.2">
      <c r="D192" s="38" t="s">
        <v>175</v>
      </c>
      <c r="F192" s="39">
        <v>640</v>
      </c>
      <c r="G192" s="40"/>
      <c r="H192" s="40"/>
      <c r="I192" s="40"/>
      <c r="J192" s="39">
        <v>2908</v>
      </c>
      <c r="K192" s="39">
        <v>121</v>
      </c>
      <c r="L192" s="39">
        <v>16</v>
      </c>
      <c r="M192" s="40"/>
      <c r="N192" s="39">
        <v>3045</v>
      </c>
      <c r="O192" s="40"/>
      <c r="P192" s="40"/>
      <c r="Q192" s="40"/>
      <c r="R192" s="39">
        <v>0</v>
      </c>
      <c r="S192" s="39">
        <v>71</v>
      </c>
      <c r="T192" s="39">
        <v>499</v>
      </c>
      <c r="U192" s="39">
        <v>263</v>
      </c>
      <c r="V192" s="40"/>
      <c r="W192" s="39">
        <v>551</v>
      </c>
      <c r="X192" s="39">
        <v>36</v>
      </c>
      <c r="Y192" s="39">
        <v>44</v>
      </c>
      <c r="Z192" s="39">
        <v>268</v>
      </c>
      <c r="AA192" s="39">
        <v>180</v>
      </c>
      <c r="AB192" s="39">
        <v>88</v>
      </c>
      <c r="AC192" s="39">
        <v>1040</v>
      </c>
      <c r="AD192" s="39">
        <v>0</v>
      </c>
      <c r="AE192" s="40"/>
      <c r="AF192" s="39">
        <v>3040</v>
      </c>
      <c r="AG192" s="40"/>
      <c r="AH192" s="40"/>
      <c r="AI192" s="40"/>
      <c r="AJ192" s="39">
        <v>645</v>
      </c>
      <c r="AK192" s="40"/>
      <c r="AL192" s="40"/>
      <c r="AM192" s="40"/>
      <c r="AN192" s="39">
        <v>0</v>
      </c>
      <c r="AO192" s="40"/>
      <c r="AP192" s="39">
        <v>0</v>
      </c>
      <c r="AQ192" s="40"/>
      <c r="AR192" s="40"/>
      <c r="AS192" s="40"/>
      <c r="AT192" s="39">
        <v>62</v>
      </c>
    </row>
    <row r="193" spans="1:46"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spans="1:46" s="1" customFormat="1" ht="20.100000000000001" customHeight="1" x14ac:dyDescent="0.2">
      <c r="A194" s="3"/>
      <c r="B194" s="6"/>
      <c r="C194" s="42" t="s">
        <v>185</v>
      </c>
      <c r="D194" s="42"/>
      <c r="E194" s="5"/>
      <c r="F194" s="44">
        <v>4727</v>
      </c>
      <c r="G194" s="45"/>
      <c r="H194" s="45"/>
      <c r="I194" s="45"/>
      <c r="J194" s="44">
        <v>22943</v>
      </c>
      <c r="K194" s="44">
        <v>419</v>
      </c>
      <c r="L194" s="44">
        <v>271</v>
      </c>
      <c r="M194" s="45"/>
      <c r="N194" s="44">
        <v>23633</v>
      </c>
      <c r="O194" s="45"/>
      <c r="P194" s="45"/>
      <c r="Q194" s="45"/>
      <c r="R194" s="44">
        <v>4</v>
      </c>
      <c r="S194" s="44">
        <v>413</v>
      </c>
      <c r="T194" s="44">
        <v>1684</v>
      </c>
      <c r="U194" s="44">
        <v>2039</v>
      </c>
      <c r="V194" s="45"/>
      <c r="W194" s="44">
        <v>5511</v>
      </c>
      <c r="X194" s="44">
        <v>313</v>
      </c>
      <c r="Y194" s="44">
        <v>427</v>
      </c>
      <c r="Z194" s="44">
        <v>2593</v>
      </c>
      <c r="AA194" s="44">
        <v>1323</v>
      </c>
      <c r="AB194" s="44">
        <v>904</v>
      </c>
      <c r="AC194" s="44">
        <v>7499</v>
      </c>
      <c r="AD194" s="44">
        <v>28</v>
      </c>
      <c r="AE194" s="45"/>
      <c r="AF194" s="44">
        <v>22738</v>
      </c>
      <c r="AG194" s="45"/>
      <c r="AH194" s="45"/>
      <c r="AI194" s="45"/>
      <c r="AJ194" s="44">
        <v>5295</v>
      </c>
      <c r="AK194" s="45"/>
      <c r="AL194" s="45"/>
      <c r="AM194" s="45"/>
      <c r="AN194" s="44">
        <v>0</v>
      </c>
      <c r="AO194" s="45"/>
      <c r="AP194" s="44">
        <v>327</v>
      </c>
      <c r="AQ194" s="45"/>
      <c r="AR194" s="45"/>
      <c r="AS194" s="45"/>
      <c r="AT194" s="44">
        <v>2412</v>
      </c>
    </row>
    <row r="195" spans="1:46"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spans="1:46"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spans="1:46" ht="20.100000000000001" customHeight="1" x14ac:dyDescent="0.2">
      <c r="D197" s="2" t="s">
        <v>124</v>
      </c>
      <c r="F197" s="37">
        <v>188</v>
      </c>
      <c r="G197" s="37"/>
      <c r="H197" s="37"/>
      <c r="I197" s="37"/>
      <c r="J197" s="37">
        <v>1184</v>
      </c>
      <c r="K197" s="37">
        <v>25</v>
      </c>
      <c r="L197" s="37">
        <v>19</v>
      </c>
      <c r="M197" s="37"/>
      <c r="N197" s="37">
        <v>1228</v>
      </c>
      <c r="O197" s="37"/>
      <c r="P197" s="37"/>
      <c r="Q197" s="37"/>
      <c r="R197" s="37">
        <v>0</v>
      </c>
      <c r="S197" s="37">
        <v>36</v>
      </c>
      <c r="T197" s="37">
        <v>312</v>
      </c>
      <c r="U197" s="37">
        <v>79</v>
      </c>
      <c r="V197" s="37"/>
      <c r="W197" s="37">
        <v>164</v>
      </c>
      <c r="X197" s="37">
        <v>3</v>
      </c>
      <c r="Y197" s="37">
        <v>2</v>
      </c>
      <c r="Z197" s="37">
        <v>28</v>
      </c>
      <c r="AA197" s="37">
        <v>148</v>
      </c>
      <c r="AB197" s="37">
        <v>28</v>
      </c>
      <c r="AC197" s="37">
        <v>409</v>
      </c>
      <c r="AD197" s="37">
        <v>0</v>
      </c>
      <c r="AE197" s="37"/>
      <c r="AF197" s="37">
        <v>1209</v>
      </c>
      <c r="AG197" s="37"/>
      <c r="AH197" s="37"/>
      <c r="AI197" s="37"/>
      <c r="AJ197" s="37">
        <v>207</v>
      </c>
      <c r="AK197" s="37"/>
      <c r="AL197" s="37"/>
      <c r="AM197" s="37"/>
      <c r="AN197" s="37">
        <v>0</v>
      </c>
      <c r="AO197" s="37"/>
      <c r="AP197" s="37">
        <v>0</v>
      </c>
      <c r="AQ197" s="37"/>
      <c r="AR197" s="37"/>
      <c r="AS197" s="37"/>
      <c r="AT197" s="37">
        <v>0</v>
      </c>
    </row>
    <row r="198" spans="1:46" ht="20.100000000000001" customHeight="1" x14ac:dyDescent="0.2">
      <c r="D198" s="38" t="s">
        <v>173</v>
      </c>
      <c r="F198" s="39">
        <v>190</v>
      </c>
      <c r="G198" s="40"/>
      <c r="H198" s="40"/>
      <c r="I198" s="40"/>
      <c r="J198" s="39">
        <v>1188</v>
      </c>
      <c r="K198" s="39">
        <v>29</v>
      </c>
      <c r="L198" s="39">
        <v>21</v>
      </c>
      <c r="M198" s="40"/>
      <c r="N198" s="39">
        <v>1238</v>
      </c>
      <c r="O198" s="40"/>
      <c r="P198" s="40"/>
      <c r="Q198" s="40"/>
      <c r="R198" s="39">
        <v>5</v>
      </c>
      <c r="S198" s="39">
        <v>33</v>
      </c>
      <c r="T198" s="39">
        <v>344</v>
      </c>
      <c r="U198" s="39">
        <v>48</v>
      </c>
      <c r="V198" s="40"/>
      <c r="W198" s="39">
        <v>174</v>
      </c>
      <c r="X198" s="39">
        <v>3</v>
      </c>
      <c r="Y198" s="39">
        <v>2</v>
      </c>
      <c r="Z198" s="39">
        <v>26</v>
      </c>
      <c r="AA198" s="39">
        <v>133</v>
      </c>
      <c r="AB198" s="39">
        <v>29</v>
      </c>
      <c r="AC198" s="39">
        <v>409</v>
      </c>
      <c r="AD198" s="39">
        <v>2</v>
      </c>
      <c r="AE198" s="40"/>
      <c r="AF198" s="39">
        <v>1208</v>
      </c>
      <c r="AG198" s="40"/>
      <c r="AH198" s="40"/>
      <c r="AI198" s="40"/>
      <c r="AJ198" s="39">
        <v>220</v>
      </c>
      <c r="AK198" s="40"/>
      <c r="AL198" s="40"/>
      <c r="AM198" s="40"/>
      <c r="AN198" s="39">
        <v>0</v>
      </c>
      <c r="AO198" s="40"/>
      <c r="AP198" s="39">
        <v>0</v>
      </c>
      <c r="AQ198" s="40"/>
      <c r="AR198" s="40"/>
      <c r="AS198" s="40"/>
      <c r="AT198" s="39">
        <v>0</v>
      </c>
    </row>
    <row r="199" spans="1:46" ht="20.100000000000001" customHeight="1" x14ac:dyDescent="0.2">
      <c r="D199" s="2" t="s">
        <v>100</v>
      </c>
      <c r="F199" s="37">
        <v>415</v>
      </c>
      <c r="G199" s="37"/>
      <c r="H199" s="37"/>
      <c r="I199" s="37"/>
      <c r="J199" s="37">
        <v>1187</v>
      </c>
      <c r="K199" s="37">
        <v>32</v>
      </c>
      <c r="L199" s="37">
        <v>15</v>
      </c>
      <c r="M199" s="37"/>
      <c r="N199" s="37">
        <v>1234</v>
      </c>
      <c r="O199" s="37"/>
      <c r="P199" s="37"/>
      <c r="Q199" s="37"/>
      <c r="R199" s="37">
        <v>1</v>
      </c>
      <c r="S199" s="37">
        <v>41</v>
      </c>
      <c r="T199" s="37">
        <v>357</v>
      </c>
      <c r="U199" s="37">
        <v>164</v>
      </c>
      <c r="V199" s="37"/>
      <c r="W199" s="37">
        <v>120</v>
      </c>
      <c r="X199" s="37">
        <v>10</v>
      </c>
      <c r="Y199" s="37">
        <v>5</v>
      </c>
      <c r="Z199" s="37">
        <v>39</v>
      </c>
      <c r="AA199" s="37">
        <v>169</v>
      </c>
      <c r="AB199" s="37">
        <v>24</v>
      </c>
      <c r="AC199" s="37">
        <v>447</v>
      </c>
      <c r="AD199" s="37">
        <v>1</v>
      </c>
      <c r="AE199" s="37"/>
      <c r="AF199" s="37">
        <v>1378</v>
      </c>
      <c r="AG199" s="37"/>
      <c r="AH199" s="37"/>
      <c r="AI199" s="37"/>
      <c r="AJ199" s="37">
        <v>271</v>
      </c>
      <c r="AK199" s="37"/>
      <c r="AL199" s="37"/>
      <c r="AM199" s="37"/>
      <c r="AN199" s="37">
        <v>0</v>
      </c>
      <c r="AO199" s="37"/>
      <c r="AP199" s="37">
        <v>0</v>
      </c>
      <c r="AQ199" s="37"/>
      <c r="AR199" s="37"/>
      <c r="AS199" s="37"/>
      <c r="AT199" s="37">
        <v>63</v>
      </c>
    </row>
    <row r="200" spans="1:46" ht="20.100000000000001" customHeight="1" x14ac:dyDescent="0.2">
      <c r="D200" s="38" t="s">
        <v>174</v>
      </c>
      <c r="F200" s="39">
        <v>283</v>
      </c>
      <c r="G200" s="40"/>
      <c r="H200" s="40"/>
      <c r="I200" s="40"/>
      <c r="J200" s="39">
        <v>1186</v>
      </c>
      <c r="K200" s="39">
        <v>40</v>
      </c>
      <c r="L200" s="39">
        <v>4</v>
      </c>
      <c r="M200" s="40"/>
      <c r="N200" s="39">
        <v>1230</v>
      </c>
      <c r="O200" s="40"/>
      <c r="P200" s="40"/>
      <c r="Q200" s="40"/>
      <c r="R200" s="39">
        <v>0</v>
      </c>
      <c r="S200" s="39">
        <v>60</v>
      </c>
      <c r="T200" s="39">
        <v>404</v>
      </c>
      <c r="U200" s="39">
        <v>171</v>
      </c>
      <c r="V200" s="40"/>
      <c r="W200" s="39">
        <v>123</v>
      </c>
      <c r="X200" s="39">
        <v>2</v>
      </c>
      <c r="Y200" s="39">
        <v>4</v>
      </c>
      <c r="Z200" s="39">
        <v>22</v>
      </c>
      <c r="AA200" s="39">
        <v>107</v>
      </c>
      <c r="AB200" s="39">
        <v>18</v>
      </c>
      <c r="AC200" s="39">
        <v>338</v>
      </c>
      <c r="AD200" s="39">
        <v>2</v>
      </c>
      <c r="AE200" s="40"/>
      <c r="AF200" s="39">
        <v>1251</v>
      </c>
      <c r="AG200" s="40"/>
      <c r="AH200" s="40"/>
      <c r="AI200" s="40"/>
      <c r="AJ200" s="39">
        <v>262</v>
      </c>
      <c r="AK200" s="40"/>
      <c r="AL200" s="40"/>
      <c r="AM200" s="40"/>
      <c r="AN200" s="39">
        <v>0</v>
      </c>
      <c r="AO200" s="40"/>
      <c r="AP200" s="39">
        <v>0</v>
      </c>
      <c r="AQ200" s="40"/>
      <c r="AR200" s="40"/>
      <c r="AS200" s="40"/>
      <c r="AT200" s="39">
        <v>0</v>
      </c>
    </row>
    <row r="201" spans="1:46" ht="20.100000000000001" customHeight="1" x14ac:dyDescent="0.2">
      <c r="D201" s="2" t="s">
        <v>115</v>
      </c>
      <c r="F201" s="37">
        <v>126</v>
      </c>
      <c r="G201" s="37"/>
      <c r="H201" s="37"/>
      <c r="I201" s="37"/>
      <c r="J201" s="37">
        <v>1192</v>
      </c>
      <c r="K201" s="37">
        <v>53</v>
      </c>
      <c r="L201" s="37">
        <v>10</v>
      </c>
      <c r="M201" s="37"/>
      <c r="N201" s="37">
        <v>1255</v>
      </c>
      <c r="O201" s="37"/>
      <c r="P201" s="37"/>
      <c r="Q201" s="37"/>
      <c r="R201" s="37">
        <v>0</v>
      </c>
      <c r="S201" s="37">
        <v>56</v>
      </c>
      <c r="T201" s="37">
        <v>513</v>
      </c>
      <c r="U201" s="37">
        <v>112</v>
      </c>
      <c r="V201" s="37"/>
      <c r="W201" s="37">
        <v>73</v>
      </c>
      <c r="X201" s="37">
        <v>2</v>
      </c>
      <c r="Y201" s="37">
        <v>0</v>
      </c>
      <c r="Z201" s="37">
        <v>28</v>
      </c>
      <c r="AA201" s="37">
        <v>93</v>
      </c>
      <c r="AB201" s="37">
        <v>36</v>
      </c>
      <c r="AC201" s="37">
        <v>220</v>
      </c>
      <c r="AD201" s="37">
        <v>1</v>
      </c>
      <c r="AE201" s="37"/>
      <c r="AF201" s="37">
        <v>1134</v>
      </c>
      <c r="AG201" s="37"/>
      <c r="AH201" s="37"/>
      <c r="AI201" s="37"/>
      <c r="AJ201" s="37">
        <v>247</v>
      </c>
      <c r="AK201" s="37"/>
      <c r="AL201" s="37"/>
      <c r="AM201" s="37"/>
      <c r="AN201" s="37">
        <v>0</v>
      </c>
      <c r="AO201" s="37"/>
      <c r="AP201" s="37">
        <v>0</v>
      </c>
      <c r="AQ201" s="37"/>
      <c r="AR201" s="37"/>
      <c r="AS201" s="37"/>
      <c r="AT201" s="37">
        <v>0</v>
      </c>
    </row>
    <row r="202" spans="1:46" ht="20.100000000000001" customHeight="1" x14ac:dyDescent="0.2">
      <c r="D202" s="38" t="s">
        <v>116</v>
      </c>
      <c r="F202" s="39">
        <v>155</v>
      </c>
      <c r="G202" s="40"/>
      <c r="H202" s="40"/>
      <c r="I202" s="40"/>
      <c r="J202" s="39">
        <v>1187</v>
      </c>
      <c r="K202" s="39">
        <v>40</v>
      </c>
      <c r="L202" s="39">
        <v>10</v>
      </c>
      <c r="M202" s="40"/>
      <c r="N202" s="39">
        <v>1237</v>
      </c>
      <c r="O202" s="40"/>
      <c r="P202" s="40"/>
      <c r="Q202" s="40"/>
      <c r="R202" s="39">
        <v>1</v>
      </c>
      <c r="S202" s="39">
        <v>45</v>
      </c>
      <c r="T202" s="39">
        <v>401</v>
      </c>
      <c r="U202" s="39">
        <v>126</v>
      </c>
      <c r="V202" s="40"/>
      <c r="W202" s="39">
        <v>159</v>
      </c>
      <c r="X202" s="39">
        <v>1</v>
      </c>
      <c r="Y202" s="39">
        <v>1</v>
      </c>
      <c r="Z202" s="39">
        <v>36</v>
      </c>
      <c r="AA202" s="39">
        <v>98</v>
      </c>
      <c r="AB202" s="39">
        <v>21</v>
      </c>
      <c r="AC202" s="39">
        <v>303</v>
      </c>
      <c r="AD202" s="39">
        <v>1</v>
      </c>
      <c r="AE202" s="40"/>
      <c r="AF202" s="39">
        <v>1193</v>
      </c>
      <c r="AG202" s="40"/>
      <c r="AH202" s="40"/>
      <c r="AI202" s="40"/>
      <c r="AJ202" s="39">
        <v>199</v>
      </c>
      <c r="AK202" s="40"/>
      <c r="AL202" s="40"/>
      <c r="AM202" s="40"/>
      <c r="AN202" s="39">
        <v>0</v>
      </c>
      <c r="AO202" s="40"/>
      <c r="AP202" s="39">
        <v>0</v>
      </c>
      <c r="AQ202" s="40"/>
      <c r="AR202" s="40"/>
      <c r="AS202" s="40"/>
      <c r="AT202" s="39">
        <v>0</v>
      </c>
    </row>
    <row r="203" spans="1:46" ht="20.100000000000001" customHeight="1" x14ac:dyDescent="0.2">
      <c r="D203" s="2" t="s">
        <v>104</v>
      </c>
      <c r="F203" s="37">
        <v>274</v>
      </c>
      <c r="G203" s="37"/>
      <c r="H203" s="37"/>
      <c r="I203" s="37"/>
      <c r="J203" s="37">
        <v>1198</v>
      </c>
      <c r="K203" s="37">
        <v>30</v>
      </c>
      <c r="L203" s="37">
        <v>2</v>
      </c>
      <c r="M203" s="37"/>
      <c r="N203" s="37">
        <v>1230</v>
      </c>
      <c r="O203" s="37"/>
      <c r="P203" s="37"/>
      <c r="Q203" s="37"/>
      <c r="R203" s="37">
        <v>3</v>
      </c>
      <c r="S203" s="37">
        <v>46</v>
      </c>
      <c r="T203" s="37">
        <v>349</v>
      </c>
      <c r="U203" s="37">
        <v>99</v>
      </c>
      <c r="V203" s="37"/>
      <c r="W203" s="37">
        <v>138</v>
      </c>
      <c r="X203" s="37">
        <v>2</v>
      </c>
      <c r="Y203" s="37">
        <v>1</v>
      </c>
      <c r="Z203" s="37">
        <v>39</v>
      </c>
      <c r="AA203" s="37">
        <v>88</v>
      </c>
      <c r="AB203" s="37">
        <v>41</v>
      </c>
      <c r="AC203" s="37">
        <v>526</v>
      </c>
      <c r="AD203" s="37">
        <v>0</v>
      </c>
      <c r="AE203" s="37"/>
      <c r="AF203" s="37">
        <v>1332</v>
      </c>
      <c r="AG203" s="37"/>
      <c r="AH203" s="37"/>
      <c r="AI203" s="37"/>
      <c r="AJ203" s="37">
        <v>172</v>
      </c>
      <c r="AK203" s="37"/>
      <c r="AL203" s="37"/>
      <c r="AM203" s="37"/>
      <c r="AN203" s="37">
        <v>0</v>
      </c>
      <c r="AO203" s="37"/>
      <c r="AP203" s="37">
        <v>0</v>
      </c>
      <c r="AQ203" s="37"/>
      <c r="AR203" s="37"/>
      <c r="AS203" s="37"/>
      <c r="AT203" s="37">
        <v>0</v>
      </c>
    </row>
    <row r="204" spans="1:46"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spans="1:46" s="1" customFormat="1" ht="20.100000000000001" customHeight="1" x14ac:dyDescent="0.2">
      <c r="A205" s="3"/>
      <c r="B205" s="6"/>
      <c r="C205" s="42" t="s">
        <v>144</v>
      </c>
      <c r="D205" s="42"/>
      <c r="E205" s="5"/>
      <c r="F205" s="44">
        <v>1631</v>
      </c>
      <c r="G205" s="45"/>
      <c r="H205" s="45"/>
      <c r="I205" s="45"/>
      <c r="J205" s="44">
        <v>8322</v>
      </c>
      <c r="K205" s="44">
        <v>249</v>
      </c>
      <c r="L205" s="44">
        <v>81</v>
      </c>
      <c r="M205" s="45"/>
      <c r="N205" s="44">
        <v>8652</v>
      </c>
      <c r="O205" s="45"/>
      <c r="P205" s="45"/>
      <c r="Q205" s="45"/>
      <c r="R205" s="44">
        <v>10</v>
      </c>
      <c r="S205" s="44">
        <v>317</v>
      </c>
      <c r="T205" s="44">
        <v>2680</v>
      </c>
      <c r="U205" s="44">
        <v>799</v>
      </c>
      <c r="V205" s="45"/>
      <c r="W205" s="44">
        <v>951</v>
      </c>
      <c r="X205" s="44">
        <v>23</v>
      </c>
      <c r="Y205" s="44">
        <v>15</v>
      </c>
      <c r="Z205" s="44">
        <v>218</v>
      </c>
      <c r="AA205" s="44">
        <v>836</v>
      </c>
      <c r="AB205" s="44">
        <v>197</v>
      </c>
      <c r="AC205" s="44">
        <v>2652</v>
      </c>
      <c r="AD205" s="44">
        <v>7</v>
      </c>
      <c r="AE205" s="45"/>
      <c r="AF205" s="44">
        <v>8705</v>
      </c>
      <c r="AG205" s="45"/>
      <c r="AH205" s="45"/>
      <c r="AI205" s="45"/>
      <c r="AJ205" s="44">
        <v>1578</v>
      </c>
      <c r="AK205" s="45"/>
      <c r="AL205" s="45"/>
      <c r="AM205" s="45"/>
      <c r="AN205" s="44">
        <v>0</v>
      </c>
      <c r="AO205" s="45"/>
      <c r="AP205" s="44">
        <v>0</v>
      </c>
      <c r="AQ205" s="45"/>
      <c r="AR205" s="45"/>
      <c r="AS205" s="45"/>
      <c r="AT205" s="44">
        <v>63</v>
      </c>
    </row>
    <row r="206" spans="1:46"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row>
    <row r="207" spans="1:46"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spans="1:46" ht="19.5" customHeight="1" x14ac:dyDescent="0.2">
      <c r="D208" s="2" t="s">
        <v>187</v>
      </c>
      <c r="F208" s="37">
        <v>0</v>
      </c>
      <c r="G208" s="37"/>
      <c r="H208" s="37"/>
      <c r="I208" s="37"/>
      <c r="J208" s="37">
        <v>0</v>
      </c>
      <c r="K208" s="37">
        <v>0</v>
      </c>
      <c r="L208" s="37">
        <v>0</v>
      </c>
      <c r="M208" s="37"/>
      <c r="N208" s="37">
        <v>0</v>
      </c>
      <c r="O208" s="37"/>
      <c r="P208" s="37"/>
      <c r="Q208" s="37"/>
      <c r="R208" s="37">
        <v>0</v>
      </c>
      <c r="S208" s="37">
        <v>0</v>
      </c>
      <c r="T208" s="37">
        <v>0</v>
      </c>
      <c r="U208" s="37">
        <v>0</v>
      </c>
      <c r="V208" s="37"/>
      <c r="W208" s="37">
        <v>0</v>
      </c>
      <c r="X208" s="37">
        <v>0</v>
      </c>
      <c r="Y208" s="37">
        <v>0</v>
      </c>
      <c r="Z208" s="37">
        <v>0</v>
      </c>
      <c r="AA208" s="37">
        <v>0</v>
      </c>
      <c r="AB208" s="37">
        <v>0</v>
      </c>
      <c r="AC208" s="37">
        <v>0</v>
      </c>
      <c r="AD208" s="37">
        <v>0</v>
      </c>
      <c r="AE208" s="37"/>
      <c r="AF208" s="37">
        <v>0</v>
      </c>
      <c r="AG208" s="37"/>
      <c r="AH208" s="37"/>
      <c r="AI208" s="37"/>
      <c r="AJ208" s="37">
        <v>0</v>
      </c>
      <c r="AK208" s="37"/>
      <c r="AL208" s="37"/>
      <c r="AM208" s="37"/>
      <c r="AN208" s="37">
        <v>0</v>
      </c>
      <c r="AO208" s="37"/>
      <c r="AP208" s="37">
        <v>0</v>
      </c>
      <c r="AQ208" s="37"/>
      <c r="AR208" s="37"/>
      <c r="AS208" s="37"/>
      <c r="AT208" s="37">
        <v>0</v>
      </c>
    </row>
    <row r="209" spans="1:46"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row>
    <row r="210" spans="1:46" s="1" customFormat="1" ht="20.100000000000001" customHeight="1" x14ac:dyDescent="0.2">
      <c r="A210" s="3"/>
      <c r="B210" s="6"/>
      <c r="C210" s="42" t="s">
        <v>188</v>
      </c>
      <c r="D210" s="42"/>
      <c r="E210" s="5"/>
      <c r="F210" s="44">
        <v>0</v>
      </c>
      <c r="G210" s="45"/>
      <c r="H210" s="45"/>
      <c r="I210" s="45"/>
      <c r="J210" s="44">
        <v>0</v>
      </c>
      <c r="K210" s="44">
        <v>0</v>
      </c>
      <c r="L210" s="44">
        <v>0</v>
      </c>
      <c r="M210" s="45"/>
      <c r="N210" s="44">
        <v>0</v>
      </c>
      <c r="O210" s="45"/>
      <c r="P210" s="45"/>
      <c r="Q210" s="45"/>
      <c r="R210" s="44">
        <v>0</v>
      </c>
      <c r="S210" s="44">
        <v>0</v>
      </c>
      <c r="T210" s="44">
        <v>0</v>
      </c>
      <c r="U210" s="44">
        <v>0</v>
      </c>
      <c r="V210" s="45"/>
      <c r="W210" s="44">
        <v>0</v>
      </c>
      <c r="X210" s="44">
        <v>0</v>
      </c>
      <c r="Y210" s="44">
        <v>0</v>
      </c>
      <c r="Z210" s="44">
        <v>0</v>
      </c>
      <c r="AA210" s="44">
        <v>0</v>
      </c>
      <c r="AB210" s="44">
        <v>0</v>
      </c>
      <c r="AC210" s="44">
        <v>0</v>
      </c>
      <c r="AD210" s="44">
        <v>0</v>
      </c>
      <c r="AE210" s="45"/>
      <c r="AF210" s="44">
        <v>0</v>
      </c>
      <c r="AG210" s="45"/>
      <c r="AH210" s="45"/>
      <c r="AI210" s="45"/>
      <c r="AJ210" s="44">
        <v>0</v>
      </c>
      <c r="AK210" s="45"/>
      <c r="AL210" s="45"/>
      <c r="AM210" s="45"/>
      <c r="AN210" s="44">
        <v>0</v>
      </c>
      <c r="AO210" s="45"/>
      <c r="AP210" s="44">
        <v>0</v>
      </c>
      <c r="AQ210" s="45"/>
      <c r="AR210" s="45"/>
      <c r="AS210" s="45"/>
      <c r="AT210" s="44">
        <v>0</v>
      </c>
    </row>
    <row r="211" spans="1:46"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row>
    <row r="212" spans="1:46" s="1" customFormat="1" ht="20.100000000000001" customHeight="1" x14ac:dyDescent="0.25">
      <c r="A212" s="3"/>
      <c r="B212" s="49" t="s">
        <v>189</v>
      </c>
      <c r="C212" s="50"/>
      <c r="D212" s="50"/>
      <c r="E212" s="5"/>
      <c r="F212" s="51">
        <v>7837</v>
      </c>
      <c r="G212" s="52"/>
      <c r="H212" s="52"/>
      <c r="I212" s="52"/>
      <c r="J212" s="51">
        <v>42730</v>
      </c>
      <c r="K212" s="51">
        <v>771</v>
      </c>
      <c r="L212" s="51">
        <v>451</v>
      </c>
      <c r="M212" s="52"/>
      <c r="N212" s="51">
        <v>43952</v>
      </c>
      <c r="O212" s="52"/>
      <c r="P212" s="52"/>
      <c r="Q212" s="52"/>
      <c r="R212" s="51">
        <v>29</v>
      </c>
      <c r="S212" s="51">
        <v>938</v>
      </c>
      <c r="T212" s="51">
        <v>4983</v>
      </c>
      <c r="U212" s="51">
        <v>3691</v>
      </c>
      <c r="V212" s="52"/>
      <c r="W212" s="51">
        <v>7587</v>
      </c>
      <c r="X212" s="51">
        <v>351</v>
      </c>
      <c r="Y212" s="51">
        <v>454</v>
      </c>
      <c r="Z212" s="51">
        <v>3518</v>
      </c>
      <c r="AA212" s="51">
        <v>2569</v>
      </c>
      <c r="AB212" s="51">
        <v>1344</v>
      </c>
      <c r="AC212" s="51">
        <v>17527</v>
      </c>
      <c r="AD212" s="51">
        <v>47</v>
      </c>
      <c r="AE212" s="52"/>
      <c r="AF212" s="51">
        <v>43038</v>
      </c>
      <c r="AG212" s="52"/>
      <c r="AH212" s="52"/>
      <c r="AI212" s="52"/>
      <c r="AJ212" s="51">
        <v>8424</v>
      </c>
      <c r="AK212" s="52"/>
      <c r="AL212" s="52"/>
      <c r="AM212" s="52"/>
      <c r="AN212" s="51">
        <v>0</v>
      </c>
      <c r="AO212" s="52"/>
      <c r="AP212" s="51">
        <v>327</v>
      </c>
      <c r="AQ212" s="52"/>
      <c r="AR212" s="52"/>
      <c r="AS212" s="52"/>
      <c r="AT212" s="51">
        <v>2527</v>
      </c>
    </row>
    <row r="213" spans="1:46"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spans="1:46"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spans="1:46"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spans="1:46" ht="20.100000000000001" customHeight="1" x14ac:dyDescent="0.2">
      <c r="D216" s="2" t="s">
        <v>192</v>
      </c>
      <c r="F216" s="37">
        <v>105</v>
      </c>
      <c r="G216" s="37"/>
      <c r="H216" s="37"/>
      <c r="I216" s="37"/>
      <c r="J216" s="37">
        <v>781</v>
      </c>
      <c r="K216" s="37">
        <v>11</v>
      </c>
      <c r="L216" s="37">
        <v>8</v>
      </c>
      <c r="M216" s="37"/>
      <c r="N216" s="37">
        <v>800</v>
      </c>
      <c r="O216" s="37"/>
      <c r="P216" s="37"/>
      <c r="Q216" s="37"/>
      <c r="R216" s="37">
        <v>5</v>
      </c>
      <c r="S216" s="37">
        <v>27</v>
      </c>
      <c r="T216" s="37">
        <v>71</v>
      </c>
      <c r="U216" s="37">
        <v>65</v>
      </c>
      <c r="V216" s="37"/>
      <c r="W216" s="37">
        <v>68</v>
      </c>
      <c r="X216" s="37">
        <v>2</v>
      </c>
      <c r="Y216" s="37">
        <v>1</v>
      </c>
      <c r="Z216" s="37">
        <v>46</v>
      </c>
      <c r="AA216" s="37">
        <v>25</v>
      </c>
      <c r="AB216" s="37">
        <v>18</v>
      </c>
      <c r="AC216" s="37">
        <v>472</v>
      </c>
      <c r="AD216" s="37">
        <v>3</v>
      </c>
      <c r="AE216" s="37"/>
      <c r="AF216" s="37">
        <v>803</v>
      </c>
      <c r="AG216" s="37"/>
      <c r="AH216" s="37"/>
      <c r="AI216" s="37"/>
      <c r="AJ216" s="37">
        <v>102</v>
      </c>
      <c r="AK216" s="37"/>
      <c r="AL216" s="37"/>
      <c r="AM216" s="37"/>
      <c r="AN216" s="37">
        <v>0</v>
      </c>
      <c r="AO216" s="37"/>
      <c r="AP216" s="37">
        <v>0</v>
      </c>
      <c r="AQ216" s="37"/>
      <c r="AR216" s="37"/>
      <c r="AS216" s="37"/>
      <c r="AT216" s="37">
        <v>0</v>
      </c>
    </row>
    <row r="217" spans="1:46" ht="20.100000000000001" customHeight="1" x14ac:dyDescent="0.2">
      <c r="D217" s="38" t="s">
        <v>193</v>
      </c>
      <c r="F217" s="39">
        <v>119</v>
      </c>
      <c r="G217" s="40"/>
      <c r="H217" s="40"/>
      <c r="I217" s="40"/>
      <c r="J217" s="39">
        <v>786</v>
      </c>
      <c r="K217" s="39">
        <v>3</v>
      </c>
      <c r="L217" s="39">
        <v>4</v>
      </c>
      <c r="M217" s="40"/>
      <c r="N217" s="39">
        <v>793</v>
      </c>
      <c r="O217" s="40"/>
      <c r="P217" s="40"/>
      <c r="Q217" s="40"/>
      <c r="R217" s="39">
        <v>1</v>
      </c>
      <c r="S217" s="39">
        <v>20</v>
      </c>
      <c r="T217" s="39">
        <v>13</v>
      </c>
      <c r="U217" s="39">
        <v>53</v>
      </c>
      <c r="V217" s="40"/>
      <c r="W217" s="39">
        <v>52</v>
      </c>
      <c r="X217" s="39">
        <v>0</v>
      </c>
      <c r="Y217" s="39">
        <v>1</v>
      </c>
      <c r="Z217" s="39">
        <v>20</v>
      </c>
      <c r="AA217" s="39">
        <v>53</v>
      </c>
      <c r="AB217" s="39">
        <v>18</v>
      </c>
      <c r="AC217" s="39">
        <v>566</v>
      </c>
      <c r="AD217" s="39">
        <v>0</v>
      </c>
      <c r="AE217" s="40"/>
      <c r="AF217" s="39">
        <v>797</v>
      </c>
      <c r="AG217" s="40"/>
      <c r="AH217" s="40"/>
      <c r="AI217" s="40"/>
      <c r="AJ217" s="39">
        <v>115</v>
      </c>
      <c r="AK217" s="40"/>
      <c r="AL217" s="40"/>
      <c r="AM217" s="40"/>
      <c r="AN217" s="39">
        <v>0</v>
      </c>
      <c r="AO217" s="40"/>
      <c r="AP217" s="39">
        <v>0</v>
      </c>
      <c r="AQ217" s="40"/>
      <c r="AR217" s="40"/>
      <c r="AS217" s="40"/>
      <c r="AT217" s="39">
        <v>0</v>
      </c>
    </row>
    <row r="218" spans="1:46" ht="20.100000000000001" customHeight="1" x14ac:dyDescent="0.2">
      <c r="D218" s="2" t="s">
        <v>194</v>
      </c>
      <c r="F218" s="37">
        <v>85</v>
      </c>
      <c r="G218" s="37"/>
      <c r="H218" s="37"/>
      <c r="I218" s="37"/>
      <c r="J218" s="37">
        <v>794</v>
      </c>
      <c r="K218" s="37">
        <v>2</v>
      </c>
      <c r="L218" s="37">
        <v>10</v>
      </c>
      <c r="M218" s="37"/>
      <c r="N218" s="37">
        <v>806</v>
      </c>
      <c r="O218" s="37"/>
      <c r="P218" s="37"/>
      <c r="Q218" s="37"/>
      <c r="R218" s="37">
        <v>0</v>
      </c>
      <c r="S218" s="37">
        <v>24</v>
      </c>
      <c r="T218" s="37">
        <v>21</v>
      </c>
      <c r="U218" s="37">
        <v>81</v>
      </c>
      <c r="V218" s="37"/>
      <c r="W218" s="37">
        <v>56</v>
      </c>
      <c r="X218" s="37">
        <v>1</v>
      </c>
      <c r="Y218" s="37">
        <v>0</v>
      </c>
      <c r="Z218" s="37">
        <v>28</v>
      </c>
      <c r="AA218" s="37">
        <v>43</v>
      </c>
      <c r="AB218" s="37">
        <v>33</v>
      </c>
      <c r="AC218" s="37">
        <v>515</v>
      </c>
      <c r="AD218" s="37">
        <v>0</v>
      </c>
      <c r="AE218" s="37"/>
      <c r="AF218" s="37">
        <v>802</v>
      </c>
      <c r="AG218" s="37"/>
      <c r="AH218" s="37"/>
      <c r="AI218" s="37"/>
      <c r="AJ218" s="37">
        <v>89</v>
      </c>
      <c r="AK218" s="37"/>
      <c r="AL218" s="37"/>
      <c r="AM218" s="37"/>
      <c r="AN218" s="37">
        <v>0</v>
      </c>
      <c r="AO218" s="37"/>
      <c r="AP218" s="37">
        <v>0</v>
      </c>
      <c r="AQ218" s="37"/>
      <c r="AR218" s="37"/>
      <c r="AS218" s="37"/>
      <c r="AT218" s="37">
        <v>0</v>
      </c>
    </row>
    <row r="219" spans="1:46" ht="20.100000000000001" customHeight="1" x14ac:dyDescent="0.2">
      <c r="D219" s="38" t="s">
        <v>195</v>
      </c>
      <c r="F219" s="39">
        <v>89</v>
      </c>
      <c r="G219" s="40"/>
      <c r="H219" s="40"/>
      <c r="I219" s="40"/>
      <c r="J219" s="39">
        <v>783</v>
      </c>
      <c r="K219" s="39">
        <v>0</v>
      </c>
      <c r="L219" s="39">
        <v>4</v>
      </c>
      <c r="M219" s="40"/>
      <c r="N219" s="39">
        <v>787</v>
      </c>
      <c r="O219" s="40"/>
      <c r="P219" s="40"/>
      <c r="Q219" s="40"/>
      <c r="R219" s="39">
        <v>0</v>
      </c>
      <c r="S219" s="39">
        <v>10</v>
      </c>
      <c r="T219" s="39">
        <v>4</v>
      </c>
      <c r="U219" s="39">
        <v>74</v>
      </c>
      <c r="V219" s="40"/>
      <c r="W219" s="39">
        <v>60</v>
      </c>
      <c r="X219" s="39">
        <v>1</v>
      </c>
      <c r="Y219" s="39">
        <v>0</v>
      </c>
      <c r="Z219" s="39">
        <v>42</v>
      </c>
      <c r="AA219" s="39">
        <v>24</v>
      </c>
      <c r="AB219" s="39">
        <v>14</v>
      </c>
      <c r="AC219" s="39">
        <v>525</v>
      </c>
      <c r="AD219" s="39">
        <v>1</v>
      </c>
      <c r="AE219" s="40"/>
      <c r="AF219" s="39">
        <v>755</v>
      </c>
      <c r="AG219" s="40"/>
      <c r="AH219" s="40"/>
      <c r="AI219" s="40"/>
      <c r="AJ219" s="39">
        <v>121</v>
      </c>
      <c r="AK219" s="40"/>
      <c r="AL219" s="40"/>
      <c r="AM219" s="40"/>
      <c r="AN219" s="39">
        <v>0</v>
      </c>
      <c r="AO219" s="40"/>
      <c r="AP219" s="39">
        <v>0</v>
      </c>
      <c r="AQ219" s="40"/>
      <c r="AR219" s="40"/>
      <c r="AS219" s="40"/>
      <c r="AT219" s="39">
        <v>0</v>
      </c>
    </row>
    <row r="220" spans="1:46" ht="20.100000000000001" customHeight="1" x14ac:dyDescent="0.2">
      <c r="D220" s="2" t="s">
        <v>115</v>
      </c>
      <c r="F220" s="37">
        <v>184</v>
      </c>
      <c r="G220" s="37"/>
      <c r="H220" s="37"/>
      <c r="I220" s="37"/>
      <c r="J220" s="37">
        <v>786</v>
      </c>
      <c r="K220" s="37">
        <v>5</v>
      </c>
      <c r="L220" s="37">
        <v>1</v>
      </c>
      <c r="M220" s="37"/>
      <c r="N220" s="37">
        <v>792</v>
      </c>
      <c r="O220" s="37"/>
      <c r="P220" s="37"/>
      <c r="Q220" s="37"/>
      <c r="R220" s="37">
        <v>8</v>
      </c>
      <c r="S220" s="37">
        <v>26</v>
      </c>
      <c r="T220" s="37">
        <v>28</v>
      </c>
      <c r="U220" s="37">
        <v>60</v>
      </c>
      <c r="V220" s="37"/>
      <c r="W220" s="37">
        <v>73</v>
      </c>
      <c r="X220" s="37">
        <v>3</v>
      </c>
      <c r="Y220" s="37">
        <v>1</v>
      </c>
      <c r="Z220" s="37">
        <v>44</v>
      </c>
      <c r="AA220" s="37">
        <v>36</v>
      </c>
      <c r="AB220" s="37">
        <v>34</v>
      </c>
      <c r="AC220" s="37">
        <v>564</v>
      </c>
      <c r="AD220" s="37">
        <v>0</v>
      </c>
      <c r="AE220" s="37"/>
      <c r="AF220" s="37">
        <v>877</v>
      </c>
      <c r="AG220" s="37"/>
      <c r="AH220" s="37"/>
      <c r="AI220" s="37"/>
      <c r="AJ220" s="37">
        <v>99</v>
      </c>
      <c r="AK220" s="37"/>
      <c r="AL220" s="37"/>
      <c r="AM220" s="37"/>
      <c r="AN220" s="37">
        <v>0</v>
      </c>
      <c r="AO220" s="37"/>
      <c r="AP220" s="37">
        <v>0</v>
      </c>
      <c r="AQ220" s="37"/>
      <c r="AR220" s="37"/>
      <c r="AS220" s="37"/>
      <c r="AT220" s="37">
        <v>0</v>
      </c>
    </row>
    <row r="221" spans="1:46" ht="20.100000000000001" customHeight="1" x14ac:dyDescent="0.2">
      <c r="D221" s="38" t="s">
        <v>116</v>
      </c>
      <c r="F221" s="39">
        <v>131</v>
      </c>
      <c r="G221" s="40"/>
      <c r="H221" s="40"/>
      <c r="I221" s="40"/>
      <c r="J221" s="39">
        <v>782</v>
      </c>
      <c r="K221" s="39">
        <v>3</v>
      </c>
      <c r="L221" s="39">
        <v>3</v>
      </c>
      <c r="M221" s="40"/>
      <c r="N221" s="39">
        <v>788</v>
      </c>
      <c r="O221" s="40"/>
      <c r="P221" s="40"/>
      <c r="Q221" s="40"/>
      <c r="R221" s="39">
        <v>3</v>
      </c>
      <c r="S221" s="39">
        <v>15</v>
      </c>
      <c r="T221" s="39">
        <v>28</v>
      </c>
      <c r="U221" s="39">
        <v>65</v>
      </c>
      <c r="V221" s="40"/>
      <c r="W221" s="39">
        <v>84</v>
      </c>
      <c r="X221" s="39">
        <v>1</v>
      </c>
      <c r="Y221" s="39">
        <v>2</v>
      </c>
      <c r="Z221" s="39">
        <v>32</v>
      </c>
      <c r="AA221" s="39">
        <v>14</v>
      </c>
      <c r="AB221" s="39">
        <v>7</v>
      </c>
      <c r="AC221" s="39">
        <v>542</v>
      </c>
      <c r="AD221" s="39">
        <v>0</v>
      </c>
      <c r="AE221" s="40"/>
      <c r="AF221" s="39">
        <v>793</v>
      </c>
      <c r="AG221" s="40"/>
      <c r="AH221" s="40"/>
      <c r="AI221" s="40"/>
      <c r="AJ221" s="39">
        <v>126</v>
      </c>
      <c r="AK221" s="40"/>
      <c r="AL221" s="40"/>
      <c r="AM221" s="40"/>
      <c r="AN221" s="39">
        <v>0</v>
      </c>
      <c r="AO221" s="40"/>
      <c r="AP221" s="39">
        <v>0</v>
      </c>
      <c r="AQ221" s="40"/>
      <c r="AR221" s="40"/>
      <c r="AS221" s="40"/>
      <c r="AT221" s="39">
        <v>0</v>
      </c>
    </row>
    <row r="222" spans="1:46"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spans="1:46" s="1" customFormat="1" ht="20.100000000000001" customHeight="1" x14ac:dyDescent="0.2">
      <c r="A223" s="3"/>
      <c r="B223" s="6"/>
      <c r="C223" s="42" t="s">
        <v>196</v>
      </c>
      <c r="D223" s="42"/>
      <c r="E223" s="5"/>
      <c r="F223" s="44">
        <v>713</v>
      </c>
      <c r="G223" s="45"/>
      <c r="H223" s="45"/>
      <c r="I223" s="45"/>
      <c r="J223" s="44">
        <v>4712</v>
      </c>
      <c r="K223" s="44">
        <v>24</v>
      </c>
      <c r="L223" s="44">
        <v>30</v>
      </c>
      <c r="M223" s="45"/>
      <c r="N223" s="44">
        <v>4766</v>
      </c>
      <c r="O223" s="45"/>
      <c r="P223" s="45"/>
      <c r="Q223" s="45"/>
      <c r="R223" s="44">
        <v>17</v>
      </c>
      <c r="S223" s="44">
        <v>122</v>
      </c>
      <c r="T223" s="44">
        <v>165</v>
      </c>
      <c r="U223" s="44">
        <v>398</v>
      </c>
      <c r="V223" s="45"/>
      <c r="W223" s="44">
        <v>393</v>
      </c>
      <c r="X223" s="44">
        <v>8</v>
      </c>
      <c r="Y223" s="44">
        <v>5</v>
      </c>
      <c r="Z223" s="44">
        <v>212</v>
      </c>
      <c r="AA223" s="44">
        <v>195</v>
      </c>
      <c r="AB223" s="44">
        <v>124</v>
      </c>
      <c r="AC223" s="44">
        <v>3184</v>
      </c>
      <c r="AD223" s="44">
        <v>4</v>
      </c>
      <c r="AE223" s="45"/>
      <c r="AF223" s="44">
        <v>4827</v>
      </c>
      <c r="AG223" s="45"/>
      <c r="AH223" s="45"/>
      <c r="AI223" s="45"/>
      <c r="AJ223" s="44">
        <v>652</v>
      </c>
      <c r="AK223" s="45"/>
      <c r="AL223" s="45"/>
      <c r="AM223" s="45"/>
      <c r="AN223" s="44">
        <v>0</v>
      </c>
      <c r="AO223" s="45"/>
      <c r="AP223" s="44">
        <v>0</v>
      </c>
      <c r="AQ223" s="45"/>
      <c r="AR223" s="45"/>
      <c r="AS223" s="45"/>
      <c r="AT223" s="44">
        <v>0</v>
      </c>
    </row>
    <row r="224" spans="1:46"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spans="1:46"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spans="1:46" ht="20.100000000000001" customHeight="1" x14ac:dyDescent="0.2">
      <c r="D226" s="2" t="s">
        <v>192</v>
      </c>
      <c r="F226" s="37">
        <v>1097</v>
      </c>
      <c r="G226" s="37"/>
      <c r="H226" s="37"/>
      <c r="I226" s="37"/>
      <c r="J226" s="37">
        <v>1611</v>
      </c>
      <c r="K226" s="37">
        <v>21</v>
      </c>
      <c r="L226" s="37">
        <v>14</v>
      </c>
      <c r="M226" s="37"/>
      <c r="N226" s="37">
        <v>1646</v>
      </c>
      <c r="O226" s="37"/>
      <c r="P226" s="37"/>
      <c r="Q226" s="37"/>
      <c r="R226" s="37">
        <v>4</v>
      </c>
      <c r="S226" s="37">
        <v>111</v>
      </c>
      <c r="T226" s="37">
        <v>122</v>
      </c>
      <c r="U226" s="37">
        <v>75</v>
      </c>
      <c r="V226" s="37"/>
      <c r="W226" s="37">
        <v>140</v>
      </c>
      <c r="X226" s="37">
        <v>10</v>
      </c>
      <c r="Y226" s="37">
        <v>62</v>
      </c>
      <c r="Z226" s="37">
        <v>204</v>
      </c>
      <c r="AA226" s="37">
        <v>87</v>
      </c>
      <c r="AB226" s="37">
        <v>125</v>
      </c>
      <c r="AC226" s="37">
        <v>576</v>
      </c>
      <c r="AD226" s="37">
        <v>0</v>
      </c>
      <c r="AE226" s="37"/>
      <c r="AF226" s="37">
        <v>1516</v>
      </c>
      <c r="AG226" s="37"/>
      <c r="AH226" s="37"/>
      <c r="AI226" s="37"/>
      <c r="AJ226" s="37">
        <v>1012</v>
      </c>
      <c r="AK226" s="37"/>
      <c r="AL226" s="37"/>
      <c r="AM226" s="37"/>
      <c r="AN226" s="37">
        <v>0</v>
      </c>
      <c r="AO226" s="37"/>
      <c r="AP226" s="37">
        <v>215</v>
      </c>
      <c r="AQ226" s="37"/>
      <c r="AR226" s="37"/>
      <c r="AS226" s="37"/>
      <c r="AT226" s="37">
        <v>432</v>
      </c>
    </row>
    <row r="227" spans="1:46" ht="20.100000000000001" customHeight="1" x14ac:dyDescent="0.2">
      <c r="D227" s="38" t="s">
        <v>99</v>
      </c>
      <c r="F227" s="39">
        <v>1405</v>
      </c>
      <c r="G227" s="40"/>
      <c r="H227" s="40"/>
      <c r="I227" s="40"/>
      <c r="J227" s="39">
        <v>1611</v>
      </c>
      <c r="K227" s="39">
        <v>19</v>
      </c>
      <c r="L227" s="39">
        <v>51</v>
      </c>
      <c r="M227" s="40"/>
      <c r="N227" s="39">
        <v>1681</v>
      </c>
      <c r="O227" s="40"/>
      <c r="P227" s="40"/>
      <c r="Q227" s="40"/>
      <c r="R227" s="39">
        <v>0</v>
      </c>
      <c r="S227" s="39">
        <v>111</v>
      </c>
      <c r="T227" s="39">
        <v>112</v>
      </c>
      <c r="U227" s="39">
        <v>66</v>
      </c>
      <c r="V227" s="40"/>
      <c r="W227" s="39">
        <v>275</v>
      </c>
      <c r="X227" s="39">
        <v>39</v>
      </c>
      <c r="Y227" s="39">
        <v>85</v>
      </c>
      <c r="Z227" s="39">
        <v>254</v>
      </c>
      <c r="AA227" s="39">
        <v>159</v>
      </c>
      <c r="AB227" s="39">
        <v>192</v>
      </c>
      <c r="AC227" s="39">
        <v>1027</v>
      </c>
      <c r="AD227" s="39">
        <v>0</v>
      </c>
      <c r="AE227" s="40"/>
      <c r="AF227" s="39">
        <v>2320</v>
      </c>
      <c r="AG227" s="40"/>
      <c r="AH227" s="40"/>
      <c r="AI227" s="40"/>
      <c r="AJ227" s="39">
        <v>494</v>
      </c>
      <c r="AK227" s="40"/>
      <c r="AL227" s="40"/>
      <c r="AM227" s="40"/>
      <c r="AN227" s="39">
        <v>0</v>
      </c>
      <c r="AO227" s="40"/>
      <c r="AP227" s="39">
        <v>272</v>
      </c>
      <c r="AQ227" s="40"/>
      <c r="AR227" s="40"/>
      <c r="AS227" s="40"/>
      <c r="AT227" s="39">
        <v>532</v>
      </c>
    </row>
    <row r="228" spans="1:46"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spans="1:46" s="1" customFormat="1" ht="20.100000000000001" customHeight="1" x14ac:dyDescent="0.2">
      <c r="A229" s="3"/>
      <c r="B229" s="6"/>
      <c r="C229" s="42" t="s">
        <v>126</v>
      </c>
      <c r="D229" s="42"/>
      <c r="E229" s="5"/>
      <c r="F229" s="44">
        <v>2502</v>
      </c>
      <c r="G229" s="45"/>
      <c r="H229" s="45"/>
      <c r="I229" s="45"/>
      <c r="J229" s="44">
        <v>3222</v>
      </c>
      <c r="K229" s="44">
        <v>40</v>
      </c>
      <c r="L229" s="44">
        <v>65</v>
      </c>
      <c r="M229" s="45"/>
      <c r="N229" s="44">
        <v>3327</v>
      </c>
      <c r="O229" s="45"/>
      <c r="P229" s="45"/>
      <c r="Q229" s="45"/>
      <c r="R229" s="44">
        <v>4</v>
      </c>
      <c r="S229" s="44">
        <v>222</v>
      </c>
      <c r="T229" s="44">
        <v>234</v>
      </c>
      <c r="U229" s="44">
        <v>141</v>
      </c>
      <c r="V229" s="45"/>
      <c r="W229" s="44">
        <v>415</v>
      </c>
      <c r="X229" s="44">
        <v>49</v>
      </c>
      <c r="Y229" s="44">
        <v>147</v>
      </c>
      <c r="Z229" s="44">
        <v>458</v>
      </c>
      <c r="AA229" s="44">
        <v>246</v>
      </c>
      <c r="AB229" s="44">
        <v>317</v>
      </c>
      <c r="AC229" s="44">
        <v>1603</v>
      </c>
      <c r="AD229" s="44">
        <v>0</v>
      </c>
      <c r="AE229" s="45"/>
      <c r="AF229" s="44">
        <v>3836</v>
      </c>
      <c r="AG229" s="45"/>
      <c r="AH229" s="45"/>
      <c r="AI229" s="45"/>
      <c r="AJ229" s="44">
        <v>1506</v>
      </c>
      <c r="AK229" s="45"/>
      <c r="AL229" s="45"/>
      <c r="AM229" s="45"/>
      <c r="AN229" s="44">
        <v>0</v>
      </c>
      <c r="AO229" s="45"/>
      <c r="AP229" s="44">
        <v>487</v>
      </c>
      <c r="AQ229" s="45"/>
      <c r="AR229" s="45"/>
      <c r="AS229" s="45"/>
      <c r="AT229" s="44">
        <v>964</v>
      </c>
    </row>
    <row r="230" spans="1:46"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spans="1:46"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spans="1:46" ht="20.100000000000001" customHeight="1" x14ac:dyDescent="0.2">
      <c r="D232" s="2" t="s">
        <v>98</v>
      </c>
      <c r="F232" s="37">
        <v>222</v>
      </c>
      <c r="G232" s="37"/>
      <c r="H232" s="37"/>
      <c r="I232" s="37"/>
      <c r="J232" s="37">
        <v>1304</v>
      </c>
      <c r="K232" s="37">
        <v>9</v>
      </c>
      <c r="L232" s="37">
        <v>13</v>
      </c>
      <c r="M232" s="37"/>
      <c r="N232" s="37">
        <v>1326</v>
      </c>
      <c r="O232" s="37"/>
      <c r="P232" s="37"/>
      <c r="Q232" s="37"/>
      <c r="R232" s="37">
        <v>0</v>
      </c>
      <c r="S232" s="37">
        <v>40</v>
      </c>
      <c r="T232" s="37">
        <v>273</v>
      </c>
      <c r="U232" s="37">
        <v>59</v>
      </c>
      <c r="V232" s="37"/>
      <c r="W232" s="37">
        <v>215</v>
      </c>
      <c r="X232" s="37">
        <v>14</v>
      </c>
      <c r="Y232" s="37">
        <v>4</v>
      </c>
      <c r="Z232" s="37">
        <v>58</v>
      </c>
      <c r="AA232" s="37">
        <v>171</v>
      </c>
      <c r="AB232" s="37">
        <v>63</v>
      </c>
      <c r="AC232" s="37">
        <v>416</v>
      </c>
      <c r="AD232" s="37">
        <v>3</v>
      </c>
      <c r="AE232" s="37"/>
      <c r="AF232" s="37">
        <v>1316</v>
      </c>
      <c r="AG232" s="37"/>
      <c r="AH232" s="37"/>
      <c r="AI232" s="37"/>
      <c r="AJ232" s="37">
        <v>232</v>
      </c>
      <c r="AK232" s="37"/>
      <c r="AL232" s="37"/>
      <c r="AM232" s="37"/>
      <c r="AN232" s="37">
        <v>0</v>
      </c>
      <c r="AO232" s="37"/>
      <c r="AP232" s="37">
        <v>0</v>
      </c>
      <c r="AQ232" s="37"/>
      <c r="AR232" s="37"/>
      <c r="AS232" s="37"/>
      <c r="AT232" s="37">
        <v>131</v>
      </c>
    </row>
    <row r="233" spans="1:46" ht="20.100000000000001" customHeight="1" x14ac:dyDescent="0.2">
      <c r="D233" s="38" t="s">
        <v>99</v>
      </c>
      <c r="F233" s="39">
        <v>198</v>
      </c>
      <c r="G233" s="40"/>
      <c r="H233" s="40"/>
      <c r="I233" s="40"/>
      <c r="J233" s="39">
        <v>1295</v>
      </c>
      <c r="K233" s="39">
        <v>13</v>
      </c>
      <c r="L233" s="39">
        <v>9</v>
      </c>
      <c r="M233" s="40"/>
      <c r="N233" s="39">
        <v>1317</v>
      </c>
      <c r="O233" s="40"/>
      <c r="P233" s="40"/>
      <c r="Q233" s="40"/>
      <c r="R233" s="39">
        <v>0</v>
      </c>
      <c r="S233" s="39">
        <v>33</v>
      </c>
      <c r="T233" s="39">
        <v>260</v>
      </c>
      <c r="U233" s="39">
        <v>63</v>
      </c>
      <c r="V233" s="40"/>
      <c r="W233" s="39">
        <v>187</v>
      </c>
      <c r="X233" s="39">
        <v>8</v>
      </c>
      <c r="Y233" s="39">
        <v>9</v>
      </c>
      <c r="Z233" s="39">
        <v>45</v>
      </c>
      <c r="AA233" s="39">
        <v>169</v>
      </c>
      <c r="AB233" s="39">
        <v>58</v>
      </c>
      <c r="AC233" s="39">
        <v>442</v>
      </c>
      <c r="AD233" s="39">
        <v>2</v>
      </c>
      <c r="AE233" s="40"/>
      <c r="AF233" s="39">
        <v>1276</v>
      </c>
      <c r="AG233" s="40"/>
      <c r="AH233" s="40"/>
      <c r="AI233" s="40"/>
      <c r="AJ233" s="39">
        <v>239</v>
      </c>
      <c r="AK233" s="40"/>
      <c r="AL233" s="40"/>
      <c r="AM233" s="40"/>
      <c r="AN233" s="39">
        <v>0</v>
      </c>
      <c r="AO233" s="40"/>
      <c r="AP233" s="39">
        <v>0</v>
      </c>
      <c r="AQ233" s="40"/>
      <c r="AR233" s="40"/>
      <c r="AS233" s="40"/>
      <c r="AT233" s="39">
        <v>0</v>
      </c>
    </row>
    <row r="234" spans="1:46" ht="20.100000000000001" customHeight="1" x14ac:dyDescent="0.2">
      <c r="D234" s="2" t="s">
        <v>113</v>
      </c>
      <c r="F234" s="37">
        <v>275</v>
      </c>
      <c r="G234" s="37"/>
      <c r="H234" s="37"/>
      <c r="I234" s="37"/>
      <c r="J234" s="37">
        <v>1301</v>
      </c>
      <c r="K234" s="37">
        <v>7</v>
      </c>
      <c r="L234" s="37">
        <v>6</v>
      </c>
      <c r="M234" s="37"/>
      <c r="N234" s="37">
        <v>1314</v>
      </c>
      <c r="O234" s="37"/>
      <c r="P234" s="37"/>
      <c r="Q234" s="37"/>
      <c r="R234" s="37">
        <v>2</v>
      </c>
      <c r="S234" s="37">
        <v>37</v>
      </c>
      <c r="T234" s="37">
        <v>223</v>
      </c>
      <c r="U234" s="37">
        <v>84</v>
      </c>
      <c r="V234" s="37"/>
      <c r="W234" s="37">
        <v>217</v>
      </c>
      <c r="X234" s="37">
        <v>8</v>
      </c>
      <c r="Y234" s="37">
        <v>7</v>
      </c>
      <c r="Z234" s="37">
        <v>33</v>
      </c>
      <c r="AA234" s="37">
        <v>180</v>
      </c>
      <c r="AB234" s="37">
        <v>58</v>
      </c>
      <c r="AC234" s="37">
        <v>463</v>
      </c>
      <c r="AD234" s="37">
        <v>5</v>
      </c>
      <c r="AE234" s="37"/>
      <c r="AF234" s="37">
        <v>1317</v>
      </c>
      <c r="AG234" s="37"/>
      <c r="AH234" s="37"/>
      <c r="AI234" s="37"/>
      <c r="AJ234" s="37">
        <v>272</v>
      </c>
      <c r="AK234" s="37"/>
      <c r="AL234" s="37"/>
      <c r="AM234" s="37"/>
      <c r="AN234" s="37">
        <v>0</v>
      </c>
      <c r="AO234" s="37"/>
      <c r="AP234" s="37">
        <v>0</v>
      </c>
      <c r="AQ234" s="37"/>
      <c r="AR234" s="37"/>
      <c r="AS234" s="37"/>
      <c r="AT234" s="37">
        <v>0</v>
      </c>
    </row>
    <row r="235" spans="1:46" ht="20.100000000000001" customHeight="1" x14ac:dyDescent="0.2">
      <c r="D235" s="38" t="s">
        <v>101</v>
      </c>
      <c r="F235" s="39">
        <v>196</v>
      </c>
      <c r="G235" s="40"/>
      <c r="H235" s="40"/>
      <c r="I235" s="40"/>
      <c r="J235" s="39">
        <v>1307</v>
      </c>
      <c r="K235" s="39">
        <v>14</v>
      </c>
      <c r="L235" s="39">
        <v>6</v>
      </c>
      <c r="M235" s="40"/>
      <c r="N235" s="39">
        <v>1327</v>
      </c>
      <c r="O235" s="40"/>
      <c r="P235" s="40"/>
      <c r="Q235" s="40"/>
      <c r="R235" s="39">
        <v>2</v>
      </c>
      <c r="S235" s="39">
        <v>30</v>
      </c>
      <c r="T235" s="39">
        <v>286</v>
      </c>
      <c r="U235" s="39">
        <v>69</v>
      </c>
      <c r="V235" s="40"/>
      <c r="W235" s="39">
        <v>197</v>
      </c>
      <c r="X235" s="39">
        <v>9</v>
      </c>
      <c r="Y235" s="39">
        <v>5</v>
      </c>
      <c r="Z235" s="39">
        <v>50</v>
      </c>
      <c r="AA235" s="39">
        <v>140</v>
      </c>
      <c r="AB235" s="39">
        <v>51</v>
      </c>
      <c r="AC235" s="39">
        <v>416</v>
      </c>
      <c r="AD235" s="39">
        <v>4</v>
      </c>
      <c r="AE235" s="40"/>
      <c r="AF235" s="39">
        <v>1259</v>
      </c>
      <c r="AG235" s="40"/>
      <c r="AH235" s="40"/>
      <c r="AI235" s="40"/>
      <c r="AJ235" s="39">
        <v>264</v>
      </c>
      <c r="AK235" s="40"/>
      <c r="AL235" s="40"/>
      <c r="AM235" s="40"/>
      <c r="AN235" s="39">
        <v>0</v>
      </c>
      <c r="AO235" s="40"/>
      <c r="AP235" s="39">
        <v>0</v>
      </c>
      <c r="AQ235" s="40"/>
      <c r="AR235" s="40"/>
      <c r="AS235" s="40"/>
      <c r="AT235" s="39">
        <v>0</v>
      </c>
    </row>
    <row r="236" spans="1:46" ht="20.100000000000001" customHeight="1" x14ac:dyDescent="0.2">
      <c r="D236" s="41" t="s">
        <v>115</v>
      </c>
      <c r="F236" s="40">
        <v>167</v>
      </c>
      <c r="G236" s="40"/>
      <c r="H236" s="40"/>
      <c r="I236" s="40"/>
      <c r="J236" s="40">
        <v>1298</v>
      </c>
      <c r="K236" s="40">
        <v>18</v>
      </c>
      <c r="L236" s="40">
        <v>15</v>
      </c>
      <c r="M236" s="40"/>
      <c r="N236" s="40">
        <v>1331</v>
      </c>
      <c r="O236" s="40"/>
      <c r="P236" s="40"/>
      <c r="Q236" s="40"/>
      <c r="R236" s="40">
        <v>1</v>
      </c>
      <c r="S236" s="40">
        <v>37</v>
      </c>
      <c r="T236" s="40">
        <v>244</v>
      </c>
      <c r="U236" s="40">
        <v>115</v>
      </c>
      <c r="V236" s="40"/>
      <c r="W236" s="40">
        <v>181</v>
      </c>
      <c r="X236" s="40">
        <v>8</v>
      </c>
      <c r="Y236" s="40">
        <v>5</v>
      </c>
      <c r="Z236" s="40">
        <v>35</v>
      </c>
      <c r="AA236" s="40">
        <v>138</v>
      </c>
      <c r="AB236" s="40">
        <v>48</v>
      </c>
      <c r="AC236" s="40">
        <v>413</v>
      </c>
      <c r="AD236" s="40">
        <v>4</v>
      </c>
      <c r="AE236" s="40"/>
      <c r="AF236" s="40">
        <v>1229</v>
      </c>
      <c r="AG236" s="40"/>
      <c r="AH236" s="40"/>
      <c r="AI236" s="40"/>
      <c r="AJ236" s="40">
        <v>269</v>
      </c>
      <c r="AK236" s="40"/>
      <c r="AL236" s="40"/>
      <c r="AM236" s="40"/>
      <c r="AN236" s="40">
        <v>0</v>
      </c>
      <c r="AO236" s="40"/>
      <c r="AP236" s="40">
        <v>0</v>
      </c>
      <c r="AQ236" s="40"/>
      <c r="AR236" s="40"/>
      <c r="AS236" s="40"/>
      <c r="AT236" s="40">
        <v>0</v>
      </c>
    </row>
    <row r="237" spans="1:46"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spans="1:46" s="1" customFormat="1" ht="20.100000000000001" customHeight="1" x14ac:dyDescent="0.2">
      <c r="A238" s="3"/>
      <c r="B238" s="6"/>
      <c r="C238" s="42" t="s">
        <v>198</v>
      </c>
      <c r="D238" s="42"/>
      <c r="E238" s="5"/>
      <c r="F238" s="44">
        <v>1058</v>
      </c>
      <c r="G238" s="45"/>
      <c r="H238" s="45"/>
      <c r="I238" s="45"/>
      <c r="J238" s="44">
        <v>6505</v>
      </c>
      <c r="K238" s="44">
        <v>61</v>
      </c>
      <c r="L238" s="44">
        <v>49</v>
      </c>
      <c r="M238" s="45"/>
      <c r="N238" s="44">
        <v>6615</v>
      </c>
      <c r="O238" s="45"/>
      <c r="P238" s="45"/>
      <c r="Q238" s="45"/>
      <c r="R238" s="44">
        <v>5</v>
      </c>
      <c r="S238" s="44">
        <v>177</v>
      </c>
      <c r="T238" s="44">
        <v>1286</v>
      </c>
      <c r="U238" s="44">
        <v>390</v>
      </c>
      <c r="V238" s="45"/>
      <c r="W238" s="44">
        <v>997</v>
      </c>
      <c r="X238" s="44">
        <v>47</v>
      </c>
      <c r="Y238" s="44">
        <v>30</v>
      </c>
      <c r="Z238" s="44">
        <v>221</v>
      </c>
      <c r="AA238" s="44">
        <v>798</v>
      </c>
      <c r="AB238" s="44">
        <v>278</v>
      </c>
      <c r="AC238" s="44">
        <v>2150</v>
      </c>
      <c r="AD238" s="44">
        <v>18</v>
      </c>
      <c r="AE238" s="45"/>
      <c r="AF238" s="44">
        <v>6397</v>
      </c>
      <c r="AG238" s="45"/>
      <c r="AH238" s="45"/>
      <c r="AI238" s="45"/>
      <c r="AJ238" s="44">
        <v>1276</v>
      </c>
      <c r="AK238" s="45"/>
      <c r="AL238" s="45"/>
      <c r="AM238" s="45"/>
      <c r="AN238" s="44">
        <v>0</v>
      </c>
      <c r="AO238" s="45"/>
      <c r="AP238" s="44">
        <v>0</v>
      </c>
      <c r="AQ238" s="45"/>
      <c r="AR238" s="45"/>
      <c r="AS238" s="45"/>
      <c r="AT238" s="44">
        <v>131</v>
      </c>
    </row>
    <row r="239" spans="1:46"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spans="1:46" s="1" customFormat="1" ht="20.100000000000001" customHeight="1" x14ac:dyDescent="0.25">
      <c r="A240" s="3"/>
      <c r="B240" s="49" t="s">
        <v>199</v>
      </c>
      <c r="C240" s="50"/>
      <c r="D240" s="50"/>
      <c r="E240" s="5"/>
      <c r="F240" s="51">
        <v>4273</v>
      </c>
      <c r="G240" s="52"/>
      <c r="H240" s="52"/>
      <c r="I240" s="52"/>
      <c r="J240" s="51">
        <v>14439</v>
      </c>
      <c r="K240" s="51">
        <v>125</v>
      </c>
      <c r="L240" s="51">
        <v>144</v>
      </c>
      <c r="M240" s="52"/>
      <c r="N240" s="51">
        <v>14708</v>
      </c>
      <c r="O240" s="52"/>
      <c r="P240" s="52"/>
      <c r="Q240" s="52"/>
      <c r="R240" s="51">
        <v>26</v>
      </c>
      <c r="S240" s="51">
        <v>521</v>
      </c>
      <c r="T240" s="51">
        <v>1685</v>
      </c>
      <c r="U240" s="51">
        <v>929</v>
      </c>
      <c r="V240" s="52"/>
      <c r="W240" s="51">
        <v>1805</v>
      </c>
      <c r="X240" s="51">
        <v>104</v>
      </c>
      <c r="Y240" s="51">
        <v>182</v>
      </c>
      <c r="Z240" s="51">
        <v>891</v>
      </c>
      <c r="AA240" s="51">
        <v>1239</v>
      </c>
      <c r="AB240" s="51">
        <v>719</v>
      </c>
      <c r="AC240" s="51">
        <v>6937</v>
      </c>
      <c r="AD240" s="51">
        <v>22</v>
      </c>
      <c r="AE240" s="52"/>
      <c r="AF240" s="51">
        <v>15060</v>
      </c>
      <c r="AG240" s="52"/>
      <c r="AH240" s="52"/>
      <c r="AI240" s="52"/>
      <c r="AJ240" s="51">
        <v>3434</v>
      </c>
      <c r="AK240" s="52"/>
      <c r="AL240" s="52"/>
      <c r="AM240" s="52"/>
      <c r="AN240" s="51">
        <v>0</v>
      </c>
      <c r="AO240" s="52"/>
      <c r="AP240" s="51">
        <v>487</v>
      </c>
      <c r="AQ240" s="52"/>
      <c r="AR240" s="52"/>
      <c r="AS240" s="52"/>
      <c r="AT240" s="51">
        <v>1095</v>
      </c>
    </row>
    <row r="241" spans="2:46"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spans="2:46"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spans="2:46"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spans="2:46" ht="20.100000000000001" customHeight="1" x14ac:dyDescent="0.2">
      <c r="D244" s="2" t="s">
        <v>201</v>
      </c>
      <c r="F244" s="37">
        <v>687</v>
      </c>
      <c r="G244" s="37"/>
      <c r="H244" s="37"/>
      <c r="I244" s="37"/>
      <c r="J244" s="37">
        <v>1843</v>
      </c>
      <c r="K244" s="37">
        <v>0</v>
      </c>
      <c r="L244" s="37">
        <v>55</v>
      </c>
      <c r="M244" s="37"/>
      <c r="N244" s="37">
        <v>1898</v>
      </c>
      <c r="O244" s="37"/>
      <c r="P244" s="37"/>
      <c r="Q244" s="37"/>
      <c r="R244" s="37">
        <v>1</v>
      </c>
      <c r="S244" s="37">
        <v>106</v>
      </c>
      <c r="T244" s="37">
        <v>123</v>
      </c>
      <c r="U244" s="37">
        <v>53</v>
      </c>
      <c r="V244" s="37"/>
      <c r="W244" s="37">
        <v>329</v>
      </c>
      <c r="X244" s="37">
        <v>8</v>
      </c>
      <c r="Y244" s="37">
        <v>3</v>
      </c>
      <c r="Z244" s="37">
        <v>327</v>
      </c>
      <c r="AA244" s="37">
        <v>128</v>
      </c>
      <c r="AB244" s="37">
        <v>136</v>
      </c>
      <c r="AC244" s="37">
        <v>1045</v>
      </c>
      <c r="AD244" s="37">
        <v>0</v>
      </c>
      <c r="AE244" s="37"/>
      <c r="AF244" s="37">
        <v>2259</v>
      </c>
      <c r="AG244" s="37"/>
      <c r="AH244" s="37"/>
      <c r="AI244" s="37"/>
      <c r="AJ244" s="37">
        <v>302</v>
      </c>
      <c r="AK244" s="37"/>
      <c r="AL244" s="37"/>
      <c r="AM244" s="37"/>
      <c r="AN244" s="37">
        <v>0</v>
      </c>
      <c r="AO244" s="37"/>
      <c r="AP244" s="37">
        <v>24</v>
      </c>
      <c r="AQ244" s="37"/>
      <c r="AR244" s="37"/>
      <c r="AS244" s="37"/>
      <c r="AT244" s="37">
        <v>254</v>
      </c>
    </row>
    <row r="245" spans="2:46" ht="20.100000000000001" customHeight="1" x14ac:dyDescent="0.2">
      <c r="D245" s="38" t="s">
        <v>202</v>
      </c>
      <c r="F245" s="39">
        <v>356</v>
      </c>
      <c r="G245" s="40"/>
      <c r="H245" s="40"/>
      <c r="I245" s="40"/>
      <c r="J245" s="39">
        <v>1832</v>
      </c>
      <c r="K245" s="39">
        <v>31</v>
      </c>
      <c r="L245" s="39">
        <v>22</v>
      </c>
      <c r="M245" s="40"/>
      <c r="N245" s="39">
        <v>1885</v>
      </c>
      <c r="O245" s="40"/>
      <c r="P245" s="40"/>
      <c r="Q245" s="40"/>
      <c r="R245" s="39">
        <v>5</v>
      </c>
      <c r="S245" s="39">
        <v>100</v>
      </c>
      <c r="T245" s="39">
        <v>115</v>
      </c>
      <c r="U245" s="39">
        <v>68</v>
      </c>
      <c r="V245" s="40"/>
      <c r="W245" s="39">
        <v>374</v>
      </c>
      <c r="X245" s="39">
        <v>3</v>
      </c>
      <c r="Y245" s="39">
        <v>2</v>
      </c>
      <c r="Z245" s="39">
        <v>104</v>
      </c>
      <c r="AA245" s="39">
        <v>81</v>
      </c>
      <c r="AB245" s="39">
        <v>36</v>
      </c>
      <c r="AC245" s="39">
        <v>971</v>
      </c>
      <c r="AD245" s="39">
        <v>11</v>
      </c>
      <c r="AE245" s="40"/>
      <c r="AF245" s="39">
        <v>1870</v>
      </c>
      <c r="AG245" s="40"/>
      <c r="AH245" s="40"/>
      <c r="AI245" s="40"/>
      <c r="AJ245" s="39">
        <v>363</v>
      </c>
      <c r="AK245" s="40"/>
      <c r="AL245" s="40"/>
      <c r="AM245" s="40"/>
      <c r="AN245" s="39">
        <v>0</v>
      </c>
      <c r="AO245" s="40"/>
      <c r="AP245" s="39">
        <v>8</v>
      </c>
      <c r="AQ245" s="40"/>
      <c r="AR245" s="40"/>
      <c r="AS245" s="40"/>
      <c r="AT245" s="39">
        <v>3</v>
      </c>
    </row>
    <row r="246" spans="2:46" ht="20.100000000000001" customHeight="1" x14ac:dyDescent="0.2">
      <c r="D246" s="2" t="s">
        <v>203</v>
      </c>
      <c r="F246" s="37">
        <v>294</v>
      </c>
      <c r="G246" s="37"/>
      <c r="H246" s="37"/>
      <c r="I246" s="37"/>
      <c r="J246" s="37">
        <v>1829</v>
      </c>
      <c r="K246" s="37">
        <v>32</v>
      </c>
      <c r="L246" s="37">
        <v>36</v>
      </c>
      <c r="M246" s="37"/>
      <c r="N246" s="37">
        <v>1897</v>
      </c>
      <c r="O246" s="37"/>
      <c r="P246" s="37"/>
      <c r="Q246" s="37"/>
      <c r="R246" s="37">
        <v>4</v>
      </c>
      <c r="S246" s="37">
        <v>67</v>
      </c>
      <c r="T246" s="37">
        <v>145</v>
      </c>
      <c r="U246" s="37">
        <v>57</v>
      </c>
      <c r="V246" s="37"/>
      <c r="W246" s="37">
        <v>473</v>
      </c>
      <c r="X246" s="37">
        <v>8</v>
      </c>
      <c r="Y246" s="37">
        <v>9</v>
      </c>
      <c r="Z246" s="37">
        <v>106</v>
      </c>
      <c r="AA246" s="37">
        <v>127</v>
      </c>
      <c r="AB246" s="37">
        <v>39</v>
      </c>
      <c r="AC246" s="37">
        <v>988</v>
      </c>
      <c r="AD246" s="37">
        <v>1</v>
      </c>
      <c r="AE246" s="37"/>
      <c r="AF246" s="37">
        <v>2024</v>
      </c>
      <c r="AG246" s="37"/>
      <c r="AH246" s="37"/>
      <c r="AI246" s="37"/>
      <c r="AJ246" s="37">
        <v>163</v>
      </c>
      <c r="AK246" s="37"/>
      <c r="AL246" s="37"/>
      <c r="AM246" s="37"/>
      <c r="AN246" s="37">
        <v>0</v>
      </c>
      <c r="AO246" s="37"/>
      <c r="AP246" s="37">
        <v>4</v>
      </c>
      <c r="AQ246" s="37"/>
      <c r="AR246" s="37"/>
      <c r="AS246" s="37"/>
      <c r="AT246" s="37">
        <v>0</v>
      </c>
    </row>
    <row r="247" spans="2:46" ht="20.100000000000001" customHeight="1" x14ac:dyDescent="0.2">
      <c r="D247" s="38" t="s">
        <v>204</v>
      </c>
      <c r="F247" s="39">
        <v>67</v>
      </c>
      <c r="G247" s="40"/>
      <c r="H247" s="40"/>
      <c r="I247" s="40"/>
      <c r="J247" s="39">
        <v>442</v>
      </c>
      <c r="K247" s="39">
        <v>2</v>
      </c>
      <c r="L247" s="39">
        <v>9</v>
      </c>
      <c r="M247" s="40"/>
      <c r="N247" s="39">
        <v>453</v>
      </c>
      <c r="O247" s="40"/>
      <c r="P247" s="40"/>
      <c r="Q247" s="40"/>
      <c r="R247" s="39">
        <v>0</v>
      </c>
      <c r="S247" s="39">
        <v>18</v>
      </c>
      <c r="T247" s="39">
        <v>37</v>
      </c>
      <c r="U247" s="39">
        <v>17</v>
      </c>
      <c r="V247" s="40"/>
      <c r="W247" s="39">
        <v>53</v>
      </c>
      <c r="X247" s="39">
        <v>1</v>
      </c>
      <c r="Y247" s="39">
        <v>1</v>
      </c>
      <c r="Z247" s="39">
        <v>36</v>
      </c>
      <c r="AA247" s="39">
        <v>41</v>
      </c>
      <c r="AB247" s="39">
        <v>15</v>
      </c>
      <c r="AC247" s="39">
        <v>219</v>
      </c>
      <c r="AD247" s="39">
        <v>0</v>
      </c>
      <c r="AE247" s="40"/>
      <c r="AF247" s="39">
        <v>438</v>
      </c>
      <c r="AG247" s="40"/>
      <c r="AH247" s="40"/>
      <c r="AI247" s="40"/>
      <c r="AJ247" s="39">
        <v>75</v>
      </c>
      <c r="AK247" s="40"/>
      <c r="AL247" s="40"/>
      <c r="AM247" s="40"/>
      <c r="AN247" s="39">
        <v>0</v>
      </c>
      <c r="AO247" s="40"/>
      <c r="AP247" s="39">
        <v>7</v>
      </c>
      <c r="AQ247" s="40"/>
      <c r="AR247" s="40"/>
      <c r="AS247" s="40"/>
      <c r="AT247" s="39">
        <v>0</v>
      </c>
    </row>
    <row r="248" spans="2:46" ht="20.100000000000001" customHeight="1" x14ac:dyDescent="0.2">
      <c r="D248" s="2" t="s">
        <v>205</v>
      </c>
      <c r="F248" s="37">
        <v>80</v>
      </c>
      <c r="G248" s="37"/>
      <c r="H248" s="37"/>
      <c r="I248" s="37"/>
      <c r="J248" s="37">
        <v>417</v>
      </c>
      <c r="K248" s="37">
        <v>3</v>
      </c>
      <c r="L248" s="37">
        <v>7</v>
      </c>
      <c r="M248" s="37"/>
      <c r="N248" s="37">
        <v>427</v>
      </c>
      <c r="O248" s="37"/>
      <c r="P248" s="37"/>
      <c r="Q248" s="37"/>
      <c r="R248" s="37">
        <v>2</v>
      </c>
      <c r="S248" s="37">
        <v>10</v>
      </c>
      <c r="T248" s="37">
        <v>25</v>
      </c>
      <c r="U248" s="37">
        <v>12</v>
      </c>
      <c r="V248" s="37"/>
      <c r="W248" s="37">
        <v>63</v>
      </c>
      <c r="X248" s="37">
        <v>1</v>
      </c>
      <c r="Y248" s="37">
        <v>1</v>
      </c>
      <c r="Z248" s="37">
        <v>33</v>
      </c>
      <c r="AA248" s="37">
        <v>31</v>
      </c>
      <c r="AB248" s="37">
        <v>12</v>
      </c>
      <c r="AC248" s="37">
        <v>228</v>
      </c>
      <c r="AD248" s="37">
        <v>1</v>
      </c>
      <c r="AE248" s="37"/>
      <c r="AF248" s="37">
        <v>419</v>
      </c>
      <c r="AG248" s="37"/>
      <c r="AH248" s="37"/>
      <c r="AI248" s="37"/>
      <c r="AJ248" s="37">
        <v>85</v>
      </c>
      <c r="AK248" s="37"/>
      <c r="AL248" s="37"/>
      <c r="AM248" s="37"/>
      <c r="AN248" s="37">
        <v>0</v>
      </c>
      <c r="AO248" s="37"/>
      <c r="AP248" s="37">
        <v>3</v>
      </c>
      <c r="AQ248" s="37"/>
      <c r="AR248" s="37"/>
      <c r="AS248" s="37"/>
      <c r="AT248" s="37">
        <v>2</v>
      </c>
    </row>
    <row r="249" spans="2:46" ht="20.100000000000001" customHeight="1" x14ac:dyDescent="0.2">
      <c r="D249" s="38" t="s">
        <v>206</v>
      </c>
      <c r="F249" s="39">
        <v>50</v>
      </c>
      <c r="G249" s="40"/>
      <c r="H249" s="40"/>
      <c r="I249" s="40"/>
      <c r="J249" s="39">
        <v>424</v>
      </c>
      <c r="K249" s="39">
        <v>12</v>
      </c>
      <c r="L249" s="39">
        <v>9</v>
      </c>
      <c r="M249" s="40"/>
      <c r="N249" s="39">
        <v>445</v>
      </c>
      <c r="O249" s="40"/>
      <c r="P249" s="40"/>
      <c r="Q249" s="40"/>
      <c r="R249" s="39">
        <v>3</v>
      </c>
      <c r="S249" s="39">
        <v>20</v>
      </c>
      <c r="T249" s="39">
        <v>42</v>
      </c>
      <c r="U249" s="39">
        <v>23</v>
      </c>
      <c r="V249" s="40"/>
      <c r="W249" s="39">
        <v>44</v>
      </c>
      <c r="X249" s="39">
        <v>2</v>
      </c>
      <c r="Y249" s="39">
        <v>0</v>
      </c>
      <c r="Z249" s="39">
        <v>38</v>
      </c>
      <c r="AA249" s="39">
        <v>26</v>
      </c>
      <c r="AB249" s="39">
        <v>25</v>
      </c>
      <c r="AC249" s="39">
        <v>200</v>
      </c>
      <c r="AD249" s="39">
        <v>1</v>
      </c>
      <c r="AE249" s="40"/>
      <c r="AF249" s="39">
        <v>424</v>
      </c>
      <c r="AG249" s="40"/>
      <c r="AH249" s="40"/>
      <c r="AI249" s="40"/>
      <c r="AJ249" s="39">
        <v>68</v>
      </c>
      <c r="AK249" s="40"/>
      <c r="AL249" s="40"/>
      <c r="AM249" s="40"/>
      <c r="AN249" s="39">
        <v>0</v>
      </c>
      <c r="AO249" s="40"/>
      <c r="AP249" s="39">
        <v>3</v>
      </c>
      <c r="AQ249" s="40"/>
      <c r="AR249" s="40"/>
      <c r="AS249" s="40"/>
      <c r="AT249" s="39">
        <v>0</v>
      </c>
    </row>
    <row r="250" spans="2:46" ht="20.100000000000001" customHeight="1" x14ac:dyDescent="0.2">
      <c r="D250" s="2" t="s">
        <v>207</v>
      </c>
      <c r="F250" s="37">
        <v>271</v>
      </c>
      <c r="G250" s="37"/>
      <c r="H250" s="37"/>
      <c r="I250" s="37"/>
      <c r="J250" s="37">
        <v>1301</v>
      </c>
      <c r="K250" s="37">
        <v>19</v>
      </c>
      <c r="L250" s="37">
        <v>17</v>
      </c>
      <c r="M250" s="37"/>
      <c r="N250" s="37">
        <v>1337</v>
      </c>
      <c r="O250" s="37"/>
      <c r="P250" s="37"/>
      <c r="Q250" s="37"/>
      <c r="R250" s="37">
        <v>3</v>
      </c>
      <c r="S250" s="37">
        <v>111</v>
      </c>
      <c r="T250" s="37">
        <v>80</v>
      </c>
      <c r="U250" s="37">
        <v>67</v>
      </c>
      <c r="V250" s="37"/>
      <c r="W250" s="37">
        <v>214</v>
      </c>
      <c r="X250" s="37">
        <v>0</v>
      </c>
      <c r="Y250" s="37">
        <v>0</v>
      </c>
      <c r="Z250" s="37">
        <v>34</v>
      </c>
      <c r="AA250" s="37">
        <v>68</v>
      </c>
      <c r="AB250" s="37">
        <v>38</v>
      </c>
      <c r="AC250" s="37">
        <v>731</v>
      </c>
      <c r="AD250" s="37">
        <v>0</v>
      </c>
      <c r="AE250" s="37"/>
      <c r="AF250" s="37">
        <v>1346</v>
      </c>
      <c r="AG250" s="37"/>
      <c r="AH250" s="37"/>
      <c r="AI250" s="37"/>
      <c r="AJ250" s="37">
        <v>261</v>
      </c>
      <c r="AK250" s="37"/>
      <c r="AL250" s="37"/>
      <c r="AM250" s="37"/>
      <c r="AN250" s="37">
        <v>0</v>
      </c>
      <c r="AO250" s="37"/>
      <c r="AP250" s="37">
        <v>1</v>
      </c>
      <c r="AQ250" s="37"/>
      <c r="AR250" s="37"/>
      <c r="AS250" s="37"/>
      <c r="AT250" s="37">
        <v>6</v>
      </c>
    </row>
    <row r="251" spans="2:46" ht="20.100000000000001" customHeight="1" x14ac:dyDescent="0.2">
      <c r="D251" s="38" t="s">
        <v>208</v>
      </c>
      <c r="F251" s="39">
        <v>280</v>
      </c>
      <c r="G251" s="40"/>
      <c r="H251" s="40"/>
      <c r="I251" s="40"/>
      <c r="J251" s="39">
        <v>1312</v>
      </c>
      <c r="K251" s="39">
        <v>28</v>
      </c>
      <c r="L251" s="39">
        <v>23</v>
      </c>
      <c r="M251" s="40"/>
      <c r="N251" s="39">
        <v>1363</v>
      </c>
      <c r="O251" s="40"/>
      <c r="P251" s="40"/>
      <c r="Q251" s="40"/>
      <c r="R251" s="39">
        <v>6</v>
      </c>
      <c r="S251" s="39">
        <v>83</v>
      </c>
      <c r="T251" s="39">
        <v>86</v>
      </c>
      <c r="U251" s="39">
        <v>53</v>
      </c>
      <c r="V251" s="40"/>
      <c r="W251" s="39">
        <v>259</v>
      </c>
      <c r="X251" s="39">
        <v>5</v>
      </c>
      <c r="Y251" s="39">
        <v>5</v>
      </c>
      <c r="Z251" s="39">
        <v>52</v>
      </c>
      <c r="AA251" s="39">
        <v>70</v>
      </c>
      <c r="AB251" s="39">
        <v>36</v>
      </c>
      <c r="AC251" s="39">
        <v>755</v>
      </c>
      <c r="AD251" s="39">
        <v>3</v>
      </c>
      <c r="AE251" s="40"/>
      <c r="AF251" s="39">
        <v>1413</v>
      </c>
      <c r="AG251" s="40"/>
      <c r="AH251" s="40"/>
      <c r="AI251" s="40"/>
      <c r="AJ251" s="39">
        <v>230</v>
      </c>
      <c r="AK251" s="40"/>
      <c r="AL251" s="40"/>
      <c r="AM251" s="40"/>
      <c r="AN251" s="39">
        <v>0</v>
      </c>
      <c r="AO251" s="40"/>
      <c r="AP251" s="39">
        <v>0</v>
      </c>
      <c r="AQ251" s="40"/>
      <c r="AR251" s="40"/>
      <c r="AS251" s="40"/>
      <c r="AT251" s="39">
        <v>8</v>
      </c>
    </row>
    <row r="252" spans="2:46" ht="20.100000000000001" customHeight="1" x14ac:dyDescent="0.2">
      <c r="D252" s="2" t="s">
        <v>209</v>
      </c>
      <c r="F252" s="37">
        <v>66</v>
      </c>
      <c r="G252" s="37"/>
      <c r="H252" s="37"/>
      <c r="I252" s="37"/>
      <c r="J252" s="37">
        <v>350</v>
      </c>
      <c r="K252" s="37">
        <v>3</v>
      </c>
      <c r="L252" s="37">
        <v>3</v>
      </c>
      <c r="M252" s="37"/>
      <c r="N252" s="37">
        <v>356</v>
      </c>
      <c r="O252" s="37"/>
      <c r="P252" s="37"/>
      <c r="Q252" s="37"/>
      <c r="R252" s="37">
        <v>0</v>
      </c>
      <c r="S252" s="37">
        <v>9</v>
      </c>
      <c r="T252" s="37">
        <v>14</v>
      </c>
      <c r="U252" s="37">
        <v>12</v>
      </c>
      <c r="V252" s="37"/>
      <c r="W252" s="37">
        <v>40</v>
      </c>
      <c r="X252" s="37">
        <v>1</v>
      </c>
      <c r="Y252" s="37">
        <v>0</v>
      </c>
      <c r="Z252" s="37">
        <v>37</v>
      </c>
      <c r="AA252" s="37">
        <v>19</v>
      </c>
      <c r="AB252" s="37">
        <v>13</v>
      </c>
      <c r="AC252" s="37">
        <v>195</v>
      </c>
      <c r="AD252" s="37">
        <v>0</v>
      </c>
      <c r="AE252" s="37"/>
      <c r="AF252" s="37">
        <v>340</v>
      </c>
      <c r="AG252" s="37"/>
      <c r="AH252" s="37"/>
      <c r="AI252" s="37"/>
      <c r="AJ252" s="37">
        <v>59</v>
      </c>
      <c r="AK252" s="37"/>
      <c r="AL252" s="37"/>
      <c r="AM252" s="37"/>
      <c r="AN252" s="37">
        <v>0</v>
      </c>
      <c r="AO252" s="37"/>
      <c r="AP252" s="37">
        <v>23</v>
      </c>
      <c r="AQ252" s="37"/>
      <c r="AR252" s="37"/>
      <c r="AS252" s="37"/>
      <c r="AT252" s="37">
        <v>0</v>
      </c>
    </row>
    <row r="253" spans="2:46" ht="20.100000000000001" customHeight="1" x14ac:dyDescent="0.2">
      <c r="D253" s="38" t="s">
        <v>210</v>
      </c>
      <c r="F253" s="39">
        <v>454</v>
      </c>
      <c r="G253" s="40"/>
      <c r="H253" s="40"/>
      <c r="I253" s="40"/>
      <c r="J253" s="39">
        <v>1839</v>
      </c>
      <c r="K253" s="39">
        <v>69</v>
      </c>
      <c r="L253" s="39">
        <v>21</v>
      </c>
      <c r="M253" s="40"/>
      <c r="N253" s="39">
        <v>1929</v>
      </c>
      <c r="O253" s="40"/>
      <c r="P253" s="40"/>
      <c r="Q253" s="40"/>
      <c r="R253" s="39">
        <v>6</v>
      </c>
      <c r="S253" s="39">
        <v>64</v>
      </c>
      <c r="T253" s="39">
        <v>89</v>
      </c>
      <c r="U253" s="39">
        <v>63</v>
      </c>
      <c r="V253" s="40"/>
      <c r="W253" s="39">
        <v>434</v>
      </c>
      <c r="X253" s="39">
        <v>6</v>
      </c>
      <c r="Y253" s="39">
        <v>7</v>
      </c>
      <c r="Z253" s="39">
        <v>111</v>
      </c>
      <c r="AA253" s="39">
        <v>95</v>
      </c>
      <c r="AB253" s="39">
        <v>74</v>
      </c>
      <c r="AC253" s="39">
        <v>1078</v>
      </c>
      <c r="AD253" s="39">
        <v>0</v>
      </c>
      <c r="AE253" s="40"/>
      <c r="AF253" s="39">
        <v>2027</v>
      </c>
      <c r="AG253" s="40"/>
      <c r="AH253" s="40"/>
      <c r="AI253" s="40"/>
      <c r="AJ253" s="39">
        <v>344</v>
      </c>
      <c r="AK253" s="40"/>
      <c r="AL253" s="40"/>
      <c r="AM253" s="40"/>
      <c r="AN253" s="39">
        <v>0</v>
      </c>
      <c r="AO253" s="40"/>
      <c r="AP253" s="39">
        <v>12</v>
      </c>
      <c r="AQ253" s="40"/>
      <c r="AR253" s="40"/>
      <c r="AS253" s="40"/>
      <c r="AT253" s="39">
        <v>60</v>
      </c>
    </row>
    <row r="254" spans="2:46" ht="20.100000000000001" customHeight="1" x14ac:dyDescent="0.2">
      <c r="D254" s="2" t="s">
        <v>211</v>
      </c>
      <c r="F254" s="37">
        <v>0</v>
      </c>
      <c r="G254" s="37"/>
      <c r="H254" s="37"/>
      <c r="I254" s="37"/>
      <c r="J254" s="37">
        <v>268</v>
      </c>
      <c r="K254" s="37">
        <v>0</v>
      </c>
      <c r="L254" s="37">
        <v>0</v>
      </c>
      <c r="M254" s="37"/>
      <c r="N254" s="37">
        <v>268</v>
      </c>
      <c r="O254" s="37"/>
      <c r="P254" s="37"/>
      <c r="Q254" s="37"/>
      <c r="R254" s="37">
        <v>0</v>
      </c>
      <c r="S254" s="37">
        <v>19</v>
      </c>
      <c r="T254" s="37">
        <v>25</v>
      </c>
      <c r="U254" s="37">
        <v>3</v>
      </c>
      <c r="V254" s="37"/>
      <c r="W254" s="37">
        <v>3</v>
      </c>
      <c r="X254" s="37">
        <v>0</v>
      </c>
      <c r="Y254" s="37">
        <v>0</v>
      </c>
      <c r="Z254" s="37">
        <v>0</v>
      </c>
      <c r="AA254" s="37">
        <v>1</v>
      </c>
      <c r="AB254" s="37">
        <v>0</v>
      </c>
      <c r="AC254" s="37">
        <v>17</v>
      </c>
      <c r="AD254" s="37">
        <v>0</v>
      </c>
      <c r="AE254" s="37"/>
      <c r="AF254" s="37">
        <v>68</v>
      </c>
      <c r="AG254" s="37"/>
      <c r="AH254" s="37"/>
      <c r="AI254" s="37"/>
      <c r="AJ254" s="37">
        <v>200</v>
      </c>
      <c r="AK254" s="37"/>
      <c r="AL254" s="37"/>
      <c r="AM254" s="37"/>
      <c r="AN254" s="37">
        <v>0</v>
      </c>
      <c r="AO254" s="37"/>
      <c r="AP254" s="37">
        <v>0</v>
      </c>
      <c r="AQ254" s="37"/>
      <c r="AR254" s="37"/>
      <c r="AS254" s="37"/>
      <c r="AT254" s="37">
        <v>0</v>
      </c>
    </row>
    <row r="255" spans="2:46" ht="20.100000000000001" customHeight="1" x14ac:dyDescent="0.2">
      <c r="D255" s="38" t="s">
        <v>212</v>
      </c>
      <c r="F255" s="39">
        <v>0</v>
      </c>
      <c r="G255" s="40"/>
      <c r="H255" s="40"/>
      <c r="I255" s="40"/>
      <c r="J255" s="39">
        <v>273</v>
      </c>
      <c r="K255" s="39">
        <v>0</v>
      </c>
      <c r="L255" s="39">
        <v>0</v>
      </c>
      <c r="M255" s="40"/>
      <c r="N255" s="39">
        <v>273</v>
      </c>
      <c r="O255" s="40"/>
      <c r="P255" s="40"/>
      <c r="Q255" s="40"/>
      <c r="R255" s="39">
        <v>1</v>
      </c>
      <c r="S255" s="39">
        <v>13</v>
      </c>
      <c r="T255" s="39">
        <v>16</v>
      </c>
      <c r="U255" s="39">
        <v>1</v>
      </c>
      <c r="V255" s="40"/>
      <c r="W255" s="39">
        <v>1</v>
      </c>
      <c r="X255" s="39">
        <v>0</v>
      </c>
      <c r="Y255" s="39">
        <v>0</v>
      </c>
      <c r="Z255" s="39">
        <v>0</v>
      </c>
      <c r="AA255" s="39">
        <v>0</v>
      </c>
      <c r="AB255" s="39">
        <v>0</v>
      </c>
      <c r="AC255" s="39">
        <v>9</v>
      </c>
      <c r="AD255" s="39">
        <v>0</v>
      </c>
      <c r="AE255" s="40"/>
      <c r="AF255" s="39">
        <v>41</v>
      </c>
      <c r="AG255" s="40"/>
      <c r="AH255" s="40"/>
      <c r="AI255" s="40"/>
      <c r="AJ255" s="39">
        <v>232</v>
      </c>
      <c r="AK255" s="40"/>
      <c r="AL255" s="40"/>
      <c r="AM255" s="40"/>
      <c r="AN255" s="39">
        <v>0</v>
      </c>
      <c r="AO255" s="40"/>
      <c r="AP255" s="39">
        <v>0</v>
      </c>
      <c r="AQ255" s="40"/>
      <c r="AR255" s="40"/>
      <c r="AS255" s="40"/>
      <c r="AT255" s="39">
        <v>0</v>
      </c>
    </row>
    <row r="256" spans="2:46"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spans="1:46" s="1" customFormat="1" ht="20.100000000000001" customHeight="1" x14ac:dyDescent="0.2">
      <c r="A257" s="3"/>
      <c r="B257" s="6"/>
      <c r="C257" s="42" t="s">
        <v>180</v>
      </c>
      <c r="D257" s="42"/>
      <c r="E257" s="5"/>
      <c r="F257" s="44">
        <v>2605</v>
      </c>
      <c r="G257" s="45"/>
      <c r="H257" s="45"/>
      <c r="I257" s="45"/>
      <c r="J257" s="44">
        <v>12130</v>
      </c>
      <c r="K257" s="44">
        <v>199</v>
      </c>
      <c r="L257" s="44">
        <v>202</v>
      </c>
      <c r="M257" s="45"/>
      <c r="N257" s="44">
        <v>12531</v>
      </c>
      <c r="O257" s="45"/>
      <c r="P257" s="45"/>
      <c r="Q257" s="45"/>
      <c r="R257" s="44">
        <v>31</v>
      </c>
      <c r="S257" s="44">
        <v>620</v>
      </c>
      <c r="T257" s="44">
        <v>797</v>
      </c>
      <c r="U257" s="44">
        <v>429</v>
      </c>
      <c r="V257" s="45"/>
      <c r="W257" s="44">
        <v>2287</v>
      </c>
      <c r="X257" s="44">
        <v>35</v>
      </c>
      <c r="Y257" s="44">
        <v>28</v>
      </c>
      <c r="Z257" s="44">
        <v>878</v>
      </c>
      <c r="AA257" s="44">
        <v>687</v>
      </c>
      <c r="AB257" s="44">
        <v>424</v>
      </c>
      <c r="AC257" s="44">
        <v>6436</v>
      </c>
      <c r="AD257" s="44">
        <v>17</v>
      </c>
      <c r="AE257" s="45"/>
      <c r="AF257" s="44">
        <v>12669</v>
      </c>
      <c r="AG257" s="45"/>
      <c r="AH257" s="45"/>
      <c r="AI257" s="45"/>
      <c r="AJ257" s="44">
        <v>2382</v>
      </c>
      <c r="AK257" s="45"/>
      <c r="AL257" s="45"/>
      <c r="AM257" s="45"/>
      <c r="AN257" s="44">
        <v>0</v>
      </c>
      <c r="AO257" s="45"/>
      <c r="AP257" s="44">
        <v>85</v>
      </c>
      <c r="AQ257" s="45"/>
      <c r="AR257" s="45"/>
      <c r="AS257" s="45"/>
      <c r="AT257" s="44">
        <v>333</v>
      </c>
    </row>
    <row r="258" spans="1:46"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row>
    <row r="259" spans="1:46" s="1" customFormat="1" ht="20.100000000000001" customHeight="1" x14ac:dyDescent="0.25">
      <c r="A259" s="3"/>
      <c r="B259" s="49" t="s">
        <v>213</v>
      </c>
      <c r="C259" s="50"/>
      <c r="D259" s="50"/>
      <c r="E259" s="5"/>
      <c r="F259" s="51">
        <v>2605</v>
      </c>
      <c r="G259" s="52"/>
      <c r="H259" s="52"/>
      <c r="I259" s="52"/>
      <c r="J259" s="51">
        <v>12130</v>
      </c>
      <c r="K259" s="51">
        <v>199</v>
      </c>
      <c r="L259" s="51">
        <v>202</v>
      </c>
      <c r="M259" s="52"/>
      <c r="N259" s="51">
        <v>12531</v>
      </c>
      <c r="O259" s="52"/>
      <c r="P259" s="52"/>
      <c r="Q259" s="52"/>
      <c r="R259" s="51">
        <v>31</v>
      </c>
      <c r="S259" s="51">
        <v>620</v>
      </c>
      <c r="T259" s="51">
        <v>797</v>
      </c>
      <c r="U259" s="51">
        <v>429</v>
      </c>
      <c r="V259" s="52"/>
      <c r="W259" s="51">
        <v>2287</v>
      </c>
      <c r="X259" s="51">
        <v>35</v>
      </c>
      <c r="Y259" s="51">
        <v>28</v>
      </c>
      <c r="Z259" s="51">
        <v>878</v>
      </c>
      <c r="AA259" s="51">
        <v>687</v>
      </c>
      <c r="AB259" s="51">
        <v>424</v>
      </c>
      <c r="AC259" s="51">
        <v>6436</v>
      </c>
      <c r="AD259" s="51">
        <v>17</v>
      </c>
      <c r="AE259" s="52"/>
      <c r="AF259" s="51">
        <v>12669</v>
      </c>
      <c r="AG259" s="52"/>
      <c r="AH259" s="52"/>
      <c r="AI259" s="52"/>
      <c r="AJ259" s="51">
        <v>2382</v>
      </c>
      <c r="AK259" s="52"/>
      <c r="AL259" s="52"/>
      <c r="AM259" s="52"/>
      <c r="AN259" s="51">
        <v>0</v>
      </c>
      <c r="AO259" s="52"/>
      <c r="AP259" s="51">
        <v>85</v>
      </c>
      <c r="AQ259" s="52"/>
      <c r="AR259" s="52"/>
      <c r="AS259" s="52"/>
      <c r="AT259" s="51">
        <v>333</v>
      </c>
    </row>
    <row r="260" spans="1:46"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spans="1:46"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spans="1:46"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spans="1:46" ht="20.100000000000001" customHeight="1" x14ac:dyDescent="0.2">
      <c r="D263" s="2" t="s">
        <v>215</v>
      </c>
      <c r="F263" s="37">
        <v>0</v>
      </c>
      <c r="G263" s="37"/>
      <c r="H263" s="37"/>
      <c r="I263" s="37"/>
      <c r="J263" s="37">
        <v>895</v>
      </c>
      <c r="K263" s="37">
        <v>9</v>
      </c>
      <c r="L263" s="37">
        <v>16</v>
      </c>
      <c r="M263" s="37"/>
      <c r="N263" s="37">
        <v>920</v>
      </c>
      <c r="O263" s="37"/>
      <c r="P263" s="37"/>
      <c r="Q263" s="37"/>
      <c r="R263" s="37">
        <v>0</v>
      </c>
      <c r="S263" s="37">
        <v>27</v>
      </c>
      <c r="T263" s="37">
        <v>38</v>
      </c>
      <c r="U263" s="37">
        <v>20</v>
      </c>
      <c r="V263" s="37"/>
      <c r="W263" s="37">
        <v>113</v>
      </c>
      <c r="X263" s="37">
        <v>6</v>
      </c>
      <c r="Y263" s="37">
        <v>1</v>
      </c>
      <c r="Z263" s="37">
        <v>48</v>
      </c>
      <c r="AA263" s="37">
        <v>84</v>
      </c>
      <c r="AB263" s="37">
        <v>33</v>
      </c>
      <c r="AC263" s="37">
        <v>499</v>
      </c>
      <c r="AD263" s="37">
        <v>0</v>
      </c>
      <c r="AE263" s="37"/>
      <c r="AF263" s="37">
        <v>869</v>
      </c>
      <c r="AG263" s="37"/>
      <c r="AH263" s="37"/>
      <c r="AI263" s="37"/>
      <c r="AJ263" s="37">
        <v>295</v>
      </c>
      <c r="AK263" s="37"/>
      <c r="AL263" s="37"/>
      <c r="AM263" s="37"/>
      <c r="AN263" s="37">
        <v>244</v>
      </c>
      <c r="AO263" s="37"/>
      <c r="AP263" s="37">
        <v>0</v>
      </c>
      <c r="AQ263" s="37"/>
      <c r="AR263" s="37"/>
      <c r="AS263" s="37"/>
      <c r="AT263" s="37">
        <v>0</v>
      </c>
    </row>
    <row r="264" spans="1:46" ht="20.100000000000001" customHeight="1" x14ac:dyDescent="0.2">
      <c r="D264" s="38" t="s">
        <v>216</v>
      </c>
      <c r="F264" s="39">
        <v>0</v>
      </c>
      <c r="G264" s="40"/>
      <c r="H264" s="40"/>
      <c r="I264" s="40"/>
      <c r="J264" s="39">
        <v>884</v>
      </c>
      <c r="K264" s="39">
        <v>12</v>
      </c>
      <c r="L264" s="39">
        <v>21</v>
      </c>
      <c r="M264" s="40"/>
      <c r="N264" s="39">
        <v>917</v>
      </c>
      <c r="O264" s="40"/>
      <c r="P264" s="40"/>
      <c r="Q264" s="40"/>
      <c r="R264" s="39">
        <v>0</v>
      </c>
      <c r="S264" s="39">
        <v>24</v>
      </c>
      <c r="T264" s="39">
        <v>38</v>
      </c>
      <c r="U264" s="39">
        <v>31</v>
      </c>
      <c r="V264" s="40"/>
      <c r="W264" s="39">
        <v>98</v>
      </c>
      <c r="X264" s="39">
        <v>7</v>
      </c>
      <c r="Y264" s="39">
        <v>10</v>
      </c>
      <c r="Z264" s="39">
        <v>107</v>
      </c>
      <c r="AA264" s="39">
        <v>52</v>
      </c>
      <c r="AB264" s="39">
        <v>20</v>
      </c>
      <c r="AC264" s="39">
        <v>522</v>
      </c>
      <c r="AD264" s="39">
        <v>0</v>
      </c>
      <c r="AE264" s="40"/>
      <c r="AF264" s="39">
        <v>909</v>
      </c>
      <c r="AG264" s="40"/>
      <c r="AH264" s="40"/>
      <c r="AI264" s="40"/>
      <c r="AJ264" s="39">
        <v>296</v>
      </c>
      <c r="AK264" s="40"/>
      <c r="AL264" s="40"/>
      <c r="AM264" s="40"/>
      <c r="AN264" s="39">
        <v>288</v>
      </c>
      <c r="AO264" s="40"/>
      <c r="AP264" s="39">
        <v>0</v>
      </c>
      <c r="AQ264" s="40"/>
      <c r="AR264" s="40"/>
      <c r="AS264" s="40"/>
      <c r="AT264" s="39">
        <v>0</v>
      </c>
    </row>
    <row r="265" spans="1:46" ht="20.100000000000001" customHeight="1" x14ac:dyDescent="0.2">
      <c r="D265" s="2" t="s">
        <v>217</v>
      </c>
      <c r="F265" s="37">
        <v>0</v>
      </c>
      <c r="G265" s="37"/>
      <c r="H265" s="37"/>
      <c r="I265" s="37"/>
      <c r="J265" s="37">
        <v>891</v>
      </c>
      <c r="K265" s="37">
        <v>12</v>
      </c>
      <c r="L265" s="37">
        <v>4</v>
      </c>
      <c r="M265" s="37"/>
      <c r="N265" s="37">
        <v>907</v>
      </c>
      <c r="O265" s="37"/>
      <c r="P265" s="37"/>
      <c r="Q265" s="37"/>
      <c r="R265" s="37">
        <v>0</v>
      </c>
      <c r="S265" s="37">
        <v>32</v>
      </c>
      <c r="T265" s="37">
        <v>40</v>
      </c>
      <c r="U265" s="37">
        <v>29</v>
      </c>
      <c r="V265" s="37"/>
      <c r="W265" s="37">
        <v>123</v>
      </c>
      <c r="X265" s="37">
        <v>5</v>
      </c>
      <c r="Y265" s="37">
        <v>9</v>
      </c>
      <c r="Z265" s="37">
        <v>84</v>
      </c>
      <c r="AA265" s="37">
        <v>39</v>
      </c>
      <c r="AB265" s="37">
        <v>47</v>
      </c>
      <c r="AC265" s="37">
        <v>586</v>
      </c>
      <c r="AD265" s="37">
        <v>1</v>
      </c>
      <c r="AE265" s="37"/>
      <c r="AF265" s="37">
        <v>995</v>
      </c>
      <c r="AG265" s="37"/>
      <c r="AH265" s="37"/>
      <c r="AI265" s="37"/>
      <c r="AJ265" s="37">
        <v>451</v>
      </c>
      <c r="AK265" s="37"/>
      <c r="AL265" s="37"/>
      <c r="AM265" s="37"/>
      <c r="AN265" s="37">
        <v>539</v>
      </c>
      <c r="AO265" s="37"/>
      <c r="AP265" s="37">
        <v>0</v>
      </c>
      <c r="AQ265" s="37"/>
      <c r="AR265" s="37"/>
      <c r="AS265" s="37"/>
      <c r="AT265" s="37">
        <v>104</v>
      </c>
    </row>
    <row r="266" spans="1:46" ht="20.100000000000001" customHeight="1" x14ac:dyDescent="0.2">
      <c r="D266" s="38" t="s">
        <v>218</v>
      </c>
      <c r="F266" s="39">
        <v>0</v>
      </c>
      <c r="G266" s="40"/>
      <c r="H266" s="40"/>
      <c r="I266" s="40"/>
      <c r="J266" s="39">
        <v>885</v>
      </c>
      <c r="K266" s="39">
        <v>9</v>
      </c>
      <c r="L266" s="39">
        <v>1</v>
      </c>
      <c r="M266" s="40"/>
      <c r="N266" s="39">
        <v>895</v>
      </c>
      <c r="O266" s="40"/>
      <c r="P266" s="40"/>
      <c r="Q266" s="40"/>
      <c r="R266" s="39">
        <v>0</v>
      </c>
      <c r="S266" s="39">
        <v>23</v>
      </c>
      <c r="T266" s="39">
        <v>40</v>
      </c>
      <c r="U266" s="39">
        <v>76</v>
      </c>
      <c r="V266" s="40"/>
      <c r="W266" s="39">
        <v>88</v>
      </c>
      <c r="X266" s="39">
        <v>3</v>
      </c>
      <c r="Y266" s="39">
        <v>1</v>
      </c>
      <c r="Z266" s="39">
        <v>29</v>
      </c>
      <c r="AA266" s="39">
        <v>72</v>
      </c>
      <c r="AB266" s="39">
        <v>12</v>
      </c>
      <c r="AC266" s="39">
        <v>485</v>
      </c>
      <c r="AD266" s="39">
        <v>0</v>
      </c>
      <c r="AE266" s="40"/>
      <c r="AF266" s="39">
        <v>829</v>
      </c>
      <c r="AG266" s="40"/>
      <c r="AH266" s="40"/>
      <c r="AI266" s="40"/>
      <c r="AJ266" s="39">
        <v>233</v>
      </c>
      <c r="AK266" s="40"/>
      <c r="AL266" s="40"/>
      <c r="AM266" s="40"/>
      <c r="AN266" s="39">
        <v>167</v>
      </c>
      <c r="AO266" s="40"/>
      <c r="AP266" s="39">
        <v>0</v>
      </c>
      <c r="AQ266" s="40"/>
      <c r="AR266" s="40"/>
      <c r="AS266" s="40"/>
      <c r="AT266" s="39">
        <v>0</v>
      </c>
    </row>
    <row r="267" spans="1:46" ht="20.100000000000001" customHeight="1" x14ac:dyDescent="0.2">
      <c r="D267" s="2" t="s">
        <v>219</v>
      </c>
      <c r="F267" s="37">
        <v>0</v>
      </c>
      <c r="G267" s="37"/>
      <c r="H267" s="37"/>
      <c r="I267" s="37"/>
      <c r="J267" s="37">
        <v>880</v>
      </c>
      <c r="K267" s="37">
        <v>7</v>
      </c>
      <c r="L267" s="37">
        <v>5</v>
      </c>
      <c r="M267" s="37"/>
      <c r="N267" s="37">
        <v>892</v>
      </c>
      <c r="O267" s="37"/>
      <c r="P267" s="37"/>
      <c r="Q267" s="37"/>
      <c r="R267" s="37">
        <v>3</v>
      </c>
      <c r="S267" s="37">
        <v>32</v>
      </c>
      <c r="T267" s="37">
        <v>60</v>
      </c>
      <c r="U267" s="37">
        <v>7</v>
      </c>
      <c r="V267" s="37"/>
      <c r="W267" s="37">
        <v>118</v>
      </c>
      <c r="X267" s="37">
        <v>1</v>
      </c>
      <c r="Y267" s="37">
        <v>0</v>
      </c>
      <c r="Z267" s="37">
        <v>60</v>
      </c>
      <c r="AA267" s="37">
        <v>55</v>
      </c>
      <c r="AB267" s="37">
        <v>22</v>
      </c>
      <c r="AC267" s="37">
        <v>542</v>
      </c>
      <c r="AD267" s="37">
        <v>0</v>
      </c>
      <c r="AE267" s="37"/>
      <c r="AF267" s="37">
        <v>900</v>
      </c>
      <c r="AG267" s="37"/>
      <c r="AH267" s="37"/>
      <c r="AI267" s="37"/>
      <c r="AJ267" s="37">
        <v>159</v>
      </c>
      <c r="AK267" s="37"/>
      <c r="AL267" s="37"/>
      <c r="AM267" s="37"/>
      <c r="AN267" s="37">
        <v>167</v>
      </c>
      <c r="AO267" s="37"/>
      <c r="AP267" s="37">
        <v>0</v>
      </c>
      <c r="AQ267" s="37"/>
      <c r="AR267" s="37"/>
      <c r="AS267" s="37"/>
      <c r="AT267" s="37">
        <v>0</v>
      </c>
    </row>
    <row r="268" spans="1:46"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spans="1:46" ht="20.100000000000001" customHeight="1" x14ac:dyDescent="0.2">
      <c r="C269" s="42" t="s">
        <v>112</v>
      </c>
      <c r="D269" s="42"/>
      <c r="F269" s="44">
        <v>0</v>
      </c>
      <c r="G269" s="45"/>
      <c r="H269" s="45"/>
      <c r="I269" s="45"/>
      <c r="J269" s="44">
        <v>4435</v>
      </c>
      <c r="K269" s="44">
        <v>49</v>
      </c>
      <c r="L269" s="44">
        <v>47</v>
      </c>
      <c r="M269" s="45"/>
      <c r="N269" s="44">
        <v>4531</v>
      </c>
      <c r="O269" s="45"/>
      <c r="P269" s="45"/>
      <c r="Q269" s="45"/>
      <c r="R269" s="44">
        <v>3</v>
      </c>
      <c r="S269" s="44">
        <v>138</v>
      </c>
      <c r="T269" s="44">
        <v>216</v>
      </c>
      <c r="U269" s="44">
        <v>163</v>
      </c>
      <c r="V269" s="45"/>
      <c r="W269" s="44">
        <v>540</v>
      </c>
      <c r="X269" s="44">
        <v>22</v>
      </c>
      <c r="Y269" s="44">
        <v>21</v>
      </c>
      <c r="Z269" s="44">
        <v>328</v>
      </c>
      <c r="AA269" s="44">
        <v>302</v>
      </c>
      <c r="AB269" s="44">
        <v>134</v>
      </c>
      <c r="AC269" s="44">
        <v>2634</v>
      </c>
      <c r="AD269" s="44">
        <v>1</v>
      </c>
      <c r="AE269" s="45"/>
      <c r="AF269" s="44">
        <v>4502</v>
      </c>
      <c r="AG269" s="45"/>
      <c r="AH269" s="45"/>
      <c r="AI269" s="45"/>
      <c r="AJ269" s="44">
        <v>1434</v>
      </c>
      <c r="AK269" s="45"/>
      <c r="AL269" s="45"/>
      <c r="AM269" s="45"/>
      <c r="AN269" s="44">
        <v>1405</v>
      </c>
      <c r="AO269" s="45"/>
      <c r="AP269" s="44">
        <v>0</v>
      </c>
      <c r="AQ269" s="45"/>
      <c r="AR269" s="45"/>
      <c r="AS269" s="45"/>
      <c r="AT269" s="44">
        <v>104</v>
      </c>
    </row>
    <row r="270" spans="1:46"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spans="1:46"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spans="1:46" ht="20.100000000000001" customHeight="1" x14ac:dyDescent="0.2">
      <c r="D272" s="2" t="s">
        <v>221</v>
      </c>
      <c r="F272" s="37">
        <v>0</v>
      </c>
      <c r="G272" s="37"/>
      <c r="H272" s="37"/>
      <c r="I272" s="37"/>
      <c r="J272" s="37">
        <v>1019</v>
      </c>
      <c r="K272" s="37">
        <v>30</v>
      </c>
      <c r="L272" s="37">
        <v>28</v>
      </c>
      <c r="M272" s="37"/>
      <c r="N272" s="37">
        <v>1077</v>
      </c>
      <c r="O272" s="37"/>
      <c r="P272" s="37"/>
      <c r="Q272" s="37"/>
      <c r="R272" s="37">
        <v>0</v>
      </c>
      <c r="S272" s="37">
        <v>29</v>
      </c>
      <c r="T272" s="37">
        <v>243</v>
      </c>
      <c r="U272" s="37">
        <v>58</v>
      </c>
      <c r="V272" s="37"/>
      <c r="W272" s="37">
        <v>140</v>
      </c>
      <c r="X272" s="37">
        <v>3</v>
      </c>
      <c r="Y272" s="37">
        <v>5</v>
      </c>
      <c r="Z272" s="37">
        <v>31</v>
      </c>
      <c r="AA272" s="37">
        <v>91</v>
      </c>
      <c r="AB272" s="37">
        <v>33</v>
      </c>
      <c r="AC272" s="37">
        <v>471</v>
      </c>
      <c r="AD272" s="37">
        <v>0</v>
      </c>
      <c r="AE272" s="37"/>
      <c r="AF272" s="37">
        <v>1104</v>
      </c>
      <c r="AG272" s="37"/>
      <c r="AH272" s="37"/>
      <c r="AI272" s="37"/>
      <c r="AJ272" s="37">
        <v>282</v>
      </c>
      <c r="AK272" s="37"/>
      <c r="AL272" s="37"/>
      <c r="AM272" s="37"/>
      <c r="AN272" s="37">
        <v>309</v>
      </c>
      <c r="AO272" s="37"/>
      <c r="AP272" s="37">
        <v>0</v>
      </c>
      <c r="AQ272" s="37"/>
      <c r="AR272" s="37"/>
      <c r="AS272" s="37"/>
      <c r="AT272" s="37">
        <v>0</v>
      </c>
    </row>
    <row r="273" spans="3:46" ht="20.100000000000001" customHeight="1" x14ac:dyDescent="0.2">
      <c r="D273" s="38" t="s">
        <v>222</v>
      </c>
      <c r="F273" s="39">
        <v>0</v>
      </c>
      <c r="G273" s="40"/>
      <c r="H273" s="40"/>
      <c r="I273" s="40"/>
      <c r="J273" s="39">
        <v>997</v>
      </c>
      <c r="K273" s="39">
        <v>22</v>
      </c>
      <c r="L273" s="39">
        <v>13</v>
      </c>
      <c r="M273" s="40"/>
      <c r="N273" s="39">
        <v>1032</v>
      </c>
      <c r="O273" s="40"/>
      <c r="P273" s="40"/>
      <c r="Q273" s="40"/>
      <c r="R273" s="39">
        <v>0</v>
      </c>
      <c r="S273" s="39">
        <v>32</v>
      </c>
      <c r="T273" s="39">
        <v>141</v>
      </c>
      <c r="U273" s="39">
        <v>46</v>
      </c>
      <c r="V273" s="40"/>
      <c r="W273" s="39">
        <v>219</v>
      </c>
      <c r="X273" s="39">
        <v>8</v>
      </c>
      <c r="Y273" s="39">
        <v>10</v>
      </c>
      <c r="Z273" s="39">
        <v>88</v>
      </c>
      <c r="AA273" s="39">
        <v>97</v>
      </c>
      <c r="AB273" s="39">
        <v>61</v>
      </c>
      <c r="AC273" s="39">
        <v>527</v>
      </c>
      <c r="AD273" s="39">
        <v>0</v>
      </c>
      <c r="AE273" s="40"/>
      <c r="AF273" s="39">
        <v>1229</v>
      </c>
      <c r="AG273" s="40"/>
      <c r="AH273" s="40"/>
      <c r="AI273" s="40"/>
      <c r="AJ273" s="39">
        <v>605</v>
      </c>
      <c r="AK273" s="40"/>
      <c r="AL273" s="40"/>
      <c r="AM273" s="40"/>
      <c r="AN273" s="39">
        <v>802</v>
      </c>
      <c r="AO273" s="40"/>
      <c r="AP273" s="39">
        <v>0</v>
      </c>
      <c r="AQ273" s="40"/>
      <c r="AR273" s="40"/>
      <c r="AS273" s="40"/>
      <c r="AT273" s="39">
        <v>295</v>
      </c>
    </row>
    <row r="274" spans="3:46" ht="20.100000000000001" customHeight="1" x14ac:dyDescent="0.2">
      <c r="D274" s="2" t="s">
        <v>223</v>
      </c>
      <c r="F274" s="37">
        <v>0</v>
      </c>
      <c r="G274" s="37"/>
      <c r="H274" s="37"/>
      <c r="I274" s="37"/>
      <c r="J274" s="37">
        <v>999</v>
      </c>
      <c r="K274" s="37">
        <v>15</v>
      </c>
      <c r="L274" s="37">
        <v>17</v>
      </c>
      <c r="M274" s="37"/>
      <c r="N274" s="37">
        <v>1031</v>
      </c>
      <c r="O274" s="37"/>
      <c r="P274" s="37"/>
      <c r="Q274" s="37"/>
      <c r="R274" s="37">
        <v>1</v>
      </c>
      <c r="S274" s="37">
        <v>39</v>
      </c>
      <c r="T274" s="37">
        <v>170</v>
      </c>
      <c r="U274" s="37">
        <v>65</v>
      </c>
      <c r="V274" s="37"/>
      <c r="W274" s="37">
        <v>149</v>
      </c>
      <c r="X274" s="37">
        <v>1</v>
      </c>
      <c r="Y274" s="37">
        <v>4</v>
      </c>
      <c r="Z274" s="37">
        <v>69</v>
      </c>
      <c r="AA274" s="37">
        <v>69</v>
      </c>
      <c r="AB274" s="37">
        <v>23</v>
      </c>
      <c r="AC274" s="37">
        <v>466</v>
      </c>
      <c r="AD274" s="37">
        <v>2</v>
      </c>
      <c r="AE274" s="37"/>
      <c r="AF274" s="37">
        <v>1058</v>
      </c>
      <c r="AG274" s="37"/>
      <c r="AH274" s="37"/>
      <c r="AI274" s="37"/>
      <c r="AJ274" s="37">
        <v>515</v>
      </c>
      <c r="AK274" s="37"/>
      <c r="AL274" s="37"/>
      <c r="AM274" s="37"/>
      <c r="AN274" s="37">
        <v>542</v>
      </c>
      <c r="AO274" s="37"/>
      <c r="AP274" s="37">
        <v>0</v>
      </c>
      <c r="AQ274" s="37"/>
      <c r="AR274" s="37"/>
      <c r="AS274" s="37"/>
      <c r="AT274" s="37">
        <v>161</v>
      </c>
    </row>
    <row r="275" spans="3:46" ht="20.100000000000001" customHeight="1" x14ac:dyDescent="0.2">
      <c r="D275" s="38" t="s">
        <v>224</v>
      </c>
      <c r="F275" s="39">
        <v>0</v>
      </c>
      <c r="G275" s="40"/>
      <c r="H275" s="40"/>
      <c r="I275" s="40"/>
      <c r="J275" s="39">
        <v>993</v>
      </c>
      <c r="K275" s="39">
        <v>8</v>
      </c>
      <c r="L275" s="39">
        <v>17</v>
      </c>
      <c r="M275" s="40"/>
      <c r="N275" s="39">
        <v>1018</v>
      </c>
      <c r="O275" s="40"/>
      <c r="P275" s="40"/>
      <c r="Q275" s="40"/>
      <c r="R275" s="39">
        <v>0</v>
      </c>
      <c r="S275" s="39">
        <v>18</v>
      </c>
      <c r="T275" s="39">
        <v>60</v>
      </c>
      <c r="U275" s="39">
        <v>49</v>
      </c>
      <c r="V275" s="40"/>
      <c r="W275" s="39">
        <v>246</v>
      </c>
      <c r="X275" s="39">
        <v>3</v>
      </c>
      <c r="Y275" s="39">
        <v>9</v>
      </c>
      <c r="Z275" s="39">
        <v>78</v>
      </c>
      <c r="AA275" s="39">
        <v>68</v>
      </c>
      <c r="AB275" s="39">
        <v>40</v>
      </c>
      <c r="AC275" s="39">
        <v>495</v>
      </c>
      <c r="AD275" s="39">
        <v>2</v>
      </c>
      <c r="AE275" s="40"/>
      <c r="AF275" s="39">
        <v>1068</v>
      </c>
      <c r="AG275" s="40"/>
      <c r="AH275" s="40"/>
      <c r="AI275" s="40"/>
      <c r="AJ275" s="39">
        <v>570</v>
      </c>
      <c r="AK275" s="40"/>
      <c r="AL275" s="40"/>
      <c r="AM275" s="40"/>
      <c r="AN275" s="39">
        <v>620</v>
      </c>
      <c r="AO275" s="40"/>
      <c r="AP275" s="39">
        <v>0</v>
      </c>
      <c r="AQ275" s="40"/>
      <c r="AR275" s="40"/>
      <c r="AS275" s="40"/>
      <c r="AT275" s="39">
        <v>110</v>
      </c>
    </row>
    <row r="276" spans="3:46" ht="20.100000000000001" customHeight="1" x14ac:dyDescent="0.2">
      <c r="D276" s="2" t="s">
        <v>225</v>
      </c>
      <c r="F276" s="37">
        <v>0</v>
      </c>
      <c r="G276" s="37"/>
      <c r="H276" s="37"/>
      <c r="I276" s="37"/>
      <c r="J276" s="37">
        <v>1082</v>
      </c>
      <c r="K276" s="37">
        <v>28</v>
      </c>
      <c r="L276" s="37">
        <v>10</v>
      </c>
      <c r="M276" s="37"/>
      <c r="N276" s="37">
        <v>1120</v>
      </c>
      <c r="O276" s="37"/>
      <c r="P276" s="37"/>
      <c r="Q276" s="37"/>
      <c r="R276" s="37">
        <v>0</v>
      </c>
      <c r="S276" s="37">
        <v>20</v>
      </c>
      <c r="T276" s="37">
        <v>174</v>
      </c>
      <c r="U276" s="37">
        <v>42</v>
      </c>
      <c r="V276" s="37"/>
      <c r="W276" s="37">
        <v>199</v>
      </c>
      <c r="X276" s="37">
        <v>2</v>
      </c>
      <c r="Y276" s="37">
        <v>13</v>
      </c>
      <c r="Z276" s="37">
        <v>74</v>
      </c>
      <c r="AA276" s="37">
        <v>92</v>
      </c>
      <c r="AB276" s="37">
        <v>53</v>
      </c>
      <c r="AC276" s="37">
        <v>440</v>
      </c>
      <c r="AD276" s="37">
        <v>3</v>
      </c>
      <c r="AE276" s="37"/>
      <c r="AF276" s="37">
        <v>1112</v>
      </c>
      <c r="AG276" s="37"/>
      <c r="AH276" s="37"/>
      <c r="AI276" s="37"/>
      <c r="AJ276" s="37">
        <v>372</v>
      </c>
      <c r="AK276" s="37"/>
      <c r="AL276" s="37"/>
      <c r="AM276" s="37"/>
      <c r="AN276" s="37">
        <v>364</v>
      </c>
      <c r="AO276" s="37"/>
      <c r="AP276" s="37">
        <v>0</v>
      </c>
      <c r="AQ276" s="37"/>
      <c r="AR276" s="37"/>
      <c r="AS276" s="37"/>
      <c r="AT276" s="37">
        <v>0</v>
      </c>
    </row>
    <row r="277" spans="3:46" ht="20.100000000000001" customHeight="1" x14ac:dyDescent="0.2">
      <c r="D277" s="38" t="s">
        <v>226</v>
      </c>
      <c r="F277" s="39">
        <v>0</v>
      </c>
      <c r="G277" s="40"/>
      <c r="H277" s="40"/>
      <c r="I277" s="40"/>
      <c r="J277" s="39">
        <v>992</v>
      </c>
      <c r="K277" s="39">
        <v>64</v>
      </c>
      <c r="L277" s="39">
        <v>16</v>
      </c>
      <c r="M277" s="40"/>
      <c r="N277" s="39">
        <v>1072</v>
      </c>
      <c r="O277" s="40"/>
      <c r="P277" s="40"/>
      <c r="Q277" s="40"/>
      <c r="R277" s="39">
        <v>0</v>
      </c>
      <c r="S277" s="39">
        <v>64</v>
      </c>
      <c r="T277" s="39">
        <v>208</v>
      </c>
      <c r="U277" s="39">
        <v>190</v>
      </c>
      <c r="V277" s="40"/>
      <c r="W277" s="39">
        <v>135</v>
      </c>
      <c r="X277" s="39">
        <v>0</v>
      </c>
      <c r="Y277" s="39">
        <v>8</v>
      </c>
      <c r="Z277" s="39">
        <v>65</v>
      </c>
      <c r="AA277" s="39">
        <v>63</v>
      </c>
      <c r="AB277" s="39">
        <v>36</v>
      </c>
      <c r="AC277" s="39">
        <v>422</v>
      </c>
      <c r="AD277" s="39">
        <v>0</v>
      </c>
      <c r="AE277" s="40"/>
      <c r="AF277" s="39">
        <v>1191</v>
      </c>
      <c r="AG277" s="40"/>
      <c r="AH277" s="40"/>
      <c r="AI277" s="40"/>
      <c r="AJ277" s="39">
        <v>497</v>
      </c>
      <c r="AK277" s="40"/>
      <c r="AL277" s="40"/>
      <c r="AM277" s="40"/>
      <c r="AN277" s="39">
        <v>616</v>
      </c>
      <c r="AO277" s="40"/>
      <c r="AP277" s="39">
        <v>0</v>
      </c>
      <c r="AQ277" s="40"/>
      <c r="AR277" s="40"/>
      <c r="AS277" s="40"/>
      <c r="AT277" s="39">
        <v>165</v>
      </c>
    </row>
    <row r="278" spans="3:46"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spans="3:46" ht="20.100000000000001" customHeight="1" x14ac:dyDescent="0.2">
      <c r="C279" s="42" t="s">
        <v>227</v>
      </c>
      <c r="D279" s="42"/>
      <c r="F279" s="44">
        <v>0</v>
      </c>
      <c r="G279" s="45"/>
      <c r="H279" s="45"/>
      <c r="I279" s="45"/>
      <c r="J279" s="44">
        <v>6082</v>
      </c>
      <c r="K279" s="44">
        <v>167</v>
      </c>
      <c r="L279" s="44">
        <v>101</v>
      </c>
      <c r="M279" s="45"/>
      <c r="N279" s="44">
        <v>6350</v>
      </c>
      <c r="O279" s="45"/>
      <c r="P279" s="45"/>
      <c r="Q279" s="45"/>
      <c r="R279" s="44">
        <v>1</v>
      </c>
      <c r="S279" s="44">
        <v>202</v>
      </c>
      <c r="T279" s="44">
        <v>996</v>
      </c>
      <c r="U279" s="44">
        <v>450</v>
      </c>
      <c r="V279" s="45"/>
      <c r="W279" s="44">
        <v>1088</v>
      </c>
      <c r="X279" s="44">
        <v>17</v>
      </c>
      <c r="Y279" s="44">
        <v>49</v>
      </c>
      <c r="Z279" s="44">
        <v>405</v>
      </c>
      <c r="AA279" s="44">
        <v>480</v>
      </c>
      <c r="AB279" s="44">
        <v>246</v>
      </c>
      <c r="AC279" s="44">
        <v>2821</v>
      </c>
      <c r="AD279" s="44">
        <v>7</v>
      </c>
      <c r="AE279" s="45"/>
      <c r="AF279" s="44">
        <v>6762</v>
      </c>
      <c r="AG279" s="45"/>
      <c r="AH279" s="45"/>
      <c r="AI279" s="45"/>
      <c r="AJ279" s="44">
        <v>2841</v>
      </c>
      <c r="AK279" s="45"/>
      <c r="AL279" s="45"/>
      <c r="AM279" s="45"/>
      <c r="AN279" s="44">
        <v>3253</v>
      </c>
      <c r="AO279" s="45"/>
      <c r="AP279" s="44">
        <v>0</v>
      </c>
      <c r="AQ279" s="45"/>
      <c r="AR279" s="45"/>
      <c r="AS279" s="45"/>
      <c r="AT279" s="44">
        <v>731</v>
      </c>
    </row>
    <row r="280" spans="3:46"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spans="3:46"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spans="3:46" ht="20.100000000000001" customHeight="1" x14ac:dyDescent="0.2">
      <c r="D282" s="2" t="s">
        <v>228</v>
      </c>
      <c r="F282" s="37">
        <v>0</v>
      </c>
      <c r="G282" s="37"/>
      <c r="H282" s="37"/>
      <c r="I282" s="37"/>
      <c r="J282" s="37">
        <v>0</v>
      </c>
      <c r="K282" s="37">
        <v>0</v>
      </c>
      <c r="L282" s="37">
        <v>0</v>
      </c>
      <c r="M282" s="37"/>
      <c r="N282" s="37">
        <v>0</v>
      </c>
      <c r="O282" s="37"/>
      <c r="P282" s="37"/>
      <c r="Q282" s="37"/>
      <c r="R282" s="37">
        <v>0</v>
      </c>
      <c r="S282" s="37">
        <v>0</v>
      </c>
      <c r="T282" s="37">
        <v>0</v>
      </c>
      <c r="U282" s="37">
        <v>0</v>
      </c>
      <c r="V282" s="37"/>
      <c r="W282" s="37">
        <v>0</v>
      </c>
      <c r="X282" s="37">
        <v>0</v>
      </c>
      <c r="Y282" s="37">
        <v>0</v>
      </c>
      <c r="Z282" s="37">
        <v>0</v>
      </c>
      <c r="AA282" s="37">
        <v>0</v>
      </c>
      <c r="AB282" s="37">
        <v>0</v>
      </c>
      <c r="AC282" s="37">
        <v>0</v>
      </c>
      <c r="AD282" s="37">
        <v>0</v>
      </c>
      <c r="AE282" s="37"/>
      <c r="AF282" s="37">
        <v>0</v>
      </c>
      <c r="AG282" s="37"/>
      <c r="AH282" s="37"/>
      <c r="AI282" s="37"/>
      <c r="AJ282" s="37">
        <v>0</v>
      </c>
      <c r="AK282" s="37"/>
      <c r="AL282" s="37"/>
      <c r="AM282" s="37"/>
      <c r="AN282" s="37">
        <v>0</v>
      </c>
      <c r="AO282" s="37"/>
      <c r="AP282" s="37">
        <v>0</v>
      </c>
      <c r="AQ282" s="37"/>
      <c r="AR282" s="37"/>
      <c r="AS282" s="37"/>
      <c r="AT282" s="37">
        <v>0</v>
      </c>
    </row>
    <row r="283" spans="3:46"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spans="3:46" ht="20.100000000000001" customHeight="1" x14ac:dyDescent="0.2">
      <c r="C284" s="42" t="s">
        <v>188</v>
      </c>
      <c r="D284" s="42"/>
      <c r="F284" s="44">
        <v>0</v>
      </c>
      <c r="G284" s="45"/>
      <c r="H284" s="45"/>
      <c r="I284" s="45"/>
      <c r="J284" s="44">
        <v>0</v>
      </c>
      <c r="K284" s="44">
        <v>0</v>
      </c>
      <c r="L284" s="44">
        <v>0</v>
      </c>
      <c r="M284" s="45"/>
      <c r="N284" s="44">
        <v>0</v>
      </c>
      <c r="O284" s="45"/>
      <c r="P284" s="45"/>
      <c r="Q284" s="45"/>
      <c r="R284" s="44">
        <v>0</v>
      </c>
      <c r="S284" s="44">
        <v>0</v>
      </c>
      <c r="T284" s="44">
        <v>0</v>
      </c>
      <c r="U284" s="44">
        <v>0</v>
      </c>
      <c r="V284" s="45"/>
      <c r="W284" s="44">
        <v>0</v>
      </c>
      <c r="X284" s="44">
        <v>0</v>
      </c>
      <c r="Y284" s="44">
        <v>0</v>
      </c>
      <c r="Z284" s="44">
        <v>0</v>
      </c>
      <c r="AA284" s="44">
        <v>0</v>
      </c>
      <c r="AB284" s="44">
        <v>0</v>
      </c>
      <c r="AC284" s="44">
        <v>0</v>
      </c>
      <c r="AD284" s="44">
        <v>0</v>
      </c>
      <c r="AE284" s="45"/>
      <c r="AF284" s="44">
        <v>0</v>
      </c>
      <c r="AG284" s="45"/>
      <c r="AH284" s="45"/>
      <c r="AI284" s="45"/>
      <c r="AJ284" s="44">
        <v>0</v>
      </c>
      <c r="AK284" s="45"/>
      <c r="AL284" s="45"/>
      <c r="AM284" s="45"/>
      <c r="AN284" s="44">
        <v>0</v>
      </c>
      <c r="AO284" s="45"/>
      <c r="AP284" s="44">
        <v>0</v>
      </c>
      <c r="AQ284" s="45"/>
      <c r="AR284" s="45"/>
      <c r="AS284" s="45"/>
      <c r="AT284" s="44">
        <v>0</v>
      </c>
    </row>
    <row r="285" spans="3:46"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spans="3:46"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spans="3:46" ht="20.100000000000001" customHeight="1" x14ac:dyDescent="0.2">
      <c r="D287" s="2" t="s">
        <v>229</v>
      </c>
      <c r="F287" s="37">
        <v>0</v>
      </c>
      <c r="G287" s="37"/>
      <c r="H287" s="37"/>
      <c r="I287" s="37"/>
      <c r="J287" s="37">
        <v>0</v>
      </c>
      <c r="K287" s="37">
        <v>10</v>
      </c>
      <c r="L287" s="37">
        <v>10</v>
      </c>
      <c r="M287" s="37"/>
      <c r="N287" s="37">
        <v>20</v>
      </c>
      <c r="O287" s="37"/>
      <c r="P287" s="37"/>
      <c r="Q287" s="37"/>
      <c r="R287" s="37">
        <v>0</v>
      </c>
      <c r="S287" s="37">
        <v>2</v>
      </c>
      <c r="T287" s="37">
        <v>0</v>
      </c>
      <c r="U287" s="37">
        <v>0</v>
      </c>
      <c r="V287" s="37"/>
      <c r="W287" s="37">
        <v>38</v>
      </c>
      <c r="X287" s="37">
        <v>0</v>
      </c>
      <c r="Y287" s="37">
        <v>8</v>
      </c>
      <c r="Z287" s="37">
        <v>24</v>
      </c>
      <c r="AA287" s="37">
        <v>11</v>
      </c>
      <c r="AB287" s="37">
        <v>9</v>
      </c>
      <c r="AC287" s="37">
        <v>47</v>
      </c>
      <c r="AD287" s="37">
        <v>0</v>
      </c>
      <c r="AE287" s="37"/>
      <c r="AF287" s="37">
        <v>139</v>
      </c>
      <c r="AG287" s="37"/>
      <c r="AH287" s="37"/>
      <c r="AI287" s="37"/>
      <c r="AJ287" s="37">
        <v>68</v>
      </c>
      <c r="AK287" s="37"/>
      <c r="AL287" s="37"/>
      <c r="AM287" s="37"/>
      <c r="AN287" s="37">
        <v>187</v>
      </c>
      <c r="AO287" s="37"/>
      <c r="AP287" s="37">
        <v>0</v>
      </c>
      <c r="AQ287" s="37"/>
      <c r="AR287" s="37"/>
      <c r="AS287" s="37"/>
      <c r="AT287" s="37">
        <v>0</v>
      </c>
    </row>
    <row r="288" spans="3:46" ht="20.100000000000001" customHeight="1" x14ac:dyDescent="0.2">
      <c r="D288" s="38" t="s">
        <v>230</v>
      </c>
      <c r="F288" s="39">
        <v>0</v>
      </c>
      <c r="G288" s="40"/>
      <c r="H288" s="40"/>
      <c r="I288" s="40"/>
      <c r="J288" s="39">
        <v>0</v>
      </c>
      <c r="K288" s="39">
        <v>3</v>
      </c>
      <c r="L288" s="39">
        <v>10</v>
      </c>
      <c r="M288" s="40"/>
      <c r="N288" s="39">
        <v>13</v>
      </c>
      <c r="O288" s="40"/>
      <c r="P288" s="40"/>
      <c r="Q288" s="40"/>
      <c r="R288" s="39">
        <v>0</v>
      </c>
      <c r="S288" s="39">
        <v>2</v>
      </c>
      <c r="T288" s="39">
        <v>0</v>
      </c>
      <c r="U288" s="39">
        <v>0</v>
      </c>
      <c r="V288" s="40"/>
      <c r="W288" s="39">
        <v>19</v>
      </c>
      <c r="X288" s="39">
        <v>1</v>
      </c>
      <c r="Y288" s="39">
        <v>3</v>
      </c>
      <c r="Z288" s="39">
        <v>20</v>
      </c>
      <c r="AA288" s="39">
        <v>8</v>
      </c>
      <c r="AB288" s="39">
        <v>2</v>
      </c>
      <c r="AC288" s="39">
        <v>25</v>
      </c>
      <c r="AD288" s="39">
        <v>0</v>
      </c>
      <c r="AE288" s="40"/>
      <c r="AF288" s="39">
        <v>80</v>
      </c>
      <c r="AG288" s="40"/>
      <c r="AH288" s="40"/>
      <c r="AI288" s="40"/>
      <c r="AJ288" s="39">
        <v>29</v>
      </c>
      <c r="AK288" s="40"/>
      <c r="AL288" s="40"/>
      <c r="AM288" s="40"/>
      <c r="AN288" s="39">
        <v>96</v>
      </c>
      <c r="AO288" s="40"/>
      <c r="AP288" s="39">
        <v>0</v>
      </c>
      <c r="AQ288" s="40"/>
      <c r="AR288" s="40"/>
      <c r="AS288" s="40"/>
      <c r="AT288" s="39">
        <v>0</v>
      </c>
    </row>
    <row r="289" spans="3:46"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spans="3:46" ht="20.100000000000001" customHeight="1" x14ac:dyDescent="0.2">
      <c r="C290" s="42" t="s">
        <v>122</v>
      </c>
      <c r="D290" s="42"/>
      <c r="F290" s="44">
        <v>0</v>
      </c>
      <c r="G290" s="45"/>
      <c r="H290" s="45"/>
      <c r="I290" s="45"/>
      <c r="J290" s="44">
        <v>0</v>
      </c>
      <c r="K290" s="44">
        <v>13</v>
      </c>
      <c r="L290" s="44">
        <v>20</v>
      </c>
      <c r="M290" s="45"/>
      <c r="N290" s="44">
        <v>33</v>
      </c>
      <c r="O290" s="45"/>
      <c r="P290" s="45"/>
      <c r="Q290" s="45"/>
      <c r="R290" s="44">
        <v>0</v>
      </c>
      <c r="S290" s="44">
        <v>4</v>
      </c>
      <c r="T290" s="44">
        <v>0</v>
      </c>
      <c r="U290" s="44">
        <v>0</v>
      </c>
      <c r="V290" s="45"/>
      <c r="W290" s="44">
        <v>57</v>
      </c>
      <c r="X290" s="44">
        <v>1</v>
      </c>
      <c r="Y290" s="44">
        <v>11</v>
      </c>
      <c r="Z290" s="44">
        <v>44</v>
      </c>
      <c r="AA290" s="44">
        <v>19</v>
      </c>
      <c r="AB290" s="44">
        <v>11</v>
      </c>
      <c r="AC290" s="44">
        <v>72</v>
      </c>
      <c r="AD290" s="44">
        <v>0</v>
      </c>
      <c r="AE290" s="45"/>
      <c r="AF290" s="44">
        <v>219</v>
      </c>
      <c r="AG290" s="45"/>
      <c r="AH290" s="45"/>
      <c r="AI290" s="45"/>
      <c r="AJ290" s="44">
        <v>97</v>
      </c>
      <c r="AK290" s="45"/>
      <c r="AL290" s="45"/>
      <c r="AM290" s="45"/>
      <c r="AN290" s="44">
        <v>283</v>
      </c>
      <c r="AO290" s="45"/>
      <c r="AP290" s="44">
        <v>0</v>
      </c>
      <c r="AQ290" s="45"/>
      <c r="AR290" s="45"/>
      <c r="AS290" s="45"/>
      <c r="AT290" s="44">
        <v>0</v>
      </c>
    </row>
    <row r="291" spans="3:46"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spans="3:46"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spans="3:46" ht="20.100000000000001" customHeight="1" x14ac:dyDescent="0.2">
      <c r="D293" s="2" t="s">
        <v>229</v>
      </c>
      <c r="F293" s="37">
        <v>694</v>
      </c>
      <c r="G293" s="37"/>
      <c r="H293" s="37"/>
      <c r="I293" s="37"/>
      <c r="J293" s="37">
        <v>1048</v>
      </c>
      <c r="K293" s="37">
        <v>7</v>
      </c>
      <c r="L293" s="37">
        <v>17</v>
      </c>
      <c r="M293" s="37"/>
      <c r="N293" s="37">
        <v>1072</v>
      </c>
      <c r="O293" s="37"/>
      <c r="P293" s="37"/>
      <c r="Q293" s="37"/>
      <c r="R293" s="37">
        <v>0</v>
      </c>
      <c r="S293" s="37">
        <v>49</v>
      </c>
      <c r="T293" s="37">
        <v>83</v>
      </c>
      <c r="U293" s="37">
        <v>13</v>
      </c>
      <c r="V293" s="37"/>
      <c r="W293" s="37">
        <v>199</v>
      </c>
      <c r="X293" s="37">
        <v>3</v>
      </c>
      <c r="Y293" s="37">
        <v>11</v>
      </c>
      <c r="Z293" s="37">
        <v>82</v>
      </c>
      <c r="AA293" s="37">
        <v>62</v>
      </c>
      <c r="AB293" s="37">
        <v>34</v>
      </c>
      <c r="AC293" s="37">
        <v>581</v>
      </c>
      <c r="AD293" s="37">
        <v>1</v>
      </c>
      <c r="AE293" s="37"/>
      <c r="AF293" s="37">
        <v>1118</v>
      </c>
      <c r="AG293" s="37"/>
      <c r="AH293" s="37"/>
      <c r="AI293" s="37"/>
      <c r="AJ293" s="37">
        <v>0</v>
      </c>
      <c r="AK293" s="37"/>
      <c r="AL293" s="37"/>
      <c r="AM293" s="37"/>
      <c r="AN293" s="37">
        <v>0</v>
      </c>
      <c r="AO293" s="37"/>
      <c r="AP293" s="37">
        <v>648</v>
      </c>
      <c r="AQ293" s="37"/>
      <c r="AR293" s="37"/>
      <c r="AS293" s="37"/>
      <c r="AT293" s="37">
        <v>97</v>
      </c>
    </row>
    <row r="294" spans="3:46" ht="20.100000000000001" customHeight="1" x14ac:dyDescent="0.2">
      <c r="D294" s="38" t="s">
        <v>230</v>
      </c>
      <c r="F294" s="39">
        <v>483</v>
      </c>
      <c r="G294" s="40"/>
      <c r="H294" s="40"/>
      <c r="I294" s="40"/>
      <c r="J294" s="39">
        <v>1060</v>
      </c>
      <c r="K294" s="39">
        <v>15</v>
      </c>
      <c r="L294" s="39">
        <v>21</v>
      </c>
      <c r="M294" s="40"/>
      <c r="N294" s="39">
        <v>1096</v>
      </c>
      <c r="O294" s="40"/>
      <c r="P294" s="40"/>
      <c r="Q294" s="40"/>
      <c r="R294" s="39">
        <v>0</v>
      </c>
      <c r="S294" s="39">
        <v>68</v>
      </c>
      <c r="T294" s="39">
        <v>112</v>
      </c>
      <c r="U294" s="39">
        <v>37</v>
      </c>
      <c r="V294" s="40"/>
      <c r="W294" s="39">
        <v>169</v>
      </c>
      <c r="X294" s="39">
        <v>3</v>
      </c>
      <c r="Y294" s="39">
        <v>3</v>
      </c>
      <c r="Z294" s="39">
        <v>72</v>
      </c>
      <c r="AA294" s="39">
        <v>79</v>
      </c>
      <c r="AB294" s="39">
        <v>39</v>
      </c>
      <c r="AC294" s="39">
        <v>535</v>
      </c>
      <c r="AD294" s="39">
        <v>0</v>
      </c>
      <c r="AE294" s="40"/>
      <c r="AF294" s="39">
        <v>1117</v>
      </c>
      <c r="AG294" s="40"/>
      <c r="AH294" s="40"/>
      <c r="AI294" s="40"/>
      <c r="AJ294" s="39">
        <v>0</v>
      </c>
      <c r="AK294" s="40"/>
      <c r="AL294" s="40"/>
      <c r="AM294" s="40"/>
      <c r="AN294" s="39">
        <v>0</v>
      </c>
      <c r="AO294" s="40"/>
      <c r="AP294" s="39">
        <v>462</v>
      </c>
      <c r="AQ294" s="40"/>
      <c r="AR294" s="40"/>
      <c r="AS294" s="40"/>
      <c r="AT294" s="39">
        <v>288</v>
      </c>
    </row>
    <row r="295" spans="3:46" ht="20.100000000000001" customHeight="1" x14ac:dyDescent="0.2">
      <c r="D295" s="2" t="s">
        <v>223</v>
      </c>
      <c r="F295" s="37">
        <v>280</v>
      </c>
      <c r="G295" s="37"/>
      <c r="H295" s="37"/>
      <c r="I295" s="37"/>
      <c r="J295" s="37">
        <v>1064</v>
      </c>
      <c r="K295" s="37">
        <v>19</v>
      </c>
      <c r="L295" s="37">
        <v>24</v>
      </c>
      <c r="M295" s="37"/>
      <c r="N295" s="37">
        <v>1107</v>
      </c>
      <c r="O295" s="37"/>
      <c r="P295" s="37"/>
      <c r="Q295" s="37"/>
      <c r="R295" s="37">
        <v>0</v>
      </c>
      <c r="S295" s="37">
        <v>49</v>
      </c>
      <c r="T295" s="37">
        <v>125</v>
      </c>
      <c r="U295" s="37">
        <v>44</v>
      </c>
      <c r="V295" s="37"/>
      <c r="W295" s="37">
        <v>134</v>
      </c>
      <c r="X295" s="37">
        <v>1</v>
      </c>
      <c r="Y295" s="37">
        <v>4</v>
      </c>
      <c r="Z295" s="37">
        <v>86</v>
      </c>
      <c r="AA295" s="37">
        <v>121</v>
      </c>
      <c r="AB295" s="37">
        <v>40</v>
      </c>
      <c r="AC295" s="37">
        <v>549</v>
      </c>
      <c r="AD295" s="37">
        <v>0</v>
      </c>
      <c r="AE295" s="37"/>
      <c r="AF295" s="37">
        <v>1153</v>
      </c>
      <c r="AG295" s="37"/>
      <c r="AH295" s="37"/>
      <c r="AI295" s="37"/>
      <c r="AJ295" s="37">
        <v>0</v>
      </c>
      <c r="AK295" s="37"/>
      <c r="AL295" s="37"/>
      <c r="AM295" s="37"/>
      <c r="AN295" s="37">
        <v>0</v>
      </c>
      <c r="AO295" s="37"/>
      <c r="AP295" s="37">
        <v>234</v>
      </c>
      <c r="AQ295" s="37"/>
      <c r="AR295" s="37"/>
      <c r="AS295" s="37"/>
      <c r="AT295" s="37">
        <v>4</v>
      </c>
    </row>
    <row r="296" spans="3:46" ht="20.100000000000001" customHeight="1" x14ac:dyDescent="0.2">
      <c r="D296" s="38" t="s">
        <v>224</v>
      </c>
      <c r="F296" s="39">
        <v>647</v>
      </c>
      <c r="G296" s="40"/>
      <c r="H296" s="40"/>
      <c r="I296" s="40"/>
      <c r="J296" s="39">
        <v>1062</v>
      </c>
      <c r="K296" s="39">
        <v>11</v>
      </c>
      <c r="L296" s="39">
        <v>14</v>
      </c>
      <c r="M296" s="40"/>
      <c r="N296" s="39">
        <v>1087</v>
      </c>
      <c r="O296" s="40"/>
      <c r="P296" s="40"/>
      <c r="Q296" s="40"/>
      <c r="R296" s="39">
        <v>0</v>
      </c>
      <c r="S296" s="39">
        <v>61</v>
      </c>
      <c r="T296" s="39">
        <v>110</v>
      </c>
      <c r="U296" s="39">
        <v>31</v>
      </c>
      <c r="V296" s="40"/>
      <c r="W296" s="39">
        <v>127</v>
      </c>
      <c r="X296" s="39">
        <v>5</v>
      </c>
      <c r="Y296" s="39">
        <v>5</v>
      </c>
      <c r="Z296" s="39">
        <v>51</v>
      </c>
      <c r="AA296" s="39">
        <v>57</v>
      </c>
      <c r="AB296" s="39">
        <v>43</v>
      </c>
      <c r="AC296" s="39">
        <v>516</v>
      </c>
      <c r="AD296" s="39">
        <v>1</v>
      </c>
      <c r="AE296" s="40"/>
      <c r="AF296" s="39">
        <v>1007</v>
      </c>
      <c r="AG296" s="40"/>
      <c r="AH296" s="40"/>
      <c r="AI296" s="40"/>
      <c r="AJ296" s="39">
        <v>0</v>
      </c>
      <c r="AK296" s="40"/>
      <c r="AL296" s="40"/>
      <c r="AM296" s="40"/>
      <c r="AN296" s="39">
        <v>0</v>
      </c>
      <c r="AO296" s="40"/>
      <c r="AP296" s="39">
        <v>727</v>
      </c>
      <c r="AQ296" s="40"/>
      <c r="AR296" s="40"/>
      <c r="AS296" s="40"/>
      <c r="AT296" s="39">
        <v>104</v>
      </c>
    </row>
    <row r="297" spans="3:46" ht="20.100000000000001" customHeight="1" x14ac:dyDescent="0.2">
      <c r="D297" s="2" t="s">
        <v>371</v>
      </c>
      <c r="F297" s="37">
        <v>506</v>
      </c>
      <c r="G297" s="37"/>
      <c r="H297" s="37"/>
      <c r="I297" s="37"/>
      <c r="J297" s="37">
        <v>1078</v>
      </c>
      <c r="K297" s="37">
        <v>16</v>
      </c>
      <c r="L297" s="37">
        <v>24</v>
      </c>
      <c r="M297" s="37"/>
      <c r="N297" s="37">
        <v>1118</v>
      </c>
      <c r="O297" s="37"/>
      <c r="P297" s="37"/>
      <c r="Q297" s="37"/>
      <c r="R297" s="37">
        <v>2</v>
      </c>
      <c r="S297" s="37">
        <v>60</v>
      </c>
      <c r="T297" s="37">
        <v>138</v>
      </c>
      <c r="U297" s="37">
        <v>57</v>
      </c>
      <c r="V297" s="37"/>
      <c r="W297" s="37">
        <v>126</v>
      </c>
      <c r="X297" s="37">
        <v>3</v>
      </c>
      <c r="Y297" s="37">
        <v>10</v>
      </c>
      <c r="Z297" s="37">
        <v>94</v>
      </c>
      <c r="AA297" s="37">
        <v>58</v>
      </c>
      <c r="AB297" s="37">
        <v>34</v>
      </c>
      <c r="AC297" s="37">
        <v>581</v>
      </c>
      <c r="AD297" s="37">
        <v>0</v>
      </c>
      <c r="AE297" s="37"/>
      <c r="AF297" s="37">
        <v>1163</v>
      </c>
      <c r="AG297" s="37"/>
      <c r="AH297" s="37"/>
      <c r="AI297" s="37"/>
      <c r="AJ297" s="37">
        <v>0</v>
      </c>
      <c r="AK297" s="37"/>
      <c r="AL297" s="37"/>
      <c r="AM297" s="37"/>
      <c r="AN297" s="37">
        <v>0</v>
      </c>
      <c r="AO297" s="37"/>
      <c r="AP297" s="37">
        <v>461</v>
      </c>
      <c r="AQ297" s="37"/>
      <c r="AR297" s="37"/>
      <c r="AS297" s="37"/>
      <c r="AT297" s="37">
        <v>150</v>
      </c>
    </row>
    <row r="298" spans="3:46" ht="20.100000000000001" customHeight="1" x14ac:dyDescent="0.2">
      <c r="D298" s="38" t="s">
        <v>226</v>
      </c>
      <c r="F298" s="39">
        <v>481</v>
      </c>
      <c r="G298" s="40"/>
      <c r="H298" s="40"/>
      <c r="I298" s="40"/>
      <c r="J298" s="39">
        <v>1131</v>
      </c>
      <c r="K298" s="39">
        <v>4</v>
      </c>
      <c r="L298" s="39">
        <v>24</v>
      </c>
      <c r="M298" s="40"/>
      <c r="N298" s="39">
        <v>1159</v>
      </c>
      <c r="O298" s="40"/>
      <c r="P298" s="40"/>
      <c r="Q298" s="40"/>
      <c r="R298" s="39">
        <v>2</v>
      </c>
      <c r="S298" s="39">
        <v>60</v>
      </c>
      <c r="T298" s="39">
        <v>43</v>
      </c>
      <c r="U298" s="39">
        <v>39</v>
      </c>
      <c r="V298" s="40"/>
      <c r="W298" s="39">
        <v>166</v>
      </c>
      <c r="X298" s="39">
        <v>6</v>
      </c>
      <c r="Y298" s="39">
        <v>14</v>
      </c>
      <c r="Z298" s="39">
        <v>76</v>
      </c>
      <c r="AA298" s="39">
        <v>81</v>
      </c>
      <c r="AB298" s="39">
        <v>32</v>
      </c>
      <c r="AC298" s="39">
        <v>575</v>
      </c>
      <c r="AD298" s="39">
        <v>0</v>
      </c>
      <c r="AE298" s="40"/>
      <c r="AF298" s="39">
        <v>1094</v>
      </c>
      <c r="AG298" s="40"/>
      <c r="AH298" s="40"/>
      <c r="AI298" s="40"/>
      <c r="AJ298" s="39">
        <v>0</v>
      </c>
      <c r="AK298" s="40"/>
      <c r="AL298" s="40"/>
      <c r="AM298" s="40"/>
      <c r="AN298" s="39">
        <v>0</v>
      </c>
      <c r="AO298" s="40"/>
      <c r="AP298" s="39">
        <v>546</v>
      </c>
      <c r="AQ298" s="40"/>
      <c r="AR298" s="40"/>
      <c r="AS298" s="40"/>
      <c r="AT298" s="39">
        <v>14</v>
      </c>
    </row>
    <row r="299" spans="3:46" ht="20.100000000000001" customHeight="1" x14ac:dyDescent="0.2">
      <c r="D299" s="2" t="s">
        <v>231</v>
      </c>
      <c r="F299" s="37">
        <v>368</v>
      </c>
      <c r="G299" s="37"/>
      <c r="H299" s="37"/>
      <c r="I299" s="37"/>
      <c r="J299" s="37">
        <v>1061</v>
      </c>
      <c r="K299" s="37">
        <v>18</v>
      </c>
      <c r="L299" s="37">
        <v>32</v>
      </c>
      <c r="M299" s="37"/>
      <c r="N299" s="37">
        <v>1111</v>
      </c>
      <c r="O299" s="37"/>
      <c r="P299" s="37"/>
      <c r="Q299" s="37"/>
      <c r="R299" s="37">
        <v>0</v>
      </c>
      <c r="S299" s="37">
        <v>35</v>
      </c>
      <c r="T299" s="37">
        <v>117</v>
      </c>
      <c r="U299" s="37">
        <v>26</v>
      </c>
      <c r="V299" s="37"/>
      <c r="W299" s="37">
        <v>163</v>
      </c>
      <c r="X299" s="37">
        <v>0</v>
      </c>
      <c r="Y299" s="37">
        <v>18</v>
      </c>
      <c r="Z299" s="37">
        <v>65</v>
      </c>
      <c r="AA299" s="37">
        <v>92</v>
      </c>
      <c r="AB299" s="37">
        <v>49</v>
      </c>
      <c r="AC299" s="37">
        <v>538</v>
      </c>
      <c r="AD299" s="37">
        <v>1</v>
      </c>
      <c r="AE299" s="37"/>
      <c r="AF299" s="37">
        <v>1104</v>
      </c>
      <c r="AG299" s="37"/>
      <c r="AH299" s="37"/>
      <c r="AI299" s="37"/>
      <c r="AJ299" s="37">
        <v>0</v>
      </c>
      <c r="AK299" s="37"/>
      <c r="AL299" s="37"/>
      <c r="AM299" s="37"/>
      <c r="AN299" s="37">
        <v>0</v>
      </c>
      <c r="AO299" s="37"/>
      <c r="AP299" s="37">
        <v>375</v>
      </c>
      <c r="AQ299" s="37"/>
      <c r="AR299" s="37"/>
      <c r="AS299" s="37"/>
      <c r="AT299" s="37">
        <v>0</v>
      </c>
    </row>
    <row r="300" spans="3:46" ht="20.100000000000001" customHeight="1" x14ac:dyDescent="0.2">
      <c r="D300" s="38" t="s">
        <v>232</v>
      </c>
      <c r="F300" s="39">
        <v>216</v>
      </c>
      <c r="G300" s="40"/>
      <c r="H300" s="40"/>
      <c r="I300" s="40"/>
      <c r="J300" s="39">
        <v>1064</v>
      </c>
      <c r="K300" s="39">
        <v>20</v>
      </c>
      <c r="L300" s="39">
        <v>20</v>
      </c>
      <c r="M300" s="40"/>
      <c r="N300" s="39">
        <v>1104</v>
      </c>
      <c r="O300" s="40"/>
      <c r="P300" s="40"/>
      <c r="Q300" s="40"/>
      <c r="R300" s="39">
        <v>0</v>
      </c>
      <c r="S300" s="39">
        <v>38</v>
      </c>
      <c r="T300" s="39">
        <v>127</v>
      </c>
      <c r="U300" s="39">
        <v>11</v>
      </c>
      <c r="V300" s="40"/>
      <c r="W300" s="39">
        <v>135</v>
      </c>
      <c r="X300" s="39">
        <v>0</v>
      </c>
      <c r="Y300" s="39">
        <v>17</v>
      </c>
      <c r="Z300" s="39">
        <v>77</v>
      </c>
      <c r="AA300" s="39">
        <v>57</v>
      </c>
      <c r="AB300" s="39">
        <v>27</v>
      </c>
      <c r="AC300" s="39">
        <v>571</v>
      </c>
      <c r="AD300" s="39">
        <v>2</v>
      </c>
      <c r="AE300" s="40"/>
      <c r="AF300" s="39">
        <v>1062</v>
      </c>
      <c r="AG300" s="40"/>
      <c r="AH300" s="40"/>
      <c r="AI300" s="40"/>
      <c r="AJ300" s="39">
        <v>0</v>
      </c>
      <c r="AK300" s="40"/>
      <c r="AL300" s="40"/>
      <c r="AM300" s="40"/>
      <c r="AN300" s="39">
        <v>0</v>
      </c>
      <c r="AO300" s="40"/>
      <c r="AP300" s="39">
        <v>258</v>
      </c>
      <c r="AQ300" s="40"/>
      <c r="AR300" s="40"/>
      <c r="AS300" s="40"/>
      <c r="AT300" s="39">
        <v>0</v>
      </c>
    </row>
    <row r="301" spans="3:46" ht="20.100000000000001" customHeight="1" x14ac:dyDescent="0.2">
      <c r="D301" s="2" t="s">
        <v>233</v>
      </c>
      <c r="F301" s="37">
        <v>320</v>
      </c>
      <c r="G301" s="37"/>
      <c r="H301" s="37"/>
      <c r="I301" s="37"/>
      <c r="J301" s="37">
        <v>1109</v>
      </c>
      <c r="K301" s="37">
        <v>23</v>
      </c>
      <c r="L301" s="37">
        <v>8</v>
      </c>
      <c r="M301" s="37"/>
      <c r="N301" s="37">
        <v>1140</v>
      </c>
      <c r="O301" s="37"/>
      <c r="P301" s="37"/>
      <c r="Q301" s="37"/>
      <c r="R301" s="37">
        <v>1</v>
      </c>
      <c r="S301" s="37">
        <v>69</v>
      </c>
      <c r="T301" s="37">
        <v>118</v>
      </c>
      <c r="U301" s="37">
        <v>48</v>
      </c>
      <c r="V301" s="37"/>
      <c r="W301" s="37">
        <v>195</v>
      </c>
      <c r="X301" s="37">
        <v>3</v>
      </c>
      <c r="Y301" s="37">
        <v>2</v>
      </c>
      <c r="Z301" s="37">
        <v>107</v>
      </c>
      <c r="AA301" s="37">
        <v>68</v>
      </c>
      <c r="AB301" s="37">
        <v>26</v>
      </c>
      <c r="AC301" s="37">
        <v>534</v>
      </c>
      <c r="AD301" s="37">
        <v>1</v>
      </c>
      <c r="AE301" s="37"/>
      <c r="AF301" s="37">
        <v>1172</v>
      </c>
      <c r="AG301" s="37"/>
      <c r="AH301" s="37"/>
      <c r="AI301" s="37"/>
      <c r="AJ301" s="37">
        <v>0</v>
      </c>
      <c r="AK301" s="37"/>
      <c r="AL301" s="37"/>
      <c r="AM301" s="37"/>
      <c r="AN301" s="37">
        <v>0</v>
      </c>
      <c r="AO301" s="37"/>
      <c r="AP301" s="37">
        <v>288</v>
      </c>
      <c r="AQ301" s="37"/>
      <c r="AR301" s="37"/>
      <c r="AS301" s="37"/>
      <c r="AT301" s="37">
        <v>1</v>
      </c>
    </row>
    <row r="302" spans="3:46" ht="20.100000000000001" customHeight="1" x14ac:dyDescent="0.2">
      <c r="D302" s="38" t="s">
        <v>234</v>
      </c>
      <c r="F302" s="39">
        <v>602</v>
      </c>
      <c r="G302" s="40"/>
      <c r="H302" s="40"/>
      <c r="I302" s="40"/>
      <c r="J302" s="39">
        <v>1058</v>
      </c>
      <c r="K302" s="39">
        <v>8</v>
      </c>
      <c r="L302" s="39">
        <v>13</v>
      </c>
      <c r="M302" s="40"/>
      <c r="N302" s="39">
        <v>1079</v>
      </c>
      <c r="O302" s="40"/>
      <c r="P302" s="40"/>
      <c r="Q302" s="40"/>
      <c r="R302" s="39">
        <v>1</v>
      </c>
      <c r="S302" s="39">
        <v>43</v>
      </c>
      <c r="T302" s="39">
        <v>116</v>
      </c>
      <c r="U302" s="39">
        <v>27</v>
      </c>
      <c r="V302" s="40"/>
      <c r="W302" s="39">
        <v>162</v>
      </c>
      <c r="X302" s="39">
        <v>3</v>
      </c>
      <c r="Y302" s="39">
        <v>7</v>
      </c>
      <c r="Z302" s="39">
        <v>92</v>
      </c>
      <c r="AA302" s="39">
        <v>54</v>
      </c>
      <c r="AB302" s="39">
        <v>46</v>
      </c>
      <c r="AC302" s="39">
        <v>578</v>
      </c>
      <c r="AD302" s="39">
        <v>1</v>
      </c>
      <c r="AE302" s="40"/>
      <c r="AF302" s="39">
        <v>1130</v>
      </c>
      <c r="AG302" s="40"/>
      <c r="AH302" s="40"/>
      <c r="AI302" s="40"/>
      <c r="AJ302" s="39">
        <v>0</v>
      </c>
      <c r="AK302" s="40"/>
      <c r="AL302" s="40"/>
      <c r="AM302" s="40"/>
      <c r="AN302" s="39">
        <v>0</v>
      </c>
      <c r="AO302" s="40"/>
      <c r="AP302" s="39">
        <v>551</v>
      </c>
      <c r="AQ302" s="40"/>
      <c r="AR302" s="40"/>
      <c r="AS302" s="40"/>
      <c r="AT302" s="39">
        <v>147</v>
      </c>
    </row>
    <row r="303" spans="3:46" ht="20.100000000000001" customHeight="1" x14ac:dyDescent="0.2">
      <c r="D303" s="2" t="s">
        <v>235</v>
      </c>
      <c r="F303" s="37">
        <v>505</v>
      </c>
      <c r="G303" s="37"/>
      <c r="H303" s="37"/>
      <c r="I303" s="37"/>
      <c r="J303" s="37">
        <v>1230</v>
      </c>
      <c r="K303" s="37">
        <v>25</v>
      </c>
      <c r="L303" s="37">
        <v>21</v>
      </c>
      <c r="M303" s="37"/>
      <c r="N303" s="37">
        <v>1276</v>
      </c>
      <c r="O303" s="37"/>
      <c r="P303" s="37"/>
      <c r="Q303" s="37"/>
      <c r="R303" s="37">
        <v>2</v>
      </c>
      <c r="S303" s="37">
        <v>78</v>
      </c>
      <c r="T303" s="37">
        <v>156</v>
      </c>
      <c r="U303" s="37">
        <v>168</v>
      </c>
      <c r="V303" s="37"/>
      <c r="W303" s="37">
        <v>146</v>
      </c>
      <c r="X303" s="37">
        <v>3</v>
      </c>
      <c r="Y303" s="37">
        <v>2</v>
      </c>
      <c r="Z303" s="37">
        <v>60</v>
      </c>
      <c r="AA303" s="37">
        <v>68</v>
      </c>
      <c r="AB303" s="37">
        <v>22</v>
      </c>
      <c r="AC303" s="37">
        <v>533</v>
      </c>
      <c r="AD303" s="37">
        <v>0</v>
      </c>
      <c r="AE303" s="37"/>
      <c r="AF303" s="37">
        <v>1238</v>
      </c>
      <c r="AG303" s="37"/>
      <c r="AH303" s="37"/>
      <c r="AI303" s="37"/>
      <c r="AJ303" s="37">
        <v>0</v>
      </c>
      <c r="AK303" s="37"/>
      <c r="AL303" s="37"/>
      <c r="AM303" s="37"/>
      <c r="AN303" s="37">
        <v>0</v>
      </c>
      <c r="AO303" s="37"/>
      <c r="AP303" s="37">
        <v>543</v>
      </c>
      <c r="AQ303" s="37"/>
      <c r="AR303" s="37"/>
      <c r="AS303" s="37"/>
      <c r="AT303" s="37">
        <v>186</v>
      </c>
    </row>
    <row r="304" spans="3:46"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spans="1:46" s="1" customFormat="1" ht="20.100000000000001" customHeight="1" x14ac:dyDescent="0.2">
      <c r="A305" s="3"/>
      <c r="B305" s="6"/>
      <c r="C305" s="42" t="s">
        <v>180</v>
      </c>
      <c r="D305" s="42"/>
      <c r="E305" s="5"/>
      <c r="F305" s="44">
        <v>5102</v>
      </c>
      <c r="G305" s="45"/>
      <c r="H305" s="45"/>
      <c r="I305" s="45"/>
      <c r="J305" s="44">
        <v>11965</v>
      </c>
      <c r="K305" s="44">
        <v>166</v>
      </c>
      <c r="L305" s="44">
        <v>218</v>
      </c>
      <c r="M305" s="45"/>
      <c r="N305" s="44">
        <v>12349</v>
      </c>
      <c r="O305" s="45"/>
      <c r="P305" s="45"/>
      <c r="Q305" s="45"/>
      <c r="R305" s="44">
        <v>8</v>
      </c>
      <c r="S305" s="44">
        <v>610</v>
      </c>
      <c r="T305" s="44">
        <v>1245</v>
      </c>
      <c r="U305" s="44">
        <v>501</v>
      </c>
      <c r="V305" s="45"/>
      <c r="W305" s="44">
        <v>1722</v>
      </c>
      <c r="X305" s="44">
        <v>30</v>
      </c>
      <c r="Y305" s="44">
        <v>93</v>
      </c>
      <c r="Z305" s="44">
        <v>862</v>
      </c>
      <c r="AA305" s="44">
        <v>797</v>
      </c>
      <c r="AB305" s="44">
        <v>392</v>
      </c>
      <c r="AC305" s="44">
        <v>6091</v>
      </c>
      <c r="AD305" s="44">
        <v>7</v>
      </c>
      <c r="AE305" s="45"/>
      <c r="AF305" s="44">
        <v>12358</v>
      </c>
      <c r="AG305" s="45"/>
      <c r="AH305" s="45"/>
      <c r="AI305" s="45"/>
      <c r="AJ305" s="44">
        <v>0</v>
      </c>
      <c r="AK305" s="45"/>
      <c r="AL305" s="45"/>
      <c r="AM305" s="45"/>
      <c r="AN305" s="44">
        <v>0</v>
      </c>
      <c r="AO305" s="45"/>
      <c r="AP305" s="44">
        <v>5093</v>
      </c>
      <c r="AQ305" s="45"/>
      <c r="AR305" s="45"/>
      <c r="AS305" s="45"/>
      <c r="AT305" s="44">
        <v>991</v>
      </c>
    </row>
    <row r="306" spans="1:46"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row>
    <row r="307" spans="1:46"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row>
    <row r="308" spans="1:46" ht="20.100000000000001" customHeight="1" x14ac:dyDescent="0.2">
      <c r="D308" s="2" t="s">
        <v>237</v>
      </c>
      <c r="F308" s="37">
        <v>1</v>
      </c>
      <c r="G308" s="37"/>
      <c r="H308" s="37"/>
      <c r="I308" s="37"/>
      <c r="J308" s="37">
        <v>1</v>
      </c>
      <c r="K308" s="37">
        <v>1</v>
      </c>
      <c r="L308" s="37">
        <v>1</v>
      </c>
      <c r="M308" s="37"/>
      <c r="N308" s="37">
        <v>3</v>
      </c>
      <c r="O308" s="37"/>
      <c r="P308" s="37"/>
      <c r="Q308" s="37"/>
      <c r="R308" s="37">
        <v>0</v>
      </c>
      <c r="S308" s="37">
        <v>1</v>
      </c>
      <c r="T308" s="37">
        <v>0</v>
      </c>
      <c r="U308" s="37">
        <v>0</v>
      </c>
      <c r="V308" s="37"/>
      <c r="W308" s="37">
        <v>0</v>
      </c>
      <c r="X308" s="37">
        <v>0</v>
      </c>
      <c r="Y308" s="37">
        <v>1</v>
      </c>
      <c r="Z308" s="37">
        <v>0</v>
      </c>
      <c r="AA308" s="37">
        <v>0</v>
      </c>
      <c r="AB308" s="37">
        <v>2</v>
      </c>
      <c r="AC308" s="37">
        <v>0</v>
      </c>
      <c r="AD308" s="37">
        <v>0</v>
      </c>
      <c r="AE308" s="37"/>
      <c r="AF308" s="37">
        <v>4</v>
      </c>
      <c r="AG308" s="37"/>
      <c r="AH308" s="37"/>
      <c r="AI308" s="37"/>
      <c r="AJ308" s="37">
        <v>0</v>
      </c>
      <c r="AK308" s="37"/>
      <c r="AL308" s="37"/>
      <c r="AM308" s="37"/>
      <c r="AN308" s="37">
        <v>0</v>
      </c>
      <c r="AO308" s="37"/>
      <c r="AP308" s="37">
        <v>0</v>
      </c>
      <c r="AQ308" s="37"/>
      <c r="AR308" s="37"/>
      <c r="AS308" s="37"/>
      <c r="AT308" s="37">
        <v>0</v>
      </c>
    </row>
    <row r="309" spans="1:46" ht="20.100000000000001" customHeight="1" x14ac:dyDescent="0.2">
      <c r="D309" s="38" t="s">
        <v>238</v>
      </c>
      <c r="F309" s="39">
        <v>1</v>
      </c>
      <c r="G309" s="40"/>
      <c r="H309" s="40"/>
      <c r="I309" s="40"/>
      <c r="J309" s="39">
        <v>2</v>
      </c>
      <c r="K309" s="39">
        <v>0</v>
      </c>
      <c r="L309" s="39">
        <v>0</v>
      </c>
      <c r="M309" s="40"/>
      <c r="N309" s="39">
        <v>2</v>
      </c>
      <c r="O309" s="40"/>
      <c r="P309" s="40"/>
      <c r="Q309" s="40"/>
      <c r="R309" s="39">
        <v>0</v>
      </c>
      <c r="S309" s="39">
        <v>0</v>
      </c>
      <c r="T309" s="39">
        <v>1</v>
      </c>
      <c r="U309" s="39">
        <v>0</v>
      </c>
      <c r="V309" s="40"/>
      <c r="W309" s="39">
        <v>0</v>
      </c>
      <c r="X309" s="39">
        <v>0</v>
      </c>
      <c r="Y309" s="39">
        <v>0</v>
      </c>
      <c r="Z309" s="39">
        <v>0</v>
      </c>
      <c r="AA309" s="39">
        <v>0</v>
      </c>
      <c r="AB309" s="39">
        <v>0</v>
      </c>
      <c r="AC309" s="39">
        <v>2</v>
      </c>
      <c r="AD309" s="39">
        <v>0</v>
      </c>
      <c r="AE309" s="40"/>
      <c r="AF309" s="39">
        <v>3</v>
      </c>
      <c r="AG309" s="40"/>
      <c r="AH309" s="40"/>
      <c r="AI309" s="40"/>
      <c r="AJ309" s="39">
        <v>0</v>
      </c>
      <c r="AK309" s="40"/>
      <c r="AL309" s="40"/>
      <c r="AM309" s="40"/>
      <c r="AN309" s="39">
        <v>0</v>
      </c>
      <c r="AO309" s="40"/>
      <c r="AP309" s="39">
        <v>0</v>
      </c>
      <c r="AQ309" s="40"/>
      <c r="AR309" s="40"/>
      <c r="AS309" s="40"/>
      <c r="AT309" s="39">
        <v>0</v>
      </c>
    </row>
    <row r="310" spans="1:46" ht="20.100000000000001" customHeight="1" x14ac:dyDescent="0.2">
      <c r="D310" s="2" t="s">
        <v>239</v>
      </c>
      <c r="F310" s="37">
        <v>56</v>
      </c>
      <c r="G310" s="37"/>
      <c r="H310" s="37"/>
      <c r="I310" s="37"/>
      <c r="J310" s="37">
        <v>0</v>
      </c>
      <c r="K310" s="37">
        <v>1</v>
      </c>
      <c r="L310" s="37">
        <v>0</v>
      </c>
      <c r="M310" s="37"/>
      <c r="N310" s="37">
        <v>1</v>
      </c>
      <c r="O310" s="37"/>
      <c r="P310" s="37"/>
      <c r="Q310" s="37"/>
      <c r="R310" s="37">
        <v>0</v>
      </c>
      <c r="S310" s="37">
        <v>2</v>
      </c>
      <c r="T310" s="37">
        <v>0</v>
      </c>
      <c r="U310" s="37">
        <v>0</v>
      </c>
      <c r="V310" s="37"/>
      <c r="W310" s="37">
        <v>0</v>
      </c>
      <c r="X310" s="37">
        <v>0</v>
      </c>
      <c r="Y310" s="37">
        <v>0</v>
      </c>
      <c r="Z310" s="37">
        <v>0</v>
      </c>
      <c r="AA310" s="37">
        <v>0</v>
      </c>
      <c r="AB310" s="37">
        <v>56</v>
      </c>
      <c r="AC310" s="37">
        <v>1</v>
      </c>
      <c r="AD310" s="37">
        <v>0</v>
      </c>
      <c r="AE310" s="37"/>
      <c r="AF310" s="37">
        <v>59</v>
      </c>
      <c r="AG310" s="37"/>
      <c r="AH310" s="37"/>
      <c r="AI310" s="37"/>
      <c r="AJ310" s="37">
        <v>0</v>
      </c>
      <c r="AK310" s="37"/>
      <c r="AL310" s="37"/>
      <c r="AM310" s="37"/>
      <c r="AN310" s="37">
        <v>2</v>
      </c>
      <c r="AO310" s="37"/>
      <c r="AP310" s="37">
        <v>0</v>
      </c>
      <c r="AQ310" s="37"/>
      <c r="AR310" s="37"/>
      <c r="AS310" s="37"/>
      <c r="AT310" s="37">
        <v>0</v>
      </c>
    </row>
    <row r="311" spans="1:46" ht="20.100000000000001" customHeight="1" x14ac:dyDescent="0.2">
      <c r="D311" s="38" t="s">
        <v>240</v>
      </c>
      <c r="F311" s="39">
        <v>118</v>
      </c>
      <c r="G311" s="40"/>
      <c r="H311" s="40"/>
      <c r="I311" s="40"/>
      <c r="J311" s="39">
        <v>0</v>
      </c>
      <c r="K311" s="39">
        <v>0</v>
      </c>
      <c r="L311" s="39">
        <v>0</v>
      </c>
      <c r="M311" s="40"/>
      <c r="N311" s="39">
        <v>0</v>
      </c>
      <c r="O311" s="40"/>
      <c r="P311" s="40"/>
      <c r="Q311" s="40"/>
      <c r="R311" s="39">
        <v>0</v>
      </c>
      <c r="S311" s="39">
        <v>1</v>
      </c>
      <c r="T311" s="39">
        <v>0</v>
      </c>
      <c r="U311" s="39">
        <v>0</v>
      </c>
      <c r="V311" s="40"/>
      <c r="W311" s="39">
        <v>0</v>
      </c>
      <c r="X311" s="39">
        <v>0</v>
      </c>
      <c r="Y311" s="39">
        <v>1</v>
      </c>
      <c r="Z311" s="39">
        <v>0</v>
      </c>
      <c r="AA311" s="39">
        <v>0</v>
      </c>
      <c r="AB311" s="39">
        <v>118</v>
      </c>
      <c r="AC311" s="39">
        <v>0</v>
      </c>
      <c r="AD311" s="39">
        <v>0</v>
      </c>
      <c r="AE311" s="40"/>
      <c r="AF311" s="39">
        <v>120</v>
      </c>
      <c r="AG311" s="40"/>
      <c r="AH311" s="40"/>
      <c r="AI311" s="40"/>
      <c r="AJ311" s="39">
        <v>0</v>
      </c>
      <c r="AK311" s="40"/>
      <c r="AL311" s="40"/>
      <c r="AM311" s="40"/>
      <c r="AN311" s="39">
        <v>2</v>
      </c>
      <c r="AO311" s="40"/>
      <c r="AP311" s="39">
        <v>0</v>
      </c>
      <c r="AQ311" s="40"/>
      <c r="AR311" s="40"/>
      <c r="AS311" s="40"/>
      <c r="AT311" s="39">
        <v>0</v>
      </c>
    </row>
    <row r="312" spans="1:46"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row>
    <row r="313" spans="1:46" s="1" customFormat="1" ht="20.100000000000001" customHeight="1" x14ac:dyDescent="0.2">
      <c r="A313" s="3"/>
      <c r="B313" s="6"/>
      <c r="C313" s="42" t="s">
        <v>241</v>
      </c>
      <c r="D313" s="42"/>
      <c r="E313" s="5"/>
      <c r="F313" s="44">
        <v>176</v>
      </c>
      <c r="G313" s="45"/>
      <c r="H313" s="45"/>
      <c r="I313" s="45"/>
      <c r="J313" s="44">
        <v>3</v>
      </c>
      <c r="K313" s="44">
        <v>2</v>
      </c>
      <c r="L313" s="44">
        <v>1</v>
      </c>
      <c r="M313" s="45"/>
      <c r="N313" s="44">
        <v>6</v>
      </c>
      <c r="O313" s="45"/>
      <c r="P313" s="45"/>
      <c r="Q313" s="45"/>
      <c r="R313" s="44">
        <v>0</v>
      </c>
      <c r="S313" s="44">
        <v>4</v>
      </c>
      <c r="T313" s="44">
        <v>1</v>
      </c>
      <c r="U313" s="44">
        <v>0</v>
      </c>
      <c r="V313" s="45"/>
      <c r="W313" s="44">
        <v>0</v>
      </c>
      <c r="X313" s="44">
        <v>0</v>
      </c>
      <c r="Y313" s="44">
        <v>2</v>
      </c>
      <c r="Z313" s="44">
        <v>0</v>
      </c>
      <c r="AA313" s="44">
        <v>0</v>
      </c>
      <c r="AB313" s="44">
        <v>176</v>
      </c>
      <c r="AC313" s="44">
        <v>3</v>
      </c>
      <c r="AD313" s="44">
        <v>0</v>
      </c>
      <c r="AE313" s="45"/>
      <c r="AF313" s="44">
        <v>186</v>
      </c>
      <c r="AG313" s="45"/>
      <c r="AH313" s="45"/>
      <c r="AI313" s="45"/>
      <c r="AJ313" s="44">
        <v>0</v>
      </c>
      <c r="AK313" s="45"/>
      <c r="AL313" s="45"/>
      <c r="AM313" s="45"/>
      <c r="AN313" s="44">
        <v>4</v>
      </c>
      <c r="AO313" s="45"/>
      <c r="AP313" s="44">
        <v>0</v>
      </c>
      <c r="AQ313" s="45"/>
      <c r="AR313" s="45"/>
      <c r="AS313" s="45"/>
      <c r="AT313" s="44">
        <v>0</v>
      </c>
    </row>
    <row r="314" spans="1:46"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row>
    <row r="315" spans="1:46" s="1" customFormat="1" ht="20.100000000000001" customHeight="1" x14ac:dyDescent="0.25">
      <c r="A315" s="3"/>
      <c r="B315" s="49" t="s">
        <v>242</v>
      </c>
      <c r="C315" s="50"/>
      <c r="D315" s="50"/>
      <c r="E315" s="5"/>
      <c r="F315" s="51">
        <v>5278</v>
      </c>
      <c r="G315" s="52"/>
      <c r="H315" s="52"/>
      <c r="I315" s="52"/>
      <c r="J315" s="51">
        <v>22485</v>
      </c>
      <c r="K315" s="51">
        <v>397</v>
      </c>
      <c r="L315" s="51">
        <v>387</v>
      </c>
      <c r="M315" s="52"/>
      <c r="N315" s="51">
        <v>23269</v>
      </c>
      <c r="O315" s="52"/>
      <c r="P315" s="52"/>
      <c r="Q315" s="52"/>
      <c r="R315" s="51">
        <v>12</v>
      </c>
      <c r="S315" s="51">
        <v>958</v>
      </c>
      <c r="T315" s="51">
        <v>2458</v>
      </c>
      <c r="U315" s="51">
        <v>1114</v>
      </c>
      <c r="V315" s="52"/>
      <c r="W315" s="51">
        <v>3407</v>
      </c>
      <c r="X315" s="51">
        <v>70</v>
      </c>
      <c r="Y315" s="51">
        <v>176</v>
      </c>
      <c r="Z315" s="51">
        <v>1639</v>
      </c>
      <c r="AA315" s="51">
        <v>1598</v>
      </c>
      <c r="AB315" s="51">
        <v>959</v>
      </c>
      <c r="AC315" s="51">
        <v>11621</v>
      </c>
      <c r="AD315" s="51">
        <v>15</v>
      </c>
      <c r="AE315" s="52"/>
      <c r="AF315" s="51">
        <v>24027</v>
      </c>
      <c r="AG315" s="52"/>
      <c r="AH315" s="52"/>
      <c r="AI315" s="52"/>
      <c r="AJ315" s="51">
        <v>4372</v>
      </c>
      <c r="AK315" s="52"/>
      <c r="AL315" s="52"/>
      <c r="AM315" s="52"/>
      <c r="AN315" s="51">
        <v>4945</v>
      </c>
      <c r="AO315" s="52"/>
      <c r="AP315" s="51">
        <v>5093</v>
      </c>
      <c r="AQ315" s="52"/>
      <c r="AR315" s="52"/>
      <c r="AS315" s="52"/>
      <c r="AT315" s="51">
        <v>1826</v>
      </c>
    </row>
    <row r="316" spans="1:46"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spans="1:46"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spans="1:46"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spans="1:46" ht="20.100000000000001" customHeight="1" x14ac:dyDescent="0.2">
      <c r="D319" s="2" t="s">
        <v>124</v>
      </c>
      <c r="F319" s="37">
        <v>0</v>
      </c>
      <c r="G319" s="37"/>
      <c r="H319" s="37"/>
      <c r="I319" s="37"/>
      <c r="J319" s="37">
        <v>0</v>
      </c>
      <c r="K319" s="37">
        <v>0</v>
      </c>
      <c r="L319" s="37">
        <v>0</v>
      </c>
      <c r="M319" s="37"/>
      <c r="N319" s="37">
        <v>0</v>
      </c>
      <c r="O319" s="37"/>
      <c r="P319" s="37"/>
      <c r="Q319" s="37"/>
      <c r="R319" s="37">
        <v>0</v>
      </c>
      <c r="S319" s="37">
        <v>0</v>
      </c>
      <c r="T319" s="37">
        <v>0</v>
      </c>
      <c r="U319" s="37">
        <v>0</v>
      </c>
      <c r="V319" s="37"/>
      <c r="W319" s="37">
        <v>0</v>
      </c>
      <c r="X319" s="37">
        <v>0</v>
      </c>
      <c r="Y319" s="37">
        <v>0</v>
      </c>
      <c r="Z319" s="37">
        <v>0</v>
      </c>
      <c r="AA319" s="37">
        <v>0</v>
      </c>
      <c r="AB319" s="37">
        <v>0</v>
      </c>
      <c r="AC319" s="37">
        <v>0</v>
      </c>
      <c r="AD319" s="37">
        <v>0</v>
      </c>
      <c r="AE319" s="37"/>
      <c r="AF319" s="37">
        <v>0</v>
      </c>
      <c r="AG319" s="37"/>
      <c r="AH319" s="37"/>
      <c r="AI319" s="37"/>
      <c r="AJ319" s="37">
        <v>0</v>
      </c>
      <c r="AK319" s="37"/>
      <c r="AL319" s="37"/>
      <c r="AM319" s="37"/>
      <c r="AN319" s="37">
        <v>0</v>
      </c>
      <c r="AO319" s="37"/>
      <c r="AP319" s="37">
        <v>0</v>
      </c>
      <c r="AQ319" s="37"/>
      <c r="AR319" s="37"/>
      <c r="AS319" s="37"/>
      <c r="AT319" s="37">
        <v>0</v>
      </c>
    </row>
    <row r="320" spans="1:46" ht="20.100000000000001" customHeight="1" x14ac:dyDescent="0.2">
      <c r="D320" s="38" t="s">
        <v>173</v>
      </c>
      <c r="F320" s="39">
        <v>0</v>
      </c>
      <c r="G320" s="40"/>
      <c r="H320" s="40"/>
      <c r="I320" s="40"/>
      <c r="J320" s="39">
        <v>0</v>
      </c>
      <c r="K320" s="39">
        <v>0</v>
      </c>
      <c r="L320" s="39">
        <v>0</v>
      </c>
      <c r="M320" s="40"/>
      <c r="N320" s="39">
        <v>0</v>
      </c>
      <c r="O320" s="40"/>
      <c r="P320" s="40"/>
      <c r="Q320" s="40"/>
      <c r="R320" s="39">
        <v>0</v>
      </c>
      <c r="S320" s="39">
        <v>0</v>
      </c>
      <c r="T320" s="39">
        <v>0</v>
      </c>
      <c r="U320" s="39">
        <v>0</v>
      </c>
      <c r="V320" s="40"/>
      <c r="W320" s="39">
        <v>0</v>
      </c>
      <c r="X320" s="39">
        <v>0</v>
      </c>
      <c r="Y320" s="39">
        <v>0</v>
      </c>
      <c r="Z320" s="39">
        <v>0</v>
      </c>
      <c r="AA320" s="39">
        <v>0</v>
      </c>
      <c r="AB320" s="39">
        <v>0</v>
      </c>
      <c r="AC320" s="39">
        <v>0</v>
      </c>
      <c r="AD320" s="39">
        <v>0</v>
      </c>
      <c r="AE320" s="40"/>
      <c r="AF320" s="39">
        <v>0</v>
      </c>
      <c r="AG320" s="40"/>
      <c r="AH320" s="40"/>
      <c r="AI320" s="40"/>
      <c r="AJ320" s="39">
        <v>0</v>
      </c>
      <c r="AK320" s="40"/>
      <c r="AL320" s="40"/>
      <c r="AM320" s="40"/>
      <c r="AN320" s="39">
        <v>0</v>
      </c>
      <c r="AO320" s="40"/>
      <c r="AP320" s="39">
        <v>0</v>
      </c>
      <c r="AQ320" s="40"/>
      <c r="AR320" s="40"/>
      <c r="AS320" s="40"/>
      <c r="AT320" s="39">
        <v>0</v>
      </c>
    </row>
    <row r="321" spans="3:46"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spans="3:46" ht="20.100000000000001" customHeight="1" x14ac:dyDescent="0.2">
      <c r="C322" s="42" t="s">
        <v>122</v>
      </c>
      <c r="D322" s="42"/>
      <c r="F322" s="44">
        <v>0</v>
      </c>
      <c r="G322" s="45"/>
      <c r="H322" s="45"/>
      <c r="I322" s="45"/>
      <c r="J322" s="44">
        <v>0</v>
      </c>
      <c r="K322" s="44">
        <v>0</v>
      </c>
      <c r="L322" s="44">
        <v>0</v>
      </c>
      <c r="M322" s="45"/>
      <c r="N322" s="44">
        <v>0</v>
      </c>
      <c r="O322" s="45"/>
      <c r="P322" s="45"/>
      <c r="Q322" s="45"/>
      <c r="R322" s="44">
        <v>0</v>
      </c>
      <c r="S322" s="44">
        <v>0</v>
      </c>
      <c r="T322" s="44">
        <v>0</v>
      </c>
      <c r="U322" s="44">
        <v>0</v>
      </c>
      <c r="V322" s="45"/>
      <c r="W322" s="44">
        <v>0</v>
      </c>
      <c r="X322" s="44">
        <v>0</v>
      </c>
      <c r="Y322" s="44">
        <v>0</v>
      </c>
      <c r="Z322" s="44">
        <v>0</v>
      </c>
      <c r="AA322" s="44">
        <v>0</v>
      </c>
      <c r="AB322" s="44">
        <v>0</v>
      </c>
      <c r="AC322" s="44">
        <v>0</v>
      </c>
      <c r="AD322" s="44">
        <v>0</v>
      </c>
      <c r="AE322" s="45"/>
      <c r="AF322" s="44">
        <v>0</v>
      </c>
      <c r="AG322" s="45"/>
      <c r="AH322" s="45"/>
      <c r="AI322" s="45"/>
      <c r="AJ322" s="44">
        <v>0</v>
      </c>
      <c r="AK322" s="45"/>
      <c r="AL322" s="45"/>
      <c r="AM322" s="45"/>
      <c r="AN322" s="44">
        <v>0</v>
      </c>
      <c r="AO322" s="45"/>
      <c r="AP322" s="44">
        <v>0</v>
      </c>
      <c r="AQ322" s="45"/>
      <c r="AR322" s="45"/>
      <c r="AS322" s="45"/>
      <c r="AT322" s="44">
        <v>0</v>
      </c>
    </row>
    <row r="323" spans="3:46"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spans="3:46"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spans="3:46" ht="20.100000000000001" customHeight="1" x14ac:dyDescent="0.2">
      <c r="D325" s="2" t="s">
        <v>124</v>
      </c>
      <c r="F325" s="37">
        <v>601</v>
      </c>
      <c r="G325" s="37"/>
      <c r="H325" s="37"/>
      <c r="I325" s="37"/>
      <c r="J325" s="37">
        <v>2005</v>
      </c>
      <c r="K325" s="37">
        <v>35</v>
      </c>
      <c r="L325" s="37">
        <v>12</v>
      </c>
      <c r="M325" s="37"/>
      <c r="N325" s="37">
        <v>2052</v>
      </c>
      <c r="O325" s="37"/>
      <c r="P325" s="37"/>
      <c r="Q325" s="37"/>
      <c r="R325" s="37">
        <v>2</v>
      </c>
      <c r="S325" s="37">
        <v>148</v>
      </c>
      <c r="T325" s="37">
        <v>245</v>
      </c>
      <c r="U325" s="37">
        <v>124</v>
      </c>
      <c r="V325" s="37"/>
      <c r="W325" s="37">
        <v>222</v>
      </c>
      <c r="X325" s="37">
        <v>5</v>
      </c>
      <c r="Y325" s="37">
        <v>145</v>
      </c>
      <c r="Z325" s="37">
        <v>183</v>
      </c>
      <c r="AA325" s="37">
        <v>140</v>
      </c>
      <c r="AB325" s="37">
        <v>96</v>
      </c>
      <c r="AC325" s="37">
        <v>838</v>
      </c>
      <c r="AD325" s="37">
        <v>0</v>
      </c>
      <c r="AE325" s="37"/>
      <c r="AF325" s="37">
        <v>2148</v>
      </c>
      <c r="AG325" s="37"/>
      <c r="AH325" s="37"/>
      <c r="AI325" s="37"/>
      <c r="AJ325" s="37">
        <v>505</v>
      </c>
      <c r="AK325" s="37"/>
      <c r="AL325" s="37"/>
      <c r="AM325" s="37"/>
      <c r="AN325" s="37">
        <v>0</v>
      </c>
      <c r="AO325" s="37"/>
      <c r="AP325" s="37">
        <v>0</v>
      </c>
      <c r="AQ325" s="37"/>
      <c r="AR325" s="37"/>
      <c r="AS325" s="37"/>
      <c r="AT325" s="37">
        <v>654</v>
      </c>
    </row>
    <row r="326" spans="3:46" ht="20.100000000000001" customHeight="1" x14ac:dyDescent="0.2">
      <c r="D326" s="38" t="s">
        <v>173</v>
      </c>
      <c r="F326" s="39">
        <v>633</v>
      </c>
      <c r="G326" s="40"/>
      <c r="H326" s="40"/>
      <c r="I326" s="40"/>
      <c r="J326" s="39">
        <v>2066</v>
      </c>
      <c r="K326" s="39">
        <v>27</v>
      </c>
      <c r="L326" s="39">
        <v>13</v>
      </c>
      <c r="M326" s="40"/>
      <c r="N326" s="39">
        <v>2106</v>
      </c>
      <c r="O326" s="40"/>
      <c r="P326" s="40"/>
      <c r="Q326" s="40"/>
      <c r="R326" s="39">
        <v>4</v>
      </c>
      <c r="S326" s="39">
        <v>126</v>
      </c>
      <c r="T326" s="39">
        <v>191</v>
      </c>
      <c r="U326" s="39">
        <v>99</v>
      </c>
      <c r="V326" s="40"/>
      <c r="W326" s="39">
        <v>140</v>
      </c>
      <c r="X326" s="39">
        <v>1</v>
      </c>
      <c r="Y326" s="39">
        <v>169</v>
      </c>
      <c r="Z326" s="39">
        <v>150</v>
      </c>
      <c r="AA326" s="39">
        <v>47</v>
      </c>
      <c r="AB326" s="39">
        <v>37</v>
      </c>
      <c r="AC326" s="39">
        <v>1095</v>
      </c>
      <c r="AD326" s="39">
        <v>2</v>
      </c>
      <c r="AE326" s="40"/>
      <c r="AF326" s="39">
        <v>2061</v>
      </c>
      <c r="AG326" s="40"/>
      <c r="AH326" s="40"/>
      <c r="AI326" s="40"/>
      <c r="AJ326" s="39">
        <v>673</v>
      </c>
      <c r="AK326" s="40"/>
      <c r="AL326" s="40"/>
      <c r="AM326" s="40"/>
      <c r="AN326" s="39">
        <v>0</v>
      </c>
      <c r="AO326" s="40"/>
      <c r="AP326" s="39">
        <v>5</v>
      </c>
      <c r="AQ326" s="40"/>
      <c r="AR326" s="40"/>
      <c r="AS326" s="40"/>
      <c r="AT326" s="39">
        <v>0</v>
      </c>
    </row>
    <row r="327" spans="3:46" ht="20.100000000000001" customHeight="1" x14ac:dyDescent="0.2">
      <c r="D327" s="2" t="s">
        <v>113</v>
      </c>
      <c r="F327" s="37">
        <v>293</v>
      </c>
      <c r="G327" s="37"/>
      <c r="H327" s="37"/>
      <c r="I327" s="37"/>
      <c r="J327" s="37">
        <v>1290</v>
      </c>
      <c r="K327" s="37">
        <v>92</v>
      </c>
      <c r="L327" s="37">
        <v>7</v>
      </c>
      <c r="M327" s="37"/>
      <c r="N327" s="37">
        <v>1389</v>
      </c>
      <c r="O327" s="37"/>
      <c r="P327" s="37"/>
      <c r="Q327" s="37"/>
      <c r="R327" s="37">
        <v>4</v>
      </c>
      <c r="S327" s="37">
        <v>65</v>
      </c>
      <c r="T327" s="37">
        <v>238</v>
      </c>
      <c r="U327" s="37">
        <v>30</v>
      </c>
      <c r="V327" s="37"/>
      <c r="W327" s="37">
        <v>134</v>
      </c>
      <c r="X327" s="37">
        <v>10</v>
      </c>
      <c r="Y327" s="37">
        <v>4</v>
      </c>
      <c r="Z327" s="37">
        <v>57</v>
      </c>
      <c r="AA327" s="37">
        <v>120</v>
      </c>
      <c r="AB327" s="37">
        <v>76</v>
      </c>
      <c r="AC327" s="37">
        <v>771</v>
      </c>
      <c r="AD327" s="37">
        <v>1</v>
      </c>
      <c r="AE327" s="37"/>
      <c r="AF327" s="37">
        <v>1510</v>
      </c>
      <c r="AG327" s="37"/>
      <c r="AH327" s="37"/>
      <c r="AI327" s="37"/>
      <c r="AJ327" s="37">
        <v>169</v>
      </c>
      <c r="AK327" s="37"/>
      <c r="AL327" s="37"/>
      <c r="AM327" s="37"/>
      <c r="AN327" s="37">
        <v>0</v>
      </c>
      <c r="AO327" s="37"/>
      <c r="AP327" s="37">
        <v>3</v>
      </c>
      <c r="AQ327" s="37"/>
      <c r="AR327" s="37"/>
      <c r="AS327" s="37"/>
      <c r="AT327" s="37">
        <v>135</v>
      </c>
    </row>
    <row r="328" spans="3:46" ht="20.100000000000001" customHeight="1" x14ac:dyDescent="0.2">
      <c r="D328" s="38" t="s">
        <v>101</v>
      </c>
      <c r="F328" s="39">
        <v>297</v>
      </c>
      <c r="G328" s="40"/>
      <c r="H328" s="40"/>
      <c r="I328" s="40"/>
      <c r="J328" s="39">
        <v>1276</v>
      </c>
      <c r="K328" s="39">
        <v>91</v>
      </c>
      <c r="L328" s="39">
        <v>5</v>
      </c>
      <c r="M328" s="40"/>
      <c r="N328" s="39">
        <v>1372</v>
      </c>
      <c r="O328" s="40"/>
      <c r="P328" s="40"/>
      <c r="Q328" s="40"/>
      <c r="R328" s="39">
        <v>0</v>
      </c>
      <c r="S328" s="39">
        <v>60</v>
      </c>
      <c r="T328" s="39">
        <v>275</v>
      </c>
      <c r="U328" s="39">
        <v>53</v>
      </c>
      <c r="V328" s="40"/>
      <c r="W328" s="39">
        <v>155</v>
      </c>
      <c r="X328" s="39">
        <v>0</v>
      </c>
      <c r="Y328" s="39">
        <v>2</v>
      </c>
      <c r="Z328" s="39">
        <v>79</v>
      </c>
      <c r="AA328" s="39">
        <v>89</v>
      </c>
      <c r="AB328" s="39">
        <v>58</v>
      </c>
      <c r="AC328" s="39">
        <v>654</v>
      </c>
      <c r="AD328" s="39">
        <v>0</v>
      </c>
      <c r="AE328" s="40"/>
      <c r="AF328" s="39">
        <v>1425</v>
      </c>
      <c r="AG328" s="40"/>
      <c r="AH328" s="40"/>
      <c r="AI328" s="40"/>
      <c r="AJ328" s="39">
        <v>226</v>
      </c>
      <c r="AK328" s="40"/>
      <c r="AL328" s="40"/>
      <c r="AM328" s="40"/>
      <c r="AN328" s="39">
        <v>0</v>
      </c>
      <c r="AO328" s="40"/>
      <c r="AP328" s="39">
        <v>18</v>
      </c>
      <c r="AQ328" s="40"/>
      <c r="AR328" s="40"/>
      <c r="AS328" s="40"/>
      <c r="AT328" s="39">
        <v>0</v>
      </c>
    </row>
    <row r="329" spans="3:46" ht="20.100000000000001" customHeight="1" x14ac:dyDescent="0.2">
      <c r="D329" s="2" t="s">
        <v>115</v>
      </c>
      <c r="F329" s="37">
        <v>159</v>
      </c>
      <c r="G329" s="37"/>
      <c r="H329" s="37"/>
      <c r="I329" s="37"/>
      <c r="J329" s="37">
        <v>1266</v>
      </c>
      <c r="K329" s="37">
        <v>134</v>
      </c>
      <c r="L329" s="37">
        <v>0</v>
      </c>
      <c r="M329" s="37"/>
      <c r="N329" s="37">
        <v>1400</v>
      </c>
      <c r="O329" s="37"/>
      <c r="P329" s="37"/>
      <c r="Q329" s="37"/>
      <c r="R329" s="37">
        <v>1</v>
      </c>
      <c r="S329" s="37">
        <v>77</v>
      </c>
      <c r="T329" s="37">
        <v>366</v>
      </c>
      <c r="U329" s="37">
        <v>109</v>
      </c>
      <c r="V329" s="37"/>
      <c r="W329" s="37">
        <v>72</v>
      </c>
      <c r="X329" s="37">
        <v>0</v>
      </c>
      <c r="Y329" s="37">
        <v>0</v>
      </c>
      <c r="Z329" s="37">
        <v>26</v>
      </c>
      <c r="AA329" s="37">
        <v>128</v>
      </c>
      <c r="AB329" s="37">
        <v>88</v>
      </c>
      <c r="AC329" s="37">
        <v>567</v>
      </c>
      <c r="AD329" s="37">
        <v>1</v>
      </c>
      <c r="AE329" s="37"/>
      <c r="AF329" s="37">
        <v>1435</v>
      </c>
      <c r="AG329" s="37"/>
      <c r="AH329" s="37"/>
      <c r="AI329" s="37"/>
      <c r="AJ329" s="37">
        <v>116</v>
      </c>
      <c r="AK329" s="37"/>
      <c r="AL329" s="37"/>
      <c r="AM329" s="37"/>
      <c r="AN329" s="37">
        <v>0</v>
      </c>
      <c r="AO329" s="37"/>
      <c r="AP329" s="37">
        <v>8</v>
      </c>
      <c r="AQ329" s="37"/>
      <c r="AR329" s="37"/>
      <c r="AS329" s="37"/>
      <c r="AT329" s="37">
        <v>0</v>
      </c>
    </row>
    <row r="330" spans="3:46" ht="20.100000000000001" customHeight="1" x14ac:dyDescent="0.2">
      <c r="D330" s="38" t="s">
        <v>116</v>
      </c>
      <c r="F330" s="39">
        <v>263</v>
      </c>
      <c r="G330" s="40"/>
      <c r="H330" s="40"/>
      <c r="I330" s="40"/>
      <c r="J330" s="39">
        <v>1292</v>
      </c>
      <c r="K330" s="39">
        <v>98</v>
      </c>
      <c r="L330" s="39">
        <v>7</v>
      </c>
      <c r="M330" s="40"/>
      <c r="N330" s="39">
        <v>1397</v>
      </c>
      <c r="O330" s="40"/>
      <c r="P330" s="40"/>
      <c r="Q330" s="40"/>
      <c r="R330" s="39">
        <v>1</v>
      </c>
      <c r="S330" s="39">
        <v>70</v>
      </c>
      <c r="T330" s="39">
        <v>321</v>
      </c>
      <c r="U330" s="39">
        <v>98</v>
      </c>
      <c r="V330" s="40"/>
      <c r="W330" s="39">
        <v>102</v>
      </c>
      <c r="X330" s="39">
        <v>2</v>
      </c>
      <c r="Y330" s="39">
        <v>3</v>
      </c>
      <c r="Z330" s="39">
        <v>65</v>
      </c>
      <c r="AA330" s="39">
        <v>69</v>
      </c>
      <c r="AB330" s="39">
        <v>60</v>
      </c>
      <c r="AC330" s="39">
        <v>608</v>
      </c>
      <c r="AD330" s="39">
        <v>2</v>
      </c>
      <c r="AE330" s="40"/>
      <c r="AF330" s="39">
        <v>1401</v>
      </c>
      <c r="AG330" s="40"/>
      <c r="AH330" s="40"/>
      <c r="AI330" s="40"/>
      <c r="AJ330" s="39">
        <v>249</v>
      </c>
      <c r="AK330" s="40"/>
      <c r="AL330" s="40"/>
      <c r="AM330" s="40"/>
      <c r="AN330" s="39">
        <v>0</v>
      </c>
      <c r="AO330" s="40"/>
      <c r="AP330" s="39">
        <v>10</v>
      </c>
      <c r="AQ330" s="40"/>
      <c r="AR330" s="40"/>
      <c r="AS330" s="40"/>
      <c r="AT330" s="39">
        <v>0</v>
      </c>
    </row>
    <row r="331" spans="3:46" ht="20.100000000000001" customHeight="1" x14ac:dyDescent="0.2">
      <c r="D331" s="2" t="s">
        <v>117</v>
      </c>
      <c r="F331" s="37">
        <v>128</v>
      </c>
      <c r="G331" s="37"/>
      <c r="H331" s="37"/>
      <c r="I331" s="37"/>
      <c r="J331" s="37">
        <v>592</v>
      </c>
      <c r="K331" s="37">
        <v>16</v>
      </c>
      <c r="L331" s="37">
        <v>6</v>
      </c>
      <c r="M331" s="37"/>
      <c r="N331" s="37">
        <v>614</v>
      </c>
      <c r="O331" s="37"/>
      <c r="P331" s="37"/>
      <c r="Q331" s="37"/>
      <c r="R331" s="37">
        <v>2</v>
      </c>
      <c r="S331" s="37">
        <v>30</v>
      </c>
      <c r="T331" s="37">
        <v>79</v>
      </c>
      <c r="U331" s="37">
        <v>20</v>
      </c>
      <c r="V331" s="37"/>
      <c r="W331" s="37">
        <v>102</v>
      </c>
      <c r="X331" s="37">
        <v>1</v>
      </c>
      <c r="Y331" s="37">
        <v>10</v>
      </c>
      <c r="Z331" s="37">
        <v>36</v>
      </c>
      <c r="AA331" s="37">
        <v>35</v>
      </c>
      <c r="AB331" s="37">
        <v>15</v>
      </c>
      <c r="AC331" s="37">
        <v>278</v>
      </c>
      <c r="AD331" s="37">
        <v>1</v>
      </c>
      <c r="AE331" s="37"/>
      <c r="AF331" s="37">
        <v>609</v>
      </c>
      <c r="AG331" s="37"/>
      <c r="AH331" s="37"/>
      <c r="AI331" s="37"/>
      <c r="AJ331" s="37">
        <v>133</v>
      </c>
      <c r="AK331" s="37"/>
      <c r="AL331" s="37"/>
      <c r="AM331" s="37"/>
      <c r="AN331" s="37">
        <v>0</v>
      </c>
      <c r="AO331" s="37"/>
      <c r="AP331" s="37">
        <v>0</v>
      </c>
      <c r="AQ331" s="37"/>
      <c r="AR331" s="37"/>
      <c r="AS331" s="37"/>
      <c r="AT331" s="37">
        <v>25</v>
      </c>
    </row>
    <row r="332" spans="3:46" ht="20.100000000000001" customHeight="1" x14ac:dyDescent="0.2">
      <c r="D332" s="38" t="s">
        <v>105</v>
      </c>
      <c r="F332" s="39">
        <v>119</v>
      </c>
      <c r="G332" s="40"/>
      <c r="H332" s="40"/>
      <c r="I332" s="40"/>
      <c r="J332" s="39">
        <v>595</v>
      </c>
      <c r="K332" s="39">
        <v>9</v>
      </c>
      <c r="L332" s="39">
        <v>10</v>
      </c>
      <c r="M332" s="40"/>
      <c r="N332" s="39">
        <v>614</v>
      </c>
      <c r="O332" s="40"/>
      <c r="P332" s="40"/>
      <c r="Q332" s="40"/>
      <c r="R332" s="39">
        <v>10</v>
      </c>
      <c r="S332" s="39">
        <v>44</v>
      </c>
      <c r="T332" s="39">
        <v>73</v>
      </c>
      <c r="U332" s="39">
        <v>8</v>
      </c>
      <c r="V332" s="40"/>
      <c r="W332" s="39">
        <v>78</v>
      </c>
      <c r="X332" s="39">
        <v>3</v>
      </c>
      <c r="Y332" s="39">
        <v>3</v>
      </c>
      <c r="Z332" s="39">
        <v>49</v>
      </c>
      <c r="AA332" s="39">
        <v>62</v>
      </c>
      <c r="AB332" s="39">
        <v>20</v>
      </c>
      <c r="AC332" s="39">
        <v>273</v>
      </c>
      <c r="AD332" s="39">
        <v>4</v>
      </c>
      <c r="AE332" s="40"/>
      <c r="AF332" s="39">
        <v>627</v>
      </c>
      <c r="AG332" s="40"/>
      <c r="AH332" s="40"/>
      <c r="AI332" s="40"/>
      <c r="AJ332" s="39">
        <v>106</v>
      </c>
      <c r="AK332" s="40"/>
      <c r="AL332" s="40"/>
      <c r="AM332" s="40"/>
      <c r="AN332" s="39">
        <v>0</v>
      </c>
      <c r="AO332" s="40"/>
      <c r="AP332" s="39">
        <v>0</v>
      </c>
      <c r="AQ332" s="40"/>
      <c r="AR332" s="40"/>
      <c r="AS332" s="40"/>
      <c r="AT332" s="39">
        <v>1</v>
      </c>
    </row>
    <row r="333" spans="3:46" ht="20.100000000000001" customHeight="1" x14ac:dyDescent="0.2">
      <c r="D333" s="2" t="s">
        <v>244</v>
      </c>
      <c r="F333" s="37">
        <v>151</v>
      </c>
      <c r="G333" s="37"/>
      <c r="H333" s="37"/>
      <c r="I333" s="37"/>
      <c r="J333" s="37">
        <v>958</v>
      </c>
      <c r="K333" s="37">
        <v>8</v>
      </c>
      <c r="L333" s="37">
        <v>6</v>
      </c>
      <c r="M333" s="37"/>
      <c r="N333" s="37">
        <v>972</v>
      </c>
      <c r="O333" s="37"/>
      <c r="P333" s="37"/>
      <c r="Q333" s="37"/>
      <c r="R333" s="37">
        <v>4</v>
      </c>
      <c r="S333" s="37">
        <v>48</v>
      </c>
      <c r="T333" s="37">
        <v>77</v>
      </c>
      <c r="U333" s="37">
        <v>15</v>
      </c>
      <c r="V333" s="37"/>
      <c r="W333" s="37">
        <v>163</v>
      </c>
      <c r="X333" s="37">
        <v>2</v>
      </c>
      <c r="Y333" s="37">
        <v>2</v>
      </c>
      <c r="Z333" s="37">
        <v>45</v>
      </c>
      <c r="AA333" s="37">
        <v>75</v>
      </c>
      <c r="AB333" s="37">
        <v>59</v>
      </c>
      <c r="AC333" s="37">
        <v>471</v>
      </c>
      <c r="AD333" s="37">
        <v>1</v>
      </c>
      <c r="AE333" s="37"/>
      <c r="AF333" s="37">
        <v>962</v>
      </c>
      <c r="AG333" s="37"/>
      <c r="AH333" s="37"/>
      <c r="AI333" s="37"/>
      <c r="AJ333" s="37">
        <v>161</v>
      </c>
      <c r="AK333" s="37"/>
      <c r="AL333" s="37"/>
      <c r="AM333" s="37"/>
      <c r="AN333" s="37">
        <v>0</v>
      </c>
      <c r="AO333" s="37"/>
      <c r="AP333" s="37">
        <v>0</v>
      </c>
      <c r="AQ333" s="37"/>
      <c r="AR333" s="37"/>
      <c r="AS333" s="37"/>
      <c r="AT333" s="37">
        <v>0</v>
      </c>
    </row>
    <row r="334" spans="3:46" ht="20.100000000000001" customHeight="1" x14ac:dyDescent="0.2">
      <c r="D334" s="38" t="s">
        <v>245</v>
      </c>
      <c r="F334" s="39">
        <v>255</v>
      </c>
      <c r="G334" s="40"/>
      <c r="H334" s="40"/>
      <c r="I334" s="40"/>
      <c r="J334" s="39">
        <v>1279</v>
      </c>
      <c r="K334" s="39">
        <v>39</v>
      </c>
      <c r="L334" s="39">
        <v>5</v>
      </c>
      <c r="M334" s="40"/>
      <c r="N334" s="39">
        <v>1323</v>
      </c>
      <c r="O334" s="40"/>
      <c r="P334" s="40"/>
      <c r="Q334" s="40"/>
      <c r="R334" s="39">
        <v>4</v>
      </c>
      <c r="S334" s="39">
        <v>62</v>
      </c>
      <c r="T334" s="39">
        <v>272</v>
      </c>
      <c r="U334" s="39">
        <v>67</v>
      </c>
      <c r="V334" s="40"/>
      <c r="W334" s="39">
        <v>128</v>
      </c>
      <c r="X334" s="39">
        <v>4</v>
      </c>
      <c r="Y334" s="39">
        <v>6</v>
      </c>
      <c r="Z334" s="39">
        <v>56</v>
      </c>
      <c r="AA334" s="39">
        <v>101</v>
      </c>
      <c r="AB334" s="39">
        <v>53</v>
      </c>
      <c r="AC334" s="39">
        <v>491</v>
      </c>
      <c r="AD334" s="39">
        <v>0</v>
      </c>
      <c r="AE334" s="40"/>
      <c r="AF334" s="39">
        <v>1244</v>
      </c>
      <c r="AG334" s="40"/>
      <c r="AH334" s="40"/>
      <c r="AI334" s="40"/>
      <c r="AJ334" s="39">
        <v>312</v>
      </c>
      <c r="AK334" s="40"/>
      <c r="AL334" s="40"/>
      <c r="AM334" s="40"/>
      <c r="AN334" s="39">
        <v>0</v>
      </c>
      <c r="AO334" s="40"/>
      <c r="AP334" s="39">
        <v>22</v>
      </c>
      <c r="AQ334" s="40"/>
      <c r="AR334" s="40"/>
      <c r="AS334" s="40"/>
      <c r="AT334" s="39">
        <v>163</v>
      </c>
    </row>
    <row r="335" spans="3:46" ht="20.100000000000001" customHeight="1" x14ac:dyDescent="0.2">
      <c r="D335" s="2" t="s">
        <v>246</v>
      </c>
      <c r="F335" s="37">
        <v>206</v>
      </c>
      <c r="G335" s="37"/>
      <c r="H335" s="37"/>
      <c r="I335" s="37"/>
      <c r="J335" s="37">
        <v>961</v>
      </c>
      <c r="K335" s="37">
        <v>9</v>
      </c>
      <c r="L335" s="37">
        <v>5</v>
      </c>
      <c r="M335" s="37"/>
      <c r="N335" s="37">
        <v>975</v>
      </c>
      <c r="O335" s="37"/>
      <c r="P335" s="37"/>
      <c r="Q335" s="37"/>
      <c r="R335" s="37">
        <v>1</v>
      </c>
      <c r="S335" s="37">
        <v>50</v>
      </c>
      <c r="T335" s="37">
        <v>93</v>
      </c>
      <c r="U335" s="37">
        <v>35</v>
      </c>
      <c r="V335" s="37"/>
      <c r="W335" s="37">
        <v>168</v>
      </c>
      <c r="X335" s="37">
        <v>2</v>
      </c>
      <c r="Y335" s="37">
        <v>0</v>
      </c>
      <c r="Z335" s="37">
        <v>49</v>
      </c>
      <c r="AA335" s="37">
        <v>58</v>
      </c>
      <c r="AB335" s="37">
        <v>55</v>
      </c>
      <c r="AC335" s="37">
        <v>442</v>
      </c>
      <c r="AD335" s="37">
        <v>1</v>
      </c>
      <c r="AE335" s="37"/>
      <c r="AF335" s="37">
        <v>954</v>
      </c>
      <c r="AG335" s="37"/>
      <c r="AH335" s="37"/>
      <c r="AI335" s="37"/>
      <c r="AJ335" s="37">
        <v>225</v>
      </c>
      <c r="AK335" s="37"/>
      <c r="AL335" s="37"/>
      <c r="AM335" s="37"/>
      <c r="AN335" s="37">
        <v>0</v>
      </c>
      <c r="AO335" s="37"/>
      <c r="AP335" s="37">
        <v>2</v>
      </c>
      <c r="AQ335" s="37"/>
      <c r="AR335" s="37"/>
      <c r="AS335" s="37"/>
      <c r="AT335" s="37">
        <v>2</v>
      </c>
    </row>
    <row r="336" spans="3:46" ht="20.100000000000001" customHeight="1" x14ac:dyDescent="0.2">
      <c r="D336" s="38" t="s">
        <v>247</v>
      </c>
      <c r="F336" s="39">
        <v>554</v>
      </c>
      <c r="G336" s="40"/>
      <c r="H336" s="40"/>
      <c r="I336" s="40"/>
      <c r="J336" s="39">
        <v>2088</v>
      </c>
      <c r="K336" s="39">
        <v>22</v>
      </c>
      <c r="L336" s="39">
        <v>32</v>
      </c>
      <c r="M336" s="40"/>
      <c r="N336" s="39">
        <v>2142</v>
      </c>
      <c r="O336" s="40"/>
      <c r="P336" s="40"/>
      <c r="Q336" s="40"/>
      <c r="R336" s="39">
        <v>10</v>
      </c>
      <c r="S336" s="39">
        <v>119</v>
      </c>
      <c r="T336" s="39">
        <v>196</v>
      </c>
      <c r="U336" s="39">
        <v>123</v>
      </c>
      <c r="V336" s="40"/>
      <c r="W336" s="39">
        <v>131</v>
      </c>
      <c r="X336" s="39">
        <v>4</v>
      </c>
      <c r="Y336" s="39">
        <v>3</v>
      </c>
      <c r="Z336" s="39">
        <v>69</v>
      </c>
      <c r="AA336" s="39">
        <v>104</v>
      </c>
      <c r="AB336" s="39">
        <v>198</v>
      </c>
      <c r="AC336" s="39">
        <v>1250</v>
      </c>
      <c r="AD336" s="39">
        <v>0</v>
      </c>
      <c r="AE336" s="40"/>
      <c r="AF336" s="39">
        <v>2207</v>
      </c>
      <c r="AG336" s="40"/>
      <c r="AH336" s="40"/>
      <c r="AI336" s="40"/>
      <c r="AJ336" s="39">
        <v>482</v>
      </c>
      <c r="AK336" s="40"/>
      <c r="AL336" s="40"/>
      <c r="AM336" s="40"/>
      <c r="AN336" s="39">
        <v>0</v>
      </c>
      <c r="AO336" s="40"/>
      <c r="AP336" s="39">
        <v>7</v>
      </c>
      <c r="AQ336" s="40"/>
      <c r="AR336" s="40"/>
      <c r="AS336" s="40"/>
      <c r="AT336" s="39">
        <v>165</v>
      </c>
    </row>
    <row r="337" spans="1:46" ht="20.100000000000001" customHeight="1" x14ac:dyDescent="0.2">
      <c r="D337" s="2" t="s">
        <v>120</v>
      </c>
      <c r="F337" s="37">
        <v>268</v>
      </c>
      <c r="G337" s="37"/>
      <c r="H337" s="37"/>
      <c r="I337" s="37"/>
      <c r="J337" s="37">
        <v>1265</v>
      </c>
      <c r="K337" s="37">
        <v>24</v>
      </c>
      <c r="L337" s="37">
        <v>6</v>
      </c>
      <c r="M337" s="37"/>
      <c r="N337" s="37">
        <v>1295</v>
      </c>
      <c r="O337" s="37"/>
      <c r="P337" s="37"/>
      <c r="Q337" s="37"/>
      <c r="R337" s="37">
        <v>1</v>
      </c>
      <c r="S337" s="37">
        <v>56</v>
      </c>
      <c r="T337" s="37">
        <v>202</v>
      </c>
      <c r="U337" s="37">
        <v>127</v>
      </c>
      <c r="V337" s="37"/>
      <c r="W337" s="37">
        <v>187</v>
      </c>
      <c r="X337" s="37">
        <v>3</v>
      </c>
      <c r="Y337" s="37">
        <v>3</v>
      </c>
      <c r="Z337" s="37">
        <v>64</v>
      </c>
      <c r="AA337" s="37">
        <v>123</v>
      </c>
      <c r="AB337" s="37">
        <v>54</v>
      </c>
      <c r="AC337" s="37">
        <v>429</v>
      </c>
      <c r="AD337" s="37">
        <v>0</v>
      </c>
      <c r="AE337" s="37"/>
      <c r="AF337" s="37">
        <v>1249</v>
      </c>
      <c r="AG337" s="37"/>
      <c r="AH337" s="37"/>
      <c r="AI337" s="37"/>
      <c r="AJ337" s="37">
        <v>294</v>
      </c>
      <c r="AK337" s="37"/>
      <c r="AL337" s="37"/>
      <c r="AM337" s="37"/>
      <c r="AN337" s="37">
        <v>0</v>
      </c>
      <c r="AO337" s="37"/>
      <c r="AP337" s="37">
        <v>20</v>
      </c>
      <c r="AQ337" s="37"/>
      <c r="AR337" s="37"/>
      <c r="AS337" s="37"/>
      <c r="AT337" s="37">
        <v>35</v>
      </c>
    </row>
    <row r="338" spans="1:46" ht="20.100000000000001" customHeight="1" x14ac:dyDescent="0.2">
      <c r="D338" s="38" t="s">
        <v>248</v>
      </c>
      <c r="F338" s="39">
        <v>361</v>
      </c>
      <c r="G338" s="40"/>
      <c r="H338" s="40"/>
      <c r="I338" s="40"/>
      <c r="J338" s="39">
        <v>2188</v>
      </c>
      <c r="K338" s="39">
        <v>66</v>
      </c>
      <c r="L338" s="39">
        <v>15</v>
      </c>
      <c r="M338" s="40"/>
      <c r="N338" s="39">
        <v>2269</v>
      </c>
      <c r="O338" s="40"/>
      <c r="P338" s="40"/>
      <c r="Q338" s="40"/>
      <c r="R338" s="39">
        <v>2</v>
      </c>
      <c r="S338" s="39">
        <v>120</v>
      </c>
      <c r="T338" s="39">
        <v>294</v>
      </c>
      <c r="U338" s="39">
        <v>168</v>
      </c>
      <c r="V338" s="40"/>
      <c r="W338" s="39">
        <v>149</v>
      </c>
      <c r="X338" s="39">
        <v>5</v>
      </c>
      <c r="Y338" s="39">
        <v>46</v>
      </c>
      <c r="Z338" s="39">
        <v>86</v>
      </c>
      <c r="AA338" s="39">
        <v>114</v>
      </c>
      <c r="AB338" s="39">
        <v>123</v>
      </c>
      <c r="AC338" s="39">
        <v>1049</v>
      </c>
      <c r="AD338" s="39">
        <v>78</v>
      </c>
      <c r="AE338" s="40"/>
      <c r="AF338" s="39">
        <v>2234</v>
      </c>
      <c r="AG338" s="40"/>
      <c r="AH338" s="40"/>
      <c r="AI338" s="40"/>
      <c r="AJ338" s="39">
        <v>389</v>
      </c>
      <c r="AK338" s="40"/>
      <c r="AL338" s="40"/>
      <c r="AM338" s="40"/>
      <c r="AN338" s="39">
        <v>0</v>
      </c>
      <c r="AO338" s="40"/>
      <c r="AP338" s="39">
        <v>7</v>
      </c>
      <c r="AQ338" s="40"/>
      <c r="AR338" s="40"/>
      <c r="AS338" s="40"/>
      <c r="AT338" s="39">
        <v>0</v>
      </c>
    </row>
    <row r="339" spans="1:46"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spans="1:46" s="1" customFormat="1" ht="20.100000000000001" customHeight="1" x14ac:dyDescent="0.2">
      <c r="A340" s="3"/>
      <c r="B340" s="6"/>
      <c r="C340" s="42" t="s">
        <v>180</v>
      </c>
      <c r="D340" s="42"/>
      <c r="E340" s="5"/>
      <c r="F340" s="44">
        <v>4288</v>
      </c>
      <c r="G340" s="45"/>
      <c r="H340" s="45"/>
      <c r="I340" s="45"/>
      <c r="J340" s="44">
        <v>19121</v>
      </c>
      <c r="K340" s="44">
        <v>670</v>
      </c>
      <c r="L340" s="44">
        <v>129</v>
      </c>
      <c r="M340" s="45"/>
      <c r="N340" s="44">
        <v>19920</v>
      </c>
      <c r="O340" s="45"/>
      <c r="P340" s="45"/>
      <c r="Q340" s="45"/>
      <c r="R340" s="44">
        <v>46</v>
      </c>
      <c r="S340" s="44">
        <v>1075</v>
      </c>
      <c r="T340" s="44">
        <v>2922</v>
      </c>
      <c r="U340" s="44">
        <v>1076</v>
      </c>
      <c r="V340" s="45"/>
      <c r="W340" s="44">
        <v>1931</v>
      </c>
      <c r="X340" s="44">
        <v>42</v>
      </c>
      <c r="Y340" s="44">
        <v>396</v>
      </c>
      <c r="Z340" s="44">
        <v>1014</v>
      </c>
      <c r="AA340" s="44">
        <v>1265</v>
      </c>
      <c r="AB340" s="44">
        <v>992</v>
      </c>
      <c r="AC340" s="44">
        <v>9216</v>
      </c>
      <c r="AD340" s="44">
        <v>91</v>
      </c>
      <c r="AE340" s="45"/>
      <c r="AF340" s="44">
        <v>20066</v>
      </c>
      <c r="AG340" s="45"/>
      <c r="AH340" s="45"/>
      <c r="AI340" s="45"/>
      <c r="AJ340" s="44">
        <v>4040</v>
      </c>
      <c r="AK340" s="45"/>
      <c r="AL340" s="45"/>
      <c r="AM340" s="45"/>
      <c r="AN340" s="44">
        <v>0</v>
      </c>
      <c r="AO340" s="45"/>
      <c r="AP340" s="44">
        <v>102</v>
      </c>
      <c r="AQ340" s="45"/>
      <c r="AR340" s="45"/>
      <c r="AS340" s="45"/>
      <c r="AT340" s="44">
        <v>1180</v>
      </c>
    </row>
    <row r="341" spans="1:46"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row>
    <row r="342" spans="1:46" s="1" customFormat="1" ht="20.100000000000001" customHeight="1" x14ac:dyDescent="0.25">
      <c r="A342" s="3"/>
      <c r="B342" s="49" t="s">
        <v>249</v>
      </c>
      <c r="C342" s="50"/>
      <c r="D342" s="50"/>
      <c r="E342" s="5"/>
      <c r="F342" s="51">
        <v>4288</v>
      </c>
      <c r="G342" s="52"/>
      <c r="H342" s="52"/>
      <c r="I342" s="52"/>
      <c r="J342" s="51">
        <v>19121</v>
      </c>
      <c r="K342" s="51">
        <v>670</v>
      </c>
      <c r="L342" s="51">
        <v>129</v>
      </c>
      <c r="M342" s="52"/>
      <c r="N342" s="51">
        <v>19920</v>
      </c>
      <c r="O342" s="52"/>
      <c r="P342" s="52"/>
      <c r="Q342" s="52"/>
      <c r="R342" s="51">
        <v>46</v>
      </c>
      <c r="S342" s="51">
        <v>1075</v>
      </c>
      <c r="T342" s="51">
        <v>2922</v>
      </c>
      <c r="U342" s="51">
        <v>1076</v>
      </c>
      <c r="V342" s="52"/>
      <c r="W342" s="51">
        <v>1931</v>
      </c>
      <c r="X342" s="51">
        <v>42</v>
      </c>
      <c r="Y342" s="51">
        <v>396</v>
      </c>
      <c r="Z342" s="51">
        <v>1014</v>
      </c>
      <c r="AA342" s="51">
        <v>1265</v>
      </c>
      <c r="AB342" s="51">
        <v>992</v>
      </c>
      <c r="AC342" s="51">
        <v>9216</v>
      </c>
      <c r="AD342" s="51">
        <v>91</v>
      </c>
      <c r="AE342" s="52"/>
      <c r="AF342" s="51">
        <v>20066</v>
      </c>
      <c r="AG342" s="52"/>
      <c r="AH342" s="52"/>
      <c r="AI342" s="52"/>
      <c r="AJ342" s="51">
        <v>4040</v>
      </c>
      <c r="AK342" s="52"/>
      <c r="AL342" s="52"/>
      <c r="AM342" s="52"/>
      <c r="AN342" s="51">
        <v>0</v>
      </c>
      <c r="AO342" s="52"/>
      <c r="AP342" s="51">
        <v>102</v>
      </c>
      <c r="AQ342" s="52"/>
      <c r="AR342" s="52"/>
      <c r="AS342" s="52"/>
      <c r="AT342" s="51">
        <v>1180</v>
      </c>
    </row>
    <row r="343" spans="1:46"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spans="1:46"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spans="1:46"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spans="1:46" ht="20.100000000000001" customHeight="1" x14ac:dyDescent="0.2">
      <c r="D346" s="2" t="s">
        <v>251</v>
      </c>
      <c r="F346" s="37">
        <v>345</v>
      </c>
      <c r="G346" s="37"/>
      <c r="H346" s="37"/>
      <c r="I346" s="37"/>
      <c r="J346" s="37">
        <v>2113</v>
      </c>
      <c r="K346" s="37">
        <v>25</v>
      </c>
      <c r="L346" s="37">
        <v>5</v>
      </c>
      <c r="M346" s="37"/>
      <c r="N346" s="37">
        <v>2143</v>
      </c>
      <c r="O346" s="37"/>
      <c r="P346" s="37"/>
      <c r="Q346" s="37"/>
      <c r="R346" s="37">
        <v>3</v>
      </c>
      <c r="S346" s="37">
        <v>71</v>
      </c>
      <c r="T346" s="37">
        <v>290</v>
      </c>
      <c r="U346" s="37">
        <v>136</v>
      </c>
      <c r="V346" s="37"/>
      <c r="W346" s="37">
        <v>258</v>
      </c>
      <c r="X346" s="37">
        <v>4</v>
      </c>
      <c r="Y346" s="37">
        <v>47</v>
      </c>
      <c r="Z346" s="37">
        <v>316</v>
      </c>
      <c r="AA346" s="37">
        <v>118</v>
      </c>
      <c r="AB346" s="37">
        <v>52</v>
      </c>
      <c r="AC346" s="37">
        <v>805</v>
      </c>
      <c r="AD346" s="37">
        <v>3</v>
      </c>
      <c r="AE346" s="37"/>
      <c r="AF346" s="37">
        <v>2103</v>
      </c>
      <c r="AG346" s="37"/>
      <c r="AH346" s="37"/>
      <c r="AI346" s="37"/>
      <c r="AJ346" s="37">
        <v>365</v>
      </c>
      <c r="AK346" s="37"/>
      <c r="AL346" s="37"/>
      <c r="AM346" s="37"/>
      <c r="AN346" s="37">
        <v>0</v>
      </c>
      <c r="AO346" s="37"/>
      <c r="AP346" s="37">
        <v>20</v>
      </c>
      <c r="AQ346" s="37"/>
      <c r="AR346" s="37"/>
      <c r="AS346" s="37"/>
      <c r="AT346" s="37">
        <v>3</v>
      </c>
    </row>
    <row r="347" spans="1:46" ht="20.100000000000001" customHeight="1" x14ac:dyDescent="0.2">
      <c r="D347" s="38" t="s">
        <v>252</v>
      </c>
      <c r="F347" s="39">
        <v>469</v>
      </c>
      <c r="G347" s="40"/>
      <c r="H347" s="40"/>
      <c r="I347" s="40"/>
      <c r="J347" s="39">
        <v>2125</v>
      </c>
      <c r="K347" s="39">
        <v>13</v>
      </c>
      <c r="L347" s="39">
        <v>7</v>
      </c>
      <c r="M347" s="40"/>
      <c r="N347" s="39">
        <v>2145</v>
      </c>
      <c r="O347" s="40"/>
      <c r="P347" s="40"/>
      <c r="Q347" s="40"/>
      <c r="R347" s="39">
        <v>16</v>
      </c>
      <c r="S347" s="39">
        <v>62</v>
      </c>
      <c r="T347" s="39">
        <v>241</v>
      </c>
      <c r="U347" s="39">
        <v>150</v>
      </c>
      <c r="V347" s="40"/>
      <c r="W347" s="39">
        <v>342</v>
      </c>
      <c r="X347" s="39">
        <v>7</v>
      </c>
      <c r="Y347" s="39">
        <v>43</v>
      </c>
      <c r="Z347" s="39">
        <v>209</v>
      </c>
      <c r="AA347" s="39">
        <v>82</v>
      </c>
      <c r="AB347" s="39">
        <v>58</v>
      </c>
      <c r="AC347" s="39">
        <v>829</v>
      </c>
      <c r="AD347" s="39">
        <v>0</v>
      </c>
      <c r="AE347" s="40"/>
      <c r="AF347" s="39">
        <v>2039</v>
      </c>
      <c r="AG347" s="40"/>
      <c r="AH347" s="40"/>
      <c r="AI347" s="40"/>
      <c r="AJ347" s="39">
        <v>551</v>
      </c>
      <c r="AK347" s="40"/>
      <c r="AL347" s="40"/>
      <c r="AM347" s="40"/>
      <c r="AN347" s="39">
        <v>0</v>
      </c>
      <c r="AO347" s="40"/>
      <c r="AP347" s="39">
        <v>24</v>
      </c>
      <c r="AQ347" s="40"/>
      <c r="AR347" s="40"/>
      <c r="AS347" s="40"/>
      <c r="AT347" s="39">
        <v>2</v>
      </c>
    </row>
    <row r="348" spans="1:46" ht="20.100000000000001" customHeight="1" x14ac:dyDescent="0.2">
      <c r="D348" s="2" t="s">
        <v>253</v>
      </c>
      <c r="F348" s="37">
        <v>459</v>
      </c>
      <c r="G348" s="37"/>
      <c r="H348" s="37"/>
      <c r="I348" s="37"/>
      <c r="J348" s="37">
        <v>2098</v>
      </c>
      <c r="K348" s="37">
        <v>21</v>
      </c>
      <c r="L348" s="37">
        <v>12</v>
      </c>
      <c r="M348" s="37"/>
      <c r="N348" s="37">
        <v>2131</v>
      </c>
      <c r="O348" s="37"/>
      <c r="P348" s="37"/>
      <c r="Q348" s="37"/>
      <c r="R348" s="37">
        <v>5</v>
      </c>
      <c r="S348" s="37">
        <v>63</v>
      </c>
      <c r="T348" s="37">
        <v>279</v>
      </c>
      <c r="U348" s="37">
        <v>86</v>
      </c>
      <c r="V348" s="37"/>
      <c r="W348" s="37">
        <v>432</v>
      </c>
      <c r="X348" s="37">
        <v>6</v>
      </c>
      <c r="Y348" s="37">
        <v>57</v>
      </c>
      <c r="Z348" s="37">
        <v>155</v>
      </c>
      <c r="AA348" s="37">
        <v>137</v>
      </c>
      <c r="AB348" s="37">
        <v>74</v>
      </c>
      <c r="AC348" s="37">
        <v>957</v>
      </c>
      <c r="AD348" s="37">
        <v>0</v>
      </c>
      <c r="AE348" s="37"/>
      <c r="AF348" s="37">
        <v>2251</v>
      </c>
      <c r="AG348" s="37"/>
      <c r="AH348" s="37"/>
      <c r="AI348" s="37"/>
      <c r="AJ348" s="37">
        <v>308</v>
      </c>
      <c r="AK348" s="37"/>
      <c r="AL348" s="37"/>
      <c r="AM348" s="37"/>
      <c r="AN348" s="37">
        <v>0</v>
      </c>
      <c r="AO348" s="37"/>
      <c r="AP348" s="37">
        <v>31</v>
      </c>
      <c r="AQ348" s="37"/>
      <c r="AR348" s="37"/>
      <c r="AS348" s="37"/>
      <c r="AT348" s="37">
        <v>7</v>
      </c>
    </row>
    <row r="349" spans="1:46" ht="20.100000000000001" customHeight="1" x14ac:dyDescent="0.2">
      <c r="D349" s="38" t="s">
        <v>254</v>
      </c>
      <c r="F349" s="39">
        <v>340</v>
      </c>
      <c r="G349" s="40"/>
      <c r="H349" s="40"/>
      <c r="I349" s="40"/>
      <c r="J349" s="39">
        <v>2130</v>
      </c>
      <c r="K349" s="39">
        <v>27</v>
      </c>
      <c r="L349" s="39">
        <v>5</v>
      </c>
      <c r="M349" s="40"/>
      <c r="N349" s="39">
        <v>2162</v>
      </c>
      <c r="O349" s="40"/>
      <c r="P349" s="40"/>
      <c r="Q349" s="40"/>
      <c r="R349" s="39">
        <v>2</v>
      </c>
      <c r="S349" s="39">
        <v>87</v>
      </c>
      <c r="T349" s="39">
        <v>279</v>
      </c>
      <c r="U349" s="39">
        <v>112</v>
      </c>
      <c r="V349" s="40"/>
      <c r="W349" s="39">
        <v>265</v>
      </c>
      <c r="X349" s="39">
        <v>3</v>
      </c>
      <c r="Y349" s="39">
        <v>17</v>
      </c>
      <c r="Z349" s="39">
        <v>193</v>
      </c>
      <c r="AA349" s="39">
        <v>81</v>
      </c>
      <c r="AB349" s="39">
        <v>35</v>
      </c>
      <c r="AC349" s="39">
        <v>903</v>
      </c>
      <c r="AD349" s="39">
        <v>0</v>
      </c>
      <c r="AE349" s="40"/>
      <c r="AF349" s="39">
        <v>1977</v>
      </c>
      <c r="AG349" s="40"/>
      <c r="AH349" s="40"/>
      <c r="AI349" s="40"/>
      <c r="AJ349" s="39">
        <v>525</v>
      </c>
      <c r="AK349" s="40"/>
      <c r="AL349" s="40"/>
      <c r="AM349" s="40"/>
      <c r="AN349" s="39">
        <v>0</v>
      </c>
      <c r="AO349" s="40"/>
      <c r="AP349" s="39">
        <v>0</v>
      </c>
      <c r="AQ349" s="40"/>
      <c r="AR349" s="40"/>
      <c r="AS349" s="40"/>
      <c r="AT349" s="39">
        <v>85</v>
      </c>
    </row>
    <row r="350" spans="1:46" ht="20.100000000000001" customHeight="1" x14ac:dyDescent="0.2">
      <c r="D350" s="2" t="s">
        <v>255</v>
      </c>
      <c r="F350" s="37">
        <v>313</v>
      </c>
      <c r="G350" s="37"/>
      <c r="H350" s="37"/>
      <c r="I350" s="37"/>
      <c r="J350" s="37">
        <v>1903</v>
      </c>
      <c r="K350" s="37">
        <v>51</v>
      </c>
      <c r="L350" s="37">
        <v>4</v>
      </c>
      <c r="M350" s="37"/>
      <c r="N350" s="37">
        <v>1958</v>
      </c>
      <c r="O350" s="37"/>
      <c r="P350" s="37"/>
      <c r="Q350" s="37"/>
      <c r="R350" s="37">
        <v>0</v>
      </c>
      <c r="S350" s="37">
        <v>58</v>
      </c>
      <c r="T350" s="37">
        <v>310</v>
      </c>
      <c r="U350" s="37">
        <v>79</v>
      </c>
      <c r="V350" s="37"/>
      <c r="W350" s="37">
        <v>200</v>
      </c>
      <c r="X350" s="37">
        <v>2</v>
      </c>
      <c r="Y350" s="37">
        <v>79</v>
      </c>
      <c r="Z350" s="37">
        <v>237</v>
      </c>
      <c r="AA350" s="37">
        <v>104</v>
      </c>
      <c r="AB350" s="37">
        <v>96</v>
      </c>
      <c r="AC350" s="37">
        <v>608</v>
      </c>
      <c r="AD350" s="37">
        <v>94</v>
      </c>
      <c r="AE350" s="37"/>
      <c r="AF350" s="37">
        <v>1867</v>
      </c>
      <c r="AG350" s="37"/>
      <c r="AH350" s="37"/>
      <c r="AI350" s="37"/>
      <c r="AJ350" s="37">
        <v>404</v>
      </c>
      <c r="AK350" s="37"/>
      <c r="AL350" s="37"/>
      <c r="AM350" s="37"/>
      <c r="AN350" s="37">
        <v>0</v>
      </c>
      <c r="AO350" s="37"/>
      <c r="AP350" s="37">
        <v>0</v>
      </c>
      <c r="AQ350" s="37"/>
      <c r="AR350" s="37"/>
      <c r="AS350" s="37"/>
      <c r="AT350" s="37">
        <v>3</v>
      </c>
    </row>
    <row r="351" spans="1:46" ht="20.100000000000001" customHeight="1" x14ac:dyDescent="0.2">
      <c r="D351" s="38" t="s">
        <v>256</v>
      </c>
      <c r="F351" s="39">
        <v>386</v>
      </c>
      <c r="G351" s="40"/>
      <c r="H351" s="40"/>
      <c r="I351" s="40"/>
      <c r="J351" s="39">
        <v>1914</v>
      </c>
      <c r="K351" s="39">
        <v>52</v>
      </c>
      <c r="L351" s="39">
        <v>12</v>
      </c>
      <c r="M351" s="40"/>
      <c r="N351" s="39">
        <v>1978</v>
      </c>
      <c r="O351" s="40"/>
      <c r="P351" s="40"/>
      <c r="Q351" s="40"/>
      <c r="R351" s="39">
        <v>3</v>
      </c>
      <c r="S351" s="39">
        <v>56</v>
      </c>
      <c r="T351" s="39">
        <v>191</v>
      </c>
      <c r="U351" s="39">
        <v>72</v>
      </c>
      <c r="V351" s="40"/>
      <c r="W351" s="39">
        <v>272</v>
      </c>
      <c r="X351" s="39">
        <v>11</v>
      </c>
      <c r="Y351" s="39">
        <v>108</v>
      </c>
      <c r="Z351" s="39">
        <v>179</v>
      </c>
      <c r="AA351" s="39">
        <v>93</v>
      </c>
      <c r="AB351" s="39">
        <v>73</v>
      </c>
      <c r="AC351" s="39">
        <v>696</v>
      </c>
      <c r="AD351" s="39">
        <v>0</v>
      </c>
      <c r="AE351" s="40"/>
      <c r="AF351" s="39">
        <v>1754</v>
      </c>
      <c r="AG351" s="40"/>
      <c r="AH351" s="40"/>
      <c r="AI351" s="40"/>
      <c r="AJ351" s="39">
        <v>599</v>
      </c>
      <c r="AK351" s="40"/>
      <c r="AL351" s="40"/>
      <c r="AM351" s="40"/>
      <c r="AN351" s="39">
        <v>0</v>
      </c>
      <c r="AO351" s="40"/>
      <c r="AP351" s="39">
        <v>11</v>
      </c>
      <c r="AQ351" s="40"/>
      <c r="AR351" s="40"/>
      <c r="AS351" s="40"/>
      <c r="AT351" s="39">
        <v>147</v>
      </c>
    </row>
    <row r="352" spans="1:46" ht="20.100000000000001" customHeight="1" x14ac:dyDescent="0.2">
      <c r="D352" s="2" t="s">
        <v>257</v>
      </c>
      <c r="F352" s="37">
        <v>204</v>
      </c>
      <c r="G352" s="37"/>
      <c r="H352" s="37"/>
      <c r="I352" s="37"/>
      <c r="J352" s="37">
        <v>982</v>
      </c>
      <c r="K352" s="37">
        <v>19</v>
      </c>
      <c r="L352" s="37">
        <v>6</v>
      </c>
      <c r="M352" s="37"/>
      <c r="N352" s="37">
        <v>1007</v>
      </c>
      <c r="O352" s="37"/>
      <c r="P352" s="37"/>
      <c r="Q352" s="37"/>
      <c r="R352" s="37">
        <v>5</v>
      </c>
      <c r="S352" s="37">
        <v>14</v>
      </c>
      <c r="T352" s="37">
        <v>100</v>
      </c>
      <c r="U352" s="37">
        <v>90</v>
      </c>
      <c r="V352" s="37"/>
      <c r="W352" s="37">
        <v>54</v>
      </c>
      <c r="X352" s="37">
        <v>0</v>
      </c>
      <c r="Y352" s="37">
        <v>5</v>
      </c>
      <c r="Z352" s="37">
        <v>18</v>
      </c>
      <c r="AA352" s="37">
        <v>51</v>
      </c>
      <c r="AB352" s="37">
        <v>10</v>
      </c>
      <c r="AC352" s="37">
        <v>586</v>
      </c>
      <c r="AD352" s="37">
        <v>0</v>
      </c>
      <c r="AE352" s="37"/>
      <c r="AF352" s="37">
        <v>933</v>
      </c>
      <c r="AG352" s="37"/>
      <c r="AH352" s="37"/>
      <c r="AI352" s="37"/>
      <c r="AJ352" s="37">
        <v>230</v>
      </c>
      <c r="AK352" s="37"/>
      <c r="AL352" s="37"/>
      <c r="AM352" s="37"/>
      <c r="AN352" s="37">
        <v>0</v>
      </c>
      <c r="AO352" s="37"/>
      <c r="AP352" s="37">
        <v>48</v>
      </c>
      <c r="AQ352" s="37"/>
      <c r="AR352" s="37"/>
      <c r="AS352" s="37"/>
      <c r="AT352" s="37">
        <v>0</v>
      </c>
    </row>
    <row r="353" spans="1:46" ht="20.100000000000001" customHeight="1" x14ac:dyDescent="0.2">
      <c r="D353" s="38" t="s">
        <v>258</v>
      </c>
      <c r="F353" s="39">
        <v>126</v>
      </c>
      <c r="G353" s="40"/>
      <c r="H353" s="40"/>
      <c r="I353" s="40"/>
      <c r="J353" s="39">
        <v>692</v>
      </c>
      <c r="K353" s="39">
        <v>25</v>
      </c>
      <c r="L353" s="39">
        <v>3</v>
      </c>
      <c r="M353" s="40"/>
      <c r="N353" s="39">
        <v>720</v>
      </c>
      <c r="O353" s="40"/>
      <c r="P353" s="40"/>
      <c r="Q353" s="40"/>
      <c r="R353" s="39">
        <v>3</v>
      </c>
      <c r="S353" s="39">
        <v>36</v>
      </c>
      <c r="T353" s="39">
        <v>63</v>
      </c>
      <c r="U353" s="39">
        <v>30</v>
      </c>
      <c r="V353" s="40"/>
      <c r="W353" s="39">
        <v>80</v>
      </c>
      <c r="X353" s="39">
        <v>2</v>
      </c>
      <c r="Y353" s="39">
        <v>5</v>
      </c>
      <c r="Z353" s="39">
        <v>64</v>
      </c>
      <c r="AA353" s="39">
        <v>32</v>
      </c>
      <c r="AB353" s="39">
        <v>25</v>
      </c>
      <c r="AC353" s="39">
        <v>396</v>
      </c>
      <c r="AD353" s="39">
        <v>0</v>
      </c>
      <c r="AE353" s="40"/>
      <c r="AF353" s="39">
        <v>736</v>
      </c>
      <c r="AG353" s="40"/>
      <c r="AH353" s="40"/>
      <c r="AI353" s="40"/>
      <c r="AJ353" s="39">
        <v>106</v>
      </c>
      <c r="AK353" s="40"/>
      <c r="AL353" s="40"/>
      <c r="AM353" s="40"/>
      <c r="AN353" s="39">
        <v>0</v>
      </c>
      <c r="AO353" s="40"/>
      <c r="AP353" s="39">
        <v>4</v>
      </c>
      <c r="AQ353" s="40"/>
      <c r="AR353" s="40"/>
      <c r="AS353" s="40"/>
      <c r="AT353" s="39">
        <v>0</v>
      </c>
    </row>
    <row r="354" spans="1:46" ht="20.100000000000001" customHeight="1" x14ac:dyDescent="0.2">
      <c r="D354" s="41" t="s">
        <v>259</v>
      </c>
      <c r="F354" s="37">
        <v>145</v>
      </c>
      <c r="G354" s="37"/>
      <c r="H354" s="37"/>
      <c r="I354" s="37"/>
      <c r="J354" s="37">
        <v>693</v>
      </c>
      <c r="K354" s="37">
        <v>2</v>
      </c>
      <c r="L354" s="37">
        <v>4</v>
      </c>
      <c r="M354" s="37"/>
      <c r="N354" s="37">
        <v>699</v>
      </c>
      <c r="O354" s="37"/>
      <c r="P354" s="37"/>
      <c r="Q354" s="37"/>
      <c r="R354" s="37">
        <v>1</v>
      </c>
      <c r="S354" s="37">
        <v>24</v>
      </c>
      <c r="T354" s="37">
        <v>67</v>
      </c>
      <c r="U354" s="37">
        <v>50</v>
      </c>
      <c r="V354" s="37"/>
      <c r="W354" s="37">
        <v>80</v>
      </c>
      <c r="X354" s="37">
        <v>5</v>
      </c>
      <c r="Y354" s="37">
        <v>4</v>
      </c>
      <c r="Z354" s="37">
        <v>68</v>
      </c>
      <c r="AA354" s="37">
        <v>39</v>
      </c>
      <c r="AB354" s="37">
        <v>18</v>
      </c>
      <c r="AC354" s="37">
        <v>365</v>
      </c>
      <c r="AD354" s="37">
        <v>2</v>
      </c>
      <c r="AE354" s="37"/>
      <c r="AF354" s="37">
        <v>723</v>
      </c>
      <c r="AG354" s="37"/>
      <c r="AH354" s="37"/>
      <c r="AI354" s="37"/>
      <c r="AJ354" s="37">
        <v>121</v>
      </c>
      <c r="AK354" s="37"/>
      <c r="AL354" s="37"/>
      <c r="AM354" s="37"/>
      <c r="AN354" s="37">
        <v>0</v>
      </c>
      <c r="AO354" s="37"/>
      <c r="AP354" s="37">
        <v>0</v>
      </c>
      <c r="AQ354" s="37"/>
      <c r="AR354" s="37"/>
      <c r="AS354" s="37"/>
      <c r="AT354" s="37">
        <v>1</v>
      </c>
    </row>
    <row r="355" spans="1:46"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spans="1:46" s="1" customFormat="1" ht="20.100000000000001" customHeight="1" x14ac:dyDescent="0.2">
      <c r="A356" s="3"/>
      <c r="B356" s="6"/>
      <c r="C356" s="42" t="s">
        <v>180</v>
      </c>
      <c r="D356" s="42"/>
      <c r="E356" s="5"/>
      <c r="F356" s="44">
        <v>2787</v>
      </c>
      <c r="G356" s="45"/>
      <c r="H356" s="45"/>
      <c r="I356" s="45"/>
      <c r="J356" s="44">
        <v>14650</v>
      </c>
      <c r="K356" s="44">
        <v>235</v>
      </c>
      <c r="L356" s="44">
        <v>58</v>
      </c>
      <c r="M356" s="45"/>
      <c r="N356" s="44">
        <v>14943</v>
      </c>
      <c r="O356" s="45"/>
      <c r="P356" s="45"/>
      <c r="Q356" s="45"/>
      <c r="R356" s="44">
        <v>38</v>
      </c>
      <c r="S356" s="44">
        <v>471</v>
      </c>
      <c r="T356" s="44">
        <v>1820</v>
      </c>
      <c r="U356" s="44">
        <v>805</v>
      </c>
      <c r="V356" s="45"/>
      <c r="W356" s="44">
        <v>1983</v>
      </c>
      <c r="X356" s="44">
        <v>40</v>
      </c>
      <c r="Y356" s="44">
        <v>365</v>
      </c>
      <c r="Z356" s="44">
        <v>1439</v>
      </c>
      <c r="AA356" s="44">
        <v>737</v>
      </c>
      <c r="AB356" s="44">
        <v>441</v>
      </c>
      <c r="AC356" s="44">
        <v>6145</v>
      </c>
      <c r="AD356" s="44">
        <v>99</v>
      </c>
      <c r="AE356" s="45"/>
      <c r="AF356" s="44">
        <v>14383</v>
      </c>
      <c r="AG356" s="45"/>
      <c r="AH356" s="45"/>
      <c r="AI356" s="45"/>
      <c r="AJ356" s="44">
        <v>3209</v>
      </c>
      <c r="AK356" s="45"/>
      <c r="AL356" s="45"/>
      <c r="AM356" s="45"/>
      <c r="AN356" s="44">
        <v>0</v>
      </c>
      <c r="AO356" s="45"/>
      <c r="AP356" s="44">
        <v>138</v>
      </c>
      <c r="AQ356" s="45"/>
      <c r="AR356" s="45"/>
      <c r="AS356" s="45"/>
      <c r="AT356" s="44">
        <v>248</v>
      </c>
    </row>
    <row r="357" spans="1:46"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row>
    <row r="358" spans="1:46" s="1" customFormat="1" ht="20.100000000000001" customHeight="1" x14ac:dyDescent="0.25">
      <c r="A358" s="3"/>
      <c r="B358" s="49" t="s">
        <v>260</v>
      </c>
      <c r="C358" s="50"/>
      <c r="D358" s="50"/>
      <c r="E358" s="5"/>
      <c r="F358" s="51">
        <v>2787</v>
      </c>
      <c r="G358" s="52"/>
      <c r="H358" s="52"/>
      <c r="I358" s="52"/>
      <c r="J358" s="51">
        <v>14650</v>
      </c>
      <c r="K358" s="51">
        <v>235</v>
      </c>
      <c r="L358" s="51">
        <v>58</v>
      </c>
      <c r="M358" s="52"/>
      <c r="N358" s="51">
        <v>14943</v>
      </c>
      <c r="O358" s="52"/>
      <c r="P358" s="52"/>
      <c r="Q358" s="52"/>
      <c r="R358" s="51">
        <v>38</v>
      </c>
      <c r="S358" s="51">
        <v>471</v>
      </c>
      <c r="T358" s="51">
        <v>1820</v>
      </c>
      <c r="U358" s="51">
        <v>805</v>
      </c>
      <c r="V358" s="52"/>
      <c r="W358" s="51">
        <v>1983</v>
      </c>
      <c r="X358" s="51">
        <v>40</v>
      </c>
      <c r="Y358" s="51">
        <v>365</v>
      </c>
      <c r="Z358" s="51">
        <v>1439</v>
      </c>
      <c r="AA358" s="51">
        <v>737</v>
      </c>
      <c r="AB358" s="51">
        <v>441</v>
      </c>
      <c r="AC358" s="51">
        <v>6145</v>
      </c>
      <c r="AD358" s="51">
        <v>99</v>
      </c>
      <c r="AE358" s="52"/>
      <c r="AF358" s="51">
        <v>14383</v>
      </c>
      <c r="AG358" s="52"/>
      <c r="AH358" s="52"/>
      <c r="AI358" s="52"/>
      <c r="AJ358" s="51">
        <v>3209</v>
      </c>
      <c r="AK358" s="52"/>
      <c r="AL358" s="52"/>
      <c r="AM358" s="52"/>
      <c r="AN358" s="51">
        <v>0</v>
      </c>
      <c r="AO358" s="52"/>
      <c r="AP358" s="51">
        <v>138</v>
      </c>
      <c r="AQ358" s="52"/>
      <c r="AR358" s="52"/>
      <c r="AS358" s="52"/>
      <c r="AT358" s="51">
        <v>248</v>
      </c>
    </row>
    <row r="359" spans="1:46"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spans="1:46"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spans="1:46"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spans="1:46" ht="20.100000000000001" customHeight="1" x14ac:dyDescent="0.2">
      <c r="D362" s="2" t="s">
        <v>98</v>
      </c>
      <c r="F362" s="37">
        <v>188</v>
      </c>
      <c r="G362" s="37"/>
      <c r="H362" s="37"/>
      <c r="I362" s="37"/>
      <c r="J362" s="37">
        <v>1662</v>
      </c>
      <c r="K362" s="37">
        <v>13</v>
      </c>
      <c r="L362" s="37">
        <v>15</v>
      </c>
      <c r="M362" s="37"/>
      <c r="N362" s="37">
        <v>1690</v>
      </c>
      <c r="O362" s="37"/>
      <c r="P362" s="37"/>
      <c r="Q362" s="37"/>
      <c r="R362" s="37">
        <v>1</v>
      </c>
      <c r="S362" s="37">
        <v>32</v>
      </c>
      <c r="T362" s="37">
        <v>201</v>
      </c>
      <c r="U362" s="37">
        <v>27</v>
      </c>
      <c r="V362" s="37"/>
      <c r="W362" s="37">
        <v>287</v>
      </c>
      <c r="X362" s="37">
        <v>22</v>
      </c>
      <c r="Y362" s="37">
        <v>6</v>
      </c>
      <c r="Z362" s="37">
        <v>73</v>
      </c>
      <c r="AA362" s="37">
        <v>151</v>
      </c>
      <c r="AB362" s="37">
        <v>50</v>
      </c>
      <c r="AC362" s="37">
        <v>809</v>
      </c>
      <c r="AD362" s="37">
        <v>1</v>
      </c>
      <c r="AE362" s="37"/>
      <c r="AF362" s="37">
        <v>1660</v>
      </c>
      <c r="AG362" s="37"/>
      <c r="AH362" s="37"/>
      <c r="AI362" s="37"/>
      <c r="AJ362" s="37">
        <v>205</v>
      </c>
      <c r="AK362" s="37"/>
      <c r="AL362" s="37"/>
      <c r="AM362" s="37"/>
      <c r="AN362" s="37">
        <v>0</v>
      </c>
      <c r="AO362" s="37"/>
      <c r="AP362" s="37">
        <v>13</v>
      </c>
      <c r="AQ362" s="37"/>
      <c r="AR362" s="37"/>
      <c r="AS362" s="37"/>
      <c r="AT362" s="37">
        <v>0</v>
      </c>
    </row>
    <row r="363" spans="1:46" ht="20.100000000000001" customHeight="1" x14ac:dyDescent="0.2">
      <c r="D363" s="38" t="s">
        <v>99</v>
      </c>
      <c r="F363" s="39">
        <v>196</v>
      </c>
      <c r="G363" s="40"/>
      <c r="H363" s="40"/>
      <c r="I363" s="40"/>
      <c r="J363" s="39">
        <v>1662</v>
      </c>
      <c r="K363" s="39">
        <v>7</v>
      </c>
      <c r="L363" s="39">
        <v>20</v>
      </c>
      <c r="M363" s="40"/>
      <c r="N363" s="39">
        <v>1689</v>
      </c>
      <c r="O363" s="40"/>
      <c r="P363" s="40"/>
      <c r="Q363" s="40"/>
      <c r="R363" s="39">
        <v>2</v>
      </c>
      <c r="S363" s="39">
        <v>55</v>
      </c>
      <c r="T363" s="39">
        <v>214</v>
      </c>
      <c r="U363" s="39">
        <v>70</v>
      </c>
      <c r="V363" s="40"/>
      <c r="W363" s="39">
        <v>303</v>
      </c>
      <c r="X363" s="39">
        <v>5</v>
      </c>
      <c r="Y363" s="39">
        <v>5</v>
      </c>
      <c r="Z363" s="39">
        <v>96</v>
      </c>
      <c r="AA363" s="39">
        <v>139</v>
      </c>
      <c r="AB363" s="39">
        <v>53</v>
      </c>
      <c r="AC363" s="39">
        <v>705</v>
      </c>
      <c r="AD363" s="39">
        <v>1</v>
      </c>
      <c r="AE363" s="40"/>
      <c r="AF363" s="39">
        <v>1648</v>
      </c>
      <c r="AG363" s="40"/>
      <c r="AH363" s="40"/>
      <c r="AI363" s="40"/>
      <c r="AJ363" s="39">
        <v>237</v>
      </c>
      <c r="AK363" s="40"/>
      <c r="AL363" s="40"/>
      <c r="AM363" s="40"/>
      <c r="AN363" s="39">
        <v>0</v>
      </c>
      <c r="AO363" s="40"/>
      <c r="AP363" s="39">
        <v>0</v>
      </c>
      <c r="AQ363" s="40"/>
      <c r="AR363" s="40"/>
      <c r="AS363" s="40"/>
      <c r="AT363" s="39">
        <v>2</v>
      </c>
    </row>
    <row r="364" spans="1:46" ht="20.100000000000001" customHeight="1" x14ac:dyDescent="0.2">
      <c r="D364" s="2" t="s">
        <v>113</v>
      </c>
      <c r="F364" s="37">
        <v>197</v>
      </c>
      <c r="G364" s="37"/>
      <c r="H364" s="37"/>
      <c r="I364" s="37"/>
      <c r="J364" s="37">
        <v>1671</v>
      </c>
      <c r="K364" s="37">
        <v>44</v>
      </c>
      <c r="L364" s="37">
        <v>21</v>
      </c>
      <c r="M364" s="37"/>
      <c r="N364" s="37">
        <v>1736</v>
      </c>
      <c r="O364" s="37"/>
      <c r="P364" s="37"/>
      <c r="Q364" s="37"/>
      <c r="R364" s="37">
        <v>11</v>
      </c>
      <c r="S364" s="37">
        <v>53</v>
      </c>
      <c r="T364" s="37">
        <v>343</v>
      </c>
      <c r="U364" s="37">
        <v>79</v>
      </c>
      <c r="V364" s="37"/>
      <c r="W364" s="37">
        <v>272</v>
      </c>
      <c r="X364" s="37">
        <v>3</v>
      </c>
      <c r="Y364" s="37">
        <v>10</v>
      </c>
      <c r="Z364" s="37">
        <v>104</v>
      </c>
      <c r="AA364" s="37">
        <v>76</v>
      </c>
      <c r="AB364" s="37">
        <v>46</v>
      </c>
      <c r="AC364" s="37">
        <v>699</v>
      </c>
      <c r="AD364" s="37">
        <v>1</v>
      </c>
      <c r="AE364" s="37"/>
      <c r="AF364" s="37">
        <v>1697</v>
      </c>
      <c r="AG364" s="37"/>
      <c r="AH364" s="37"/>
      <c r="AI364" s="37"/>
      <c r="AJ364" s="37">
        <v>219</v>
      </c>
      <c r="AK364" s="37"/>
      <c r="AL364" s="37"/>
      <c r="AM364" s="37"/>
      <c r="AN364" s="37">
        <v>0</v>
      </c>
      <c r="AO364" s="37"/>
      <c r="AP364" s="37">
        <v>17</v>
      </c>
      <c r="AQ364" s="37"/>
      <c r="AR364" s="37"/>
      <c r="AS364" s="37"/>
      <c r="AT364" s="37">
        <v>10</v>
      </c>
    </row>
    <row r="365" spans="1:46" ht="20.100000000000001" customHeight="1" x14ac:dyDescent="0.2">
      <c r="D365" s="38" t="s">
        <v>101</v>
      </c>
      <c r="F365" s="39">
        <v>178</v>
      </c>
      <c r="G365" s="40"/>
      <c r="H365" s="40"/>
      <c r="I365" s="40"/>
      <c r="J365" s="39">
        <v>1672</v>
      </c>
      <c r="K365" s="39">
        <v>56</v>
      </c>
      <c r="L365" s="39">
        <v>13</v>
      </c>
      <c r="M365" s="40"/>
      <c r="N365" s="39">
        <v>1741</v>
      </c>
      <c r="O365" s="40"/>
      <c r="P365" s="40"/>
      <c r="Q365" s="40"/>
      <c r="R365" s="39">
        <v>12</v>
      </c>
      <c r="S365" s="39">
        <v>35</v>
      </c>
      <c r="T365" s="39">
        <v>291</v>
      </c>
      <c r="U365" s="39">
        <v>43</v>
      </c>
      <c r="V365" s="40"/>
      <c r="W365" s="39">
        <v>295</v>
      </c>
      <c r="X365" s="39">
        <v>6</v>
      </c>
      <c r="Y365" s="39">
        <v>4</v>
      </c>
      <c r="Z365" s="39">
        <v>81</v>
      </c>
      <c r="AA365" s="39">
        <v>132</v>
      </c>
      <c r="AB365" s="39">
        <v>30</v>
      </c>
      <c r="AC365" s="39">
        <v>745</v>
      </c>
      <c r="AD365" s="39">
        <v>1</v>
      </c>
      <c r="AE365" s="40"/>
      <c r="AF365" s="39">
        <v>1675</v>
      </c>
      <c r="AG365" s="40"/>
      <c r="AH365" s="40"/>
      <c r="AI365" s="40"/>
      <c r="AJ365" s="39">
        <v>228</v>
      </c>
      <c r="AK365" s="40"/>
      <c r="AL365" s="40"/>
      <c r="AM365" s="40"/>
      <c r="AN365" s="39">
        <v>0</v>
      </c>
      <c r="AO365" s="40"/>
      <c r="AP365" s="39">
        <v>16</v>
      </c>
      <c r="AQ365" s="40"/>
      <c r="AR365" s="40"/>
      <c r="AS365" s="40"/>
      <c r="AT365" s="39">
        <v>1</v>
      </c>
    </row>
    <row r="366" spans="1:46" ht="20.100000000000001" customHeight="1" x14ac:dyDescent="0.2">
      <c r="D366" s="2" t="s">
        <v>115</v>
      </c>
      <c r="F366" s="37">
        <v>114</v>
      </c>
      <c r="G366" s="37"/>
      <c r="H366" s="37"/>
      <c r="I366" s="37"/>
      <c r="J366" s="37">
        <v>625</v>
      </c>
      <c r="K366" s="37">
        <v>8</v>
      </c>
      <c r="L366" s="37">
        <v>2</v>
      </c>
      <c r="M366" s="37"/>
      <c r="N366" s="37">
        <v>635</v>
      </c>
      <c r="O366" s="37"/>
      <c r="P366" s="37"/>
      <c r="Q366" s="37"/>
      <c r="R366" s="37">
        <v>7</v>
      </c>
      <c r="S366" s="37">
        <v>20</v>
      </c>
      <c r="T366" s="37">
        <v>92</v>
      </c>
      <c r="U366" s="37">
        <v>31</v>
      </c>
      <c r="V366" s="37"/>
      <c r="W366" s="37">
        <v>78</v>
      </c>
      <c r="X366" s="37">
        <v>0</v>
      </c>
      <c r="Y366" s="37">
        <v>0</v>
      </c>
      <c r="Z366" s="37">
        <v>13</v>
      </c>
      <c r="AA366" s="37">
        <v>43</v>
      </c>
      <c r="AB366" s="37">
        <v>7</v>
      </c>
      <c r="AC366" s="37">
        <v>368</v>
      </c>
      <c r="AD366" s="37">
        <v>0</v>
      </c>
      <c r="AE366" s="37"/>
      <c r="AF366" s="37">
        <v>659</v>
      </c>
      <c r="AG366" s="37"/>
      <c r="AH366" s="37"/>
      <c r="AI366" s="37"/>
      <c r="AJ366" s="37">
        <v>90</v>
      </c>
      <c r="AK366" s="37"/>
      <c r="AL366" s="37"/>
      <c r="AM366" s="37"/>
      <c r="AN366" s="37">
        <v>0</v>
      </c>
      <c r="AO366" s="37"/>
      <c r="AP366" s="37">
        <v>0</v>
      </c>
      <c r="AQ366" s="37"/>
      <c r="AR366" s="37"/>
      <c r="AS366" s="37"/>
      <c r="AT366" s="37">
        <v>2</v>
      </c>
    </row>
    <row r="367" spans="1:46" ht="20.100000000000001" customHeight="1" x14ac:dyDescent="0.2">
      <c r="D367" s="38" t="s">
        <v>116</v>
      </c>
      <c r="F367" s="39">
        <v>293</v>
      </c>
      <c r="G367" s="40"/>
      <c r="H367" s="40"/>
      <c r="I367" s="40"/>
      <c r="J367" s="39">
        <v>1672</v>
      </c>
      <c r="K367" s="39">
        <v>4</v>
      </c>
      <c r="L367" s="39">
        <v>30</v>
      </c>
      <c r="M367" s="40"/>
      <c r="N367" s="39">
        <v>1706</v>
      </c>
      <c r="O367" s="40"/>
      <c r="P367" s="40"/>
      <c r="Q367" s="40"/>
      <c r="R367" s="39">
        <v>3</v>
      </c>
      <c r="S367" s="39">
        <v>36</v>
      </c>
      <c r="T367" s="39">
        <v>187</v>
      </c>
      <c r="U367" s="39">
        <v>45</v>
      </c>
      <c r="V367" s="40"/>
      <c r="W367" s="39">
        <v>292</v>
      </c>
      <c r="X367" s="39">
        <v>4</v>
      </c>
      <c r="Y367" s="39">
        <v>6</v>
      </c>
      <c r="Z367" s="39">
        <v>85</v>
      </c>
      <c r="AA367" s="39">
        <v>119</v>
      </c>
      <c r="AB367" s="39">
        <v>53</v>
      </c>
      <c r="AC367" s="39">
        <v>827</v>
      </c>
      <c r="AD367" s="39">
        <v>2</v>
      </c>
      <c r="AE367" s="40"/>
      <c r="AF367" s="39">
        <v>1659</v>
      </c>
      <c r="AG367" s="40"/>
      <c r="AH367" s="40"/>
      <c r="AI367" s="40"/>
      <c r="AJ367" s="39">
        <v>328</v>
      </c>
      <c r="AK367" s="40"/>
      <c r="AL367" s="40"/>
      <c r="AM367" s="40"/>
      <c r="AN367" s="39">
        <v>0</v>
      </c>
      <c r="AO367" s="40"/>
      <c r="AP367" s="39">
        <v>12</v>
      </c>
      <c r="AQ367" s="40"/>
      <c r="AR367" s="40"/>
      <c r="AS367" s="40"/>
      <c r="AT367" s="39">
        <v>2</v>
      </c>
    </row>
    <row r="368" spans="1:46" ht="20.100000000000001" customHeight="1" x14ac:dyDescent="0.2">
      <c r="D368" s="41" t="s">
        <v>104</v>
      </c>
      <c r="F368" s="40">
        <v>139</v>
      </c>
      <c r="G368" s="40"/>
      <c r="H368" s="40"/>
      <c r="I368" s="40"/>
      <c r="J368" s="40">
        <v>615</v>
      </c>
      <c r="K368" s="40">
        <v>5</v>
      </c>
      <c r="L368" s="40">
        <v>4</v>
      </c>
      <c r="M368" s="40"/>
      <c r="N368" s="40">
        <v>624</v>
      </c>
      <c r="O368" s="40"/>
      <c r="P368" s="40"/>
      <c r="Q368" s="40"/>
      <c r="R368" s="40">
        <v>0</v>
      </c>
      <c r="S368" s="40">
        <v>21</v>
      </c>
      <c r="T368" s="40">
        <v>88</v>
      </c>
      <c r="U368" s="40">
        <v>21</v>
      </c>
      <c r="V368" s="40"/>
      <c r="W368" s="40">
        <v>93</v>
      </c>
      <c r="X368" s="40">
        <v>1</v>
      </c>
      <c r="Y368" s="40">
        <v>2</v>
      </c>
      <c r="Z368" s="40">
        <v>23</v>
      </c>
      <c r="AA368" s="40">
        <v>45</v>
      </c>
      <c r="AB368" s="40">
        <v>22</v>
      </c>
      <c r="AC368" s="40">
        <v>336</v>
      </c>
      <c r="AD368" s="40">
        <v>0</v>
      </c>
      <c r="AE368" s="40"/>
      <c r="AF368" s="40">
        <v>652</v>
      </c>
      <c r="AG368" s="40"/>
      <c r="AH368" s="40"/>
      <c r="AI368" s="40"/>
      <c r="AJ368" s="40">
        <v>111</v>
      </c>
      <c r="AK368" s="40"/>
      <c r="AL368" s="40"/>
      <c r="AM368" s="40"/>
      <c r="AN368" s="40">
        <v>0</v>
      </c>
      <c r="AO368" s="40"/>
      <c r="AP368" s="40">
        <v>0</v>
      </c>
      <c r="AQ368" s="40"/>
      <c r="AR368" s="40"/>
      <c r="AS368" s="40"/>
      <c r="AT368" s="40">
        <v>0</v>
      </c>
    </row>
    <row r="369" spans="1:46"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spans="1:46" s="1" customFormat="1" ht="20.100000000000001" customHeight="1" x14ac:dyDescent="0.2">
      <c r="A370" s="3"/>
      <c r="B370" s="6"/>
      <c r="C370" s="42" t="s">
        <v>180</v>
      </c>
      <c r="D370" s="42"/>
      <c r="E370" s="5"/>
      <c r="F370" s="44">
        <v>1305</v>
      </c>
      <c r="G370" s="45"/>
      <c r="H370" s="45"/>
      <c r="I370" s="45"/>
      <c r="J370" s="44">
        <v>9579</v>
      </c>
      <c r="K370" s="44">
        <v>137</v>
      </c>
      <c r="L370" s="44">
        <v>105</v>
      </c>
      <c r="M370" s="45"/>
      <c r="N370" s="44">
        <v>9821</v>
      </c>
      <c r="O370" s="45"/>
      <c r="P370" s="45"/>
      <c r="Q370" s="45"/>
      <c r="R370" s="44">
        <v>36</v>
      </c>
      <c r="S370" s="44">
        <v>252</v>
      </c>
      <c r="T370" s="44">
        <v>1416</v>
      </c>
      <c r="U370" s="44">
        <v>316</v>
      </c>
      <c r="V370" s="45"/>
      <c r="W370" s="44">
        <v>1620</v>
      </c>
      <c r="X370" s="44">
        <v>41</v>
      </c>
      <c r="Y370" s="44">
        <v>33</v>
      </c>
      <c r="Z370" s="44">
        <v>475</v>
      </c>
      <c r="AA370" s="44">
        <v>705</v>
      </c>
      <c r="AB370" s="44">
        <v>261</v>
      </c>
      <c r="AC370" s="44">
        <v>4489</v>
      </c>
      <c r="AD370" s="44">
        <v>6</v>
      </c>
      <c r="AE370" s="45"/>
      <c r="AF370" s="44">
        <v>9650</v>
      </c>
      <c r="AG370" s="45"/>
      <c r="AH370" s="45"/>
      <c r="AI370" s="45"/>
      <c r="AJ370" s="44">
        <v>1418</v>
      </c>
      <c r="AK370" s="45"/>
      <c r="AL370" s="45"/>
      <c r="AM370" s="45"/>
      <c r="AN370" s="44">
        <v>0</v>
      </c>
      <c r="AO370" s="45"/>
      <c r="AP370" s="44">
        <v>58</v>
      </c>
      <c r="AQ370" s="45"/>
      <c r="AR370" s="45"/>
      <c r="AS370" s="45"/>
      <c r="AT370" s="44">
        <v>17</v>
      </c>
    </row>
    <row r="371" spans="1:46"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row>
    <row r="372" spans="1:46" s="1" customFormat="1" ht="20.100000000000001" customHeight="1" x14ac:dyDescent="0.25">
      <c r="A372" s="3"/>
      <c r="B372" s="49" t="s">
        <v>262</v>
      </c>
      <c r="C372" s="50"/>
      <c r="D372" s="50"/>
      <c r="E372" s="5"/>
      <c r="F372" s="51">
        <v>1305</v>
      </c>
      <c r="G372" s="52"/>
      <c r="H372" s="52"/>
      <c r="I372" s="52"/>
      <c r="J372" s="51">
        <v>9579</v>
      </c>
      <c r="K372" s="51">
        <v>137</v>
      </c>
      <c r="L372" s="51">
        <v>105</v>
      </c>
      <c r="M372" s="52"/>
      <c r="N372" s="51">
        <v>9821</v>
      </c>
      <c r="O372" s="52"/>
      <c r="P372" s="52"/>
      <c r="Q372" s="52"/>
      <c r="R372" s="51">
        <v>36</v>
      </c>
      <c r="S372" s="51">
        <v>252</v>
      </c>
      <c r="T372" s="51">
        <v>1416</v>
      </c>
      <c r="U372" s="51">
        <v>316</v>
      </c>
      <c r="V372" s="52"/>
      <c r="W372" s="51">
        <v>1620</v>
      </c>
      <c r="X372" s="51">
        <v>41</v>
      </c>
      <c r="Y372" s="51">
        <v>33</v>
      </c>
      <c r="Z372" s="51">
        <v>475</v>
      </c>
      <c r="AA372" s="51">
        <v>705</v>
      </c>
      <c r="AB372" s="51">
        <v>261</v>
      </c>
      <c r="AC372" s="51">
        <v>4489</v>
      </c>
      <c r="AD372" s="51">
        <v>6</v>
      </c>
      <c r="AE372" s="52"/>
      <c r="AF372" s="51">
        <v>9650</v>
      </c>
      <c r="AG372" s="52"/>
      <c r="AH372" s="52"/>
      <c r="AI372" s="52"/>
      <c r="AJ372" s="51">
        <v>1418</v>
      </c>
      <c r="AK372" s="52"/>
      <c r="AL372" s="52"/>
      <c r="AM372" s="52"/>
      <c r="AN372" s="51">
        <v>0</v>
      </c>
      <c r="AO372" s="52"/>
      <c r="AP372" s="51">
        <v>58</v>
      </c>
      <c r="AQ372" s="52"/>
      <c r="AR372" s="52"/>
      <c r="AS372" s="52"/>
      <c r="AT372" s="51">
        <v>17</v>
      </c>
    </row>
    <row r="373" spans="1:46"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spans="1:46"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spans="1:46"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spans="1:46" ht="20.100000000000001" customHeight="1" x14ac:dyDescent="0.2">
      <c r="D376" s="2" t="s">
        <v>264</v>
      </c>
      <c r="F376" s="37">
        <v>931</v>
      </c>
      <c r="G376" s="37"/>
      <c r="H376" s="37"/>
      <c r="I376" s="37"/>
      <c r="J376" s="37">
        <v>1957</v>
      </c>
      <c r="K376" s="37">
        <v>4</v>
      </c>
      <c r="L376" s="37">
        <v>24</v>
      </c>
      <c r="M376" s="37"/>
      <c r="N376" s="37">
        <v>1985</v>
      </c>
      <c r="O376" s="37"/>
      <c r="P376" s="37"/>
      <c r="Q376" s="37"/>
      <c r="R376" s="37">
        <v>4</v>
      </c>
      <c r="S376" s="37">
        <v>29</v>
      </c>
      <c r="T376" s="37">
        <v>149</v>
      </c>
      <c r="U376" s="37">
        <v>67</v>
      </c>
      <c r="V376" s="37"/>
      <c r="W376" s="37">
        <v>587</v>
      </c>
      <c r="X376" s="37">
        <v>4</v>
      </c>
      <c r="Y376" s="37">
        <v>4</v>
      </c>
      <c r="Z376" s="37">
        <v>191</v>
      </c>
      <c r="AA376" s="37">
        <v>137</v>
      </c>
      <c r="AB376" s="37">
        <v>39</v>
      </c>
      <c r="AC376" s="37">
        <v>1279</v>
      </c>
      <c r="AD376" s="37">
        <v>1</v>
      </c>
      <c r="AE376" s="37"/>
      <c r="AF376" s="37">
        <v>2491</v>
      </c>
      <c r="AG376" s="37"/>
      <c r="AH376" s="37"/>
      <c r="AI376" s="37"/>
      <c r="AJ376" s="37">
        <v>400</v>
      </c>
      <c r="AK376" s="37"/>
      <c r="AL376" s="37"/>
      <c r="AM376" s="37"/>
      <c r="AN376" s="37">
        <v>0</v>
      </c>
      <c r="AO376" s="37"/>
      <c r="AP376" s="37">
        <v>25</v>
      </c>
      <c r="AQ376" s="37"/>
      <c r="AR376" s="37"/>
      <c r="AS376" s="37"/>
      <c r="AT376" s="37">
        <v>564</v>
      </c>
    </row>
    <row r="377" spans="1:46" ht="20.100000000000001" customHeight="1" x14ac:dyDescent="0.2">
      <c r="D377" s="38" t="s">
        <v>265</v>
      </c>
      <c r="F377" s="39">
        <v>403</v>
      </c>
      <c r="G377" s="40"/>
      <c r="H377" s="40"/>
      <c r="I377" s="40"/>
      <c r="J377" s="39">
        <v>1959</v>
      </c>
      <c r="K377" s="39">
        <v>24</v>
      </c>
      <c r="L377" s="39">
        <v>9</v>
      </c>
      <c r="M377" s="40"/>
      <c r="N377" s="39">
        <v>1992</v>
      </c>
      <c r="O377" s="40"/>
      <c r="P377" s="40"/>
      <c r="Q377" s="40"/>
      <c r="R377" s="39">
        <v>4</v>
      </c>
      <c r="S377" s="39">
        <v>30</v>
      </c>
      <c r="T377" s="39">
        <v>253</v>
      </c>
      <c r="U377" s="39">
        <v>86</v>
      </c>
      <c r="V377" s="40"/>
      <c r="W377" s="39">
        <v>524</v>
      </c>
      <c r="X377" s="39">
        <v>2</v>
      </c>
      <c r="Y377" s="39">
        <v>1</v>
      </c>
      <c r="Z377" s="39">
        <v>108</v>
      </c>
      <c r="AA377" s="39">
        <v>97</v>
      </c>
      <c r="AB377" s="39">
        <v>22</v>
      </c>
      <c r="AC377" s="39">
        <v>1050</v>
      </c>
      <c r="AD377" s="39">
        <v>5</v>
      </c>
      <c r="AE377" s="40"/>
      <c r="AF377" s="39">
        <v>2182</v>
      </c>
      <c r="AG377" s="40"/>
      <c r="AH377" s="40"/>
      <c r="AI377" s="40"/>
      <c r="AJ377" s="39">
        <v>197</v>
      </c>
      <c r="AK377" s="40"/>
      <c r="AL377" s="40"/>
      <c r="AM377" s="40"/>
      <c r="AN377" s="39">
        <v>0</v>
      </c>
      <c r="AO377" s="40"/>
      <c r="AP377" s="39">
        <v>16</v>
      </c>
      <c r="AQ377" s="40"/>
      <c r="AR377" s="40"/>
      <c r="AS377" s="40"/>
      <c r="AT377" s="39">
        <v>190</v>
      </c>
    </row>
    <row r="378" spans="1:46" ht="20.100000000000001" customHeight="1" x14ac:dyDescent="0.2">
      <c r="D378" s="2" t="s">
        <v>266</v>
      </c>
      <c r="F378" s="37">
        <v>446</v>
      </c>
      <c r="G378" s="37"/>
      <c r="H378" s="37"/>
      <c r="I378" s="37"/>
      <c r="J378" s="37">
        <v>1957</v>
      </c>
      <c r="K378" s="37">
        <v>18</v>
      </c>
      <c r="L378" s="37">
        <v>12</v>
      </c>
      <c r="M378" s="37"/>
      <c r="N378" s="37">
        <v>1987</v>
      </c>
      <c r="O378" s="37"/>
      <c r="P378" s="37"/>
      <c r="Q378" s="37"/>
      <c r="R378" s="37">
        <v>1</v>
      </c>
      <c r="S378" s="37">
        <v>33</v>
      </c>
      <c r="T378" s="37">
        <v>220</v>
      </c>
      <c r="U378" s="37">
        <v>70</v>
      </c>
      <c r="V378" s="37"/>
      <c r="W378" s="37">
        <v>244</v>
      </c>
      <c r="X378" s="37">
        <v>42</v>
      </c>
      <c r="Y378" s="37">
        <v>14</v>
      </c>
      <c r="Z378" s="37">
        <v>122</v>
      </c>
      <c r="AA378" s="37">
        <v>236</v>
      </c>
      <c r="AB378" s="37">
        <v>84</v>
      </c>
      <c r="AC378" s="37">
        <v>885</v>
      </c>
      <c r="AD378" s="37">
        <v>2</v>
      </c>
      <c r="AE378" s="37"/>
      <c r="AF378" s="37">
        <v>1953</v>
      </c>
      <c r="AG378" s="37"/>
      <c r="AH378" s="37"/>
      <c r="AI378" s="37"/>
      <c r="AJ378" s="37">
        <v>464</v>
      </c>
      <c r="AK378" s="37"/>
      <c r="AL378" s="37"/>
      <c r="AM378" s="37"/>
      <c r="AN378" s="37">
        <v>0</v>
      </c>
      <c r="AO378" s="37"/>
      <c r="AP378" s="37">
        <v>16</v>
      </c>
      <c r="AQ378" s="37"/>
      <c r="AR378" s="37"/>
      <c r="AS378" s="37"/>
      <c r="AT378" s="37">
        <v>206</v>
      </c>
    </row>
    <row r="379" spans="1:46" ht="20.100000000000001" customHeight="1" x14ac:dyDescent="0.2">
      <c r="D379" s="38" t="s">
        <v>267</v>
      </c>
      <c r="F379" s="39">
        <v>440</v>
      </c>
      <c r="G379" s="40"/>
      <c r="H379" s="40"/>
      <c r="I379" s="40"/>
      <c r="J379" s="39">
        <v>1980</v>
      </c>
      <c r="K379" s="39">
        <v>31</v>
      </c>
      <c r="L379" s="39">
        <v>23</v>
      </c>
      <c r="M379" s="40"/>
      <c r="N379" s="39">
        <v>2034</v>
      </c>
      <c r="O379" s="40"/>
      <c r="P379" s="40"/>
      <c r="Q379" s="40"/>
      <c r="R379" s="39">
        <v>0</v>
      </c>
      <c r="S379" s="39">
        <v>39</v>
      </c>
      <c r="T379" s="39">
        <v>181</v>
      </c>
      <c r="U379" s="39">
        <v>312</v>
      </c>
      <c r="V379" s="40"/>
      <c r="W379" s="39">
        <v>370</v>
      </c>
      <c r="X379" s="39">
        <v>1</v>
      </c>
      <c r="Y379" s="39">
        <v>1</v>
      </c>
      <c r="Z379" s="39">
        <v>123</v>
      </c>
      <c r="AA379" s="39">
        <v>94</v>
      </c>
      <c r="AB379" s="39">
        <v>39</v>
      </c>
      <c r="AC379" s="39">
        <v>884</v>
      </c>
      <c r="AD379" s="39">
        <v>2</v>
      </c>
      <c r="AE379" s="40"/>
      <c r="AF379" s="39">
        <v>2046</v>
      </c>
      <c r="AG379" s="40"/>
      <c r="AH379" s="40"/>
      <c r="AI379" s="40"/>
      <c r="AJ379" s="39">
        <v>428</v>
      </c>
      <c r="AK379" s="40"/>
      <c r="AL379" s="40"/>
      <c r="AM379" s="40"/>
      <c r="AN379" s="39">
        <v>0</v>
      </c>
      <c r="AO379" s="40"/>
      <c r="AP379" s="39">
        <v>0</v>
      </c>
      <c r="AQ379" s="40"/>
      <c r="AR379" s="40"/>
      <c r="AS379" s="40"/>
      <c r="AT379" s="39">
        <v>201</v>
      </c>
    </row>
    <row r="380" spans="1:46" ht="20.100000000000001" customHeight="1" x14ac:dyDescent="0.2">
      <c r="D380" s="41" t="s">
        <v>268</v>
      </c>
      <c r="F380" s="40">
        <v>0</v>
      </c>
      <c r="G380" s="40"/>
      <c r="H380" s="40"/>
      <c r="I380" s="40"/>
      <c r="J380" s="40">
        <v>1886</v>
      </c>
      <c r="K380" s="40">
        <v>21</v>
      </c>
      <c r="L380" s="40">
        <v>3</v>
      </c>
      <c r="M380" s="40"/>
      <c r="N380" s="40">
        <v>1910</v>
      </c>
      <c r="O380" s="40"/>
      <c r="P380" s="40"/>
      <c r="Q380" s="40"/>
      <c r="R380" s="40">
        <v>3</v>
      </c>
      <c r="S380" s="40">
        <v>26</v>
      </c>
      <c r="T380" s="40">
        <v>292</v>
      </c>
      <c r="U380" s="40">
        <v>46</v>
      </c>
      <c r="V380" s="40"/>
      <c r="W380" s="40">
        <v>459</v>
      </c>
      <c r="X380" s="40">
        <v>0</v>
      </c>
      <c r="Y380" s="40">
        <v>1</v>
      </c>
      <c r="Z380" s="40">
        <v>105</v>
      </c>
      <c r="AA380" s="40">
        <v>59</v>
      </c>
      <c r="AB380" s="40">
        <v>10</v>
      </c>
      <c r="AC380" s="40">
        <v>641</v>
      </c>
      <c r="AD380" s="40">
        <v>0</v>
      </c>
      <c r="AE380" s="40"/>
      <c r="AF380" s="40">
        <v>1642</v>
      </c>
      <c r="AG380" s="40"/>
      <c r="AH380" s="40"/>
      <c r="AI380" s="40"/>
      <c r="AJ380" s="40">
        <v>268</v>
      </c>
      <c r="AK380" s="40"/>
      <c r="AL380" s="40"/>
      <c r="AM380" s="40"/>
      <c r="AN380" s="40">
        <v>0</v>
      </c>
      <c r="AO380" s="40"/>
      <c r="AP380" s="40">
        <v>0</v>
      </c>
      <c r="AQ380" s="40"/>
      <c r="AR380" s="40"/>
      <c r="AS380" s="40"/>
      <c r="AT380" s="40">
        <v>0</v>
      </c>
    </row>
    <row r="381" spans="1:46" ht="20.100000000000001" customHeight="1" x14ac:dyDescent="0.2">
      <c r="D381" s="38" t="s">
        <v>269</v>
      </c>
      <c r="F381" s="39">
        <v>0</v>
      </c>
      <c r="G381" s="40"/>
      <c r="H381" s="40"/>
      <c r="I381" s="40"/>
      <c r="J381" s="39">
        <v>1888</v>
      </c>
      <c r="K381" s="39">
        <v>16</v>
      </c>
      <c r="L381" s="39">
        <v>2</v>
      </c>
      <c r="M381" s="40"/>
      <c r="N381" s="39">
        <v>1906</v>
      </c>
      <c r="O381" s="40"/>
      <c r="P381" s="40"/>
      <c r="Q381" s="40"/>
      <c r="R381" s="39">
        <v>8</v>
      </c>
      <c r="S381" s="39">
        <v>22</v>
      </c>
      <c r="T381" s="39">
        <v>315</v>
      </c>
      <c r="U381" s="39">
        <v>270</v>
      </c>
      <c r="V381" s="40"/>
      <c r="W381" s="39">
        <v>218</v>
      </c>
      <c r="X381" s="39">
        <v>0</v>
      </c>
      <c r="Y381" s="39">
        <v>0</v>
      </c>
      <c r="Z381" s="39">
        <v>43</v>
      </c>
      <c r="AA381" s="39">
        <v>81</v>
      </c>
      <c r="AB381" s="39">
        <v>36</v>
      </c>
      <c r="AC381" s="39">
        <v>682</v>
      </c>
      <c r="AD381" s="39">
        <v>0</v>
      </c>
      <c r="AE381" s="40"/>
      <c r="AF381" s="39">
        <v>1675</v>
      </c>
      <c r="AG381" s="40"/>
      <c r="AH381" s="40"/>
      <c r="AI381" s="40"/>
      <c r="AJ381" s="39">
        <v>231</v>
      </c>
      <c r="AK381" s="40"/>
      <c r="AL381" s="40"/>
      <c r="AM381" s="40"/>
      <c r="AN381" s="39">
        <v>0</v>
      </c>
      <c r="AO381" s="40"/>
      <c r="AP381" s="39">
        <v>0</v>
      </c>
      <c r="AQ381" s="40"/>
      <c r="AR381" s="40"/>
      <c r="AS381" s="40"/>
      <c r="AT381" s="39">
        <v>0</v>
      </c>
    </row>
    <row r="382" spans="1:46" ht="20.100000000000001" customHeight="1" x14ac:dyDescent="0.2">
      <c r="D382" s="2" t="s">
        <v>270</v>
      </c>
      <c r="F382" s="37">
        <v>299</v>
      </c>
      <c r="G382" s="37"/>
      <c r="H382" s="37"/>
      <c r="I382" s="37"/>
      <c r="J382" s="37">
        <v>1481</v>
      </c>
      <c r="K382" s="37">
        <v>17</v>
      </c>
      <c r="L382" s="37">
        <v>14</v>
      </c>
      <c r="M382" s="37"/>
      <c r="N382" s="37">
        <v>1512</v>
      </c>
      <c r="O382" s="37"/>
      <c r="P382" s="37"/>
      <c r="Q382" s="37"/>
      <c r="R382" s="37">
        <v>0</v>
      </c>
      <c r="S382" s="37">
        <v>46</v>
      </c>
      <c r="T382" s="37">
        <v>126</v>
      </c>
      <c r="U382" s="37">
        <v>44</v>
      </c>
      <c r="V382" s="37"/>
      <c r="W382" s="37">
        <v>329</v>
      </c>
      <c r="X382" s="37">
        <v>4</v>
      </c>
      <c r="Y382" s="37">
        <v>2</v>
      </c>
      <c r="Z382" s="37">
        <v>74</v>
      </c>
      <c r="AA382" s="37">
        <v>79</v>
      </c>
      <c r="AB382" s="37">
        <v>55</v>
      </c>
      <c r="AC382" s="37">
        <v>682</v>
      </c>
      <c r="AD382" s="37">
        <v>8</v>
      </c>
      <c r="AE382" s="37"/>
      <c r="AF382" s="37">
        <v>1449</v>
      </c>
      <c r="AG382" s="37"/>
      <c r="AH382" s="37"/>
      <c r="AI382" s="37"/>
      <c r="AJ382" s="37">
        <v>341</v>
      </c>
      <c r="AK382" s="37"/>
      <c r="AL382" s="37"/>
      <c r="AM382" s="37"/>
      <c r="AN382" s="37">
        <v>0</v>
      </c>
      <c r="AO382" s="37"/>
      <c r="AP382" s="37">
        <v>21</v>
      </c>
      <c r="AQ382" s="37"/>
      <c r="AR382" s="37"/>
      <c r="AS382" s="37"/>
      <c r="AT382" s="37">
        <v>14</v>
      </c>
    </row>
    <row r="383" spans="1:46" ht="20.100000000000001" customHeight="1" x14ac:dyDescent="0.2">
      <c r="D383" s="38" t="s">
        <v>271</v>
      </c>
      <c r="F383" s="39">
        <v>379</v>
      </c>
      <c r="G383" s="40"/>
      <c r="H383" s="40"/>
      <c r="I383" s="40"/>
      <c r="J383" s="39">
        <v>1484</v>
      </c>
      <c r="K383" s="39">
        <v>2</v>
      </c>
      <c r="L383" s="39">
        <v>24</v>
      </c>
      <c r="M383" s="40"/>
      <c r="N383" s="39">
        <v>1510</v>
      </c>
      <c r="O383" s="40"/>
      <c r="P383" s="40"/>
      <c r="Q383" s="40"/>
      <c r="R383" s="39">
        <v>0</v>
      </c>
      <c r="S383" s="39">
        <v>46</v>
      </c>
      <c r="T383" s="39">
        <v>72</v>
      </c>
      <c r="U383" s="39">
        <v>23</v>
      </c>
      <c r="V383" s="40"/>
      <c r="W383" s="39">
        <v>379</v>
      </c>
      <c r="X383" s="39">
        <v>3</v>
      </c>
      <c r="Y383" s="39">
        <v>35</v>
      </c>
      <c r="Z383" s="39">
        <v>86</v>
      </c>
      <c r="AA383" s="39">
        <v>159</v>
      </c>
      <c r="AB383" s="39">
        <v>42</v>
      </c>
      <c r="AC383" s="39">
        <v>657</v>
      </c>
      <c r="AD383" s="39">
        <v>8</v>
      </c>
      <c r="AE383" s="40"/>
      <c r="AF383" s="39">
        <v>1510</v>
      </c>
      <c r="AG383" s="40"/>
      <c r="AH383" s="40"/>
      <c r="AI383" s="40"/>
      <c r="AJ383" s="39">
        <v>379</v>
      </c>
      <c r="AK383" s="40"/>
      <c r="AL383" s="40"/>
      <c r="AM383" s="40"/>
      <c r="AN383" s="39">
        <v>0</v>
      </c>
      <c r="AO383" s="40"/>
      <c r="AP383" s="39">
        <v>0</v>
      </c>
      <c r="AQ383" s="40"/>
      <c r="AR383" s="40"/>
      <c r="AS383" s="40"/>
      <c r="AT383" s="39">
        <v>3</v>
      </c>
    </row>
    <row r="384" spans="1:46" ht="20.100000000000001" customHeight="1" x14ac:dyDescent="0.2">
      <c r="D384" s="2" t="s">
        <v>272</v>
      </c>
      <c r="F384" s="37">
        <v>382</v>
      </c>
      <c r="G384" s="37"/>
      <c r="H384" s="37"/>
      <c r="I384" s="37"/>
      <c r="J384" s="37">
        <v>1505</v>
      </c>
      <c r="K384" s="37">
        <v>21</v>
      </c>
      <c r="L384" s="37">
        <v>11</v>
      </c>
      <c r="M384" s="37"/>
      <c r="N384" s="37">
        <v>1537</v>
      </c>
      <c r="O384" s="37"/>
      <c r="P384" s="37"/>
      <c r="Q384" s="37"/>
      <c r="R384" s="37">
        <v>0</v>
      </c>
      <c r="S384" s="37">
        <v>78</v>
      </c>
      <c r="T384" s="37">
        <v>112</v>
      </c>
      <c r="U384" s="37">
        <v>44</v>
      </c>
      <c r="V384" s="37"/>
      <c r="W384" s="37">
        <v>388</v>
      </c>
      <c r="X384" s="37">
        <v>3</v>
      </c>
      <c r="Y384" s="37">
        <v>1</v>
      </c>
      <c r="Z384" s="37">
        <v>52</v>
      </c>
      <c r="AA384" s="37">
        <v>87</v>
      </c>
      <c r="AB384" s="37">
        <v>38</v>
      </c>
      <c r="AC384" s="37">
        <v>652</v>
      </c>
      <c r="AD384" s="37">
        <v>6</v>
      </c>
      <c r="AE384" s="37"/>
      <c r="AF384" s="37">
        <v>1461</v>
      </c>
      <c r="AG384" s="37"/>
      <c r="AH384" s="37"/>
      <c r="AI384" s="37"/>
      <c r="AJ384" s="37">
        <v>458</v>
      </c>
      <c r="AK384" s="37"/>
      <c r="AL384" s="37"/>
      <c r="AM384" s="37"/>
      <c r="AN384" s="37">
        <v>0</v>
      </c>
      <c r="AO384" s="37"/>
      <c r="AP384" s="37">
        <v>0</v>
      </c>
      <c r="AQ384" s="37"/>
      <c r="AR384" s="37"/>
      <c r="AS384" s="37"/>
      <c r="AT384" s="37">
        <v>2</v>
      </c>
    </row>
    <row r="385" spans="1:46"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spans="1:46" s="1" customFormat="1" ht="20.100000000000001" customHeight="1" x14ac:dyDescent="0.2">
      <c r="A386" s="3"/>
      <c r="B386" s="6"/>
      <c r="C386" s="42" t="s">
        <v>180</v>
      </c>
      <c r="D386" s="42"/>
      <c r="E386" s="5"/>
      <c r="F386" s="44">
        <v>3280</v>
      </c>
      <c r="G386" s="45"/>
      <c r="H386" s="45"/>
      <c r="I386" s="45"/>
      <c r="J386" s="44">
        <v>16097</v>
      </c>
      <c r="K386" s="44">
        <v>154</v>
      </c>
      <c r="L386" s="44">
        <v>122</v>
      </c>
      <c r="M386" s="45"/>
      <c r="N386" s="44">
        <v>16373</v>
      </c>
      <c r="O386" s="45"/>
      <c r="P386" s="45"/>
      <c r="Q386" s="45"/>
      <c r="R386" s="44">
        <v>20</v>
      </c>
      <c r="S386" s="44">
        <v>349</v>
      </c>
      <c r="T386" s="44">
        <v>1720</v>
      </c>
      <c r="U386" s="44">
        <v>962</v>
      </c>
      <c r="V386" s="45"/>
      <c r="W386" s="44">
        <v>3498</v>
      </c>
      <c r="X386" s="44">
        <v>59</v>
      </c>
      <c r="Y386" s="44">
        <v>59</v>
      </c>
      <c r="Z386" s="44">
        <v>904</v>
      </c>
      <c r="AA386" s="44">
        <v>1029</v>
      </c>
      <c r="AB386" s="44">
        <v>365</v>
      </c>
      <c r="AC386" s="44">
        <v>7412</v>
      </c>
      <c r="AD386" s="44">
        <v>32</v>
      </c>
      <c r="AE386" s="45"/>
      <c r="AF386" s="44">
        <v>16409</v>
      </c>
      <c r="AG386" s="45"/>
      <c r="AH386" s="45"/>
      <c r="AI386" s="45"/>
      <c r="AJ386" s="44">
        <v>3166</v>
      </c>
      <c r="AK386" s="45"/>
      <c r="AL386" s="45"/>
      <c r="AM386" s="45"/>
      <c r="AN386" s="44">
        <v>0</v>
      </c>
      <c r="AO386" s="45"/>
      <c r="AP386" s="44">
        <v>78</v>
      </c>
      <c r="AQ386" s="45"/>
      <c r="AR386" s="45"/>
      <c r="AS386" s="45"/>
      <c r="AT386" s="44">
        <v>1180</v>
      </c>
    </row>
    <row r="387" spans="1:46"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row>
    <row r="388" spans="1:46" s="1" customFormat="1" ht="20.100000000000001" customHeight="1" x14ac:dyDescent="0.25">
      <c r="A388" s="3"/>
      <c r="B388" s="49" t="s">
        <v>273</v>
      </c>
      <c r="C388" s="50"/>
      <c r="D388" s="50"/>
      <c r="E388" s="5"/>
      <c r="F388" s="51">
        <v>3280</v>
      </c>
      <c r="G388" s="52"/>
      <c r="H388" s="52"/>
      <c r="I388" s="52"/>
      <c r="J388" s="51">
        <v>16097</v>
      </c>
      <c r="K388" s="51">
        <v>154</v>
      </c>
      <c r="L388" s="51">
        <v>122</v>
      </c>
      <c r="M388" s="52"/>
      <c r="N388" s="51">
        <v>16373</v>
      </c>
      <c r="O388" s="52"/>
      <c r="P388" s="52"/>
      <c r="Q388" s="52"/>
      <c r="R388" s="51">
        <v>20</v>
      </c>
      <c r="S388" s="51">
        <v>349</v>
      </c>
      <c r="T388" s="51">
        <v>1720</v>
      </c>
      <c r="U388" s="51">
        <v>962</v>
      </c>
      <c r="V388" s="52"/>
      <c r="W388" s="51">
        <v>3498</v>
      </c>
      <c r="X388" s="51">
        <v>59</v>
      </c>
      <c r="Y388" s="51">
        <v>59</v>
      </c>
      <c r="Z388" s="51">
        <v>904</v>
      </c>
      <c r="AA388" s="51">
        <v>1029</v>
      </c>
      <c r="AB388" s="51">
        <v>365</v>
      </c>
      <c r="AC388" s="51">
        <v>7412</v>
      </c>
      <c r="AD388" s="51">
        <v>32</v>
      </c>
      <c r="AE388" s="52"/>
      <c r="AF388" s="51">
        <v>16409</v>
      </c>
      <c r="AG388" s="52"/>
      <c r="AH388" s="52"/>
      <c r="AI388" s="52"/>
      <c r="AJ388" s="51">
        <v>3166</v>
      </c>
      <c r="AK388" s="52"/>
      <c r="AL388" s="52"/>
      <c r="AM388" s="52"/>
      <c r="AN388" s="51">
        <v>0</v>
      </c>
      <c r="AO388" s="52"/>
      <c r="AP388" s="51">
        <v>78</v>
      </c>
      <c r="AQ388" s="52"/>
      <c r="AR388" s="52"/>
      <c r="AS388" s="52"/>
      <c r="AT388" s="51">
        <v>1180</v>
      </c>
    </row>
    <row r="389" spans="1:46"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spans="1:46"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spans="1:46"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spans="1:46" ht="20.100000000000001" customHeight="1" x14ac:dyDescent="0.2">
      <c r="D392" s="2" t="s">
        <v>98</v>
      </c>
      <c r="F392" s="37">
        <v>252</v>
      </c>
      <c r="G392" s="37"/>
      <c r="H392" s="37"/>
      <c r="I392" s="37"/>
      <c r="J392" s="37">
        <v>1230</v>
      </c>
      <c r="K392" s="37">
        <v>45</v>
      </c>
      <c r="L392" s="37">
        <v>9</v>
      </c>
      <c r="M392" s="37"/>
      <c r="N392" s="37">
        <v>1284</v>
      </c>
      <c r="O392" s="37"/>
      <c r="P392" s="37"/>
      <c r="Q392" s="37"/>
      <c r="R392" s="37">
        <v>4</v>
      </c>
      <c r="S392" s="37">
        <v>74</v>
      </c>
      <c r="T392" s="37">
        <v>177</v>
      </c>
      <c r="U392" s="37">
        <v>126</v>
      </c>
      <c r="V392" s="37"/>
      <c r="W392" s="37">
        <v>142</v>
      </c>
      <c r="X392" s="37">
        <v>3</v>
      </c>
      <c r="Y392" s="37">
        <v>17</v>
      </c>
      <c r="Z392" s="37">
        <v>57</v>
      </c>
      <c r="AA392" s="37">
        <v>105</v>
      </c>
      <c r="AB392" s="37">
        <v>35</v>
      </c>
      <c r="AC392" s="37">
        <v>429</v>
      </c>
      <c r="AD392" s="37">
        <v>1</v>
      </c>
      <c r="AE392" s="37"/>
      <c r="AF392" s="37">
        <v>1170</v>
      </c>
      <c r="AG392" s="37"/>
      <c r="AH392" s="37"/>
      <c r="AI392" s="37"/>
      <c r="AJ392" s="37">
        <v>356</v>
      </c>
      <c r="AK392" s="37"/>
      <c r="AL392" s="37"/>
      <c r="AM392" s="37"/>
      <c r="AN392" s="37">
        <v>0</v>
      </c>
      <c r="AO392" s="37"/>
      <c r="AP392" s="37">
        <v>10</v>
      </c>
      <c r="AQ392" s="37"/>
      <c r="AR392" s="37"/>
      <c r="AS392" s="37"/>
      <c r="AT392" s="37">
        <v>135</v>
      </c>
    </row>
    <row r="393" spans="1:46" ht="20.100000000000001" customHeight="1" x14ac:dyDescent="0.2">
      <c r="D393" s="38" t="s">
        <v>99</v>
      </c>
      <c r="F393" s="39">
        <v>318</v>
      </c>
      <c r="G393" s="40"/>
      <c r="H393" s="40"/>
      <c r="I393" s="40"/>
      <c r="J393" s="39">
        <v>1250</v>
      </c>
      <c r="K393" s="39">
        <v>4</v>
      </c>
      <c r="L393" s="39">
        <v>40</v>
      </c>
      <c r="M393" s="40"/>
      <c r="N393" s="39">
        <v>1294</v>
      </c>
      <c r="O393" s="40"/>
      <c r="P393" s="40"/>
      <c r="Q393" s="40"/>
      <c r="R393" s="39">
        <v>3</v>
      </c>
      <c r="S393" s="39">
        <v>70</v>
      </c>
      <c r="T393" s="39">
        <v>190</v>
      </c>
      <c r="U393" s="39">
        <v>67</v>
      </c>
      <c r="V393" s="40"/>
      <c r="W393" s="39">
        <v>207</v>
      </c>
      <c r="X393" s="39">
        <v>4</v>
      </c>
      <c r="Y393" s="39">
        <v>4</v>
      </c>
      <c r="Z393" s="39">
        <v>63</v>
      </c>
      <c r="AA393" s="39">
        <v>92</v>
      </c>
      <c r="AB393" s="39">
        <v>35</v>
      </c>
      <c r="AC393" s="39">
        <v>576</v>
      </c>
      <c r="AD393" s="39">
        <v>0</v>
      </c>
      <c r="AE393" s="40"/>
      <c r="AF393" s="39">
        <v>1311</v>
      </c>
      <c r="AG393" s="40"/>
      <c r="AH393" s="40"/>
      <c r="AI393" s="40"/>
      <c r="AJ393" s="39">
        <v>270</v>
      </c>
      <c r="AK393" s="40"/>
      <c r="AL393" s="40"/>
      <c r="AM393" s="40"/>
      <c r="AN393" s="39">
        <v>0</v>
      </c>
      <c r="AO393" s="40"/>
      <c r="AP393" s="39">
        <v>31</v>
      </c>
      <c r="AQ393" s="40"/>
      <c r="AR393" s="40"/>
      <c r="AS393" s="40"/>
      <c r="AT393" s="39">
        <v>4</v>
      </c>
    </row>
    <row r="394" spans="1:46" ht="20.100000000000001" customHeight="1" x14ac:dyDescent="0.2">
      <c r="D394" s="2" t="s">
        <v>113</v>
      </c>
      <c r="F394" s="37">
        <v>294</v>
      </c>
      <c r="G394" s="37"/>
      <c r="H394" s="37"/>
      <c r="I394" s="37"/>
      <c r="J394" s="37">
        <v>1255</v>
      </c>
      <c r="K394" s="37">
        <v>25</v>
      </c>
      <c r="L394" s="37">
        <v>6</v>
      </c>
      <c r="M394" s="37"/>
      <c r="N394" s="37">
        <v>1286</v>
      </c>
      <c r="O394" s="37"/>
      <c r="P394" s="37"/>
      <c r="Q394" s="37"/>
      <c r="R394" s="37">
        <v>6</v>
      </c>
      <c r="S394" s="37">
        <v>58</v>
      </c>
      <c r="T394" s="37">
        <v>146</v>
      </c>
      <c r="U394" s="37">
        <v>114</v>
      </c>
      <c r="V394" s="37"/>
      <c r="W394" s="37">
        <v>204</v>
      </c>
      <c r="X394" s="37">
        <v>6</v>
      </c>
      <c r="Y394" s="37">
        <v>2</v>
      </c>
      <c r="Z394" s="37">
        <v>67</v>
      </c>
      <c r="AA394" s="37">
        <v>96</v>
      </c>
      <c r="AB394" s="37">
        <v>31</v>
      </c>
      <c r="AC394" s="37">
        <v>543</v>
      </c>
      <c r="AD394" s="37">
        <v>2</v>
      </c>
      <c r="AE394" s="37"/>
      <c r="AF394" s="37">
        <v>1275</v>
      </c>
      <c r="AG394" s="37"/>
      <c r="AH394" s="37"/>
      <c r="AI394" s="37"/>
      <c r="AJ394" s="37">
        <v>282</v>
      </c>
      <c r="AK394" s="37"/>
      <c r="AL394" s="37"/>
      <c r="AM394" s="37"/>
      <c r="AN394" s="37">
        <v>0</v>
      </c>
      <c r="AO394" s="37"/>
      <c r="AP394" s="37">
        <v>23</v>
      </c>
      <c r="AQ394" s="37"/>
      <c r="AR394" s="37"/>
      <c r="AS394" s="37"/>
      <c r="AT394" s="37">
        <v>1</v>
      </c>
    </row>
    <row r="395" spans="1:46" ht="20.100000000000001" customHeight="1" x14ac:dyDescent="0.2">
      <c r="B395" s="5"/>
      <c r="D395" s="38" t="s">
        <v>101</v>
      </c>
      <c r="F395" s="39">
        <v>279</v>
      </c>
      <c r="G395" s="40"/>
      <c r="H395" s="40"/>
      <c r="I395" s="40"/>
      <c r="J395" s="39">
        <v>1250</v>
      </c>
      <c r="K395" s="39">
        <v>31</v>
      </c>
      <c r="L395" s="39">
        <v>3</v>
      </c>
      <c r="M395" s="40"/>
      <c r="N395" s="39">
        <v>1284</v>
      </c>
      <c r="O395" s="40"/>
      <c r="P395" s="40"/>
      <c r="Q395" s="40"/>
      <c r="R395" s="39">
        <v>20</v>
      </c>
      <c r="S395" s="39">
        <v>82</v>
      </c>
      <c r="T395" s="39">
        <v>131</v>
      </c>
      <c r="U395" s="39">
        <v>68</v>
      </c>
      <c r="V395" s="40"/>
      <c r="W395" s="39">
        <v>220</v>
      </c>
      <c r="X395" s="39">
        <v>1</v>
      </c>
      <c r="Y395" s="39">
        <v>2</v>
      </c>
      <c r="Z395" s="39">
        <v>54</v>
      </c>
      <c r="AA395" s="39">
        <v>95</v>
      </c>
      <c r="AB395" s="39">
        <v>40</v>
      </c>
      <c r="AC395" s="39">
        <v>518</v>
      </c>
      <c r="AD395" s="39">
        <v>0</v>
      </c>
      <c r="AE395" s="40"/>
      <c r="AF395" s="39">
        <v>1231</v>
      </c>
      <c r="AG395" s="40"/>
      <c r="AH395" s="40"/>
      <c r="AI395" s="40"/>
      <c r="AJ395" s="39">
        <v>319</v>
      </c>
      <c r="AK395" s="40"/>
      <c r="AL395" s="40"/>
      <c r="AM395" s="40"/>
      <c r="AN395" s="39">
        <v>0</v>
      </c>
      <c r="AO395" s="40"/>
      <c r="AP395" s="39">
        <v>13</v>
      </c>
      <c r="AQ395" s="40"/>
      <c r="AR395" s="40"/>
      <c r="AS395" s="40"/>
      <c r="AT395" s="39">
        <v>0</v>
      </c>
    </row>
    <row r="396" spans="1:46" ht="20.100000000000001" customHeight="1" x14ac:dyDescent="0.2">
      <c r="D396" s="2" t="s">
        <v>115</v>
      </c>
      <c r="F396" s="37">
        <v>233</v>
      </c>
      <c r="G396" s="37"/>
      <c r="H396" s="37"/>
      <c r="I396" s="37"/>
      <c r="J396" s="37">
        <v>784</v>
      </c>
      <c r="K396" s="37">
        <v>9</v>
      </c>
      <c r="L396" s="37">
        <v>1</v>
      </c>
      <c r="M396" s="37"/>
      <c r="N396" s="37">
        <v>794</v>
      </c>
      <c r="O396" s="37"/>
      <c r="P396" s="37"/>
      <c r="Q396" s="37"/>
      <c r="R396" s="37">
        <v>2</v>
      </c>
      <c r="S396" s="37">
        <v>63</v>
      </c>
      <c r="T396" s="37">
        <v>94</v>
      </c>
      <c r="U396" s="37">
        <v>42</v>
      </c>
      <c r="V396" s="37"/>
      <c r="W396" s="37">
        <v>29</v>
      </c>
      <c r="X396" s="37">
        <v>0</v>
      </c>
      <c r="Y396" s="37">
        <v>0</v>
      </c>
      <c r="Z396" s="37">
        <v>14</v>
      </c>
      <c r="AA396" s="37">
        <v>75</v>
      </c>
      <c r="AB396" s="37">
        <v>25</v>
      </c>
      <c r="AC396" s="37">
        <v>413</v>
      </c>
      <c r="AD396" s="37">
        <v>2</v>
      </c>
      <c r="AE396" s="37"/>
      <c r="AF396" s="37">
        <v>759</v>
      </c>
      <c r="AG396" s="37"/>
      <c r="AH396" s="37"/>
      <c r="AI396" s="37"/>
      <c r="AJ396" s="37">
        <v>243</v>
      </c>
      <c r="AK396" s="37"/>
      <c r="AL396" s="37"/>
      <c r="AM396" s="37"/>
      <c r="AN396" s="37">
        <v>0</v>
      </c>
      <c r="AO396" s="37"/>
      <c r="AP396" s="37">
        <v>25</v>
      </c>
      <c r="AQ396" s="37"/>
      <c r="AR396" s="37"/>
      <c r="AS396" s="37"/>
      <c r="AT396" s="37">
        <v>5</v>
      </c>
    </row>
    <row r="397" spans="1:46" ht="20.100000000000001" customHeight="1" x14ac:dyDescent="0.2">
      <c r="D397" s="38" t="s">
        <v>116</v>
      </c>
      <c r="F397" s="39">
        <v>241</v>
      </c>
      <c r="G397" s="40"/>
      <c r="H397" s="40"/>
      <c r="I397" s="40"/>
      <c r="J397" s="39">
        <v>801</v>
      </c>
      <c r="K397" s="39">
        <v>18</v>
      </c>
      <c r="L397" s="39">
        <v>4</v>
      </c>
      <c r="M397" s="40"/>
      <c r="N397" s="39">
        <v>823</v>
      </c>
      <c r="O397" s="40"/>
      <c r="P397" s="40"/>
      <c r="Q397" s="40"/>
      <c r="R397" s="39">
        <v>3</v>
      </c>
      <c r="S397" s="39">
        <v>65</v>
      </c>
      <c r="T397" s="39">
        <v>68</v>
      </c>
      <c r="U397" s="39">
        <v>15</v>
      </c>
      <c r="V397" s="40"/>
      <c r="W397" s="39">
        <v>107</v>
      </c>
      <c r="X397" s="39">
        <v>2</v>
      </c>
      <c r="Y397" s="39">
        <v>1</v>
      </c>
      <c r="Z397" s="39">
        <v>71</v>
      </c>
      <c r="AA397" s="39">
        <v>47</v>
      </c>
      <c r="AB397" s="39">
        <v>28</v>
      </c>
      <c r="AC397" s="39">
        <v>493</v>
      </c>
      <c r="AD397" s="39">
        <v>4</v>
      </c>
      <c r="AE397" s="40"/>
      <c r="AF397" s="39">
        <v>904</v>
      </c>
      <c r="AG397" s="40"/>
      <c r="AH397" s="40"/>
      <c r="AI397" s="40"/>
      <c r="AJ397" s="39">
        <v>125</v>
      </c>
      <c r="AK397" s="40"/>
      <c r="AL397" s="40"/>
      <c r="AM397" s="40"/>
      <c r="AN397" s="39">
        <v>0</v>
      </c>
      <c r="AO397" s="40"/>
      <c r="AP397" s="39">
        <v>35</v>
      </c>
      <c r="AQ397" s="40"/>
      <c r="AR397" s="40"/>
      <c r="AS397" s="40"/>
      <c r="AT397" s="39">
        <v>2</v>
      </c>
    </row>
    <row r="398" spans="1:46" ht="20.100000000000001" customHeight="1" x14ac:dyDescent="0.2">
      <c r="D398" s="2" t="s">
        <v>117</v>
      </c>
      <c r="F398" s="37">
        <v>166</v>
      </c>
      <c r="G398" s="37"/>
      <c r="H398" s="37"/>
      <c r="I398" s="37"/>
      <c r="J398" s="37">
        <v>1237</v>
      </c>
      <c r="K398" s="37">
        <v>30</v>
      </c>
      <c r="L398" s="37">
        <v>10</v>
      </c>
      <c r="M398" s="37"/>
      <c r="N398" s="37">
        <v>1277</v>
      </c>
      <c r="O398" s="37"/>
      <c r="P398" s="37"/>
      <c r="Q398" s="37"/>
      <c r="R398" s="37">
        <v>12</v>
      </c>
      <c r="S398" s="37">
        <v>66</v>
      </c>
      <c r="T398" s="37">
        <v>176</v>
      </c>
      <c r="U398" s="37">
        <v>154</v>
      </c>
      <c r="V398" s="37"/>
      <c r="W398" s="37">
        <v>157</v>
      </c>
      <c r="X398" s="37">
        <v>1</v>
      </c>
      <c r="Y398" s="37">
        <v>1</v>
      </c>
      <c r="Z398" s="37">
        <v>59</v>
      </c>
      <c r="AA398" s="37">
        <v>106</v>
      </c>
      <c r="AB398" s="37">
        <v>34</v>
      </c>
      <c r="AC398" s="37">
        <v>444</v>
      </c>
      <c r="AD398" s="37">
        <v>1</v>
      </c>
      <c r="AE398" s="37"/>
      <c r="AF398" s="37">
        <v>1211</v>
      </c>
      <c r="AG398" s="37"/>
      <c r="AH398" s="37"/>
      <c r="AI398" s="37"/>
      <c r="AJ398" s="37">
        <v>216</v>
      </c>
      <c r="AK398" s="37"/>
      <c r="AL398" s="37"/>
      <c r="AM398" s="37"/>
      <c r="AN398" s="37">
        <v>0</v>
      </c>
      <c r="AO398" s="37"/>
      <c r="AP398" s="37">
        <v>16</v>
      </c>
      <c r="AQ398" s="37"/>
      <c r="AR398" s="37"/>
      <c r="AS398" s="37"/>
      <c r="AT398" s="37">
        <v>0</v>
      </c>
    </row>
    <row r="399" spans="1:46" ht="20.100000000000001" customHeight="1" x14ac:dyDescent="0.2">
      <c r="D399" s="38" t="s">
        <v>105</v>
      </c>
      <c r="F399" s="39">
        <v>157</v>
      </c>
      <c r="G399" s="40"/>
      <c r="H399" s="40"/>
      <c r="I399" s="40"/>
      <c r="J399" s="39">
        <v>783</v>
      </c>
      <c r="K399" s="39">
        <v>39</v>
      </c>
      <c r="L399" s="39">
        <v>7</v>
      </c>
      <c r="M399" s="40"/>
      <c r="N399" s="39">
        <v>829</v>
      </c>
      <c r="O399" s="40"/>
      <c r="P399" s="40"/>
      <c r="Q399" s="40"/>
      <c r="R399" s="39">
        <v>0</v>
      </c>
      <c r="S399" s="39">
        <v>54</v>
      </c>
      <c r="T399" s="39">
        <v>111</v>
      </c>
      <c r="U399" s="39">
        <v>176</v>
      </c>
      <c r="V399" s="40"/>
      <c r="W399" s="39">
        <v>44</v>
      </c>
      <c r="X399" s="39">
        <v>0</v>
      </c>
      <c r="Y399" s="39">
        <v>8</v>
      </c>
      <c r="Z399" s="39">
        <v>52</v>
      </c>
      <c r="AA399" s="39">
        <v>75</v>
      </c>
      <c r="AB399" s="39">
        <v>13</v>
      </c>
      <c r="AC399" s="39">
        <v>234</v>
      </c>
      <c r="AD399" s="39">
        <v>4</v>
      </c>
      <c r="AE399" s="40"/>
      <c r="AF399" s="39">
        <v>771</v>
      </c>
      <c r="AG399" s="40"/>
      <c r="AH399" s="40"/>
      <c r="AI399" s="40"/>
      <c r="AJ399" s="39">
        <v>179</v>
      </c>
      <c r="AK399" s="40"/>
      <c r="AL399" s="40"/>
      <c r="AM399" s="40"/>
      <c r="AN399" s="39">
        <v>0</v>
      </c>
      <c r="AO399" s="40"/>
      <c r="AP399" s="39">
        <v>36</v>
      </c>
      <c r="AQ399" s="40"/>
      <c r="AR399" s="40"/>
      <c r="AS399" s="40"/>
      <c r="AT399" s="39">
        <v>0</v>
      </c>
    </row>
    <row r="400" spans="1:46" ht="20.100000000000001" customHeight="1" x14ac:dyDescent="0.2">
      <c r="D400" s="2" t="s">
        <v>106</v>
      </c>
      <c r="F400" s="37">
        <v>229</v>
      </c>
      <c r="G400" s="37"/>
      <c r="H400" s="37"/>
      <c r="I400" s="37"/>
      <c r="J400" s="37">
        <v>1250</v>
      </c>
      <c r="K400" s="37">
        <v>16</v>
      </c>
      <c r="L400" s="37">
        <v>10</v>
      </c>
      <c r="M400" s="37"/>
      <c r="N400" s="37">
        <v>1276</v>
      </c>
      <c r="O400" s="37"/>
      <c r="P400" s="37"/>
      <c r="Q400" s="37"/>
      <c r="R400" s="37">
        <v>9</v>
      </c>
      <c r="S400" s="37">
        <v>91</v>
      </c>
      <c r="T400" s="37">
        <v>174</v>
      </c>
      <c r="U400" s="37">
        <v>75</v>
      </c>
      <c r="V400" s="37"/>
      <c r="W400" s="37">
        <v>185</v>
      </c>
      <c r="X400" s="37">
        <v>9</v>
      </c>
      <c r="Y400" s="37">
        <v>12</v>
      </c>
      <c r="Z400" s="37">
        <v>57</v>
      </c>
      <c r="AA400" s="37">
        <v>98</v>
      </c>
      <c r="AB400" s="37">
        <v>27</v>
      </c>
      <c r="AC400" s="37">
        <v>512</v>
      </c>
      <c r="AD400" s="37">
        <v>0</v>
      </c>
      <c r="AE400" s="37"/>
      <c r="AF400" s="37">
        <v>1249</v>
      </c>
      <c r="AG400" s="37"/>
      <c r="AH400" s="37"/>
      <c r="AI400" s="37"/>
      <c r="AJ400" s="37">
        <v>254</v>
      </c>
      <c r="AK400" s="37"/>
      <c r="AL400" s="37"/>
      <c r="AM400" s="37"/>
      <c r="AN400" s="37">
        <v>0</v>
      </c>
      <c r="AO400" s="37"/>
      <c r="AP400" s="37">
        <v>2</v>
      </c>
      <c r="AQ400" s="37"/>
      <c r="AR400" s="37"/>
      <c r="AS400" s="37"/>
      <c r="AT400" s="37">
        <v>166</v>
      </c>
    </row>
    <row r="401" spans="1:46"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spans="1:46" s="1" customFormat="1" ht="20.100000000000001" customHeight="1" x14ac:dyDescent="0.2">
      <c r="A402" s="3"/>
      <c r="B402" s="6"/>
      <c r="C402" s="42" t="s">
        <v>180</v>
      </c>
      <c r="D402" s="42"/>
      <c r="E402" s="5"/>
      <c r="F402" s="44">
        <v>2169</v>
      </c>
      <c r="G402" s="45"/>
      <c r="H402" s="45"/>
      <c r="I402" s="45"/>
      <c r="J402" s="44">
        <v>9840</v>
      </c>
      <c r="K402" s="44">
        <v>217</v>
      </c>
      <c r="L402" s="44">
        <v>90</v>
      </c>
      <c r="M402" s="45"/>
      <c r="N402" s="44">
        <v>10147</v>
      </c>
      <c r="O402" s="45"/>
      <c r="P402" s="45"/>
      <c r="Q402" s="45"/>
      <c r="R402" s="44">
        <v>59</v>
      </c>
      <c r="S402" s="44">
        <v>623</v>
      </c>
      <c r="T402" s="44">
        <v>1267</v>
      </c>
      <c r="U402" s="44">
        <v>837</v>
      </c>
      <c r="V402" s="45"/>
      <c r="W402" s="44">
        <v>1295</v>
      </c>
      <c r="X402" s="44">
        <v>26</v>
      </c>
      <c r="Y402" s="44">
        <v>47</v>
      </c>
      <c r="Z402" s="44">
        <v>494</v>
      </c>
      <c r="AA402" s="44">
        <v>789</v>
      </c>
      <c r="AB402" s="44">
        <v>268</v>
      </c>
      <c r="AC402" s="44">
        <v>4162</v>
      </c>
      <c r="AD402" s="44">
        <v>14</v>
      </c>
      <c r="AE402" s="45"/>
      <c r="AF402" s="44">
        <v>9881</v>
      </c>
      <c r="AG402" s="45"/>
      <c r="AH402" s="45"/>
      <c r="AI402" s="45"/>
      <c r="AJ402" s="44">
        <v>2244</v>
      </c>
      <c r="AK402" s="45"/>
      <c r="AL402" s="45"/>
      <c r="AM402" s="45"/>
      <c r="AN402" s="44">
        <v>0</v>
      </c>
      <c r="AO402" s="45"/>
      <c r="AP402" s="44">
        <v>191</v>
      </c>
      <c r="AQ402" s="45"/>
      <c r="AR402" s="45"/>
      <c r="AS402" s="45"/>
      <c r="AT402" s="44">
        <v>313</v>
      </c>
    </row>
    <row r="403" spans="1:46"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row>
    <row r="404" spans="1:46" s="1" customFormat="1" ht="20.100000000000001" customHeight="1" x14ac:dyDescent="0.25">
      <c r="A404" s="3"/>
      <c r="B404" s="49" t="s">
        <v>275</v>
      </c>
      <c r="C404" s="50"/>
      <c r="D404" s="50"/>
      <c r="E404" s="5"/>
      <c r="F404" s="51">
        <v>2169</v>
      </c>
      <c r="G404" s="52"/>
      <c r="H404" s="52"/>
      <c r="I404" s="52"/>
      <c r="J404" s="51">
        <v>9840</v>
      </c>
      <c r="K404" s="51">
        <v>217</v>
      </c>
      <c r="L404" s="51">
        <v>90</v>
      </c>
      <c r="M404" s="52"/>
      <c r="N404" s="51">
        <v>10147</v>
      </c>
      <c r="O404" s="52"/>
      <c r="P404" s="52"/>
      <c r="Q404" s="52"/>
      <c r="R404" s="51">
        <v>59</v>
      </c>
      <c r="S404" s="51">
        <v>623</v>
      </c>
      <c r="T404" s="51">
        <v>1267</v>
      </c>
      <c r="U404" s="51">
        <v>837</v>
      </c>
      <c r="V404" s="52"/>
      <c r="W404" s="51">
        <v>1295</v>
      </c>
      <c r="X404" s="51">
        <v>26</v>
      </c>
      <c r="Y404" s="51">
        <v>47</v>
      </c>
      <c r="Z404" s="51">
        <v>494</v>
      </c>
      <c r="AA404" s="51">
        <v>789</v>
      </c>
      <c r="AB404" s="51">
        <v>268</v>
      </c>
      <c r="AC404" s="51">
        <v>4162</v>
      </c>
      <c r="AD404" s="51">
        <v>14</v>
      </c>
      <c r="AE404" s="52"/>
      <c r="AF404" s="51">
        <v>9881</v>
      </c>
      <c r="AG404" s="52"/>
      <c r="AH404" s="52"/>
      <c r="AI404" s="52"/>
      <c r="AJ404" s="51">
        <v>2244</v>
      </c>
      <c r="AK404" s="52"/>
      <c r="AL404" s="52"/>
      <c r="AM404" s="52"/>
      <c r="AN404" s="51">
        <v>0</v>
      </c>
      <c r="AO404" s="52"/>
      <c r="AP404" s="51">
        <v>191</v>
      </c>
      <c r="AQ404" s="52"/>
      <c r="AR404" s="52"/>
      <c r="AS404" s="52"/>
      <c r="AT404" s="51">
        <v>313</v>
      </c>
    </row>
    <row r="405" spans="1:46"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spans="1:46"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spans="1:46"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spans="1:46" ht="20.100000000000001" customHeight="1" x14ac:dyDescent="0.2">
      <c r="D408" s="2" t="s">
        <v>98</v>
      </c>
      <c r="F408" s="37">
        <v>238</v>
      </c>
      <c r="G408" s="37"/>
      <c r="H408" s="37"/>
      <c r="I408" s="37"/>
      <c r="J408" s="37">
        <v>1158</v>
      </c>
      <c r="K408" s="37">
        <v>22</v>
      </c>
      <c r="L408" s="37">
        <v>5</v>
      </c>
      <c r="M408" s="37"/>
      <c r="N408" s="37">
        <v>1185</v>
      </c>
      <c r="O408" s="37"/>
      <c r="P408" s="37"/>
      <c r="Q408" s="37"/>
      <c r="R408" s="37">
        <v>0</v>
      </c>
      <c r="S408" s="37">
        <v>60</v>
      </c>
      <c r="T408" s="37">
        <v>112</v>
      </c>
      <c r="U408" s="37">
        <v>81</v>
      </c>
      <c r="V408" s="37"/>
      <c r="W408" s="37">
        <v>271</v>
      </c>
      <c r="X408" s="37">
        <v>0</v>
      </c>
      <c r="Y408" s="37">
        <v>7</v>
      </c>
      <c r="Z408" s="37">
        <v>53</v>
      </c>
      <c r="AA408" s="37">
        <v>44</v>
      </c>
      <c r="AB408" s="37">
        <v>39</v>
      </c>
      <c r="AC408" s="37">
        <v>528</v>
      </c>
      <c r="AD408" s="37">
        <v>0</v>
      </c>
      <c r="AE408" s="37"/>
      <c r="AF408" s="37">
        <v>1195</v>
      </c>
      <c r="AG408" s="37"/>
      <c r="AH408" s="37"/>
      <c r="AI408" s="37"/>
      <c r="AJ408" s="37">
        <v>212</v>
      </c>
      <c r="AK408" s="37"/>
      <c r="AL408" s="37"/>
      <c r="AM408" s="37"/>
      <c r="AN408" s="37">
        <v>0</v>
      </c>
      <c r="AO408" s="37"/>
      <c r="AP408" s="37">
        <v>16</v>
      </c>
      <c r="AQ408" s="37"/>
      <c r="AR408" s="37"/>
      <c r="AS408" s="37"/>
      <c r="AT408" s="37">
        <v>33</v>
      </c>
    </row>
    <row r="409" spans="1:46" ht="20.100000000000001" customHeight="1" x14ac:dyDescent="0.2">
      <c r="D409" s="38" t="s">
        <v>99</v>
      </c>
      <c r="F409" s="39">
        <v>201</v>
      </c>
      <c r="G409" s="40"/>
      <c r="H409" s="40"/>
      <c r="I409" s="40"/>
      <c r="J409" s="39">
        <v>1155</v>
      </c>
      <c r="K409" s="39">
        <v>6</v>
      </c>
      <c r="L409" s="39">
        <v>9</v>
      </c>
      <c r="M409" s="40"/>
      <c r="N409" s="39">
        <v>1170</v>
      </c>
      <c r="O409" s="40"/>
      <c r="P409" s="40"/>
      <c r="Q409" s="40"/>
      <c r="R409" s="39">
        <v>1</v>
      </c>
      <c r="S409" s="39">
        <v>54</v>
      </c>
      <c r="T409" s="39">
        <v>74</v>
      </c>
      <c r="U409" s="39">
        <v>17</v>
      </c>
      <c r="V409" s="40"/>
      <c r="W409" s="39">
        <v>165</v>
      </c>
      <c r="X409" s="39">
        <v>5</v>
      </c>
      <c r="Y409" s="39">
        <v>10</v>
      </c>
      <c r="Z409" s="39">
        <v>153</v>
      </c>
      <c r="AA409" s="39">
        <v>47</v>
      </c>
      <c r="AB409" s="39">
        <v>55</v>
      </c>
      <c r="AC409" s="39">
        <v>577</v>
      </c>
      <c r="AD409" s="39">
        <v>1</v>
      </c>
      <c r="AE409" s="40"/>
      <c r="AF409" s="39">
        <v>1159</v>
      </c>
      <c r="AG409" s="40"/>
      <c r="AH409" s="40"/>
      <c r="AI409" s="40"/>
      <c r="AJ409" s="39">
        <v>212</v>
      </c>
      <c r="AK409" s="40"/>
      <c r="AL409" s="40"/>
      <c r="AM409" s="40"/>
      <c r="AN409" s="39">
        <v>0</v>
      </c>
      <c r="AO409" s="40"/>
      <c r="AP409" s="39">
        <v>0</v>
      </c>
      <c r="AQ409" s="40"/>
      <c r="AR409" s="40"/>
      <c r="AS409" s="40"/>
      <c r="AT409" s="39">
        <v>10</v>
      </c>
    </row>
    <row r="410" spans="1:46" ht="20.100000000000001" customHeight="1" x14ac:dyDescent="0.2">
      <c r="D410" s="2" t="s">
        <v>113</v>
      </c>
      <c r="F410" s="37">
        <v>205</v>
      </c>
      <c r="G410" s="37"/>
      <c r="H410" s="37"/>
      <c r="I410" s="37"/>
      <c r="J410" s="37">
        <v>1161</v>
      </c>
      <c r="K410" s="37">
        <v>29</v>
      </c>
      <c r="L410" s="37">
        <v>7</v>
      </c>
      <c r="M410" s="37"/>
      <c r="N410" s="37">
        <v>1197</v>
      </c>
      <c r="O410" s="37"/>
      <c r="P410" s="37"/>
      <c r="Q410" s="37"/>
      <c r="R410" s="37">
        <v>2</v>
      </c>
      <c r="S410" s="37">
        <v>42</v>
      </c>
      <c r="T410" s="37">
        <v>96</v>
      </c>
      <c r="U410" s="37">
        <v>49</v>
      </c>
      <c r="V410" s="37"/>
      <c r="W410" s="37">
        <v>211</v>
      </c>
      <c r="X410" s="37">
        <v>3</v>
      </c>
      <c r="Y410" s="37">
        <v>10</v>
      </c>
      <c r="Z410" s="37">
        <v>41</v>
      </c>
      <c r="AA410" s="37">
        <v>39</v>
      </c>
      <c r="AB410" s="37">
        <v>34</v>
      </c>
      <c r="AC410" s="37">
        <v>594</v>
      </c>
      <c r="AD410" s="37">
        <v>4</v>
      </c>
      <c r="AE410" s="37"/>
      <c r="AF410" s="37">
        <v>1125</v>
      </c>
      <c r="AG410" s="37"/>
      <c r="AH410" s="37"/>
      <c r="AI410" s="37"/>
      <c r="AJ410" s="37">
        <v>247</v>
      </c>
      <c r="AK410" s="37"/>
      <c r="AL410" s="37"/>
      <c r="AM410" s="37"/>
      <c r="AN410" s="37">
        <v>0</v>
      </c>
      <c r="AO410" s="37"/>
      <c r="AP410" s="37">
        <v>30</v>
      </c>
      <c r="AQ410" s="37"/>
      <c r="AR410" s="37"/>
      <c r="AS410" s="37"/>
      <c r="AT410" s="37">
        <v>6</v>
      </c>
    </row>
    <row r="411" spans="1:46" ht="20.100000000000001" customHeight="1" x14ac:dyDescent="0.2">
      <c r="D411" s="38" t="s">
        <v>101</v>
      </c>
      <c r="F411" s="39">
        <v>205</v>
      </c>
      <c r="G411" s="40"/>
      <c r="H411" s="40"/>
      <c r="I411" s="40"/>
      <c r="J411" s="39">
        <v>1161</v>
      </c>
      <c r="K411" s="39">
        <v>25</v>
      </c>
      <c r="L411" s="39">
        <v>13</v>
      </c>
      <c r="M411" s="40"/>
      <c r="N411" s="39">
        <v>1199</v>
      </c>
      <c r="O411" s="40"/>
      <c r="P411" s="40"/>
      <c r="Q411" s="40"/>
      <c r="R411" s="39">
        <v>6</v>
      </c>
      <c r="S411" s="39">
        <v>48</v>
      </c>
      <c r="T411" s="39">
        <v>132</v>
      </c>
      <c r="U411" s="39">
        <v>94</v>
      </c>
      <c r="V411" s="40"/>
      <c r="W411" s="39">
        <v>186</v>
      </c>
      <c r="X411" s="39">
        <v>4</v>
      </c>
      <c r="Y411" s="39">
        <v>10</v>
      </c>
      <c r="Z411" s="39">
        <v>67</v>
      </c>
      <c r="AA411" s="39">
        <v>25</v>
      </c>
      <c r="AB411" s="39">
        <v>22</v>
      </c>
      <c r="AC411" s="39">
        <v>500</v>
      </c>
      <c r="AD411" s="39">
        <v>0</v>
      </c>
      <c r="AE411" s="40"/>
      <c r="AF411" s="39">
        <v>1094</v>
      </c>
      <c r="AG411" s="40"/>
      <c r="AH411" s="40"/>
      <c r="AI411" s="40"/>
      <c r="AJ411" s="39">
        <v>289</v>
      </c>
      <c r="AK411" s="40"/>
      <c r="AL411" s="40"/>
      <c r="AM411" s="40"/>
      <c r="AN411" s="39">
        <v>0</v>
      </c>
      <c r="AO411" s="40"/>
      <c r="AP411" s="39">
        <v>21</v>
      </c>
      <c r="AQ411" s="40"/>
      <c r="AR411" s="40"/>
      <c r="AS411" s="40"/>
      <c r="AT411" s="39">
        <v>11</v>
      </c>
    </row>
    <row r="412" spans="1:46" ht="20.100000000000001" customHeight="1" x14ac:dyDescent="0.2">
      <c r="D412" s="2" t="s">
        <v>115</v>
      </c>
      <c r="F412" s="37">
        <v>306</v>
      </c>
      <c r="G412" s="37"/>
      <c r="H412" s="37"/>
      <c r="I412" s="37"/>
      <c r="J412" s="37">
        <v>946</v>
      </c>
      <c r="K412" s="37">
        <v>12</v>
      </c>
      <c r="L412" s="37">
        <v>41</v>
      </c>
      <c r="M412" s="37"/>
      <c r="N412" s="37">
        <v>999</v>
      </c>
      <c r="O412" s="37"/>
      <c r="P412" s="37"/>
      <c r="Q412" s="37"/>
      <c r="R412" s="37">
        <v>1</v>
      </c>
      <c r="S412" s="37">
        <v>63</v>
      </c>
      <c r="T412" s="37">
        <v>87</v>
      </c>
      <c r="U412" s="37">
        <v>38</v>
      </c>
      <c r="V412" s="37"/>
      <c r="W412" s="37">
        <v>105</v>
      </c>
      <c r="X412" s="37">
        <v>5</v>
      </c>
      <c r="Y412" s="37">
        <v>2</v>
      </c>
      <c r="Z412" s="37">
        <v>70</v>
      </c>
      <c r="AA412" s="37">
        <v>87</v>
      </c>
      <c r="AB412" s="37">
        <v>45</v>
      </c>
      <c r="AC412" s="37">
        <v>628</v>
      </c>
      <c r="AD412" s="37">
        <v>2</v>
      </c>
      <c r="AE412" s="37"/>
      <c r="AF412" s="37">
        <v>1133</v>
      </c>
      <c r="AG412" s="37"/>
      <c r="AH412" s="37"/>
      <c r="AI412" s="37"/>
      <c r="AJ412" s="37">
        <v>172</v>
      </c>
      <c r="AK412" s="37"/>
      <c r="AL412" s="37"/>
      <c r="AM412" s="37"/>
      <c r="AN412" s="37">
        <v>0</v>
      </c>
      <c r="AO412" s="37"/>
      <c r="AP412" s="37">
        <v>0</v>
      </c>
      <c r="AQ412" s="37"/>
      <c r="AR412" s="37"/>
      <c r="AS412" s="37"/>
      <c r="AT412" s="37">
        <v>1</v>
      </c>
    </row>
    <row r="413" spans="1:46" ht="20.100000000000001" customHeight="1" x14ac:dyDescent="0.2">
      <c r="D413" s="38" t="s">
        <v>116</v>
      </c>
      <c r="F413" s="39">
        <v>214</v>
      </c>
      <c r="G413" s="40"/>
      <c r="H413" s="40"/>
      <c r="I413" s="40"/>
      <c r="J413" s="39">
        <v>965</v>
      </c>
      <c r="K413" s="39">
        <v>5</v>
      </c>
      <c r="L413" s="39">
        <v>32</v>
      </c>
      <c r="M413" s="40"/>
      <c r="N413" s="39">
        <v>1002</v>
      </c>
      <c r="O413" s="40"/>
      <c r="P413" s="40"/>
      <c r="Q413" s="40"/>
      <c r="R413" s="39">
        <v>7</v>
      </c>
      <c r="S413" s="39">
        <v>47</v>
      </c>
      <c r="T413" s="39">
        <v>81</v>
      </c>
      <c r="U413" s="39">
        <v>37</v>
      </c>
      <c r="V413" s="40"/>
      <c r="W413" s="39">
        <v>90</v>
      </c>
      <c r="X413" s="39">
        <v>3</v>
      </c>
      <c r="Y413" s="39">
        <v>3</v>
      </c>
      <c r="Z413" s="39">
        <v>63</v>
      </c>
      <c r="AA413" s="39">
        <v>51</v>
      </c>
      <c r="AB413" s="39">
        <v>25</v>
      </c>
      <c r="AC413" s="39">
        <v>568</v>
      </c>
      <c r="AD413" s="39">
        <v>0</v>
      </c>
      <c r="AE413" s="40"/>
      <c r="AF413" s="39">
        <v>975</v>
      </c>
      <c r="AG413" s="40"/>
      <c r="AH413" s="40"/>
      <c r="AI413" s="40"/>
      <c r="AJ413" s="39">
        <v>241</v>
      </c>
      <c r="AK413" s="40"/>
      <c r="AL413" s="40"/>
      <c r="AM413" s="40"/>
      <c r="AN413" s="39">
        <v>0</v>
      </c>
      <c r="AO413" s="40"/>
      <c r="AP413" s="39">
        <v>0</v>
      </c>
      <c r="AQ413" s="40"/>
      <c r="AR413" s="40"/>
      <c r="AS413" s="40"/>
      <c r="AT413" s="39">
        <v>21</v>
      </c>
    </row>
    <row r="414" spans="1:46" ht="20.100000000000001" customHeight="1" x14ac:dyDescent="0.2">
      <c r="D414" s="2" t="s">
        <v>117</v>
      </c>
      <c r="F414" s="37">
        <v>240</v>
      </c>
      <c r="G414" s="37"/>
      <c r="H414" s="37"/>
      <c r="I414" s="37"/>
      <c r="J414" s="37">
        <v>977</v>
      </c>
      <c r="K414" s="37">
        <v>11</v>
      </c>
      <c r="L414" s="37">
        <v>20</v>
      </c>
      <c r="M414" s="37"/>
      <c r="N414" s="37">
        <v>1008</v>
      </c>
      <c r="O414" s="37"/>
      <c r="P414" s="37"/>
      <c r="Q414" s="37"/>
      <c r="R414" s="37">
        <v>4</v>
      </c>
      <c r="S414" s="37">
        <v>71</v>
      </c>
      <c r="T414" s="37">
        <v>62</v>
      </c>
      <c r="U414" s="37">
        <v>17</v>
      </c>
      <c r="V414" s="37"/>
      <c r="W414" s="37">
        <v>94</v>
      </c>
      <c r="X414" s="37">
        <v>3</v>
      </c>
      <c r="Y414" s="37">
        <v>9</v>
      </c>
      <c r="Z414" s="37">
        <v>35</v>
      </c>
      <c r="AA414" s="37">
        <v>95</v>
      </c>
      <c r="AB414" s="37">
        <v>34</v>
      </c>
      <c r="AC414" s="37">
        <v>520</v>
      </c>
      <c r="AD414" s="37">
        <v>1</v>
      </c>
      <c r="AE414" s="37"/>
      <c r="AF414" s="37">
        <v>945</v>
      </c>
      <c r="AG414" s="37"/>
      <c r="AH414" s="37"/>
      <c r="AI414" s="37"/>
      <c r="AJ414" s="37">
        <v>303</v>
      </c>
      <c r="AK414" s="37"/>
      <c r="AL414" s="37"/>
      <c r="AM414" s="37"/>
      <c r="AN414" s="37">
        <v>0</v>
      </c>
      <c r="AO414" s="37"/>
      <c r="AP414" s="37">
        <v>0</v>
      </c>
      <c r="AQ414" s="37"/>
      <c r="AR414" s="37"/>
      <c r="AS414" s="37"/>
      <c r="AT414" s="37">
        <v>11</v>
      </c>
    </row>
    <row r="415" spans="1:46" ht="20.100000000000001" customHeight="1" x14ac:dyDescent="0.2">
      <c r="D415" s="38" t="s">
        <v>105</v>
      </c>
      <c r="F415" s="39">
        <v>244</v>
      </c>
      <c r="G415" s="40"/>
      <c r="H415" s="40"/>
      <c r="I415" s="40"/>
      <c r="J415" s="39">
        <v>1007</v>
      </c>
      <c r="K415" s="39">
        <v>11</v>
      </c>
      <c r="L415" s="39">
        <v>15</v>
      </c>
      <c r="M415" s="40"/>
      <c r="N415" s="39">
        <v>1033</v>
      </c>
      <c r="O415" s="40"/>
      <c r="P415" s="40"/>
      <c r="Q415" s="40"/>
      <c r="R415" s="39">
        <v>1</v>
      </c>
      <c r="S415" s="39">
        <v>33</v>
      </c>
      <c r="T415" s="39">
        <v>99</v>
      </c>
      <c r="U415" s="39">
        <v>17</v>
      </c>
      <c r="V415" s="40"/>
      <c r="W415" s="39">
        <v>97</v>
      </c>
      <c r="X415" s="39">
        <v>2</v>
      </c>
      <c r="Y415" s="39">
        <v>1</v>
      </c>
      <c r="Z415" s="39">
        <v>78</v>
      </c>
      <c r="AA415" s="39">
        <v>58</v>
      </c>
      <c r="AB415" s="39">
        <v>26</v>
      </c>
      <c r="AC415" s="39">
        <v>575</v>
      </c>
      <c r="AD415" s="39">
        <v>3</v>
      </c>
      <c r="AE415" s="40"/>
      <c r="AF415" s="39">
        <v>990</v>
      </c>
      <c r="AG415" s="40"/>
      <c r="AH415" s="40"/>
      <c r="AI415" s="40"/>
      <c r="AJ415" s="39">
        <v>287</v>
      </c>
      <c r="AK415" s="40"/>
      <c r="AL415" s="40"/>
      <c r="AM415" s="40"/>
      <c r="AN415" s="39">
        <v>0</v>
      </c>
      <c r="AO415" s="40"/>
      <c r="AP415" s="39">
        <v>0</v>
      </c>
      <c r="AQ415" s="40"/>
      <c r="AR415" s="40"/>
      <c r="AS415" s="40"/>
      <c r="AT415" s="39">
        <v>2</v>
      </c>
    </row>
    <row r="416" spans="1:46" ht="20.100000000000001" customHeight="1" x14ac:dyDescent="0.2">
      <c r="D416" s="2" t="s">
        <v>106</v>
      </c>
      <c r="F416" s="37">
        <v>406</v>
      </c>
      <c r="G416" s="37"/>
      <c r="H416" s="37"/>
      <c r="I416" s="37"/>
      <c r="J416" s="37">
        <v>1010</v>
      </c>
      <c r="K416" s="37">
        <v>19</v>
      </c>
      <c r="L416" s="37">
        <v>12</v>
      </c>
      <c r="M416" s="37"/>
      <c r="N416" s="37">
        <v>1041</v>
      </c>
      <c r="O416" s="37"/>
      <c r="P416" s="37"/>
      <c r="Q416" s="37"/>
      <c r="R416" s="37">
        <v>1</v>
      </c>
      <c r="S416" s="37">
        <v>46</v>
      </c>
      <c r="T416" s="37">
        <v>60</v>
      </c>
      <c r="U416" s="37">
        <v>69</v>
      </c>
      <c r="V416" s="37"/>
      <c r="W416" s="37">
        <v>124</v>
      </c>
      <c r="X416" s="37">
        <v>1</v>
      </c>
      <c r="Y416" s="37">
        <v>2</v>
      </c>
      <c r="Z416" s="37">
        <v>43</v>
      </c>
      <c r="AA416" s="37">
        <v>41</v>
      </c>
      <c r="AB416" s="37">
        <v>30</v>
      </c>
      <c r="AC416" s="37">
        <v>541</v>
      </c>
      <c r="AD416" s="37">
        <v>0</v>
      </c>
      <c r="AE416" s="37"/>
      <c r="AF416" s="37">
        <v>958</v>
      </c>
      <c r="AG416" s="37"/>
      <c r="AH416" s="37"/>
      <c r="AI416" s="37"/>
      <c r="AJ416" s="37">
        <v>467</v>
      </c>
      <c r="AK416" s="37"/>
      <c r="AL416" s="37"/>
      <c r="AM416" s="37"/>
      <c r="AN416" s="37">
        <v>0</v>
      </c>
      <c r="AO416" s="37"/>
      <c r="AP416" s="37">
        <v>22</v>
      </c>
      <c r="AQ416" s="37"/>
      <c r="AR416" s="37"/>
      <c r="AS416" s="37"/>
      <c r="AT416" s="37">
        <v>1</v>
      </c>
    </row>
    <row r="417" spans="1:46" ht="20.100000000000001" customHeight="1" x14ac:dyDescent="0.2">
      <c r="D417" s="38" t="s">
        <v>118</v>
      </c>
      <c r="F417" s="39">
        <v>388</v>
      </c>
      <c r="G417" s="40"/>
      <c r="H417" s="40"/>
      <c r="I417" s="40"/>
      <c r="J417" s="39">
        <v>1017</v>
      </c>
      <c r="K417" s="39">
        <v>26</v>
      </c>
      <c r="L417" s="39">
        <v>2</v>
      </c>
      <c r="M417" s="40"/>
      <c r="N417" s="39">
        <v>1045</v>
      </c>
      <c r="O417" s="40"/>
      <c r="P417" s="40"/>
      <c r="Q417" s="40"/>
      <c r="R417" s="39">
        <v>3</v>
      </c>
      <c r="S417" s="39">
        <v>57</v>
      </c>
      <c r="T417" s="39">
        <v>55</v>
      </c>
      <c r="U417" s="39">
        <v>33</v>
      </c>
      <c r="V417" s="40"/>
      <c r="W417" s="39">
        <v>77</v>
      </c>
      <c r="X417" s="39">
        <v>1</v>
      </c>
      <c r="Y417" s="39">
        <v>0</v>
      </c>
      <c r="Z417" s="39">
        <v>41</v>
      </c>
      <c r="AA417" s="39">
        <v>56</v>
      </c>
      <c r="AB417" s="39">
        <v>38</v>
      </c>
      <c r="AC417" s="39">
        <v>642</v>
      </c>
      <c r="AD417" s="39">
        <v>0</v>
      </c>
      <c r="AE417" s="40"/>
      <c r="AF417" s="39">
        <v>1003</v>
      </c>
      <c r="AG417" s="40"/>
      <c r="AH417" s="40"/>
      <c r="AI417" s="40"/>
      <c r="AJ417" s="39">
        <v>430</v>
      </c>
      <c r="AK417" s="40"/>
      <c r="AL417" s="40"/>
      <c r="AM417" s="40"/>
      <c r="AN417" s="39">
        <v>0</v>
      </c>
      <c r="AO417" s="40"/>
      <c r="AP417" s="39">
        <v>0</v>
      </c>
      <c r="AQ417" s="40"/>
      <c r="AR417" s="40"/>
      <c r="AS417" s="40"/>
      <c r="AT417" s="39">
        <v>0</v>
      </c>
    </row>
    <row r="418" spans="1:46"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spans="1:46" s="1" customFormat="1" ht="20.100000000000001" customHeight="1" x14ac:dyDescent="0.2">
      <c r="A419" s="3"/>
      <c r="B419" s="6"/>
      <c r="C419" s="42" t="s">
        <v>180</v>
      </c>
      <c r="D419" s="42"/>
      <c r="E419" s="5"/>
      <c r="F419" s="44">
        <v>2647</v>
      </c>
      <c r="G419" s="45"/>
      <c r="H419" s="45"/>
      <c r="I419" s="45"/>
      <c r="J419" s="44">
        <v>10557</v>
      </c>
      <c r="K419" s="44">
        <v>166</v>
      </c>
      <c r="L419" s="44">
        <v>156</v>
      </c>
      <c r="M419" s="45"/>
      <c r="N419" s="44">
        <v>10879</v>
      </c>
      <c r="O419" s="45"/>
      <c r="P419" s="45"/>
      <c r="Q419" s="45"/>
      <c r="R419" s="44">
        <v>26</v>
      </c>
      <c r="S419" s="44">
        <v>521</v>
      </c>
      <c r="T419" s="44">
        <v>858</v>
      </c>
      <c r="U419" s="44">
        <v>452</v>
      </c>
      <c r="V419" s="45"/>
      <c r="W419" s="44">
        <v>1420</v>
      </c>
      <c r="X419" s="44">
        <v>27</v>
      </c>
      <c r="Y419" s="44">
        <v>54</v>
      </c>
      <c r="Z419" s="44">
        <v>644</v>
      </c>
      <c r="AA419" s="44">
        <v>543</v>
      </c>
      <c r="AB419" s="44">
        <v>348</v>
      </c>
      <c r="AC419" s="44">
        <v>5673</v>
      </c>
      <c r="AD419" s="44">
        <v>11</v>
      </c>
      <c r="AE419" s="45"/>
      <c r="AF419" s="44">
        <v>10577</v>
      </c>
      <c r="AG419" s="45"/>
      <c r="AH419" s="45"/>
      <c r="AI419" s="45"/>
      <c r="AJ419" s="44">
        <v>2860</v>
      </c>
      <c r="AK419" s="45"/>
      <c r="AL419" s="45"/>
      <c r="AM419" s="45"/>
      <c r="AN419" s="44">
        <v>0</v>
      </c>
      <c r="AO419" s="45"/>
      <c r="AP419" s="44">
        <v>89</v>
      </c>
      <c r="AQ419" s="45"/>
      <c r="AR419" s="45"/>
      <c r="AS419" s="45"/>
      <c r="AT419" s="44">
        <v>96</v>
      </c>
    </row>
    <row r="420" spans="1:46"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spans="1:46"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spans="1:46" ht="20.100000000000001" customHeight="1" x14ac:dyDescent="0.2">
      <c r="D422" s="2" t="s">
        <v>277</v>
      </c>
      <c r="F422" s="37">
        <v>0</v>
      </c>
      <c r="G422" s="37"/>
      <c r="H422" s="37"/>
      <c r="I422" s="37"/>
      <c r="J422" s="37">
        <v>0</v>
      </c>
      <c r="K422" s="37">
        <v>0</v>
      </c>
      <c r="L422" s="37">
        <v>0</v>
      </c>
      <c r="M422" s="37"/>
      <c r="N422" s="37">
        <v>0</v>
      </c>
      <c r="O422" s="37"/>
      <c r="P422" s="37"/>
      <c r="Q422" s="37"/>
      <c r="R422" s="37">
        <v>0</v>
      </c>
      <c r="S422" s="37">
        <v>0</v>
      </c>
      <c r="T422" s="37">
        <v>0</v>
      </c>
      <c r="U422" s="37">
        <v>0</v>
      </c>
      <c r="V422" s="37"/>
      <c r="W422" s="37">
        <v>0</v>
      </c>
      <c r="X422" s="37">
        <v>0</v>
      </c>
      <c r="Y422" s="37">
        <v>0</v>
      </c>
      <c r="Z422" s="37">
        <v>0</v>
      </c>
      <c r="AA422" s="37">
        <v>0</v>
      </c>
      <c r="AB422" s="37">
        <v>0</v>
      </c>
      <c r="AC422" s="37">
        <v>0</v>
      </c>
      <c r="AD422" s="37">
        <v>0</v>
      </c>
      <c r="AE422" s="37"/>
      <c r="AF422" s="37">
        <v>0</v>
      </c>
      <c r="AG422" s="37"/>
      <c r="AH422" s="37"/>
      <c r="AI422" s="37"/>
      <c r="AJ422" s="37">
        <v>0</v>
      </c>
      <c r="AK422" s="37"/>
      <c r="AL422" s="37"/>
      <c r="AM422" s="37"/>
      <c r="AN422" s="37">
        <v>0</v>
      </c>
      <c r="AO422" s="37"/>
      <c r="AP422" s="37">
        <v>0</v>
      </c>
      <c r="AQ422" s="37"/>
      <c r="AR422" s="37"/>
      <c r="AS422" s="37"/>
      <c r="AT422" s="37">
        <v>0</v>
      </c>
    </row>
    <row r="423" spans="1:46" ht="20.100000000000001" customHeight="1" x14ac:dyDescent="0.2">
      <c r="D423" s="38" t="s">
        <v>278</v>
      </c>
      <c r="F423" s="39">
        <v>0</v>
      </c>
      <c r="G423" s="40"/>
      <c r="H423" s="40"/>
      <c r="I423" s="40"/>
      <c r="J423" s="39">
        <v>0</v>
      </c>
      <c r="K423" s="39">
        <v>0</v>
      </c>
      <c r="L423" s="39">
        <v>0</v>
      </c>
      <c r="M423" s="40"/>
      <c r="N423" s="39">
        <v>0</v>
      </c>
      <c r="O423" s="40"/>
      <c r="P423" s="40"/>
      <c r="Q423" s="40"/>
      <c r="R423" s="39">
        <v>0</v>
      </c>
      <c r="S423" s="39">
        <v>0</v>
      </c>
      <c r="T423" s="39">
        <v>0</v>
      </c>
      <c r="U423" s="39">
        <v>0</v>
      </c>
      <c r="V423" s="40"/>
      <c r="W423" s="39">
        <v>0</v>
      </c>
      <c r="X423" s="39">
        <v>0</v>
      </c>
      <c r="Y423" s="39">
        <v>0</v>
      </c>
      <c r="Z423" s="39">
        <v>0</v>
      </c>
      <c r="AA423" s="39">
        <v>0</v>
      </c>
      <c r="AB423" s="39">
        <v>0</v>
      </c>
      <c r="AC423" s="39">
        <v>0</v>
      </c>
      <c r="AD423" s="39">
        <v>0</v>
      </c>
      <c r="AE423" s="40"/>
      <c r="AF423" s="39">
        <v>0</v>
      </c>
      <c r="AG423" s="40"/>
      <c r="AH423" s="40"/>
      <c r="AI423" s="40"/>
      <c r="AJ423" s="39">
        <v>0</v>
      </c>
      <c r="AK423" s="40"/>
      <c r="AL423" s="40"/>
      <c r="AM423" s="40"/>
      <c r="AN423" s="39">
        <v>0</v>
      </c>
      <c r="AO423" s="40"/>
      <c r="AP423" s="39">
        <v>0</v>
      </c>
      <c r="AQ423" s="40"/>
      <c r="AR423" s="40"/>
      <c r="AS423" s="40"/>
      <c r="AT423" s="39">
        <v>0</v>
      </c>
    </row>
    <row r="424" spans="1:46" ht="20.100000000000001" customHeight="1" x14ac:dyDescent="0.2">
      <c r="D424" s="2" t="s">
        <v>279</v>
      </c>
      <c r="F424" s="37">
        <v>22</v>
      </c>
      <c r="G424" s="37"/>
      <c r="H424" s="37"/>
      <c r="I424" s="37"/>
      <c r="J424" s="37">
        <v>232</v>
      </c>
      <c r="K424" s="37">
        <v>1</v>
      </c>
      <c r="L424" s="37">
        <v>2</v>
      </c>
      <c r="M424" s="37"/>
      <c r="N424" s="37">
        <v>235</v>
      </c>
      <c r="O424" s="37"/>
      <c r="P424" s="37"/>
      <c r="Q424" s="37"/>
      <c r="R424" s="37">
        <v>0</v>
      </c>
      <c r="S424" s="37">
        <v>2</v>
      </c>
      <c r="T424" s="37">
        <v>4</v>
      </c>
      <c r="U424" s="37">
        <v>3</v>
      </c>
      <c r="V424" s="37"/>
      <c r="W424" s="37">
        <v>7</v>
      </c>
      <c r="X424" s="37">
        <v>0</v>
      </c>
      <c r="Y424" s="37">
        <v>2</v>
      </c>
      <c r="Z424" s="37">
        <v>12</v>
      </c>
      <c r="AA424" s="37">
        <v>1</v>
      </c>
      <c r="AB424" s="37">
        <v>19</v>
      </c>
      <c r="AC424" s="37">
        <v>147</v>
      </c>
      <c r="AD424" s="37">
        <v>0</v>
      </c>
      <c r="AE424" s="37"/>
      <c r="AF424" s="37">
        <v>197</v>
      </c>
      <c r="AG424" s="37"/>
      <c r="AH424" s="37"/>
      <c r="AI424" s="37"/>
      <c r="AJ424" s="37">
        <v>60</v>
      </c>
      <c r="AK424" s="37"/>
      <c r="AL424" s="37"/>
      <c r="AM424" s="37"/>
      <c r="AN424" s="37">
        <v>0</v>
      </c>
      <c r="AO424" s="37"/>
      <c r="AP424" s="37">
        <v>0</v>
      </c>
      <c r="AQ424" s="37"/>
      <c r="AR424" s="37"/>
      <c r="AS424" s="37"/>
      <c r="AT424" s="37">
        <v>0</v>
      </c>
    </row>
    <row r="425" spans="1:46"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spans="1:46" s="1" customFormat="1" ht="20.100000000000001" customHeight="1" x14ac:dyDescent="0.2">
      <c r="A426" s="3"/>
      <c r="B426" s="6"/>
      <c r="C426" s="42" t="s">
        <v>241</v>
      </c>
      <c r="D426" s="42"/>
      <c r="E426" s="5"/>
      <c r="F426" s="44">
        <v>22</v>
      </c>
      <c r="G426" s="45"/>
      <c r="H426" s="45"/>
      <c r="I426" s="45"/>
      <c r="J426" s="44">
        <v>232</v>
      </c>
      <c r="K426" s="44">
        <v>1</v>
      </c>
      <c r="L426" s="44">
        <v>2</v>
      </c>
      <c r="M426" s="45"/>
      <c r="N426" s="44">
        <v>235</v>
      </c>
      <c r="O426" s="45"/>
      <c r="P426" s="45"/>
      <c r="Q426" s="45"/>
      <c r="R426" s="44">
        <v>0</v>
      </c>
      <c r="S426" s="44">
        <v>2</v>
      </c>
      <c r="T426" s="44">
        <v>4</v>
      </c>
      <c r="U426" s="44">
        <v>3</v>
      </c>
      <c r="V426" s="45"/>
      <c r="W426" s="44">
        <v>7</v>
      </c>
      <c r="X426" s="44">
        <v>0</v>
      </c>
      <c r="Y426" s="44">
        <v>2</v>
      </c>
      <c r="Z426" s="44">
        <v>12</v>
      </c>
      <c r="AA426" s="44">
        <v>1</v>
      </c>
      <c r="AB426" s="44">
        <v>19</v>
      </c>
      <c r="AC426" s="44">
        <v>147</v>
      </c>
      <c r="AD426" s="44">
        <v>0</v>
      </c>
      <c r="AE426" s="45"/>
      <c r="AF426" s="44">
        <v>197</v>
      </c>
      <c r="AG426" s="45"/>
      <c r="AH426" s="45"/>
      <c r="AI426" s="45"/>
      <c r="AJ426" s="44">
        <v>60</v>
      </c>
      <c r="AK426" s="45"/>
      <c r="AL426" s="45"/>
      <c r="AM426" s="45"/>
      <c r="AN426" s="44">
        <v>0</v>
      </c>
      <c r="AO426" s="45"/>
      <c r="AP426" s="44">
        <v>0</v>
      </c>
      <c r="AQ426" s="45"/>
      <c r="AR426" s="45"/>
      <c r="AS426" s="45"/>
      <c r="AT426" s="44">
        <v>0</v>
      </c>
    </row>
    <row r="427" spans="1:46"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spans="1:46" s="1" customFormat="1" ht="20.100000000000001" customHeight="1" x14ac:dyDescent="0.25">
      <c r="A428" s="3"/>
      <c r="B428" s="49" t="s">
        <v>280</v>
      </c>
      <c r="C428" s="50"/>
      <c r="D428" s="50"/>
      <c r="E428" s="5"/>
      <c r="F428" s="51">
        <v>2669</v>
      </c>
      <c r="G428" s="52"/>
      <c r="H428" s="52"/>
      <c r="I428" s="52"/>
      <c r="J428" s="51">
        <v>10789</v>
      </c>
      <c r="K428" s="51">
        <v>167</v>
      </c>
      <c r="L428" s="51">
        <v>158</v>
      </c>
      <c r="M428" s="52"/>
      <c r="N428" s="51">
        <v>11114</v>
      </c>
      <c r="O428" s="52"/>
      <c r="P428" s="52"/>
      <c r="Q428" s="52"/>
      <c r="R428" s="51">
        <v>26</v>
      </c>
      <c r="S428" s="51">
        <v>523</v>
      </c>
      <c r="T428" s="51">
        <v>862</v>
      </c>
      <c r="U428" s="51">
        <v>455</v>
      </c>
      <c r="V428" s="52"/>
      <c r="W428" s="51">
        <v>1427</v>
      </c>
      <c r="X428" s="51">
        <v>27</v>
      </c>
      <c r="Y428" s="51">
        <v>56</v>
      </c>
      <c r="Z428" s="51">
        <v>656</v>
      </c>
      <c r="AA428" s="51">
        <v>544</v>
      </c>
      <c r="AB428" s="51">
        <v>367</v>
      </c>
      <c r="AC428" s="51">
        <v>5820</v>
      </c>
      <c r="AD428" s="51">
        <v>11</v>
      </c>
      <c r="AE428" s="52"/>
      <c r="AF428" s="51">
        <v>10774</v>
      </c>
      <c r="AG428" s="52"/>
      <c r="AH428" s="52"/>
      <c r="AI428" s="52"/>
      <c r="AJ428" s="51">
        <v>2920</v>
      </c>
      <c r="AK428" s="52"/>
      <c r="AL428" s="52"/>
      <c r="AM428" s="52"/>
      <c r="AN428" s="51">
        <v>0</v>
      </c>
      <c r="AO428" s="52"/>
      <c r="AP428" s="51">
        <v>89</v>
      </c>
      <c r="AQ428" s="52"/>
      <c r="AR428" s="52"/>
      <c r="AS428" s="52"/>
      <c r="AT428" s="51">
        <v>96</v>
      </c>
    </row>
    <row r="429" spans="1:46"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spans="1:46"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spans="1:46"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spans="1:46" ht="20.100000000000001" customHeight="1" x14ac:dyDescent="0.2">
      <c r="D432" s="2" t="s">
        <v>98</v>
      </c>
      <c r="F432" s="37">
        <v>366</v>
      </c>
      <c r="G432" s="37"/>
      <c r="H432" s="37"/>
      <c r="I432" s="37"/>
      <c r="J432" s="37">
        <v>2018</v>
      </c>
      <c r="K432" s="37">
        <v>12</v>
      </c>
      <c r="L432" s="37">
        <v>7</v>
      </c>
      <c r="M432" s="37"/>
      <c r="N432" s="37">
        <v>2037</v>
      </c>
      <c r="O432" s="37"/>
      <c r="P432" s="37"/>
      <c r="Q432" s="37"/>
      <c r="R432" s="37">
        <v>2</v>
      </c>
      <c r="S432" s="37">
        <v>74</v>
      </c>
      <c r="T432" s="37">
        <v>237</v>
      </c>
      <c r="U432" s="37">
        <v>39</v>
      </c>
      <c r="V432" s="37"/>
      <c r="W432" s="37">
        <v>268</v>
      </c>
      <c r="X432" s="37">
        <v>7</v>
      </c>
      <c r="Y432" s="37">
        <v>6</v>
      </c>
      <c r="Z432" s="37">
        <v>133</v>
      </c>
      <c r="AA432" s="37">
        <v>104</v>
      </c>
      <c r="AB432" s="37">
        <v>51</v>
      </c>
      <c r="AC432" s="37">
        <v>1109</v>
      </c>
      <c r="AD432" s="37">
        <v>1</v>
      </c>
      <c r="AE432" s="37"/>
      <c r="AF432" s="37">
        <v>2031</v>
      </c>
      <c r="AG432" s="37"/>
      <c r="AH432" s="37"/>
      <c r="AI432" s="37"/>
      <c r="AJ432" s="37">
        <v>359</v>
      </c>
      <c r="AK432" s="37"/>
      <c r="AL432" s="37"/>
      <c r="AM432" s="37"/>
      <c r="AN432" s="37">
        <v>0</v>
      </c>
      <c r="AO432" s="37"/>
      <c r="AP432" s="37">
        <v>13</v>
      </c>
      <c r="AQ432" s="37"/>
      <c r="AR432" s="37"/>
      <c r="AS432" s="37"/>
      <c r="AT432" s="37">
        <v>293</v>
      </c>
    </row>
    <row r="433" spans="1:46" ht="20.100000000000001" customHeight="1" x14ac:dyDescent="0.2">
      <c r="D433" s="38" t="s">
        <v>99</v>
      </c>
      <c r="F433" s="39">
        <v>397</v>
      </c>
      <c r="G433" s="40"/>
      <c r="H433" s="40"/>
      <c r="I433" s="40"/>
      <c r="J433" s="39">
        <v>1989</v>
      </c>
      <c r="K433" s="39">
        <v>21</v>
      </c>
      <c r="L433" s="39">
        <v>13</v>
      </c>
      <c r="M433" s="40"/>
      <c r="N433" s="39">
        <v>2023</v>
      </c>
      <c r="O433" s="40"/>
      <c r="P433" s="40"/>
      <c r="Q433" s="40"/>
      <c r="R433" s="39">
        <v>1</v>
      </c>
      <c r="S433" s="39">
        <v>67</v>
      </c>
      <c r="T433" s="39">
        <v>195</v>
      </c>
      <c r="U433" s="39">
        <v>88</v>
      </c>
      <c r="V433" s="40"/>
      <c r="W433" s="39">
        <v>297</v>
      </c>
      <c r="X433" s="39">
        <v>4</v>
      </c>
      <c r="Y433" s="39">
        <v>3</v>
      </c>
      <c r="Z433" s="39">
        <v>132</v>
      </c>
      <c r="AA433" s="39">
        <v>57</v>
      </c>
      <c r="AB433" s="39">
        <v>17</v>
      </c>
      <c r="AC433" s="39">
        <v>1090</v>
      </c>
      <c r="AD433" s="39">
        <v>0</v>
      </c>
      <c r="AE433" s="40"/>
      <c r="AF433" s="39">
        <v>1951</v>
      </c>
      <c r="AG433" s="40"/>
      <c r="AH433" s="40"/>
      <c r="AI433" s="40"/>
      <c r="AJ433" s="39">
        <v>457</v>
      </c>
      <c r="AK433" s="40"/>
      <c r="AL433" s="40"/>
      <c r="AM433" s="40"/>
      <c r="AN433" s="39">
        <v>0</v>
      </c>
      <c r="AO433" s="40"/>
      <c r="AP433" s="39">
        <v>12</v>
      </c>
      <c r="AQ433" s="40"/>
      <c r="AR433" s="40"/>
      <c r="AS433" s="40"/>
      <c r="AT433" s="39">
        <v>35</v>
      </c>
    </row>
    <row r="434" spans="1:46" ht="20.100000000000001" customHeight="1" x14ac:dyDescent="0.2">
      <c r="D434" s="2" t="s">
        <v>113</v>
      </c>
      <c r="F434" s="37">
        <v>262</v>
      </c>
      <c r="G434" s="37"/>
      <c r="H434" s="37"/>
      <c r="I434" s="37"/>
      <c r="J434" s="37">
        <v>1993</v>
      </c>
      <c r="K434" s="37">
        <v>18</v>
      </c>
      <c r="L434" s="37">
        <v>13</v>
      </c>
      <c r="M434" s="37"/>
      <c r="N434" s="37">
        <v>2024</v>
      </c>
      <c r="O434" s="37"/>
      <c r="P434" s="37"/>
      <c r="Q434" s="37"/>
      <c r="R434" s="37">
        <v>0</v>
      </c>
      <c r="S434" s="37">
        <v>69</v>
      </c>
      <c r="T434" s="37">
        <v>171</v>
      </c>
      <c r="U434" s="37">
        <v>54</v>
      </c>
      <c r="V434" s="37"/>
      <c r="W434" s="37">
        <v>266</v>
      </c>
      <c r="X434" s="37">
        <v>6</v>
      </c>
      <c r="Y434" s="37">
        <v>2</v>
      </c>
      <c r="Z434" s="37">
        <v>120</v>
      </c>
      <c r="AA434" s="37">
        <v>79</v>
      </c>
      <c r="AB434" s="37">
        <v>40</v>
      </c>
      <c r="AC434" s="37">
        <v>965</v>
      </c>
      <c r="AD434" s="37">
        <v>1</v>
      </c>
      <c r="AE434" s="37"/>
      <c r="AF434" s="37">
        <v>1773</v>
      </c>
      <c r="AG434" s="37"/>
      <c r="AH434" s="37"/>
      <c r="AI434" s="37"/>
      <c r="AJ434" s="37">
        <v>499</v>
      </c>
      <c r="AK434" s="37"/>
      <c r="AL434" s="37"/>
      <c r="AM434" s="37"/>
      <c r="AN434" s="37">
        <v>0</v>
      </c>
      <c r="AO434" s="37"/>
      <c r="AP434" s="37">
        <v>14</v>
      </c>
      <c r="AQ434" s="37"/>
      <c r="AR434" s="37"/>
      <c r="AS434" s="37"/>
      <c r="AT434" s="37">
        <v>1</v>
      </c>
    </row>
    <row r="435" spans="1:46" ht="20.100000000000001" customHeight="1" x14ac:dyDescent="0.2">
      <c r="D435" s="38" t="s">
        <v>101</v>
      </c>
      <c r="F435" s="39">
        <v>385</v>
      </c>
      <c r="G435" s="40"/>
      <c r="H435" s="40"/>
      <c r="I435" s="40"/>
      <c r="J435" s="39">
        <v>1999</v>
      </c>
      <c r="K435" s="39">
        <v>8</v>
      </c>
      <c r="L435" s="39">
        <v>14</v>
      </c>
      <c r="M435" s="40"/>
      <c r="N435" s="39">
        <v>2021</v>
      </c>
      <c r="O435" s="40"/>
      <c r="P435" s="40"/>
      <c r="Q435" s="40"/>
      <c r="R435" s="39">
        <v>0</v>
      </c>
      <c r="S435" s="39">
        <v>62</v>
      </c>
      <c r="T435" s="39">
        <v>93</v>
      </c>
      <c r="U435" s="39">
        <v>144</v>
      </c>
      <c r="V435" s="40"/>
      <c r="W435" s="39">
        <v>256</v>
      </c>
      <c r="X435" s="39">
        <v>2</v>
      </c>
      <c r="Y435" s="39">
        <v>2</v>
      </c>
      <c r="Z435" s="39">
        <v>133</v>
      </c>
      <c r="AA435" s="39">
        <v>95</v>
      </c>
      <c r="AB435" s="39">
        <v>42</v>
      </c>
      <c r="AC435" s="39">
        <v>1049</v>
      </c>
      <c r="AD435" s="39">
        <v>0</v>
      </c>
      <c r="AE435" s="40"/>
      <c r="AF435" s="39">
        <v>1878</v>
      </c>
      <c r="AG435" s="40"/>
      <c r="AH435" s="40"/>
      <c r="AI435" s="40"/>
      <c r="AJ435" s="39">
        <v>525</v>
      </c>
      <c r="AK435" s="40"/>
      <c r="AL435" s="40"/>
      <c r="AM435" s="40"/>
      <c r="AN435" s="39">
        <v>0</v>
      </c>
      <c r="AO435" s="40"/>
      <c r="AP435" s="39">
        <v>3</v>
      </c>
      <c r="AQ435" s="40"/>
      <c r="AR435" s="40"/>
      <c r="AS435" s="40"/>
      <c r="AT435" s="39">
        <v>141</v>
      </c>
    </row>
    <row r="436" spans="1:46" ht="20.100000000000001" customHeight="1" x14ac:dyDescent="0.2">
      <c r="D436" s="2" t="s">
        <v>115</v>
      </c>
      <c r="F436" s="37">
        <v>315</v>
      </c>
      <c r="G436" s="37"/>
      <c r="H436" s="37"/>
      <c r="I436" s="37"/>
      <c r="J436" s="37">
        <v>2021</v>
      </c>
      <c r="K436" s="37">
        <v>36</v>
      </c>
      <c r="L436" s="37">
        <v>14</v>
      </c>
      <c r="M436" s="37"/>
      <c r="N436" s="37">
        <v>2071</v>
      </c>
      <c r="O436" s="37"/>
      <c r="P436" s="37"/>
      <c r="Q436" s="37"/>
      <c r="R436" s="37">
        <v>1</v>
      </c>
      <c r="S436" s="37">
        <v>115</v>
      </c>
      <c r="T436" s="37">
        <v>187</v>
      </c>
      <c r="U436" s="37">
        <v>82</v>
      </c>
      <c r="V436" s="37"/>
      <c r="W436" s="37">
        <v>277</v>
      </c>
      <c r="X436" s="37">
        <v>3</v>
      </c>
      <c r="Y436" s="37">
        <v>2</v>
      </c>
      <c r="Z436" s="37">
        <v>146</v>
      </c>
      <c r="AA436" s="37">
        <v>47</v>
      </c>
      <c r="AB436" s="37">
        <v>38</v>
      </c>
      <c r="AC436" s="37">
        <v>1036</v>
      </c>
      <c r="AD436" s="37">
        <v>1</v>
      </c>
      <c r="AE436" s="37"/>
      <c r="AF436" s="37">
        <v>1935</v>
      </c>
      <c r="AG436" s="37"/>
      <c r="AH436" s="37"/>
      <c r="AI436" s="37"/>
      <c r="AJ436" s="37">
        <v>433</v>
      </c>
      <c r="AK436" s="37"/>
      <c r="AL436" s="37"/>
      <c r="AM436" s="37"/>
      <c r="AN436" s="37">
        <v>0</v>
      </c>
      <c r="AO436" s="37"/>
      <c r="AP436" s="37">
        <v>18</v>
      </c>
      <c r="AQ436" s="37"/>
      <c r="AR436" s="37"/>
      <c r="AS436" s="37"/>
      <c r="AT436" s="37">
        <v>1</v>
      </c>
    </row>
    <row r="437" spans="1:46" ht="20.100000000000001" customHeight="1" x14ac:dyDescent="0.2">
      <c r="D437" s="38" t="s">
        <v>116</v>
      </c>
      <c r="F437" s="39">
        <v>158</v>
      </c>
      <c r="G437" s="40"/>
      <c r="H437" s="40"/>
      <c r="I437" s="40"/>
      <c r="J437" s="39">
        <v>631</v>
      </c>
      <c r="K437" s="39">
        <v>4</v>
      </c>
      <c r="L437" s="39">
        <v>8</v>
      </c>
      <c r="M437" s="40"/>
      <c r="N437" s="39">
        <v>643</v>
      </c>
      <c r="O437" s="40"/>
      <c r="P437" s="40"/>
      <c r="Q437" s="40"/>
      <c r="R437" s="39">
        <v>2</v>
      </c>
      <c r="S437" s="39">
        <v>48</v>
      </c>
      <c r="T437" s="39">
        <v>77</v>
      </c>
      <c r="U437" s="39">
        <v>46</v>
      </c>
      <c r="V437" s="40"/>
      <c r="W437" s="39">
        <v>69</v>
      </c>
      <c r="X437" s="39">
        <v>4</v>
      </c>
      <c r="Y437" s="39">
        <v>1</v>
      </c>
      <c r="Z437" s="39">
        <v>44</v>
      </c>
      <c r="AA437" s="39">
        <v>23</v>
      </c>
      <c r="AB437" s="39">
        <v>11</v>
      </c>
      <c r="AC437" s="39">
        <v>315</v>
      </c>
      <c r="AD437" s="39">
        <v>0</v>
      </c>
      <c r="AE437" s="40"/>
      <c r="AF437" s="39">
        <v>640</v>
      </c>
      <c r="AG437" s="40"/>
      <c r="AH437" s="40"/>
      <c r="AI437" s="40"/>
      <c r="AJ437" s="39">
        <v>143</v>
      </c>
      <c r="AK437" s="40"/>
      <c r="AL437" s="40"/>
      <c r="AM437" s="40"/>
      <c r="AN437" s="39">
        <v>0</v>
      </c>
      <c r="AO437" s="40"/>
      <c r="AP437" s="39">
        <v>18</v>
      </c>
      <c r="AQ437" s="40"/>
      <c r="AR437" s="40"/>
      <c r="AS437" s="40"/>
      <c r="AT437" s="39">
        <v>1</v>
      </c>
    </row>
    <row r="438" spans="1:46" ht="20.100000000000001" customHeight="1" x14ac:dyDescent="0.2">
      <c r="D438" s="2" t="s">
        <v>117</v>
      </c>
      <c r="F438" s="37">
        <v>176</v>
      </c>
      <c r="G438" s="37"/>
      <c r="H438" s="37"/>
      <c r="I438" s="37"/>
      <c r="J438" s="37">
        <v>644</v>
      </c>
      <c r="K438" s="37">
        <v>6</v>
      </c>
      <c r="L438" s="37">
        <v>4</v>
      </c>
      <c r="M438" s="37"/>
      <c r="N438" s="37">
        <v>654</v>
      </c>
      <c r="O438" s="37"/>
      <c r="P438" s="37"/>
      <c r="Q438" s="37"/>
      <c r="R438" s="37">
        <v>3</v>
      </c>
      <c r="S438" s="37">
        <v>30</v>
      </c>
      <c r="T438" s="37">
        <v>29</v>
      </c>
      <c r="U438" s="37">
        <v>21</v>
      </c>
      <c r="V438" s="37"/>
      <c r="W438" s="37">
        <v>49</v>
      </c>
      <c r="X438" s="37">
        <v>1</v>
      </c>
      <c r="Y438" s="37">
        <v>0</v>
      </c>
      <c r="Z438" s="37">
        <v>25</v>
      </c>
      <c r="AA438" s="37">
        <v>25</v>
      </c>
      <c r="AB438" s="37">
        <v>22</v>
      </c>
      <c r="AC438" s="37">
        <v>443</v>
      </c>
      <c r="AD438" s="37">
        <v>0</v>
      </c>
      <c r="AE438" s="37"/>
      <c r="AF438" s="37">
        <v>648</v>
      </c>
      <c r="AG438" s="37"/>
      <c r="AH438" s="37"/>
      <c r="AI438" s="37"/>
      <c r="AJ438" s="37">
        <v>151</v>
      </c>
      <c r="AK438" s="37"/>
      <c r="AL438" s="37"/>
      <c r="AM438" s="37"/>
      <c r="AN438" s="37">
        <v>0</v>
      </c>
      <c r="AO438" s="37"/>
      <c r="AP438" s="37">
        <v>31</v>
      </c>
      <c r="AQ438" s="37"/>
      <c r="AR438" s="37"/>
      <c r="AS438" s="37"/>
      <c r="AT438" s="37">
        <v>10</v>
      </c>
    </row>
    <row r="439" spans="1:46" ht="20.100000000000001" customHeight="1" x14ac:dyDescent="0.2">
      <c r="D439" s="38" t="s">
        <v>105</v>
      </c>
      <c r="F439" s="39">
        <v>491</v>
      </c>
      <c r="G439" s="40"/>
      <c r="H439" s="40"/>
      <c r="I439" s="40"/>
      <c r="J439" s="39">
        <v>1922</v>
      </c>
      <c r="K439" s="39">
        <v>43</v>
      </c>
      <c r="L439" s="39">
        <v>26</v>
      </c>
      <c r="M439" s="40"/>
      <c r="N439" s="39">
        <v>1991</v>
      </c>
      <c r="O439" s="40"/>
      <c r="P439" s="40"/>
      <c r="Q439" s="40"/>
      <c r="R439" s="39">
        <v>2</v>
      </c>
      <c r="S439" s="39">
        <v>75</v>
      </c>
      <c r="T439" s="39">
        <v>240</v>
      </c>
      <c r="U439" s="39">
        <v>78</v>
      </c>
      <c r="V439" s="40"/>
      <c r="W439" s="39">
        <v>274</v>
      </c>
      <c r="X439" s="39">
        <v>0</v>
      </c>
      <c r="Y439" s="39">
        <v>5</v>
      </c>
      <c r="Z439" s="39">
        <v>103</v>
      </c>
      <c r="AA439" s="39">
        <v>102</v>
      </c>
      <c r="AB439" s="39">
        <v>42</v>
      </c>
      <c r="AC439" s="39">
        <v>1169</v>
      </c>
      <c r="AD439" s="39">
        <v>1</v>
      </c>
      <c r="AE439" s="40"/>
      <c r="AF439" s="39">
        <v>2091</v>
      </c>
      <c r="AG439" s="40"/>
      <c r="AH439" s="40"/>
      <c r="AI439" s="40"/>
      <c r="AJ439" s="39">
        <v>376</v>
      </c>
      <c r="AK439" s="40"/>
      <c r="AL439" s="40"/>
      <c r="AM439" s="40"/>
      <c r="AN439" s="39">
        <v>0</v>
      </c>
      <c r="AO439" s="40"/>
      <c r="AP439" s="39">
        <v>15</v>
      </c>
      <c r="AQ439" s="40"/>
      <c r="AR439" s="40"/>
      <c r="AS439" s="40"/>
      <c r="AT439" s="39">
        <v>190</v>
      </c>
    </row>
    <row r="440" spans="1:46"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spans="1:46" s="1" customFormat="1" ht="20.100000000000001" customHeight="1" x14ac:dyDescent="0.2">
      <c r="A441" s="3"/>
      <c r="B441" s="6"/>
      <c r="C441" s="42" t="s">
        <v>180</v>
      </c>
      <c r="D441" s="42"/>
      <c r="E441" s="5"/>
      <c r="F441" s="44">
        <v>2550</v>
      </c>
      <c r="G441" s="45"/>
      <c r="H441" s="45"/>
      <c r="I441" s="45"/>
      <c r="J441" s="44">
        <v>13217</v>
      </c>
      <c r="K441" s="44">
        <v>148</v>
      </c>
      <c r="L441" s="44">
        <v>99</v>
      </c>
      <c r="M441" s="45"/>
      <c r="N441" s="44">
        <v>13464</v>
      </c>
      <c r="O441" s="45"/>
      <c r="P441" s="45"/>
      <c r="Q441" s="45"/>
      <c r="R441" s="44">
        <v>11</v>
      </c>
      <c r="S441" s="44">
        <v>540</v>
      </c>
      <c r="T441" s="44">
        <v>1229</v>
      </c>
      <c r="U441" s="44">
        <v>552</v>
      </c>
      <c r="V441" s="45"/>
      <c r="W441" s="44">
        <v>1756</v>
      </c>
      <c r="X441" s="44">
        <v>27</v>
      </c>
      <c r="Y441" s="44">
        <v>21</v>
      </c>
      <c r="Z441" s="44">
        <v>836</v>
      </c>
      <c r="AA441" s="44">
        <v>532</v>
      </c>
      <c r="AB441" s="44">
        <v>263</v>
      </c>
      <c r="AC441" s="44">
        <v>7176</v>
      </c>
      <c r="AD441" s="44">
        <v>4</v>
      </c>
      <c r="AE441" s="45"/>
      <c r="AF441" s="44">
        <v>12947</v>
      </c>
      <c r="AG441" s="45"/>
      <c r="AH441" s="45"/>
      <c r="AI441" s="45"/>
      <c r="AJ441" s="44">
        <v>2943</v>
      </c>
      <c r="AK441" s="45"/>
      <c r="AL441" s="45"/>
      <c r="AM441" s="45"/>
      <c r="AN441" s="44">
        <v>0</v>
      </c>
      <c r="AO441" s="45"/>
      <c r="AP441" s="44">
        <v>124</v>
      </c>
      <c r="AQ441" s="45"/>
      <c r="AR441" s="45"/>
      <c r="AS441" s="45"/>
      <c r="AT441" s="44">
        <v>672</v>
      </c>
    </row>
    <row r="442" spans="1:46"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row>
    <row r="443" spans="1:46" s="1" customFormat="1" ht="20.100000000000001" customHeight="1" x14ac:dyDescent="0.25">
      <c r="A443" s="3"/>
      <c r="B443" s="49" t="s">
        <v>282</v>
      </c>
      <c r="C443" s="50"/>
      <c r="D443" s="50"/>
      <c r="E443" s="5"/>
      <c r="F443" s="51">
        <v>2550</v>
      </c>
      <c r="G443" s="52"/>
      <c r="H443" s="52"/>
      <c r="I443" s="52"/>
      <c r="J443" s="51">
        <v>13217</v>
      </c>
      <c r="K443" s="51">
        <v>148</v>
      </c>
      <c r="L443" s="51">
        <v>99</v>
      </c>
      <c r="M443" s="52"/>
      <c r="N443" s="51">
        <v>13464</v>
      </c>
      <c r="O443" s="52"/>
      <c r="P443" s="52"/>
      <c r="Q443" s="52"/>
      <c r="R443" s="51">
        <v>11</v>
      </c>
      <c r="S443" s="51">
        <v>540</v>
      </c>
      <c r="T443" s="51">
        <v>1229</v>
      </c>
      <c r="U443" s="51">
        <v>552</v>
      </c>
      <c r="V443" s="52"/>
      <c r="W443" s="51">
        <v>1756</v>
      </c>
      <c r="X443" s="51">
        <v>27</v>
      </c>
      <c r="Y443" s="51">
        <v>21</v>
      </c>
      <c r="Z443" s="51">
        <v>836</v>
      </c>
      <c r="AA443" s="51">
        <v>532</v>
      </c>
      <c r="AB443" s="51">
        <v>263</v>
      </c>
      <c r="AC443" s="51">
        <v>7176</v>
      </c>
      <c r="AD443" s="51">
        <v>4</v>
      </c>
      <c r="AE443" s="52"/>
      <c r="AF443" s="51">
        <v>12947</v>
      </c>
      <c r="AG443" s="52"/>
      <c r="AH443" s="52"/>
      <c r="AI443" s="52"/>
      <c r="AJ443" s="51">
        <v>2943</v>
      </c>
      <c r="AK443" s="52"/>
      <c r="AL443" s="52"/>
      <c r="AM443" s="52"/>
      <c r="AN443" s="51">
        <v>0</v>
      </c>
      <c r="AO443" s="52"/>
      <c r="AP443" s="51">
        <v>124</v>
      </c>
      <c r="AQ443" s="52"/>
      <c r="AR443" s="52"/>
      <c r="AS443" s="52"/>
      <c r="AT443" s="51">
        <v>672</v>
      </c>
    </row>
    <row r="444" spans="1:46"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spans="1:46"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spans="1:46"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spans="1:46" ht="20.100000000000001" customHeight="1" x14ac:dyDescent="0.2">
      <c r="D447" s="2" t="s">
        <v>124</v>
      </c>
      <c r="F447" s="37">
        <v>310</v>
      </c>
      <c r="G447" s="37"/>
      <c r="H447" s="37"/>
      <c r="I447" s="37"/>
      <c r="J447" s="37">
        <v>1513</v>
      </c>
      <c r="K447" s="37">
        <v>11</v>
      </c>
      <c r="L447" s="37">
        <v>4</v>
      </c>
      <c r="M447" s="37"/>
      <c r="N447" s="37">
        <v>1528</v>
      </c>
      <c r="O447" s="37"/>
      <c r="P447" s="37"/>
      <c r="Q447" s="37"/>
      <c r="R447" s="37">
        <v>1</v>
      </c>
      <c r="S447" s="37">
        <v>42</v>
      </c>
      <c r="T447" s="37">
        <v>140</v>
      </c>
      <c r="U447" s="37">
        <v>66</v>
      </c>
      <c r="V447" s="37"/>
      <c r="W447" s="37">
        <v>199</v>
      </c>
      <c r="X447" s="37">
        <v>1</v>
      </c>
      <c r="Y447" s="37">
        <v>8</v>
      </c>
      <c r="Z447" s="37">
        <v>78</v>
      </c>
      <c r="AA447" s="37">
        <v>58</v>
      </c>
      <c r="AB447" s="37">
        <v>83</v>
      </c>
      <c r="AC447" s="37">
        <v>818</v>
      </c>
      <c r="AD447" s="37">
        <v>0</v>
      </c>
      <c r="AE447" s="37"/>
      <c r="AF447" s="37">
        <v>1494</v>
      </c>
      <c r="AG447" s="37"/>
      <c r="AH447" s="37"/>
      <c r="AI447" s="37"/>
      <c r="AJ447" s="37">
        <v>306</v>
      </c>
      <c r="AK447" s="37"/>
      <c r="AL447" s="37"/>
      <c r="AM447" s="37"/>
      <c r="AN447" s="37">
        <v>0</v>
      </c>
      <c r="AO447" s="37"/>
      <c r="AP447" s="37">
        <v>38</v>
      </c>
      <c r="AQ447" s="37"/>
      <c r="AR447" s="37"/>
      <c r="AS447" s="37"/>
      <c r="AT447" s="37">
        <v>33</v>
      </c>
    </row>
    <row r="448" spans="1:46" ht="20.100000000000001" customHeight="1" x14ac:dyDescent="0.2">
      <c r="D448" s="38" t="s">
        <v>99</v>
      </c>
      <c r="F448" s="39">
        <v>292</v>
      </c>
      <c r="G448" s="40"/>
      <c r="H448" s="40"/>
      <c r="I448" s="40"/>
      <c r="J448" s="39">
        <v>1512</v>
      </c>
      <c r="K448" s="39">
        <v>17</v>
      </c>
      <c r="L448" s="39">
        <v>15</v>
      </c>
      <c r="M448" s="40"/>
      <c r="N448" s="39">
        <v>1544</v>
      </c>
      <c r="O448" s="40"/>
      <c r="P448" s="40"/>
      <c r="Q448" s="40"/>
      <c r="R448" s="39">
        <v>22</v>
      </c>
      <c r="S448" s="39">
        <v>29</v>
      </c>
      <c r="T448" s="39">
        <v>170</v>
      </c>
      <c r="U448" s="39">
        <v>68</v>
      </c>
      <c r="V448" s="40"/>
      <c r="W448" s="39">
        <v>156</v>
      </c>
      <c r="X448" s="39">
        <v>1</v>
      </c>
      <c r="Y448" s="39">
        <v>17</v>
      </c>
      <c r="Z448" s="39">
        <v>77</v>
      </c>
      <c r="AA448" s="39">
        <v>85</v>
      </c>
      <c r="AB448" s="39">
        <v>52</v>
      </c>
      <c r="AC448" s="39">
        <v>795</v>
      </c>
      <c r="AD448" s="39">
        <v>1</v>
      </c>
      <c r="AE448" s="40"/>
      <c r="AF448" s="39">
        <v>1473</v>
      </c>
      <c r="AG448" s="40"/>
      <c r="AH448" s="40"/>
      <c r="AI448" s="40"/>
      <c r="AJ448" s="39">
        <v>317</v>
      </c>
      <c r="AK448" s="40"/>
      <c r="AL448" s="40"/>
      <c r="AM448" s="40"/>
      <c r="AN448" s="39">
        <v>0</v>
      </c>
      <c r="AO448" s="40"/>
      <c r="AP448" s="39">
        <v>46</v>
      </c>
      <c r="AQ448" s="40"/>
      <c r="AR448" s="40"/>
      <c r="AS448" s="40"/>
      <c r="AT448" s="39">
        <v>19</v>
      </c>
    </row>
    <row r="449" spans="1:46" ht="20.100000000000001" customHeight="1" x14ac:dyDescent="0.2">
      <c r="D449" s="2" t="s">
        <v>113</v>
      </c>
      <c r="F449" s="37">
        <v>300</v>
      </c>
      <c r="G449" s="37"/>
      <c r="H449" s="37"/>
      <c r="I449" s="37"/>
      <c r="J449" s="37">
        <v>1504</v>
      </c>
      <c r="K449" s="37">
        <v>15</v>
      </c>
      <c r="L449" s="37">
        <v>14</v>
      </c>
      <c r="M449" s="37"/>
      <c r="N449" s="37">
        <v>1533</v>
      </c>
      <c r="O449" s="37"/>
      <c r="P449" s="37"/>
      <c r="Q449" s="37"/>
      <c r="R449" s="37">
        <v>2</v>
      </c>
      <c r="S449" s="37">
        <v>75</v>
      </c>
      <c r="T449" s="37">
        <v>119</v>
      </c>
      <c r="U449" s="37">
        <v>44</v>
      </c>
      <c r="V449" s="37"/>
      <c r="W449" s="37">
        <v>170</v>
      </c>
      <c r="X449" s="37">
        <v>2</v>
      </c>
      <c r="Y449" s="37">
        <v>13</v>
      </c>
      <c r="Z449" s="37">
        <v>78</v>
      </c>
      <c r="AA449" s="37">
        <v>92</v>
      </c>
      <c r="AB449" s="37">
        <v>86</v>
      </c>
      <c r="AC449" s="37">
        <v>840</v>
      </c>
      <c r="AD449" s="37">
        <v>0</v>
      </c>
      <c r="AE449" s="37"/>
      <c r="AF449" s="37">
        <v>1521</v>
      </c>
      <c r="AG449" s="37"/>
      <c r="AH449" s="37"/>
      <c r="AI449" s="37"/>
      <c r="AJ449" s="37">
        <v>312</v>
      </c>
      <c r="AK449" s="37"/>
      <c r="AL449" s="37"/>
      <c r="AM449" s="37"/>
      <c r="AN449" s="37">
        <v>0</v>
      </c>
      <c r="AO449" s="37"/>
      <c r="AP449" s="37">
        <v>0</v>
      </c>
      <c r="AQ449" s="37"/>
      <c r="AR449" s="37"/>
      <c r="AS449" s="37"/>
      <c r="AT449" s="37">
        <v>21</v>
      </c>
    </row>
    <row r="450" spans="1:46" ht="20.100000000000001" customHeight="1" x14ac:dyDescent="0.2">
      <c r="D450" s="38" t="s">
        <v>174</v>
      </c>
      <c r="F450" s="39">
        <v>291</v>
      </c>
      <c r="G450" s="40"/>
      <c r="H450" s="40"/>
      <c r="I450" s="40"/>
      <c r="J450" s="39">
        <v>1525</v>
      </c>
      <c r="K450" s="39">
        <v>6</v>
      </c>
      <c r="L450" s="39">
        <v>10</v>
      </c>
      <c r="M450" s="40"/>
      <c r="N450" s="39">
        <v>1541</v>
      </c>
      <c r="O450" s="40"/>
      <c r="P450" s="40"/>
      <c r="Q450" s="40"/>
      <c r="R450" s="39">
        <v>3</v>
      </c>
      <c r="S450" s="39">
        <v>42</v>
      </c>
      <c r="T450" s="39">
        <v>138</v>
      </c>
      <c r="U450" s="39">
        <v>77</v>
      </c>
      <c r="V450" s="40"/>
      <c r="W450" s="39">
        <v>211</v>
      </c>
      <c r="X450" s="39">
        <v>2</v>
      </c>
      <c r="Y450" s="39">
        <v>7</v>
      </c>
      <c r="Z450" s="39">
        <v>79</v>
      </c>
      <c r="AA450" s="39">
        <v>100</v>
      </c>
      <c r="AB450" s="39">
        <v>82</v>
      </c>
      <c r="AC450" s="39">
        <v>811</v>
      </c>
      <c r="AD450" s="39">
        <v>0</v>
      </c>
      <c r="AE450" s="40"/>
      <c r="AF450" s="39">
        <v>1552</v>
      </c>
      <c r="AG450" s="40"/>
      <c r="AH450" s="40"/>
      <c r="AI450" s="40"/>
      <c r="AJ450" s="39">
        <v>247</v>
      </c>
      <c r="AK450" s="40"/>
      <c r="AL450" s="40"/>
      <c r="AM450" s="40"/>
      <c r="AN450" s="39">
        <v>0</v>
      </c>
      <c r="AO450" s="40"/>
      <c r="AP450" s="39">
        <v>33</v>
      </c>
      <c r="AQ450" s="40"/>
      <c r="AR450" s="40"/>
      <c r="AS450" s="40"/>
      <c r="AT450" s="39">
        <v>15</v>
      </c>
    </row>
    <row r="451" spans="1:46" ht="20.100000000000001" customHeight="1" x14ac:dyDescent="0.2">
      <c r="D451" s="2" t="s">
        <v>115</v>
      </c>
      <c r="F451" s="37">
        <v>325</v>
      </c>
      <c r="G451" s="37"/>
      <c r="H451" s="37"/>
      <c r="I451" s="37"/>
      <c r="J451" s="37">
        <v>1512</v>
      </c>
      <c r="K451" s="37">
        <v>4</v>
      </c>
      <c r="L451" s="37">
        <v>6</v>
      </c>
      <c r="M451" s="37"/>
      <c r="N451" s="37">
        <v>1522</v>
      </c>
      <c r="O451" s="37"/>
      <c r="P451" s="37"/>
      <c r="Q451" s="37"/>
      <c r="R451" s="37">
        <v>3</v>
      </c>
      <c r="S451" s="37">
        <v>32</v>
      </c>
      <c r="T451" s="37">
        <v>119</v>
      </c>
      <c r="U451" s="37">
        <v>75</v>
      </c>
      <c r="V451" s="37"/>
      <c r="W451" s="37">
        <v>182</v>
      </c>
      <c r="X451" s="37">
        <v>9</v>
      </c>
      <c r="Y451" s="37">
        <v>23</v>
      </c>
      <c r="Z451" s="37">
        <v>98</v>
      </c>
      <c r="AA451" s="37">
        <v>103</v>
      </c>
      <c r="AB451" s="37">
        <v>105</v>
      </c>
      <c r="AC451" s="37">
        <v>777</v>
      </c>
      <c r="AD451" s="37">
        <v>0</v>
      </c>
      <c r="AE451" s="37"/>
      <c r="AF451" s="37">
        <v>1526</v>
      </c>
      <c r="AG451" s="37"/>
      <c r="AH451" s="37"/>
      <c r="AI451" s="37"/>
      <c r="AJ451" s="37">
        <v>286</v>
      </c>
      <c r="AK451" s="37"/>
      <c r="AL451" s="37"/>
      <c r="AM451" s="37"/>
      <c r="AN451" s="37">
        <v>0</v>
      </c>
      <c r="AO451" s="37"/>
      <c r="AP451" s="37">
        <v>35</v>
      </c>
      <c r="AQ451" s="37"/>
      <c r="AR451" s="37"/>
      <c r="AS451" s="37"/>
      <c r="AT451" s="37">
        <v>32</v>
      </c>
    </row>
    <row r="452" spans="1:46"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spans="1:46" s="1" customFormat="1" ht="20.100000000000001" customHeight="1" x14ac:dyDescent="0.2">
      <c r="A453" s="3"/>
      <c r="B453" s="6"/>
      <c r="C453" s="42" t="s">
        <v>180</v>
      </c>
      <c r="D453" s="42"/>
      <c r="E453" s="5"/>
      <c r="F453" s="44">
        <v>1518</v>
      </c>
      <c r="G453" s="45"/>
      <c r="H453" s="45"/>
      <c r="I453" s="45"/>
      <c r="J453" s="44">
        <v>7566</v>
      </c>
      <c r="K453" s="44">
        <v>53</v>
      </c>
      <c r="L453" s="44">
        <v>49</v>
      </c>
      <c r="M453" s="45"/>
      <c r="N453" s="44">
        <v>7668</v>
      </c>
      <c r="O453" s="45"/>
      <c r="P453" s="45"/>
      <c r="Q453" s="45"/>
      <c r="R453" s="44">
        <v>31</v>
      </c>
      <c r="S453" s="44">
        <v>220</v>
      </c>
      <c r="T453" s="44">
        <v>686</v>
      </c>
      <c r="U453" s="44">
        <v>330</v>
      </c>
      <c r="V453" s="45"/>
      <c r="W453" s="44">
        <v>918</v>
      </c>
      <c r="X453" s="44">
        <v>15</v>
      </c>
      <c r="Y453" s="44">
        <v>68</v>
      </c>
      <c r="Z453" s="44">
        <v>410</v>
      </c>
      <c r="AA453" s="44">
        <v>438</v>
      </c>
      <c r="AB453" s="44">
        <v>408</v>
      </c>
      <c r="AC453" s="44">
        <v>4041</v>
      </c>
      <c r="AD453" s="44">
        <v>1</v>
      </c>
      <c r="AE453" s="45"/>
      <c r="AF453" s="44">
        <v>7566</v>
      </c>
      <c r="AG453" s="45"/>
      <c r="AH453" s="45"/>
      <c r="AI453" s="45"/>
      <c r="AJ453" s="44">
        <v>1468</v>
      </c>
      <c r="AK453" s="45"/>
      <c r="AL453" s="45"/>
      <c r="AM453" s="45"/>
      <c r="AN453" s="44">
        <v>0</v>
      </c>
      <c r="AO453" s="45"/>
      <c r="AP453" s="44">
        <v>152</v>
      </c>
      <c r="AQ453" s="45"/>
      <c r="AR453" s="45"/>
      <c r="AS453" s="45"/>
      <c r="AT453" s="44">
        <v>120</v>
      </c>
    </row>
    <row r="454" spans="1:46"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row>
    <row r="455" spans="1:46" s="1" customFormat="1" ht="20.100000000000001" customHeight="1" x14ac:dyDescent="0.25">
      <c r="A455" s="3"/>
      <c r="B455" s="49" t="s">
        <v>284</v>
      </c>
      <c r="C455" s="50"/>
      <c r="D455" s="50"/>
      <c r="E455" s="5"/>
      <c r="F455" s="51">
        <v>1518</v>
      </c>
      <c r="G455" s="52"/>
      <c r="H455" s="52"/>
      <c r="I455" s="52"/>
      <c r="J455" s="51">
        <v>7566</v>
      </c>
      <c r="K455" s="51">
        <v>53</v>
      </c>
      <c r="L455" s="51">
        <v>49</v>
      </c>
      <c r="M455" s="52"/>
      <c r="N455" s="51">
        <v>7668</v>
      </c>
      <c r="O455" s="52"/>
      <c r="P455" s="52"/>
      <c r="Q455" s="52"/>
      <c r="R455" s="51">
        <v>31</v>
      </c>
      <c r="S455" s="51">
        <v>220</v>
      </c>
      <c r="T455" s="51">
        <v>686</v>
      </c>
      <c r="U455" s="51">
        <v>330</v>
      </c>
      <c r="V455" s="52"/>
      <c r="W455" s="51">
        <v>918</v>
      </c>
      <c r="X455" s="51">
        <v>15</v>
      </c>
      <c r="Y455" s="51">
        <v>68</v>
      </c>
      <c r="Z455" s="51">
        <v>410</v>
      </c>
      <c r="AA455" s="51">
        <v>438</v>
      </c>
      <c r="AB455" s="51">
        <v>408</v>
      </c>
      <c r="AC455" s="51">
        <v>4041</v>
      </c>
      <c r="AD455" s="51">
        <v>1</v>
      </c>
      <c r="AE455" s="52"/>
      <c r="AF455" s="51">
        <v>7566</v>
      </c>
      <c r="AG455" s="52"/>
      <c r="AH455" s="52"/>
      <c r="AI455" s="52"/>
      <c r="AJ455" s="51">
        <v>1468</v>
      </c>
      <c r="AK455" s="52"/>
      <c r="AL455" s="52"/>
      <c r="AM455" s="52"/>
      <c r="AN455" s="51">
        <v>0</v>
      </c>
      <c r="AO455" s="52"/>
      <c r="AP455" s="51">
        <v>152</v>
      </c>
      <c r="AQ455" s="52"/>
      <c r="AR455" s="52"/>
      <c r="AS455" s="52"/>
      <c r="AT455" s="51">
        <v>120</v>
      </c>
    </row>
    <row r="456" spans="1:46"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spans="1:46"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spans="1:46"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spans="1:46" ht="20.100000000000001" customHeight="1" x14ac:dyDescent="0.2">
      <c r="D459" s="2" t="s">
        <v>124</v>
      </c>
      <c r="F459" s="37">
        <v>1</v>
      </c>
      <c r="G459" s="37"/>
      <c r="H459" s="37"/>
      <c r="I459" s="37"/>
      <c r="J459" s="37">
        <v>0</v>
      </c>
      <c r="K459" s="37">
        <v>0</v>
      </c>
      <c r="L459" s="37">
        <v>0</v>
      </c>
      <c r="M459" s="37"/>
      <c r="N459" s="37">
        <v>0</v>
      </c>
      <c r="O459" s="37"/>
      <c r="P459" s="37"/>
      <c r="Q459" s="37"/>
      <c r="R459" s="37">
        <v>0</v>
      </c>
      <c r="S459" s="37">
        <v>0</v>
      </c>
      <c r="T459" s="37">
        <v>0</v>
      </c>
      <c r="U459" s="37">
        <v>0</v>
      </c>
      <c r="V459" s="37"/>
      <c r="W459" s="37">
        <v>0</v>
      </c>
      <c r="X459" s="37">
        <v>0</v>
      </c>
      <c r="Y459" s="37">
        <v>0</v>
      </c>
      <c r="Z459" s="37">
        <v>0</v>
      </c>
      <c r="AA459" s="37">
        <v>0</v>
      </c>
      <c r="AB459" s="37">
        <v>0</v>
      </c>
      <c r="AC459" s="37">
        <v>1</v>
      </c>
      <c r="AD459" s="37">
        <v>0</v>
      </c>
      <c r="AE459" s="37"/>
      <c r="AF459" s="37">
        <v>1</v>
      </c>
      <c r="AG459" s="37"/>
      <c r="AH459" s="37"/>
      <c r="AI459" s="37"/>
      <c r="AJ459" s="37">
        <v>0</v>
      </c>
      <c r="AK459" s="37"/>
      <c r="AL459" s="37"/>
      <c r="AM459" s="37"/>
      <c r="AN459" s="37">
        <v>0</v>
      </c>
      <c r="AO459" s="37"/>
      <c r="AP459" s="37">
        <v>0</v>
      </c>
      <c r="AQ459" s="37"/>
      <c r="AR459" s="37"/>
      <c r="AS459" s="37"/>
      <c r="AT459" s="37">
        <v>0</v>
      </c>
    </row>
    <row r="460" spans="1:46" ht="20.100000000000001" customHeight="1" x14ac:dyDescent="0.2">
      <c r="D460" s="38" t="s">
        <v>99</v>
      </c>
      <c r="F460" s="39">
        <v>0</v>
      </c>
      <c r="G460" s="40"/>
      <c r="H460" s="40"/>
      <c r="I460" s="40"/>
      <c r="J460" s="39">
        <v>0</v>
      </c>
      <c r="K460" s="39">
        <v>0</v>
      </c>
      <c r="L460" s="39">
        <v>0</v>
      </c>
      <c r="M460" s="40"/>
      <c r="N460" s="39">
        <v>0</v>
      </c>
      <c r="O460" s="40"/>
      <c r="P460" s="40"/>
      <c r="Q460" s="40"/>
      <c r="R460" s="39">
        <v>0</v>
      </c>
      <c r="S460" s="39">
        <v>0</v>
      </c>
      <c r="T460" s="39">
        <v>0</v>
      </c>
      <c r="U460" s="39">
        <v>0</v>
      </c>
      <c r="V460" s="40"/>
      <c r="W460" s="39">
        <v>0</v>
      </c>
      <c r="X460" s="39">
        <v>0</v>
      </c>
      <c r="Y460" s="39">
        <v>0</v>
      </c>
      <c r="Z460" s="39">
        <v>0</v>
      </c>
      <c r="AA460" s="39">
        <v>0</v>
      </c>
      <c r="AB460" s="39">
        <v>0</v>
      </c>
      <c r="AC460" s="39">
        <v>0</v>
      </c>
      <c r="AD460" s="39">
        <v>0</v>
      </c>
      <c r="AE460" s="40"/>
      <c r="AF460" s="39">
        <v>0</v>
      </c>
      <c r="AG460" s="40"/>
      <c r="AH460" s="40"/>
      <c r="AI460" s="40"/>
      <c r="AJ460" s="39">
        <v>0</v>
      </c>
      <c r="AK460" s="40"/>
      <c r="AL460" s="40"/>
      <c r="AM460" s="40"/>
      <c r="AN460" s="39">
        <v>0</v>
      </c>
      <c r="AO460" s="40"/>
      <c r="AP460" s="39">
        <v>0</v>
      </c>
      <c r="AQ460" s="40"/>
      <c r="AR460" s="40"/>
      <c r="AS460" s="40"/>
      <c r="AT460" s="39">
        <v>0</v>
      </c>
    </row>
    <row r="461" spans="1:46" ht="20.100000000000001" customHeight="1" x14ac:dyDescent="0.2">
      <c r="B461" s="5"/>
      <c r="D461" s="2" t="s">
        <v>113</v>
      </c>
      <c r="F461" s="37">
        <v>0</v>
      </c>
      <c r="G461" s="37"/>
      <c r="H461" s="37"/>
      <c r="I461" s="37"/>
      <c r="J461" s="37">
        <v>0</v>
      </c>
      <c r="K461" s="37">
        <v>0</v>
      </c>
      <c r="L461" s="37">
        <v>1</v>
      </c>
      <c r="M461" s="37"/>
      <c r="N461" s="37">
        <v>1</v>
      </c>
      <c r="O461" s="37"/>
      <c r="P461" s="37"/>
      <c r="Q461" s="37"/>
      <c r="R461" s="37">
        <v>0</v>
      </c>
      <c r="S461" s="37">
        <v>0</v>
      </c>
      <c r="T461" s="37">
        <v>0</v>
      </c>
      <c r="U461" s="37">
        <v>0</v>
      </c>
      <c r="V461" s="37"/>
      <c r="W461" s="37">
        <v>0</v>
      </c>
      <c r="X461" s="37">
        <v>0</v>
      </c>
      <c r="Y461" s="37">
        <v>0</v>
      </c>
      <c r="Z461" s="37">
        <v>0</v>
      </c>
      <c r="AA461" s="37">
        <v>0</v>
      </c>
      <c r="AB461" s="37">
        <v>0</v>
      </c>
      <c r="AC461" s="37">
        <v>1</v>
      </c>
      <c r="AD461" s="37">
        <v>0</v>
      </c>
      <c r="AE461" s="37"/>
      <c r="AF461" s="37">
        <v>1</v>
      </c>
      <c r="AG461" s="37"/>
      <c r="AH461" s="37"/>
      <c r="AI461" s="37"/>
      <c r="AJ461" s="37">
        <v>0</v>
      </c>
      <c r="AK461" s="37"/>
      <c r="AL461" s="37"/>
      <c r="AM461" s="37"/>
      <c r="AN461" s="37">
        <v>0</v>
      </c>
      <c r="AO461" s="37"/>
      <c r="AP461" s="37">
        <v>0</v>
      </c>
      <c r="AQ461" s="37"/>
      <c r="AR461" s="37"/>
      <c r="AS461" s="37"/>
      <c r="AT461" s="37">
        <v>0</v>
      </c>
    </row>
    <row r="462" spans="1:46" ht="20.100000000000001" customHeight="1" x14ac:dyDescent="0.2">
      <c r="D462" s="38" t="s">
        <v>174</v>
      </c>
      <c r="F462" s="39">
        <v>3</v>
      </c>
      <c r="G462" s="40"/>
      <c r="H462" s="40"/>
      <c r="I462" s="40"/>
      <c r="J462" s="39">
        <v>0</v>
      </c>
      <c r="K462" s="39">
        <v>0</v>
      </c>
      <c r="L462" s="39">
        <v>1</v>
      </c>
      <c r="M462" s="40"/>
      <c r="N462" s="39">
        <v>1</v>
      </c>
      <c r="O462" s="40"/>
      <c r="P462" s="40"/>
      <c r="Q462" s="40"/>
      <c r="R462" s="39">
        <v>0</v>
      </c>
      <c r="S462" s="39">
        <v>0</v>
      </c>
      <c r="T462" s="39">
        <v>0</v>
      </c>
      <c r="U462" s="39">
        <v>0</v>
      </c>
      <c r="V462" s="40"/>
      <c r="W462" s="39">
        <v>0</v>
      </c>
      <c r="X462" s="39">
        <v>0</v>
      </c>
      <c r="Y462" s="39">
        <v>0</v>
      </c>
      <c r="Z462" s="39">
        <v>1</v>
      </c>
      <c r="AA462" s="39">
        <v>0</v>
      </c>
      <c r="AB462" s="39">
        <v>0</v>
      </c>
      <c r="AC462" s="39">
        <v>2</v>
      </c>
      <c r="AD462" s="39">
        <v>0</v>
      </c>
      <c r="AE462" s="40"/>
      <c r="AF462" s="39">
        <v>3</v>
      </c>
      <c r="AG462" s="40"/>
      <c r="AH462" s="40"/>
      <c r="AI462" s="40"/>
      <c r="AJ462" s="39">
        <v>1</v>
      </c>
      <c r="AK462" s="40"/>
      <c r="AL462" s="40"/>
      <c r="AM462" s="40"/>
      <c r="AN462" s="39">
        <v>0</v>
      </c>
      <c r="AO462" s="40"/>
      <c r="AP462" s="39">
        <v>0</v>
      </c>
      <c r="AQ462" s="40"/>
      <c r="AR462" s="40"/>
      <c r="AS462" s="40"/>
      <c r="AT462" s="39">
        <v>0</v>
      </c>
    </row>
    <row r="463" spans="1:46" ht="20.100000000000001" customHeight="1" x14ac:dyDescent="0.2">
      <c r="D463" s="2" t="s">
        <v>102</v>
      </c>
      <c r="F463" s="37">
        <v>0</v>
      </c>
      <c r="G463" s="37"/>
      <c r="H463" s="37"/>
      <c r="I463" s="37"/>
      <c r="J463" s="37">
        <v>0</v>
      </c>
      <c r="K463" s="37">
        <v>1</v>
      </c>
      <c r="L463" s="37">
        <v>0</v>
      </c>
      <c r="M463" s="37"/>
      <c r="N463" s="37">
        <v>1</v>
      </c>
      <c r="O463" s="37"/>
      <c r="P463" s="37"/>
      <c r="Q463" s="37"/>
      <c r="R463" s="37">
        <v>0</v>
      </c>
      <c r="S463" s="37">
        <v>0</v>
      </c>
      <c r="T463" s="37">
        <v>0</v>
      </c>
      <c r="U463" s="37">
        <v>0</v>
      </c>
      <c r="V463" s="37"/>
      <c r="W463" s="37">
        <v>0</v>
      </c>
      <c r="X463" s="37">
        <v>0</v>
      </c>
      <c r="Y463" s="37">
        <v>0</v>
      </c>
      <c r="Z463" s="37">
        <v>0</v>
      </c>
      <c r="AA463" s="37">
        <v>0</v>
      </c>
      <c r="AB463" s="37">
        <v>0</v>
      </c>
      <c r="AC463" s="37">
        <v>1</v>
      </c>
      <c r="AD463" s="37">
        <v>0</v>
      </c>
      <c r="AE463" s="37"/>
      <c r="AF463" s="37">
        <v>1</v>
      </c>
      <c r="AG463" s="37"/>
      <c r="AH463" s="37"/>
      <c r="AI463" s="37"/>
      <c r="AJ463" s="37">
        <v>0</v>
      </c>
      <c r="AK463" s="37"/>
      <c r="AL463" s="37"/>
      <c r="AM463" s="37"/>
      <c r="AN463" s="37">
        <v>0</v>
      </c>
      <c r="AO463" s="37"/>
      <c r="AP463" s="37">
        <v>0</v>
      </c>
      <c r="AQ463" s="37"/>
      <c r="AR463" s="37"/>
      <c r="AS463" s="37"/>
      <c r="AT463" s="37">
        <v>0</v>
      </c>
    </row>
    <row r="464" spans="1:46" ht="20.100000000000001" customHeight="1" x14ac:dyDescent="0.2">
      <c r="D464" s="38" t="s">
        <v>116</v>
      </c>
      <c r="F464" s="39">
        <v>1</v>
      </c>
      <c r="G464" s="40"/>
      <c r="H464" s="40"/>
      <c r="I464" s="40"/>
      <c r="J464" s="39">
        <v>0</v>
      </c>
      <c r="K464" s="39">
        <v>0</v>
      </c>
      <c r="L464" s="39">
        <v>0</v>
      </c>
      <c r="M464" s="40"/>
      <c r="N464" s="39">
        <v>0</v>
      </c>
      <c r="O464" s="40"/>
      <c r="P464" s="40"/>
      <c r="Q464" s="40"/>
      <c r="R464" s="39">
        <v>0</v>
      </c>
      <c r="S464" s="39">
        <v>0</v>
      </c>
      <c r="T464" s="39">
        <v>0</v>
      </c>
      <c r="U464" s="39">
        <v>0</v>
      </c>
      <c r="V464" s="40"/>
      <c r="W464" s="39">
        <v>0</v>
      </c>
      <c r="X464" s="39">
        <v>0</v>
      </c>
      <c r="Y464" s="39">
        <v>0</v>
      </c>
      <c r="Z464" s="39">
        <v>0</v>
      </c>
      <c r="AA464" s="39">
        <v>0</v>
      </c>
      <c r="AB464" s="39">
        <v>0</v>
      </c>
      <c r="AC464" s="39">
        <v>0</v>
      </c>
      <c r="AD464" s="39">
        <v>0</v>
      </c>
      <c r="AE464" s="40"/>
      <c r="AF464" s="39">
        <v>0</v>
      </c>
      <c r="AG464" s="40"/>
      <c r="AH464" s="40"/>
      <c r="AI464" s="40"/>
      <c r="AJ464" s="39">
        <v>1</v>
      </c>
      <c r="AK464" s="40"/>
      <c r="AL464" s="40"/>
      <c r="AM464" s="40"/>
      <c r="AN464" s="39">
        <v>0</v>
      </c>
      <c r="AO464" s="40"/>
      <c r="AP464" s="39">
        <v>0</v>
      </c>
      <c r="AQ464" s="40"/>
      <c r="AR464" s="40"/>
      <c r="AS464" s="40"/>
      <c r="AT464" s="39">
        <v>0</v>
      </c>
    </row>
    <row r="465" spans="2:46"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row>
    <row r="466" spans="2:46" ht="20.100000000000001" customHeight="1" x14ac:dyDescent="0.2">
      <c r="C466" s="42" t="s">
        <v>122</v>
      </c>
      <c r="D466" s="42"/>
      <c r="F466" s="44">
        <v>5</v>
      </c>
      <c r="G466" s="45"/>
      <c r="H466" s="45"/>
      <c r="I466" s="45"/>
      <c r="J466" s="44">
        <v>0</v>
      </c>
      <c r="K466" s="44">
        <v>1</v>
      </c>
      <c r="L466" s="44">
        <v>2</v>
      </c>
      <c r="M466" s="45"/>
      <c r="N466" s="44">
        <v>3</v>
      </c>
      <c r="O466" s="45"/>
      <c r="P466" s="45"/>
      <c r="Q466" s="45"/>
      <c r="R466" s="44">
        <v>0</v>
      </c>
      <c r="S466" s="44">
        <v>0</v>
      </c>
      <c r="T466" s="44">
        <v>0</v>
      </c>
      <c r="U466" s="44">
        <v>0</v>
      </c>
      <c r="V466" s="45"/>
      <c r="W466" s="44">
        <v>0</v>
      </c>
      <c r="X466" s="44">
        <v>0</v>
      </c>
      <c r="Y466" s="44">
        <v>0</v>
      </c>
      <c r="Z466" s="44">
        <v>1</v>
      </c>
      <c r="AA466" s="44">
        <v>0</v>
      </c>
      <c r="AB466" s="44">
        <v>0</v>
      </c>
      <c r="AC466" s="44">
        <v>5</v>
      </c>
      <c r="AD466" s="44">
        <v>0</v>
      </c>
      <c r="AE466" s="45"/>
      <c r="AF466" s="44">
        <v>6</v>
      </c>
      <c r="AG466" s="45"/>
      <c r="AH466" s="45"/>
      <c r="AI466" s="45"/>
      <c r="AJ466" s="44">
        <v>2</v>
      </c>
      <c r="AK466" s="45"/>
      <c r="AL466" s="45"/>
      <c r="AM466" s="45"/>
      <c r="AN466" s="44">
        <v>0</v>
      </c>
      <c r="AO466" s="45"/>
      <c r="AP466" s="44">
        <v>0</v>
      </c>
      <c r="AQ466" s="45"/>
      <c r="AR466" s="45"/>
      <c r="AS466" s="45"/>
      <c r="AT466" s="44">
        <v>0</v>
      </c>
    </row>
    <row r="467" spans="2:46"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row>
    <row r="468" spans="2:46"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row>
    <row r="469" spans="2:46" ht="20.100000000000001" customHeight="1" x14ac:dyDescent="0.2">
      <c r="D469" s="2" t="s">
        <v>124</v>
      </c>
      <c r="F469" s="37">
        <v>353</v>
      </c>
      <c r="G469" s="37"/>
      <c r="H469" s="37"/>
      <c r="I469" s="37"/>
      <c r="J469" s="37">
        <v>1519</v>
      </c>
      <c r="K469" s="37">
        <v>19</v>
      </c>
      <c r="L469" s="37">
        <v>17</v>
      </c>
      <c r="M469" s="37"/>
      <c r="N469" s="37">
        <v>1555</v>
      </c>
      <c r="O469" s="37"/>
      <c r="P469" s="37"/>
      <c r="Q469" s="37"/>
      <c r="R469" s="37">
        <v>11</v>
      </c>
      <c r="S469" s="37">
        <v>35</v>
      </c>
      <c r="T469" s="37">
        <v>75</v>
      </c>
      <c r="U469" s="37">
        <v>138</v>
      </c>
      <c r="V469" s="37"/>
      <c r="W469" s="37">
        <v>182</v>
      </c>
      <c r="X469" s="37">
        <v>5</v>
      </c>
      <c r="Y469" s="37">
        <v>8</v>
      </c>
      <c r="Z469" s="37">
        <v>108</v>
      </c>
      <c r="AA469" s="37">
        <v>80</v>
      </c>
      <c r="AB469" s="37">
        <v>76</v>
      </c>
      <c r="AC469" s="37">
        <v>780</v>
      </c>
      <c r="AD469" s="37">
        <v>0</v>
      </c>
      <c r="AE469" s="37"/>
      <c r="AF469" s="37">
        <v>1498</v>
      </c>
      <c r="AG469" s="37"/>
      <c r="AH469" s="37"/>
      <c r="AI469" s="37"/>
      <c r="AJ469" s="37">
        <v>396</v>
      </c>
      <c r="AK469" s="37"/>
      <c r="AL469" s="37"/>
      <c r="AM469" s="37"/>
      <c r="AN469" s="37">
        <v>0</v>
      </c>
      <c r="AO469" s="37"/>
      <c r="AP469" s="37">
        <v>14</v>
      </c>
      <c r="AQ469" s="37"/>
      <c r="AR469" s="37"/>
      <c r="AS469" s="37"/>
      <c r="AT469" s="37">
        <v>1</v>
      </c>
    </row>
    <row r="470" spans="2:46" ht="20.100000000000001" customHeight="1" x14ac:dyDescent="0.2">
      <c r="D470" s="38" t="s">
        <v>173</v>
      </c>
      <c r="F470" s="39">
        <v>461</v>
      </c>
      <c r="G470" s="40"/>
      <c r="H470" s="40"/>
      <c r="I470" s="40"/>
      <c r="J470" s="39">
        <v>1529</v>
      </c>
      <c r="K470" s="39">
        <v>11</v>
      </c>
      <c r="L470" s="39">
        <v>18</v>
      </c>
      <c r="M470" s="40"/>
      <c r="N470" s="39">
        <v>1558</v>
      </c>
      <c r="O470" s="40"/>
      <c r="P470" s="40"/>
      <c r="Q470" s="40"/>
      <c r="R470" s="39">
        <v>13</v>
      </c>
      <c r="S470" s="39">
        <v>62</v>
      </c>
      <c r="T470" s="39">
        <v>115</v>
      </c>
      <c r="U470" s="39">
        <v>114</v>
      </c>
      <c r="V470" s="40"/>
      <c r="W470" s="39">
        <v>160</v>
      </c>
      <c r="X470" s="39">
        <v>5</v>
      </c>
      <c r="Y470" s="39">
        <v>5</v>
      </c>
      <c r="Z470" s="39">
        <v>129</v>
      </c>
      <c r="AA470" s="39">
        <v>65</v>
      </c>
      <c r="AB470" s="39">
        <v>55</v>
      </c>
      <c r="AC470" s="39">
        <v>911</v>
      </c>
      <c r="AD470" s="39">
        <v>0</v>
      </c>
      <c r="AE470" s="40"/>
      <c r="AF470" s="39">
        <v>1634</v>
      </c>
      <c r="AG470" s="40"/>
      <c r="AH470" s="40"/>
      <c r="AI470" s="40"/>
      <c r="AJ470" s="39">
        <v>382</v>
      </c>
      <c r="AK470" s="40"/>
      <c r="AL470" s="40"/>
      <c r="AM470" s="40"/>
      <c r="AN470" s="39">
        <v>0</v>
      </c>
      <c r="AO470" s="40"/>
      <c r="AP470" s="39">
        <v>3</v>
      </c>
      <c r="AQ470" s="40"/>
      <c r="AR470" s="40"/>
      <c r="AS470" s="40"/>
      <c r="AT470" s="39">
        <v>3</v>
      </c>
    </row>
    <row r="471" spans="2:46" ht="20.100000000000001" customHeight="1" x14ac:dyDescent="0.2">
      <c r="B471" s="5"/>
      <c r="D471" s="2" t="s">
        <v>113</v>
      </c>
      <c r="F471" s="37">
        <v>242</v>
      </c>
      <c r="G471" s="37"/>
      <c r="H471" s="37"/>
      <c r="I471" s="37"/>
      <c r="J471" s="37">
        <v>1511</v>
      </c>
      <c r="K471" s="37">
        <v>25</v>
      </c>
      <c r="L471" s="37">
        <v>17</v>
      </c>
      <c r="M471" s="37"/>
      <c r="N471" s="37">
        <v>1553</v>
      </c>
      <c r="O471" s="37"/>
      <c r="P471" s="37"/>
      <c r="Q471" s="37"/>
      <c r="R471" s="37">
        <v>2</v>
      </c>
      <c r="S471" s="37">
        <v>37</v>
      </c>
      <c r="T471" s="37">
        <v>162</v>
      </c>
      <c r="U471" s="37">
        <v>76</v>
      </c>
      <c r="V471" s="37"/>
      <c r="W471" s="37">
        <v>144</v>
      </c>
      <c r="X471" s="37">
        <v>3</v>
      </c>
      <c r="Y471" s="37">
        <v>5</v>
      </c>
      <c r="Z471" s="37">
        <v>106</v>
      </c>
      <c r="AA471" s="37">
        <v>77</v>
      </c>
      <c r="AB471" s="37">
        <v>46</v>
      </c>
      <c r="AC471" s="37">
        <v>815</v>
      </c>
      <c r="AD471" s="37">
        <v>0</v>
      </c>
      <c r="AE471" s="37"/>
      <c r="AF471" s="37">
        <v>1473</v>
      </c>
      <c r="AG471" s="37"/>
      <c r="AH471" s="37"/>
      <c r="AI471" s="37"/>
      <c r="AJ471" s="37">
        <v>306</v>
      </c>
      <c r="AK471" s="37"/>
      <c r="AL471" s="37"/>
      <c r="AM471" s="37"/>
      <c r="AN471" s="37">
        <v>0</v>
      </c>
      <c r="AO471" s="37"/>
      <c r="AP471" s="37">
        <v>16</v>
      </c>
      <c r="AQ471" s="37"/>
      <c r="AR471" s="37"/>
      <c r="AS471" s="37"/>
      <c r="AT471" s="37">
        <v>1</v>
      </c>
    </row>
    <row r="472" spans="2:46" ht="20.100000000000001" customHeight="1" x14ac:dyDescent="0.2">
      <c r="D472" s="38" t="s">
        <v>174</v>
      </c>
      <c r="F472" s="39">
        <v>229</v>
      </c>
      <c r="G472" s="40"/>
      <c r="H472" s="40"/>
      <c r="I472" s="40"/>
      <c r="J472" s="39">
        <v>1516</v>
      </c>
      <c r="K472" s="39">
        <v>30</v>
      </c>
      <c r="L472" s="39">
        <v>11</v>
      </c>
      <c r="M472" s="40"/>
      <c r="N472" s="39">
        <v>1557</v>
      </c>
      <c r="O472" s="40"/>
      <c r="P472" s="40"/>
      <c r="Q472" s="40"/>
      <c r="R472" s="39">
        <v>1</v>
      </c>
      <c r="S472" s="39">
        <v>36</v>
      </c>
      <c r="T472" s="39">
        <v>99</v>
      </c>
      <c r="U472" s="39">
        <v>113</v>
      </c>
      <c r="V472" s="40"/>
      <c r="W472" s="39">
        <v>129</v>
      </c>
      <c r="X472" s="39">
        <v>6</v>
      </c>
      <c r="Y472" s="39">
        <v>3</v>
      </c>
      <c r="Z472" s="39">
        <v>43</v>
      </c>
      <c r="AA472" s="39">
        <v>128</v>
      </c>
      <c r="AB472" s="39">
        <v>128</v>
      </c>
      <c r="AC472" s="39">
        <v>777</v>
      </c>
      <c r="AD472" s="39">
        <v>0</v>
      </c>
      <c r="AE472" s="40"/>
      <c r="AF472" s="39">
        <v>1463</v>
      </c>
      <c r="AG472" s="40"/>
      <c r="AH472" s="40"/>
      <c r="AI472" s="40"/>
      <c r="AJ472" s="39">
        <v>307</v>
      </c>
      <c r="AK472" s="40"/>
      <c r="AL472" s="40"/>
      <c r="AM472" s="40"/>
      <c r="AN472" s="39">
        <v>0</v>
      </c>
      <c r="AO472" s="40"/>
      <c r="AP472" s="39">
        <v>16</v>
      </c>
      <c r="AQ472" s="40"/>
      <c r="AR472" s="40"/>
      <c r="AS472" s="40"/>
      <c r="AT472" s="39">
        <v>0</v>
      </c>
    </row>
    <row r="473" spans="2:46"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spans="2:46" ht="20.100000000000001" customHeight="1" x14ac:dyDescent="0.2">
      <c r="C474" s="42" t="s">
        <v>287</v>
      </c>
      <c r="D474" s="42"/>
      <c r="F474" s="44">
        <v>1285</v>
      </c>
      <c r="G474" s="45"/>
      <c r="H474" s="45"/>
      <c r="I474" s="45"/>
      <c r="J474" s="44">
        <v>6075</v>
      </c>
      <c r="K474" s="44">
        <v>85</v>
      </c>
      <c r="L474" s="44">
        <v>63</v>
      </c>
      <c r="M474" s="45"/>
      <c r="N474" s="44">
        <v>6223</v>
      </c>
      <c r="O474" s="45"/>
      <c r="P474" s="45"/>
      <c r="Q474" s="45"/>
      <c r="R474" s="44">
        <v>27</v>
      </c>
      <c r="S474" s="44">
        <v>170</v>
      </c>
      <c r="T474" s="44">
        <v>451</v>
      </c>
      <c r="U474" s="44">
        <v>441</v>
      </c>
      <c r="V474" s="45"/>
      <c r="W474" s="44">
        <v>615</v>
      </c>
      <c r="X474" s="44">
        <v>19</v>
      </c>
      <c r="Y474" s="44">
        <v>21</v>
      </c>
      <c r="Z474" s="44">
        <v>386</v>
      </c>
      <c r="AA474" s="44">
        <v>350</v>
      </c>
      <c r="AB474" s="44">
        <v>305</v>
      </c>
      <c r="AC474" s="44">
        <v>3283</v>
      </c>
      <c r="AD474" s="44">
        <v>0</v>
      </c>
      <c r="AE474" s="45"/>
      <c r="AF474" s="44">
        <v>6068</v>
      </c>
      <c r="AG474" s="45"/>
      <c r="AH474" s="45"/>
      <c r="AI474" s="45"/>
      <c r="AJ474" s="44">
        <v>1391</v>
      </c>
      <c r="AK474" s="45"/>
      <c r="AL474" s="45"/>
      <c r="AM474" s="45"/>
      <c r="AN474" s="44">
        <v>0</v>
      </c>
      <c r="AO474" s="45"/>
      <c r="AP474" s="44">
        <v>49</v>
      </c>
      <c r="AQ474" s="45"/>
      <c r="AR474" s="45"/>
      <c r="AS474" s="45"/>
      <c r="AT474" s="44">
        <v>5</v>
      </c>
    </row>
    <row r="475" spans="2:46"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spans="2:46"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spans="2:46" ht="20.100000000000001" customHeight="1" x14ac:dyDescent="0.2">
      <c r="B477" s="5"/>
      <c r="D477" s="53" t="s">
        <v>288</v>
      </c>
      <c r="F477" s="37">
        <v>324</v>
      </c>
      <c r="G477" s="37"/>
      <c r="H477" s="37"/>
      <c r="I477" s="37"/>
      <c r="J477" s="37">
        <v>751</v>
      </c>
      <c r="K477" s="37">
        <v>4</v>
      </c>
      <c r="L477" s="37">
        <v>11</v>
      </c>
      <c r="M477" s="37"/>
      <c r="N477" s="37">
        <v>766</v>
      </c>
      <c r="O477" s="37"/>
      <c r="P477" s="37"/>
      <c r="Q477" s="37"/>
      <c r="R477" s="37">
        <v>3</v>
      </c>
      <c r="S477" s="37">
        <v>28</v>
      </c>
      <c r="T477" s="37">
        <v>67</v>
      </c>
      <c r="U477" s="37">
        <v>29</v>
      </c>
      <c r="V477" s="37"/>
      <c r="W477" s="37">
        <v>87</v>
      </c>
      <c r="X477" s="37">
        <v>0</v>
      </c>
      <c r="Y477" s="37">
        <v>3</v>
      </c>
      <c r="Z477" s="37">
        <v>16</v>
      </c>
      <c r="AA477" s="37">
        <v>79</v>
      </c>
      <c r="AB477" s="37">
        <v>18</v>
      </c>
      <c r="AC477" s="37">
        <v>524</v>
      </c>
      <c r="AD477" s="37">
        <v>0</v>
      </c>
      <c r="AE477" s="37"/>
      <c r="AF477" s="37">
        <v>854</v>
      </c>
      <c r="AG477" s="37"/>
      <c r="AH477" s="37"/>
      <c r="AI477" s="37"/>
      <c r="AJ477" s="37">
        <v>236</v>
      </c>
      <c r="AK477" s="37"/>
      <c r="AL477" s="37"/>
      <c r="AM477" s="37"/>
      <c r="AN477" s="37">
        <v>0</v>
      </c>
      <c r="AO477" s="37"/>
      <c r="AP477" s="37">
        <v>0</v>
      </c>
      <c r="AQ477" s="37"/>
      <c r="AR477" s="37"/>
      <c r="AS477" s="37"/>
      <c r="AT477" s="37">
        <v>0</v>
      </c>
    </row>
    <row r="478" spans="2:46" ht="20.100000000000001" customHeight="1" x14ac:dyDescent="0.2">
      <c r="B478" s="5"/>
      <c r="D478" s="38" t="s">
        <v>289</v>
      </c>
      <c r="F478" s="39">
        <v>265</v>
      </c>
      <c r="G478" s="40"/>
      <c r="H478" s="40"/>
      <c r="I478" s="40"/>
      <c r="J478" s="39">
        <v>734</v>
      </c>
      <c r="K478" s="39">
        <v>41</v>
      </c>
      <c r="L478" s="39">
        <v>26</v>
      </c>
      <c r="M478" s="40"/>
      <c r="N478" s="39">
        <v>801</v>
      </c>
      <c r="O478" s="40"/>
      <c r="P478" s="40"/>
      <c r="Q478" s="40"/>
      <c r="R478" s="39">
        <v>2</v>
      </c>
      <c r="S478" s="39">
        <v>42</v>
      </c>
      <c r="T478" s="39">
        <v>152</v>
      </c>
      <c r="U478" s="39">
        <v>91</v>
      </c>
      <c r="V478" s="40"/>
      <c r="W478" s="39">
        <v>84</v>
      </c>
      <c r="X478" s="39">
        <v>0</v>
      </c>
      <c r="Y478" s="39">
        <v>0</v>
      </c>
      <c r="Z478" s="39">
        <v>21</v>
      </c>
      <c r="AA478" s="39">
        <v>44</v>
      </c>
      <c r="AB478" s="39">
        <v>25</v>
      </c>
      <c r="AC478" s="39">
        <v>456</v>
      </c>
      <c r="AD478" s="39">
        <v>0</v>
      </c>
      <c r="AE478" s="40"/>
      <c r="AF478" s="39">
        <v>917</v>
      </c>
      <c r="AG478" s="40"/>
      <c r="AH478" s="40"/>
      <c r="AI478" s="40"/>
      <c r="AJ478" s="39">
        <v>143</v>
      </c>
      <c r="AK478" s="40"/>
      <c r="AL478" s="40"/>
      <c r="AM478" s="40"/>
      <c r="AN478" s="39">
        <v>0</v>
      </c>
      <c r="AO478" s="40"/>
      <c r="AP478" s="39">
        <v>6</v>
      </c>
      <c r="AQ478" s="40"/>
      <c r="AR478" s="40"/>
      <c r="AS478" s="40"/>
      <c r="AT478" s="39">
        <v>1</v>
      </c>
    </row>
    <row r="479" spans="2:46" ht="20.100000000000001" customHeight="1" x14ac:dyDescent="0.2">
      <c r="B479" s="5"/>
      <c r="D479" s="53" t="s">
        <v>290</v>
      </c>
      <c r="F479" s="37">
        <v>254</v>
      </c>
      <c r="G479" s="37"/>
      <c r="H479" s="37"/>
      <c r="I479" s="37"/>
      <c r="J479" s="37">
        <v>737</v>
      </c>
      <c r="K479" s="37">
        <v>16</v>
      </c>
      <c r="L479" s="37">
        <v>19</v>
      </c>
      <c r="M479" s="37"/>
      <c r="N479" s="37">
        <v>772</v>
      </c>
      <c r="O479" s="37"/>
      <c r="P479" s="37"/>
      <c r="Q479" s="37"/>
      <c r="R479" s="37">
        <v>0</v>
      </c>
      <c r="S479" s="37">
        <v>23</v>
      </c>
      <c r="T479" s="37">
        <v>48</v>
      </c>
      <c r="U479" s="37">
        <v>48</v>
      </c>
      <c r="V479" s="37"/>
      <c r="W479" s="37">
        <v>110</v>
      </c>
      <c r="X479" s="37">
        <v>2</v>
      </c>
      <c r="Y479" s="37">
        <v>1</v>
      </c>
      <c r="Z479" s="37">
        <v>21</v>
      </c>
      <c r="AA479" s="37">
        <v>92</v>
      </c>
      <c r="AB479" s="37">
        <v>15</v>
      </c>
      <c r="AC479" s="37">
        <v>472</v>
      </c>
      <c r="AD479" s="37">
        <v>0</v>
      </c>
      <c r="AE479" s="37"/>
      <c r="AF479" s="37">
        <v>832</v>
      </c>
      <c r="AG479" s="37"/>
      <c r="AH479" s="37"/>
      <c r="AI479" s="37"/>
      <c r="AJ479" s="37">
        <v>191</v>
      </c>
      <c r="AK479" s="37"/>
      <c r="AL479" s="37"/>
      <c r="AM479" s="37"/>
      <c r="AN479" s="37">
        <v>0</v>
      </c>
      <c r="AO479" s="37"/>
      <c r="AP479" s="37">
        <v>3</v>
      </c>
      <c r="AQ479" s="37"/>
      <c r="AR479" s="37"/>
      <c r="AS479" s="37"/>
      <c r="AT479" s="37">
        <v>2</v>
      </c>
    </row>
    <row r="480" spans="2:46" ht="20.100000000000001" customHeight="1" x14ac:dyDescent="0.2">
      <c r="B480" s="5"/>
      <c r="D480" s="38" t="s">
        <v>291</v>
      </c>
      <c r="F480" s="39">
        <v>168</v>
      </c>
      <c r="G480" s="40"/>
      <c r="H480" s="40"/>
      <c r="I480" s="40"/>
      <c r="J480" s="39">
        <v>753</v>
      </c>
      <c r="K480" s="39">
        <v>1</v>
      </c>
      <c r="L480" s="39">
        <v>17</v>
      </c>
      <c r="M480" s="40"/>
      <c r="N480" s="39">
        <v>771</v>
      </c>
      <c r="O480" s="40"/>
      <c r="P480" s="40"/>
      <c r="Q480" s="40"/>
      <c r="R480" s="39">
        <v>0</v>
      </c>
      <c r="S480" s="39">
        <v>26</v>
      </c>
      <c r="T480" s="39">
        <v>42</v>
      </c>
      <c r="U480" s="39">
        <v>20</v>
      </c>
      <c r="V480" s="40"/>
      <c r="W480" s="39">
        <v>132</v>
      </c>
      <c r="X480" s="39">
        <v>1</v>
      </c>
      <c r="Y480" s="39">
        <v>2</v>
      </c>
      <c r="Z480" s="39">
        <v>31</v>
      </c>
      <c r="AA480" s="39">
        <v>62</v>
      </c>
      <c r="AB480" s="39">
        <v>32</v>
      </c>
      <c r="AC480" s="39">
        <v>413</v>
      </c>
      <c r="AD480" s="39">
        <v>0</v>
      </c>
      <c r="AE480" s="40"/>
      <c r="AF480" s="39">
        <v>761</v>
      </c>
      <c r="AG480" s="40"/>
      <c r="AH480" s="40"/>
      <c r="AI480" s="40"/>
      <c r="AJ480" s="39">
        <v>173</v>
      </c>
      <c r="AK480" s="40"/>
      <c r="AL480" s="40"/>
      <c r="AM480" s="40"/>
      <c r="AN480" s="39">
        <v>0</v>
      </c>
      <c r="AO480" s="40"/>
      <c r="AP480" s="39">
        <v>5</v>
      </c>
      <c r="AQ480" s="40"/>
      <c r="AR480" s="40"/>
      <c r="AS480" s="40"/>
      <c r="AT480" s="39">
        <v>0</v>
      </c>
    </row>
    <row r="481" spans="1:46" ht="20.100000000000001" customHeight="1" x14ac:dyDescent="0.2">
      <c r="D481" s="53" t="s">
        <v>292</v>
      </c>
      <c r="F481" s="37">
        <v>165</v>
      </c>
      <c r="G481" s="37"/>
      <c r="H481" s="37"/>
      <c r="I481" s="37"/>
      <c r="J481" s="37">
        <v>762</v>
      </c>
      <c r="K481" s="37">
        <v>15</v>
      </c>
      <c r="L481" s="37">
        <v>10</v>
      </c>
      <c r="M481" s="37"/>
      <c r="N481" s="37">
        <v>787</v>
      </c>
      <c r="O481" s="37"/>
      <c r="P481" s="37"/>
      <c r="Q481" s="37"/>
      <c r="R481" s="37">
        <v>12</v>
      </c>
      <c r="S481" s="37">
        <v>38</v>
      </c>
      <c r="T481" s="37">
        <v>84</v>
      </c>
      <c r="U481" s="37">
        <v>14</v>
      </c>
      <c r="V481" s="37"/>
      <c r="W481" s="37">
        <v>88</v>
      </c>
      <c r="X481" s="37">
        <v>3</v>
      </c>
      <c r="Y481" s="37">
        <v>3</v>
      </c>
      <c r="Z481" s="37">
        <v>33</v>
      </c>
      <c r="AA481" s="37">
        <v>40</v>
      </c>
      <c r="AB481" s="37">
        <v>42</v>
      </c>
      <c r="AC481" s="37">
        <v>423</v>
      </c>
      <c r="AD481" s="37">
        <v>1</v>
      </c>
      <c r="AE481" s="37"/>
      <c r="AF481" s="37">
        <v>781</v>
      </c>
      <c r="AG481" s="37"/>
      <c r="AH481" s="37"/>
      <c r="AI481" s="37"/>
      <c r="AJ481" s="37">
        <v>171</v>
      </c>
      <c r="AK481" s="37"/>
      <c r="AL481" s="37"/>
      <c r="AM481" s="37"/>
      <c r="AN481" s="37">
        <v>0</v>
      </c>
      <c r="AO481" s="37"/>
      <c r="AP481" s="37">
        <v>0</v>
      </c>
      <c r="AQ481" s="37"/>
      <c r="AR481" s="37"/>
      <c r="AS481" s="37"/>
      <c r="AT481" s="37">
        <v>0</v>
      </c>
    </row>
    <row r="482" spans="1:46" ht="20.100000000000001" customHeight="1" x14ac:dyDescent="0.2">
      <c r="D482" s="38" t="s">
        <v>293</v>
      </c>
      <c r="F482" s="39">
        <v>193</v>
      </c>
      <c r="G482" s="40"/>
      <c r="H482" s="40"/>
      <c r="I482" s="40"/>
      <c r="J482" s="39">
        <v>739</v>
      </c>
      <c r="K482" s="39">
        <v>12</v>
      </c>
      <c r="L482" s="39">
        <v>3</v>
      </c>
      <c r="M482" s="40"/>
      <c r="N482" s="39">
        <v>754</v>
      </c>
      <c r="O482" s="40"/>
      <c r="P482" s="40"/>
      <c r="Q482" s="40"/>
      <c r="R482" s="39">
        <v>2</v>
      </c>
      <c r="S482" s="39">
        <v>40</v>
      </c>
      <c r="T482" s="39">
        <v>63</v>
      </c>
      <c r="U482" s="39">
        <v>14</v>
      </c>
      <c r="V482" s="40"/>
      <c r="W482" s="39">
        <v>157</v>
      </c>
      <c r="X482" s="39">
        <v>1</v>
      </c>
      <c r="Y482" s="39">
        <v>3</v>
      </c>
      <c r="Z482" s="39">
        <v>45</v>
      </c>
      <c r="AA482" s="39">
        <v>45</v>
      </c>
      <c r="AB482" s="39">
        <v>48</v>
      </c>
      <c r="AC482" s="39">
        <v>384</v>
      </c>
      <c r="AD482" s="39">
        <v>0</v>
      </c>
      <c r="AE482" s="40"/>
      <c r="AF482" s="39">
        <v>802</v>
      </c>
      <c r="AG482" s="40"/>
      <c r="AH482" s="40"/>
      <c r="AI482" s="40"/>
      <c r="AJ482" s="39">
        <v>142</v>
      </c>
      <c r="AK482" s="40"/>
      <c r="AL482" s="40"/>
      <c r="AM482" s="40"/>
      <c r="AN482" s="39">
        <v>0</v>
      </c>
      <c r="AO482" s="40"/>
      <c r="AP482" s="39">
        <v>3</v>
      </c>
      <c r="AQ482" s="40"/>
      <c r="AR482" s="40"/>
      <c r="AS482" s="40"/>
      <c r="AT482" s="39">
        <v>0</v>
      </c>
    </row>
    <row r="483" spans="1:46" ht="20.100000000000001" customHeight="1" x14ac:dyDescent="0.2">
      <c r="D483" s="53" t="s">
        <v>294</v>
      </c>
      <c r="F483" s="37">
        <v>199</v>
      </c>
      <c r="G483" s="37"/>
      <c r="H483" s="37"/>
      <c r="I483" s="37"/>
      <c r="J483" s="37">
        <v>620</v>
      </c>
      <c r="K483" s="37">
        <v>13</v>
      </c>
      <c r="L483" s="37">
        <v>15</v>
      </c>
      <c r="M483" s="37"/>
      <c r="N483" s="37">
        <v>648</v>
      </c>
      <c r="O483" s="37"/>
      <c r="P483" s="37"/>
      <c r="Q483" s="37"/>
      <c r="R483" s="37">
        <v>3</v>
      </c>
      <c r="S483" s="37">
        <v>14</v>
      </c>
      <c r="T483" s="37">
        <v>49</v>
      </c>
      <c r="U483" s="37">
        <v>33</v>
      </c>
      <c r="V483" s="37"/>
      <c r="W483" s="37">
        <v>78</v>
      </c>
      <c r="X483" s="37">
        <v>1</v>
      </c>
      <c r="Y483" s="37">
        <v>4</v>
      </c>
      <c r="Z483" s="37">
        <v>15</v>
      </c>
      <c r="AA483" s="37">
        <v>53</v>
      </c>
      <c r="AB483" s="37">
        <v>30</v>
      </c>
      <c r="AC483" s="37">
        <v>447</v>
      </c>
      <c r="AD483" s="37">
        <v>0</v>
      </c>
      <c r="AE483" s="37"/>
      <c r="AF483" s="37">
        <v>727</v>
      </c>
      <c r="AG483" s="37"/>
      <c r="AH483" s="37"/>
      <c r="AI483" s="37"/>
      <c r="AJ483" s="37">
        <v>109</v>
      </c>
      <c r="AK483" s="37"/>
      <c r="AL483" s="37"/>
      <c r="AM483" s="37"/>
      <c r="AN483" s="37">
        <v>0</v>
      </c>
      <c r="AO483" s="37"/>
      <c r="AP483" s="37">
        <v>11</v>
      </c>
      <c r="AQ483" s="37"/>
      <c r="AR483" s="37"/>
      <c r="AS483" s="37"/>
      <c r="AT483" s="37">
        <v>0</v>
      </c>
    </row>
    <row r="484" spans="1:46" ht="20.100000000000001" customHeight="1" x14ac:dyDescent="0.2">
      <c r="D484" s="38" t="s">
        <v>295</v>
      </c>
      <c r="F484" s="39">
        <v>218</v>
      </c>
      <c r="G484" s="40"/>
      <c r="H484" s="40"/>
      <c r="I484" s="40"/>
      <c r="J484" s="39">
        <v>625</v>
      </c>
      <c r="K484" s="39">
        <v>11</v>
      </c>
      <c r="L484" s="39">
        <v>18</v>
      </c>
      <c r="M484" s="40"/>
      <c r="N484" s="39">
        <v>654</v>
      </c>
      <c r="O484" s="40"/>
      <c r="P484" s="40"/>
      <c r="Q484" s="40"/>
      <c r="R484" s="39">
        <v>5</v>
      </c>
      <c r="S484" s="39">
        <v>23</v>
      </c>
      <c r="T484" s="39">
        <v>73</v>
      </c>
      <c r="U484" s="39">
        <v>19</v>
      </c>
      <c r="V484" s="40"/>
      <c r="W484" s="39">
        <v>72</v>
      </c>
      <c r="X484" s="39">
        <v>3</v>
      </c>
      <c r="Y484" s="39">
        <v>0</v>
      </c>
      <c r="Z484" s="39">
        <v>34</v>
      </c>
      <c r="AA484" s="39">
        <v>48</v>
      </c>
      <c r="AB484" s="39">
        <v>11</v>
      </c>
      <c r="AC484" s="39">
        <v>438</v>
      </c>
      <c r="AD484" s="39">
        <v>0</v>
      </c>
      <c r="AE484" s="40"/>
      <c r="AF484" s="39">
        <v>726</v>
      </c>
      <c r="AG484" s="40"/>
      <c r="AH484" s="40"/>
      <c r="AI484" s="40"/>
      <c r="AJ484" s="39">
        <v>136</v>
      </c>
      <c r="AK484" s="40"/>
      <c r="AL484" s="40"/>
      <c r="AM484" s="40"/>
      <c r="AN484" s="39">
        <v>0</v>
      </c>
      <c r="AO484" s="40"/>
      <c r="AP484" s="39">
        <v>10</v>
      </c>
      <c r="AQ484" s="40"/>
      <c r="AR484" s="40"/>
      <c r="AS484" s="40"/>
      <c r="AT484" s="39">
        <v>0</v>
      </c>
    </row>
    <row r="485" spans="1:46" ht="20.100000000000001" customHeight="1" x14ac:dyDescent="0.2">
      <c r="D485" s="53" t="s">
        <v>296</v>
      </c>
      <c r="F485" s="37">
        <v>522</v>
      </c>
      <c r="G485" s="37"/>
      <c r="H485" s="37"/>
      <c r="I485" s="37"/>
      <c r="J485" s="37">
        <v>629</v>
      </c>
      <c r="K485" s="37">
        <v>11</v>
      </c>
      <c r="L485" s="37">
        <v>13</v>
      </c>
      <c r="M485" s="37"/>
      <c r="N485" s="37">
        <v>653</v>
      </c>
      <c r="O485" s="37"/>
      <c r="P485" s="37"/>
      <c r="Q485" s="37"/>
      <c r="R485" s="37">
        <v>3</v>
      </c>
      <c r="S485" s="37">
        <v>24</v>
      </c>
      <c r="T485" s="37">
        <v>68</v>
      </c>
      <c r="U485" s="37">
        <v>27</v>
      </c>
      <c r="V485" s="37"/>
      <c r="W485" s="37">
        <v>87</v>
      </c>
      <c r="X485" s="37">
        <v>1</v>
      </c>
      <c r="Y485" s="37">
        <v>0</v>
      </c>
      <c r="Z485" s="37">
        <v>22</v>
      </c>
      <c r="AA485" s="37">
        <v>37</v>
      </c>
      <c r="AB485" s="37">
        <v>40</v>
      </c>
      <c r="AC485" s="37">
        <v>692</v>
      </c>
      <c r="AD485" s="37">
        <v>0</v>
      </c>
      <c r="AE485" s="37"/>
      <c r="AF485" s="37">
        <v>1001</v>
      </c>
      <c r="AG485" s="37"/>
      <c r="AH485" s="37"/>
      <c r="AI485" s="37"/>
      <c r="AJ485" s="37">
        <v>164</v>
      </c>
      <c r="AK485" s="37"/>
      <c r="AL485" s="37"/>
      <c r="AM485" s="37"/>
      <c r="AN485" s="37">
        <v>0</v>
      </c>
      <c r="AO485" s="37"/>
      <c r="AP485" s="37">
        <v>10</v>
      </c>
      <c r="AQ485" s="37"/>
      <c r="AR485" s="37"/>
      <c r="AS485" s="37"/>
      <c r="AT485" s="37">
        <v>0</v>
      </c>
    </row>
    <row r="486" spans="1:46"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spans="1:46" s="1" customFormat="1" ht="20.100000000000001" customHeight="1" x14ac:dyDescent="0.2">
      <c r="A487" s="3"/>
      <c r="B487" s="6"/>
      <c r="C487" s="42" t="s">
        <v>180</v>
      </c>
      <c r="D487" s="42"/>
      <c r="E487" s="5"/>
      <c r="F487" s="44">
        <v>2308</v>
      </c>
      <c r="G487" s="45"/>
      <c r="H487" s="45"/>
      <c r="I487" s="45"/>
      <c r="J487" s="44">
        <v>6350</v>
      </c>
      <c r="K487" s="44">
        <v>124</v>
      </c>
      <c r="L487" s="44">
        <v>132</v>
      </c>
      <c r="M487" s="45"/>
      <c r="N487" s="44">
        <v>6606</v>
      </c>
      <c r="O487" s="45"/>
      <c r="P487" s="45"/>
      <c r="Q487" s="45"/>
      <c r="R487" s="44">
        <v>30</v>
      </c>
      <c r="S487" s="44">
        <v>258</v>
      </c>
      <c r="T487" s="44">
        <v>646</v>
      </c>
      <c r="U487" s="44">
        <v>295</v>
      </c>
      <c r="V487" s="45"/>
      <c r="W487" s="44">
        <v>895</v>
      </c>
      <c r="X487" s="44">
        <v>12</v>
      </c>
      <c r="Y487" s="44">
        <v>16</v>
      </c>
      <c r="Z487" s="44">
        <v>238</v>
      </c>
      <c r="AA487" s="44">
        <v>500</v>
      </c>
      <c r="AB487" s="44">
        <v>261</v>
      </c>
      <c r="AC487" s="44">
        <v>4249</v>
      </c>
      <c r="AD487" s="44">
        <v>1</v>
      </c>
      <c r="AE487" s="45"/>
      <c r="AF487" s="44">
        <v>7401</v>
      </c>
      <c r="AG487" s="45"/>
      <c r="AH487" s="45"/>
      <c r="AI487" s="45"/>
      <c r="AJ487" s="44">
        <v>1465</v>
      </c>
      <c r="AK487" s="45"/>
      <c r="AL487" s="45"/>
      <c r="AM487" s="45"/>
      <c r="AN487" s="44">
        <v>0</v>
      </c>
      <c r="AO487" s="45"/>
      <c r="AP487" s="44">
        <v>48</v>
      </c>
      <c r="AQ487" s="45"/>
      <c r="AR487" s="45"/>
      <c r="AS487" s="45"/>
      <c r="AT487" s="44">
        <v>3</v>
      </c>
    </row>
    <row r="488" spans="1:46"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row>
    <row r="489" spans="1:46" s="1" customFormat="1" ht="20.100000000000001" customHeight="1" x14ac:dyDescent="0.25">
      <c r="A489" s="3"/>
      <c r="B489" s="49" t="s">
        <v>297</v>
      </c>
      <c r="C489" s="50"/>
      <c r="D489" s="50"/>
      <c r="E489" s="5"/>
      <c r="F489" s="51">
        <v>3598</v>
      </c>
      <c r="G489" s="52"/>
      <c r="H489" s="52"/>
      <c r="I489" s="52"/>
      <c r="J489" s="51">
        <v>12425</v>
      </c>
      <c r="K489" s="51">
        <v>210</v>
      </c>
      <c r="L489" s="51">
        <v>197</v>
      </c>
      <c r="M489" s="52"/>
      <c r="N489" s="51">
        <v>12832</v>
      </c>
      <c r="O489" s="52"/>
      <c r="P489" s="52"/>
      <c r="Q489" s="52"/>
      <c r="R489" s="51">
        <v>57</v>
      </c>
      <c r="S489" s="51">
        <v>428</v>
      </c>
      <c r="T489" s="51">
        <v>1097</v>
      </c>
      <c r="U489" s="51">
        <v>736</v>
      </c>
      <c r="V489" s="52"/>
      <c r="W489" s="51">
        <v>1510</v>
      </c>
      <c r="X489" s="51">
        <v>31</v>
      </c>
      <c r="Y489" s="51">
        <v>37</v>
      </c>
      <c r="Z489" s="51">
        <v>625</v>
      </c>
      <c r="AA489" s="51">
        <v>850</v>
      </c>
      <c r="AB489" s="51">
        <v>566</v>
      </c>
      <c r="AC489" s="51">
        <v>7537</v>
      </c>
      <c r="AD489" s="51">
        <v>1</v>
      </c>
      <c r="AE489" s="52"/>
      <c r="AF489" s="51">
        <v>13475</v>
      </c>
      <c r="AG489" s="52"/>
      <c r="AH489" s="52"/>
      <c r="AI489" s="52"/>
      <c r="AJ489" s="51">
        <v>2858</v>
      </c>
      <c r="AK489" s="52"/>
      <c r="AL489" s="52"/>
      <c r="AM489" s="52"/>
      <c r="AN489" s="51">
        <v>0</v>
      </c>
      <c r="AO489" s="52"/>
      <c r="AP489" s="51">
        <v>97</v>
      </c>
      <c r="AQ489" s="52"/>
      <c r="AR489" s="52"/>
      <c r="AS489" s="52"/>
      <c r="AT489" s="51">
        <v>8</v>
      </c>
    </row>
    <row r="490" spans="1:46"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spans="1:46"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spans="1:46"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spans="1:46" ht="20.100000000000001" customHeight="1" x14ac:dyDescent="0.2">
      <c r="D493" s="2" t="s">
        <v>98</v>
      </c>
      <c r="F493" s="37">
        <v>232</v>
      </c>
      <c r="G493" s="37"/>
      <c r="H493" s="37"/>
      <c r="I493" s="37"/>
      <c r="J493" s="37">
        <v>911</v>
      </c>
      <c r="K493" s="37">
        <v>29</v>
      </c>
      <c r="L493" s="37">
        <v>7</v>
      </c>
      <c r="M493" s="37"/>
      <c r="N493" s="37">
        <v>947</v>
      </c>
      <c r="O493" s="37"/>
      <c r="P493" s="37"/>
      <c r="Q493" s="37"/>
      <c r="R493" s="37">
        <v>4</v>
      </c>
      <c r="S493" s="37">
        <v>83</v>
      </c>
      <c r="T493" s="37">
        <v>234</v>
      </c>
      <c r="U493" s="37">
        <v>74</v>
      </c>
      <c r="V493" s="37"/>
      <c r="W493" s="37">
        <v>95</v>
      </c>
      <c r="X493" s="37">
        <v>3</v>
      </c>
      <c r="Y493" s="37">
        <v>1</v>
      </c>
      <c r="Z493" s="37">
        <v>35</v>
      </c>
      <c r="AA493" s="37">
        <v>97</v>
      </c>
      <c r="AB493" s="37">
        <v>21</v>
      </c>
      <c r="AC493" s="37">
        <v>317</v>
      </c>
      <c r="AD493" s="37">
        <v>1</v>
      </c>
      <c r="AE493" s="37"/>
      <c r="AF493" s="37">
        <v>965</v>
      </c>
      <c r="AG493" s="37"/>
      <c r="AH493" s="37"/>
      <c r="AI493" s="37"/>
      <c r="AJ493" s="37">
        <v>211</v>
      </c>
      <c r="AK493" s="37"/>
      <c r="AL493" s="37"/>
      <c r="AM493" s="37"/>
      <c r="AN493" s="37">
        <v>0</v>
      </c>
      <c r="AO493" s="37"/>
      <c r="AP493" s="37">
        <v>3</v>
      </c>
      <c r="AQ493" s="37"/>
      <c r="AR493" s="37"/>
      <c r="AS493" s="37"/>
      <c r="AT493" s="37">
        <v>0</v>
      </c>
    </row>
    <row r="494" spans="1:46" ht="20.100000000000001" customHeight="1" x14ac:dyDescent="0.2">
      <c r="B494" s="5"/>
      <c r="D494" s="38" t="s">
        <v>99</v>
      </c>
      <c r="F494" s="39">
        <v>163</v>
      </c>
      <c r="G494" s="40"/>
      <c r="H494" s="40"/>
      <c r="I494" s="40"/>
      <c r="J494" s="39">
        <v>919</v>
      </c>
      <c r="K494" s="39">
        <v>34</v>
      </c>
      <c r="L494" s="39">
        <v>4</v>
      </c>
      <c r="M494" s="40"/>
      <c r="N494" s="39">
        <v>957</v>
      </c>
      <c r="O494" s="40"/>
      <c r="P494" s="40"/>
      <c r="Q494" s="40"/>
      <c r="R494" s="39">
        <v>4</v>
      </c>
      <c r="S494" s="39">
        <v>106</v>
      </c>
      <c r="T494" s="39">
        <v>191</v>
      </c>
      <c r="U494" s="39">
        <v>63</v>
      </c>
      <c r="V494" s="40"/>
      <c r="W494" s="39">
        <v>116</v>
      </c>
      <c r="X494" s="39">
        <v>2</v>
      </c>
      <c r="Y494" s="39">
        <v>4</v>
      </c>
      <c r="Z494" s="39">
        <v>37</v>
      </c>
      <c r="AA494" s="39">
        <v>87</v>
      </c>
      <c r="AB494" s="39">
        <v>38</v>
      </c>
      <c r="AC494" s="39">
        <v>317</v>
      </c>
      <c r="AD494" s="39">
        <v>0</v>
      </c>
      <c r="AE494" s="40"/>
      <c r="AF494" s="39">
        <v>965</v>
      </c>
      <c r="AG494" s="40"/>
      <c r="AH494" s="40"/>
      <c r="AI494" s="40"/>
      <c r="AJ494" s="39">
        <v>155</v>
      </c>
      <c r="AK494" s="40"/>
      <c r="AL494" s="40"/>
      <c r="AM494" s="40"/>
      <c r="AN494" s="39">
        <v>0</v>
      </c>
      <c r="AO494" s="40"/>
      <c r="AP494" s="39">
        <v>0</v>
      </c>
      <c r="AQ494" s="40"/>
      <c r="AR494" s="40"/>
      <c r="AS494" s="40"/>
      <c r="AT494" s="39">
        <v>0</v>
      </c>
    </row>
    <row r="495" spans="1:46" ht="20.100000000000001" customHeight="1" x14ac:dyDescent="0.2">
      <c r="B495" s="5"/>
      <c r="D495" s="2" t="s">
        <v>113</v>
      </c>
      <c r="F495" s="37">
        <v>321</v>
      </c>
      <c r="G495" s="37"/>
      <c r="H495" s="37"/>
      <c r="I495" s="37"/>
      <c r="J495" s="37">
        <v>1545</v>
      </c>
      <c r="K495" s="37">
        <v>22</v>
      </c>
      <c r="L495" s="37">
        <v>10</v>
      </c>
      <c r="M495" s="37"/>
      <c r="N495" s="37">
        <v>1577</v>
      </c>
      <c r="O495" s="37"/>
      <c r="P495" s="37"/>
      <c r="Q495" s="37"/>
      <c r="R495" s="37">
        <v>3</v>
      </c>
      <c r="S495" s="37">
        <v>51</v>
      </c>
      <c r="T495" s="37">
        <v>302</v>
      </c>
      <c r="U495" s="37">
        <v>144</v>
      </c>
      <c r="V495" s="37"/>
      <c r="W495" s="37">
        <v>65</v>
      </c>
      <c r="X495" s="37">
        <v>5</v>
      </c>
      <c r="Y495" s="37">
        <v>6</v>
      </c>
      <c r="Z495" s="37">
        <v>80</v>
      </c>
      <c r="AA495" s="37">
        <v>119</v>
      </c>
      <c r="AB495" s="37">
        <v>43</v>
      </c>
      <c r="AC495" s="37">
        <v>597</v>
      </c>
      <c r="AD495" s="37">
        <v>0</v>
      </c>
      <c r="AE495" s="37"/>
      <c r="AF495" s="37">
        <v>1415</v>
      </c>
      <c r="AG495" s="37"/>
      <c r="AH495" s="37"/>
      <c r="AI495" s="37"/>
      <c r="AJ495" s="37">
        <v>472</v>
      </c>
      <c r="AK495" s="37"/>
      <c r="AL495" s="37"/>
      <c r="AM495" s="37"/>
      <c r="AN495" s="37">
        <v>0</v>
      </c>
      <c r="AO495" s="37"/>
      <c r="AP495" s="37">
        <v>11</v>
      </c>
      <c r="AQ495" s="37"/>
      <c r="AR495" s="37"/>
      <c r="AS495" s="37"/>
      <c r="AT495" s="37">
        <v>284</v>
      </c>
    </row>
    <row r="496" spans="1:46" ht="20.100000000000001" customHeight="1" x14ac:dyDescent="0.2">
      <c r="B496" s="5"/>
      <c r="D496" s="38" t="s">
        <v>174</v>
      </c>
      <c r="F496" s="39">
        <v>337</v>
      </c>
      <c r="G496" s="40"/>
      <c r="H496" s="40"/>
      <c r="I496" s="40"/>
      <c r="J496" s="39">
        <v>1540</v>
      </c>
      <c r="K496" s="39">
        <v>30</v>
      </c>
      <c r="L496" s="39">
        <v>10</v>
      </c>
      <c r="M496" s="40"/>
      <c r="N496" s="39">
        <v>1580</v>
      </c>
      <c r="O496" s="40"/>
      <c r="P496" s="40"/>
      <c r="Q496" s="40"/>
      <c r="R496" s="39">
        <v>2</v>
      </c>
      <c r="S496" s="39">
        <v>71</v>
      </c>
      <c r="T496" s="39">
        <v>126</v>
      </c>
      <c r="U496" s="39">
        <v>130</v>
      </c>
      <c r="V496" s="40"/>
      <c r="W496" s="39">
        <v>100</v>
      </c>
      <c r="X496" s="39">
        <v>8</v>
      </c>
      <c r="Y496" s="39">
        <v>6</v>
      </c>
      <c r="Z496" s="39">
        <v>61</v>
      </c>
      <c r="AA496" s="39">
        <v>74</v>
      </c>
      <c r="AB496" s="39">
        <v>24</v>
      </c>
      <c r="AC496" s="39">
        <v>629</v>
      </c>
      <c r="AD496" s="39">
        <v>1</v>
      </c>
      <c r="AE496" s="40"/>
      <c r="AF496" s="39">
        <v>1232</v>
      </c>
      <c r="AG496" s="40"/>
      <c r="AH496" s="40"/>
      <c r="AI496" s="40"/>
      <c r="AJ496" s="39">
        <v>660</v>
      </c>
      <c r="AK496" s="40"/>
      <c r="AL496" s="40"/>
      <c r="AM496" s="40"/>
      <c r="AN496" s="39">
        <v>0</v>
      </c>
      <c r="AO496" s="40"/>
      <c r="AP496" s="39">
        <v>25</v>
      </c>
      <c r="AQ496" s="40"/>
      <c r="AR496" s="40"/>
      <c r="AS496" s="40"/>
      <c r="AT496" s="39">
        <v>83</v>
      </c>
    </row>
    <row r="497" spans="1:46" ht="20.100000000000001" customHeight="1" x14ac:dyDescent="0.2">
      <c r="D497" s="2" t="s">
        <v>115</v>
      </c>
      <c r="F497" s="37">
        <v>119</v>
      </c>
      <c r="G497" s="37"/>
      <c r="H497" s="37"/>
      <c r="I497" s="37"/>
      <c r="J497" s="37">
        <v>1116</v>
      </c>
      <c r="K497" s="37">
        <v>33</v>
      </c>
      <c r="L497" s="37">
        <v>13</v>
      </c>
      <c r="M497" s="37"/>
      <c r="N497" s="37">
        <v>1162</v>
      </c>
      <c r="O497" s="37"/>
      <c r="P497" s="37"/>
      <c r="Q497" s="37"/>
      <c r="R497" s="37">
        <v>0</v>
      </c>
      <c r="S497" s="37">
        <v>56</v>
      </c>
      <c r="T497" s="37">
        <v>224</v>
      </c>
      <c r="U497" s="37">
        <v>21</v>
      </c>
      <c r="V497" s="37"/>
      <c r="W497" s="37">
        <v>264</v>
      </c>
      <c r="X497" s="37">
        <v>1</v>
      </c>
      <c r="Y497" s="37">
        <v>6</v>
      </c>
      <c r="Z497" s="37">
        <v>22</v>
      </c>
      <c r="AA497" s="37">
        <v>178</v>
      </c>
      <c r="AB497" s="37">
        <v>26</v>
      </c>
      <c r="AC497" s="37">
        <v>367</v>
      </c>
      <c r="AD497" s="37">
        <v>2</v>
      </c>
      <c r="AE497" s="37"/>
      <c r="AF497" s="37">
        <v>1167</v>
      </c>
      <c r="AG497" s="37"/>
      <c r="AH497" s="37"/>
      <c r="AI497" s="37"/>
      <c r="AJ497" s="37">
        <v>93</v>
      </c>
      <c r="AK497" s="37"/>
      <c r="AL497" s="37"/>
      <c r="AM497" s="37"/>
      <c r="AN497" s="37">
        <v>0</v>
      </c>
      <c r="AO497" s="37"/>
      <c r="AP497" s="37">
        <v>21</v>
      </c>
      <c r="AQ497" s="37"/>
      <c r="AR497" s="37"/>
      <c r="AS497" s="37"/>
      <c r="AT497" s="37">
        <v>0</v>
      </c>
    </row>
    <row r="498" spans="1:46" ht="20.100000000000001" customHeight="1" x14ac:dyDescent="0.2">
      <c r="D498" s="38" t="s">
        <v>116</v>
      </c>
      <c r="F498" s="39">
        <v>150</v>
      </c>
      <c r="G498" s="40"/>
      <c r="H498" s="40"/>
      <c r="I498" s="40"/>
      <c r="J498" s="39">
        <v>1117</v>
      </c>
      <c r="K498" s="39">
        <v>27</v>
      </c>
      <c r="L498" s="39">
        <v>10</v>
      </c>
      <c r="M498" s="40"/>
      <c r="N498" s="39">
        <v>1154</v>
      </c>
      <c r="O498" s="40"/>
      <c r="P498" s="40"/>
      <c r="Q498" s="40"/>
      <c r="R498" s="39">
        <v>4</v>
      </c>
      <c r="S498" s="39">
        <v>29</v>
      </c>
      <c r="T498" s="39">
        <v>203</v>
      </c>
      <c r="U498" s="39">
        <v>108</v>
      </c>
      <c r="V498" s="40"/>
      <c r="W498" s="39">
        <v>212</v>
      </c>
      <c r="X498" s="39">
        <v>2</v>
      </c>
      <c r="Y498" s="39">
        <v>0</v>
      </c>
      <c r="Z498" s="39">
        <v>82</v>
      </c>
      <c r="AA498" s="39">
        <v>97</v>
      </c>
      <c r="AB498" s="39">
        <v>21</v>
      </c>
      <c r="AC498" s="39">
        <v>363</v>
      </c>
      <c r="AD498" s="39">
        <v>0</v>
      </c>
      <c r="AE498" s="40"/>
      <c r="AF498" s="39">
        <v>1121</v>
      </c>
      <c r="AG498" s="40"/>
      <c r="AH498" s="40"/>
      <c r="AI498" s="40"/>
      <c r="AJ498" s="39">
        <v>163</v>
      </c>
      <c r="AK498" s="40"/>
      <c r="AL498" s="40"/>
      <c r="AM498" s="40"/>
      <c r="AN498" s="39">
        <v>0</v>
      </c>
      <c r="AO498" s="40"/>
      <c r="AP498" s="39">
        <v>20</v>
      </c>
      <c r="AQ498" s="40"/>
      <c r="AR498" s="40"/>
      <c r="AS498" s="40"/>
      <c r="AT498" s="39">
        <v>2</v>
      </c>
    </row>
    <row r="499" spans="1:46" ht="20.100000000000001" customHeight="1" x14ac:dyDescent="0.2">
      <c r="D499" s="2" t="s">
        <v>104</v>
      </c>
      <c r="F499" s="37">
        <v>321</v>
      </c>
      <c r="G499" s="37"/>
      <c r="H499" s="37"/>
      <c r="I499" s="37"/>
      <c r="J499" s="37">
        <v>1545</v>
      </c>
      <c r="K499" s="37">
        <v>13</v>
      </c>
      <c r="L499" s="37">
        <v>17</v>
      </c>
      <c r="M499" s="37"/>
      <c r="N499" s="37">
        <v>1575</v>
      </c>
      <c r="O499" s="37"/>
      <c r="P499" s="37"/>
      <c r="Q499" s="37"/>
      <c r="R499" s="37">
        <v>2</v>
      </c>
      <c r="S499" s="37">
        <v>47</v>
      </c>
      <c r="T499" s="37">
        <v>214</v>
      </c>
      <c r="U499" s="37">
        <v>167</v>
      </c>
      <c r="V499" s="37"/>
      <c r="W499" s="37">
        <v>143</v>
      </c>
      <c r="X499" s="37">
        <v>6</v>
      </c>
      <c r="Y499" s="37">
        <v>12</v>
      </c>
      <c r="Z499" s="37">
        <v>114</v>
      </c>
      <c r="AA499" s="37">
        <v>104</v>
      </c>
      <c r="AB499" s="37">
        <v>48</v>
      </c>
      <c r="AC499" s="37">
        <v>639</v>
      </c>
      <c r="AD499" s="37">
        <v>0</v>
      </c>
      <c r="AE499" s="37"/>
      <c r="AF499" s="37">
        <v>1496</v>
      </c>
      <c r="AG499" s="37"/>
      <c r="AH499" s="37"/>
      <c r="AI499" s="37"/>
      <c r="AJ499" s="37">
        <v>387</v>
      </c>
      <c r="AK499" s="37"/>
      <c r="AL499" s="37"/>
      <c r="AM499" s="37"/>
      <c r="AN499" s="37">
        <v>0</v>
      </c>
      <c r="AO499" s="37"/>
      <c r="AP499" s="37">
        <v>13</v>
      </c>
      <c r="AQ499" s="37"/>
      <c r="AR499" s="37"/>
      <c r="AS499" s="37"/>
      <c r="AT499" s="37">
        <v>64</v>
      </c>
    </row>
    <row r="500" spans="1:46" ht="20.100000000000001" customHeight="1" x14ac:dyDescent="0.2">
      <c r="B500" s="5"/>
      <c r="D500" s="38" t="s">
        <v>105</v>
      </c>
      <c r="F500" s="39">
        <v>195</v>
      </c>
      <c r="G500" s="40"/>
      <c r="H500" s="40"/>
      <c r="I500" s="40"/>
      <c r="J500" s="39">
        <v>1109</v>
      </c>
      <c r="K500" s="39">
        <v>27</v>
      </c>
      <c r="L500" s="39">
        <v>4</v>
      </c>
      <c r="M500" s="40"/>
      <c r="N500" s="39">
        <v>1140</v>
      </c>
      <c r="O500" s="40"/>
      <c r="P500" s="40"/>
      <c r="Q500" s="40"/>
      <c r="R500" s="39">
        <v>0</v>
      </c>
      <c r="S500" s="39">
        <v>72</v>
      </c>
      <c r="T500" s="39">
        <v>167</v>
      </c>
      <c r="U500" s="39">
        <v>101</v>
      </c>
      <c r="V500" s="40"/>
      <c r="W500" s="39">
        <v>218</v>
      </c>
      <c r="X500" s="39">
        <v>2</v>
      </c>
      <c r="Y500" s="39">
        <v>7</v>
      </c>
      <c r="Z500" s="39">
        <v>83</v>
      </c>
      <c r="AA500" s="39">
        <v>122</v>
      </c>
      <c r="AB500" s="39">
        <v>26</v>
      </c>
      <c r="AC500" s="39">
        <v>352</v>
      </c>
      <c r="AD500" s="39">
        <v>2</v>
      </c>
      <c r="AE500" s="40"/>
      <c r="AF500" s="39">
        <v>1152</v>
      </c>
      <c r="AG500" s="40"/>
      <c r="AH500" s="40"/>
      <c r="AI500" s="40"/>
      <c r="AJ500" s="39">
        <v>183</v>
      </c>
      <c r="AK500" s="40"/>
      <c r="AL500" s="40"/>
      <c r="AM500" s="40"/>
      <c r="AN500" s="39">
        <v>0</v>
      </c>
      <c r="AO500" s="40"/>
      <c r="AP500" s="39">
        <v>0</v>
      </c>
      <c r="AQ500" s="40"/>
      <c r="AR500" s="40"/>
      <c r="AS500" s="40"/>
      <c r="AT500" s="39">
        <v>2</v>
      </c>
    </row>
    <row r="501" spans="1:46" ht="20.100000000000001" customHeight="1" x14ac:dyDescent="0.2">
      <c r="B501" s="5"/>
      <c r="D501" s="2" t="s">
        <v>106</v>
      </c>
      <c r="F501" s="37">
        <v>234</v>
      </c>
      <c r="G501" s="37"/>
      <c r="H501" s="37"/>
      <c r="I501" s="37"/>
      <c r="J501" s="37">
        <v>1127</v>
      </c>
      <c r="K501" s="37">
        <v>13</v>
      </c>
      <c r="L501" s="37">
        <v>7</v>
      </c>
      <c r="M501" s="37"/>
      <c r="N501" s="37">
        <v>1147</v>
      </c>
      <c r="O501" s="37"/>
      <c r="P501" s="37"/>
      <c r="Q501" s="37"/>
      <c r="R501" s="37">
        <v>5</v>
      </c>
      <c r="S501" s="37">
        <v>44</v>
      </c>
      <c r="T501" s="37">
        <v>186</v>
      </c>
      <c r="U501" s="37">
        <v>48</v>
      </c>
      <c r="V501" s="37"/>
      <c r="W501" s="37">
        <v>138</v>
      </c>
      <c r="X501" s="37">
        <v>4</v>
      </c>
      <c r="Y501" s="37">
        <v>7</v>
      </c>
      <c r="Z501" s="37">
        <v>63</v>
      </c>
      <c r="AA501" s="37">
        <v>117</v>
      </c>
      <c r="AB501" s="37">
        <v>48</v>
      </c>
      <c r="AC501" s="37">
        <v>430</v>
      </c>
      <c r="AD501" s="37">
        <v>2</v>
      </c>
      <c r="AE501" s="37"/>
      <c r="AF501" s="37">
        <v>1092</v>
      </c>
      <c r="AG501" s="37"/>
      <c r="AH501" s="37"/>
      <c r="AI501" s="37"/>
      <c r="AJ501" s="37">
        <v>272</v>
      </c>
      <c r="AK501" s="37"/>
      <c r="AL501" s="37"/>
      <c r="AM501" s="37"/>
      <c r="AN501" s="37">
        <v>0</v>
      </c>
      <c r="AO501" s="37"/>
      <c r="AP501" s="37">
        <v>17</v>
      </c>
      <c r="AQ501" s="37"/>
      <c r="AR501" s="37"/>
      <c r="AS501" s="37"/>
      <c r="AT501" s="37">
        <v>1</v>
      </c>
    </row>
    <row r="502" spans="1:46" ht="20.100000000000001" customHeight="1" x14ac:dyDescent="0.2">
      <c r="B502" s="5"/>
      <c r="D502" s="38" t="s">
        <v>118</v>
      </c>
      <c r="F502" s="39">
        <v>266</v>
      </c>
      <c r="G502" s="40"/>
      <c r="H502" s="40"/>
      <c r="I502" s="40"/>
      <c r="J502" s="39">
        <v>1130</v>
      </c>
      <c r="K502" s="39">
        <v>27</v>
      </c>
      <c r="L502" s="39">
        <v>16</v>
      </c>
      <c r="M502" s="40"/>
      <c r="N502" s="39">
        <v>1173</v>
      </c>
      <c r="O502" s="40"/>
      <c r="P502" s="40"/>
      <c r="Q502" s="40"/>
      <c r="R502" s="39">
        <v>8</v>
      </c>
      <c r="S502" s="39">
        <v>50</v>
      </c>
      <c r="T502" s="39">
        <v>263</v>
      </c>
      <c r="U502" s="39">
        <v>142</v>
      </c>
      <c r="V502" s="40"/>
      <c r="W502" s="39">
        <v>101</v>
      </c>
      <c r="X502" s="39">
        <v>0</v>
      </c>
      <c r="Y502" s="39">
        <v>3</v>
      </c>
      <c r="Z502" s="39">
        <v>47</v>
      </c>
      <c r="AA502" s="39">
        <v>92</v>
      </c>
      <c r="AB502" s="39">
        <v>34</v>
      </c>
      <c r="AC502" s="39">
        <v>409</v>
      </c>
      <c r="AD502" s="39">
        <v>1</v>
      </c>
      <c r="AE502" s="40"/>
      <c r="AF502" s="39">
        <v>1150</v>
      </c>
      <c r="AG502" s="40"/>
      <c r="AH502" s="40"/>
      <c r="AI502" s="40"/>
      <c r="AJ502" s="39">
        <v>264</v>
      </c>
      <c r="AK502" s="40"/>
      <c r="AL502" s="40"/>
      <c r="AM502" s="40"/>
      <c r="AN502" s="39">
        <v>0</v>
      </c>
      <c r="AO502" s="40"/>
      <c r="AP502" s="39">
        <v>25</v>
      </c>
      <c r="AQ502" s="40"/>
      <c r="AR502" s="40"/>
      <c r="AS502" s="40"/>
      <c r="AT502" s="39">
        <v>18</v>
      </c>
    </row>
    <row r="503" spans="1:46" ht="20.100000000000001" customHeight="1" x14ac:dyDescent="0.2">
      <c r="B503" s="5"/>
      <c r="D503" s="2" t="s">
        <v>176</v>
      </c>
      <c r="F503" s="37">
        <v>279</v>
      </c>
      <c r="G503" s="37"/>
      <c r="H503" s="37"/>
      <c r="I503" s="37"/>
      <c r="J503" s="37">
        <v>1536</v>
      </c>
      <c r="K503" s="37">
        <v>26</v>
      </c>
      <c r="L503" s="37">
        <v>9</v>
      </c>
      <c r="M503" s="37"/>
      <c r="N503" s="37">
        <v>1571</v>
      </c>
      <c r="O503" s="37"/>
      <c r="P503" s="37"/>
      <c r="Q503" s="37"/>
      <c r="R503" s="37">
        <v>3</v>
      </c>
      <c r="S503" s="37">
        <v>78</v>
      </c>
      <c r="T503" s="37">
        <v>166</v>
      </c>
      <c r="U503" s="37">
        <v>213</v>
      </c>
      <c r="V503" s="37"/>
      <c r="W503" s="37">
        <v>91</v>
      </c>
      <c r="X503" s="37">
        <v>1</v>
      </c>
      <c r="Y503" s="37">
        <v>6</v>
      </c>
      <c r="Z503" s="37">
        <v>87</v>
      </c>
      <c r="AA503" s="37">
        <v>84</v>
      </c>
      <c r="AB503" s="37">
        <v>34</v>
      </c>
      <c r="AC503" s="37">
        <v>600</v>
      </c>
      <c r="AD503" s="37">
        <v>0</v>
      </c>
      <c r="AE503" s="37"/>
      <c r="AF503" s="37">
        <v>1363</v>
      </c>
      <c r="AG503" s="37"/>
      <c r="AH503" s="37"/>
      <c r="AI503" s="37"/>
      <c r="AJ503" s="37">
        <v>487</v>
      </c>
      <c r="AK503" s="37"/>
      <c r="AL503" s="37"/>
      <c r="AM503" s="37"/>
      <c r="AN503" s="37">
        <v>0</v>
      </c>
      <c r="AO503" s="37"/>
      <c r="AP503" s="37">
        <v>0</v>
      </c>
      <c r="AQ503" s="37"/>
      <c r="AR503" s="37"/>
      <c r="AS503" s="37"/>
      <c r="AT503" s="37">
        <v>0</v>
      </c>
    </row>
    <row r="504" spans="1:46"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spans="1:46" s="1" customFormat="1" ht="20.100000000000001" customHeight="1" x14ac:dyDescent="0.2">
      <c r="A505" s="3"/>
      <c r="B505" s="6"/>
      <c r="C505" s="42" t="s">
        <v>180</v>
      </c>
      <c r="D505" s="42"/>
      <c r="E505" s="5"/>
      <c r="F505" s="44">
        <v>2617</v>
      </c>
      <c r="G505" s="45"/>
      <c r="H505" s="45"/>
      <c r="I505" s="45"/>
      <c r="J505" s="44">
        <v>13595</v>
      </c>
      <c r="K505" s="44">
        <v>281</v>
      </c>
      <c r="L505" s="44">
        <v>107</v>
      </c>
      <c r="M505" s="45"/>
      <c r="N505" s="44">
        <v>13983</v>
      </c>
      <c r="O505" s="45"/>
      <c r="P505" s="45"/>
      <c r="Q505" s="45"/>
      <c r="R505" s="44">
        <v>35</v>
      </c>
      <c r="S505" s="44">
        <v>687</v>
      </c>
      <c r="T505" s="44">
        <v>2276</v>
      </c>
      <c r="U505" s="44">
        <v>1211</v>
      </c>
      <c r="V505" s="45"/>
      <c r="W505" s="44">
        <v>1543</v>
      </c>
      <c r="X505" s="44">
        <v>34</v>
      </c>
      <c r="Y505" s="44">
        <v>58</v>
      </c>
      <c r="Z505" s="44">
        <v>711</v>
      </c>
      <c r="AA505" s="44">
        <v>1171</v>
      </c>
      <c r="AB505" s="44">
        <v>363</v>
      </c>
      <c r="AC505" s="44">
        <v>5020</v>
      </c>
      <c r="AD505" s="44">
        <v>9</v>
      </c>
      <c r="AE505" s="45"/>
      <c r="AF505" s="44">
        <v>13118</v>
      </c>
      <c r="AG505" s="45"/>
      <c r="AH505" s="45"/>
      <c r="AI505" s="45"/>
      <c r="AJ505" s="44">
        <v>3347</v>
      </c>
      <c r="AK505" s="45"/>
      <c r="AL505" s="45"/>
      <c r="AM505" s="45"/>
      <c r="AN505" s="44">
        <v>0</v>
      </c>
      <c r="AO505" s="45"/>
      <c r="AP505" s="44">
        <v>135</v>
      </c>
      <c r="AQ505" s="45"/>
      <c r="AR505" s="45"/>
      <c r="AS505" s="45"/>
      <c r="AT505" s="44">
        <v>454</v>
      </c>
    </row>
    <row r="506" spans="1:46"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row>
    <row r="507" spans="1:46" s="1" customFormat="1" ht="20.100000000000001" customHeight="1" x14ac:dyDescent="0.25">
      <c r="A507" s="3"/>
      <c r="B507" s="49" t="s">
        <v>299</v>
      </c>
      <c r="C507" s="50"/>
      <c r="D507" s="50"/>
      <c r="E507" s="5"/>
      <c r="F507" s="51">
        <v>2617</v>
      </c>
      <c r="G507" s="52"/>
      <c r="H507" s="52"/>
      <c r="I507" s="52"/>
      <c r="J507" s="51">
        <v>13595</v>
      </c>
      <c r="K507" s="51">
        <v>281</v>
      </c>
      <c r="L507" s="51">
        <v>107</v>
      </c>
      <c r="M507" s="52"/>
      <c r="N507" s="51">
        <v>13983</v>
      </c>
      <c r="O507" s="52"/>
      <c r="P507" s="52"/>
      <c r="Q507" s="52"/>
      <c r="R507" s="51">
        <v>35</v>
      </c>
      <c r="S507" s="51">
        <v>687</v>
      </c>
      <c r="T507" s="51">
        <v>2276</v>
      </c>
      <c r="U507" s="51">
        <v>1211</v>
      </c>
      <c r="V507" s="52"/>
      <c r="W507" s="51">
        <v>1543</v>
      </c>
      <c r="X507" s="51">
        <v>34</v>
      </c>
      <c r="Y507" s="51">
        <v>58</v>
      </c>
      <c r="Z507" s="51">
        <v>711</v>
      </c>
      <c r="AA507" s="51">
        <v>1171</v>
      </c>
      <c r="AB507" s="51">
        <v>363</v>
      </c>
      <c r="AC507" s="51">
        <v>5020</v>
      </c>
      <c r="AD507" s="51">
        <v>9</v>
      </c>
      <c r="AE507" s="52"/>
      <c r="AF507" s="51">
        <v>13118</v>
      </c>
      <c r="AG507" s="52"/>
      <c r="AH507" s="52"/>
      <c r="AI507" s="52"/>
      <c r="AJ507" s="51">
        <v>3347</v>
      </c>
      <c r="AK507" s="52"/>
      <c r="AL507" s="52"/>
      <c r="AM507" s="52"/>
      <c r="AN507" s="51">
        <v>0</v>
      </c>
      <c r="AO507" s="52"/>
      <c r="AP507" s="51">
        <v>135</v>
      </c>
      <c r="AQ507" s="52"/>
      <c r="AR507" s="52"/>
      <c r="AS507" s="52"/>
      <c r="AT507" s="51">
        <v>454</v>
      </c>
    </row>
    <row r="508" spans="1:46"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spans="1:46"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spans="1:46"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spans="1:46" ht="20.100000000000001" customHeight="1" x14ac:dyDescent="0.2">
      <c r="D511" s="2" t="s">
        <v>124</v>
      </c>
      <c r="F511" s="37">
        <v>239</v>
      </c>
      <c r="G511" s="37"/>
      <c r="H511" s="37"/>
      <c r="I511" s="37"/>
      <c r="J511" s="37">
        <v>1574</v>
      </c>
      <c r="K511" s="37">
        <v>12</v>
      </c>
      <c r="L511" s="37">
        <v>11</v>
      </c>
      <c r="M511" s="37"/>
      <c r="N511" s="37">
        <v>1597</v>
      </c>
      <c r="O511" s="37"/>
      <c r="P511" s="37"/>
      <c r="Q511" s="37"/>
      <c r="R511" s="37">
        <v>3</v>
      </c>
      <c r="S511" s="37">
        <v>42</v>
      </c>
      <c r="T511" s="37">
        <v>149</v>
      </c>
      <c r="U511" s="37">
        <v>45</v>
      </c>
      <c r="V511" s="37"/>
      <c r="W511" s="37">
        <v>291</v>
      </c>
      <c r="X511" s="37">
        <v>3</v>
      </c>
      <c r="Y511" s="37">
        <v>0</v>
      </c>
      <c r="Z511" s="37">
        <v>110</v>
      </c>
      <c r="AA511" s="37">
        <v>147</v>
      </c>
      <c r="AB511" s="37">
        <v>48</v>
      </c>
      <c r="AC511" s="37">
        <v>695</v>
      </c>
      <c r="AD511" s="37">
        <v>1</v>
      </c>
      <c r="AE511" s="37"/>
      <c r="AF511" s="37">
        <v>1534</v>
      </c>
      <c r="AG511" s="37"/>
      <c r="AH511" s="37"/>
      <c r="AI511" s="37"/>
      <c r="AJ511" s="37">
        <v>285</v>
      </c>
      <c r="AK511" s="37"/>
      <c r="AL511" s="37"/>
      <c r="AM511" s="37"/>
      <c r="AN511" s="37">
        <v>0</v>
      </c>
      <c r="AO511" s="37"/>
      <c r="AP511" s="37">
        <v>17</v>
      </c>
      <c r="AQ511" s="37"/>
      <c r="AR511" s="37"/>
      <c r="AS511" s="37"/>
      <c r="AT511" s="37">
        <v>0</v>
      </c>
    </row>
    <row r="512" spans="1:46" ht="20.100000000000001" customHeight="1" x14ac:dyDescent="0.2">
      <c r="D512" s="38" t="s">
        <v>99</v>
      </c>
      <c r="F512" s="39">
        <v>303</v>
      </c>
      <c r="G512" s="40"/>
      <c r="H512" s="40"/>
      <c r="I512" s="40"/>
      <c r="J512" s="39">
        <v>1573</v>
      </c>
      <c r="K512" s="39">
        <v>14</v>
      </c>
      <c r="L512" s="39">
        <v>21</v>
      </c>
      <c r="M512" s="40"/>
      <c r="N512" s="39">
        <v>1608</v>
      </c>
      <c r="O512" s="40"/>
      <c r="P512" s="40"/>
      <c r="Q512" s="40"/>
      <c r="R512" s="39">
        <v>0</v>
      </c>
      <c r="S512" s="39">
        <v>74</v>
      </c>
      <c r="T512" s="39">
        <v>76</v>
      </c>
      <c r="U512" s="39">
        <v>94</v>
      </c>
      <c r="V512" s="40"/>
      <c r="W512" s="39">
        <v>286</v>
      </c>
      <c r="X512" s="39">
        <v>2</v>
      </c>
      <c r="Y512" s="39">
        <v>3</v>
      </c>
      <c r="Z512" s="39">
        <v>156</v>
      </c>
      <c r="AA512" s="39">
        <v>93</v>
      </c>
      <c r="AB512" s="39">
        <v>38</v>
      </c>
      <c r="AC512" s="39">
        <v>671</v>
      </c>
      <c r="AD512" s="39">
        <v>2</v>
      </c>
      <c r="AE512" s="40"/>
      <c r="AF512" s="39">
        <v>1495</v>
      </c>
      <c r="AG512" s="40"/>
      <c r="AH512" s="40"/>
      <c r="AI512" s="40"/>
      <c r="AJ512" s="39">
        <v>416</v>
      </c>
      <c r="AK512" s="40"/>
      <c r="AL512" s="40"/>
      <c r="AM512" s="40"/>
      <c r="AN512" s="39">
        <v>0</v>
      </c>
      <c r="AO512" s="40"/>
      <c r="AP512" s="39">
        <v>0</v>
      </c>
      <c r="AQ512" s="40"/>
      <c r="AR512" s="40"/>
      <c r="AS512" s="40"/>
      <c r="AT512" s="39">
        <v>11</v>
      </c>
    </row>
    <row r="513" spans="1:46" ht="20.100000000000001" customHeight="1" x14ac:dyDescent="0.2">
      <c r="D513" s="2" t="s">
        <v>100</v>
      </c>
      <c r="F513" s="37">
        <v>362</v>
      </c>
      <c r="G513" s="37"/>
      <c r="H513" s="37"/>
      <c r="I513" s="37"/>
      <c r="J513" s="37">
        <v>1583</v>
      </c>
      <c r="K513" s="37">
        <v>20</v>
      </c>
      <c r="L513" s="37">
        <v>7</v>
      </c>
      <c r="M513" s="37"/>
      <c r="N513" s="37">
        <v>1610</v>
      </c>
      <c r="O513" s="37"/>
      <c r="P513" s="37"/>
      <c r="Q513" s="37"/>
      <c r="R513" s="37">
        <v>9</v>
      </c>
      <c r="S513" s="37">
        <v>64</v>
      </c>
      <c r="T513" s="37">
        <v>169</v>
      </c>
      <c r="U513" s="37">
        <v>88</v>
      </c>
      <c r="V513" s="37"/>
      <c r="W513" s="37">
        <v>265</v>
      </c>
      <c r="X513" s="37">
        <v>5</v>
      </c>
      <c r="Y513" s="37">
        <v>3</v>
      </c>
      <c r="Z513" s="37">
        <v>112</v>
      </c>
      <c r="AA513" s="37">
        <v>114</v>
      </c>
      <c r="AB513" s="37">
        <v>57</v>
      </c>
      <c r="AC513" s="37">
        <v>717</v>
      </c>
      <c r="AD513" s="37">
        <v>0</v>
      </c>
      <c r="AE513" s="37"/>
      <c r="AF513" s="37">
        <v>1603</v>
      </c>
      <c r="AG513" s="37"/>
      <c r="AH513" s="37"/>
      <c r="AI513" s="37"/>
      <c r="AJ513" s="37">
        <v>369</v>
      </c>
      <c r="AK513" s="37"/>
      <c r="AL513" s="37"/>
      <c r="AM513" s="37"/>
      <c r="AN513" s="37">
        <v>0</v>
      </c>
      <c r="AO513" s="37"/>
      <c r="AP513" s="37">
        <v>0</v>
      </c>
      <c r="AQ513" s="37"/>
      <c r="AR513" s="37"/>
      <c r="AS513" s="37"/>
      <c r="AT513" s="37">
        <v>0</v>
      </c>
    </row>
    <row r="514" spans="1:46" ht="20.100000000000001" customHeight="1" x14ac:dyDescent="0.2">
      <c r="D514" s="38" t="s">
        <v>101</v>
      </c>
      <c r="F514" s="39">
        <v>83</v>
      </c>
      <c r="G514" s="40"/>
      <c r="H514" s="40"/>
      <c r="I514" s="40"/>
      <c r="J514" s="39">
        <v>831</v>
      </c>
      <c r="K514" s="39">
        <v>10</v>
      </c>
      <c r="L514" s="39">
        <v>12</v>
      </c>
      <c r="M514" s="40"/>
      <c r="N514" s="39">
        <v>853</v>
      </c>
      <c r="O514" s="40"/>
      <c r="P514" s="40"/>
      <c r="Q514" s="40"/>
      <c r="R514" s="39">
        <v>0</v>
      </c>
      <c r="S514" s="39">
        <v>25</v>
      </c>
      <c r="T514" s="39">
        <v>79</v>
      </c>
      <c r="U514" s="39">
        <v>41</v>
      </c>
      <c r="V514" s="40"/>
      <c r="W514" s="39">
        <v>83</v>
      </c>
      <c r="X514" s="39">
        <v>0</v>
      </c>
      <c r="Y514" s="39">
        <v>3</v>
      </c>
      <c r="Z514" s="39">
        <v>134</v>
      </c>
      <c r="AA514" s="39">
        <v>31</v>
      </c>
      <c r="AB514" s="39">
        <v>32</v>
      </c>
      <c r="AC514" s="39">
        <v>368</v>
      </c>
      <c r="AD514" s="39">
        <v>1</v>
      </c>
      <c r="AE514" s="40"/>
      <c r="AF514" s="39">
        <v>797</v>
      </c>
      <c r="AG514" s="40"/>
      <c r="AH514" s="40"/>
      <c r="AI514" s="40"/>
      <c r="AJ514" s="39">
        <v>119</v>
      </c>
      <c r="AK514" s="40"/>
      <c r="AL514" s="40"/>
      <c r="AM514" s="40"/>
      <c r="AN514" s="39">
        <v>0</v>
      </c>
      <c r="AO514" s="40"/>
      <c r="AP514" s="39">
        <v>20</v>
      </c>
      <c r="AQ514" s="40"/>
      <c r="AR514" s="40"/>
      <c r="AS514" s="40"/>
      <c r="AT514" s="39">
        <v>1</v>
      </c>
    </row>
    <row r="515" spans="1:46" ht="20.100000000000001" customHeight="1" x14ac:dyDescent="0.2">
      <c r="D515" s="2" t="s">
        <v>115</v>
      </c>
      <c r="F515" s="37">
        <v>107</v>
      </c>
      <c r="G515" s="37"/>
      <c r="H515" s="37"/>
      <c r="I515" s="37"/>
      <c r="J515" s="37">
        <v>820</v>
      </c>
      <c r="K515" s="37">
        <v>8</v>
      </c>
      <c r="L515" s="37">
        <v>11</v>
      </c>
      <c r="M515" s="37"/>
      <c r="N515" s="37">
        <v>839</v>
      </c>
      <c r="O515" s="37"/>
      <c r="P515" s="37"/>
      <c r="Q515" s="37"/>
      <c r="R515" s="37">
        <v>1</v>
      </c>
      <c r="S515" s="37">
        <v>22</v>
      </c>
      <c r="T515" s="37">
        <v>71</v>
      </c>
      <c r="U515" s="37">
        <v>56</v>
      </c>
      <c r="V515" s="37"/>
      <c r="W515" s="37">
        <v>110</v>
      </c>
      <c r="X515" s="37">
        <v>3</v>
      </c>
      <c r="Y515" s="37">
        <v>0</v>
      </c>
      <c r="Z515" s="37">
        <v>106</v>
      </c>
      <c r="AA515" s="37">
        <v>30</v>
      </c>
      <c r="AB515" s="37">
        <v>35</v>
      </c>
      <c r="AC515" s="37">
        <v>375</v>
      </c>
      <c r="AD515" s="37">
        <v>0</v>
      </c>
      <c r="AE515" s="37"/>
      <c r="AF515" s="37">
        <v>809</v>
      </c>
      <c r="AG515" s="37"/>
      <c r="AH515" s="37"/>
      <c r="AI515" s="37"/>
      <c r="AJ515" s="37">
        <v>117</v>
      </c>
      <c r="AK515" s="37"/>
      <c r="AL515" s="37"/>
      <c r="AM515" s="37"/>
      <c r="AN515" s="37">
        <v>0</v>
      </c>
      <c r="AO515" s="37"/>
      <c r="AP515" s="37">
        <v>20</v>
      </c>
      <c r="AQ515" s="37"/>
      <c r="AR515" s="37"/>
      <c r="AS515" s="37"/>
      <c r="AT515" s="37">
        <v>0</v>
      </c>
    </row>
    <row r="516" spans="1:46" ht="20.100000000000001" customHeight="1" x14ac:dyDescent="0.2">
      <c r="D516" s="38" t="s">
        <v>116</v>
      </c>
      <c r="F516" s="39">
        <v>192</v>
      </c>
      <c r="G516" s="40"/>
      <c r="H516" s="40"/>
      <c r="I516" s="40"/>
      <c r="J516" s="39">
        <v>821</v>
      </c>
      <c r="K516" s="39">
        <v>8</v>
      </c>
      <c r="L516" s="39">
        <v>15</v>
      </c>
      <c r="M516" s="40"/>
      <c r="N516" s="39">
        <v>844</v>
      </c>
      <c r="O516" s="40"/>
      <c r="P516" s="40"/>
      <c r="Q516" s="40"/>
      <c r="R516" s="39">
        <v>3</v>
      </c>
      <c r="S516" s="39">
        <v>27</v>
      </c>
      <c r="T516" s="39">
        <v>56</v>
      </c>
      <c r="U516" s="39">
        <v>28</v>
      </c>
      <c r="V516" s="40"/>
      <c r="W516" s="39">
        <v>100</v>
      </c>
      <c r="X516" s="39">
        <v>0</v>
      </c>
      <c r="Y516" s="39">
        <v>4</v>
      </c>
      <c r="Z516" s="39">
        <v>108</v>
      </c>
      <c r="AA516" s="39">
        <v>41</v>
      </c>
      <c r="AB516" s="39">
        <v>27</v>
      </c>
      <c r="AC516" s="39">
        <v>397</v>
      </c>
      <c r="AD516" s="39">
        <v>0</v>
      </c>
      <c r="AE516" s="40"/>
      <c r="AF516" s="39">
        <v>791</v>
      </c>
      <c r="AG516" s="40"/>
      <c r="AH516" s="40"/>
      <c r="AI516" s="40"/>
      <c r="AJ516" s="39">
        <v>225</v>
      </c>
      <c r="AK516" s="40"/>
      <c r="AL516" s="40"/>
      <c r="AM516" s="40"/>
      <c r="AN516" s="39">
        <v>0</v>
      </c>
      <c r="AO516" s="40"/>
      <c r="AP516" s="39">
        <v>20</v>
      </c>
      <c r="AQ516" s="40"/>
      <c r="AR516" s="40"/>
      <c r="AS516" s="40"/>
      <c r="AT516" s="39">
        <v>0</v>
      </c>
    </row>
    <row r="517" spans="1:46" ht="20.100000000000001" customHeight="1" x14ac:dyDescent="0.2">
      <c r="D517" s="2" t="s">
        <v>117</v>
      </c>
      <c r="F517" s="37">
        <v>119</v>
      </c>
      <c r="G517" s="37"/>
      <c r="H517" s="37"/>
      <c r="I517" s="37"/>
      <c r="J517" s="37">
        <v>848</v>
      </c>
      <c r="K517" s="37">
        <v>11</v>
      </c>
      <c r="L517" s="37">
        <v>12</v>
      </c>
      <c r="M517" s="37"/>
      <c r="N517" s="37">
        <v>871</v>
      </c>
      <c r="O517" s="37"/>
      <c r="P517" s="37"/>
      <c r="Q517" s="37"/>
      <c r="R517" s="37">
        <v>0</v>
      </c>
      <c r="S517" s="37">
        <v>19</v>
      </c>
      <c r="T517" s="37">
        <v>86</v>
      </c>
      <c r="U517" s="37">
        <v>46</v>
      </c>
      <c r="V517" s="37"/>
      <c r="W517" s="37">
        <v>97</v>
      </c>
      <c r="X517" s="37">
        <v>0</v>
      </c>
      <c r="Y517" s="37">
        <v>5</v>
      </c>
      <c r="Z517" s="37">
        <v>137</v>
      </c>
      <c r="AA517" s="37">
        <v>28</v>
      </c>
      <c r="AB517" s="37">
        <v>25</v>
      </c>
      <c r="AC517" s="37">
        <v>387</v>
      </c>
      <c r="AD517" s="37">
        <v>2</v>
      </c>
      <c r="AE517" s="37"/>
      <c r="AF517" s="37">
        <v>832</v>
      </c>
      <c r="AG517" s="37"/>
      <c r="AH517" s="37"/>
      <c r="AI517" s="37"/>
      <c r="AJ517" s="37">
        <v>138</v>
      </c>
      <c r="AK517" s="37"/>
      <c r="AL517" s="37"/>
      <c r="AM517" s="37"/>
      <c r="AN517" s="37">
        <v>0</v>
      </c>
      <c r="AO517" s="37"/>
      <c r="AP517" s="37">
        <v>20</v>
      </c>
      <c r="AQ517" s="37"/>
      <c r="AR517" s="37"/>
      <c r="AS517" s="37"/>
      <c r="AT517" s="37">
        <v>0</v>
      </c>
    </row>
    <row r="518" spans="1:46" ht="20.100000000000001" customHeight="1" x14ac:dyDescent="0.2">
      <c r="D518" s="38" t="s">
        <v>105</v>
      </c>
      <c r="F518" s="39">
        <v>281</v>
      </c>
      <c r="G518" s="40"/>
      <c r="H518" s="40"/>
      <c r="I518" s="40"/>
      <c r="J518" s="39">
        <v>1580</v>
      </c>
      <c r="K518" s="39">
        <v>9</v>
      </c>
      <c r="L518" s="39">
        <v>8</v>
      </c>
      <c r="M518" s="40"/>
      <c r="N518" s="39">
        <v>1597</v>
      </c>
      <c r="O518" s="40"/>
      <c r="P518" s="40"/>
      <c r="Q518" s="40"/>
      <c r="R518" s="39">
        <v>2</v>
      </c>
      <c r="S518" s="39">
        <v>34</v>
      </c>
      <c r="T518" s="39">
        <v>155</v>
      </c>
      <c r="U518" s="39">
        <v>104</v>
      </c>
      <c r="V518" s="40"/>
      <c r="W518" s="39">
        <v>314</v>
      </c>
      <c r="X518" s="39">
        <v>8</v>
      </c>
      <c r="Y518" s="39">
        <v>6</v>
      </c>
      <c r="Z518" s="39">
        <v>149</v>
      </c>
      <c r="AA518" s="39">
        <v>127</v>
      </c>
      <c r="AB518" s="39">
        <v>97</v>
      </c>
      <c r="AC518" s="39">
        <v>574</v>
      </c>
      <c r="AD518" s="39">
        <v>1</v>
      </c>
      <c r="AE518" s="40"/>
      <c r="AF518" s="39">
        <v>1571</v>
      </c>
      <c r="AG518" s="40"/>
      <c r="AH518" s="40"/>
      <c r="AI518" s="40"/>
      <c r="AJ518" s="39">
        <v>282</v>
      </c>
      <c r="AK518" s="40"/>
      <c r="AL518" s="40"/>
      <c r="AM518" s="40"/>
      <c r="AN518" s="39">
        <v>0</v>
      </c>
      <c r="AO518" s="40"/>
      <c r="AP518" s="39">
        <v>25</v>
      </c>
      <c r="AQ518" s="40"/>
      <c r="AR518" s="40"/>
      <c r="AS518" s="40"/>
      <c r="AT518" s="39">
        <v>0</v>
      </c>
    </row>
    <row r="519" spans="1:46" ht="20.100000000000001" customHeight="1" x14ac:dyDescent="0.2">
      <c r="D519" s="2" t="s">
        <v>106</v>
      </c>
      <c r="F519" s="37">
        <v>82</v>
      </c>
      <c r="G519" s="37"/>
      <c r="H519" s="37"/>
      <c r="I519" s="37"/>
      <c r="J519" s="37">
        <v>811</v>
      </c>
      <c r="K519" s="37">
        <v>6</v>
      </c>
      <c r="L519" s="37">
        <v>6</v>
      </c>
      <c r="M519" s="37"/>
      <c r="N519" s="37">
        <v>823</v>
      </c>
      <c r="O519" s="37"/>
      <c r="P519" s="37"/>
      <c r="Q519" s="37"/>
      <c r="R519" s="37">
        <v>0</v>
      </c>
      <c r="S519" s="37">
        <v>25</v>
      </c>
      <c r="T519" s="37">
        <v>17</v>
      </c>
      <c r="U519" s="37">
        <v>33</v>
      </c>
      <c r="V519" s="37"/>
      <c r="W519" s="37">
        <v>101</v>
      </c>
      <c r="X519" s="37">
        <v>2</v>
      </c>
      <c r="Y519" s="37">
        <v>2</v>
      </c>
      <c r="Z519" s="37">
        <v>114</v>
      </c>
      <c r="AA519" s="37">
        <v>37</v>
      </c>
      <c r="AB519" s="37">
        <v>27</v>
      </c>
      <c r="AC519" s="37">
        <v>431</v>
      </c>
      <c r="AD519" s="37">
        <v>0</v>
      </c>
      <c r="AE519" s="37"/>
      <c r="AF519" s="37">
        <v>789</v>
      </c>
      <c r="AG519" s="37"/>
      <c r="AH519" s="37"/>
      <c r="AI519" s="37"/>
      <c r="AJ519" s="37">
        <v>94</v>
      </c>
      <c r="AK519" s="37"/>
      <c r="AL519" s="37"/>
      <c r="AM519" s="37"/>
      <c r="AN519" s="37">
        <v>0</v>
      </c>
      <c r="AO519" s="37"/>
      <c r="AP519" s="37">
        <v>22</v>
      </c>
      <c r="AQ519" s="37"/>
      <c r="AR519" s="37"/>
      <c r="AS519" s="37"/>
      <c r="AT519" s="37">
        <v>2</v>
      </c>
    </row>
    <row r="520" spans="1:46" ht="20.100000000000001" customHeight="1" x14ac:dyDescent="0.2">
      <c r="D520" s="38" t="s">
        <v>118</v>
      </c>
      <c r="F520" s="39">
        <v>230</v>
      </c>
      <c r="G520" s="40"/>
      <c r="H520" s="40"/>
      <c r="I520" s="40"/>
      <c r="J520" s="39">
        <v>1585</v>
      </c>
      <c r="K520" s="39">
        <v>9</v>
      </c>
      <c r="L520" s="39">
        <v>6</v>
      </c>
      <c r="M520" s="40"/>
      <c r="N520" s="39">
        <v>1600</v>
      </c>
      <c r="O520" s="40"/>
      <c r="P520" s="40"/>
      <c r="Q520" s="40"/>
      <c r="R520" s="39">
        <v>5</v>
      </c>
      <c r="S520" s="39">
        <v>83</v>
      </c>
      <c r="T520" s="39">
        <v>117</v>
      </c>
      <c r="U520" s="39">
        <v>69</v>
      </c>
      <c r="V520" s="40"/>
      <c r="W520" s="39">
        <v>328</v>
      </c>
      <c r="X520" s="39">
        <v>3</v>
      </c>
      <c r="Y520" s="39">
        <v>3</v>
      </c>
      <c r="Z520" s="39">
        <v>175</v>
      </c>
      <c r="AA520" s="39">
        <v>125</v>
      </c>
      <c r="AB520" s="39">
        <v>84</v>
      </c>
      <c r="AC520" s="39">
        <v>633</v>
      </c>
      <c r="AD520" s="39">
        <v>1</v>
      </c>
      <c r="AE520" s="40"/>
      <c r="AF520" s="39">
        <v>1626</v>
      </c>
      <c r="AG520" s="40"/>
      <c r="AH520" s="40"/>
      <c r="AI520" s="40"/>
      <c r="AJ520" s="39">
        <v>204</v>
      </c>
      <c r="AK520" s="40"/>
      <c r="AL520" s="40"/>
      <c r="AM520" s="40"/>
      <c r="AN520" s="39">
        <v>0</v>
      </c>
      <c r="AO520" s="40"/>
      <c r="AP520" s="39">
        <v>0</v>
      </c>
      <c r="AQ520" s="40"/>
      <c r="AR520" s="40"/>
      <c r="AS520" s="40"/>
      <c r="AT520" s="39">
        <v>0</v>
      </c>
    </row>
    <row r="521" spans="1:46"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spans="1:46" s="1" customFormat="1" ht="20.100000000000001" customHeight="1" x14ac:dyDescent="0.2">
      <c r="A522" s="3"/>
      <c r="B522" s="6"/>
      <c r="C522" s="42" t="s">
        <v>180</v>
      </c>
      <c r="D522" s="42"/>
      <c r="E522" s="5"/>
      <c r="F522" s="44">
        <v>1998</v>
      </c>
      <c r="G522" s="45"/>
      <c r="H522" s="45"/>
      <c r="I522" s="45"/>
      <c r="J522" s="44">
        <v>12026</v>
      </c>
      <c r="K522" s="44">
        <v>107</v>
      </c>
      <c r="L522" s="44">
        <v>109</v>
      </c>
      <c r="M522" s="45"/>
      <c r="N522" s="44">
        <v>12242</v>
      </c>
      <c r="O522" s="45"/>
      <c r="P522" s="45"/>
      <c r="Q522" s="45"/>
      <c r="R522" s="44">
        <v>23</v>
      </c>
      <c r="S522" s="44">
        <v>415</v>
      </c>
      <c r="T522" s="44">
        <v>975</v>
      </c>
      <c r="U522" s="44">
        <v>604</v>
      </c>
      <c r="V522" s="45"/>
      <c r="W522" s="44">
        <v>1975</v>
      </c>
      <c r="X522" s="44">
        <v>26</v>
      </c>
      <c r="Y522" s="44">
        <v>29</v>
      </c>
      <c r="Z522" s="44">
        <v>1301</v>
      </c>
      <c r="AA522" s="44">
        <v>773</v>
      </c>
      <c r="AB522" s="44">
        <v>470</v>
      </c>
      <c r="AC522" s="44">
        <v>5248</v>
      </c>
      <c r="AD522" s="44">
        <v>8</v>
      </c>
      <c r="AE522" s="45"/>
      <c r="AF522" s="44">
        <v>11847</v>
      </c>
      <c r="AG522" s="45"/>
      <c r="AH522" s="45"/>
      <c r="AI522" s="45"/>
      <c r="AJ522" s="44">
        <v>2249</v>
      </c>
      <c r="AK522" s="45"/>
      <c r="AL522" s="45"/>
      <c r="AM522" s="45"/>
      <c r="AN522" s="44">
        <v>0</v>
      </c>
      <c r="AO522" s="45"/>
      <c r="AP522" s="44">
        <v>144</v>
      </c>
      <c r="AQ522" s="45"/>
      <c r="AR522" s="45"/>
      <c r="AS522" s="45"/>
      <c r="AT522" s="44">
        <v>14</v>
      </c>
    </row>
    <row r="523" spans="1:46"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row>
    <row r="524" spans="1:46" s="1" customFormat="1" ht="20.100000000000001" customHeight="1" x14ac:dyDescent="0.25">
      <c r="A524" s="3"/>
      <c r="B524" s="49" t="s">
        <v>301</v>
      </c>
      <c r="C524" s="50"/>
      <c r="D524" s="50"/>
      <c r="E524" s="5"/>
      <c r="F524" s="51">
        <v>1998</v>
      </c>
      <c r="G524" s="52"/>
      <c r="H524" s="52"/>
      <c r="I524" s="52"/>
      <c r="J524" s="51">
        <v>12026</v>
      </c>
      <c r="K524" s="51">
        <v>107</v>
      </c>
      <c r="L524" s="51">
        <v>109</v>
      </c>
      <c r="M524" s="52"/>
      <c r="N524" s="51">
        <v>12242</v>
      </c>
      <c r="O524" s="52"/>
      <c r="P524" s="52"/>
      <c r="Q524" s="52"/>
      <c r="R524" s="51">
        <v>23</v>
      </c>
      <c r="S524" s="51">
        <v>415</v>
      </c>
      <c r="T524" s="51">
        <v>975</v>
      </c>
      <c r="U524" s="51">
        <v>604</v>
      </c>
      <c r="V524" s="52"/>
      <c r="W524" s="51">
        <v>1975</v>
      </c>
      <c r="X524" s="51">
        <v>26</v>
      </c>
      <c r="Y524" s="51">
        <v>29</v>
      </c>
      <c r="Z524" s="51">
        <v>1301</v>
      </c>
      <c r="AA524" s="51">
        <v>773</v>
      </c>
      <c r="AB524" s="51">
        <v>470</v>
      </c>
      <c r="AC524" s="51">
        <v>5248</v>
      </c>
      <c r="AD524" s="51">
        <v>8</v>
      </c>
      <c r="AE524" s="52"/>
      <c r="AF524" s="51">
        <v>11847</v>
      </c>
      <c r="AG524" s="52"/>
      <c r="AH524" s="52"/>
      <c r="AI524" s="52"/>
      <c r="AJ524" s="51">
        <v>2249</v>
      </c>
      <c r="AK524" s="52"/>
      <c r="AL524" s="52"/>
      <c r="AM524" s="52"/>
      <c r="AN524" s="51">
        <v>0</v>
      </c>
      <c r="AO524" s="52"/>
      <c r="AP524" s="51">
        <v>144</v>
      </c>
      <c r="AQ524" s="52"/>
      <c r="AR524" s="52"/>
      <c r="AS524" s="52"/>
      <c r="AT524" s="51">
        <v>14</v>
      </c>
    </row>
    <row r="525" spans="1:46"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spans="1:46"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spans="1:46"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spans="1:46" ht="20.100000000000001" customHeight="1" x14ac:dyDescent="0.2">
      <c r="D528" s="2" t="s">
        <v>98</v>
      </c>
      <c r="F528" s="37">
        <v>806</v>
      </c>
      <c r="G528" s="37"/>
      <c r="H528" s="37"/>
      <c r="I528" s="37"/>
      <c r="J528" s="37">
        <v>2479</v>
      </c>
      <c r="K528" s="37">
        <v>23</v>
      </c>
      <c r="L528" s="37">
        <v>17</v>
      </c>
      <c r="M528" s="37"/>
      <c r="N528" s="37">
        <v>2519</v>
      </c>
      <c r="O528" s="37"/>
      <c r="P528" s="37"/>
      <c r="Q528" s="37"/>
      <c r="R528" s="37">
        <v>53</v>
      </c>
      <c r="S528" s="37">
        <v>48</v>
      </c>
      <c r="T528" s="37">
        <v>172</v>
      </c>
      <c r="U528" s="37">
        <v>137</v>
      </c>
      <c r="V528" s="37"/>
      <c r="W528" s="37">
        <v>556</v>
      </c>
      <c r="X528" s="37">
        <v>28</v>
      </c>
      <c r="Y528" s="37">
        <v>142</v>
      </c>
      <c r="Z528" s="37">
        <v>451</v>
      </c>
      <c r="AA528" s="37">
        <v>75</v>
      </c>
      <c r="AB528" s="37">
        <v>74</v>
      </c>
      <c r="AC528" s="37">
        <v>1033</v>
      </c>
      <c r="AD528" s="37">
        <v>5</v>
      </c>
      <c r="AE528" s="37"/>
      <c r="AF528" s="37">
        <v>2774</v>
      </c>
      <c r="AG528" s="37"/>
      <c r="AH528" s="37"/>
      <c r="AI528" s="37"/>
      <c r="AJ528" s="37">
        <v>531</v>
      </c>
      <c r="AK528" s="37"/>
      <c r="AL528" s="37"/>
      <c r="AM528" s="37"/>
      <c r="AN528" s="37">
        <v>0</v>
      </c>
      <c r="AO528" s="37"/>
      <c r="AP528" s="37">
        <v>20</v>
      </c>
      <c r="AQ528" s="37"/>
      <c r="AR528" s="37"/>
      <c r="AS528" s="37"/>
      <c r="AT528" s="37">
        <v>744</v>
      </c>
    </row>
    <row r="529" spans="1:46" ht="20.100000000000001" customHeight="1" x14ac:dyDescent="0.2">
      <c r="D529" s="38" t="s">
        <v>99</v>
      </c>
      <c r="F529" s="39">
        <v>715</v>
      </c>
      <c r="G529" s="40"/>
      <c r="H529" s="40"/>
      <c r="I529" s="40"/>
      <c r="J529" s="39">
        <v>2458</v>
      </c>
      <c r="K529" s="39">
        <v>14</v>
      </c>
      <c r="L529" s="39">
        <v>6</v>
      </c>
      <c r="M529" s="40"/>
      <c r="N529" s="39">
        <v>2478</v>
      </c>
      <c r="O529" s="40"/>
      <c r="P529" s="40"/>
      <c r="Q529" s="40"/>
      <c r="R529" s="39">
        <v>29</v>
      </c>
      <c r="S529" s="39">
        <v>59</v>
      </c>
      <c r="T529" s="39">
        <v>230</v>
      </c>
      <c r="U529" s="39">
        <v>121</v>
      </c>
      <c r="V529" s="40"/>
      <c r="W529" s="39">
        <v>482</v>
      </c>
      <c r="X529" s="39">
        <v>19</v>
      </c>
      <c r="Y529" s="39">
        <v>107</v>
      </c>
      <c r="Z529" s="39">
        <v>421</v>
      </c>
      <c r="AA529" s="39">
        <v>70</v>
      </c>
      <c r="AB529" s="39">
        <v>38</v>
      </c>
      <c r="AC529" s="39">
        <v>1107</v>
      </c>
      <c r="AD529" s="39">
        <v>0</v>
      </c>
      <c r="AE529" s="40"/>
      <c r="AF529" s="39">
        <v>2683</v>
      </c>
      <c r="AG529" s="40"/>
      <c r="AH529" s="40"/>
      <c r="AI529" s="40"/>
      <c r="AJ529" s="39">
        <v>510</v>
      </c>
      <c r="AK529" s="40"/>
      <c r="AL529" s="40"/>
      <c r="AM529" s="40"/>
      <c r="AN529" s="39">
        <v>0</v>
      </c>
      <c r="AO529" s="40"/>
      <c r="AP529" s="39">
        <v>0</v>
      </c>
      <c r="AQ529" s="40"/>
      <c r="AR529" s="40"/>
      <c r="AS529" s="40"/>
      <c r="AT529" s="39">
        <v>119</v>
      </c>
    </row>
    <row r="530" spans="1:46" ht="20.100000000000001" customHeight="1" x14ac:dyDescent="0.2">
      <c r="D530" s="2" t="s">
        <v>113</v>
      </c>
      <c r="F530" s="37">
        <v>962</v>
      </c>
      <c r="G530" s="37"/>
      <c r="H530" s="37"/>
      <c r="I530" s="37"/>
      <c r="J530" s="37">
        <v>2415</v>
      </c>
      <c r="K530" s="37">
        <v>20</v>
      </c>
      <c r="L530" s="37">
        <v>16</v>
      </c>
      <c r="M530" s="37"/>
      <c r="N530" s="37">
        <v>2451</v>
      </c>
      <c r="O530" s="37"/>
      <c r="P530" s="37"/>
      <c r="Q530" s="37"/>
      <c r="R530" s="37">
        <v>2</v>
      </c>
      <c r="S530" s="37">
        <v>56</v>
      </c>
      <c r="T530" s="37">
        <v>174</v>
      </c>
      <c r="U530" s="37">
        <v>140</v>
      </c>
      <c r="V530" s="37"/>
      <c r="W530" s="37">
        <v>518</v>
      </c>
      <c r="X530" s="37">
        <v>44</v>
      </c>
      <c r="Y530" s="37">
        <v>91</v>
      </c>
      <c r="Z530" s="37">
        <v>236</v>
      </c>
      <c r="AA530" s="37">
        <v>98</v>
      </c>
      <c r="AB530" s="37">
        <v>36</v>
      </c>
      <c r="AC530" s="37">
        <v>1510</v>
      </c>
      <c r="AD530" s="37">
        <v>0</v>
      </c>
      <c r="AE530" s="37"/>
      <c r="AF530" s="37">
        <v>2905</v>
      </c>
      <c r="AG530" s="37"/>
      <c r="AH530" s="37"/>
      <c r="AI530" s="37"/>
      <c r="AJ530" s="37">
        <v>508</v>
      </c>
      <c r="AK530" s="37"/>
      <c r="AL530" s="37"/>
      <c r="AM530" s="37"/>
      <c r="AN530" s="37">
        <v>0</v>
      </c>
      <c r="AO530" s="37"/>
      <c r="AP530" s="37">
        <v>0</v>
      </c>
      <c r="AQ530" s="37"/>
      <c r="AR530" s="37"/>
      <c r="AS530" s="37"/>
      <c r="AT530" s="37">
        <v>660</v>
      </c>
    </row>
    <row r="531" spans="1:46" ht="20.100000000000001" customHeight="1" x14ac:dyDescent="0.2">
      <c r="D531" s="38" t="s">
        <v>101</v>
      </c>
      <c r="F531" s="39">
        <v>732</v>
      </c>
      <c r="G531" s="40"/>
      <c r="H531" s="40"/>
      <c r="I531" s="40"/>
      <c r="J531" s="39">
        <v>2447</v>
      </c>
      <c r="K531" s="39">
        <v>21</v>
      </c>
      <c r="L531" s="39">
        <v>10</v>
      </c>
      <c r="M531" s="40"/>
      <c r="N531" s="39">
        <v>2478</v>
      </c>
      <c r="O531" s="40"/>
      <c r="P531" s="40"/>
      <c r="Q531" s="40"/>
      <c r="R531" s="39">
        <v>9</v>
      </c>
      <c r="S531" s="39">
        <v>44</v>
      </c>
      <c r="T531" s="39">
        <v>130</v>
      </c>
      <c r="U531" s="39">
        <v>176</v>
      </c>
      <c r="V531" s="40"/>
      <c r="W531" s="39">
        <v>585</v>
      </c>
      <c r="X531" s="39">
        <v>28</v>
      </c>
      <c r="Y531" s="39">
        <v>97</v>
      </c>
      <c r="Z531" s="39">
        <v>235</v>
      </c>
      <c r="AA531" s="39">
        <v>89</v>
      </c>
      <c r="AB531" s="39">
        <v>73</v>
      </c>
      <c r="AC531" s="39">
        <v>1297</v>
      </c>
      <c r="AD531" s="39">
        <v>1</v>
      </c>
      <c r="AE531" s="40"/>
      <c r="AF531" s="39">
        <v>2764</v>
      </c>
      <c r="AG531" s="40"/>
      <c r="AH531" s="40"/>
      <c r="AI531" s="40"/>
      <c r="AJ531" s="39">
        <v>445</v>
      </c>
      <c r="AK531" s="40"/>
      <c r="AL531" s="40"/>
      <c r="AM531" s="40"/>
      <c r="AN531" s="39">
        <v>0</v>
      </c>
      <c r="AO531" s="40"/>
      <c r="AP531" s="39">
        <v>1</v>
      </c>
      <c r="AQ531" s="40"/>
      <c r="AR531" s="40"/>
      <c r="AS531" s="40"/>
      <c r="AT531" s="39">
        <v>575</v>
      </c>
    </row>
    <row r="532" spans="1:46" ht="20.100000000000001" customHeight="1" x14ac:dyDescent="0.2">
      <c r="D532" s="2" t="s">
        <v>372</v>
      </c>
      <c r="F532" s="37">
        <v>1013</v>
      </c>
      <c r="G532" s="37"/>
      <c r="H532" s="37"/>
      <c r="I532" s="37"/>
      <c r="J532" s="37">
        <v>2418</v>
      </c>
      <c r="K532" s="37">
        <v>46</v>
      </c>
      <c r="L532" s="37">
        <v>7</v>
      </c>
      <c r="M532" s="37"/>
      <c r="N532" s="37">
        <v>2471</v>
      </c>
      <c r="O532" s="37"/>
      <c r="P532" s="37"/>
      <c r="Q532" s="37"/>
      <c r="R532" s="37">
        <v>0</v>
      </c>
      <c r="S532" s="37">
        <v>32</v>
      </c>
      <c r="T532" s="37">
        <v>230</v>
      </c>
      <c r="U532" s="37">
        <v>110</v>
      </c>
      <c r="V532" s="37"/>
      <c r="W532" s="37">
        <v>563</v>
      </c>
      <c r="X532" s="37">
        <v>23</v>
      </c>
      <c r="Y532" s="37">
        <v>159</v>
      </c>
      <c r="Z532" s="37">
        <v>344</v>
      </c>
      <c r="AA532" s="37">
        <v>97</v>
      </c>
      <c r="AB532" s="37">
        <v>61</v>
      </c>
      <c r="AC532" s="37">
        <v>1281</v>
      </c>
      <c r="AD532" s="37">
        <v>1</v>
      </c>
      <c r="AE532" s="37"/>
      <c r="AF532" s="37">
        <v>2901</v>
      </c>
      <c r="AG532" s="37"/>
      <c r="AH532" s="37"/>
      <c r="AI532" s="37"/>
      <c r="AJ532" s="37">
        <v>591</v>
      </c>
      <c r="AK532" s="37"/>
      <c r="AL532" s="37"/>
      <c r="AM532" s="37"/>
      <c r="AN532" s="37">
        <v>0</v>
      </c>
      <c r="AO532" s="37"/>
      <c r="AP532" s="37">
        <v>0</v>
      </c>
      <c r="AQ532" s="37"/>
      <c r="AR532" s="37"/>
      <c r="AS532" s="37"/>
      <c r="AT532" s="37">
        <v>557</v>
      </c>
    </row>
    <row r="533" spans="1:46" ht="20.100000000000001" customHeight="1" x14ac:dyDescent="0.2">
      <c r="D533" s="38" t="s">
        <v>116</v>
      </c>
      <c r="F533" s="39">
        <v>370</v>
      </c>
      <c r="G533" s="40"/>
      <c r="H533" s="40"/>
      <c r="I533" s="40"/>
      <c r="J533" s="39">
        <v>2436</v>
      </c>
      <c r="K533" s="39">
        <v>29</v>
      </c>
      <c r="L533" s="39">
        <v>12</v>
      </c>
      <c r="M533" s="40"/>
      <c r="N533" s="39">
        <v>2477</v>
      </c>
      <c r="O533" s="40"/>
      <c r="P533" s="40"/>
      <c r="Q533" s="40"/>
      <c r="R533" s="39">
        <v>7</v>
      </c>
      <c r="S533" s="39">
        <v>38</v>
      </c>
      <c r="T533" s="39">
        <v>184</v>
      </c>
      <c r="U533" s="39">
        <v>155</v>
      </c>
      <c r="V533" s="40"/>
      <c r="W533" s="39">
        <v>507</v>
      </c>
      <c r="X533" s="39">
        <v>18</v>
      </c>
      <c r="Y533" s="39">
        <v>94</v>
      </c>
      <c r="Z533" s="39">
        <v>361</v>
      </c>
      <c r="AA533" s="39">
        <v>92</v>
      </c>
      <c r="AB533" s="39">
        <v>44</v>
      </c>
      <c r="AC533" s="39">
        <v>934</v>
      </c>
      <c r="AD533" s="39">
        <v>4</v>
      </c>
      <c r="AE533" s="40"/>
      <c r="AF533" s="39">
        <v>2438</v>
      </c>
      <c r="AG533" s="40"/>
      <c r="AH533" s="40"/>
      <c r="AI533" s="40"/>
      <c r="AJ533" s="39">
        <v>404</v>
      </c>
      <c r="AK533" s="40"/>
      <c r="AL533" s="40"/>
      <c r="AM533" s="40"/>
      <c r="AN533" s="39">
        <v>0</v>
      </c>
      <c r="AO533" s="40"/>
      <c r="AP533" s="39">
        <v>5</v>
      </c>
      <c r="AQ533" s="40"/>
      <c r="AR533" s="40"/>
      <c r="AS533" s="40"/>
      <c r="AT533" s="39">
        <v>0</v>
      </c>
    </row>
    <row r="534" spans="1:46" ht="20.100000000000001" customHeight="1" x14ac:dyDescent="0.2">
      <c r="D534" s="2" t="s">
        <v>117</v>
      </c>
      <c r="F534" s="37">
        <v>543</v>
      </c>
      <c r="G534" s="37"/>
      <c r="H534" s="37"/>
      <c r="I534" s="37"/>
      <c r="J534" s="37">
        <v>2434</v>
      </c>
      <c r="K534" s="37">
        <v>29</v>
      </c>
      <c r="L534" s="37">
        <v>15</v>
      </c>
      <c r="M534" s="37"/>
      <c r="N534" s="37">
        <v>2478</v>
      </c>
      <c r="O534" s="37"/>
      <c r="P534" s="37"/>
      <c r="Q534" s="37"/>
      <c r="R534" s="37">
        <v>0</v>
      </c>
      <c r="S534" s="37">
        <v>39</v>
      </c>
      <c r="T534" s="37">
        <v>270</v>
      </c>
      <c r="U534" s="37">
        <v>122</v>
      </c>
      <c r="V534" s="37"/>
      <c r="W534" s="37">
        <v>415</v>
      </c>
      <c r="X534" s="37">
        <v>26</v>
      </c>
      <c r="Y534" s="37">
        <v>88</v>
      </c>
      <c r="Z534" s="37">
        <v>156</v>
      </c>
      <c r="AA534" s="37">
        <v>58</v>
      </c>
      <c r="AB534" s="37">
        <v>26</v>
      </c>
      <c r="AC534" s="37">
        <v>1376</v>
      </c>
      <c r="AD534" s="37">
        <v>5</v>
      </c>
      <c r="AE534" s="37"/>
      <c r="AF534" s="37">
        <v>2581</v>
      </c>
      <c r="AG534" s="37"/>
      <c r="AH534" s="37"/>
      <c r="AI534" s="37"/>
      <c r="AJ534" s="37">
        <v>433</v>
      </c>
      <c r="AK534" s="37"/>
      <c r="AL534" s="37"/>
      <c r="AM534" s="37"/>
      <c r="AN534" s="37">
        <v>0</v>
      </c>
      <c r="AO534" s="37"/>
      <c r="AP534" s="37">
        <v>7</v>
      </c>
      <c r="AQ534" s="37"/>
      <c r="AR534" s="37"/>
      <c r="AS534" s="37"/>
      <c r="AT534" s="37">
        <v>1</v>
      </c>
    </row>
    <row r="535" spans="1:46" ht="20.100000000000001" customHeight="1" x14ac:dyDescent="0.2">
      <c r="D535" s="38" t="s">
        <v>105</v>
      </c>
      <c r="F535" s="39">
        <v>731</v>
      </c>
      <c r="G535" s="40"/>
      <c r="H535" s="40"/>
      <c r="I535" s="40"/>
      <c r="J535" s="39">
        <v>2431</v>
      </c>
      <c r="K535" s="39">
        <v>18</v>
      </c>
      <c r="L535" s="39">
        <v>4</v>
      </c>
      <c r="M535" s="40"/>
      <c r="N535" s="39">
        <v>2453</v>
      </c>
      <c r="O535" s="40"/>
      <c r="P535" s="40"/>
      <c r="Q535" s="40"/>
      <c r="R535" s="39">
        <v>2</v>
      </c>
      <c r="S535" s="39">
        <v>36</v>
      </c>
      <c r="T535" s="39">
        <v>159</v>
      </c>
      <c r="U535" s="39">
        <v>166</v>
      </c>
      <c r="V535" s="40"/>
      <c r="W535" s="39">
        <v>499</v>
      </c>
      <c r="X535" s="39">
        <v>26</v>
      </c>
      <c r="Y535" s="39">
        <v>93</v>
      </c>
      <c r="Z535" s="39">
        <v>479</v>
      </c>
      <c r="AA535" s="39">
        <v>94</v>
      </c>
      <c r="AB535" s="39">
        <v>28</v>
      </c>
      <c r="AC535" s="39">
        <v>1013</v>
      </c>
      <c r="AD535" s="39">
        <v>0</v>
      </c>
      <c r="AE535" s="40"/>
      <c r="AF535" s="39">
        <v>2595</v>
      </c>
      <c r="AG535" s="40"/>
      <c r="AH535" s="40"/>
      <c r="AI535" s="40"/>
      <c r="AJ535" s="39">
        <v>589</v>
      </c>
      <c r="AK535" s="40"/>
      <c r="AL535" s="40"/>
      <c r="AM535" s="40"/>
      <c r="AN535" s="39">
        <v>0</v>
      </c>
      <c r="AO535" s="40"/>
      <c r="AP535" s="39">
        <v>0</v>
      </c>
      <c r="AQ535" s="40"/>
      <c r="AR535" s="40"/>
      <c r="AS535" s="40"/>
      <c r="AT535" s="39">
        <v>31</v>
      </c>
    </row>
    <row r="536" spans="1:46"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spans="1:46" s="1" customFormat="1" ht="20.100000000000001" customHeight="1" x14ac:dyDescent="0.2">
      <c r="A537" s="3"/>
      <c r="B537" s="6"/>
      <c r="C537" s="42" t="s">
        <v>180</v>
      </c>
      <c r="D537" s="42"/>
      <c r="E537" s="5"/>
      <c r="F537" s="44">
        <v>5872</v>
      </c>
      <c r="G537" s="45"/>
      <c r="H537" s="45"/>
      <c r="I537" s="45"/>
      <c r="J537" s="44">
        <v>19518</v>
      </c>
      <c r="K537" s="44">
        <v>200</v>
      </c>
      <c r="L537" s="44">
        <v>87</v>
      </c>
      <c r="M537" s="45"/>
      <c r="N537" s="44">
        <v>19805</v>
      </c>
      <c r="O537" s="45"/>
      <c r="P537" s="45"/>
      <c r="Q537" s="45"/>
      <c r="R537" s="44">
        <v>102</v>
      </c>
      <c r="S537" s="44">
        <v>352</v>
      </c>
      <c r="T537" s="44">
        <v>1549</v>
      </c>
      <c r="U537" s="44">
        <v>1127</v>
      </c>
      <c r="V537" s="45"/>
      <c r="W537" s="44">
        <v>4125</v>
      </c>
      <c r="X537" s="44">
        <v>212</v>
      </c>
      <c r="Y537" s="44">
        <v>871</v>
      </c>
      <c r="Z537" s="44">
        <v>2683</v>
      </c>
      <c r="AA537" s="44">
        <v>673</v>
      </c>
      <c r="AB537" s="44">
        <v>380</v>
      </c>
      <c r="AC537" s="44">
        <v>9551</v>
      </c>
      <c r="AD537" s="44">
        <v>16</v>
      </c>
      <c r="AE537" s="45"/>
      <c r="AF537" s="44">
        <v>21641</v>
      </c>
      <c r="AG537" s="45"/>
      <c r="AH537" s="45"/>
      <c r="AI537" s="45"/>
      <c r="AJ537" s="44">
        <v>4011</v>
      </c>
      <c r="AK537" s="45"/>
      <c r="AL537" s="45"/>
      <c r="AM537" s="45"/>
      <c r="AN537" s="44">
        <v>0</v>
      </c>
      <c r="AO537" s="45"/>
      <c r="AP537" s="44">
        <v>33</v>
      </c>
      <c r="AQ537" s="45"/>
      <c r="AR537" s="45"/>
      <c r="AS537" s="45"/>
      <c r="AT537" s="44">
        <v>2687</v>
      </c>
    </row>
    <row r="538" spans="1:46"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row>
    <row r="539" spans="1:46" s="1" customFormat="1" ht="20.100000000000001" customHeight="1" x14ac:dyDescent="0.25">
      <c r="A539" s="3"/>
      <c r="B539" s="49" t="s">
        <v>303</v>
      </c>
      <c r="C539" s="50"/>
      <c r="D539" s="50"/>
      <c r="E539" s="5"/>
      <c r="F539" s="51">
        <v>5872</v>
      </c>
      <c r="G539" s="52"/>
      <c r="H539" s="52"/>
      <c r="I539" s="52"/>
      <c r="J539" s="51">
        <v>19518</v>
      </c>
      <c r="K539" s="51">
        <v>200</v>
      </c>
      <c r="L539" s="51">
        <v>87</v>
      </c>
      <c r="M539" s="52"/>
      <c r="N539" s="51">
        <v>19805</v>
      </c>
      <c r="O539" s="52"/>
      <c r="P539" s="52"/>
      <c r="Q539" s="52"/>
      <c r="R539" s="51">
        <v>102</v>
      </c>
      <c r="S539" s="51">
        <v>352</v>
      </c>
      <c r="T539" s="51">
        <v>1549</v>
      </c>
      <c r="U539" s="51">
        <v>1127</v>
      </c>
      <c r="V539" s="52"/>
      <c r="W539" s="51">
        <v>4125</v>
      </c>
      <c r="X539" s="51">
        <v>212</v>
      </c>
      <c r="Y539" s="51">
        <v>871</v>
      </c>
      <c r="Z539" s="51">
        <v>2683</v>
      </c>
      <c r="AA539" s="51">
        <v>673</v>
      </c>
      <c r="AB539" s="51">
        <v>380</v>
      </c>
      <c r="AC539" s="51">
        <v>9551</v>
      </c>
      <c r="AD539" s="51">
        <v>16</v>
      </c>
      <c r="AE539" s="52"/>
      <c r="AF539" s="51">
        <v>21641</v>
      </c>
      <c r="AG539" s="52"/>
      <c r="AH539" s="52"/>
      <c r="AI539" s="52"/>
      <c r="AJ539" s="51">
        <v>4011</v>
      </c>
      <c r="AK539" s="52"/>
      <c r="AL539" s="52"/>
      <c r="AM539" s="52"/>
      <c r="AN539" s="51">
        <v>0</v>
      </c>
      <c r="AO539" s="52"/>
      <c r="AP539" s="51">
        <v>33</v>
      </c>
      <c r="AQ539" s="52"/>
      <c r="AR539" s="52"/>
      <c r="AS539" s="52"/>
      <c r="AT539" s="51">
        <v>2687</v>
      </c>
    </row>
    <row r="540" spans="1:46"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spans="1:46"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spans="1:46"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spans="1:46" ht="20.100000000000001" customHeight="1" x14ac:dyDescent="0.2">
      <c r="D543" s="2" t="s">
        <v>98</v>
      </c>
      <c r="F543" s="37">
        <v>364</v>
      </c>
      <c r="G543" s="37"/>
      <c r="H543" s="37"/>
      <c r="I543" s="37"/>
      <c r="J543" s="37">
        <v>2276</v>
      </c>
      <c r="K543" s="37">
        <v>6</v>
      </c>
      <c r="L543" s="37">
        <v>4</v>
      </c>
      <c r="M543" s="37"/>
      <c r="N543" s="37">
        <v>2286</v>
      </c>
      <c r="O543" s="37"/>
      <c r="P543" s="37"/>
      <c r="Q543" s="37"/>
      <c r="R543" s="37">
        <v>5</v>
      </c>
      <c r="S543" s="37">
        <v>67</v>
      </c>
      <c r="T543" s="37">
        <v>74</v>
      </c>
      <c r="U543" s="37">
        <v>35</v>
      </c>
      <c r="V543" s="37"/>
      <c r="W543" s="37">
        <v>539</v>
      </c>
      <c r="X543" s="37">
        <v>49</v>
      </c>
      <c r="Y543" s="37">
        <v>7</v>
      </c>
      <c r="Z543" s="37">
        <v>250</v>
      </c>
      <c r="AA543" s="37">
        <v>182</v>
      </c>
      <c r="AB543" s="37">
        <v>83</v>
      </c>
      <c r="AC543" s="37">
        <v>891</v>
      </c>
      <c r="AD543" s="37">
        <v>1</v>
      </c>
      <c r="AE543" s="37"/>
      <c r="AF543" s="37">
        <v>2183</v>
      </c>
      <c r="AG543" s="37"/>
      <c r="AH543" s="37"/>
      <c r="AI543" s="37"/>
      <c r="AJ543" s="37">
        <v>467</v>
      </c>
      <c r="AK543" s="37"/>
      <c r="AL543" s="37"/>
      <c r="AM543" s="37"/>
      <c r="AN543" s="37">
        <v>0</v>
      </c>
      <c r="AO543" s="37"/>
      <c r="AP543" s="37">
        <v>0</v>
      </c>
      <c r="AQ543" s="37"/>
      <c r="AR543" s="37"/>
      <c r="AS543" s="37"/>
      <c r="AT543" s="37">
        <v>0</v>
      </c>
    </row>
    <row r="544" spans="1:46" ht="20.100000000000001" customHeight="1" x14ac:dyDescent="0.2">
      <c r="D544" s="38" t="s">
        <v>173</v>
      </c>
      <c r="F544" s="39">
        <v>279</v>
      </c>
      <c r="G544" s="40"/>
      <c r="H544" s="40"/>
      <c r="I544" s="40"/>
      <c r="J544" s="39">
        <v>2267</v>
      </c>
      <c r="K544" s="39">
        <v>3</v>
      </c>
      <c r="L544" s="39">
        <v>10</v>
      </c>
      <c r="M544" s="40"/>
      <c r="N544" s="39">
        <v>2280</v>
      </c>
      <c r="O544" s="40"/>
      <c r="P544" s="40"/>
      <c r="Q544" s="40"/>
      <c r="R544" s="39">
        <v>3</v>
      </c>
      <c r="S544" s="39">
        <v>55</v>
      </c>
      <c r="T544" s="39">
        <v>219</v>
      </c>
      <c r="U544" s="39">
        <v>53</v>
      </c>
      <c r="V544" s="40"/>
      <c r="W544" s="39">
        <v>457</v>
      </c>
      <c r="X544" s="39">
        <v>2</v>
      </c>
      <c r="Y544" s="39">
        <v>3</v>
      </c>
      <c r="Z544" s="39">
        <v>309</v>
      </c>
      <c r="AA544" s="39">
        <v>45</v>
      </c>
      <c r="AB544" s="39">
        <v>62</v>
      </c>
      <c r="AC544" s="39">
        <v>1009</v>
      </c>
      <c r="AD544" s="39">
        <v>0</v>
      </c>
      <c r="AE544" s="40"/>
      <c r="AF544" s="39">
        <v>2217</v>
      </c>
      <c r="AG544" s="40"/>
      <c r="AH544" s="40"/>
      <c r="AI544" s="40"/>
      <c r="AJ544" s="39">
        <v>342</v>
      </c>
      <c r="AK544" s="40"/>
      <c r="AL544" s="40"/>
      <c r="AM544" s="40"/>
      <c r="AN544" s="39">
        <v>0</v>
      </c>
      <c r="AO544" s="40"/>
      <c r="AP544" s="39">
        <v>0</v>
      </c>
      <c r="AQ544" s="40"/>
      <c r="AR544" s="40"/>
      <c r="AS544" s="40"/>
      <c r="AT544" s="39">
        <v>0</v>
      </c>
    </row>
    <row r="545" spans="1:46" ht="20.100000000000001" customHeight="1" x14ac:dyDescent="0.2">
      <c r="D545" s="2" t="s">
        <v>113</v>
      </c>
      <c r="F545" s="37">
        <v>97</v>
      </c>
      <c r="G545" s="37"/>
      <c r="H545" s="37"/>
      <c r="I545" s="37"/>
      <c r="J545" s="37">
        <v>534</v>
      </c>
      <c r="K545" s="37">
        <v>5</v>
      </c>
      <c r="L545" s="37">
        <v>3</v>
      </c>
      <c r="M545" s="37"/>
      <c r="N545" s="37">
        <v>542</v>
      </c>
      <c r="O545" s="37"/>
      <c r="P545" s="37"/>
      <c r="Q545" s="37"/>
      <c r="R545" s="37">
        <v>1</v>
      </c>
      <c r="S545" s="37">
        <v>30</v>
      </c>
      <c r="T545" s="37">
        <v>37</v>
      </c>
      <c r="U545" s="37">
        <v>50</v>
      </c>
      <c r="V545" s="37"/>
      <c r="W545" s="37">
        <v>60</v>
      </c>
      <c r="X545" s="37">
        <v>0</v>
      </c>
      <c r="Y545" s="37">
        <v>2</v>
      </c>
      <c r="Z545" s="37">
        <v>12</v>
      </c>
      <c r="AA545" s="37">
        <v>23</v>
      </c>
      <c r="AB545" s="37">
        <v>16</v>
      </c>
      <c r="AC545" s="37">
        <v>252</v>
      </c>
      <c r="AD545" s="37">
        <v>0</v>
      </c>
      <c r="AE545" s="37"/>
      <c r="AF545" s="37">
        <v>483</v>
      </c>
      <c r="AG545" s="37"/>
      <c r="AH545" s="37"/>
      <c r="AI545" s="37"/>
      <c r="AJ545" s="37">
        <v>156</v>
      </c>
      <c r="AK545" s="37"/>
      <c r="AL545" s="37"/>
      <c r="AM545" s="37"/>
      <c r="AN545" s="37">
        <v>0</v>
      </c>
      <c r="AO545" s="37"/>
      <c r="AP545" s="37">
        <v>0</v>
      </c>
      <c r="AQ545" s="37"/>
      <c r="AR545" s="37"/>
      <c r="AS545" s="37"/>
      <c r="AT545" s="37">
        <v>2</v>
      </c>
    </row>
    <row r="546" spans="1:46" ht="20.100000000000001" customHeight="1" x14ac:dyDescent="0.2">
      <c r="D546" s="38" t="s">
        <v>101</v>
      </c>
      <c r="F546" s="39">
        <v>84</v>
      </c>
      <c r="G546" s="40"/>
      <c r="H546" s="40"/>
      <c r="I546" s="40"/>
      <c r="J546" s="39">
        <v>544</v>
      </c>
      <c r="K546" s="39">
        <v>4</v>
      </c>
      <c r="L546" s="39">
        <v>1</v>
      </c>
      <c r="M546" s="40"/>
      <c r="N546" s="39">
        <v>549</v>
      </c>
      <c r="O546" s="40"/>
      <c r="P546" s="40"/>
      <c r="Q546" s="40"/>
      <c r="R546" s="39">
        <v>1</v>
      </c>
      <c r="S546" s="39">
        <v>34</v>
      </c>
      <c r="T546" s="39">
        <v>43</v>
      </c>
      <c r="U546" s="39">
        <v>15</v>
      </c>
      <c r="V546" s="40"/>
      <c r="W546" s="39">
        <v>66</v>
      </c>
      <c r="X546" s="39">
        <v>7</v>
      </c>
      <c r="Y546" s="39">
        <v>5</v>
      </c>
      <c r="Z546" s="39">
        <v>48</v>
      </c>
      <c r="AA546" s="39">
        <v>38</v>
      </c>
      <c r="AB546" s="39">
        <v>28</v>
      </c>
      <c r="AC546" s="39">
        <v>242</v>
      </c>
      <c r="AD546" s="39">
        <v>0</v>
      </c>
      <c r="AE546" s="40"/>
      <c r="AF546" s="39">
        <v>527</v>
      </c>
      <c r="AG546" s="40"/>
      <c r="AH546" s="40"/>
      <c r="AI546" s="40"/>
      <c r="AJ546" s="39">
        <v>104</v>
      </c>
      <c r="AK546" s="40"/>
      <c r="AL546" s="40"/>
      <c r="AM546" s="40"/>
      <c r="AN546" s="39">
        <v>0</v>
      </c>
      <c r="AO546" s="40"/>
      <c r="AP546" s="39">
        <v>2</v>
      </c>
      <c r="AQ546" s="40"/>
      <c r="AR546" s="40"/>
      <c r="AS546" s="40"/>
      <c r="AT546" s="39">
        <v>1</v>
      </c>
    </row>
    <row r="547" spans="1:46" ht="20.100000000000001" customHeight="1" x14ac:dyDescent="0.2">
      <c r="D547" s="2" t="s">
        <v>117</v>
      </c>
      <c r="F547" s="37">
        <v>235</v>
      </c>
      <c r="G547" s="37"/>
      <c r="H547" s="37"/>
      <c r="I547" s="37"/>
      <c r="J547" s="37">
        <v>955</v>
      </c>
      <c r="K547" s="37">
        <v>4</v>
      </c>
      <c r="L547" s="37">
        <v>2</v>
      </c>
      <c r="M547" s="37"/>
      <c r="N547" s="37">
        <v>961</v>
      </c>
      <c r="O547" s="37"/>
      <c r="P547" s="37"/>
      <c r="Q547" s="37"/>
      <c r="R547" s="37">
        <v>0</v>
      </c>
      <c r="S547" s="37">
        <v>34</v>
      </c>
      <c r="T547" s="37">
        <v>79</v>
      </c>
      <c r="U547" s="37">
        <v>55</v>
      </c>
      <c r="V547" s="37"/>
      <c r="W547" s="37">
        <v>156</v>
      </c>
      <c r="X547" s="37">
        <v>4</v>
      </c>
      <c r="Y547" s="37">
        <v>2</v>
      </c>
      <c r="Z547" s="37">
        <v>47</v>
      </c>
      <c r="AA547" s="37">
        <v>54</v>
      </c>
      <c r="AB547" s="37">
        <v>18</v>
      </c>
      <c r="AC547" s="37">
        <v>548</v>
      </c>
      <c r="AD547" s="37">
        <v>0</v>
      </c>
      <c r="AE547" s="37"/>
      <c r="AF547" s="37">
        <v>997</v>
      </c>
      <c r="AG547" s="37"/>
      <c r="AH547" s="37"/>
      <c r="AI547" s="37"/>
      <c r="AJ547" s="37">
        <v>176</v>
      </c>
      <c r="AK547" s="37"/>
      <c r="AL547" s="37"/>
      <c r="AM547" s="37"/>
      <c r="AN547" s="37">
        <v>0</v>
      </c>
      <c r="AO547" s="37"/>
      <c r="AP547" s="37">
        <v>23</v>
      </c>
      <c r="AQ547" s="37"/>
      <c r="AR547" s="37"/>
      <c r="AS547" s="37"/>
      <c r="AT547" s="37">
        <v>0</v>
      </c>
    </row>
    <row r="548" spans="1:46" ht="20.100000000000001" customHeight="1" x14ac:dyDescent="0.2">
      <c r="D548" s="38" t="s">
        <v>105</v>
      </c>
      <c r="F548" s="39">
        <v>173</v>
      </c>
      <c r="G548" s="40"/>
      <c r="H548" s="40"/>
      <c r="I548" s="40"/>
      <c r="J548" s="39">
        <v>966</v>
      </c>
      <c r="K548" s="39">
        <v>17</v>
      </c>
      <c r="L548" s="39">
        <v>15</v>
      </c>
      <c r="M548" s="40"/>
      <c r="N548" s="39">
        <v>998</v>
      </c>
      <c r="O548" s="40"/>
      <c r="P548" s="40"/>
      <c r="Q548" s="40"/>
      <c r="R548" s="39">
        <v>1</v>
      </c>
      <c r="S548" s="39">
        <v>32</v>
      </c>
      <c r="T548" s="39">
        <v>65</v>
      </c>
      <c r="U548" s="39">
        <v>37</v>
      </c>
      <c r="V548" s="40"/>
      <c r="W548" s="39">
        <v>186</v>
      </c>
      <c r="X548" s="39">
        <v>2</v>
      </c>
      <c r="Y548" s="39">
        <v>2</v>
      </c>
      <c r="Z548" s="39">
        <v>30</v>
      </c>
      <c r="AA548" s="39">
        <v>75</v>
      </c>
      <c r="AB548" s="39">
        <v>16</v>
      </c>
      <c r="AC548" s="39">
        <v>495</v>
      </c>
      <c r="AD548" s="39">
        <v>0</v>
      </c>
      <c r="AE548" s="40"/>
      <c r="AF548" s="39">
        <v>941</v>
      </c>
      <c r="AG548" s="40"/>
      <c r="AH548" s="40"/>
      <c r="AI548" s="40"/>
      <c r="AJ548" s="39">
        <v>218</v>
      </c>
      <c r="AK548" s="40"/>
      <c r="AL548" s="40"/>
      <c r="AM548" s="40"/>
      <c r="AN548" s="39">
        <v>0</v>
      </c>
      <c r="AO548" s="40"/>
      <c r="AP548" s="39">
        <v>12</v>
      </c>
      <c r="AQ548" s="40"/>
      <c r="AR548" s="40"/>
      <c r="AS548" s="40"/>
      <c r="AT548" s="39">
        <v>0</v>
      </c>
    </row>
    <row r="549" spans="1:46" ht="20.100000000000001" customHeight="1" x14ac:dyDescent="0.2">
      <c r="D549" s="2" t="s">
        <v>106</v>
      </c>
      <c r="F549" s="37">
        <v>306</v>
      </c>
      <c r="G549" s="37"/>
      <c r="H549" s="37"/>
      <c r="I549" s="37"/>
      <c r="J549" s="37">
        <v>2339</v>
      </c>
      <c r="K549" s="37">
        <v>45</v>
      </c>
      <c r="L549" s="37">
        <v>5</v>
      </c>
      <c r="M549" s="37"/>
      <c r="N549" s="37">
        <v>2389</v>
      </c>
      <c r="O549" s="37"/>
      <c r="P549" s="37"/>
      <c r="Q549" s="37"/>
      <c r="R549" s="37">
        <v>5</v>
      </c>
      <c r="S549" s="37">
        <v>204</v>
      </c>
      <c r="T549" s="37">
        <v>289</v>
      </c>
      <c r="U549" s="37">
        <v>100</v>
      </c>
      <c r="V549" s="37"/>
      <c r="W549" s="37">
        <v>296</v>
      </c>
      <c r="X549" s="37">
        <v>4</v>
      </c>
      <c r="Y549" s="37">
        <v>5</v>
      </c>
      <c r="Z549" s="37">
        <v>112</v>
      </c>
      <c r="AA549" s="37">
        <v>140</v>
      </c>
      <c r="AB549" s="37">
        <v>59</v>
      </c>
      <c r="AC549" s="37">
        <v>1085</v>
      </c>
      <c r="AD549" s="37">
        <v>2</v>
      </c>
      <c r="AE549" s="37"/>
      <c r="AF549" s="37">
        <v>2301</v>
      </c>
      <c r="AG549" s="37"/>
      <c r="AH549" s="37"/>
      <c r="AI549" s="37"/>
      <c r="AJ549" s="37">
        <v>394</v>
      </c>
      <c r="AK549" s="37"/>
      <c r="AL549" s="37"/>
      <c r="AM549" s="37"/>
      <c r="AN549" s="37">
        <v>0</v>
      </c>
      <c r="AO549" s="37"/>
      <c r="AP549" s="37">
        <v>0</v>
      </c>
      <c r="AQ549" s="37"/>
      <c r="AR549" s="37"/>
      <c r="AS549" s="37"/>
      <c r="AT549" s="37">
        <v>4</v>
      </c>
    </row>
    <row r="550" spans="1:46" ht="20.100000000000001" customHeight="1" x14ac:dyDescent="0.2">
      <c r="D550" s="38" t="s">
        <v>118</v>
      </c>
      <c r="F550" s="39">
        <v>423</v>
      </c>
      <c r="G550" s="40"/>
      <c r="H550" s="40"/>
      <c r="I550" s="40"/>
      <c r="J550" s="39">
        <v>2230</v>
      </c>
      <c r="K550" s="39">
        <v>19</v>
      </c>
      <c r="L550" s="39">
        <v>19</v>
      </c>
      <c r="M550" s="40"/>
      <c r="N550" s="39">
        <v>2268</v>
      </c>
      <c r="O550" s="40"/>
      <c r="P550" s="40"/>
      <c r="Q550" s="40"/>
      <c r="R550" s="39">
        <v>12</v>
      </c>
      <c r="S550" s="39">
        <v>128</v>
      </c>
      <c r="T550" s="39">
        <v>224</v>
      </c>
      <c r="U550" s="39">
        <v>140</v>
      </c>
      <c r="V550" s="40"/>
      <c r="W550" s="39">
        <v>344</v>
      </c>
      <c r="X550" s="39">
        <v>2</v>
      </c>
      <c r="Y550" s="39">
        <v>18</v>
      </c>
      <c r="Z550" s="39">
        <v>124</v>
      </c>
      <c r="AA550" s="39">
        <v>104</v>
      </c>
      <c r="AB550" s="39">
        <v>29</v>
      </c>
      <c r="AC550" s="39">
        <v>1148</v>
      </c>
      <c r="AD550" s="39">
        <v>0</v>
      </c>
      <c r="AE550" s="40"/>
      <c r="AF550" s="39">
        <v>2273</v>
      </c>
      <c r="AG550" s="40"/>
      <c r="AH550" s="40"/>
      <c r="AI550" s="40"/>
      <c r="AJ550" s="39">
        <v>418</v>
      </c>
      <c r="AK550" s="40"/>
      <c r="AL550" s="40"/>
      <c r="AM550" s="40"/>
      <c r="AN550" s="39">
        <v>0</v>
      </c>
      <c r="AO550" s="40"/>
      <c r="AP550" s="39">
        <v>0</v>
      </c>
      <c r="AQ550" s="40"/>
      <c r="AR550" s="40"/>
      <c r="AS550" s="40"/>
      <c r="AT550" s="39">
        <v>370</v>
      </c>
    </row>
    <row r="551" spans="1:46" ht="20.100000000000001" customHeight="1" x14ac:dyDescent="0.2">
      <c r="D551" s="2" t="s">
        <v>305</v>
      </c>
      <c r="F551" s="37">
        <v>351</v>
      </c>
      <c r="G551" s="37"/>
      <c r="H551" s="37"/>
      <c r="I551" s="37"/>
      <c r="J551" s="37">
        <v>2281</v>
      </c>
      <c r="K551" s="37">
        <v>14</v>
      </c>
      <c r="L551" s="37">
        <v>16</v>
      </c>
      <c r="M551" s="37"/>
      <c r="N551" s="37">
        <v>2311</v>
      </c>
      <c r="O551" s="37"/>
      <c r="P551" s="37"/>
      <c r="Q551" s="37"/>
      <c r="R551" s="37">
        <v>21</v>
      </c>
      <c r="S551" s="37">
        <v>77</v>
      </c>
      <c r="T551" s="37">
        <v>117</v>
      </c>
      <c r="U551" s="37">
        <v>73</v>
      </c>
      <c r="V551" s="37"/>
      <c r="W551" s="37">
        <v>363</v>
      </c>
      <c r="X551" s="37">
        <v>1</v>
      </c>
      <c r="Y551" s="37">
        <v>1</v>
      </c>
      <c r="Z551" s="37">
        <v>114</v>
      </c>
      <c r="AA551" s="37">
        <v>167</v>
      </c>
      <c r="AB551" s="37">
        <v>103</v>
      </c>
      <c r="AC551" s="37">
        <v>1103</v>
      </c>
      <c r="AD551" s="37">
        <v>14</v>
      </c>
      <c r="AE551" s="37"/>
      <c r="AF551" s="37">
        <v>2154</v>
      </c>
      <c r="AG551" s="37"/>
      <c r="AH551" s="37"/>
      <c r="AI551" s="37"/>
      <c r="AJ551" s="37">
        <v>508</v>
      </c>
      <c r="AK551" s="37"/>
      <c r="AL551" s="37"/>
      <c r="AM551" s="37"/>
      <c r="AN551" s="37">
        <v>0</v>
      </c>
      <c r="AO551" s="37"/>
      <c r="AP551" s="37">
        <v>0</v>
      </c>
      <c r="AQ551" s="37"/>
      <c r="AR551" s="37"/>
      <c r="AS551" s="37"/>
      <c r="AT551" s="37">
        <v>0</v>
      </c>
    </row>
    <row r="552" spans="1:46"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spans="1:46" s="1" customFormat="1" ht="20.100000000000001" customHeight="1" x14ac:dyDescent="0.2">
      <c r="A553" s="3"/>
      <c r="B553" s="6"/>
      <c r="C553" s="42" t="s">
        <v>180</v>
      </c>
      <c r="D553" s="42"/>
      <c r="E553" s="5"/>
      <c r="F553" s="44">
        <v>2312</v>
      </c>
      <c r="G553" s="45"/>
      <c r="H553" s="45"/>
      <c r="I553" s="45"/>
      <c r="J553" s="44">
        <v>14392</v>
      </c>
      <c r="K553" s="44">
        <v>117</v>
      </c>
      <c r="L553" s="44">
        <v>75</v>
      </c>
      <c r="M553" s="45"/>
      <c r="N553" s="44">
        <v>14584</v>
      </c>
      <c r="O553" s="45"/>
      <c r="P553" s="45"/>
      <c r="Q553" s="45"/>
      <c r="R553" s="44">
        <v>49</v>
      </c>
      <c r="S553" s="44">
        <v>661</v>
      </c>
      <c r="T553" s="44">
        <v>1147</v>
      </c>
      <c r="U553" s="44">
        <v>558</v>
      </c>
      <c r="V553" s="45"/>
      <c r="W553" s="44">
        <v>2467</v>
      </c>
      <c r="X553" s="44">
        <v>71</v>
      </c>
      <c r="Y553" s="44">
        <v>45</v>
      </c>
      <c r="Z553" s="44">
        <v>1046</v>
      </c>
      <c r="AA553" s="44">
        <v>828</v>
      </c>
      <c r="AB553" s="44">
        <v>414</v>
      </c>
      <c r="AC553" s="44">
        <v>6773</v>
      </c>
      <c r="AD553" s="44">
        <v>17</v>
      </c>
      <c r="AE553" s="45"/>
      <c r="AF553" s="44">
        <v>14076</v>
      </c>
      <c r="AG553" s="45"/>
      <c r="AH553" s="45"/>
      <c r="AI553" s="45"/>
      <c r="AJ553" s="44">
        <v>2783</v>
      </c>
      <c r="AK553" s="45"/>
      <c r="AL553" s="45"/>
      <c r="AM553" s="45"/>
      <c r="AN553" s="44">
        <v>0</v>
      </c>
      <c r="AO553" s="45"/>
      <c r="AP553" s="44">
        <v>37</v>
      </c>
      <c r="AQ553" s="45"/>
      <c r="AR553" s="45"/>
      <c r="AS553" s="45"/>
      <c r="AT553" s="44">
        <v>377</v>
      </c>
    </row>
    <row r="554" spans="1:46"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row>
    <row r="555" spans="1:46"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row>
    <row r="556" spans="1:46" s="1" customFormat="1" ht="20.100000000000001" customHeight="1" x14ac:dyDescent="0.2">
      <c r="A556" s="3"/>
      <c r="B556" s="6"/>
      <c r="C556" s="3"/>
      <c r="D556" s="41" t="s">
        <v>98</v>
      </c>
      <c r="E556" s="5"/>
      <c r="F556" s="37">
        <v>582</v>
      </c>
      <c r="G556" s="37"/>
      <c r="H556" s="37"/>
      <c r="I556" s="37"/>
      <c r="J556" s="37">
        <v>1725</v>
      </c>
      <c r="K556" s="37">
        <v>11</v>
      </c>
      <c r="L556" s="37">
        <v>20</v>
      </c>
      <c r="M556" s="37"/>
      <c r="N556" s="37">
        <v>1756</v>
      </c>
      <c r="O556" s="37"/>
      <c r="P556" s="37"/>
      <c r="Q556" s="37"/>
      <c r="R556" s="37">
        <v>2</v>
      </c>
      <c r="S556" s="37">
        <v>88</v>
      </c>
      <c r="T556" s="37">
        <v>134</v>
      </c>
      <c r="U556" s="37">
        <v>80</v>
      </c>
      <c r="V556" s="37"/>
      <c r="W556" s="37">
        <v>178</v>
      </c>
      <c r="X556" s="37">
        <v>1</v>
      </c>
      <c r="Y556" s="37">
        <v>18</v>
      </c>
      <c r="Z556" s="37">
        <v>122</v>
      </c>
      <c r="AA556" s="37">
        <v>56</v>
      </c>
      <c r="AB556" s="37">
        <v>46</v>
      </c>
      <c r="AC556" s="37">
        <v>1189</v>
      </c>
      <c r="AD556" s="37">
        <v>0</v>
      </c>
      <c r="AE556" s="37"/>
      <c r="AF556" s="37">
        <v>1914</v>
      </c>
      <c r="AG556" s="37"/>
      <c r="AH556" s="37"/>
      <c r="AI556" s="37"/>
      <c r="AJ556" s="37">
        <v>398</v>
      </c>
      <c r="AK556" s="37"/>
      <c r="AL556" s="37"/>
      <c r="AM556" s="37"/>
      <c r="AN556" s="37">
        <v>0</v>
      </c>
      <c r="AO556" s="37"/>
      <c r="AP556" s="37">
        <v>26</v>
      </c>
      <c r="AQ556" s="37"/>
      <c r="AR556" s="37"/>
      <c r="AS556" s="37"/>
      <c r="AT556" s="37">
        <v>267</v>
      </c>
    </row>
    <row r="557" spans="1:46"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row>
    <row r="558" spans="1:46" s="1" customFormat="1" ht="20.100000000000001" customHeight="1" x14ac:dyDescent="0.2">
      <c r="A558" s="3"/>
      <c r="B558" s="6"/>
      <c r="C558" s="42" t="s">
        <v>171</v>
      </c>
      <c r="D558" s="42"/>
      <c r="E558" s="5"/>
      <c r="F558" s="44">
        <v>582</v>
      </c>
      <c r="G558" s="45"/>
      <c r="H558" s="45"/>
      <c r="I558" s="45"/>
      <c r="J558" s="44">
        <v>1725</v>
      </c>
      <c r="K558" s="44">
        <v>11</v>
      </c>
      <c r="L558" s="44">
        <v>20</v>
      </c>
      <c r="M558" s="45"/>
      <c r="N558" s="44">
        <v>1756</v>
      </c>
      <c r="O558" s="45"/>
      <c r="P558" s="45"/>
      <c r="Q558" s="45"/>
      <c r="R558" s="44">
        <v>2</v>
      </c>
      <c r="S558" s="44">
        <v>88</v>
      </c>
      <c r="T558" s="44">
        <v>134</v>
      </c>
      <c r="U558" s="44">
        <v>80</v>
      </c>
      <c r="V558" s="45"/>
      <c r="W558" s="44">
        <v>178</v>
      </c>
      <c r="X558" s="44">
        <v>1</v>
      </c>
      <c r="Y558" s="44">
        <v>18</v>
      </c>
      <c r="Z558" s="44">
        <v>122</v>
      </c>
      <c r="AA558" s="44">
        <v>56</v>
      </c>
      <c r="AB558" s="44">
        <v>46</v>
      </c>
      <c r="AC558" s="44">
        <v>1189</v>
      </c>
      <c r="AD558" s="44">
        <v>0</v>
      </c>
      <c r="AE558" s="45"/>
      <c r="AF558" s="44">
        <v>1914</v>
      </c>
      <c r="AG558" s="45"/>
      <c r="AH558" s="45"/>
      <c r="AI558" s="45"/>
      <c r="AJ558" s="44">
        <v>398</v>
      </c>
      <c r="AK558" s="45"/>
      <c r="AL558" s="45"/>
      <c r="AM558" s="45"/>
      <c r="AN558" s="44">
        <v>0</v>
      </c>
      <c r="AO558" s="45"/>
      <c r="AP558" s="44">
        <v>26</v>
      </c>
      <c r="AQ558" s="45"/>
      <c r="AR558" s="45"/>
      <c r="AS558" s="45"/>
      <c r="AT558" s="44">
        <v>267</v>
      </c>
    </row>
    <row r="559" spans="1:46"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row>
    <row r="560" spans="1:46"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row>
    <row r="561" spans="1:46" s="1" customFormat="1" ht="20.100000000000001" customHeight="1" x14ac:dyDescent="0.2">
      <c r="A561" s="3"/>
      <c r="B561" s="6"/>
      <c r="C561" s="3"/>
      <c r="D561" s="2" t="s">
        <v>306</v>
      </c>
      <c r="E561" s="5"/>
      <c r="F561" s="37">
        <v>0</v>
      </c>
      <c r="G561" s="37"/>
      <c r="H561" s="37"/>
      <c r="I561" s="37"/>
      <c r="J561" s="37">
        <v>0</v>
      </c>
      <c r="K561" s="37">
        <v>0</v>
      </c>
      <c r="L561" s="37">
        <v>0</v>
      </c>
      <c r="M561" s="37"/>
      <c r="N561" s="37">
        <v>0</v>
      </c>
      <c r="O561" s="37"/>
      <c r="P561" s="37"/>
      <c r="Q561" s="37"/>
      <c r="R561" s="37">
        <v>0</v>
      </c>
      <c r="S561" s="37">
        <v>0</v>
      </c>
      <c r="T561" s="37">
        <v>0</v>
      </c>
      <c r="U561" s="37">
        <v>0</v>
      </c>
      <c r="V561" s="37"/>
      <c r="W561" s="37">
        <v>0</v>
      </c>
      <c r="X561" s="37">
        <v>0</v>
      </c>
      <c r="Y561" s="37">
        <v>0</v>
      </c>
      <c r="Z561" s="37">
        <v>0</v>
      </c>
      <c r="AA561" s="37">
        <v>0</v>
      </c>
      <c r="AB561" s="37">
        <v>0</v>
      </c>
      <c r="AC561" s="37">
        <v>0</v>
      </c>
      <c r="AD561" s="37">
        <v>0</v>
      </c>
      <c r="AE561" s="37"/>
      <c r="AF561" s="37">
        <v>0</v>
      </c>
      <c r="AG561" s="37"/>
      <c r="AH561" s="37"/>
      <c r="AI561" s="37"/>
      <c r="AJ561" s="37">
        <v>0</v>
      </c>
      <c r="AK561" s="37"/>
      <c r="AL561" s="37"/>
      <c r="AM561" s="37"/>
      <c r="AN561" s="37">
        <v>0</v>
      </c>
      <c r="AO561" s="37"/>
      <c r="AP561" s="37">
        <v>0</v>
      </c>
      <c r="AQ561" s="37"/>
      <c r="AR561" s="37"/>
      <c r="AS561" s="37"/>
      <c r="AT561" s="37">
        <v>0</v>
      </c>
    </row>
    <row r="562" spans="1:46" s="1" customFormat="1" ht="20.100000000000001" customHeight="1" x14ac:dyDescent="0.2">
      <c r="A562" s="3"/>
      <c r="B562" s="6"/>
      <c r="C562" s="3"/>
      <c r="D562" s="38" t="s">
        <v>307</v>
      </c>
      <c r="E562" s="5"/>
      <c r="F562" s="39">
        <v>0</v>
      </c>
      <c r="G562" s="40"/>
      <c r="H562" s="40"/>
      <c r="I562" s="40"/>
      <c r="J562" s="39">
        <v>0</v>
      </c>
      <c r="K562" s="39">
        <v>0</v>
      </c>
      <c r="L562" s="39">
        <v>0</v>
      </c>
      <c r="M562" s="40"/>
      <c r="N562" s="39">
        <v>0</v>
      </c>
      <c r="O562" s="40"/>
      <c r="P562" s="40"/>
      <c r="Q562" s="40"/>
      <c r="R562" s="39">
        <v>0</v>
      </c>
      <c r="S562" s="39">
        <v>0</v>
      </c>
      <c r="T562" s="39">
        <v>0</v>
      </c>
      <c r="U562" s="39">
        <v>0</v>
      </c>
      <c r="V562" s="40"/>
      <c r="W562" s="39">
        <v>0</v>
      </c>
      <c r="X562" s="39">
        <v>0</v>
      </c>
      <c r="Y562" s="39">
        <v>0</v>
      </c>
      <c r="Z562" s="39">
        <v>0</v>
      </c>
      <c r="AA562" s="39">
        <v>0</v>
      </c>
      <c r="AB562" s="39">
        <v>0</v>
      </c>
      <c r="AC562" s="39">
        <v>0</v>
      </c>
      <c r="AD562" s="39">
        <v>0</v>
      </c>
      <c r="AE562" s="40"/>
      <c r="AF562" s="39">
        <v>0</v>
      </c>
      <c r="AG562" s="40"/>
      <c r="AH562" s="40"/>
      <c r="AI562" s="40"/>
      <c r="AJ562" s="39">
        <v>0</v>
      </c>
      <c r="AK562" s="40"/>
      <c r="AL562" s="40"/>
      <c r="AM562" s="40"/>
      <c r="AN562" s="39">
        <v>0</v>
      </c>
      <c r="AO562" s="40"/>
      <c r="AP562" s="39">
        <v>0</v>
      </c>
      <c r="AQ562" s="40"/>
      <c r="AR562" s="40"/>
      <c r="AS562" s="40"/>
      <c r="AT562" s="39">
        <v>0</v>
      </c>
    </row>
    <row r="563" spans="1:46" s="1" customFormat="1" ht="20.100000000000001" customHeight="1" x14ac:dyDescent="0.2">
      <c r="A563" s="3"/>
      <c r="B563" s="6"/>
      <c r="C563" s="3"/>
      <c r="D563" s="2" t="s">
        <v>100</v>
      </c>
      <c r="E563" s="5"/>
      <c r="F563" s="37">
        <v>0</v>
      </c>
      <c r="G563" s="37"/>
      <c r="H563" s="37"/>
      <c r="I563" s="37"/>
      <c r="J563" s="37">
        <v>0</v>
      </c>
      <c r="K563" s="37">
        <v>0</v>
      </c>
      <c r="L563" s="37">
        <v>0</v>
      </c>
      <c r="M563" s="37"/>
      <c r="N563" s="37">
        <v>0</v>
      </c>
      <c r="O563" s="37"/>
      <c r="P563" s="37"/>
      <c r="Q563" s="37"/>
      <c r="R563" s="37">
        <v>0</v>
      </c>
      <c r="S563" s="37">
        <v>0</v>
      </c>
      <c r="T563" s="37">
        <v>0</v>
      </c>
      <c r="U563" s="37">
        <v>0</v>
      </c>
      <c r="V563" s="37"/>
      <c r="W563" s="37">
        <v>0</v>
      </c>
      <c r="X563" s="37">
        <v>0</v>
      </c>
      <c r="Y563" s="37">
        <v>0</v>
      </c>
      <c r="Z563" s="37">
        <v>0</v>
      </c>
      <c r="AA563" s="37">
        <v>0</v>
      </c>
      <c r="AB563" s="37">
        <v>0</v>
      </c>
      <c r="AC563" s="37">
        <v>0</v>
      </c>
      <c r="AD563" s="37">
        <v>0</v>
      </c>
      <c r="AE563" s="37"/>
      <c r="AF563" s="37">
        <v>0</v>
      </c>
      <c r="AG563" s="37"/>
      <c r="AH563" s="37"/>
      <c r="AI563" s="37"/>
      <c r="AJ563" s="37">
        <v>0</v>
      </c>
      <c r="AK563" s="37"/>
      <c r="AL563" s="37"/>
      <c r="AM563" s="37"/>
      <c r="AN563" s="37">
        <v>0</v>
      </c>
      <c r="AO563" s="37"/>
      <c r="AP563" s="37">
        <v>0</v>
      </c>
      <c r="AQ563" s="37"/>
      <c r="AR563" s="37"/>
      <c r="AS563" s="37"/>
      <c r="AT563" s="37">
        <v>0</v>
      </c>
    </row>
    <row r="564" spans="1:46"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row>
    <row r="565" spans="1:46" s="1" customFormat="1" ht="20.100000000000001" customHeight="1" x14ac:dyDescent="0.2">
      <c r="A565" s="3"/>
      <c r="B565" s="6"/>
      <c r="C565" s="42" t="s">
        <v>122</v>
      </c>
      <c r="D565" s="42"/>
      <c r="E565" s="5"/>
      <c r="F565" s="44">
        <v>0</v>
      </c>
      <c r="G565" s="45"/>
      <c r="H565" s="45"/>
      <c r="I565" s="45"/>
      <c r="J565" s="44">
        <v>0</v>
      </c>
      <c r="K565" s="44">
        <v>0</v>
      </c>
      <c r="L565" s="44">
        <v>0</v>
      </c>
      <c r="M565" s="45"/>
      <c r="N565" s="44">
        <v>0</v>
      </c>
      <c r="O565" s="45"/>
      <c r="P565" s="45"/>
      <c r="Q565" s="45"/>
      <c r="R565" s="44">
        <v>0</v>
      </c>
      <c r="S565" s="44">
        <v>0</v>
      </c>
      <c r="T565" s="44">
        <v>0</v>
      </c>
      <c r="U565" s="44">
        <v>0</v>
      </c>
      <c r="V565" s="45"/>
      <c r="W565" s="44">
        <v>0</v>
      </c>
      <c r="X565" s="44">
        <v>0</v>
      </c>
      <c r="Y565" s="44">
        <v>0</v>
      </c>
      <c r="Z565" s="44">
        <v>0</v>
      </c>
      <c r="AA565" s="44">
        <v>0</v>
      </c>
      <c r="AB565" s="44">
        <v>0</v>
      </c>
      <c r="AC565" s="44">
        <v>0</v>
      </c>
      <c r="AD565" s="44">
        <v>0</v>
      </c>
      <c r="AE565" s="45"/>
      <c r="AF565" s="44">
        <v>0</v>
      </c>
      <c r="AG565" s="45"/>
      <c r="AH565" s="45"/>
      <c r="AI565" s="45"/>
      <c r="AJ565" s="44">
        <v>0</v>
      </c>
      <c r="AK565" s="45"/>
      <c r="AL565" s="45"/>
      <c r="AM565" s="45"/>
      <c r="AN565" s="44">
        <v>0</v>
      </c>
      <c r="AO565" s="45"/>
      <c r="AP565" s="44">
        <v>0</v>
      </c>
      <c r="AQ565" s="45"/>
      <c r="AR565" s="45"/>
      <c r="AS565" s="45"/>
      <c r="AT565" s="44">
        <v>0</v>
      </c>
    </row>
    <row r="566" spans="1:46"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row>
    <row r="567" spans="1:46" s="1" customFormat="1" ht="20.100000000000001" customHeight="1" x14ac:dyDescent="0.25">
      <c r="A567" s="3"/>
      <c r="B567" s="49" t="s">
        <v>308</v>
      </c>
      <c r="C567" s="50"/>
      <c r="D567" s="50"/>
      <c r="E567" s="5"/>
      <c r="F567" s="51">
        <v>2894</v>
      </c>
      <c r="G567" s="52"/>
      <c r="H567" s="52"/>
      <c r="I567" s="52"/>
      <c r="J567" s="51">
        <v>16117</v>
      </c>
      <c r="K567" s="51">
        <v>128</v>
      </c>
      <c r="L567" s="51">
        <v>95</v>
      </c>
      <c r="M567" s="52"/>
      <c r="N567" s="51">
        <v>16340</v>
      </c>
      <c r="O567" s="52"/>
      <c r="P567" s="52"/>
      <c r="Q567" s="52"/>
      <c r="R567" s="51">
        <v>51</v>
      </c>
      <c r="S567" s="51">
        <v>749</v>
      </c>
      <c r="T567" s="51">
        <v>1281</v>
      </c>
      <c r="U567" s="51">
        <v>638</v>
      </c>
      <c r="V567" s="52"/>
      <c r="W567" s="51">
        <v>2645</v>
      </c>
      <c r="X567" s="51">
        <v>72</v>
      </c>
      <c r="Y567" s="51">
        <v>63</v>
      </c>
      <c r="Z567" s="51">
        <v>1168</v>
      </c>
      <c r="AA567" s="51">
        <v>884</v>
      </c>
      <c r="AB567" s="51">
        <v>460</v>
      </c>
      <c r="AC567" s="51">
        <v>7962</v>
      </c>
      <c r="AD567" s="51">
        <v>17</v>
      </c>
      <c r="AE567" s="52"/>
      <c r="AF567" s="51">
        <v>15990</v>
      </c>
      <c r="AG567" s="52"/>
      <c r="AH567" s="52"/>
      <c r="AI567" s="52"/>
      <c r="AJ567" s="51">
        <v>3181</v>
      </c>
      <c r="AK567" s="52"/>
      <c r="AL567" s="52"/>
      <c r="AM567" s="52"/>
      <c r="AN567" s="51">
        <v>0</v>
      </c>
      <c r="AO567" s="52"/>
      <c r="AP567" s="51">
        <v>63</v>
      </c>
      <c r="AQ567" s="52"/>
      <c r="AR567" s="52"/>
      <c r="AS567" s="52"/>
      <c r="AT567" s="51">
        <v>644</v>
      </c>
    </row>
    <row r="568" spans="1:46"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spans="1:46"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spans="1:46"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spans="1:46" ht="20.100000000000001" customHeight="1" x14ac:dyDescent="0.2">
      <c r="D571" s="2" t="s">
        <v>98</v>
      </c>
      <c r="F571" s="37">
        <v>0</v>
      </c>
      <c r="G571" s="37"/>
      <c r="H571" s="37"/>
      <c r="I571" s="37"/>
      <c r="J571" s="37">
        <v>0</v>
      </c>
      <c r="K571" s="37">
        <v>0</v>
      </c>
      <c r="L571" s="37">
        <v>0</v>
      </c>
      <c r="M571" s="37"/>
      <c r="N571" s="37">
        <v>0</v>
      </c>
      <c r="O571" s="37"/>
      <c r="P571" s="37"/>
      <c r="Q571" s="37"/>
      <c r="R571" s="37">
        <v>0</v>
      </c>
      <c r="S571" s="37">
        <v>0</v>
      </c>
      <c r="T571" s="37">
        <v>0</v>
      </c>
      <c r="U571" s="37">
        <v>0</v>
      </c>
      <c r="V571" s="37"/>
      <c r="W571" s="37">
        <v>0</v>
      </c>
      <c r="X571" s="37">
        <v>0</v>
      </c>
      <c r="Y571" s="37">
        <v>0</v>
      </c>
      <c r="Z571" s="37">
        <v>0</v>
      </c>
      <c r="AA571" s="37">
        <v>0</v>
      </c>
      <c r="AB571" s="37">
        <v>0</v>
      </c>
      <c r="AC571" s="37">
        <v>0</v>
      </c>
      <c r="AD571" s="37">
        <v>0</v>
      </c>
      <c r="AE571" s="37"/>
      <c r="AF571" s="37">
        <v>0</v>
      </c>
      <c r="AG571" s="37"/>
      <c r="AH571" s="37"/>
      <c r="AI571" s="37"/>
      <c r="AJ571" s="37">
        <v>0</v>
      </c>
      <c r="AK571" s="37"/>
      <c r="AL571" s="37"/>
      <c r="AM571" s="37"/>
      <c r="AN571" s="37">
        <v>0</v>
      </c>
      <c r="AO571" s="37"/>
      <c r="AP571" s="37">
        <v>0</v>
      </c>
      <c r="AQ571" s="37"/>
      <c r="AR571" s="37"/>
      <c r="AS571" s="37"/>
      <c r="AT571" s="37">
        <v>0</v>
      </c>
    </row>
    <row r="572" spans="1:46" ht="20.100000000000001" customHeight="1" x14ac:dyDescent="0.2">
      <c r="D572" s="38" t="s">
        <v>99</v>
      </c>
      <c r="F572" s="39">
        <v>0</v>
      </c>
      <c r="G572" s="40"/>
      <c r="H572" s="40"/>
      <c r="I572" s="40"/>
      <c r="J572" s="39">
        <v>0</v>
      </c>
      <c r="K572" s="39">
        <v>0</v>
      </c>
      <c r="L572" s="39">
        <v>0</v>
      </c>
      <c r="M572" s="40"/>
      <c r="N572" s="39">
        <v>0</v>
      </c>
      <c r="O572" s="40"/>
      <c r="P572" s="40"/>
      <c r="Q572" s="40"/>
      <c r="R572" s="39">
        <v>0</v>
      </c>
      <c r="S572" s="39">
        <v>0</v>
      </c>
      <c r="T572" s="39">
        <v>0</v>
      </c>
      <c r="U572" s="39">
        <v>0</v>
      </c>
      <c r="V572" s="40"/>
      <c r="W572" s="39">
        <v>0</v>
      </c>
      <c r="X572" s="39">
        <v>0</v>
      </c>
      <c r="Y572" s="39">
        <v>0</v>
      </c>
      <c r="Z572" s="39">
        <v>0</v>
      </c>
      <c r="AA572" s="39">
        <v>0</v>
      </c>
      <c r="AB572" s="39">
        <v>0</v>
      </c>
      <c r="AC572" s="39">
        <v>0</v>
      </c>
      <c r="AD572" s="39">
        <v>0</v>
      </c>
      <c r="AE572" s="40"/>
      <c r="AF572" s="39">
        <v>0</v>
      </c>
      <c r="AG572" s="40"/>
      <c r="AH572" s="40"/>
      <c r="AI572" s="40"/>
      <c r="AJ572" s="39">
        <v>0</v>
      </c>
      <c r="AK572" s="40"/>
      <c r="AL572" s="40"/>
      <c r="AM572" s="40"/>
      <c r="AN572" s="39">
        <v>0</v>
      </c>
      <c r="AO572" s="40"/>
      <c r="AP572" s="39">
        <v>0</v>
      </c>
      <c r="AQ572" s="40"/>
      <c r="AR572" s="40"/>
      <c r="AS572" s="40"/>
      <c r="AT572" s="39">
        <v>0</v>
      </c>
    </row>
    <row r="573" spans="1:46"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spans="1:46" s="1" customFormat="1" ht="20.100000000000001" customHeight="1" x14ac:dyDescent="0.2">
      <c r="A574" s="3"/>
      <c r="B574" s="6"/>
      <c r="C574" s="42" t="s">
        <v>122</v>
      </c>
      <c r="D574" s="42"/>
      <c r="E574" s="5"/>
      <c r="F574" s="44">
        <v>0</v>
      </c>
      <c r="G574" s="45"/>
      <c r="H574" s="45"/>
      <c r="I574" s="45"/>
      <c r="J574" s="44">
        <v>0</v>
      </c>
      <c r="K574" s="44">
        <v>0</v>
      </c>
      <c r="L574" s="44">
        <v>0</v>
      </c>
      <c r="M574" s="45"/>
      <c r="N574" s="44">
        <v>0</v>
      </c>
      <c r="O574" s="45"/>
      <c r="P574" s="45"/>
      <c r="Q574" s="45"/>
      <c r="R574" s="44">
        <v>0</v>
      </c>
      <c r="S574" s="44">
        <v>0</v>
      </c>
      <c r="T574" s="44">
        <v>0</v>
      </c>
      <c r="U574" s="44">
        <v>0</v>
      </c>
      <c r="V574" s="45"/>
      <c r="W574" s="44">
        <v>0</v>
      </c>
      <c r="X574" s="44">
        <v>0</v>
      </c>
      <c r="Y574" s="44">
        <v>0</v>
      </c>
      <c r="Z574" s="44">
        <v>0</v>
      </c>
      <c r="AA574" s="44">
        <v>0</v>
      </c>
      <c r="AB574" s="44">
        <v>0</v>
      </c>
      <c r="AC574" s="44">
        <v>0</v>
      </c>
      <c r="AD574" s="44">
        <v>0</v>
      </c>
      <c r="AE574" s="45"/>
      <c r="AF574" s="44">
        <v>0</v>
      </c>
      <c r="AG574" s="45"/>
      <c r="AH574" s="45"/>
      <c r="AI574" s="45"/>
      <c r="AJ574" s="44">
        <v>0</v>
      </c>
      <c r="AK574" s="45"/>
      <c r="AL574" s="45"/>
      <c r="AM574" s="45"/>
      <c r="AN574" s="44">
        <v>0</v>
      </c>
      <c r="AO574" s="45"/>
      <c r="AP574" s="44">
        <v>0</v>
      </c>
      <c r="AQ574" s="45"/>
      <c r="AR574" s="45"/>
      <c r="AS574" s="45"/>
      <c r="AT574" s="44">
        <v>0</v>
      </c>
    </row>
    <row r="575" spans="1:46"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spans="1:46"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spans="1:46" ht="20.100000000000001" customHeight="1" x14ac:dyDescent="0.2">
      <c r="D577" s="2" t="s">
        <v>98</v>
      </c>
      <c r="F577" s="37">
        <v>445</v>
      </c>
      <c r="G577" s="37"/>
      <c r="H577" s="37"/>
      <c r="I577" s="37"/>
      <c r="J577" s="37">
        <v>2338</v>
      </c>
      <c r="K577" s="37">
        <v>14</v>
      </c>
      <c r="L577" s="37">
        <v>25</v>
      </c>
      <c r="M577" s="37"/>
      <c r="N577" s="37">
        <v>2377</v>
      </c>
      <c r="O577" s="37"/>
      <c r="P577" s="37"/>
      <c r="Q577" s="37"/>
      <c r="R577" s="37">
        <v>2</v>
      </c>
      <c r="S577" s="37">
        <v>114</v>
      </c>
      <c r="T577" s="37">
        <v>455</v>
      </c>
      <c r="U577" s="37">
        <v>225</v>
      </c>
      <c r="V577" s="37"/>
      <c r="W577" s="37">
        <v>344</v>
      </c>
      <c r="X577" s="37">
        <v>9</v>
      </c>
      <c r="Y577" s="37">
        <v>2</v>
      </c>
      <c r="Z577" s="37">
        <v>89</v>
      </c>
      <c r="AA577" s="37">
        <v>92</v>
      </c>
      <c r="AB577" s="37">
        <v>30</v>
      </c>
      <c r="AC577" s="37">
        <v>862</v>
      </c>
      <c r="AD577" s="37">
        <v>10</v>
      </c>
      <c r="AE577" s="37"/>
      <c r="AF577" s="37">
        <v>2234</v>
      </c>
      <c r="AG577" s="37"/>
      <c r="AH577" s="37"/>
      <c r="AI577" s="37"/>
      <c r="AJ577" s="37">
        <v>588</v>
      </c>
      <c r="AK577" s="37"/>
      <c r="AL577" s="37"/>
      <c r="AM577" s="37"/>
      <c r="AN577" s="37">
        <v>0</v>
      </c>
      <c r="AO577" s="37"/>
      <c r="AP577" s="37">
        <v>0</v>
      </c>
      <c r="AQ577" s="37"/>
      <c r="AR577" s="37"/>
      <c r="AS577" s="37"/>
      <c r="AT577" s="37">
        <v>0</v>
      </c>
    </row>
    <row r="578" spans="1:46" ht="20.100000000000001" customHeight="1" x14ac:dyDescent="0.2">
      <c r="D578" s="38" t="s">
        <v>99</v>
      </c>
      <c r="F578" s="39">
        <v>358</v>
      </c>
      <c r="G578" s="40"/>
      <c r="H578" s="40"/>
      <c r="I578" s="40"/>
      <c r="J578" s="39">
        <v>2363</v>
      </c>
      <c r="K578" s="39">
        <v>18</v>
      </c>
      <c r="L578" s="39">
        <v>32</v>
      </c>
      <c r="M578" s="40"/>
      <c r="N578" s="39">
        <v>2413</v>
      </c>
      <c r="O578" s="40"/>
      <c r="P578" s="40"/>
      <c r="Q578" s="40"/>
      <c r="R578" s="39">
        <v>14</v>
      </c>
      <c r="S578" s="39">
        <v>43</v>
      </c>
      <c r="T578" s="39">
        <v>637</v>
      </c>
      <c r="U578" s="39">
        <v>55</v>
      </c>
      <c r="V578" s="40"/>
      <c r="W578" s="39">
        <v>294</v>
      </c>
      <c r="X578" s="39">
        <v>1</v>
      </c>
      <c r="Y578" s="39">
        <v>2</v>
      </c>
      <c r="Z578" s="39">
        <v>97</v>
      </c>
      <c r="AA578" s="39">
        <v>145</v>
      </c>
      <c r="AB578" s="39">
        <v>66</v>
      </c>
      <c r="AC578" s="39">
        <v>1039</v>
      </c>
      <c r="AD578" s="39">
        <v>4</v>
      </c>
      <c r="AE578" s="40"/>
      <c r="AF578" s="39">
        <v>2397</v>
      </c>
      <c r="AG578" s="40"/>
      <c r="AH578" s="40"/>
      <c r="AI578" s="40"/>
      <c r="AJ578" s="39">
        <v>368</v>
      </c>
      <c r="AK578" s="40"/>
      <c r="AL578" s="40"/>
      <c r="AM578" s="40"/>
      <c r="AN578" s="39">
        <v>0</v>
      </c>
      <c r="AO578" s="40"/>
      <c r="AP578" s="39">
        <v>6</v>
      </c>
      <c r="AQ578" s="40"/>
      <c r="AR578" s="40"/>
      <c r="AS578" s="40"/>
      <c r="AT578" s="39">
        <v>0</v>
      </c>
    </row>
    <row r="579" spans="1:46" ht="20.100000000000001" customHeight="1" x14ac:dyDescent="0.2">
      <c r="D579" s="2" t="s">
        <v>113</v>
      </c>
      <c r="F579" s="37">
        <v>228</v>
      </c>
      <c r="G579" s="37"/>
      <c r="H579" s="37"/>
      <c r="I579" s="37"/>
      <c r="J579" s="37">
        <v>1543</v>
      </c>
      <c r="K579" s="37">
        <v>16</v>
      </c>
      <c r="L579" s="37">
        <v>8</v>
      </c>
      <c r="M579" s="37"/>
      <c r="N579" s="37">
        <v>1567</v>
      </c>
      <c r="O579" s="37"/>
      <c r="P579" s="37"/>
      <c r="Q579" s="37"/>
      <c r="R579" s="37">
        <v>1</v>
      </c>
      <c r="S579" s="37">
        <v>49</v>
      </c>
      <c r="T579" s="37">
        <v>410</v>
      </c>
      <c r="U579" s="37">
        <v>136</v>
      </c>
      <c r="V579" s="37"/>
      <c r="W579" s="37">
        <v>159</v>
      </c>
      <c r="X579" s="37">
        <v>1</v>
      </c>
      <c r="Y579" s="37">
        <v>2</v>
      </c>
      <c r="Z579" s="37">
        <v>68</v>
      </c>
      <c r="AA579" s="37">
        <v>88</v>
      </c>
      <c r="AB579" s="37">
        <v>54</v>
      </c>
      <c r="AC579" s="37">
        <v>679</v>
      </c>
      <c r="AD579" s="37">
        <v>0</v>
      </c>
      <c r="AE579" s="37"/>
      <c r="AF579" s="37">
        <v>1647</v>
      </c>
      <c r="AG579" s="37"/>
      <c r="AH579" s="37"/>
      <c r="AI579" s="37"/>
      <c r="AJ579" s="37">
        <v>148</v>
      </c>
      <c r="AK579" s="37"/>
      <c r="AL579" s="37"/>
      <c r="AM579" s="37"/>
      <c r="AN579" s="37">
        <v>0</v>
      </c>
      <c r="AO579" s="37"/>
      <c r="AP579" s="37">
        <v>0</v>
      </c>
      <c r="AQ579" s="37"/>
      <c r="AR579" s="37"/>
      <c r="AS579" s="37"/>
      <c r="AT579" s="37">
        <v>0</v>
      </c>
    </row>
    <row r="580" spans="1:46" ht="20.100000000000001" customHeight="1" x14ac:dyDescent="0.2">
      <c r="D580" s="38" t="s">
        <v>101</v>
      </c>
      <c r="F580" s="39">
        <v>239</v>
      </c>
      <c r="G580" s="40"/>
      <c r="H580" s="40"/>
      <c r="I580" s="40"/>
      <c r="J580" s="39">
        <v>1564</v>
      </c>
      <c r="K580" s="39">
        <v>16</v>
      </c>
      <c r="L580" s="39">
        <v>21</v>
      </c>
      <c r="M580" s="40"/>
      <c r="N580" s="39">
        <v>1601</v>
      </c>
      <c r="O580" s="40"/>
      <c r="P580" s="40"/>
      <c r="Q580" s="40"/>
      <c r="R580" s="39">
        <v>0</v>
      </c>
      <c r="S580" s="39">
        <v>111</v>
      </c>
      <c r="T580" s="39">
        <v>346</v>
      </c>
      <c r="U580" s="39">
        <v>73</v>
      </c>
      <c r="V580" s="40"/>
      <c r="W580" s="39">
        <v>132</v>
      </c>
      <c r="X580" s="39">
        <v>6</v>
      </c>
      <c r="Y580" s="39">
        <v>1</v>
      </c>
      <c r="Z580" s="39">
        <v>61</v>
      </c>
      <c r="AA580" s="39">
        <v>104</v>
      </c>
      <c r="AB580" s="39">
        <v>39</v>
      </c>
      <c r="AC580" s="39">
        <v>724</v>
      </c>
      <c r="AD580" s="39">
        <v>0</v>
      </c>
      <c r="AE580" s="40"/>
      <c r="AF580" s="39">
        <v>1597</v>
      </c>
      <c r="AG580" s="40"/>
      <c r="AH580" s="40"/>
      <c r="AI580" s="40"/>
      <c r="AJ580" s="39">
        <v>243</v>
      </c>
      <c r="AK580" s="40"/>
      <c r="AL580" s="40"/>
      <c r="AM580" s="40"/>
      <c r="AN580" s="39">
        <v>0</v>
      </c>
      <c r="AO580" s="40"/>
      <c r="AP580" s="39">
        <v>0</v>
      </c>
      <c r="AQ580" s="40"/>
      <c r="AR580" s="40"/>
      <c r="AS580" s="40"/>
      <c r="AT580" s="39">
        <v>0</v>
      </c>
    </row>
    <row r="581" spans="1:46" ht="20.100000000000001" customHeight="1" x14ac:dyDescent="0.2">
      <c r="D581" s="2" t="s">
        <v>115</v>
      </c>
      <c r="F581" s="37">
        <v>411</v>
      </c>
      <c r="G581" s="37"/>
      <c r="H581" s="37"/>
      <c r="I581" s="37"/>
      <c r="J581" s="37">
        <v>2331</v>
      </c>
      <c r="K581" s="37">
        <v>7</v>
      </c>
      <c r="L581" s="37">
        <v>15</v>
      </c>
      <c r="M581" s="37"/>
      <c r="N581" s="37">
        <v>2353</v>
      </c>
      <c r="O581" s="37"/>
      <c r="P581" s="37"/>
      <c r="Q581" s="37"/>
      <c r="R581" s="37">
        <v>5</v>
      </c>
      <c r="S581" s="37">
        <v>48</v>
      </c>
      <c r="T581" s="37">
        <v>616</v>
      </c>
      <c r="U581" s="37">
        <v>99</v>
      </c>
      <c r="V581" s="37"/>
      <c r="W581" s="37">
        <v>344</v>
      </c>
      <c r="X581" s="37">
        <v>4</v>
      </c>
      <c r="Y581" s="37">
        <v>6</v>
      </c>
      <c r="Z581" s="37">
        <v>123</v>
      </c>
      <c r="AA581" s="37">
        <v>80</v>
      </c>
      <c r="AB581" s="37">
        <v>46</v>
      </c>
      <c r="AC581" s="37">
        <v>950</v>
      </c>
      <c r="AD581" s="37">
        <v>6</v>
      </c>
      <c r="AE581" s="37"/>
      <c r="AF581" s="37">
        <v>2327</v>
      </c>
      <c r="AG581" s="37"/>
      <c r="AH581" s="37"/>
      <c r="AI581" s="37"/>
      <c r="AJ581" s="37">
        <v>435</v>
      </c>
      <c r="AK581" s="37"/>
      <c r="AL581" s="37"/>
      <c r="AM581" s="37"/>
      <c r="AN581" s="37">
        <v>0</v>
      </c>
      <c r="AO581" s="37"/>
      <c r="AP581" s="37">
        <v>2</v>
      </c>
      <c r="AQ581" s="37"/>
      <c r="AR581" s="37"/>
      <c r="AS581" s="37"/>
      <c r="AT581" s="37">
        <v>312</v>
      </c>
    </row>
    <row r="582" spans="1:46" ht="20.100000000000001" customHeight="1" x14ac:dyDescent="0.2">
      <c r="D582" s="38" t="s">
        <v>116</v>
      </c>
      <c r="F582" s="39">
        <v>462</v>
      </c>
      <c r="G582" s="40"/>
      <c r="H582" s="40"/>
      <c r="I582" s="40"/>
      <c r="J582" s="39">
        <v>2341</v>
      </c>
      <c r="K582" s="39">
        <v>12</v>
      </c>
      <c r="L582" s="39">
        <v>10</v>
      </c>
      <c r="M582" s="40"/>
      <c r="N582" s="39">
        <v>2363</v>
      </c>
      <c r="O582" s="40"/>
      <c r="P582" s="40"/>
      <c r="Q582" s="40"/>
      <c r="R582" s="39">
        <v>1</v>
      </c>
      <c r="S582" s="39">
        <v>41</v>
      </c>
      <c r="T582" s="39">
        <v>616</v>
      </c>
      <c r="U582" s="39">
        <v>153</v>
      </c>
      <c r="V582" s="40"/>
      <c r="W582" s="39">
        <v>338</v>
      </c>
      <c r="X582" s="39">
        <v>3</v>
      </c>
      <c r="Y582" s="39">
        <v>1</v>
      </c>
      <c r="Z582" s="39">
        <v>121</v>
      </c>
      <c r="AA582" s="39">
        <v>76</v>
      </c>
      <c r="AB582" s="39">
        <v>30</v>
      </c>
      <c r="AC582" s="39">
        <v>946</v>
      </c>
      <c r="AD582" s="39">
        <v>7</v>
      </c>
      <c r="AE582" s="40"/>
      <c r="AF582" s="39">
        <v>2333</v>
      </c>
      <c r="AG582" s="40"/>
      <c r="AH582" s="40"/>
      <c r="AI582" s="40"/>
      <c r="AJ582" s="39">
        <v>491</v>
      </c>
      <c r="AK582" s="40"/>
      <c r="AL582" s="40"/>
      <c r="AM582" s="40"/>
      <c r="AN582" s="39">
        <v>0</v>
      </c>
      <c r="AO582" s="40"/>
      <c r="AP582" s="39">
        <v>1</v>
      </c>
      <c r="AQ582" s="40"/>
      <c r="AR582" s="40"/>
      <c r="AS582" s="40"/>
      <c r="AT582" s="39">
        <v>294</v>
      </c>
    </row>
    <row r="583" spans="1:46" ht="20.100000000000001" customHeight="1" x14ac:dyDescent="0.2">
      <c r="D583" s="2" t="s">
        <v>117</v>
      </c>
      <c r="F583" s="37">
        <v>270</v>
      </c>
      <c r="G583" s="37"/>
      <c r="H583" s="37"/>
      <c r="I583" s="37"/>
      <c r="J583" s="37">
        <v>2345</v>
      </c>
      <c r="K583" s="37">
        <v>17</v>
      </c>
      <c r="L583" s="37">
        <v>17</v>
      </c>
      <c r="M583" s="37"/>
      <c r="N583" s="37">
        <v>2379</v>
      </c>
      <c r="O583" s="37"/>
      <c r="P583" s="37"/>
      <c r="Q583" s="37"/>
      <c r="R583" s="37">
        <v>2</v>
      </c>
      <c r="S583" s="37">
        <v>58</v>
      </c>
      <c r="T583" s="37">
        <v>632</v>
      </c>
      <c r="U583" s="37">
        <v>92</v>
      </c>
      <c r="V583" s="37"/>
      <c r="W583" s="37">
        <v>402</v>
      </c>
      <c r="X583" s="37">
        <v>4</v>
      </c>
      <c r="Y583" s="37">
        <v>3</v>
      </c>
      <c r="Z583" s="37">
        <v>130</v>
      </c>
      <c r="AA583" s="37">
        <v>104</v>
      </c>
      <c r="AB583" s="37">
        <v>43</v>
      </c>
      <c r="AC583" s="37">
        <v>850</v>
      </c>
      <c r="AD583" s="37">
        <v>23</v>
      </c>
      <c r="AE583" s="37"/>
      <c r="AF583" s="37">
        <v>2343</v>
      </c>
      <c r="AG583" s="37"/>
      <c r="AH583" s="37"/>
      <c r="AI583" s="37"/>
      <c r="AJ583" s="37">
        <v>302</v>
      </c>
      <c r="AK583" s="37"/>
      <c r="AL583" s="37"/>
      <c r="AM583" s="37"/>
      <c r="AN583" s="37">
        <v>0</v>
      </c>
      <c r="AO583" s="37"/>
      <c r="AP583" s="37">
        <v>4</v>
      </c>
      <c r="AQ583" s="37"/>
      <c r="AR583" s="37"/>
      <c r="AS583" s="37"/>
      <c r="AT583" s="37">
        <v>0</v>
      </c>
    </row>
    <row r="584" spans="1:46"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spans="1:46" s="1" customFormat="1" ht="20.100000000000001" customHeight="1" x14ac:dyDescent="0.2">
      <c r="A585" s="3"/>
      <c r="B585" s="6"/>
      <c r="C585" s="42" t="s">
        <v>180</v>
      </c>
      <c r="D585" s="42"/>
      <c r="E585" s="5"/>
      <c r="F585" s="44">
        <v>2413</v>
      </c>
      <c r="G585" s="45"/>
      <c r="H585" s="45"/>
      <c r="I585" s="45"/>
      <c r="J585" s="44">
        <v>14825</v>
      </c>
      <c r="K585" s="44">
        <v>100</v>
      </c>
      <c r="L585" s="44">
        <v>128</v>
      </c>
      <c r="M585" s="45"/>
      <c r="N585" s="44">
        <v>15053</v>
      </c>
      <c r="O585" s="45"/>
      <c r="P585" s="45"/>
      <c r="Q585" s="45"/>
      <c r="R585" s="44">
        <v>25</v>
      </c>
      <c r="S585" s="44">
        <v>464</v>
      </c>
      <c r="T585" s="44">
        <v>3712</v>
      </c>
      <c r="U585" s="44">
        <v>833</v>
      </c>
      <c r="V585" s="45"/>
      <c r="W585" s="44">
        <v>2013</v>
      </c>
      <c r="X585" s="44">
        <v>28</v>
      </c>
      <c r="Y585" s="44">
        <v>17</v>
      </c>
      <c r="Z585" s="44">
        <v>689</v>
      </c>
      <c r="AA585" s="44">
        <v>689</v>
      </c>
      <c r="AB585" s="44">
        <v>308</v>
      </c>
      <c r="AC585" s="44">
        <v>6050</v>
      </c>
      <c r="AD585" s="44">
        <v>50</v>
      </c>
      <c r="AE585" s="45"/>
      <c r="AF585" s="44">
        <v>14878</v>
      </c>
      <c r="AG585" s="45"/>
      <c r="AH585" s="45"/>
      <c r="AI585" s="45"/>
      <c r="AJ585" s="44">
        <v>2575</v>
      </c>
      <c r="AK585" s="45"/>
      <c r="AL585" s="45"/>
      <c r="AM585" s="45"/>
      <c r="AN585" s="44">
        <v>0</v>
      </c>
      <c r="AO585" s="45"/>
      <c r="AP585" s="44">
        <v>13</v>
      </c>
      <c r="AQ585" s="45"/>
      <c r="AR585" s="45"/>
      <c r="AS585" s="45"/>
      <c r="AT585" s="44">
        <v>606</v>
      </c>
    </row>
    <row r="586" spans="1:46"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row>
    <row r="587" spans="1:46" s="1" customFormat="1" ht="20.100000000000001" customHeight="1" x14ac:dyDescent="0.25">
      <c r="A587" s="3"/>
      <c r="B587" s="49" t="s">
        <v>310</v>
      </c>
      <c r="C587" s="50"/>
      <c r="D587" s="50"/>
      <c r="E587" s="5"/>
      <c r="F587" s="51">
        <v>2413</v>
      </c>
      <c r="G587" s="52"/>
      <c r="H587" s="52"/>
      <c r="I587" s="52"/>
      <c r="J587" s="51">
        <v>14825</v>
      </c>
      <c r="K587" s="51">
        <v>100</v>
      </c>
      <c r="L587" s="51">
        <v>128</v>
      </c>
      <c r="M587" s="52"/>
      <c r="N587" s="51">
        <v>15053</v>
      </c>
      <c r="O587" s="52"/>
      <c r="P587" s="52"/>
      <c r="Q587" s="52"/>
      <c r="R587" s="51">
        <v>25</v>
      </c>
      <c r="S587" s="51">
        <v>464</v>
      </c>
      <c r="T587" s="51">
        <v>3712</v>
      </c>
      <c r="U587" s="51">
        <v>833</v>
      </c>
      <c r="V587" s="52"/>
      <c r="W587" s="51">
        <v>2013</v>
      </c>
      <c r="X587" s="51">
        <v>28</v>
      </c>
      <c r="Y587" s="51">
        <v>17</v>
      </c>
      <c r="Z587" s="51">
        <v>689</v>
      </c>
      <c r="AA587" s="51">
        <v>689</v>
      </c>
      <c r="AB587" s="51">
        <v>308</v>
      </c>
      <c r="AC587" s="51">
        <v>6050</v>
      </c>
      <c r="AD587" s="51">
        <v>50</v>
      </c>
      <c r="AE587" s="52"/>
      <c r="AF587" s="51">
        <v>14878</v>
      </c>
      <c r="AG587" s="52"/>
      <c r="AH587" s="52"/>
      <c r="AI587" s="52"/>
      <c r="AJ587" s="51">
        <v>2575</v>
      </c>
      <c r="AK587" s="52"/>
      <c r="AL587" s="52"/>
      <c r="AM587" s="52"/>
      <c r="AN587" s="51">
        <v>0</v>
      </c>
      <c r="AO587" s="52"/>
      <c r="AP587" s="51">
        <v>13</v>
      </c>
      <c r="AQ587" s="52"/>
      <c r="AR587" s="52"/>
      <c r="AS587" s="52"/>
      <c r="AT587" s="51">
        <v>606</v>
      </c>
    </row>
    <row r="588" spans="1:46"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spans="1:46"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spans="1:46"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spans="1:46" ht="20.100000000000001" customHeight="1" x14ac:dyDescent="0.2">
      <c r="D591" s="2" t="s">
        <v>124</v>
      </c>
      <c r="F591" s="37">
        <v>396</v>
      </c>
      <c r="G591" s="37"/>
      <c r="H591" s="37"/>
      <c r="I591" s="37"/>
      <c r="J591" s="37">
        <v>1442</v>
      </c>
      <c r="K591" s="37">
        <v>47</v>
      </c>
      <c r="L591" s="37">
        <v>11</v>
      </c>
      <c r="M591" s="37"/>
      <c r="N591" s="37">
        <v>1500</v>
      </c>
      <c r="O591" s="37"/>
      <c r="P591" s="37"/>
      <c r="Q591" s="37"/>
      <c r="R591" s="37">
        <v>2</v>
      </c>
      <c r="S591" s="37">
        <v>87</v>
      </c>
      <c r="T591" s="37">
        <v>141</v>
      </c>
      <c r="U591" s="37">
        <v>42</v>
      </c>
      <c r="V591" s="37"/>
      <c r="W591" s="37">
        <v>267</v>
      </c>
      <c r="X591" s="37">
        <v>3</v>
      </c>
      <c r="Y591" s="37">
        <v>4</v>
      </c>
      <c r="Z591" s="37">
        <v>57</v>
      </c>
      <c r="AA591" s="37">
        <v>86</v>
      </c>
      <c r="AB591" s="37">
        <v>22</v>
      </c>
      <c r="AC591" s="37">
        <v>831</v>
      </c>
      <c r="AD591" s="37">
        <v>0</v>
      </c>
      <c r="AE591" s="37"/>
      <c r="AF591" s="37">
        <v>1542</v>
      </c>
      <c r="AG591" s="37"/>
      <c r="AH591" s="37"/>
      <c r="AI591" s="37"/>
      <c r="AJ591" s="37">
        <v>348</v>
      </c>
      <c r="AK591" s="37"/>
      <c r="AL591" s="37"/>
      <c r="AM591" s="37"/>
      <c r="AN591" s="37">
        <v>0</v>
      </c>
      <c r="AO591" s="37"/>
      <c r="AP591" s="37">
        <v>6</v>
      </c>
      <c r="AQ591" s="37"/>
      <c r="AR591" s="37"/>
      <c r="AS591" s="37"/>
      <c r="AT591" s="37">
        <v>0</v>
      </c>
    </row>
    <row r="592" spans="1:46" ht="20.100000000000001" customHeight="1" x14ac:dyDescent="0.2">
      <c r="D592" s="38" t="s">
        <v>173</v>
      </c>
      <c r="F592" s="39">
        <v>372</v>
      </c>
      <c r="G592" s="40"/>
      <c r="H592" s="40"/>
      <c r="I592" s="40"/>
      <c r="J592" s="39">
        <v>1305</v>
      </c>
      <c r="K592" s="39">
        <v>11</v>
      </c>
      <c r="L592" s="39">
        <v>21</v>
      </c>
      <c r="M592" s="40"/>
      <c r="N592" s="39">
        <v>1337</v>
      </c>
      <c r="O592" s="40"/>
      <c r="P592" s="40"/>
      <c r="Q592" s="40"/>
      <c r="R592" s="39">
        <v>0</v>
      </c>
      <c r="S592" s="39">
        <v>45</v>
      </c>
      <c r="T592" s="39">
        <v>98</v>
      </c>
      <c r="U592" s="39">
        <v>101</v>
      </c>
      <c r="V592" s="40"/>
      <c r="W592" s="39">
        <v>274</v>
      </c>
      <c r="X592" s="39">
        <v>4</v>
      </c>
      <c r="Y592" s="39">
        <v>2</v>
      </c>
      <c r="Z592" s="39">
        <v>142</v>
      </c>
      <c r="AA592" s="39">
        <v>74</v>
      </c>
      <c r="AB592" s="39">
        <v>26</v>
      </c>
      <c r="AC592" s="39">
        <v>662</v>
      </c>
      <c r="AD592" s="39">
        <v>2</v>
      </c>
      <c r="AE592" s="40"/>
      <c r="AF592" s="39">
        <v>1430</v>
      </c>
      <c r="AG592" s="40"/>
      <c r="AH592" s="40"/>
      <c r="AI592" s="40"/>
      <c r="AJ592" s="39">
        <v>279</v>
      </c>
      <c r="AK592" s="40"/>
      <c r="AL592" s="40"/>
      <c r="AM592" s="40"/>
      <c r="AN592" s="39">
        <v>0</v>
      </c>
      <c r="AO592" s="40"/>
      <c r="AP592" s="39">
        <v>0</v>
      </c>
      <c r="AQ592" s="40"/>
      <c r="AR592" s="40"/>
      <c r="AS592" s="40"/>
      <c r="AT592" s="39">
        <v>0</v>
      </c>
    </row>
    <row r="593" spans="1:46" ht="20.100000000000001" customHeight="1" x14ac:dyDescent="0.2">
      <c r="D593" s="2" t="s">
        <v>100</v>
      </c>
      <c r="F593" s="37">
        <v>574</v>
      </c>
      <c r="G593" s="37"/>
      <c r="H593" s="37"/>
      <c r="I593" s="37"/>
      <c r="J593" s="37">
        <v>1297</v>
      </c>
      <c r="K593" s="37">
        <v>14</v>
      </c>
      <c r="L593" s="37">
        <v>5</v>
      </c>
      <c r="M593" s="37"/>
      <c r="N593" s="37">
        <v>1316</v>
      </c>
      <c r="O593" s="37"/>
      <c r="P593" s="37"/>
      <c r="Q593" s="37"/>
      <c r="R593" s="37">
        <v>1</v>
      </c>
      <c r="S593" s="37">
        <v>30</v>
      </c>
      <c r="T593" s="37">
        <v>100</v>
      </c>
      <c r="U593" s="37">
        <v>107</v>
      </c>
      <c r="V593" s="37"/>
      <c r="W593" s="37">
        <v>385</v>
      </c>
      <c r="X593" s="37">
        <v>3</v>
      </c>
      <c r="Y593" s="37">
        <v>12</v>
      </c>
      <c r="Z593" s="37">
        <v>147</v>
      </c>
      <c r="AA593" s="37">
        <v>85</v>
      </c>
      <c r="AB593" s="37">
        <v>19</v>
      </c>
      <c r="AC593" s="37">
        <v>663</v>
      </c>
      <c r="AD593" s="37">
        <v>2</v>
      </c>
      <c r="AE593" s="37"/>
      <c r="AF593" s="37">
        <v>1554</v>
      </c>
      <c r="AG593" s="37"/>
      <c r="AH593" s="37"/>
      <c r="AI593" s="37"/>
      <c r="AJ593" s="37">
        <v>336</v>
      </c>
      <c r="AK593" s="37"/>
      <c r="AL593" s="37"/>
      <c r="AM593" s="37"/>
      <c r="AN593" s="37">
        <v>0</v>
      </c>
      <c r="AO593" s="37"/>
      <c r="AP593" s="37">
        <v>0</v>
      </c>
      <c r="AQ593" s="37"/>
      <c r="AR593" s="37"/>
      <c r="AS593" s="37"/>
      <c r="AT593" s="37">
        <v>387</v>
      </c>
    </row>
    <row r="594" spans="1:46" ht="20.100000000000001" customHeight="1" x14ac:dyDescent="0.2">
      <c r="D594" s="38" t="s">
        <v>174</v>
      </c>
      <c r="F594" s="39">
        <v>264</v>
      </c>
      <c r="G594" s="40"/>
      <c r="H594" s="40"/>
      <c r="I594" s="40"/>
      <c r="J594" s="39">
        <v>1299</v>
      </c>
      <c r="K594" s="39">
        <v>7</v>
      </c>
      <c r="L594" s="39">
        <v>42</v>
      </c>
      <c r="M594" s="40"/>
      <c r="N594" s="39">
        <v>1348</v>
      </c>
      <c r="O594" s="40"/>
      <c r="P594" s="40"/>
      <c r="Q594" s="40"/>
      <c r="R594" s="39">
        <v>1</v>
      </c>
      <c r="S594" s="39">
        <v>33</v>
      </c>
      <c r="T594" s="39">
        <v>110</v>
      </c>
      <c r="U594" s="39">
        <v>72</v>
      </c>
      <c r="V594" s="40"/>
      <c r="W594" s="39">
        <v>247</v>
      </c>
      <c r="X594" s="39">
        <v>0</v>
      </c>
      <c r="Y594" s="39">
        <v>5</v>
      </c>
      <c r="Z594" s="39">
        <v>182</v>
      </c>
      <c r="AA594" s="39">
        <v>59</v>
      </c>
      <c r="AB594" s="39">
        <v>21</v>
      </c>
      <c r="AC594" s="39">
        <v>532</v>
      </c>
      <c r="AD594" s="39">
        <v>0</v>
      </c>
      <c r="AE594" s="40"/>
      <c r="AF594" s="39">
        <v>1262</v>
      </c>
      <c r="AG594" s="40"/>
      <c r="AH594" s="40"/>
      <c r="AI594" s="40"/>
      <c r="AJ594" s="39">
        <v>350</v>
      </c>
      <c r="AK594" s="40"/>
      <c r="AL594" s="40"/>
      <c r="AM594" s="40"/>
      <c r="AN594" s="39">
        <v>0</v>
      </c>
      <c r="AO594" s="40"/>
      <c r="AP594" s="39">
        <v>0</v>
      </c>
      <c r="AQ594" s="40"/>
      <c r="AR594" s="40"/>
      <c r="AS594" s="40"/>
      <c r="AT594" s="39">
        <v>0</v>
      </c>
    </row>
    <row r="595" spans="1:46" ht="20.100000000000001" customHeight="1" x14ac:dyDescent="0.2">
      <c r="D595" s="2" t="s">
        <v>102</v>
      </c>
      <c r="F595" s="37">
        <v>106</v>
      </c>
      <c r="G595" s="37"/>
      <c r="H595" s="37"/>
      <c r="I595" s="37"/>
      <c r="J595" s="37">
        <v>456</v>
      </c>
      <c r="K595" s="37">
        <v>23</v>
      </c>
      <c r="L595" s="37">
        <v>3</v>
      </c>
      <c r="M595" s="37"/>
      <c r="N595" s="37">
        <v>482</v>
      </c>
      <c r="O595" s="37"/>
      <c r="P595" s="37"/>
      <c r="Q595" s="37"/>
      <c r="R595" s="37">
        <v>0</v>
      </c>
      <c r="S595" s="37">
        <v>24</v>
      </c>
      <c r="T595" s="37">
        <v>126</v>
      </c>
      <c r="U595" s="37">
        <v>14</v>
      </c>
      <c r="V595" s="37"/>
      <c r="W595" s="37">
        <v>44</v>
      </c>
      <c r="X595" s="37">
        <v>0</v>
      </c>
      <c r="Y595" s="37">
        <v>0</v>
      </c>
      <c r="Z595" s="37">
        <v>11</v>
      </c>
      <c r="AA595" s="37">
        <v>35</v>
      </c>
      <c r="AB595" s="37">
        <v>20</v>
      </c>
      <c r="AC595" s="37">
        <v>228</v>
      </c>
      <c r="AD595" s="37">
        <v>0</v>
      </c>
      <c r="AE595" s="37"/>
      <c r="AF595" s="37">
        <v>502</v>
      </c>
      <c r="AG595" s="37"/>
      <c r="AH595" s="37"/>
      <c r="AI595" s="37"/>
      <c r="AJ595" s="37">
        <v>86</v>
      </c>
      <c r="AK595" s="37"/>
      <c r="AL595" s="37"/>
      <c r="AM595" s="37"/>
      <c r="AN595" s="37">
        <v>0</v>
      </c>
      <c r="AO595" s="37"/>
      <c r="AP595" s="37">
        <v>0</v>
      </c>
      <c r="AQ595" s="37"/>
      <c r="AR595" s="37"/>
      <c r="AS595" s="37"/>
      <c r="AT595" s="37">
        <v>0</v>
      </c>
    </row>
    <row r="596" spans="1:46" ht="20.100000000000001" customHeight="1" x14ac:dyDescent="0.2">
      <c r="D596" s="38" t="s">
        <v>103</v>
      </c>
      <c r="F596" s="39">
        <v>236</v>
      </c>
      <c r="G596" s="40"/>
      <c r="H596" s="40"/>
      <c r="I596" s="40"/>
      <c r="J596" s="39">
        <v>1302</v>
      </c>
      <c r="K596" s="39">
        <v>13</v>
      </c>
      <c r="L596" s="39">
        <v>8</v>
      </c>
      <c r="M596" s="40"/>
      <c r="N596" s="39">
        <v>1323</v>
      </c>
      <c r="O596" s="40"/>
      <c r="P596" s="40"/>
      <c r="Q596" s="40"/>
      <c r="R596" s="39">
        <v>0</v>
      </c>
      <c r="S596" s="39">
        <v>23</v>
      </c>
      <c r="T596" s="39">
        <v>93</v>
      </c>
      <c r="U596" s="39">
        <v>57</v>
      </c>
      <c r="V596" s="40"/>
      <c r="W596" s="39">
        <v>241</v>
      </c>
      <c r="X596" s="39">
        <v>0</v>
      </c>
      <c r="Y596" s="39">
        <v>0</v>
      </c>
      <c r="Z596" s="39">
        <v>146</v>
      </c>
      <c r="AA596" s="39">
        <v>45</v>
      </c>
      <c r="AB596" s="39">
        <v>25</v>
      </c>
      <c r="AC596" s="39">
        <v>671</v>
      </c>
      <c r="AD596" s="39">
        <v>2</v>
      </c>
      <c r="AE596" s="40"/>
      <c r="AF596" s="39">
        <v>1303</v>
      </c>
      <c r="AG596" s="40"/>
      <c r="AH596" s="40"/>
      <c r="AI596" s="40"/>
      <c r="AJ596" s="39">
        <v>256</v>
      </c>
      <c r="AK596" s="40"/>
      <c r="AL596" s="40"/>
      <c r="AM596" s="40"/>
      <c r="AN596" s="39">
        <v>0</v>
      </c>
      <c r="AO596" s="40"/>
      <c r="AP596" s="39">
        <v>0</v>
      </c>
      <c r="AQ596" s="40"/>
      <c r="AR596" s="40"/>
      <c r="AS596" s="40"/>
      <c r="AT596" s="39">
        <v>0</v>
      </c>
    </row>
    <row r="597" spans="1:46" ht="20.100000000000001" customHeight="1" x14ac:dyDescent="0.2">
      <c r="B597" s="5"/>
      <c r="D597" s="2" t="s">
        <v>104</v>
      </c>
      <c r="F597" s="37">
        <v>346</v>
      </c>
      <c r="G597" s="37"/>
      <c r="H597" s="37"/>
      <c r="I597" s="37"/>
      <c r="J597" s="37">
        <v>1436</v>
      </c>
      <c r="K597" s="37">
        <v>25</v>
      </c>
      <c r="L597" s="37">
        <v>13</v>
      </c>
      <c r="M597" s="37"/>
      <c r="N597" s="37">
        <v>1474</v>
      </c>
      <c r="O597" s="37"/>
      <c r="P597" s="37"/>
      <c r="Q597" s="37"/>
      <c r="R597" s="37">
        <v>5</v>
      </c>
      <c r="S597" s="37">
        <v>79</v>
      </c>
      <c r="T597" s="37">
        <v>155</v>
      </c>
      <c r="U597" s="37">
        <v>39</v>
      </c>
      <c r="V597" s="37"/>
      <c r="W597" s="37">
        <v>165</v>
      </c>
      <c r="X597" s="37">
        <v>2</v>
      </c>
      <c r="Y597" s="37">
        <v>1</v>
      </c>
      <c r="Z597" s="37">
        <v>46</v>
      </c>
      <c r="AA597" s="37">
        <v>68</v>
      </c>
      <c r="AB597" s="37">
        <v>23</v>
      </c>
      <c r="AC597" s="37">
        <v>876</v>
      </c>
      <c r="AD597" s="37">
        <v>0</v>
      </c>
      <c r="AE597" s="37"/>
      <c r="AF597" s="37">
        <v>1459</v>
      </c>
      <c r="AG597" s="37"/>
      <c r="AH597" s="37"/>
      <c r="AI597" s="37"/>
      <c r="AJ597" s="37">
        <v>361</v>
      </c>
      <c r="AK597" s="37"/>
      <c r="AL597" s="37"/>
      <c r="AM597" s="37"/>
      <c r="AN597" s="37">
        <v>0</v>
      </c>
      <c r="AO597" s="37"/>
      <c r="AP597" s="37">
        <v>0</v>
      </c>
      <c r="AQ597" s="37"/>
      <c r="AR597" s="37"/>
      <c r="AS597" s="37"/>
      <c r="AT597" s="37">
        <v>0</v>
      </c>
    </row>
    <row r="598" spans="1:46" ht="20.100000000000001" customHeight="1" x14ac:dyDescent="0.2">
      <c r="B598" s="5"/>
      <c r="D598" s="38" t="s">
        <v>105</v>
      </c>
      <c r="F598" s="39">
        <v>275</v>
      </c>
      <c r="G598" s="40"/>
      <c r="H598" s="40"/>
      <c r="I598" s="40"/>
      <c r="J598" s="39">
        <v>1299</v>
      </c>
      <c r="K598" s="39">
        <v>22</v>
      </c>
      <c r="L598" s="39">
        <v>19</v>
      </c>
      <c r="M598" s="40"/>
      <c r="N598" s="39">
        <v>1340</v>
      </c>
      <c r="O598" s="40"/>
      <c r="P598" s="40"/>
      <c r="Q598" s="40"/>
      <c r="R598" s="39">
        <v>2</v>
      </c>
      <c r="S598" s="39">
        <v>39</v>
      </c>
      <c r="T598" s="39">
        <v>129</v>
      </c>
      <c r="U598" s="39">
        <v>125</v>
      </c>
      <c r="V598" s="40"/>
      <c r="W598" s="39">
        <v>153</v>
      </c>
      <c r="X598" s="39">
        <v>4</v>
      </c>
      <c r="Y598" s="39">
        <v>15</v>
      </c>
      <c r="Z598" s="39">
        <v>208</v>
      </c>
      <c r="AA598" s="39">
        <v>61</v>
      </c>
      <c r="AB598" s="39">
        <v>22</v>
      </c>
      <c r="AC598" s="39">
        <v>614</v>
      </c>
      <c r="AD598" s="39">
        <v>2</v>
      </c>
      <c r="AE598" s="40"/>
      <c r="AF598" s="39">
        <v>1374</v>
      </c>
      <c r="AG598" s="40"/>
      <c r="AH598" s="40"/>
      <c r="AI598" s="40"/>
      <c r="AJ598" s="39">
        <v>241</v>
      </c>
      <c r="AK598" s="40"/>
      <c r="AL598" s="40"/>
      <c r="AM598" s="40"/>
      <c r="AN598" s="39">
        <v>0</v>
      </c>
      <c r="AO598" s="40"/>
      <c r="AP598" s="39">
        <v>0</v>
      </c>
      <c r="AQ598" s="40"/>
      <c r="AR598" s="40"/>
      <c r="AS598" s="40"/>
      <c r="AT598" s="39">
        <v>2</v>
      </c>
    </row>
    <row r="599" spans="1:46" ht="20.100000000000001" customHeight="1" x14ac:dyDescent="0.2">
      <c r="B599" s="5"/>
      <c r="D599" s="41" t="s">
        <v>183</v>
      </c>
      <c r="F599" s="40">
        <v>120</v>
      </c>
      <c r="G599" s="40"/>
      <c r="H599" s="40"/>
      <c r="I599" s="40"/>
      <c r="J599" s="40">
        <v>456</v>
      </c>
      <c r="K599" s="40">
        <v>9</v>
      </c>
      <c r="L599" s="40">
        <v>4</v>
      </c>
      <c r="M599" s="40"/>
      <c r="N599" s="40">
        <v>469</v>
      </c>
      <c r="O599" s="40"/>
      <c r="P599" s="40"/>
      <c r="Q599" s="40"/>
      <c r="R599" s="40">
        <v>0</v>
      </c>
      <c r="S599" s="40">
        <v>16</v>
      </c>
      <c r="T599" s="40">
        <v>43</v>
      </c>
      <c r="U599" s="40">
        <v>55</v>
      </c>
      <c r="V599" s="40"/>
      <c r="W599" s="40">
        <v>32</v>
      </c>
      <c r="X599" s="40">
        <v>0</v>
      </c>
      <c r="Y599" s="40">
        <v>0</v>
      </c>
      <c r="Z599" s="40">
        <v>14</v>
      </c>
      <c r="AA599" s="40">
        <v>26</v>
      </c>
      <c r="AB599" s="40">
        <v>11</v>
      </c>
      <c r="AC599" s="40">
        <v>211</v>
      </c>
      <c r="AD599" s="40">
        <v>0</v>
      </c>
      <c r="AE599" s="40"/>
      <c r="AF599" s="40">
        <v>408</v>
      </c>
      <c r="AG599" s="40"/>
      <c r="AH599" s="40"/>
      <c r="AI599" s="40"/>
      <c r="AJ599" s="40">
        <v>179</v>
      </c>
      <c r="AK599" s="40"/>
      <c r="AL599" s="40"/>
      <c r="AM599" s="40"/>
      <c r="AN599" s="40">
        <v>0</v>
      </c>
      <c r="AO599" s="40"/>
      <c r="AP599" s="40">
        <v>2</v>
      </c>
      <c r="AQ599" s="40"/>
      <c r="AR599" s="40"/>
      <c r="AS599" s="40"/>
      <c r="AT599" s="40">
        <v>0</v>
      </c>
    </row>
    <row r="600" spans="1:46" ht="20.100000000000001" customHeight="1" x14ac:dyDescent="0.2">
      <c r="B600" s="5"/>
      <c r="D600" s="38" t="s">
        <v>107</v>
      </c>
      <c r="F600" s="39">
        <v>377</v>
      </c>
      <c r="G600" s="40"/>
      <c r="H600" s="40"/>
      <c r="I600" s="40"/>
      <c r="J600" s="39">
        <v>1446</v>
      </c>
      <c r="K600" s="39">
        <v>44</v>
      </c>
      <c r="L600" s="39">
        <v>0</v>
      </c>
      <c r="M600" s="40"/>
      <c r="N600" s="39">
        <v>1490</v>
      </c>
      <c r="O600" s="40"/>
      <c r="P600" s="40"/>
      <c r="Q600" s="40"/>
      <c r="R600" s="39">
        <v>0</v>
      </c>
      <c r="S600" s="39">
        <v>71</v>
      </c>
      <c r="T600" s="39">
        <v>149</v>
      </c>
      <c r="U600" s="39">
        <v>63</v>
      </c>
      <c r="V600" s="40"/>
      <c r="W600" s="39">
        <v>338</v>
      </c>
      <c r="X600" s="39">
        <v>1</v>
      </c>
      <c r="Y600" s="39">
        <v>1</v>
      </c>
      <c r="Z600" s="39">
        <v>45</v>
      </c>
      <c r="AA600" s="39">
        <v>86</v>
      </c>
      <c r="AB600" s="39">
        <v>25</v>
      </c>
      <c r="AC600" s="39">
        <v>781</v>
      </c>
      <c r="AD600" s="39">
        <v>1</v>
      </c>
      <c r="AE600" s="40"/>
      <c r="AF600" s="39">
        <v>1561</v>
      </c>
      <c r="AG600" s="40"/>
      <c r="AH600" s="40"/>
      <c r="AI600" s="40"/>
      <c r="AJ600" s="39">
        <v>306</v>
      </c>
      <c r="AK600" s="40"/>
      <c r="AL600" s="40"/>
      <c r="AM600" s="40"/>
      <c r="AN600" s="39">
        <v>0</v>
      </c>
      <c r="AO600" s="40"/>
      <c r="AP600" s="39">
        <v>0</v>
      </c>
      <c r="AQ600" s="40"/>
      <c r="AR600" s="40"/>
      <c r="AS600" s="40"/>
      <c r="AT600" s="39">
        <v>0</v>
      </c>
    </row>
    <row r="601" spans="1:46"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spans="1:46" s="1" customFormat="1" ht="20.100000000000001" customHeight="1" x14ac:dyDescent="0.2">
      <c r="A602" s="3"/>
      <c r="B602" s="6"/>
      <c r="C602" s="42" t="s">
        <v>180</v>
      </c>
      <c r="D602" s="42"/>
      <c r="E602" s="5"/>
      <c r="F602" s="44">
        <v>3066</v>
      </c>
      <c r="G602" s="45"/>
      <c r="H602" s="45"/>
      <c r="I602" s="45"/>
      <c r="J602" s="44">
        <v>11738</v>
      </c>
      <c r="K602" s="44">
        <v>215</v>
      </c>
      <c r="L602" s="44">
        <v>126</v>
      </c>
      <c r="M602" s="45"/>
      <c r="N602" s="44">
        <v>12079</v>
      </c>
      <c r="O602" s="45"/>
      <c r="P602" s="45"/>
      <c r="Q602" s="45"/>
      <c r="R602" s="44">
        <v>11</v>
      </c>
      <c r="S602" s="44">
        <v>447</v>
      </c>
      <c r="T602" s="44">
        <v>1144</v>
      </c>
      <c r="U602" s="44">
        <v>675</v>
      </c>
      <c r="V602" s="45"/>
      <c r="W602" s="44">
        <v>2146</v>
      </c>
      <c r="X602" s="44">
        <v>17</v>
      </c>
      <c r="Y602" s="44">
        <v>40</v>
      </c>
      <c r="Z602" s="44">
        <v>998</v>
      </c>
      <c r="AA602" s="44">
        <v>625</v>
      </c>
      <c r="AB602" s="44">
        <v>214</v>
      </c>
      <c r="AC602" s="44">
        <v>6069</v>
      </c>
      <c r="AD602" s="44">
        <v>9</v>
      </c>
      <c r="AE602" s="45"/>
      <c r="AF602" s="44">
        <v>12395</v>
      </c>
      <c r="AG602" s="45"/>
      <c r="AH602" s="45"/>
      <c r="AI602" s="45"/>
      <c r="AJ602" s="44">
        <v>2742</v>
      </c>
      <c r="AK602" s="45"/>
      <c r="AL602" s="45"/>
      <c r="AM602" s="45"/>
      <c r="AN602" s="44">
        <v>0</v>
      </c>
      <c r="AO602" s="45"/>
      <c r="AP602" s="44">
        <v>8</v>
      </c>
      <c r="AQ602" s="45"/>
      <c r="AR602" s="45"/>
      <c r="AS602" s="45"/>
      <c r="AT602" s="44">
        <v>389</v>
      </c>
    </row>
    <row r="603" spans="1:46"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row>
    <row r="604" spans="1:46" s="1" customFormat="1" ht="20.100000000000001" customHeight="1" x14ac:dyDescent="0.25">
      <c r="A604" s="3"/>
      <c r="B604" s="49" t="s">
        <v>312</v>
      </c>
      <c r="C604" s="50"/>
      <c r="D604" s="50"/>
      <c r="E604" s="5"/>
      <c r="F604" s="51">
        <v>3066</v>
      </c>
      <c r="G604" s="52"/>
      <c r="H604" s="52"/>
      <c r="I604" s="52"/>
      <c r="J604" s="51">
        <v>11738</v>
      </c>
      <c r="K604" s="51">
        <v>215</v>
      </c>
      <c r="L604" s="51">
        <v>126</v>
      </c>
      <c r="M604" s="52"/>
      <c r="N604" s="51">
        <v>12079</v>
      </c>
      <c r="O604" s="52"/>
      <c r="P604" s="52"/>
      <c r="Q604" s="52"/>
      <c r="R604" s="51">
        <v>11</v>
      </c>
      <c r="S604" s="51">
        <v>447</v>
      </c>
      <c r="T604" s="51">
        <v>1144</v>
      </c>
      <c r="U604" s="51">
        <v>675</v>
      </c>
      <c r="V604" s="52"/>
      <c r="W604" s="51">
        <v>2146</v>
      </c>
      <c r="X604" s="51">
        <v>17</v>
      </c>
      <c r="Y604" s="51">
        <v>40</v>
      </c>
      <c r="Z604" s="51">
        <v>998</v>
      </c>
      <c r="AA604" s="51">
        <v>625</v>
      </c>
      <c r="AB604" s="51">
        <v>214</v>
      </c>
      <c r="AC604" s="51">
        <v>6069</v>
      </c>
      <c r="AD604" s="51">
        <v>9</v>
      </c>
      <c r="AE604" s="52"/>
      <c r="AF604" s="51">
        <v>12395</v>
      </c>
      <c r="AG604" s="52"/>
      <c r="AH604" s="52"/>
      <c r="AI604" s="52"/>
      <c r="AJ604" s="51">
        <v>2742</v>
      </c>
      <c r="AK604" s="52"/>
      <c r="AL604" s="52"/>
      <c r="AM604" s="52"/>
      <c r="AN604" s="51">
        <v>0</v>
      </c>
      <c r="AO604" s="52"/>
      <c r="AP604" s="51">
        <v>8</v>
      </c>
      <c r="AQ604" s="52"/>
      <c r="AR604" s="52"/>
      <c r="AS604" s="52"/>
      <c r="AT604" s="51">
        <v>389</v>
      </c>
    </row>
    <row r="605" spans="1:46"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spans="1:46"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spans="1:46"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spans="1:46" ht="20.100000000000001" customHeight="1" x14ac:dyDescent="0.2">
      <c r="D608" s="2" t="s">
        <v>124</v>
      </c>
      <c r="F608" s="37">
        <v>22</v>
      </c>
      <c r="G608" s="37"/>
      <c r="H608" s="37"/>
      <c r="I608" s="37"/>
      <c r="J608" s="37">
        <v>0</v>
      </c>
      <c r="K608" s="37">
        <v>0</v>
      </c>
      <c r="L608" s="37">
        <v>6</v>
      </c>
      <c r="M608" s="37"/>
      <c r="N608" s="37">
        <v>6</v>
      </c>
      <c r="O608" s="37"/>
      <c r="P608" s="37"/>
      <c r="Q608" s="37"/>
      <c r="R608" s="37">
        <v>0</v>
      </c>
      <c r="S608" s="37">
        <v>0</v>
      </c>
      <c r="T608" s="37">
        <v>0</v>
      </c>
      <c r="U608" s="37">
        <v>0</v>
      </c>
      <c r="V608" s="37"/>
      <c r="W608" s="37">
        <v>3</v>
      </c>
      <c r="X608" s="37">
        <v>0</v>
      </c>
      <c r="Y608" s="37">
        <v>3</v>
      </c>
      <c r="Z608" s="37">
        <v>2</v>
      </c>
      <c r="AA608" s="37">
        <v>1</v>
      </c>
      <c r="AB608" s="37">
        <v>1</v>
      </c>
      <c r="AC608" s="37">
        <v>5</v>
      </c>
      <c r="AD608" s="37">
        <v>0</v>
      </c>
      <c r="AE608" s="37"/>
      <c r="AF608" s="37">
        <v>15</v>
      </c>
      <c r="AG608" s="37"/>
      <c r="AH608" s="37"/>
      <c r="AI608" s="37"/>
      <c r="AJ608" s="37">
        <v>9</v>
      </c>
      <c r="AK608" s="37"/>
      <c r="AL608" s="37"/>
      <c r="AM608" s="37"/>
      <c r="AN608" s="37">
        <v>1</v>
      </c>
      <c r="AO608" s="37"/>
      <c r="AP608" s="37">
        <v>5</v>
      </c>
      <c r="AQ608" s="37"/>
      <c r="AR608" s="37"/>
      <c r="AS608" s="37"/>
      <c r="AT608" s="37">
        <v>0</v>
      </c>
    </row>
    <row r="609" spans="1:46" ht="20.100000000000001" customHeight="1" x14ac:dyDescent="0.2">
      <c r="D609" s="38" t="s">
        <v>173</v>
      </c>
      <c r="F609" s="39">
        <v>93</v>
      </c>
      <c r="G609" s="40"/>
      <c r="H609" s="40"/>
      <c r="I609" s="40"/>
      <c r="J609" s="39">
        <v>0</v>
      </c>
      <c r="K609" s="39">
        <v>1</v>
      </c>
      <c r="L609" s="39">
        <v>10</v>
      </c>
      <c r="M609" s="40"/>
      <c r="N609" s="39">
        <v>11</v>
      </c>
      <c r="O609" s="40"/>
      <c r="P609" s="40"/>
      <c r="Q609" s="40"/>
      <c r="R609" s="39">
        <v>0</v>
      </c>
      <c r="S609" s="39">
        <v>0</v>
      </c>
      <c r="T609" s="39">
        <v>0</v>
      </c>
      <c r="U609" s="39">
        <v>0</v>
      </c>
      <c r="V609" s="40"/>
      <c r="W609" s="39">
        <v>12</v>
      </c>
      <c r="X609" s="39">
        <v>0</v>
      </c>
      <c r="Y609" s="39">
        <v>10</v>
      </c>
      <c r="Z609" s="39">
        <v>26</v>
      </c>
      <c r="AA609" s="39">
        <v>6</v>
      </c>
      <c r="AB609" s="39">
        <v>5</v>
      </c>
      <c r="AC609" s="39">
        <v>22</v>
      </c>
      <c r="AD609" s="39">
        <v>0</v>
      </c>
      <c r="AE609" s="40"/>
      <c r="AF609" s="39">
        <v>81</v>
      </c>
      <c r="AG609" s="40"/>
      <c r="AH609" s="40"/>
      <c r="AI609" s="40"/>
      <c r="AJ609" s="39">
        <v>12</v>
      </c>
      <c r="AK609" s="40"/>
      <c r="AL609" s="40"/>
      <c r="AM609" s="40"/>
      <c r="AN609" s="39">
        <v>0</v>
      </c>
      <c r="AO609" s="40"/>
      <c r="AP609" s="39">
        <v>11</v>
      </c>
      <c r="AQ609" s="40"/>
      <c r="AR609" s="40"/>
      <c r="AS609" s="40"/>
      <c r="AT609" s="39">
        <v>0</v>
      </c>
    </row>
    <row r="610" spans="1:46"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row>
    <row r="611" spans="1:46" ht="20.100000000000001" customHeight="1" x14ac:dyDescent="0.2">
      <c r="C611" s="42" t="s">
        <v>122</v>
      </c>
      <c r="D611" s="42"/>
      <c r="F611" s="44">
        <v>115</v>
      </c>
      <c r="G611" s="45"/>
      <c r="H611" s="45"/>
      <c r="I611" s="45"/>
      <c r="J611" s="44">
        <v>0</v>
      </c>
      <c r="K611" s="44">
        <v>1</v>
      </c>
      <c r="L611" s="44">
        <v>16</v>
      </c>
      <c r="M611" s="45"/>
      <c r="N611" s="44">
        <v>17</v>
      </c>
      <c r="O611" s="45"/>
      <c r="P611" s="45"/>
      <c r="Q611" s="45"/>
      <c r="R611" s="44">
        <v>0</v>
      </c>
      <c r="S611" s="44">
        <v>0</v>
      </c>
      <c r="T611" s="44">
        <v>0</v>
      </c>
      <c r="U611" s="44">
        <v>0</v>
      </c>
      <c r="V611" s="45"/>
      <c r="W611" s="44">
        <v>15</v>
      </c>
      <c r="X611" s="44">
        <v>0</v>
      </c>
      <c r="Y611" s="44">
        <v>13</v>
      </c>
      <c r="Z611" s="44">
        <v>28</v>
      </c>
      <c r="AA611" s="44">
        <v>7</v>
      </c>
      <c r="AB611" s="44">
        <v>6</v>
      </c>
      <c r="AC611" s="44">
        <v>27</v>
      </c>
      <c r="AD611" s="44">
        <v>0</v>
      </c>
      <c r="AE611" s="45"/>
      <c r="AF611" s="44">
        <v>96</v>
      </c>
      <c r="AG611" s="45"/>
      <c r="AH611" s="45"/>
      <c r="AI611" s="45"/>
      <c r="AJ611" s="44">
        <v>21</v>
      </c>
      <c r="AK611" s="45"/>
      <c r="AL611" s="45"/>
      <c r="AM611" s="45"/>
      <c r="AN611" s="44">
        <v>1</v>
      </c>
      <c r="AO611" s="45"/>
      <c r="AP611" s="44">
        <v>16</v>
      </c>
      <c r="AQ611" s="45"/>
      <c r="AR611" s="45"/>
      <c r="AS611" s="45"/>
      <c r="AT611" s="44">
        <v>0</v>
      </c>
    </row>
    <row r="612" spans="1:46"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row>
    <row r="613" spans="1:46"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row>
    <row r="614" spans="1:46" ht="20.100000000000001" customHeight="1" x14ac:dyDescent="0.2">
      <c r="D614" s="2" t="s">
        <v>124</v>
      </c>
      <c r="F614" s="37">
        <v>599</v>
      </c>
      <c r="G614" s="37"/>
      <c r="H614" s="37"/>
      <c r="I614" s="37"/>
      <c r="J614" s="37">
        <v>3049</v>
      </c>
      <c r="K614" s="37">
        <v>40</v>
      </c>
      <c r="L614" s="37">
        <v>17</v>
      </c>
      <c r="M614" s="37"/>
      <c r="N614" s="37">
        <v>3106</v>
      </c>
      <c r="O614" s="37"/>
      <c r="P614" s="37"/>
      <c r="Q614" s="37"/>
      <c r="R614" s="37">
        <v>3</v>
      </c>
      <c r="S614" s="37">
        <v>65</v>
      </c>
      <c r="T614" s="37">
        <v>363</v>
      </c>
      <c r="U614" s="37">
        <v>75</v>
      </c>
      <c r="V614" s="37"/>
      <c r="W614" s="37">
        <v>283</v>
      </c>
      <c r="X614" s="37">
        <v>12</v>
      </c>
      <c r="Y614" s="37">
        <v>219</v>
      </c>
      <c r="Z614" s="37">
        <v>946</v>
      </c>
      <c r="AA614" s="37">
        <v>89</v>
      </c>
      <c r="AB614" s="37">
        <v>107</v>
      </c>
      <c r="AC614" s="37">
        <v>1025</v>
      </c>
      <c r="AD614" s="37">
        <v>0</v>
      </c>
      <c r="AE614" s="37"/>
      <c r="AF614" s="37">
        <v>3187</v>
      </c>
      <c r="AG614" s="37"/>
      <c r="AH614" s="37"/>
      <c r="AI614" s="37"/>
      <c r="AJ614" s="37">
        <v>518</v>
      </c>
      <c r="AK614" s="37"/>
      <c r="AL614" s="37"/>
      <c r="AM614" s="37"/>
      <c r="AN614" s="37">
        <v>0</v>
      </c>
      <c r="AO614" s="37"/>
      <c r="AP614" s="37">
        <v>0</v>
      </c>
      <c r="AQ614" s="37"/>
      <c r="AR614" s="37"/>
      <c r="AS614" s="37"/>
      <c r="AT614" s="37">
        <v>214</v>
      </c>
    </row>
    <row r="615" spans="1:46" ht="20.100000000000001" customHeight="1" x14ac:dyDescent="0.2">
      <c r="D615" s="38" t="s">
        <v>173</v>
      </c>
      <c r="F615" s="39">
        <v>963</v>
      </c>
      <c r="G615" s="40"/>
      <c r="H615" s="40"/>
      <c r="I615" s="40"/>
      <c r="J615" s="39">
        <v>3080</v>
      </c>
      <c r="K615" s="39">
        <v>3</v>
      </c>
      <c r="L615" s="39">
        <v>23</v>
      </c>
      <c r="M615" s="40"/>
      <c r="N615" s="39">
        <v>3106</v>
      </c>
      <c r="O615" s="40"/>
      <c r="P615" s="40"/>
      <c r="Q615" s="40"/>
      <c r="R615" s="39">
        <v>1</v>
      </c>
      <c r="S615" s="39">
        <v>53</v>
      </c>
      <c r="T615" s="39">
        <v>81</v>
      </c>
      <c r="U615" s="39">
        <v>55</v>
      </c>
      <c r="V615" s="40"/>
      <c r="W615" s="39">
        <v>245</v>
      </c>
      <c r="X615" s="39">
        <v>9</v>
      </c>
      <c r="Y615" s="39">
        <v>331</v>
      </c>
      <c r="Z615" s="39">
        <v>1179</v>
      </c>
      <c r="AA615" s="39">
        <v>108</v>
      </c>
      <c r="AB615" s="39">
        <v>138</v>
      </c>
      <c r="AC615" s="39">
        <v>1127</v>
      </c>
      <c r="AD615" s="39">
        <v>0</v>
      </c>
      <c r="AE615" s="40"/>
      <c r="AF615" s="39">
        <v>3327</v>
      </c>
      <c r="AG615" s="40"/>
      <c r="AH615" s="40"/>
      <c r="AI615" s="40"/>
      <c r="AJ615" s="39">
        <v>723</v>
      </c>
      <c r="AK615" s="40"/>
      <c r="AL615" s="40"/>
      <c r="AM615" s="40"/>
      <c r="AN615" s="39">
        <v>0</v>
      </c>
      <c r="AO615" s="40"/>
      <c r="AP615" s="39">
        <v>19</v>
      </c>
      <c r="AQ615" s="40"/>
      <c r="AR615" s="40"/>
      <c r="AS615" s="40"/>
      <c r="AT615" s="39">
        <v>251</v>
      </c>
    </row>
    <row r="616" spans="1:46" ht="20.100000000000001" customHeight="1" x14ac:dyDescent="0.2">
      <c r="D616" s="41" t="s">
        <v>113</v>
      </c>
      <c r="F616" s="40">
        <v>578</v>
      </c>
      <c r="G616" s="40"/>
      <c r="H616" s="40"/>
      <c r="I616" s="40"/>
      <c r="J616" s="40">
        <v>3062</v>
      </c>
      <c r="K616" s="40">
        <v>13</v>
      </c>
      <c r="L616" s="40">
        <v>15</v>
      </c>
      <c r="M616" s="40"/>
      <c r="N616" s="40">
        <v>3090</v>
      </c>
      <c r="O616" s="40"/>
      <c r="P616" s="40"/>
      <c r="Q616" s="40"/>
      <c r="R616" s="40">
        <v>1</v>
      </c>
      <c r="S616" s="40">
        <v>36</v>
      </c>
      <c r="T616" s="40">
        <v>205</v>
      </c>
      <c r="U616" s="40">
        <v>169</v>
      </c>
      <c r="V616" s="40"/>
      <c r="W616" s="40">
        <v>413</v>
      </c>
      <c r="X616" s="40">
        <v>21</v>
      </c>
      <c r="Y616" s="40">
        <v>267</v>
      </c>
      <c r="Z616" s="40">
        <v>805</v>
      </c>
      <c r="AA616" s="40">
        <v>122</v>
      </c>
      <c r="AB616" s="40">
        <v>132</v>
      </c>
      <c r="AC616" s="40">
        <v>983</v>
      </c>
      <c r="AD616" s="40">
        <v>2</v>
      </c>
      <c r="AE616" s="40"/>
      <c r="AF616" s="40">
        <v>3156</v>
      </c>
      <c r="AG616" s="40"/>
      <c r="AH616" s="40"/>
      <c r="AI616" s="40"/>
      <c r="AJ616" s="40">
        <v>486</v>
      </c>
      <c r="AK616" s="40"/>
      <c r="AL616" s="40"/>
      <c r="AM616" s="40"/>
      <c r="AN616" s="40">
        <v>0</v>
      </c>
      <c r="AO616" s="40"/>
      <c r="AP616" s="40">
        <v>26</v>
      </c>
      <c r="AQ616" s="40"/>
      <c r="AR616" s="40"/>
      <c r="AS616" s="40"/>
      <c r="AT616" s="40">
        <v>503</v>
      </c>
    </row>
    <row r="617" spans="1:46" ht="20.100000000000001" customHeight="1" x14ac:dyDescent="0.2">
      <c r="D617" s="38" t="s">
        <v>101</v>
      </c>
      <c r="F617" s="39">
        <v>366</v>
      </c>
      <c r="G617" s="40"/>
      <c r="H617" s="40"/>
      <c r="I617" s="40"/>
      <c r="J617" s="39">
        <v>3038</v>
      </c>
      <c r="K617" s="39">
        <v>16</v>
      </c>
      <c r="L617" s="39">
        <v>5</v>
      </c>
      <c r="M617" s="40"/>
      <c r="N617" s="39">
        <v>3059</v>
      </c>
      <c r="O617" s="40"/>
      <c r="P617" s="40"/>
      <c r="Q617" s="40"/>
      <c r="R617" s="39">
        <v>0</v>
      </c>
      <c r="S617" s="39">
        <v>56</v>
      </c>
      <c r="T617" s="39">
        <v>163</v>
      </c>
      <c r="U617" s="39">
        <v>85</v>
      </c>
      <c r="V617" s="40"/>
      <c r="W617" s="39">
        <v>318</v>
      </c>
      <c r="X617" s="39">
        <v>19</v>
      </c>
      <c r="Y617" s="39">
        <v>305</v>
      </c>
      <c r="Z617" s="39">
        <v>1158</v>
      </c>
      <c r="AA617" s="39">
        <v>124</v>
      </c>
      <c r="AB617" s="39">
        <v>186</v>
      </c>
      <c r="AC617" s="39">
        <v>818</v>
      </c>
      <c r="AD617" s="39">
        <v>1</v>
      </c>
      <c r="AE617" s="40"/>
      <c r="AF617" s="39">
        <v>3233</v>
      </c>
      <c r="AG617" s="40"/>
      <c r="AH617" s="40"/>
      <c r="AI617" s="40"/>
      <c r="AJ617" s="39">
        <v>248</v>
      </c>
      <c r="AK617" s="40"/>
      <c r="AL617" s="40"/>
      <c r="AM617" s="40"/>
      <c r="AN617" s="39">
        <v>77</v>
      </c>
      <c r="AO617" s="40"/>
      <c r="AP617" s="39">
        <v>21</v>
      </c>
      <c r="AQ617" s="40"/>
      <c r="AR617" s="40"/>
      <c r="AS617" s="40"/>
      <c r="AT617" s="39">
        <v>3</v>
      </c>
    </row>
    <row r="618" spans="1:46" ht="20.100000000000001" customHeight="1" x14ac:dyDescent="0.2">
      <c r="D618" s="41" t="s">
        <v>115</v>
      </c>
      <c r="F618" s="40">
        <v>488</v>
      </c>
      <c r="G618" s="40"/>
      <c r="H618" s="40"/>
      <c r="I618" s="40"/>
      <c r="J618" s="40">
        <v>3043</v>
      </c>
      <c r="K618" s="40">
        <v>37</v>
      </c>
      <c r="L618" s="40">
        <v>12</v>
      </c>
      <c r="M618" s="40"/>
      <c r="N618" s="40">
        <v>3092</v>
      </c>
      <c r="O618" s="40"/>
      <c r="P618" s="40"/>
      <c r="Q618" s="40"/>
      <c r="R618" s="40">
        <v>2</v>
      </c>
      <c r="S618" s="40">
        <v>32</v>
      </c>
      <c r="T618" s="40">
        <v>355</v>
      </c>
      <c r="U618" s="40">
        <v>74</v>
      </c>
      <c r="V618" s="40"/>
      <c r="W618" s="40">
        <v>268</v>
      </c>
      <c r="X618" s="40">
        <v>14</v>
      </c>
      <c r="Y618" s="40">
        <v>252</v>
      </c>
      <c r="Z618" s="40">
        <v>1290</v>
      </c>
      <c r="AA618" s="40">
        <v>97</v>
      </c>
      <c r="AB618" s="40">
        <v>148</v>
      </c>
      <c r="AC618" s="40">
        <v>775</v>
      </c>
      <c r="AD618" s="40">
        <v>3</v>
      </c>
      <c r="AE618" s="40"/>
      <c r="AF618" s="40">
        <v>3310</v>
      </c>
      <c r="AG618" s="40"/>
      <c r="AH618" s="40"/>
      <c r="AI618" s="40"/>
      <c r="AJ618" s="40">
        <v>264</v>
      </c>
      <c r="AK618" s="40"/>
      <c r="AL618" s="40"/>
      <c r="AM618" s="40"/>
      <c r="AN618" s="40">
        <v>38</v>
      </c>
      <c r="AO618" s="40"/>
      <c r="AP618" s="40">
        <v>44</v>
      </c>
      <c r="AQ618" s="40"/>
      <c r="AR618" s="40"/>
      <c r="AS618" s="40"/>
      <c r="AT618" s="40">
        <v>2</v>
      </c>
    </row>
    <row r="619" spans="1:46"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spans="1:46" ht="20.100000000000001" customHeight="1" x14ac:dyDescent="0.2">
      <c r="C620" s="42" t="s">
        <v>287</v>
      </c>
      <c r="D620" s="42"/>
      <c r="F620" s="44">
        <v>2994</v>
      </c>
      <c r="G620" s="45"/>
      <c r="H620" s="45"/>
      <c r="I620" s="45"/>
      <c r="J620" s="44">
        <v>15272</v>
      </c>
      <c r="K620" s="44">
        <v>109</v>
      </c>
      <c r="L620" s="44">
        <v>72</v>
      </c>
      <c r="M620" s="45"/>
      <c r="N620" s="44">
        <v>15453</v>
      </c>
      <c r="O620" s="45"/>
      <c r="P620" s="45"/>
      <c r="Q620" s="45"/>
      <c r="R620" s="44">
        <v>7</v>
      </c>
      <c r="S620" s="44">
        <v>242</v>
      </c>
      <c r="T620" s="44">
        <v>1167</v>
      </c>
      <c r="U620" s="44">
        <v>458</v>
      </c>
      <c r="V620" s="45"/>
      <c r="W620" s="44">
        <v>1527</v>
      </c>
      <c r="X620" s="44">
        <v>75</v>
      </c>
      <c r="Y620" s="44">
        <v>1374</v>
      </c>
      <c r="Z620" s="44">
        <v>5378</v>
      </c>
      <c r="AA620" s="44">
        <v>540</v>
      </c>
      <c r="AB620" s="44">
        <v>711</v>
      </c>
      <c r="AC620" s="44">
        <v>4728</v>
      </c>
      <c r="AD620" s="44">
        <v>6</v>
      </c>
      <c r="AE620" s="45"/>
      <c r="AF620" s="44">
        <v>16213</v>
      </c>
      <c r="AG620" s="45"/>
      <c r="AH620" s="45"/>
      <c r="AI620" s="45"/>
      <c r="AJ620" s="44">
        <v>2239</v>
      </c>
      <c r="AK620" s="45"/>
      <c r="AL620" s="45"/>
      <c r="AM620" s="45"/>
      <c r="AN620" s="44">
        <v>115</v>
      </c>
      <c r="AO620" s="45"/>
      <c r="AP620" s="44">
        <v>110</v>
      </c>
      <c r="AQ620" s="45"/>
      <c r="AR620" s="45"/>
      <c r="AS620" s="45"/>
      <c r="AT620" s="44">
        <v>973</v>
      </c>
    </row>
    <row r="621" spans="1:46"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row>
    <row r="622" spans="1:46" s="1" customFormat="1" ht="20.100000000000001" customHeight="1" x14ac:dyDescent="0.25">
      <c r="A622" s="3"/>
      <c r="B622" s="49" t="s">
        <v>314</v>
      </c>
      <c r="C622" s="50"/>
      <c r="D622" s="50"/>
      <c r="E622" s="5"/>
      <c r="F622" s="51">
        <v>3109</v>
      </c>
      <c r="G622" s="52"/>
      <c r="H622" s="52"/>
      <c r="I622" s="52"/>
      <c r="J622" s="51">
        <v>15272</v>
      </c>
      <c r="K622" s="51">
        <v>110</v>
      </c>
      <c r="L622" s="51">
        <v>88</v>
      </c>
      <c r="M622" s="52"/>
      <c r="N622" s="51">
        <v>15470</v>
      </c>
      <c r="O622" s="52"/>
      <c r="P622" s="52"/>
      <c r="Q622" s="52"/>
      <c r="R622" s="51">
        <v>7</v>
      </c>
      <c r="S622" s="51">
        <v>242</v>
      </c>
      <c r="T622" s="51">
        <v>1167</v>
      </c>
      <c r="U622" s="51">
        <v>458</v>
      </c>
      <c r="V622" s="52"/>
      <c r="W622" s="51">
        <v>1542</v>
      </c>
      <c r="X622" s="51">
        <v>75</v>
      </c>
      <c r="Y622" s="51">
        <v>1387</v>
      </c>
      <c r="Z622" s="51">
        <v>5406</v>
      </c>
      <c r="AA622" s="51">
        <v>547</v>
      </c>
      <c r="AB622" s="51">
        <v>717</v>
      </c>
      <c r="AC622" s="51">
        <v>4755</v>
      </c>
      <c r="AD622" s="51">
        <v>6</v>
      </c>
      <c r="AE622" s="52"/>
      <c r="AF622" s="51">
        <v>16309</v>
      </c>
      <c r="AG622" s="52"/>
      <c r="AH622" s="52"/>
      <c r="AI622" s="52"/>
      <c r="AJ622" s="51">
        <v>2260</v>
      </c>
      <c r="AK622" s="52"/>
      <c r="AL622" s="52"/>
      <c r="AM622" s="52"/>
      <c r="AN622" s="51">
        <v>116</v>
      </c>
      <c r="AO622" s="52"/>
      <c r="AP622" s="51">
        <v>126</v>
      </c>
      <c r="AQ622" s="52"/>
      <c r="AR622" s="52"/>
      <c r="AS622" s="52"/>
      <c r="AT622" s="51">
        <v>973</v>
      </c>
    </row>
    <row r="623" spans="1:46"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spans="1:46"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spans="1:46"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spans="1:46" ht="20.100000000000001" customHeight="1" x14ac:dyDescent="0.2">
      <c r="D626" s="2" t="s">
        <v>98</v>
      </c>
      <c r="F626" s="37">
        <v>2389</v>
      </c>
      <c r="G626" s="37"/>
      <c r="H626" s="37"/>
      <c r="I626" s="37"/>
      <c r="J626" s="37">
        <v>2267</v>
      </c>
      <c r="K626" s="37">
        <v>135</v>
      </c>
      <c r="L626" s="37">
        <v>31</v>
      </c>
      <c r="M626" s="37"/>
      <c r="N626" s="37">
        <v>2433</v>
      </c>
      <c r="O626" s="37"/>
      <c r="P626" s="37"/>
      <c r="Q626" s="37"/>
      <c r="R626" s="37">
        <v>5</v>
      </c>
      <c r="S626" s="37">
        <v>53</v>
      </c>
      <c r="T626" s="37">
        <v>375</v>
      </c>
      <c r="U626" s="37">
        <v>71</v>
      </c>
      <c r="V626" s="37"/>
      <c r="W626" s="37">
        <v>294</v>
      </c>
      <c r="X626" s="37">
        <v>11</v>
      </c>
      <c r="Y626" s="37">
        <v>4</v>
      </c>
      <c r="Z626" s="37">
        <v>74</v>
      </c>
      <c r="AA626" s="37">
        <v>232</v>
      </c>
      <c r="AB626" s="37">
        <v>150</v>
      </c>
      <c r="AC626" s="37">
        <v>2945</v>
      </c>
      <c r="AD626" s="37">
        <v>0</v>
      </c>
      <c r="AE626" s="37"/>
      <c r="AF626" s="37">
        <v>4214</v>
      </c>
      <c r="AG626" s="37"/>
      <c r="AH626" s="37"/>
      <c r="AI626" s="37"/>
      <c r="AJ626" s="37">
        <v>591</v>
      </c>
      <c r="AK626" s="37"/>
      <c r="AL626" s="37"/>
      <c r="AM626" s="37"/>
      <c r="AN626" s="37">
        <v>0</v>
      </c>
      <c r="AO626" s="37"/>
      <c r="AP626" s="37">
        <v>17</v>
      </c>
      <c r="AQ626" s="37"/>
      <c r="AR626" s="37"/>
      <c r="AS626" s="37"/>
      <c r="AT626" s="37">
        <v>1545</v>
      </c>
    </row>
    <row r="627" spans="1:46" ht="20.100000000000001" customHeight="1" x14ac:dyDescent="0.2">
      <c r="D627" s="38" t="s">
        <v>173</v>
      </c>
      <c r="F627" s="39">
        <v>9</v>
      </c>
      <c r="G627" s="40"/>
      <c r="H627" s="40"/>
      <c r="I627" s="40"/>
      <c r="J627" s="39">
        <v>0</v>
      </c>
      <c r="K627" s="39">
        <v>0</v>
      </c>
      <c r="L627" s="39">
        <v>1</v>
      </c>
      <c r="M627" s="40"/>
      <c r="N627" s="39">
        <v>1</v>
      </c>
      <c r="O627" s="40"/>
      <c r="P627" s="40"/>
      <c r="Q627" s="40"/>
      <c r="R627" s="39">
        <v>0</v>
      </c>
      <c r="S627" s="39">
        <v>3</v>
      </c>
      <c r="T627" s="39">
        <v>0</v>
      </c>
      <c r="U627" s="39">
        <v>0</v>
      </c>
      <c r="V627" s="40"/>
      <c r="W627" s="39">
        <v>0</v>
      </c>
      <c r="X627" s="39">
        <v>0</v>
      </c>
      <c r="Y627" s="39">
        <v>0</v>
      </c>
      <c r="Z627" s="39">
        <v>0</v>
      </c>
      <c r="AA627" s="39">
        <v>0</v>
      </c>
      <c r="AB627" s="39">
        <v>3</v>
      </c>
      <c r="AC627" s="39">
        <v>3</v>
      </c>
      <c r="AD627" s="39">
        <v>0</v>
      </c>
      <c r="AE627" s="40"/>
      <c r="AF627" s="39">
        <v>9</v>
      </c>
      <c r="AG627" s="40"/>
      <c r="AH627" s="40"/>
      <c r="AI627" s="40"/>
      <c r="AJ627" s="39">
        <v>0</v>
      </c>
      <c r="AK627" s="40"/>
      <c r="AL627" s="40"/>
      <c r="AM627" s="40"/>
      <c r="AN627" s="39">
        <v>0</v>
      </c>
      <c r="AO627" s="40"/>
      <c r="AP627" s="39">
        <v>1</v>
      </c>
      <c r="AQ627" s="40"/>
      <c r="AR627" s="40"/>
      <c r="AS627" s="40"/>
      <c r="AT627" s="39">
        <v>0</v>
      </c>
    </row>
    <row r="628" spans="1:46"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spans="1:46" s="1" customFormat="1" ht="20.100000000000001" customHeight="1" x14ac:dyDescent="0.2">
      <c r="A629" s="3"/>
      <c r="B629" s="6"/>
      <c r="C629" s="42" t="s">
        <v>180</v>
      </c>
      <c r="D629" s="42"/>
      <c r="E629" s="5"/>
      <c r="F629" s="44">
        <v>2398</v>
      </c>
      <c r="G629" s="45"/>
      <c r="H629" s="45"/>
      <c r="I629" s="45"/>
      <c r="J629" s="44">
        <v>2267</v>
      </c>
      <c r="K629" s="44">
        <v>135</v>
      </c>
      <c r="L629" s="44">
        <v>32</v>
      </c>
      <c r="M629" s="45"/>
      <c r="N629" s="44">
        <v>2434</v>
      </c>
      <c r="O629" s="45"/>
      <c r="P629" s="45"/>
      <c r="Q629" s="45"/>
      <c r="R629" s="44">
        <v>5</v>
      </c>
      <c r="S629" s="44">
        <v>56</v>
      </c>
      <c r="T629" s="44">
        <v>375</v>
      </c>
      <c r="U629" s="44">
        <v>71</v>
      </c>
      <c r="V629" s="45"/>
      <c r="W629" s="44">
        <v>294</v>
      </c>
      <c r="X629" s="44">
        <v>11</v>
      </c>
      <c r="Y629" s="44">
        <v>4</v>
      </c>
      <c r="Z629" s="44">
        <v>74</v>
      </c>
      <c r="AA629" s="44">
        <v>232</v>
      </c>
      <c r="AB629" s="44">
        <v>153</v>
      </c>
      <c r="AC629" s="44">
        <v>2948</v>
      </c>
      <c r="AD629" s="44">
        <v>0</v>
      </c>
      <c r="AE629" s="45"/>
      <c r="AF629" s="44">
        <v>4223</v>
      </c>
      <c r="AG629" s="45"/>
      <c r="AH629" s="45"/>
      <c r="AI629" s="45"/>
      <c r="AJ629" s="44">
        <v>591</v>
      </c>
      <c r="AK629" s="45"/>
      <c r="AL629" s="45"/>
      <c r="AM629" s="45"/>
      <c r="AN629" s="44">
        <v>0</v>
      </c>
      <c r="AO629" s="45"/>
      <c r="AP629" s="44">
        <v>18</v>
      </c>
      <c r="AQ629" s="45"/>
      <c r="AR629" s="45"/>
      <c r="AS629" s="45"/>
      <c r="AT629" s="44">
        <v>1545</v>
      </c>
    </row>
    <row r="630" spans="1:46"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row>
    <row r="631" spans="1:46" s="1" customFormat="1" ht="20.100000000000001" customHeight="1" x14ac:dyDescent="0.25">
      <c r="A631" s="3"/>
      <c r="B631" s="49" t="s">
        <v>316</v>
      </c>
      <c r="C631" s="50"/>
      <c r="D631" s="50"/>
      <c r="E631" s="5"/>
      <c r="F631" s="51">
        <v>2398</v>
      </c>
      <c r="G631" s="52"/>
      <c r="H631" s="52"/>
      <c r="I631" s="52"/>
      <c r="J631" s="51">
        <v>2267</v>
      </c>
      <c r="K631" s="51">
        <v>135</v>
      </c>
      <c r="L631" s="51">
        <v>32</v>
      </c>
      <c r="M631" s="52"/>
      <c r="N631" s="51">
        <v>2434</v>
      </c>
      <c r="O631" s="52"/>
      <c r="P631" s="52"/>
      <c r="Q631" s="52"/>
      <c r="R631" s="51">
        <v>5</v>
      </c>
      <c r="S631" s="51">
        <v>56</v>
      </c>
      <c r="T631" s="51">
        <v>375</v>
      </c>
      <c r="U631" s="51">
        <v>71</v>
      </c>
      <c r="V631" s="52"/>
      <c r="W631" s="51">
        <v>294</v>
      </c>
      <c r="X631" s="51">
        <v>11</v>
      </c>
      <c r="Y631" s="51">
        <v>4</v>
      </c>
      <c r="Z631" s="51">
        <v>74</v>
      </c>
      <c r="AA631" s="51">
        <v>232</v>
      </c>
      <c r="AB631" s="51">
        <v>153</v>
      </c>
      <c r="AC631" s="51">
        <v>2948</v>
      </c>
      <c r="AD631" s="51">
        <v>0</v>
      </c>
      <c r="AE631" s="52"/>
      <c r="AF631" s="51">
        <v>4223</v>
      </c>
      <c r="AG631" s="52"/>
      <c r="AH631" s="52"/>
      <c r="AI631" s="52"/>
      <c r="AJ631" s="51">
        <v>591</v>
      </c>
      <c r="AK631" s="52"/>
      <c r="AL631" s="52"/>
      <c r="AM631" s="52"/>
      <c r="AN631" s="51">
        <v>0</v>
      </c>
      <c r="AO631" s="52"/>
      <c r="AP631" s="51">
        <v>18</v>
      </c>
      <c r="AQ631" s="52"/>
      <c r="AR631" s="52"/>
      <c r="AS631" s="52"/>
      <c r="AT631" s="51">
        <v>1545</v>
      </c>
    </row>
    <row r="632" spans="1:46"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spans="1:46"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spans="1:46"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spans="1:46" ht="20.100000000000001" customHeight="1" x14ac:dyDescent="0.2">
      <c r="D635" s="2" t="s">
        <v>124</v>
      </c>
      <c r="F635" s="37">
        <v>0</v>
      </c>
      <c r="G635" s="37"/>
      <c r="H635" s="37"/>
      <c r="I635" s="37"/>
      <c r="J635" s="37">
        <v>0</v>
      </c>
      <c r="K635" s="37">
        <v>0</v>
      </c>
      <c r="L635" s="37">
        <v>0</v>
      </c>
      <c r="M635" s="37"/>
      <c r="N635" s="37">
        <v>0</v>
      </c>
      <c r="O635" s="37"/>
      <c r="P635" s="37"/>
      <c r="Q635" s="37"/>
      <c r="R635" s="37">
        <v>0</v>
      </c>
      <c r="S635" s="37">
        <v>0</v>
      </c>
      <c r="T635" s="37">
        <v>0</v>
      </c>
      <c r="U635" s="37">
        <v>0</v>
      </c>
      <c r="V635" s="37"/>
      <c r="W635" s="37">
        <v>0</v>
      </c>
      <c r="X635" s="37">
        <v>0</v>
      </c>
      <c r="Y635" s="37">
        <v>0</v>
      </c>
      <c r="Z635" s="37">
        <v>0</v>
      </c>
      <c r="AA635" s="37">
        <v>0</v>
      </c>
      <c r="AB635" s="37">
        <v>0</v>
      </c>
      <c r="AC635" s="37">
        <v>0</v>
      </c>
      <c r="AD635" s="37">
        <v>0</v>
      </c>
      <c r="AE635" s="37"/>
      <c r="AF635" s="37">
        <v>0</v>
      </c>
      <c r="AG635" s="37"/>
      <c r="AH635" s="37"/>
      <c r="AI635" s="37"/>
      <c r="AJ635" s="37">
        <v>0</v>
      </c>
      <c r="AK635" s="37"/>
      <c r="AL635" s="37"/>
      <c r="AM635" s="37"/>
      <c r="AN635" s="37">
        <v>0</v>
      </c>
      <c r="AO635" s="37"/>
      <c r="AP635" s="37">
        <v>0</v>
      </c>
      <c r="AQ635" s="37"/>
      <c r="AR635" s="37"/>
      <c r="AS635" s="37"/>
      <c r="AT635" s="37">
        <v>0</v>
      </c>
    </row>
    <row r="636" spans="1:46" ht="20.100000000000001" customHeight="1" x14ac:dyDescent="0.2">
      <c r="D636" s="38" t="s">
        <v>99</v>
      </c>
      <c r="F636" s="39">
        <v>0</v>
      </c>
      <c r="G636" s="40"/>
      <c r="H636" s="40"/>
      <c r="I636" s="40"/>
      <c r="J636" s="39">
        <v>0</v>
      </c>
      <c r="K636" s="39">
        <v>0</v>
      </c>
      <c r="L636" s="39">
        <v>0</v>
      </c>
      <c r="M636" s="40"/>
      <c r="N636" s="39">
        <v>0</v>
      </c>
      <c r="O636" s="40"/>
      <c r="P636" s="40"/>
      <c r="Q636" s="40"/>
      <c r="R636" s="39">
        <v>0</v>
      </c>
      <c r="S636" s="39">
        <v>0</v>
      </c>
      <c r="T636" s="39">
        <v>0</v>
      </c>
      <c r="U636" s="39">
        <v>0</v>
      </c>
      <c r="V636" s="40"/>
      <c r="W636" s="39">
        <v>0</v>
      </c>
      <c r="X636" s="39">
        <v>0</v>
      </c>
      <c r="Y636" s="39">
        <v>0</v>
      </c>
      <c r="Z636" s="39">
        <v>0</v>
      </c>
      <c r="AA636" s="39">
        <v>0</v>
      </c>
      <c r="AB636" s="39">
        <v>0</v>
      </c>
      <c r="AC636" s="39">
        <v>0</v>
      </c>
      <c r="AD636" s="39">
        <v>0</v>
      </c>
      <c r="AE636" s="40"/>
      <c r="AF636" s="39">
        <v>0</v>
      </c>
      <c r="AG636" s="40"/>
      <c r="AH636" s="40"/>
      <c r="AI636" s="40"/>
      <c r="AJ636" s="39">
        <v>0</v>
      </c>
      <c r="AK636" s="40"/>
      <c r="AL636" s="40"/>
      <c r="AM636" s="40"/>
      <c r="AN636" s="39">
        <v>0</v>
      </c>
      <c r="AO636" s="40"/>
      <c r="AP636" s="39">
        <v>0</v>
      </c>
      <c r="AQ636" s="40"/>
      <c r="AR636" s="40"/>
      <c r="AS636" s="40"/>
      <c r="AT636" s="39">
        <v>0</v>
      </c>
    </row>
    <row r="637" spans="1:46"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spans="1:46" ht="20.100000000000001" customHeight="1" x14ac:dyDescent="0.2">
      <c r="C638" s="42" t="s">
        <v>122</v>
      </c>
      <c r="D638" s="42"/>
      <c r="F638" s="44">
        <v>0</v>
      </c>
      <c r="G638" s="45"/>
      <c r="H638" s="45"/>
      <c r="I638" s="45"/>
      <c r="J638" s="44">
        <v>0</v>
      </c>
      <c r="K638" s="44">
        <v>0</v>
      </c>
      <c r="L638" s="44">
        <v>0</v>
      </c>
      <c r="M638" s="45"/>
      <c r="N638" s="44">
        <v>0</v>
      </c>
      <c r="O638" s="45"/>
      <c r="P638" s="45"/>
      <c r="Q638" s="45"/>
      <c r="R638" s="44">
        <v>0</v>
      </c>
      <c r="S638" s="44">
        <v>0</v>
      </c>
      <c r="T638" s="44">
        <v>0</v>
      </c>
      <c r="U638" s="44">
        <v>0</v>
      </c>
      <c r="V638" s="45"/>
      <c r="W638" s="44">
        <v>0</v>
      </c>
      <c r="X638" s="44">
        <v>0</v>
      </c>
      <c r="Y638" s="44">
        <v>0</v>
      </c>
      <c r="Z638" s="44">
        <v>0</v>
      </c>
      <c r="AA638" s="44">
        <v>0</v>
      </c>
      <c r="AB638" s="44">
        <v>0</v>
      </c>
      <c r="AC638" s="44">
        <v>0</v>
      </c>
      <c r="AD638" s="44">
        <v>0</v>
      </c>
      <c r="AE638" s="45"/>
      <c r="AF638" s="44">
        <v>0</v>
      </c>
      <c r="AG638" s="45"/>
      <c r="AH638" s="45"/>
      <c r="AI638" s="45"/>
      <c r="AJ638" s="44">
        <v>0</v>
      </c>
      <c r="AK638" s="45"/>
      <c r="AL638" s="45"/>
      <c r="AM638" s="45"/>
      <c r="AN638" s="44">
        <v>0</v>
      </c>
      <c r="AO638" s="45"/>
      <c r="AP638" s="44">
        <v>0</v>
      </c>
      <c r="AQ638" s="45"/>
      <c r="AR638" s="45"/>
      <c r="AS638" s="45"/>
      <c r="AT638" s="44">
        <v>0</v>
      </c>
    </row>
    <row r="639" spans="1:46"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spans="1:46"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spans="1:46" ht="20.100000000000001" customHeight="1" x14ac:dyDescent="0.2">
      <c r="D641" s="2" t="s">
        <v>98</v>
      </c>
      <c r="F641" s="37">
        <v>222</v>
      </c>
      <c r="G641" s="37"/>
      <c r="H641" s="37"/>
      <c r="I641" s="37"/>
      <c r="J641" s="37">
        <v>2302</v>
      </c>
      <c r="K641" s="37">
        <v>14</v>
      </c>
      <c r="L641" s="37">
        <v>5</v>
      </c>
      <c r="M641" s="37"/>
      <c r="N641" s="37">
        <v>2321</v>
      </c>
      <c r="O641" s="37"/>
      <c r="P641" s="37"/>
      <c r="Q641" s="37"/>
      <c r="R641" s="37">
        <v>5</v>
      </c>
      <c r="S641" s="37">
        <v>49</v>
      </c>
      <c r="T641" s="37">
        <v>63</v>
      </c>
      <c r="U641" s="37">
        <v>81</v>
      </c>
      <c r="V641" s="37"/>
      <c r="W641" s="37">
        <v>312</v>
      </c>
      <c r="X641" s="37">
        <v>3</v>
      </c>
      <c r="Y641" s="37">
        <v>4</v>
      </c>
      <c r="Z641" s="37">
        <v>266</v>
      </c>
      <c r="AA641" s="37">
        <v>42</v>
      </c>
      <c r="AB641" s="37">
        <v>29</v>
      </c>
      <c r="AC641" s="37">
        <v>1355</v>
      </c>
      <c r="AD641" s="37">
        <v>1</v>
      </c>
      <c r="AE641" s="37"/>
      <c r="AF641" s="37">
        <v>2210</v>
      </c>
      <c r="AG641" s="37"/>
      <c r="AH641" s="37"/>
      <c r="AI641" s="37"/>
      <c r="AJ641" s="37">
        <v>333</v>
      </c>
      <c r="AK641" s="37"/>
      <c r="AL641" s="37"/>
      <c r="AM641" s="37"/>
      <c r="AN641" s="37">
        <v>0</v>
      </c>
      <c r="AO641" s="37"/>
      <c r="AP641" s="37">
        <v>0</v>
      </c>
      <c r="AQ641" s="37"/>
      <c r="AR641" s="37"/>
      <c r="AS641" s="37"/>
      <c r="AT641" s="37">
        <v>0</v>
      </c>
    </row>
    <row r="642" spans="1:46" ht="20.100000000000001" customHeight="1" x14ac:dyDescent="0.2">
      <c r="D642" s="38" t="s">
        <v>99</v>
      </c>
      <c r="F642" s="39">
        <v>270</v>
      </c>
      <c r="G642" s="40"/>
      <c r="H642" s="40"/>
      <c r="I642" s="40"/>
      <c r="J642" s="39">
        <v>2324</v>
      </c>
      <c r="K642" s="39">
        <v>8</v>
      </c>
      <c r="L642" s="39">
        <v>6</v>
      </c>
      <c r="M642" s="40"/>
      <c r="N642" s="39">
        <v>2338</v>
      </c>
      <c r="O642" s="40"/>
      <c r="P642" s="40"/>
      <c r="Q642" s="40"/>
      <c r="R642" s="39">
        <v>1</v>
      </c>
      <c r="S642" s="39">
        <v>29</v>
      </c>
      <c r="T642" s="39">
        <v>39</v>
      </c>
      <c r="U642" s="39">
        <v>59</v>
      </c>
      <c r="V642" s="40"/>
      <c r="W642" s="39">
        <v>348</v>
      </c>
      <c r="X642" s="39">
        <v>1</v>
      </c>
      <c r="Y642" s="39">
        <v>3</v>
      </c>
      <c r="Z642" s="39">
        <v>197</v>
      </c>
      <c r="AA642" s="39">
        <v>37</v>
      </c>
      <c r="AB642" s="39">
        <v>23</v>
      </c>
      <c r="AC642" s="39">
        <v>1526</v>
      </c>
      <c r="AD642" s="39">
        <v>0</v>
      </c>
      <c r="AE642" s="40"/>
      <c r="AF642" s="39">
        <v>2263</v>
      </c>
      <c r="AG642" s="40"/>
      <c r="AH642" s="40"/>
      <c r="AI642" s="40"/>
      <c r="AJ642" s="39">
        <v>345</v>
      </c>
      <c r="AK642" s="40"/>
      <c r="AL642" s="40"/>
      <c r="AM642" s="40"/>
      <c r="AN642" s="39">
        <v>0</v>
      </c>
      <c r="AO642" s="40"/>
      <c r="AP642" s="39">
        <v>0</v>
      </c>
      <c r="AQ642" s="40"/>
      <c r="AR642" s="40"/>
      <c r="AS642" s="40"/>
      <c r="AT642" s="39">
        <v>0</v>
      </c>
    </row>
    <row r="643" spans="1:46" ht="20.100000000000001" customHeight="1" x14ac:dyDescent="0.2">
      <c r="D643" s="2" t="s">
        <v>100</v>
      </c>
      <c r="F643" s="37">
        <v>200</v>
      </c>
      <c r="G643" s="37"/>
      <c r="H643" s="37"/>
      <c r="I643" s="37"/>
      <c r="J643" s="37">
        <v>2323</v>
      </c>
      <c r="K643" s="37">
        <v>143</v>
      </c>
      <c r="L643" s="37">
        <v>7</v>
      </c>
      <c r="M643" s="37"/>
      <c r="N643" s="37">
        <v>2473</v>
      </c>
      <c r="O643" s="37"/>
      <c r="P643" s="37"/>
      <c r="Q643" s="37"/>
      <c r="R643" s="37">
        <v>0</v>
      </c>
      <c r="S643" s="37">
        <v>179</v>
      </c>
      <c r="T643" s="37">
        <v>138</v>
      </c>
      <c r="U643" s="37">
        <v>199</v>
      </c>
      <c r="V643" s="37"/>
      <c r="W643" s="37">
        <v>186</v>
      </c>
      <c r="X643" s="37">
        <v>8</v>
      </c>
      <c r="Y643" s="37">
        <v>5</v>
      </c>
      <c r="Z643" s="37">
        <v>112</v>
      </c>
      <c r="AA643" s="37">
        <v>82</v>
      </c>
      <c r="AB643" s="37">
        <v>25</v>
      </c>
      <c r="AC643" s="37">
        <v>1430</v>
      </c>
      <c r="AD643" s="37">
        <v>0</v>
      </c>
      <c r="AE643" s="37"/>
      <c r="AF643" s="37">
        <v>2364</v>
      </c>
      <c r="AG643" s="37"/>
      <c r="AH643" s="37"/>
      <c r="AI643" s="37"/>
      <c r="AJ643" s="37">
        <v>309</v>
      </c>
      <c r="AK643" s="37"/>
      <c r="AL643" s="37"/>
      <c r="AM643" s="37"/>
      <c r="AN643" s="37">
        <v>0</v>
      </c>
      <c r="AO643" s="37"/>
      <c r="AP643" s="37">
        <v>0</v>
      </c>
      <c r="AQ643" s="37"/>
      <c r="AR643" s="37"/>
      <c r="AS643" s="37"/>
      <c r="AT643" s="37">
        <v>0</v>
      </c>
    </row>
    <row r="644" spans="1:46"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spans="1:46" ht="20.100000000000001" customHeight="1" x14ac:dyDescent="0.2">
      <c r="C645" s="42" t="s">
        <v>112</v>
      </c>
      <c r="D645" s="42"/>
      <c r="F645" s="44">
        <v>692</v>
      </c>
      <c r="G645" s="45"/>
      <c r="H645" s="45"/>
      <c r="I645" s="45"/>
      <c r="J645" s="44">
        <v>6949</v>
      </c>
      <c r="K645" s="44">
        <v>165</v>
      </c>
      <c r="L645" s="44">
        <v>18</v>
      </c>
      <c r="M645" s="45"/>
      <c r="N645" s="44">
        <v>7132</v>
      </c>
      <c r="O645" s="45"/>
      <c r="P645" s="45"/>
      <c r="Q645" s="45"/>
      <c r="R645" s="44">
        <v>6</v>
      </c>
      <c r="S645" s="44">
        <v>257</v>
      </c>
      <c r="T645" s="44">
        <v>240</v>
      </c>
      <c r="U645" s="44">
        <v>339</v>
      </c>
      <c r="V645" s="45"/>
      <c r="W645" s="44">
        <v>846</v>
      </c>
      <c r="X645" s="44">
        <v>12</v>
      </c>
      <c r="Y645" s="44">
        <v>12</v>
      </c>
      <c r="Z645" s="44">
        <v>575</v>
      </c>
      <c r="AA645" s="44">
        <v>161</v>
      </c>
      <c r="AB645" s="44">
        <v>77</v>
      </c>
      <c r="AC645" s="44">
        <v>4311</v>
      </c>
      <c r="AD645" s="44">
        <v>1</v>
      </c>
      <c r="AE645" s="45"/>
      <c r="AF645" s="44">
        <v>6837</v>
      </c>
      <c r="AG645" s="45"/>
      <c r="AH645" s="45"/>
      <c r="AI645" s="45"/>
      <c r="AJ645" s="44">
        <v>987</v>
      </c>
      <c r="AK645" s="45"/>
      <c r="AL645" s="45"/>
      <c r="AM645" s="45"/>
      <c r="AN645" s="44">
        <v>0</v>
      </c>
      <c r="AO645" s="45"/>
      <c r="AP645" s="44">
        <v>0</v>
      </c>
      <c r="AQ645" s="45"/>
      <c r="AR645" s="45"/>
      <c r="AS645" s="45"/>
      <c r="AT645" s="44">
        <v>0</v>
      </c>
    </row>
    <row r="646" spans="1:46"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spans="1:46"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spans="1:46" ht="20.100000000000001" customHeight="1" x14ac:dyDescent="0.2">
      <c r="D648" s="2" t="s">
        <v>98</v>
      </c>
      <c r="F648" s="37">
        <v>474</v>
      </c>
      <c r="G648" s="37"/>
      <c r="H648" s="37"/>
      <c r="I648" s="37"/>
      <c r="J648" s="37">
        <v>2308</v>
      </c>
      <c r="K648" s="37">
        <v>23</v>
      </c>
      <c r="L648" s="37">
        <v>21</v>
      </c>
      <c r="M648" s="37"/>
      <c r="N648" s="37">
        <v>2352</v>
      </c>
      <c r="O648" s="37"/>
      <c r="P648" s="37"/>
      <c r="Q648" s="37"/>
      <c r="R648" s="37">
        <v>0</v>
      </c>
      <c r="S648" s="37">
        <v>335</v>
      </c>
      <c r="T648" s="37">
        <v>325</v>
      </c>
      <c r="U648" s="37">
        <v>140</v>
      </c>
      <c r="V648" s="37"/>
      <c r="W648" s="37">
        <v>643</v>
      </c>
      <c r="X648" s="37">
        <v>7</v>
      </c>
      <c r="Y648" s="37">
        <v>5</v>
      </c>
      <c r="Z648" s="37">
        <v>97</v>
      </c>
      <c r="AA648" s="37">
        <v>99</v>
      </c>
      <c r="AB648" s="37">
        <v>42</v>
      </c>
      <c r="AC648" s="37">
        <v>534</v>
      </c>
      <c r="AD648" s="37">
        <v>3</v>
      </c>
      <c r="AE648" s="37"/>
      <c r="AF648" s="37">
        <v>2230</v>
      </c>
      <c r="AG648" s="37"/>
      <c r="AH648" s="37"/>
      <c r="AI648" s="37"/>
      <c r="AJ648" s="37">
        <v>541</v>
      </c>
      <c r="AK648" s="37"/>
      <c r="AL648" s="37"/>
      <c r="AM648" s="37"/>
      <c r="AN648" s="37">
        <v>0</v>
      </c>
      <c r="AO648" s="37"/>
      <c r="AP648" s="37">
        <v>55</v>
      </c>
      <c r="AQ648" s="37"/>
      <c r="AR648" s="37"/>
      <c r="AS648" s="37"/>
      <c r="AT648" s="37">
        <v>3</v>
      </c>
    </row>
    <row r="649" spans="1:46" ht="20.100000000000001" customHeight="1" x14ac:dyDescent="0.2">
      <c r="D649" s="38" t="s">
        <v>99</v>
      </c>
      <c r="F649" s="39">
        <v>554</v>
      </c>
      <c r="G649" s="40"/>
      <c r="H649" s="40"/>
      <c r="I649" s="40"/>
      <c r="J649" s="39">
        <v>2220</v>
      </c>
      <c r="K649" s="39">
        <v>20</v>
      </c>
      <c r="L649" s="39">
        <v>19</v>
      </c>
      <c r="M649" s="40"/>
      <c r="N649" s="39">
        <v>2259</v>
      </c>
      <c r="O649" s="40"/>
      <c r="P649" s="40"/>
      <c r="Q649" s="40"/>
      <c r="R649" s="39">
        <v>2</v>
      </c>
      <c r="S649" s="39">
        <v>414</v>
      </c>
      <c r="T649" s="39">
        <v>188</v>
      </c>
      <c r="U649" s="39">
        <v>50</v>
      </c>
      <c r="V649" s="40"/>
      <c r="W649" s="39">
        <v>628</v>
      </c>
      <c r="X649" s="39">
        <v>4</v>
      </c>
      <c r="Y649" s="39">
        <v>13</v>
      </c>
      <c r="Z649" s="39">
        <v>207</v>
      </c>
      <c r="AA649" s="39">
        <v>86</v>
      </c>
      <c r="AB649" s="39">
        <v>50</v>
      </c>
      <c r="AC649" s="39">
        <v>675</v>
      </c>
      <c r="AD649" s="39">
        <v>0</v>
      </c>
      <c r="AE649" s="40"/>
      <c r="AF649" s="39">
        <v>2317</v>
      </c>
      <c r="AG649" s="40"/>
      <c r="AH649" s="40"/>
      <c r="AI649" s="40"/>
      <c r="AJ649" s="39">
        <v>496</v>
      </c>
      <c r="AK649" s="40"/>
      <c r="AL649" s="40"/>
      <c r="AM649" s="40"/>
      <c r="AN649" s="39">
        <v>0</v>
      </c>
      <c r="AO649" s="40"/>
      <c r="AP649" s="39">
        <v>0</v>
      </c>
      <c r="AQ649" s="40"/>
      <c r="AR649" s="40"/>
      <c r="AS649" s="40"/>
      <c r="AT649" s="39">
        <v>354</v>
      </c>
    </row>
    <row r="650" spans="1:46"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spans="1:46" ht="20.100000000000001" customHeight="1" x14ac:dyDescent="0.2">
      <c r="C651" s="42" t="s">
        <v>319</v>
      </c>
      <c r="D651" s="42"/>
      <c r="F651" s="44">
        <v>1028</v>
      </c>
      <c r="G651" s="45"/>
      <c r="H651" s="45"/>
      <c r="I651" s="45"/>
      <c r="J651" s="44">
        <v>4528</v>
      </c>
      <c r="K651" s="44">
        <v>43</v>
      </c>
      <c r="L651" s="44">
        <v>40</v>
      </c>
      <c r="M651" s="45"/>
      <c r="N651" s="44">
        <v>4611</v>
      </c>
      <c r="O651" s="45"/>
      <c r="P651" s="45"/>
      <c r="Q651" s="45"/>
      <c r="R651" s="44">
        <v>2</v>
      </c>
      <c r="S651" s="44">
        <v>749</v>
      </c>
      <c r="T651" s="44">
        <v>513</v>
      </c>
      <c r="U651" s="44">
        <v>190</v>
      </c>
      <c r="V651" s="45"/>
      <c r="W651" s="44">
        <v>1271</v>
      </c>
      <c r="X651" s="44">
        <v>11</v>
      </c>
      <c r="Y651" s="44">
        <v>18</v>
      </c>
      <c r="Z651" s="44">
        <v>304</v>
      </c>
      <c r="AA651" s="44">
        <v>185</v>
      </c>
      <c r="AB651" s="44">
        <v>92</v>
      </c>
      <c r="AC651" s="44">
        <v>1209</v>
      </c>
      <c r="AD651" s="44">
        <v>3</v>
      </c>
      <c r="AE651" s="45"/>
      <c r="AF651" s="44">
        <v>4547</v>
      </c>
      <c r="AG651" s="45"/>
      <c r="AH651" s="45"/>
      <c r="AI651" s="45"/>
      <c r="AJ651" s="44">
        <v>1037</v>
      </c>
      <c r="AK651" s="45"/>
      <c r="AL651" s="45"/>
      <c r="AM651" s="45"/>
      <c r="AN651" s="44">
        <v>0</v>
      </c>
      <c r="AO651" s="45"/>
      <c r="AP651" s="44">
        <v>55</v>
      </c>
      <c r="AQ651" s="45"/>
      <c r="AR651" s="45"/>
      <c r="AS651" s="45"/>
      <c r="AT651" s="44">
        <v>357</v>
      </c>
    </row>
    <row r="652" spans="1:46"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row>
    <row r="653" spans="1:46" s="1" customFormat="1" ht="20.100000000000001" customHeight="1" x14ac:dyDescent="0.25">
      <c r="A653" s="3"/>
      <c r="B653" s="49" t="s">
        <v>320</v>
      </c>
      <c r="C653" s="50"/>
      <c r="D653" s="50"/>
      <c r="E653" s="5"/>
      <c r="F653" s="51">
        <v>1720</v>
      </c>
      <c r="G653" s="52"/>
      <c r="H653" s="52"/>
      <c r="I653" s="52"/>
      <c r="J653" s="51">
        <v>11477</v>
      </c>
      <c r="K653" s="51">
        <v>208</v>
      </c>
      <c r="L653" s="51">
        <v>58</v>
      </c>
      <c r="M653" s="52"/>
      <c r="N653" s="51">
        <v>11743</v>
      </c>
      <c r="O653" s="52"/>
      <c r="P653" s="52"/>
      <c r="Q653" s="52"/>
      <c r="R653" s="51">
        <v>8</v>
      </c>
      <c r="S653" s="51">
        <v>1006</v>
      </c>
      <c r="T653" s="51">
        <v>753</v>
      </c>
      <c r="U653" s="51">
        <v>529</v>
      </c>
      <c r="V653" s="52"/>
      <c r="W653" s="51">
        <v>2117</v>
      </c>
      <c r="X653" s="51">
        <v>23</v>
      </c>
      <c r="Y653" s="51">
        <v>30</v>
      </c>
      <c r="Z653" s="51">
        <v>879</v>
      </c>
      <c r="AA653" s="51">
        <v>346</v>
      </c>
      <c r="AB653" s="51">
        <v>169</v>
      </c>
      <c r="AC653" s="51">
        <v>5520</v>
      </c>
      <c r="AD653" s="51">
        <v>4</v>
      </c>
      <c r="AE653" s="52"/>
      <c r="AF653" s="51">
        <v>11384</v>
      </c>
      <c r="AG653" s="52"/>
      <c r="AH653" s="52"/>
      <c r="AI653" s="52"/>
      <c r="AJ653" s="51">
        <v>2024</v>
      </c>
      <c r="AK653" s="52"/>
      <c r="AL653" s="52"/>
      <c r="AM653" s="52"/>
      <c r="AN653" s="51">
        <v>0</v>
      </c>
      <c r="AO653" s="52"/>
      <c r="AP653" s="51">
        <v>55</v>
      </c>
      <c r="AQ653" s="52"/>
      <c r="AR653" s="52"/>
      <c r="AS653" s="52"/>
      <c r="AT653" s="51">
        <v>357</v>
      </c>
    </row>
    <row r="654" spans="1:46"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spans="1:46"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spans="1:46"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spans="1:46" ht="20.100000000000001" customHeight="1" x14ac:dyDescent="0.2">
      <c r="B657" s="5"/>
      <c r="D657" s="2" t="s">
        <v>98</v>
      </c>
      <c r="F657" s="37">
        <v>238</v>
      </c>
      <c r="G657" s="37"/>
      <c r="H657" s="37"/>
      <c r="I657" s="37"/>
      <c r="J657" s="37">
        <v>1440</v>
      </c>
      <c r="K657" s="37">
        <v>17</v>
      </c>
      <c r="L657" s="37">
        <v>3</v>
      </c>
      <c r="M657" s="37"/>
      <c r="N657" s="37">
        <v>1460</v>
      </c>
      <c r="O657" s="37"/>
      <c r="P657" s="37"/>
      <c r="Q657" s="37"/>
      <c r="R657" s="37">
        <v>30</v>
      </c>
      <c r="S657" s="37">
        <v>42</v>
      </c>
      <c r="T657" s="37">
        <v>147</v>
      </c>
      <c r="U657" s="37">
        <v>75</v>
      </c>
      <c r="V657" s="37"/>
      <c r="W657" s="37">
        <v>167</v>
      </c>
      <c r="X657" s="37">
        <v>5</v>
      </c>
      <c r="Y657" s="37">
        <v>11</v>
      </c>
      <c r="Z657" s="37">
        <v>56</v>
      </c>
      <c r="AA657" s="37">
        <v>79</v>
      </c>
      <c r="AB657" s="37">
        <v>24</v>
      </c>
      <c r="AC657" s="37">
        <v>804</v>
      </c>
      <c r="AD657" s="37">
        <v>1</v>
      </c>
      <c r="AE657" s="37"/>
      <c r="AF657" s="37">
        <v>1441</v>
      </c>
      <c r="AG657" s="37"/>
      <c r="AH657" s="37"/>
      <c r="AI657" s="37"/>
      <c r="AJ657" s="37">
        <v>257</v>
      </c>
      <c r="AK657" s="37"/>
      <c r="AL657" s="37"/>
      <c r="AM657" s="37"/>
      <c r="AN657" s="37">
        <v>0</v>
      </c>
      <c r="AO657" s="37"/>
      <c r="AP657" s="37">
        <v>0</v>
      </c>
      <c r="AQ657" s="37"/>
      <c r="AR657" s="37"/>
      <c r="AS657" s="37"/>
      <c r="AT657" s="37">
        <v>0</v>
      </c>
    </row>
    <row r="658" spans="1:46" ht="20.100000000000001" customHeight="1" x14ac:dyDescent="0.2">
      <c r="D658" s="38" t="s">
        <v>99</v>
      </c>
      <c r="F658" s="39">
        <v>268</v>
      </c>
      <c r="G658" s="40"/>
      <c r="H658" s="40"/>
      <c r="I658" s="40"/>
      <c r="J658" s="39">
        <v>1425</v>
      </c>
      <c r="K658" s="39">
        <v>7</v>
      </c>
      <c r="L658" s="39">
        <v>9</v>
      </c>
      <c r="M658" s="40"/>
      <c r="N658" s="39">
        <v>1441</v>
      </c>
      <c r="O658" s="40"/>
      <c r="P658" s="40"/>
      <c r="Q658" s="40"/>
      <c r="R658" s="39">
        <v>4</v>
      </c>
      <c r="S658" s="39">
        <v>54</v>
      </c>
      <c r="T658" s="39">
        <v>104</v>
      </c>
      <c r="U658" s="39">
        <v>50</v>
      </c>
      <c r="V658" s="40"/>
      <c r="W658" s="39">
        <v>199</v>
      </c>
      <c r="X658" s="39">
        <v>7</v>
      </c>
      <c r="Y658" s="39">
        <v>2</v>
      </c>
      <c r="Z658" s="39">
        <v>80</v>
      </c>
      <c r="AA658" s="39">
        <v>93</v>
      </c>
      <c r="AB658" s="39">
        <v>53</v>
      </c>
      <c r="AC658" s="39">
        <v>815</v>
      </c>
      <c r="AD658" s="39">
        <v>1</v>
      </c>
      <c r="AE658" s="40"/>
      <c r="AF658" s="39">
        <v>1462</v>
      </c>
      <c r="AG658" s="40"/>
      <c r="AH658" s="40"/>
      <c r="AI658" s="40"/>
      <c r="AJ658" s="39">
        <v>247</v>
      </c>
      <c r="AK658" s="40"/>
      <c r="AL658" s="40"/>
      <c r="AM658" s="40"/>
      <c r="AN658" s="39">
        <v>0</v>
      </c>
      <c r="AO658" s="40"/>
      <c r="AP658" s="39">
        <v>0</v>
      </c>
      <c r="AQ658" s="40"/>
      <c r="AR658" s="40"/>
      <c r="AS658" s="40"/>
      <c r="AT658" s="39">
        <v>1</v>
      </c>
    </row>
    <row r="659" spans="1:46" ht="20.100000000000001" customHeight="1" x14ac:dyDescent="0.2">
      <c r="D659" s="2" t="s">
        <v>113</v>
      </c>
      <c r="F659" s="37">
        <v>203</v>
      </c>
      <c r="G659" s="37"/>
      <c r="H659" s="37"/>
      <c r="I659" s="37"/>
      <c r="J659" s="37">
        <v>1454</v>
      </c>
      <c r="K659" s="37">
        <v>34</v>
      </c>
      <c r="L659" s="37">
        <v>6</v>
      </c>
      <c r="M659" s="37"/>
      <c r="N659" s="37">
        <v>1494</v>
      </c>
      <c r="O659" s="37"/>
      <c r="P659" s="37"/>
      <c r="Q659" s="37"/>
      <c r="R659" s="37">
        <v>59</v>
      </c>
      <c r="S659" s="37">
        <v>42</v>
      </c>
      <c r="T659" s="37">
        <v>136</v>
      </c>
      <c r="U659" s="37">
        <v>51</v>
      </c>
      <c r="V659" s="37"/>
      <c r="W659" s="37">
        <v>181</v>
      </c>
      <c r="X659" s="37">
        <v>5</v>
      </c>
      <c r="Y659" s="37">
        <v>7</v>
      </c>
      <c r="Z659" s="37">
        <v>56</v>
      </c>
      <c r="AA659" s="37">
        <v>96</v>
      </c>
      <c r="AB659" s="37">
        <v>39</v>
      </c>
      <c r="AC659" s="37">
        <v>777</v>
      </c>
      <c r="AD659" s="37">
        <v>0</v>
      </c>
      <c r="AE659" s="37"/>
      <c r="AF659" s="37">
        <v>1449</v>
      </c>
      <c r="AG659" s="37"/>
      <c r="AH659" s="37"/>
      <c r="AI659" s="37"/>
      <c r="AJ659" s="37">
        <v>237</v>
      </c>
      <c r="AK659" s="37"/>
      <c r="AL659" s="37"/>
      <c r="AM659" s="37"/>
      <c r="AN659" s="37">
        <v>0</v>
      </c>
      <c r="AO659" s="37"/>
      <c r="AP659" s="37">
        <v>11</v>
      </c>
      <c r="AQ659" s="37"/>
      <c r="AR659" s="37"/>
      <c r="AS659" s="37"/>
      <c r="AT659" s="37">
        <v>3</v>
      </c>
    </row>
    <row r="660" spans="1:46"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spans="1:46" s="1" customFormat="1" ht="20.100000000000001" customHeight="1" x14ac:dyDescent="0.2">
      <c r="A661" s="3"/>
      <c r="B661" s="6"/>
      <c r="C661" s="42" t="s">
        <v>180</v>
      </c>
      <c r="D661" s="42"/>
      <c r="E661" s="5"/>
      <c r="F661" s="44">
        <v>709</v>
      </c>
      <c r="G661" s="45"/>
      <c r="H661" s="45"/>
      <c r="I661" s="45"/>
      <c r="J661" s="44">
        <v>4319</v>
      </c>
      <c r="K661" s="44">
        <v>58</v>
      </c>
      <c r="L661" s="44">
        <v>18</v>
      </c>
      <c r="M661" s="45"/>
      <c r="N661" s="44">
        <v>4395</v>
      </c>
      <c r="O661" s="45"/>
      <c r="P661" s="45"/>
      <c r="Q661" s="45"/>
      <c r="R661" s="44">
        <v>93</v>
      </c>
      <c r="S661" s="44">
        <v>138</v>
      </c>
      <c r="T661" s="44">
        <v>387</v>
      </c>
      <c r="U661" s="44">
        <v>176</v>
      </c>
      <c r="V661" s="45"/>
      <c r="W661" s="44">
        <v>547</v>
      </c>
      <c r="X661" s="44">
        <v>17</v>
      </c>
      <c r="Y661" s="44">
        <v>20</v>
      </c>
      <c r="Z661" s="44">
        <v>192</v>
      </c>
      <c r="AA661" s="44">
        <v>268</v>
      </c>
      <c r="AB661" s="44">
        <v>116</v>
      </c>
      <c r="AC661" s="44">
        <v>2396</v>
      </c>
      <c r="AD661" s="44">
        <v>2</v>
      </c>
      <c r="AE661" s="45"/>
      <c r="AF661" s="44">
        <v>4352</v>
      </c>
      <c r="AG661" s="45"/>
      <c r="AH661" s="45"/>
      <c r="AI661" s="45"/>
      <c r="AJ661" s="44">
        <v>741</v>
      </c>
      <c r="AK661" s="45"/>
      <c r="AL661" s="45"/>
      <c r="AM661" s="45"/>
      <c r="AN661" s="44">
        <v>0</v>
      </c>
      <c r="AO661" s="45"/>
      <c r="AP661" s="44">
        <v>11</v>
      </c>
      <c r="AQ661" s="45"/>
      <c r="AR661" s="45"/>
      <c r="AS661" s="45"/>
      <c r="AT661" s="44">
        <v>4</v>
      </c>
    </row>
    <row r="662" spans="1:46"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row>
    <row r="663" spans="1:46" s="1" customFormat="1" ht="20.100000000000001" customHeight="1" x14ac:dyDescent="0.25">
      <c r="A663" s="3"/>
      <c r="B663" s="49" t="s">
        <v>322</v>
      </c>
      <c r="C663" s="50"/>
      <c r="D663" s="50"/>
      <c r="E663" s="5"/>
      <c r="F663" s="51">
        <v>709</v>
      </c>
      <c r="G663" s="52"/>
      <c r="H663" s="52"/>
      <c r="I663" s="52"/>
      <c r="J663" s="51">
        <v>4319</v>
      </c>
      <c r="K663" s="51">
        <v>58</v>
      </c>
      <c r="L663" s="51">
        <v>18</v>
      </c>
      <c r="M663" s="52"/>
      <c r="N663" s="51">
        <v>4395</v>
      </c>
      <c r="O663" s="52"/>
      <c r="P663" s="52"/>
      <c r="Q663" s="52"/>
      <c r="R663" s="51">
        <v>93</v>
      </c>
      <c r="S663" s="51">
        <v>138</v>
      </c>
      <c r="T663" s="51">
        <v>387</v>
      </c>
      <c r="U663" s="51">
        <v>176</v>
      </c>
      <c r="V663" s="52"/>
      <c r="W663" s="51">
        <v>547</v>
      </c>
      <c r="X663" s="51">
        <v>17</v>
      </c>
      <c r="Y663" s="51">
        <v>20</v>
      </c>
      <c r="Z663" s="51">
        <v>192</v>
      </c>
      <c r="AA663" s="51">
        <v>268</v>
      </c>
      <c r="AB663" s="51">
        <v>116</v>
      </c>
      <c r="AC663" s="51">
        <v>2396</v>
      </c>
      <c r="AD663" s="51">
        <v>2</v>
      </c>
      <c r="AE663" s="52"/>
      <c r="AF663" s="51">
        <v>4352</v>
      </c>
      <c r="AG663" s="52"/>
      <c r="AH663" s="52"/>
      <c r="AI663" s="52"/>
      <c r="AJ663" s="51">
        <v>741</v>
      </c>
      <c r="AK663" s="52"/>
      <c r="AL663" s="52"/>
      <c r="AM663" s="52"/>
      <c r="AN663" s="51">
        <v>0</v>
      </c>
      <c r="AO663" s="52"/>
      <c r="AP663" s="51">
        <v>11</v>
      </c>
      <c r="AQ663" s="52"/>
      <c r="AR663" s="52"/>
      <c r="AS663" s="52"/>
      <c r="AT663" s="51">
        <v>4</v>
      </c>
    </row>
    <row r="664" spans="1:46"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spans="1:46"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spans="1:46"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spans="1:46" ht="20.100000000000001" customHeight="1" x14ac:dyDescent="0.2">
      <c r="B667" s="5"/>
      <c r="D667" s="2" t="s">
        <v>98</v>
      </c>
      <c r="F667" s="37">
        <v>188</v>
      </c>
      <c r="G667" s="37"/>
      <c r="H667" s="37"/>
      <c r="I667" s="37"/>
      <c r="J667" s="37">
        <v>1223</v>
      </c>
      <c r="K667" s="37">
        <v>4</v>
      </c>
      <c r="L667" s="37">
        <v>8</v>
      </c>
      <c r="M667" s="37"/>
      <c r="N667" s="37">
        <v>1235</v>
      </c>
      <c r="O667" s="37"/>
      <c r="P667" s="37"/>
      <c r="Q667" s="37"/>
      <c r="R667" s="37">
        <v>3</v>
      </c>
      <c r="S667" s="37">
        <v>44</v>
      </c>
      <c r="T667" s="37">
        <v>81</v>
      </c>
      <c r="U667" s="37">
        <v>19</v>
      </c>
      <c r="V667" s="37"/>
      <c r="W667" s="37">
        <v>201</v>
      </c>
      <c r="X667" s="37">
        <v>4</v>
      </c>
      <c r="Y667" s="37">
        <v>2</v>
      </c>
      <c r="Z667" s="37">
        <v>66</v>
      </c>
      <c r="AA667" s="37">
        <v>56</v>
      </c>
      <c r="AB667" s="37">
        <v>28</v>
      </c>
      <c r="AC667" s="37">
        <v>702</v>
      </c>
      <c r="AD667" s="37">
        <v>0</v>
      </c>
      <c r="AE667" s="37"/>
      <c r="AF667" s="37">
        <v>1206</v>
      </c>
      <c r="AG667" s="37"/>
      <c r="AH667" s="37"/>
      <c r="AI667" s="37"/>
      <c r="AJ667" s="37">
        <v>209</v>
      </c>
      <c r="AK667" s="37"/>
      <c r="AL667" s="37"/>
      <c r="AM667" s="37"/>
      <c r="AN667" s="37">
        <v>0</v>
      </c>
      <c r="AO667" s="37"/>
      <c r="AP667" s="37">
        <v>8</v>
      </c>
      <c r="AQ667" s="37"/>
      <c r="AR667" s="37"/>
      <c r="AS667" s="37"/>
      <c r="AT667" s="37">
        <v>0</v>
      </c>
    </row>
    <row r="668" spans="1:46" ht="20.100000000000001" customHeight="1" x14ac:dyDescent="0.2">
      <c r="D668" s="38" t="s">
        <v>99</v>
      </c>
      <c r="F668" s="39">
        <v>217</v>
      </c>
      <c r="G668" s="40"/>
      <c r="H668" s="40"/>
      <c r="I668" s="40"/>
      <c r="J668" s="39">
        <v>1216</v>
      </c>
      <c r="K668" s="39">
        <v>12</v>
      </c>
      <c r="L668" s="39">
        <v>19</v>
      </c>
      <c r="M668" s="40"/>
      <c r="N668" s="39">
        <v>1247</v>
      </c>
      <c r="O668" s="40"/>
      <c r="P668" s="40"/>
      <c r="Q668" s="40"/>
      <c r="R668" s="39">
        <v>0</v>
      </c>
      <c r="S668" s="39">
        <v>25</v>
      </c>
      <c r="T668" s="39">
        <v>127</v>
      </c>
      <c r="U668" s="39">
        <v>35</v>
      </c>
      <c r="V668" s="40"/>
      <c r="W668" s="39">
        <v>165</v>
      </c>
      <c r="X668" s="39">
        <v>5</v>
      </c>
      <c r="Y668" s="39">
        <v>5</v>
      </c>
      <c r="Z668" s="39">
        <v>35</v>
      </c>
      <c r="AA668" s="39">
        <v>48</v>
      </c>
      <c r="AB668" s="39">
        <v>25</v>
      </c>
      <c r="AC668" s="39">
        <v>682</v>
      </c>
      <c r="AD668" s="39">
        <v>0</v>
      </c>
      <c r="AE668" s="40"/>
      <c r="AF668" s="39">
        <v>1152</v>
      </c>
      <c r="AG668" s="40"/>
      <c r="AH668" s="40"/>
      <c r="AI668" s="40"/>
      <c r="AJ668" s="39">
        <v>300</v>
      </c>
      <c r="AK668" s="40"/>
      <c r="AL668" s="40"/>
      <c r="AM668" s="40"/>
      <c r="AN668" s="39">
        <v>0</v>
      </c>
      <c r="AO668" s="40"/>
      <c r="AP668" s="39">
        <v>12</v>
      </c>
      <c r="AQ668" s="40"/>
      <c r="AR668" s="40"/>
      <c r="AS668" s="40"/>
      <c r="AT668" s="39">
        <v>1</v>
      </c>
    </row>
    <row r="669" spans="1:46" ht="20.100000000000001" customHeight="1" x14ac:dyDescent="0.2">
      <c r="D669" s="2" t="s">
        <v>100</v>
      </c>
      <c r="F669" s="37">
        <v>231</v>
      </c>
      <c r="G669" s="37"/>
      <c r="H669" s="37"/>
      <c r="I669" s="37"/>
      <c r="J669" s="37">
        <v>1232</v>
      </c>
      <c r="K669" s="37">
        <v>20</v>
      </c>
      <c r="L669" s="37">
        <v>16</v>
      </c>
      <c r="M669" s="37"/>
      <c r="N669" s="37">
        <v>1268</v>
      </c>
      <c r="O669" s="37"/>
      <c r="P669" s="37"/>
      <c r="Q669" s="37"/>
      <c r="R669" s="37">
        <v>0</v>
      </c>
      <c r="S669" s="37">
        <v>30</v>
      </c>
      <c r="T669" s="37">
        <v>137</v>
      </c>
      <c r="U669" s="37">
        <v>45</v>
      </c>
      <c r="V669" s="37"/>
      <c r="W669" s="37">
        <v>162</v>
      </c>
      <c r="X669" s="37">
        <v>2</v>
      </c>
      <c r="Y669" s="37">
        <v>4</v>
      </c>
      <c r="Z669" s="37">
        <v>42</v>
      </c>
      <c r="AA669" s="37">
        <v>38</v>
      </c>
      <c r="AB669" s="37">
        <v>14</v>
      </c>
      <c r="AC669" s="37">
        <v>714</v>
      </c>
      <c r="AD669" s="37">
        <v>0</v>
      </c>
      <c r="AE669" s="37"/>
      <c r="AF669" s="37">
        <v>1188</v>
      </c>
      <c r="AG669" s="37"/>
      <c r="AH669" s="37"/>
      <c r="AI669" s="37"/>
      <c r="AJ669" s="37">
        <v>305</v>
      </c>
      <c r="AK669" s="37"/>
      <c r="AL669" s="37"/>
      <c r="AM669" s="37"/>
      <c r="AN669" s="37">
        <v>0</v>
      </c>
      <c r="AO669" s="37"/>
      <c r="AP669" s="37">
        <v>6</v>
      </c>
      <c r="AQ669" s="37"/>
      <c r="AR669" s="37"/>
      <c r="AS669" s="37"/>
      <c r="AT669" s="37">
        <v>3</v>
      </c>
    </row>
    <row r="670" spans="1:46"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spans="1:46" s="1" customFormat="1" ht="20.100000000000001" customHeight="1" x14ac:dyDescent="0.2">
      <c r="A671" s="3"/>
      <c r="B671" s="6"/>
      <c r="C671" s="42" t="s">
        <v>180</v>
      </c>
      <c r="D671" s="42"/>
      <c r="E671" s="5"/>
      <c r="F671" s="44">
        <v>636</v>
      </c>
      <c r="G671" s="45"/>
      <c r="H671" s="45"/>
      <c r="I671" s="45"/>
      <c r="J671" s="44">
        <v>3671</v>
      </c>
      <c r="K671" s="44">
        <v>36</v>
      </c>
      <c r="L671" s="44">
        <v>43</v>
      </c>
      <c r="M671" s="45"/>
      <c r="N671" s="44">
        <v>3750</v>
      </c>
      <c r="O671" s="45"/>
      <c r="P671" s="45"/>
      <c r="Q671" s="45"/>
      <c r="R671" s="44">
        <v>3</v>
      </c>
      <c r="S671" s="44">
        <v>99</v>
      </c>
      <c r="T671" s="44">
        <v>345</v>
      </c>
      <c r="U671" s="44">
        <v>99</v>
      </c>
      <c r="V671" s="45"/>
      <c r="W671" s="44">
        <v>528</v>
      </c>
      <c r="X671" s="44">
        <v>11</v>
      </c>
      <c r="Y671" s="44">
        <v>11</v>
      </c>
      <c r="Z671" s="44">
        <v>143</v>
      </c>
      <c r="AA671" s="44">
        <v>142</v>
      </c>
      <c r="AB671" s="44">
        <v>67</v>
      </c>
      <c r="AC671" s="44">
        <v>2098</v>
      </c>
      <c r="AD671" s="44">
        <v>0</v>
      </c>
      <c r="AE671" s="45"/>
      <c r="AF671" s="44">
        <v>3546</v>
      </c>
      <c r="AG671" s="45"/>
      <c r="AH671" s="45"/>
      <c r="AI671" s="45"/>
      <c r="AJ671" s="44">
        <v>814</v>
      </c>
      <c r="AK671" s="45"/>
      <c r="AL671" s="45"/>
      <c r="AM671" s="45"/>
      <c r="AN671" s="44">
        <v>0</v>
      </c>
      <c r="AO671" s="45"/>
      <c r="AP671" s="44">
        <v>26</v>
      </c>
      <c r="AQ671" s="45"/>
      <c r="AR671" s="45"/>
      <c r="AS671" s="45"/>
      <c r="AT671" s="44">
        <v>4</v>
      </c>
    </row>
    <row r="672" spans="1:46"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row>
    <row r="673" spans="1:46" s="1" customFormat="1" ht="20.100000000000001" customHeight="1" x14ac:dyDescent="0.25">
      <c r="A673" s="3"/>
      <c r="B673" s="49" t="s">
        <v>324</v>
      </c>
      <c r="C673" s="50"/>
      <c r="D673" s="50"/>
      <c r="E673" s="5"/>
      <c r="F673" s="51">
        <v>636</v>
      </c>
      <c r="G673" s="52"/>
      <c r="H673" s="52"/>
      <c r="I673" s="52"/>
      <c r="J673" s="51">
        <v>3671</v>
      </c>
      <c r="K673" s="51">
        <v>36</v>
      </c>
      <c r="L673" s="51">
        <v>43</v>
      </c>
      <c r="M673" s="52"/>
      <c r="N673" s="51">
        <v>3750</v>
      </c>
      <c r="O673" s="52"/>
      <c r="P673" s="52"/>
      <c r="Q673" s="52"/>
      <c r="R673" s="51">
        <v>3</v>
      </c>
      <c r="S673" s="51">
        <v>99</v>
      </c>
      <c r="T673" s="51">
        <v>345</v>
      </c>
      <c r="U673" s="51">
        <v>99</v>
      </c>
      <c r="V673" s="52"/>
      <c r="W673" s="51">
        <v>528</v>
      </c>
      <c r="X673" s="51">
        <v>11</v>
      </c>
      <c r="Y673" s="51">
        <v>11</v>
      </c>
      <c r="Z673" s="51">
        <v>143</v>
      </c>
      <c r="AA673" s="51">
        <v>142</v>
      </c>
      <c r="AB673" s="51">
        <v>67</v>
      </c>
      <c r="AC673" s="51">
        <v>2098</v>
      </c>
      <c r="AD673" s="51">
        <v>0</v>
      </c>
      <c r="AE673" s="52"/>
      <c r="AF673" s="51">
        <v>3546</v>
      </c>
      <c r="AG673" s="52"/>
      <c r="AH673" s="52"/>
      <c r="AI673" s="52"/>
      <c r="AJ673" s="51">
        <v>814</v>
      </c>
      <c r="AK673" s="52"/>
      <c r="AL673" s="52"/>
      <c r="AM673" s="52"/>
      <c r="AN673" s="51">
        <v>0</v>
      </c>
      <c r="AO673" s="52"/>
      <c r="AP673" s="51">
        <v>26</v>
      </c>
      <c r="AQ673" s="52"/>
      <c r="AR673" s="52"/>
      <c r="AS673" s="52"/>
      <c r="AT673" s="51">
        <v>4</v>
      </c>
    </row>
    <row r="674" spans="1:46"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spans="1:46"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spans="1:46"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spans="1:46" ht="20.100000000000001" customHeight="1" x14ac:dyDescent="0.2">
      <c r="D677" s="2" t="s">
        <v>173</v>
      </c>
      <c r="F677" s="37">
        <v>0</v>
      </c>
      <c r="G677" s="37"/>
      <c r="H677" s="37"/>
      <c r="I677" s="37"/>
      <c r="J677" s="37">
        <v>0</v>
      </c>
      <c r="K677" s="37">
        <v>0</v>
      </c>
      <c r="L677" s="37">
        <v>0</v>
      </c>
      <c r="M677" s="37"/>
      <c r="N677" s="37">
        <v>0</v>
      </c>
      <c r="O677" s="37"/>
      <c r="P677" s="37"/>
      <c r="Q677" s="37"/>
      <c r="R677" s="37">
        <v>0</v>
      </c>
      <c r="S677" s="37">
        <v>0</v>
      </c>
      <c r="T677" s="37">
        <v>0</v>
      </c>
      <c r="U677" s="37">
        <v>0</v>
      </c>
      <c r="V677" s="37"/>
      <c r="W677" s="37">
        <v>0</v>
      </c>
      <c r="X677" s="37">
        <v>0</v>
      </c>
      <c r="Y677" s="37">
        <v>0</v>
      </c>
      <c r="Z677" s="37">
        <v>0</v>
      </c>
      <c r="AA677" s="37">
        <v>0</v>
      </c>
      <c r="AB677" s="37">
        <v>0</v>
      </c>
      <c r="AC677" s="37">
        <v>0</v>
      </c>
      <c r="AD677" s="37">
        <v>0</v>
      </c>
      <c r="AE677" s="37"/>
      <c r="AF677" s="37">
        <v>0</v>
      </c>
      <c r="AG677" s="37"/>
      <c r="AH677" s="37"/>
      <c r="AI677" s="37"/>
      <c r="AJ677" s="37">
        <v>0</v>
      </c>
      <c r="AK677" s="37"/>
      <c r="AL677" s="37"/>
      <c r="AM677" s="37"/>
      <c r="AN677" s="37">
        <v>0</v>
      </c>
      <c r="AO677" s="37"/>
      <c r="AP677" s="37">
        <v>0</v>
      </c>
      <c r="AQ677" s="37"/>
      <c r="AR677" s="37"/>
      <c r="AS677" s="37"/>
      <c r="AT677" s="37">
        <v>0</v>
      </c>
    </row>
    <row r="678" spans="1:46"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spans="1:46" ht="20.100000000000001" customHeight="1" x14ac:dyDescent="0.2">
      <c r="C679" s="42" t="s">
        <v>188</v>
      </c>
      <c r="D679" s="42"/>
      <c r="F679" s="44">
        <v>0</v>
      </c>
      <c r="G679" s="45"/>
      <c r="H679" s="45"/>
      <c r="I679" s="45"/>
      <c r="J679" s="44">
        <v>0</v>
      </c>
      <c r="K679" s="44">
        <v>0</v>
      </c>
      <c r="L679" s="44">
        <v>0</v>
      </c>
      <c r="M679" s="45"/>
      <c r="N679" s="44">
        <v>0</v>
      </c>
      <c r="O679" s="45"/>
      <c r="P679" s="45"/>
      <c r="Q679" s="45"/>
      <c r="R679" s="44">
        <v>0</v>
      </c>
      <c r="S679" s="44">
        <v>0</v>
      </c>
      <c r="T679" s="44">
        <v>0</v>
      </c>
      <c r="U679" s="44">
        <v>0</v>
      </c>
      <c r="V679" s="45"/>
      <c r="W679" s="44">
        <v>0</v>
      </c>
      <c r="X679" s="44">
        <v>0</v>
      </c>
      <c r="Y679" s="44">
        <v>0</v>
      </c>
      <c r="Z679" s="44">
        <v>0</v>
      </c>
      <c r="AA679" s="44">
        <v>0</v>
      </c>
      <c r="AB679" s="44">
        <v>0</v>
      </c>
      <c r="AC679" s="44">
        <v>0</v>
      </c>
      <c r="AD679" s="44">
        <v>0</v>
      </c>
      <c r="AE679" s="45"/>
      <c r="AF679" s="44">
        <v>0</v>
      </c>
      <c r="AG679" s="45"/>
      <c r="AH679" s="45"/>
      <c r="AI679" s="45"/>
      <c r="AJ679" s="44">
        <v>0</v>
      </c>
      <c r="AK679" s="45"/>
      <c r="AL679" s="45"/>
      <c r="AM679" s="45"/>
      <c r="AN679" s="44">
        <v>0</v>
      </c>
      <c r="AO679" s="45"/>
      <c r="AP679" s="44">
        <v>0</v>
      </c>
      <c r="AQ679" s="45"/>
      <c r="AR679" s="45"/>
      <c r="AS679" s="45"/>
      <c r="AT679" s="44">
        <v>0</v>
      </c>
    </row>
    <row r="680" spans="1:46"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spans="1:46"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spans="1:46" ht="20.100000000000001" customHeight="1" x14ac:dyDescent="0.2">
      <c r="D682" s="2" t="s">
        <v>124</v>
      </c>
      <c r="F682" s="37">
        <v>263</v>
      </c>
      <c r="G682" s="37"/>
      <c r="H682" s="37"/>
      <c r="I682" s="37"/>
      <c r="J682" s="37">
        <v>904</v>
      </c>
      <c r="K682" s="37">
        <v>22</v>
      </c>
      <c r="L682" s="37">
        <v>9</v>
      </c>
      <c r="M682" s="37"/>
      <c r="N682" s="37">
        <v>935</v>
      </c>
      <c r="O682" s="37"/>
      <c r="P682" s="37"/>
      <c r="Q682" s="37"/>
      <c r="R682" s="37">
        <v>0</v>
      </c>
      <c r="S682" s="37">
        <v>36</v>
      </c>
      <c r="T682" s="37">
        <v>121</v>
      </c>
      <c r="U682" s="37">
        <v>106</v>
      </c>
      <c r="V682" s="37"/>
      <c r="W682" s="37">
        <v>146</v>
      </c>
      <c r="X682" s="37">
        <v>5</v>
      </c>
      <c r="Y682" s="37">
        <v>1</v>
      </c>
      <c r="Z682" s="37">
        <v>46</v>
      </c>
      <c r="AA682" s="37">
        <v>43</v>
      </c>
      <c r="AB682" s="37">
        <v>25</v>
      </c>
      <c r="AC682" s="37">
        <v>470</v>
      </c>
      <c r="AD682" s="37">
        <v>1</v>
      </c>
      <c r="AE682" s="37"/>
      <c r="AF682" s="37">
        <v>1000</v>
      </c>
      <c r="AG682" s="37"/>
      <c r="AH682" s="37"/>
      <c r="AI682" s="37"/>
      <c r="AJ682" s="37">
        <v>198</v>
      </c>
      <c r="AK682" s="37"/>
      <c r="AL682" s="37"/>
      <c r="AM682" s="37"/>
      <c r="AN682" s="37">
        <v>0</v>
      </c>
      <c r="AO682" s="37"/>
      <c r="AP682" s="37">
        <v>0</v>
      </c>
      <c r="AQ682" s="37"/>
      <c r="AR682" s="37"/>
      <c r="AS682" s="37"/>
      <c r="AT682" s="37">
        <v>5</v>
      </c>
    </row>
    <row r="683" spans="1:46" ht="20.100000000000001" customHeight="1" x14ac:dyDescent="0.2">
      <c r="B683" s="5"/>
      <c r="D683" s="38" t="s">
        <v>173</v>
      </c>
      <c r="F683" s="39">
        <v>211</v>
      </c>
      <c r="G683" s="40"/>
      <c r="H683" s="40"/>
      <c r="I683" s="40"/>
      <c r="J683" s="39">
        <v>1759</v>
      </c>
      <c r="K683" s="39">
        <v>21</v>
      </c>
      <c r="L683" s="39">
        <v>13</v>
      </c>
      <c r="M683" s="40"/>
      <c r="N683" s="39">
        <v>1793</v>
      </c>
      <c r="O683" s="40"/>
      <c r="P683" s="40"/>
      <c r="Q683" s="40"/>
      <c r="R683" s="39">
        <v>3</v>
      </c>
      <c r="S683" s="39">
        <v>49</v>
      </c>
      <c r="T683" s="39">
        <v>152</v>
      </c>
      <c r="U683" s="39">
        <v>321</v>
      </c>
      <c r="V683" s="40"/>
      <c r="W683" s="39">
        <v>176</v>
      </c>
      <c r="X683" s="39">
        <v>5</v>
      </c>
      <c r="Y683" s="39">
        <v>10</v>
      </c>
      <c r="Z683" s="39">
        <v>79</v>
      </c>
      <c r="AA683" s="39">
        <v>116</v>
      </c>
      <c r="AB683" s="39">
        <v>42</v>
      </c>
      <c r="AC683" s="39">
        <v>754</v>
      </c>
      <c r="AD683" s="39">
        <v>1</v>
      </c>
      <c r="AE683" s="40"/>
      <c r="AF683" s="39">
        <v>1708</v>
      </c>
      <c r="AG683" s="40"/>
      <c r="AH683" s="40"/>
      <c r="AI683" s="40"/>
      <c r="AJ683" s="39">
        <v>275</v>
      </c>
      <c r="AK683" s="40"/>
      <c r="AL683" s="40"/>
      <c r="AM683" s="40"/>
      <c r="AN683" s="39">
        <v>0</v>
      </c>
      <c r="AO683" s="40"/>
      <c r="AP683" s="39">
        <v>21</v>
      </c>
      <c r="AQ683" s="40"/>
      <c r="AR683" s="40"/>
      <c r="AS683" s="40"/>
      <c r="AT683" s="39">
        <v>1</v>
      </c>
    </row>
    <row r="684" spans="1:46" ht="20.100000000000001" customHeight="1" x14ac:dyDescent="0.2">
      <c r="B684" s="5"/>
      <c r="D684" s="2" t="s">
        <v>100</v>
      </c>
      <c r="F684" s="37">
        <v>151</v>
      </c>
      <c r="G684" s="37"/>
      <c r="H684" s="37"/>
      <c r="I684" s="37"/>
      <c r="J684" s="37">
        <v>1799</v>
      </c>
      <c r="K684" s="37">
        <v>36</v>
      </c>
      <c r="L684" s="37">
        <v>16</v>
      </c>
      <c r="M684" s="37"/>
      <c r="N684" s="37">
        <v>1851</v>
      </c>
      <c r="O684" s="37"/>
      <c r="P684" s="37"/>
      <c r="Q684" s="37"/>
      <c r="R684" s="37">
        <v>0</v>
      </c>
      <c r="S684" s="37">
        <v>55</v>
      </c>
      <c r="T684" s="37">
        <v>181</v>
      </c>
      <c r="U684" s="37">
        <v>368</v>
      </c>
      <c r="V684" s="37"/>
      <c r="W684" s="37">
        <v>231</v>
      </c>
      <c r="X684" s="37">
        <v>4</v>
      </c>
      <c r="Y684" s="37">
        <v>2</v>
      </c>
      <c r="Z684" s="37">
        <v>56</v>
      </c>
      <c r="AA684" s="37">
        <v>111</v>
      </c>
      <c r="AB684" s="37">
        <v>30</v>
      </c>
      <c r="AC684" s="37">
        <v>755</v>
      </c>
      <c r="AD684" s="37">
        <v>0</v>
      </c>
      <c r="AE684" s="37"/>
      <c r="AF684" s="37">
        <v>1793</v>
      </c>
      <c r="AG684" s="37"/>
      <c r="AH684" s="37"/>
      <c r="AI684" s="37"/>
      <c r="AJ684" s="37">
        <v>183</v>
      </c>
      <c r="AK684" s="37"/>
      <c r="AL684" s="37"/>
      <c r="AM684" s="37"/>
      <c r="AN684" s="37">
        <v>0</v>
      </c>
      <c r="AO684" s="37"/>
      <c r="AP684" s="37">
        <v>26</v>
      </c>
      <c r="AQ684" s="37"/>
      <c r="AR684" s="37"/>
      <c r="AS684" s="37"/>
      <c r="AT684" s="37">
        <v>1</v>
      </c>
    </row>
    <row r="685" spans="1:46" ht="20.100000000000001" customHeight="1" x14ac:dyDescent="0.2">
      <c r="D685" s="38" t="s">
        <v>101</v>
      </c>
      <c r="F685" s="39">
        <v>238</v>
      </c>
      <c r="G685" s="40"/>
      <c r="H685" s="40"/>
      <c r="I685" s="40"/>
      <c r="J685" s="39">
        <v>1797</v>
      </c>
      <c r="K685" s="39">
        <v>27</v>
      </c>
      <c r="L685" s="39">
        <v>10</v>
      </c>
      <c r="M685" s="40"/>
      <c r="N685" s="39">
        <v>1834</v>
      </c>
      <c r="O685" s="40"/>
      <c r="P685" s="40"/>
      <c r="Q685" s="40"/>
      <c r="R685" s="39">
        <v>3</v>
      </c>
      <c r="S685" s="39">
        <v>44</v>
      </c>
      <c r="T685" s="39">
        <v>126</v>
      </c>
      <c r="U685" s="39">
        <v>332</v>
      </c>
      <c r="V685" s="40"/>
      <c r="W685" s="39">
        <v>203</v>
      </c>
      <c r="X685" s="39">
        <v>4</v>
      </c>
      <c r="Y685" s="39">
        <v>3</v>
      </c>
      <c r="Z685" s="39">
        <v>69</v>
      </c>
      <c r="AA685" s="39">
        <v>103</v>
      </c>
      <c r="AB685" s="39">
        <v>34</v>
      </c>
      <c r="AC685" s="39">
        <v>772</v>
      </c>
      <c r="AD685" s="39">
        <v>2</v>
      </c>
      <c r="AE685" s="40"/>
      <c r="AF685" s="39">
        <v>1695</v>
      </c>
      <c r="AG685" s="40"/>
      <c r="AH685" s="40"/>
      <c r="AI685" s="40"/>
      <c r="AJ685" s="39">
        <v>350</v>
      </c>
      <c r="AK685" s="40"/>
      <c r="AL685" s="40"/>
      <c r="AM685" s="40"/>
      <c r="AN685" s="39">
        <v>0</v>
      </c>
      <c r="AO685" s="40"/>
      <c r="AP685" s="39">
        <v>27</v>
      </c>
      <c r="AQ685" s="40"/>
      <c r="AR685" s="40"/>
      <c r="AS685" s="40"/>
      <c r="AT685" s="39">
        <v>1</v>
      </c>
    </row>
    <row r="686" spans="1:46" ht="20.100000000000001" customHeight="1" x14ac:dyDescent="0.2">
      <c r="D686" s="2" t="s">
        <v>115</v>
      </c>
      <c r="F686" s="37">
        <v>248</v>
      </c>
      <c r="G686" s="37"/>
      <c r="H686" s="37"/>
      <c r="I686" s="37"/>
      <c r="J686" s="37">
        <v>1757</v>
      </c>
      <c r="K686" s="37">
        <v>23</v>
      </c>
      <c r="L686" s="37">
        <v>10</v>
      </c>
      <c r="M686" s="37"/>
      <c r="N686" s="37">
        <v>1790</v>
      </c>
      <c r="O686" s="37"/>
      <c r="P686" s="37"/>
      <c r="Q686" s="37"/>
      <c r="R686" s="37">
        <v>2</v>
      </c>
      <c r="S686" s="37">
        <v>53</v>
      </c>
      <c r="T686" s="37">
        <v>193</v>
      </c>
      <c r="U686" s="37">
        <v>318</v>
      </c>
      <c r="V686" s="37"/>
      <c r="W686" s="37">
        <v>168</v>
      </c>
      <c r="X686" s="37">
        <v>2</v>
      </c>
      <c r="Y686" s="37">
        <v>1</v>
      </c>
      <c r="Z686" s="37">
        <v>106</v>
      </c>
      <c r="AA686" s="37">
        <v>87</v>
      </c>
      <c r="AB686" s="37">
        <v>36</v>
      </c>
      <c r="AC686" s="37">
        <v>787</v>
      </c>
      <c r="AD686" s="37">
        <v>0</v>
      </c>
      <c r="AE686" s="37"/>
      <c r="AF686" s="37">
        <v>1753</v>
      </c>
      <c r="AG686" s="37"/>
      <c r="AH686" s="37"/>
      <c r="AI686" s="37"/>
      <c r="AJ686" s="37">
        <v>262</v>
      </c>
      <c r="AK686" s="37"/>
      <c r="AL686" s="37"/>
      <c r="AM686" s="37"/>
      <c r="AN686" s="37">
        <v>0</v>
      </c>
      <c r="AO686" s="37"/>
      <c r="AP686" s="37">
        <v>23</v>
      </c>
      <c r="AQ686" s="37"/>
      <c r="AR686" s="37"/>
      <c r="AS686" s="37"/>
      <c r="AT686" s="37">
        <v>0</v>
      </c>
    </row>
    <row r="687" spans="1:46" ht="20.100000000000001" customHeight="1" x14ac:dyDescent="0.2">
      <c r="D687" s="38" t="s">
        <v>103</v>
      </c>
      <c r="F687" s="39">
        <v>239</v>
      </c>
      <c r="G687" s="40"/>
      <c r="H687" s="40"/>
      <c r="I687" s="40"/>
      <c r="J687" s="39">
        <v>892</v>
      </c>
      <c r="K687" s="39">
        <v>8</v>
      </c>
      <c r="L687" s="39">
        <v>3</v>
      </c>
      <c r="M687" s="40"/>
      <c r="N687" s="39">
        <v>903</v>
      </c>
      <c r="O687" s="40"/>
      <c r="P687" s="40"/>
      <c r="Q687" s="40"/>
      <c r="R687" s="39">
        <v>1</v>
      </c>
      <c r="S687" s="39">
        <v>39</v>
      </c>
      <c r="T687" s="39">
        <v>142</v>
      </c>
      <c r="U687" s="39">
        <v>84</v>
      </c>
      <c r="V687" s="40"/>
      <c r="W687" s="39">
        <v>127</v>
      </c>
      <c r="X687" s="39">
        <v>8</v>
      </c>
      <c r="Y687" s="39">
        <v>18</v>
      </c>
      <c r="Z687" s="39">
        <v>55</v>
      </c>
      <c r="AA687" s="39">
        <v>51</v>
      </c>
      <c r="AB687" s="39">
        <v>32</v>
      </c>
      <c r="AC687" s="39">
        <v>407</v>
      </c>
      <c r="AD687" s="39">
        <v>0</v>
      </c>
      <c r="AE687" s="40"/>
      <c r="AF687" s="39">
        <v>964</v>
      </c>
      <c r="AG687" s="40"/>
      <c r="AH687" s="40"/>
      <c r="AI687" s="40"/>
      <c r="AJ687" s="39">
        <v>178</v>
      </c>
      <c r="AK687" s="40"/>
      <c r="AL687" s="40"/>
      <c r="AM687" s="40"/>
      <c r="AN687" s="39">
        <v>0</v>
      </c>
      <c r="AO687" s="40"/>
      <c r="AP687" s="39">
        <v>0</v>
      </c>
      <c r="AQ687" s="40"/>
      <c r="AR687" s="40"/>
      <c r="AS687" s="40"/>
      <c r="AT687" s="39">
        <v>75</v>
      </c>
    </row>
    <row r="688" spans="1:46" ht="20.100000000000001" customHeight="1" x14ac:dyDescent="0.2">
      <c r="D688" s="2" t="s">
        <v>104</v>
      </c>
      <c r="F688" s="37">
        <v>182</v>
      </c>
      <c r="G688" s="37"/>
      <c r="H688" s="37"/>
      <c r="I688" s="37"/>
      <c r="J688" s="37">
        <v>1773</v>
      </c>
      <c r="K688" s="37">
        <v>22</v>
      </c>
      <c r="L688" s="37">
        <v>15</v>
      </c>
      <c r="M688" s="37"/>
      <c r="N688" s="37">
        <v>1810</v>
      </c>
      <c r="O688" s="37"/>
      <c r="P688" s="37"/>
      <c r="Q688" s="37"/>
      <c r="R688" s="37">
        <v>0</v>
      </c>
      <c r="S688" s="37">
        <v>56</v>
      </c>
      <c r="T688" s="37">
        <v>181</v>
      </c>
      <c r="U688" s="37">
        <v>358</v>
      </c>
      <c r="V688" s="37"/>
      <c r="W688" s="37">
        <v>224</v>
      </c>
      <c r="X688" s="37">
        <v>0</v>
      </c>
      <c r="Y688" s="37">
        <v>5</v>
      </c>
      <c r="Z688" s="37">
        <v>85</v>
      </c>
      <c r="AA688" s="37">
        <v>33</v>
      </c>
      <c r="AB688" s="37">
        <v>23</v>
      </c>
      <c r="AC688" s="37">
        <v>759</v>
      </c>
      <c r="AD688" s="37">
        <v>1</v>
      </c>
      <c r="AE688" s="37"/>
      <c r="AF688" s="37">
        <v>1725</v>
      </c>
      <c r="AG688" s="37"/>
      <c r="AH688" s="37"/>
      <c r="AI688" s="37"/>
      <c r="AJ688" s="37">
        <v>245</v>
      </c>
      <c r="AK688" s="37"/>
      <c r="AL688" s="37"/>
      <c r="AM688" s="37"/>
      <c r="AN688" s="37">
        <v>0</v>
      </c>
      <c r="AO688" s="37"/>
      <c r="AP688" s="37">
        <v>22</v>
      </c>
      <c r="AQ688" s="37"/>
      <c r="AR688" s="37"/>
      <c r="AS688" s="37"/>
      <c r="AT688" s="37">
        <v>1</v>
      </c>
    </row>
    <row r="689" spans="1:46"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spans="1:46" s="1" customFormat="1" ht="20.100000000000001" customHeight="1" x14ac:dyDescent="0.2">
      <c r="A690" s="3"/>
      <c r="B690" s="6"/>
      <c r="C690" s="42" t="s">
        <v>180</v>
      </c>
      <c r="D690" s="42"/>
      <c r="E690" s="5"/>
      <c r="F690" s="44">
        <v>1532</v>
      </c>
      <c r="G690" s="45"/>
      <c r="H690" s="45"/>
      <c r="I690" s="45"/>
      <c r="J690" s="44">
        <v>10681</v>
      </c>
      <c r="K690" s="44">
        <v>159</v>
      </c>
      <c r="L690" s="44">
        <v>76</v>
      </c>
      <c r="M690" s="45"/>
      <c r="N690" s="44">
        <v>10916</v>
      </c>
      <c r="O690" s="45"/>
      <c r="P690" s="45"/>
      <c r="Q690" s="45"/>
      <c r="R690" s="44">
        <v>9</v>
      </c>
      <c r="S690" s="44">
        <v>332</v>
      </c>
      <c r="T690" s="44">
        <v>1096</v>
      </c>
      <c r="U690" s="44">
        <v>1887</v>
      </c>
      <c r="V690" s="45"/>
      <c r="W690" s="44">
        <v>1275</v>
      </c>
      <c r="X690" s="44">
        <v>28</v>
      </c>
      <c r="Y690" s="44">
        <v>40</v>
      </c>
      <c r="Z690" s="44">
        <v>496</v>
      </c>
      <c r="AA690" s="44">
        <v>544</v>
      </c>
      <c r="AB690" s="44">
        <v>222</v>
      </c>
      <c r="AC690" s="44">
        <v>4704</v>
      </c>
      <c r="AD690" s="44">
        <v>5</v>
      </c>
      <c r="AE690" s="45"/>
      <c r="AF690" s="44">
        <v>10638</v>
      </c>
      <c r="AG690" s="45"/>
      <c r="AH690" s="45"/>
      <c r="AI690" s="45"/>
      <c r="AJ690" s="44">
        <v>1691</v>
      </c>
      <c r="AK690" s="45"/>
      <c r="AL690" s="45"/>
      <c r="AM690" s="45"/>
      <c r="AN690" s="44">
        <v>0</v>
      </c>
      <c r="AO690" s="45"/>
      <c r="AP690" s="44">
        <v>119</v>
      </c>
      <c r="AQ690" s="45"/>
      <c r="AR690" s="45"/>
      <c r="AS690" s="45"/>
      <c r="AT690" s="44">
        <v>84</v>
      </c>
    </row>
    <row r="691" spans="1:46"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row>
    <row r="692" spans="1:46" s="1" customFormat="1" ht="20.100000000000001" customHeight="1" x14ac:dyDescent="0.25">
      <c r="A692" s="3"/>
      <c r="B692" s="49" t="s">
        <v>326</v>
      </c>
      <c r="C692" s="50"/>
      <c r="D692" s="50"/>
      <c r="E692" s="5"/>
      <c r="F692" s="51">
        <v>1532</v>
      </c>
      <c r="G692" s="52"/>
      <c r="H692" s="52"/>
      <c r="I692" s="52"/>
      <c r="J692" s="51">
        <v>10681</v>
      </c>
      <c r="K692" s="51">
        <v>159</v>
      </c>
      <c r="L692" s="51">
        <v>76</v>
      </c>
      <c r="M692" s="52"/>
      <c r="N692" s="51">
        <v>10916</v>
      </c>
      <c r="O692" s="52"/>
      <c r="P692" s="52"/>
      <c r="Q692" s="52"/>
      <c r="R692" s="51">
        <v>9</v>
      </c>
      <c r="S692" s="51">
        <v>332</v>
      </c>
      <c r="T692" s="51">
        <v>1096</v>
      </c>
      <c r="U692" s="51">
        <v>1887</v>
      </c>
      <c r="V692" s="52"/>
      <c r="W692" s="51">
        <v>1275</v>
      </c>
      <c r="X692" s="51">
        <v>28</v>
      </c>
      <c r="Y692" s="51">
        <v>40</v>
      </c>
      <c r="Z692" s="51">
        <v>496</v>
      </c>
      <c r="AA692" s="51">
        <v>544</v>
      </c>
      <c r="AB692" s="51">
        <v>222</v>
      </c>
      <c r="AC692" s="51">
        <v>4704</v>
      </c>
      <c r="AD692" s="51">
        <v>5</v>
      </c>
      <c r="AE692" s="52"/>
      <c r="AF692" s="51">
        <v>10638</v>
      </c>
      <c r="AG692" s="52"/>
      <c r="AH692" s="52"/>
      <c r="AI692" s="52"/>
      <c r="AJ692" s="51">
        <v>1691</v>
      </c>
      <c r="AK692" s="52"/>
      <c r="AL692" s="52"/>
      <c r="AM692" s="52"/>
      <c r="AN692" s="51">
        <v>0</v>
      </c>
      <c r="AO692" s="52"/>
      <c r="AP692" s="51">
        <v>119</v>
      </c>
      <c r="AQ692" s="52"/>
      <c r="AR692" s="52"/>
      <c r="AS692" s="52"/>
      <c r="AT692" s="51">
        <v>84</v>
      </c>
    </row>
    <row r="693" spans="1:46"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spans="1:46"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spans="1:46"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spans="1:46" ht="20.100000000000001" customHeight="1" x14ac:dyDescent="0.2">
      <c r="D696" s="2" t="s">
        <v>98</v>
      </c>
      <c r="F696" s="37">
        <v>587</v>
      </c>
      <c r="G696" s="37"/>
      <c r="H696" s="37"/>
      <c r="I696" s="37"/>
      <c r="J696" s="37">
        <v>1721</v>
      </c>
      <c r="K696" s="37">
        <v>13</v>
      </c>
      <c r="L696" s="37">
        <v>23</v>
      </c>
      <c r="M696" s="37"/>
      <c r="N696" s="37">
        <v>1757</v>
      </c>
      <c r="O696" s="37"/>
      <c r="P696" s="37"/>
      <c r="Q696" s="37"/>
      <c r="R696" s="37">
        <v>0</v>
      </c>
      <c r="S696" s="37">
        <v>45</v>
      </c>
      <c r="T696" s="37">
        <v>90</v>
      </c>
      <c r="U696" s="37">
        <v>40</v>
      </c>
      <c r="V696" s="37"/>
      <c r="W696" s="37">
        <v>262</v>
      </c>
      <c r="X696" s="37">
        <v>2</v>
      </c>
      <c r="Y696" s="37">
        <v>1</v>
      </c>
      <c r="Z696" s="37">
        <v>39</v>
      </c>
      <c r="AA696" s="37">
        <v>122</v>
      </c>
      <c r="AB696" s="37">
        <v>34</v>
      </c>
      <c r="AC696" s="37">
        <v>1061</v>
      </c>
      <c r="AD696" s="37">
        <v>10</v>
      </c>
      <c r="AE696" s="37"/>
      <c r="AF696" s="37">
        <v>1706</v>
      </c>
      <c r="AG696" s="37"/>
      <c r="AH696" s="37"/>
      <c r="AI696" s="37"/>
      <c r="AJ696" s="37">
        <v>638</v>
      </c>
      <c r="AK696" s="37"/>
      <c r="AL696" s="37"/>
      <c r="AM696" s="37"/>
      <c r="AN696" s="37">
        <v>0</v>
      </c>
      <c r="AO696" s="37"/>
      <c r="AP696" s="37">
        <v>0</v>
      </c>
      <c r="AQ696" s="37"/>
      <c r="AR696" s="37"/>
      <c r="AS696" s="37"/>
      <c r="AT696" s="37">
        <v>4</v>
      </c>
    </row>
    <row r="697" spans="1:46" ht="20.100000000000001" customHeight="1" x14ac:dyDescent="0.2">
      <c r="D697" s="38" t="s">
        <v>99</v>
      </c>
      <c r="F697" s="39">
        <v>450</v>
      </c>
      <c r="G697" s="40"/>
      <c r="H697" s="40"/>
      <c r="I697" s="40"/>
      <c r="J697" s="39">
        <v>1730</v>
      </c>
      <c r="K697" s="39">
        <v>14</v>
      </c>
      <c r="L697" s="39">
        <v>6</v>
      </c>
      <c r="M697" s="40"/>
      <c r="N697" s="39">
        <v>1750</v>
      </c>
      <c r="O697" s="40"/>
      <c r="P697" s="40"/>
      <c r="Q697" s="40"/>
      <c r="R697" s="39">
        <v>2</v>
      </c>
      <c r="S697" s="39">
        <v>75</v>
      </c>
      <c r="T697" s="39">
        <v>261</v>
      </c>
      <c r="U697" s="39">
        <v>54</v>
      </c>
      <c r="V697" s="40"/>
      <c r="W697" s="39">
        <v>300</v>
      </c>
      <c r="X697" s="39">
        <v>1</v>
      </c>
      <c r="Y697" s="39">
        <v>2</v>
      </c>
      <c r="Z697" s="39">
        <v>75</v>
      </c>
      <c r="AA697" s="39">
        <v>63</v>
      </c>
      <c r="AB697" s="39">
        <v>29</v>
      </c>
      <c r="AC697" s="39">
        <v>971</v>
      </c>
      <c r="AD697" s="39">
        <v>10</v>
      </c>
      <c r="AE697" s="40"/>
      <c r="AF697" s="39">
        <v>1843</v>
      </c>
      <c r="AG697" s="40"/>
      <c r="AH697" s="40"/>
      <c r="AI697" s="40"/>
      <c r="AJ697" s="39">
        <v>356</v>
      </c>
      <c r="AK697" s="40"/>
      <c r="AL697" s="40"/>
      <c r="AM697" s="40"/>
      <c r="AN697" s="39">
        <v>0</v>
      </c>
      <c r="AO697" s="40"/>
      <c r="AP697" s="39">
        <v>1</v>
      </c>
      <c r="AQ697" s="40"/>
      <c r="AR697" s="40"/>
      <c r="AS697" s="40"/>
      <c r="AT697" s="39">
        <v>2</v>
      </c>
    </row>
    <row r="698" spans="1:46" ht="20.100000000000001" customHeight="1" x14ac:dyDescent="0.2">
      <c r="D698" s="2" t="s">
        <v>100</v>
      </c>
      <c r="F698" s="40">
        <v>179</v>
      </c>
      <c r="G698" s="40"/>
      <c r="H698" s="40"/>
      <c r="I698" s="40"/>
      <c r="J698" s="40">
        <v>1711</v>
      </c>
      <c r="K698" s="40">
        <v>23</v>
      </c>
      <c r="L698" s="40">
        <v>8</v>
      </c>
      <c r="M698" s="40"/>
      <c r="N698" s="40">
        <v>1742</v>
      </c>
      <c r="O698" s="40"/>
      <c r="P698" s="40"/>
      <c r="Q698" s="40"/>
      <c r="R698" s="40">
        <v>1</v>
      </c>
      <c r="S698" s="40">
        <v>45</v>
      </c>
      <c r="T698" s="40">
        <v>208</v>
      </c>
      <c r="U698" s="40">
        <v>166</v>
      </c>
      <c r="V698" s="40"/>
      <c r="W698" s="40">
        <v>274</v>
      </c>
      <c r="X698" s="40">
        <v>5</v>
      </c>
      <c r="Y698" s="40">
        <v>3</v>
      </c>
      <c r="Z698" s="40">
        <v>69</v>
      </c>
      <c r="AA698" s="40">
        <v>48</v>
      </c>
      <c r="AB698" s="40">
        <v>17</v>
      </c>
      <c r="AC698" s="40">
        <v>817</v>
      </c>
      <c r="AD698" s="40">
        <v>7</v>
      </c>
      <c r="AE698" s="40"/>
      <c r="AF698" s="40">
        <v>1660</v>
      </c>
      <c r="AG698" s="40"/>
      <c r="AH698" s="40"/>
      <c r="AI698" s="40"/>
      <c r="AJ698" s="40">
        <v>256</v>
      </c>
      <c r="AK698" s="40"/>
      <c r="AL698" s="40"/>
      <c r="AM698" s="40"/>
      <c r="AN698" s="40">
        <v>0</v>
      </c>
      <c r="AO698" s="40"/>
      <c r="AP698" s="40">
        <v>5</v>
      </c>
      <c r="AQ698" s="40"/>
      <c r="AR698" s="40"/>
      <c r="AS698" s="40"/>
      <c r="AT698" s="40">
        <v>0</v>
      </c>
    </row>
    <row r="699" spans="1:46"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spans="1:46" s="1" customFormat="1" ht="20.100000000000001" customHeight="1" x14ac:dyDescent="0.2">
      <c r="A700" s="3"/>
      <c r="B700" s="6"/>
      <c r="C700" s="42" t="s">
        <v>180</v>
      </c>
      <c r="D700" s="42"/>
      <c r="E700" s="5"/>
      <c r="F700" s="44">
        <v>1216</v>
      </c>
      <c r="G700" s="45"/>
      <c r="H700" s="45"/>
      <c r="I700" s="45"/>
      <c r="J700" s="44">
        <v>5162</v>
      </c>
      <c r="K700" s="44">
        <v>50</v>
      </c>
      <c r="L700" s="44">
        <v>37</v>
      </c>
      <c r="M700" s="45"/>
      <c r="N700" s="44">
        <v>5249</v>
      </c>
      <c r="O700" s="45"/>
      <c r="P700" s="45"/>
      <c r="Q700" s="45"/>
      <c r="R700" s="44">
        <v>3</v>
      </c>
      <c r="S700" s="44">
        <v>165</v>
      </c>
      <c r="T700" s="44">
        <v>559</v>
      </c>
      <c r="U700" s="44">
        <v>260</v>
      </c>
      <c r="V700" s="45"/>
      <c r="W700" s="44">
        <v>836</v>
      </c>
      <c r="X700" s="44">
        <v>8</v>
      </c>
      <c r="Y700" s="44">
        <v>6</v>
      </c>
      <c r="Z700" s="44">
        <v>183</v>
      </c>
      <c r="AA700" s="44">
        <v>233</v>
      </c>
      <c r="AB700" s="44">
        <v>80</v>
      </c>
      <c r="AC700" s="44">
        <v>2849</v>
      </c>
      <c r="AD700" s="44">
        <v>27</v>
      </c>
      <c r="AE700" s="45"/>
      <c r="AF700" s="44">
        <v>5209</v>
      </c>
      <c r="AG700" s="45"/>
      <c r="AH700" s="45"/>
      <c r="AI700" s="45"/>
      <c r="AJ700" s="44">
        <v>1250</v>
      </c>
      <c r="AK700" s="45"/>
      <c r="AL700" s="45"/>
      <c r="AM700" s="45"/>
      <c r="AN700" s="44">
        <v>0</v>
      </c>
      <c r="AO700" s="45"/>
      <c r="AP700" s="44">
        <v>6</v>
      </c>
      <c r="AQ700" s="45"/>
      <c r="AR700" s="45"/>
      <c r="AS700" s="45"/>
      <c r="AT700" s="44">
        <v>6</v>
      </c>
    </row>
    <row r="701" spans="1:46"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row>
    <row r="702" spans="1:46" s="1" customFormat="1" ht="20.100000000000001" customHeight="1" x14ac:dyDescent="0.25">
      <c r="A702" s="3"/>
      <c r="B702" s="49" t="s">
        <v>328</v>
      </c>
      <c r="C702" s="50"/>
      <c r="D702" s="50"/>
      <c r="E702" s="5"/>
      <c r="F702" s="51">
        <v>1216</v>
      </c>
      <c r="G702" s="52"/>
      <c r="H702" s="52"/>
      <c r="I702" s="52"/>
      <c r="J702" s="51">
        <v>5162</v>
      </c>
      <c r="K702" s="51">
        <v>50</v>
      </c>
      <c r="L702" s="51">
        <v>37</v>
      </c>
      <c r="M702" s="52"/>
      <c r="N702" s="51">
        <v>5249</v>
      </c>
      <c r="O702" s="52"/>
      <c r="P702" s="52"/>
      <c r="Q702" s="52"/>
      <c r="R702" s="51">
        <v>3</v>
      </c>
      <c r="S702" s="51">
        <v>165</v>
      </c>
      <c r="T702" s="51">
        <v>559</v>
      </c>
      <c r="U702" s="51">
        <v>260</v>
      </c>
      <c r="V702" s="52"/>
      <c r="W702" s="51">
        <v>836</v>
      </c>
      <c r="X702" s="51">
        <v>8</v>
      </c>
      <c r="Y702" s="51">
        <v>6</v>
      </c>
      <c r="Z702" s="51">
        <v>183</v>
      </c>
      <c r="AA702" s="51">
        <v>233</v>
      </c>
      <c r="AB702" s="51">
        <v>80</v>
      </c>
      <c r="AC702" s="51">
        <v>2849</v>
      </c>
      <c r="AD702" s="51">
        <v>27</v>
      </c>
      <c r="AE702" s="52"/>
      <c r="AF702" s="51">
        <v>5209</v>
      </c>
      <c r="AG702" s="52"/>
      <c r="AH702" s="52"/>
      <c r="AI702" s="52"/>
      <c r="AJ702" s="51">
        <v>1250</v>
      </c>
      <c r="AK702" s="52"/>
      <c r="AL702" s="52"/>
      <c r="AM702" s="52"/>
      <c r="AN702" s="51">
        <v>0</v>
      </c>
      <c r="AO702" s="52"/>
      <c r="AP702" s="51">
        <v>6</v>
      </c>
      <c r="AQ702" s="52"/>
      <c r="AR702" s="52"/>
      <c r="AS702" s="52"/>
      <c r="AT702" s="51">
        <v>6</v>
      </c>
    </row>
    <row r="703" spans="1:46"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spans="1:46"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spans="1:46"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spans="1:46" ht="20.100000000000001" customHeight="1" x14ac:dyDescent="0.2">
      <c r="B706" s="5"/>
      <c r="D706" s="2" t="s">
        <v>98</v>
      </c>
      <c r="F706" s="37">
        <v>311</v>
      </c>
      <c r="G706" s="37"/>
      <c r="H706" s="37"/>
      <c r="I706" s="37"/>
      <c r="J706" s="37">
        <v>1609</v>
      </c>
      <c r="K706" s="37">
        <v>37</v>
      </c>
      <c r="L706" s="37">
        <v>2</v>
      </c>
      <c r="M706" s="37"/>
      <c r="N706" s="37">
        <v>1648</v>
      </c>
      <c r="O706" s="37"/>
      <c r="P706" s="37"/>
      <c r="Q706" s="37"/>
      <c r="R706" s="37">
        <v>0</v>
      </c>
      <c r="S706" s="37">
        <v>69</v>
      </c>
      <c r="T706" s="37">
        <v>242</v>
      </c>
      <c r="U706" s="37">
        <v>168</v>
      </c>
      <c r="V706" s="37"/>
      <c r="W706" s="37">
        <v>306</v>
      </c>
      <c r="X706" s="37">
        <v>1</v>
      </c>
      <c r="Y706" s="37">
        <v>3</v>
      </c>
      <c r="Z706" s="37">
        <v>69</v>
      </c>
      <c r="AA706" s="37">
        <v>86</v>
      </c>
      <c r="AB706" s="37">
        <v>17</v>
      </c>
      <c r="AC706" s="37">
        <v>684</v>
      </c>
      <c r="AD706" s="37">
        <v>7</v>
      </c>
      <c r="AE706" s="37"/>
      <c r="AF706" s="37">
        <v>1652</v>
      </c>
      <c r="AG706" s="37"/>
      <c r="AH706" s="37"/>
      <c r="AI706" s="37"/>
      <c r="AJ706" s="37">
        <v>293</v>
      </c>
      <c r="AK706" s="37"/>
      <c r="AL706" s="37"/>
      <c r="AM706" s="37"/>
      <c r="AN706" s="37">
        <v>0</v>
      </c>
      <c r="AO706" s="37"/>
      <c r="AP706" s="37">
        <v>14</v>
      </c>
      <c r="AQ706" s="37"/>
      <c r="AR706" s="37"/>
      <c r="AS706" s="37"/>
      <c r="AT706" s="37">
        <v>2</v>
      </c>
    </row>
    <row r="707" spans="1:46" ht="20.100000000000001" customHeight="1" x14ac:dyDescent="0.2">
      <c r="D707" s="38" t="s">
        <v>99</v>
      </c>
      <c r="F707" s="39">
        <v>339</v>
      </c>
      <c r="G707" s="40"/>
      <c r="H707" s="40"/>
      <c r="I707" s="40"/>
      <c r="J707" s="39">
        <v>1616</v>
      </c>
      <c r="K707" s="39">
        <v>28</v>
      </c>
      <c r="L707" s="39">
        <v>11</v>
      </c>
      <c r="M707" s="40"/>
      <c r="N707" s="39">
        <v>1655</v>
      </c>
      <c r="O707" s="40"/>
      <c r="P707" s="40"/>
      <c r="Q707" s="40"/>
      <c r="R707" s="39">
        <v>0</v>
      </c>
      <c r="S707" s="39">
        <v>48</v>
      </c>
      <c r="T707" s="39">
        <v>235</v>
      </c>
      <c r="U707" s="39">
        <v>82</v>
      </c>
      <c r="V707" s="40"/>
      <c r="W707" s="39">
        <v>289</v>
      </c>
      <c r="X707" s="39">
        <v>2</v>
      </c>
      <c r="Y707" s="39">
        <v>2</v>
      </c>
      <c r="Z707" s="39">
        <v>47</v>
      </c>
      <c r="AA707" s="39">
        <v>105</v>
      </c>
      <c r="AB707" s="39">
        <v>25</v>
      </c>
      <c r="AC707" s="39">
        <v>785</v>
      </c>
      <c r="AD707" s="39">
        <v>2</v>
      </c>
      <c r="AE707" s="40"/>
      <c r="AF707" s="39">
        <v>1622</v>
      </c>
      <c r="AG707" s="40"/>
      <c r="AH707" s="40"/>
      <c r="AI707" s="40"/>
      <c r="AJ707" s="39">
        <v>360</v>
      </c>
      <c r="AK707" s="40"/>
      <c r="AL707" s="40"/>
      <c r="AM707" s="40"/>
      <c r="AN707" s="39">
        <v>0</v>
      </c>
      <c r="AO707" s="40"/>
      <c r="AP707" s="39">
        <v>12</v>
      </c>
      <c r="AQ707" s="40"/>
      <c r="AR707" s="40"/>
      <c r="AS707" s="40"/>
      <c r="AT707" s="39">
        <v>2</v>
      </c>
    </row>
    <row r="708" spans="1:46" ht="20.100000000000001" customHeight="1" x14ac:dyDescent="0.2">
      <c r="D708" s="2" t="s">
        <v>113</v>
      </c>
      <c r="F708" s="37">
        <v>421</v>
      </c>
      <c r="G708" s="37"/>
      <c r="H708" s="37"/>
      <c r="I708" s="37"/>
      <c r="J708" s="37">
        <v>1606</v>
      </c>
      <c r="K708" s="37">
        <v>30</v>
      </c>
      <c r="L708" s="37">
        <v>7</v>
      </c>
      <c r="M708" s="37"/>
      <c r="N708" s="37">
        <v>1643</v>
      </c>
      <c r="O708" s="37"/>
      <c r="P708" s="37"/>
      <c r="Q708" s="37"/>
      <c r="R708" s="37">
        <v>5</v>
      </c>
      <c r="S708" s="37">
        <v>57</v>
      </c>
      <c r="T708" s="37">
        <v>221</v>
      </c>
      <c r="U708" s="37">
        <v>67</v>
      </c>
      <c r="V708" s="37"/>
      <c r="W708" s="37">
        <v>266</v>
      </c>
      <c r="X708" s="37">
        <v>5</v>
      </c>
      <c r="Y708" s="37">
        <v>6</v>
      </c>
      <c r="Z708" s="37">
        <v>57</v>
      </c>
      <c r="AA708" s="37">
        <v>77</v>
      </c>
      <c r="AB708" s="37">
        <v>20</v>
      </c>
      <c r="AC708" s="37">
        <v>850</v>
      </c>
      <c r="AD708" s="37">
        <v>4</v>
      </c>
      <c r="AE708" s="37"/>
      <c r="AF708" s="37">
        <v>1635</v>
      </c>
      <c r="AG708" s="37"/>
      <c r="AH708" s="37"/>
      <c r="AI708" s="37"/>
      <c r="AJ708" s="37">
        <v>415</v>
      </c>
      <c r="AK708" s="37"/>
      <c r="AL708" s="37"/>
      <c r="AM708" s="37"/>
      <c r="AN708" s="37">
        <v>0</v>
      </c>
      <c r="AO708" s="37"/>
      <c r="AP708" s="37">
        <v>14</v>
      </c>
      <c r="AQ708" s="37"/>
      <c r="AR708" s="37"/>
      <c r="AS708" s="37"/>
      <c r="AT708" s="37">
        <v>358</v>
      </c>
    </row>
    <row r="709" spans="1:46" ht="20.100000000000001" customHeight="1" x14ac:dyDescent="0.2">
      <c r="D709" s="38" t="s">
        <v>174</v>
      </c>
      <c r="F709" s="39">
        <v>230</v>
      </c>
      <c r="G709" s="40"/>
      <c r="H709" s="40"/>
      <c r="I709" s="40"/>
      <c r="J709" s="39">
        <v>1593</v>
      </c>
      <c r="K709" s="39">
        <v>15</v>
      </c>
      <c r="L709" s="39">
        <v>4</v>
      </c>
      <c r="M709" s="40"/>
      <c r="N709" s="39">
        <v>1612</v>
      </c>
      <c r="O709" s="40"/>
      <c r="P709" s="40"/>
      <c r="Q709" s="40"/>
      <c r="R709" s="39">
        <v>0</v>
      </c>
      <c r="S709" s="39">
        <v>75</v>
      </c>
      <c r="T709" s="39">
        <v>249</v>
      </c>
      <c r="U709" s="39">
        <v>66</v>
      </c>
      <c r="V709" s="40"/>
      <c r="W709" s="39">
        <v>227</v>
      </c>
      <c r="X709" s="39">
        <v>6</v>
      </c>
      <c r="Y709" s="39">
        <v>8</v>
      </c>
      <c r="Z709" s="39">
        <v>63</v>
      </c>
      <c r="AA709" s="39">
        <v>166</v>
      </c>
      <c r="AB709" s="39">
        <v>34</v>
      </c>
      <c r="AC709" s="39">
        <v>688</v>
      </c>
      <c r="AD709" s="39">
        <v>0</v>
      </c>
      <c r="AE709" s="40"/>
      <c r="AF709" s="39">
        <v>1582</v>
      </c>
      <c r="AG709" s="40"/>
      <c r="AH709" s="40"/>
      <c r="AI709" s="40"/>
      <c r="AJ709" s="39">
        <v>260</v>
      </c>
      <c r="AK709" s="40"/>
      <c r="AL709" s="40"/>
      <c r="AM709" s="40"/>
      <c r="AN709" s="39">
        <v>0</v>
      </c>
      <c r="AO709" s="40"/>
      <c r="AP709" s="39">
        <v>0</v>
      </c>
      <c r="AQ709" s="40"/>
      <c r="AR709" s="40"/>
      <c r="AS709" s="40"/>
      <c r="AT709" s="39">
        <v>0</v>
      </c>
    </row>
    <row r="710" spans="1:46"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spans="1:46" s="1" customFormat="1" ht="20.100000000000001" customHeight="1" x14ac:dyDescent="0.2">
      <c r="A711" s="3"/>
      <c r="B711" s="6"/>
      <c r="C711" s="42" t="s">
        <v>180</v>
      </c>
      <c r="D711" s="42"/>
      <c r="E711" s="5"/>
      <c r="F711" s="44">
        <v>1301</v>
      </c>
      <c r="G711" s="45"/>
      <c r="H711" s="45"/>
      <c r="I711" s="45"/>
      <c r="J711" s="44">
        <v>6424</v>
      </c>
      <c r="K711" s="44">
        <v>110</v>
      </c>
      <c r="L711" s="44">
        <v>24</v>
      </c>
      <c r="M711" s="45"/>
      <c r="N711" s="44">
        <v>6558</v>
      </c>
      <c r="O711" s="45"/>
      <c r="P711" s="45"/>
      <c r="Q711" s="45"/>
      <c r="R711" s="44">
        <v>5</v>
      </c>
      <c r="S711" s="44">
        <v>249</v>
      </c>
      <c r="T711" s="44">
        <v>947</v>
      </c>
      <c r="U711" s="44">
        <v>383</v>
      </c>
      <c r="V711" s="45"/>
      <c r="W711" s="44">
        <v>1088</v>
      </c>
      <c r="X711" s="44">
        <v>14</v>
      </c>
      <c r="Y711" s="44">
        <v>19</v>
      </c>
      <c r="Z711" s="44">
        <v>236</v>
      </c>
      <c r="AA711" s="44">
        <v>434</v>
      </c>
      <c r="AB711" s="44">
        <v>96</v>
      </c>
      <c r="AC711" s="44">
        <v>3007</v>
      </c>
      <c r="AD711" s="44">
        <v>13</v>
      </c>
      <c r="AE711" s="45"/>
      <c r="AF711" s="44">
        <v>6491</v>
      </c>
      <c r="AG711" s="45"/>
      <c r="AH711" s="45"/>
      <c r="AI711" s="45"/>
      <c r="AJ711" s="44">
        <v>1328</v>
      </c>
      <c r="AK711" s="45"/>
      <c r="AL711" s="45"/>
      <c r="AM711" s="45"/>
      <c r="AN711" s="44">
        <v>0</v>
      </c>
      <c r="AO711" s="45"/>
      <c r="AP711" s="44">
        <v>40</v>
      </c>
      <c r="AQ711" s="45"/>
      <c r="AR711" s="45"/>
      <c r="AS711" s="45"/>
      <c r="AT711" s="44">
        <v>362</v>
      </c>
    </row>
    <row r="712" spans="1:46"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row>
    <row r="713" spans="1:46" s="1" customFormat="1" ht="20.100000000000001" customHeight="1" x14ac:dyDescent="0.25">
      <c r="A713" s="3"/>
      <c r="B713" s="49" t="s">
        <v>330</v>
      </c>
      <c r="C713" s="50"/>
      <c r="D713" s="50"/>
      <c r="E713" s="5"/>
      <c r="F713" s="51">
        <v>1301</v>
      </c>
      <c r="G713" s="52"/>
      <c r="H713" s="52"/>
      <c r="I713" s="52"/>
      <c r="J713" s="51">
        <v>6424</v>
      </c>
      <c r="K713" s="51">
        <v>110</v>
      </c>
      <c r="L713" s="51">
        <v>24</v>
      </c>
      <c r="M713" s="52"/>
      <c r="N713" s="51">
        <v>6558</v>
      </c>
      <c r="O713" s="52"/>
      <c r="P713" s="52"/>
      <c r="Q713" s="52"/>
      <c r="R713" s="51">
        <v>5</v>
      </c>
      <c r="S713" s="51">
        <v>249</v>
      </c>
      <c r="T713" s="51">
        <v>947</v>
      </c>
      <c r="U713" s="51">
        <v>383</v>
      </c>
      <c r="V713" s="52"/>
      <c r="W713" s="51">
        <v>1088</v>
      </c>
      <c r="X713" s="51">
        <v>14</v>
      </c>
      <c r="Y713" s="51">
        <v>19</v>
      </c>
      <c r="Z713" s="51">
        <v>236</v>
      </c>
      <c r="AA713" s="51">
        <v>434</v>
      </c>
      <c r="AB713" s="51">
        <v>96</v>
      </c>
      <c r="AC713" s="51">
        <v>3007</v>
      </c>
      <c r="AD713" s="51">
        <v>13</v>
      </c>
      <c r="AE713" s="52"/>
      <c r="AF713" s="51">
        <v>6491</v>
      </c>
      <c r="AG713" s="52"/>
      <c r="AH713" s="52"/>
      <c r="AI713" s="52"/>
      <c r="AJ713" s="51">
        <v>1328</v>
      </c>
      <c r="AK713" s="52"/>
      <c r="AL713" s="52"/>
      <c r="AM713" s="52"/>
      <c r="AN713" s="51">
        <v>0</v>
      </c>
      <c r="AO713" s="52"/>
      <c r="AP713" s="51">
        <v>40</v>
      </c>
      <c r="AQ713" s="52"/>
      <c r="AR713" s="52"/>
      <c r="AS713" s="52"/>
      <c r="AT713" s="51">
        <v>362</v>
      </c>
    </row>
    <row r="714" spans="1:46"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row>
    <row r="715" spans="1:46"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row>
    <row r="716" spans="1:46"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row>
    <row r="717" spans="1:46" s="1" customFormat="1" ht="20.100000000000001" customHeight="1" x14ac:dyDescent="0.2">
      <c r="A717" s="3"/>
      <c r="B717" s="55"/>
      <c r="C717" s="3"/>
      <c r="D717" s="2" t="s">
        <v>98</v>
      </c>
      <c r="E717" s="5"/>
      <c r="F717" s="37">
        <v>520</v>
      </c>
      <c r="G717" s="37"/>
      <c r="H717" s="37"/>
      <c r="I717" s="37"/>
      <c r="J717" s="37">
        <v>3225</v>
      </c>
      <c r="K717" s="37">
        <v>37</v>
      </c>
      <c r="L717" s="37">
        <v>21</v>
      </c>
      <c r="M717" s="37"/>
      <c r="N717" s="37">
        <v>3283</v>
      </c>
      <c r="O717" s="37"/>
      <c r="P717" s="37"/>
      <c r="Q717" s="37"/>
      <c r="R717" s="37">
        <v>2</v>
      </c>
      <c r="S717" s="37">
        <v>82</v>
      </c>
      <c r="T717" s="37">
        <v>279</v>
      </c>
      <c r="U717" s="37">
        <v>326</v>
      </c>
      <c r="V717" s="37"/>
      <c r="W717" s="37">
        <v>1196</v>
      </c>
      <c r="X717" s="37">
        <v>3</v>
      </c>
      <c r="Y717" s="37">
        <v>5</v>
      </c>
      <c r="Z717" s="37">
        <v>109</v>
      </c>
      <c r="AA717" s="37">
        <v>260</v>
      </c>
      <c r="AB717" s="37">
        <v>81</v>
      </c>
      <c r="AC717" s="37">
        <v>1032</v>
      </c>
      <c r="AD717" s="37">
        <v>7</v>
      </c>
      <c r="AE717" s="37"/>
      <c r="AF717" s="37">
        <v>3382</v>
      </c>
      <c r="AG717" s="37"/>
      <c r="AH717" s="37"/>
      <c r="AI717" s="37"/>
      <c r="AJ717" s="37">
        <v>421</v>
      </c>
      <c r="AK717" s="37"/>
      <c r="AL717" s="37"/>
      <c r="AM717" s="37"/>
      <c r="AN717" s="37">
        <v>0</v>
      </c>
      <c r="AO717" s="37"/>
      <c r="AP717" s="37">
        <v>0</v>
      </c>
      <c r="AQ717" s="37"/>
      <c r="AR717" s="37"/>
      <c r="AS717" s="37"/>
      <c r="AT717" s="37">
        <v>300</v>
      </c>
    </row>
    <row r="718" spans="1:46" s="1" customFormat="1" ht="20.100000000000001" customHeight="1" x14ac:dyDescent="0.2">
      <c r="A718" s="3"/>
      <c r="B718" s="55"/>
      <c r="C718" s="3"/>
      <c r="D718" s="38" t="s">
        <v>99</v>
      </c>
      <c r="E718" s="5"/>
      <c r="F718" s="39">
        <v>343</v>
      </c>
      <c r="G718" s="40"/>
      <c r="H718" s="40"/>
      <c r="I718" s="40"/>
      <c r="J718" s="39">
        <v>3243</v>
      </c>
      <c r="K718" s="39">
        <v>74</v>
      </c>
      <c r="L718" s="39">
        <v>7</v>
      </c>
      <c r="M718" s="40"/>
      <c r="N718" s="39">
        <v>3324</v>
      </c>
      <c r="O718" s="40"/>
      <c r="P718" s="40"/>
      <c r="Q718" s="40"/>
      <c r="R718" s="39">
        <v>3</v>
      </c>
      <c r="S718" s="39">
        <v>66</v>
      </c>
      <c r="T718" s="39">
        <v>296</v>
      </c>
      <c r="U718" s="39">
        <v>159</v>
      </c>
      <c r="V718" s="40"/>
      <c r="W718" s="39">
        <v>1159</v>
      </c>
      <c r="X718" s="39">
        <v>7</v>
      </c>
      <c r="Y718" s="39">
        <v>9</v>
      </c>
      <c r="Z718" s="39">
        <v>159</v>
      </c>
      <c r="AA718" s="39">
        <v>179</v>
      </c>
      <c r="AB718" s="39">
        <v>69</v>
      </c>
      <c r="AC718" s="39">
        <v>1080</v>
      </c>
      <c r="AD718" s="39">
        <v>10</v>
      </c>
      <c r="AE718" s="40"/>
      <c r="AF718" s="39">
        <v>3196</v>
      </c>
      <c r="AG718" s="40"/>
      <c r="AH718" s="40"/>
      <c r="AI718" s="40"/>
      <c r="AJ718" s="39">
        <v>460</v>
      </c>
      <c r="AK718" s="40"/>
      <c r="AL718" s="40"/>
      <c r="AM718" s="40"/>
      <c r="AN718" s="39">
        <v>0</v>
      </c>
      <c r="AO718" s="40"/>
      <c r="AP718" s="39">
        <v>11</v>
      </c>
      <c r="AQ718" s="40"/>
      <c r="AR718" s="40"/>
      <c r="AS718" s="40"/>
      <c r="AT718" s="39">
        <v>166</v>
      </c>
    </row>
    <row r="719" spans="1:46" s="1" customFormat="1" ht="20.100000000000001" customHeight="1" x14ac:dyDescent="0.2">
      <c r="A719" s="3"/>
      <c r="B719" s="55"/>
      <c r="C719" s="3"/>
      <c r="D719" s="2" t="s">
        <v>113</v>
      </c>
      <c r="E719" s="5"/>
      <c r="F719" s="37">
        <v>403</v>
      </c>
      <c r="G719" s="37"/>
      <c r="H719" s="37"/>
      <c r="I719" s="37"/>
      <c r="J719" s="37">
        <v>3247</v>
      </c>
      <c r="K719" s="37">
        <v>18</v>
      </c>
      <c r="L719" s="37">
        <v>4</v>
      </c>
      <c r="M719" s="37"/>
      <c r="N719" s="37">
        <v>3269</v>
      </c>
      <c r="O719" s="37"/>
      <c r="P719" s="37"/>
      <c r="Q719" s="37"/>
      <c r="R719" s="37">
        <v>4</v>
      </c>
      <c r="S719" s="37">
        <v>46</v>
      </c>
      <c r="T719" s="37">
        <v>186</v>
      </c>
      <c r="U719" s="37">
        <v>259</v>
      </c>
      <c r="V719" s="37"/>
      <c r="W719" s="37">
        <v>1187</v>
      </c>
      <c r="X719" s="37">
        <v>19</v>
      </c>
      <c r="Y719" s="37">
        <v>8</v>
      </c>
      <c r="Z719" s="37">
        <v>196</v>
      </c>
      <c r="AA719" s="37">
        <v>180</v>
      </c>
      <c r="AB719" s="37">
        <v>77</v>
      </c>
      <c r="AC719" s="37">
        <v>1006</v>
      </c>
      <c r="AD719" s="37">
        <v>7</v>
      </c>
      <c r="AE719" s="37"/>
      <c r="AF719" s="37">
        <v>3175</v>
      </c>
      <c r="AG719" s="37"/>
      <c r="AH719" s="37"/>
      <c r="AI719" s="37"/>
      <c r="AJ719" s="37">
        <v>484</v>
      </c>
      <c r="AK719" s="37"/>
      <c r="AL719" s="37"/>
      <c r="AM719" s="37"/>
      <c r="AN719" s="37">
        <v>0</v>
      </c>
      <c r="AO719" s="37"/>
      <c r="AP719" s="37">
        <v>13</v>
      </c>
      <c r="AQ719" s="37"/>
      <c r="AR719" s="37"/>
      <c r="AS719" s="37"/>
      <c r="AT719" s="37">
        <v>383</v>
      </c>
    </row>
    <row r="720" spans="1:46"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row>
    <row r="721" spans="1:46" s="1" customFormat="1" ht="20.100000000000001" customHeight="1" x14ac:dyDescent="0.2">
      <c r="A721" s="3"/>
      <c r="B721" s="55"/>
      <c r="C721" s="42" t="s">
        <v>180</v>
      </c>
      <c r="D721" s="42"/>
      <c r="E721" s="5"/>
      <c r="F721" s="44">
        <v>1266</v>
      </c>
      <c r="G721" s="45"/>
      <c r="H721" s="45"/>
      <c r="I721" s="45"/>
      <c r="J721" s="44">
        <v>9715</v>
      </c>
      <c r="K721" s="44">
        <v>129</v>
      </c>
      <c r="L721" s="44">
        <v>32</v>
      </c>
      <c r="M721" s="45"/>
      <c r="N721" s="44">
        <v>9876</v>
      </c>
      <c r="O721" s="45"/>
      <c r="P721" s="45"/>
      <c r="Q721" s="45"/>
      <c r="R721" s="44">
        <v>9</v>
      </c>
      <c r="S721" s="44">
        <v>194</v>
      </c>
      <c r="T721" s="44">
        <v>761</v>
      </c>
      <c r="U721" s="44">
        <v>744</v>
      </c>
      <c r="V721" s="45"/>
      <c r="W721" s="44">
        <v>3542</v>
      </c>
      <c r="X721" s="44">
        <v>29</v>
      </c>
      <c r="Y721" s="44">
        <v>22</v>
      </c>
      <c r="Z721" s="44">
        <v>464</v>
      </c>
      <c r="AA721" s="44">
        <v>619</v>
      </c>
      <c r="AB721" s="44">
        <v>227</v>
      </c>
      <c r="AC721" s="44">
        <v>3118</v>
      </c>
      <c r="AD721" s="44">
        <v>24</v>
      </c>
      <c r="AE721" s="45"/>
      <c r="AF721" s="44">
        <v>9753</v>
      </c>
      <c r="AG721" s="45"/>
      <c r="AH721" s="45"/>
      <c r="AI721" s="45"/>
      <c r="AJ721" s="44">
        <v>1365</v>
      </c>
      <c r="AK721" s="45"/>
      <c r="AL721" s="45"/>
      <c r="AM721" s="45"/>
      <c r="AN721" s="44">
        <v>0</v>
      </c>
      <c r="AO721" s="45"/>
      <c r="AP721" s="44">
        <v>24</v>
      </c>
      <c r="AQ721" s="45"/>
      <c r="AR721" s="45"/>
      <c r="AS721" s="45"/>
      <c r="AT721" s="44">
        <v>849</v>
      </c>
    </row>
    <row r="722" spans="1:46"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row>
    <row r="723" spans="1:46" s="1" customFormat="1" ht="20.100000000000001" customHeight="1" x14ac:dyDescent="0.25">
      <c r="A723" s="3"/>
      <c r="B723" s="49" t="s">
        <v>332</v>
      </c>
      <c r="C723" s="50"/>
      <c r="D723" s="50"/>
      <c r="E723" s="5"/>
      <c r="F723" s="51">
        <v>1266</v>
      </c>
      <c r="G723" s="52"/>
      <c r="H723" s="52"/>
      <c r="I723" s="52"/>
      <c r="J723" s="51">
        <v>9715</v>
      </c>
      <c r="K723" s="51">
        <v>129</v>
      </c>
      <c r="L723" s="51">
        <v>32</v>
      </c>
      <c r="M723" s="52"/>
      <c r="N723" s="51">
        <v>9876</v>
      </c>
      <c r="O723" s="52"/>
      <c r="P723" s="52"/>
      <c r="Q723" s="52"/>
      <c r="R723" s="51">
        <v>9</v>
      </c>
      <c r="S723" s="51">
        <v>194</v>
      </c>
      <c r="T723" s="51">
        <v>761</v>
      </c>
      <c r="U723" s="51">
        <v>744</v>
      </c>
      <c r="V723" s="52"/>
      <c r="W723" s="51">
        <v>3542</v>
      </c>
      <c r="X723" s="51">
        <v>29</v>
      </c>
      <c r="Y723" s="51">
        <v>22</v>
      </c>
      <c r="Z723" s="51">
        <v>464</v>
      </c>
      <c r="AA723" s="51">
        <v>619</v>
      </c>
      <c r="AB723" s="51">
        <v>227</v>
      </c>
      <c r="AC723" s="51">
        <v>3118</v>
      </c>
      <c r="AD723" s="51">
        <v>24</v>
      </c>
      <c r="AE723" s="52"/>
      <c r="AF723" s="51">
        <v>9753</v>
      </c>
      <c r="AG723" s="52"/>
      <c r="AH723" s="52"/>
      <c r="AI723" s="52"/>
      <c r="AJ723" s="51">
        <v>1365</v>
      </c>
      <c r="AK723" s="52"/>
      <c r="AL723" s="52"/>
      <c r="AM723" s="52"/>
      <c r="AN723" s="51">
        <v>0</v>
      </c>
      <c r="AO723" s="52"/>
      <c r="AP723" s="51">
        <v>24</v>
      </c>
      <c r="AQ723" s="52"/>
      <c r="AR723" s="52"/>
      <c r="AS723" s="52"/>
      <c r="AT723" s="51">
        <v>849</v>
      </c>
    </row>
    <row r="724" spans="1:46"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row>
    <row r="725" spans="1:46"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row>
    <row r="726" spans="1:46"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row>
    <row r="727" spans="1:46" s="1" customFormat="1" ht="20.100000000000001" customHeight="1" x14ac:dyDescent="0.2">
      <c r="A727" s="3"/>
      <c r="B727" s="55"/>
      <c r="C727" s="3"/>
      <c r="D727" s="2" t="s">
        <v>98</v>
      </c>
      <c r="E727" s="5"/>
      <c r="F727" s="37">
        <v>319</v>
      </c>
      <c r="G727" s="37"/>
      <c r="H727" s="37"/>
      <c r="I727" s="37"/>
      <c r="J727" s="37">
        <v>1756</v>
      </c>
      <c r="K727" s="37">
        <v>11</v>
      </c>
      <c r="L727" s="37">
        <v>11</v>
      </c>
      <c r="M727" s="37"/>
      <c r="N727" s="37">
        <v>1778</v>
      </c>
      <c r="O727" s="37"/>
      <c r="P727" s="37"/>
      <c r="Q727" s="37"/>
      <c r="R727" s="37">
        <v>1</v>
      </c>
      <c r="S727" s="37">
        <v>50</v>
      </c>
      <c r="T727" s="37">
        <v>203</v>
      </c>
      <c r="U727" s="37">
        <v>46</v>
      </c>
      <c r="V727" s="37"/>
      <c r="W727" s="37">
        <v>287</v>
      </c>
      <c r="X727" s="37">
        <v>4</v>
      </c>
      <c r="Y727" s="37">
        <v>4</v>
      </c>
      <c r="Z727" s="37">
        <v>143</v>
      </c>
      <c r="AA727" s="37">
        <v>115</v>
      </c>
      <c r="AB727" s="37">
        <v>41</v>
      </c>
      <c r="AC727" s="37">
        <v>812</v>
      </c>
      <c r="AD727" s="37">
        <v>4</v>
      </c>
      <c r="AE727" s="37"/>
      <c r="AF727" s="37">
        <v>1710</v>
      </c>
      <c r="AG727" s="37"/>
      <c r="AH727" s="37"/>
      <c r="AI727" s="37"/>
      <c r="AJ727" s="37">
        <v>374</v>
      </c>
      <c r="AK727" s="37"/>
      <c r="AL727" s="37"/>
      <c r="AM727" s="37"/>
      <c r="AN727" s="37">
        <v>0</v>
      </c>
      <c r="AO727" s="37"/>
      <c r="AP727" s="37">
        <v>13</v>
      </c>
      <c r="AQ727" s="37"/>
      <c r="AR727" s="37"/>
      <c r="AS727" s="37"/>
      <c r="AT727" s="37">
        <v>0</v>
      </c>
    </row>
    <row r="728" spans="1:46" s="1" customFormat="1" ht="20.100000000000001" customHeight="1" x14ac:dyDescent="0.2">
      <c r="A728" s="3"/>
      <c r="B728" s="55"/>
      <c r="C728" s="3"/>
      <c r="D728" s="38" t="s">
        <v>99</v>
      </c>
      <c r="E728" s="5"/>
      <c r="F728" s="39">
        <v>407</v>
      </c>
      <c r="G728" s="40"/>
      <c r="H728" s="40"/>
      <c r="I728" s="40"/>
      <c r="J728" s="39">
        <v>1751</v>
      </c>
      <c r="K728" s="39">
        <v>2</v>
      </c>
      <c r="L728" s="39">
        <v>18</v>
      </c>
      <c r="M728" s="40"/>
      <c r="N728" s="39">
        <v>1771</v>
      </c>
      <c r="O728" s="40"/>
      <c r="P728" s="40"/>
      <c r="Q728" s="40"/>
      <c r="R728" s="39">
        <v>4</v>
      </c>
      <c r="S728" s="39">
        <v>23</v>
      </c>
      <c r="T728" s="39">
        <v>187</v>
      </c>
      <c r="U728" s="39">
        <v>189</v>
      </c>
      <c r="V728" s="40"/>
      <c r="W728" s="39">
        <v>306</v>
      </c>
      <c r="X728" s="39">
        <v>0</v>
      </c>
      <c r="Y728" s="39">
        <v>1</v>
      </c>
      <c r="Z728" s="39">
        <v>76</v>
      </c>
      <c r="AA728" s="39">
        <v>94</v>
      </c>
      <c r="AB728" s="39">
        <v>37</v>
      </c>
      <c r="AC728" s="39">
        <v>806</v>
      </c>
      <c r="AD728" s="39">
        <v>0</v>
      </c>
      <c r="AE728" s="40"/>
      <c r="AF728" s="39">
        <v>1723</v>
      </c>
      <c r="AG728" s="40"/>
      <c r="AH728" s="40"/>
      <c r="AI728" s="40"/>
      <c r="AJ728" s="39">
        <v>440</v>
      </c>
      <c r="AK728" s="40"/>
      <c r="AL728" s="40"/>
      <c r="AM728" s="40"/>
      <c r="AN728" s="39">
        <v>0</v>
      </c>
      <c r="AO728" s="40"/>
      <c r="AP728" s="39">
        <v>15</v>
      </c>
      <c r="AQ728" s="40"/>
      <c r="AR728" s="40"/>
      <c r="AS728" s="40"/>
      <c r="AT728" s="39">
        <v>259</v>
      </c>
    </row>
    <row r="729" spans="1:46"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row>
    <row r="730" spans="1:46" s="1" customFormat="1" ht="20.100000000000001" customHeight="1" x14ac:dyDescent="0.2">
      <c r="A730" s="3"/>
      <c r="B730" s="55"/>
      <c r="C730" s="42" t="s">
        <v>180</v>
      </c>
      <c r="D730" s="42"/>
      <c r="E730" s="5"/>
      <c r="F730" s="44">
        <v>726</v>
      </c>
      <c r="G730" s="45"/>
      <c r="H730" s="45"/>
      <c r="I730" s="45"/>
      <c r="J730" s="44">
        <v>3507</v>
      </c>
      <c r="K730" s="44">
        <v>13</v>
      </c>
      <c r="L730" s="44">
        <v>29</v>
      </c>
      <c r="M730" s="45"/>
      <c r="N730" s="44">
        <v>3549</v>
      </c>
      <c r="O730" s="45"/>
      <c r="P730" s="45"/>
      <c r="Q730" s="45"/>
      <c r="R730" s="44">
        <v>5</v>
      </c>
      <c r="S730" s="44">
        <v>73</v>
      </c>
      <c r="T730" s="44">
        <v>390</v>
      </c>
      <c r="U730" s="44">
        <v>235</v>
      </c>
      <c r="V730" s="45"/>
      <c r="W730" s="44">
        <v>593</v>
      </c>
      <c r="X730" s="44">
        <v>4</v>
      </c>
      <c r="Y730" s="44">
        <v>5</v>
      </c>
      <c r="Z730" s="44">
        <v>219</v>
      </c>
      <c r="AA730" s="44">
        <v>209</v>
      </c>
      <c r="AB730" s="44">
        <v>78</v>
      </c>
      <c r="AC730" s="44">
        <v>1618</v>
      </c>
      <c r="AD730" s="44">
        <v>4</v>
      </c>
      <c r="AE730" s="45"/>
      <c r="AF730" s="44">
        <v>3433</v>
      </c>
      <c r="AG730" s="45"/>
      <c r="AH730" s="45"/>
      <c r="AI730" s="45"/>
      <c r="AJ730" s="44">
        <v>814</v>
      </c>
      <c r="AK730" s="45"/>
      <c r="AL730" s="45"/>
      <c r="AM730" s="45"/>
      <c r="AN730" s="44">
        <v>0</v>
      </c>
      <c r="AO730" s="45"/>
      <c r="AP730" s="44">
        <v>28</v>
      </c>
      <c r="AQ730" s="45"/>
      <c r="AR730" s="45"/>
      <c r="AS730" s="45"/>
      <c r="AT730" s="44">
        <v>259</v>
      </c>
    </row>
    <row r="731" spans="1:46"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row>
    <row r="732" spans="1:46" s="1" customFormat="1" ht="20.100000000000001" customHeight="1" x14ac:dyDescent="0.25">
      <c r="A732" s="3"/>
      <c r="B732" s="49" t="s">
        <v>334</v>
      </c>
      <c r="C732" s="50"/>
      <c r="D732" s="50"/>
      <c r="E732" s="5"/>
      <c r="F732" s="51">
        <v>726</v>
      </c>
      <c r="G732" s="52"/>
      <c r="H732" s="52"/>
      <c r="I732" s="52"/>
      <c r="J732" s="51">
        <v>3507</v>
      </c>
      <c r="K732" s="51">
        <v>13</v>
      </c>
      <c r="L732" s="51">
        <v>29</v>
      </c>
      <c r="M732" s="52"/>
      <c r="N732" s="51">
        <v>3549</v>
      </c>
      <c r="O732" s="52"/>
      <c r="P732" s="52"/>
      <c r="Q732" s="52"/>
      <c r="R732" s="51">
        <v>5</v>
      </c>
      <c r="S732" s="51">
        <v>73</v>
      </c>
      <c r="T732" s="51">
        <v>390</v>
      </c>
      <c r="U732" s="51">
        <v>235</v>
      </c>
      <c r="V732" s="52"/>
      <c r="W732" s="51">
        <v>593</v>
      </c>
      <c r="X732" s="51">
        <v>4</v>
      </c>
      <c r="Y732" s="51">
        <v>5</v>
      </c>
      <c r="Z732" s="51">
        <v>219</v>
      </c>
      <c r="AA732" s="51">
        <v>209</v>
      </c>
      <c r="AB732" s="51">
        <v>78</v>
      </c>
      <c r="AC732" s="51">
        <v>1618</v>
      </c>
      <c r="AD732" s="51">
        <v>4</v>
      </c>
      <c r="AE732" s="52"/>
      <c r="AF732" s="51">
        <v>3433</v>
      </c>
      <c r="AG732" s="52"/>
      <c r="AH732" s="52"/>
      <c r="AI732" s="52"/>
      <c r="AJ732" s="51">
        <v>814</v>
      </c>
      <c r="AK732" s="52"/>
      <c r="AL732" s="52"/>
      <c r="AM732" s="52"/>
      <c r="AN732" s="51">
        <v>0</v>
      </c>
      <c r="AO732" s="52"/>
      <c r="AP732" s="51">
        <v>28</v>
      </c>
      <c r="AQ732" s="52"/>
      <c r="AR732" s="52"/>
      <c r="AS732" s="52"/>
      <c r="AT732" s="51">
        <v>259</v>
      </c>
    </row>
    <row r="733" spans="1:46"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row>
    <row r="734" spans="1:46"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row>
    <row r="735" spans="1:46"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row>
    <row r="736" spans="1:46" s="1" customFormat="1" ht="20.100000000000001" customHeight="1" x14ac:dyDescent="0.2">
      <c r="A736" s="3"/>
      <c r="B736" s="55"/>
      <c r="C736" s="3"/>
      <c r="D736" s="2" t="s">
        <v>124</v>
      </c>
      <c r="E736" s="5"/>
      <c r="F736" s="37">
        <v>384</v>
      </c>
      <c r="G736" s="37"/>
      <c r="H736" s="37"/>
      <c r="I736" s="37"/>
      <c r="J736" s="37">
        <v>1932</v>
      </c>
      <c r="K736" s="37">
        <v>21</v>
      </c>
      <c r="L736" s="37">
        <v>17</v>
      </c>
      <c r="M736" s="37"/>
      <c r="N736" s="37">
        <v>1970</v>
      </c>
      <c r="O736" s="37"/>
      <c r="P736" s="37"/>
      <c r="Q736" s="37"/>
      <c r="R736" s="37">
        <v>15</v>
      </c>
      <c r="S736" s="37">
        <v>50</v>
      </c>
      <c r="T736" s="37">
        <v>191</v>
      </c>
      <c r="U736" s="37">
        <v>101</v>
      </c>
      <c r="V736" s="37"/>
      <c r="W736" s="37">
        <v>228</v>
      </c>
      <c r="X736" s="37">
        <v>3</v>
      </c>
      <c r="Y736" s="37">
        <v>4</v>
      </c>
      <c r="Z736" s="37">
        <v>134</v>
      </c>
      <c r="AA736" s="37">
        <v>101</v>
      </c>
      <c r="AB736" s="37">
        <v>61</v>
      </c>
      <c r="AC736" s="37">
        <v>1061</v>
      </c>
      <c r="AD736" s="37">
        <v>1</v>
      </c>
      <c r="AE736" s="37"/>
      <c r="AF736" s="37">
        <v>1950</v>
      </c>
      <c r="AG736" s="37"/>
      <c r="AH736" s="37"/>
      <c r="AI736" s="37"/>
      <c r="AJ736" s="37">
        <v>396</v>
      </c>
      <c r="AK736" s="37"/>
      <c r="AL736" s="37"/>
      <c r="AM736" s="37"/>
      <c r="AN736" s="37">
        <v>0</v>
      </c>
      <c r="AO736" s="37"/>
      <c r="AP736" s="37">
        <v>8</v>
      </c>
      <c r="AQ736" s="37"/>
      <c r="AR736" s="37"/>
      <c r="AS736" s="37"/>
      <c r="AT736" s="37">
        <v>104</v>
      </c>
    </row>
    <row r="737" spans="1:46" s="1" customFormat="1" ht="20.100000000000001" customHeight="1" x14ac:dyDescent="0.2">
      <c r="A737" s="3"/>
      <c r="B737" s="55"/>
      <c r="C737" s="3"/>
      <c r="D737" s="38" t="s">
        <v>99</v>
      </c>
      <c r="E737" s="5"/>
      <c r="F737" s="39">
        <v>250</v>
      </c>
      <c r="G737" s="40"/>
      <c r="H737" s="40"/>
      <c r="I737" s="40"/>
      <c r="J737" s="39">
        <v>1927</v>
      </c>
      <c r="K737" s="39">
        <v>26</v>
      </c>
      <c r="L737" s="39">
        <v>16</v>
      </c>
      <c r="M737" s="40"/>
      <c r="N737" s="39">
        <v>1969</v>
      </c>
      <c r="O737" s="40"/>
      <c r="P737" s="40"/>
      <c r="Q737" s="40"/>
      <c r="R737" s="39">
        <v>22</v>
      </c>
      <c r="S737" s="39">
        <v>50</v>
      </c>
      <c r="T737" s="39">
        <v>276</v>
      </c>
      <c r="U737" s="39">
        <v>167</v>
      </c>
      <c r="V737" s="40"/>
      <c r="W737" s="39">
        <v>192</v>
      </c>
      <c r="X737" s="39">
        <v>6</v>
      </c>
      <c r="Y737" s="39">
        <v>4</v>
      </c>
      <c r="Z737" s="39">
        <v>130</v>
      </c>
      <c r="AA737" s="39">
        <v>77</v>
      </c>
      <c r="AB737" s="39">
        <v>48</v>
      </c>
      <c r="AC737" s="39">
        <v>908</v>
      </c>
      <c r="AD737" s="39">
        <v>2</v>
      </c>
      <c r="AE737" s="40"/>
      <c r="AF737" s="39">
        <v>1882</v>
      </c>
      <c r="AG737" s="40"/>
      <c r="AH737" s="40"/>
      <c r="AI737" s="40"/>
      <c r="AJ737" s="39">
        <v>325</v>
      </c>
      <c r="AK737" s="40"/>
      <c r="AL737" s="40"/>
      <c r="AM737" s="40"/>
      <c r="AN737" s="39">
        <v>0</v>
      </c>
      <c r="AO737" s="40"/>
      <c r="AP737" s="39">
        <v>12</v>
      </c>
      <c r="AQ737" s="40"/>
      <c r="AR737" s="40"/>
      <c r="AS737" s="40"/>
      <c r="AT737" s="39">
        <v>17</v>
      </c>
    </row>
    <row r="738" spans="1:46"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row>
    <row r="739" spans="1:46" s="1" customFormat="1" ht="20.100000000000001" customHeight="1" x14ac:dyDescent="0.2">
      <c r="A739" s="3"/>
      <c r="B739" s="55"/>
      <c r="C739" s="42" t="s">
        <v>180</v>
      </c>
      <c r="D739" s="42"/>
      <c r="E739" s="5"/>
      <c r="F739" s="44">
        <v>634</v>
      </c>
      <c r="G739" s="45"/>
      <c r="H739" s="45"/>
      <c r="I739" s="45"/>
      <c r="J739" s="44">
        <v>3859</v>
      </c>
      <c r="K739" s="44">
        <v>47</v>
      </c>
      <c r="L739" s="44">
        <v>33</v>
      </c>
      <c r="M739" s="45"/>
      <c r="N739" s="44">
        <v>3939</v>
      </c>
      <c r="O739" s="45"/>
      <c r="P739" s="45"/>
      <c r="Q739" s="45"/>
      <c r="R739" s="44">
        <v>37</v>
      </c>
      <c r="S739" s="44">
        <v>100</v>
      </c>
      <c r="T739" s="44">
        <v>467</v>
      </c>
      <c r="U739" s="44">
        <v>268</v>
      </c>
      <c r="V739" s="45"/>
      <c r="W739" s="44">
        <v>420</v>
      </c>
      <c r="X739" s="44">
        <v>9</v>
      </c>
      <c r="Y739" s="44">
        <v>8</v>
      </c>
      <c r="Z739" s="44">
        <v>264</v>
      </c>
      <c r="AA739" s="44">
        <v>178</v>
      </c>
      <c r="AB739" s="44">
        <v>109</v>
      </c>
      <c r="AC739" s="44">
        <v>1969</v>
      </c>
      <c r="AD739" s="44">
        <v>3</v>
      </c>
      <c r="AE739" s="45"/>
      <c r="AF739" s="44">
        <v>3832</v>
      </c>
      <c r="AG739" s="45"/>
      <c r="AH739" s="45"/>
      <c r="AI739" s="45"/>
      <c r="AJ739" s="44">
        <v>721</v>
      </c>
      <c r="AK739" s="45"/>
      <c r="AL739" s="45"/>
      <c r="AM739" s="45"/>
      <c r="AN739" s="44">
        <v>0</v>
      </c>
      <c r="AO739" s="45"/>
      <c r="AP739" s="44">
        <v>20</v>
      </c>
      <c r="AQ739" s="45"/>
      <c r="AR739" s="45"/>
      <c r="AS739" s="45"/>
      <c r="AT739" s="44">
        <v>121</v>
      </c>
    </row>
    <row r="740" spans="1:46"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row>
    <row r="741" spans="1:46" s="1" customFormat="1" ht="20.100000000000001" customHeight="1" x14ac:dyDescent="0.25">
      <c r="A741" s="3"/>
      <c r="B741" s="49" t="s">
        <v>336</v>
      </c>
      <c r="C741" s="50"/>
      <c r="D741" s="50"/>
      <c r="E741" s="5"/>
      <c r="F741" s="51">
        <v>634</v>
      </c>
      <c r="G741" s="52"/>
      <c r="H741" s="52"/>
      <c r="I741" s="52"/>
      <c r="J741" s="51">
        <v>3859</v>
      </c>
      <c r="K741" s="51">
        <v>47</v>
      </c>
      <c r="L741" s="51">
        <v>33</v>
      </c>
      <c r="M741" s="52"/>
      <c r="N741" s="51">
        <v>3939</v>
      </c>
      <c r="O741" s="52"/>
      <c r="P741" s="52"/>
      <c r="Q741" s="52"/>
      <c r="R741" s="51">
        <v>37</v>
      </c>
      <c r="S741" s="51">
        <v>100</v>
      </c>
      <c r="T741" s="51">
        <v>467</v>
      </c>
      <c r="U741" s="51">
        <v>268</v>
      </c>
      <c r="V741" s="52"/>
      <c r="W741" s="51">
        <v>420</v>
      </c>
      <c r="X741" s="51">
        <v>9</v>
      </c>
      <c r="Y741" s="51">
        <v>8</v>
      </c>
      <c r="Z741" s="51">
        <v>264</v>
      </c>
      <c r="AA741" s="51">
        <v>178</v>
      </c>
      <c r="AB741" s="51">
        <v>109</v>
      </c>
      <c r="AC741" s="51">
        <v>1969</v>
      </c>
      <c r="AD741" s="51">
        <v>3</v>
      </c>
      <c r="AE741" s="52"/>
      <c r="AF741" s="51">
        <v>3832</v>
      </c>
      <c r="AG741" s="52"/>
      <c r="AH741" s="52"/>
      <c r="AI741" s="52"/>
      <c r="AJ741" s="51">
        <v>721</v>
      </c>
      <c r="AK741" s="52"/>
      <c r="AL741" s="52"/>
      <c r="AM741" s="52"/>
      <c r="AN741" s="51">
        <v>0</v>
      </c>
      <c r="AO741" s="52"/>
      <c r="AP741" s="51">
        <v>20</v>
      </c>
      <c r="AQ741" s="52"/>
      <c r="AR741" s="52"/>
      <c r="AS741" s="52"/>
      <c r="AT741" s="51">
        <v>121</v>
      </c>
    </row>
    <row r="742" spans="1:46"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spans="1:46" s="61" customFormat="1" ht="30" customHeight="1" x14ac:dyDescent="0.2">
      <c r="A743" s="57"/>
      <c r="B743" s="58" t="s">
        <v>337</v>
      </c>
      <c r="C743" s="59"/>
      <c r="D743" s="59"/>
      <c r="E743" s="5"/>
      <c r="F743" s="60">
        <f>110365+191</f>
        <v>110556</v>
      </c>
      <c r="G743" s="52"/>
      <c r="H743" s="52"/>
      <c r="I743" s="52"/>
      <c r="J743" s="60">
        <v>509993</v>
      </c>
      <c r="K743" s="60">
        <v>8328</v>
      </c>
      <c r="L743" s="60">
        <v>4457</v>
      </c>
      <c r="M743" s="52"/>
      <c r="N743" s="60">
        <v>522778</v>
      </c>
      <c r="O743" s="52"/>
      <c r="P743" s="52"/>
      <c r="Q743" s="52"/>
      <c r="R743" s="60">
        <v>961</v>
      </c>
      <c r="S743" s="60">
        <v>19905</v>
      </c>
      <c r="T743" s="60">
        <v>59520</v>
      </c>
      <c r="U743" s="60">
        <v>47528</v>
      </c>
      <c r="V743" s="52"/>
      <c r="W743" s="60">
        <v>72305</v>
      </c>
      <c r="X743" s="60">
        <v>1931</v>
      </c>
      <c r="Y743" s="60">
        <v>5649</v>
      </c>
      <c r="Z743" s="60">
        <v>37680</v>
      </c>
      <c r="AA743" s="60">
        <v>30112</v>
      </c>
      <c r="AB743" s="60">
        <v>15581</v>
      </c>
      <c r="AC743" s="60">
        <v>215831</v>
      </c>
      <c r="AD743" s="60">
        <v>895</v>
      </c>
      <c r="AE743" s="52"/>
      <c r="AF743" s="60">
        <v>507898</v>
      </c>
      <c r="AG743" s="52"/>
      <c r="AH743" s="52"/>
      <c r="AI743" s="52"/>
      <c r="AJ743" s="60">
        <f>(129677+174)+27</f>
        <v>129878</v>
      </c>
      <c r="AK743" s="52"/>
      <c r="AL743" s="52"/>
      <c r="AM743" s="52"/>
      <c r="AN743" s="60">
        <v>14207</v>
      </c>
      <c r="AO743" s="52"/>
      <c r="AP743" s="60">
        <v>9773</v>
      </c>
      <c r="AQ743" s="52"/>
      <c r="AR743" s="52"/>
      <c r="AS743" s="52"/>
      <c r="AT743" s="60">
        <v>21454</v>
      </c>
    </row>
    <row r="748" spans="1:46" x14ac:dyDescent="0.2">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spans="1:46" x14ac:dyDescent="0.2">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sheetData>
  <autoFilter ref="A9:AT737"/>
  <mergeCells count="4">
    <mergeCell ref="A2:AT3"/>
    <mergeCell ref="A4:AT5"/>
    <mergeCell ref="F7:AT7"/>
    <mergeCell ref="A8:D8"/>
  </mergeCells>
  <phoneticPr fontId="2" type="noConversion"/>
  <pageMargins left="0.43307086614173229" right="0" top="0" bottom="0" header="0" footer="0"/>
  <pageSetup paperSize="5" scale="40" fitToHeight="13" orientation="landscape" r:id="rId1"/>
  <headerFooter alignWithMargins="0"/>
  <rowBreaks count="10" manualBreakCount="10">
    <brk id="71" max="45" man="1"/>
    <brk id="129" max="45" man="1"/>
    <brk id="194" max="45" man="1"/>
    <brk id="259" max="45" man="1"/>
    <brk id="322" max="45" man="1"/>
    <brk id="443" max="45" man="1"/>
    <brk id="507" max="45" man="1"/>
    <brk id="567" max="45" man="1"/>
    <brk id="631" max="45" man="1"/>
    <brk id="692" max="4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2:AP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2" width="12.7109375" style="4" customWidth="1"/>
    <col min="13" max="13" width="1.7109375" style="4" customWidth="1"/>
    <col min="14" max="14" width="12.7109375" style="4" customWidth="1"/>
    <col min="15" max="17" width="1.7109375" style="4" customWidth="1"/>
    <col min="18" max="22" width="12.7109375" style="4" customWidth="1"/>
    <col min="23" max="23" width="1.7109375" style="4" customWidth="1"/>
    <col min="24" max="30" width="12.7109375" style="4" customWidth="1"/>
    <col min="31" max="31" width="1.7109375" style="4" customWidth="1"/>
    <col min="32" max="32" width="12.7109375" style="4" customWidth="1"/>
    <col min="33" max="35" width="1.7109375" style="4" customWidth="1"/>
    <col min="36" max="36" width="12.7109375" style="4" customWidth="1"/>
    <col min="37" max="39" width="1.7109375" style="4" customWidth="1"/>
    <col min="40" max="40" width="12.7109375" style="4" customWidth="1"/>
    <col min="41" max="41" width="1.7109375" style="4" customWidth="1"/>
    <col min="42" max="42" width="12.7109375" style="4" customWidth="1"/>
    <col min="43" max="16384" width="11.42578125" style="7"/>
  </cols>
  <sheetData>
    <row r="2" spans="1:42" ht="12.75" x14ac:dyDescent="0.2">
      <c r="A2" s="84" t="s">
        <v>51</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row>
    <row r="3" spans="1:42"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row>
    <row r="4" spans="1:42"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row>
    <row r="5" spans="1:42"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row>
    <row r="6" spans="1:42"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9"/>
      <c r="AL6" s="9"/>
      <c r="AM6" s="9"/>
      <c r="AN6" s="9"/>
      <c r="AO6" s="9"/>
      <c r="AP6" s="9"/>
    </row>
    <row r="7" spans="1:42" ht="30" customHeight="1" thickBot="1" x14ac:dyDescent="0.3">
      <c r="A7" s="13"/>
      <c r="B7" s="13"/>
      <c r="C7" s="13"/>
      <c r="D7" s="14"/>
      <c r="E7" s="14"/>
      <c r="F7" s="86" t="s">
        <v>36</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row>
    <row r="8" spans="1:42" ht="50.1" customHeight="1" thickBot="1" x14ac:dyDescent="0.25">
      <c r="A8" s="87" t="s">
        <v>3</v>
      </c>
      <c r="B8" s="87"/>
      <c r="C8" s="87"/>
      <c r="D8" s="87"/>
      <c r="E8" s="11"/>
      <c r="F8" s="10" t="s">
        <v>4</v>
      </c>
      <c r="G8" s="16"/>
      <c r="H8" s="16"/>
      <c r="I8" s="16"/>
      <c r="J8" s="10" t="s">
        <v>5</v>
      </c>
      <c r="K8" s="10" t="s">
        <v>22</v>
      </c>
      <c r="L8" s="10" t="s">
        <v>23</v>
      </c>
      <c r="M8" s="16"/>
      <c r="N8" s="10" t="s">
        <v>7</v>
      </c>
      <c r="O8" s="16"/>
      <c r="P8" s="16"/>
      <c r="Q8" s="16"/>
      <c r="R8" s="10" t="s">
        <v>10</v>
      </c>
      <c r="S8" s="10" t="s">
        <v>9</v>
      </c>
      <c r="T8" s="10" t="s">
        <v>24</v>
      </c>
      <c r="U8" s="10" t="s">
        <v>25</v>
      </c>
      <c r="V8" s="10" t="s">
        <v>52</v>
      </c>
      <c r="W8" s="16"/>
      <c r="X8" s="10" t="s">
        <v>43</v>
      </c>
      <c r="Y8" s="10" t="s">
        <v>53</v>
      </c>
      <c r="Z8" s="10" t="s">
        <v>44</v>
      </c>
      <c r="AA8" s="10" t="s">
        <v>54</v>
      </c>
      <c r="AB8" s="10" t="s">
        <v>55</v>
      </c>
      <c r="AC8" s="10" t="s">
        <v>11</v>
      </c>
      <c r="AD8" s="10" t="s">
        <v>46</v>
      </c>
      <c r="AE8" s="16"/>
      <c r="AF8" s="10" t="s">
        <v>15</v>
      </c>
      <c r="AG8" s="16"/>
      <c r="AH8" s="16"/>
      <c r="AI8" s="16"/>
      <c r="AJ8" s="10" t="s">
        <v>16</v>
      </c>
      <c r="AK8" s="17"/>
      <c r="AL8" s="17"/>
      <c r="AM8" s="17"/>
      <c r="AN8" s="10" t="s">
        <v>17</v>
      </c>
      <c r="AO8" s="17"/>
      <c r="AP8" s="10" t="s">
        <v>18</v>
      </c>
    </row>
    <row r="9" spans="1:42" ht="20.100000000000001" customHeight="1" x14ac:dyDescent="0.2"/>
    <row r="10" spans="1:42" ht="20.100000000000001" customHeight="1" x14ac:dyDescent="0.2">
      <c r="A10" s="2"/>
      <c r="B10" s="6" t="s">
        <v>96</v>
      </c>
    </row>
    <row r="11" spans="1:42" ht="20.100000000000001" customHeight="1" x14ac:dyDescent="0.2">
      <c r="A11" s="35"/>
      <c r="B11" s="36"/>
      <c r="C11" s="3" t="s">
        <v>97</v>
      </c>
    </row>
    <row r="12" spans="1:42" ht="20.100000000000001" customHeight="1" x14ac:dyDescent="0.2">
      <c r="D12" s="2" t="s">
        <v>98</v>
      </c>
      <c r="F12" s="37">
        <v>0</v>
      </c>
      <c r="G12" s="37"/>
      <c r="H12" s="37"/>
      <c r="I12" s="37"/>
      <c r="J12" s="37">
        <v>0</v>
      </c>
      <c r="K12" s="37">
        <v>0</v>
      </c>
      <c r="L12" s="37">
        <v>0</v>
      </c>
      <c r="M12" s="37"/>
      <c r="N12" s="37">
        <v>0</v>
      </c>
      <c r="O12" s="37"/>
      <c r="P12" s="37"/>
      <c r="Q12" s="37"/>
      <c r="R12" s="37">
        <v>0</v>
      </c>
      <c r="S12" s="37">
        <v>0</v>
      </c>
      <c r="T12" s="37">
        <v>0</v>
      </c>
      <c r="U12" s="37">
        <v>0</v>
      </c>
      <c r="V12" s="37">
        <v>0</v>
      </c>
      <c r="W12" s="37"/>
      <c r="X12" s="37">
        <v>0</v>
      </c>
      <c r="Y12" s="37">
        <v>0</v>
      </c>
      <c r="Z12" s="37">
        <v>0</v>
      </c>
      <c r="AA12" s="37">
        <v>0</v>
      </c>
      <c r="AB12" s="37">
        <v>0</v>
      </c>
      <c r="AC12" s="37">
        <v>0</v>
      </c>
      <c r="AD12" s="37">
        <v>0</v>
      </c>
      <c r="AE12" s="37"/>
      <c r="AF12" s="37">
        <v>0</v>
      </c>
      <c r="AG12" s="37"/>
      <c r="AH12" s="37"/>
      <c r="AI12" s="37"/>
      <c r="AJ12" s="37">
        <v>0</v>
      </c>
      <c r="AK12" s="37"/>
      <c r="AL12" s="37"/>
      <c r="AM12" s="37"/>
      <c r="AN12" s="37">
        <v>0</v>
      </c>
      <c r="AO12" s="37"/>
      <c r="AP12" s="37">
        <v>0</v>
      </c>
    </row>
    <row r="13" spans="1:42" ht="20.100000000000001" customHeight="1" x14ac:dyDescent="0.2">
      <c r="D13" s="38" t="s">
        <v>99</v>
      </c>
      <c r="F13" s="39">
        <v>0</v>
      </c>
      <c r="G13" s="40"/>
      <c r="H13" s="40"/>
      <c r="I13" s="40"/>
      <c r="J13" s="39">
        <v>0</v>
      </c>
      <c r="K13" s="39">
        <v>0</v>
      </c>
      <c r="L13" s="39">
        <v>0</v>
      </c>
      <c r="M13" s="40"/>
      <c r="N13" s="39">
        <v>0</v>
      </c>
      <c r="O13" s="40"/>
      <c r="P13" s="40"/>
      <c r="Q13" s="40"/>
      <c r="R13" s="39">
        <v>0</v>
      </c>
      <c r="S13" s="39">
        <v>0</v>
      </c>
      <c r="T13" s="39">
        <v>0</v>
      </c>
      <c r="U13" s="39">
        <v>0</v>
      </c>
      <c r="V13" s="39">
        <v>0</v>
      </c>
      <c r="W13" s="40"/>
      <c r="X13" s="39">
        <v>0</v>
      </c>
      <c r="Y13" s="39">
        <v>0</v>
      </c>
      <c r="Z13" s="39">
        <v>0</v>
      </c>
      <c r="AA13" s="39">
        <v>0</v>
      </c>
      <c r="AB13" s="39">
        <v>0</v>
      </c>
      <c r="AC13" s="39">
        <v>0</v>
      </c>
      <c r="AD13" s="39">
        <v>0</v>
      </c>
      <c r="AE13" s="40"/>
      <c r="AF13" s="39">
        <v>0</v>
      </c>
      <c r="AG13" s="40"/>
      <c r="AH13" s="40"/>
      <c r="AI13" s="40"/>
      <c r="AJ13" s="39">
        <v>0</v>
      </c>
      <c r="AK13" s="40"/>
      <c r="AL13" s="40"/>
      <c r="AM13" s="40"/>
      <c r="AN13" s="39">
        <v>0</v>
      </c>
      <c r="AO13" s="40"/>
      <c r="AP13" s="39">
        <v>0</v>
      </c>
    </row>
    <row r="14" spans="1:42" ht="20.100000000000001" customHeight="1" x14ac:dyDescent="0.2">
      <c r="D14" s="2" t="s">
        <v>100</v>
      </c>
      <c r="F14" s="37">
        <v>0</v>
      </c>
      <c r="G14" s="37"/>
      <c r="H14" s="37"/>
      <c r="I14" s="37"/>
      <c r="J14" s="37">
        <v>0</v>
      </c>
      <c r="K14" s="37">
        <v>0</v>
      </c>
      <c r="L14" s="37">
        <v>0</v>
      </c>
      <c r="M14" s="37"/>
      <c r="N14" s="37">
        <v>0</v>
      </c>
      <c r="O14" s="37"/>
      <c r="P14" s="37"/>
      <c r="Q14" s="37"/>
      <c r="R14" s="37">
        <v>0</v>
      </c>
      <c r="S14" s="37">
        <v>0</v>
      </c>
      <c r="T14" s="37">
        <v>0</v>
      </c>
      <c r="U14" s="37">
        <v>0</v>
      </c>
      <c r="V14" s="37">
        <v>0</v>
      </c>
      <c r="W14" s="37"/>
      <c r="X14" s="37">
        <v>0</v>
      </c>
      <c r="Y14" s="37">
        <v>0</v>
      </c>
      <c r="Z14" s="37">
        <v>0</v>
      </c>
      <c r="AA14" s="37">
        <v>0</v>
      </c>
      <c r="AB14" s="37">
        <v>0</v>
      </c>
      <c r="AC14" s="37">
        <v>0</v>
      </c>
      <c r="AD14" s="37">
        <v>0</v>
      </c>
      <c r="AE14" s="37"/>
      <c r="AF14" s="37">
        <v>0</v>
      </c>
      <c r="AG14" s="37"/>
      <c r="AH14" s="37"/>
      <c r="AI14" s="37"/>
      <c r="AJ14" s="37">
        <v>0</v>
      </c>
      <c r="AK14" s="37"/>
      <c r="AL14" s="37"/>
      <c r="AM14" s="37"/>
      <c r="AN14" s="37">
        <v>0</v>
      </c>
      <c r="AO14" s="37"/>
      <c r="AP14" s="37">
        <v>0</v>
      </c>
    </row>
    <row r="15" spans="1:42" ht="20.100000000000001" customHeight="1" x14ac:dyDescent="0.2">
      <c r="D15" s="38" t="s">
        <v>101</v>
      </c>
      <c r="F15" s="39">
        <v>0</v>
      </c>
      <c r="G15" s="40"/>
      <c r="H15" s="40"/>
      <c r="I15" s="40"/>
      <c r="J15" s="39">
        <v>0</v>
      </c>
      <c r="K15" s="39">
        <v>0</v>
      </c>
      <c r="L15" s="39">
        <v>0</v>
      </c>
      <c r="M15" s="40"/>
      <c r="N15" s="39">
        <v>0</v>
      </c>
      <c r="O15" s="40"/>
      <c r="P15" s="40"/>
      <c r="Q15" s="40"/>
      <c r="R15" s="39">
        <v>0</v>
      </c>
      <c r="S15" s="39">
        <v>0</v>
      </c>
      <c r="T15" s="39">
        <v>0</v>
      </c>
      <c r="U15" s="39">
        <v>0</v>
      </c>
      <c r="V15" s="39">
        <v>0</v>
      </c>
      <c r="W15" s="40"/>
      <c r="X15" s="39">
        <v>0</v>
      </c>
      <c r="Y15" s="39">
        <v>0</v>
      </c>
      <c r="Z15" s="39">
        <v>0</v>
      </c>
      <c r="AA15" s="39">
        <v>0</v>
      </c>
      <c r="AB15" s="39">
        <v>0</v>
      </c>
      <c r="AC15" s="39">
        <v>0</v>
      </c>
      <c r="AD15" s="39">
        <v>0</v>
      </c>
      <c r="AE15" s="40"/>
      <c r="AF15" s="39">
        <v>0</v>
      </c>
      <c r="AG15" s="40"/>
      <c r="AH15" s="40"/>
      <c r="AI15" s="40"/>
      <c r="AJ15" s="39">
        <v>0</v>
      </c>
      <c r="AK15" s="40"/>
      <c r="AL15" s="40"/>
      <c r="AM15" s="40"/>
      <c r="AN15" s="39">
        <v>0</v>
      </c>
      <c r="AO15" s="40"/>
      <c r="AP15" s="39">
        <v>0</v>
      </c>
    </row>
    <row r="16" spans="1:42" ht="20.100000000000001" customHeight="1" x14ac:dyDescent="0.2">
      <c r="D16" s="2" t="s">
        <v>102</v>
      </c>
      <c r="F16" s="37">
        <v>0</v>
      </c>
      <c r="G16" s="37"/>
      <c r="H16" s="37"/>
      <c r="I16" s="37"/>
      <c r="J16" s="37">
        <v>0</v>
      </c>
      <c r="K16" s="37">
        <v>0</v>
      </c>
      <c r="L16" s="37">
        <v>0</v>
      </c>
      <c r="M16" s="37"/>
      <c r="N16" s="37">
        <v>0</v>
      </c>
      <c r="O16" s="37"/>
      <c r="P16" s="37"/>
      <c r="Q16" s="37"/>
      <c r="R16" s="37">
        <v>0</v>
      </c>
      <c r="S16" s="37">
        <v>0</v>
      </c>
      <c r="T16" s="37">
        <v>0</v>
      </c>
      <c r="U16" s="37">
        <v>0</v>
      </c>
      <c r="V16" s="37">
        <v>0</v>
      </c>
      <c r="W16" s="37"/>
      <c r="X16" s="37">
        <v>0</v>
      </c>
      <c r="Y16" s="37">
        <v>0</v>
      </c>
      <c r="Z16" s="37">
        <v>0</v>
      </c>
      <c r="AA16" s="37">
        <v>0</v>
      </c>
      <c r="AB16" s="37">
        <v>0</v>
      </c>
      <c r="AC16" s="37">
        <v>0</v>
      </c>
      <c r="AD16" s="37">
        <v>0</v>
      </c>
      <c r="AE16" s="37"/>
      <c r="AF16" s="37">
        <v>0</v>
      </c>
      <c r="AG16" s="37"/>
      <c r="AH16" s="37"/>
      <c r="AI16" s="37"/>
      <c r="AJ16" s="37">
        <v>0</v>
      </c>
      <c r="AK16" s="37"/>
      <c r="AL16" s="37"/>
      <c r="AM16" s="37"/>
      <c r="AN16" s="37">
        <v>0</v>
      </c>
      <c r="AO16" s="37"/>
      <c r="AP16" s="37">
        <v>0</v>
      </c>
    </row>
    <row r="17" spans="1:42" ht="20.100000000000001" customHeight="1" x14ac:dyDescent="0.2">
      <c r="D17" s="38" t="s">
        <v>103</v>
      </c>
      <c r="F17" s="39">
        <v>0</v>
      </c>
      <c r="G17" s="40"/>
      <c r="H17" s="40"/>
      <c r="I17" s="40"/>
      <c r="J17" s="39">
        <v>0</v>
      </c>
      <c r="K17" s="39">
        <v>0</v>
      </c>
      <c r="L17" s="39">
        <v>0</v>
      </c>
      <c r="M17" s="40"/>
      <c r="N17" s="39">
        <v>0</v>
      </c>
      <c r="O17" s="40"/>
      <c r="P17" s="40"/>
      <c r="Q17" s="40"/>
      <c r="R17" s="39">
        <v>0</v>
      </c>
      <c r="S17" s="39">
        <v>0</v>
      </c>
      <c r="T17" s="39">
        <v>0</v>
      </c>
      <c r="U17" s="39">
        <v>0</v>
      </c>
      <c r="V17" s="39">
        <v>0</v>
      </c>
      <c r="W17" s="40"/>
      <c r="X17" s="39">
        <v>0</v>
      </c>
      <c r="Y17" s="39">
        <v>0</v>
      </c>
      <c r="Z17" s="39">
        <v>0</v>
      </c>
      <c r="AA17" s="39">
        <v>0</v>
      </c>
      <c r="AB17" s="39">
        <v>0</v>
      </c>
      <c r="AC17" s="39">
        <v>0</v>
      </c>
      <c r="AD17" s="39">
        <v>0</v>
      </c>
      <c r="AE17" s="40"/>
      <c r="AF17" s="39">
        <v>0</v>
      </c>
      <c r="AG17" s="40"/>
      <c r="AH17" s="40"/>
      <c r="AI17" s="40"/>
      <c r="AJ17" s="39">
        <v>0</v>
      </c>
      <c r="AK17" s="40"/>
      <c r="AL17" s="40"/>
      <c r="AM17" s="40"/>
      <c r="AN17" s="39">
        <v>0</v>
      </c>
      <c r="AO17" s="40"/>
      <c r="AP17" s="39">
        <v>0</v>
      </c>
    </row>
    <row r="18" spans="1:42" ht="20.100000000000001" customHeight="1" x14ac:dyDescent="0.2">
      <c r="D18" s="2" t="s">
        <v>104</v>
      </c>
      <c r="F18" s="37">
        <v>0</v>
      </c>
      <c r="G18" s="37"/>
      <c r="H18" s="37"/>
      <c r="I18" s="37"/>
      <c r="J18" s="37">
        <v>0</v>
      </c>
      <c r="K18" s="37">
        <v>0</v>
      </c>
      <c r="L18" s="37">
        <v>0</v>
      </c>
      <c r="M18" s="37"/>
      <c r="N18" s="37">
        <v>0</v>
      </c>
      <c r="O18" s="37"/>
      <c r="P18" s="37"/>
      <c r="Q18" s="37"/>
      <c r="R18" s="37">
        <v>0</v>
      </c>
      <c r="S18" s="37">
        <v>0</v>
      </c>
      <c r="T18" s="37">
        <v>0</v>
      </c>
      <c r="U18" s="37">
        <v>0</v>
      </c>
      <c r="V18" s="37">
        <v>0</v>
      </c>
      <c r="W18" s="37"/>
      <c r="X18" s="37">
        <v>0</v>
      </c>
      <c r="Y18" s="37">
        <v>0</v>
      </c>
      <c r="Z18" s="37">
        <v>0</v>
      </c>
      <c r="AA18" s="37">
        <v>0</v>
      </c>
      <c r="AB18" s="37">
        <v>0</v>
      </c>
      <c r="AC18" s="37">
        <v>0</v>
      </c>
      <c r="AD18" s="37">
        <v>0</v>
      </c>
      <c r="AE18" s="37"/>
      <c r="AF18" s="37">
        <v>0</v>
      </c>
      <c r="AG18" s="37"/>
      <c r="AH18" s="37"/>
      <c r="AI18" s="37"/>
      <c r="AJ18" s="37">
        <v>0</v>
      </c>
      <c r="AK18" s="37"/>
      <c r="AL18" s="37"/>
      <c r="AM18" s="37"/>
      <c r="AN18" s="37">
        <v>0</v>
      </c>
      <c r="AO18" s="37"/>
      <c r="AP18" s="37">
        <v>0</v>
      </c>
    </row>
    <row r="19" spans="1:42" ht="20.100000000000001" customHeight="1" x14ac:dyDescent="0.2">
      <c r="D19" s="38" t="s">
        <v>105</v>
      </c>
      <c r="F19" s="39">
        <v>0</v>
      </c>
      <c r="G19" s="40"/>
      <c r="H19" s="40"/>
      <c r="I19" s="40"/>
      <c r="J19" s="39">
        <v>0</v>
      </c>
      <c r="K19" s="39">
        <v>0</v>
      </c>
      <c r="L19" s="39">
        <v>0</v>
      </c>
      <c r="M19" s="40"/>
      <c r="N19" s="39">
        <v>0</v>
      </c>
      <c r="O19" s="40"/>
      <c r="P19" s="40"/>
      <c r="Q19" s="40"/>
      <c r="R19" s="39">
        <v>0</v>
      </c>
      <c r="S19" s="39">
        <v>0</v>
      </c>
      <c r="T19" s="39">
        <v>0</v>
      </c>
      <c r="U19" s="39">
        <v>0</v>
      </c>
      <c r="V19" s="39">
        <v>0</v>
      </c>
      <c r="W19" s="40"/>
      <c r="X19" s="39">
        <v>0</v>
      </c>
      <c r="Y19" s="39">
        <v>0</v>
      </c>
      <c r="Z19" s="39">
        <v>0</v>
      </c>
      <c r="AA19" s="39">
        <v>0</v>
      </c>
      <c r="AB19" s="39">
        <v>0</v>
      </c>
      <c r="AC19" s="39">
        <v>0</v>
      </c>
      <c r="AD19" s="39">
        <v>0</v>
      </c>
      <c r="AE19" s="40"/>
      <c r="AF19" s="39">
        <v>0</v>
      </c>
      <c r="AG19" s="40"/>
      <c r="AH19" s="40"/>
      <c r="AI19" s="40"/>
      <c r="AJ19" s="39">
        <v>0</v>
      </c>
      <c r="AK19" s="40"/>
      <c r="AL19" s="40"/>
      <c r="AM19" s="40"/>
      <c r="AN19" s="39">
        <v>0</v>
      </c>
      <c r="AO19" s="40"/>
      <c r="AP19" s="39">
        <v>0</v>
      </c>
    </row>
    <row r="20" spans="1:42" ht="20.100000000000001" customHeight="1" x14ac:dyDescent="0.2">
      <c r="D20" s="2" t="s">
        <v>106</v>
      </c>
      <c r="F20" s="37">
        <v>0</v>
      </c>
      <c r="G20" s="37"/>
      <c r="H20" s="37"/>
      <c r="I20" s="37"/>
      <c r="J20" s="37">
        <v>0</v>
      </c>
      <c r="K20" s="37">
        <v>0</v>
      </c>
      <c r="L20" s="37">
        <v>0</v>
      </c>
      <c r="M20" s="37"/>
      <c r="N20" s="37">
        <v>0</v>
      </c>
      <c r="O20" s="37"/>
      <c r="P20" s="37"/>
      <c r="Q20" s="37"/>
      <c r="R20" s="37">
        <v>0</v>
      </c>
      <c r="S20" s="37">
        <v>0</v>
      </c>
      <c r="T20" s="37">
        <v>0</v>
      </c>
      <c r="U20" s="37">
        <v>0</v>
      </c>
      <c r="V20" s="37">
        <v>0</v>
      </c>
      <c r="W20" s="37"/>
      <c r="X20" s="37">
        <v>0</v>
      </c>
      <c r="Y20" s="37">
        <v>0</v>
      </c>
      <c r="Z20" s="37">
        <v>0</v>
      </c>
      <c r="AA20" s="37">
        <v>0</v>
      </c>
      <c r="AB20" s="37">
        <v>0</v>
      </c>
      <c r="AC20" s="37">
        <v>0</v>
      </c>
      <c r="AD20" s="37">
        <v>0</v>
      </c>
      <c r="AE20" s="37"/>
      <c r="AF20" s="37">
        <v>0</v>
      </c>
      <c r="AG20" s="37"/>
      <c r="AH20" s="37"/>
      <c r="AI20" s="37"/>
      <c r="AJ20" s="37">
        <v>0</v>
      </c>
      <c r="AK20" s="37"/>
      <c r="AL20" s="37"/>
      <c r="AM20" s="37"/>
      <c r="AN20" s="37">
        <v>0</v>
      </c>
      <c r="AO20" s="37"/>
      <c r="AP20" s="37">
        <v>0</v>
      </c>
    </row>
    <row r="21" spans="1:42" ht="20.100000000000001" customHeight="1" x14ac:dyDescent="0.2">
      <c r="D21" s="38" t="s">
        <v>107</v>
      </c>
      <c r="F21" s="39">
        <v>0</v>
      </c>
      <c r="G21" s="40"/>
      <c r="H21" s="40"/>
      <c r="I21" s="40"/>
      <c r="J21" s="39">
        <v>0</v>
      </c>
      <c r="K21" s="39">
        <v>0</v>
      </c>
      <c r="L21" s="39">
        <v>0</v>
      </c>
      <c r="M21" s="40"/>
      <c r="N21" s="39">
        <v>0</v>
      </c>
      <c r="O21" s="40"/>
      <c r="P21" s="40"/>
      <c r="Q21" s="40"/>
      <c r="R21" s="39">
        <v>0</v>
      </c>
      <c r="S21" s="39">
        <v>0</v>
      </c>
      <c r="T21" s="39">
        <v>0</v>
      </c>
      <c r="U21" s="39">
        <v>0</v>
      </c>
      <c r="V21" s="39">
        <v>0</v>
      </c>
      <c r="W21" s="40"/>
      <c r="X21" s="39">
        <v>0</v>
      </c>
      <c r="Y21" s="39">
        <v>0</v>
      </c>
      <c r="Z21" s="39">
        <v>0</v>
      </c>
      <c r="AA21" s="39">
        <v>0</v>
      </c>
      <c r="AB21" s="39">
        <v>0</v>
      </c>
      <c r="AC21" s="39">
        <v>0</v>
      </c>
      <c r="AD21" s="39">
        <v>0</v>
      </c>
      <c r="AE21" s="40"/>
      <c r="AF21" s="39">
        <v>0</v>
      </c>
      <c r="AG21" s="40"/>
      <c r="AH21" s="40"/>
      <c r="AI21" s="40"/>
      <c r="AJ21" s="39">
        <v>0</v>
      </c>
      <c r="AK21" s="40"/>
      <c r="AL21" s="40"/>
      <c r="AM21" s="40"/>
      <c r="AN21" s="39">
        <v>0</v>
      </c>
      <c r="AO21" s="40"/>
      <c r="AP21" s="39">
        <v>0</v>
      </c>
    </row>
    <row r="22" spans="1:42" ht="20.100000000000001" customHeight="1" x14ac:dyDescent="0.2">
      <c r="D22" s="2" t="s">
        <v>108</v>
      </c>
      <c r="F22" s="37">
        <v>0</v>
      </c>
      <c r="G22" s="37"/>
      <c r="H22" s="37"/>
      <c r="I22" s="37"/>
      <c r="J22" s="37">
        <v>0</v>
      </c>
      <c r="K22" s="37">
        <v>0</v>
      </c>
      <c r="L22" s="37">
        <v>0</v>
      </c>
      <c r="M22" s="37"/>
      <c r="N22" s="37">
        <v>0</v>
      </c>
      <c r="O22" s="37"/>
      <c r="P22" s="37"/>
      <c r="Q22" s="37"/>
      <c r="R22" s="37">
        <v>0</v>
      </c>
      <c r="S22" s="37">
        <v>0</v>
      </c>
      <c r="T22" s="37">
        <v>0</v>
      </c>
      <c r="U22" s="37">
        <v>0</v>
      </c>
      <c r="V22" s="37">
        <v>0</v>
      </c>
      <c r="W22" s="37"/>
      <c r="X22" s="37">
        <v>0</v>
      </c>
      <c r="Y22" s="37">
        <v>0</v>
      </c>
      <c r="Z22" s="37">
        <v>0</v>
      </c>
      <c r="AA22" s="37">
        <v>0</v>
      </c>
      <c r="AB22" s="37">
        <v>0</v>
      </c>
      <c r="AC22" s="37">
        <v>0</v>
      </c>
      <c r="AD22" s="37">
        <v>0</v>
      </c>
      <c r="AE22" s="37"/>
      <c r="AF22" s="37">
        <v>0</v>
      </c>
      <c r="AG22" s="37"/>
      <c r="AH22" s="37"/>
      <c r="AI22" s="37"/>
      <c r="AJ22" s="37">
        <v>0</v>
      </c>
      <c r="AK22" s="37"/>
      <c r="AL22" s="37"/>
      <c r="AM22" s="37"/>
      <c r="AN22" s="37">
        <v>0</v>
      </c>
      <c r="AO22" s="37"/>
      <c r="AP22" s="37">
        <v>0</v>
      </c>
    </row>
    <row r="23" spans="1:42" ht="20.100000000000001" customHeight="1" x14ac:dyDescent="0.2">
      <c r="D23" s="38" t="s">
        <v>109</v>
      </c>
      <c r="F23" s="39">
        <v>0</v>
      </c>
      <c r="G23" s="40"/>
      <c r="H23" s="40"/>
      <c r="I23" s="40"/>
      <c r="J23" s="39">
        <v>0</v>
      </c>
      <c r="K23" s="39">
        <v>0</v>
      </c>
      <c r="L23" s="39">
        <v>0</v>
      </c>
      <c r="M23" s="40"/>
      <c r="N23" s="39">
        <v>0</v>
      </c>
      <c r="O23" s="40"/>
      <c r="P23" s="40"/>
      <c r="Q23" s="40"/>
      <c r="R23" s="39">
        <v>0</v>
      </c>
      <c r="S23" s="39">
        <v>0</v>
      </c>
      <c r="T23" s="39">
        <v>0</v>
      </c>
      <c r="U23" s="39">
        <v>0</v>
      </c>
      <c r="V23" s="39">
        <v>0</v>
      </c>
      <c r="W23" s="40"/>
      <c r="X23" s="39">
        <v>0</v>
      </c>
      <c r="Y23" s="39">
        <v>0</v>
      </c>
      <c r="Z23" s="39">
        <v>0</v>
      </c>
      <c r="AA23" s="39">
        <v>0</v>
      </c>
      <c r="AB23" s="39">
        <v>0</v>
      </c>
      <c r="AC23" s="39">
        <v>0</v>
      </c>
      <c r="AD23" s="39">
        <v>0</v>
      </c>
      <c r="AE23" s="40"/>
      <c r="AF23" s="39">
        <v>0</v>
      </c>
      <c r="AG23" s="40"/>
      <c r="AH23" s="40"/>
      <c r="AI23" s="40"/>
      <c r="AJ23" s="39">
        <v>0</v>
      </c>
      <c r="AK23" s="40"/>
      <c r="AL23" s="40"/>
      <c r="AM23" s="40"/>
      <c r="AN23" s="39">
        <v>0</v>
      </c>
      <c r="AO23" s="40"/>
      <c r="AP23" s="39">
        <v>0</v>
      </c>
    </row>
    <row r="24" spans="1:42" ht="20.100000000000001" customHeight="1" x14ac:dyDescent="0.2">
      <c r="D24" s="2" t="s">
        <v>110</v>
      </c>
      <c r="F24" s="37">
        <v>0</v>
      </c>
      <c r="G24" s="37"/>
      <c r="H24" s="37"/>
      <c r="I24" s="37"/>
      <c r="J24" s="37">
        <v>0</v>
      </c>
      <c r="K24" s="37">
        <v>0</v>
      </c>
      <c r="L24" s="37">
        <v>0</v>
      </c>
      <c r="M24" s="37"/>
      <c r="N24" s="37">
        <v>0</v>
      </c>
      <c r="O24" s="37"/>
      <c r="P24" s="37"/>
      <c r="Q24" s="37"/>
      <c r="R24" s="37">
        <v>0</v>
      </c>
      <c r="S24" s="37">
        <v>0</v>
      </c>
      <c r="T24" s="37">
        <v>0</v>
      </c>
      <c r="U24" s="37">
        <v>0</v>
      </c>
      <c r="V24" s="37">
        <v>0</v>
      </c>
      <c r="W24" s="37"/>
      <c r="X24" s="37">
        <v>0</v>
      </c>
      <c r="Y24" s="37">
        <v>0</v>
      </c>
      <c r="Z24" s="37">
        <v>0</v>
      </c>
      <c r="AA24" s="37">
        <v>0</v>
      </c>
      <c r="AB24" s="37">
        <v>0</v>
      </c>
      <c r="AC24" s="37">
        <v>0</v>
      </c>
      <c r="AD24" s="37">
        <v>0</v>
      </c>
      <c r="AE24" s="37"/>
      <c r="AF24" s="37">
        <v>0</v>
      </c>
      <c r="AG24" s="37"/>
      <c r="AH24" s="37"/>
      <c r="AI24" s="37"/>
      <c r="AJ24" s="37">
        <v>0</v>
      </c>
      <c r="AK24" s="37"/>
      <c r="AL24" s="37"/>
      <c r="AM24" s="37"/>
      <c r="AN24" s="37">
        <v>0</v>
      </c>
      <c r="AO24" s="37"/>
      <c r="AP24" s="37">
        <v>0</v>
      </c>
    </row>
    <row r="25" spans="1:42" ht="20.100000000000001" customHeight="1" x14ac:dyDescent="0.2">
      <c r="D25" s="38" t="s">
        <v>111</v>
      </c>
      <c r="F25" s="39">
        <v>0</v>
      </c>
      <c r="G25" s="40"/>
      <c r="H25" s="40"/>
      <c r="I25" s="40"/>
      <c r="J25" s="39">
        <v>0</v>
      </c>
      <c r="K25" s="39">
        <v>0</v>
      </c>
      <c r="L25" s="39">
        <v>0</v>
      </c>
      <c r="M25" s="40"/>
      <c r="N25" s="39">
        <v>0</v>
      </c>
      <c r="O25" s="40"/>
      <c r="P25" s="40"/>
      <c r="Q25" s="40"/>
      <c r="R25" s="39">
        <v>0</v>
      </c>
      <c r="S25" s="39">
        <v>0</v>
      </c>
      <c r="T25" s="39">
        <v>0</v>
      </c>
      <c r="U25" s="39">
        <v>0</v>
      </c>
      <c r="V25" s="39">
        <v>0</v>
      </c>
      <c r="W25" s="40"/>
      <c r="X25" s="39">
        <v>0</v>
      </c>
      <c r="Y25" s="39">
        <v>0</v>
      </c>
      <c r="Z25" s="39">
        <v>0</v>
      </c>
      <c r="AA25" s="39">
        <v>0</v>
      </c>
      <c r="AB25" s="39">
        <v>0</v>
      </c>
      <c r="AC25" s="39">
        <v>0</v>
      </c>
      <c r="AD25" s="39">
        <v>0</v>
      </c>
      <c r="AE25" s="40"/>
      <c r="AF25" s="39">
        <v>0</v>
      </c>
      <c r="AG25" s="40"/>
      <c r="AH25" s="40"/>
      <c r="AI25" s="40"/>
      <c r="AJ25" s="39">
        <v>0</v>
      </c>
      <c r="AK25" s="40"/>
      <c r="AL25" s="40"/>
      <c r="AM25" s="40"/>
      <c r="AN25" s="39">
        <v>0</v>
      </c>
      <c r="AO25" s="40"/>
      <c r="AP25" s="39">
        <v>0</v>
      </c>
    </row>
    <row r="26" spans="1:42" ht="20.100000000000001" customHeight="1" x14ac:dyDescent="0.2">
      <c r="D26" s="41" t="s">
        <v>366</v>
      </c>
      <c r="F26" s="40">
        <v>0</v>
      </c>
      <c r="G26" s="40"/>
      <c r="H26" s="40"/>
      <c r="I26" s="40"/>
      <c r="J26" s="40">
        <v>0</v>
      </c>
      <c r="K26" s="40">
        <v>0</v>
      </c>
      <c r="L26" s="40">
        <v>0</v>
      </c>
      <c r="M26" s="40"/>
      <c r="N26" s="40">
        <v>0</v>
      </c>
      <c r="O26" s="40"/>
      <c r="P26" s="40"/>
      <c r="Q26" s="40"/>
      <c r="R26" s="40">
        <v>0</v>
      </c>
      <c r="S26" s="40">
        <v>0</v>
      </c>
      <c r="T26" s="40">
        <v>0</v>
      </c>
      <c r="U26" s="40">
        <v>0</v>
      </c>
      <c r="V26" s="40">
        <v>0</v>
      </c>
      <c r="W26" s="40"/>
      <c r="X26" s="40">
        <v>0</v>
      </c>
      <c r="Y26" s="40">
        <v>0</v>
      </c>
      <c r="Z26" s="40">
        <v>0</v>
      </c>
      <c r="AA26" s="40">
        <v>0</v>
      </c>
      <c r="AB26" s="40">
        <v>0</v>
      </c>
      <c r="AC26" s="40">
        <v>0</v>
      </c>
      <c r="AD26" s="40">
        <v>0</v>
      </c>
      <c r="AE26" s="40"/>
      <c r="AF26" s="40">
        <v>0</v>
      </c>
      <c r="AG26" s="40"/>
      <c r="AH26" s="40"/>
      <c r="AI26" s="40"/>
      <c r="AJ26" s="40">
        <v>0</v>
      </c>
      <c r="AK26" s="40"/>
      <c r="AL26" s="40"/>
      <c r="AM26" s="40"/>
      <c r="AN26" s="40">
        <v>0</v>
      </c>
      <c r="AO26" s="40"/>
      <c r="AP26" s="40">
        <v>0</v>
      </c>
    </row>
    <row r="27" spans="1:42" ht="20.100000000000001" customHeight="1" x14ac:dyDescent="0.2">
      <c r="D27" s="38" t="s">
        <v>367</v>
      </c>
      <c r="F27" s="39">
        <v>0</v>
      </c>
      <c r="G27" s="40"/>
      <c r="H27" s="40"/>
      <c r="I27" s="40"/>
      <c r="J27" s="39">
        <v>0</v>
      </c>
      <c r="K27" s="39">
        <v>0</v>
      </c>
      <c r="L27" s="39">
        <v>0</v>
      </c>
      <c r="M27" s="40"/>
      <c r="N27" s="39">
        <v>0</v>
      </c>
      <c r="O27" s="40"/>
      <c r="P27" s="40"/>
      <c r="Q27" s="40"/>
      <c r="R27" s="39">
        <v>0</v>
      </c>
      <c r="S27" s="39">
        <v>0</v>
      </c>
      <c r="T27" s="39">
        <v>0</v>
      </c>
      <c r="U27" s="39">
        <v>0</v>
      </c>
      <c r="V27" s="39">
        <v>0</v>
      </c>
      <c r="W27" s="40"/>
      <c r="X27" s="39">
        <v>0</v>
      </c>
      <c r="Y27" s="39">
        <v>0</v>
      </c>
      <c r="Z27" s="39">
        <v>0</v>
      </c>
      <c r="AA27" s="39">
        <v>0</v>
      </c>
      <c r="AB27" s="39">
        <v>0</v>
      </c>
      <c r="AC27" s="39">
        <v>0</v>
      </c>
      <c r="AD27" s="39">
        <v>0</v>
      </c>
      <c r="AE27" s="40"/>
      <c r="AF27" s="39">
        <v>0</v>
      </c>
      <c r="AG27" s="40"/>
      <c r="AH27" s="40"/>
      <c r="AI27" s="40"/>
      <c r="AJ27" s="39">
        <v>0</v>
      </c>
      <c r="AK27" s="40"/>
      <c r="AL27" s="40"/>
      <c r="AM27" s="40"/>
      <c r="AN27" s="39">
        <v>0</v>
      </c>
      <c r="AO27" s="40"/>
      <c r="AP27" s="39">
        <v>0</v>
      </c>
    </row>
    <row r="28" spans="1:42"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row>
    <row r="29" spans="1:42" s="1" customFormat="1" ht="20.100000000000001" customHeight="1" x14ac:dyDescent="0.25">
      <c r="A29" s="3"/>
      <c r="B29" s="6"/>
      <c r="C29" s="42" t="s">
        <v>112</v>
      </c>
      <c r="D29" s="43"/>
      <c r="E29" s="5"/>
      <c r="F29" s="44">
        <v>0</v>
      </c>
      <c r="G29" s="45"/>
      <c r="H29" s="45"/>
      <c r="I29" s="45"/>
      <c r="J29" s="44">
        <v>0</v>
      </c>
      <c r="K29" s="44">
        <v>0</v>
      </c>
      <c r="L29" s="44">
        <v>0</v>
      </c>
      <c r="M29" s="45"/>
      <c r="N29" s="44">
        <v>0</v>
      </c>
      <c r="O29" s="45"/>
      <c r="P29" s="45"/>
      <c r="Q29" s="45"/>
      <c r="R29" s="44">
        <v>0</v>
      </c>
      <c r="S29" s="44">
        <v>0</v>
      </c>
      <c r="T29" s="44">
        <v>0</v>
      </c>
      <c r="U29" s="44">
        <v>0</v>
      </c>
      <c r="V29" s="44">
        <v>0</v>
      </c>
      <c r="W29" s="45"/>
      <c r="X29" s="44">
        <v>0</v>
      </c>
      <c r="Y29" s="44">
        <v>0</v>
      </c>
      <c r="Z29" s="44">
        <v>0</v>
      </c>
      <c r="AA29" s="44">
        <v>0</v>
      </c>
      <c r="AB29" s="44">
        <v>0</v>
      </c>
      <c r="AC29" s="44">
        <v>0</v>
      </c>
      <c r="AD29" s="44">
        <v>0</v>
      </c>
      <c r="AE29" s="45"/>
      <c r="AF29" s="44">
        <v>0</v>
      </c>
      <c r="AG29" s="45"/>
      <c r="AH29" s="45"/>
      <c r="AI29" s="45"/>
      <c r="AJ29" s="44">
        <v>0</v>
      </c>
      <c r="AK29" s="45"/>
      <c r="AL29" s="45"/>
      <c r="AM29" s="45"/>
      <c r="AN29" s="44">
        <v>0</v>
      </c>
      <c r="AO29" s="45"/>
      <c r="AP29" s="44">
        <v>0</v>
      </c>
    </row>
    <row r="30" spans="1:42"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row>
    <row r="31" spans="1:42"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row>
    <row r="32" spans="1:42" ht="20.100000000000001" customHeight="1" x14ac:dyDescent="0.2">
      <c r="D32" s="2" t="s">
        <v>98</v>
      </c>
      <c r="F32" s="37">
        <v>0</v>
      </c>
      <c r="G32" s="37"/>
      <c r="H32" s="37"/>
      <c r="I32" s="37"/>
      <c r="J32" s="37">
        <v>0</v>
      </c>
      <c r="K32" s="37">
        <v>0</v>
      </c>
      <c r="L32" s="37">
        <v>0</v>
      </c>
      <c r="M32" s="37"/>
      <c r="N32" s="37">
        <v>0</v>
      </c>
      <c r="O32" s="37"/>
      <c r="P32" s="37"/>
      <c r="Q32" s="37"/>
      <c r="R32" s="37">
        <v>0</v>
      </c>
      <c r="S32" s="37">
        <v>0</v>
      </c>
      <c r="T32" s="37">
        <v>0</v>
      </c>
      <c r="U32" s="37">
        <v>0</v>
      </c>
      <c r="V32" s="37">
        <v>0</v>
      </c>
      <c r="W32" s="37"/>
      <c r="X32" s="37">
        <v>0</v>
      </c>
      <c r="Y32" s="37">
        <v>0</v>
      </c>
      <c r="Z32" s="37">
        <v>0</v>
      </c>
      <c r="AA32" s="37">
        <v>0</v>
      </c>
      <c r="AB32" s="37">
        <v>0</v>
      </c>
      <c r="AC32" s="37">
        <v>0</v>
      </c>
      <c r="AD32" s="37">
        <v>0</v>
      </c>
      <c r="AE32" s="37"/>
      <c r="AF32" s="37">
        <v>0</v>
      </c>
      <c r="AG32" s="37"/>
      <c r="AH32" s="37"/>
      <c r="AI32" s="37"/>
      <c r="AJ32" s="37">
        <v>0</v>
      </c>
      <c r="AK32" s="37"/>
      <c r="AL32" s="37"/>
      <c r="AM32" s="37"/>
      <c r="AN32" s="37">
        <v>0</v>
      </c>
      <c r="AO32" s="37"/>
      <c r="AP32" s="37">
        <v>0</v>
      </c>
    </row>
    <row r="33" spans="4:42" ht="20.100000000000001" customHeight="1" x14ac:dyDescent="0.2">
      <c r="D33" s="38" t="s">
        <v>99</v>
      </c>
      <c r="F33" s="39">
        <v>0</v>
      </c>
      <c r="G33" s="40"/>
      <c r="H33" s="40"/>
      <c r="I33" s="40"/>
      <c r="J33" s="39">
        <v>0</v>
      </c>
      <c r="K33" s="39">
        <v>0</v>
      </c>
      <c r="L33" s="39">
        <v>0</v>
      </c>
      <c r="M33" s="40"/>
      <c r="N33" s="39">
        <v>0</v>
      </c>
      <c r="O33" s="40"/>
      <c r="P33" s="40"/>
      <c r="Q33" s="40"/>
      <c r="R33" s="39">
        <v>0</v>
      </c>
      <c r="S33" s="39">
        <v>0</v>
      </c>
      <c r="T33" s="39">
        <v>0</v>
      </c>
      <c r="U33" s="39">
        <v>0</v>
      </c>
      <c r="V33" s="39">
        <v>0</v>
      </c>
      <c r="W33" s="40"/>
      <c r="X33" s="39">
        <v>0</v>
      </c>
      <c r="Y33" s="39">
        <v>0</v>
      </c>
      <c r="Z33" s="39">
        <v>0</v>
      </c>
      <c r="AA33" s="39">
        <v>0</v>
      </c>
      <c r="AB33" s="39">
        <v>0</v>
      </c>
      <c r="AC33" s="39">
        <v>0</v>
      </c>
      <c r="AD33" s="39">
        <v>0</v>
      </c>
      <c r="AE33" s="40"/>
      <c r="AF33" s="39">
        <v>0</v>
      </c>
      <c r="AG33" s="40"/>
      <c r="AH33" s="40"/>
      <c r="AI33" s="40"/>
      <c r="AJ33" s="39">
        <v>0</v>
      </c>
      <c r="AK33" s="40"/>
      <c r="AL33" s="40"/>
      <c r="AM33" s="40"/>
      <c r="AN33" s="39">
        <v>0</v>
      </c>
      <c r="AO33" s="40"/>
      <c r="AP33" s="39">
        <v>0</v>
      </c>
    </row>
    <row r="34" spans="4:42" ht="20.100000000000001" customHeight="1" x14ac:dyDescent="0.2">
      <c r="D34" s="2" t="s">
        <v>113</v>
      </c>
      <c r="F34" s="37">
        <v>0</v>
      </c>
      <c r="G34" s="37"/>
      <c r="H34" s="37"/>
      <c r="I34" s="37"/>
      <c r="J34" s="37">
        <v>0</v>
      </c>
      <c r="K34" s="37">
        <v>0</v>
      </c>
      <c r="L34" s="37">
        <v>0</v>
      </c>
      <c r="M34" s="37"/>
      <c r="N34" s="37">
        <v>0</v>
      </c>
      <c r="O34" s="37"/>
      <c r="P34" s="37"/>
      <c r="Q34" s="37"/>
      <c r="R34" s="37">
        <v>0</v>
      </c>
      <c r="S34" s="37">
        <v>0</v>
      </c>
      <c r="T34" s="37">
        <v>0</v>
      </c>
      <c r="U34" s="37">
        <v>0</v>
      </c>
      <c r="V34" s="37">
        <v>0</v>
      </c>
      <c r="W34" s="37"/>
      <c r="X34" s="37">
        <v>0</v>
      </c>
      <c r="Y34" s="37">
        <v>0</v>
      </c>
      <c r="Z34" s="37">
        <v>0</v>
      </c>
      <c r="AA34" s="37">
        <v>0</v>
      </c>
      <c r="AB34" s="37">
        <v>0</v>
      </c>
      <c r="AC34" s="37">
        <v>0</v>
      </c>
      <c r="AD34" s="37">
        <v>0</v>
      </c>
      <c r="AE34" s="37"/>
      <c r="AF34" s="37">
        <v>0</v>
      </c>
      <c r="AG34" s="37"/>
      <c r="AH34" s="37"/>
      <c r="AI34" s="37"/>
      <c r="AJ34" s="37">
        <v>0</v>
      </c>
      <c r="AK34" s="37"/>
      <c r="AL34" s="37"/>
      <c r="AM34" s="37"/>
      <c r="AN34" s="37">
        <v>0</v>
      </c>
      <c r="AO34" s="37"/>
      <c r="AP34" s="37">
        <v>0</v>
      </c>
    </row>
    <row r="35" spans="4:42" ht="20.100000000000001" customHeight="1" x14ac:dyDescent="0.2">
      <c r="D35" s="38" t="s">
        <v>114</v>
      </c>
      <c r="F35" s="39">
        <v>0</v>
      </c>
      <c r="G35" s="40"/>
      <c r="H35" s="40"/>
      <c r="I35" s="40"/>
      <c r="J35" s="39">
        <v>0</v>
      </c>
      <c r="K35" s="39">
        <v>0</v>
      </c>
      <c r="L35" s="39">
        <v>0</v>
      </c>
      <c r="M35" s="40"/>
      <c r="N35" s="39">
        <v>0</v>
      </c>
      <c r="O35" s="40"/>
      <c r="P35" s="40"/>
      <c r="Q35" s="40"/>
      <c r="R35" s="39">
        <v>0</v>
      </c>
      <c r="S35" s="39">
        <v>0</v>
      </c>
      <c r="T35" s="39">
        <v>0</v>
      </c>
      <c r="U35" s="39">
        <v>0</v>
      </c>
      <c r="V35" s="39">
        <v>0</v>
      </c>
      <c r="W35" s="40"/>
      <c r="X35" s="39">
        <v>0</v>
      </c>
      <c r="Y35" s="39">
        <v>0</v>
      </c>
      <c r="Z35" s="39">
        <v>0</v>
      </c>
      <c r="AA35" s="39">
        <v>0</v>
      </c>
      <c r="AB35" s="39">
        <v>0</v>
      </c>
      <c r="AC35" s="39">
        <v>0</v>
      </c>
      <c r="AD35" s="39">
        <v>0</v>
      </c>
      <c r="AE35" s="40"/>
      <c r="AF35" s="39">
        <v>0</v>
      </c>
      <c r="AG35" s="40"/>
      <c r="AH35" s="40"/>
      <c r="AI35" s="40"/>
      <c r="AJ35" s="39">
        <v>0</v>
      </c>
      <c r="AK35" s="40"/>
      <c r="AL35" s="40"/>
      <c r="AM35" s="40"/>
      <c r="AN35" s="39">
        <v>0</v>
      </c>
      <c r="AO35" s="40"/>
      <c r="AP35" s="39">
        <v>0</v>
      </c>
    </row>
    <row r="36" spans="4:42" ht="20.100000000000001" customHeight="1" x14ac:dyDescent="0.2">
      <c r="D36" s="2" t="s">
        <v>115</v>
      </c>
      <c r="F36" s="37">
        <v>0</v>
      </c>
      <c r="G36" s="37"/>
      <c r="H36" s="37"/>
      <c r="I36" s="37"/>
      <c r="J36" s="37">
        <v>0</v>
      </c>
      <c r="K36" s="37">
        <v>0</v>
      </c>
      <c r="L36" s="37">
        <v>0</v>
      </c>
      <c r="M36" s="37"/>
      <c r="N36" s="37">
        <v>0</v>
      </c>
      <c r="O36" s="37"/>
      <c r="P36" s="37"/>
      <c r="Q36" s="37"/>
      <c r="R36" s="37">
        <v>0</v>
      </c>
      <c r="S36" s="37">
        <v>0</v>
      </c>
      <c r="T36" s="37">
        <v>0</v>
      </c>
      <c r="U36" s="37">
        <v>0</v>
      </c>
      <c r="V36" s="37">
        <v>0</v>
      </c>
      <c r="W36" s="37"/>
      <c r="X36" s="37">
        <v>0</v>
      </c>
      <c r="Y36" s="37">
        <v>0</v>
      </c>
      <c r="Z36" s="37">
        <v>0</v>
      </c>
      <c r="AA36" s="37">
        <v>0</v>
      </c>
      <c r="AB36" s="37">
        <v>0</v>
      </c>
      <c r="AC36" s="37">
        <v>0</v>
      </c>
      <c r="AD36" s="37">
        <v>0</v>
      </c>
      <c r="AE36" s="37"/>
      <c r="AF36" s="37">
        <v>0</v>
      </c>
      <c r="AG36" s="37"/>
      <c r="AH36" s="37"/>
      <c r="AI36" s="37"/>
      <c r="AJ36" s="37">
        <v>0</v>
      </c>
      <c r="AK36" s="37"/>
      <c r="AL36" s="37"/>
      <c r="AM36" s="37"/>
      <c r="AN36" s="37">
        <v>0</v>
      </c>
      <c r="AO36" s="37"/>
      <c r="AP36" s="37">
        <v>0</v>
      </c>
    </row>
    <row r="37" spans="4:42" ht="20.100000000000001" customHeight="1" x14ac:dyDescent="0.2">
      <c r="D37" s="38" t="s">
        <v>116</v>
      </c>
      <c r="F37" s="39">
        <v>0</v>
      </c>
      <c r="G37" s="40"/>
      <c r="H37" s="40"/>
      <c r="I37" s="40"/>
      <c r="J37" s="39">
        <v>0</v>
      </c>
      <c r="K37" s="39">
        <v>0</v>
      </c>
      <c r="L37" s="39">
        <v>0</v>
      </c>
      <c r="M37" s="40"/>
      <c r="N37" s="39">
        <v>0</v>
      </c>
      <c r="O37" s="40"/>
      <c r="P37" s="40"/>
      <c r="Q37" s="40"/>
      <c r="R37" s="39">
        <v>0</v>
      </c>
      <c r="S37" s="39">
        <v>0</v>
      </c>
      <c r="T37" s="39">
        <v>0</v>
      </c>
      <c r="U37" s="39">
        <v>0</v>
      </c>
      <c r="V37" s="39">
        <v>0</v>
      </c>
      <c r="W37" s="40"/>
      <c r="X37" s="39">
        <v>0</v>
      </c>
      <c r="Y37" s="39">
        <v>0</v>
      </c>
      <c r="Z37" s="39">
        <v>0</v>
      </c>
      <c r="AA37" s="39">
        <v>0</v>
      </c>
      <c r="AB37" s="39">
        <v>0</v>
      </c>
      <c r="AC37" s="39">
        <v>0</v>
      </c>
      <c r="AD37" s="39">
        <v>0</v>
      </c>
      <c r="AE37" s="40"/>
      <c r="AF37" s="39">
        <v>0</v>
      </c>
      <c r="AG37" s="40"/>
      <c r="AH37" s="40"/>
      <c r="AI37" s="40"/>
      <c r="AJ37" s="39">
        <v>0</v>
      </c>
      <c r="AK37" s="40"/>
      <c r="AL37" s="40"/>
      <c r="AM37" s="40"/>
      <c r="AN37" s="39">
        <v>0</v>
      </c>
      <c r="AO37" s="40"/>
      <c r="AP37" s="39">
        <v>0</v>
      </c>
    </row>
    <row r="38" spans="4:42" ht="20.100000000000001" customHeight="1" x14ac:dyDescent="0.2">
      <c r="D38" s="2" t="s">
        <v>117</v>
      </c>
      <c r="F38" s="37">
        <v>0</v>
      </c>
      <c r="G38" s="37"/>
      <c r="H38" s="37"/>
      <c r="I38" s="37"/>
      <c r="J38" s="37">
        <v>0</v>
      </c>
      <c r="K38" s="37">
        <v>0</v>
      </c>
      <c r="L38" s="37">
        <v>0</v>
      </c>
      <c r="M38" s="37"/>
      <c r="N38" s="37">
        <v>0</v>
      </c>
      <c r="O38" s="37"/>
      <c r="P38" s="37"/>
      <c r="Q38" s="37"/>
      <c r="R38" s="37">
        <v>0</v>
      </c>
      <c r="S38" s="37">
        <v>0</v>
      </c>
      <c r="T38" s="37">
        <v>0</v>
      </c>
      <c r="U38" s="37">
        <v>0</v>
      </c>
      <c r="V38" s="37">
        <v>0</v>
      </c>
      <c r="W38" s="37"/>
      <c r="X38" s="37">
        <v>0</v>
      </c>
      <c r="Y38" s="37">
        <v>0</v>
      </c>
      <c r="Z38" s="37">
        <v>0</v>
      </c>
      <c r="AA38" s="37">
        <v>0</v>
      </c>
      <c r="AB38" s="37">
        <v>0</v>
      </c>
      <c r="AC38" s="37">
        <v>0</v>
      </c>
      <c r="AD38" s="37">
        <v>0</v>
      </c>
      <c r="AE38" s="37"/>
      <c r="AF38" s="37">
        <v>0</v>
      </c>
      <c r="AG38" s="37"/>
      <c r="AH38" s="37"/>
      <c r="AI38" s="37"/>
      <c r="AJ38" s="37">
        <v>0</v>
      </c>
      <c r="AK38" s="37"/>
      <c r="AL38" s="37"/>
      <c r="AM38" s="37"/>
      <c r="AN38" s="37">
        <v>0</v>
      </c>
      <c r="AO38" s="37"/>
      <c r="AP38" s="37">
        <v>0</v>
      </c>
    </row>
    <row r="39" spans="4:42" ht="20.100000000000001" customHeight="1" x14ac:dyDescent="0.2">
      <c r="D39" s="38" t="s">
        <v>105</v>
      </c>
      <c r="F39" s="39">
        <v>0</v>
      </c>
      <c r="G39" s="40"/>
      <c r="H39" s="40"/>
      <c r="I39" s="40"/>
      <c r="J39" s="39">
        <v>0</v>
      </c>
      <c r="K39" s="39">
        <v>0</v>
      </c>
      <c r="L39" s="39">
        <v>0</v>
      </c>
      <c r="M39" s="40"/>
      <c r="N39" s="39">
        <v>0</v>
      </c>
      <c r="O39" s="40"/>
      <c r="P39" s="40"/>
      <c r="Q39" s="40"/>
      <c r="R39" s="39">
        <v>0</v>
      </c>
      <c r="S39" s="39">
        <v>0</v>
      </c>
      <c r="T39" s="39">
        <v>0</v>
      </c>
      <c r="U39" s="39">
        <v>0</v>
      </c>
      <c r="V39" s="39">
        <v>0</v>
      </c>
      <c r="W39" s="40"/>
      <c r="X39" s="39">
        <v>0</v>
      </c>
      <c r="Y39" s="39">
        <v>0</v>
      </c>
      <c r="Z39" s="39">
        <v>0</v>
      </c>
      <c r="AA39" s="39">
        <v>0</v>
      </c>
      <c r="AB39" s="39">
        <v>0</v>
      </c>
      <c r="AC39" s="39">
        <v>0</v>
      </c>
      <c r="AD39" s="39">
        <v>0</v>
      </c>
      <c r="AE39" s="40"/>
      <c r="AF39" s="39">
        <v>0</v>
      </c>
      <c r="AG39" s="40"/>
      <c r="AH39" s="40"/>
      <c r="AI39" s="40"/>
      <c r="AJ39" s="39">
        <v>0</v>
      </c>
      <c r="AK39" s="40"/>
      <c r="AL39" s="40"/>
      <c r="AM39" s="40"/>
      <c r="AN39" s="39">
        <v>0</v>
      </c>
      <c r="AO39" s="40"/>
      <c r="AP39" s="39">
        <v>0</v>
      </c>
    </row>
    <row r="40" spans="4:42" ht="20.100000000000001" customHeight="1" x14ac:dyDescent="0.2">
      <c r="D40" s="2" t="s">
        <v>106</v>
      </c>
      <c r="F40" s="37">
        <v>0</v>
      </c>
      <c r="G40" s="37"/>
      <c r="H40" s="37"/>
      <c r="I40" s="37"/>
      <c r="J40" s="37">
        <v>0</v>
      </c>
      <c r="K40" s="37">
        <v>0</v>
      </c>
      <c r="L40" s="37">
        <v>0</v>
      </c>
      <c r="M40" s="37"/>
      <c r="N40" s="37">
        <v>0</v>
      </c>
      <c r="O40" s="37"/>
      <c r="P40" s="37"/>
      <c r="Q40" s="37"/>
      <c r="R40" s="37">
        <v>0</v>
      </c>
      <c r="S40" s="37">
        <v>0</v>
      </c>
      <c r="T40" s="37">
        <v>0</v>
      </c>
      <c r="U40" s="37">
        <v>0</v>
      </c>
      <c r="V40" s="37">
        <v>0</v>
      </c>
      <c r="W40" s="37"/>
      <c r="X40" s="37">
        <v>0</v>
      </c>
      <c r="Y40" s="37">
        <v>0</v>
      </c>
      <c r="Z40" s="37">
        <v>0</v>
      </c>
      <c r="AA40" s="37">
        <v>0</v>
      </c>
      <c r="AB40" s="37">
        <v>0</v>
      </c>
      <c r="AC40" s="37">
        <v>0</v>
      </c>
      <c r="AD40" s="37">
        <v>0</v>
      </c>
      <c r="AE40" s="37"/>
      <c r="AF40" s="37">
        <v>0</v>
      </c>
      <c r="AG40" s="37"/>
      <c r="AH40" s="37"/>
      <c r="AI40" s="37"/>
      <c r="AJ40" s="37">
        <v>0</v>
      </c>
      <c r="AK40" s="37"/>
      <c r="AL40" s="37"/>
      <c r="AM40" s="37"/>
      <c r="AN40" s="37">
        <v>0</v>
      </c>
      <c r="AO40" s="37"/>
      <c r="AP40" s="37">
        <v>0</v>
      </c>
    </row>
    <row r="41" spans="4:42" ht="20.100000000000001" customHeight="1" x14ac:dyDescent="0.2">
      <c r="D41" s="38" t="s">
        <v>118</v>
      </c>
      <c r="F41" s="39">
        <v>0</v>
      </c>
      <c r="G41" s="40"/>
      <c r="H41" s="40"/>
      <c r="I41" s="40"/>
      <c r="J41" s="39">
        <v>0</v>
      </c>
      <c r="K41" s="39">
        <v>0</v>
      </c>
      <c r="L41" s="39">
        <v>0</v>
      </c>
      <c r="M41" s="40"/>
      <c r="N41" s="39">
        <v>0</v>
      </c>
      <c r="O41" s="40"/>
      <c r="P41" s="40"/>
      <c r="Q41" s="40"/>
      <c r="R41" s="39">
        <v>0</v>
      </c>
      <c r="S41" s="39">
        <v>0</v>
      </c>
      <c r="T41" s="39">
        <v>0</v>
      </c>
      <c r="U41" s="39">
        <v>0</v>
      </c>
      <c r="V41" s="39">
        <v>0</v>
      </c>
      <c r="W41" s="40"/>
      <c r="X41" s="39">
        <v>0</v>
      </c>
      <c r="Y41" s="39">
        <v>0</v>
      </c>
      <c r="Z41" s="39">
        <v>0</v>
      </c>
      <c r="AA41" s="39">
        <v>0</v>
      </c>
      <c r="AB41" s="39">
        <v>0</v>
      </c>
      <c r="AC41" s="39">
        <v>0</v>
      </c>
      <c r="AD41" s="39">
        <v>0</v>
      </c>
      <c r="AE41" s="40"/>
      <c r="AF41" s="39">
        <v>0</v>
      </c>
      <c r="AG41" s="40"/>
      <c r="AH41" s="40"/>
      <c r="AI41" s="40"/>
      <c r="AJ41" s="39">
        <v>0</v>
      </c>
      <c r="AK41" s="40"/>
      <c r="AL41" s="40"/>
      <c r="AM41" s="40"/>
      <c r="AN41" s="39">
        <v>0</v>
      </c>
      <c r="AO41" s="40"/>
      <c r="AP41" s="39">
        <v>0</v>
      </c>
    </row>
    <row r="42" spans="4:42" ht="20.100000000000001" customHeight="1" x14ac:dyDescent="0.2">
      <c r="D42" s="2" t="s">
        <v>108</v>
      </c>
      <c r="F42" s="37">
        <v>0</v>
      </c>
      <c r="G42" s="37"/>
      <c r="H42" s="37"/>
      <c r="I42" s="37"/>
      <c r="J42" s="37">
        <v>0</v>
      </c>
      <c r="K42" s="37">
        <v>0</v>
      </c>
      <c r="L42" s="37">
        <v>0</v>
      </c>
      <c r="M42" s="37"/>
      <c r="N42" s="37">
        <v>0</v>
      </c>
      <c r="O42" s="37"/>
      <c r="P42" s="37"/>
      <c r="Q42" s="37"/>
      <c r="R42" s="37">
        <v>0</v>
      </c>
      <c r="S42" s="37">
        <v>0</v>
      </c>
      <c r="T42" s="37">
        <v>0</v>
      </c>
      <c r="U42" s="37">
        <v>0</v>
      </c>
      <c r="V42" s="37">
        <v>0</v>
      </c>
      <c r="W42" s="37"/>
      <c r="X42" s="37">
        <v>0</v>
      </c>
      <c r="Y42" s="37">
        <v>0</v>
      </c>
      <c r="Z42" s="37">
        <v>0</v>
      </c>
      <c r="AA42" s="37">
        <v>0</v>
      </c>
      <c r="AB42" s="37">
        <v>0</v>
      </c>
      <c r="AC42" s="37">
        <v>0</v>
      </c>
      <c r="AD42" s="37">
        <v>0</v>
      </c>
      <c r="AE42" s="37"/>
      <c r="AF42" s="37">
        <v>0</v>
      </c>
      <c r="AG42" s="37"/>
      <c r="AH42" s="37"/>
      <c r="AI42" s="37"/>
      <c r="AJ42" s="37">
        <v>0</v>
      </c>
      <c r="AK42" s="37"/>
      <c r="AL42" s="37"/>
      <c r="AM42" s="37"/>
      <c r="AN42" s="37">
        <v>0</v>
      </c>
      <c r="AO42" s="37"/>
      <c r="AP42" s="37">
        <v>0</v>
      </c>
    </row>
    <row r="43" spans="4:42" ht="20.100000000000001" customHeight="1" x14ac:dyDescent="0.2">
      <c r="D43" s="38" t="s">
        <v>109</v>
      </c>
      <c r="F43" s="39">
        <v>0</v>
      </c>
      <c r="G43" s="40"/>
      <c r="H43" s="40"/>
      <c r="I43" s="40"/>
      <c r="J43" s="39">
        <v>0</v>
      </c>
      <c r="K43" s="39">
        <v>0</v>
      </c>
      <c r="L43" s="39">
        <v>0</v>
      </c>
      <c r="M43" s="40"/>
      <c r="N43" s="39">
        <v>0</v>
      </c>
      <c r="O43" s="40"/>
      <c r="P43" s="40"/>
      <c r="Q43" s="40"/>
      <c r="R43" s="39">
        <v>0</v>
      </c>
      <c r="S43" s="39">
        <v>0</v>
      </c>
      <c r="T43" s="39">
        <v>0</v>
      </c>
      <c r="U43" s="39">
        <v>0</v>
      </c>
      <c r="V43" s="39">
        <v>0</v>
      </c>
      <c r="W43" s="40"/>
      <c r="X43" s="39">
        <v>0</v>
      </c>
      <c r="Y43" s="39">
        <v>0</v>
      </c>
      <c r="Z43" s="39">
        <v>0</v>
      </c>
      <c r="AA43" s="39">
        <v>0</v>
      </c>
      <c r="AB43" s="39">
        <v>0</v>
      </c>
      <c r="AC43" s="39">
        <v>0</v>
      </c>
      <c r="AD43" s="39">
        <v>0</v>
      </c>
      <c r="AE43" s="40"/>
      <c r="AF43" s="39">
        <v>0</v>
      </c>
      <c r="AG43" s="40"/>
      <c r="AH43" s="40"/>
      <c r="AI43" s="40"/>
      <c r="AJ43" s="39">
        <v>0</v>
      </c>
      <c r="AK43" s="40"/>
      <c r="AL43" s="40"/>
      <c r="AM43" s="40"/>
      <c r="AN43" s="39">
        <v>0</v>
      </c>
      <c r="AO43" s="40"/>
      <c r="AP43" s="39">
        <v>0</v>
      </c>
    </row>
    <row r="44" spans="4:42" ht="20.100000000000001" customHeight="1" x14ac:dyDescent="0.2">
      <c r="D44" s="2" t="s">
        <v>110</v>
      </c>
      <c r="F44" s="37">
        <v>0</v>
      </c>
      <c r="G44" s="37"/>
      <c r="H44" s="37"/>
      <c r="I44" s="37"/>
      <c r="J44" s="37">
        <v>0</v>
      </c>
      <c r="K44" s="37">
        <v>0</v>
      </c>
      <c r="L44" s="37">
        <v>0</v>
      </c>
      <c r="M44" s="37"/>
      <c r="N44" s="37">
        <v>0</v>
      </c>
      <c r="O44" s="37"/>
      <c r="P44" s="37"/>
      <c r="Q44" s="37"/>
      <c r="R44" s="37">
        <v>0</v>
      </c>
      <c r="S44" s="37">
        <v>0</v>
      </c>
      <c r="T44" s="37">
        <v>0</v>
      </c>
      <c r="U44" s="37">
        <v>0</v>
      </c>
      <c r="V44" s="37">
        <v>0</v>
      </c>
      <c r="W44" s="37"/>
      <c r="X44" s="37">
        <v>0</v>
      </c>
      <c r="Y44" s="37">
        <v>0</v>
      </c>
      <c r="Z44" s="37">
        <v>0</v>
      </c>
      <c r="AA44" s="37">
        <v>0</v>
      </c>
      <c r="AB44" s="37">
        <v>0</v>
      </c>
      <c r="AC44" s="37">
        <v>0</v>
      </c>
      <c r="AD44" s="37">
        <v>0</v>
      </c>
      <c r="AE44" s="37"/>
      <c r="AF44" s="37">
        <v>0</v>
      </c>
      <c r="AG44" s="37"/>
      <c r="AH44" s="37"/>
      <c r="AI44" s="37"/>
      <c r="AJ44" s="37">
        <v>0</v>
      </c>
      <c r="AK44" s="37"/>
      <c r="AL44" s="37"/>
      <c r="AM44" s="37"/>
      <c r="AN44" s="37">
        <v>0</v>
      </c>
      <c r="AO44" s="37"/>
      <c r="AP44" s="37">
        <v>0</v>
      </c>
    </row>
    <row r="45" spans="4:42" ht="20.100000000000001" customHeight="1" x14ac:dyDescent="0.2">
      <c r="D45" s="38" t="s">
        <v>111</v>
      </c>
      <c r="F45" s="39">
        <v>0</v>
      </c>
      <c r="G45" s="40"/>
      <c r="H45" s="40"/>
      <c r="I45" s="40"/>
      <c r="J45" s="39">
        <v>0</v>
      </c>
      <c r="K45" s="39">
        <v>0</v>
      </c>
      <c r="L45" s="39">
        <v>0</v>
      </c>
      <c r="M45" s="40"/>
      <c r="N45" s="39">
        <v>0</v>
      </c>
      <c r="O45" s="40"/>
      <c r="P45" s="40"/>
      <c r="Q45" s="40"/>
      <c r="R45" s="39">
        <v>0</v>
      </c>
      <c r="S45" s="39">
        <v>0</v>
      </c>
      <c r="T45" s="39">
        <v>0</v>
      </c>
      <c r="U45" s="39">
        <v>0</v>
      </c>
      <c r="V45" s="39">
        <v>0</v>
      </c>
      <c r="W45" s="40"/>
      <c r="X45" s="39">
        <v>0</v>
      </c>
      <c r="Y45" s="39">
        <v>0</v>
      </c>
      <c r="Z45" s="39">
        <v>0</v>
      </c>
      <c r="AA45" s="39">
        <v>0</v>
      </c>
      <c r="AB45" s="39">
        <v>0</v>
      </c>
      <c r="AC45" s="39">
        <v>0</v>
      </c>
      <c r="AD45" s="39">
        <v>0</v>
      </c>
      <c r="AE45" s="40"/>
      <c r="AF45" s="39">
        <v>0</v>
      </c>
      <c r="AG45" s="40"/>
      <c r="AH45" s="40"/>
      <c r="AI45" s="40"/>
      <c r="AJ45" s="39">
        <v>0</v>
      </c>
      <c r="AK45" s="40"/>
      <c r="AL45" s="40"/>
      <c r="AM45" s="40"/>
      <c r="AN45" s="39">
        <v>0</v>
      </c>
      <c r="AO45" s="40"/>
      <c r="AP45" s="39">
        <v>0</v>
      </c>
    </row>
    <row r="46" spans="4:42" ht="20.100000000000001" customHeight="1" x14ac:dyDescent="0.2">
      <c r="D46" s="2" t="s">
        <v>119</v>
      </c>
      <c r="F46" s="37">
        <v>0</v>
      </c>
      <c r="G46" s="37"/>
      <c r="H46" s="37"/>
      <c r="I46" s="37"/>
      <c r="J46" s="37">
        <v>0</v>
      </c>
      <c r="K46" s="37">
        <v>0</v>
      </c>
      <c r="L46" s="37">
        <v>0</v>
      </c>
      <c r="M46" s="37"/>
      <c r="N46" s="37">
        <v>0</v>
      </c>
      <c r="O46" s="37"/>
      <c r="P46" s="37"/>
      <c r="Q46" s="37"/>
      <c r="R46" s="37">
        <v>0</v>
      </c>
      <c r="S46" s="37">
        <v>0</v>
      </c>
      <c r="T46" s="37">
        <v>0</v>
      </c>
      <c r="U46" s="37">
        <v>0</v>
      </c>
      <c r="V46" s="37">
        <v>0</v>
      </c>
      <c r="W46" s="37"/>
      <c r="X46" s="37">
        <v>0</v>
      </c>
      <c r="Y46" s="37">
        <v>0</v>
      </c>
      <c r="Z46" s="37">
        <v>0</v>
      </c>
      <c r="AA46" s="37">
        <v>0</v>
      </c>
      <c r="AB46" s="37">
        <v>0</v>
      </c>
      <c r="AC46" s="37">
        <v>0</v>
      </c>
      <c r="AD46" s="37">
        <v>0</v>
      </c>
      <c r="AE46" s="37"/>
      <c r="AF46" s="37">
        <v>0</v>
      </c>
      <c r="AG46" s="37"/>
      <c r="AH46" s="37"/>
      <c r="AI46" s="37"/>
      <c r="AJ46" s="37">
        <v>0</v>
      </c>
      <c r="AK46" s="37"/>
      <c r="AL46" s="37"/>
      <c r="AM46" s="37"/>
      <c r="AN46" s="37">
        <v>0</v>
      </c>
      <c r="AO46" s="37"/>
      <c r="AP46" s="37">
        <v>0</v>
      </c>
    </row>
    <row r="47" spans="4:42" ht="20.100000000000001" customHeight="1" x14ac:dyDescent="0.2">
      <c r="D47" s="38" t="s">
        <v>120</v>
      </c>
      <c r="F47" s="39">
        <v>0</v>
      </c>
      <c r="G47" s="40"/>
      <c r="H47" s="40"/>
      <c r="I47" s="40"/>
      <c r="J47" s="39">
        <v>0</v>
      </c>
      <c r="K47" s="39">
        <v>0</v>
      </c>
      <c r="L47" s="39">
        <v>0</v>
      </c>
      <c r="M47" s="40"/>
      <c r="N47" s="39">
        <v>0</v>
      </c>
      <c r="O47" s="40"/>
      <c r="P47" s="40"/>
      <c r="Q47" s="40"/>
      <c r="R47" s="39">
        <v>0</v>
      </c>
      <c r="S47" s="39">
        <v>0</v>
      </c>
      <c r="T47" s="39">
        <v>0</v>
      </c>
      <c r="U47" s="39">
        <v>0</v>
      </c>
      <c r="V47" s="39">
        <v>0</v>
      </c>
      <c r="W47" s="40"/>
      <c r="X47" s="39">
        <v>0</v>
      </c>
      <c r="Y47" s="39">
        <v>0</v>
      </c>
      <c r="Z47" s="39">
        <v>0</v>
      </c>
      <c r="AA47" s="39">
        <v>0</v>
      </c>
      <c r="AB47" s="39">
        <v>0</v>
      </c>
      <c r="AC47" s="39">
        <v>0</v>
      </c>
      <c r="AD47" s="39">
        <v>0</v>
      </c>
      <c r="AE47" s="40"/>
      <c r="AF47" s="39">
        <v>0</v>
      </c>
      <c r="AG47" s="40"/>
      <c r="AH47" s="40"/>
      <c r="AI47" s="40"/>
      <c r="AJ47" s="39">
        <v>0</v>
      </c>
      <c r="AK47" s="40"/>
      <c r="AL47" s="40"/>
      <c r="AM47" s="40"/>
      <c r="AN47" s="39">
        <v>0</v>
      </c>
      <c r="AO47" s="40"/>
      <c r="AP47" s="39">
        <v>0</v>
      </c>
    </row>
    <row r="48" spans="4:42" ht="20.100000000000001" customHeight="1" x14ac:dyDescent="0.2">
      <c r="D48" s="2" t="s">
        <v>368</v>
      </c>
      <c r="F48" s="37">
        <v>0</v>
      </c>
      <c r="G48" s="37"/>
      <c r="H48" s="37"/>
      <c r="I48" s="37"/>
      <c r="J48" s="37">
        <v>0</v>
      </c>
      <c r="K48" s="37">
        <v>0</v>
      </c>
      <c r="L48" s="37">
        <v>0</v>
      </c>
      <c r="M48" s="37"/>
      <c r="N48" s="37">
        <v>0</v>
      </c>
      <c r="O48" s="37"/>
      <c r="P48" s="37"/>
      <c r="Q48" s="37"/>
      <c r="R48" s="37">
        <v>0</v>
      </c>
      <c r="S48" s="37">
        <v>0</v>
      </c>
      <c r="T48" s="37">
        <v>0</v>
      </c>
      <c r="U48" s="37">
        <v>0</v>
      </c>
      <c r="V48" s="37">
        <v>0</v>
      </c>
      <c r="W48" s="37"/>
      <c r="X48" s="37">
        <v>0</v>
      </c>
      <c r="Y48" s="37">
        <v>0</v>
      </c>
      <c r="Z48" s="37">
        <v>0</v>
      </c>
      <c r="AA48" s="37">
        <v>0</v>
      </c>
      <c r="AB48" s="37">
        <v>0</v>
      </c>
      <c r="AC48" s="37">
        <v>0</v>
      </c>
      <c r="AD48" s="37">
        <v>0</v>
      </c>
      <c r="AE48" s="37"/>
      <c r="AF48" s="37">
        <v>0</v>
      </c>
      <c r="AG48" s="37"/>
      <c r="AH48" s="37"/>
      <c r="AI48" s="37"/>
      <c r="AJ48" s="37">
        <v>0</v>
      </c>
      <c r="AK48" s="37"/>
      <c r="AL48" s="37"/>
      <c r="AM48" s="37"/>
      <c r="AN48" s="37">
        <v>0</v>
      </c>
      <c r="AO48" s="37"/>
      <c r="AP48" s="37">
        <v>0</v>
      </c>
    </row>
    <row r="49" spans="1:42" ht="20.100000000000001" customHeight="1" x14ac:dyDescent="0.2">
      <c r="D49" s="38" t="s">
        <v>121</v>
      </c>
      <c r="F49" s="39">
        <v>0</v>
      </c>
      <c r="G49" s="40"/>
      <c r="H49" s="40"/>
      <c r="I49" s="40"/>
      <c r="J49" s="39">
        <v>0</v>
      </c>
      <c r="K49" s="39">
        <v>0</v>
      </c>
      <c r="L49" s="39">
        <v>0</v>
      </c>
      <c r="M49" s="40"/>
      <c r="N49" s="39">
        <v>0</v>
      </c>
      <c r="O49" s="40"/>
      <c r="P49" s="40"/>
      <c r="Q49" s="40"/>
      <c r="R49" s="39">
        <v>0</v>
      </c>
      <c r="S49" s="39">
        <v>0</v>
      </c>
      <c r="T49" s="39">
        <v>0</v>
      </c>
      <c r="U49" s="39">
        <v>0</v>
      </c>
      <c r="V49" s="39">
        <v>0</v>
      </c>
      <c r="W49" s="40"/>
      <c r="X49" s="39">
        <v>0</v>
      </c>
      <c r="Y49" s="39">
        <v>0</v>
      </c>
      <c r="Z49" s="39">
        <v>0</v>
      </c>
      <c r="AA49" s="39">
        <v>0</v>
      </c>
      <c r="AB49" s="39">
        <v>0</v>
      </c>
      <c r="AC49" s="39">
        <v>0</v>
      </c>
      <c r="AD49" s="39">
        <v>0</v>
      </c>
      <c r="AE49" s="40"/>
      <c r="AF49" s="39">
        <v>0</v>
      </c>
      <c r="AG49" s="40"/>
      <c r="AH49" s="40"/>
      <c r="AI49" s="40"/>
      <c r="AJ49" s="39">
        <v>0</v>
      </c>
      <c r="AK49" s="40"/>
      <c r="AL49" s="40"/>
      <c r="AM49" s="40"/>
      <c r="AN49" s="39">
        <v>0</v>
      </c>
      <c r="AO49" s="40"/>
      <c r="AP49" s="39">
        <v>0</v>
      </c>
    </row>
    <row r="50" spans="1:42"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row>
    <row r="51" spans="1:42" s="1" customFormat="1" ht="20.100000000000001" customHeight="1" x14ac:dyDescent="0.2">
      <c r="A51" s="3"/>
      <c r="B51" s="6"/>
      <c r="C51" s="42" t="s">
        <v>122</v>
      </c>
      <c r="D51" s="42"/>
      <c r="E51" s="5"/>
      <c r="F51" s="44">
        <v>0</v>
      </c>
      <c r="G51" s="45"/>
      <c r="H51" s="45"/>
      <c r="I51" s="45"/>
      <c r="J51" s="44">
        <v>0</v>
      </c>
      <c r="K51" s="44">
        <v>0</v>
      </c>
      <c r="L51" s="44">
        <v>0</v>
      </c>
      <c r="M51" s="45"/>
      <c r="N51" s="44">
        <v>0</v>
      </c>
      <c r="O51" s="45"/>
      <c r="P51" s="45"/>
      <c r="Q51" s="45"/>
      <c r="R51" s="44">
        <v>0</v>
      </c>
      <c r="S51" s="44">
        <v>0</v>
      </c>
      <c r="T51" s="44">
        <v>0</v>
      </c>
      <c r="U51" s="44">
        <v>0</v>
      </c>
      <c r="V51" s="44">
        <v>0</v>
      </c>
      <c r="W51" s="45"/>
      <c r="X51" s="44">
        <v>0</v>
      </c>
      <c r="Y51" s="44">
        <v>0</v>
      </c>
      <c r="Z51" s="44">
        <v>0</v>
      </c>
      <c r="AA51" s="44">
        <v>0</v>
      </c>
      <c r="AB51" s="44">
        <v>0</v>
      </c>
      <c r="AC51" s="44">
        <v>0</v>
      </c>
      <c r="AD51" s="44">
        <v>0</v>
      </c>
      <c r="AE51" s="45"/>
      <c r="AF51" s="44">
        <v>0</v>
      </c>
      <c r="AG51" s="45"/>
      <c r="AH51" s="45"/>
      <c r="AI51" s="45"/>
      <c r="AJ51" s="44">
        <v>0</v>
      </c>
      <c r="AK51" s="45"/>
      <c r="AL51" s="45"/>
      <c r="AM51" s="45"/>
      <c r="AN51" s="44">
        <v>0</v>
      </c>
      <c r="AO51" s="45"/>
      <c r="AP51" s="44">
        <v>0</v>
      </c>
    </row>
    <row r="52" spans="1:42"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row>
    <row r="53" spans="1:42"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row>
    <row r="54" spans="1:42" ht="20.100000000000001" customHeight="1" x14ac:dyDescent="0.2">
      <c r="D54" s="2" t="s">
        <v>124</v>
      </c>
      <c r="F54" s="37">
        <v>0</v>
      </c>
      <c r="G54" s="37"/>
      <c r="H54" s="37"/>
      <c r="I54" s="37"/>
      <c r="J54" s="37">
        <v>2</v>
      </c>
      <c r="K54" s="37">
        <v>0</v>
      </c>
      <c r="L54" s="37">
        <v>0</v>
      </c>
      <c r="M54" s="37"/>
      <c r="N54" s="37">
        <v>2</v>
      </c>
      <c r="O54" s="37"/>
      <c r="P54" s="37"/>
      <c r="Q54" s="37"/>
      <c r="R54" s="37">
        <v>0</v>
      </c>
      <c r="S54" s="37">
        <v>0</v>
      </c>
      <c r="T54" s="37">
        <v>2</v>
      </c>
      <c r="U54" s="37">
        <v>0</v>
      </c>
      <c r="V54" s="37">
        <v>0</v>
      </c>
      <c r="W54" s="37"/>
      <c r="X54" s="37">
        <v>0</v>
      </c>
      <c r="Y54" s="37">
        <v>0</v>
      </c>
      <c r="Z54" s="37">
        <v>0</v>
      </c>
      <c r="AA54" s="37">
        <v>0</v>
      </c>
      <c r="AB54" s="37">
        <v>0</v>
      </c>
      <c r="AC54" s="37">
        <v>0</v>
      </c>
      <c r="AD54" s="37">
        <v>0</v>
      </c>
      <c r="AE54" s="37"/>
      <c r="AF54" s="37">
        <v>2</v>
      </c>
      <c r="AG54" s="37"/>
      <c r="AH54" s="37"/>
      <c r="AI54" s="37"/>
      <c r="AJ54" s="37">
        <v>0</v>
      </c>
      <c r="AK54" s="37"/>
      <c r="AL54" s="37"/>
      <c r="AM54" s="37"/>
      <c r="AN54" s="37">
        <v>0</v>
      </c>
      <c r="AO54" s="37"/>
      <c r="AP54" s="37">
        <v>0</v>
      </c>
    </row>
    <row r="55" spans="1:42" ht="20.100000000000001" customHeight="1" x14ac:dyDescent="0.2">
      <c r="D55" s="38" t="s">
        <v>99</v>
      </c>
      <c r="F55" s="39">
        <v>0</v>
      </c>
      <c r="G55" s="40"/>
      <c r="H55" s="40"/>
      <c r="I55" s="40"/>
      <c r="J55" s="39">
        <v>2</v>
      </c>
      <c r="K55" s="39">
        <v>1</v>
      </c>
      <c r="L55" s="39">
        <v>0</v>
      </c>
      <c r="M55" s="40"/>
      <c r="N55" s="39">
        <v>3</v>
      </c>
      <c r="O55" s="40"/>
      <c r="P55" s="40"/>
      <c r="Q55" s="40"/>
      <c r="R55" s="39">
        <v>0</v>
      </c>
      <c r="S55" s="39">
        <v>1</v>
      </c>
      <c r="T55" s="39">
        <v>1</v>
      </c>
      <c r="U55" s="39">
        <v>0</v>
      </c>
      <c r="V55" s="39">
        <v>0</v>
      </c>
      <c r="W55" s="40"/>
      <c r="X55" s="39">
        <v>0</v>
      </c>
      <c r="Y55" s="39">
        <v>0</v>
      </c>
      <c r="Z55" s="39">
        <v>0</v>
      </c>
      <c r="AA55" s="39">
        <v>0</v>
      </c>
      <c r="AB55" s="39">
        <v>0</v>
      </c>
      <c r="AC55" s="39">
        <v>0</v>
      </c>
      <c r="AD55" s="39">
        <v>0</v>
      </c>
      <c r="AE55" s="40"/>
      <c r="AF55" s="39">
        <v>2</v>
      </c>
      <c r="AG55" s="40"/>
      <c r="AH55" s="40"/>
      <c r="AI55" s="40"/>
      <c r="AJ55" s="39">
        <v>1</v>
      </c>
      <c r="AK55" s="40"/>
      <c r="AL55" s="40"/>
      <c r="AM55" s="40"/>
      <c r="AN55" s="39">
        <v>0</v>
      </c>
      <c r="AO55" s="40"/>
      <c r="AP55" s="39">
        <v>0</v>
      </c>
    </row>
    <row r="56" spans="1:42" ht="20.100000000000001" customHeight="1" x14ac:dyDescent="0.2">
      <c r="D56" s="2" t="s">
        <v>113</v>
      </c>
      <c r="F56" s="37">
        <v>0</v>
      </c>
      <c r="G56" s="37"/>
      <c r="H56" s="37"/>
      <c r="I56" s="37"/>
      <c r="J56" s="37">
        <v>2</v>
      </c>
      <c r="K56" s="37">
        <v>0</v>
      </c>
      <c r="L56" s="37">
        <v>0</v>
      </c>
      <c r="M56" s="37"/>
      <c r="N56" s="37">
        <v>2</v>
      </c>
      <c r="O56" s="37"/>
      <c r="P56" s="37"/>
      <c r="Q56" s="37"/>
      <c r="R56" s="37">
        <v>0</v>
      </c>
      <c r="S56" s="37">
        <v>1</v>
      </c>
      <c r="T56" s="37">
        <v>0</v>
      </c>
      <c r="U56" s="37">
        <v>0</v>
      </c>
      <c r="V56" s="37">
        <v>0</v>
      </c>
      <c r="W56" s="37"/>
      <c r="X56" s="37">
        <v>0</v>
      </c>
      <c r="Y56" s="37">
        <v>0</v>
      </c>
      <c r="Z56" s="37">
        <v>0</v>
      </c>
      <c r="AA56" s="37">
        <v>0</v>
      </c>
      <c r="AB56" s="37">
        <v>0</v>
      </c>
      <c r="AC56" s="37">
        <v>0</v>
      </c>
      <c r="AD56" s="37">
        <v>0</v>
      </c>
      <c r="AE56" s="37"/>
      <c r="AF56" s="37">
        <v>1</v>
      </c>
      <c r="AG56" s="37"/>
      <c r="AH56" s="37"/>
      <c r="AI56" s="37"/>
      <c r="AJ56" s="37">
        <v>1</v>
      </c>
      <c r="AK56" s="37"/>
      <c r="AL56" s="37"/>
      <c r="AM56" s="37"/>
      <c r="AN56" s="37">
        <v>0</v>
      </c>
      <c r="AO56" s="37"/>
      <c r="AP56" s="37">
        <v>0</v>
      </c>
    </row>
    <row r="57" spans="1:42" ht="20.100000000000001" customHeight="1" x14ac:dyDescent="0.2">
      <c r="D57" s="38" t="s">
        <v>101</v>
      </c>
      <c r="F57" s="39">
        <v>28</v>
      </c>
      <c r="G57" s="40"/>
      <c r="H57" s="40"/>
      <c r="I57" s="40"/>
      <c r="J57" s="39">
        <v>2</v>
      </c>
      <c r="K57" s="39">
        <v>0</v>
      </c>
      <c r="L57" s="39">
        <v>0</v>
      </c>
      <c r="M57" s="40"/>
      <c r="N57" s="39">
        <v>2</v>
      </c>
      <c r="O57" s="40"/>
      <c r="P57" s="40"/>
      <c r="Q57" s="40"/>
      <c r="R57" s="39">
        <v>0</v>
      </c>
      <c r="S57" s="39">
        <v>1</v>
      </c>
      <c r="T57" s="39">
        <v>1</v>
      </c>
      <c r="U57" s="39">
        <v>0</v>
      </c>
      <c r="V57" s="39">
        <v>0</v>
      </c>
      <c r="W57" s="40"/>
      <c r="X57" s="39">
        <v>0</v>
      </c>
      <c r="Y57" s="39">
        <v>0</v>
      </c>
      <c r="Z57" s="39">
        <v>0</v>
      </c>
      <c r="AA57" s="39">
        <v>0</v>
      </c>
      <c r="AB57" s="39">
        <v>0</v>
      </c>
      <c r="AC57" s="39">
        <v>0</v>
      </c>
      <c r="AD57" s="39">
        <v>0</v>
      </c>
      <c r="AE57" s="40"/>
      <c r="AF57" s="39">
        <v>2</v>
      </c>
      <c r="AG57" s="40"/>
      <c r="AH57" s="40"/>
      <c r="AI57" s="40"/>
      <c r="AJ57" s="39">
        <v>28</v>
      </c>
      <c r="AK57" s="40"/>
      <c r="AL57" s="40"/>
      <c r="AM57" s="40"/>
      <c r="AN57" s="39">
        <v>0</v>
      </c>
      <c r="AO57" s="40"/>
      <c r="AP57" s="39">
        <v>0</v>
      </c>
    </row>
    <row r="58" spans="1:42" ht="20.100000000000001" customHeight="1" x14ac:dyDescent="0.2">
      <c r="D58" s="2" t="s">
        <v>115</v>
      </c>
      <c r="F58" s="37">
        <v>1</v>
      </c>
      <c r="G58" s="37"/>
      <c r="H58" s="37"/>
      <c r="I58" s="37"/>
      <c r="J58" s="37">
        <v>1</v>
      </c>
      <c r="K58" s="37">
        <v>0</v>
      </c>
      <c r="L58" s="37">
        <v>0</v>
      </c>
      <c r="M58" s="37"/>
      <c r="N58" s="37">
        <v>1</v>
      </c>
      <c r="O58" s="37"/>
      <c r="P58" s="37"/>
      <c r="Q58" s="37"/>
      <c r="R58" s="37">
        <v>0</v>
      </c>
      <c r="S58" s="37">
        <v>1</v>
      </c>
      <c r="T58" s="37">
        <v>0</v>
      </c>
      <c r="U58" s="37">
        <v>0</v>
      </c>
      <c r="V58" s="37">
        <v>0</v>
      </c>
      <c r="W58" s="37"/>
      <c r="X58" s="37">
        <v>0</v>
      </c>
      <c r="Y58" s="37">
        <v>0</v>
      </c>
      <c r="Z58" s="37">
        <v>0</v>
      </c>
      <c r="AA58" s="37">
        <v>0</v>
      </c>
      <c r="AB58" s="37">
        <v>0</v>
      </c>
      <c r="AC58" s="37">
        <v>0</v>
      </c>
      <c r="AD58" s="37">
        <v>0</v>
      </c>
      <c r="AE58" s="37"/>
      <c r="AF58" s="37">
        <v>1</v>
      </c>
      <c r="AG58" s="37"/>
      <c r="AH58" s="37"/>
      <c r="AI58" s="37"/>
      <c r="AJ58" s="37">
        <v>1</v>
      </c>
      <c r="AK58" s="37"/>
      <c r="AL58" s="37"/>
      <c r="AM58" s="37"/>
      <c r="AN58" s="37">
        <v>0</v>
      </c>
      <c r="AO58" s="37"/>
      <c r="AP58" s="37">
        <v>0</v>
      </c>
    </row>
    <row r="59" spans="1:42" ht="20.100000000000001" customHeight="1" x14ac:dyDescent="0.2">
      <c r="D59" s="38" t="s">
        <v>116</v>
      </c>
      <c r="F59" s="39">
        <v>0</v>
      </c>
      <c r="G59" s="40"/>
      <c r="H59" s="40"/>
      <c r="I59" s="40"/>
      <c r="J59" s="39">
        <v>2</v>
      </c>
      <c r="K59" s="39">
        <v>0</v>
      </c>
      <c r="L59" s="39">
        <v>0</v>
      </c>
      <c r="M59" s="40"/>
      <c r="N59" s="39">
        <v>2</v>
      </c>
      <c r="O59" s="40"/>
      <c r="P59" s="40"/>
      <c r="Q59" s="40"/>
      <c r="R59" s="39">
        <v>0</v>
      </c>
      <c r="S59" s="39">
        <v>0</v>
      </c>
      <c r="T59" s="39">
        <v>0</v>
      </c>
      <c r="U59" s="39">
        <v>2</v>
      </c>
      <c r="V59" s="39">
        <v>0</v>
      </c>
      <c r="W59" s="40"/>
      <c r="X59" s="39">
        <v>0</v>
      </c>
      <c r="Y59" s="39">
        <v>0</v>
      </c>
      <c r="Z59" s="39">
        <v>0</v>
      </c>
      <c r="AA59" s="39">
        <v>0</v>
      </c>
      <c r="AB59" s="39">
        <v>0</v>
      </c>
      <c r="AC59" s="39">
        <v>0</v>
      </c>
      <c r="AD59" s="39">
        <v>0</v>
      </c>
      <c r="AE59" s="40"/>
      <c r="AF59" s="39">
        <v>2</v>
      </c>
      <c r="AG59" s="40"/>
      <c r="AH59" s="40"/>
      <c r="AI59" s="40"/>
      <c r="AJ59" s="39">
        <v>0</v>
      </c>
      <c r="AK59" s="40"/>
      <c r="AL59" s="40"/>
      <c r="AM59" s="40"/>
      <c r="AN59" s="39">
        <v>0</v>
      </c>
      <c r="AO59" s="40"/>
      <c r="AP59" s="39">
        <v>0</v>
      </c>
    </row>
    <row r="60" spans="1:42" ht="20.100000000000001" customHeight="1" x14ac:dyDescent="0.2">
      <c r="D60" s="2" t="s">
        <v>104</v>
      </c>
      <c r="F60" s="37">
        <v>0</v>
      </c>
      <c r="G60" s="37"/>
      <c r="H60" s="37"/>
      <c r="I60" s="37"/>
      <c r="J60" s="37">
        <v>2</v>
      </c>
      <c r="K60" s="37">
        <v>0</v>
      </c>
      <c r="L60" s="37">
        <v>0</v>
      </c>
      <c r="M60" s="37"/>
      <c r="N60" s="37">
        <v>2</v>
      </c>
      <c r="O60" s="37"/>
      <c r="P60" s="37"/>
      <c r="Q60" s="37"/>
      <c r="R60" s="37">
        <v>0</v>
      </c>
      <c r="S60" s="37">
        <v>0</v>
      </c>
      <c r="T60" s="37">
        <v>2</v>
      </c>
      <c r="U60" s="37">
        <v>0</v>
      </c>
      <c r="V60" s="37">
        <v>0</v>
      </c>
      <c r="W60" s="37"/>
      <c r="X60" s="37">
        <v>0</v>
      </c>
      <c r="Y60" s="37">
        <v>0</v>
      </c>
      <c r="Z60" s="37">
        <v>0</v>
      </c>
      <c r="AA60" s="37">
        <v>0</v>
      </c>
      <c r="AB60" s="37">
        <v>0</v>
      </c>
      <c r="AC60" s="37">
        <v>0</v>
      </c>
      <c r="AD60" s="37">
        <v>0</v>
      </c>
      <c r="AE60" s="37"/>
      <c r="AF60" s="37">
        <v>2</v>
      </c>
      <c r="AG60" s="37"/>
      <c r="AH60" s="37"/>
      <c r="AI60" s="37"/>
      <c r="AJ60" s="37">
        <v>0</v>
      </c>
      <c r="AK60" s="37"/>
      <c r="AL60" s="37"/>
      <c r="AM60" s="37"/>
      <c r="AN60" s="37">
        <v>0</v>
      </c>
      <c r="AO60" s="37"/>
      <c r="AP60" s="37">
        <v>0</v>
      </c>
    </row>
    <row r="61" spans="1:42" ht="20.100000000000001" customHeight="1" x14ac:dyDescent="0.2">
      <c r="D61" s="38" t="s">
        <v>105</v>
      </c>
      <c r="F61" s="39">
        <v>1</v>
      </c>
      <c r="G61" s="40"/>
      <c r="H61" s="40"/>
      <c r="I61" s="40"/>
      <c r="J61" s="39">
        <v>3</v>
      </c>
      <c r="K61" s="39">
        <v>0</v>
      </c>
      <c r="L61" s="39">
        <v>0</v>
      </c>
      <c r="M61" s="40"/>
      <c r="N61" s="39">
        <v>3</v>
      </c>
      <c r="O61" s="40"/>
      <c r="P61" s="40"/>
      <c r="Q61" s="40"/>
      <c r="R61" s="39">
        <v>0</v>
      </c>
      <c r="S61" s="39">
        <v>3</v>
      </c>
      <c r="T61" s="39">
        <v>0</v>
      </c>
      <c r="U61" s="39">
        <v>0</v>
      </c>
      <c r="V61" s="39">
        <v>0</v>
      </c>
      <c r="W61" s="40"/>
      <c r="X61" s="39">
        <v>0</v>
      </c>
      <c r="Y61" s="39">
        <v>0</v>
      </c>
      <c r="Z61" s="39">
        <v>0</v>
      </c>
      <c r="AA61" s="39">
        <v>0</v>
      </c>
      <c r="AB61" s="39">
        <v>0</v>
      </c>
      <c r="AC61" s="39">
        <v>0</v>
      </c>
      <c r="AD61" s="39">
        <v>0</v>
      </c>
      <c r="AE61" s="40"/>
      <c r="AF61" s="39">
        <v>3</v>
      </c>
      <c r="AG61" s="40"/>
      <c r="AH61" s="40"/>
      <c r="AI61" s="40"/>
      <c r="AJ61" s="39">
        <v>1</v>
      </c>
      <c r="AK61" s="40"/>
      <c r="AL61" s="40"/>
      <c r="AM61" s="40"/>
      <c r="AN61" s="39">
        <v>0</v>
      </c>
      <c r="AO61" s="40"/>
      <c r="AP61" s="39">
        <v>0</v>
      </c>
    </row>
    <row r="62" spans="1:42" ht="20.100000000000001" customHeight="1" x14ac:dyDescent="0.2">
      <c r="D62" s="2" t="s">
        <v>106</v>
      </c>
      <c r="F62" s="37">
        <v>1</v>
      </c>
      <c r="G62" s="37"/>
      <c r="H62" s="37"/>
      <c r="I62" s="37"/>
      <c r="J62" s="37">
        <v>1</v>
      </c>
      <c r="K62" s="37">
        <v>0</v>
      </c>
      <c r="L62" s="37">
        <v>0</v>
      </c>
      <c r="M62" s="37"/>
      <c r="N62" s="37">
        <v>1</v>
      </c>
      <c r="O62" s="37"/>
      <c r="P62" s="37"/>
      <c r="Q62" s="37"/>
      <c r="R62" s="37">
        <v>0</v>
      </c>
      <c r="S62" s="37">
        <v>0</v>
      </c>
      <c r="T62" s="37">
        <v>1</v>
      </c>
      <c r="U62" s="37">
        <v>0</v>
      </c>
      <c r="V62" s="37">
        <v>0</v>
      </c>
      <c r="W62" s="37"/>
      <c r="X62" s="37">
        <v>0</v>
      </c>
      <c r="Y62" s="37">
        <v>0</v>
      </c>
      <c r="Z62" s="37">
        <v>0</v>
      </c>
      <c r="AA62" s="37">
        <v>0</v>
      </c>
      <c r="AB62" s="37">
        <v>0</v>
      </c>
      <c r="AC62" s="37">
        <v>0</v>
      </c>
      <c r="AD62" s="37">
        <v>1</v>
      </c>
      <c r="AE62" s="37"/>
      <c r="AF62" s="37">
        <v>2</v>
      </c>
      <c r="AG62" s="37"/>
      <c r="AH62" s="37"/>
      <c r="AI62" s="37"/>
      <c r="AJ62" s="37">
        <v>0</v>
      </c>
      <c r="AK62" s="37"/>
      <c r="AL62" s="37"/>
      <c r="AM62" s="37"/>
      <c r="AN62" s="37">
        <v>0</v>
      </c>
      <c r="AO62" s="37"/>
      <c r="AP62" s="37">
        <v>0</v>
      </c>
    </row>
    <row r="63" spans="1:42" ht="20.100000000000001" customHeight="1" x14ac:dyDescent="0.2">
      <c r="D63" s="38" t="s">
        <v>118</v>
      </c>
      <c r="F63" s="39">
        <v>0</v>
      </c>
      <c r="G63" s="40"/>
      <c r="H63" s="40"/>
      <c r="I63" s="40"/>
      <c r="J63" s="39">
        <v>1</v>
      </c>
      <c r="K63" s="39">
        <v>0</v>
      </c>
      <c r="L63" s="39">
        <v>0</v>
      </c>
      <c r="M63" s="40"/>
      <c r="N63" s="39">
        <v>1</v>
      </c>
      <c r="O63" s="40"/>
      <c r="P63" s="40"/>
      <c r="Q63" s="40"/>
      <c r="R63" s="39">
        <v>0</v>
      </c>
      <c r="S63" s="39">
        <v>0</v>
      </c>
      <c r="T63" s="39">
        <v>0</v>
      </c>
      <c r="U63" s="39">
        <v>1</v>
      </c>
      <c r="V63" s="39">
        <v>0</v>
      </c>
      <c r="W63" s="40"/>
      <c r="X63" s="39">
        <v>0</v>
      </c>
      <c r="Y63" s="39">
        <v>0</v>
      </c>
      <c r="Z63" s="39">
        <v>0</v>
      </c>
      <c r="AA63" s="39">
        <v>0</v>
      </c>
      <c r="AB63" s="39">
        <v>0</v>
      </c>
      <c r="AC63" s="39">
        <v>0</v>
      </c>
      <c r="AD63" s="39">
        <v>0</v>
      </c>
      <c r="AE63" s="40"/>
      <c r="AF63" s="39">
        <v>1</v>
      </c>
      <c r="AG63" s="40"/>
      <c r="AH63" s="40"/>
      <c r="AI63" s="40"/>
      <c r="AJ63" s="39">
        <v>0</v>
      </c>
      <c r="AK63" s="40"/>
      <c r="AL63" s="40"/>
      <c r="AM63" s="40"/>
      <c r="AN63" s="39">
        <v>0</v>
      </c>
      <c r="AO63" s="40"/>
      <c r="AP63" s="39">
        <v>0</v>
      </c>
    </row>
    <row r="64" spans="1:42" ht="20.100000000000001" customHeight="1" x14ac:dyDescent="0.2">
      <c r="D64" s="2" t="s">
        <v>108</v>
      </c>
      <c r="F64" s="37">
        <v>1</v>
      </c>
      <c r="G64" s="37"/>
      <c r="H64" s="37"/>
      <c r="I64" s="37"/>
      <c r="J64" s="37">
        <v>3</v>
      </c>
      <c r="K64" s="37">
        <v>0</v>
      </c>
      <c r="L64" s="37">
        <v>0</v>
      </c>
      <c r="M64" s="37"/>
      <c r="N64" s="37">
        <v>3</v>
      </c>
      <c r="O64" s="37"/>
      <c r="P64" s="37"/>
      <c r="Q64" s="37"/>
      <c r="R64" s="37">
        <v>0</v>
      </c>
      <c r="S64" s="37">
        <v>3</v>
      </c>
      <c r="T64" s="37">
        <v>0</v>
      </c>
      <c r="U64" s="37">
        <v>0</v>
      </c>
      <c r="V64" s="37">
        <v>0</v>
      </c>
      <c r="W64" s="37"/>
      <c r="X64" s="37">
        <v>0</v>
      </c>
      <c r="Y64" s="37">
        <v>0</v>
      </c>
      <c r="Z64" s="37">
        <v>0</v>
      </c>
      <c r="AA64" s="37">
        <v>0</v>
      </c>
      <c r="AB64" s="37">
        <v>0</v>
      </c>
      <c r="AC64" s="37">
        <v>0</v>
      </c>
      <c r="AD64" s="37">
        <v>0</v>
      </c>
      <c r="AE64" s="37"/>
      <c r="AF64" s="37">
        <v>3</v>
      </c>
      <c r="AG64" s="37"/>
      <c r="AH64" s="37"/>
      <c r="AI64" s="37"/>
      <c r="AJ64" s="37">
        <v>1</v>
      </c>
      <c r="AK64" s="37"/>
      <c r="AL64" s="37"/>
      <c r="AM64" s="37"/>
      <c r="AN64" s="37">
        <v>0</v>
      </c>
      <c r="AO64" s="37"/>
      <c r="AP64" s="37">
        <v>0</v>
      </c>
    </row>
    <row r="65" spans="1:42" ht="20.100000000000001" customHeight="1" x14ac:dyDescent="0.2">
      <c r="D65" s="38" t="s">
        <v>109</v>
      </c>
      <c r="F65" s="39">
        <v>1</v>
      </c>
      <c r="G65" s="40"/>
      <c r="H65" s="40"/>
      <c r="I65" s="40"/>
      <c r="J65" s="39">
        <v>2</v>
      </c>
      <c r="K65" s="39">
        <v>0</v>
      </c>
      <c r="L65" s="39">
        <v>0</v>
      </c>
      <c r="M65" s="40"/>
      <c r="N65" s="39">
        <v>2</v>
      </c>
      <c r="O65" s="40"/>
      <c r="P65" s="40"/>
      <c r="Q65" s="40"/>
      <c r="R65" s="39">
        <v>0</v>
      </c>
      <c r="S65" s="39">
        <v>1</v>
      </c>
      <c r="T65" s="39">
        <v>1</v>
      </c>
      <c r="U65" s="39">
        <v>0</v>
      </c>
      <c r="V65" s="39">
        <v>0</v>
      </c>
      <c r="W65" s="40"/>
      <c r="X65" s="39">
        <v>0</v>
      </c>
      <c r="Y65" s="39">
        <v>0</v>
      </c>
      <c r="Z65" s="39">
        <v>0</v>
      </c>
      <c r="AA65" s="39">
        <v>0</v>
      </c>
      <c r="AB65" s="39">
        <v>0</v>
      </c>
      <c r="AC65" s="39">
        <v>0</v>
      </c>
      <c r="AD65" s="39">
        <v>0</v>
      </c>
      <c r="AE65" s="40"/>
      <c r="AF65" s="39">
        <v>2</v>
      </c>
      <c r="AG65" s="40"/>
      <c r="AH65" s="40"/>
      <c r="AI65" s="40"/>
      <c r="AJ65" s="39">
        <v>1</v>
      </c>
      <c r="AK65" s="40"/>
      <c r="AL65" s="40"/>
      <c r="AM65" s="40"/>
      <c r="AN65" s="39">
        <v>0</v>
      </c>
      <c r="AO65" s="40"/>
      <c r="AP65" s="39">
        <v>0</v>
      </c>
    </row>
    <row r="66" spans="1:42" ht="20.100000000000001" customHeight="1" x14ac:dyDescent="0.2">
      <c r="D66" s="2" t="s">
        <v>110</v>
      </c>
      <c r="F66" s="37">
        <v>1</v>
      </c>
      <c r="G66" s="37"/>
      <c r="H66" s="37"/>
      <c r="I66" s="37"/>
      <c r="J66" s="37">
        <v>1</v>
      </c>
      <c r="K66" s="37">
        <v>1</v>
      </c>
      <c r="L66" s="37">
        <v>0</v>
      </c>
      <c r="M66" s="37"/>
      <c r="N66" s="37">
        <v>2</v>
      </c>
      <c r="O66" s="37"/>
      <c r="P66" s="37"/>
      <c r="Q66" s="37"/>
      <c r="R66" s="37">
        <v>0</v>
      </c>
      <c r="S66" s="37">
        <v>0</v>
      </c>
      <c r="T66" s="37">
        <v>1</v>
      </c>
      <c r="U66" s="37">
        <v>0</v>
      </c>
      <c r="V66" s="37">
        <v>0</v>
      </c>
      <c r="W66" s="37"/>
      <c r="X66" s="37">
        <v>0</v>
      </c>
      <c r="Y66" s="37">
        <v>0</v>
      </c>
      <c r="Z66" s="37">
        <v>1</v>
      </c>
      <c r="AA66" s="37">
        <v>0</v>
      </c>
      <c r="AB66" s="37">
        <v>0</v>
      </c>
      <c r="AC66" s="37">
        <v>0</v>
      </c>
      <c r="AD66" s="37">
        <v>0</v>
      </c>
      <c r="AE66" s="37"/>
      <c r="AF66" s="37">
        <v>2</v>
      </c>
      <c r="AG66" s="37"/>
      <c r="AH66" s="37"/>
      <c r="AI66" s="37"/>
      <c r="AJ66" s="37">
        <v>1</v>
      </c>
      <c r="AK66" s="37"/>
      <c r="AL66" s="37"/>
      <c r="AM66" s="37"/>
      <c r="AN66" s="37">
        <v>0</v>
      </c>
      <c r="AO66" s="37"/>
      <c r="AP66" s="37">
        <v>0</v>
      </c>
    </row>
    <row r="67" spans="1:42" ht="20.100000000000001" customHeight="1" x14ac:dyDescent="0.2">
      <c r="D67" s="38" t="s">
        <v>111</v>
      </c>
      <c r="F67" s="39">
        <v>2</v>
      </c>
      <c r="G67" s="40"/>
      <c r="H67" s="40"/>
      <c r="I67" s="40"/>
      <c r="J67" s="39">
        <v>2</v>
      </c>
      <c r="K67" s="39">
        <v>1</v>
      </c>
      <c r="L67" s="39">
        <v>0</v>
      </c>
      <c r="M67" s="40"/>
      <c r="N67" s="39">
        <v>3</v>
      </c>
      <c r="O67" s="40"/>
      <c r="P67" s="40"/>
      <c r="Q67" s="40"/>
      <c r="R67" s="39">
        <v>0</v>
      </c>
      <c r="S67" s="39">
        <v>1</v>
      </c>
      <c r="T67" s="39">
        <v>1</v>
      </c>
      <c r="U67" s="39">
        <v>0</v>
      </c>
      <c r="V67" s="39">
        <v>0</v>
      </c>
      <c r="W67" s="40"/>
      <c r="X67" s="39">
        <v>0</v>
      </c>
      <c r="Y67" s="39">
        <v>0</v>
      </c>
      <c r="Z67" s="39">
        <v>0</v>
      </c>
      <c r="AA67" s="39">
        <v>0</v>
      </c>
      <c r="AB67" s="39">
        <v>0</v>
      </c>
      <c r="AC67" s="39">
        <v>0</v>
      </c>
      <c r="AD67" s="39">
        <v>0</v>
      </c>
      <c r="AE67" s="40"/>
      <c r="AF67" s="39">
        <v>2</v>
      </c>
      <c r="AG67" s="40"/>
      <c r="AH67" s="40"/>
      <c r="AI67" s="40"/>
      <c r="AJ67" s="39">
        <v>3</v>
      </c>
      <c r="AK67" s="40"/>
      <c r="AL67" s="40"/>
      <c r="AM67" s="40"/>
      <c r="AN67" s="39">
        <v>0</v>
      </c>
      <c r="AO67" s="40"/>
      <c r="AP67" s="39">
        <v>0</v>
      </c>
    </row>
    <row r="68" spans="1:42" ht="20.100000000000001" customHeight="1" x14ac:dyDescent="0.2">
      <c r="D68" s="2" t="s">
        <v>125</v>
      </c>
      <c r="F68" s="37">
        <v>0</v>
      </c>
      <c r="G68" s="37"/>
      <c r="H68" s="37"/>
      <c r="I68" s="37"/>
      <c r="J68" s="37">
        <v>2</v>
      </c>
      <c r="K68" s="37">
        <v>0</v>
      </c>
      <c r="L68" s="37">
        <v>0</v>
      </c>
      <c r="M68" s="37"/>
      <c r="N68" s="37">
        <v>2</v>
      </c>
      <c r="O68" s="37"/>
      <c r="P68" s="37"/>
      <c r="Q68" s="37"/>
      <c r="R68" s="37">
        <v>0</v>
      </c>
      <c r="S68" s="37">
        <v>1</v>
      </c>
      <c r="T68" s="37">
        <v>1</v>
      </c>
      <c r="U68" s="37">
        <v>0</v>
      </c>
      <c r="V68" s="37">
        <v>0</v>
      </c>
      <c r="W68" s="37"/>
      <c r="X68" s="37">
        <v>0</v>
      </c>
      <c r="Y68" s="37">
        <v>0</v>
      </c>
      <c r="Z68" s="37">
        <v>0</v>
      </c>
      <c r="AA68" s="37">
        <v>0</v>
      </c>
      <c r="AB68" s="37">
        <v>0</v>
      </c>
      <c r="AC68" s="37">
        <v>0</v>
      </c>
      <c r="AD68" s="37">
        <v>0</v>
      </c>
      <c r="AE68" s="37"/>
      <c r="AF68" s="37">
        <v>2</v>
      </c>
      <c r="AG68" s="37"/>
      <c r="AH68" s="37"/>
      <c r="AI68" s="37"/>
      <c r="AJ68" s="37">
        <v>0</v>
      </c>
      <c r="AK68" s="37"/>
      <c r="AL68" s="37"/>
      <c r="AM68" s="37"/>
      <c r="AN68" s="37">
        <v>0</v>
      </c>
      <c r="AO68" s="37"/>
      <c r="AP68" s="37">
        <v>0</v>
      </c>
    </row>
    <row r="69" spans="1:42" ht="20.100000000000001" customHeight="1" x14ac:dyDescent="0.2">
      <c r="D69" s="38" t="s">
        <v>120</v>
      </c>
      <c r="F69" s="39">
        <v>1</v>
      </c>
      <c r="G69" s="40"/>
      <c r="H69" s="40"/>
      <c r="I69" s="40"/>
      <c r="J69" s="39">
        <v>1</v>
      </c>
      <c r="K69" s="39">
        <v>0</v>
      </c>
      <c r="L69" s="39">
        <v>0</v>
      </c>
      <c r="M69" s="40"/>
      <c r="N69" s="39">
        <v>1</v>
      </c>
      <c r="O69" s="40"/>
      <c r="P69" s="40"/>
      <c r="Q69" s="40"/>
      <c r="R69" s="39">
        <v>0</v>
      </c>
      <c r="S69" s="39">
        <v>0</v>
      </c>
      <c r="T69" s="39">
        <v>0</v>
      </c>
      <c r="U69" s="39">
        <v>1</v>
      </c>
      <c r="V69" s="39">
        <v>0</v>
      </c>
      <c r="W69" s="40"/>
      <c r="X69" s="39">
        <v>0</v>
      </c>
      <c r="Y69" s="39">
        <v>0</v>
      </c>
      <c r="Z69" s="39">
        <v>0</v>
      </c>
      <c r="AA69" s="39">
        <v>0</v>
      </c>
      <c r="AB69" s="39">
        <v>0</v>
      </c>
      <c r="AC69" s="39">
        <v>0</v>
      </c>
      <c r="AD69" s="39">
        <v>0</v>
      </c>
      <c r="AE69" s="40"/>
      <c r="AF69" s="39">
        <v>1</v>
      </c>
      <c r="AG69" s="40"/>
      <c r="AH69" s="40"/>
      <c r="AI69" s="40"/>
      <c r="AJ69" s="39">
        <v>1</v>
      </c>
      <c r="AK69" s="40"/>
      <c r="AL69" s="40"/>
      <c r="AM69" s="40"/>
      <c r="AN69" s="39">
        <v>0</v>
      </c>
      <c r="AO69" s="40"/>
      <c r="AP69" s="39">
        <v>0</v>
      </c>
    </row>
    <row r="70" spans="1:42"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row>
    <row r="71" spans="1:42" s="1" customFormat="1" ht="20.100000000000001" customHeight="1" x14ac:dyDescent="0.25">
      <c r="A71" s="3"/>
      <c r="B71" s="6"/>
      <c r="C71" s="42" t="s">
        <v>126</v>
      </c>
      <c r="D71" s="43"/>
      <c r="E71" s="5"/>
      <c r="F71" s="44">
        <v>37</v>
      </c>
      <c r="G71" s="45"/>
      <c r="H71" s="45"/>
      <c r="I71" s="45"/>
      <c r="J71" s="44">
        <v>29</v>
      </c>
      <c r="K71" s="44">
        <v>3</v>
      </c>
      <c r="L71" s="44">
        <v>0</v>
      </c>
      <c r="M71" s="45"/>
      <c r="N71" s="44">
        <v>32</v>
      </c>
      <c r="O71" s="45"/>
      <c r="P71" s="45"/>
      <c r="Q71" s="45"/>
      <c r="R71" s="44">
        <v>0</v>
      </c>
      <c r="S71" s="44">
        <v>13</v>
      </c>
      <c r="T71" s="44">
        <v>11</v>
      </c>
      <c r="U71" s="44">
        <v>4</v>
      </c>
      <c r="V71" s="44">
        <v>0</v>
      </c>
      <c r="W71" s="45"/>
      <c r="X71" s="44">
        <v>0</v>
      </c>
      <c r="Y71" s="44">
        <v>0</v>
      </c>
      <c r="Z71" s="44">
        <v>1</v>
      </c>
      <c r="AA71" s="44">
        <v>0</v>
      </c>
      <c r="AB71" s="44">
        <v>0</v>
      </c>
      <c r="AC71" s="44">
        <v>0</v>
      </c>
      <c r="AD71" s="44">
        <v>1</v>
      </c>
      <c r="AE71" s="45"/>
      <c r="AF71" s="44">
        <v>30</v>
      </c>
      <c r="AG71" s="45"/>
      <c r="AH71" s="45"/>
      <c r="AI71" s="45"/>
      <c r="AJ71" s="44">
        <v>39</v>
      </c>
      <c r="AK71" s="45"/>
      <c r="AL71" s="45"/>
      <c r="AM71" s="45"/>
      <c r="AN71" s="44">
        <v>0</v>
      </c>
      <c r="AO71" s="45"/>
      <c r="AP71" s="44">
        <v>0</v>
      </c>
    </row>
    <row r="72" spans="1:42"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row>
    <row r="73" spans="1:42"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row>
    <row r="74" spans="1:42" ht="20.100000000000001" customHeight="1" x14ac:dyDescent="0.2">
      <c r="D74" s="2" t="s">
        <v>124</v>
      </c>
      <c r="F74" s="37">
        <v>0</v>
      </c>
      <c r="G74" s="37"/>
      <c r="H74" s="37"/>
      <c r="I74" s="37"/>
      <c r="J74" s="37">
        <v>0</v>
      </c>
      <c r="K74" s="37">
        <v>0</v>
      </c>
      <c r="L74" s="37">
        <v>0</v>
      </c>
      <c r="M74" s="37"/>
      <c r="N74" s="37">
        <v>0</v>
      </c>
      <c r="O74" s="37"/>
      <c r="P74" s="37"/>
      <c r="Q74" s="37"/>
      <c r="R74" s="37">
        <v>0</v>
      </c>
      <c r="S74" s="37">
        <v>0</v>
      </c>
      <c r="T74" s="37">
        <v>0</v>
      </c>
      <c r="U74" s="37">
        <v>0</v>
      </c>
      <c r="V74" s="37">
        <v>0</v>
      </c>
      <c r="W74" s="37"/>
      <c r="X74" s="37">
        <v>0</v>
      </c>
      <c r="Y74" s="37">
        <v>0</v>
      </c>
      <c r="Z74" s="37">
        <v>0</v>
      </c>
      <c r="AA74" s="37">
        <v>0</v>
      </c>
      <c r="AB74" s="37">
        <v>0</v>
      </c>
      <c r="AC74" s="37">
        <v>0</v>
      </c>
      <c r="AD74" s="37">
        <v>0</v>
      </c>
      <c r="AE74" s="37"/>
      <c r="AF74" s="37">
        <v>0</v>
      </c>
      <c r="AG74" s="37"/>
      <c r="AH74" s="37"/>
      <c r="AI74" s="37"/>
      <c r="AJ74" s="37">
        <v>0</v>
      </c>
      <c r="AK74" s="37"/>
      <c r="AL74" s="37"/>
      <c r="AM74" s="37"/>
      <c r="AN74" s="37">
        <v>0</v>
      </c>
      <c r="AO74" s="37"/>
      <c r="AP74" s="37">
        <v>0</v>
      </c>
    </row>
    <row r="75" spans="1:42" ht="20.100000000000001" customHeight="1" x14ac:dyDescent="0.2">
      <c r="D75" s="38" t="s">
        <v>99</v>
      </c>
      <c r="F75" s="39">
        <v>0</v>
      </c>
      <c r="G75" s="40"/>
      <c r="H75" s="40"/>
      <c r="I75" s="40"/>
      <c r="J75" s="39">
        <v>0</v>
      </c>
      <c r="K75" s="39">
        <v>0</v>
      </c>
      <c r="L75" s="39">
        <v>0</v>
      </c>
      <c r="M75" s="40"/>
      <c r="N75" s="39">
        <v>0</v>
      </c>
      <c r="O75" s="40"/>
      <c r="P75" s="40"/>
      <c r="Q75" s="40"/>
      <c r="R75" s="39">
        <v>0</v>
      </c>
      <c r="S75" s="39">
        <v>0</v>
      </c>
      <c r="T75" s="39">
        <v>0</v>
      </c>
      <c r="U75" s="39">
        <v>0</v>
      </c>
      <c r="V75" s="39">
        <v>0</v>
      </c>
      <c r="W75" s="40"/>
      <c r="X75" s="39">
        <v>0</v>
      </c>
      <c r="Y75" s="39">
        <v>0</v>
      </c>
      <c r="Z75" s="39">
        <v>0</v>
      </c>
      <c r="AA75" s="39">
        <v>0</v>
      </c>
      <c r="AB75" s="39">
        <v>0</v>
      </c>
      <c r="AC75" s="39">
        <v>0</v>
      </c>
      <c r="AD75" s="39">
        <v>0</v>
      </c>
      <c r="AE75" s="40"/>
      <c r="AF75" s="39">
        <v>0</v>
      </c>
      <c r="AG75" s="40"/>
      <c r="AH75" s="40"/>
      <c r="AI75" s="40"/>
      <c r="AJ75" s="39">
        <v>0</v>
      </c>
      <c r="AK75" s="40"/>
      <c r="AL75" s="40"/>
      <c r="AM75" s="40"/>
      <c r="AN75" s="39">
        <v>0</v>
      </c>
      <c r="AO75" s="40"/>
      <c r="AP75" s="39">
        <v>0</v>
      </c>
    </row>
    <row r="76" spans="1:42"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row>
    <row r="77" spans="1:42" ht="20.100000000000001" customHeight="1" x14ac:dyDescent="0.25">
      <c r="C77" s="47" t="s">
        <v>128</v>
      </c>
      <c r="D77" s="43"/>
      <c r="F77" s="44">
        <v>0</v>
      </c>
      <c r="G77" s="45"/>
      <c r="H77" s="45"/>
      <c r="I77" s="45"/>
      <c r="J77" s="44">
        <v>0</v>
      </c>
      <c r="K77" s="44">
        <v>0</v>
      </c>
      <c r="L77" s="44">
        <v>0</v>
      </c>
      <c r="M77" s="45"/>
      <c r="N77" s="44">
        <v>0</v>
      </c>
      <c r="O77" s="45"/>
      <c r="P77" s="45"/>
      <c r="Q77" s="45"/>
      <c r="R77" s="44">
        <v>0</v>
      </c>
      <c r="S77" s="44">
        <v>0</v>
      </c>
      <c r="T77" s="44">
        <v>0</v>
      </c>
      <c r="U77" s="44">
        <v>0</v>
      </c>
      <c r="V77" s="44">
        <v>0</v>
      </c>
      <c r="W77" s="45"/>
      <c r="X77" s="44">
        <v>0</v>
      </c>
      <c r="Y77" s="44">
        <v>0</v>
      </c>
      <c r="Z77" s="44">
        <v>0</v>
      </c>
      <c r="AA77" s="44">
        <v>0</v>
      </c>
      <c r="AB77" s="44">
        <v>0</v>
      </c>
      <c r="AC77" s="44">
        <v>0</v>
      </c>
      <c r="AD77" s="44">
        <v>0</v>
      </c>
      <c r="AE77" s="45"/>
      <c r="AF77" s="44">
        <v>0</v>
      </c>
      <c r="AG77" s="45"/>
      <c r="AH77" s="45"/>
      <c r="AI77" s="45"/>
      <c r="AJ77" s="44">
        <v>0</v>
      </c>
      <c r="AK77" s="45"/>
      <c r="AL77" s="45"/>
      <c r="AM77" s="45"/>
      <c r="AN77" s="44">
        <v>0</v>
      </c>
      <c r="AO77" s="45"/>
      <c r="AP77" s="44">
        <v>0</v>
      </c>
    </row>
    <row r="78" spans="1:42"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row>
    <row r="79" spans="1:42"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row>
    <row r="80" spans="1:42" ht="20.100000000000001" customHeight="1" x14ac:dyDescent="0.2">
      <c r="D80" s="2" t="s">
        <v>130</v>
      </c>
      <c r="F80" s="37">
        <v>0</v>
      </c>
      <c r="G80" s="37"/>
      <c r="H80" s="37"/>
      <c r="I80" s="37"/>
      <c r="J80" s="37">
        <v>0</v>
      </c>
      <c r="K80" s="37">
        <v>0</v>
      </c>
      <c r="L80" s="37">
        <v>0</v>
      </c>
      <c r="M80" s="37"/>
      <c r="N80" s="37">
        <v>0</v>
      </c>
      <c r="O80" s="37"/>
      <c r="P80" s="37"/>
      <c r="Q80" s="37"/>
      <c r="R80" s="37">
        <v>0</v>
      </c>
      <c r="S80" s="37">
        <v>0</v>
      </c>
      <c r="T80" s="37">
        <v>0</v>
      </c>
      <c r="U80" s="37">
        <v>0</v>
      </c>
      <c r="V80" s="37">
        <v>0</v>
      </c>
      <c r="W80" s="37"/>
      <c r="X80" s="37">
        <v>0</v>
      </c>
      <c r="Y80" s="37">
        <v>0</v>
      </c>
      <c r="Z80" s="37">
        <v>0</v>
      </c>
      <c r="AA80" s="37">
        <v>0</v>
      </c>
      <c r="AB80" s="37">
        <v>0</v>
      </c>
      <c r="AC80" s="37">
        <v>0</v>
      </c>
      <c r="AD80" s="37">
        <v>0</v>
      </c>
      <c r="AE80" s="37"/>
      <c r="AF80" s="37">
        <v>0</v>
      </c>
      <c r="AG80" s="37"/>
      <c r="AH80" s="37"/>
      <c r="AI80" s="37"/>
      <c r="AJ80" s="37">
        <v>0</v>
      </c>
      <c r="AK80" s="37"/>
      <c r="AL80" s="37"/>
      <c r="AM80" s="37"/>
      <c r="AN80" s="37">
        <v>0</v>
      </c>
      <c r="AO80" s="37"/>
      <c r="AP80" s="37">
        <v>0</v>
      </c>
    </row>
    <row r="81" spans="1:42" ht="20.100000000000001" customHeight="1" x14ac:dyDescent="0.2">
      <c r="D81" s="38" t="s">
        <v>131</v>
      </c>
      <c r="F81" s="39">
        <v>0</v>
      </c>
      <c r="G81" s="40"/>
      <c r="H81" s="40"/>
      <c r="I81" s="40"/>
      <c r="J81" s="39">
        <v>0</v>
      </c>
      <c r="K81" s="39">
        <v>0</v>
      </c>
      <c r="L81" s="39">
        <v>0</v>
      </c>
      <c r="M81" s="40"/>
      <c r="N81" s="39">
        <v>0</v>
      </c>
      <c r="O81" s="40"/>
      <c r="P81" s="40"/>
      <c r="Q81" s="40"/>
      <c r="R81" s="39">
        <v>0</v>
      </c>
      <c r="S81" s="39">
        <v>0</v>
      </c>
      <c r="T81" s="39">
        <v>0</v>
      </c>
      <c r="U81" s="39">
        <v>0</v>
      </c>
      <c r="V81" s="39">
        <v>0</v>
      </c>
      <c r="W81" s="40"/>
      <c r="X81" s="39">
        <v>0</v>
      </c>
      <c r="Y81" s="39">
        <v>0</v>
      </c>
      <c r="Z81" s="39">
        <v>0</v>
      </c>
      <c r="AA81" s="39">
        <v>0</v>
      </c>
      <c r="AB81" s="39">
        <v>0</v>
      </c>
      <c r="AC81" s="39">
        <v>0</v>
      </c>
      <c r="AD81" s="39">
        <v>0</v>
      </c>
      <c r="AE81" s="40"/>
      <c r="AF81" s="39">
        <v>0</v>
      </c>
      <c r="AG81" s="40"/>
      <c r="AH81" s="40"/>
      <c r="AI81" s="40"/>
      <c r="AJ81" s="39">
        <v>0</v>
      </c>
      <c r="AK81" s="40"/>
      <c r="AL81" s="40"/>
      <c r="AM81" s="40"/>
      <c r="AN81" s="39">
        <v>0</v>
      </c>
      <c r="AO81" s="40"/>
      <c r="AP81" s="39">
        <v>0</v>
      </c>
    </row>
    <row r="82" spans="1:42" ht="20.100000000000001" customHeight="1" x14ac:dyDescent="0.2">
      <c r="D82" s="2" t="s">
        <v>132</v>
      </c>
      <c r="F82" s="37">
        <v>0</v>
      </c>
      <c r="G82" s="37"/>
      <c r="H82" s="37"/>
      <c r="I82" s="37"/>
      <c r="J82" s="37">
        <v>0</v>
      </c>
      <c r="K82" s="37">
        <v>0</v>
      </c>
      <c r="L82" s="37">
        <v>0</v>
      </c>
      <c r="M82" s="37"/>
      <c r="N82" s="37">
        <v>0</v>
      </c>
      <c r="O82" s="37"/>
      <c r="P82" s="37"/>
      <c r="Q82" s="37"/>
      <c r="R82" s="37">
        <v>0</v>
      </c>
      <c r="S82" s="37">
        <v>0</v>
      </c>
      <c r="T82" s="37">
        <v>0</v>
      </c>
      <c r="U82" s="37">
        <v>0</v>
      </c>
      <c r="V82" s="37">
        <v>0</v>
      </c>
      <c r="W82" s="37"/>
      <c r="X82" s="37">
        <v>0</v>
      </c>
      <c r="Y82" s="37">
        <v>0</v>
      </c>
      <c r="Z82" s="37">
        <v>0</v>
      </c>
      <c r="AA82" s="37">
        <v>0</v>
      </c>
      <c r="AB82" s="37">
        <v>0</v>
      </c>
      <c r="AC82" s="37">
        <v>0</v>
      </c>
      <c r="AD82" s="37">
        <v>0</v>
      </c>
      <c r="AE82" s="37"/>
      <c r="AF82" s="37">
        <v>0</v>
      </c>
      <c r="AG82" s="37"/>
      <c r="AH82" s="37"/>
      <c r="AI82" s="37"/>
      <c r="AJ82" s="37">
        <v>0</v>
      </c>
      <c r="AK82" s="37"/>
      <c r="AL82" s="37"/>
      <c r="AM82" s="37"/>
      <c r="AN82" s="37">
        <v>0</v>
      </c>
      <c r="AO82" s="37"/>
      <c r="AP82" s="37">
        <v>0</v>
      </c>
    </row>
    <row r="83" spans="1:42" ht="20.100000000000001" customHeight="1" x14ac:dyDescent="0.2">
      <c r="D83" s="38" t="s">
        <v>133</v>
      </c>
      <c r="F83" s="39">
        <v>0</v>
      </c>
      <c r="G83" s="40"/>
      <c r="H83" s="40"/>
      <c r="I83" s="40"/>
      <c r="J83" s="39">
        <v>0</v>
      </c>
      <c r="K83" s="39">
        <v>0</v>
      </c>
      <c r="L83" s="39">
        <v>0</v>
      </c>
      <c r="M83" s="40"/>
      <c r="N83" s="39">
        <v>0</v>
      </c>
      <c r="O83" s="40"/>
      <c r="P83" s="40"/>
      <c r="Q83" s="40"/>
      <c r="R83" s="39">
        <v>0</v>
      </c>
      <c r="S83" s="39">
        <v>0</v>
      </c>
      <c r="T83" s="39">
        <v>0</v>
      </c>
      <c r="U83" s="39">
        <v>0</v>
      </c>
      <c r="V83" s="39">
        <v>0</v>
      </c>
      <c r="W83" s="40"/>
      <c r="X83" s="39">
        <v>0</v>
      </c>
      <c r="Y83" s="39">
        <v>0</v>
      </c>
      <c r="Z83" s="39">
        <v>0</v>
      </c>
      <c r="AA83" s="39">
        <v>0</v>
      </c>
      <c r="AB83" s="39">
        <v>0</v>
      </c>
      <c r="AC83" s="39">
        <v>0</v>
      </c>
      <c r="AD83" s="39">
        <v>0</v>
      </c>
      <c r="AE83" s="40"/>
      <c r="AF83" s="39">
        <v>0</v>
      </c>
      <c r="AG83" s="40"/>
      <c r="AH83" s="40"/>
      <c r="AI83" s="40"/>
      <c r="AJ83" s="39">
        <v>0</v>
      </c>
      <c r="AK83" s="40"/>
      <c r="AL83" s="40"/>
      <c r="AM83" s="40"/>
      <c r="AN83" s="39">
        <v>0</v>
      </c>
      <c r="AO83" s="40"/>
      <c r="AP83" s="39">
        <v>0</v>
      </c>
    </row>
    <row r="84" spans="1:42" ht="20.100000000000001" customHeight="1" x14ac:dyDescent="0.2">
      <c r="D84" s="2" t="s">
        <v>134</v>
      </c>
      <c r="F84" s="37">
        <v>0</v>
      </c>
      <c r="G84" s="37"/>
      <c r="H84" s="37"/>
      <c r="I84" s="37"/>
      <c r="J84" s="37">
        <v>0</v>
      </c>
      <c r="K84" s="37">
        <v>0</v>
      </c>
      <c r="L84" s="37">
        <v>0</v>
      </c>
      <c r="M84" s="37"/>
      <c r="N84" s="37">
        <v>0</v>
      </c>
      <c r="O84" s="37"/>
      <c r="P84" s="37"/>
      <c r="Q84" s="37"/>
      <c r="R84" s="37">
        <v>0</v>
      </c>
      <c r="S84" s="37">
        <v>0</v>
      </c>
      <c r="T84" s="37">
        <v>0</v>
      </c>
      <c r="U84" s="37">
        <v>0</v>
      </c>
      <c r="V84" s="37">
        <v>0</v>
      </c>
      <c r="W84" s="37"/>
      <c r="X84" s="37">
        <v>0</v>
      </c>
      <c r="Y84" s="37">
        <v>0</v>
      </c>
      <c r="Z84" s="37">
        <v>0</v>
      </c>
      <c r="AA84" s="37">
        <v>0</v>
      </c>
      <c r="AB84" s="37">
        <v>0</v>
      </c>
      <c r="AC84" s="37">
        <v>0</v>
      </c>
      <c r="AD84" s="37">
        <v>0</v>
      </c>
      <c r="AE84" s="37"/>
      <c r="AF84" s="37">
        <v>0</v>
      </c>
      <c r="AG84" s="37"/>
      <c r="AH84" s="37"/>
      <c r="AI84" s="37"/>
      <c r="AJ84" s="37">
        <v>0</v>
      </c>
      <c r="AK84" s="37"/>
      <c r="AL84" s="37"/>
      <c r="AM84" s="37"/>
      <c r="AN84" s="37">
        <v>0</v>
      </c>
      <c r="AO84" s="37"/>
      <c r="AP84" s="37">
        <v>0</v>
      </c>
    </row>
    <row r="85" spans="1:42" ht="20.100000000000001" customHeight="1" x14ac:dyDescent="0.2">
      <c r="D85" s="38" t="s">
        <v>135</v>
      </c>
      <c r="F85" s="39">
        <v>0</v>
      </c>
      <c r="G85" s="40"/>
      <c r="H85" s="40"/>
      <c r="I85" s="40"/>
      <c r="J85" s="39">
        <v>0</v>
      </c>
      <c r="K85" s="39">
        <v>0</v>
      </c>
      <c r="L85" s="39">
        <v>0</v>
      </c>
      <c r="M85" s="40"/>
      <c r="N85" s="39">
        <v>0</v>
      </c>
      <c r="O85" s="40"/>
      <c r="P85" s="40"/>
      <c r="Q85" s="40"/>
      <c r="R85" s="39">
        <v>0</v>
      </c>
      <c r="S85" s="39">
        <v>0</v>
      </c>
      <c r="T85" s="39">
        <v>0</v>
      </c>
      <c r="U85" s="39">
        <v>0</v>
      </c>
      <c r="V85" s="39">
        <v>0</v>
      </c>
      <c r="W85" s="40"/>
      <c r="X85" s="39">
        <v>0</v>
      </c>
      <c r="Y85" s="39">
        <v>0</v>
      </c>
      <c r="Z85" s="39">
        <v>0</v>
      </c>
      <c r="AA85" s="39">
        <v>0</v>
      </c>
      <c r="AB85" s="39">
        <v>0</v>
      </c>
      <c r="AC85" s="39">
        <v>0</v>
      </c>
      <c r="AD85" s="39">
        <v>0</v>
      </c>
      <c r="AE85" s="40"/>
      <c r="AF85" s="39">
        <v>0</v>
      </c>
      <c r="AG85" s="40"/>
      <c r="AH85" s="40"/>
      <c r="AI85" s="40"/>
      <c r="AJ85" s="39">
        <v>0</v>
      </c>
      <c r="AK85" s="40"/>
      <c r="AL85" s="40"/>
      <c r="AM85" s="40"/>
      <c r="AN85" s="39">
        <v>0</v>
      </c>
      <c r="AO85" s="40"/>
      <c r="AP85" s="39">
        <v>0</v>
      </c>
    </row>
    <row r="86" spans="1:42" ht="20.100000000000001" customHeight="1" x14ac:dyDescent="0.2">
      <c r="D86" s="2" t="s">
        <v>136</v>
      </c>
      <c r="F86" s="37">
        <v>0</v>
      </c>
      <c r="G86" s="37"/>
      <c r="H86" s="37"/>
      <c r="I86" s="37"/>
      <c r="J86" s="37">
        <v>0</v>
      </c>
      <c r="K86" s="37">
        <v>0</v>
      </c>
      <c r="L86" s="37">
        <v>0</v>
      </c>
      <c r="M86" s="37"/>
      <c r="N86" s="37">
        <v>0</v>
      </c>
      <c r="O86" s="37"/>
      <c r="P86" s="37"/>
      <c r="Q86" s="37"/>
      <c r="R86" s="37">
        <v>0</v>
      </c>
      <c r="S86" s="37">
        <v>0</v>
      </c>
      <c r="T86" s="37">
        <v>0</v>
      </c>
      <c r="U86" s="37">
        <v>0</v>
      </c>
      <c r="V86" s="37">
        <v>0</v>
      </c>
      <c r="W86" s="37"/>
      <c r="X86" s="37">
        <v>0</v>
      </c>
      <c r="Y86" s="37">
        <v>0</v>
      </c>
      <c r="Z86" s="37">
        <v>0</v>
      </c>
      <c r="AA86" s="37">
        <v>0</v>
      </c>
      <c r="AB86" s="37">
        <v>0</v>
      </c>
      <c r="AC86" s="37">
        <v>0</v>
      </c>
      <c r="AD86" s="37">
        <v>0</v>
      </c>
      <c r="AE86" s="37"/>
      <c r="AF86" s="37">
        <v>0</v>
      </c>
      <c r="AG86" s="37"/>
      <c r="AH86" s="37"/>
      <c r="AI86" s="37"/>
      <c r="AJ86" s="37">
        <v>0</v>
      </c>
      <c r="AK86" s="37"/>
      <c r="AL86" s="37"/>
      <c r="AM86" s="37"/>
      <c r="AN86" s="37">
        <v>0</v>
      </c>
      <c r="AO86" s="37"/>
      <c r="AP86" s="37">
        <v>0</v>
      </c>
    </row>
    <row r="87" spans="1:42" ht="20.100000000000001" customHeight="1" x14ac:dyDescent="0.2">
      <c r="D87" s="38" t="s">
        <v>137</v>
      </c>
      <c r="F87" s="39">
        <v>0</v>
      </c>
      <c r="G87" s="40"/>
      <c r="H87" s="40"/>
      <c r="I87" s="40"/>
      <c r="J87" s="39">
        <v>0</v>
      </c>
      <c r="K87" s="39">
        <v>0</v>
      </c>
      <c r="L87" s="39">
        <v>0</v>
      </c>
      <c r="M87" s="40"/>
      <c r="N87" s="39">
        <v>0</v>
      </c>
      <c r="O87" s="40"/>
      <c r="P87" s="40"/>
      <c r="Q87" s="40"/>
      <c r="R87" s="39">
        <v>0</v>
      </c>
      <c r="S87" s="39">
        <v>0</v>
      </c>
      <c r="T87" s="39">
        <v>0</v>
      </c>
      <c r="U87" s="39">
        <v>0</v>
      </c>
      <c r="V87" s="39">
        <v>0</v>
      </c>
      <c r="W87" s="40"/>
      <c r="X87" s="39">
        <v>0</v>
      </c>
      <c r="Y87" s="39">
        <v>0</v>
      </c>
      <c r="Z87" s="39">
        <v>0</v>
      </c>
      <c r="AA87" s="39">
        <v>0</v>
      </c>
      <c r="AB87" s="39">
        <v>0</v>
      </c>
      <c r="AC87" s="39">
        <v>0</v>
      </c>
      <c r="AD87" s="39">
        <v>0</v>
      </c>
      <c r="AE87" s="40"/>
      <c r="AF87" s="39">
        <v>0</v>
      </c>
      <c r="AG87" s="40"/>
      <c r="AH87" s="40"/>
      <c r="AI87" s="40"/>
      <c r="AJ87" s="39">
        <v>0</v>
      </c>
      <c r="AK87" s="40"/>
      <c r="AL87" s="40"/>
      <c r="AM87" s="40"/>
      <c r="AN87" s="39">
        <v>0</v>
      </c>
      <c r="AO87" s="40"/>
      <c r="AP87" s="39">
        <v>0</v>
      </c>
    </row>
    <row r="88" spans="1:42" ht="20.100000000000001" customHeight="1" x14ac:dyDescent="0.2">
      <c r="D88" s="2" t="s">
        <v>138</v>
      </c>
      <c r="F88" s="37">
        <v>0</v>
      </c>
      <c r="G88" s="37"/>
      <c r="H88" s="37"/>
      <c r="I88" s="37"/>
      <c r="J88" s="37">
        <v>1</v>
      </c>
      <c r="K88" s="37">
        <v>0</v>
      </c>
      <c r="L88" s="37">
        <v>0</v>
      </c>
      <c r="M88" s="37"/>
      <c r="N88" s="37">
        <v>1</v>
      </c>
      <c r="O88" s="37"/>
      <c r="P88" s="37"/>
      <c r="Q88" s="37"/>
      <c r="R88" s="37">
        <v>0</v>
      </c>
      <c r="S88" s="37">
        <v>0</v>
      </c>
      <c r="T88" s="37">
        <v>1</v>
      </c>
      <c r="U88" s="37">
        <v>0</v>
      </c>
      <c r="V88" s="37">
        <v>0</v>
      </c>
      <c r="W88" s="37"/>
      <c r="X88" s="37">
        <v>0</v>
      </c>
      <c r="Y88" s="37">
        <v>0</v>
      </c>
      <c r="Z88" s="37">
        <v>0</v>
      </c>
      <c r="AA88" s="37">
        <v>0</v>
      </c>
      <c r="AB88" s="37">
        <v>0</v>
      </c>
      <c r="AC88" s="37">
        <v>0</v>
      </c>
      <c r="AD88" s="37">
        <v>0</v>
      </c>
      <c r="AE88" s="37"/>
      <c r="AF88" s="37">
        <v>1</v>
      </c>
      <c r="AG88" s="37"/>
      <c r="AH88" s="37"/>
      <c r="AI88" s="37"/>
      <c r="AJ88" s="37">
        <v>0</v>
      </c>
      <c r="AK88" s="37"/>
      <c r="AL88" s="37"/>
      <c r="AM88" s="37"/>
      <c r="AN88" s="37">
        <v>0</v>
      </c>
      <c r="AO88" s="37"/>
      <c r="AP88" s="37">
        <v>0</v>
      </c>
    </row>
    <row r="89" spans="1:42" ht="20.100000000000001" customHeight="1" x14ac:dyDescent="0.2">
      <c r="D89" s="38" t="s">
        <v>139</v>
      </c>
      <c r="F89" s="39">
        <v>0</v>
      </c>
      <c r="G89" s="40"/>
      <c r="H89" s="40"/>
      <c r="I89" s="40"/>
      <c r="J89" s="39">
        <v>0</v>
      </c>
      <c r="K89" s="39">
        <v>0</v>
      </c>
      <c r="L89" s="39">
        <v>0</v>
      </c>
      <c r="M89" s="40"/>
      <c r="N89" s="39">
        <v>0</v>
      </c>
      <c r="O89" s="40"/>
      <c r="P89" s="40"/>
      <c r="Q89" s="40"/>
      <c r="R89" s="39">
        <v>0</v>
      </c>
      <c r="S89" s="39">
        <v>0</v>
      </c>
      <c r="T89" s="39">
        <v>0</v>
      </c>
      <c r="U89" s="39">
        <v>0</v>
      </c>
      <c r="V89" s="39">
        <v>0</v>
      </c>
      <c r="W89" s="40"/>
      <c r="X89" s="39">
        <v>0</v>
      </c>
      <c r="Y89" s="39">
        <v>0</v>
      </c>
      <c r="Z89" s="39">
        <v>0</v>
      </c>
      <c r="AA89" s="39">
        <v>0</v>
      </c>
      <c r="AB89" s="39">
        <v>0</v>
      </c>
      <c r="AC89" s="39">
        <v>0</v>
      </c>
      <c r="AD89" s="39">
        <v>0</v>
      </c>
      <c r="AE89" s="40"/>
      <c r="AF89" s="39">
        <v>0</v>
      </c>
      <c r="AG89" s="40"/>
      <c r="AH89" s="40"/>
      <c r="AI89" s="40"/>
      <c r="AJ89" s="39">
        <v>0</v>
      </c>
      <c r="AK89" s="40"/>
      <c r="AL89" s="40"/>
      <c r="AM89" s="40"/>
      <c r="AN89" s="39">
        <v>0</v>
      </c>
      <c r="AO89" s="40"/>
      <c r="AP89" s="39">
        <v>0</v>
      </c>
    </row>
    <row r="90" spans="1:42" ht="20.100000000000001" customHeight="1" x14ac:dyDescent="0.2">
      <c r="D90" s="2" t="s">
        <v>140</v>
      </c>
      <c r="F90" s="37">
        <v>0</v>
      </c>
      <c r="G90" s="37"/>
      <c r="H90" s="37"/>
      <c r="I90" s="37"/>
      <c r="J90" s="37">
        <v>0</v>
      </c>
      <c r="K90" s="37">
        <v>0</v>
      </c>
      <c r="L90" s="37">
        <v>0</v>
      </c>
      <c r="M90" s="37"/>
      <c r="N90" s="37">
        <v>0</v>
      </c>
      <c r="O90" s="37"/>
      <c r="P90" s="37"/>
      <c r="Q90" s="37"/>
      <c r="R90" s="37">
        <v>0</v>
      </c>
      <c r="S90" s="37">
        <v>0</v>
      </c>
      <c r="T90" s="37">
        <v>0</v>
      </c>
      <c r="U90" s="37">
        <v>0</v>
      </c>
      <c r="V90" s="37">
        <v>0</v>
      </c>
      <c r="W90" s="37"/>
      <c r="X90" s="37">
        <v>0</v>
      </c>
      <c r="Y90" s="37">
        <v>0</v>
      </c>
      <c r="Z90" s="37">
        <v>0</v>
      </c>
      <c r="AA90" s="37">
        <v>0</v>
      </c>
      <c r="AB90" s="37">
        <v>0</v>
      </c>
      <c r="AC90" s="37">
        <v>0</v>
      </c>
      <c r="AD90" s="37">
        <v>0</v>
      </c>
      <c r="AE90" s="37"/>
      <c r="AF90" s="37">
        <v>0</v>
      </c>
      <c r="AG90" s="37"/>
      <c r="AH90" s="37"/>
      <c r="AI90" s="37"/>
      <c r="AJ90" s="37">
        <v>0</v>
      </c>
      <c r="AK90" s="37"/>
      <c r="AL90" s="37"/>
      <c r="AM90" s="37"/>
      <c r="AN90" s="37">
        <v>0</v>
      </c>
      <c r="AO90" s="37"/>
      <c r="AP90" s="37">
        <v>0</v>
      </c>
    </row>
    <row r="91" spans="1:42" ht="20.100000000000001" customHeight="1" x14ac:dyDescent="0.2">
      <c r="D91" s="38" t="s">
        <v>141</v>
      </c>
      <c r="F91" s="39">
        <v>0</v>
      </c>
      <c r="G91" s="40"/>
      <c r="H91" s="40"/>
      <c r="I91" s="40"/>
      <c r="J91" s="39">
        <v>0</v>
      </c>
      <c r="K91" s="39">
        <v>0</v>
      </c>
      <c r="L91" s="39">
        <v>0</v>
      </c>
      <c r="M91" s="40"/>
      <c r="N91" s="39">
        <v>0</v>
      </c>
      <c r="O91" s="40"/>
      <c r="P91" s="40"/>
      <c r="Q91" s="40"/>
      <c r="R91" s="39">
        <v>0</v>
      </c>
      <c r="S91" s="39">
        <v>0</v>
      </c>
      <c r="T91" s="39">
        <v>0</v>
      </c>
      <c r="U91" s="39">
        <v>0</v>
      </c>
      <c r="V91" s="39">
        <v>0</v>
      </c>
      <c r="W91" s="40"/>
      <c r="X91" s="39">
        <v>0</v>
      </c>
      <c r="Y91" s="39">
        <v>0</v>
      </c>
      <c r="Z91" s="39">
        <v>0</v>
      </c>
      <c r="AA91" s="39">
        <v>0</v>
      </c>
      <c r="AB91" s="39">
        <v>0</v>
      </c>
      <c r="AC91" s="39">
        <v>0</v>
      </c>
      <c r="AD91" s="39">
        <v>0</v>
      </c>
      <c r="AE91" s="40"/>
      <c r="AF91" s="39">
        <v>0</v>
      </c>
      <c r="AG91" s="40"/>
      <c r="AH91" s="40"/>
      <c r="AI91" s="40"/>
      <c r="AJ91" s="39">
        <v>0</v>
      </c>
      <c r="AK91" s="40"/>
      <c r="AL91" s="40"/>
      <c r="AM91" s="40"/>
      <c r="AN91" s="39">
        <v>0</v>
      </c>
      <c r="AO91" s="40"/>
      <c r="AP91" s="39">
        <v>0</v>
      </c>
    </row>
    <row r="92" spans="1:42" ht="20.100000000000001" customHeight="1" x14ac:dyDescent="0.2">
      <c r="D92" s="2" t="s">
        <v>142</v>
      </c>
      <c r="F92" s="37">
        <v>1</v>
      </c>
      <c r="G92" s="37"/>
      <c r="H92" s="37"/>
      <c r="I92" s="37"/>
      <c r="J92" s="37">
        <v>0</v>
      </c>
      <c r="K92" s="37">
        <v>0</v>
      </c>
      <c r="L92" s="37">
        <v>0</v>
      </c>
      <c r="M92" s="37"/>
      <c r="N92" s="37">
        <v>0</v>
      </c>
      <c r="O92" s="37"/>
      <c r="P92" s="37"/>
      <c r="Q92" s="37"/>
      <c r="R92" s="37">
        <v>0</v>
      </c>
      <c r="S92" s="37">
        <v>0</v>
      </c>
      <c r="T92" s="37">
        <v>0</v>
      </c>
      <c r="U92" s="37">
        <v>0</v>
      </c>
      <c r="V92" s="37">
        <v>0</v>
      </c>
      <c r="W92" s="37"/>
      <c r="X92" s="37">
        <v>0</v>
      </c>
      <c r="Y92" s="37">
        <v>0</v>
      </c>
      <c r="Z92" s="37">
        <v>0</v>
      </c>
      <c r="AA92" s="37">
        <v>0</v>
      </c>
      <c r="AB92" s="37">
        <v>0</v>
      </c>
      <c r="AC92" s="37">
        <v>0</v>
      </c>
      <c r="AD92" s="37">
        <v>0</v>
      </c>
      <c r="AE92" s="37"/>
      <c r="AF92" s="37">
        <v>0</v>
      </c>
      <c r="AG92" s="37"/>
      <c r="AH92" s="37"/>
      <c r="AI92" s="37"/>
      <c r="AJ92" s="37">
        <v>1</v>
      </c>
      <c r="AK92" s="37"/>
      <c r="AL92" s="37"/>
      <c r="AM92" s="37"/>
      <c r="AN92" s="37">
        <v>0</v>
      </c>
      <c r="AO92" s="37"/>
      <c r="AP92" s="37">
        <v>0</v>
      </c>
    </row>
    <row r="93" spans="1:42" ht="20.100000000000001" customHeight="1" x14ac:dyDescent="0.2">
      <c r="D93" s="38" t="s">
        <v>143</v>
      </c>
      <c r="F93" s="39">
        <v>0</v>
      </c>
      <c r="G93" s="40"/>
      <c r="H93" s="40"/>
      <c r="I93" s="40"/>
      <c r="J93" s="39">
        <v>0</v>
      </c>
      <c r="K93" s="39">
        <v>0</v>
      </c>
      <c r="L93" s="39">
        <v>0</v>
      </c>
      <c r="M93" s="40"/>
      <c r="N93" s="39">
        <v>0</v>
      </c>
      <c r="O93" s="40"/>
      <c r="P93" s="40"/>
      <c r="Q93" s="40"/>
      <c r="R93" s="39">
        <v>0</v>
      </c>
      <c r="S93" s="39">
        <v>0</v>
      </c>
      <c r="T93" s="39">
        <v>0</v>
      </c>
      <c r="U93" s="39">
        <v>0</v>
      </c>
      <c r="V93" s="39">
        <v>0</v>
      </c>
      <c r="W93" s="40"/>
      <c r="X93" s="39">
        <v>0</v>
      </c>
      <c r="Y93" s="39">
        <v>0</v>
      </c>
      <c r="Z93" s="39">
        <v>0</v>
      </c>
      <c r="AA93" s="39">
        <v>0</v>
      </c>
      <c r="AB93" s="39">
        <v>0</v>
      </c>
      <c r="AC93" s="39">
        <v>0</v>
      </c>
      <c r="AD93" s="39">
        <v>0</v>
      </c>
      <c r="AE93" s="40"/>
      <c r="AF93" s="39">
        <v>0</v>
      </c>
      <c r="AG93" s="40"/>
      <c r="AH93" s="40"/>
      <c r="AI93" s="40"/>
      <c r="AJ93" s="39">
        <v>0</v>
      </c>
      <c r="AK93" s="40"/>
      <c r="AL93" s="40"/>
      <c r="AM93" s="40"/>
      <c r="AN93" s="39">
        <v>0</v>
      </c>
      <c r="AO93" s="40"/>
      <c r="AP93" s="39">
        <v>0</v>
      </c>
    </row>
    <row r="94" spans="1:42"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row>
    <row r="95" spans="1:42" s="1" customFormat="1" ht="20.100000000000001" customHeight="1" x14ac:dyDescent="0.2">
      <c r="A95" s="3"/>
      <c r="B95" s="6"/>
      <c r="C95" s="42" t="s">
        <v>144</v>
      </c>
      <c r="D95" s="42"/>
      <c r="E95" s="5"/>
      <c r="F95" s="44">
        <v>1</v>
      </c>
      <c r="G95" s="45"/>
      <c r="H95" s="45"/>
      <c r="I95" s="45"/>
      <c r="J95" s="44">
        <v>1</v>
      </c>
      <c r="K95" s="44">
        <v>0</v>
      </c>
      <c r="L95" s="44">
        <v>0</v>
      </c>
      <c r="M95" s="45"/>
      <c r="N95" s="44">
        <v>1</v>
      </c>
      <c r="O95" s="45"/>
      <c r="P95" s="45"/>
      <c r="Q95" s="45"/>
      <c r="R95" s="44">
        <v>0</v>
      </c>
      <c r="S95" s="44">
        <v>0</v>
      </c>
      <c r="T95" s="44">
        <v>1</v>
      </c>
      <c r="U95" s="44">
        <v>0</v>
      </c>
      <c r="V95" s="44">
        <v>0</v>
      </c>
      <c r="W95" s="45"/>
      <c r="X95" s="44">
        <v>0</v>
      </c>
      <c r="Y95" s="44">
        <v>0</v>
      </c>
      <c r="Z95" s="44">
        <v>0</v>
      </c>
      <c r="AA95" s="44">
        <v>0</v>
      </c>
      <c r="AB95" s="44">
        <v>0</v>
      </c>
      <c r="AC95" s="44">
        <v>0</v>
      </c>
      <c r="AD95" s="44">
        <v>0</v>
      </c>
      <c r="AE95" s="45"/>
      <c r="AF95" s="44">
        <v>1</v>
      </c>
      <c r="AG95" s="45"/>
      <c r="AH95" s="45"/>
      <c r="AI95" s="45"/>
      <c r="AJ95" s="44">
        <v>1</v>
      </c>
      <c r="AK95" s="45"/>
      <c r="AL95" s="45"/>
      <c r="AM95" s="45"/>
      <c r="AN95" s="44">
        <v>0</v>
      </c>
      <c r="AO95" s="45"/>
      <c r="AP95" s="44">
        <v>0</v>
      </c>
    </row>
    <row r="96" spans="1:42"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row>
    <row r="97" spans="1:42"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row>
    <row r="98" spans="1:42" ht="20.100000000000001" customHeight="1" x14ac:dyDescent="0.2">
      <c r="D98" s="2" t="s">
        <v>146</v>
      </c>
      <c r="F98" s="37">
        <v>0</v>
      </c>
      <c r="G98" s="37"/>
      <c r="H98" s="37"/>
      <c r="I98" s="37"/>
      <c r="J98" s="37">
        <v>0</v>
      </c>
      <c r="K98" s="37">
        <v>0</v>
      </c>
      <c r="L98" s="37">
        <v>0</v>
      </c>
      <c r="M98" s="37"/>
      <c r="N98" s="37">
        <v>0</v>
      </c>
      <c r="O98" s="37"/>
      <c r="P98" s="37"/>
      <c r="Q98" s="37"/>
      <c r="R98" s="37">
        <v>0</v>
      </c>
      <c r="S98" s="37">
        <v>0</v>
      </c>
      <c r="T98" s="37">
        <v>0</v>
      </c>
      <c r="U98" s="37">
        <v>0</v>
      </c>
      <c r="V98" s="37">
        <v>0</v>
      </c>
      <c r="W98" s="37"/>
      <c r="X98" s="37">
        <v>0</v>
      </c>
      <c r="Y98" s="37">
        <v>0</v>
      </c>
      <c r="Z98" s="37">
        <v>0</v>
      </c>
      <c r="AA98" s="37">
        <v>0</v>
      </c>
      <c r="AB98" s="37">
        <v>0</v>
      </c>
      <c r="AC98" s="37">
        <v>0</v>
      </c>
      <c r="AD98" s="37">
        <v>0</v>
      </c>
      <c r="AE98" s="37"/>
      <c r="AF98" s="37">
        <v>0</v>
      </c>
      <c r="AG98" s="37"/>
      <c r="AH98" s="37"/>
      <c r="AI98" s="37"/>
      <c r="AJ98" s="37">
        <v>0</v>
      </c>
      <c r="AK98" s="37"/>
      <c r="AL98" s="37"/>
      <c r="AM98" s="37"/>
      <c r="AN98" s="37">
        <v>0</v>
      </c>
      <c r="AO98" s="37"/>
      <c r="AP98" s="37">
        <v>0</v>
      </c>
    </row>
    <row r="99" spans="1:42" ht="20.100000000000001" customHeight="1" x14ac:dyDescent="0.2">
      <c r="D99" s="38" t="s">
        <v>147</v>
      </c>
      <c r="F99" s="39">
        <v>0</v>
      </c>
      <c r="G99" s="40"/>
      <c r="H99" s="40"/>
      <c r="I99" s="40"/>
      <c r="J99" s="39">
        <v>0</v>
      </c>
      <c r="K99" s="39">
        <v>0</v>
      </c>
      <c r="L99" s="39">
        <v>0</v>
      </c>
      <c r="M99" s="40"/>
      <c r="N99" s="39">
        <v>0</v>
      </c>
      <c r="O99" s="40"/>
      <c r="P99" s="40"/>
      <c r="Q99" s="40"/>
      <c r="R99" s="39">
        <v>0</v>
      </c>
      <c r="S99" s="39">
        <v>0</v>
      </c>
      <c r="T99" s="39">
        <v>0</v>
      </c>
      <c r="U99" s="39">
        <v>0</v>
      </c>
      <c r="V99" s="39">
        <v>0</v>
      </c>
      <c r="W99" s="40"/>
      <c r="X99" s="39">
        <v>0</v>
      </c>
      <c r="Y99" s="39">
        <v>0</v>
      </c>
      <c r="Z99" s="39">
        <v>0</v>
      </c>
      <c r="AA99" s="39">
        <v>0</v>
      </c>
      <c r="AB99" s="39">
        <v>0</v>
      </c>
      <c r="AC99" s="39">
        <v>0</v>
      </c>
      <c r="AD99" s="39">
        <v>0</v>
      </c>
      <c r="AE99" s="40"/>
      <c r="AF99" s="39">
        <v>0</v>
      </c>
      <c r="AG99" s="40"/>
      <c r="AH99" s="40"/>
      <c r="AI99" s="40"/>
      <c r="AJ99" s="39">
        <v>0</v>
      </c>
      <c r="AK99" s="40"/>
      <c r="AL99" s="40"/>
      <c r="AM99" s="40"/>
      <c r="AN99" s="39">
        <v>0</v>
      </c>
      <c r="AO99" s="40"/>
      <c r="AP99" s="39">
        <v>0</v>
      </c>
    </row>
    <row r="100" spans="1:42" ht="20.100000000000001" customHeight="1" x14ac:dyDescent="0.2">
      <c r="D100" s="2" t="s">
        <v>148</v>
      </c>
      <c r="F100" s="37">
        <v>0</v>
      </c>
      <c r="G100" s="37"/>
      <c r="H100" s="37"/>
      <c r="I100" s="37"/>
      <c r="J100" s="37">
        <v>0</v>
      </c>
      <c r="K100" s="37">
        <v>0</v>
      </c>
      <c r="L100" s="37">
        <v>0</v>
      </c>
      <c r="M100" s="37"/>
      <c r="N100" s="37">
        <v>0</v>
      </c>
      <c r="O100" s="37"/>
      <c r="P100" s="37"/>
      <c r="Q100" s="37"/>
      <c r="R100" s="37">
        <v>0</v>
      </c>
      <c r="S100" s="37">
        <v>0</v>
      </c>
      <c r="T100" s="37">
        <v>0</v>
      </c>
      <c r="U100" s="37">
        <v>0</v>
      </c>
      <c r="V100" s="37">
        <v>0</v>
      </c>
      <c r="W100" s="37"/>
      <c r="X100" s="37">
        <v>0</v>
      </c>
      <c r="Y100" s="37">
        <v>0</v>
      </c>
      <c r="Z100" s="37">
        <v>0</v>
      </c>
      <c r="AA100" s="37">
        <v>0</v>
      </c>
      <c r="AB100" s="37">
        <v>0</v>
      </c>
      <c r="AC100" s="37">
        <v>0</v>
      </c>
      <c r="AD100" s="37">
        <v>0</v>
      </c>
      <c r="AE100" s="37"/>
      <c r="AF100" s="37">
        <v>0</v>
      </c>
      <c r="AG100" s="37"/>
      <c r="AH100" s="37"/>
      <c r="AI100" s="37"/>
      <c r="AJ100" s="37">
        <v>0</v>
      </c>
      <c r="AK100" s="37"/>
      <c r="AL100" s="37"/>
      <c r="AM100" s="37"/>
      <c r="AN100" s="37">
        <v>0</v>
      </c>
      <c r="AO100" s="37"/>
      <c r="AP100" s="37">
        <v>0</v>
      </c>
    </row>
    <row r="101" spans="1:42" ht="20.100000000000001" customHeight="1" x14ac:dyDescent="0.2">
      <c r="D101" s="38" t="s">
        <v>149</v>
      </c>
      <c r="F101" s="39">
        <v>0</v>
      </c>
      <c r="G101" s="40"/>
      <c r="H101" s="40"/>
      <c r="I101" s="40"/>
      <c r="J101" s="39">
        <v>0</v>
      </c>
      <c r="K101" s="39">
        <v>0</v>
      </c>
      <c r="L101" s="39">
        <v>0</v>
      </c>
      <c r="M101" s="40"/>
      <c r="N101" s="39">
        <v>0</v>
      </c>
      <c r="O101" s="40"/>
      <c r="P101" s="40"/>
      <c r="Q101" s="40"/>
      <c r="R101" s="39">
        <v>0</v>
      </c>
      <c r="S101" s="39">
        <v>0</v>
      </c>
      <c r="T101" s="39">
        <v>0</v>
      </c>
      <c r="U101" s="39">
        <v>0</v>
      </c>
      <c r="V101" s="39">
        <v>0</v>
      </c>
      <c r="W101" s="40"/>
      <c r="X101" s="39">
        <v>0</v>
      </c>
      <c r="Y101" s="39">
        <v>0</v>
      </c>
      <c r="Z101" s="39">
        <v>0</v>
      </c>
      <c r="AA101" s="39">
        <v>0</v>
      </c>
      <c r="AB101" s="39">
        <v>0</v>
      </c>
      <c r="AC101" s="39">
        <v>0</v>
      </c>
      <c r="AD101" s="39">
        <v>0</v>
      </c>
      <c r="AE101" s="40"/>
      <c r="AF101" s="39">
        <v>0</v>
      </c>
      <c r="AG101" s="40"/>
      <c r="AH101" s="40"/>
      <c r="AI101" s="40"/>
      <c r="AJ101" s="39">
        <v>0</v>
      </c>
      <c r="AK101" s="40"/>
      <c r="AL101" s="40"/>
      <c r="AM101" s="40"/>
      <c r="AN101" s="39">
        <v>0</v>
      </c>
      <c r="AO101" s="40"/>
      <c r="AP101" s="39">
        <v>0</v>
      </c>
    </row>
    <row r="102" spans="1:42" ht="20.100000000000001" customHeight="1" x14ac:dyDescent="0.2">
      <c r="D102" s="2" t="s">
        <v>150</v>
      </c>
      <c r="F102" s="37">
        <v>0</v>
      </c>
      <c r="G102" s="37"/>
      <c r="H102" s="37"/>
      <c r="I102" s="37"/>
      <c r="J102" s="37">
        <v>0</v>
      </c>
      <c r="K102" s="37">
        <v>0</v>
      </c>
      <c r="L102" s="37">
        <v>0</v>
      </c>
      <c r="M102" s="37"/>
      <c r="N102" s="37">
        <v>0</v>
      </c>
      <c r="O102" s="37"/>
      <c r="P102" s="37"/>
      <c r="Q102" s="37"/>
      <c r="R102" s="37">
        <v>0</v>
      </c>
      <c r="S102" s="37">
        <v>0</v>
      </c>
      <c r="T102" s="37">
        <v>0</v>
      </c>
      <c r="U102" s="37">
        <v>0</v>
      </c>
      <c r="V102" s="37">
        <v>0</v>
      </c>
      <c r="W102" s="37"/>
      <c r="X102" s="37">
        <v>0</v>
      </c>
      <c r="Y102" s="37">
        <v>0</v>
      </c>
      <c r="Z102" s="37">
        <v>0</v>
      </c>
      <c r="AA102" s="37">
        <v>0</v>
      </c>
      <c r="AB102" s="37">
        <v>0</v>
      </c>
      <c r="AC102" s="37">
        <v>0</v>
      </c>
      <c r="AD102" s="37">
        <v>0</v>
      </c>
      <c r="AE102" s="37"/>
      <c r="AF102" s="37">
        <v>0</v>
      </c>
      <c r="AG102" s="37"/>
      <c r="AH102" s="37"/>
      <c r="AI102" s="37"/>
      <c r="AJ102" s="37">
        <v>0</v>
      </c>
      <c r="AK102" s="37"/>
      <c r="AL102" s="37"/>
      <c r="AM102" s="37"/>
      <c r="AN102" s="37">
        <v>0</v>
      </c>
      <c r="AO102" s="37"/>
      <c r="AP102" s="37">
        <v>0</v>
      </c>
    </row>
    <row r="103" spans="1:42" ht="20.100000000000001" customHeight="1" x14ac:dyDescent="0.2">
      <c r="D103" s="38" t="s">
        <v>151</v>
      </c>
      <c r="F103" s="39">
        <v>0</v>
      </c>
      <c r="G103" s="40"/>
      <c r="H103" s="40"/>
      <c r="I103" s="40"/>
      <c r="J103" s="39">
        <v>0</v>
      </c>
      <c r="K103" s="39">
        <v>0</v>
      </c>
      <c r="L103" s="39">
        <v>0</v>
      </c>
      <c r="M103" s="40"/>
      <c r="N103" s="39">
        <v>0</v>
      </c>
      <c r="O103" s="40"/>
      <c r="P103" s="40"/>
      <c r="Q103" s="40"/>
      <c r="R103" s="39">
        <v>0</v>
      </c>
      <c r="S103" s="39">
        <v>0</v>
      </c>
      <c r="T103" s="39">
        <v>0</v>
      </c>
      <c r="U103" s="39">
        <v>0</v>
      </c>
      <c r="V103" s="39">
        <v>0</v>
      </c>
      <c r="W103" s="40"/>
      <c r="X103" s="39">
        <v>0</v>
      </c>
      <c r="Y103" s="39">
        <v>0</v>
      </c>
      <c r="Z103" s="39">
        <v>0</v>
      </c>
      <c r="AA103" s="39">
        <v>0</v>
      </c>
      <c r="AB103" s="39">
        <v>0</v>
      </c>
      <c r="AC103" s="39">
        <v>0</v>
      </c>
      <c r="AD103" s="39">
        <v>0</v>
      </c>
      <c r="AE103" s="40"/>
      <c r="AF103" s="39">
        <v>0</v>
      </c>
      <c r="AG103" s="40"/>
      <c r="AH103" s="40"/>
      <c r="AI103" s="40"/>
      <c r="AJ103" s="39">
        <v>0</v>
      </c>
      <c r="AK103" s="40"/>
      <c r="AL103" s="40"/>
      <c r="AM103" s="40"/>
      <c r="AN103" s="39">
        <v>0</v>
      </c>
      <c r="AO103" s="40"/>
      <c r="AP103" s="39">
        <v>0</v>
      </c>
    </row>
    <row r="104" spans="1:42" ht="20.100000000000001" customHeight="1" x14ac:dyDescent="0.2">
      <c r="D104" s="41" t="s">
        <v>152</v>
      </c>
      <c r="F104" s="40">
        <v>0</v>
      </c>
      <c r="G104" s="40"/>
      <c r="H104" s="40"/>
      <c r="I104" s="40"/>
      <c r="J104" s="40">
        <v>0</v>
      </c>
      <c r="K104" s="40">
        <v>0</v>
      </c>
      <c r="L104" s="40">
        <v>0</v>
      </c>
      <c r="M104" s="40"/>
      <c r="N104" s="40">
        <v>0</v>
      </c>
      <c r="O104" s="40"/>
      <c r="P104" s="40"/>
      <c r="Q104" s="40"/>
      <c r="R104" s="40">
        <v>0</v>
      </c>
      <c r="S104" s="40">
        <v>0</v>
      </c>
      <c r="T104" s="40">
        <v>0</v>
      </c>
      <c r="U104" s="40">
        <v>0</v>
      </c>
      <c r="V104" s="40">
        <v>0</v>
      </c>
      <c r="W104" s="40"/>
      <c r="X104" s="40">
        <v>0</v>
      </c>
      <c r="Y104" s="40">
        <v>0</v>
      </c>
      <c r="Z104" s="40">
        <v>0</v>
      </c>
      <c r="AA104" s="40">
        <v>0</v>
      </c>
      <c r="AB104" s="40">
        <v>0</v>
      </c>
      <c r="AC104" s="40">
        <v>0</v>
      </c>
      <c r="AD104" s="40">
        <v>0</v>
      </c>
      <c r="AE104" s="40"/>
      <c r="AF104" s="40">
        <v>0</v>
      </c>
      <c r="AG104" s="40"/>
      <c r="AH104" s="40"/>
      <c r="AI104" s="40"/>
      <c r="AJ104" s="40">
        <v>0</v>
      </c>
      <c r="AK104" s="40"/>
      <c r="AL104" s="40"/>
      <c r="AM104" s="40"/>
      <c r="AN104" s="40">
        <v>0</v>
      </c>
      <c r="AO104" s="40"/>
      <c r="AP104" s="40">
        <v>0</v>
      </c>
    </row>
    <row r="105" spans="1:42" ht="20.100000000000001" customHeight="1" x14ac:dyDescent="0.2">
      <c r="D105" s="38" t="s">
        <v>153</v>
      </c>
      <c r="F105" s="39">
        <v>0</v>
      </c>
      <c r="G105" s="40"/>
      <c r="H105" s="40"/>
      <c r="I105" s="40"/>
      <c r="J105" s="39">
        <v>0</v>
      </c>
      <c r="K105" s="39">
        <v>0</v>
      </c>
      <c r="L105" s="39">
        <v>0</v>
      </c>
      <c r="M105" s="40"/>
      <c r="N105" s="39">
        <v>0</v>
      </c>
      <c r="O105" s="40"/>
      <c r="P105" s="40"/>
      <c r="Q105" s="40"/>
      <c r="R105" s="39">
        <v>0</v>
      </c>
      <c r="S105" s="39">
        <v>0</v>
      </c>
      <c r="T105" s="39">
        <v>0</v>
      </c>
      <c r="U105" s="39">
        <v>0</v>
      </c>
      <c r="V105" s="39">
        <v>0</v>
      </c>
      <c r="W105" s="40"/>
      <c r="X105" s="39">
        <v>0</v>
      </c>
      <c r="Y105" s="39">
        <v>0</v>
      </c>
      <c r="Z105" s="39">
        <v>0</v>
      </c>
      <c r="AA105" s="39">
        <v>0</v>
      </c>
      <c r="AB105" s="39">
        <v>0</v>
      </c>
      <c r="AC105" s="39">
        <v>0</v>
      </c>
      <c r="AD105" s="39">
        <v>0</v>
      </c>
      <c r="AE105" s="40"/>
      <c r="AF105" s="39">
        <v>0</v>
      </c>
      <c r="AG105" s="40"/>
      <c r="AH105" s="40"/>
      <c r="AI105" s="40"/>
      <c r="AJ105" s="39">
        <v>0</v>
      </c>
      <c r="AK105" s="40"/>
      <c r="AL105" s="40"/>
      <c r="AM105" s="40"/>
      <c r="AN105" s="39">
        <v>0</v>
      </c>
      <c r="AO105" s="40"/>
      <c r="AP105" s="39">
        <v>0</v>
      </c>
    </row>
    <row r="106" spans="1:42" ht="20.100000000000001" customHeight="1" x14ac:dyDescent="0.2">
      <c r="D106" s="41" t="s">
        <v>154</v>
      </c>
      <c r="F106" s="40">
        <v>0</v>
      </c>
      <c r="G106" s="40"/>
      <c r="H106" s="40"/>
      <c r="I106" s="40"/>
      <c r="J106" s="40">
        <v>0</v>
      </c>
      <c r="K106" s="40">
        <v>0</v>
      </c>
      <c r="L106" s="40">
        <v>0</v>
      </c>
      <c r="M106" s="40"/>
      <c r="N106" s="40">
        <v>0</v>
      </c>
      <c r="O106" s="40"/>
      <c r="P106" s="40"/>
      <c r="Q106" s="40"/>
      <c r="R106" s="40">
        <v>0</v>
      </c>
      <c r="S106" s="40">
        <v>0</v>
      </c>
      <c r="T106" s="40">
        <v>0</v>
      </c>
      <c r="U106" s="40">
        <v>0</v>
      </c>
      <c r="V106" s="40">
        <v>0</v>
      </c>
      <c r="W106" s="40"/>
      <c r="X106" s="40">
        <v>0</v>
      </c>
      <c r="Y106" s="40">
        <v>0</v>
      </c>
      <c r="Z106" s="40">
        <v>0</v>
      </c>
      <c r="AA106" s="40">
        <v>0</v>
      </c>
      <c r="AB106" s="40">
        <v>0</v>
      </c>
      <c r="AC106" s="40">
        <v>0</v>
      </c>
      <c r="AD106" s="40">
        <v>0</v>
      </c>
      <c r="AE106" s="40"/>
      <c r="AF106" s="40">
        <v>0</v>
      </c>
      <c r="AG106" s="40"/>
      <c r="AH106" s="40"/>
      <c r="AI106" s="40"/>
      <c r="AJ106" s="40">
        <v>0</v>
      </c>
      <c r="AK106" s="40"/>
      <c r="AL106" s="40"/>
      <c r="AM106" s="40"/>
      <c r="AN106" s="40">
        <v>0</v>
      </c>
      <c r="AO106" s="40"/>
      <c r="AP106" s="40">
        <v>0</v>
      </c>
    </row>
    <row r="107" spans="1:42"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row>
    <row r="108" spans="1:42" s="1" customFormat="1" ht="20.100000000000001" customHeight="1" x14ac:dyDescent="0.2">
      <c r="A108" s="3"/>
      <c r="B108" s="6"/>
      <c r="C108" s="42" t="s">
        <v>155</v>
      </c>
      <c r="D108" s="42"/>
      <c r="E108" s="5"/>
      <c r="F108" s="44">
        <v>0</v>
      </c>
      <c r="G108" s="45"/>
      <c r="H108" s="45"/>
      <c r="I108" s="45"/>
      <c r="J108" s="44">
        <v>0</v>
      </c>
      <c r="K108" s="44">
        <v>0</v>
      </c>
      <c r="L108" s="44">
        <v>0</v>
      </c>
      <c r="M108" s="45"/>
      <c r="N108" s="44">
        <v>0</v>
      </c>
      <c r="O108" s="45"/>
      <c r="P108" s="45"/>
      <c r="Q108" s="45"/>
      <c r="R108" s="44">
        <v>0</v>
      </c>
      <c r="S108" s="44">
        <v>0</v>
      </c>
      <c r="T108" s="44">
        <v>0</v>
      </c>
      <c r="U108" s="44">
        <v>0</v>
      </c>
      <c r="V108" s="44">
        <v>0</v>
      </c>
      <c r="W108" s="45"/>
      <c r="X108" s="44">
        <v>0</v>
      </c>
      <c r="Y108" s="44">
        <v>0</v>
      </c>
      <c r="Z108" s="44">
        <v>0</v>
      </c>
      <c r="AA108" s="44">
        <v>0</v>
      </c>
      <c r="AB108" s="44">
        <v>0</v>
      </c>
      <c r="AC108" s="44">
        <v>0</v>
      </c>
      <c r="AD108" s="44">
        <v>0</v>
      </c>
      <c r="AE108" s="45"/>
      <c r="AF108" s="44">
        <v>0</v>
      </c>
      <c r="AG108" s="45"/>
      <c r="AH108" s="45"/>
      <c r="AI108" s="45"/>
      <c r="AJ108" s="44">
        <v>0</v>
      </c>
      <c r="AK108" s="45"/>
      <c r="AL108" s="45"/>
      <c r="AM108" s="45"/>
      <c r="AN108" s="44">
        <v>0</v>
      </c>
      <c r="AO108" s="45"/>
      <c r="AP108" s="44">
        <v>0</v>
      </c>
    </row>
    <row r="109" spans="1:42"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row>
    <row r="110" spans="1:42"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row>
    <row r="111" spans="1:42" s="1" customFormat="1" ht="20.100000000000001" customHeight="1" x14ac:dyDescent="0.2">
      <c r="A111" s="3"/>
      <c r="B111" s="6"/>
      <c r="C111" s="3"/>
      <c r="D111" s="2" t="s">
        <v>157</v>
      </c>
      <c r="E111" s="5"/>
      <c r="F111" s="37">
        <v>0</v>
      </c>
      <c r="G111" s="37"/>
      <c r="H111" s="37"/>
      <c r="I111" s="37"/>
      <c r="J111" s="37">
        <v>0</v>
      </c>
      <c r="K111" s="37">
        <v>0</v>
      </c>
      <c r="L111" s="37">
        <v>0</v>
      </c>
      <c r="M111" s="37"/>
      <c r="N111" s="37">
        <v>0</v>
      </c>
      <c r="O111" s="37"/>
      <c r="P111" s="37"/>
      <c r="Q111" s="37"/>
      <c r="R111" s="37">
        <v>0</v>
      </c>
      <c r="S111" s="37">
        <v>0</v>
      </c>
      <c r="T111" s="37">
        <v>0</v>
      </c>
      <c r="U111" s="37">
        <v>0</v>
      </c>
      <c r="V111" s="37">
        <v>0</v>
      </c>
      <c r="W111" s="37"/>
      <c r="X111" s="37">
        <v>0</v>
      </c>
      <c r="Y111" s="37">
        <v>0</v>
      </c>
      <c r="Z111" s="37">
        <v>0</v>
      </c>
      <c r="AA111" s="37">
        <v>0</v>
      </c>
      <c r="AB111" s="37">
        <v>0</v>
      </c>
      <c r="AC111" s="37">
        <v>0</v>
      </c>
      <c r="AD111" s="37">
        <v>0</v>
      </c>
      <c r="AE111" s="37"/>
      <c r="AF111" s="37">
        <v>0</v>
      </c>
      <c r="AG111" s="37"/>
      <c r="AH111" s="37"/>
      <c r="AI111" s="37"/>
      <c r="AJ111" s="37">
        <v>0</v>
      </c>
      <c r="AK111" s="37"/>
      <c r="AL111" s="37"/>
      <c r="AM111" s="37"/>
      <c r="AN111" s="37">
        <v>0</v>
      </c>
      <c r="AO111" s="37"/>
      <c r="AP111" s="37">
        <v>0</v>
      </c>
    </row>
    <row r="112" spans="1:42" s="1" customFormat="1" ht="20.100000000000001" customHeight="1" x14ac:dyDescent="0.2">
      <c r="A112" s="3"/>
      <c r="B112" s="6"/>
      <c r="C112" s="3"/>
      <c r="D112" s="38" t="s">
        <v>158</v>
      </c>
      <c r="E112" s="5"/>
      <c r="F112" s="39">
        <v>0</v>
      </c>
      <c r="G112" s="40"/>
      <c r="H112" s="40"/>
      <c r="I112" s="40"/>
      <c r="J112" s="39">
        <v>0</v>
      </c>
      <c r="K112" s="39">
        <v>0</v>
      </c>
      <c r="L112" s="39">
        <v>0</v>
      </c>
      <c r="M112" s="40"/>
      <c r="N112" s="39">
        <v>0</v>
      </c>
      <c r="O112" s="40"/>
      <c r="P112" s="40"/>
      <c r="Q112" s="40"/>
      <c r="R112" s="39">
        <v>0</v>
      </c>
      <c r="S112" s="39">
        <v>0</v>
      </c>
      <c r="T112" s="39">
        <v>0</v>
      </c>
      <c r="U112" s="39">
        <v>0</v>
      </c>
      <c r="V112" s="39">
        <v>0</v>
      </c>
      <c r="W112" s="40"/>
      <c r="X112" s="39">
        <v>0</v>
      </c>
      <c r="Y112" s="39">
        <v>0</v>
      </c>
      <c r="Z112" s="39">
        <v>0</v>
      </c>
      <c r="AA112" s="39">
        <v>0</v>
      </c>
      <c r="AB112" s="39">
        <v>0</v>
      </c>
      <c r="AC112" s="39">
        <v>0</v>
      </c>
      <c r="AD112" s="39">
        <v>0</v>
      </c>
      <c r="AE112" s="40"/>
      <c r="AF112" s="39">
        <v>0</v>
      </c>
      <c r="AG112" s="40"/>
      <c r="AH112" s="40"/>
      <c r="AI112" s="40"/>
      <c r="AJ112" s="39">
        <v>0</v>
      </c>
      <c r="AK112" s="40"/>
      <c r="AL112" s="40"/>
      <c r="AM112" s="40"/>
      <c r="AN112" s="39">
        <v>0</v>
      </c>
      <c r="AO112" s="40"/>
      <c r="AP112" s="39">
        <v>0</v>
      </c>
    </row>
    <row r="113" spans="1:42" s="1" customFormat="1" ht="20.100000000000001" customHeight="1" x14ac:dyDescent="0.2">
      <c r="A113" s="3"/>
      <c r="B113" s="6"/>
      <c r="C113" s="3"/>
      <c r="D113" s="2" t="s">
        <v>159</v>
      </c>
      <c r="E113" s="5"/>
      <c r="F113" s="37">
        <v>0</v>
      </c>
      <c r="G113" s="37"/>
      <c r="H113" s="37"/>
      <c r="I113" s="37"/>
      <c r="J113" s="37">
        <v>0</v>
      </c>
      <c r="K113" s="37">
        <v>0</v>
      </c>
      <c r="L113" s="37">
        <v>0</v>
      </c>
      <c r="M113" s="37"/>
      <c r="N113" s="37">
        <v>0</v>
      </c>
      <c r="O113" s="37"/>
      <c r="P113" s="37"/>
      <c r="Q113" s="37"/>
      <c r="R113" s="37">
        <v>0</v>
      </c>
      <c r="S113" s="37">
        <v>0</v>
      </c>
      <c r="T113" s="37">
        <v>0</v>
      </c>
      <c r="U113" s="37">
        <v>0</v>
      </c>
      <c r="V113" s="37">
        <v>0</v>
      </c>
      <c r="W113" s="37"/>
      <c r="X113" s="37">
        <v>0</v>
      </c>
      <c r="Y113" s="37">
        <v>0</v>
      </c>
      <c r="Z113" s="37">
        <v>0</v>
      </c>
      <c r="AA113" s="37">
        <v>0</v>
      </c>
      <c r="AB113" s="37">
        <v>0</v>
      </c>
      <c r="AC113" s="37">
        <v>0</v>
      </c>
      <c r="AD113" s="37">
        <v>0</v>
      </c>
      <c r="AE113" s="37"/>
      <c r="AF113" s="37">
        <v>0</v>
      </c>
      <c r="AG113" s="37"/>
      <c r="AH113" s="37"/>
      <c r="AI113" s="37"/>
      <c r="AJ113" s="37">
        <v>0</v>
      </c>
      <c r="AK113" s="37"/>
      <c r="AL113" s="37"/>
      <c r="AM113" s="37"/>
      <c r="AN113" s="37">
        <v>0</v>
      </c>
      <c r="AO113" s="37"/>
      <c r="AP113" s="37">
        <v>0</v>
      </c>
    </row>
    <row r="114" spans="1:42"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row>
    <row r="115" spans="1:42" s="1" customFormat="1" ht="20.100000000000001" customHeight="1" x14ac:dyDescent="0.2">
      <c r="A115" s="3"/>
      <c r="B115" s="6"/>
      <c r="C115" s="42" t="s">
        <v>160</v>
      </c>
      <c r="D115" s="42"/>
      <c r="E115" s="5"/>
      <c r="F115" s="44">
        <v>0</v>
      </c>
      <c r="G115" s="45"/>
      <c r="H115" s="45"/>
      <c r="I115" s="45"/>
      <c r="J115" s="44">
        <v>0</v>
      </c>
      <c r="K115" s="44">
        <v>0</v>
      </c>
      <c r="L115" s="44">
        <v>0</v>
      </c>
      <c r="M115" s="45"/>
      <c r="N115" s="44">
        <v>0</v>
      </c>
      <c r="O115" s="45"/>
      <c r="P115" s="45"/>
      <c r="Q115" s="45"/>
      <c r="R115" s="44">
        <v>0</v>
      </c>
      <c r="S115" s="44">
        <v>0</v>
      </c>
      <c r="T115" s="44">
        <v>0</v>
      </c>
      <c r="U115" s="44">
        <v>0</v>
      </c>
      <c r="V115" s="44">
        <v>0</v>
      </c>
      <c r="W115" s="45"/>
      <c r="X115" s="44">
        <v>0</v>
      </c>
      <c r="Y115" s="44">
        <v>0</v>
      </c>
      <c r="Z115" s="44">
        <v>0</v>
      </c>
      <c r="AA115" s="44">
        <v>0</v>
      </c>
      <c r="AB115" s="44">
        <v>0</v>
      </c>
      <c r="AC115" s="44">
        <v>0</v>
      </c>
      <c r="AD115" s="44">
        <v>0</v>
      </c>
      <c r="AE115" s="45"/>
      <c r="AF115" s="44">
        <v>0</v>
      </c>
      <c r="AG115" s="45"/>
      <c r="AH115" s="45"/>
      <c r="AI115" s="45"/>
      <c r="AJ115" s="44">
        <v>0</v>
      </c>
      <c r="AK115" s="45"/>
      <c r="AL115" s="45"/>
      <c r="AM115" s="45"/>
      <c r="AN115" s="44">
        <v>0</v>
      </c>
      <c r="AO115" s="45"/>
      <c r="AP115" s="44">
        <v>0</v>
      </c>
    </row>
    <row r="116" spans="1:42"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row>
    <row r="117" spans="1:42" s="1" customFormat="1" ht="20.100000000000001" customHeight="1" x14ac:dyDescent="0.25">
      <c r="A117" s="3"/>
      <c r="B117" s="49" t="s">
        <v>161</v>
      </c>
      <c r="C117" s="50"/>
      <c r="D117" s="50"/>
      <c r="E117" s="5"/>
      <c r="F117" s="51">
        <v>38</v>
      </c>
      <c r="G117" s="52"/>
      <c r="H117" s="52"/>
      <c r="I117" s="52"/>
      <c r="J117" s="51">
        <v>30</v>
      </c>
      <c r="K117" s="51">
        <v>3</v>
      </c>
      <c r="L117" s="51">
        <v>0</v>
      </c>
      <c r="M117" s="52"/>
      <c r="N117" s="51">
        <v>33</v>
      </c>
      <c r="O117" s="52"/>
      <c r="P117" s="52"/>
      <c r="Q117" s="52"/>
      <c r="R117" s="51">
        <v>0</v>
      </c>
      <c r="S117" s="51">
        <v>13</v>
      </c>
      <c r="T117" s="51">
        <v>12</v>
      </c>
      <c r="U117" s="51">
        <v>4</v>
      </c>
      <c r="V117" s="51">
        <v>0</v>
      </c>
      <c r="W117" s="52"/>
      <c r="X117" s="51">
        <v>0</v>
      </c>
      <c r="Y117" s="51">
        <v>0</v>
      </c>
      <c r="Z117" s="51">
        <v>1</v>
      </c>
      <c r="AA117" s="51">
        <v>0</v>
      </c>
      <c r="AB117" s="51">
        <v>0</v>
      </c>
      <c r="AC117" s="51">
        <v>0</v>
      </c>
      <c r="AD117" s="51">
        <v>1</v>
      </c>
      <c r="AE117" s="52"/>
      <c r="AF117" s="51">
        <v>31</v>
      </c>
      <c r="AG117" s="52"/>
      <c r="AH117" s="52"/>
      <c r="AI117" s="52"/>
      <c r="AJ117" s="51">
        <v>40</v>
      </c>
      <c r="AK117" s="52"/>
      <c r="AL117" s="52"/>
      <c r="AM117" s="52"/>
      <c r="AN117" s="51">
        <v>0</v>
      </c>
      <c r="AO117" s="52"/>
      <c r="AP117" s="51">
        <v>0</v>
      </c>
    </row>
    <row r="118" spans="1:42"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row>
    <row r="119" spans="1:42"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row>
    <row r="120" spans="1:42"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row>
    <row r="121" spans="1:42" ht="20.100000000000001" customHeight="1" x14ac:dyDescent="0.2">
      <c r="D121" s="2" t="s">
        <v>163</v>
      </c>
      <c r="F121" s="37">
        <v>0</v>
      </c>
      <c r="G121" s="37"/>
      <c r="H121" s="37"/>
      <c r="I121" s="37"/>
      <c r="J121" s="37">
        <v>0</v>
      </c>
      <c r="K121" s="37">
        <v>0</v>
      </c>
      <c r="L121" s="37">
        <v>0</v>
      </c>
      <c r="M121" s="37"/>
      <c r="N121" s="37">
        <v>0</v>
      </c>
      <c r="O121" s="37"/>
      <c r="P121" s="37"/>
      <c r="Q121" s="37"/>
      <c r="R121" s="37">
        <v>0</v>
      </c>
      <c r="S121" s="37">
        <v>0</v>
      </c>
      <c r="T121" s="37">
        <v>0</v>
      </c>
      <c r="U121" s="37">
        <v>0</v>
      </c>
      <c r="V121" s="37">
        <v>0</v>
      </c>
      <c r="W121" s="37"/>
      <c r="X121" s="37">
        <v>0</v>
      </c>
      <c r="Y121" s="37">
        <v>0</v>
      </c>
      <c r="Z121" s="37">
        <v>0</v>
      </c>
      <c r="AA121" s="37">
        <v>0</v>
      </c>
      <c r="AB121" s="37">
        <v>0</v>
      </c>
      <c r="AC121" s="37">
        <v>0</v>
      </c>
      <c r="AD121" s="37">
        <v>0</v>
      </c>
      <c r="AE121" s="37"/>
      <c r="AF121" s="37">
        <v>0</v>
      </c>
      <c r="AG121" s="37"/>
      <c r="AH121" s="37"/>
      <c r="AI121" s="37"/>
      <c r="AJ121" s="37">
        <v>0</v>
      </c>
      <c r="AK121" s="37"/>
      <c r="AL121" s="37"/>
      <c r="AM121" s="37"/>
      <c r="AN121" s="37">
        <v>0</v>
      </c>
      <c r="AO121" s="37"/>
      <c r="AP121" s="37">
        <v>0</v>
      </c>
    </row>
    <row r="122" spans="1:42" ht="20.100000000000001" customHeight="1" x14ac:dyDescent="0.2">
      <c r="D122" s="38" t="s">
        <v>164</v>
      </c>
      <c r="F122" s="39">
        <v>0</v>
      </c>
      <c r="G122" s="40"/>
      <c r="H122" s="40"/>
      <c r="I122" s="40"/>
      <c r="J122" s="39">
        <v>0</v>
      </c>
      <c r="K122" s="39">
        <v>0</v>
      </c>
      <c r="L122" s="39">
        <v>0</v>
      </c>
      <c r="M122" s="40"/>
      <c r="N122" s="39">
        <v>0</v>
      </c>
      <c r="O122" s="40"/>
      <c r="P122" s="40"/>
      <c r="Q122" s="40"/>
      <c r="R122" s="39">
        <v>0</v>
      </c>
      <c r="S122" s="39">
        <v>0</v>
      </c>
      <c r="T122" s="39">
        <v>0</v>
      </c>
      <c r="U122" s="39">
        <v>0</v>
      </c>
      <c r="V122" s="39">
        <v>0</v>
      </c>
      <c r="W122" s="40"/>
      <c r="X122" s="39">
        <v>0</v>
      </c>
      <c r="Y122" s="39">
        <v>0</v>
      </c>
      <c r="Z122" s="39">
        <v>0</v>
      </c>
      <c r="AA122" s="39">
        <v>0</v>
      </c>
      <c r="AB122" s="39">
        <v>0</v>
      </c>
      <c r="AC122" s="39">
        <v>0</v>
      </c>
      <c r="AD122" s="39">
        <v>0</v>
      </c>
      <c r="AE122" s="40"/>
      <c r="AF122" s="39">
        <v>0</v>
      </c>
      <c r="AG122" s="40"/>
      <c r="AH122" s="40"/>
      <c r="AI122" s="40"/>
      <c r="AJ122" s="39">
        <v>0</v>
      </c>
      <c r="AK122" s="40"/>
      <c r="AL122" s="40"/>
      <c r="AM122" s="40"/>
      <c r="AN122" s="39">
        <v>0</v>
      </c>
      <c r="AO122" s="40"/>
      <c r="AP122" s="39">
        <v>0</v>
      </c>
    </row>
    <row r="123" spans="1:42" ht="20.100000000000001" customHeight="1" x14ac:dyDescent="0.2">
      <c r="D123" s="2" t="s">
        <v>165</v>
      </c>
      <c r="F123" s="37">
        <v>0</v>
      </c>
      <c r="G123" s="37"/>
      <c r="H123" s="37"/>
      <c r="I123" s="37"/>
      <c r="J123" s="37">
        <v>0</v>
      </c>
      <c r="K123" s="37">
        <v>0</v>
      </c>
      <c r="L123" s="37">
        <v>0</v>
      </c>
      <c r="M123" s="37"/>
      <c r="N123" s="37">
        <v>0</v>
      </c>
      <c r="O123" s="37"/>
      <c r="P123" s="37"/>
      <c r="Q123" s="37"/>
      <c r="R123" s="37">
        <v>0</v>
      </c>
      <c r="S123" s="37">
        <v>0</v>
      </c>
      <c r="T123" s="37">
        <v>0</v>
      </c>
      <c r="U123" s="37">
        <v>0</v>
      </c>
      <c r="V123" s="37">
        <v>0</v>
      </c>
      <c r="W123" s="37"/>
      <c r="X123" s="37">
        <v>0</v>
      </c>
      <c r="Y123" s="37">
        <v>0</v>
      </c>
      <c r="Z123" s="37">
        <v>0</v>
      </c>
      <c r="AA123" s="37">
        <v>0</v>
      </c>
      <c r="AB123" s="37">
        <v>0</v>
      </c>
      <c r="AC123" s="37">
        <v>0</v>
      </c>
      <c r="AD123" s="37">
        <v>0</v>
      </c>
      <c r="AE123" s="37"/>
      <c r="AF123" s="37">
        <v>0</v>
      </c>
      <c r="AG123" s="37"/>
      <c r="AH123" s="37"/>
      <c r="AI123" s="37"/>
      <c r="AJ123" s="37">
        <v>0</v>
      </c>
      <c r="AK123" s="37"/>
      <c r="AL123" s="37"/>
      <c r="AM123" s="37"/>
      <c r="AN123" s="37">
        <v>0</v>
      </c>
      <c r="AO123" s="37"/>
      <c r="AP123" s="37">
        <v>0</v>
      </c>
    </row>
    <row r="124" spans="1:42" ht="20.100000000000001" customHeight="1" x14ac:dyDescent="0.2">
      <c r="D124" s="38" t="s">
        <v>166</v>
      </c>
      <c r="F124" s="39">
        <v>0</v>
      </c>
      <c r="G124" s="40"/>
      <c r="H124" s="40"/>
      <c r="I124" s="40"/>
      <c r="J124" s="39">
        <v>0</v>
      </c>
      <c r="K124" s="39">
        <v>0</v>
      </c>
      <c r="L124" s="39">
        <v>0</v>
      </c>
      <c r="M124" s="40"/>
      <c r="N124" s="39">
        <v>0</v>
      </c>
      <c r="O124" s="40"/>
      <c r="P124" s="40"/>
      <c r="Q124" s="40"/>
      <c r="R124" s="39">
        <v>0</v>
      </c>
      <c r="S124" s="39">
        <v>0</v>
      </c>
      <c r="T124" s="39">
        <v>0</v>
      </c>
      <c r="U124" s="39">
        <v>0</v>
      </c>
      <c r="V124" s="39">
        <v>0</v>
      </c>
      <c r="W124" s="40"/>
      <c r="X124" s="39">
        <v>0</v>
      </c>
      <c r="Y124" s="39">
        <v>0</v>
      </c>
      <c r="Z124" s="39">
        <v>0</v>
      </c>
      <c r="AA124" s="39">
        <v>0</v>
      </c>
      <c r="AB124" s="39">
        <v>0</v>
      </c>
      <c r="AC124" s="39">
        <v>0</v>
      </c>
      <c r="AD124" s="39">
        <v>0</v>
      </c>
      <c r="AE124" s="40"/>
      <c r="AF124" s="39">
        <v>0</v>
      </c>
      <c r="AG124" s="40"/>
      <c r="AH124" s="40"/>
      <c r="AI124" s="40"/>
      <c r="AJ124" s="39">
        <v>0</v>
      </c>
      <c r="AK124" s="40"/>
      <c r="AL124" s="40"/>
      <c r="AM124" s="40"/>
      <c r="AN124" s="39">
        <v>0</v>
      </c>
      <c r="AO124" s="40"/>
      <c r="AP124" s="39">
        <v>0</v>
      </c>
    </row>
    <row r="125" spans="1:42" ht="20.100000000000001" customHeight="1" x14ac:dyDescent="0.2">
      <c r="D125" s="2" t="s">
        <v>167</v>
      </c>
      <c r="F125" s="37">
        <v>0</v>
      </c>
      <c r="G125" s="37"/>
      <c r="H125" s="37"/>
      <c r="I125" s="37"/>
      <c r="J125" s="37">
        <v>0</v>
      </c>
      <c r="K125" s="37">
        <v>0</v>
      </c>
      <c r="L125" s="37">
        <v>0</v>
      </c>
      <c r="M125" s="37"/>
      <c r="N125" s="37">
        <v>0</v>
      </c>
      <c r="O125" s="37"/>
      <c r="P125" s="37"/>
      <c r="Q125" s="37"/>
      <c r="R125" s="37">
        <v>0</v>
      </c>
      <c r="S125" s="37">
        <v>0</v>
      </c>
      <c r="T125" s="37">
        <v>0</v>
      </c>
      <c r="U125" s="37">
        <v>0</v>
      </c>
      <c r="V125" s="37">
        <v>0</v>
      </c>
      <c r="W125" s="37"/>
      <c r="X125" s="37">
        <v>0</v>
      </c>
      <c r="Y125" s="37">
        <v>0</v>
      </c>
      <c r="Z125" s="37">
        <v>0</v>
      </c>
      <c r="AA125" s="37">
        <v>0</v>
      </c>
      <c r="AB125" s="37">
        <v>0</v>
      </c>
      <c r="AC125" s="37">
        <v>0</v>
      </c>
      <c r="AD125" s="37">
        <v>0</v>
      </c>
      <c r="AE125" s="37"/>
      <c r="AF125" s="37">
        <v>0</v>
      </c>
      <c r="AG125" s="37"/>
      <c r="AH125" s="37"/>
      <c r="AI125" s="37"/>
      <c r="AJ125" s="37">
        <v>0</v>
      </c>
      <c r="AK125" s="37"/>
      <c r="AL125" s="37"/>
      <c r="AM125" s="37"/>
      <c r="AN125" s="37">
        <v>0</v>
      </c>
      <c r="AO125" s="37"/>
      <c r="AP125" s="37">
        <v>0</v>
      </c>
    </row>
    <row r="126" spans="1:42" ht="20.100000000000001" customHeight="1" x14ac:dyDescent="0.2">
      <c r="D126" s="38" t="s">
        <v>168</v>
      </c>
      <c r="F126" s="39">
        <v>0</v>
      </c>
      <c r="G126" s="40"/>
      <c r="H126" s="40"/>
      <c r="I126" s="40"/>
      <c r="J126" s="39">
        <v>0</v>
      </c>
      <c r="K126" s="39">
        <v>0</v>
      </c>
      <c r="L126" s="39">
        <v>0</v>
      </c>
      <c r="M126" s="40"/>
      <c r="N126" s="39">
        <v>0</v>
      </c>
      <c r="O126" s="40"/>
      <c r="P126" s="40"/>
      <c r="Q126" s="40"/>
      <c r="R126" s="39">
        <v>0</v>
      </c>
      <c r="S126" s="39">
        <v>0</v>
      </c>
      <c r="T126" s="39">
        <v>0</v>
      </c>
      <c r="U126" s="39">
        <v>0</v>
      </c>
      <c r="V126" s="39">
        <v>0</v>
      </c>
      <c r="W126" s="40"/>
      <c r="X126" s="39">
        <v>0</v>
      </c>
      <c r="Y126" s="39">
        <v>0</v>
      </c>
      <c r="Z126" s="39">
        <v>0</v>
      </c>
      <c r="AA126" s="39">
        <v>0</v>
      </c>
      <c r="AB126" s="39">
        <v>0</v>
      </c>
      <c r="AC126" s="39">
        <v>0</v>
      </c>
      <c r="AD126" s="39">
        <v>0</v>
      </c>
      <c r="AE126" s="40"/>
      <c r="AF126" s="39">
        <v>0</v>
      </c>
      <c r="AG126" s="40"/>
      <c r="AH126" s="40"/>
      <c r="AI126" s="40"/>
      <c r="AJ126" s="39">
        <v>0</v>
      </c>
      <c r="AK126" s="40"/>
      <c r="AL126" s="40"/>
      <c r="AM126" s="40"/>
      <c r="AN126" s="39">
        <v>0</v>
      </c>
      <c r="AO126" s="40"/>
      <c r="AP126" s="39">
        <v>0</v>
      </c>
    </row>
    <row r="127" spans="1:42" ht="20.100000000000001" customHeight="1" x14ac:dyDescent="0.2">
      <c r="D127" s="41" t="s">
        <v>169</v>
      </c>
      <c r="F127" s="40">
        <v>0</v>
      </c>
      <c r="G127" s="40"/>
      <c r="H127" s="40"/>
      <c r="I127" s="40"/>
      <c r="J127" s="40">
        <v>0</v>
      </c>
      <c r="K127" s="40">
        <v>0</v>
      </c>
      <c r="L127" s="40">
        <v>0</v>
      </c>
      <c r="M127" s="40"/>
      <c r="N127" s="40">
        <v>0</v>
      </c>
      <c r="O127" s="40"/>
      <c r="P127" s="40"/>
      <c r="Q127" s="40"/>
      <c r="R127" s="40">
        <v>0</v>
      </c>
      <c r="S127" s="40">
        <v>0</v>
      </c>
      <c r="T127" s="40">
        <v>0</v>
      </c>
      <c r="U127" s="40">
        <v>0</v>
      </c>
      <c r="V127" s="40">
        <v>0</v>
      </c>
      <c r="W127" s="40"/>
      <c r="X127" s="40">
        <v>0</v>
      </c>
      <c r="Y127" s="40">
        <v>0</v>
      </c>
      <c r="Z127" s="40">
        <v>0</v>
      </c>
      <c r="AA127" s="40">
        <v>0</v>
      </c>
      <c r="AB127" s="40">
        <v>0</v>
      </c>
      <c r="AC127" s="40">
        <v>0</v>
      </c>
      <c r="AD127" s="40">
        <v>0</v>
      </c>
      <c r="AE127" s="40"/>
      <c r="AF127" s="40">
        <v>0</v>
      </c>
      <c r="AG127" s="40"/>
      <c r="AH127" s="40"/>
      <c r="AI127" s="40"/>
      <c r="AJ127" s="40">
        <v>0</v>
      </c>
      <c r="AK127" s="40"/>
      <c r="AL127" s="40"/>
      <c r="AM127" s="40"/>
      <c r="AN127" s="40">
        <v>0</v>
      </c>
      <c r="AO127" s="40"/>
      <c r="AP127" s="40">
        <v>0</v>
      </c>
    </row>
    <row r="128" spans="1:42"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row>
    <row r="129" spans="1:42" s="1" customFormat="1" ht="20.100000000000001" customHeight="1" x14ac:dyDescent="0.2">
      <c r="A129" s="3"/>
      <c r="B129" s="6"/>
      <c r="C129" s="42" t="s">
        <v>122</v>
      </c>
      <c r="D129" s="42"/>
      <c r="E129" s="5"/>
      <c r="F129" s="44">
        <v>0</v>
      </c>
      <c r="G129" s="45"/>
      <c r="H129" s="45"/>
      <c r="I129" s="45"/>
      <c r="J129" s="44">
        <v>0</v>
      </c>
      <c r="K129" s="44">
        <v>0</v>
      </c>
      <c r="L129" s="44">
        <v>0</v>
      </c>
      <c r="M129" s="45"/>
      <c r="N129" s="44">
        <v>0</v>
      </c>
      <c r="O129" s="45"/>
      <c r="P129" s="45"/>
      <c r="Q129" s="45"/>
      <c r="R129" s="44">
        <v>0</v>
      </c>
      <c r="S129" s="44">
        <v>0</v>
      </c>
      <c r="T129" s="44">
        <v>0</v>
      </c>
      <c r="U129" s="44">
        <v>0</v>
      </c>
      <c r="V129" s="44">
        <v>0</v>
      </c>
      <c r="W129" s="45"/>
      <c r="X129" s="44">
        <v>0</v>
      </c>
      <c r="Y129" s="44">
        <v>0</v>
      </c>
      <c r="Z129" s="44">
        <v>0</v>
      </c>
      <c r="AA129" s="44">
        <v>0</v>
      </c>
      <c r="AB129" s="44">
        <v>0</v>
      </c>
      <c r="AC129" s="44">
        <v>0</v>
      </c>
      <c r="AD129" s="44">
        <v>0</v>
      </c>
      <c r="AE129" s="45"/>
      <c r="AF129" s="44">
        <v>0</v>
      </c>
      <c r="AG129" s="45"/>
      <c r="AH129" s="45"/>
      <c r="AI129" s="45"/>
      <c r="AJ129" s="44">
        <v>0</v>
      </c>
      <c r="AK129" s="45"/>
      <c r="AL129" s="45"/>
      <c r="AM129" s="45"/>
      <c r="AN129" s="44">
        <v>0</v>
      </c>
      <c r="AO129" s="45"/>
      <c r="AP129" s="44">
        <v>0</v>
      </c>
    </row>
    <row r="130" spans="1:42"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row>
    <row r="131" spans="1:42"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row>
    <row r="132" spans="1:42" ht="20.100000000000001" customHeight="1" x14ac:dyDescent="0.2">
      <c r="D132" s="2" t="s">
        <v>124</v>
      </c>
      <c r="F132" s="37">
        <v>0</v>
      </c>
      <c r="G132" s="37"/>
      <c r="H132" s="37"/>
      <c r="I132" s="37"/>
      <c r="J132" s="37">
        <v>1</v>
      </c>
      <c r="K132" s="37">
        <v>0</v>
      </c>
      <c r="L132" s="37">
        <v>0</v>
      </c>
      <c r="M132" s="37"/>
      <c r="N132" s="37">
        <v>1</v>
      </c>
      <c r="O132" s="37"/>
      <c r="P132" s="37"/>
      <c r="Q132" s="37"/>
      <c r="R132" s="37">
        <v>0</v>
      </c>
      <c r="S132" s="37">
        <v>1</v>
      </c>
      <c r="T132" s="37">
        <v>0</v>
      </c>
      <c r="U132" s="37">
        <v>0</v>
      </c>
      <c r="V132" s="37">
        <v>0</v>
      </c>
      <c r="W132" s="37"/>
      <c r="X132" s="37">
        <v>0</v>
      </c>
      <c r="Y132" s="37">
        <v>0</v>
      </c>
      <c r="Z132" s="37">
        <v>0</v>
      </c>
      <c r="AA132" s="37">
        <v>0</v>
      </c>
      <c r="AB132" s="37">
        <v>0</v>
      </c>
      <c r="AC132" s="37">
        <v>0</v>
      </c>
      <c r="AD132" s="37">
        <v>0</v>
      </c>
      <c r="AE132" s="37"/>
      <c r="AF132" s="37">
        <v>1</v>
      </c>
      <c r="AG132" s="37"/>
      <c r="AH132" s="37"/>
      <c r="AI132" s="37"/>
      <c r="AJ132" s="37">
        <v>0</v>
      </c>
      <c r="AK132" s="37"/>
      <c r="AL132" s="37"/>
      <c r="AM132" s="37"/>
      <c r="AN132" s="37">
        <v>0</v>
      </c>
      <c r="AO132" s="37"/>
      <c r="AP132" s="37">
        <v>0</v>
      </c>
    </row>
    <row r="133" spans="1:42" ht="20.100000000000001" customHeight="1" x14ac:dyDescent="0.2">
      <c r="D133" s="38" t="s">
        <v>99</v>
      </c>
      <c r="F133" s="39">
        <v>0</v>
      </c>
      <c r="G133" s="40"/>
      <c r="H133" s="40"/>
      <c r="I133" s="40"/>
      <c r="J133" s="39">
        <v>0</v>
      </c>
      <c r="K133" s="39">
        <v>0</v>
      </c>
      <c r="L133" s="39">
        <v>0</v>
      </c>
      <c r="M133" s="40"/>
      <c r="N133" s="39">
        <v>0</v>
      </c>
      <c r="O133" s="40"/>
      <c r="P133" s="40"/>
      <c r="Q133" s="40"/>
      <c r="R133" s="39">
        <v>0</v>
      </c>
      <c r="S133" s="39">
        <v>0</v>
      </c>
      <c r="T133" s="39">
        <v>0</v>
      </c>
      <c r="U133" s="39">
        <v>0</v>
      </c>
      <c r="V133" s="39">
        <v>0</v>
      </c>
      <c r="W133" s="40"/>
      <c r="X133" s="39">
        <v>0</v>
      </c>
      <c r="Y133" s="39">
        <v>0</v>
      </c>
      <c r="Z133" s="39">
        <v>0</v>
      </c>
      <c r="AA133" s="39">
        <v>0</v>
      </c>
      <c r="AB133" s="39">
        <v>0</v>
      </c>
      <c r="AC133" s="39">
        <v>0</v>
      </c>
      <c r="AD133" s="39">
        <v>0</v>
      </c>
      <c r="AE133" s="40"/>
      <c r="AF133" s="39">
        <v>0</v>
      </c>
      <c r="AG133" s="40"/>
      <c r="AH133" s="40"/>
      <c r="AI133" s="40"/>
      <c r="AJ133" s="39">
        <v>0</v>
      </c>
      <c r="AK133" s="40"/>
      <c r="AL133" s="40"/>
      <c r="AM133" s="40"/>
      <c r="AN133" s="39">
        <v>0</v>
      </c>
      <c r="AO133" s="40"/>
      <c r="AP133" s="39">
        <v>0</v>
      </c>
    </row>
    <row r="134" spans="1:42" ht="20.100000000000001" customHeight="1" x14ac:dyDescent="0.2">
      <c r="D134" s="2" t="s">
        <v>100</v>
      </c>
      <c r="F134" s="37">
        <v>0</v>
      </c>
      <c r="G134" s="37"/>
      <c r="H134" s="37"/>
      <c r="I134" s="37"/>
      <c r="J134" s="37">
        <v>1</v>
      </c>
      <c r="K134" s="37">
        <v>0</v>
      </c>
      <c r="L134" s="37">
        <v>0</v>
      </c>
      <c r="M134" s="37"/>
      <c r="N134" s="37">
        <v>1</v>
      </c>
      <c r="O134" s="37"/>
      <c r="P134" s="37"/>
      <c r="Q134" s="37"/>
      <c r="R134" s="37">
        <v>0</v>
      </c>
      <c r="S134" s="37">
        <v>1</v>
      </c>
      <c r="T134" s="37">
        <v>0</v>
      </c>
      <c r="U134" s="37">
        <v>0</v>
      </c>
      <c r="V134" s="37">
        <v>0</v>
      </c>
      <c r="W134" s="37"/>
      <c r="X134" s="37">
        <v>0</v>
      </c>
      <c r="Y134" s="37">
        <v>0</v>
      </c>
      <c r="Z134" s="37">
        <v>0</v>
      </c>
      <c r="AA134" s="37">
        <v>0</v>
      </c>
      <c r="AB134" s="37">
        <v>0</v>
      </c>
      <c r="AC134" s="37">
        <v>0</v>
      </c>
      <c r="AD134" s="37">
        <v>0</v>
      </c>
      <c r="AE134" s="37"/>
      <c r="AF134" s="37">
        <v>1</v>
      </c>
      <c r="AG134" s="37"/>
      <c r="AH134" s="37"/>
      <c r="AI134" s="37"/>
      <c r="AJ134" s="37">
        <v>0</v>
      </c>
      <c r="AK134" s="37"/>
      <c r="AL134" s="37"/>
      <c r="AM134" s="37"/>
      <c r="AN134" s="37">
        <v>0</v>
      </c>
      <c r="AO134" s="37"/>
      <c r="AP134" s="37">
        <v>0</v>
      </c>
    </row>
    <row r="135" spans="1:42" ht="20.100000000000001" customHeight="1" x14ac:dyDescent="0.2">
      <c r="D135" s="38" t="s">
        <v>101</v>
      </c>
      <c r="F135" s="39">
        <v>0</v>
      </c>
      <c r="G135" s="40"/>
      <c r="H135" s="40"/>
      <c r="I135" s="40"/>
      <c r="J135" s="39">
        <v>0</v>
      </c>
      <c r="K135" s="39">
        <v>0</v>
      </c>
      <c r="L135" s="39">
        <v>0</v>
      </c>
      <c r="M135" s="40"/>
      <c r="N135" s="39">
        <v>0</v>
      </c>
      <c r="O135" s="40"/>
      <c r="P135" s="40"/>
      <c r="Q135" s="40"/>
      <c r="R135" s="39">
        <v>0</v>
      </c>
      <c r="S135" s="39">
        <v>0</v>
      </c>
      <c r="T135" s="39">
        <v>0</v>
      </c>
      <c r="U135" s="39">
        <v>0</v>
      </c>
      <c r="V135" s="39">
        <v>0</v>
      </c>
      <c r="W135" s="40"/>
      <c r="X135" s="39">
        <v>0</v>
      </c>
      <c r="Y135" s="39">
        <v>0</v>
      </c>
      <c r="Z135" s="39">
        <v>0</v>
      </c>
      <c r="AA135" s="39">
        <v>0</v>
      </c>
      <c r="AB135" s="39">
        <v>0</v>
      </c>
      <c r="AC135" s="39">
        <v>0</v>
      </c>
      <c r="AD135" s="39">
        <v>0</v>
      </c>
      <c r="AE135" s="40"/>
      <c r="AF135" s="39">
        <v>0</v>
      </c>
      <c r="AG135" s="40"/>
      <c r="AH135" s="40"/>
      <c r="AI135" s="40"/>
      <c r="AJ135" s="39">
        <v>0</v>
      </c>
      <c r="AK135" s="40"/>
      <c r="AL135" s="40"/>
      <c r="AM135" s="40"/>
      <c r="AN135" s="39">
        <v>0</v>
      </c>
      <c r="AO135" s="40"/>
      <c r="AP135" s="39">
        <v>0</v>
      </c>
    </row>
    <row r="136" spans="1:42" ht="20.100000000000001" customHeight="1" x14ac:dyDescent="0.2">
      <c r="D136" s="2" t="s">
        <v>102</v>
      </c>
      <c r="F136" s="37">
        <v>0</v>
      </c>
      <c r="G136" s="37"/>
      <c r="H136" s="37"/>
      <c r="I136" s="37"/>
      <c r="J136" s="37">
        <v>1</v>
      </c>
      <c r="K136" s="37">
        <v>0</v>
      </c>
      <c r="L136" s="37">
        <v>0</v>
      </c>
      <c r="M136" s="37"/>
      <c r="N136" s="37">
        <v>1</v>
      </c>
      <c r="O136" s="37"/>
      <c r="P136" s="37"/>
      <c r="Q136" s="37"/>
      <c r="R136" s="37">
        <v>0</v>
      </c>
      <c r="S136" s="37">
        <v>0</v>
      </c>
      <c r="T136" s="37">
        <v>1</v>
      </c>
      <c r="U136" s="37">
        <v>0</v>
      </c>
      <c r="V136" s="37">
        <v>0</v>
      </c>
      <c r="W136" s="37"/>
      <c r="X136" s="37">
        <v>0</v>
      </c>
      <c r="Y136" s="37">
        <v>0</v>
      </c>
      <c r="Z136" s="37">
        <v>0</v>
      </c>
      <c r="AA136" s="37">
        <v>0</v>
      </c>
      <c r="AB136" s="37">
        <v>0</v>
      </c>
      <c r="AC136" s="37">
        <v>0</v>
      </c>
      <c r="AD136" s="37">
        <v>0</v>
      </c>
      <c r="AE136" s="37"/>
      <c r="AF136" s="37">
        <v>1</v>
      </c>
      <c r="AG136" s="37"/>
      <c r="AH136" s="37"/>
      <c r="AI136" s="37"/>
      <c r="AJ136" s="37">
        <v>0</v>
      </c>
      <c r="AK136" s="37"/>
      <c r="AL136" s="37"/>
      <c r="AM136" s="37"/>
      <c r="AN136" s="37">
        <v>0</v>
      </c>
      <c r="AO136" s="37"/>
      <c r="AP136" s="37">
        <v>0</v>
      </c>
    </row>
    <row r="137" spans="1:42"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row>
    <row r="138" spans="1:42" s="1" customFormat="1" ht="20.100000000000001" customHeight="1" x14ac:dyDescent="0.2">
      <c r="A138" s="3"/>
      <c r="B138" s="6"/>
      <c r="C138" s="42" t="s">
        <v>171</v>
      </c>
      <c r="D138" s="42"/>
      <c r="E138" s="5"/>
      <c r="F138" s="44">
        <v>0</v>
      </c>
      <c r="G138" s="45"/>
      <c r="H138" s="45"/>
      <c r="I138" s="45"/>
      <c r="J138" s="44">
        <v>3</v>
      </c>
      <c r="K138" s="44">
        <v>0</v>
      </c>
      <c r="L138" s="44">
        <v>0</v>
      </c>
      <c r="M138" s="45"/>
      <c r="N138" s="44">
        <v>3</v>
      </c>
      <c r="O138" s="45"/>
      <c r="P138" s="45"/>
      <c r="Q138" s="45"/>
      <c r="R138" s="44">
        <v>0</v>
      </c>
      <c r="S138" s="44">
        <v>2</v>
      </c>
      <c r="T138" s="44">
        <v>1</v>
      </c>
      <c r="U138" s="44">
        <v>0</v>
      </c>
      <c r="V138" s="44">
        <v>0</v>
      </c>
      <c r="W138" s="45"/>
      <c r="X138" s="44">
        <v>0</v>
      </c>
      <c r="Y138" s="44">
        <v>0</v>
      </c>
      <c r="Z138" s="44">
        <v>0</v>
      </c>
      <c r="AA138" s="44">
        <v>0</v>
      </c>
      <c r="AB138" s="44">
        <v>0</v>
      </c>
      <c r="AC138" s="44">
        <v>0</v>
      </c>
      <c r="AD138" s="44">
        <v>0</v>
      </c>
      <c r="AE138" s="45"/>
      <c r="AF138" s="44">
        <v>3</v>
      </c>
      <c r="AG138" s="45"/>
      <c r="AH138" s="45"/>
      <c r="AI138" s="45"/>
      <c r="AJ138" s="44">
        <v>0</v>
      </c>
      <c r="AK138" s="45"/>
      <c r="AL138" s="45"/>
      <c r="AM138" s="45"/>
      <c r="AN138" s="44">
        <v>0</v>
      </c>
      <c r="AO138" s="45"/>
      <c r="AP138" s="44">
        <v>0</v>
      </c>
    </row>
    <row r="139" spans="1:42"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row>
    <row r="140" spans="1:42"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row>
    <row r="141" spans="1:42" ht="20.100000000000001" customHeight="1" x14ac:dyDescent="0.2">
      <c r="D141" s="2" t="s">
        <v>124</v>
      </c>
      <c r="F141" s="37">
        <v>0</v>
      </c>
      <c r="G141" s="37"/>
      <c r="H141" s="37"/>
      <c r="I141" s="37"/>
      <c r="J141" s="37">
        <v>0</v>
      </c>
      <c r="K141" s="37">
        <v>0</v>
      </c>
      <c r="L141" s="37">
        <v>0</v>
      </c>
      <c r="M141" s="37"/>
      <c r="N141" s="37">
        <v>0</v>
      </c>
      <c r="O141" s="37"/>
      <c r="P141" s="37"/>
      <c r="Q141" s="37"/>
      <c r="R141" s="37">
        <v>0</v>
      </c>
      <c r="S141" s="37">
        <v>0</v>
      </c>
      <c r="T141" s="37">
        <v>0</v>
      </c>
      <c r="U141" s="37">
        <v>0</v>
      </c>
      <c r="V141" s="37">
        <v>0</v>
      </c>
      <c r="W141" s="37"/>
      <c r="X141" s="37">
        <v>0</v>
      </c>
      <c r="Y141" s="37">
        <v>0</v>
      </c>
      <c r="Z141" s="37">
        <v>0</v>
      </c>
      <c r="AA141" s="37">
        <v>0</v>
      </c>
      <c r="AB141" s="37">
        <v>0</v>
      </c>
      <c r="AC141" s="37">
        <v>0</v>
      </c>
      <c r="AD141" s="37">
        <v>0</v>
      </c>
      <c r="AE141" s="37"/>
      <c r="AF141" s="37">
        <v>0</v>
      </c>
      <c r="AG141" s="37"/>
      <c r="AH141" s="37"/>
      <c r="AI141" s="37"/>
      <c r="AJ141" s="37">
        <v>0</v>
      </c>
      <c r="AK141" s="37"/>
      <c r="AL141" s="37"/>
      <c r="AM141" s="37"/>
      <c r="AN141" s="37">
        <v>0</v>
      </c>
      <c r="AO141" s="37"/>
      <c r="AP141" s="37">
        <v>0</v>
      </c>
    </row>
    <row r="142" spans="1:42" ht="20.100000000000001" customHeight="1" x14ac:dyDescent="0.2">
      <c r="D142" s="38" t="s">
        <v>173</v>
      </c>
      <c r="F142" s="39">
        <v>0</v>
      </c>
      <c r="G142" s="40"/>
      <c r="H142" s="40"/>
      <c r="I142" s="40"/>
      <c r="J142" s="39">
        <v>0</v>
      </c>
      <c r="K142" s="39">
        <v>0</v>
      </c>
      <c r="L142" s="39">
        <v>0</v>
      </c>
      <c r="M142" s="40"/>
      <c r="N142" s="39">
        <v>0</v>
      </c>
      <c r="O142" s="40"/>
      <c r="P142" s="40"/>
      <c r="Q142" s="40"/>
      <c r="R142" s="39">
        <v>0</v>
      </c>
      <c r="S142" s="39">
        <v>0</v>
      </c>
      <c r="T142" s="39">
        <v>0</v>
      </c>
      <c r="U142" s="39">
        <v>0</v>
      </c>
      <c r="V142" s="39">
        <v>0</v>
      </c>
      <c r="W142" s="40"/>
      <c r="X142" s="39">
        <v>0</v>
      </c>
      <c r="Y142" s="39">
        <v>0</v>
      </c>
      <c r="Z142" s="39">
        <v>0</v>
      </c>
      <c r="AA142" s="39">
        <v>0</v>
      </c>
      <c r="AB142" s="39">
        <v>0</v>
      </c>
      <c r="AC142" s="39">
        <v>0</v>
      </c>
      <c r="AD142" s="39">
        <v>0</v>
      </c>
      <c r="AE142" s="40"/>
      <c r="AF142" s="39">
        <v>0</v>
      </c>
      <c r="AG142" s="40"/>
      <c r="AH142" s="40"/>
      <c r="AI142" s="40"/>
      <c r="AJ142" s="39">
        <v>0</v>
      </c>
      <c r="AK142" s="40"/>
      <c r="AL142" s="40"/>
      <c r="AM142" s="40"/>
      <c r="AN142" s="39">
        <v>0</v>
      </c>
      <c r="AO142" s="40"/>
      <c r="AP142" s="39">
        <v>0</v>
      </c>
    </row>
    <row r="143" spans="1:42" ht="20.100000000000001" customHeight="1" x14ac:dyDescent="0.2">
      <c r="D143" s="2" t="s">
        <v>113</v>
      </c>
      <c r="F143" s="37">
        <v>0</v>
      </c>
      <c r="G143" s="37"/>
      <c r="H143" s="37"/>
      <c r="I143" s="37"/>
      <c r="J143" s="37">
        <v>3</v>
      </c>
      <c r="K143" s="37">
        <v>0</v>
      </c>
      <c r="L143" s="37">
        <v>0</v>
      </c>
      <c r="M143" s="37"/>
      <c r="N143" s="37">
        <v>3</v>
      </c>
      <c r="O143" s="37"/>
      <c r="P143" s="37"/>
      <c r="Q143" s="37"/>
      <c r="R143" s="37">
        <v>0</v>
      </c>
      <c r="S143" s="37">
        <v>1</v>
      </c>
      <c r="T143" s="37">
        <v>1</v>
      </c>
      <c r="U143" s="37">
        <v>1</v>
      </c>
      <c r="V143" s="37">
        <v>0</v>
      </c>
      <c r="W143" s="37"/>
      <c r="X143" s="37">
        <v>0</v>
      </c>
      <c r="Y143" s="37">
        <v>0</v>
      </c>
      <c r="Z143" s="37">
        <v>0</v>
      </c>
      <c r="AA143" s="37">
        <v>0</v>
      </c>
      <c r="AB143" s="37">
        <v>0</v>
      </c>
      <c r="AC143" s="37">
        <v>0</v>
      </c>
      <c r="AD143" s="37">
        <v>0</v>
      </c>
      <c r="AE143" s="37"/>
      <c r="AF143" s="37">
        <v>3</v>
      </c>
      <c r="AG143" s="37"/>
      <c r="AH143" s="37"/>
      <c r="AI143" s="37"/>
      <c r="AJ143" s="37">
        <v>0</v>
      </c>
      <c r="AK143" s="37"/>
      <c r="AL143" s="37"/>
      <c r="AM143" s="37"/>
      <c r="AN143" s="37">
        <v>0</v>
      </c>
      <c r="AO143" s="37"/>
      <c r="AP143" s="37">
        <v>0</v>
      </c>
    </row>
    <row r="144" spans="1:42" ht="20.100000000000001" customHeight="1" x14ac:dyDescent="0.2">
      <c r="D144" s="38" t="s">
        <v>174</v>
      </c>
      <c r="F144" s="39">
        <v>0</v>
      </c>
      <c r="G144" s="40"/>
      <c r="H144" s="40"/>
      <c r="I144" s="40"/>
      <c r="J144" s="39">
        <v>2</v>
      </c>
      <c r="K144" s="39">
        <v>0</v>
      </c>
      <c r="L144" s="39">
        <v>0</v>
      </c>
      <c r="M144" s="40"/>
      <c r="N144" s="39">
        <v>2</v>
      </c>
      <c r="O144" s="40"/>
      <c r="P144" s="40"/>
      <c r="Q144" s="40"/>
      <c r="R144" s="39">
        <v>0</v>
      </c>
      <c r="S144" s="39">
        <v>0</v>
      </c>
      <c r="T144" s="39">
        <v>0</v>
      </c>
      <c r="U144" s="39">
        <v>0</v>
      </c>
      <c r="V144" s="39">
        <v>0</v>
      </c>
      <c r="W144" s="40"/>
      <c r="X144" s="39">
        <v>0</v>
      </c>
      <c r="Y144" s="39">
        <v>0</v>
      </c>
      <c r="Z144" s="39">
        <v>0</v>
      </c>
      <c r="AA144" s="39">
        <v>0</v>
      </c>
      <c r="AB144" s="39">
        <v>0</v>
      </c>
      <c r="AC144" s="39">
        <v>0</v>
      </c>
      <c r="AD144" s="39">
        <v>2</v>
      </c>
      <c r="AE144" s="40"/>
      <c r="AF144" s="39">
        <v>2</v>
      </c>
      <c r="AG144" s="40"/>
      <c r="AH144" s="40"/>
      <c r="AI144" s="40"/>
      <c r="AJ144" s="39">
        <v>0</v>
      </c>
      <c r="AK144" s="40"/>
      <c r="AL144" s="40"/>
      <c r="AM144" s="40"/>
      <c r="AN144" s="39">
        <v>0</v>
      </c>
      <c r="AO144" s="40"/>
      <c r="AP144" s="39">
        <v>0</v>
      </c>
    </row>
    <row r="145" spans="1:42" ht="20.100000000000001" customHeight="1" x14ac:dyDescent="0.2">
      <c r="D145" s="2" t="s">
        <v>115</v>
      </c>
      <c r="F145" s="37">
        <v>0</v>
      </c>
      <c r="G145" s="37"/>
      <c r="H145" s="37"/>
      <c r="I145" s="37"/>
      <c r="J145" s="37">
        <v>0</v>
      </c>
      <c r="K145" s="37">
        <v>0</v>
      </c>
      <c r="L145" s="37">
        <v>0</v>
      </c>
      <c r="M145" s="37"/>
      <c r="N145" s="37">
        <v>0</v>
      </c>
      <c r="O145" s="37"/>
      <c r="P145" s="37"/>
      <c r="Q145" s="37"/>
      <c r="R145" s="37">
        <v>0</v>
      </c>
      <c r="S145" s="37">
        <v>0</v>
      </c>
      <c r="T145" s="37">
        <v>0</v>
      </c>
      <c r="U145" s="37">
        <v>0</v>
      </c>
      <c r="V145" s="37">
        <v>0</v>
      </c>
      <c r="W145" s="37"/>
      <c r="X145" s="37">
        <v>0</v>
      </c>
      <c r="Y145" s="37">
        <v>0</v>
      </c>
      <c r="Z145" s="37">
        <v>0</v>
      </c>
      <c r="AA145" s="37">
        <v>0</v>
      </c>
      <c r="AB145" s="37">
        <v>0</v>
      </c>
      <c r="AC145" s="37">
        <v>0</v>
      </c>
      <c r="AD145" s="37">
        <v>0</v>
      </c>
      <c r="AE145" s="37"/>
      <c r="AF145" s="37">
        <v>0</v>
      </c>
      <c r="AG145" s="37"/>
      <c r="AH145" s="37"/>
      <c r="AI145" s="37"/>
      <c r="AJ145" s="37">
        <v>0</v>
      </c>
      <c r="AK145" s="37"/>
      <c r="AL145" s="37"/>
      <c r="AM145" s="37"/>
      <c r="AN145" s="37">
        <v>0</v>
      </c>
      <c r="AO145" s="37"/>
      <c r="AP145" s="37">
        <v>0</v>
      </c>
    </row>
    <row r="146" spans="1:42" ht="20.100000000000001" customHeight="1" x14ac:dyDescent="0.2">
      <c r="D146" s="38" t="s">
        <v>116</v>
      </c>
      <c r="F146" s="39">
        <v>0</v>
      </c>
      <c r="G146" s="40"/>
      <c r="H146" s="40"/>
      <c r="I146" s="40"/>
      <c r="J146" s="39">
        <v>0</v>
      </c>
      <c r="K146" s="39">
        <v>0</v>
      </c>
      <c r="L146" s="39">
        <v>0</v>
      </c>
      <c r="M146" s="40"/>
      <c r="N146" s="39">
        <v>0</v>
      </c>
      <c r="O146" s="40"/>
      <c r="P146" s="40"/>
      <c r="Q146" s="40"/>
      <c r="R146" s="39">
        <v>0</v>
      </c>
      <c r="S146" s="39">
        <v>0</v>
      </c>
      <c r="T146" s="39">
        <v>0</v>
      </c>
      <c r="U146" s="39">
        <v>0</v>
      </c>
      <c r="V146" s="39">
        <v>0</v>
      </c>
      <c r="W146" s="40"/>
      <c r="X146" s="39">
        <v>0</v>
      </c>
      <c r="Y146" s="39">
        <v>0</v>
      </c>
      <c r="Z146" s="39">
        <v>0</v>
      </c>
      <c r="AA146" s="39">
        <v>0</v>
      </c>
      <c r="AB146" s="39">
        <v>0</v>
      </c>
      <c r="AC146" s="39">
        <v>0</v>
      </c>
      <c r="AD146" s="39">
        <v>0</v>
      </c>
      <c r="AE146" s="40"/>
      <c r="AF146" s="39">
        <v>0</v>
      </c>
      <c r="AG146" s="40"/>
      <c r="AH146" s="40"/>
      <c r="AI146" s="40"/>
      <c r="AJ146" s="39">
        <v>0</v>
      </c>
      <c r="AK146" s="40"/>
      <c r="AL146" s="40"/>
      <c r="AM146" s="40"/>
      <c r="AN146" s="39">
        <v>0</v>
      </c>
      <c r="AO146" s="40"/>
      <c r="AP146" s="39">
        <v>0</v>
      </c>
    </row>
    <row r="147" spans="1:42" ht="20.100000000000001" customHeight="1" x14ac:dyDescent="0.2">
      <c r="D147" s="2" t="s">
        <v>104</v>
      </c>
      <c r="F147" s="37">
        <v>0</v>
      </c>
      <c r="G147" s="37"/>
      <c r="H147" s="37"/>
      <c r="I147" s="37"/>
      <c r="J147" s="37">
        <v>0</v>
      </c>
      <c r="K147" s="37">
        <v>0</v>
      </c>
      <c r="L147" s="37">
        <v>0</v>
      </c>
      <c r="M147" s="37"/>
      <c r="N147" s="37">
        <v>0</v>
      </c>
      <c r="O147" s="37"/>
      <c r="P147" s="37"/>
      <c r="Q147" s="37"/>
      <c r="R147" s="37">
        <v>0</v>
      </c>
      <c r="S147" s="37">
        <v>0</v>
      </c>
      <c r="T147" s="37">
        <v>0</v>
      </c>
      <c r="U147" s="37">
        <v>0</v>
      </c>
      <c r="V147" s="37">
        <v>0</v>
      </c>
      <c r="W147" s="37"/>
      <c r="X147" s="37">
        <v>0</v>
      </c>
      <c r="Y147" s="37">
        <v>0</v>
      </c>
      <c r="Z147" s="37">
        <v>0</v>
      </c>
      <c r="AA147" s="37">
        <v>0</v>
      </c>
      <c r="AB147" s="37">
        <v>0</v>
      </c>
      <c r="AC147" s="37">
        <v>0</v>
      </c>
      <c r="AD147" s="37">
        <v>0</v>
      </c>
      <c r="AE147" s="37"/>
      <c r="AF147" s="37">
        <v>0</v>
      </c>
      <c r="AG147" s="37"/>
      <c r="AH147" s="37"/>
      <c r="AI147" s="37"/>
      <c r="AJ147" s="37">
        <v>0</v>
      </c>
      <c r="AK147" s="37"/>
      <c r="AL147" s="37"/>
      <c r="AM147" s="37"/>
      <c r="AN147" s="37">
        <v>0</v>
      </c>
      <c r="AO147" s="37"/>
      <c r="AP147" s="37">
        <v>0</v>
      </c>
    </row>
    <row r="148" spans="1:42" ht="20.100000000000001" customHeight="1" x14ac:dyDescent="0.2">
      <c r="D148" s="38" t="s">
        <v>365</v>
      </c>
      <c r="F148" s="39">
        <v>0</v>
      </c>
      <c r="G148" s="40"/>
      <c r="H148" s="40"/>
      <c r="I148" s="40"/>
      <c r="J148" s="39">
        <v>0</v>
      </c>
      <c r="K148" s="39">
        <v>0</v>
      </c>
      <c r="L148" s="39">
        <v>0</v>
      </c>
      <c r="M148" s="40"/>
      <c r="N148" s="39">
        <v>0</v>
      </c>
      <c r="O148" s="40"/>
      <c r="P148" s="40"/>
      <c r="Q148" s="40"/>
      <c r="R148" s="39">
        <v>0</v>
      </c>
      <c r="S148" s="39">
        <v>0</v>
      </c>
      <c r="T148" s="39">
        <v>0</v>
      </c>
      <c r="U148" s="39">
        <v>0</v>
      </c>
      <c r="V148" s="39">
        <v>0</v>
      </c>
      <c r="W148" s="40"/>
      <c r="X148" s="39">
        <v>0</v>
      </c>
      <c r="Y148" s="39">
        <v>0</v>
      </c>
      <c r="Z148" s="39">
        <v>0</v>
      </c>
      <c r="AA148" s="39">
        <v>0</v>
      </c>
      <c r="AB148" s="39">
        <v>0</v>
      </c>
      <c r="AC148" s="39">
        <v>0</v>
      </c>
      <c r="AD148" s="39">
        <v>0</v>
      </c>
      <c r="AE148" s="40"/>
      <c r="AF148" s="39">
        <v>0</v>
      </c>
      <c r="AG148" s="40"/>
      <c r="AH148" s="40"/>
      <c r="AI148" s="40"/>
      <c r="AJ148" s="39">
        <v>0</v>
      </c>
      <c r="AK148" s="40"/>
      <c r="AL148" s="40"/>
      <c r="AM148" s="40"/>
      <c r="AN148" s="39">
        <v>0</v>
      </c>
      <c r="AO148" s="40"/>
      <c r="AP148" s="39">
        <v>0</v>
      </c>
    </row>
    <row r="149" spans="1:42" ht="20.100000000000001" customHeight="1" x14ac:dyDescent="0.2">
      <c r="D149" s="2" t="s">
        <v>106</v>
      </c>
      <c r="F149" s="37">
        <v>17</v>
      </c>
      <c r="G149" s="37"/>
      <c r="H149" s="37"/>
      <c r="I149" s="37"/>
      <c r="J149" s="37">
        <v>0</v>
      </c>
      <c r="K149" s="37">
        <v>0</v>
      </c>
      <c r="L149" s="37">
        <v>0</v>
      </c>
      <c r="M149" s="37"/>
      <c r="N149" s="37">
        <v>0</v>
      </c>
      <c r="O149" s="37"/>
      <c r="P149" s="37"/>
      <c r="Q149" s="37"/>
      <c r="R149" s="37">
        <v>0</v>
      </c>
      <c r="S149" s="37">
        <v>0</v>
      </c>
      <c r="T149" s="37">
        <v>0</v>
      </c>
      <c r="U149" s="37">
        <v>0</v>
      </c>
      <c r="V149" s="37">
        <v>0</v>
      </c>
      <c r="W149" s="37"/>
      <c r="X149" s="37">
        <v>0</v>
      </c>
      <c r="Y149" s="37">
        <v>0</v>
      </c>
      <c r="Z149" s="37">
        <v>0</v>
      </c>
      <c r="AA149" s="37">
        <v>0</v>
      </c>
      <c r="AB149" s="37">
        <v>0</v>
      </c>
      <c r="AC149" s="37">
        <v>0</v>
      </c>
      <c r="AD149" s="37">
        <v>0</v>
      </c>
      <c r="AE149" s="37"/>
      <c r="AF149" s="37">
        <v>0</v>
      </c>
      <c r="AG149" s="37"/>
      <c r="AH149" s="37"/>
      <c r="AI149" s="37"/>
      <c r="AJ149" s="37">
        <v>17</v>
      </c>
      <c r="AK149" s="37"/>
      <c r="AL149" s="37"/>
      <c r="AM149" s="37"/>
      <c r="AN149" s="37">
        <v>0</v>
      </c>
      <c r="AO149" s="37"/>
      <c r="AP149" s="37">
        <v>0</v>
      </c>
    </row>
    <row r="150" spans="1:42" ht="20.100000000000001" customHeight="1" x14ac:dyDescent="0.2">
      <c r="D150" s="38" t="s">
        <v>107</v>
      </c>
      <c r="F150" s="39">
        <v>0</v>
      </c>
      <c r="G150" s="40"/>
      <c r="H150" s="40"/>
      <c r="I150" s="40"/>
      <c r="J150" s="39">
        <v>1</v>
      </c>
      <c r="K150" s="39">
        <v>0</v>
      </c>
      <c r="L150" s="39">
        <v>0</v>
      </c>
      <c r="M150" s="40"/>
      <c r="N150" s="39">
        <v>1</v>
      </c>
      <c r="O150" s="40"/>
      <c r="P150" s="40"/>
      <c r="Q150" s="40"/>
      <c r="R150" s="39">
        <v>0</v>
      </c>
      <c r="S150" s="39">
        <v>1</v>
      </c>
      <c r="T150" s="39">
        <v>0</v>
      </c>
      <c r="U150" s="39">
        <v>0</v>
      </c>
      <c r="V150" s="39">
        <v>0</v>
      </c>
      <c r="W150" s="40"/>
      <c r="X150" s="39">
        <v>0</v>
      </c>
      <c r="Y150" s="39">
        <v>0</v>
      </c>
      <c r="Z150" s="39">
        <v>0</v>
      </c>
      <c r="AA150" s="39">
        <v>0</v>
      </c>
      <c r="AB150" s="39">
        <v>0</v>
      </c>
      <c r="AC150" s="39">
        <v>0</v>
      </c>
      <c r="AD150" s="39">
        <v>0</v>
      </c>
      <c r="AE150" s="40"/>
      <c r="AF150" s="39">
        <v>1</v>
      </c>
      <c r="AG150" s="40"/>
      <c r="AH150" s="40"/>
      <c r="AI150" s="40"/>
      <c r="AJ150" s="39">
        <v>0</v>
      </c>
      <c r="AK150" s="40"/>
      <c r="AL150" s="40"/>
      <c r="AM150" s="40"/>
      <c r="AN150" s="39">
        <v>0</v>
      </c>
      <c r="AO150" s="40"/>
      <c r="AP150" s="39">
        <v>0</v>
      </c>
    </row>
    <row r="151" spans="1:42" ht="20.100000000000001" customHeight="1" x14ac:dyDescent="0.2">
      <c r="D151" s="2" t="s">
        <v>176</v>
      </c>
      <c r="F151" s="37">
        <v>0</v>
      </c>
      <c r="G151" s="37"/>
      <c r="H151" s="37"/>
      <c r="I151" s="37"/>
      <c r="J151" s="37">
        <v>1</v>
      </c>
      <c r="K151" s="37">
        <v>0</v>
      </c>
      <c r="L151" s="37">
        <v>0</v>
      </c>
      <c r="M151" s="37"/>
      <c r="N151" s="37">
        <v>1</v>
      </c>
      <c r="O151" s="37"/>
      <c r="P151" s="37"/>
      <c r="Q151" s="37"/>
      <c r="R151" s="37">
        <v>0</v>
      </c>
      <c r="S151" s="37">
        <v>0</v>
      </c>
      <c r="T151" s="37">
        <v>1</v>
      </c>
      <c r="U151" s="37">
        <v>0</v>
      </c>
      <c r="V151" s="37">
        <v>0</v>
      </c>
      <c r="W151" s="37"/>
      <c r="X151" s="37">
        <v>0</v>
      </c>
      <c r="Y151" s="37">
        <v>0</v>
      </c>
      <c r="Z151" s="37">
        <v>0</v>
      </c>
      <c r="AA151" s="37">
        <v>0</v>
      </c>
      <c r="AB151" s="37">
        <v>0</v>
      </c>
      <c r="AC151" s="37">
        <v>0</v>
      </c>
      <c r="AD151" s="37">
        <v>0</v>
      </c>
      <c r="AE151" s="37"/>
      <c r="AF151" s="37">
        <v>1</v>
      </c>
      <c r="AG151" s="37"/>
      <c r="AH151" s="37"/>
      <c r="AI151" s="37"/>
      <c r="AJ151" s="37">
        <v>0</v>
      </c>
      <c r="AK151" s="37"/>
      <c r="AL151" s="37"/>
      <c r="AM151" s="37"/>
      <c r="AN151" s="37">
        <v>0</v>
      </c>
      <c r="AO151" s="37"/>
      <c r="AP151" s="37">
        <v>0</v>
      </c>
    </row>
    <row r="152" spans="1:42" ht="20.100000000000001" customHeight="1" x14ac:dyDescent="0.2">
      <c r="D152" s="38" t="s">
        <v>177</v>
      </c>
      <c r="F152" s="39">
        <v>0</v>
      </c>
      <c r="G152" s="40"/>
      <c r="H152" s="40"/>
      <c r="I152" s="40"/>
      <c r="J152" s="39">
        <v>0</v>
      </c>
      <c r="K152" s="39">
        <v>0</v>
      </c>
      <c r="L152" s="39">
        <v>0</v>
      </c>
      <c r="M152" s="40"/>
      <c r="N152" s="39">
        <v>0</v>
      </c>
      <c r="O152" s="40"/>
      <c r="P152" s="40"/>
      <c r="Q152" s="40"/>
      <c r="R152" s="39">
        <v>0</v>
      </c>
      <c r="S152" s="39">
        <v>0</v>
      </c>
      <c r="T152" s="39">
        <v>0</v>
      </c>
      <c r="U152" s="39">
        <v>0</v>
      </c>
      <c r="V152" s="39">
        <v>0</v>
      </c>
      <c r="W152" s="40"/>
      <c r="X152" s="39">
        <v>0</v>
      </c>
      <c r="Y152" s="39">
        <v>0</v>
      </c>
      <c r="Z152" s="39">
        <v>0</v>
      </c>
      <c r="AA152" s="39">
        <v>0</v>
      </c>
      <c r="AB152" s="39">
        <v>0</v>
      </c>
      <c r="AC152" s="39">
        <v>0</v>
      </c>
      <c r="AD152" s="39">
        <v>0</v>
      </c>
      <c r="AE152" s="40"/>
      <c r="AF152" s="39">
        <v>0</v>
      </c>
      <c r="AG152" s="40"/>
      <c r="AH152" s="40"/>
      <c r="AI152" s="40"/>
      <c r="AJ152" s="39">
        <v>0</v>
      </c>
      <c r="AK152" s="40"/>
      <c r="AL152" s="40"/>
      <c r="AM152" s="40"/>
      <c r="AN152" s="39">
        <v>0</v>
      </c>
      <c r="AO152" s="40"/>
      <c r="AP152" s="39">
        <v>0</v>
      </c>
    </row>
    <row r="153" spans="1:42" ht="20.100000000000001" customHeight="1" x14ac:dyDescent="0.2">
      <c r="D153" s="2" t="s">
        <v>178</v>
      </c>
      <c r="F153" s="37">
        <v>1</v>
      </c>
      <c r="G153" s="37"/>
      <c r="H153" s="37"/>
      <c r="I153" s="37"/>
      <c r="J153" s="37">
        <v>0</v>
      </c>
      <c r="K153" s="37">
        <v>0</v>
      </c>
      <c r="L153" s="37">
        <v>0</v>
      </c>
      <c r="M153" s="37"/>
      <c r="N153" s="37">
        <v>0</v>
      </c>
      <c r="O153" s="37"/>
      <c r="P153" s="37"/>
      <c r="Q153" s="37"/>
      <c r="R153" s="37">
        <v>0</v>
      </c>
      <c r="S153" s="37">
        <v>0</v>
      </c>
      <c r="T153" s="37">
        <v>0</v>
      </c>
      <c r="U153" s="37">
        <v>0</v>
      </c>
      <c r="V153" s="37">
        <v>0</v>
      </c>
      <c r="W153" s="37"/>
      <c r="X153" s="37">
        <v>1</v>
      </c>
      <c r="Y153" s="37">
        <v>0</v>
      </c>
      <c r="Z153" s="37">
        <v>0</v>
      </c>
      <c r="AA153" s="37">
        <v>0</v>
      </c>
      <c r="AB153" s="37">
        <v>0</v>
      </c>
      <c r="AC153" s="37">
        <v>0</v>
      </c>
      <c r="AD153" s="37">
        <v>0</v>
      </c>
      <c r="AE153" s="37"/>
      <c r="AF153" s="37">
        <v>1</v>
      </c>
      <c r="AG153" s="37"/>
      <c r="AH153" s="37"/>
      <c r="AI153" s="37"/>
      <c r="AJ153" s="37">
        <v>0</v>
      </c>
      <c r="AK153" s="37"/>
      <c r="AL153" s="37"/>
      <c r="AM153" s="37"/>
      <c r="AN153" s="37">
        <v>0</v>
      </c>
      <c r="AO153" s="37"/>
      <c r="AP153" s="37">
        <v>0</v>
      </c>
    </row>
    <row r="154" spans="1:42" ht="20.100000000000001" customHeight="1" x14ac:dyDescent="0.2">
      <c r="D154" s="38" t="s">
        <v>179</v>
      </c>
      <c r="F154" s="39">
        <v>0</v>
      </c>
      <c r="G154" s="40"/>
      <c r="H154" s="40"/>
      <c r="I154" s="40"/>
      <c r="J154" s="39">
        <v>1</v>
      </c>
      <c r="K154" s="39">
        <v>0</v>
      </c>
      <c r="L154" s="39">
        <v>0</v>
      </c>
      <c r="M154" s="40"/>
      <c r="N154" s="39">
        <v>1</v>
      </c>
      <c r="O154" s="40"/>
      <c r="P154" s="40"/>
      <c r="Q154" s="40"/>
      <c r="R154" s="39">
        <v>0</v>
      </c>
      <c r="S154" s="39">
        <v>0</v>
      </c>
      <c r="T154" s="39">
        <v>1</v>
      </c>
      <c r="U154" s="39">
        <v>0</v>
      </c>
      <c r="V154" s="39">
        <v>0</v>
      </c>
      <c r="W154" s="40"/>
      <c r="X154" s="39">
        <v>0</v>
      </c>
      <c r="Y154" s="39">
        <v>0</v>
      </c>
      <c r="Z154" s="39">
        <v>0</v>
      </c>
      <c r="AA154" s="39">
        <v>0</v>
      </c>
      <c r="AB154" s="39">
        <v>0</v>
      </c>
      <c r="AC154" s="39">
        <v>0</v>
      </c>
      <c r="AD154" s="39">
        <v>0</v>
      </c>
      <c r="AE154" s="40"/>
      <c r="AF154" s="39">
        <v>1</v>
      </c>
      <c r="AG154" s="40"/>
      <c r="AH154" s="40"/>
      <c r="AI154" s="40"/>
      <c r="AJ154" s="39">
        <v>0</v>
      </c>
      <c r="AK154" s="40"/>
      <c r="AL154" s="40"/>
      <c r="AM154" s="40"/>
      <c r="AN154" s="39">
        <v>0</v>
      </c>
      <c r="AO154" s="40"/>
      <c r="AP154" s="39">
        <v>0</v>
      </c>
    </row>
    <row r="155" spans="1:42"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row>
    <row r="156" spans="1:42" s="1" customFormat="1" ht="20.100000000000001" customHeight="1" x14ac:dyDescent="0.2">
      <c r="A156" s="3"/>
      <c r="B156" s="6"/>
      <c r="C156" s="42" t="s">
        <v>180</v>
      </c>
      <c r="D156" s="42"/>
      <c r="E156" s="5"/>
      <c r="F156" s="44">
        <v>18</v>
      </c>
      <c r="G156" s="45"/>
      <c r="H156" s="45"/>
      <c r="I156" s="45"/>
      <c r="J156" s="44">
        <v>8</v>
      </c>
      <c r="K156" s="44">
        <v>0</v>
      </c>
      <c r="L156" s="44">
        <v>0</v>
      </c>
      <c r="M156" s="45"/>
      <c r="N156" s="44">
        <v>8</v>
      </c>
      <c r="O156" s="45"/>
      <c r="P156" s="45"/>
      <c r="Q156" s="45"/>
      <c r="R156" s="44">
        <v>0</v>
      </c>
      <c r="S156" s="44">
        <v>2</v>
      </c>
      <c r="T156" s="44">
        <v>3</v>
      </c>
      <c r="U156" s="44">
        <v>1</v>
      </c>
      <c r="V156" s="44">
        <v>0</v>
      </c>
      <c r="W156" s="45"/>
      <c r="X156" s="44">
        <v>1</v>
      </c>
      <c r="Y156" s="44">
        <v>0</v>
      </c>
      <c r="Z156" s="44">
        <v>0</v>
      </c>
      <c r="AA156" s="44">
        <v>0</v>
      </c>
      <c r="AB156" s="44">
        <v>0</v>
      </c>
      <c r="AC156" s="44">
        <v>0</v>
      </c>
      <c r="AD156" s="44">
        <v>2</v>
      </c>
      <c r="AE156" s="45"/>
      <c r="AF156" s="44">
        <v>9</v>
      </c>
      <c r="AG156" s="45"/>
      <c r="AH156" s="45"/>
      <c r="AI156" s="45"/>
      <c r="AJ156" s="44">
        <v>17</v>
      </c>
      <c r="AK156" s="45"/>
      <c r="AL156" s="45"/>
      <c r="AM156" s="45"/>
      <c r="AN156" s="44">
        <v>0</v>
      </c>
      <c r="AO156" s="45"/>
      <c r="AP156" s="44">
        <v>0</v>
      </c>
    </row>
    <row r="157" spans="1:42"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row>
    <row r="158" spans="1:42" s="1" customFormat="1" ht="20.100000000000001" customHeight="1" x14ac:dyDescent="0.25">
      <c r="A158" s="3"/>
      <c r="B158" s="49" t="s">
        <v>181</v>
      </c>
      <c r="C158" s="50"/>
      <c r="D158" s="50"/>
      <c r="E158" s="5"/>
      <c r="F158" s="51">
        <v>18</v>
      </c>
      <c r="G158" s="52"/>
      <c r="H158" s="52"/>
      <c r="I158" s="52"/>
      <c r="J158" s="51">
        <v>11</v>
      </c>
      <c r="K158" s="51">
        <v>0</v>
      </c>
      <c r="L158" s="51">
        <v>0</v>
      </c>
      <c r="M158" s="52"/>
      <c r="N158" s="51">
        <v>11</v>
      </c>
      <c r="O158" s="52"/>
      <c r="P158" s="52"/>
      <c r="Q158" s="52"/>
      <c r="R158" s="51">
        <v>0</v>
      </c>
      <c r="S158" s="51">
        <v>4</v>
      </c>
      <c r="T158" s="51">
        <v>4</v>
      </c>
      <c r="U158" s="51">
        <v>1</v>
      </c>
      <c r="V158" s="51">
        <v>0</v>
      </c>
      <c r="W158" s="52"/>
      <c r="X158" s="51">
        <v>1</v>
      </c>
      <c r="Y158" s="51">
        <v>0</v>
      </c>
      <c r="Z158" s="51">
        <v>0</v>
      </c>
      <c r="AA158" s="51">
        <v>0</v>
      </c>
      <c r="AB158" s="51">
        <v>0</v>
      </c>
      <c r="AC158" s="51">
        <v>0</v>
      </c>
      <c r="AD158" s="51">
        <v>2</v>
      </c>
      <c r="AE158" s="52"/>
      <c r="AF158" s="51">
        <v>12</v>
      </c>
      <c r="AG158" s="52"/>
      <c r="AH158" s="52"/>
      <c r="AI158" s="52"/>
      <c r="AJ158" s="51">
        <v>17</v>
      </c>
      <c r="AK158" s="52"/>
      <c r="AL158" s="52"/>
      <c r="AM158" s="52"/>
      <c r="AN158" s="51">
        <v>0</v>
      </c>
      <c r="AO158" s="52"/>
      <c r="AP158" s="51">
        <v>0</v>
      </c>
    </row>
    <row r="159" spans="1:42"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row>
    <row r="160" spans="1:42"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row>
    <row r="161" spans="3:42"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row>
    <row r="162" spans="3:42" ht="20.100000000000001" customHeight="1" x14ac:dyDescent="0.2">
      <c r="D162" s="2" t="s">
        <v>124</v>
      </c>
      <c r="F162" s="37">
        <v>0</v>
      </c>
      <c r="G162" s="37"/>
      <c r="H162" s="37"/>
      <c r="I162" s="37"/>
      <c r="J162" s="37">
        <v>0</v>
      </c>
      <c r="K162" s="37">
        <v>0</v>
      </c>
      <c r="L162" s="37">
        <v>0</v>
      </c>
      <c r="M162" s="37"/>
      <c r="N162" s="37">
        <v>0</v>
      </c>
      <c r="O162" s="37"/>
      <c r="P162" s="37"/>
      <c r="Q162" s="37"/>
      <c r="R162" s="37">
        <v>0</v>
      </c>
      <c r="S162" s="37">
        <v>0</v>
      </c>
      <c r="T162" s="37">
        <v>0</v>
      </c>
      <c r="U162" s="37">
        <v>0</v>
      </c>
      <c r="V162" s="37">
        <v>0</v>
      </c>
      <c r="W162" s="37"/>
      <c r="X162" s="37">
        <v>0</v>
      </c>
      <c r="Y162" s="37">
        <v>0</v>
      </c>
      <c r="Z162" s="37">
        <v>0</v>
      </c>
      <c r="AA162" s="37">
        <v>0</v>
      </c>
      <c r="AB162" s="37">
        <v>0</v>
      </c>
      <c r="AC162" s="37">
        <v>0</v>
      </c>
      <c r="AD162" s="37">
        <v>0</v>
      </c>
      <c r="AE162" s="37"/>
      <c r="AF162" s="37">
        <v>0</v>
      </c>
      <c r="AG162" s="37"/>
      <c r="AH162" s="37"/>
      <c r="AI162" s="37"/>
      <c r="AJ162" s="37">
        <v>0</v>
      </c>
      <c r="AK162" s="37"/>
      <c r="AL162" s="37"/>
      <c r="AM162" s="37"/>
      <c r="AN162" s="37">
        <v>0</v>
      </c>
      <c r="AO162" s="37"/>
      <c r="AP162" s="37">
        <v>0</v>
      </c>
    </row>
    <row r="163" spans="3:42" ht="20.100000000000001" customHeight="1" x14ac:dyDescent="0.2">
      <c r="D163" s="38" t="s">
        <v>173</v>
      </c>
      <c r="F163" s="39">
        <v>0</v>
      </c>
      <c r="G163" s="40"/>
      <c r="H163" s="40"/>
      <c r="I163" s="40"/>
      <c r="J163" s="39">
        <v>0</v>
      </c>
      <c r="K163" s="39">
        <v>0</v>
      </c>
      <c r="L163" s="39">
        <v>0</v>
      </c>
      <c r="M163" s="40"/>
      <c r="N163" s="39">
        <v>0</v>
      </c>
      <c r="O163" s="40"/>
      <c r="P163" s="40"/>
      <c r="Q163" s="40"/>
      <c r="R163" s="39">
        <v>0</v>
      </c>
      <c r="S163" s="39">
        <v>0</v>
      </c>
      <c r="T163" s="39">
        <v>0</v>
      </c>
      <c r="U163" s="39">
        <v>0</v>
      </c>
      <c r="V163" s="39">
        <v>0</v>
      </c>
      <c r="W163" s="40"/>
      <c r="X163" s="39">
        <v>0</v>
      </c>
      <c r="Y163" s="39">
        <v>0</v>
      </c>
      <c r="Z163" s="39">
        <v>0</v>
      </c>
      <c r="AA163" s="39">
        <v>0</v>
      </c>
      <c r="AB163" s="39">
        <v>0</v>
      </c>
      <c r="AC163" s="39">
        <v>0</v>
      </c>
      <c r="AD163" s="39">
        <v>0</v>
      </c>
      <c r="AE163" s="40"/>
      <c r="AF163" s="39">
        <v>0</v>
      </c>
      <c r="AG163" s="40"/>
      <c r="AH163" s="40"/>
      <c r="AI163" s="40"/>
      <c r="AJ163" s="39">
        <v>0</v>
      </c>
      <c r="AK163" s="40"/>
      <c r="AL163" s="40"/>
      <c r="AM163" s="40"/>
      <c r="AN163" s="39">
        <v>0</v>
      </c>
      <c r="AO163" s="40"/>
      <c r="AP163" s="39">
        <v>0</v>
      </c>
    </row>
    <row r="164" spans="3:42" ht="20.100000000000001" customHeight="1" x14ac:dyDescent="0.2">
      <c r="D164" s="2" t="s">
        <v>100</v>
      </c>
      <c r="F164" s="37">
        <v>0</v>
      </c>
      <c r="G164" s="37"/>
      <c r="H164" s="37"/>
      <c r="I164" s="37"/>
      <c r="J164" s="37">
        <v>0</v>
      </c>
      <c r="K164" s="37">
        <v>0</v>
      </c>
      <c r="L164" s="37">
        <v>0</v>
      </c>
      <c r="M164" s="37"/>
      <c r="N164" s="37">
        <v>0</v>
      </c>
      <c r="O164" s="37"/>
      <c r="P164" s="37"/>
      <c r="Q164" s="37"/>
      <c r="R164" s="37">
        <v>0</v>
      </c>
      <c r="S164" s="37">
        <v>0</v>
      </c>
      <c r="T164" s="37">
        <v>0</v>
      </c>
      <c r="U164" s="37">
        <v>0</v>
      </c>
      <c r="V164" s="37">
        <v>0</v>
      </c>
      <c r="W164" s="37"/>
      <c r="X164" s="37">
        <v>0</v>
      </c>
      <c r="Y164" s="37">
        <v>0</v>
      </c>
      <c r="Z164" s="37">
        <v>0</v>
      </c>
      <c r="AA164" s="37">
        <v>0</v>
      </c>
      <c r="AB164" s="37">
        <v>0</v>
      </c>
      <c r="AC164" s="37">
        <v>0</v>
      </c>
      <c r="AD164" s="37">
        <v>0</v>
      </c>
      <c r="AE164" s="37"/>
      <c r="AF164" s="37">
        <v>0</v>
      </c>
      <c r="AG164" s="37"/>
      <c r="AH164" s="37"/>
      <c r="AI164" s="37"/>
      <c r="AJ164" s="37">
        <v>0</v>
      </c>
      <c r="AK164" s="37"/>
      <c r="AL164" s="37"/>
      <c r="AM164" s="37"/>
      <c r="AN164" s="37">
        <v>0</v>
      </c>
      <c r="AO164" s="37"/>
      <c r="AP164" s="37">
        <v>0</v>
      </c>
    </row>
    <row r="165" spans="3:42" ht="20.100000000000001" customHeight="1" x14ac:dyDescent="0.2">
      <c r="D165" s="38" t="s">
        <v>174</v>
      </c>
      <c r="F165" s="39">
        <v>0</v>
      </c>
      <c r="G165" s="40"/>
      <c r="H165" s="40"/>
      <c r="I165" s="40"/>
      <c r="J165" s="39">
        <v>0</v>
      </c>
      <c r="K165" s="39">
        <v>0</v>
      </c>
      <c r="L165" s="39">
        <v>0</v>
      </c>
      <c r="M165" s="40"/>
      <c r="N165" s="39">
        <v>0</v>
      </c>
      <c r="O165" s="40"/>
      <c r="P165" s="40"/>
      <c r="Q165" s="40"/>
      <c r="R165" s="39">
        <v>0</v>
      </c>
      <c r="S165" s="39">
        <v>0</v>
      </c>
      <c r="T165" s="39">
        <v>0</v>
      </c>
      <c r="U165" s="39">
        <v>0</v>
      </c>
      <c r="V165" s="39">
        <v>0</v>
      </c>
      <c r="W165" s="40"/>
      <c r="X165" s="39">
        <v>0</v>
      </c>
      <c r="Y165" s="39">
        <v>0</v>
      </c>
      <c r="Z165" s="39">
        <v>0</v>
      </c>
      <c r="AA165" s="39">
        <v>0</v>
      </c>
      <c r="AB165" s="39">
        <v>0</v>
      </c>
      <c r="AC165" s="39">
        <v>0</v>
      </c>
      <c r="AD165" s="39">
        <v>0</v>
      </c>
      <c r="AE165" s="40"/>
      <c r="AF165" s="39">
        <v>0</v>
      </c>
      <c r="AG165" s="40"/>
      <c r="AH165" s="40"/>
      <c r="AI165" s="40"/>
      <c r="AJ165" s="39">
        <v>0</v>
      </c>
      <c r="AK165" s="40"/>
      <c r="AL165" s="40"/>
      <c r="AM165" s="40"/>
      <c r="AN165" s="39">
        <v>0</v>
      </c>
      <c r="AO165" s="40"/>
      <c r="AP165" s="39">
        <v>0</v>
      </c>
    </row>
    <row r="166" spans="3:42" ht="20.100000000000001" customHeight="1" x14ac:dyDescent="0.2">
      <c r="D166" s="2" t="s">
        <v>115</v>
      </c>
      <c r="F166" s="37">
        <v>0</v>
      </c>
      <c r="G166" s="37"/>
      <c r="H166" s="37"/>
      <c r="I166" s="37"/>
      <c r="J166" s="37">
        <v>0</v>
      </c>
      <c r="K166" s="37">
        <v>0</v>
      </c>
      <c r="L166" s="37">
        <v>0</v>
      </c>
      <c r="M166" s="37"/>
      <c r="N166" s="37">
        <v>0</v>
      </c>
      <c r="O166" s="37"/>
      <c r="P166" s="37"/>
      <c r="Q166" s="37"/>
      <c r="R166" s="37">
        <v>0</v>
      </c>
      <c r="S166" s="37">
        <v>0</v>
      </c>
      <c r="T166" s="37">
        <v>0</v>
      </c>
      <c r="U166" s="37">
        <v>0</v>
      </c>
      <c r="V166" s="37">
        <v>0</v>
      </c>
      <c r="W166" s="37"/>
      <c r="X166" s="37">
        <v>0</v>
      </c>
      <c r="Y166" s="37">
        <v>0</v>
      </c>
      <c r="Z166" s="37">
        <v>0</v>
      </c>
      <c r="AA166" s="37">
        <v>0</v>
      </c>
      <c r="AB166" s="37">
        <v>0</v>
      </c>
      <c r="AC166" s="37">
        <v>0</v>
      </c>
      <c r="AD166" s="37">
        <v>0</v>
      </c>
      <c r="AE166" s="37"/>
      <c r="AF166" s="37">
        <v>0</v>
      </c>
      <c r="AG166" s="37"/>
      <c r="AH166" s="37"/>
      <c r="AI166" s="37"/>
      <c r="AJ166" s="37">
        <v>0</v>
      </c>
      <c r="AK166" s="37"/>
      <c r="AL166" s="37"/>
      <c r="AM166" s="37"/>
      <c r="AN166" s="37">
        <v>0</v>
      </c>
      <c r="AO166" s="37"/>
      <c r="AP166" s="37">
        <v>0</v>
      </c>
    </row>
    <row r="167" spans="3:42" ht="20.100000000000001" customHeight="1" x14ac:dyDescent="0.2">
      <c r="D167" s="38" t="s">
        <v>103</v>
      </c>
      <c r="F167" s="39">
        <v>0</v>
      </c>
      <c r="G167" s="40"/>
      <c r="H167" s="40"/>
      <c r="I167" s="40"/>
      <c r="J167" s="39">
        <v>0</v>
      </c>
      <c r="K167" s="39">
        <v>0</v>
      </c>
      <c r="L167" s="39">
        <v>0</v>
      </c>
      <c r="M167" s="40"/>
      <c r="N167" s="39">
        <v>0</v>
      </c>
      <c r="O167" s="40"/>
      <c r="P167" s="40"/>
      <c r="Q167" s="40"/>
      <c r="R167" s="39">
        <v>0</v>
      </c>
      <c r="S167" s="39">
        <v>0</v>
      </c>
      <c r="T167" s="39">
        <v>0</v>
      </c>
      <c r="U167" s="39">
        <v>0</v>
      </c>
      <c r="V167" s="39">
        <v>0</v>
      </c>
      <c r="W167" s="40"/>
      <c r="X167" s="39">
        <v>0</v>
      </c>
      <c r="Y167" s="39">
        <v>0</v>
      </c>
      <c r="Z167" s="39">
        <v>0</v>
      </c>
      <c r="AA167" s="39">
        <v>0</v>
      </c>
      <c r="AB167" s="39">
        <v>0</v>
      </c>
      <c r="AC167" s="39">
        <v>0</v>
      </c>
      <c r="AD167" s="39">
        <v>0</v>
      </c>
      <c r="AE167" s="40"/>
      <c r="AF167" s="39">
        <v>0</v>
      </c>
      <c r="AG167" s="40"/>
      <c r="AH167" s="40"/>
      <c r="AI167" s="40"/>
      <c r="AJ167" s="39">
        <v>0</v>
      </c>
      <c r="AK167" s="40"/>
      <c r="AL167" s="40"/>
      <c r="AM167" s="40"/>
      <c r="AN167" s="39">
        <v>0</v>
      </c>
      <c r="AO167" s="40"/>
      <c r="AP167" s="39">
        <v>0</v>
      </c>
    </row>
    <row r="168" spans="3:42"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row>
    <row r="169" spans="3:42" ht="20.100000000000001" customHeight="1" x14ac:dyDescent="0.2">
      <c r="C169" s="42" t="s">
        <v>112</v>
      </c>
      <c r="D169" s="42"/>
      <c r="F169" s="44">
        <v>0</v>
      </c>
      <c r="G169" s="45"/>
      <c r="H169" s="45"/>
      <c r="I169" s="45"/>
      <c r="J169" s="44">
        <v>0</v>
      </c>
      <c r="K169" s="44">
        <v>0</v>
      </c>
      <c r="L169" s="44">
        <v>0</v>
      </c>
      <c r="M169" s="45"/>
      <c r="N169" s="44">
        <v>0</v>
      </c>
      <c r="O169" s="45"/>
      <c r="P169" s="45"/>
      <c r="Q169" s="45"/>
      <c r="R169" s="44">
        <v>0</v>
      </c>
      <c r="S169" s="44">
        <v>0</v>
      </c>
      <c r="T169" s="44">
        <v>0</v>
      </c>
      <c r="U169" s="44">
        <v>0</v>
      </c>
      <c r="V169" s="44">
        <v>0</v>
      </c>
      <c r="W169" s="45"/>
      <c r="X169" s="44">
        <v>0</v>
      </c>
      <c r="Y169" s="44">
        <v>0</v>
      </c>
      <c r="Z169" s="44">
        <v>0</v>
      </c>
      <c r="AA169" s="44">
        <v>0</v>
      </c>
      <c r="AB169" s="44">
        <v>0</v>
      </c>
      <c r="AC169" s="44">
        <v>0</v>
      </c>
      <c r="AD169" s="44">
        <v>0</v>
      </c>
      <c r="AE169" s="45"/>
      <c r="AF169" s="44">
        <v>0</v>
      </c>
      <c r="AG169" s="45"/>
      <c r="AH169" s="45"/>
      <c r="AI169" s="45"/>
      <c r="AJ169" s="44">
        <v>0</v>
      </c>
      <c r="AK169" s="45"/>
      <c r="AL169" s="45"/>
      <c r="AM169" s="45"/>
      <c r="AN169" s="44">
        <v>0</v>
      </c>
      <c r="AO169" s="45"/>
      <c r="AP169" s="44">
        <v>0</v>
      </c>
    </row>
    <row r="170" spans="3:42"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row>
    <row r="171" spans="3:42"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row>
    <row r="172" spans="3:42" ht="20.100000000000001" customHeight="1" x14ac:dyDescent="0.2">
      <c r="D172" s="2" t="s">
        <v>124</v>
      </c>
      <c r="F172" s="37">
        <v>0</v>
      </c>
      <c r="G172" s="37"/>
      <c r="H172" s="37"/>
      <c r="I172" s="37"/>
      <c r="J172" s="37">
        <v>0</v>
      </c>
      <c r="K172" s="37">
        <v>0</v>
      </c>
      <c r="L172" s="37">
        <v>0</v>
      </c>
      <c r="M172" s="37"/>
      <c r="N172" s="37">
        <v>0</v>
      </c>
      <c r="O172" s="37"/>
      <c r="P172" s="37"/>
      <c r="Q172" s="37"/>
      <c r="R172" s="37">
        <v>0</v>
      </c>
      <c r="S172" s="37">
        <v>0</v>
      </c>
      <c r="T172" s="37">
        <v>0</v>
      </c>
      <c r="U172" s="37">
        <v>0</v>
      </c>
      <c r="V172" s="37">
        <v>0</v>
      </c>
      <c r="W172" s="37"/>
      <c r="X172" s="37">
        <v>0</v>
      </c>
      <c r="Y172" s="37">
        <v>0</v>
      </c>
      <c r="Z172" s="37">
        <v>0</v>
      </c>
      <c r="AA172" s="37">
        <v>0</v>
      </c>
      <c r="AB172" s="37">
        <v>0</v>
      </c>
      <c r="AC172" s="37">
        <v>0</v>
      </c>
      <c r="AD172" s="37">
        <v>0</v>
      </c>
      <c r="AE172" s="37"/>
      <c r="AF172" s="37">
        <v>0</v>
      </c>
      <c r="AG172" s="37"/>
      <c r="AH172" s="37"/>
      <c r="AI172" s="37"/>
      <c r="AJ172" s="37">
        <v>0</v>
      </c>
      <c r="AK172" s="37"/>
      <c r="AL172" s="37"/>
      <c r="AM172" s="37"/>
      <c r="AN172" s="37">
        <v>0</v>
      </c>
      <c r="AO172" s="37"/>
      <c r="AP172" s="37">
        <v>0</v>
      </c>
    </row>
    <row r="173" spans="3:42" ht="20.100000000000001" customHeight="1" x14ac:dyDescent="0.2">
      <c r="D173" s="38" t="s">
        <v>173</v>
      </c>
      <c r="F173" s="39">
        <v>0</v>
      </c>
      <c r="G173" s="40"/>
      <c r="H173" s="40"/>
      <c r="I173" s="40"/>
      <c r="J173" s="39">
        <v>0</v>
      </c>
      <c r="K173" s="39">
        <v>0</v>
      </c>
      <c r="L173" s="39">
        <v>0</v>
      </c>
      <c r="M173" s="40"/>
      <c r="N173" s="39">
        <v>0</v>
      </c>
      <c r="O173" s="40"/>
      <c r="P173" s="40"/>
      <c r="Q173" s="40"/>
      <c r="R173" s="39">
        <v>0</v>
      </c>
      <c r="S173" s="39">
        <v>0</v>
      </c>
      <c r="T173" s="39">
        <v>0</v>
      </c>
      <c r="U173" s="39">
        <v>0</v>
      </c>
      <c r="V173" s="39">
        <v>0</v>
      </c>
      <c r="W173" s="40"/>
      <c r="X173" s="39">
        <v>0</v>
      </c>
      <c r="Y173" s="39">
        <v>0</v>
      </c>
      <c r="Z173" s="39">
        <v>0</v>
      </c>
      <c r="AA173" s="39">
        <v>0</v>
      </c>
      <c r="AB173" s="39">
        <v>0</v>
      </c>
      <c r="AC173" s="39">
        <v>0</v>
      </c>
      <c r="AD173" s="39">
        <v>0</v>
      </c>
      <c r="AE173" s="40"/>
      <c r="AF173" s="39">
        <v>0</v>
      </c>
      <c r="AG173" s="40"/>
      <c r="AH173" s="40"/>
      <c r="AI173" s="40"/>
      <c r="AJ173" s="39">
        <v>0</v>
      </c>
      <c r="AK173" s="40"/>
      <c r="AL173" s="40"/>
      <c r="AM173" s="40"/>
      <c r="AN173" s="39">
        <v>0</v>
      </c>
      <c r="AO173" s="40"/>
      <c r="AP173" s="39">
        <v>0</v>
      </c>
    </row>
    <row r="174" spans="3:42" ht="20.100000000000001" customHeight="1" x14ac:dyDescent="0.2">
      <c r="D174" s="2" t="s">
        <v>113</v>
      </c>
      <c r="F174" s="37">
        <v>0</v>
      </c>
      <c r="G174" s="37"/>
      <c r="H174" s="37"/>
      <c r="I174" s="37"/>
      <c r="J174" s="37">
        <v>0</v>
      </c>
      <c r="K174" s="37">
        <v>0</v>
      </c>
      <c r="L174" s="37">
        <v>0</v>
      </c>
      <c r="M174" s="37"/>
      <c r="N174" s="37">
        <v>0</v>
      </c>
      <c r="O174" s="37"/>
      <c r="P174" s="37"/>
      <c r="Q174" s="37"/>
      <c r="R174" s="37">
        <v>0</v>
      </c>
      <c r="S174" s="37">
        <v>0</v>
      </c>
      <c r="T174" s="37">
        <v>0</v>
      </c>
      <c r="U174" s="37">
        <v>0</v>
      </c>
      <c r="V174" s="37">
        <v>0</v>
      </c>
      <c r="W174" s="37"/>
      <c r="X174" s="37">
        <v>0</v>
      </c>
      <c r="Y174" s="37">
        <v>0</v>
      </c>
      <c r="Z174" s="37">
        <v>0</v>
      </c>
      <c r="AA174" s="37">
        <v>0</v>
      </c>
      <c r="AB174" s="37">
        <v>0</v>
      </c>
      <c r="AC174" s="37">
        <v>0</v>
      </c>
      <c r="AD174" s="37">
        <v>0</v>
      </c>
      <c r="AE174" s="37"/>
      <c r="AF174" s="37">
        <v>0</v>
      </c>
      <c r="AG174" s="37"/>
      <c r="AH174" s="37"/>
      <c r="AI174" s="37"/>
      <c r="AJ174" s="37">
        <v>0</v>
      </c>
      <c r="AK174" s="37"/>
      <c r="AL174" s="37"/>
      <c r="AM174" s="37"/>
      <c r="AN174" s="37">
        <v>0</v>
      </c>
      <c r="AO174" s="37"/>
      <c r="AP174" s="37">
        <v>0</v>
      </c>
    </row>
    <row r="175" spans="3:42" ht="20.100000000000001" customHeight="1" x14ac:dyDescent="0.2">
      <c r="D175" s="38" t="s">
        <v>174</v>
      </c>
      <c r="F175" s="39">
        <v>0</v>
      </c>
      <c r="G175" s="40"/>
      <c r="H175" s="40"/>
      <c r="I175" s="40"/>
      <c r="J175" s="39">
        <v>0</v>
      </c>
      <c r="K175" s="39">
        <v>0</v>
      </c>
      <c r="L175" s="39">
        <v>0</v>
      </c>
      <c r="M175" s="40"/>
      <c r="N175" s="39">
        <v>0</v>
      </c>
      <c r="O175" s="40"/>
      <c r="P175" s="40"/>
      <c r="Q175" s="40"/>
      <c r="R175" s="39">
        <v>0</v>
      </c>
      <c r="S175" s="39">
        <v>0</v>
      </c>
      <c r="T175" s="39">
        <v>0</v>
      </c>
      <c r="U175" s="39">
        <v>0</v>
      </c>
      <c r="V175" s="39">
        <v>0</v>
      </c>
      <c r="W175" s="40"/>
      <c r="X175" s="39">
        <v>0</v>
      </c>
      <c r="Y175" s="39">
        <v>0</v>
      </c>
      <c r="Z175" s="39">
        <v>0</v>
      </c>
      <c r="AA175" s="39">
        <v>0</v>
      </c>
      <c r="AB175" s="39">
        <v>0</v>
      </c>
      <c r="AC175" s="39">
        <v>0</v>
      </c>
      <c r="AD175" s="39">
        <v>0</v>
      </c>
      <c r="AE175" s="40"/>
      <c r="AF175" s="39">
        <v>0</v>
      </c>
      <c r="AG175" s="40"/>
      <c r="AH175" s="40"/>
      <c r="AI175" s="40"/>
      <c r="AJ175" s="39">
        <v>0</v>
      </c>
      <c r="AK175" s="40"/>
      <c r="AL175" s="40"/>
      <c r="AM175" s="40"/>
      <c r="AN175" s="39">
        <v>0</v>
      </c>
      <c r="AO175" s="40"/>
      <c r="AP175" s="39">
        <v>0</v>
      </c>
    </row>
    <row r="176" spans="3:42" ht="20.100000000000001" customHeight="1" x14ac:dyDescent="0.2">
      <c r="D176" s="2" t="s">
        <v>115</v>
      </c>
      <c r="F176" s="37">
        <v>0</v>
      </c>
      <c r="G176" s="37"/>
      <c r="H176" s="37"/>
      <c r="I176" s="37"/>
      <c r="J176" s="37">
        <v>0</v>
      </c>
      <c r="K176" s="37">
        <v>0</v>
      </c>
      <c r="L176" s="37">
        <v>0</v>
      </c>
      <c r="M176" s="37"/>
      <c r="N176" s="37">
        <v>0</v>
      </c>
      <c r="O176" s="37"/>
      <c r="P176" s="37"/>
      <c r="Q176" s="37"/>
      <c r="R176" s="37">
        <v>0</v>
      </c>
      <c r="S176" s="37">
        <v>0</v>
      </c>
      <c r="T176" s="37">
        <v>0</v>
      </c>
      <c r="U176" s="37">
        <v>0</v>
      </c>
      <c r="V176" s="37">
        <v>0</v>
      </c>
      <c r="W176" s="37"/>
      <c r="X176" s="37">
        <v>0</v>
      </c>
      <c r="Y176" s="37">
        <v>0</v>
      </c>
      <c r="Z176" s="37">
        <v>0</v>
      </c>
      <c r="AA176" s="37">
        <v>0</v>
      </c>
      <c r="AB176" s="37">
        <v>0</v>
      </c>
      <c r="AC176" s="37">
        <v>0</v>
      </c>
      <c r="AD176" s="37">
        <v>0</v>
      </c>
      <c r="AE176" s="37"/>
      <c r="AF176" s="37">
        <v>0</v>
      </c>
      <c r="AG176" s="37"/>
      <c r="AH176" s="37"/>
      <c r="AI176" s="37"/>
      <c r="AJ176" s="37">
        <v>0</v>
      </c>
      <c r="AK176" s="37"/>
      <c r="AL176" s="37"/>
      <c r="AM176" s="37"/>
      <c r="AN176" s="37">
        <v>0</v>
      </c>
      <c r="AO176" s="37"/>
      <c r="AP176" s="37">
        <v>0</v>
      </c>
    </row>
    <row r="177" spans="1:42" ht="20.100000000000001" customHeight="1" x14ac:dyDescent="0.2">
      <c r="D177" s="38" t="s">
        <v>103</v>
      </c>
      <c r="F177" s="39">
        <v>0</v>
      </c>
      <c r="G177" s="40"/>
      <c r="H177" s="40"/>
      <c r="I177" s="40"/>
      <c r="J177" s="39">
        <v>0</v>
      </c>
      <c r="K177" s="39">
        <v>0</v>
      </c>
      <c r="L177" s="39">
        <v>0</v>
      </c>
      <c r="M177" s="40"/>
      <c r="N177" s="39">
        <v>0</v>
      </c>
      <c r="O177" s="40"/>
      <c r="P177" s="40"/>
      <c r="Q177" s="40"/>
      <c r="R177" s="39">
        <v>0</v>
      </c>
      <c r="S177" s="39">
        <v>0</v>
      </c>
      <c r="T177" s="39">
        <v>0</v>
      </c>
      <c r="U177" s="39">
        <v>0</v>
      </c>
      <c r="V177" s="39">
        <v>0</v>
      </c>
      <c r="W177" s="40"/>
      <c r="X177" s="39">
        <v>0</v>
      </c>
      <c r="Y177" s="39">
        <v>0</v>
      </c>
      <c r="Z177" s="39">
        <v>0</v>
      </c>
      <c r="AA177" s="39">
        <v>0</v>
      </c>
      <c r="AB177" s="39">
        <v>0</v>
      </c>
      <c r="AC177" s="39">
        <v>0</v>
      </c>
      <c r="AD177" s="39">
        <v>0</v>
      </c>
      <c r="AE177" s="40"/>
      <c r="AF177" s="39">
        <v>0</v>
      </c>
      <c r="AG177" s="40"/>
      <c r="AH177" s="40"/>
      <c r="AI177" s="40"/>
      <c r="AJ177" s="39">
        <v>0</v>
      </c>
      <c r="AK177" s="40"/>
      <c r="AL177" s="40"/>
      <c r="AM177" s="40"/>
      <c r="AN177" s="39">
        <v>0</v>
      </c>
      <c r="AO177" s="40"/>
      <c r="AP177" s="39">
        <v>0</v>
      </c>
    </row>
    <row r="178" spans="1:42" ht="19.5" customHeight="1" x14ac:dyDescent="0.2">
      <c r="D178" s="2" t="s">
        <v>117</v>
      </c>
      <c r="F178" s="37">
        <v>0</v>
      </c>
      <c r="G178" s="37"/>
      <c r="H178" s="37"/>
      <c r="I178" s="37"/>
      <c r="J178" s="37">
        <v>0</v>
      </c>
      <c r="K178" s="37">
        <v>0</v>
      </c>
      <c r="L178" s="37">
        <v>0</v>
      </c>
      <c r="M178" s="37"/>
      <c r="N178" s="37">
        <v>0</v>
      </c>
      <c r="O178" s="37"/>
      <c r="P178" s="37"/>
      <c r="Q178" s="37"/>
      <c r="R178" s="37">
        <v>0</v>
      </c>
      <c r="S178" s="37">
        <v>0</v>
      </c>
      <c r="T178" s="37">
        <v>0</v>
      </c>
      <c r="U178" s="37">
        <v>0</v>
      </c>
      <c r="V178" s="37">
        <v>0</v>
      </c>
      <c r="W178" s="37"/>
      <c r="X178" s="37">
        <v>0</v>
      </c>
      <c r="Y178" s="37">
        <v>0</v>
      </c>
      <c r="Z178" s="37">
        <v>0</v>
      </c>
      <c r="AA178" s="37">
        <v>0</v>
      </c>
      <c r="AB178" s="37">
        <v>0</v>
      </c>
      <c r="AC178" s="37">
        <v>0</v>
      </c>
      <c r="AD178" s="37">
        <v>0</v>
      </c>
      <c r="AE178" s="37"/>
      <c r="AF178" s="37">
        <v>0</v>
      </c>
      <c r="AG178" s="37"/>
      <c r="AH178" s="37"/>
      <c r="AI178" s="37"/>
      <c r="AJ178" s="37">
        <v>0</v>
      </c>
      <c r="AK178" s="37"/>
      <c r="AL178" s="37"/>
      <c r="AM178" s="37"/>
      <c r="AN178" s="37">
        <v>0</v>
      </c>
      <c r="AO178" s="37"/>
      <c r="AP178" s="37">
        <v>0</v>
      </c>
    </row>
    <row r="179" spans="1:42" ht="20.100000000000001" customHeight="1" x14ac:dyDescent="0.2">
      <c r="D179" s="38" t="s">
        <v>175</v>
      </c>
      <c r="F179" s="39">
        <v>0</v>
      </c>
      <c r="G179" s="40"/>
      <c r="H179" s="40"/>
      <c r="I179" s="40"/>
      <c r="J179" s="39">
        <v>0</v>
      </c>
      <c r="K179" s="39">
        <v>0</v>
      </c>
      <c r="L179" s="39">
        <v>0</v>
      </c>
      <c r="M179" s="40"/>
      <c r="N179" s="39">
        <v>0</v>
      </c>
      <c r="O179" s="40"/>
      <c r="P179" s="40"/>
      <c r="Q179" s="40"/>
      <c r="R179" s="39">
        <v>0</v>
      </c>
      <c r="S179" s="39">
        <v>0</v>
      </c>
      <c r="T179" s="39">
        <v>0</v>
      </c>
      <c r="U179" s="39">
        <v>0</v>
      </c>
      <c r="V179" s="39">
        <v>0</v>
      </c>
      <c r="W179" s="40"/>
      <c r="X179" s="39">
        <v>0</v>
      </c>
      <c r="Y179" s="39">
        <v>0</v>
      </c>
      <c r="Z179" s="39">
        <v>0</v>
      </c>
      <c r="AA179" s="39">
        <v>0</v>
      </c>
      <c r="AB179" s="39">
        <v>0</v>
      </c>
      <c r="AC179" s="39">
        <v>0</v>
      </c>
      <c r="AD179" s="39">
        <v>0</v>
      </c>
      <c r="AE179" s="40"/>
      <c r="AF179" s="39">
        <v>0</v>
      </c>
      <c r="AG179" s="40"/>
      <c r="AH179" s="40"/>
      <c r="AI179" s="40"/>
      <c r="AJ179" s="39">
        <v>0</v>
      </c>
      <c r="AK179" s="40"/>
      <c r="AL179" s="40"/>
      <c r="AM179" s="40"/>
      <c r="AN179" s="39">
        <v>0</v>
      </c>
      <c r="AO179" s="40"/>
      <c r="AP179" s="39">
        <v>0</v>
      </c>
    </row>
    <row r="180" spans="1:42" ht="20.100000000000001" customHeight="1" x14ac:dyDescent="0.2">
      <c r="D180" s="2" t="s">
        <v>183</v>
      </c>
      <c r="F180" s="37">
        <v>0</v>
      </c>
      <c r="G180" s="37"/>
      <c r="H180" s="37"/>
      <c r="I180" s="37"/>
      <c r="J180" s="37">
        <v>0</v>
      </c>
      <c r="K180" s="37">
        <v>0</v>
      </c>
      <c r="L180" s="37">
        <v>0</v>
      </c>
      <c r="M180" s="37"/>
      <c r="N180" s="37">
        <v>0</v>
      </c>
      <c r="O180" s="37"/>
      <c r="P180" s="37"/>
      <c r="Q180" s="37"/>
      <c r="R180" s="37">
        <v>0</v>
      </c>
      <c r="S180" s="37">
        <v>0</v>
      </c>
      <c r="T180" s="37">
        <v>0</v>
      </c>
      <c r="U180" s="37">
        <v>0</v>
      </c>
      <c r="V180" s="37">
        <v>0</v>
      </c>
      <c r="W180" s="37"/>
      <c r="X180" s="37">
        <v>0</v>
      </c>
      <c r="Y180" s="37">
        <v>0</v>
      </c>
      <c r="Z180" s="37">
        <v>0</v>
      </c>
      <c r="AA180" s="37">
        <v>0</v>
      </c>
      <c r="AB180" s="37">
        <v>0</v>
      </c>
      <c r="AC180" s="37">
        <v>0</v>
      </c>
      <c r="AD180" s="37">
        <v>0</v>
      </c>
      <c r="AE180" s="37"/>
      <c r="AF180" s="37">
        <v>0</v>
      </c>
      <c r="AG180" s="37"/>
      <c r="AH180" s="37"/>
      <c r="AI180" s="37"/>
      <c r="AJ180" s="37">
        <v>0</v>
      </c>
      <c r="AK180" s="37"/>
      <c r="AL180" s="37"/>
      <c r="AM180" s="37"/>
      <c r="AN180" s="37">
        <v>0</v>
      </c>
      <c r="AO180" s="37"/>
      <c r="AP180" s="37">
        <v>0</v>
      </c>
    </row>
    <row r="181" spans="1:42"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row>
    <row r="182" spans="1:42" s="1" customFormat="1" ht="20.100000000000001" customHeight="1" x14ac:dyDescent="0.2">
      <c r="A182" s="3"/>
      <c r="B182" s="6"/>
      <c r="C182" s="42" t="s">
        <v>122</v>
      </c>
      <c r="D182" s="42"/>
      <c r="E182" s="5"/>
      <c r="F182" s="44">
        <v>0</v>
      </c>
      <c r="G182" s="45"/>
      <c r="H182" s="45"/>
      <c r="I182" s="45"/>
      <c r="J182" s="44">
        <v>0</v>
      </c>
      <c r="K182" s="44">
        <v>0</v>
      </c>
      <c r="L182" s="44">
        <v>0</v>
      </c>
      <c r="M182" s="45"/>
      <c r="N182" s="44">
        <v>0</v>
      </c>
      <c r="O182" s="45"/>
      <c r="P182" s="45"/>
      <c r="Q182" s="45"/>
      <c r="R182" s="44">
        <v>0</v>
      </c>
      <c r="S182" s="44">
        <v>0</v>
      </c>
      <c r="T182" s="44">
        <v>0</v>
      </c>
      <c r="U182" s="44">
        <v>0</v>
      </c>
      <c r="V182" s="44">
        <v>0</v>
      </c>
      <c r="W182" s="45"/>
      <c r="X182" s="44">
        <v>0</v>
      </c>
      <c r="Y182" s="44">
        <v>0</v>
      </c>
      <c r="Z182" s="44">
        <v>0</v>
      </c>
      <c r="AA182" s="44">
        <v>0</v>
      </c>
      <c r="AB182" s="44">
        <v>0</v>
      </c>
      <c r="AC182" s="44">
        <v>0</v>
      </c>
      <c r="AD182" s="44">
        <v>0</v>
      </c>
      <c r="AE182" s="45"/>
      <c r="AF182" s="44">
        <v>0</v>
      </c>
      <c r="AG182" s="45"/>
      <c r="AH182" s="45"/>
      <c r="AI182" s="45"/>
      <c r="AJ182" s="44">
        <v>0</v>
      </c>
      <c r="AK182" s="45"/>
      <c r="AL182" s="45"/>
      <c r="AM182" s="45"/>
      <c r="AN182" s="44">
        <v>0</v>
      </c>
      <c r="AO182" s="45"/>
      <c r="AP182" s="44">
        <v>0</v>
      </c>
    </row>
    <row r="183" spans="1:42"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row>
    <row r="184" spans="1:42"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row>
    <row r="185" spans="1:42" ht="20.100000000000001" customHeight="1" x14ac:dyDescent="0.2">
      <c r="D185" s="2" t="s">
        <v>124</v>
      </c>
      <c r="F185" s="37">
        <v>2</v>
      </c>
      <c r="G185" s="37"/>
      <c r="H185" s="37"/>
      <c r="I185" s="37"/>
      <c r="J185" s="37">
        <v>2</v>
      </c>
      <c r="K185" s="37">
        <v>0</v>
      </c>
      <c r="L185" s="37">
        <v>0</v>
      </c>
      <c r="M185" s="37"/>
      <c r="N185" s="37">
        <v>2</v>
      </c>
      <c r="O185" s="37"/>
      <c r="P185" s="37"/>
      <c r="Q185" s="37"/>
      <c r="R185" s="37">
        <v>0</v>
      </c>
      <c r="S185" s="37">
        <v>2</v>
      </c>
      <c r="T185" s="37">
        <v>0</v>
      </c>
      <c r="U185" s="37">
        <v>0</v>
      </c>
      <c r="V185" s="37">
        <v>0</v>
      </c>
      <c r="W185" s="37"/>
      <c r="X185" s="37">
        <v>1</v>
      </c>
      <c r="Y185" s="37">
        <v>0</v>
      </c>
      <c r="Z185" s="37">
        <v>0</v>
      </c>
      <c r="AA185" s="37">
        <v>0</v>
      </c>
      <c r="AB185" s="37">
        <v>0</v>
      </c>
      <c r="AC185" s="37">
        <v>0</v>
      </c>
      <c r="AD185" s="37">
        <v>0</v>
      </c>
      <c r="AE185" s="37"/>
      <c r="AF185" s="37">
        <v>3</v>
      </c>
      <c r="AG185" s="37"/>
      <c r="AH185" s="37"/>
      <c r="AI185" s="37"/>
      <c r="AJ185" s="37">
        <v>1</v>
      </c>
      <c r="AK185" s="37"/>
      <c r="AL185" s="37"/>
      <c r="AM185" s="37"/>
      <c r="AN185" s="37">
        <v>0</v>
      </c>
      <c r="AO185" s="37"/>
      <c r="AP185" s="37">
        <v>0</v>
      </c>
    </row>
    <row r="186" spans="1:42" ht="20.100000000000001" customHeight="1" x14ac:dyDescent="0.2">
      <c r="D186" s="38" t="s">
        <v>173</v>
      </c>
      <c r="F186" s="39">
        <v>1</v>
      </c>
      <c r="G186" s="40"/>
      <c r="H186" s="40"/>
      <c r="I186" s="40"/>
      <c r="J186" s="39">
        <v>0</v>
      </c>
      <c r="K186" s="39">
        <v>2</v>
      </c>
      <c r="L186" s="39">
        <v>0</v>
      </c>
      <c r="M186" s="40"/>
      <c r="N186" s="39">
        <v>2</v>
      </c>
      <c r="O186" s="40"/>
      <c r="P186" s="40"/>
      <c r="Q186" s="40"/>
      <c r="R186" s="39">
        <v>0</v>
      </c>
      <c r="S186" s="39">
        <v>0</v>
      </c>
      <c r="T186" s="39">
        <v>2</v>
      </c>
      <c r="U186" s="39">
        <v>0</v>
      </c>
      <c r="V186" s="39">
        <v>0</v>
      </c>
      <c r="W186" s="40"/>
      <c r="X186" s="39">
        <v>0</v>
      </c>
      <c r="Y186" s="39">
        <v>0</v>
      </c>
      <c r="Z186" s="39">
        <v>0</v>
      </c>
      <c r="AA186" s="39">
        <v>0</v>
      </c>
      <c r="AB186" s="39">
        <v>0</v>
      </c>
      <c r="AC186" s="39">
        <v>0</v>
      </c>
      <c r="AD186" s="39">
        <v>0</v>
      </c>
      <c r="AE186" s="40"/>
      <c r="AF186" s="39">
        <v>2</v>
      </c>
      <c r="AG186" s="40"/>
      <c r="AH186" s="40"/>
      <c r="AI186" s="40"/>
      <c r="AJ186" s="39">
        <v>1</v>
      </c>
      <c r="AK186" s="40"/>
      <c r="AL186" s="40"/>
      <c r="AM186" s="40"/>
      <c r="AN186" s="39">
        <v>0</v>
      </c>
      <c r="AO186" s="40"/>
      <c r="AP186" s="39">
        <v>0</v>
      </c>
    </row>
    <row r="187" spans="1:42" ht="20.100000000000001" customHeight="1" x14ac:dyDescent="0.2">
      <c r="D187" s="2" t="s">
        <v>100</v>
      </c>
      <c r="F187" s="37">
        <v>3</v>
      </c>
      <c r="G187" s="37"/>
      <c r="H187" s="37"/>
      <c r="I187" s="37"/>
      <c r="J187" s="37">
        <v>1</v>
      </c>
      <c r="K187" s="37">
        <v>0</v>
      </c>
      <c r="L187" s="37">
        <v>0</v>
      </c>
      <c r="M187" s="37"/>
      <c r="N187" s="37">
        <v>1</v>
      </c>
      <c r="O187" s="37"/>
      <c r="P187" s="37"/>
      <c r="Q187" s="37"/>
      <c r="R187" s="37">
        <v>0</v>
      </c>
      <c r="S187" s="37">
        <v>1</v>
      </c>
      <c r="T187" s="37">
        <v>0</v>
      </c>
      <c r="U187" s="37">
        <v>0</v>
      </c>
      <c r="V187" s="37">
        <v>0</v>
      </c>
      <c r="W187" s="37"/>
      <c r="X187" s="37">
        <v>0</v>
      </c>
      <c r="Y187" s="37">
        <v>0</v>
      </c>
      <c r="Z187" s="37">
        <v>1</v>
      </c>
      <c r="AA187" s="37">
        <v>1</v>
      </c>
      <c r="AB187" s="37">
        <v>0</v>
      </c>
      <c r="AC187" s="37">
        <v>0</v>
      </c>
      <c r="AD187" s="37">
        <v>0</v>
      </c>
      <c r="AE187" s="37"/>
      <c r="AF187" s="37">
        <v>3</v>
      </c>
      <c r="AG187" s="37"/>
      <c r="AH187" s="37"/>
      <c r="AI187" s="37"/>
      <c r="AJ187" s="37">
        <v>1</v>
      </c>
      <c r="AK187" s="37"/>
      <c r="AL187" s="37"/>
      <c r="AM187" s="37"/>
      <c r="AN187" s="37">
        <v>0</v>
      </c>
      <c r="AO187" s="37"/>
      <c r="AP187" s="37">
        <v>0</v>
      </c>
    </row>
    <row r="188" spans="1:42" ht="20.100000000000001" customHeight="1" x14ac:dyDescent="0.2">
      <c r="D188" s="38" t="s">
        <v>174</v>
      </c>
      <c r="F188" s="39">
        <v>0</v>
      </c>
      <c r="G188" s="40"/>
      <c r="H188" s="40"/>
      <c r="I188" s="40"/>
      <c r="J188" s="39">
        <v>1</v>
      </c>
      <c r="K188" s="39">
        <v>0</v>
      </c>
      <c r="L188" s="39">
        <v>0</v>
      </c>
      <c r="M188" s="40"/>
      <c r="N188" s="39">
        <v>1</v>
      </c>
      <c r="O188" s="40"/>
      <c r="P188" s="40"/>
      <c r="Q188" s="40"/>
      <c r="R188" s="39">
        <v>0</v>
      </c>
      <c r="S188" s="39">
        <v>1</v>
      </c>
      <c r="T188" s="39">
        <v>0</v>
      </c>
      <c r="U188" s="39">
        <v>0</v>
      </c>
      <c r="V188" s="39">
        <v>0</v>
      </c>
      <c r="W188" s="40"/>
      <c r="X188" s="39">
        <v>0</v>
      </c>
      <c r="Y188" s="39">
        <v>0</v>
      </c>
      <c r="Z188" s="39">
        <v>0</v>
      </c>
      <c r="AA188" s="39">
        <v>0</v>
      </c>
      <c r="AB188" s="39">
        <v>0</v>
      </c>
      <c r="AC188" s="39">
        <v>0</v>
      </c>
      <c r="AD188" s="39">
        <v>0</v>
      </c>
      <c r="AE188" s="40"/>
      <c r="AF188" s="39">
        <v>1</v>
      </c>
      <c r="AG188" s="40"/>
      <c r="AH188" s="40"/>
      <c r="AI188" s="40"/>
      <c r="AJ188" s="39">
        <v>0</v>
      </c>
      <c r="AK188" s="40"/>
      <c r="AL188" s="40"/>
      <c r="AM188" s="40"/>
      <c r="AN188" s="39">
        <v>0</v>
      </c>
      <c r="AO188" s="40"/>
      <c r="AP188" s="39">
        <v>0</v>
      </c>
    </row>
    <row r="189" spans="1:42" ht="20.100000000000001" customHeight="1" x14ac:dyDescent="0.2">
      <c r="D189" s="2" t="s">
        <v>115</v>
      </c>
      <c r="F189" s="37">
        <v>2</v>
      </c>
      <c r="G189" s="37"/>
      <c r="H189" s="37"/>
      <c r="I189" s="37"/>
      <c r="J189" s="37">
        <v>1</v>
      </c>
      <c r="K189" s="37">
        <v>0</v>
      </c>
      <c r="L189" s="37">
        <v>0</v>
      </c>
      <c r="M189" s="37"/>
      <c r="N189" s="37">
        <v>1</v>
      </c>
      <c r="O189" s="37"/>
      <c r="P189" s="37"/>
      <c r="Q189" s="37"/>
      <c r="R189" s="37">
        <v>0</v>
      </c>
      <c r="S189" s="37">
        <v>1</v>
      </c>
      <c r="T189" s="37">
        <v>0</v>
      </c>
      <c r="U189" s="37">
        <v>0</v>
      </c>
      <c r="V189" s="37">
        <v>0</v>
      </c>
      <c r="W189" s="37"/>
      <c r="X189" s="37">
        <v>1</v>
      </c>
      <c r="Y189" s="37">
        <v>0</v>
      </c>
      <c r="Z189" s="37">
        <v>0</v>
      </c>
      <c r="AA189" s="37">
        <v>0</v>
      </c>
      <c r="AB189" s="37">
        <v>0</v>
      </c>
      <c r="AC189" s="37">
        <v>0</v>
      </c>
      <c r="AD189" s="37">
        <v>0</v>
      </c>
      <c r="AE189" s="37"/>
      <c r="AF189" s="37">
        <v>2</v>
      </c>
      <c r="AG189" s="37"/>
      <c r="AH189" s="37"/>
      <c r="AI189" s="37"/>
      <c r="AJ189" s="37">
        <v>1</v>
      </c>
      <c r="AK189" s="37"/>
      <c r="AL189" s="37"/>
      <c r="AM189" s="37"/>
      <c r="AN189" s="37">
        <v>0</v>
      </c>
      <c r="AO189" s="37"/>
      <c r="AP189" s="37">
        <v>0</v>
      </c>
    </row>
    <row r="190" spans="1:42" ht="20.100000000000001" customHeight="1" x14ac:dyDescent="0.2">
      <c r="D190" s="38" t="s">
        <v>103</v>
      </c>
      <c r="F190" s="39">
        <v>1</v>
      </c>
      <c r="G190" s="40"/>
      <c r="H190" s="40"/>
      <c r="I190" s="40"/>
      <c r="J190" s="39">
        <v>1</v>
      </c>
      <c r="K190" s="39">
        <v>1</v>
      </c>
      <c r="L190" s="39">
        <v>0</v>
      </c>
      <c r="M190" s="40"/>
      <c r="N190" s="39">
        <v>2</v>
      </c>
      <c r="O190" s="40"/>
      <c r="P190" s="40"/>
      <c r="Q190" s="40"/>
      <c r="R190" s="39">
        <v>0</v>
      </c>
      <c r="S190" s="39">
        <v>2</v>
      </c>
      <c r="T190" s="39">
        <v>0</v>
      </c>
      <c r="U190" s="39">
        <v>0</v>
      </c>
      <c r="V190" s="39">
        <v>0</v>
      </c>
      <c r="W190" s="40"/>
      <c r="X190" s="39">
        <v>0</v>
      </c>
      <c r="Y190" s="39">
        <v>0</v>
      </c>
      <c r="Z190" s="39">
        <v>0</v>
      </c>
      <c r="AA190" s="39">
        <v>0</v>
      </c>
      <c r="AB190" s="39">
        <v>0</v>
      </c>
      <c r="AC190" s="39">
        <v>0</v>
      </c>
      <c r="AD190" s="39">
        <v>0</v>
      </c>
      <c r="AE190" s="40"/>
      <c r="AF190" s="39">
        <v>2</v>
      </c>
      <c r="AG190" s="40"/>
      <c r="AH190" s="40"/>
      <c r="AI190" s="40"/>
      <c r="AJ190" s="39">
        <v>1</v>
      </c>
      <c r="AK190" s="40"/>
      <c r="AL190" s="40"/>
      <c r="AM190" s="40"/>
      <c r="AN190" s="39">
        <v>0</v>
      </c>
      <c r="AO190" s="40"/>
      <c r="AP190" s="39">
        <v>0</v>
      </c>
    </row>
    <row r="191" spans="1:42" ht="20.100000000000001" customHeight="1" x14ac:dyDescent="0.2">
      <c r="D191" s="2" t="s">
        <v>117</v>
      </c>
      <c r="F191" s="37">
        <v>0</v>
      </c>
      <c r="G191" s="37"/>
      <c r="H191" s="37"/>
      <c r="I191" s="37"/>
      <c r="J191" s="37">
        <v>1</v>
      </c>
      <c r="K191" s="37">
        <v>0</v>
      </c>
      <c r="L191" s="37">
        <v>0</v>
      </c>
      <c r="M191" s="37"/>
      <c r="N191" s="37">
        <v>1</v>
      </c>
      <c r="O191" s="37"/>
      <c r="P191" s="37"/>
      <c r="Q191" s="37"/>
      <c r="R191" s="37">
        <v>0</v>
      </c>
      <c r="S191" s="37">
        <v>1</v>
      </c>
      <c r="T191" s="37">
        <v>0</v>
      </c>
      <c r="U191" s="37">
        <v>0</v>
      </c>
      <c r="V191" s="37">
        <v>0</v>
      </c>
      <c r="W191" s="37"/>
      <c r="X191" s="37">
        <v>0</v>
      </c>
      <c r="Y191" s="37">
        <v>0</v>
      </c>
      <c r="Z191" s="37">
        <v>0</v>
      </c>
      <c r="AA191" s="37">
        <v>0</v>
      </c>
      <c r="AB191" s="37">
        <v>0</v>
      </c>
      <c r="AC191" s="37">
        <v>0</v>
      </c>
      <c r="AD191" s="37">
        <v>0</v>
      </c>
      <c r="AE191" s="37"/>
      <c r="AF191" s="37">
        <v>1</v>
      </c>
      <c r="AG191" s="37"/>
      <c r="AH191" s="37"/>
      <c r="AI191" s="37"/>
      <c r="AJ191" s="37">
        <v>0</v>
      </c>
      <c r="AK191" s="37"/>
      <c r="AL191" s="37"/>
      <c r="AM191" s="37"/>
      <c r="AN191" s="37">
        <v>0</v>
      </c>
      <c r="AO191" s="37"/>
      <c r="AP191" s="37">
        <v>0</v>
      </c>
    </row>
    <row r="192" spans="1:42" ht="20.100000000000001" customHeight="1" x14ac:dyDescent="0.2">
      <c r="D192" s="38" t="s">
        <v>175</v>
      </c>
      <c r="F192" s="39">
        <v>0</v>
      </c>
      <c r="G192" s="40"/>
      <c r="H192" s="40"/>
      <c r="I192" s="40"/>
      <c r="J192" s="39">
        <v>1</v>
      </c>
      <c r="K192" s="39">
        <v>0</v>
      </c>
      <c r="L192" s="39">
        <v>0</v>
      </c>
      <c r="M192" s="40"/>
      <c r="N192" s="39">
        <v>1</v>
      </c>
      <c r="O192" s="40"/>
      <c r="P192" s="40"/>
      <c r="Q192" s="40"/>
      <c r="R192" s="39">
        <v>0</v>
      </c>
      <c r="S192" s="39">
        <v>1</v>
      </c>
      <c r="T192" s="39">
        <v>0</v>
      </c>
      <c r="U192" s="39">
        <v>0</v>
      </c>
      <c r="V192" s="39">
        <v>0</v>
      </c>
      <c r="W192" s="40"/>
      <c r="X192" s="39">
        <v>0</v>
      </c>
      <c r="Y192" s="39">
        <v>0</v>
      </c>
      <c r="Z192" s="39">
        <v>0</v>
      </c>
      <c r="AA192" s="39">
        <v>0</v>
      </c>
      <c r="AB192" s="39">
        <v>0</v>
      </c>
      <c r="AC192" s="39">
        <v>0</v>
      </c>
      <c r="AD192" s="39">
        <v>0</v>
      </c>
      <c r="AE192" s="40"/>
      <c r="AF192" s="39">
        <v>1</v>
      </c>
      <c r="AG192" s="40"/>
      <c r="AH192" s="40"/>
      <c r="AI192" s="40"/>
      <c r="AJ192" s="39">
        <v>0</v>
      </c>
      <c r="AK192" s="40"/>
      <c r="AL192" s="40"/>
      <c r="AM192" s="40"/>
      <c r="AN192" s="39">
        <v>0</v>
      </c>
      <c r="AO192" s="40"/>
      <c r="AP192" s="39">
        <v>0</v>
      </c>
    </row>
    <row r="193" spans="1:42"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row>
    <row r="194" spans="1:42" s="1" customFormat="1" ht="20.100000000000001" customHeight="1" x14ac:dyDescent="0.2">
      <c r="A194" s="3"/>
      <c r="B194" s="6"/>
      <c r="C194" s="42" t="s">
        <v>185</v>
      </c>
      <c r="D194" s="42"/>
      <c r="E194" s="5"/>
      <c r="F194" s="44">
        <v>9</v>
      </c>
      <c r="G194" s="45"/>
      <c r="H194" s="45"/>
      <c r="I194" s="45"/>
      <c r="J194" s="44">
        <v>8</v>
      </c>
      <c r="K194" s="44">
        <v>3</v>
      </c>
      <c r="L194" s="44">
        <v>0</v>
      </c>
      <c r="M194" s="45"/>
      <c r="N194" s="44">
        <v>11</v>
      </c>
      <c r="O194" s="45"/>
      <c r="P194" s="45"/>
      <c r="Q194" s="45"/>
      <c r="R194" s="44">
        <v>0</v>
      </c>
      <c r="S194" s="44">
        <v>9</v>
      </c>
      <c r="T194" s="44">
        <v>2</v>
      </c>
      <c r="U194" s="44">
        <v>0</v>
      </c>
      <c r="V194" s="44">
        <v>0</v>
      </c>
      <c r="W194" s="45"/>
      <c r="X194" s="44">
        <v>2</v>
      </c>
      <c r="Y194" s="44">
        <v>0</v>
      </c>
      <c r="Z194" s="44">
        <v>1</v>
      </c>
      <c r="AA194" s="44">
        <v>1</v>
      </c>
      <c r="AB194" s="44">
        <v>0</v>
      </c>
      <c r="AC194" s="44">
        <v>0</v>
      </c>
      <c r="AD194" s="44">
        <v>0</v>
      </c>
      <c r="AE194" s="45"/>
      <c r="AF194" s="44">
        <v>15</v>
      </c>
      <c r="AG194" s="45"/>
      <c r="AH194" s="45"/>
      <c r="AI194" s="45"/>
      <c r="AJ194" s="44">
        <v>5</v>
      </c>
      <c r="AK194" s="45"/>
      <c r="AL194" s="45"/>
      <c r="AM194" s="45"/>
      <c r="AN194" s="44">
        <v>0</v>
      </c>
      <c r="AO194" s="45"/>
      <c r="AP194" s="44">
        <v>0</v>
      </c>
    </row>
    <row r="195" spans="1:42"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row>
    <row r="196" spans="1:42"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row>
    <row r="197" spans="1:42" ht="20.100000000000001" customHeight="1" x14ac:dyDescent="0.2">
      <c r="D197" s="2" t="s">
        <v>124</v>
      </c>
      <c r="F197" s="37">
        <v>0</v>
      </c>
      <c r="G197" s="37"/>
      <c r="H197" s="37"/>
      <c r="I197" s="37"/>
      <c r="J197" s="37">
        <v>0</v>
      </c>
      <c r="K197" s="37">
        <v>0</v>
      </c>
      <c r="L197" s="37">
        <v>0</v>
      </c>
      <c r="M197" s="37"/>
      <c r="N197" s="37">
        <v>0</v>
      </c>
      <c r="O197" s="37"/>
      <c r="P197" s="37"/>
      <c r="Q197" s="37"/>
      <c r="R197" s="37">
        <v>0</v>
      </c>
      <c r="S197" s="37">
        <v>0</v>
      </c>
      <c r="T197" s="37">
        <v>0</v>
      </c>
      <c r="U197" s="37">
        <v>0</v>
      </c>
      <c r="V197" s="37">
        <v>0</v>
      </c>
      <c r="W197" s="37"/>
      <c r="X197" s="37">
        <v>0</v>
      </c>
      <c r="Y197" s="37">
        <v>0</v>
      </c>
      <c r="Z197" s="37">
        <v>0</v>
      </c>
      <c r="AA197" s="37">
        <v>0</v>
      </c>
      <c r="AB197" s="37">
        <v>0</v>
      </c>
      <c r="AC197" s="37">
        <v>0</v>
      </c>
      <c r="AD197" s="37">
        <v>0</v>
      </c>
      <c r="AE197" s="37"/>
      <c r="AF197" s="37">
        <v>0</v>
      </c>
      <c r="AG197" s="37"/>
      <c r="AH197" s="37"/>
      <c r="AI197" s="37"/>
      <c r="AJ197" s="37">
        <v>0</v>
      </c>
      <c r="AK197" s="37"/>
      <c r="AL197" s="37"/>
      <c r="AM197" s="37"/>
      <c r="AN197" s="37">
        <v>0</v>
      </c>
      <c r="AO197" s="37"/>
      <c r="AP197" s="37">
        <v>0</v>
      </c>
    </row>
    <row r="198" spans="1:42" ht="20.100000000000001" customHeight="1" x14ac:dyDescent="0.2">
      <c r="D198" s="38" t="s">
        <v>173</v>
      </c>
      <c r="F198" s="39">
        <v>0</v>
      </c>
      <c r="G198" s="40"/>
      <c r="H198" s="40"/>
      <c r="I198" s="40"/>
      <c r="J198" s="39">
        <v>0</v>
      </c>
      <c r="K198" s="39">
        <v>0</v>
      </c>
      <c r="L198" s="39">
        <v>0</v>
      </c>
      <c r="M198" s="40"/>
      <c r="N198" s="39">
        <v>0</v>
      </c>
      <c r="O198" s="40"/>
      <c r="P198" s="40"/>
      <c r="Q198" s="40"/>
      <c r="R198" s="39">
        <v>0</v>
      </c>
      <c r="S198" s="39">
        <v>0</v>
      </c>
      <c r="T198" s="39">
        <v>0</v>
      </c>
      <c r="U198" s="39">
        <v>0</v>
      </c>
      <c r="V198" s="39">
        <v>0</v>
      </c>
      <c r="W198" s="40"/>
      <c r="X198" s="39">
        <v>0</v>
      </c>
      <c r="Y198" s="39">
        <v>0</v>
      </c>
      <c r="Z198" s="39">
        <v>0</v>
      </c>
      <c r="AA198" s="39">
        <v>0</v>
      </c>
      <c r="AB198" s="39">
        <v>0</v>
      </c>
      <c r="AC198" s="39">
        <v>0</v>
      </c>
      <c r="AD198" s="39">
        <v>0</v>
      </c>
      <c r="AE198" s="40"/>
      <c r="AF198" s="39">
        <v>0</v>
      </c>
      <c r="AG198" s="40"/>
      <c r="AH198" s="40"/>
      <c r="AI198" s="40"/>
      <c r="AJ198" s="39">
        <v>0</v>
      </c>
      <c r="AK198" s="40"/>
      <c r="AL198" s="40"/>
      <c r="AM198" s="40"/>
      <c r="AN198" s="39">
        <v>0</v>
      </c>
      <c r="AO198" s="40"/>
      <c r="AP198" s="39">
        <v>0</v>
      </c>
    </row>
    <row r="199" spans="1:42" ht="20.100000000000001" customHeight="1" x14ac:dyDescent="0.2">
      <c r="D199" s="2" t="s">
        <v>100</v>
      </c>
      <c r="F199" s="37">
        <v>0</v>
      </c>
      <c r="G199" s="37"/>
      <c r="H199" s="37"/>
      <c r="I199" s="37"/>
      <c r="J199" s="37">
        <v>0</v>
      </c>
      <c r="K199" s="37">
        <v>0</v>
      </c>
      <c r="L199" s="37">
        <v>0</v>
      </c>
      <c r="M199" s="37"/>
      <c r="N199" s="37">
        <v>0</v>
      </c>
      <c r="O199" s="37"/>
      <c r="P199" s="37"/>
      <c r="Q199" s="37"/>
      <c r="R199" s="37">
        <v>0</v>
      </c>
      <c r="S199" s="37">
        <v>0</v>
      </c>
      <c r="T199" s="37">
        <v>0</v>
      </c>
      <c r="U199" s="37">
        <v>0</v>
      </c>
      <c r="V199" s="37">
        <v>0</v>
      </c>
      <c r="W199" s="37"/>
      <c r="X199" s="37">
        <v>0</v>
      </c>
      <c r="Y199" s="37">
        <v>0</v>
      </c>
      <c r="Z199" s="37">
        <v>0</v>
      </c>
      <c r="AA199" s="37">
        <v>0</v>
      </c>
      <c r="AB199" s="37">
        <v>0</v>
      </c>
      <c r="AC199" s="37">
        <v>0</v>
      </c>
      <c r="AD199" s="37">
        <v>0</v>
      </c>
      <c r="AE199" s="37"/>
      <c r="AF199" s="37">
        <v>0</v>
      </c>
      <c r="AG199" s="37"/>
      <c r="AH199" s="37"/>
      <c r="AI199" s="37"/>
      <c r="AJ199" s="37">
        <v>0</v>
      </c>
      <c r="AK199" s="37"/>
      <c r="AL199" s="37"/>
      <c r="AM199" s="37"/>
      <c r="AN199" s="37">
        <v>0</v>
      </c>
      <c r="AO199" s="37"/>
      <c r="AP199" s="37">
        <v>0</v>
      </c>
    </row>
    <row r="200" spans="1:42" ht="20.100000000000001" customHeight="1" x14ac:dyDescent="0.2">
      <c r="D200" s="38" t="s">
        <v>174</v>
      </c>
      <c r="F200" s="39">
        <v>0</v>
      </c>
      <c r="G200" s="40"/>
      <c r="H200" s="40"/>
      <c r="I200" s="40"/>
      <c r="J200" s="39">
        <v>0</v>
      </c>
      <c r="K200" s="39">
        <v>0</v>
      </c>
      <c r="L200" s="39">
        <v>0</v>
      </c>
      <c r="M200" s="40"/>
      <c r="N200" s="39">
        <v>0</v>
      </c>
      <c r="O200" s="40"/>
      <c r="P200" s="40"/>
      <c r="Q200" s="40"/>
      <c r="R200" s="39">
        <v>0</v>
      </c>
      <c r="S200" s="39">
        <v>0</v>
      </c>
      <c r="T200" s="39">
        <v>0</v>
      </c>
      <c r="U200" s="39">
        <v>0</v>
      </c>
      <c r="V200" s="39">
        <v>0</v>
      </c>
      <c r="W200" s="40"/>
      <c r="X200" s="39">
        <v>0</v>
      </c>
      <c r="Y200" s="39">
        <v>0</v>
      </c>
      <c r="Z200" s="39">
        <v>0</v>
      </c>
      <c r="AA200" s="39">
        <v>0</v>
      </c>
      <c r="AB200" s="39">
        <v>0</v>
      </c>
      <c r="AC200" s="39">
        <v>0</v>
      </c>
      <c r="AD200" s="39">
        <v>0</v>
      </c>
      <c r="AE200" s="40"/>
      <c r="AF200" s="39">
        <v>0</v>
      </c>
      <c r="AG200" s="40"/>
      <c r="AH200" s="40"/>
      <c r="AI200" s="40"/>
      <c r="AJ200" s="39">
        <v>0</v>
      </c>
      <c r="AK200" s="40"/>
      <c r="AL200" s="40"/>
      <c r="AM200" s="40"/>
      <c r="AN200" s="39">
        <v>0</v>
      </c>
      <c r="AO200" s="40"/>
      <c r="AP200" s="39">
        <v>0</v>
      </c>
    </row>
    <row r="201" spans="1:42" ht="20.100000000000001" customHeight="1" x14ac:dyDescent="0.2">
      <c r="D201" s="2" t="s">
        <v>115</v>
      </c>
      <c r="F201" s="37">
        <v>0</v>
      </c>
      <c r="G201" s="37"/>
      <c r="H201" s="37"/>
      <c r="I201" s="37"/>
      <c r="J201" s="37">
        <v>0</v>
      </c>
      <c r="K201" s="37">
        <v>0</v>
      </c>
      <c r="L201" s="37">
        <v>0</v>
      </c>
      <c r="M201" s="37"/>
      <c r="N201" s="37">
        <v>0</v>
      </c>
      <c r="O201" s="37"/>
      <c r="P201" s="37"/>
      <c r="Q201" s="37"/>
      <c r="R201" s="37">
        <v>0</v>
      </c>
      <c r="S201" s="37">
        <v>0</v>
      </c>
      <c r="T201" s="37">
        <v>0</v>
      </c>
      <c r="U201" s="37">
        <v>0</v>
      </c>
      <c r="V201" s="37">
        <v>0</v>
      </c>
      <c r="W201" s="37"/>
      <c r="X201" s="37">
        <v>0</v>
      </c>
      <c r="Y201" s="37">
        <v>0</v>
      </c>
      <c r="Z201" s="37">
        <v>0</v>
      </c>
      <c r="AA201" s="37">
        <v>0</v>
      </c>
      <c r="AB201" s="37">
        <v>0</v>
      </c>
      <c r="AC201" s="37">
        <v>0</v>
      </c>
      <c r="AD201" s="37">
        <v>0</v>
      </c>
      <c r="AE201" s="37"/>
      <c r="AF201" s="37">
        <v>0</v>
      </c>
      <c r="AG201" s="37"/>
      <c r="AH201" s="37"/>
      <c r="AI201" s="37"/>
      <c r="AJ201" s="37">
        <v>0</v>
      </c>
      <c r="AK201" s="37"/>
      <c r="AL201" s="37"/>
      <c r="AM201" s="37"/>
      <c r="AN201" s="37">
        <v>0</v>
      </c>
      <c r="AO201" s="37"/>
      <c r="AP201" s="37">
        <v>0</v>
      </c>
    </row>
    <row r="202" spans="1:42" ht="20.100000000000001" customHeight="1" x14ac:dyDescent="0.2">
      <c r="D202" s="38" t="s">
        <v>116</v>
      </c>
      <c r="F202" s="39">
        <v>0</v>
      </c>
      <c r="G202" s="40"/>
      <c r="H202" s="40"/>
      <c r="I202" s="40"/>
      <c r="J202" s="39">
        <v>0</v>
      </c>
      <c r="K202" s="39">
        <v>0</v>
      </c>
      <c r="L202" s="39">
        <v>0</v>
      </c>
      <c r="M202" s="40"/>
      <c r="N202" s="39">
        <v>0</v>
      </c>
      <c r="O202" s="40"/>
      <c r="P202" s="40"/>
      <c r="Q202" s="40"/>
      <c r="R202" s="39">
        <v>0</v>
      </c>
      <c r="S202" s="39">
        <v>0</v>
      </c>
      <c r="T202" s="39">
        <v>0</v>
      </c>
      <c r="U202" s="39">
        <v>0</v>
      </c>
      <c r="V202" s="39">
        <v>0</v>
      </c>
      <c r="W202" s="40"/>
      <c r="X202" s="39">
        <v>0</v>
      </c>
      <c r="Y202" s="39">
        <v>0</v>
      </c>
      <c r="Z202" s="39">
        <v>0</v>
      </c>
      <c r="AA202" s="39">
        <v>0</v>
      </c>
      <c r="AB202" s="39">
        <v>0</v>
      </c>
      <c r="AC202" s="39">
        <v>0</v>
      </c>
      <c r="AD202" s="39">
        <v>0</v>
      </c>
      <c r="AE202" s="40"/>
      <c r="AF202" s="39">
        <v>0</v>
      </c>
      <c r="AG202" s="40"/>
      <c r="AH202" s="40"/>
      <c r="AI202" s="40"/>
      <c r="AJ202" s="39">
        <v>0</v>
      </c>
      <c r="AK202" s="40"/>
      <c r="AL202" s="40"/>
      <c r="AM202" s="40"/>
      <c r="AN202" s="39">
        <v>0</v>
      </c>
      <c r="AO202" s="40"/>
      <c r="AP202" s="39">
        <v>0</v>
      </c>
    </row>
    <row r="203" spans="1:42" ht="20.100000000000001" customHeight="1" x14ac:dyDescent="0.2">
      <c r="D203" s="2" t="s">
        <v>104</v>
      </c>
      <c r="F203" s="37">
        <v>0</v>
      </c>
      <c r="G203" s="37"/>
      <c r="H203" s="37"/>
      <c r="I203" s="37"/>
      <c r="J203" s="37">
        <v>0</v>
      </c>
      <c r="K203" s="37">
        <v>0</v>
      </c>
      <c r="L203" s="37">
        <v>0</v>
      </c>
      <c r="M203" s="37"/>
      <c r="N203" s="37">
        <v>0</v>
      </c>
      <c r="O203" s="37"/>
      <c r="P203" s="37"/>
      <c r="Q203" s="37"/>
      <c r="R203" s="37">
        <v>0</v>
      </c>
      <c r="S203" s="37">
        <v>0</v>
      </c>
      <c r="T203" s="37">
        <v>0</v>
      </c>
      <c r="U203" s="37">
        <v>0</v>
      </c>
      <c r="V203" s="37">
        <v>0</v>
      </c>
      <c r="W203" s="37"/>
      <c r="X203" s="37">
        <v>0</v>
      </c>
      <c r="Y203" s="37">
        <v>0</v>
      </c>
      <c r="Z203" s="37">
        <v>0</v>
      </c>
      <c r="AA203" s="37">
        <v>0</v>
      </c>
      <c r="AB203" s="37">
        <v>0</v>
      </c>
      <c r="AC203" s="37">
        <v>0</v>
      </c>
      <c r="AD203" s="37">
        <v>0</v>
      </c>
      <c r="AE203" s="37"/>
      <c r="AF203" s="37">
        <v>0</v>
      </c>
      <c r="AG203" s="37"/>
      <c r="AH203" s="37"/>
      <c r="AI203" s="37"/>
      <c r="AJ203" s="37">
        <v>0</v>
      </c>
      <c r="AK203" s="37"/>
      <c r="AL203" s="37"/>
      <c r="AM203" s="37"/>
      <c r="AN203" s="37">
        <v>0</v>
      </c>
      <c r="AO203" s="37"/>
      <c r="AP203" s="37">
        <v>0</v>
      </c>
    </row>
    <row r="204" spans="1:42"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row>
    <row r="205" spans="1:42" s="1" customFormat="1" ht="20.100000000000001" customHeight="1" x14ac:dyDescent="0.2">
      <c r="A205" s="3"/>
      <c r="B205" s="6"/>
      <c r="C205" s="42" t="s">
        <v>144</v>
      </c>
      <c r="D205" s="42"/>
      <c r="E205" s="5"/>
      <c r="F205" s="44">
        <v>0</v>
      </c>
      <c r="G205" s="45"/>
      <c r="H205" s="45"/>
      <c r="I205" s="45"/>
      <c r="J205" s="44">
        <v>0</v>
      </c>
      <c r="K205" s="44">
        <v>0</v>
      </c>
      <c r="L205" s="44">
        <v>0</v>
      </c>
      <c r="M205" s="45"/>
      <c r="N205" s="44">
        <v>0</v>
      </c>
      <c r="O205" s="45"/>
      <c r="P205" s="45"/>
      <c r="Q205" s="45"/>
      <c r="R205" s="44">
        <v>0</v>
      </c>
      <c r="S205" s="44">
        <v>0</v>
      </c>
      <c r="T205" s="44">
        <v>0</v>
      </c>
      <c r="U205" s="44">
        <v>0</v>
      </c>
      <c r="V205" s="44">
        <v>0</v>
      </c>
      <c r="W205" s="45"/>
      <c r="X205" s="44">
        <v>0</v>
      </c>
      <c r="Y205" s="44">
        <v>0</v>
      </c>
      <c r="Z205" s="44">
        <v>0</v>
      </c>
      <c r="AA205" s="44">
        <v>0</v>
      </c>
      <c r="AB205" s="44">
        <v>0</v>
      </c>
      <c r="AC205" s="44">
        <v>0</v>
      </c>
      <c r="AD205" s="44">
        <v>0</v>
      </c>
      <c r="AE205" s="45"/>
      <c r="AF205" s="44">
        <v>0</v>
      </c>
      <c r="AG205" s="45"/>
      <c r="AH205" s="45"/>
      <c r="AI205" s="45"/>
      <c r="AJ205" s="44">
        <v>0</v>
      </c>
      <c r="AK205" s="45"/>
      <c r="AL205" s="45"/>
      <c r="AM205" s="45"/>
      <c r="AN205" s="44">
        <v>0</v>
      </c>
      <c r="AO205" s="45"/>
      <c r="AP205" s="44">
        <v>0</v>
      </c>
    </row>
    <row r="206" spans="1:42"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row>
    <row r="207" spans="1:42"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row>
    <row r="208" spans="1:42" ht="19.5" customHeight="1" x14ac:dyDescent="0.2">
      <c r="D208" s="2" t="s">
        <v>187</v>
      </c>
      <c r="F208" s="37">
        <v>0</v>
      </c>
      <c r="G208" s="37"/>
      <c r="H208" s="37"/>
      <c r="I208" s="37"/>
      <c r="J208" s="37">
        <v>0</v>
      </c>
      <c r="K208" s="37">
        <v>0</v>
      </c>
      <c r="L208" s="37">
        <v>0</v>
      </c>
      <c r="M208" s="37"/>
      <c r="N208" s="37">
        <v>0</v>
      </c>
      <c r="O208" s="37"/>
      <c r="P208" s="37"/>
      <c r="Q208" s="37"/>
      <c r="R208" s="37">
        <v>0</v>
      </c>
      <c r="S208" s="37">
        <v>0</v>
      </c>
      <c r="T208" s="37">
        <v>0</v>
      </c>
      <c r="U208" s="37">
        <v>0</v>
      </c>
      <c r="V208" s="37">
        <v>0</v>
      </c>
      <c r="W208" s="37"/>
      <c r="X208" s="37">
        <v>0</v>
      </c>
      <c r="Y208" s="37">
        <v>0</v>
      </c>
      <c r="Z208" s="37">
        <v>0</v>
      </c>
      <c r="AA208" s="37">
        <v>0</v>
      </c>
      <c r="AB208" s="37">
        <v>0</v>
      </c>
      <c r="AC208" s="37">
        <v>0</v>
      </c>
      <c r="AD208" s="37">
        <v>0</v>
      </c>
      <c r="AE208" s="37"/>
      <c r="AF208" s="37">
        <v>0</v>
      </c>
      <c r="AG208" s="37"/>
      <c r="AH208" s="37"/>
      <c r="AI208" s="37"/>
      <c r="AJ208" s="37">
        <v>0</v>
      </c>
      <c r="AK208" s="37"/>
      <c r="AL208" s="37"/>
      <c r="AM208" s="37"/>
      <c r="AN208" s="37">
        <v>0</v>
      </c>
      <c r="AO208" s="37"/>
      <c r="AP208" s="37">
        <v>0</v>
      </c>
    </row>
    <row r="209" spans="1:42"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row>
    <row r="210" spans="1:42" s="1" customFormat="1" ht="20.100000000000001" customHeight="1" x14ac:dyDescent="0.2">
      <c r="A210" s="3"/>
      <c r="B210" s="6"/>
      <c r="C210" s="42" t="s">
        <v>188</v>
      </c>
      <c r="D210" s="42"/>
      <c r="E210" s="5"/>
      <c r="F210" s="44">
        <v>0</v>
      </c>
      <c r="G210" s="45"/>
      <c r="H210" s="45"/>
      <c r="I210" s="45"/>
      <c r="J210" s="44">
        <v>0</v>
      </c>
      <c r="K210" s="44">
        <v>0</v>
      </c>
      <c r="L210" s="44">
        <v>0</v>
      </c>
      <c r="M210" s="45"/>
      <c r="N210" s="44">
        <v>0</v>
      </c>
      <c r="O210" s="45"/>
      <c r="P210" s="45"/>
      <c r="Q210" s="45"/>
      <c r="R210" s="44">
        <v>0</v>
      </c>
      <c r="S210" s="44">
        <v>0</v>
      </c>
      <c r="T210" s="44">
        <v>0</v>
      </c>
      <c r="U210" s="44">
        <v>0</v>
      </c>
      <c r="V210" s="44">
        <v>0</v>
      </c>
      <c r="W210" s="45"/>
      <c r="X210" s="44">
        <v>0</v>
      </c>
      <c r="Y210" s="44">
        <v>0</v>
      </c>
      <c r="Z210" s="44">
        <v>0</v>
      </c>
      <c r="AA210" s="44">
        <v>0</v>
      </c>
      <c r="AB210" s="44">
        <v>0</v>
      </c>
      <c r="AC210" s="44">
        <v>0</v>
      </c>
      <c r="AD210" s="44">
        <v>0</v>
      </c>
      <c r="AE210" s="45"/>
      <c r="AF210" s="44">
        <v>0</v>
      </c>
      <c r="AG210" s="45"/>
      <c r="AH210" s="45"/>
      <c r="AI210" s="45"/>
      <c r="AJ210" s="44">
        <v>0</v>
      </c>
      <c r="AK210" s="45"/>
      <c r="AL210" s="45"/>
      <c r="AM210" s="45"/>
      <c r="AN210" s="44">
        <v>0</v>
      </c>
      <c r="AO210" s="45"/>
      <c r="AP210" s="44">
        <v>0</v>
      </c>
    </row>
    <row r="211" spans="1:42"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row>
    <row r="212" spans="1:42" s="1" customFormat="1" ht="20.100000000000001" customHeight="1" x14ac:dyDescent="0.25">
      <c r="A212" s="3"/>
      <c r="B212" s="49" t="s">
        <v>189</v>
      </c>
      <c r="C212" s="50"/>
      <c r="D212" s="50"/>
      <c r="E212" s="5"/>
      <c r="F212" s="51">
        <v>9</v>
      </c>
      <c r="G212" s="52"/>
      <c r="H212" s="52"/>
      <c r="I212" s="52"/>
      <c r="J212" s="51">
        <v>8</v>
      </c>
      <c r="K212" s="51">
        <v>3</v>
      </c>
      <c r="L212" s="51">
        <v>0</v>
      </c>
      <c r="M212" s="52"/>
      <c r="N212" s="51">
        <v>11</v>
      </c>
      <c r="O212" s="52"/>
      <c r="P212" s="52"/>
      <c r="Q212" s="52"/>
      <c r="R212" s="51">
        <v>0</v>
      </c>
      <c r="S212" s="51">
        <v>9</v>
      </c>
      <c r="T212" s="51">
        <v>2</v>
      </c>
      <c r="U212" s="51">
        <v>0</v>
      </c>
      <c r="V212" s="51">
        <v>0</v>
      </c>
      <c r="W212" s="52"/>
      <c r="X212" s="51">
        <v>2</v>
      </c>
      <c r="Y212" s="51">
        <v>0</v>
      </c>
      <c r="Z212" s="51">
        <v>1</v>
      </c>
      <c r="AA212" s="51">
        <v>1</v>
      </c>
      <c r="AB212" s="51">
        <v>0</v>
      </c>
      <c r="AC212" s="51">
        <v>0</v>
      </c>
      <c r="AD212" s="51">
        <v>0</v>
      </c>
      <c r="AE212" s="52"/>
      <c r="AF212" s="51">
        <v>15</v>
      </c>
      <c r="AG212" s="52"/>
      <c r="AH212" s="52"/>
      <c r="AI212" s="52"/>
      <c r="AJ212" s="51">
        <v>5</v>
      </c>
      <c r="AK212" s="52"/>
      <c r="AL212" s="52"/>
      <c r="AM212" s="52"/>
      <c r="AN212" s="51">
        <v>0</v>
      </c>
      <c r="AO212" s="52"/>
      <c r="AP212" s="51">
        <v>0</v>
      </c>
    </row>
    <row r="213" spans="1:42"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row>
    <row r="214" spans="1:42"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row>
    <row r="215" spans="1:42"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row>
    <row r="216" spans="1:42" ht="20.100000000000001" customHeight="1" x14ac:dyDescent="0.2">
      <c r="D216" s="2" t="s">
        <v>192</v>
      </c>
      <c r="F216" s="37">
        <v>0</v>
      </c>
      <c r="G216" s="37"/>
      <c r="H216" s="37"/>
      <c r="I216" s="37"/>
      <c r="J216" s="37">
        <v>0</v>
      </c>
      <c r="K216" s="37">
        <v>0</v>
      </c>
      <c r="L216" s="37">
        <v>0</v>
      </c>
      <c r="M216" s="37"/>
      <c r="N216" s="37">
        <v>0</v>
      </c>
      <c r="O216" s="37"/>
      <c r="P216" s="37"/>
      <c r="Q216" s="37"/>
      <c r="R216" s="37">
        <v>0</v>
      </c>
      <c r="S216" s="37">
        <v>0</v>
      </c>
      <c r="T216" s="37">
        <v>0</v>
      </c>
      <c r="U216" s="37">
        <v>0</v>
      </c>
      <c r="V216" s="37">
        <v>0</v>
      </c>
      <c r="W216" s="37"/>
      <c r="X216" s="37">
        <v>0</v>
      </c>
      <c r="Y216" s="37">
        <v>0</v>
      </c>
      <c r="Z216" s="37">
        <v>0</v>
      </c>
      <c r="AA216" s="37">
        <v>0</v>
      </c>
      <c r="AB216" s="37">
        <v>0</v>
      </c>
      <c r="AC216" s="37">
        <v>0</v>
      </c>
      <c r="AD216" s="37">
        <v>0</v>
      </c>
      <c r="AE216" s="37"/>
      <c r="AF216" s="37">
        <v>0</v>
      </c>
      <c r="AG216" s="37"/>
      <c r="AH216" s="37"/>
      <c r="AI216" s="37"/>
      <c r="AJ216" s="37">
        <v>0</v>
      </c>
      <c r="AK216" s="37"/>
      <c r="AL216" s="37"/>
      <c r="AM216" s="37"/>
      <c r="AN216" s="37">
        <v>0</v>
      </c>
      <c r="AO216" s="37"/>
      <c r="AP216" s="37">
        <v>0</v>
      </c>
    </row>
    <row r="217" spans="1:42" ht="20.100000000000001" customHeight="1" x14ac:dyDescent="0.2">
      <c r="D217" s="38" t="s">
        <v>193</v>
      </c>
      <c r="F217" s="39">
        <v>0</v>
      </c>
      <c r="G217" s="40"/>
      <c r="H217" s="40"/>
      <c r="I217" s="40"/>
      <c r="J217" s="39">
        <v>0</v>
      </c>
      <c r="K217" s="39">
        <v>0</v>
      </c>
      <c r="L217" s="39">
        <v>0</v>
      </c>
      <c r="M217" s="40"/>
      <c r="N217" s="39">
        <v>0</v>
      </c>
      <c r="O217" s="40"/>
      <c r="P217" s="40"/>
      <c r="Q217" s="40"/>
      <c r="R217" s="39">
        <v>0</v>
      </c>
      <c r="S217" s="39">
        <v>0</v>
      </c>
      <c r="T217" s="39">
        <v>0</v>
      </c>
      <c r="U217" s="39">
        <v>0</v>
      </c>
      <c r="V217" s="39">
        <v>0</v>
      </c>
      <c r="W217" s="40"/>
      <c r="X217" s="39">
        <v>0</v>
      </c>
      <c r="Y217" s="39">
        <v>0</v>
      </c>
      <c r="Z217" s="39">
        <v>0</v>
      </c>
      <c r="AA217" s="39">
        <v>0</v>
      </c>
      <c r="AB217" s="39">
        <v>0</v>
      </c>
      <c r="AC217" s="39">
        <v>0</v>
      </c>
      <c r="AD217" s="39">
        <v>0</v>
      </c>
      <c r="AE217" s="40"/>
      <c r="AF217" s="39">
        <v>0</v>
      </c>
      <c r="AG217" s="40"/>
      <c r="AH217" s="40"/>
      <c r="AI217" s="40"/>
      <c r="AJ217" s="39">
        <v>0</v>
      </c>
      <c r="AK217" s="40"/>
      <c r="AL217" s="40"/>
      <c r="AM217" s="40"/>
      <c r="AN217" s="39">
        <v>0</v>
      </c>
      <c r="AO217" s="40"/>
      <c r="AP217" s="39">
        <v>0</v>
      </c>
    </row>
    <row r="218" spans="1:42" ht="20.100000000000001" customHeight="1" x14ac:dyDescent="0.2">
      <c r="D218" s="2" t="s">
        <v>194</v>
      </c>
      <c r="F218" s="37">
        <v>0</v>
      </c>
      <c r="G218" s="37"/>
      <c r="H218" s="37"/>
      <c r="I218" s="37"/>
      <c r="J218" s="37">
        <v>0</v>
      </c>
      <c r="K218" s="37">
        <v>0</v>
      </c>
      <c r="L218" s="37">
        <v>0</v>
      </c>
      <c r="M218" s="37"/>
      <c r="N218" s="37">
        <v>0</v>
      </c>
      <c r="O218" s="37"/>
      <c r="P218" s="37"/>
      <c r="Q218" s="37"/>
      <c r="R218" s="37">
        <v>0</v>
      </c>
      <c r="S218" s="37">
        <v>0</v>
      </c>
      <c r="T218" s="37">
        <v>0</v>
      </c>
      <c r="U218" s="37">
        <v>0</v>
      </c>
      <c r="V218" s="37">
        <v>0</v>
      </c>
      <c r="W218" s="37"/>
      <c r="X218" s="37">
        <v>0</v>
      </c>
      <c r="Y218" s="37">
        <v>0</v>
      </c>
      <c r="Z218" s="37">
        <v>0</v>
      </c>
      <c r="AA218" s="37">
        <v>0</v>
      </c>
      <c r="AB218" s="37">
        <v>0</v>
      </c>
      <c r="AC218" s="37">
        <v>0</v>
      </c>
      <c r="AD218" s="37">
        <v>0</v>
      </c>
      <c r="AE218" s="37"/>
      <c r="AF218" s="37">
        <v>0</v>
      </c>
      <c r="AG218" s="37"/>
      <c r="AH218" s="37"/>
      <c r="AI218" s="37"/>
      <c r="AJ218" s="37">
        <v>0</v>
      </c>
      <c r="AK218" s="37"/>
      <c r="AL218" s="37"/>
      <c r="AM218" s="37"/>
      <c r="AN218" s="37">
        <v>0</v>
      </c>
      <c r="AO218" s="37"/>
      <c r="AP218" s="37">
        <v>0</v>
      </c>
    </row>
    <row r="219" spans="1:42" ht="20.100000000000001" customHeight="1" x14ac:dyDescent="0.2">
      <c r="D219" s="38" t="s">
        <v>195</v>
      </c>
      <c r="F219" s="39">
        <v>0</v>
      </c>
      <c r="G219" s="40"/>
      <c r="H219" s="40"/>
      <c r="I219" s="40"/>
      <c r="J219" s="39">
        <v>0</v>
      </c>
      <c r="K219" s="39">
        <v>0</v>
      </c>
      <c r="L219" s="39">
        <v>0</v>
      </c>
      <c r="M219" s="40"/>
      <c r="N219" s="39">
        <v>0</v>
      </c>
      <c r="O219" s="40"/>
      <c r="P219" s="40"/>
      <c r="Q219" s="40"/>
      <c r="R219" s="39">
        <v>0</v>
      </c>
      <c r="S219" s="39">
        <v>0</v>
      </c>
      <c r="T219" s="39">
        <v>0</v>
      </c>
      <c r="U219" s="39">
        <v>0</v>
      </c>
      <c r="V219" s="39">
        <v>0</v>
      </c>
      <c r="W219" s="40"/>
      <c r="X219" s="39">
        <v>0</v>
      </c>
      <c r="Y219" s="39">
        <v>0</v>
      </c>
      <c r="Z219" s="39">
        <v>0</v>
      </c>
      <c r="AA219" s="39">
        <v>0</v>
      </c>
      <c r="AB219" s="39">
        <v>0</v>
      </c>
      <c r="AC219" s="39">
        <v>0</v>
      </c>
      <c r="AD219" s="39">
        <v>0</v>
      </c>
      <c r="AE219" s="40"/>
      <c r="AF219" s="39">
        <v>0</v>
      </c>
      <c r="AG219" s="40"/>
      <c r="AH219" s="40"/>
      <c r="AI219" s="40"/>
      <c r="AJ219" s="39">
        <v>0</v>
      </c>
      <c r="AK219" s="40"/>
      <c r="AL219" s="40"/>
      <c r="AM219" s="40"/>
      <c r="AN219" s="39">
        <v>0</v>
      </c>
      <c r="AO219" s="40"/>
      <c r="AP219" s="39">
        <v>0</v>
      </c>
    </row>
    <row r="220" spans="1:42" ht="20.100000000000001" customHeight="1" x14ac:dyDescent="0.2">
      <c r="D220" s="2" t="s">
        <v>115</v>
      </c>
      <c r="F220" s="37">
        <v>0</v>
      </c>
      <c r="G220" s="37"/>
      <c r="H220" s="37"/>
      <c r="I220" s="37"/>
      <c r="J220" s="37">
        <v>0</v>
      </c>
      <c r="K220" s="37">
        <v>0</v>
      </c>
      <c r="L220" s="37">
        <v>0</v>
      </c>
      <c r="M220" s="37"/>
      <c r="N220" s="37">
        <v>0</v>
      </c>
      <c r="O220" s="37"/>
      <c r="P220" s="37"/>
      <c r="Q220" s="37"/>
      <c r="R220" s="37">
        <v>0</v>
      </c>
      <c r="S220" s="37">
        <v>0</v>
      </c>
      <c r="T220" s="37">
        <v>0</v>
      </c>
      <c r="U220" s="37">
        <v>0</v>
      </c>
      <c r="V220" s="37">
        <v>0</v>
      </c>
      <c r="W220" s="37"/>
      <c r="X220" s="37">
        <v>0</v>
      </c>
      <c r="Y220" s="37">
        <v>0</v>
      </c>
      <c r="Z220" s="37">
        <v>0</v>
      </c>
      <c r="AA220" s="37">
        <v>0</v>
      </c>
      <c r="AB220" s="37">
        <v>0</v>
      </c>
      <c r="AC220" s="37">
        <v>0</v>
      </c>
      <c r="AD220" s="37">
        <v>0</v>
      </c>
      <c r="AE220" s="37"/>
      <c r="AF220" s="37">
        <v>0</v>
      </c>
      <c r="AG220" s="37"/>
      <c r="AH220" s="37"/>
      <c r="AI220" s="37"/>
      <c r="AJ220" s="37">
        <v>0</v>
      </c>
      <c r="AK220" s="37"/>
      <c r="AL220" s="37"/>
      <c r="AM220" s="37"/>
      <c r="AN220" s="37">
        <v>0</v>
      </c>
      <c r="AO220" s="37"/>
      <c r="AP220" s="37">
        <v>0</v>
      </c>
    </row>
    <row r="221" spans="1:42" ht="20.100000000000001" customHeight="1" x14ac:dyDescent="0.2">
      <c r="D221" s="38" t="s">
        <v>116</v>
      </c>
      <c r="F221" s="39">
        <v>0</v>
      </c>
      <c r="G221" s="40"/>
      <c r="H221" s="40"/>
      <c r="I221" s="40"/>
      <c r="J221" s="39">
        <v>0</v>
      </c>
      <c r="K221" s="39">
        <v>0</v>
      </c>
      <c r="L221" s="39">
        <v>0</v>
      </c>
      <c r="M221" s="40"/>
      <c r="N221" s="39">
        <v>0</v>
      </c>
      <c r="O221" s="40"/>
      <c r="P221" s="40"/>
      <c r="Q221" s="40"/>
      <c r="R221" s="39">
        <v>0</v>
      </c>
      <c r="S221" s="39">
        <v>0</v>
      </c>
      <c r="T221" s="39">
        <v>0</v>
      </c>
      <c r="U221" s="39">
        <v>0</v>
      </c>
      <c r="V221" s="39">
        <v>0</v>
      </c>
      <c r="W221" s="40"/>
      <c r="X221" s="39">
        <v>0</v>
      </c>
      <c r="Y221" s="39">
        <v>0</v>
      </c>
      <c r="Z221" s="39">
        <v>0</v>
      </c>
      <c r="AA221" s="39">
        <v>0</v>
      </c>
      <c r="AB221" s="39">
        <v>0</v>
      </c>
      <c r="AC221" s="39">
        <v>0</v>
      </c>
      <c r="AD221" s="39">
        <v>0</v>
      </c>
      <c r="AE221" s="40"/>
      <c r="AF221" s="39">
        <v>0</v>
      </c>
      <c r="AG221" s="40"/>
      <c r="AH221" s="40"/>
      <c r="AI221" s="40"/>
      <c r="AJ221" s="39">
        <v>0</v>
      </c>
      <c r="AK221" s="40"/>
      <c r="AL221" s="40"/>
      <c r="AM221" s="40"/>
      <c r="AN221" s="39">
        <v>0</v>
      </c>
      <c r="AO221" s="40"/>
      <c r="AP221" s="39">
        <v>0</v>
      </c>
    </row>
    <row r="222" spans="1:42"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row>
    <row r="223" spans="1:42" s="1" customFormat="1" ht="20.100000000000001" customHeight="1" x14ac:dyDescent="0.2">
      <c r="A223" s="3"/>
      <c r="B223" s="6"/>
      <c r="C223" s="42" t="s">
        <v>196</v>
      </c>
      <c r="D223" s="42"/>
      <c r="E223" s="5"/>
      <c r="F223" s="44">
        <v>0</v>
      </c>
      <c r="G223" s="45"/>
      <c r="H223" s="45"/>
      <c r="I223" s="45"/>
      <c r="J223" s="44">
        <v>0</v>
      </c>
      <c r="K223" s="44">
        <v>0</v>
      </c>
      <c r="L223" s="44">
        <v>0</v>
      </c>
      <c r="M223" s="45"/>
      <c r="N223" s="44">
        <v>0</v>
      </c>
      <c r="O223" s="45"/>
      <c r="P223" s="45"/>
      <c r="Q223" s="45"/>
      <c r="R223" s="44">
        <v>0</v>
      </c>
      <c r="S223" s="44">
        <v>0</v>
      </c>
      <c r="T223" s="44">
        <v>0</v>
      </c>
      <c r="U223" s="44">
        <v>0</v>
      </c>
      <c r="V223" s="44">
        <v>0</v>
      </c>
      <c r="W223" s="45"/>
      <c r="X223" s="44">
        <v>0</v>
      </c>
      <c r="Y223" s="44">
        <v>0</v>
      </c>
      <c r="Z223" s="44">
        <v>0</v>
      </c>
      <c r="AA223" s="44">
        <v>0</v>
      </c>
      <c r="AB223" s="44">
        <v>0</v>
      </c>
      <c r="AC223" s="44">
        <v>0</v>
      </c>
      <c r="AD223" s="44">
        <v>0</v>
      </c>
      <c r="AE223" s="45"/>
      <c r="AF223" s="44">
        <v>0</v>
      </c>
      <c r="AG223" s="45"/>
      <c r="AH223" s="45"/>
      <c r="AI223" s="45"/>
      <c r="AJ223" s="44">
        <v>0</v>
      </c>
      <c r="AK223" s="45"/>
      <c r="AL223" s="45"/>
      <c r="AM223" s="45"/>
      <c r="AN223" s="44">
        <v>0</v>
      </c>
      <c r="AO223" s="45"/>
      <c r="AP223" s="44">
        <v>0</v>
      </c>
    </row>
    <row r="224" spans="1:42"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row>
    <row r="225" spans="1:42"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row>
    <row r="226" spans="1:42" ht="20.100000000000001" customHeight="1" x14ac:dyDescent="0.2">
      <c r="D226" s="2" t="s">
        <v>192</v>
      </c>
      <c r="F226" s="37">
        <v>0</v>
      </c>
      <c r="G226" s="37"/>
      <c r="H226" s="37"/>
      <c r="I226" s="37"/>
      <c r="J226" s="37">
        <v>8</v>
      </c>
      <c r="K226" s="37">
        <v>5</v>
      </c>
      <c r="L226" s="37">
        <v>0</v>
      </c>
      <c r="M226" s="37"/>
      <c r="N226" s="37">
        <v>13</v>
      </c>
      <c r="O226" s="37"/>
      <c r="P226" s="37"/>
      <c r="Q226" s="37"/>
      <c r="R226" s="37">
        <v>0</v>
      </c>
      <c r="S226" s="37">
        <v>7</v>
      </c>
      <c r="T226" s="37">
        <v>0</v>
      </c>
      <c r="U226" s="37">
        <v>0</v>
      </c>
      <c r="V226" s="37">
        <v>0</v>
      </c>
      <c r="W226" s="37"/>
      <c r="X226" s="37">
        <v>0</v>
      </c>
      <c r="Y226" s="37">
        <v>0</v>
      </c>
      <c r="Z226" s="37">
        <v>0</v>
      </c>
      <c r="AA226" s="37">
        <v>0</v>
      </c>
      <c r="AB226" s="37">
        <v>0</v>
      </c>
      <c r="AC226" s="37">
        <v>0</v>
      </c>
      <c r="AD226" s="37">
        <v>0</v>
      </c>
      <c r="AE226" s="37"/>
      <c r="AF226" s="37">
        <v>7</v>
      </c>
      <c r="AG226" s="37"/>
      <c r="AH226" s="37"/>
      <c r="AI226" s="37"/>
      <c r="AJ226" s="37">
        <v>6</v>
      </c>
      <c r="AK226" s="37"/>
      <c r="AL226" s="37"/>
      <c r="AM226" s="37"/>
      <c r="AN226" s="37">
        <v>0</v>
      </c>
      <c r="AO226" s="37"/>
      <c r="AP226" s="37">
        <v>0</v>
      </c>
    </row>
    <row r="227" spans="1:42" ht="20.100000000000001" customHeight="1" x14ac:dyDescent="0.2">
      <c r="D227" s="38" t="s">
        <v>99</v>
      </c>
      <c r="F227" s="39">
        <v>3</v>
      </c>
      <c r="G227" s="40"/>
      <c r="H227" s="40"/>
      <c r="I227" s="40"/>
      <c r="J227" s="39">
        <v>9</v>
      </c>
      <c r="K227" s="39">
        <v>0</v>
      </c>
      <c r="L227" s="39">
        <v>1</v>
      </c>
      <c r="M227" s="40"/>
      <c r="N227" s="39">
        <v>10</v>
      </c>
      <c r="O227" s="40"/>
      <c r="P227" s="40"/>
      <c r="Q227" s="40"/>
      <c r="R227" s="39">
        <v>0</v>
      </c>
      <c r="S227" s="39">
        <v>9</v>
      </c>
      <c r="T227" s="39">
        <v>0</v>
      </c>
      <c r="U227" s="39">
        <v>0</v>
      </c>
      <c r="V227" s="39">
        <v>0</v>
      </c>
      <c r="W227" s="40"/>
      <c r="X227" s="39">
        <v>0</v>
      </c>
      <c r="Y227" s="39">
        <v>0</v>
      </c>
      <c r="Z227" s="39">
        <v>0</v>
      </c>
      <c r="AA227" s="39">
        <v>2</v>
      </c>
      <c r="AB227" s="39">
        <v>0</v>
      </c>
      <c r="AC227" s="39">
        <v>0</v>
      </c>
      <c r="AD227" s="39">
        <v>0</v>
      </c>
      <c r="AE227" s="40"/>
      <c r="AF227" s="39">
        <v>11</v>
      </c>
      <c r="AG227" s="40"/>
      <c r="AH227" s="40"/>
      <c r="AI227" s="40"/>
      <c r="AJ227" s="39">
        <v>2</v>
      </c>
      <c r="AK227" s="40"/>
      <c r="AL227" s="40"/>
      <c r="AM227" s="40"/>
      <c r="AN227" s="39">
        <v>0</v>
      </c>
      <c r="AO227" s="40"/>
      <c r="AP227" s="39">
        <v>0</v>
      </c>
    </row>
    <row r="228" spans="1:42"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row>
    <row r="229" spans="1:42" s="1" customFormat="1" ht="20.100000000000001" customHeight="1" x14ac:dyDescent="0.2">
      <c r="A229" s="3"/>
      <c r="B229" s="6"/>
      <c r="C229" s="42" t="s">
        <v>126</v>
      </c>
      <c r="D229" s="42"/>
      <c r="E229" s="5"/>
      <c r="F229" s="44">
        <v>3</v>
      </c>
      <c r="G229" s="45"/>
      <c r="H229" s="45"/>
      <c r="I229" s="45"/>
      <c r="J229" s="44">
        <v>17</v>
      </c>
      <c r="K229" s="44">
        <v>5</v>
      </c>
      <c r="L229" s="44">
        <v>1</v>
      </c>
      <c r="M229" s="45"/>
      <c r="N229" s="44">
        <v>23</v>
      </c>
      <c r="O229" s="45"/>
      <c r="P229" s="45"/>
      <c r="Q229" s="45"/>
      <c r="R229" s="44">
        <v>0</v>
      </c>
      <c r="S229" s="44">
        <v>16</v>
      </c>
      <c r="T229" s="44">
        <v>0</v>
      </c>
      <c r="U229" s="44">
        <v>0</v>
      </c>
      <c r="V229" s="44">
        <v>0</v>
      </c>
      <c r="W229" s="45"/>
      <c r="X229" s="44">
        <v>0</v>
      </c>
      <c r="Y229" s="44">
        <v>0</v>
      </c>
      <c r="Z229" s="44">
        <v>0</v>
      </c>
      <c r="AA229" s="44">
        <v>2</v>
      </c>
      <c r="AB229" s="44">
        <v>0</v>
      </c>
      <c r="AC229" s="44">
        <v>0</v>
      </c>
      <c r="AD229" s="44">
        <v>0</v>
      </c>
      <c r="AE229" s="45"/>
      <c r="AF229" s="44">
        <v>18</v>
      </c>
      <c r="AG229" s="45"/>
      <c r="AH229" s="45"/>
      <c r="AI229" s="45"/>
      <c r="AJ229" s="44">
        <v>8</v>
      </c>
      <c r="AK229" s="45"/>
      <c r="AL229" s="45"/>
      <c r="AM229" s="45"/>
      <c r="AN229" s="44">
        <v>0</v>
      </c>
      <c r="AO229" s="45"/>
      <c r="AP229" s="44">
        <v>0</v>
      </c>
    </row>
    <row r="230" spans="1:42"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row>
    <row r="231" spans="1:42"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row>
    <row r="232" spans="1:42" ht="20.100000000000001" customHeight="1" x14ac:dyDescent="0.2">
      <c r="D232" s="2" t="s">
        <v>98</v>
      </c>
      <c r="F232" s="37">
        <v>0</v>
      </c>
      <c r="G232" s="37"/>
      <c r="H232" s="37"/>
      <c r="I232" s="37"/>
      <c r="J232" s="37">
        <v>0</v>
      </c>
      <c r="K232" s="37">
        <v>0</v>
      </c>
      <c r="L232" s="37">
        <v>0</v>
      </c>
      <c r="M232" s="37"/>
      <c r="N232" s="37">
        <v>0</v>
      </c>
      <c r="O232" s="37"/>
      <c r="P232" s="37"/>
      <c r="Q232" s="37"/>
      <c r="R232" s="37">
        <v>0</v>
      </c>
      <c r="S232" s="37">
        <v>0</v>
      </c>
      <c r="T232" s="37">
        <v>0</v>
      </c>
      <c r="U232" s="37">
        <v>0</v>
      </c>
      <c r="V232" s="37">
        <v>0</v>
      </c>
      <c r="W232" s="37"/>
      <c r="X232" s="37">
        <v>0</v>
      </c>
      <c r="Y232" s="37">
        <v>0</v>
      </c>
      <c r="Z232" s="37">
        <v>0</v>
      </c>
      <c r="AA232" s="37">
        <v>0</v>
      </c>
      <c r="AB232" s="37">
        <v>0</v>
      </c>
      <c r="AC232" s="37">
        <v>0</v>
      </c>
      <c r="AD232" s="37">
        <v>0</v>
      </c>
      <c r="AE232" s="37"/>
      <c r="AF232" s="37">
        <v>0</v>
      </c>
      <c r="AG232" s="37"/>
      <c r="AH232" s="37"/>
      <c r="AI232" s="37"/>
      <c r="AJ232" s="37">
        <v>0</v>
      </c>
      <c r="AK232" s="37"/>
      <c r="AL232" s="37"/>
      <c r="AM232" s="37"/>
      <c r="AN232" s="37">
        <v>0</v>
      </c>
      <c r="AO232" s="37"/>
      <c r="AP232" s="37">
        <v>0</v>
      </c>
    </row>
    <row r="233" spans="1:42" ht="20.100000000000001" customHeight="1" x14ac:dyDescent="0.2">
      <c r="D233" s="38" t="s">
        <v>99</v>
      </c>
      <c r="F233" s="39">
        <v>0</v>
      </c>
      <c r="G233" s="40"/>
      <c r="H233" s="40"/>
      <c r="I233" s="40"/>
      <c r="J233" s="39">
        <v>1</v>
      </c>
      <c r="K233" s="39">
        <v>0</v>
      </c>
      <c r="L233" s="39">
        <v>0</v>
      </c>
      <c r="M233" s="40"/>
      <c r="N233" s="39">
        <v>1</v>
      </c>
      <c r="O233" s="40"/>
      <c r="P233" s="40"/>
      <c r="Q233" s="40"/>
      <c r="R233" s="39">
        <v>0</v>
      </c>
      <c r="S233" s="39">
        <v>1</v>
      </c>
      <c r="T233" s="39">
        <v>0</v>
      </c>
      <c r="U233" s="39">
        <v>0</v>
      </c>
      <c r="V233" s="39">
        <v>0</v>
      </c>
      <c r="W233" s="40"/>
      <c r="X233" s="39">
        <v>0</v>
      </c>
      <c r="Y233" s="39">
        <v>0</v>
      </c>
      <c r="Z233" s="39">
        <v>0</v>
      </c>
      <c r="AA233" s="39">
        <v>0</v>
      </c>
      <c r="AB233" s="39">
        <v>0</v>
      </c>
      <c r="AC233" s="39">
        <v>0</v>
      </c>
      <c r="AD233" s="39">
        <v>0</v>
      </c>
      <c r="AE233" s="40"/>
      <c r="AF233" s="39">
        <v>1</v>
      </c>
      <c r="AG233" s="40"/>
      <c r="AH233" s="40"/>
      <c r="AI233" s="40"/>
      <c r="AJ233" s="39">
        <v>0</v>
      </c>
      <c r="AK233" s="40"/>
      <c r="AL233" s="40"/>
      <c r="AM233" s="40"/>
      <c r="AN233" s="39">
        <v>0</v>
      </c>
      <c r="AO233" s="40"/>
      <c r="AP233" s="39">
        <v>0</v>
      </c>
    </row>
    <row r="234" spans="1:42" ht="20.100000000000001" customHeight="1" x14ac:dyDescent="0.2">
      <c r="D234" s="2" t="s">
        <v>113</v>
      </c>
      <c r="F234" s="37">
        <v>0</v>
      </c>
      <c r="G234" s="37"/>
      <c r="H234" s="37"/>
      <c r="I234" s="37"/>
      <c r="J234" s="37">
        <v>0</v>
      </c>
      <c r="K234" s="37">
        <v>0</v>
      </c>
      <c r="L234" s="37">
        <v>0</v>
      </c>
      <c r="M234" s="37"/>
      <c r="N234" s="37">
        <v>0</v>
      </c>
      <c r="O234" s="37"/>
      <c r="P234" s="37"/>
      <c r="Q234" s="37"/>
      <c r="R234" s="37">
        <v>0</v>
      </c>
      <c r="S234" s="37">
        <v>0</v>
      </c>
      <c r="T234" s="37">
        <v>0</v>
      </c>
      <c r="U234" s="37">
        <v>0</v>
      </c>
      <c r="V234" s="37">
        <v>0</v>
      </c>
      <c r="W234" s="37"/>
      <c r="X234" s="37">
        <v>0</v>
      </c>
      <c r="Y234" s="37">
        <v>0</v>
      </c>
      <c r="Z234" s="37">
        <v>0</v>
      </c>
      <c r="AA234" s="37">
        <v>0</v>
      </c>
      <c r="AB234" s="37">
        <v>0</v>
      </c>
      <c r="AC234" s="37">
        <v>0</v>
      </c>
      <c r="AD234" s="37">
        <v>0</v>
      </c>
      <c r="AE234" s="37"/>
      <c r="AF234" s="37">
        <v>0</v>
      </c>
      <c r="AG234" s="37"/>
      <c r="AH234" s="37"/>
      <c r="AI234" s="37"/>
      <c r="AJ234" s="37">
        <v>0</v>
      </c>
      <c r="AK234" s="37"/>
      <c r="AL234" s="37"/>
      <c r="AM234" s="37"/>
      <c r="AN234" s="37">
        <v>0</v>
      </c>
      <c r="AO234" s="37"/>
      <c r="AP234" s="37">
        <v>0</v>
      </c>
    </row>
    <row r="235" spans="1:42" ht="20.100000000000001" customHeight="1" x14ac:dyDescent="0.2">
      <c r="D235" s="38" t="s">
        <v>101</v>
      </c>
      <c r="F235" s="39">
        <v>0</v>
      </c>
      <c r="G235" s="40"/>
      <c r="H235" s="40"/>
      <c r="I235" s="40"/>
      <c r="J235" s="39">
        <v>0</v>
      </c>
      <c r="K235" s="39">
        <v>0</v>
      </c>
      <c r="L235" s="39">
        <v>0</v>
      </c>
      <c r="M235" s="40"/>
      <c r="N235" s="39">
        <v>0</v>
      </c>
      <c r="O235" s="40"/>
      <c r="P235" s="40"/>
      <c r="Q235" s="40"/>
      <c r="R235" s="39">
        <v>0</v>
      </c>
      <c r="S235" s="39">
        <v>0</v>
      </c>
      <c r="T235" s="39">
        <v>0</v>
      </c>
      <c r="U235" s="39">
        <v>0</v>
      </c>
      <c r="V235" s="39">
        <v>0</v>
      </c>
      <c r="W235" s="40"/>
      <c r="X235" s="39">
        <v>0</v>
      </c>
      <c r="Y235" s="39">
        <v>0</v>
      </c>
      <c r="Z235" s="39">
        <v>0</v>
      </c>
      <c r="AA235" s="39">
        <v>0</v>
      </c>
      <c r="AB235" s="39">
        <v>0</v>
      </c>
      <c r="AC235" s="39">
        <v>0</v>
      </c>
      <c r="AD235" s="39">
        <v>0</v>
      </c>
      <c r="AE235" s="40"/>
      <c r="AF235" s="39">
        <v>0</v>
      </c>
      <c r="AG235" s="40"/>
      <c r="AH235" s="40"/>
      <c r="AI235" s="40"/>
      <c r="AJ235" s="39">
        <v>0</v>
      </c>
      <c r="AK235" s="40"/>
      <c r="AL235" s="40"/>
      <c r="AM235" s="40"/>
      <c r="AN235" s="39">
        <v>0</v>
      </c>
      <c r="AO235" s="40"/>
      <c r="AP235" s="39">
        <v>0</v>
      </c>
    </row>
    <row r="236" spans="1:42" ht="20.100000000000001" customHeight="1" x14ac:dyDescent="0.2">
      <c r="D236" s="41" t="s">
        <v>115</v>
      </c>
      <c r="F236" s="40">
        <v>0</v>
      </c>
      <c r="G236" s="40"/>
      <c r="H236" s="40"/>
      <c r="I236" s="40"/>
      <c r="J236" s="40">
        <v>0</v>
      </c>
      <c r="K236" s="40">
        <v>0</v>
      </c>
      <c r="L236" s="40">
        <v>0</v>
      </c>
      <c r="M236" s="40"/>
      <c r="N236" s="40">
        <v>0</v>
      </c>
      <c r="O236" s="40"/>
      <c r="P236" s="40"/>
      <c r="Q236" s="40"/>
      <c r="R236" s="40">
        <v>0</v>
      </c>
      <c r="S236" s="40">
        <v>0</v>
      </c>
      <c r="T236" s="40">
        <v>0</v>
      </c>
      <c r="U236" s="40">
        <v>0</v>
      </c>
      <c r="V236" s="40">
        <v>0</v>
      </c>
      <c r="W236" s="40"/>
      <c r="X236" s="40">
        <v>0</v>
      </c>
      <c r="Y236" s="40">
        <v>0</v>
      </c>
      <c r="Z236" s="40">
        <v>0</v>
      </c>
      <c r="AA236" s="40">
        <v>0</v>
      </c>
      <c r="AB236" s="40">
        <v>0</v>
      </c>
      <c r="AC236" s="40">
        <v>0</v>
      </c>
      <c r="AD236" s="40">
        <v>0</v>
      </c>
      <c r="AE236" s="40"/>
      <c r="AF236" s="40">
        <v>0</v>
      </c>
      <c r="AG236" s="40"/>
      <c r="AH236" s="40"/>
      <c r="AI236" s="40"/>
      <c r="AJ236" s="40">
        <v>0</v>
      </c>
      <c r="AK236" s="40"/>
      <c r="AL236" s="40"/>
      <c r="AM236" s="40"/>
      <c r="AN236" s="40">
        <v>0</v>
      </c>
      <c r="AO236" s="40"/>
      <c r="AP236" s="40">
        <v>0</v>
      </c>
    </row>
    <row r="237" spans="1:42"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row>
    <row r="238" spans="1:42" s="1" customFormat="1" ht="20.100000000000001" customHeight="1" x14ac:dyDescent="0.2">
      <c r="A238" s="3"/>
      <c r="B238" s="6"/>
      <c r="C238" s="42" t="s">
        <v>198</v>
      </c>
      <c r="D238" s="42"/>
      <c r="E238" s="5"/>
      <c r="F238" s="44">
        <v>0</v>
      </c>
      <c r="G238" s="45"/>
      <c r="H238" s="45"/>
      <c r="I238" s="45"/>
      <c r="J238" s="44">
        <v>1</v>
      </c>
      <c r="K238" s="44">
        <v>0</v>
      </c>
      <c r="L238" s="44">
        <v>0</v>
      </c>
      <c r="M238" s="45"/>
      <c r="N238" s="44">
        <v>1</v>
      </c>
      <c r="O238" s="45"/>
      <c r="P238" s="45"/>
      <c r="Q238" s="45"/>
      <c r="R238" s="44">
        <v>0</v>
      </c>
      <c r="S238" s="44">
        <v>1</v>
      </c>
      <c r="T238" s="44">
        <v>0</v>
      </c>
      <c r="U238" s="44">
        <v>0</v>
      </c>
      <c r="V238" s="44">
        <v>0</v>
      </c>
      <c r="W238" s="45"/>
      <c r="X238" s="44">
        <v>0</v>
      </c>
      <c r="Y238" s="44">
        <v>0</v>
      </c>
      <c r="Z238" s="44">
        <v>0</v>
      </c>
      <c r="AA238" s="44">
        <v>0</v>
      </c>
      <c r="AB238" s="44">
        <v>0</v>
      </c>
      <c r="AC238" s="44">
        <v>0</v>
      </c>
      <c r="AD238" s="44">
        <v>0</v>
      </c>
      <c r="AE238" s="45"/>
      <c r="AF238" s="44">
        <v>1</v>
      </c>
      <c r="AG238" s="45"/>
      <c r="AH238" s="45"/>
      <c r="AI238" s="45"/>
      <c r="AJ238" s="44">
        <v>0</v>
      </c>
      <c r="AK238" s="45"/>
      <c r="AL238" s="45"/>
      <c r="AM238" s="45"/>
      <c r="AN238" s="44">
        <v>0</v>
      </c>
      <c r="AO238" s="45"/>
      <c r="AP238" s="44">
        <v>0</v>
      </c>
    </row>
    <row r="239" spans="1:42"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row>
    <row r="240" spans="1:42" s="1" customFormat="1" ht="20.100000000000001" customHeight="1" x14ac:dyDescent="0.25">
      <c r="A240" s="3"/>
      <c r="B240" s="49" t="s">
        <v>199</v>
      </c>
      <c r="C240" s="50"/>
      <c r="D240" s="50"/>
      <c r="E240" s="5"/>
      <c r="F240" s="51">
        <v>3</v>
      </c>
      <c r="G240" s="52"/>
      <c r="H240" s="52"/>
      <c r="I240" s="52"/>
      <c r="J240" s="51">
        <v>18</v>
      </c>
      <c r="K240" s="51">
        <v>5</v>
      </c>
      <c r="L240" s="51">
        <v>1</v>
      </c>
      <c r="M240" s="52"/>
      <c r="N240" s="51">
        <v>24</v>
      </c>
      <c r="O240" s="52"/>
      <c r="P240" s="52"/>
      <c r="Q240" s="52"/>
      <c r="R240" s="51">
        <v>0</v>
      </c>
      <c r="S240" s="51">
        <v>17</v>
      </c>
      <c r="T240" s="51">
        <v>0</v>
      </c>
      <c r="U240" s="51">
        <v>0</v>
      </c>
      <c r="V240" s="51">
        <v>0</v>
      </c>
      <c r="W240" s="52"/>
      <c r="X240" s="51">
        <v>0</v>
      </c>
      <c r="Y240" s="51">
        <v>0</v>
      </c>
      <c r="Z240" s="51">
        <v>0</v>
      </c>
      <c r="AA240" s="51">
        <v>2</v>
      </c>
      <c r="AB240" s="51">
        <v>0</v>
      </c>
      <c r="AC240" s="51">
        <v>0</v>
      </c>
      <c r="AD240" s="51">
        <v>0</v>
      </c>
      <c r="AE240" s="52"/>
      <c r="AF240" s="51">
        <v>19</v>
      </c>
      <c r="AG240" s="52"/>
      <c r="AH240" s="52"/>
      <c r="AI240" s="52"/>
      <c r="AJ240" s="51">
        <v>8</v>
      </c>
      <c r="AK240" s="52"/>
      <c r="AL240" s="52"/>
      <c r="AM240" s="52"/>
      <c r="AN240" s="51">
        <v>0</v>
      </c>
      <c r="AO240" s="52"/>
      <c r="AP240" s="51">
        <v>0</v>
      </c>
    </row>
    <row r="241" spans="2:42"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row>
    <row r="242" spans="2:42"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row>
    <row r="243" spans="2:42"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row>
    <row r="244" spans="2:42" ht="20.100000000000001" customHeight="1" x14ac:dyDescent="0.2">
      <c r="D244" s="2" t="s">
        <v>201</v>
      </c>
      <c r="F244" s="37">
        <v>0</v>
      </c>
      <c r="G244" s="37"/>
      <c r="H244" s="37"/>
      <c r="I244" s="37"/>
      <c r="J244" s="37">
        <v>1</v>
      </c>
      <c r="K244" s="37">
        <v>0</v>
      </c>
      <c r="L244" s="37">
        <v>0</v>
      </c>
      <c r="M244" s="37"/>
      <c r="N244" s="37">
        <v>1</v>
      </c>
      <c r="O244" s="37"/>
      <c r="P244" s="37"/>
      <c r="Q244" s="37"/>
      <c r="R244" s="37">
        <v>0</v>
      </c>
      <c r="S244" s="37">
        <v>1</v>
      </c>
      <c r="T244" s="37">
        <v>0</v>
      </c>
      <c r="U244" s="37">
        <v>0</v>
      </c>
      <c r="V244" s="37">
        <v>0</v>
      </c>
      <c r="W244" s="37"/>
      <c r="X244" s="37">
        <v>0</v>
      </c>
      <c r="Y244" s="37">
        <v>0</v>
      </c>
      <c r="Z244" s="37">
        <v>0</v>
      </c>
      <c r="AA244" s="37">
        <v>0</v>
      </c>
      <c r="AB244" s="37">
        <v>0</v>
      </c>
      <c r="AC244" s="37">
        <v>0</v>
      </c>
      <c r="AD244" s="37">
        <v>0</v>
      </c>
      <c r="AE244" s="37"/>
      <c r="AF244" s="37">
        <v>1</v>
      </c>
      <c r="AG244" s="37"/>
      <c r="AH244" s="37"/>
      <c r="AI244" s="37"/>
      <c r="AJ244" s="37">
        <v>0</v>
      </c>
      <c r="AK244" s="37"/>
      <c r="AL244" s="37"/>
      <c r="AM244" s="37"/>
      <c r="AN244" s="37">
        <v>0</v>
      </c>
      <c r="AO244" s="37"/>
      <c r="AP244" s="37">
        <v>0</v>
      </c>
    </row>
    <row r="245" spans="2:42" ht="20.100000000000001" customHeight="1" x14ac:dyDescent="0.2">
      <c r="D245" s="38" t="s">
        <v>202</v>
      </c>
      <c r="F245" s="39">
        <v>1</v>
      </c>
      <c r="G245" s="40"/>
      <c r="H245" s="40"/>
      <c r="I245" s="40"/>
      <c r="J245" s="39">
        <v>0</v>
      </c>
      <c r="K245" s="39">
        <v>0</v>
      </c>
      <c r="L245" s="39">
        <v>0</v>
      </c>
      <c r="M245" s="40"/>
      <c r="N245" s="39">
        <v>0</v>
      </c>
      <c r="O245" s="40"/>
      <c r="P245" s="40"/>
      <c r="Q245" s="40"/>
      <c r="R245" s="39">
        <v>0</v>
      </c>
      <c r="S245" s="39">
        <v>0</v>
      </c>
      <c r="T245" s="39">
        <v>0</v>
      </c>
      <c r="U245" s="39">
        <v>0</v>
      </c>
      <c r="V245" s="39">
        <v>0</v>
      </c>
      <c r="W245" s="40"/>
      <c r="X245" s="39">
        <v>0</v>
      </c>
      <c r="Y245" s="39">
        <v>0</v>
      </c>
      <c r="Z245" s="39">
        <v>0</v>
      </c>
      <c r="AA245" s="39">
        <v>0</v>
      </c>
      <c r="AB245" s="39">
        <v>0</v>
      </c>
      <c r="AC245" s="39">
        <v>0</v>
      </c>
      <c r="AD245" s="39">
        <v>0</v>
      </c>
      <c r="AE245" s="40"/>
      <c r="AF245" s="39">
        <v>0</v>
      </c>
      <c r="AG245" s="40"/>
      <c r="AH245" s="40"/>
      <c r="AI245" s="40"/>
      <c r="AJ245" s="39">
        <v>1</v>
      </c>
      <c r="AK245" s="40"/>
      <c r="AL245" s="40"/>
      <c r="AM245" s="40"/>
      <c r="AN245" s="39">
        <v>0</v>
      </c>
      <c r="AO245" s="40"/>
      <c r="AP245" s="39">
        <v>0</v>
      </c>
    </row>
    <row r="246" spans="2:42" ht="20.100000000000001" customHeight="1" x14ac:dyDescent="0.2">
      <c r="D246" s="2" t="s">
        <v>203</v>
      </c>
      <c r="F246" s="37">
        <v>0</v>
      </c>
      <c r="G246" s="37"/>
      <c r="H246" s="37"/>
      <c r="I246" s="37"/>
      <c r="J246" s="37">
        <v>0</v>
      </c>
      <c r="K246" s="37">
        <v>0</v>
      </c>
      <c r="L246" s="37">
        <v>0</v>
      </c>
      <c r="M246" s="37"/>
      <c r="N246" s="37">
        <v>0</v>
      </c>
      <c r="O246" s="37"/>
      <c r="P246" s="37"/>
      <c r="Q246" s="37"/>
      <c r="R246" s="37">
        <v>0</v>
      </c>
      <c r="S246" s="37">
        <v>0</v>
      </c>
      <c r="T246" s="37">
        <v>0</v>
      </c>
      <c r="U246" s="37">
        <v>0</v>
      </c>
      <c r="V246" s="37">
        <v>0</v>
      </c>
      <c r="W246" s="37"/>
      <c r="X246" s="37">
        <v>0</v>
      </c>
      <c r="Y246" s="37">
        <v>0</v>
      </c>
      <c r="Z246" s="37">
        <v>0</v>
      </c>
      <c r="AA246" s="37">
        <v>0</v>
      </c>
      <c r="AB246" s="37">
        <v>0</v>
      </c>
      <c r="AC246" s="37">
        <v>0</v>
      </c>
      <c r="AD246" s="37">
        <v>0</v>
      </c>
      <c r="AE246" s="37"/>
      <c r="AF246" s="37">
        <v>0</v>
      </c>
      <c r="AG246" s="37"/>
      <c r="AH246" s="37"/>
      <c r="AI246" s="37"/>
      <c r="AJ246" s="37">
        <v>0</v>
      </c>
      <c r="AK246" s="37"/>
      <c r="AL246" s="37"/>
      <c r="AM246" s="37"/>
      <c r="AN246" s="37">
        <v>0</v>
      </c>
      <c r="AO246" s="37"/>
      <c r="AP246" s="37">
        <v>0</v>
      </c>
    </row>
    <row r="247" spans="2:42" ht="20.100000000000001" customHeight="1" x14ac:dyDescent="0.2">
      <c r="D247" s="38" t="s">
        <v>204</v>
      </c>
      <c r="F247" s="39">
        <v>0</v>
      </c>
      <c r="G247" s="40"/>
      <c r="H247" s="40"/>
      <c r="I247" s="40"/>
      <c r="J247" s="39">
        <v>0</v>
      </c>
      <c r="K247" s="39">
        <v>0</v>
      </c>
      <c r="L247" s="39">
        <v>0</v>
      </c>
      <c r="M247" s="40"/>
      <c r="N247" s="39">
        <v>0</v>
      </c>
      <c r="O247" s="40"/>
      <c r="P247" s="40"/>
      <c r="Q247" s="40"/>
      <c r="R247" s="39">
        <v>0</v>
      </c>
      <c r="S247" s="39">
        <v>0</v>
      </c>
      <c r="T247" s="39">
        <v>0</v>
      </c>
      <c r="U247" s="39">
        <v>0</v>
      </c>
      <c r="V247" s="39">
        <v>0</v>
      </c>
      <c r="W247" s="40"/>
      <c r="X247" s="39">
        <v>0</v>
      </c>
      <c r="Y247" s="39">
        <v>0</v>
      </c>
      <c r="Z247" s="39">
        <v>0</v>
      </c>
      <c r="AA247" s="39">
        <v>0</v>
      </c>
      <c r="AB247" s="39">
        <v>0</v>
      </c>
      <c r="AC247" s="39">
        <v>0</v>
      </c>
      <c r="AD247" s="39">
        <v>0</v>
      </c>
      <c r="AE247" s="40"/>
      <c r="AF247" s="39">
        <v>0</v>
      </c>
      <c r="AG247" s="40"/>
      <c r="AH247" s="40"/>
      <c r="AI247" s="40"/>
      <c r="AJ247" s="39">
        <v>0</v>
      </c>
      <c r="AK247" s="40"/>
      <c r="AL247" s="40"/>
      <c r="AM247" s="40"/>
      <c r="AN247" s="39">
        <v>0</v>
      </c>
      <c r="AO247" s="40"/>
      <c r="AP247" s="39">
        <v>0</v>
      </c>
    </row>
    <row r="248" spans="2:42" ht="20.100000000000001" customHeight="1" x14ac:dyDescent="0.2">
      <c r="D248" s="2" t="s">
        <v>205</v>
      </c>
      <c r="F248" s="37">
        <v>0</v>
      </c>
      <c r="G248" s="37"/>
      <c r="H248" s="37"/>
      <c r="I248" s="37"/>
      <c r="J248" s="37">
        <v>0</v>
      </c>
      <c r="K248" s="37">
        <v>0</v>
      </c>
      <c r="L248" s="37">
        <v>0</v>
      </c>
      <c r="M248" s="37"/>
      <c r="N248" s="37">
        <v>0</v>
      </c>
      <c r="O248" s="37"/>
      <c r="P248" s="37"/>
      <c r="Q248" s="37"/>
      <c r="R248" s="37">
        <v>0</v>
      </c>
      <c r="S248" s="37">
        <v>0</v>
      </c>
      <c r="T248" s="37">
        <v>0</v>
      </c>
      <c r="U248" s="37">
        <v>0</v>
      </c>
      <c r="V248" s="37">
        <v>0</v>
      </c>
      <c r="W248" s="37"/>
      <c r="X248" s="37">
        <v>0</v>
      </c>
      <c r="Y248" s="37">
        <v>0</v>
      </c>
      <c r="Z248" s="37">
        <v>0</v>
      </c>
      <c r="AA248" s="37">
        <v>0</v>
      </c>
      <c r="AB248" s="37">
        <v>0</v>
      </c>
      <c r="AC248" s="37">
        <v>0</v>
      </c>
      <c r="AD248" s="37">
        <v>0</v>
      </c>
      <c r="AE248" s="37"/>
      <c r="AF248" s="37">
        <v>0</v>
      </c>
      <c r="AG248" s="37"/>
      <c r="AH248" s="37"/>
      <c r="AI248" s="37"/>
      <c r="AJ248" s="37">
        <v>0</v>
      </c>
      <c r="AK248" s="37"/>
      <c r="AL248" s="37"/>
      <c r="AM248" s="37"/>
      <c r="AN248" s="37">
        <v>0</v>
      </c>
      <c r="AO248" s="37"/>
      <c r="AP248" s="37">
        <v>0</v>
      </c>
    </row>
    <row r="249" spans="2:42" ht="20.100000000000001" customHeight="1" x14ac:dyDescent="0.2">
      <c r="D249" s="38" t="s">
        <v>206</v>
      </c>
      <c r="F249" s="39">
        <v>0</v>
      </c>
      <c r="G249" s="40"/>
      <c r="H249" s="40"/>
      <c r="I249" s="40"/>
      <c r="J249" s="39">
        <v>0</v>
      </c>
      <c r="K249" s="39">
        <v>0</v>
      </c>
      <c r="L249" s="39">
        <v>0</v>
      </c>
      <c r="M249" s="40"/>
      <c r="N249" s="39">
        <v>0</v>
      </c>
      <c r="O249" s="40"/>
      <c r="P249" s="40"/>
      <c r="Q249" s="40"/>
      <c r="R249" s="39">
        <v>0</v>
      </c>
      <c r="S249" s="39">
        <v>0</v>
      </c>
      <c r="T249" s="39">
        <v>0</v>
      </c>
      <c r="U249" s="39">
        <v>0</v>
      </c>
      <c r="V249" s="39">
        <v>0</v>
      </c>
      <c r="W249" s="40"/>
      <c r="X249" s="39">
        <v>0</v>
      </c>
      <c r="Y249" s="39">
        <v>0</v>
      </c>
      <c r="Z249" s="39">
        <v>0</v>
      </c>
      <c r="AA249" s="39">
        <v>0</v>
      </c>
      <c r="AB249" s="39">
        <v>0</v>
      </c>
      <c r="AC249" s="39">
        <v>0</v>
      </c>
      <c r="AD249" s="39">
        <v>0</v>
      </c>
      <c r="AE249" s="40"/>
      <c r="AF249" s="39">
        <v>0</v>
      </c>
      <c r="AG249" s="40"/>
      <c r="AH249" s="40"/>
      <c r="AI249" s="40"/>
      <c r="AJ249" s="39">
        <v>0</v>
      </c>
      <c r="AK249" s="40"/>
      <c r="AL249" s="40"/>
      <c r="AM249" s="40"/>
      <c r="AN249" s="39">
        <v>0</v>
      </c>
      <c r="AO249" s="40"/>
      <c r="AP249" s="39">
        <v>0</v>
      </c>
    </row>
    <row r="250" spans="2:42" ht="20.100000000000001" customHeight="1" x14ac:dyDescent="0.2">
      <c r="D250" s="2" t="s">
        <v>207</v>
      </c>
      <c r="F250" s="37">
        <v>0</v>
      </c>
      <c r="G250" s="37"/>
      <c r="H250" s="37"/>
      <c r="I250" s="37"/>
      <c r="J250" s="37">
        <v>0</v>
      </c>
      <c r="K250" s="37">
        <v>0</v>
      </c>
      <c r="L250" s="37">
        <v>0</v>
      </c>
      <c r="M250" s="37"/>
      <c r="N250" s="37">
        <v>0</v>
      </c>
      <c r="O250" s="37"/>
      <c r="P250" s="37"/>
      <c r="Q250" s="37"/>
      <c r="R250" s="37">
        <v>0</v>
      </c>
      <c r="S250" s="37">
        <v>0</v>
      </c>
      <c r="T250" s="37">
        <v>0</v>
      </c>
      <c r="U250" s="37">
        <v>0</v>
      </c>
      <c r="V250" s="37">
        <v>0</v>
      </c>
      <c r="W250" s="37"/>
      <c r="X250" s="37">
        <v>0</v>
      </c>
      <c r="Y250" s="37">
        <v>0</v>
      </c>
      <c r="Z250" s="37">
        <v>0</v>
      </c>
      <c r="AA250" s="37">
        <v>0</v>
      </c>
      <c r="AB250" s="37">
        <v>0</v>
      </c>
      <c r="AC250" s="37">
        <v>0</v>
      </c>
      <c r="AD250" s="37">
        <v>0</v>
      </c>
      <c r="AE250" s="37"/>
      <c r="AF250" s="37">
        <v>0</v>
      </c>
      <c r="AG250" s="37"/>
      <c r="AH250" s="37"/>
      <c r="AI250" s="37"/>
      <c r="AJ250" s="37">
        <v>0</v>
      </c>
      <c r="AK250" s="37"/>
      <c r="AL250" s="37"/>
      <c r="AM250" s="37"/>
      <c r="AN250" s="37">
        <v>0</v>
      </c>
      <c r="AO250" s="37"/>
      <c r="AP250" s="37">
        <v>0</v>
      </c>
    </row>
    <row r="251" spans="2:42" ht="20.100000000000001" customHeight="1" x14ac:dyDescent="0.2">
      <c r="D251" s="38" t="s">
        <v>208</v>
      </c>
      <c r="F251" s="39">
        <v>0</v>
      </c>
      <c r="G251" s="40"/>
      <c r="H251" s="40"/>
      <c r="I251" s="40"/>
      <c r="J251" s="39">
        <v>0</v>
      </c>
      <c r="K251" s="39">
        <v>0</v>
      </c>
      <c r="L251" s="39">
        <v>0</v>
      </c>
      <c r="M251" s="40"/>
      <c r="N251" s="39">
        <v>0</v>
      </c>
      <c r="O251" s="40"/>
      <c r="P251" s="40"/>
      <c r="Q251" s="40"/>
      <c r="R251" s="39">
        <v>0</v>
      </c>
      <c r="S251" s="39">
        <v>0</v>
      </c>
      <c r="T251" s="39">
        <v>0</v>
      </c>
      <c r="U251" s="39">
        <v>0</v>
      </c>
      <c r="V251" s="39">
        <v>0</v>
      </c>
      <c r="W251" s="40"/>
      <c r="X251" s="39">
        <v>0</v>
      </c>
      <c r="Y251" s="39">
        <v>0</v>
      </c>
      <c r="Z251" s="39">
        <v>0</v>
      </c>
      <c r="AA251" s="39">
        <v>0</v>
      </c>
      <c r="AB251" s="39">
        <v>0</v>
      </c>
      <c r="AC251" s="39">
        <v>0</v>
      </c>
      <c r="AD251" s="39">
        <v>0</v>
      </c>
      <c r="AE251" s="40"/>
      <c r="AF251" s="39">
        <v>0</v>
      </c>
      <c r="AG251" s="40"/>
      <c r="AH251" s="40"/>
      <c r="AI251" s="40"/>
      <c r="AJ251" s="39">
        <v>0</v>
      </c>
      <c r="AK251" s="40"/>
      <c r="AL251" s="40"/>
      <c r="AM251" s="40"/>
      <c r="AN251" s="39">
        <v>0</v>
      </c>
      <c r="AO251" s="40"/>
      <c r="AP251" s="39">
        <v>0</v>
      </c>
    </row>
    <row r="252" spans="2:42" ht="20.100000000000001" customHeight="1" x14ac:dyDescent="0.2">
      <c r="D252" s="2" t="s">
        <v>209</v>
      </c>
      <c r="F252" s="37">
        <v>0</v>
      </c>
      <c r="G252" s="37"/>
      <c r="H252" s="37"/>
      <c r="I252" s="37"/>
      <c r="J252" s="37">
        <v>0</v>
      </c>
      <c r="K252" s="37">
        <v>0</v>
      </c>
      <c r="L252" s="37">
        <v>0</v>
      </c>
      <c r="M252" s="37"/>
      <c r="N252" s="37">
        <v>0</v>
      </c>
      <c r="O252" s="37"/>
      <c r="P252" s="37"/>
      <c r="Q252" s="37"/>
      <c r="R252" s="37">
        <v>0</v>
      </c>
      <c r="S252" s="37">
        <v>0</v>
      </c>
      <c r="T252" s="37">
        <v>0</v>
      </c>
      <c r="U252" s="37">
        <v>0</v>
      </c>
      <c r="V252" s="37">
        <v>0</v>
      </c>
      <c r="W252" s="37"/>
      <c r="X252" s="37">
        <v>0</v>
      </c>
      <c r="Y252" s="37">
        <v>0</v>
      </c>
      <c r="Z252" s="37">
        <v>0</v>
      </c>
      <c r="AA252" s="37">
        <v>0</v>
      </c>
      <c r="AB252" s="37">
        <v>0</v>
      </c>
      <c r="AC252" s="37">
        <v>0</v>
      </c>
      <c r="AD252" s="37">
        <v>0</v>
      </c>
      <c r="AE252" s="37"/>
      <c r="AF252" s="37">
        <v>0</v>
      </c>
      <c r="AG252" s="37"/>
      <c r="AH252" s="37"/>
      <c r="AI252" s="37"/>
      <c r="AJ252" s="37">
        <v>0</v>
      </c>
      <c r="AK252" s="37"/>
      <c r="AL252" s="37"/>
      <c r="AM252" s="37"/>
      <c r="AN252" s="37">
        <v>0</v>
      </c>
      <c r="AO252" s="37"/>
      <c r="AP252" s="37">
        <v>0</v>
      </c>
    </row>
    <row r="253" spans="2:42" ht="20.100000000000001" customHeight="1" x14ac:dyDescent="0.2">
      <c r="D253" s="38" t="s">
        <v>210</v>
      </c>
      <c r="F253" s="39">
        <v>0</v>
      </c>
      <c r="G253" s="40"/>
      <c r="H253" s="40"/>
      <c r="I253" s="40"/>
      <c r="J253" s="39">
        <v>0</v>
      </c>
      <c r="K253" s="39">
        <v>0</v>
      </c>
      <c r="L253" s="39">
        <v>0</v>
      </c>
      <c r="M253" s="40"/>
      <c r="N253" s="39">
        <v>0</v>
      </c>
      <c r="O253" s="40"/>
      <c r="P253" s="40"/>
      <c r="Q253" s="40"/>
      <c r="R253" s="39">
        <v>0</v>
      </c>
      <c r="S253" s="39">
        <v>0</v>
      </c>
      <c r="T253" s="39">
        <v>0</v>
      </c>
      <c r="U253" s="39">
        <v>0</v>
      </c>
      <c r="V253" s="39">
        <v>0</v>
      </c>
      <c r="W253" s="40"/>
      <c r="X253" s="39">
        <v>0</v>
      </c>
      <c r="Y253" s="39">
        <v>0</v>
      </c>
      <c r="Z253" s="39">
        <v>0</v>
      </c>
      <c r="AA253" s="39">
        <v>0</v>
      </c>
      <c r="AB253" s="39">
        <v>0</v>
      </c>
      <c r="AC253" s="39">
        <v>0</v>
      </c>
      <c r="AD253" s="39">
        <v>0</v>
      </c>
      <c r="AE253" s="40"/>
      <c r="AF253" s="39">
        <v>0</v>
      </c>
      <c r="AG253" s="40"/>
      <c r="AH253" s="40"/>
      <c r="AI253" s="40"/>
      <c r="AJ253" s="39">
        <v>0</v>
      </c>
      <c r="AK253" s="40"/>
      <c r="AL253" s="40"/>
      <c r="AM253" s="40"/>
      <c r="AN253" s="39">
        <v>0</v>
      </c>
      <c r="AO253" s="40"/>
      <c r="AP253" s="39">
        <v>0</v>
      </c>
    </row>
    <row r="254" spans="2:42" ht="20.100000000000001" customHeight="1" x14ac:dyDescent="0.2">
      <c r="D254" s="2" t="s">
        <v>211</v>
      </c>
      <c r="F254" s="37">
        <v>0</v>
      </c>
      <c r="G254" s="37"/>
      <c r="H254" s="37"/>
      <c r="I254" s="37"/>
      <c r="J254" s="37">
        <v>0</v>
      </c>
      <c r="K254" s="37">
        <v>0</v>
      </c>
      <c r="L254" s="37">
        <v>0</v>
      </c>
      <c r="M254" s="37"/>
      <c r="N254" s="37">
        <v>0</v>
      </c>
      <c r="O254" s="37"/>
      <c r="P254" s="37"/>
      <c r="Q254" s="37"/>
      <c r="R254" s="37">
        <v>0</v>
      </c>
      <c r="S254" s="37">
        <v>0</v>
      </c>
      <c r="T254" s="37">
        <v>0</v>
      </c>
      <c r="U254" s="37">
        <v>0</v>
      </c>
      <c r="V254" s="37">
        <v>0</v>
      </c>
      <c r="W254" s="37"/>
      <c r="X254" s="37">
        <v>0</v>
      </c>
      <c r="Y254" s="37">
        <v>0</v>
      </c>
      <c r="Z254" s="37">
        <v>0</v>
      </c>
      <c r="AA254" s="37">
        <v>0</v>
      </c>
      <c r="AB254" s="37">
        <v>0</v>
      </c>
      <c r="AC254" s="37">
        <v>0</v>
      </c>
      <c r="AD254" s="37">
        <v>0</v>
      </c>
      <c r="AE254" s="37"/>
      <c r="AF254" s="37">
        <v>0</v>
      </c>
      <c r="AG254" s="37"/>
      <c r="AH254" s="37"/>
      <c r="AI254" s="37"/>
      <c r="AJ254" s="37">
        <v>0</v>
      </c>
      <c r="AK254" s="37"/>
      <c r="AL254" s="37"/>
      <c r="AM254" s="37"/>
      <c r="AN254" s="37">
        <v>0</v>
      </c>
      <c r="AO254" s="37"/>
      <c r="AP254" s="37">
        <v>0</v>
      </c>
    </row>
    <row r="255" spans="2:42" ht="20.100000000000001" customHeight="1" x14ac:dyDescent="0.2">
      <c r="D255" s="38" t="s">
        <v>212</v>
      </c>
      <c r="F255" s="39">
        <v>0</v>
      </c>
      <c r="G255" s="40"/>
      <c r="H255" s="40"/>
      <c r="I255" s="40"/>
      <c r="J255" s="39">
        <v>0</v>
      </c>
      <c r="K255" s="39">
        <v>0</v>
      </c>
      <c r="L255" s="39">
        <v>0</v>
      </c>
      <c r="M255" s="40"/>
      <c r="N255" s="39">
        <v>0</v>
      </c>
      <c r="O255" s="40"/>
      <c r="P255" s="40"/>
      <c r="Q255" s="40"/>
      <c r="R255" s="39">
        <v>0</v>
      </c>
      <c r="S255" s="39">
        <v>0</v>
      </c>
      <c r="T255" s="39">
        <v>0</v>
      </c>
      <c r="U255" s="39">
        <v>0</v>
      </c>
      <c r="V255" s="39">
        <v>0</v>
      </c>
      <c r="W255" s="40"/>
      <c r="X255" s="39">
        <v>0</v>
      </c>
      <c r="Y255" s="39">
        <v>0</v>
      </c>
      <c r="Z255" s="39">
        <v>0</v>
      </c>
      <c r="AA255" s="39">
        <v>0</v>
      </c>
      <c r="AB255" s="39">
        <v>0</v>
      </c>
      <c r="AC255" s="39">
        <v>0</v>
      </c>
      <c r="AD255" s="39">
        <v>0</v>
      </c>
      <c r="AE255" s="40"/>
      <c r="AF255" s="39">
        <v>0</v>
      </c>
      <c r="AG255" s="40"/>
      <c r="AH255" s="40"/>
      <c r="AI255" s="40"/>
      <c r="AJ255" s="39">
        <v>0</v>
      </c>
      <c r="AK255" s="40"/>
      <c r="AL255" s="40"/>
      <c r="AM255" s="40"/>
      <c r="AN255" s="39">
        <v>0</v>
      </c>
      <c r="AO255" s="40"/>
      <c r="AP255" s="39">
        <v>0</v>
      </c>
    </row>
    <row r="256" spans="2:42"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row>
    <row r="257" spans="1:42" s="1" customFormat="1" ht="20.100000000000001" customHeight="1" x14ac:dyDescent="0.2">
      <c r="A257" s="3"/>
      <c r="B257" s="6"/>
      <c r="C257" s="42" t="s">
        <v>180</v>
      </c>
      <c r="D257" s="42"/>
      <c r="E257" s="5"/>
      <c r="F257" s="44">
        <v>1</v>
      </c>
      <c r="G257" s="45"/>
      <c r="H257" s="45"/>
      <c r="I257" s="45"/>
      <c r="J257" s="44">
        <v>1</v>
      </c>
      <c r="K257" s="44">
        <v>0</v>
      </c>
      <c r="L257" s="44">
        <v>0</v>
      </c>
      <c r="M257" s="45"/>
      <c r="N257" s="44">
        <v>1</v>
      </c>
      <c r="O257" s="45"/>
      <c r="P257" s="45"/>
      <c r="Q257" s="45"/>
      <c r="R257" s="44">
        <v>0</v>
      </c>
      <c r="S257" s="44">
        <v>1</v>
      </c>
      <c r="T257" s="44">
        <v>0</v>
      </c>
      <c r="U257" s="44">
        <v>0</v>
      </c>
      <c r="V257" s="44">
        <v>0</v>
      </c>
      <c r="W257" s="45"/>
      <c r="X257" s="44">
        <v>0</v>
      </c>
      <c r="Y257" s="44">
        <v>0</v>
      </c>
      <c r="Z257" s="44">
        <v>0</v>
      </c>
      <c r="AA257" s="44">
        <v>0</v>
      </c>
      <c r="AB257" s="44">
        <v>0</v>
      </c>
      <c r="AC257" s="44">
        <v>0</v>
      </c>
      <c r="AD257" s="44">
        <v>0</v>
      </c>
      <c r="AE257" s="45"/>
      <c r="AF257" s="44">
        <v>1</v>
      </c>
      <c r="AG257" s="45"/>
      <c r="AH257" s="45"/>
      <c r="AI257" s="45"/>
      <c r="AJ257" s="44">
        <v>1</v>
      </c>
      <c r="AK257" s="45"/>
      <c r="AL257" s="45"/>
      <c r="AM257" s="45"/>
      <c r="AN257" s="44">
        <v>0</v>
      </c>
      <c r="AO257" s="45"/>
      <c r="AP257" s="44">
        <v>0</v>
      </c>
    </row>
    <row r="258" spans="1:42"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row>
    <row r="259" spans="1:42" s="1" customFormat="1" ht="20.100000000000001" customHeight="1" x14ac:dyDescent="0.25">
      <c r="A259" s="3"/>
      <c r="B259" s="49" t="s">
        <v>213</v>
      </c>
      <c r="C259" s="50"/>
      <c r="D259" s="50"/>
      <c r="E259" s="5"/>
      <c r="F259" s="51">
        <v>1</v>
      </c>
      <c r="G259" s="52"/>
      <c r="H259" s="52"/>
      <c r="I259" s="52"/>
      <c r="J259" s="51">
        <v>1</v>
      </c>
      <c r="K259" s="51">
        <v>0</v>
      </c>
      <c r="L259" s="51">
        <v>0</v>
      </c>
      <c r="M259" s="52"/>
      <c r="N259" s="51">
        <v>1</v>
      </c>
      <c r="O259" s="52"/>
      <c r="P259" s="52"/>
      <c r="Q259" s="52"/>
      <c r="R259" s="51">
        <v>0</v>
      </c>
      <c r="S259" s="51">
        <v>1</v>
      </c>
      <c r="T259" s="51">
        <v>0</v>
      </c>
      <c r="U259" s="51">
        <v>0</v>
      </c>
      <c r="V259" s="51">
        <v>0</v>
      </c>
      <c r="W259" s="52"/>
      <c r="X259" s="51">
        <v>0</v>
      </c>
      <c r="Y259" s="51">
        <v>0</v>
      </c>
      <c r="Z259" s="51">
        <v>0</v>
      </c>
      <c r="AA259" s="51">
        <v>0</v>
      </c>
      <c r="AB259" s="51">
        <v>0</v>
      </c>
      <c r="AC259" s="51">
        <v>0</v>
      </c>
      <c r="AD259" s="51">
        <v>0</v>
      </c>
      <c r="AE259" s="52"/>
      <c r="AF259" s="51">
        <v>1</v>
      </c>
      <c r="AG259" s="52"/>
      <c r="AH259" s="52"/>
      <c r="AI259" s="52"/>
      <c r="AJ259" s="51">
        <v>1</v>
      </c>
      <c r="AK259" s="52"/>
      <c r="AL259" s="52"/>
      <c r="AM259" s="52"/>
      <c r="AN259" s="51">
        <v>0</v>
      </c>
      <c r="AO259" s="52"/>
      <c r="AP259" s="51">
        <v>0</v>
      </c>
    </row>
    <row r="260" spans="1:42"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row>
    <row r="261" spans="1:42"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row>
    <row r="262" spans="1:42"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row>
    <row r="263" spans="1:42" ht="20.100000000000001" customHeight="1" x14ac:dyDescent="0.2">
      <c r="D263" s="2" t="s">
        <v>215</v>
      </c>
      <c r="F263" s="37">
        <v>0</v>
      </c>
      <c r="G263" s="37"/>
      <c r="H263" s="37"/>
      <c r="I263" s="37"/>
      <c r="J263" s="37">
        <v>0</v>
      </c>
      <c r="K263" s="37">
        <v>0</v>
      </c>
      <c r="L263" s="37">
        <v>0</v>
      </c>
      <c r="M263" s="37"/>
      <c r="N263" s="37">
        <v>0</v>
      </c>
      <c r="O263" s="37"/>
      <c r="P263" s="37"/>
      <c r="Q263" s="37"/>
      <c r="R263" s="37">
        <v>0</v>
      </c>
      <c r="S263" s="37">
        <v>0</v>
      </c>
      <c r="T263" s="37">
        <v>0</v>
      </c>
      <c r="U263" s="37">
        <v>0</v>
      </c>
      <c r="V263" s="37">
        <v>0</v>
      </c>
      <c r="W263" s="37"/>
      <c r="X263" s="37">
        <v>0</v>
      </c>
      <c r="Y263" s="37">
        <v>0</v>
      </c>
      <c r="Z263" s="37">
        <v>0</v>
      </c>
      <c r="AA263" s="37">
        <v>0</v>
      </c>
      <c r="AB263" s="37">
        <v>0</v>
      </c>
      <c r="AC263" s="37">
        <v>0</v>
      </c>
      <c r="AD263" s="37">
        <v>0</v>
      </c>
      <c r="AE263" s="37"/>
      <c r="AF263" s="37">
        <v>0</v>
      </c>
      <c r="AG263" s="37"/>
      <c r="AH263" s="37"/>
      <c r="AI263" s="37"/>
      <c r="AJ263" s="37">
        <v>0</v>
      </c>
      <c r="AK263" s="37"/>
      <c r="AL263" s="37"/>
      <c r="AM263" s="37"/>
      <c r="AN263" s="37">
        <v>0</v>
      </c>
      <c r="AO263" s="37"/>
      <c r="AP263" s="37">
        <v>0</v>
      </c>
    </row>
    <row r="264" spans="1:42" ht="20.100000000000001" customHeight="1" x14ac:dyDescent="0.2">
      <c r="D264" s="38" t="s">
        <v>216</v>
      </c>
      <c r="F264" s="39">
        <v>0</v>
      </c>
      <c r="G264" s="40"/>
      <c r="H264" s="40"/>
      <c r="I264" s="40"/>
      <c r="J264" s="39">
        <v>0</v>
      </c>
      <c r="K264" s="39">
        <v>0</v>
      </c>
      <c r="L264" s="39">
        <v>0</v>
      </c>
      <c r="M264" s="40"/>
      <c r="N264" s="39">
        <v>0</v>
      </c>
      <c r="O264" s="40"/>
      <c r="P264" s="40"/>
      <c r="Q264" s="40"/>
      <c r="R264" s="39">
        <v>0</v>
      </c>
      <c r="S264" s="39">
        <v>0</v>
      </c>
      <c r="T264" s="39">
        <v>0</v>
      </c>
      <c r="U264" s="39">
        <v>0</v>
      </c>
      <c r="V264" s="39">
        <v>0</v>
      </c>
      <c r="W264" s="40"/>
      <c r="X264" s="39">
        <v>0</v>
      </c>
      <c r="Y264" s="39">
        <v>0</v>
      </c>
      <c r="Z264" s="39">
        <v>0</v>
      </c>
      <c r="AA264" s="39">
        <v>0</v>
      </c>
      <c r="AB264" s="39">
        <v>0</v>
      </c>
      <c r="AC264" s="39">
        <v>0</v>
      </c>
      <c r="AD264" s="39">
        <v>0</v>
      </c>
      <c r="AE264" s="40"/>
      <c r="AF264" s="39">
        <v>0</v>
      </c>
      <c r="AG264" s="40"/>
      <c r="AH264" s="40"/>
      <c r="AI264" s="40"/>
      <c r="AJ264" s="39">
        <v>0</v>
      </c>
      <c r="AK264" s="40"/>
      <c r="AL264" s="40"/>
      <c r="AM264" s="40"/>
      <c r="AN264" s="39">
        <v>0</v>
      </c>
      <c r="AO264" s="40"/>
      <c r="AP264" s="39">
        <v>0</v>
      </c>
    </row>
    <row r="265" spans="1:42" ht="20.100000000000001" customHeight="1" x14ac:dyDescent="0.2">
      <c r="D265" s="2" t="s">
        <v>217</v>
      </c>
      <c r="F265" s="37">
        <v>0</v>
      </c>
      <c r="G265" s="37"/>
      <c r="H265" s="37"/>
      <c r="I265" s="37"/>
      <c r="J265" s="37">
        <v>0</v>
      </c>
      <c r="K265" s="37">
        <v>0</v>
      </c>
      <c r="L265" s="37">
        <v>0</v>
      </c>
      <c r="M265" s="37"/>
      <c r="N265" s="37">
        <v>0</v>
      </c>
      <c r="O265" s="37"/>
      <c r="P265" s="37"/>
      <c r="Q265" s="37"/>
      <c r="R265" s="37">
        <v>0</v>
      </c>
      <c r="S265" s="37">
        <v>0</v>
      </c>
      <c r="T265" s="37">
        <v>0</v>
      </c>
      <c r="U265" s="37">
        <v>0</v>
      </c>
      <c r="V265" s="37">
        <v>0</v>
      </c>
      <c r="W265" s="37"/>
      <c r="X265" s="37">
        <v>0</v>
      </c>
      <c r="Y265" s="37">
        <v>0</v>
      </c>
      <c r="Z265" s="37">
        <v>0</v>
      </c>
      <c r="AA265" s="37">
        <v>0</v>
      </c>
      <c r="AB265" s="37">
        <v>0</v>
      </c>
      <c r="AC265" s="37">
        <v>0</v>
      </c>
      <c r="AD265" s="37">
        <v>0</v>
      </c>
      <c r="AE265" s="37"/>
      <c r="AF265" s="37">
        <v>0</v>
      </c>
      <c r="AG265" s="37"/>
      <c r="AH265" s="37"/>
      <c r="AI265" s="37"/>
      <c r="AJ265" s="37">
        <v>0</v>
      </c>
      <c r="AK265" s="37"/>
      <c r="AL265" s="37"/>
      <c r="AM265" s="37"/>
      <c r="AN265" s="37">
        <v>0</v>
      </c>
      <c r="AO265" s="37"/>
      <c r="AP265" s="37">
        <v>0</v>
      </c>
    </row>
    <row r="266" spans="1:42" ht="20.100000000000001" customHeight="1" x14ac:dyDescent="0.2">
      <c r="D266" s="38" t="s">
        <v>218</v>
      </c>
      <c r="F266" s="39">
        <v>0</v>
      </c>
      <c r="G266" s="40"/>
      <c r="H266" s="40"/>
      <c r="I266" s="40"/>
      <c r="J266" s="39">
        <v>0</v>
      </c>
      <c r="K266" s="39">
        <v>0</v>
      </c>
      <c r="L266" s="39">
        <v>0</v>
      </c>
      <c r="M266" s="40"/>
      <c r="N266" s="39">
        <v>0</v>
      </c>
      <c r="O266" s="40"/>
      <c r="P266" s="40"/>
      <c r="Q266" s="40"/>
      <c r="R266" s="39">
        <v>0</v>
      </c>
      <c r="S266" s="39">
        <v>0</v>
      </c>
      <c r="T266" s="39">
        <v>0</v>
      </c>
      <c r="U266" s="39">
        <v>0</v>
      </c>
      <c r="V266" s="39">
        <v>0</v>
      </c>
      <c r="W266" s="40"/>
      <c r="X266" s="39">
        <v>0</v>
      </c>
      <c r="Y266" s="39">
        <v>0</v>
      </c>
      <c r="Z266" s="39">
        <v>0</v>
      </c>
      <c r="AA266" s="39">
        <v>0</v>
      </c>
      <c r="AB266" s="39">
        <v>0</v>
      </c>
      <c r="AC266" s="39">
        <v>0</v>
      </c>
      <c r="AD266" s="39">
        <v>0</v>
      </c>
      <c r="AE266" s="40"/>
      <c r="AF266" s="39">
        <v>0</v>
      </c>
      <c r="AG266" s="40"/>
      <c r="AH266" s="40"/>
      <c r="AI266" s="40"/>
      <c r="AJ266" s="39">
        <v>0</v>
      </c>
      <c r="AK266" s="40"/>
      <c r="AL266" s="40"/>
      <c r="AM266" s="40"/>
      <c r="AN266" s="39">
        <v>0</v>
      </c>
      <c r="AO266" s="40"/>
      <c r="AP266" s="39">
        <v>0</v>
      </c>
    </row>
    <row r="267" spans="1:42" ht="20.100000000000001" customHeight="1" x14ac:dyDescent="0.2">
      <c r="D267" s="2" t="s">
        <v>219</v>
      </c>
      <c r="F267" s="37">
        <v>0</v>
      </c>
      <c r="G267" s="37"/>
      <c r="H267" s="37"/>
      <c r="I267" s="37"/>
      <c r="J267" s="37">
        <v>0</v>
      </c>
      <c r="K267" s="37">
        <v>0</v>
      </c>
      <c r="L267" s="37">
        <v>0</v>
      </c>
      <c r="M267" s="37"/>
      <c r="N267" s="37">
        <v>0</v>
      </c>
      <c r="O267" s="37"/>
      <c r="P267" s="37"/>
      <c r="Q267" s="37"/>
      <c r="R267" s="37">
        <v>0</v>
      </c>
      <c r="S267" s="37">
        <v>0</v>
      </c>
      <c r="T267" s="37">
        <v>0</v>
      </c>
      <c r="U267" s="37">
        <v>0</v>
      </c>
      <c r="V267" s="37">
        <v>0</v>
      </c>
      <c r="W267" s="37"/>
      <c r="X267" s="37">
        <v>0</v>
      </c>
      <c r="Y267" s="37">
        <v>0</v>
      </c>
      <c r="Z267" s="37">
        <v>0</v>
      </c>
      <c r="AA267" s="37">
        <v>0</v>
      </c>
      <c r="AB267" s="37">
        <v>0</v>
      </c>
      <c r="AC267" s="37">
        <v>0</v>
      </c>
      <c r="AD267" s="37">
        <v>0</v>
      </c>
      <c r="AE267" s="37"/>
      <c r="AF267" s="37">
        <v>0</v>
      </c>
      <c r="AG267" s="37"/>
      <c r="AH267" s="37"/>
      <c r="AI267" s="37"/>
      <c r="AJ267" s="37">
        <v>0</v>
      </c>
      <c r="AK267" s="37"/>
      <c r="AL267" s="37"/>
      <c r="AM267" s="37"/>
      <c r="AN267" s="37">
        <v>0</v>
      </c>
      <c r="AO267" s="37"/>
      <c r="AP267" s="37">
        <v>0</v>
      </c>
    </row>
    <row r="268" spans="1:42"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row>
    <row r="269" spans="1:42" ht="20.100000000000001" customHeight="1" x14ac:dyDescent="0.2">
      <c r="C269" s="42" t="s">
        <v>112</v>
      </c>
      <c r="D269" s="42"/>
      <c r="F269" s="44">
        <v>0</v>
      </c>
      <c r="G269" s="45"/>
      <c r="H269" s="45"/>
      <c r="I269" s="45"/>
      <c r="J269" s="44">
        <v>0</v>
      </c>
      <c r="K269" s="44">
        <v>0</v>
      </c>
      <c r="L269" s="44">
        <v>0</v>
      </c>
      <c r="M269" s="45"/>
      <c r="N269" s="44">
        <v>0</v>
      </c>
      <c r="O269" s="45"/>
      <c r="P269" s="45"/>
      <c r="Q269" s="45"/>
      <c r="R269" s="44">
        <v>0</v>
      </c>
      <c r="S269" s="44">
        <v>0</v>
      </c>
      <c r="T269" s="44">
        <v>0</v>
      </c>
      <c r="U269" s="44">
        <v>0</v>
      </c>
      <c r="V269" s="44">
        <v>0</v>
      </c>
      <c r="W269" s="45"/>
      <c r="X269" s="44">
        <v>0</v>
      </c>
      <c r="Y269" s="44">
        <v>0</v>
      </c>
      <c r="Z269" s="44">
        <v>0</v>
      </c>
      <c r="AA269" s="44">
        <v>0</v>
      </c>
      <c r="AB269" s="44">
        <v>0</v>
      </c>
      <c r="AC269" s="44">
        <v>0</v>
      </c>
      <c r="AD269" s="44">
        <v>0</v>
      </c>
      <c r="AE269" s="45"/>
      <c r="AF269" s="44">
        <v>0</v>
      </c>
      <c r="AG269" s="45"/>
      <c r="AH269" s="45"/>
      <c r="AI269" s="45"/>
      <c r="AJ269" s="44">
        <v>0</v>
      </c>
      <c r="AK269" s="45"/>
      <c r="AL269" s="45"/>
      <c r="AM269" s="45"/>
      <c r="AN269" s="44">
        <v>0</v>
      </c>
      <c r="AO269" s="45"/>
      <c r="AP269" s="44">
        <v>0</v>
      </c>
    </row>
    <row r="270" spans="1:42"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row>
    <row r="271" spans="1:42"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row>
    <row r="272" spans="1:42" ht="20.100000000000001" customHeight="1" x14ac:dyDescent="0.2">
      <c r="D272" s="2" t="s">
        <v>221</v>
      </c>
      <c r="F272" s="37">
        <v>0</v>
      </c>
      <c r="G272" s="37"/>
      <c r="H272" s="37"/>
      <c r="I272" s="37"/>
      <c r="J272" s="37">
        <v>0</v>
      </c>
      <c r="K272" s="37">
        <v>0</v>
      </c>
      <c r="L272" s="37">
        <v>0</v>
      </c>
      <c r="M272" s="37"/>
      <c r="N272" s="37">
        <v>0</v>
      </c>
      <c r="O272" s="37"/>
      <c r="P272" s="37"/>
      <c r="Q272" s="37"/>
      <c r="R272" s="37">
        <v>0</v>
      </c>
      <c r="S272" s="37">
        <v>0</v>
      </c>
      <c r="T272" s="37">
        <v>0</v>
      </c>
      <c r="U272" s="37">
        <v>0</v>
      </c>
      <c r="V272" s="37">
        <v>0</v>
      </c>
      <c r="W272" s="37"/>
      <c r="X272" s="37">
        <v>0</v>
      </c>
      <c r="Y272" s="37">
        <v>0</v>
      </c>
      <c r="Z272" s="37">
        <v>0</v>
      </c>
      <c r="AA272" s="37">
        <v>0</v>
      </c>
      <c r="AB272" s="37">
        <v>0</v>
      </c>
      <c r="AC272" s="37">
        <v>0</v>
      </c>
      <c r="AD272" s="37">
        <v>0</v>
      </c>
      <c r="AE272" s="37"/>
      <c r="AF272" s="37">
        <v>0</v>
      </c>
      <c r="AG272" s="37"/>
      <c r="AH272" s="37"/>
      <c r="AI272" s="37"/>
      <c r="AJ272" s="37">
        <v>1</v>
      </c>
      <c r="AK272" s="37"/>
      <c r="AL272" s="37"/>
      <c r="AM272" s="37"/>
      <c r="AN272" s="37">
        <v>1</v>
      </c>
      <c r="AO272" s="37"/>
      <c r="AP272" s="37">
        <v>0</v>
      </c>
    </row>
    <row r="273" spans="3:42" ht="20.100000000000001" customHeight="1" x14ac:dyDescent="0.2">
      <c r="D273" s="38" t="s">
        <v>222</v>
      </c>
      <c r="F273" s="39">
        <v>0</v>
      </c>
      <c r="G273" s="40"/>
      <c r="H273" s="40"/>
      <c r="I273" s="40"/>
      <c r="J273" s="39">
        <v>0</v>
      </c>
      <c r="K273" s="39">
        <v>0</v>
      </c>
      <c r="L273" s="39">
        <v>0</v>
      </c>
      <c r="M273" s="40"/>
      <c r="N273" s="39">
        <v>0</v>
      </c>
      <c r="O273" s="40"/>
      <c r="P273" s="40"/>
      <c r="Q273" s="40"/>
      <c r="R273" s="39">
        <v>0</v>
      </c>
      <c r="S273" s="39">
        <v>0</v>
      </c>
      <c r="T273" s="39">
        <v>0</v>
      </c>
      <c r="U273" s="39">
        <v>0</v>
      </c>
      <c r="V273" s="39">
        <v>0</v>
      </c>
      <c r="W273" s="40"/>
      <c r="X273" s="39">
        <v>0</v>
      </c>
      <c r="Y273" s="39">
        <v>0</v>
      </c>
      <c r="Z273" s="39">
        <v>0</v>
      </c>
      <c r="AA273" s="39">
        <v>0</v>
      </c>
      <c r="AB273" s="39">
        <v>0</v>
      </c>
      <c r="AC273" s="39">
        <v>0</v>
      </c>
      <c r="AD273" s="39">
        <v>0</v>
      </c>
      <c r="AE273" s="40"/>
      <c r="AF273" s="39">
        <v>0</v>
      </c>
      <c r="AG273" s="40"/>
      <c r="AH273" s="40"/>
      <c r="AI273" s="40"/>
      <c r="AJ273" s="39">
        <v>0</v>
      </c>
      <c r="AK273" s="40"/>
      <c r="AL273" s="40"/>
      <c r="AM273" s="40"/>
      <c r="AN273" s="39">
        <v>0</v>
      </c>
      <c r="AO273" s="40"/>
      <c r="AP273" s="39">
        <v>0</v>
      </c>
    </row>
    <row r="274" spans="3:42" ht="20.100000000000001" customHeight="1" x14ac:dyDescent="0.2">
      <c r="D274" s="2" t="s">
        <v>223</v>
      </c>
      <c r="F274" s="37">
        <v>0</v>
      </c>
      <c r="G274" s="37"/>
      <c r="H274" s="37"/>
      <c r="I274" s="37"/>
      <c r="J274" s="37">
        <v>1</v>
      </c>
      <c r="K274" s="37">
        <v>0</v>
      </c>
      <c r="L274" s="37">
        <v>0</v>
      </c>
      <c r="M274" s="37"/>
      <c r="N274" s="37">
        <v>1</v>
      </c>
      <c r="O274" s="37"/>
      <c r="P274" s="37"/>
      <c r="Q274" s="37"/>
      <c r="R274" s="37">
        <v>0</v>
      </c>
      <c r="S274" s="37">
        <v>0</v>
      </c>
      <c r="T274" s="37">
        <v>0</v>
      </c>
      <c r="U274" s="37">
        <v>0</v>
      </c>
      <c r="V274" s="37">
        <v>0</v>
      </c>
      <c r="W274" s="37"/>
      <c r="X274" s="37">
        <v>0</v>
      </c>
      <c r="Y274" s="37">
        <v>0</v>
      </c>
      <c r="Z274" s="37">
        <v>0</v>
      </c>
      <c r="AA274" s="37">
        <v>0</v>
      </c>
      <c r="AB274" s="37">
        <v>0</v>
      </c>
      <c r="AC274" s="37">
        <v>0</v>
      </c>
      <c r="AD274" s="37">
        <v>0</v>
      </c>
      <c r="AE274" s="37"/>
      <c r="AF274" s="37">
        <v>0</v>
      </c>
      <c r="AG274" s="37"/>
      <c r="AH274" s="37"/>
      <c r="AI274" s="37"/>
      <c r="AJ274" s="37">
        <v>1</v>
      </c>
      <c r="AK274" s="37"/>
      <c r="AL274" s="37"/>
      <c r="AM274" s="37"/>
      <c r="AN274" s="37">
        <v>0</v>
      </c>
      <c r="AO274" s="37"/>
      <c r="AP274" s="37">
        <v>0</v>
      </c>
    </row>
    <row r="275" spans="3:42" ht="20.100000000000001" customHeight="1" x14ac:dyDescent="0.2">
      <c r="D275" s="38" t="s">
        <v>224</v>
      </c>
      <c r="F275" s="39">
        <v>0</v>
      </c>
      <c r="G275" s="40"/>
      <c r="H275" s="40"/>
      <c r="I275" s="40"/>
      <c r="J275" s="39">
        <v>0</v>
      </c>
      <c r="K275" s="39">
        <v>0</v>
      </c>
      <c r="L275" s="39">
        <v>0</v>
      </c>
      <c r="M275" s="40"/>
      <c r="N275" s="39">
        <v>0</v>
      </c>
      <c r="O275" s="40"/>
      <c r="P275" s="40"/>
      <c r="Q275" s="40"/>
      <c r="R275" s="39">
        <v>0</v>
      </c>
      <c r="S275" s="39">
        <v>0</v>
      </c>
      <c r="T275" s="39">
        <v>0</v>
      </c>
      <c r="U275" s="39">
        <v>0</v>
      </c>
      <c r="V275" s="39">
        <v>0</v>
      </c>
      <c r="W275" s="40"/>
      <c r="X275" s="39">
        <v>0</v>
      </c>
      <c r="Y275" s="39">
        <v>0</v>
      </c>
      <c r="Z275" s="39">
        <v>0</v>
      </c>
      <c r="AA275" s="39">
        <v>0</v>
      </c>
      <c r="AB275" s="39">
        <v>0</v>
      </c>
      <c r="AC275" s="39">
        <v>0</v>
      </c>
      <c r="AD275" s="39">
        <v>0</v>
      </c>
      <c r="AE275" s="40"/>
      <c r="AF275" s="39">
        <v>0</v>
      </c>
      <c r="AG275" s="40"/>
      <c r="AH275" s="40"/>
      <c r="AI275" s="40"/>
      <c r="AJ275" s="39">
        <v>0</v>
      </c>
      <c r="AK275" s="40"/>
      <c r="AL275" s="40"/>
      <c r="AM275" s="40"/>
      <c r="AN275" s="39">
        <v>0</v>
      </c>
      <c r="AO275" s="40"/>
      <c r="AP275" s="39">
        <v>0</v>
      </c>
    </row>
    <row r="276" spans="3:42" ht="20.100000000000001" customHeight="1" x14ac:dyDescent="0.2">
      <c r="D276" s="2" t="s">
        <v>225</v>
      </c>
      <c r="F276" s="37">
        <v>0</v>
      </c>
      <c r="G276" s="37"/>
      <c r="H276" s="37"/>
      <c r="I276" s="37"/>
      <c r="J276" s="37">
        <v>0</v>
      </c>
      <c r="K276" s="37">
        <v>0</v>
      </c>
      <c r="L276" s="37">
        <v>0</v>
      </c>
      <c r="M276" s="37"/>
      <c r="N276" s="37">
        <v>0</v>
      </c>
      <c r="O276" s="37"/>
      <c r="P276" s="37"/>
      <c r="Q276" s="37"/>
      <c r="R276" s="37">
        <v>0</v>
      </c>
      <c r="S276" s="37">
        <v>0</v>
      </c>
      <c r="T276" s="37">
        <v>0</v>
      </c>
      <c r="U276" s="37">
        <v>0</v>
      </c>
      <c r="V276" s="37">
        <v>0</v>
      </c>
      <c r="W276" s="37"/>
      <c r="X276" s="37">
        <v>0</v>
      </c>
      <c r="Y276" s="37">
        <v>0</v>
      </c>
      <c r="Z276" s="37">
        <v>0</v>
      </c>
      <c r="AA276" s="37">
        <v>0</v>
      </c>
      <c r="AB276" s="37">
        <v>0</v>
      </c>
      <c r="AC276" s="37">
        <v>0</v>
      </c>
      <c r="AD276" s="37">
        <v>0</v>
      </c>
      <c r="AE276" s="37"/>
      <c r="AF276" s="37">
        <v>0</v>
      </c>
      <c r="AG276" s="37"/>
      <c r="AH276" s="37"/>
      <c r="AI276" s="37"/>
      <c r="AJ276" s="37">
        <v>0</v>
      </c>
      <c r="AK276" s="37"/>
      <c r="AL276" s="37"/>
      <c r="AM276" s="37"/>
      <c r="AN276" s="37">
        <v>0</v>
      </c>
      <c r="AO276" s="37"/>
      <c r="AP276" s="37">
        <v>0</v>
      </c>
    </row>
    <row r="277" spans="3:42" ht="20.100000000000001" customHeight="1" x14ac:dyDescent="0.2">
      <c r="D277" s="38" t="s">
        <v>226</v>
      </c>
      <c r="F277" s="39">
        <v>0</v>
      </c>
      <c r="G277" s="40"/>
      <c r="H277" s="40"/>
      <c r="I277" s="40"/>
      <c r="J277" s="39">
        <v>0</v>
      </c>
      <c r="K277" s="39">
        <v>1</v>
      </c>
      <c r="L277" s="39">
        <v>0</v>
      </c>
      <c r="M277" s="40"/>
      <c r="N277" s="39">
        <v>1</v>
      </c>
      <c r="O277" s="40"/>
      <c r="P277" s="40"/>
      <c r="Q277" s="40"/>
      <c r="R277" s="39">
        <v>0</v>
      </c>
      <c r="S277" s="39">
        <v>0</v>
      </c>
      <c r="T277" s="39">
        <v>0</v>
      </c>
      <c r="U277" s="39">
        <v>0</v>
      </c>
      <c r="V277" s="39">
        <v>0</v>
      </c>
      <c r="W277" s="40"/>
      <c r="X277" s="39">
        <v>0</v>
      </c>
      <c r="Y277" s="39">
        <v>0</v>
      </c>
      <c r="Z277" s="39">
        <v>0</v>
      </c>
      <c r="AA277" s="39">
        <v>0</v>
      </c>
      <c r="AB277" s="39">
        <v>0</v>
      </c>
      <c r="AC277" s="39">
        <v>0</v>
      </c>
      <c r="AD277" s="39">
        <v>0</v>
      </c>
      <c r="AE277" s="40"/>
      <c r="AF277" s="39">
        <v>0</v>
      </c>
      <c r="AG277" s="40"/>
      <c r="AH277" s="40"/>
      <c r="AI277" s="40"/>
      <c r="AJ277" s="39">
        <v>1</v>
      </c>
      <c r="AK277" s="40"/>
      <c r="AL277" s="40"/>
      <c r="AM277" s="40"/>
      <c r="AN277" s="39">
        <v>0</v>
      </c>
      <c r="AO277" s="40"/>
      <c r="AP277" s="39">
        <v>0</v>
      </c>
    </row>
    <row r="278" spans="3:42"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row>
    <row r="279" spans="3:42" ht="20.100000000000001" customHeight="1" x14ac:dyDescent="0.2">
      <c r="C279" s="42" t="s">
        <v>227</v>
      </c>
      <c r="D279" s="42"/>
      <c r="F279" s="44">
        <v>0</v>
      </c>
      <c r="G279" s="45"/>
      <c r="H279" s="45"/>
      <c r="I279" s="45"/>
      <c r="J279" s="44">
        <v>1</v>
      </c>
      <c r="K279" s="44">
        <v>1</v>
      </c>
      <c r="L279" s="44">
        <v>0</v>
      </c>
      <c r="M279" s="45"/>
      <c r="N279" s="44">
        <v>2</v>
      </c>
      <c r="O279" s="45"/>
      <c r="P279" s="45"/>
      <c r="Q279" s="45"/>
      <c r="R279" s="44">
        <v>0</v>
      </c>
      <c r="S279" s="44">
        <v>0</v>
      </c>
      <c r="T279" s="44">
        <v>0</v>
      </c>
      <c r="U279" s="44">
        <v>0</v>
      </c>
      <c r="V279" s="44">
        <v>0</v>
      </c>
      <c r="W279" s="45"/>
      <c r="X279" s="44">
        <v>0</v>
      </c>
      <c r="Y279" s="44">
        <v>0</v>
      </c>
      <c r="Z279" s="44">
        <v>0</v>
      </c>
      <c r="AA279" s="44">
        <v>0</v>
      </c>
      <c r="AB279" s="44">
        <v>0</v>
      </c>
      <c r="AC279" s="44">
        <v>0</v>
      </c>
      <c r="AD279" s="44">
        <v>0</v>
      </c>
      <c r="AE279" s="45"/>
      <c r="AF279" s="44">
        <v>0</v>
      </c>
      <c r="AG279" s="45"/>
      <c r="AH279" s="45"/>
      <c r="AI279" s="45"/>
      <c r="AJ279" s="44">
        <v>3</v>
      </c>
      <c r="AK279" s="45"/>
      <c r="AL279" s="45"/>
      <c r="AM279" s="45"/>
      <c r="AN279" s="44">
        <v>1</v>
      </c>
      <c r="AO279" s="45"/>
      <c r="AP279" s="44">
        <v>0</v>
      </c>
    </row>
    <row r="280" spans="3:42"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row>
    <row r="281" spans="3:42"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row>
    <row r="282" spans="3:42" ht="20.100000000000001" customHeight="1" x14ac:dyDescent="0.2">
      <c r="D282" s="2" t="s">
        <v>228</v>
      </c>
      <c r="F282" s="37">
        <v>0</v>
      </c>
      <c r="G282" s="37"/>
      <c r="H282" s="37"/>
      <c r="I282" s="37"/>
      <c r="J282" s="37">
        <v>0</v>
      </c>
      <c r="K282" s="37">
        <v>0</v>
      </c>
      <c r="L282" s="37">
        <v>0</v>
      </c>
      <c r="M282" s="37"/>
      <c r="N282" s="37">
        <v>0</v>
      </c>
      <c r="O282" s="37"/>
      <c r="P282" s="37"/>
      <c r="Q282" s="37"/>
      <c r="R282" s="37">
        <v>0</v>
      </c>
      <c r="S282" s="37">
        <v>0</v>
      </c>
      <c r="T282" s="37">
        <v>0</v>
      </c>
      <c r="U282" s="37">
        <v>0</v>
      </c>
      <c r="V282" s="37">
        <v>0</v>
      </c>
      <c r="W282" s="37"/>
      <c r="X282" s="37">
        <v>0</v>
      </c>
      <c r="Y282" s="37">
        <v>0</v>
      </c>
      <c r="Z282" s="37">
        <v>0</v>
      </c>
      <c r="AA282" s="37">
        <v>0</v>
      </c>
      <c r="AB282" s="37">
        <v>0</v>
      </c>
      <c r="AC282" s="37">
        <v>0</v>
      </c>
      <c r="AD282" s="37">
        <v>0</v>
      </c>
      <c r="AE282" s="37"/>
      <c r="AF282" s="37">
        <v>0</v>
      </c>
      <c r="AG282" s="37"/>
      <c r="AH282" s="37"/>
      <c r="AI282" s="37"/>
      <c r="AJ282" s="37">
        <v>0</v>
      </c>
      <c r="AK282" s="37"/>
      <c r="AL282" s="37"/>
      <c r="AM282" s="37"/>
      <c r="AN282" s="37">
        <v>0</v>
      </c>
      <c r="AO282" s="37"/>
      <c r="AP282" s="37">
        <v>0</v>
      </c>
    </row>
    <row r="283" spans="3:42"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row>
    <row r="284" spans="3:42" ht="20.100000000000001" customHeight="1" x14ac:dyDescent="0.2">
      <c r="C284" s="42" t="s">
        <v>188</v>
      </c>
      <c r="D284" s="42"/>
      <c r="F284" s="44">
        <v>0</v>
      </c>
      <c r="G284" s="45"/>
      <c r="H284" s="45"/>
      <c r="I284" s="45"/>
      <c r="J284" s="44">
        <v>0</v>
      </c>
      <c r="K284" s="44">
        <v>0</v>
      </c>
      <c r="L284" s="44">
        <v>0</v>
      </c>
      <c r="M284" s="45"/>
      <c r="N284" s="44">
        <v>0</v>
      </c>
      <c r="O284" s="45"/>
      <c r="P284" s="45"/>
      <c r="Q284" s="45"/>
      <c r="R284" s="44">
        <v>0</v>
      </c>
      <c r="S284" s="44">
        <v>0</v>
      </c>
      <c r="T284" s="44">
        <v>0</v>
      </c>
      <c r="U284" s="44">
        <v>0</v>
      </c>
      <c r="V284" s="44">
        <v>0</v>
      </c>
      <c r="W284" s="45"/>
      <c r="X284" s="44">
        <v>0</v>
      </c>
      <c r="Y284" s="44">
        <v>0</v>
      </c>
      <c r="Z284" s="44">
        <v>0</v>
      </c>
      <c r="AA284" s="44">
        <v>0</v>
      </c>
      <c r="AB284" s="44">
        <v>0</v>
      </c>
      <c r="AC284" s="44">
        <v>0</v>
      </c>
      <c r="AD284" s="44">
        <v>0</v>
      </c>
      <c r="AE284" s="45"/>
      <c r="AF284" s="44">
        <v>0</v>
      </c>
      <c r="AG284" s="45"/>
      <c r="AH284" s="45"/>
      <c r="AI284" s="45"/>
      <c r="AJ284" s="44">
        <v>0</v>
      </c>
      <c r="AK284" s="45"/>
      <c r="AL284" s="45"/>
      <c r="AM284" s="45"/>
      <c r="AN284" s="44">
        <v>0</v>
      </c>
      <c r="AO284" s="45"/>
      <c r="AP284" s="44">
        <v>0</v>
      </c>
    </row>
    <row r="285" spans="3:42"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row>
    <row r="286" spans="3:42"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row>
    <row r="287" spans="3:42" ht="20.100000000000001" customHeight="1" x14ac:dyDescent="0.2">
      <c r="D287" s="2" t="s">
        <v>229</v>
      </c>
      <c r="F287" s="37">
        <v>0</v>
      </c>
      <c r="G287" s="37"/>
      <c r="H287" s="37"/>
      <c r="I287" s="37"/>
      <c r="J287" s="37">
        <v>0</v>
      </c>
      <c r="K287" s="37">
        <v>2</v>
      </c>
      <c r="L287" s="37">
        <v>0</v>
      </c>
      <c r="M287" s="37"/>
      <c r="N287" s="37">
        <v>2</v>
      </c>
      <c r="O287" s="37"/>
      <c r="P287" s="37"/>
      <c r="Q287" s="37"/>
      <c r="R287" s="37">
        <v>0</v>
      </c>
      <c r="S287" s="37">
        <v>0</v>
      </c>
      <c r="T287" s="37">
        <v>0</v>
      </c>
      <c r="U287" s="37">
        <v>0</v>
      </c>
      <c r="V287" s="37">
        <v>0</v>
      </c>
      <c r="W287" s="37"/>
      <c r="X287" s="37">
        <v>0</v>
      </c>
      <c r="Y287" s="37">
        <v>0</v>
      </c>
      <c r="Z287" s="37">
        <v>0</v>
      </c>
      <c r="AA287" s="37">
        <v>0</v>
      </c>
      <c r="AB287" s="37">
        <v>0</v>
      </c>
      <c r="AC287" s="37">
        <v>0</v>
      </c>
      <c r="AD287" s="37">
        <v>0</v>
      </c>
      <c r="AE287" s="37"/>
      <c r="AF287" s="37">
        <v>0</v>
      </c>
      <c r="AG287" s="37"/>
      <c r="AH287" s="37"/>
      <c r="AI287" s="37"/>
      <c r="AJ287" s="37">
        <v>2</v>
      </c>
      <c r="AK287" s="37"/>
      <c r="AL287" s="37"/>
      <c r="AM287" s="37"/>
      <c r="AN287" s="37">
        <v>0</v>
      </c>
      <c r="AO287" s="37"/>
      <c r="AP287" s="37">
        <v>0</v>
      </c>
    </row>
    <row r="288" spans="3:42" ht="20.100000000000001" customHeight="1" x14ac:dyDescent="0.2">
      <c r="D288" s="38" t="s">
        <v>230</v>
      </c>
      <c r="F288" s="39">
        <v>0</v>
      </c>
      <c r="G288" s="40"/>
      <c r="H288" s="40"/>
      <c r="I288" s="40"/>
      <c r="J288" s="39">
        <v>0</v>
      </c>
      <c r="K288" s="39">
        <v>0</v>
      </c>
      <c r="L288" s="39">
        <v>0</v>
      </c>
      <c r="M288" s="40"/>
      <c r="N288" s="39">
        <v>0</v>
      </c>
      <c r="O288" s="40"/>
      <c r="P288" s="40"/>
      <c r="Q288" s="40"/>
      <c r="R288" s="39">
        <v>0</v>
      </c>
      <c r="S288" s="39">
        <v>0</v>
      </c>
      <c r="T288" s="39">
        <v>0</v>
      </c>
      <c r="U288" s="39">
        <v>0</v>
      </c>
      <c r="V288" s="39">
        <v>0</v>
      </c>
      <c r="W288" s="40"/>
      <c r="X288" s="39">
        <v>0</v>
      </c>
      <c r="Y288" s="39">
        <v>0</v>
      </c>
      <c r="Z288" s="39">
        <v>0</v>
      </c>
      <c r="AA288" s="39">
        <v>0</v>
      </c>
      <c r="AB288" s="39">
        <v>0</v>
      </c>
      <c r="AC288" s="39">
        <v>0</v>
      </c>
      <c r="AD288" s="39">
        <v>0</v>
      </c>
      <c r="AE288" s="40"/>
      <c r="AF288" s="39">
        <v>0</v>
      </c>
      <c r="AG288" s="40"/>
      <c r="AH288" s="40"/>
      <c r="AI288" s="40"/>
      <c r="AJ288" s="39">
        <v>0</v>
      </c>
      <c r="AK288" s="40"/>
      <c r="AL288" s="40"/>
      <c r="AM288" s="40"/>
      <c r="AN288" s="39">
        <v>0</v>
      </c>
      <c r="AO288" s="40"/>
      <c r="AP288" s="39">
        <v>0</v>
      </c>
    </row>
    <row r="289" spans="3:42"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row>
    <row r="290" spans="3:42" ht="20.100000000000001" customHeight="1" x14ac:dyDescent="0.2">
      <c r="C290" s="42" t="s">
        <v>122</v>
      </c>
      <c r="D290" s="42"/>
      <c r="F290" s="44">
        <v>0</v>
      </c>
      <c r="G290" s="45"/>
      <c r="H290" s="45"/>
      <c r="I290" s="45"/>
      <c r="J290" s="44">
        <v>0</v>
      </c>
      <c r="K290" s="44">
        <v>2</v>
      </c>
      <c r="L290" s="44">
        <v>0</v>
      </c>
      <c r="M290" s="45"/>
      <c r="N290" s="44">
        <v>2</v>
      </c>
      <c r="O290" s="45"/>
      <c r="P290" s="45"/>
      <c r="Q290" s="45"/>
      <c r="R290" s="44">
        <v>0</v>
      </c>
      <c r="S290" s="44">
        <v>0</v>
      </c>
      <c r="T290" s="44">
        <v>0</v>
      </c>
      <c r="U290" s="44">
        <v>0</v>
      </c>
      <c r="V290" s="44">
        <v>0</v>
      </c>
      <c r="W290" s="45"/>
      <c r="X290" s="44">
        <v>0</v>
      </c>
      <c r="Y290" s="44">
        <v>0</v>
      </c>
      <c r="Z290" s="44">
        <v>0</v>
      </c>
      <c r="AA290" s="44">
        <v>0</v>
      </c>
      <c r="AB290" s="44">
        <v>0</v>
      </c>
      <c r="AC290" s="44">
        <v>0</v>
      </c>
      <c r="AD290" s="44">
        <v>0</v>
      </c>
      <c r="AE290" s="45"/>
      <c r="AF290" s="44">
        <v>0</v>
      </c>
      <c r="AG290" s="45"/>
      <c r="AH290" s="45"/>
      <c r="AI290" s="45"/>
      <c r="AJ290" s="44">
        <v>2</v>
      </c>
      <c r="AK290" s="45"/>
      <c r="AL290" s="45"/>
      <c r="AM290" s="45"/>
      <c r="AN290" s="44">
        <v>0</v>
      </c>
      <c r="AO290" s="45"/>
      <c r="AP290" s="44">
        <v>0</v>
      </c>
    </row>
    <row r="291" spans="3:42"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row>
    <row r="292" spans="3:42"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row>
    <row r="293" spans="3:42" ht="20.100000000000001" customHeight="1" x14ac:dyDescent="0.2">
      <c r="D293" s="2" t="s">
        <v>229</v>
      </c>
      <c r="F293" s="37">
        <v>0</v>
      </c>
      <c r="G293" s="37"/>
      <c r="H293" s="37"/>
      <c r="I293" s="37"/>
      <c r="J293" s="37">
        <v>0</v>
      </c>
      <c r="K293" s="37">
        <v>0</v>
      </c>
      <c r="L293" s="37">
        <v>0</v>
      </c>
      <c r="M293" s="37"/>
      <c r="N293" s="37">
        <v>0</v>
      </c>
      <c r="O293" s="37"/>
      <c r="P293" s="37"/>
      <c r="Q293" s="37"/>
      <c r="R293" s="37">
        <v>0</v>
      </c>
      <c r="S293" s="37">
        <v>0</v>
      </c>
      <c r="T293" s="37">
        <v>0</v>
      </c>
      <c r="U293" s="37">
        <v>0</v>
      </c>
      <c r="V293" s="37">
        <v>0</v>
      </c>
      <c r="W293" s="37"/>
      <c r="X293" s="37">
        <v>0</v>
      </c>
      <c r="Y293" s="37">
        <v>0</v>
      </c>
      <c r="Z293" s="37">
        <v>0</v>
      </c>
      <c r="AA293" s="37">
        <v>0</v>
      </c>
      <c r="AB293" s="37">
        <v>0</v>
      </c>
      <c r="AC293" s="37">
        <v>0</v>
      </c>
      <c r="AD293" s="37">
        <v>0</v>
      </c>
      <c r="AE293" s="37"/>
      <c r="AF293" s="37">
        <v>0</v>
      </c>
      <c r="AG293" s="37"/>
      <c r="AH293" s="37"/>
      <c r="AI293" s="37"/>
      <c r="AJ293" s="37">
        <v>0</v>
      </c>
      <c r="AK293" s="37"/>
      <c r="AL293" s="37"/>
      <c r="AM293" s="37"/>
      <c r="AN293" s="37">
        <v>0</v>
      </c>
      <c r="AO293" s="37"/>
      <c r="AP293" s="37">
        <v>0</v>
      </c>
    </row>
    <row r="294" spans="3:42" ht="20.100000000000001" customHeight="1" x14ac:dyDescent="0.2">
      <c r="D294" s="38" t="s">
        <v>230</v>
      </c>
      <c r="F294" s="39">
        <v>1</v>
      </c>
      <c r="G294" s="40"/>
      <c r="H294" s="40"/>
      <c r="I294" s="40"/>
      <c r="J294" s="39">
        <v>1</v>
      </c>
      <c r="K294" s="39">
        <v>0</v>
      </c>
      <c r="L294" s="39">
        <v>0</v>
      </c>
      <c r="M294" s="40"/>
      <c r="N294" s="39">
        <v>1</v>
      </c>
      <c r="O294" s="40"/>
      <c r="P294" s="40"/>
      <c r="Q294" s="40"/>
      <c r="R294" s="39">
        <v>0</v>
      </c>
      <c r="S294" s="39">
        <v>1</v>
      </c>
      <c r="T294" s="39">
        <v>0</v>
      </c>
      <c r="U294" s="39">
        <v>0</v>
      </c>
      <c r="V294" s="39">
        <v>0</v>
      </c>
      <c r="W294" s="40"/>
      <c r="X294" s="39">
        <v>0</v>
      </c>
      <c r="Y294" s="39">
        <v>0</v>
      </c>
      <c r="Z294" s="39">
        <v>0</v>
      </c>
      <c r="AA294" s="39">
        <v>0</v>
      </c>
      <c r="AB294" s="39">
        <v>0</v>
      </c>
      <c r="AC294" s="39">
        <v>0</v>
      </c>
      <c r="AD294" s="39">
        <v>0</v>
      </c>
      <c r="AE294" s="40"/>
      <c r="AF294" s="39">
        <v>1</v>
      </c>
      <c r="AG294" s="40"/>
      <c r="AH294" s="40"/>
      <c r="AI294" s="40"/>
      <c r="AJ294" s="39">
        <v>0</v>
      </c>
      <c r="AK294" s="40"/>
      <c r="AL294" s="40"/>
      <c r="AM294" s="40"/>
      <c r="AN294" s="39">
        <v>0</v>
      </c>
      <c r="AO294" s="40"/>
      <c r="AP294" s="39">
        <v>1</v>
      </c>
    </row>
    <row r="295" spans="3:42" ht="20.100000000000001" customHeight="1" x14ac:dyDescent="0.2">
      <c r="D295" s="2" t="s">
        <v>223</v>
      </c>
      <c r="F295" s="37">
        <v>0</v>
      </c>
      <c r="G295" s="37"/>
      <c r="H295" s="37"/>
      <c r="I295" s="37"/>
      <c r="J295" s="37">
        <v>0</v>
      </c>
      <c r="K295" s="37">
        <v>0</v>
      </c>
      <c r="L295" s="37">
        <v>0</v>
      </c>
      <c r="M295" s="37"/>
      <c r="N295" s="37">
        <v>0</v>
      </c>
      <c r="O295" s="37"/>
      <c r="P295" s="37"/>
      <c r="Q295" s="37"/>
      <c r="R295" s="37">
        <v>0</v>
      </c>
      <c r="S295" s="37">
        <v>0</v>
      </c>
      <c r="T295" s="37">
        <v>0</v>
      </c>
      <c r="U295" s="37">
        <v>0</v>
      </c>
      <c r="V295" s="37">
        <v>0</v>
      </c>
      <c r="W295" s="37"/>
      <c r="X295" s="37">
        <v>0</v>
      </c>
      <c r="Y295" s="37">
        <v>0</v>
      </c>
      <c r="Z295" s="37">
        <v>0</v>
      </c>
      <c r="AA295" s="37">
        <v>0</v>
      </c>
      <c r="AB295" s="37">
        <v>0</v>
      </c>
      <c r="AC295" s="37">
        <v>0</v>
      </c>
      <c r="AD295" s="37">
        <v>0</v>
      </c>
      <c r="AE295" s="37"/>
      <c r="AF295" s="37">
        <v>0</v>
      </c>
      <c r="AG295" s="37"/>
      <c r="AH295" s="37"/>
      <c r="AI295" s="37"/>
      <c r="AJ295" s="37">
        <v>0</v>
      </c>
      <c r="AK295" s="37"/>
      <c r="AL295" s="37"/>
      <c r="AM295" s="37"/>
      <c r="AN295" s="37">
        <v>0</v>
      </c>
      <c r="AO295" s="37"/>
      <c r="AP295" s="37">
        <v>0</v>
      </c>
    </row>
    <row r="296" spans="3:42" ht="20.100000000000001" customHeight="1" x14ac:dyDescent="0.2">
      <c r="D296" s="38" t="s">
        <v>224</v>
      </c>
      <c r="F296" s="39">
        <v>0</v>
      </c>
      <c r="G296" s="40"/>
      <c r="H296" s="40"/>
      <c r="I296" s="40"/>
      <c r="J296" s="39">
        <v>1</v>
      </c>
      <c r="K296" s="39">
        <v>0</v>
      </c>
      <c r="L296" s="39">
        <v>0</v>
      </c>
      <c r="M296" s="40"/>
      <c r="N296" s="39">
        <v>1</v>
      </c>
      <c r="O296" s="40"/>
      <c r="P296" s="40"/>
      <c r="Q296" s="40"/>
      <c r="R296" s="39">
        <v>0</v>
      </c>
      <c r="S296" s="39">
        <v>0</v>
      </c>
      <c r="T296" s="39">
        <v>0</v>
      </c>
      <c r="U296" s="39">
        <v>1</v>
      </c>
      <c r="V296" s="39">
        <v>0</v>
      </c>
      <c r="W296" s="40"/>
      <c r="X296" s="39">
        <v>0</v>
      </c>
      <c r="Y296" s="39">
        <v>0</v>
      </c>
      <c r="Z296" s="39">
        <v>0</v>
      </c>
      <c r="AA296" s="39">
        <v>0</v>
      </c>
      <c r="AB296" s="39">
        <v>0</v>
      </c>
      <c r="AC296" s="39">
        <v>0</v>
      </c>
      <c r="AD296" s="39">
        <v>0</v>
      </c>
      <c r="AE296" s="40"/>
      <c r="AF296" s="39">
        <v>1</v>
      </c>
      <c r="AG296" s="40"/>
      <c r="AH296" s="40"/>
      <c r="AI296" s="40"/>
      <c r="AJ296" s="39">
        <v>0</v>
      </c>
      <c r="AK296" s="40"/>
      <c r="AL296" s="40"/>
      <c r="AM296" s="40"/>
      <c r="AN296" s="39">
        <v>0</v>
      </c>
      <c r="AO296" s="40"/>
      <c r="AP296" s="39">
        <v>0</v>
      </c>
    </row>
    <row r="297" spans="3:42" ht="20.100000000000001" customHeight="1" x14ac:dyDescent="0.2">
      <c r="D297" s="2" t="s">
        <v>371</v>
      </c>
      <c r="F297" s="37">
        <v>0</v>
      </c>
      <c r="G297" s="37"/>
      <c r="H297" s="37"/>
      <c r="I297" s="37"/>
      <c r="J297" s="37">
        <v>0</v>
      </c>
      <c r="K297" s="37">
        <v>0</v>
      </c>
      <c r="L297" s="37">
        <v>0</v>
      </c>
      <c r="M297" s="37"/>
      <c r="N297" s="37">
        <v>0</v>
      </c>
      <c r="O297" s="37"/>
      <c r="P297" s="37"/>
      <c r="Q297" s="37"/>
      <c r="R297" s="37">
        <v>0</v>
      </c>
      <c r="S297" s="37">
        <v>0</v>
      </c>
      <c r="T297" s="37">
        <v>0</v>
      </c>
      <c r="U297" s="37">
        <v>0</v>
      </c>
      <c r="V297" s="37">
        <v>0</v>
      </c>
      <c r="W297" s="37"/>
      <c r="X297" s="37">
        <v>0</v>
      </c>
      <c r="Y297" s="37">
        <v>0</v>
      </c>
      <c r="Z297" s="37">
        <v>0</v>
      </c>
      <c r="AA297" s="37">
        <v>0</v>
      </c>
      <c r="AB297" s="37">
        <v>0</v>
      </c>
      <c r="AC297" s="37">
        <v>0</v>
      </c>
      <c r="AD297" s="37">
        <v>0</v>
      </c>
      <c r="AE297" s="37"/>
      <c r="AF297" s="37">
        <v>0</v>
      </c>
      <c r="AG297" s="37"/>
      <c r="AH297" s="37"/>
      <c r="AI297" s="37"/>
      <c r="AJ297" s="37">
        <v>0</v>
      </c>
      <c r="AK297" s="37"/>
      <c r="AL297" s="37"/>
      <c r="AM297" s="37"/>
      <c r="AN297" s="37">
        <v>0</v>
      </c>
      <c r="AO297" s="37"/>
      <c r="AP297" s="37">
        <v>0</v>
      </c>
    </row>
    <row r="298" spans="3:42" ht="20.100000000000001" customHeight="1" x14ac:dyDescent="0.2">
      <c r="D298" s="38" t="s">
        <v>226</v>
      </c>
      <c r="F298" s="39">
        <v>0</v>
      </c>
      <c r="G298" s="40"/>
      <c r="H298" s="40"/>
      <c r="I298" s="40"/>
      <c r="J298" s="39">
        <v>0</v>
      </c>
      <c r="K298" s="39">
        <v>0</v>
      </c>
      <c r="L298" s="39">
        <v>0</v>
      </c>
      <c r="M298" s="40"/>
      <c r="N298" s="39">
        <v>0</v>
      </c>
      <c r="O298" s="40"/>
      <c r="P298" s="40"/>
      <c r="Q298" s="40"/>
      <c r="R298" s="39">
        <v>0</v>
      </c>
      <c r="S298" s="39">
        <v>0</v>
      </c>
      <c r="T298" s="39">
        <v>0</v>
      </c>
      <c r="U298" s="39">
        <v>0</v>
      </c>
      <c r="V298" s="39">
        <v>0</v>
      </c>
      <c r="W298" s="40"/>
      <c r="X298" s="39">
        <v>0</v>
      </c>
      <c r="Y298" s="39">
        <v>0</v>
      </c>
      <c r="Z298" s="39">
        <v>0</v>
      </c>
      <c r="AA298" s="39">
        <v>0</v>
      </c>
      <c r="AB298" s="39">
        <v>0</v>
      </c>
      <c r="AC298" s="39">
        <v>0</v>
      </c>
      <c r="AD298" s="39">
        <v>0</v>
      </c>
      <c r="AE298" s="40"/>
      <c r="AF298" s="39">
        <v>0</v>
      </c>
      <c r="AG298" s="40"/>
      <c r="AH298" s="40"/>
      <c r="AI298" s="40"/>
      <c r="AJ298" s="39">
        <v>0</v>
      </c>
      <c r="AK298" s="40"/>
      <c r="AL298" s="40"/>
      <c r="AM298" s="40"/>
      <c r="AN298" s="39">
        <v>0</v>
      </c>
      <c r="AO298" s="40"/>
      <c r="AP298" s="39">
        <v>0</v>
      </c>
    </row>
    <row r="299" spans="3:42" ht="20.100000000000001" customHeight="1" x14ac:dyDescent="0.2">
      <c r="D299" s="2" t="s">
        <v>231</v>
      </c>
      <c r="F299" s="37">
        <v>0</v>
      </c>
      <c r="G299" s="37"/>
      <c r="H299" s="37"/>
      <c r="I299" s="37"/>
      <c r="J299" s="37">
        <v>0</v>
      </c>
      <c r="K299" s="37">
        <v>0</v>
      </c>
      <c r="L299" s="37">
        <v>0</v>
      </c>
      <c r="M299" s="37"/>
      <c r="N299" s="37">
        <v>0</v>
      </c>
      <c r="O299" s="37"/>
      <c r="P299" s="37"/>
      <c r="Q299" s="37"/>
      <c r="R299" s="37">
        <v>0</v>
      </c>
      <c r="S299" s="37">
        <v>0</v>
      </c>
      <c r="T299" s="37">
        <v>0</v>
      </c>
      <c r="U299" s="37">
        <v>0</v>
      </c>
      <c r="V299" s="37">
        <v>0</v>
      </c>
      <c r="W299" s="37"/>
      <c r="X299" s="37">
        <v>0</v>
      </c>
      <c r="Y299" s="37">
        <v>0</v>
      </c>
      <c r="Z299" s="37">
        <v>0</v>
      </c>
      <c r="AA299" s="37">
        <v>0</v>
      </c>
      <c r="AB299" s="37">
        <v>0</v>
      </c>
      <c r="AC299" s="37">
        <v>0</v>
      </c>
      <c r="AD299" s="37">
        <v>0</v>
      </c>
      <c r="AE299" s="37"/>
      <c r="AF299" s="37">
        <v>0</v>
      </c>
      <c r="AG299" s="37"/>
      <c r="AH299" s="37"/>
      <c r="AI299" s="37"/>
      <c r="AJ299" s="37">
        <v>0</v>
      </c>
      <c r="AK299" s="37"/>
      <c r="AL299" s="37"/>
      <c r="AM299" s="37"/>
      <c r="AN299" s="37">
        <v>0</v>
      </c>
      <c r="AO299" s="37"/>
      <c r="AP299" s="37">
        <v>0</v>
      </c>
    </row>
    <row r="300" spans="3:42" ht="20.100000000000001" customHeight="1" x14ac:dyDescent="0.2">
      <c r="D300" s="38" t="s">
        <v>232</v>
      </c>
      <c r="F300" s="39">
        <v>0</v>
      </c>
      <c r="G300" s="40"/>
      <c r="H300" s="40"/>
      <c r="I300" s="40"/>
      <c r="J300" s="39">
        <v>0</v>
      </c>
      <c r="K300" s="39">
        <v>0</v>
      </c>
      <c r="L300" s="39">
        <v>0</v>
      </c>
      <c r="M300" s="40"/>
      <c r="N300" s="39">
        <v>0</v>
      </c>
      <c r="O300" s="40"/>
      <c r="P300" s="40"/>
      <c r="Q300" s="40"/>
      <c r="R300" s="39">
        <v>0</v>
      </c>
      <c r="S300" s="39">
        <v>0</v>
      </c>
      <c r="T300" s="39">
        <v>0</v>
      </c>
      <c r="U300" s="39">
        <v>0</v>
      </c>
      <c r="V300" s="39">
        <v>0</v>
      </c>
      <c r="W300" s="40"/>
      <c r="X300" s="39">
        <v>0</v>
      </c>
      <c r="Y300" s="39">
        <v>0</v>
      </c>
      <c r="Z300" s="39">
        <v>0</v>
      </c>
      <c r="AA300" s="39">
        <v>0</v>
      </c>
      <c r="AB300" s="39">
        <v>0</v>
      </c>
      <c r="AC300" s="39">
        <v>0</v>
      </c>
      <c r="AD300" s="39">
        <v>0</v>
      </c>
      <c r="AE300" s="40"/>
      <c r="AF300" s="39">
        <v>0</v>
      </c>
      <c r="AG300" s="40"/>
      <c r="AH300" s="40"/>
      <c r="AI300" s="40"/>
      <c r="AJ300" s="39">
        <v>0</v>
      </c>
      <c r="AK300" s="40"/>
      <c r="AL300" s="40"/>
      <c r="AM300" s="40"/>
      <c r="AN300" s="39">
        <v>0</v>
      </c>
      <c r="AO300" s="40"/>
      <c r="AP300" s="39">
        <v>0</v>
      </c>
    </row>
    <row r="301" spans="3:42" ht="20.100000000000001" customHeight="1" x14ac:dyDescent="0.2">
      <c r="D301" s="2" t="s">
        <v>233</v>
      </c>
      <c r="F301" s="37">
        <v>0</v>
      </c>
      <c r="G301" s="37"/>
      <c r="H301" s="37"/>
      <c r="I301" s="37"/>
      <c r="J301" s="37">
        <v>0</v>
      </c>
      <c r="K301" s="37">
        <v>0</v>
      </c>
      <c r="L301" s="37">
        <v>0</v>
      </c>
      <c r="M301" s="37"/>
      <c r="N301" s="37">
        <v>0</v>
      </c>
      <c r="O301" s="37"/>
      <c r="P301" s="37"/>
      <c r="Q301" s="37"/>
      <c r="R301" s="37">
        <v>0</v>
      </c>
      <c r="S301" s="37">
        <v>0</v>
      </c>
      <c r="T301" s="37">
        <v>0</v>
      </c>
      <c r="U301" s="37">
        <v>0</v>
      </c>
      <c r="V301" s="37">
        <v>0</v>
      </c>
      <c r="W301" s="37"/>
      <c r="X301" s="37">
        <v>0</v>
      </c>
      <c r="Y301" s="37">
        <v>0</v>
      </c>
      <c r="Z301" s="37">
        <v>0</v>
      </c>
      <c r="AA301" s="37">
        <v>0</v>
      </c>
      <c r="AB301" s="37">
        <v>0</v>
      </c>
      <c r="AC301" s="37">
        <v>0</v>
      </c>
      <c r="AD301" s="37">
        <v>0</v>
      </c>
      <c r="AE301" s="37"/>
      <c r="AF301" s="37">
        <v>0</v>
      </c>
      <c r="AG301" s="37"/>
      <c r="AH301" s="37"/>
      <c r="AI301" s="37"/>
      <c r="AJ301" s="37">
        <v>0</v>
      </c>
      <c r="AK301" s="37"/>
      <c r="AL301" s="37"/>
      <c r="AM301" s="37"/>
      <c r="AN301" s="37">
        <v>0</v>
      </c>
      <c r="AO301" s="37"/>
      <c r="AP301" s="37">
        <v>0</v>
      </c>
    </row>
    <row r="302" spans="3:42" ht="20.100000000000001" customHeight="1" x14ac:dyDescent="0.2">
      <c r="D302" s="38" t="s">
        <v>234</v>
      </c>
      <c r="F302" s="39">
        <v>0</v>
      </c>
      <c r="G302" s="40"/>
      <c r="H302" s="40"/>
      <c r="I302" s="40"/>
      <c r="J302" s="39">
        <v>0</v>
      </c>
      <c r="K302" s="39">
        <v>0</v>
      </c>
      <c r="L302" s="39">
        <v>0</v>
      </c>
      <c r="M302" s="40"/>
      <c r="N302" s="39">
        <v>0</v>
      </c>
      <c r="O302" s="40"/>
      <c r="P302" s="40"/>
      <c r="Q302" s="40"/>
      <c r="R302" s="39">
        <v>0</v>
      </c>
      <c r="S302" s="39">
        <v>0</v>
      </c>
      <c r="T302" s="39">
        <v>0</v>
      </c>
      <c r="U302" s="39">
        <v>0</v>
      </c>
      <c r="V302" s="39">
        <v>0</v>
      </c>
      <c r="W302" s="40"/>
      <c r="X302" s="39">
        <v>0</v>
      </c>
      <c r="Y302" s="39">
        <v>0</v>
      </c>
      <c r="Z302" s="39">
        <v>0</v>
      </c>
      <c r="AA302" s="39">
        <v>0</v>
      </c>
      <c r="AB302" s="39">
        <v>0</v>
      </c>
      <c r="AC302" s="39">
        <v>0</v>
      </c>
      <c r="AD302" s="39">
        <v>0</v>
      </c>
      <c r="AE302" s="40"/>
      <c r="AF302" s="39">
        <v>0</v>
      </c>
      <c r="AG302" s="40"/>
      <c r="AH302" s="40"/>
      <c r="AI302" s="40"/>
      <c r="AJ302" s="39">
        <v>0</v>
      </c>
      <c r="AK302" s="40"/>
      <c r="AL302" s="40"/>
      <c r="AM302" s="40"/>
      <c r="AN302" s="39">
        <v>0</v>
      </c>
      <c r="AO302" s="40"/>
      <c r="AP302" s="39">
        <v>0</v>
      </c>
    </row>
    <row r="303" spans="3:42" ht="20.100000000000001" customHeight="1" x14ac:dyDescent="0.2">
      <c r="D303" s="2" t="s">
        <v>235</v>
      </c>
      <c r="F303" s="37">
        <v>0</v>
      </c>
      <c r="G303" s="37"/>
      <c r="H303" s="37"/>
      <c r="I303" s="37"/>
      <c r="J303" s="37">
        <v>0</v>
      </c>
      <c r="K303" s="37">
        <v>1</v>
      </c>
      <c r="L303" s="37">
        <v>0</v>
      </c>
      <c r="M303" s="37"/>
      <c r="N303" s="37">
        <v>1</v>
      </c>
      <c r="O303" s="37"/>
      <c r="P303" s="37"/>
      <c r="Q303" s="37"/>
      <c r="R303" s="37">
        <v>0</v>
      </c>
      <c r="S303" s="37">
        <v>1</v>
      </c>
      <c r="T303" s="37">
        <v>0</v>
      </c>
      <c r="U303" s="37">
        <v>0</v>
      </c>
      <c r="V303" s="37">
        <v>0</v>
      </c>
      <c r="W303" s="37"/>
      <c r="X303" s="37">
        <v>0</v>
      </c>
      <c r="Y303" s="37">
        <v>0</v>
      </c>
      <c r="Z303" s="37">
        <v>0</v>
      </c>
      <c r="AA303" s="37">
        <v>0</v>
      </c>
      <c r="AB303" s="37">
        <v>0</v>
      </c>
      <c r="AC303" s="37">
        <v>0</v>
      </c>
      <c r="AD303" s="37">
        <v>0</v>
      </c>
      <c r="AE303" s="37"/>
      <c r="AF303" s="37">
        <v>1</v>
      </c>
      <c r="AG303" s="37"/>
      <c r="AH303" s="37"/>
      <c r="AI303" s="37"/>
      <c r="AJ303" s="37">
        <v>0</v>
      </c>
      <c r="AK303" s="37"/>
      <c r="AL303" s="37"/>
      <c r="AM303" s="37"/>
      <c r="AN303" s="37">
        <v>0</v>
      </c>
      <c r="AO303" s="37"/>
      <c r="AP303" s="37">
        <v>0</v>
      </c>
    </row>
    <row r="304" spans="3:42"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row>
    <row r="305" spans="1:42" s="1" customFormat="1" ht="20.100000000000001" customHeight="1" x14ac:dyDescent="0.2">
      <c r="A305" s="3"/>
      <c r="B305" s="6"/>
      <c r="C305" s="42" t="s">
        <v>180</v>
      </c>
      <c r="D305" s="42"/>
      <c r="E305" s="5"/>
      <c r="F305" s="44">
        <v>1</v>
      </c>
      <c r="G305" s="45"/>
      <c r="H305" s="45"/>
      <c r="I305" s="45"/>
      <c r="J305" s="44">
        <v>2</v>
      </c>
      <c r="K305" s="44">
        <v>1</v>
      </c>
      <c r="L305" s="44">
        <v>0</v>
      </c>
      <c r="M305" s="45"/>
      <c r="N305" s="44">
        <v>3</v>
      </c>
      <c r="O305" s="45"/>
      <c r="P305" s="45"/>
      <c r="Q305" s="45"/>
      <c r="R305" s="44">
        <v>0</v>
      </c>
      <c r="S305" s="44">
        <v>2</v>
      </c>
      <c r="T305" s="44">
        <v>0</v>
      </c>
      <c r="U305" s="44">
        <v>1</v>
      </c>
      <c r="V305" s="44">
        <v>0</v>
      </c>
      <c r="W305" s="45"/>
      <c r="X305" s="44">
        <v>0</v>
      </c>
      <c r="Y305" s="44">
        <v>0</v>
      </c>
      <c r="Z305" s="44">
        <v>0</v>
      </c>
      <c r="AA305" s="44">
        <v>0</v>
      </c>
      <c r="AB305" s="44">
        <v>0</v>
      </c>
      <c r="AC305" s="44">
        <v>0</v>
      </c>
      <c r="AD305" s="44">
        <v>0</v>
      </c>
      <c r="AE305" s="45"/>
      <c r="AF305" s="44">
        <v>3</v>
      </c>
      <c r="AG305" s="45"/>
      <c r="AH305" s="45"/>
      <c r="AI305" s="45"/>
      <c r="AJ305" s="44">
        <v>0</v>
      </c>
      <c r="AK305" s="45"/>
      <c r="AL305" s="45"/>
      <c r="AM305" s="45"/>
      <c r="AN305" s="44">
        <v>0</v>
      </c>
      <c r="AO305" s="45"/>
      <c r="AP305" s="44">
        <v>1</v>
      </c>
    </row>
    <row r="306" spans="1:42"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row>
    <row r="307" spans="1:42"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row>
    <row r="308" spans="1:42" ht="20.100000000000001" customHeight="1" x14ac:dyDescent="0.2">
      <c r="D308" s="2" t="s">
        <v>237</v>
      </c>
      <c r="F308" s="37">
        <v>0</v>
      </c>
      <c r="G308" s="37"/>
      <c r="H308" s="37"/>
      <c r="I308" s="37"/>
      <c r="J308" s="37">
        <v>0</v>
      </c>
      <c r="K308" s="37">
        <v>0</v>
      </c>
      <c r="L308" s="37">
        <v>0</v>
      </c>
      <c r="M308" s="37"/>
      <c r="N308" s="37">
        <v>0</v>
      </c>
      <c r="O308" s="37"/>
      <c r="P308" s="37"/>
      <c r="Q308" s="37"/>
      <c r="R308" s="37">
        <v>0</v>
      </c>
      <c r="S308" s="37">
        <v>0</v>
      </c>
      <c r="T308" s="37">
        <v>0</v>
      </c>
      <c r="U308" s="37">
        <v>0</v>
      </c>
      <c r="V308" s="37">
        <v>0</v>
      </c>
      <c r="W308" s="37"/>
      <c r="X308" s="37">
        <v>0</v>
      </c>
      <c r="Y308" s="37">
        <v>0</v>
      </c>
      <c r="Z308" s="37">
        <v>0</v>
      </c>
      <c r="AA308" s="37">
        <v>0</v>
      </c>
      <c r="AB308" s="37">
        <v>0</v>
      </c>
      <c r="AC308" s="37">
        <v>0</v>
      </c>
      <c r="AD308" s="37">
        <v>0</v>
      </c>
      <c r="AE308" s="37"/>
      <c r="AF308" s="37">
        <v>0</v>
      </c>
      <c r="AG308" s="37"/>
      <c r="AH308" s="37"/>
      <c r="AI308" s="37"/>
      <c r="AJ308" s="37">
        <v>0</v>
      </c>
      <c r="AK308" s="37"/>
      <c r="AL308" s="37"/>
      <c r="AM308" s="37"/>
      <c r="AN308" s="37">
        <v>0</v>
      </c>
      <c r="AO308" s="37"/>
      <c r="AP308" s="37">
        <v>0</v>
      </c>
    </row>
    <row r="309" spans="1:42" ht="20.100000000000001" customHeight="1" x14ac:dyDescent="0.2">
      <c r="D309" s="38" t="s">
        <v>238</v>
      </c>
      <c r="F309" s="39">
        <v>0</v>
      </c>
      <c r="G309" s="40"/>
      <c r="H309" s="40"/>
      <c r="I309" s="40"/>
      <c r="J309" s="39">
        <v>0</v>
      </c>
      <c r="K309" s="39">
        <v>0</v>
      </c>
      <c r="L309" s="39">
        <v>0</v>
      </c>
      <c r="M309" s="40"/>
      <c r="N309" s="39">
        <v>0</v>
      </c>
      <c r="O309" s="40"/>
      <c r="P309" s="40"/>
      <c r="Q309" s="40"/>
      <c r="R309" s="39">
        <v>0</v>
      </c>
      <c r="S309" s="39">
        <v>0</v>
      </c>
      <c r="T309" s="39">
        <v>0</v>
      </c>
      <c r="U309" s="39">
        <v>0</v>
      </c>
      <c r="V309" s="39">
        <v>0</v>
      </c>
      <c r="W309" s="40"/>
      <c r="X309" s="39">
        <v>0</v>
      </c>
      <c r="Y309" s="39">
        <v>0</v>
      </c>
      <c r="Z309" s="39">
        <v>0</v>
      </c>
      <c r="AA309" s="39">
        <v>0</v>
      </c>
      <c r="AB309" s="39">
        <v>0</v>
      </c>
      <c r="AC309" s="39">
        <v>0</v>
      </c>
      <c r="AD309" s="39">
        <v>0</v>
      </c>
      <c r="AE309" s="40"/>
      <c r="AF309" s="39">
        <v>0</v>
      </c>
      <c r="AG309" s="40"/>
      <c r="AH309" s="40"/>
      <c r="AI309" s="40"/>
      <c r="AJ309" s="39">
        <v>0</v>
      </c>
      <c r="AK309" s="40"/>
      <c r="AL309" s="40"/>
      <c r="AM309" s="40"/>
      <c r="AN309" s="39">
        <v>0</v>
      </c>
      <c r="AO309" s="40"/>
      <c r="AP309" s="39">
        <v>0</v>
      </c>
    </row>
    <row r="310" spans="1:42" ht="20.100000000000001" customHeight="1" x14ac:dyDescent="0.2">
      <c r="D310" s="2" t="s">
        <v>239</v>
      </c>
      <c r="F310" s="37">
        <v>0</v>
      </c>
      <c r="G310" s="37"/>
      <c r="H310" s="37"/>
      <c r="I310" s="37"/>
      <c r="J310" s="37">
        <v>0</v>
      </c>
      <c r="K310" s="37">
        <v>0</v>
      </c>
      <c r="L310" s="37">
        <v>0</v>
      </c>
      <c r="M310" s="37"/>
      <c r="N310" s="37">
        <v>0</v>
      </c>
      <c r="O310" s="37"/>
      <c r="P310" s="37"/>
      <c r="Q310" s="37"/>
      <c r="R310" s="37">
        <v>0</v>
      </c>
      <c r="S310" s="37">
        <v>0</v>
      </c>
      <c r="T310" s="37">
        <v>0</v>
      </c>
      <c r="U310" s="37">
        <v>0</v>
      </c>
      <c r="V310" s="37">
        <v>0</v>
      </c>
      <c r="W310" s="37"/>
      <c r="X310" s="37">
        <v>0</v>
      </c>
      <c r="Y310" s="37">
        <v>0</v>
      </c>
      <c r="Z310" s="37">
        <v>0</v>
      </c>
      <c r="AA310" s="37">
        <v>0</v>
      </c>
      <c r="AB310" s="37">
        <v>0</v>
      </c>
      <c r="AC310" s="37">
        <v>0</v>
      </c>
      <c r="AD310" s="37">
        <v>0</v>
      </c>
      <c r="AE310" s="37"/>
      <c r="AF310" s="37">
        <v>0</v>
      </c>
      <c r="AG310" s="37"/>
      <c r="AH310" s="37"/>
      <c r="AI310" s="37"/>
      <c r="AJ310" s="37">
        <v>0</v>
      </c>
      <c r="AK310" s="37"/>
      <c r="AL310" s="37"/>
      <c r="AM310" s="37"/>
      <c r="AN310" s="37">
        <v>0</v>
      </c>
      <c r="AO310" s="37"/>
      <c r="AP310" s="37">
        <v>0</v>
      </c>
    </row>
    <row r="311" spans="1:42" ht="20.100000000000001" customHeight="1" x14ac:dyDescent="0.2">
      <c r="D311" s="38" t="s">
        <v>240</v>
      </c>
      <c r="F311" s="39">
        <v>0</v>
      </c>
      <c r="G311" s="40"/>
      <c r="H311" s="40"/>
      <c r="I311" s="40"/>
      <c r="J311" s="39">
        <v>0</v>
      </c>
      <c r="K311" s="39">
        <v>0</v>
      </c>
      <c r="L311" s="39">
        <v>0</v>
      </c>
      <c r="M311" s="40"/>
      <c r="N311" s="39">
        <v>0</v>
      </c>
      <c r="O311" s="40"/>
      <c r="P311" s="40"/>
      <c r="Q311" s="40"/>
      <c r="R311" s="39">
        <v>0</v>
      </c>
      <c r="S311" s="39">
        <v>0</v>
      </c>
      <c r="T311" s="39">
        <v>0</v>
      </c>
      <c r="U311" s="39">
        <v>0</v>
      </c>
      <c r="V311" s="39">
        <v>0</v>
      </c>
      <c r="W311" s="40"/>
      <c r="X311" s="39">
        <v>0</v>
      </c>
      <c r="Y311" s="39">
        <v>0</v>
      </c>
      <c r="Z311" s="39">
        <v>0</v>
      </c>
      <c r="AA311" s="39">
        <v>0</v>
      </c>
      <c r="AB311" s="39">
        <v>0</v>
      </c>
      <c r="AC311" s="39">
        <v>0</v>
      </c>
      <c r="AD311" s="39">
        <v>0</v>
      </c>
      <c r="AE311" s="40"/>
      <c r="AF311" s="39">
        <v>0</v>
      </c>
      <c r="AG311" s="40"/>
      <c r="AH311" s="40"/>
      <c r="AI311" s="40"/>
      <c r="AJ311" s="39">
        <v>0</v>
      </c>
      <c r="AK311" s="40"/>
      <c r="AL311" s="40"/>
      <c r="AM311" s="40"/>
      <c r="AN311" s="39">
        <v>0</v>
      </c>
      <c r="AO311" s="40"/>
      <c r="AP311" s="39">
        <v>0</v>
      </c>
    </row>
    <row r="312" spans="1:42"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row>
    <row r="313" spans="1:42" s="1" customFormat="1" ht="20.100000000000001" customHeight="1" x14ac:dyDescent="0.2">
      <c r="A313" s="3"/>
      <c r="B313" s="6"/>
      <c r="C313" s="42" t="s">
        <v>241</v>
      </c>
      <c r="D313" s="42"/>
      <c r="E313" s="5"/>
      <c r="F313" s="44">
        <v>0</v>
      </c>
      <c r="G313" s="45"/>
      <c r="H313" s="45"/>
      <c r="I313" s="45"/>
      <c r="J313" s="44">
        <v>0</v>
      </c>
      <c r="K313" s="44">
        <v>0</v>
      </c>
      <c r="L313" s="44">
        <v>0</v>
      </c>
      <c r="M313" s="45"/>
      <c r="N313" s="44">
        <v>0</v>
      </c>
      <c r="O313" s="45"/>
      <c r="P313" s="45"/>
      <c r="Q313" s="45"/>
      <c r="R313" s="44">
        <v>0</v>
      </c>
      <c r="S313" s="44">
        <v>0</v>
      </c>
      <c r="T313" s="44">
        <v>0</v>
      </c>
      <c r="U313" s="44">
        <v>0</v>
      </c>
      <c r="V313" s="44">
        <v>0</v>
      </c>
      <c r="W313" s="45"/>
      <c r="X313" s="44">
        <v>0</v>
      </c>
      <c r="Y313" s="44">
        <v>0</v>
      </c>
      <c r="Z313" s="44">
        <v>0</v>
      </c>
      <c r="AA313" s="44">
        <v>0</v>
      </c>
      <c r="AB313" s="44">
        <v>0</v>
      </c>
      <c r="AC313" s="44">
        <v>0</v>
      </c>
      <c r="AD313" s="44">
        <v>0</v>
      </c>
      <c r="AE313" s="45"/>
      <c r="AF313" s="44">
        <v>0</v>
      </c>
      <c r="AG313" s="45"/>
      <c r="AH313" s="45"/>
      <c r="AI313" s="45"/>
      <c r="AJ313" s="44">
        <v>0</v>
      </c>
      <c r="AK313" s="45"/>
      <c r="AL313" s="45"/>
      <c r="AM313" s="45"/>
      <c r="AN313" s="44">
        <v>0</v>
      </c>
      <c r="AO313" s="45"/>
      <c r="AP313" s="44">
        <v>0</v>
      </c>
    </row>
    <row r="314" spans="1:42"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row>
    <row r="315" spans="1:42" s="1" customFormat="1" ht="20.100000000000001" customHeight="1" x14ac:dyDescent="0.25">
      <c r="A315" s="3"/>
      <c r="B315" s="49" t="s">
        <v>242</v>
      </c>
      <c r="C315" s="50"/>
      <c r="D315" s="50"/>
      <c r="E315" s="5"/>
      <c r="F315" s="51">
        <v>1</v>
      </c>
      <c r="G315" s="52"/>
      <c r="H315" s="52"/>
      <c r="I315" s="52"/>
      <c r="J315" s="51">
        <v>3</v>
      </c>
      <c r="K315" s="51">
        <v>4</v>
      </c>
      <c r="L315" s="51">
        <v>0</v>
      </c>
      <c r="M315" s="52"/>
      <c r="N315" s="51">
        <v>7</v>
      </c>
      <c r="O315" s="52"/>
      <c r="P315" s="52"/>
      <c r="Q315" s="52"/>
      <c r="R315" s="51">
        <v>0</v>
      </c>
      <c r="S315" s="51">
        <v>2</v>
      </c>
      <c r="T315" s="51">
        <v>0</v>
      </c>
      <c r="U315" s="51">
        <v>1</v>
      </c>
      <c r="V315" s="51">
        <v>0</v>
      </c>
      <c r="W315" s="52"/>
      <c r="X315" s="51">
        <v>0</v>
      </c>
      <c r="Y315" s="51">
        <v>0</v>
      </c>
      <c r="Z315" s="51">
        <v>0</v>
      </c>
      <c r="AA315" s="51">
        <v>0</v>
      </c>
      <c r="AB315" s="51">
        <v>0</v>
      </c>
      <c r="AC315" s="51">
        <v>0</v>
      </c>
      <c r="AD315" s="51">
        <v>0</v>
      </c>
      <c r="AE315" s="52"/>
      <c r="AF315" s="51">
        <v>3</v>
      </c>
      <c r="AG315" s="52"/>
      <c r="AH315" s="52"/>
      <c r="AI315" s="52"/>
      <c r="AJ315" s="51">
        <v>5</v>
      </c>
      <c r="AK315" s="52"/>
      <c r="AL315" s="52"/>
      <c r="AM315" s="52"/>
      <c r="AN315" s="51">
        <v>1</v>
      </c>
      <c r="AO315" s="52"/>
      <c r="AP315" s="51">
        <v>1</v>
      </c>
    </row>
    <row r="316" spans="1:42"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row>
    <row r="317" spans="1:42"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row>
    <row r="318" spans="1:42"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row>
    <row r="319" spans="1:42" ht="20.100000000000001" customHeight="1" x14ac:dyDescent="0.2">
      <c r="D319" s="2" t="s">
        <v>124</v>
      </c>
      <c r="F319" s="37">
        <v>0</v>
      </c>
      <c r="G319" s="37"/>
      <c r="H319" s="37"/>
      <c r="I319" s="37"/>
      <c r="J319" s="37">
        <v>0</v>
      </c>
      <c r="K319" s="37">
        <v>0</v>
      </c>
      <c r="L319" s="37">
        <v>0</v>
      </c>
      <c r="M319" s="37"/>
      <c r="N319" s="37">
        <v>0</v>
      </c>
      <c r="O319" s="37"/>
      <c r="P319" s="37"/>
      <c r="Q319" s="37"/>
      <c r="R319" s="37">
        <v>0</v>
      </c>
      <c r="S319" s="37">
        <v>0</v>
      </c>
      <c r="T319" s="37">
        <v>0</v>
      </c>
      <c r="U319" s="37">
        <v>0</v>
      </c>
      <c r="V319" s="37">
        <v>0</v>
      </c>
      <c r="W319" s="37"/>
      <c r="X319" s="37">
        <v>0</v>
      </c>
      <c r="Y319" s="37">
        <v>0</v>
      </c>
      <c r="Z319" s="37">
        <v>0</v>
      </c>
      <c r="AA319" s="37">
        <v>0</v>
      </c>
      <c r="AB319" s="37">
        <v>0</v>
      </c>
      <c r="AC319" s="37">
        <v>0</v>
      </c>
      <c r="AD319" s="37">
        <v>0</v>
      </c>
      <c r="AE319" s="37"/>
      <c r="AF319" s="37">
        <v>0</v>
      </c>
      <c r="AG319" s="37"/>
      <c r="AH319" s="37"/>
      <c r="AI319" s="37"/>
      <c r="AJ319" s="37">
        <v>0</v>
      </c>
      <c r="AK319" s="37"/>
      <c r="AL319" s="37"/>
      <c r="AM319" s="37"/>
      <c r="AN319" s="37">
        <v>0</v>
      </c>
      <c r="AO319" s="37"/>
      <c r="AP319" s="37">
        <v>0</v>
      </c>
    </row>
    <row r="320" spans="1:42" ht="20.100000000000001" customHeight="1" x14ac:dyDescent="0.2">
      <c r="D320" s="38" t="s">
        <v>173</v>
      </c>
      <c r="F320" s="39">
        <v>0</v>
      </c>
      <c r="G320" s="40"/>
      <c r="H320" s="40"/>
      <c r="I320" s="40"/>
      <c r="J320" s="39">
        <v>0</v>
      </c>
      <c r="K320" s="39">
        <v>0</v>
      </c>
      <c r="L320" s="39">
        <v>0</v>
      </c>
      <c r="M320" s="40"/>
      <c r="N320" s="39">
        <v>0</v>
      </c>
      <c r="O320" s="40"/>
      <c r="P320" s="40"/>
      <c r="Q320" s="40"/>
      <c r="R320" s="39">
        <v>0</v>
      </c>
      <c r="S320" s="39">
        <v>0</v>
      </c>
      <c r="T320" s="39">
        <v>0</v>
      </c>
      <c r="U320" s="39">
        <v>0</v>
      </c>
      <c r="V320" s="39">
        <v>0</v>
      </c>
      <c r="W320" s="40"/>
      <c r="X320" s="39">
        <v>0</v>
      </c>
      <c r="Y320" s="39">
        <v>0</v>
      </c>
      <c r="Z320" s="39">
        <v>0</v>
      </c>
      <c r="AA320" s="39">
        <v>0</v>
      </c>
      <c r="AB320" s="39">
        <v>0</v>
      </c>
      <c r="AC320" s="39">
        <v>0</v>
      </c>
      <c r="AD320" s="39">
        <v>0</v>
      </c>
      <c r="AE320" s="40"/>
      <c r="AF320" s="39">
        <v>0</v>
      </c>
      <c r="AG320" s="40"/>
      <c r="AH320" s="40"/>
      <c r="AI320" s="40"/>
      <c r="AJ320" s="39">
        <v>0</v>
      </c>
      <c r="AK320" s="40"/>
      <c r="AL320" s="40"/>
      <c r="AM320" s="40"/>
      <c r="AN320" s="39">
        <v>0</v>
      </c>
      <c r="AO320" s="40"/>
      <c r="AP320" s="39">
        <v>0</v>
      </c>
    </row>
    <row r="321" spans="3:42"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row>
    <row r="322" spans="3:42" ht="20.100000000000001" customHeight="1" x14ac:dyDescent="0.2">
      <c r="C322" s="42" t="s">
        <v>122</v>
      </c>
      <c r="D322" s="42"/>
      <c r="F322" s="44">
        <v>0</v>
      </c>
      <c r="G322" s="45"/>
      <c r="H322" s="45"/>
      <c r="I322" s="45"/>
      <c r="J322" s="44">
        <v>0</v>
      </c>
      <c r="K322" s="44">
        <v>0</v>
      </c>
      <c r="L322" s="44">
        <v>0</v>
      </c>
      <c r="M322" s="45"/>
      <c r="N322" s="44">
        <v>0</v>
      </c>
      <c r="O322" s="45"/>
      <c r="P322" s="45"/>
      <c r="Q322" s="45"/>
      <c r="R322" s="44">
        <v>0</v>
      </c>
      <c r="S322" s="44">
        <v>0</v>
      </c>
      <c r="T322" s="44">
        <v>0</v>
      </c>
      <c r="U322" s="44">
        <v>0</v>
      </c>
      <c r="V322" s="44">
        <v>0</v>
      </c>
      <c r="W322" s="45"/>
      <c r="X322" s="44">
        <v>0</v>
      </c>
      <c r="Y322" s="44">
        <v>0</v>
      </c>
      <c r="Z322" s="44">
        <v>0</v>
      </c>
      <c r="AA322" s="44">
        <v>0</v>
      </c>
      <c r="AB322" s="44">
        <v>0</v>
      </c>
      <c r="AC322" s="44">
        <v>0</v>
      </c>
      <c r="AD322" s="44">
        <v>0</v>
      </c>
      <c r="AE322" s="45"/>
      <c r="AF322" s="44">
        <v>0</v>
      </c>
      <c r="AG322" s="45"/>
      <c r="AH322" s="45"/>
      <c r="AI322" s="45"/>
      <c r="AJ322" s="44">
        <v>0</v>
      </c>
      <c r="AK322" s="45"/>
      <c r="AL322" s="45"/>
      <c r="AM322" s="45"/>
      <c r="AN322" s="44">
        <v>0</v>
      </c>
      <c r="AO322" s="45"/>
      <c r="AP322" s="44">
        <v>0</v>
      </c>
    </row>
    <row r="323" spans="3:42"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row>
    <row r="324" spans="3:42"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row>
    <row r="325" spans="3:42" ht="20.100000000000001" customHeight="1" x14ac:dyDescent="0.2">
      <c r="D325" s="2" t="s">
        <v>124</v>
      </c>
      <c r="F325" s="37">
        <v>0</v>
      </c>
      <c r="G325" s="37"/>
      <c r="H325" s="37"/>
      <c r="I325" s="37"/>
      <c r="J325" s="37">
        <v>2</v>
      </c>
      <c r="K325" s="37">
        <v>0</v>
      </c>
      <c r="L325" s="37">
        <v>0</v>
      </c>
      <c r="M325" s="37"/>
      <c r="N325" s="37">
        <v>2</v>
      </c>
      <c r="O325" s="37"/>
      <c r="P325" s="37"/>
      <c r="Q325" s="37"/>
      <c r="R325" s="37">
        <v>0</v>
      </c>
      <c r="S325" s="37">
        <v>0</v>
      </c>
      <c r="T325" s="37">
        <v>2</v>
      </c>
      <c r="U325" s="37">
        <v>0</v>
      </c>
      <c r="V325" s="37">
        <v>0</v>
      </c>
      <c r="W325" s="37"/>
      <c r="X325" s="37">
        <v>0</v>
      </c>
      <c r="Y325" s="37">
        <v>0</v>
      </c>
      <c r="Z325" s="37">
        <v>0</v>
      </c>
      <c r="AA325" s="37">
        <v>0</v>
      </c>
      <c r="AB325" s="37">
        <v>0</v>
      </c>
      <c r="AC325" s="37">
        <v>0</v>
      </c>
      <c r="AD325" s="37">
        <v>0</v>
      </c>
      <c r="AE325" s="37"/>
      <c r="AF325" s="37">
        <v>2</v>
      </c>
      <c r="AG325" s="37"/>
      <c r="AH325" s="37"/>
      <c r="AI325" s="37"/>
      <c r="AJ325" s="37">
        <v>0</v>
      </c>
      <c r="AK325" s="37"/>
      <c r="AL325" s="37"/>
      <c r="AM325" s="37"/>
      <c r="AN325" s="37">
        <v>0</v>
      </c>
      <c r="AO325" s="37"/>
      <c r="AP325" s="37">
        <v>0</v>
      </c>
    </row>
    <row r="326" spans="3:42" ht="20.100000000000001" customHeight="1" x14ac:dyDescent="0.2">
      <c r="D326" s="38" t="s">
        <v>173</v>
      </c>
      <c r="F326" s="39">
        <v>1</v>
      </c>
      <c r="G326" s="40"/>
      <c r="H326" s="40"/>
      <c r="I326" s="40"/>
      <c r="J326" s="39">
        <v>0</v>
      </c>
      <c r="K326" s="39">
        <v>1</v>
      </c>
      <c r="L326" s="39">
        <v>0</v>
      </c>
      <c r="M326" s="40"/>
      <c r="N326" s="39">
        <v>1</v>
      </c>
      <c r="O326" s="40"/>
      <c r="P326" s="40"/>
      <c r="Q326" s="40"/>
      <c r="R326" s="39">
        <v>0</v>
      </c>
      <c r="S326" s="39">
        <v>0</v>
      </c>
      <c r="T326" s="39">
        <v>0</v>
      </c>
      <c r="U326" s="39">
        <v>0</v>
      </c>
      <c r="V326" s="39">
        <v>0</v>
      </c>
      <c r="W326" s="40"/>
      <c r="X326" s="39">
        <v>0</v>
      </c>
      <c r="Y326" s="39">
        <v>0</v>
      </c>
      <c r="Z326" s="39">
        <v>0</v>
      </c>
      <c r="AA326" s="39">
        <v>1</v>
      </c>
      <c r="AB326" s="39">
        <v>0</v>
      </c>
      <c r="AC326" s="39">
        <v>0</v>
      </c>
      <c r="AD326" s="39">
        <v>0</v>
      </c>
      <c r="AE326" s="40"/>
      <c r="AF326" s="39">
        <v>1</v>
      </c>
      <c r="AG326" s="40"/>
      <c r="AH326" s="40"/>
      <c r="AI326" s="40"/>
      <c r="AJ326" s="39">
        <v>1</v>
      </c>
      <c r="AK326" s="40"/>
      <c r="AL326" s="40"/>
      <c r="AM326" s="40"/>
      <c r="AN326" s="39">
        <v>0</v>
      </c>
      <c r="AO326" s="40"/>
      <c r="AP326" s="39">
        <v>0</v>
      </c>
    </row>
    <row r="327" spans="3:42" ht="20.100000000000001" customHeight="1" x14ac:dyDescent="0.2">
      <c r="D327" s="2" t="s">
        <v>113</v>
      </c>
      <c r="F327" s="37">
        <v>1</v>
      </c>
      <c r="G327" s="37"/>
      <c r="H327" s="37"/>
      <c r="I327" s="37"/>
      <c r="J327" s="37">
        <v>0</v>
      </c>
      <c r="K327" s="37">
        <v>0</v>
      </c>
      <c r="L327" s="37">
        <v>0</v>
      </c>
      <c r="M327" s="37"/>
      <c r="N327" s="37">
        <v>0</v>
      </c>
      <c r="O327" s="37"/>
      <c r="P327" s="37"/>
      <c r="Q327" s="37"/>
      <c r="R327" s="37">
        <v>0</v>
      </c>
      <c r="S327" s="37">
        <v>0</v>
      </c>
      <c r="T327" s="37">
        <v>0</v>
      </c>
      <c r="U327" s="37">
        <v>0</v>
      </c>
      <c r="V327" s="37">
        <v>0</v>
      </c>
      <c r="W327" s="37"/>
      <c r="X327" s="37">
        <v>0</v>
      </c>
      <c r="Y327" s="37">
        <v>0</v>
      </c>
      <c r="Z327" s="37">
        <v>1</v>
      </c>
      <c r="AA327" s="37">
        <v>0</v>
      </c>
      <c r="AB327" s="37">
        <v>0</v>
      </c>
      <c r="AC327" s="37">
        <v>0</v>
      </c>
      <c r="AD327" s="37">
        <v>0</v>
      </c>
      <c r="AE327" s="37"/>
      <c r="AF327" s="37">
        <v>1</v>
      </c>
      <c r="AG327" s="37"/>
      <c r="AH327" s="37"/>
      <c r="AI327" s="37"/>
      <c r="AJ327" s="37">
        <v>0</v>
      </c>
      <c r="AK327" s="37"/>
      <c r="AL327" s="37"/>
      <c r="AM327" s="37"/>
      <c r="AN327" s="37">
        <v>0</v>
      </c>
      <c r="AO327" s="37"/>
      <c r="AP327" s="37">
        <v>0</v>
      </c>
    </row>
    <row r="328" spans="3:42" ht="20.100000000000001" customHeight="1" x14ac:dyDescent="0.2">
      <c r="D328" s="38" t="s">
        <v>101</v>
      </c>
      <c r="F328" s="39">
        <v>0</v>
      </c>
      <c r="G328" s="40"/>
      <c r="H328" s="40"/>
      <c r="I328" s="40"/>
      <c r="J328" s="39">
        <v>0</v>
      </c>
      <c r="K328" s="39">
        <v>0</v>
      </c>
      <c r="L328" s="39">
        <v>0</v>
      </c>
      <c r="M328" s="40"/>
      <c r="N328" s="39">
        <v>0</v>
      </c>
      <c r="O328" s="40"/>
      <c r="P328" s="40"/>
      <c r="Q328" s="40"/>
      <c r="R328" s="39">
        <v>0</v>
      </c>
      <c r="S328" s="39">
        <v>0</v>
      </c>
      <c r="T328" s="39">
        <v>0</v>
      </c>
      <c r="U328" s="39">
        <v>0</v>
      </c>
      <c r="V328" s="39">
        <v>0</v>
      </c>
      <c r="W328" s="40"/>
      <c r="X328" s="39">
        <v>0</v>
      </c>
      <c r="Y328" s="39">
        <v>0</v>
      </c>
      <c r="Z328" s="39">
        <v>0</v>
      </c>
      <c r="AA328" s="39">
        <v>0</v>
      </c>
      <c r="AB328" s="39">
        <v>0</v>
      </c>
      <c r="AC328" s="39">
        <v>0</v>
      </c>
      <c r="AD328" s="39">
        <v>0</v>
      </c>
      <c r="AE328" s="40"/>
      <c r="AF328" s="39">
        <v>0</v>
      </c>
      <c r="AG328" s="40"/>
      <c r="AH328" s="40"/>
      <c r="AI328" s="40"/>
      <c r="AJ328" s="39">
        <v>0</v>
      </c>
      <c r="AK328" s="40"/>
      <c r="AL328" s="40"/>
      <c r="AM328" s="40"/>
      <c r="AN328" s="39">
        <v>0</v>
      </c>
      <c r="AO328" s="40"/>
      <c r="AP328" s="39">
        <v>0</v>
      </c>
    </row>
    <row r="329" spans="3:42" ht="20.100000000000001" customHeight="1" x14ac:dyDescent="0.2">
      <c r="D329" s="2" t="s">
        <v>115</v>
      </c>
      <c r="F329" s="37">
        <v>0</v>
      </c>
      <c r="G329" s="37"/>
      <c r="H329" s="37"/>
      <c r="I329" s="37"/>
      <c r="J329" s="37">
        <v>0</v>
      </c>
      <c r="K329" s="37">
        <v>0</v>
      </c>
      <c r="L329" s="37">
        <v>0</v>
      </c>
      <c r="M329" s="37"/>
      <c r="N329" s="37">
        <v>0</v>
      </c>
      <c r="O329" s="37"/>
      <c r="P329" s="37"/>
      <c r="Q329" s="37"/>
      <c r="R329" s="37">
        <v>0</v>
      </c>
      <c r="S329" s="37">
        <v>0</v>
      </c>
      <c r="T329" s="37">
        <v>0</v>
      </c>
      <c r="U329" s="37">
        <v>0</v>
      </c>
      <c r="V329" s="37">
        <v>0</v>
      </c>
      <c r="W329" s="37"/>
      <c r="X329" s="37">
        <v>0</v>
      </c>
      <c r="Y329" s="37">
        <v>0</v>
      </c>
      <c r="Z329" s="37">
        <v>0</v>
      </c>
      <c r="AA329" s="37">
        <v>0</v>
      </c>
      <c r="AB329" s="37">
        <v>0</v>
      </c>
      <c r="AC329" s="37">
        <v>0</v>
      </c>
      <c r="AD329" s="37">
        <v>0</v>
      </c>
      <c r="AE329" s="37"/>
      <c r="AF329" s="37">
        <v>0</v>
      </c>
      <c r="AG329" s="37"/>
      <c r="AH329" s="37"/>
      <c r="AI329" s="37"/>
      <c r="AJ329" s="37">
        <v>0</v>
      </c>
      <c r="AK329" s="37"/>
      <c r="AL329" s="37"/>
      <c r="AM329" s="37"/>
      <c r="AN329" s="37">
        <v>0</v>
      </c>
      <c r="AO329" s="37"/>
      <c r="AP329" s="37">
        <v>0</v>
      </c>
    </row>
    <row r="330" spans="3:42" ht="20.100000000000001" customHeight="1" x14ac:dyDescent="0.2">
      <c r="D330" s="38" t="s">
        <v>116</v>
      </c>
      <c r="F330" s="39">
        <v>0</v>
      </c>
      <c r="G330" s="40"/>
      <c r="H330" s="40"/>
      <c r="I330" s="40"/>
      <c r="J330" s="39">
        <v>0</v>
      </c>
      <c r="K330" s="39">
        <v>0</v>
      </c>
      <c r="L330" s="39">
        <v>0</v>
      </c>
      <c r="M330" s="40"/>
      <c r="N330" s="39">
        <v>0</v>
      </c>
      <c r="O330" s="40"/>
      <c r="P330" s="40"/>
      <c r="Q330" s="40"/>
      <c r="R330" s="39">
        <v>0</v>
      </c>
      <c r="S330" s="39">
        <v>0</v>
      </c>
      <c r="T330" s="39">
        <v>0</v>
      </c>
      <c r="U330" s="39">
        <v>0</v>
      </c>
      <c r="V330" s="39">
        <v>0</v>
      </c>
      <c r="W330" s="40"/>
      <c r="X330" s="39">
        <v>0</v>
      </c>
      <c r="Y330" s="39">
        <v>0</v>
      </c>
      <c r="Z330" s="39">
        <v>0</v>
      </c>
      <c r="AA330" s="39">
        <v>0</v>
      </c>
      <c r="AB330" s="39">
        <v>0</v>
      </c>
      <c r="AC330" s="39">
        <v>0</v>
      </c>
      <c r="AD330" s="39">
        <v>0</v>
      </c>
      <c r="AE330" s="40"/>
      <c r="AF330" s="39">
        <v>0</v>
      </c>
      <c r="AG330" s="40"/>
      <c r="AH330" s="40"/>
      <c r="AI330" s="40"/>
      <c r="AJ330" s="39">
        <v>0</v>
      </c>
      <c r="AK330" s="40"/>
      <c r="AL330" s="40"/>
      <c r="AM330" s="40"/>
      <c r="AN330" s="39">
        <v>0</v>
      </c>
      <c r="AO330" s="40"/>
      <c r="AP330" s="39">
        <v>0</v>
      </c>
    </row>
    <row r="331" spans="3:42" ht="20.100000000000001" customHeight="1" x14ac:dyDescent="0.2">
      <c r="D331" s="2" t="s">
        <v>117</v>
      </c>
      <c r="F331" s="37">
        <v>0</v>
      </c>
      <c r="G331" s="37"/>
      <c r="H331" s="37"/>
      <c r="I331" s="37"/>
      <c r="J331" s="37">
        <v>0</v>
      </c>
      <c r="K331" s="37">
        <v>0</v>
      </c>
      <c r="L331" s="37">
        <v>0</v>
      </c>
      <c r="M331" s="37"/>
      <c r="N331" s="37">
        <v>0</v>
      </c>
      <c r="O331" s="37"/>
      <c r="P331" s="37"/>
      <c r="Q331" s="37"/>
      <c r="R331" s="37">
        <v>0</v>
      </c>
      <c r="S331" s="37">
        <v>0</v>
      </c>
      <c r="T331" s="37">
        <v>0</v>
      </c>
      <c r="U331" s="37">
        <v>0</v>
      </c>
      <c r="V331" s="37">
        <v>0</v>
      </c>
      <c r="W331" s="37"/>
      <c r="X331" s="37">
        <v>0</v>
      </c>
      <c r="Y331" s="37">
        <v>0</v>
      </c>
      <c r="Z331" s="37">
        <v>0</v>
      </c>
      <c r="AA331" s="37">
        <v>0</v>
      </c>
      <c r="AB331" s="37">
        <v>0</v>
      </c>
      <c r="AC331" s="37">
        <v>0</v>
      </c>
      <c r="AD331" s="37">
        <v>0</v>
      </c>
      <c r="AE331" s="37"/>
      <c r="AF331" s="37">
        <v>0</v>
      </c>
      <c r="AG331" s="37"/>
      <c r="AH331" s="37"/>
      <c r="AI331" s="37"/>
      <c r="AJ331" s="37">
        <v>0</v>
      </c>
      <c r="AK331" s="37"/>
      <c r="AL331" s="37"/>
      <c r="AM331" s="37"/>
      <c r="AN331" s="37">
        <v>0</v>
      </c>
      <c r="AO331" s="37"/>
      <c r="AP331" s="37">
        <v>0</v>
      </c>
    </row>
    <row r="332" spans="3:42" ht="20.100000000000001" customHeight="1" x14ac:dyDescent="0.2">
      <c r="D332" s="38" t="s">
        <v>105</v>
      </c>
      <c r="F332" s="39">
        <v>0</v>
      </c>
      <c r="G332" s="40"/>
      <c r="H332" s="40"/>
      <c r="I332" s="40"/>
      <c r="J332" s="39">
        <v>0</v>
      </c>
      <c r="K332" s="39">
        <v>0</v>
      </c>
      <c r="L332" s="39">
        <v>0</v>
      </c>
      <c r="M332" s="40"/>
      <c r="N332" s="39">
        <v>0</v>
      </c>
      <c r="O332" s="40"/>
      <c r="P332" s="40"/>
      <c r="Q332" s="40"/>
      <c r="R332" s="39">
        <v>0</v>
      </c>
      <c r="S332" s="39">
        <v>0</v>
      </c>
      <c r="T332" s="39">
        <v>0</v>
      </c>
      <c r="U332" s="39">
        <v>0</v>
      </c>
      <c r="V332" s="39">
        <v>0</v>
      </c>
      <c r="W332" s="40"/>
      <c r="X332" s="39">
        <v>0</v>
      </c>
      <c r="Y332" s="39">
        <v>0</v>
      </c>
      <c r="Z332" s="39">
        <v>0</v>
      </c>
      <c r="AA332" s="39">
        <v>0</v>
      </c>
      <c r="AB332" s="39">
        <v>0</v>
      </c>
      <c r="AC332" s="39">
        <v>0</v>
      </c>
      <c r="AD332" s="39">
        <v>0</v>
      </c>
      <c r="AE332" s="40"/>
      <c r="AF332" s="39">
        <v>0</v>
      </c>
      <c r="AG332" s="40"/>
      <c r="AH332" s="40"/>
      <c r="AI332" s="40"/>
      <c r="AJ332" s="39">
        <v>0</v>
      </c>
      <c r="AK332" s="40"/>
      <c r="AL332" s="40"/>
      <c r="AM332" s="40"/>
      <c r="AN332" s="39">
        <v>0</v>
      </c>
      <c r="AO332" s="40"/>
      <c r="AP332" s="39">
        <v>0</v>
      </c>
    </row>
    <row r="333" spans="3:42" ht="20.100000000000001" customHeight="1" x14ac:dyDescent="0.2">
      <c r="D333" s="2" t="s">
        <v>244</v>
      </c>
      <c r="F333" s="37">
        <v>1</v>
      </c>
      <c r="G333" s="37"/>
      <c r="H333" s="37"/>
      <c r="I333" s="37"/>
      <c r="J333" s="37">
        <v>0</v>
      </c>
      <c r="K333" s="37">
        <v>0</v>
      </c>
      <c r="L333" s="37">
        <v>0</v>
      </c>
      <c r="M333" s="37"/>
      <c r="N333" s="37">
        <v>0</v>
      </c>
      <c r="O333" s="37"/>
      <c r="P333" s="37"/>
      <c r="Q333" s="37"/>
      <c r="R333" s="37">
        <v>0</v>
      </c>
      <c r="S333" s="37">
        <v>0</v>
      </c>
      <c r="T333" s="37">
        <v>0</v>
      </c>
      <c r="U333" s="37">
        <v>0</v>
      </c>
      <c r="V333" s="37">
        <v>0</v>
      </c>
      <c r="W333" s="37"/>
      <c r="X333" s="37">
        <v>0</v>
      </c>
      <c r="Y333" s="37">
        <v>0</v>
      </c>
      <c r="Z333" s="37">
        <v>0</v>
      </c>
      <c r="AA333" s="37">
        <v>0</v>
      </c>
      <c r="AB333" s="37">
        <v>0</v>
      </c>
      <c r="AC333" s="37">
        <v>0</v>
      </c>
      <c r="AD333" s="37">
        <v>0</v>
      </c>
      <c r="AE333" s="37"/>
      <c r="AF333" s="37">
        <v>0</v>
      </c>
      <c r="AG333" s="37"/>
      <c r="AH333" s="37"/>
      <c r="AI333" s="37"/>
      <c r="AJ333" s="37">
        <v>1</v>
      </c>
      <c r="AK333" s="37"/>
      <c r="AL333" s="37"/>
      <c r="AM333" s="37"/>
      <c r="AN333" s="37">
        <v>0</v>
      </c>
      <c r="AO333" s="37"/>
      <c r="AP333" s="37">
        <v>0</v>
      </c>
    </row>
    <row r="334" spans="3:42" ht="20.100000000000001" customHeight="1" x14ac:dyDescent="0.2">
      <c r="D334" s="38" t="s">
        <v>245</v>
      </c>
      <c r="F334" s="39">
        <v>0</v>
      </c>
      <c r="G334" s="40"/>
      <c r="H334" s="40"/>
      <c r="I334" s="40"/>
      <c r="J334" s="39">
        <v>0</v>
      </c>
      <c r="K334" s="39">
        <v>0</v>
      </c>
      <c r="L334" s="39">
        <v>0</v>
      </c>
      <c r="M334" s="40"/>
      <c r="N334" s="39">
        <v>0</v>
      </c>
      <c r="O334" s="40"/>
      <c r="P334" s="40"/>
      <c r="Q334" s="40"/>
      <c r="R334" s="39">
        <v>0</v>
      </c>
      <c r="S334" s="39">
        <v>0</v>
      </c>
      <c r="T334" s="39">
        <v>0</v>
      </c>
      <c r="U334" s="39">
        <v>0</v>
      </c>
      <c r="V334" s="39">
        <v>0</v>
      </c>
      <c r="W334" s="40"/>
      <c r="X334" s="39">
        <v>0</v>
      </c>
      <c r="Y334" s="39">
        <v>0</v>
      </c>
      <c r="Z334" s="39">
        <v>0</v>
      </c>
      <c r="AA334" s="39">
        <v>0</v>
      </c>
      <c r="AB334" s="39">
        <v>0</v>
      </c>
      <c r="AC334" s="39">
        <v>0</v>
      </c>
      <c r="AD334" s="39">
        <v>0</v>
      </c>
      <c r="AE334" s="40"/>
      <c r="AF334" s="39">
        <v>0</v>
      </c>
      <c r="AG334" s="40"/>
      <c r="AH334" s="40"/>
      <c r="AI334" s="40"/>
      <c r="AJ334" s="39">
        <v>0</v>
      </c>
      <c r="AK334" s="40"/>
      <c r="AL334" s="40"/>
      <c r="AM334" s="40"/>
      <c r="AN334" s="39">
        <v>0</v>
      </c>
      <c r="AO334" s="40"/>
      <c r="AP334" s="39">
        <v>0</v>
      </c>
    </row>
    <row r="335" spans="3:42" ht="20.100000000000001" customHeight="1" x14ac:dyDescent="0.2">
      <c r="D335" s="2" t="s">
        <v>246</v>
      </c>
      <c r="F335" s="37">
        <v>0</v>
      </c>
      <c r="G335" s="37"/>
      <c r="H335" s="37"/>
      <c r="I335" s="37"/>
      <c r="J335" s="37">
        <v>0</v>
      </c>
      <c r="K335" s="37">
        <v>0</v>
      </c>
      <c r="L335" s="37">
        <v>0</v>
      </c>
      <c r="M335" s="37"/>
      <c r="N335" s="37">
        <v>0</v>
      </c>
      <c r="O335" s="37"/>
      <c r="P335" s="37"/>
      <c r="Q335" s="37"/>
      <c r="R335" s="37">
        <v>0</v>
      </c>
      <c r="S335" s="37">
        <v>0</v>
      </c>
      <c r="T335" s="37">
        <v>0</v>
      </c>
      <c r="U335" s="37">
        <v>0</v>
      </c>
      <c r="V335" s="37">
        <v>0</v>
      </c>
      <c r="W335" s="37"/>
      <c r="X335" s="37">
        <v>0</v>
      </c>
      <c r="Y335" s="37">
        <v>0</v>
      </c>
      <c r="Z335" s="37">
        <v>0</v>
      </c>
      <c r="AA335" s="37">
        <v>0</v>
      </c>
      <c r="AB335" s="37">
        <v>0</v>
      </c>
      <c r="AC335" s="37">
        <v>0</v>
      </c>
      <c r="AD335" s="37">
        <v>0</v>
      </c>
      <c r="AE335" s="37"/>
      <c r="AF335" s="37">
        <v>0</v>
      </c>
      <c r="AG335" s="37"/>
      <c r="AH335" s="37"/>
      <c r="AI335" s="37"/>
      <c r="AJ335" s="37">
        <v>0</v>
      </c>
      <c r="AK335" s="37"/>
      <c r="AL335" s="37"/>
      <c r="AM335" s="37"/>
      <c r="AN335" s="37">
        <v>0</v>
      </c>
      <c r="AO335" s="37"/>
      <c r="AP335" s="37">
        <v>0</v>
      </c>
    </row>
    <row r="336" spans="3:42" ht="20.100000000000001" customHeight="1" x14ac:dyDescent="0.2">
      <c r="D336" s="38" t="s">
        <v>247</v>
      </c>
      <c r="F336" s="39">
        <v>0</v>
      </c>
      <c r="G336" s="40"/>
      <c r="H336" s="40"/>
      <c r="I336" s="40"/>
      <c r="J336" s="39">
        <v>0</v>
      </c>
      <c r="K336" s="39">
        <v>0</v>
      </c>
      <c r="L336" s="39">
        <v>0</v>
      </c>
      <c r="M336" s="40"/>
      <c r="N336" s="39">
        <v>0</v>
      </c>
      <c r="O336" s="40"/>
      <c r="P336" s="40"/>
      <c r="Q336" s="40"/>
      <c r="R336" s="39">
        <v>0</v>
      </c>
      <c r="S336" s="39">
        <v>0</v>
      </c>
      <c r="T336" s="39">
        <v>0</v>
      </c>
      <c r="U336" s="39">
        <v>0</v>
      </c>
      <c r="V336" s="39">
        <v>0</v>
      </c>
      <c r="W336" s="40"/>
      <c r="X336" s="39">
        <v>0</v>
      </c>
      <c r="Y336" s="39">
        <v>0</v>
      </c>
      <c r="Z336" s="39">
        <v>0</v>
      </c>
      <c r="AA336" s="39">
        <v>0</v>
      </c>
      <c r="AB336" s="39">
        <v>0</v>
      </c>
      <c r="AC336" s="39">
        <v>0</v>
      </c>
      <c r="AD336" s="39">
        <v>0</v>
      </c>
      <c r="AE336" s="40"/>
      <c r="AF336" s="39">
        <v>0</v>
      </c>
      <c r="AG336" s="40"/>
      <c r="AH336" s="40"/>
      <c r="AI336" s="40"/>
      <c r="AJ336" s="39">
        <v>0</v>
      </c>
      <c r="AK336" s="40"/>
      <c r="AL336" s="40"/>
      <c r="AM336" s="40"/>
      <c r="AN336" s="39">
        <v>0</v>
      </c>
      <c r="AO336" s="40"/>
      <c r="AP336" s="39">
        <v>0</v>
      </c>
    </row>
    <row r="337" spans="1:42" ht="20.100000000000001" customHeight="1" x14ac:dyDescent="0.2">
      <c r="D337" s="2" t="s">
        <v>120</v>
      </c>
      <c r="F337" s="37">
        <v>0</v>
      </c>
      <c r="G337" s="37"/>
      <c r="H337" s="37"/>
      <c r="I337" s="37"/>
      <c r="J337" s="37">
        <v>0</v>
      </c>
      <c r="K337" s="37">
        <v>0</v>
      </c>
      <c r="L337" s="37">
        <v>0</v>
      </c>
      <c r="M337" s="37"/>
      <c r="N337" s="37">
        <v>0</v>
      </c>
      <c r="O337" s="37"/>
      <c r="P337" s="37"/>
      <c r="Q337" s="37"/>
      <c r="R337" s="37">
        <v>0</v>
      </c>
      <c r="S337" s="37">
        <v>0</v>
      </c>
      <c r="T337" s="37">
        <v>0</v>
      </c>
      <c r="U337" s="37">
        <v>0</v>
      </c>
      <c r="V337" s="37">
        <v>0</v>
      </c>
      <c r="W337" s="37"/>
      <c r="X337" s="37">
        <v>0</v>
      </c>
      <c r="Y337" s="37">
        <v>0</v>
      </c>
      <c r="Z337" s="37">
        <v>0</v>
      </c>
      <c r="AA337" s="37">
        <v>0</v>
      </c>
      <c r="AB337" s="37">
        <v>0</v>
      </c>
      <c r="AC337" s="37">
        <v>0</v>
      </c>
      <c r="AD337" s="37">
        <v>0</v>
      </c>
      <c r="AE337" s="37"/>
      <c r="AF337" s="37">
        <v>0</v>
      </c>
      <c r="AG337" s="37"/>
      <c r="AH337" s="37"/>
      <c r="AI337" s="37"/>
      <c r="AJ337" s="37">
        <v>0</v>
      </c>
      <c r="AK337" s="37"/>
      <c r="AL337" s="37"/>
      <c r="AM337" s="37"/>
      <c r="AN337" s="37">
        <v>0</v>
      </c>
      <c r="AO337" s="37"/>
      <c r="AP337" s="37">
        <v>0</v>
      </c>
    </row>
    <row r="338" spans="1:42" ht="20.100000000000001" customHeight="1" x14ac:dyDescent="0.2">
      <c r="D338" s="38" t="s">
        <v>248</v>
      </c>
      <c r="F338" s="39">
        <v>0</v>
      </c>
      <c r="G338" s="40"/>
      <c r="H338" s="40"/>
      <c r="I338" s="40"/>
      <c r="J338" s="39">
        <v>1</v>
      </c>
      <c r="K338" s="39">
        <v>0</v>
      </c>
      <c r="L338" s="39">
        <v>0</v>
      </c>
      <c r="M338" s="40"/>
      <c r="N338" s="39">
        <v>1</v>
      </c>
      <c r="O338" s="40"/>
      <c r="P338" s="40"/>
      <c r="Q338" s="40"/>
      <c r="R338" s="39">
        <v>0</v>
      </c>
      <c r="S338" s="39">
        <v>1</v>
      </c>
      <c r="T338" s="39">
        <v>0</v>
      </c>
      <c r="U338" s="39">
        <v>0</v>
      </c>
      <c r="V338" s="39">
        <v>0</v>
      </c>
      <c r="W338" s="40"/>
      <c r="X338" s="39">
        <v>0</v>
      </c>
      <c r="Y338" s="39">
        <v>0</v>
      </c>
      <c r="Z338" s="39">
        <v>0</v>
      </c>
      <c r="AA338" s="39">
        <v>0</v>
      </c>
      <c r="AB338" s="39">
        <v>0</v>
      </c>
      <c r="AC338" s="39">
        <v>0</v>
      </c>
      <c r="AD338" s="39">
        <v>0</v>
      </c>
      <c r="AE338" s="40"/>
      <c r="AF338" s="39">
        <v>1</v>
      </c>
      <c r="AG338" s="40"/>
      <c r="AH338" s="40"/>
      <c r="AI338" s="40"/>
      <c r="AJ338" s="39">
        <v>0</v>
      </c>
      <c r="AK338" s="40"/>
      <c r="AL338" s="40"/>
      <c r="AM338" s="40"/>
      <c r="AN338" s="39">
        <v>0</v>
      </c>
      <c r="AO338" s="40"/>
      <c r="AP338" s="39">
        <v>0</v>
      </c>
    </row>
    <row r="339" spans="1:42"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row>
    <row r="340" spans="1:42" s="1" customFormat="1" ht="20.100000000000001" customHeight="1" x14ac:dyDescent="0.2">
      <c r="A340" s="3"/>
      <c r="B340" s="6"/>
      <c r="C340" s="42" t="s">
        <v>180</v>
      </c>
      <c r="D340" s="42"/>
      <c r="E340" s="5"/>
      <c r="F340" s="44">
        <v>3</v>
      </c>
      <c r="G340" s="45"/>
      <c r="H340" s="45"/>
      <c r="I340" s="45"/>
      <c r="J340" s="44">
        <v>3</v>
      </c>
      <c r="K340" s="44">
        <v>1</v>
      </c>
      <c r="L340" s="44">
        <v>0</v>
      </c>
      <c r="M340" s="45"/>
      <c r="N340" s="44">
        <v>4</v>
      </c>
      <c r="O340" s="45"/>
      <c r="P340" s="45"/>
      <c r="Q340" s="45"/>
      <c r="R340" s="44">
        <v>0</v>
      </c>
      <c r="S340" s="44">
        <v>1</v>
      </c>
      <c r="T340" s="44">
        <v>2</v>
      </c>
      <c r="U340" s="44">
        <v>0</v>
      </c>
      <c r="V340" s="44">
        <v>0</v>
      </c>
      <c r="W340" s="45"/>
      <c r="X340" s="44">
        <v>0</v>
      </c>
      <c r="Y340" s="44">
        <v>0</v>
      </c>
      <c r="Z340" s="44">
        <v>1</v>
      </c>
      <c r="AA340" s="44">
        <v>1</v>
      </c>
      <c r="AB340" s="44">
        <v>0</v>
      </c>
      <c r="AC340" s="44">
        <v>0</v>
      </c>
      <c r="AD340" s="44">
        <v>0</v>
      </c>
      <c r="AE340" s="45"/>
      <c r="AF340" s="44">
        <v>5</v>
      </c>
      <c r="AG340" s="45"/>
      <c r="AH340" s="45"/>
      <c r="AI340" s="45"/>
      <c r="AJ340" s="44">
        <v>2</v>
      </c>
      <c r="AK340" s="45"/>
      <c r="AL340" s="45"/>
      <c r="AM340" s="45"/>
      <c r="AN340" s="44">
        <v>0</v>
      </c>
      <c r="AO340" s="45"/>
      <c r="AP340" s="44">
        <v>0</v>
      </c>
    </row>
    <row r="341" spans="1:42"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row>
    <row r="342" spans="1:42" s="1" customFormat="1" ht="20.100000000000001" customHeight="1" x14ac:dyDescent="0.25">
      <c r="A342" s="3"/>
      <c r="B342" s="49" t="s">
        <v>249</v>
      </c>
      <c r="C342" s="50"/>
      <c r="D342" s="50"/>
      <c r="E342" s="5"/>
      <c r="F342" s="51">
        <v>3</v>
      </c>
      <c r="G342" s="52"/>
      <c r="H342" s="52"/>
      <c r="I342" s="52"/>
      <c r="J342" s="51">
        <v>3</v>
      </c>
      <c r="K342" s="51">
        <v>1</v>
      </c>
      <c r="L342" s="51">
        <v>0</v>
      </c>
      <c r="M342" s="52"/>
      <c r="N342" s="51">
        <v>4</v>
      </c>
      <c r="O342" s="52"/>
      <c r="P342" s="52"/>
      <c r="Q342" s="52"/>
      <c r="R342" s="51">
        <v>0</v>
      </c>
      <c r="S342" s="51">
        <v>1</v>
      </c>
      <c r="T342" s="51">
        <v>2</v>
      </c>
      <c r="U342" s="51">
        <v>0</v>
      </c>
      <c r="V342" s="51">
        <v>0</v>
      </c>
      <c r="W342" s="52"/>
      <c r="X342" s="51">
        <v>0</v>
      </c>
      <c r="Y342" s="51">
        <v>0</v>
      </c>
      <c r="Z342" s="51">
        <v>1</v>
      </c>
      <c r="AA342" s="51">
        <v>1</v>
      </c>
      <c r="AB342" s="51">
        <v>0</v>
      </c>
      <c r="AC342" s="51">
        <v>0</v>
      </c>
      <c r="AD342" s="51">
        <v>0</v>
      </c>
      <c r="AE342" s="52"/>
      <c r="AF342" s="51">
        <v>5</v>
      </c>
      <c r="AG342" s="52"/>
      <c r="AH342" s="52"/>
      <c r="AI342" s="52"/>
      <c r="AJ342" s="51">
        <v>2</v>
      </c>
      <c r="AK342" s="52"/>
      <c r="AL342" s="52"/>
      <c r="AM342" s="52"/>
      <c r="AN342" s="51">
        <v>0</v>
      </c>
      <c r="AO342" s="52"/>
      <c r="AP342" s="51">
        <v>0</v>
      </c>
    </row>
    <row r="343" spans="1:42"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row>
    <row r="344" spans="1:42"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row>
    <row r="345" spans="1:42"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row>
    <row r="346" spans="1:42" ht="20.100000000000001" customHeight="1" x14ac:dyDescent="0.2">
      <c r="D346" s="2" t="s">
        <v>251</v>
      </c>
      <c r="F346" s="37">
        <v>0</v>
      </c>
      <c r="G346" s="37"/>
      <c r="H346" s="37"/>
      <c r="I346" s="37"/>
      <c r="J346" s="37">
        <v>0</v>
      </c>
      <c r="K346" s="37">
        <v>0</v>
      </c>
      <c r="L346" s="37">
        <v>0</v>
      </c>
      <c r="M346" s="37"/>
      <c r="N346" s="37">
        <v>0</v>
      </c>
      <c r="O346" s="37"/>
      <c r="P346" s="37"/>
      <c r="Q346" s="37"/>
      <c r="R346" s="37">
        <v>0</v>
      </c>
      <c r="S346" s="37">
        <v>0</v>
      </c>
      <c r="T346" s="37">
        <v>0</v>
      </c>
      <c r="U346" s="37">
        <v>0</v>
      </c>
      <c r="V346" s="37">
        <v>0</v>
      </c>
      <c r="W346" s="37"/>
      <c r="X346" s="37">
        <v>0</v>
      </c>
      <c r="Y346" s="37">
        <v>0</v>
      </c>
      <c r="Z346" s="37">
        <v>0</v>
      </c>
      <c r="AA346" s="37">
        <v>0</v>
      </c>
      <c r="AB346" s="37">
        <v>0</v>
      </c>
      <c r="AC346" s="37">
        <v>0</v>
      </c>
      <c r="AD346" s="37">
        <v>0</v>
      </c>
      <c r="AE346" s="37"/>
      <c r="AF346" s="37">
        <v>0</v>
      </c>
      <c r="AG346" s="37"/>
      <c r="AH346" s="37"/>
      <c r="AI346" s="37"/>
      <c r="AJ346" s="37">
        <v>0</v>
      </c>
      <c r="AK346" s="37"/>
      <c r="AL346" s="37"/>
      <c r="AM346" s="37"/>
      <c r="AN346" s="37">
        <v>0</v>
      </c>
      <c r="AO346" s="37"/>
      <c r="AP346" s="37">
        <v>0</v>
      </c>
    </row>
    <row r="347" spans="1:42" ht="20.100000000000001" customHeight="1" x14ac:dyDescent="0.2">
      <c r="D347" s="38" t="s">
        <v>252</v>
      </c>
      <c r="F347" s="39">
        <v>0</v>
      </c>
      <c r="G347" s="40"/>
      <c r="H347" s="40"/>
      <c r="I347" s="40"/>
      <c r="J347" s="39">
        <v>0</v>
      </c>
      <c r="K347" s="39">
        <v>0</v>
      </c>
      <c r="L347" s="39">
        <v>0</v>
      </c>
      <c r="M347" s="40"/>
      <c r="N347" s="39">
        <v>0</v>
      </c>
      <c r="O347" s="40"/>
      <c r="P347" s="40"/>
      <c r="Q347" s="40"/>
      <c r="R347" s="39">
        <v>0</v>
      </c>
      <c r="S347" s="39">
        <v>0</v>
      </c>
      <c r="T347" s="39">
        <v>0</v>
      </c>
      <c r="U347" s="39">
        <v>0</v>
      </c>
      <c r="V347" s="39">
        <v>0</v>
      </c>
      <c r="W347" s="40"/>
      <c r="X347" s="39">
        <v>0</v>
      </c>
      <c r="Y347" s="39">
        <v>0</v>
      </c>
      <c r="Z347" s="39">
        <v>0</v>
      </c>
      <c r="AA347" s="39">
        <v>0</v>
      </c>
      <c r="AB347" s="39">
        <v>0</v>
      </c>
      <c r="AC347" s="39">
        <v>0</v>
      </c>
      <c r="AD347" s="39">
        <v>0</v>
      </c>
      <c r="AE347" s="40"/>
      <c r="AF347" s="39">
        <v>0</v>
      </c>
      <c r="AG347" s="40"/>
      <c r="AH347" s="40"/>
      <c r="AI347" s="40"/>
      <c r="AJ347" s="39">
        <v>0</v>
      </c>
      <c r="AK347" s="40"/>
      <c r="AL347" s="40"/>
      <c r="AM347" s="40"/>
      <c r="AN347" s="39">
        <v>0</v>
      </c>
      <c r="AO347" s="40"/>
      <c r="AP347" s="39">
        <v>0</v>
      </c>
    </row>
    <row r="348" spans="1:42" ht="20.100000000000001" customHeight="1" x14ac:dyDescent="0.2">
      <c r="D348" s="2" t="s">
        <v>253</v>
      </c>
      <c r="F348" s="37">
        <v>0</v>
      </c>
      <c r="G348" s="37"/>
      <c r="H348" s="37"/>
      <c r="I348" s="37"/>
      <c r="J348" s="37">
        <v>0</v>
      </c>
      <c r="K348" s="37">
        <v>0</v>
      </c>
      <c r="L348" s="37">
        <v>0</v>
      </c>
      <c r="M348" s="37"/>
      <c r="N348" s="37">
        <v>0</v>
      </c>
      <c r="O348" s="37"/>
      <c r="P348" s="37"/>
      <c r="Q348" s="37"/>
      <c r="R348" s="37">
        <v>0</v>
      </c>
      <c r="S348" s="37">
        <v>0</v>
      </c>
      <c r="T348" s="37">
        <v>0</v>
      </c>
      <c r="U348" s="37">
        <v>0</v>
      </c>
      <c r="V348" s="37">
        <v>0</v>
      </c>
      <c r="W348" s="37"/>
      <c r="X348" s="37">
        <v>0</v>
      </c>
      <c r="Y348" s="37">
        <v>0</v>
      </c>
      <c r="Z348" s="37">
        <v>0</v>
      </c>
      <c r="AA348" s="37">
        <v>0</v>
      </c>
      <c r="AB348" s="37">
        <v>0</v>
      </c>
      <c r="AC348" s="37">
        <v>0</v>
      </c>
      <c r="AD348" s="37">
        <v>0</v>
      </c>
      <c r="AE348" s="37"/>
      <c r="AF348" s="37">
        <v>0</v>
      </c>
      <c r="AG348" s="37"/>
      <c r="AH348" s="37"/>
      <c r="AI348" s="37"/>
      <c r="AJ348" s="37">
        <v>0</v>
      </c>
      <c r="AK348" s="37"/>
      <c r="AL348" s="37"/>
      <c r="AM348" s="37"/>
      <c r="AN348" s="37">
        <v>0</v>
      </c>
      <c r="AO348" s="37"/>
      <c r="AP348" s="37">
        <v>0</v>
      </c>
    </row>
    <row r="349" spans="1:42" ht="20.100000000000001" customHeight="1" x14ac:dyDescent="0.2">
      <c r="D349" s="38" t="s">
        <v>254</v>
      </c>
      <c r="F349" s="39">
        <v>1</v>
      </c>
      <c r="G349" s="40"/>
      <c r="H349" s="40"/>
      <c r="I349" s="40"/>
      <c r="J349" s="39">
        <v>0</v>
      </c>
      <c r="K349" s="39">
        <v>0</v>
      </c>
      <c r="L349" s="39">
        <v>0</v>
      </c>
      <c r="M349" s="40"/>
      <c r="N349" s="39">
        <v>0</v>
      </c>
      <c r="O349" s="40"/>
      <c r="P349" s="40"/>
      <c r="Q349" s="40"/>
      <c r="R349" s="39">
        <v>0</v>
      </c>
      <c r="S349" s="39">
        <v>0</v>
      </c>
      <c r="T349" s="39">
        <v>0</v>
      </c>
      <c r="U349" s="39">
        <v>0</v>
      </c>
      <c r="V349" s="39">
        <v>0</v>
      </c>
      <c r="W349" s="40"/>
      <c r="X349" s="39">
        <v>0</v>
      </c>
      <c r="Y349" s="39">
        <v>0</v>
      </c>
      <c r="Z349" s="39">
        <v>0</v>
      </c>
      <c r="AA349" s="39">
        <v>0</v>
      </c>
      <c r="AB349" s="39">
        <v>0</v>
      </c>
      <c r="AC349" s="39">
        <v>0</v>
      </c>
      <c r="AD349" s="39">
        <v>0</v>
      </c>
      <c r="AE349" s="40"/>
      <c r="AF349" s="39">
        <v>0</v>
      </c>
      <c r="AG349" s="40"/>
      <c r="AH349" s="40"/>
      <c r="AI349" s="40"/>
      <c r="AJ349" s="39">
        <v>1</v>
      </c>
      <c r="AK349" s="40"/>
      <c r="AL349" s="40"/>
      <c r="AM349" s="40"/>
      <c r="AN349" s="39">
        <v>0</v>
      </c>
      <c r="AO349" s="40"/>
      <c r="AP349" s="39">
        <v>0</v>
      </c>
    </row>
    <row r="350" spans="1:42" ht="20.100000000000001" customHeight="1" x14ac:dyDescent="0.2">
      <c r="D350" s="2" t="s">
        <v>255</v>
      </c>
      <c r="F350" s="37">
        <v>1</v>
      </c>
      <c r="G350" s="37"/>
      <c r="H350" s="37"/>
      <c r="I350" s="37"/>
      <c r="J350" s="37">
        <v>0</v>
      </c>
      <c r="K350" s="37">
        <v>0</v>
      </c>
      <c r="L350" s="37">
        <v>0</v>
      </c>
      <c r="M350" s="37"/>
      <c r="N350" s="37">
        <v>0</v>
      </c>
      <c r="O350" s="37"/>
      <c r="P350" s="37"/>
      <c r="Q350" s="37"/>
      <c r="R350" s="37">
        <v>0</v>
      </c>
      <c r="S350" s="37">
        <v>0</v>
      </c>
      <c r="T350" s="37">
        <v>0</v>
      </c>
      <c r="U350" s="37">
        <v>0</v>
      </c>
      <c r="V350" s="37">
        <v>1</v>
      </c>
      <c r="W350" s="37"/>
      <c r="X350" s="37">
        <v>0</v>
      </c>
      <c r="Y350" s="37">
        <v>0</v>
      </c>
      <c r="Z350" s="37">
        <v>0</v>
      </c>
      <c r="AA350" s="37">
        <v>0</v>
      </c>
      <c r="AB350" s="37">
        <v>0</v>
      </c>
      <c r="AC350" s="37">
        <v>0</v>
      </c>
      <c r="AD350" s="37">
        <v>0</v>
      </c>
      <c r="AE350" s="37"/>
      <c r="AF350" s="37">
        <v>1</v>
      </c>
      <c r="AG350" s="37"/>
      <c r="AH350" s="37"/>
      <c r="AI350" s="37"/>
      <c r="AJ350" s="37">
        <v>0</v>
      </c>
      <c r="AK350" s="37"/>
      <c r="AL350" s="37"/>
      <c r="AM350" s="37"/>
      <c r="AN350" s="37">
        <v>0</v>
      </c>
      <c r="AO350" s="37"/>
      <c r="AP350" s="37">
        <v>0</v>
      </c>
    </row>
    <row r="351" spans="1:42" ht="20.100000000000001" customHeight="1" x14ac:dyDescent="0.2">
      <c r="D351" s="38" t="s">
        <v>256</v>
      </c>
      <c r="F351" s="39">
        <v>0</v>
      </c>
      <c r="G351" s="40"/>
      <c r="H351" s="40"/>
      <c r="I351" s="40"/>
      <c r="J351" s="39">
        <v>0</v>
      </c>
      <c r="K351" s="39">
        <v>0</v>
      </c>
      <c r="L351" s="39">
        <v>0</v>
      </c>
      <c r="M351" s="40"/>
      <c r="N351" s="39">
        <v>0</v>
      </c>
      <c r="O351" s="40"/>
      <c r="P351" s="40"/>
      <c r="Q351" s="40"/>
      <c r="R351" s="39">
        <v>0</v>
      </c>
      <c r="S351" s="39">
        <v>0</v>
      </c>
      <c r="T351" s="39">
        <v>0</v>
      </c>
      <c r="U351" s="39">
        <v>0</v>
      </c>
      <c r="V351" s="39">
        <v>0</v>
      </c>
      <c r="W351" s="40"/>
      <c r="X351" s="39">
        <v>0</v>
      </c>
      <c r="Y351" s="39">
        <v>0</v>
      </c>
      <c r="Z351" s="39">
        <v>0</v>
      </c>
      <c r="AA351" s="39">
        <v>0</v>
      </c>
      <c r="AB351" s="39">
        <v>0</v>
      </c>
      <c r="AC351" s="39">
        <v>0</v>
      </c>
      <c r="AD351" s="39">
        <v>0</v>
      </c>
      <c r="AE351" s="40"/>
      <c r="AF351" s="39">
        <v>0</v>
      </c>
      <c r="AG351" s="40"/>
      <c r="AH351" s="40"/>
      <c r="AI351" s="40"/>
      <c r="AJ351" s="39">
        <v>0</v>
      </c>
      <c r="AK351" s="40"/>
      <c r="AL351" s="40"/>
      <c r="AM351" s="40"/>
      <c r="AN351" s="39">
        <v>0</v>
      </c>
      <c r="AO351" s="40"/>
      <c r="AP351" s="39">
        <v>0</v>
      </c>
    </row>
    <row r="352" spans="1:42" ht="20.100000000000001" customHeight="1" x14ac:dyDescent="0.2">
      <c r="D352" s="2" t="s">
        <v>257</v>
      </c>
      <c r="F352" s="37">
        <v>0</v>
      </c>
      <c r="G352" s="37"/>
      <c r="H352" s="37"/>
      <c r="I352" s="37"/>
      <c r="J352" s="37">
        <v>0</v>
      </c>
      <c r="K352" s="37">
        <v>0</v>
      </c>
      <c r="L352" s="37">
        <v>0</v>
      </c>
      <c r="M352" s="37"/>
      <c r="N352" s="37">
        <v>0</v>
      </c>
      <c r="O352" s="37"/>
      <c r="P352" s="37"/>
      <c r="Q352" s="37"/>
      <c r="R352" s="37">
        <v>0</v>
      </c>
      <c r="S352" s="37">
        <v>0</v>
      </c>
      <c r="T352" s="37">
        <v>0</v>
      </c>
      <c r="U352" s="37">
        <v>0</v>
      </c>
      <c r="V352" s="37">
        <v>0</v>
      </c>
      <c r="W352" s="37"/>
      <c r="X352" s="37">
        <v>0</v>
      </c>
      <c r="Y352" s="37">
        <v>0</v>
      </c>
      <c r="Z352" s="37">
        <v>0</v>
      </c>
      <c r="AA352" s="37">
        <v>0</v>
      </c>
      <c r="AB352" s="37">
        <v>0</v>
      </c>
      <c r="AC352" s="37">
        <v>0</v>
      </c>
      <c r="AD352" s="37">
        <v>0</v>
      </c>
      <c r="AE352" s="37"/>
      <c r="AF352" s="37">
        <v>0</v>
      </c>
      <c r="AG352" s="37"/>
      <c r="AH352" s="37"/>
      <c r="AI352" s="37"/>
      <c r="AJ352" s="37">
        <v>0</v>
      </c>
      <c r="AK352" s="37"/>
      <c r="AL352" s="37"/>
      <c r="AM352" s="37"/>
      <c r="AN352" s="37">
        <v>0</v>
      </c>
      <c r="AO352" s="37"/>
      <c r="AP352" s="37">
        <v>0</v>
      </c>
    </row>
    <row r="353" spans="1:42" ht="20.100000000000001" customHeight="1" x14ac:dyDescent="0.2">
      <c r="D353" s="38" t="s">
        <v>258</v>
      </c>
      <c r="F353" s="39">
        <v>0</v>
      </c>
      <c r="G353" s="40"/>
      <c r="H353" s="40"/>
      <c r="I353" s="40"/>
      <c r="J353" s="39">
        <v>0</v>
      </c>
      <c r="K353" s="39">
        <v>0</v>
      </c>
      <c r="L353" s="39">
        <v>0</v>
      </c>
      <c r="M353" s="40"/>
      <c r="N353" s="39">
        <v>0</v>
      </c>
      <c r="O353" s="40"/>
      <c r="P353" s="40"/>
      <c r="Q353" s="40"/>
      <c r="R353" s="39">
        <v>0</v>
      </c>
      <c r="S353" s="39">
        <v>0</v>
      </c>
      <c r="T353" s="39">
        <v>0</v>
      </c>
      <c r="U353" s="39">
        <v>0</v>
      </c>
      <c r="V353" s="39">
        <v>0</v>
      </c>
      <c r="W353" s="40"/>
      <c r="X353" s="39">
        <v>0</v>
      </c>
      <c r="Y353" s="39">
        <v>0</v>
      </c>
      <c r="Z353" s="39">
        <v>0</v>
      </c>
      <c r="AA353" s="39">
        <v>0</v>
      </c>
      <c r="AB353" s="39">
        <v>0</v>
      </c>
      <c r="AC353" s="39">
        <v>0</v>
      </c>
      <c r="AD353" s="39">
        <v>0</v>
      </c>
      <c r="AE353" s="40"/>
      <c r="AF353" s="39">
        <v>0</v>
      </c>
      <c r="AG353" s="40"/>
      <c r="AH353" s="40"/>
      <c r="AI353" s="40"/>
      <c r="AJ353" s="39">
        <v>0</v>
      </c>
      <c r="AK353" s="40"/>
      <c r="AL353" s="40"/>
      <c r="AM353" s="40"/>
      <c r="AN353" s="39">
        <v>0</v>
      </c>
      <c r="AO353" s="40"/>
      <c r="AP353" s="39">
        <v>0</v>
      </c>
    </row>
    <row r="354" spans="1:42" ht="20.100000000000001" customHeight="1" x14ac:dyDescent="0.2">
      <c r="D354" s="41" t="s">
        <v>259</v>
      </c>
      <c r="F354" s="37">
        <v>0</v>
      </c>
      <c r="G354" s="37"/>
      <c r="H354" s="37"/>
      <c r="I354" s="37"/>
      <c r="J354" s="37">
        <v>0</v>
      </c>
      <c r="K354" s="37">
        <v>0</v>
      </c>
      <c r="L354" s="37">
        <v>0</v>
      </c>
      <c r="M354" s="37"/>
      <c r="N354" s="37">
        <v>0</v>
      </c>
      <c r="O354" s="37"/>
      <c r="P354" s="37"/>
      <c r="Q354" s="37"/>
      <c r="R354" s="37">
        <v>0</v>
      </c>
      <c r="S354" s="37">
        <v>0</v>
      </c>
      <c r="T354" s="37">
        <v>0</v>
      </c>
      <c r="U354" s="37">
        <v>0</v>
      </c>
      <c r="V354" s="37">
        <v>0</v>
      </c>
      <c r="W354" s="37"/>
      <c r="X354" s="37">
        <v>0</v>
      </c>
      <c r="Y354" s="37">
        <v>0</v>
      </c>
      <c r="Z354" s="37">
        <v>0</v>
      </c>
      <c r="AA354" s="37">
        <v>0</v>
      </c>
      <c r="AB354" s="37">
        <v>0</v>
      </c>
      <c r="AC354" s="37">
        <v>0</v>
      </c>
      <c r="AD354" s="37">
        <v>0</v>
      </c>
      <c r="AE354" s="37"/>
      <c r="AF354" s="37">
        <v>0</v>
      </c>
      <c r="AG354" s="37"/>
      <c r="AH354" s="37"/>
      <c r="AI354" s="37"/>
      <c r="AJ354" s="37">
        <v>0</v>
      </c>
      <c r="AK354" s="37"/>
      <c r="AL354" s="37"/>
      <c r="AM354" s="37"/>
      <c r="AN354" s="37">
        <v>0</v>
      </c>
      <c r="AO354" s="37"/>
      <c r="AP354" s="37">
        <v>0</v>
      </c>
    </row>
    <row r="355" spans="1:42"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row>
    <row r="356" spans="1:42" s="1" customFormat="1" ht="20.100000000000001" customHeight="1" x14ac:dyDescent="0.2">
      <c r="A356" s="3"/>
      <c r="B356" s="6"/>
      <c r="C356" s="42" t="s">
        <v>180</v>
      </c>
      <c r="D356" s="42"/>
      <c r="E356" s="5"/>
      <c r="F356" s="44">
        <v>2</v>
      </c>
      <c r="G356" s="45"/>
      <c r="H356" s="45"/>
      <c r="I356" s="45"/>
      <c r="J356" s="44">
        <v>0</v>
      </c>
      <c r="K356" s="44">
        <v>0</v>
      </c>
      <c r="L356" s="44">
        <v>0</v>
      </c>
      <c r="M356" s="45"/>
      <c r="N356" s="44">
        <v>0</v>
      </c>
      <c r="O356" s="45"/>
      <c r="P356" s="45"/>
      <c r="Q356" s="45"/>
      <c r="R356" s="44">
        <v>0</v>
      </c>
      <c r="S356" s="44">
        <v>0</v>
      </c>
      <c r="T356" s="44">
        <v>0</v>
      </c>
      <c r="U356" s="44">
        <v>0</v>
      </c>
      <c r="V356" s="44">
        <v>1</v>
      </c>
      <c r="W356" s="45"/>
      <c r="X356" s="44">
        <v>0</v>
      </c>
      <c r="Y356" s="44">
        <v>0</v>
      </c>
      <c r="Z356" s="44">
        <v>0</v>
      </c>
      <c r="AA356" s="44">
        <v>0</v>
      </c>
      <c r="AB356" s="44">
        <v>0</v>
      </c>
      <c r="AC356" s="44">
        <v>0</v>
      </c>
      <c r="AD356" s="44">
        <v>0</v>
      </c>
      <c r="AE356" s="45"/>
      <c r="AF356" s="44">
        <v>1</v>
      </c>
      <c r="AG356" s="45"/>
      <c r="AH356" s="45"/>
      <c r="AI356" s="45"/>
      <c r="AJ356" s="44">
        <v>1</v>
      </c>
      <c r="AK356" s="45"/>
      <c r="AL356" s="45"/>
      <c r="AM356" s="45"/>
      <c r="AN356" s="44">
        <v>0</v>
      </c>
      <c r="AO356" s="45"/>
      <c r="AP356" s="44">
        <v>0</v>
      </c>
    </row>
    <row r="357" spans="1:42"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row>
    <row r="358" spans="1:42" s="1" customFormat="1" ht="20.100000000000001" customHeight="1" x14ac:dyDescent="0.25">
      <c r="A358" s="3"/>
      <c r="B358" s="49" t="s">
        <v>260</v>
      </c>
      <c r="C358" s="50"/>
      <c r="D358" s="50"/>
      <c r="E358" s="5"/>
      <c r="F358" s="51">
        <v>2</v>
      </c>
      <c r="G358" s="52"/>
      <c r="H358" s="52"/>
      <c r="I358" s="52"/>
      <c r="J358" s="51">
        <v>0</v>
      </c>
      <c r="K358" s="51">
        <v>0</v>
      </c>
      <c r="L358" s="51">
        <v>0</v>
      </c>
      <c r="M358" s="52"/>
      <c r="N358" s="51">
        <v>0</v>
      </c>
      <c r="O358" s="52"/>
      <c r="P358" s="52"/>
      <c r="Q358" s="52"/>
      <c r="R358" s="51">
        <v>0</v>
      </c>
      <c r="S358" s="51">
        <v>0</v>
      </c>
      <c r="T358" s="51">
        <v>0</v>
      </c>
      <c r="U358" s="51">
        <v>0</v>
      </c>
      <c r="V358" s="51">
        <v>1</v>
      </c>
      <c r="W358" s="52"/>
      <c r="X358" s="51">
        <v>0</v>
      </c>
      <c r="Y358" s="51">
        <v>0</v>
      </c>
      <c r="Z358" s="51">
        <v>0</v>
      </c>
      <c r="AA358" s="51">
        <v>0</v>
      </c>
      <c r="AB358" s="51">
        <v>0</v>
      </c>
      <c r="AC358" s="51">
        <v>0</v>
      </c>
      <c r="AD358" s="51">
        <v>0</v>
      </c>
      <c r="AE358" s="52"/>
      <c r="AF358" s="51">
        <v>1</v>
      </c>
      <c r="AG358" s="52"/>
      <c r="AH358" s="52"/>
      <c r="AI358" s="52"/>
      <c r="AJ358" s="51">
        <v>1</v>
      </c>
      <c r="AK358" s="52"/>
      <c r="AL358" s="52"/>
      <c r="AM358" s="52"/>
      <c r="AN358" s="51">
        <v>0</v>
      </c>
      <c r="AO358" s="52"/>
      <c r="AP358" s="51">
        <v>0</v>
      </c>
    </row>
    <row r="359" spans="1:42"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row>
    <row r="360" spans="1:42"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row>
    <row r="361" spans="1:42"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row>
    <row r="362" spans="1:42" ht="20.100000000000001" customHeight="1" x14ac:dyDescent="0.2">
      <c r="D362" s="2" t="s">
        <v>98</v>
      </c>
      <c r="F362" s="37">
        <v>0</v>
      </c>
      <c r="G362" s="37"/>
      <c r="H362" s="37"/>
      <c r="I362" s="37"/>
      <c r="J362" s="37">
        <v>0</v>
      </c>
      <c r="K362" s="37">
        <v>0</v>
      </c>
      <c r="L362" s="37">
        <v>0</v>
      </c>
      <c r="M362" s="37"/>
      <c r="N362" s="37">
        <v>0</v>
      </c>
      <c r="O362" s="37"/>
      <c r="P362" s="37"/>
      <c r="Q362" s="37"/>
      <c r="R362" s="37">
        <v>0</v>
      </c>
      <c r="S362" s="37">
        <v>0</v>
      </c>
      <c r="T362" s="37">
        <v>0</v>
      </c>
      <c r="U362" s="37">
        <v>0</v>
      </c>
      <c r="V362" s="37">
        <v>0</v>
      </c>
      <c r="W362" s="37"/>
      <c r="X362" s="37">
        <v>0</v>
      </c>
      <c r="Y362" s="37">
        <v>0</v>
      </c>
      <c r="Z362" s="37">
        <v>0</v>
      </c>
      <c r="AA362" s="37">
        <v>0</v>
      </c>
      <c r="AB362" s="37">
        <v>0</v>
      </c>
      <c r="AC362" s="37">
        <v>0</v>
      </c>
      <c r="AD362" s="37">
        <v>0</v>
      </c>
      <c r="AE362" s="37"/>
      <c r="AF362" s="37">
        <v>0</v>
      </c>
      <c r="AG362" s="37"/>
      <c r="AH362" s="37"/>
      <c r="AI362" s="37"/>
      <c r="AJ362" s="37">
        <v>0</v>
      </c>
      <c r="AK362" s="37"/>
      <c r="AL362" s="37"/>
      <c r="AM362" s="37"/>
      <c r="AN362" s="37">
        <v>0</v>
      </c>
      <c r="AO362" s="37"/>
      <c r="AP362" s="37">
        <v>0</v>
      </c>
    </row>
    <row r="363" spans="1:42" ht="20.100000000000001" customHeight="1" x14ac:dyDescent="0.2">
      <c r="D363" s="38" t="s">
        <v>99</v>
      </c>
      <c r="F363" s="39">
        <v>0</v>
      </c>
      <c r="G363" s="40"/>
      <c r="H363" s="40"/>
      <c r="I363" s="40"/>
      <c r="J363" s="39">
        <v>0</v>
      </c>
      <c r="K363" s="39">
        <v>0</v>
      </c>
      <c r="L363" s="39">
        <v>0</v>
      </c>
      <c r="M363" s="40"/>
      <c r="N363" s="39">
        <v>0</v>
      </c>
      <c r="O363" s="40"/>
      <c r="P363" s="40"/>
      <c r="Q363" s="40"/>
      <c r="R363" s="39">
        <v>0</v>
      </c>
      <c r="S363" s="39">
        <v>0</v>
      </c>
      <c r="T363" s="39">
        <v>0</v>
      </c>
      <c r="U363" s="39">
        <v>0</v>
      </c>
      <c r="V363" s="39">
        <v>0</v>
      </c>
      <c r="W363" s="40"/>
      <c r="X363" s="39">
        <v>0</v>
      </c>
      <c r="Y363" s="39">
        <v>0</v>
      </c>
      <c r="Z363" s="39">
        <v>0</v>
      </c>
      <c r="AA363" s="39">
        <v>0</v>
      </c>
      <c r="AB363" s="39">
        <v>0</v>
      </c>
      <c r="AC363" s="39">
        <v>0</v>
      </c>
      <c r="AD363" s="39">
        <v>0</v>
      </c>
      <c r="AE363" s="40"/>
      <c r="AF363" s="39">
        <v>0</v>
      </c>
      <c r="AG363" s="40"/>
      <c r="AH363" s="40"/>
      <c r="AI363" s="40"/>
      <c r="AJ363" s="39">
        <v>0</v>
      </c>
      <c r="AK363" s="40"/>
      <c r="AL363" s="40"/>
      <c r="AM363" s="40"/>
      <c r="AN363" s="39">
        <v>0</v>
      </c>
      <c r="AO363" s="40"/>
      <c r="AP363" s="39">
        <v>0</v>
      </c>
    </row>
    <row r="364" spans="1:42" ht="20.100000000000001" customHeight="1" x14ac:dyDescent="0.2">
      <c r="D364" s="2" t="s">
        <v>113</v>
      </c>
      <c r="F364" s="37">
        <v>0</v>
      </c>
      <c r="G364" s="37"/>
      <c r="H364" s="37"/>
      <c r="I364" s="37"/>
      <c r="J364" s="37">
        <v>0</v>
      </c>
      <c r="K364" s="37">
        <v>0</v>
      </c>
      <c r="L364" s="37">
        <v>0</v>
      </c>
      <c r="M364" s="37"/>
      <c r="N364" s="37">
        <v>0</v>
      </c>
      <c r="O364" s="37"/>
      <c r="P364" s="37"/>
      <c r="Q364" s="37"/>
      <c r="R364" s="37">
        <v>0</v>
      </c>
      <c r="S364" s="37">
        <v>0</v>
      </c>
      <c r="T364" s="37">
        <v>0</v>
      </c>
      <c r="U364" s="37">
        <v>0</v>
      </c>
      <c r="V364" s="37">
        <v>0</v>
      </c>
      <c r="W364" s="37"/>
      <c r="X364" s="37">
        <v>0</v>
      </c>
      <c r="Y364" s="37">
        <v>0</v>
      </c>
      <c r="Z364" s="37">
        <v>0</v>
      </c>
      <c r="AA364" s="37">
        <v>0</v>
      </c>
      <c r="AB364" s="37">
        <v>0</v>
      </c>
      <c r="AC364" s="37">
        <v>0</v>
      </c>
      <c r="AD364" s="37">
        <v>0</v>
      </c>
      <c r="AE364" s="37"/>
      <c r="AF364" s="37">
        <v>0</v>
      </c>
      <c r="AG364" s="37"/>
      <c r="AH364" s="37"/>
      <c r="AI364" s="37"/>
      <c r="AJ364" s="37">
        <v>0</v>
      </c>
      <c r="AK364" s="37"/>
      <c r="AL364" s="37"/>
      <c r="AM364" s="37"/>
      <c r="AN364" s="37">
        <v>0</v>
      </c>
      <c r="AO364" s="37"/>
      <c r="AP364" s="37">
        <v>0</v>
      </c>
    </row>
    <row r="365" spans="1:42" ht="20.100000000000001" customHeight="1" x14ac:dyDescent="0.2">
      <c r="D365" s="38" t="s">
        <v>101</v>
      </c>
      <c r="F365" s="39">
        <v>0</v>
      </c>
      <c r="G365" s="40"/>
      <c r="H365" s="40"/>
      <c r="I365" s="40"/>
      <c r="J365" s="39">
        <v>0</v>
      </c>
      <c r="K365" s="39">
        <v>0</v>
      </c>
      <c r="L365" s="39">
        <v>0</v>
      </c>
      <c r="M365" s="40"/>
      <c r="N365" s="39">
        <v>0</v>
      </c>
      <c r="O365" s="40"/>
      <c r="P365" s="40"/>
      <c r="Q365" s="40"/>
      <c r="R365" s="39">
        <v>0</v>
      </c>
      <c r="S365" s="39">
        <v>0</v>
      </c>
      <c r="T365" s="39">
        <v>0</v>
      </c>
      <c r="U365" s="39">
        <v>0</v>
      </c>
      <c r="V365" s="39">
        <v>0</v>
      </c>
      <c r="W365" s="40"/>
      <c r="X365" s="39">
        <v>0</v>
      </c>
      <c r="Y365" s="39">
        <v>0</v>
      </c>
      <c r="Z365" s="39">
        <v>0</v>
      </c>
      <c r="AA365" s="39">
        <v>0</v>
      </c>
      <c r="AB365" s="39">
        <v>0</v>
      </c>
      <c r="AC365" s="39">
        <v>0</v>
      </c>
      <c r="AD365" s="39">
        <v>0</v>
      </c>
      <c r="AE365" s="40"/>
      <c r="AF365" s="39">
        <v>0</v>
      </c>
      <c r="AG365" s="40"/>
      <c r="AH365" s="40"/>
      <c r="AI365" s="40"/>
      <c r="AJ365" s="39">
        <v>0</v>
      </c>
      <c r="AK365" s="40"/>
      <c r="AL365" s="40"/>
      <c r="AM365" s="40"/>
      <c r="AN365" s="39">
        <v>0</v>
      </c>
      <c r="AO365" s="40"/>
      <c r="AP365" s="39">
        <v>0</v>
      </c>
    </row>
    <row r="366" spans="1:42" ht="20.100000000000001" customHeight="1" x14ac:dyDescent="0.2">
      <c r="D366" s="2" t="s">
        <v>115</v>
      </c>
      <c r="F366" s="37">
        <v>0</v>
      </c>
      <c r="G366" s="37"/>
      <c r="H366" s="37"/>
      <c r="I366" s="37"/>
      <c r="J366" s="37">
        <v>1</v>
      </c>
      <c r="K366" s="37">
        <v>1</v>
      </c>
      <c r="L366" s="37">
        <v>0</v>
      </c>
      <c r="M366" s="37"/>
      <c r="N366" s="37">
        <v>2</v>
      </c>
      <c r="O366" s="37"/>
      <c r="P366" s="37"/>
      <c r="Q366" s="37"/>
      <c r="R366" s="37">
        <v>0</v>
      </c>
      <c r="S366" s="37">
        <v>1</v>
      </c>
      <c r="T366" s="37">
        <v>0</v>
      </c>
      <c r="U366" s="37">
        <v>0</v>
      </c>
      <c r="V366" s="37">
        <v>0</v>
      </c>
      <c r="W366" s="37"/>
      <c r="X366" s="37">
        <v>0</v>
      </c>
      <c r="Y366" s="37">
        <v>0</v>
      </c>
      <c r="Z366" s="37">
        <v>0</v>
      </c>
      <c r="AA366" s="37">
        <v>0</v>
      </c>
      <c r="AB366" s="37">
        <v>0</v>
      </c>
      <c r="AC366" s="37">
        <v>0</v>
      </c>
      <c r="AD366" s="37">
        <v>0</v>
      </c>
      <c r="AE366" s="37"/>
      <c r="AF366" s="37">
        <v>1</v>
      </c>
      <c r="AG366" s="37"/>
      <c r="AH366" s="37"/>
      <c r="AI366" s="37"/>
      <c r="AJ366" s="37">
        <v>1</v>
      </c>
      <c r="AK366" s="37"/>
      <c r="AL366" s="37"/>
      <c r="AM366" s="37"/>
      <c r="AN366" s="37">
        <v>0</v>
      </c>
      <c r="AO366" s="37"/>
      <c r="AP366" s="37">
        <v>0</v>
      </c>
    </row>
    <row r="367" spans="1:42" ht="20.100000000000001" customHeight="1" x14ac:dyDescent="0.2">
      <c r="D367" s="38" t="s">
        <v>116</v>
      </c>
      <c r="F367" s="39">
        <v>1</v>
      </c>
      <c r="G367" s="40"/>
      <c r="H367" s="40"/>
      <c r="I367" s="40"/>
      <c r="J367" s="39">
        <v>0</v>
      </c>
      <c r="K367" s="39">
        <v>0</v>
      </c>
      <c r="L367" s="39">
        <v>0</v>
      </c>
      <c r="M367" s="40"/>
      <c r="N367" s="39">
        <v>0</v>
      </c>
      <c r="O367" s="40"/>
      <c r="P367" s="40"/>
      <c r="Q367" s="40"/>
      <c r="R367" s="39">
        <v>0</v>
      </c>
      <c r="S367" s="39">
        <v>0</v>
      </c>
      <c r="T367" s="39">
        <v>0</v>
      </c>
      <c r="U367" s="39">
        <v>0</v>
      </c>
      <c r="V367" s="39">
        <v>0</v>
      </c>
      <c r="W367" s="40"/>
      <c r="X367" s="39">
        <v>0</v>
      </c>
      <c r="Y367" s="39">
        <v>0</v>
      </c>
      <c r="Z367" s="39">
        <v>0</v>
      </c>
      <c r="AA367" s="39">
        <v>0</v>
      </c>
      <c r="AB367" s="39">
        <v>0</v>
      </c>
      <c r="AC367" s="39">
        <v>0</v>
      </c>
      <c r="AD367" s="39">
        <v>0</v>
      </c>
      <c r="AE367" s="40"/>
      <c r="AF367" s="39">
        <v>0</v>
      </c>
      <c r="AG367" s="40"/>
      <c r="AH367" s="40"/>
      <c r="AI367" s="40"/>
      <c r="AJ367" s="39">
        <v>1</v>
      </c>
      <c r="AK367" s="40"/>
      <c r="AL367" s="40"/>
      <c r="AM367" s="40"/>
      <c r="AN367" s="39">
        <v>0</v>
      </c>
      <c r="AO367" s="40"/>
      <c r="AP367" s="39">
        <v>0</v>
      </c>
    </row>
    <row r="368" spans="1:42" ht="20.100000000000001" customHeight="1" x14ac:dyDescent="0.2">
      <c r="D368" s="41" t="s">
        <v>104</v>
      </c>
      <c r="F368" s="40">
        <v>0</v>
      </c>
      <c r="G368" s="40"/>
      <c r="H368" s="40"/>
      <c r="I368" s="40"/>
      <c r="J368" s="40">
        <v>1</v>
      </c>
      <c r="K368" s="40">
        <v>1</v>
      </c>
      <c r="L368" s="40">
        <v>0</v>
      </c>
      <c r="M368" s="40"/>
      <c r="N368" s="40">
        <v>2</v>
      </c>
      <c r="O368" s="40"/>
      <c r="P368" s="40"/>
      <c r="Q368" s="40"/>
      <c r="R368" s="40">
        <v>0</v>
      </c>
      <c r="S368" s="40">
        <v>0</v>
      </c>
      <c r="T368" s="40">
        <v>1</v>
      </c>
      <c r="U368" s="40">
        <v>0</v>
      </c>
      <c r="V368" s="40">
        <v>0</v>
      </c>
      <c r="W368" s="40"/>
      <c r="X368" s="40">
        <v>0</v>
      </c>
      <c r="Y368" s="40">
        <v>0</v>
      </c>
      <c r="Z368" s="40">
        <v>0</v>
      </c>
      <c r="AA368" s="40">
        <v>0</v>
      </c>
      <c r="AB368" s="40">
        <v>0</v>
      </c>
      <c r="AC368" s="40">
        <v>0</v>
      </c>
      <c r="AD368" s="40">
        <v>0</v>
      </c>
      <c r="AE368" s="40"/>
      <c r="AF368" s="40">
        <v>1</v>
      </c>
      <c r="AG368" s="40"/>
      <c r="AH368" s="40"/>
      <c r="AI368" s="40"/>
      <c r="AJ368" s="40">
        <v>1</v>
      </c>
      <c r="AK368" s="40"/>
      <c r="AL368" s="40"/>
      <c r="AM368" s="40"/>
      <c r="AN368" s="40">
        <v>0</v>
      </c>
      <c r="AO368" s="40"/>
      <c r="AP368" s="40">
        <v>0</v>
      </c>
    </row>
    <row r="369" spans="1:42"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row>
    <row r="370" spans="1:42" s="1" customFormat="1" ht="20.100000000000001" customHeight="1" x14ac:dyDescent="0.2">
      <c r="A370" s="3"/>
      <c r="B370" s="6"/>
      <c r="C370" s="42" t="s">
        <v>180</v>
      </c>
      <c r="D370" s="42"/>
      <c r="E370" s="5"/>
      <c r="F370" s="44">
        <v>1</v>
      </c>
      <c r="G370" s="45"/>
      <c r="H370" s="45"/>
      <c r="I370" s="45"/>
      <c r="J370" s="44">
        <v>2</v>
      </c>
      <c r="K370" s="44">
        <v>2</v>
      </c>
      <c r="L370" s="44">
        <v>0</v>
      </c>
      <c r="M370" s="45"/>
      <c r="N370" s="44">
        <v>4</v>
      </c>
      <c r="O370" s="45"/>
      <c r="P370" s="45"/>
      <c r="Q370" s="45"/>
      <c r="R370" s="44">
        <v>0</v>
      </c>
      <c r="S370" s="44">
        <v>1</v>
      </c>
      <c r="T370" s="44">
        <v>1</v>
      </c>
      <c r="U370" s="44">
        <v>0</v>
      </c>
      <c r="V370" s="44">
        <v>0</v>
      </c>
      <c r="W370" s="45"/>
      <c r="X370" s="44">
        <v>0</v>
      </c>
      <c r="Y370" s="44">
        <v>0</v>
      </c>
      <c r="Z370" s="44">
        <v>0</v>
      </c>
      <c r="AA370" s="44">
        <v>0</v>
      </c>
      <c r="AB370" s="44">
        <v>0</v>
      </c>
      <c r="AC370" s="44">
        <v>0</v>
      </c>
      <c r="AD370" s="44">
        <v>0</v>
      </c>
      <c r="AE370" s="45"/>
      <c r="AF370" s="44">
        <v>2</v>
      </c>
      <c r="AG370" s="45"/>
      <c r="AH370" s="45"/>
      <c r="AI370" s="45"/>
      <c r="AJ370" s="44">
        <v>3</v>
      </c>
      <c r="AK370" s="45"/>
      <c r="AL370" s="45"/>
      <c r="AM370" s="45"/>
      <c r="AN370" s="44">
        <v>0</v>
      </c>
      <c r="AO370" s="45"/>
      <c r="AP370" s="44">
        <v>0</v>
      </c>
    </row>
    <row r="371" spans="1:42"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row>
    <row r="372" spans="1:42" s="1" customFormat="1" ht="20.100000000000001" customHeight="1" x14ac:dyDescent="0.25">
      <c r="A372" s="3"/>
      <c r="B372" s="49" t="s">
        <v>262</v>
      </c>
      <c r="C372" s="50"/>
      <c r="D372" s="50"/>
      <c r="E372" s="5"/>
      <c r="F372" s="51">
        <v>1</v>
      </c>
      <c r="G372" s="52"/>
      <c r="H372" s="52"/>
      <c r="I372" s="52"/>
      <c r="J372" s="51">
        <v>2</v>
      </c>
      <c r="K372" s="51">
        <v>2</v>
      </c>
      <c r="L372" s="51">
        <v>0</v>
      </c>
      <c r="M372" s="52"/>
      <c r="N372" s="51">
        <v>4</v>
      </c>
      <c r="O372" s="52"/>
      <c r="P372" s="52"/>
      <c r="Q372" s="52"/>
      <c r="R372" s="51">
        <v>0</v>
      </c>
      <c r="S372" s="51">
        <v>1</v>
      </c>
      <c r="T372" s="51">
        <v>1</v>
      </c>
      <c r="U372" s="51">
        <v>0</v>
      </c>
      <c r="V372" s="51">
        <v>0</v>
      </c>
      <c r="W372" s="52"/>
      <c r="X372" s="51">
        <v>0</v>
      </c>
      <c r="Y372" s="51">
        <v>0</v>
      </c>
      <c r="Z372" s="51">
        <v>0</v>
      </c>
      <c r="AA372" s="51">
        <v>0</v>
      </c>
      <c r="AB372" s="51">
        <v>0</v>
      </c>
      <c r="AC372" s="51">
        <v>0</v>
      </c>
      <c r="AD372" s="51">
        <v>0</v>
      </c>
      <c r="AE372" s="52"/>
      <c r="AF372" s="51">
        <v>2</v>
      </c>
      <c r="AG372" s="52"/>
      <c r="AH372" s="52"/>
      <c r="AI372" s="52"/>
      <c r="AJ372" s="51">
        <v>3</v>
      </c>
      <c r="AK372" s="52"/>
      <c r="AL372" s="52"/>
      <c r="AM372" s="52"/>
      <c r="AN372" s="51">
        <v>0</v>
      </c>
      <c r="AO372" s="52"/>
      <c r="AP372" s="51">
        <v>0</v>
      </c>
    </row>
    <row r="373" spans="1:42"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row>
    <row r="374" spans="1:42"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row>
    <row r="375" spans="1:42"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row>
    <row r="376" spans="1:42" ht="20.100000000000001" customHeight="1" x14ac:dyDescent="0.2">
      <c r="D376" s="2" t="s">
        <v>264</v>
      </c>
      <c r="F376" s="37">
        <v>0</v>
      </c>
      <c r="G376" s="37"/>
      <c r="H376" s="37"/>
      <c r="I376" s="37"/>
      <c r="J376" s="37">
        <v>0</v>
      </c>
      <c r="K376" s="37">
        <v>0</v>
      </c>
      <c r="L376" s="37">
        <v>0</v>
      </c>
      <c r="M376" s="37"/>
      <c r="N376" s="37">
        <v>0</v>
      </c>
      <c r="O376" s="37"/>
      <c r="P376" s="37"/>
      <c r="Q376" s="37"/>
      <c r="R376" s="37">
        <v>0</v>
      </c>
      <c r="S376" s="37">
        <v>0</v>
      </c>
      <c r="T376" s="37">
        <v>0</v>
      </c>
      <c r="U376" s="37">
        <v>0</v>
      </c>
      <c r="V376" s="37">
        <v>0</v>
      </c>
      <c r="W376" s="37"/>
      <c r="X376" s="37">
        <v>0</v>
      </c>
      <c r="Y376" s="37">
        <v>0</v>
      </c>
      <c r="Z376" s="37">
        <v>0</v>
      </c>
      <c r="AA376" s="37">
        <v>0</v>
      </c>
      <c r="AB376" s="37">
        <v>0</v>
      </c>
      <c r="AC376" s="37">
        <v>0</v>
      </c>
      <c r="AD376" s="37">
        <v>0</v>
      </c>
      <c r="AE376" s="37"/>
      <c r="AF376" s="37">
        <v>0</v>
      </c>
      <c r="AG376" s="37"/>
      <c r="AH376" s="37"/>
      <c r="AI376" s="37"/>
      <c r="AJ376" s="37">
        <v>0</v>
      </c>
      <c r="AK376" s="37"/>
      <c r="AL376" s="37"/>
      <c r="AM376" s="37"/>
      <c r="AN376" s="37">
        <v>0</v>
      </c>
      <c r="AO376" s="37"/>
      <c r="AP376" s="37">
        <v>0</v>
      </c>
    </row>
    <row r="377" spans="1:42" ht="20.100000000000001" customHeight="1" x14ac:dyDescent="0.2">
      <c r="D377" s="38" t="s">
        <v>265</v>
      </c>
      <c r="F377" s="39">
        <v>0</v>
      </c>
      <c r="G377" s="40"/>
      <c r="H377" s="40"/>
      <c r="I377" s="40"/>
      <c r="J377" s="39">
        <v>1</v>
      </c>
      <c r="K377" s="39">
        <v>0</v>
      </c>
      <c r="L377" s="39">
        <v>0</v>
      </c>
      <c r="M377" s="40"/>
      <c r="N377" s="39">
        <v>1</v>
      </c>
      <c r="O377" s="40"/>
      <c r="P377" s="40"/>
      <c r="Q377" s="40"/>
      <c r="R377" s="39">
        <v>0</v>
      </c>
      <c r="S377" s="39">
        <v>0</v>
      </c>
      <c r="T377" s="39">
        <v>1</v>
      </c>
      <c r="U377" s="39">
        <v>0</v>
      </c>
      <c r="V377" s="39">
        <v>0</v>
      </c>
      <c r="W377" s="40"/>
      <c r="X377" s="39">
        <v>0</v>
      </c>
      <c r="Y377" s="39">
        <v>0</v>
      </c>
      <c r="Z377" s="39">
        <v>0</v>
      </c>
      <c r="AA377" s="39">
        <v>0</v>
      </c>
      <c r="AB377" s="39">
        <v>0</v>
      </c>
      <c r="AC377" s="39">
        <v>0</v>
      </c>
      <c r="AD377" s="39">
        <v>0</v>
      </c>
      <c r="AE377" s="40"/>
      <c r="AF377" s="39">
        <v>1</v>
      </c>
      <c r="AG377" s="40"/>
      <c r="AH377" s="40"/>
      <c r="AI377" s="40"/>
      <c r="AJ377" s="39">
        <v>0</v>
      </c>
      <c r="AK377" s="40"/>
      <c r="AL377" s="40"/>
      <c r="AM377" s="40"/>
      <c r="AN377" s="39">
        <v>0</v>
      </c>
      <c r="AO377" s="40"/>
      <c r="AP377" s="39">
        <v>0</v>
      </c>
    </row>
    <row r="378" spans="1:42" ht="20.100000000000001" customHeight="1" x14ac:dyDescent="0.2">
      <c r="D378" s="2" t="s">
        <v>266</v>
      </c>
      <c r="F378" s="37">
        <v>1</v>
      </c>
      <c r="G378" s="37"/>
      <c r="H378" s="37"/>
      <c r="I378" s="37"/>
      <c r="J378" s="37">
        <v>1</v>
      </c>
      <c r="K378" s="37">
        <v>0</v>
      </c>
      <c r="L378" s="37">
        <v>0</v>
      </c>
      <c r="M378" s="37"/>
      <c r="N378" s="37">
        <v>1</v>
      </c>
      <c r="O378" s="37"/>
      <c r="P378" s="37"/>
      <c r="Q378" s="37"/>
      <c r="R378" s="37">
        <v>0</v>
      </c>
      <c r="S378" s="37">
        <v>0</v>
      </c>
      <c r="T378" s="37">
        <v>1</v>
      </c>
      <c r="U378" s="37">
        <v>0</v>
      </c>
      <c r="V378" s="37">
        <v>0</v>
      </c>
      <c r="W378" s="37"/>
      <c r="X378" s="37">
        <v>1</v>
      </c>
      <c r="Y378" s="37">
        <v>0</v>
      </c>
      <c r="Z378" s="37">
        <v>0</v>
      </c>
      <c r="AA378" s="37">
        <v>0</v>
      </c>
      <c r="AB378" s="37">
        <v>0</v>
      </c>
      <c r="AC378" s="37">
        <v>0</v>
      </c>
      <c r="AD378" s="37">
        <v>0</v>
      </c>
      <c r="AE378" s="37"/>
      <c r="AF378" s="37">
        <v>2</v>
      </c>
      <c r="AG378" s="37"/>
      <c r="AH378" s="37"/>
      <c r="AI378" s="37"/>
      <c r="AJ378" s="37">
        <v>0</v>
      </c>
      <c r="AK378" s="37"/>
      <c r="AL378" s="37"/>
      <c r="AM378" s="37"/>
      <c r="AN378" s="37">
        <v>0</v>
      </c>
      <c r="AO378" s="37"/>
      <c r="AP378" s="37">
        <v>0</v>
      </c>
    </row>
    <row r="379" spans="1:42" ht="20.100000000000001" customHeight="1" x14ac:dyDescent="0.2">
      <c r="D379" s="38" t="s">
        <v>267</v>
      </c>
      <c r="F379" s="39">
        <v>0</v>
      </c>
      <c r="G379" s="40"/>
      <c r="H379" s="40"/>
      <c r="I379" s="40"/>
      <c r="J379" s="39">
        <v>1</v>
      </c>
      <c r="K379" s="39">
        <v>0</v>
      </c>
      <c r="L379" s="39">
        <v>0</v>
      </c>
      <c r="M379" s="40"/>
      <c r="N379" s="39">
        <v>1</v>
      </c>
      <c r="O379" s="40"/>
      <c r="P379" s="40"/>
      <c r="Q379" s="40"/>
      <c r="R379" s="39">
        <v>0</v>
      </c>
      <c r="S379" s="39">
        <v>1</v>
      </c>
      <c r="T379" s="39">
        <v>0</v>
      </c>
      <c r="U379" s="39">
        <v>0</v>
      </c>
      <c r="V379" s="39">
        <v>0</v>
      </c>
      <c r="W379" s="40"/>
      <c r="X379" s="39">
        <v>0</v>
      </c>
      <c r="Y379" s="39">
        <v>0</v>
      </c>
      <c r="Z379" s="39">
        <v>0</v>
      </c>
      <c r="AA379" s="39">
        <v>0</v>
      </c>
      <c r="AB379" s="39">
        <v>0</v>
      </c>
      <c r="AC379" s="39">
        <v>0</v>
      </c>
      <c r="AD379" s="39">
        <v>0</v>
      </c>
      <c r="AE379" s="40"/>
      <c r="AF379" s="39">
        <v>1</v>
      </c>
      <c r="AG379" s="40"/>
      <c r="AH379" s="40"/>
      <c r="AI379" s="40"/>
      <c r="AJ379" s="39">
        <v>0</v>
      </c>
      <c r="AK379" s="40"/>
      <c r="AL379" s="40"/>
      <c r="AM379" s="40"/>
      <c r="AN379" s="39">
        <v>0</v>
      </c>
      <c r="AO379" s="40"/>
      <c r="AP379" s="39">
        <v>0</v>
      </c>
    </row>
    <row r="380" spans="1:42" ht="20.100000000000001" customHeight="1" x14ac:dyDescent="0.2">
      <c r="D380" s="41" t="s">
        <v>268</v>
      </c>
      <c r="F380" s="40">
        <v>0</v>
      </c>
      <c r="G380" s="40"/>
      <c r="H380" s="40"/>
      <c r="I380" s="40"/>
      <c r="J380" s="40">
        <v>0</v>
      </c>
      <c r="K380" s="40">
        <v>0</v>
      </c>
      <c r="L380" s="40">
        <v>0</v>
      </c>
      <c r="M380" s="40"/>
      <c r="N380" s="40">
        <v>0</v>
      </c>
      <c r="O380" s="40"/>
      <c r="P380" s="40"/>
      <c r="Q380" s="40"/>
      <c r="R380" s="40">
        <v>0</v>
      </c>
      <c r="S380" s="40">
        <v>0</v>
      </c>
      <c r="T380" s="40">
        <v>0</v>
      </c>
      <c r="U380" s="40">
        <v>0</v>
      </c>
      <c r="V380" s="40">
        <v>0</v>
      </c>
      <c r="W380" s="40"/>
      <c r="X380" s="40">
        <v>0</v>
      </c>
      <c r="Y380" s="40">
        <v>0</v>
      </c>
      <c r="Z380" s="40">
        <v>0</v>
      </c>
      <c r="AA380" s="40">
        <v>0</v>
      </c>
      <c r="AB380" s="40">
        <v>0</v>
      </c>
      <c r="AC380" s="40">
        <v>0</v>
      </c>
      <c r="AD380" s="40">
        <v>0</v>
      </c>
      <c r="AE380" s="40"/>
      <c r="AF380" s="40">
        <v>0</v>
      </c>
      <c r="AG380" s="40"/>
      <c r="AH380" s="40"/>
      <c r="AI380" s="40"/>
      <c r="AJ380" s="40">
        <v>0</v>
      </c>
      <c r="AK380" s="40"/>
      <c r="AL380" s="40"/>
      <c r="AM380" s="40"/>
      <c r="AN380" s="40">
        <v>0</v>
      </c>
      <c r="AO380" s="40"/>
      <c r="AP380" s="40">
        <v>0</v>
      </c>
    </row>
    <row r="381" spans="1:42" ht="20.100000000000001" customHeight="1" x14ac:dyDescent="0.2">
      <c r="D381" s="38" t="s">
        <v>269</v>
      </c>
      <c r="F381" s="39">
        <v>0</v>
      </c>
      <c r="G381" s="40"/>
      <c r="H381" s="40"/>
      <c r="I381" s="40"/>
      <c r="J381" s="39">
        <v>1</v>
      </c>
      <c r="K381" s="39">
        <v>0</v>
      </c>
      <c r="L381" s="39">
        <v>0</v>
      </c>
      <c r="M381" s="40"/>
      <c r="N381" s="39">
        <v>1</v>
      </c>
      <c r="O381" s="40"/>
      <c r="P381" s="40"/>
      <c r="Q381" s="40"/>
      <c r="R381" s="39">
        <v>0</v>
      </c>
      <c r="S381" s="39">
        <v>1</v>
      </c>
      <c r="T381" s="39">
        <v>0</v>
      </c>
      <c r="U381" s="39">
        <v>0</v>
      </c>
      <c r="V381" s="39">
        <v>0</v>
      </c>
      <c r="W381" s="40"/>
      <c r="X381" s="39">
        <v>0</v>
      </c>
      <c r="Y381" s="39">
        <v>0</v>
      </c>
      <c r="Z381" s="39">
        <v>0</v>
      </c>
      <c r="AA381" s="39">
        <v>0</v>
      </c>
      <c r="AB381" s="39">
        <v>0</v>
      </c>
      <c r="AC381" s="39">
        <v>0</v>
      </c>
      <c r="AD381" s="39">
        <v>0</v>
      </c>
      <c r="AE381" s="40"/>
      <c r="AF381" s="39">
        <v>1</v>
      </c>
      <c r="AG381" s="40"/>
      <c r="AH381" s="40"/>
      <c r="AI381" s="40"/>
      <c r="AJ381" s="39">
        <v>0</v>
      </c>
      <c r="AK381" s="40"/>
      <c r="AL381" s="40"/>
      <c r="AM381" s="40"/>
      <c r="AN381" s="39">
        <v>0</v>
      </c>
      <c r="AO381" s="40"/>
      <c r="AP381" s="39">
        <v>0</v>
      </c>
    </row>
    <row r="382" spans="1:42" ht="20.100000000000001" customHeight="1" x14ac:dyDescent="0.2">
      <c r="D382" s="2" t="s">
        <v>270</v>
      </c>
      <c r="F382" s="37">
        <v>0</v>
      </c>
      <c r="G382" s="37"/>
      <c r="H382" s="37"/>
      <c r="I382" s="37"/>
      <c r="J382" s="37">
        <v>0</v>
      </c>
      <c r="K382" s="37">
        <v>0</v>
      </c>
      <c r="L382" s="37">
        <v>0</v>
      </c>
      <c r="M382" s="37"/>
      <c r="N382" s="37">
        <v>0</v>
      </c>
      <c r="O382" s="37"/>
      <c r="P382" s="37"/>
      <c r="Q382" s="37"/>
      <c r="R382" s="37">
        <v>0</v>
      </c>
      <c r="S382" s="37">
        <v>0</v>
      </c>
      <c r="T382" s="37">
        <v>0</v>
      </c>
      <c r="U382" s="37">
        <v>0</v>
      </c>
      <c r="V382" s="37">
        <v>0</v>
      </c>
      <c r="W382" s="37"/>
      <c r="X382" s="37">
        <v>0</v>
      </c>
      <c r="Y382" s="37">
        <v>0</v>
      </c>
      <c r="Z382" s="37">
        <v>0</v>
      </c>
      <c r="AA382" s="37">
        <v>0</v>
      </c>
      <c r="AB382" s="37">
        <v>0</v>
      </c>
      <c r="AC382" s="37">
        <v>0</v>
      </c>
      <c r="AD382" s="37">
        <v>0</v>
      </c>
      <c r="AE382" s="37"/>
      <c r="AF382" s="37">
        <v>0</v>
      </c>
      <c r="AG382" s="37"/>
      <c r="AH382" s="37"/>
      <c r="AI382" s="37"/>
      <c r="AJ382" s="37">
        <v>0</v>
      </c>
      <c r="AK382" s="37"/>
      <c r="AL382" s="37"/>
      <c r="AM382" s="37"/>
      <c r="AN382" s="37">
        <v>0</v>
      </c>
      <c r="AO382" s="37"/>
      <c r="AP382" s="37">
        <v>0</v>
      </c>
    </row>
    <row r="383" spans="1:42" ht="20.100000000000001" customHeight="1" x14ac:dyDescent="0.2">
      <c r="D383" s="38" t="s">
        <v>271</v>
      </c>
      <c r="F383" s="39">
        <v>0</v>
      </c>
      <c r="G383" s="40"/>
      <c r="H383" s="40"/>
      <c r="I383" s="40"/>
      <c r="J383" s="39">
        <v>0</v>
      </c>
      <c r="K383" s="39">
        <v>0</v>
      </c>
      <c r="L383" s="39">
        <v>0</v>
      </c>
      <c r="M383" s="40"/>
      <c r="N383" s="39">
        <v>0</v>
      </c>
      <c r="O383" s="40"/>
      <c r="P383" s="40"/>
      <c r="Q383" s="40"/>
      <c r="R383" s="39">
        <v>0</v>
      </c>
      <c r="S383" s="39">
        <v>0</v>
      </c>
      <c r="T383" s="39">
        <v>0</v>
      </c>
      <c r="U383" s="39">
        <v>0</v>
      </c>
      <c r="V383" s="39">
        <v>0</v>
      </c>
      <c r="W383" s="40"/>
      <c r="X383" s="39">
        <v>0</v>
      </c>
      <c r="Y383" s="39">
        <v>0</v>
      </c>
      <c r="Z383" s="39">
        <v>0</v>
      </c>
      <c r="AA383" s="39">
        <v>0</v>
      </c>
      <c r="AB383" s="39">
        <v>0</v>
      </c>
      <c r="AC383" s="39">
        <v>0</v>
      </c>
      <c r="AD383" s="39">
        <v>0</v>
      </c>
      <c r="AE383" s="40"/>
      <c r="AF383" s="39">
        <v>0</v>
      </c>
      <c r="AG383" s="40"/>
      <c r="AH383" s="40"/>
      <c r="AI383" s="40"/>
      <c r="AJ383" s="39">
        <v>0</v>
      </c>
      <c r="AK383" s="40"/>
      <c r="AL383" s="40"/>
      <c r="AM383" s="40"/>
      <c r="AN383" s="39">
        <v>0</v>
      </c>
      <c r="AO383" s="40"/>
      <c r="AP383" s="39">
        <v>0</v>
      </c>
    </row>
    <row r="384" spans="1:42" ht="20.100000000000001" customHeight="1" x14ac:dyDescent="0.2">
      <c r="D384" s="2" t="s">
        <v>272</v>
      </c>
      <c r="F384" s="37">
        <v>0</v>
      </c>
      <c r="G384" s="37"/>
      <c r="H384" s="37"/>
      <c r="I384" s="37"/>
      <c r="J384" s="37">
        <v>0</v>
      </c>
      <c r="K384" s="37">
        <v>0</v>
      </c>
      <c r="L384" s="37">
        <v>0</v>
      </c>
      <c r="M384" s="37"/>
      <c r="N384" s="37">
        <v>0</v>
      </c>
      <c r="O384" s="37"/>
      <c r="P384" s="37"/>
      <c r="Q384" s="37"/>
      <c r="R384" s="37">
        <v>0</v>
      </c>
      <c r="S384" s="37">
        <v>0</v>
      </c>
      <c r="T384" s="37">
        <v>0</v>
      </c>
      <c r="U384" s="37">
        <v>0</v>
      </c>
      <c r="V384" s="37">
        <v>0</v>
      </c>
      <c r="W384" s="37"/>
      <c r="X384" s="37">
        <v>0</v>
      </c>
      <c r="Y384" s="37">
        <v>0</v>
      </c>
      <c r="Z384" s="37">
        <v>0</v>
      </c>
      <c r="AA384" s="37">
        <v>0</v>
      </c>
      <c r="AB384" s="37">
        <v>0</v>
      </c>
      <c r="AC384" s="37">
        <v>0</v>
      </c>
      <c r="AD384" s="37">
        <v>0</v>
      </c>
      <c r="AE384" s="37"/>
      <c r="AF384" s="37">
        <v>0</v>
      </c>
      <c r="AG384" s="37"/>
      <c r="AH384" s="37"/>
      <c r="AI384" s="37"/>
      <c r="AJ384" s="37">
        <v>0</v>
      </c>
      <c r="AK384" s="37"/>
      <c r="AL384" s="37"/>
      <c r="AM384" s="37"/>
      <c r="AN384" s="37">
        <v>0</v>
      </c>
      <c r="AO384" s="37"/>
      <c r="AP384" s="37">
        <v>0</v>
      </c>
    </row>
    <row r="385" spans="1:42"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row>
    <row r="386" spans="1:42" s="1" customFormat="1" ht="20.100000000000001" customHeight="1" x14ac:dyDescent="0.2">
      <c r="A386" s="3"/>
      <c r="B386" s="6"/>
      <c r="C386" s="42" t="s">
        <v>180</v>
      </c>
      <c r="D386" s="42"/>
      <c r="E386" s="5"/>
      <c r="F386" s="44">
        <v>1</v>
      </c>
      <c r="G386" s="45"/>
      <c r="H386" s="45"/>
      <c r="I386" s="45"/>
      <c r="J386" s="44">
        <v>4</v>
      </c>
      <c r="K386" s="44">
        <v>0</v>
      </c>
      <c r="L386" s="44">
        <v>0</v>
      </c>
      <c r="M386" s="45"/>
      <c r="N386" s="44">
        <v>4</v>
      </c>
      <c r="O386" s="45"/>
      <c r="P386" s="45"/>
      <c r="Q386" s="45"/>
      <c r="R386" s="44">
        <v>0</v>
      </c>
      <c r="S386" s="44">
        <v>2</v>
      </c>
      <c r="T386" s="44">
        <v>2</v>
      </c>
      <c r="U386" s="44">
        <v>0</v>
      </c>
      <c r="V386" s="44">
        <v>0</v>
      </c>
      <c r="W386" s="45"/>
      <c r="X386" s="44">
        <v>1</v>
      </c>
      <c r="Y386" s="44">
        <v>0</v>
      </c>
      <c r="Z386" s="44">
        <v>0</v>
      </c>
      <c r="AA386" s="44">
        <v>0</v>
      </c>
      <c r="AB386" s="44">
        <v>0</v>
      </c>
      <c r="AC386" s="44">
        <v>0</v>
      </c>
      <c r="AD386" s="44">
        <v>0</v>
      </c>
      <c r="AE386" s="45"/>
      <c r="AF386" s="44">
        <v>5</v>
      </c>
      <c r="AG386" s="45"/>
      <c r="AH386" s="45"/>
      <c r="AI386" s="45"/>
      <c r="AJ386" s="44">
        <v>0</v>
      </c>
      <c r="AK386" s="45"/>
      <c r="AL386" s="45"/>
      <c r="AM386" s="45"/>
      <c r="AN386" s="44">
        <v>0</v>
      </c>
      <c r="AO386" s="45"/>
      <c r="AP386" s="44">
        <v>0</v>
      </c>
    </row>
    <row r="387" spans="1:42"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row>
    <row r="388" spans="1:42" s="1" customFormat="1" ht="20.100000000000001" customHeight="1" x14ac:dyDescent="0.25">
      <c r="A388" s="3"/>
      <c r="B388" s="49" t="s">
        <v>273</v>
      </c>
      <c r="C388" s="50"/>
      <c r="D388" s="50"/>
      <c r="E388" s="5"/>
      <c r="F388" s="51">
        <v>1</v>
      </c>
      <c r="G388" s="52"/>
      <c r="H388" s="52"/>
      <c r="I388" s="52"/>
      <c r="J388" s="51">
        <v>4</v>
      </c>
      <c r="K388" s="51">
        <v>0</v>
      </c>
      <c r="L388" s="51">
        <v>0</v>
      </c>
      <c r="M388" s="52"/>
      <c r="N388" s="51">
        <v>4</v>
      </c>
      <c r="O388" s="52"/>
      <c r="P388" s="52"/>
      <c r="Q388" s="52"/>
      <c r="R388" s="51">
        <v>0</v>
      </c>
      <c r="S388" s="51">
        <v>2</v>
      </c>
      <c r="T388" s="51">
        <v>2</v>
      </c>
      <c r="U388" s="51">
        <v>0</v>
      </c>
      <c r="V388" s="51">
        <v>0</v>
      </c>
      <c r="W388" s="52"/>
      <c r="X388" s="51">
        <v>1</v>
      </c>
      <c r="Y388" s="51">
        <v>0</v>
      </c>
      <c r="Z388" s="51">
        <v>0</v>
      </c>
      <c r="AA388" s="51">
        <v>0</v>
      </c>
      <c r="AB388" s="51">
        <v>0</v>
      </c>
      <c r="AC388" s="51">
        <v>0</v>
      </c>
      <c r="AD388" s="51">
        <v>0</v>
      </c>
      <c r="AE388" s="52"/>
      <c r="AF388" s="51">
        <v>5</v>
      </c>
      <c r="AG388" s="52"/>
      <c r="AH388" s="52"/>
      <c r="AI388" s="52"/>
      <c r="AJ388" s="51">
        <v>0</v>
      </c>
      <c r="AK388" s="52"/>
      <c r="AL388" s="52"/>
      <c r="AM388" s="52"/>
      <c r="AN388" s="51">
        <v>0</v>
      </c>
      <c r="AO388" s="52"/>
      <c r="AP388" s="51">
        <v>0</v>
      </c>
    </row>
    <row r="389" spans="1:42"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row>
    <row r="390" spans="1:42"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row>
    <row r="391" spans="1:42"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row>
    <row r="392" spans="1:42" ht="20.100000000000001" customHeight="1" x14ac:dyDescent="0.2">
      <c r="D392" s="2" t="s">
        <v>98</v>
      </c>
      <c r="F392" s="37">
        <v>0</v>
      </c>
      <c r="G392" s="37"/>
      <c r="H392" s="37"/>
      <c r="I392" s="37"/>
      <c r="J392" s="37">
        <v>3</v>
      </c>
      <c r="K392" s="37">
        <v>0</v>
      </c>
      <c r="L392" s="37">
        <v>0</v>
      </c>
      <c r="M392" s="37"/>
      <c r="N392" s="37">
        <v>3</v>
      </c>
      <c r="O392" s="37"/>
      <c r="P392" s="37"/>
      <c r="Q392" s="37"/>
      <c r="R392" s="37">
        <v>0</v>
      </c>
      <c r="S392" s="37">
        <v>2</v>
      </c>
      <c r="T392" s="37">
        <v>1</v>
      </c>
      <c r="U392" s="37">
        <v>0</v>
      </c>
      <c r="V392" s="37">
        <v>0</v>
      </c>
      <c r="W392" s="37"/>
      <c r="X392" s="37">
        <v>0</v>
      </c>
      <c r="Y392" s="37">
        <v>0</v>
      </c>
      <c r="Z392" s="37">
        <v>0</v>
      </c>
      <c r="AA392" s="37">
        <v>0</v>
      </c>
      <c r="AB392" s="37">
        <v>0</v>
      </c>
      <c r="AC392" s="37">
        <v>0</v>
      </c>
      <c r="AD392" s="37">
        <v>0</v>
      </c>
      <c r="AE392" s="37"/>
      <c r="AF392" s="37">
        <v>3</v>
      </c>
      <c r="AG392" s="37"/>
      <c r="AH392" s="37"/>
      <c r="AI392" s="37"/>
      <c r="AJ392" s="37">
        <v>0</v>
      </c>
      <c r="AK392" s="37"/>
      <c r="AL392" s="37"/>
      <c r="AM392" s="37"/>
      <c r="AN392" s="37">
        <v>0</v>
      </c>
      <c r="AO392" s="37"/>
      <c r="AP392" s="37">
        <v>0</v>
      </c>
    </row>
    <row r="393" spans="1:42" ht="20.100000000000001" customHeight="1" x14ac:dyDescent="0.2">
      <c r="D393" s="38" t="s">
        <v>99</v>
      </c>
      <c r="F393" s="39">
        <v>1</v>
      </c>
      <c r="G393" s="40"/>
      <c r="H393" s="40"/>
      <c r="I393" s="40"/>
      <c r="J393" s="39">
        <v>0</v>
      </c>
      <c r="K393" s="39">
        <v>0</v>
      </c>
      <c r="L393" s="39">
        <v>0</v>
      </c>
      <c r="M393" s="40"/>
      <c r="N393" s="39">
        <v>0</v>
      </c>
      <c r="O393" s="40"/>
      <c r="P393" s="40"/>
      <c r="Q393" s="40"/>
      <c r="R393" s="39">
        <v>0</v>
      </c>
      <c r="S393" s="39">
        <v>0</v>
      </c>
      <c r="T393" s="39">
        <v>0</v>
      </c>
      <c r="U393" s="39">
        <v>0</v>
      </c>
      <c r="V393" s="39">
        <v>0</v>
      </c>
      <c r="W393" s="40"/>
      <c r="X393" s="39">
        <v>0</v>
      </c>
      <c r="Y393" s="39">
        <v>0</v>
      </c>
      <c r="Z393" s="39">
        <v>0</v>
      </c>
      <c r="AA393" s="39">
        <v>0</v>
      </c>
      <c r="AB393" s="39">
        <v>0</v>
      </c>
      <c r="AC393" s="39">
        <v>0</v>
      </c>
      <c r="AD393" s="39">
        <v>0</v>
      </c>
      <c r="AE393" s="40"/>
      <c r="AF393" s="39">
        <v>0</v>
      </c>
      <c r="AG393" s="40"/>
      <c r="AH393" s="40"/>
      <c r="AI393" s="40"/>
      <c r="AJ393" s="39">
        <v>1</v>
      </c>
      <c r="AK393" s="40"/>
      <c r="AL393" s="40"/>
      <c r="AM393" s="40"/>
      <c r="AN393" s="39">
        <v>0</v>
      </c>
      <c r="AO393" s="40"/>
      <c r="AP393" s="39">
        <v>0</v>
      </c>
    </row>
    <row r="394" spans="1:42" ht="20.100000000000001" customHeight="1" x14ac:dyDescent="0.2">
      <c r="D394" s="2" t="s">
        <v>113</v>
      </c>
      <c r="F394" s="37">
        <v>0</v>
      </c>
      <c r="G394" s="37"/>
      <c r="H394" s="37"/>
      <c r="I394" s="37"/>
      <c r="J394" s="37">
        <v>1</v>
      </c>
      <c r="K394" s="37">
        <v>0</v>
      </c>
      <c r="L394" s="37">
        <v>0</v>
      </c>
      <c r="M394" s="37"/>
      <c r="N394" s="37">
        <v>1</v>
      </c>
      <c r="O394" s="37"/>
      <c r="P394" s="37"/>
      <c r="Q394" s="37"/>
      <c r="R394" s="37">
        <v>0</v>
      </c>
      <c r="S394" s="37">
        <v>1</v>
      </c>
      <c r="T394" s="37">
        <v>0</v>
      </c>
      <c r="U394" s="37">
        <v>0</v>
      </c>
      <c r="V394" s="37">
        <v>0</v>
      </c>
      <c r="W394" s="37"/>
      <c r="X394" s="37">
        <v>0</v>
      </c>
      <c r="Y394" s="37">
        <v>0</v>
      </c>
      <c r="Z394" s="37">
        <v>0</v>
      </c>
      <c r="AA394" s="37">
        <v>0</v>
      </c>
      <c r="AB394" s="37">
        <v>0</v>
      </c>
      <c r="AC394" s="37">
        <v>0</v>
      </c>
      <c r="AD394" s="37">
        <v>0</v>
      </c>
      <c r="AE394" s="37"/>
      <c r="AF394" s="37">
        <v>1</v>
      </c>
      <c r="AG394" s="37"/>
      <c r="AH394" s="37"/>
      <c r="AI394" s="37"/>
      <c r="AJ394" s="37">
        <v>0</v>
      </c>
      <c r="AK394" s="37"/>
      <c r="AL394" s="37"/>
      <c r="AM394" s="37"/>
      <c r="AN394" s="37">
        <v>0</v>
      </c>
      <c r="AO394" s="37"/>
      <c r="AP394" s="37">
        <v>0</v>
      </c>
    </row>
    <row r="395" spans="1:42" ht="20.100000000000001" customHeight="1" x14ac:dyDescent="0.2">
      <c r="B395" s="5"/>
      <c r="D395" s="38" t="s">
        <v>101</v>
      </c>
      <c r="F395" s="39">
        <v>0</v>
      </c>
      <c r="G395" s="40"/>
      <c r="H395" s="40"/>
      <c r="I395" s="40"/>
      <c r="J395" s="39">
        <v>1</v>
      </c>
      <c r="K395" s="39">
        <v>0</v>
      </c>
      <c r="L395" s="39">
        <v>0</v>
      </c>
      <c r="M395" s="40"/>
      <c r="N395" s="39">
        <v>1</v>
      </c>
      <c r="O395" s="40"/>
      <c r="P395" s="40"/>
      <c r="Q395" s="40"/>
      <c r="R395" s="39">
        <v>0</v>
      </c>
      <c r="S395" s="39">
        <v>1</v>
      </c>
      <c r="T395" s="39">
        <v>0</v>
      </c>
      <c r="U395" s="39">
        <v>0</v>
      </c>
      <c r="V395" s="39">
        <v>0</v>
      </c>
      <c r="W395" s="40"/>
      <c r="X395" s="39">
        <v>0</v>
      </c>
      <c r="Y395" s="39">
        <v>0</v>
      </c>
      <c r="Z395" s="39">
        <v>0</v>
      </c>
      <c r="AA395" s="39">
        <v>0</v>
      </c>
      <c r="AB395" s="39">
        <v>0</v>
      </c>
      <c r="AC395" s="39">
        <v>0</v>
      </c>
      <c r="AD395" s="39">
        <v>0</v>
      </c>
      <c r="AE395" s="40"/>
      <c r="AF395" s="39">
        <v>1</v>
      </c>
      <c r="AG395" s="40"/>
      <c r="AH395" s="40"/>
      <c r="AI395" s="40"/>
      <c r="AJ395" s="39">
        <v>0</v>
      </c>
      <c r="AK395" s="40"/>
      <c r="AL395" s="40"/>
      <c r="AM395" s="40"/>
      <c r="AN395" s="39">
        <v>0</v>
      </c>
      <c r="AO395" s="40"/>
      <c r="AP395" s="39">
        <v>0</v>
      </c>
    </row>
    <row r="396" spans="1:42" ht="20.100000000000001" customHeight="1" x14ac:dyDescent="0.2">
      <c r="D396" s="2" t="s">
        <v>115</v>
      </c>
      <c r="F396" s="37">
        <v>0</v>
      </c>
      <c r="G396" s="37"/>
      <c r="H396" s="37"/>
      <c r="I396" s="37"/>
      <c r="J396" s="37">
        <v>1</v>
      </c>
      <c r="K396" s="37">
        <v>0</v>
      </c>
      <c r="L396" s="37">
        <v>0</v>
      </c>
      <c r="M396" s="37"/>
      <c r="N396" s="37">
        <v>1</v>
      </c>
      <c r="O396" s="37"/>
      <c r="P396" s="37"/>
      <c r="Q396" s="37"/>
      <c r="R396" s="37">
        <v>0</v>
      </c>
      <c r="S396" s="37">
        <v>0</v>
      </c>
      <c r="T396" s="37">
        <v>1</v>
      </c>
      <c r="U396" s="37">
        <v>0</v>
      </c>
      <c r="V396" s="37">
        <v>0</v>
      </c>
      <c r="W396" s="37"/>
      <c r="X396" s="37">
        <v>0</v>
      </c>
      <c r="Y396" s="37">
        <v>0</v>
      </c>
      <c r="Z396" s="37">
        <v>0</v>
      </c>
      <c r="AA396" s="37">
        <v>0</v>
      </c>
      <c r="AB396" s="37">
        <v>0</v>
      </c>
      <c r="AC396" s="37">
        <v>0</v>
      </c>
      <c r="AD396" s="37">
        <v>0</v>
      </c>
      <c r="AE396" s="37"/>
      <c r="AF396" s="37">
        <v>1</v>
      </c>
      <c r="AG396" s="37"/>
      <c r="AH396" s="37"/>
      <c r="AI396" s="37"/>
      <c r="AJ396" s="37">
        <v>0</v>
      </c>
      <c r="AK396" s="37"/>
      <c r="AL396" s="37"/>
      <c r="AM396" s="37"/>
      <c r="AN396" s="37">
        <v>0</v>
      </c>
      <c r="AO396" s="37"/>
      <c r="AP396" s="37">
        <v>0</v>
      </c>
    </row>
    <row r="397" spans="1:42" ht="20.100000000000001" customHeight="1" x14ac:dyDescent="0.2">
      <c r="D397" s="38" t="s">
        <v>116</v>
      </c>
      <c r="F397" s="39">
        <v>0</v>
      </c>
      <c r="G397" s="40"/>
      <c r="H397" s="40"/>
      <c r="I397" s="40"/>
      <c r="J397" s="39">
        <v>0</v>
      </c>
      <c r="K397" s="39">
        <v>0</v>
      </c>
      <c r="L397" s="39">
        <v>0</v>
      </c>
      <c r="M397" s="40"/>
      <c r="N397" s="39">
        <v>0</v>
      </c>
      <c r="O397" s="40"/>
      <c r="P397" s="40"/>
      <c r="Q397" s="40"/>
      <c r="R397" s="39">
        <v>0</v>
      </c>
      <c r="S397" s="39">
        <v>0</v>
      </c>
      <c r="T397" s="39">
        <v>0</v>
      </c>
      <c r="U397" s="39">
        <v>0</v>
      </c>
      <c r="V397" s="39">
        <v>0</v>
      </c>
      <c r="W397" s="40"/>
      <c r="X397" s="39">
        <v>0</v>
      </c>
      <c r="Y397" s="39">
        <v>0</v>
      </c>
      <c r="Z397" s="39">
        <v>0</v>
      </c>
      <c r="AA397" s="39">
        <v>0</v>
      </c>
      <c r="AB397" s="39">
        <v>0</v>
      </c>
      <c r="AC397" s="39">
        <v>0</v>
      </c>
      <c r="AD397" s="39">
        <v>0</v>
      </c>
      <c r="AE397" s="40"/>
      <c r="AF397" s="39">
        <v>0</v>
      </c>
      <c r="AG397" s="40"/>
      <c r="AH397" s="40"/>
      <c r="AI397" s="40"/>
      <c r="AJ397" s="39">
        <v>0</v>
      </c>
      <c r="AK397" s="40"/>
      <c r="AL397" s="40"/>
      <c r="AM397" s="40"/>
      <c r="AN397" s="39">
        <v>0</v>
      </c>
      <c r="AO397" s="40"/>
      <c r="AP397" s="39">
        <v>0</v>
      </c>
    </row>
    <row r="398" spans="1:42" ht="20.100000000000001" customHeight="1" x14ac:dyDescent="0.2">
      <c r="D398" s="2" t="s">
        <v>117</v>
      </c>
      <c r="F398" s="37">
        <v>0</v>
      </c>
      <c r="G398" s="37"/>
      <c r="H398" s="37"/>
      <c r="I398" s="37"/>
      <c r="J398" s="37">
        <v>1</v>
      </c>
      <c r="K398" s="37">
        <v>0</v>
      </c>
      <c r="L398" s="37">
        <v>0</v>
      </c>
      <c r="M398" s="37"/>
      <c r="N398" s="37">
        <v>1</v>
      </c>
      <c r="O398" s="37"/>
      <c r="P398" s="37"/>
      <c r="Q398" s="37"/>
      <c r="R398" s="37">
        <v>0</v>
      </c>
      <c r="S398" s="37">
        <v>1</v>
      </c>
      <c r="T398" s="37">
        <v>0</v>
      </c>
      <c r="U398" s="37">
        <v>0</v>
      </c>
      <c r="V398" s="37">
        <v>0</v>
      </c>
      <c r="W398" s="37"/>
      <c r="X398" s="37">
        <v>0</v>
      </c>
      <c r="Y398" s="37">
        <v>0</v>
      </c>
      <c r="Z398" s="37">
        <v>0</v>
      </c>
      <c r="AA398" s="37">
        <v>0</v>
      </c>
      <c r="AB398" s="37">
        <v>0</v>
      </c>
      <c r="AC398" s="37">
        <v>0</v>
      </c>
      <c r="AD398" s="37">
        <v>0</v>
      </c>
      <c r="AE398" s="37"/>
      <c r="AF398" s="37">
        <v>1</v>
      </c>
      <c r="AG398" s="37"/>
      <c r="AH398" s="37"/>
      <c r="AI398" s="37"/>
      <c r="AJ398" s="37">
        <v>0</v>
      </c>
      <c r="AK398" s="37"/>
      <c r="AL398" s="37"/>
      <c r="AM398" s="37"/>
      <c r="AN398" s="37">
        <v>0</v>
      </c>
      <c r="AO398" s="37"/>
      <c r="AP398" s="37">
        <v>0</v>
      </c>
    </row>
    <row r="399" spans="1:42" ht="20.100000000000001" customHeight="1" x14ac:dyDescent="0.2">
      <c r="D399" s="38" t="s">
        <v>105</v>
      </c>
      <c r="F399" s="39">
        <v>0</v>
      </c>
      <c r="G399" s="40"/>
      <c r="H399" s="40"/>
      <c r="I399" s="40"/>
      <c r="J399" s="39">
        <v>0</v>
      </c>
      <c r="K399" s="39">
        <v>0</v>
      </c>
      <c r="L399" s="39">
        <v>0</v>
      </c>
      <c r="M399" s="40"/>
      <c r="N399" s="39">
        <v>0</v>
      </c>
      <c r="O399" s="40"/>
      <c r="P399" s="40"/>
      <c r="Q399" s="40"/>
      <c r="R399" s="39">
        <v>0</v>
      </c>
      <c r="S399" s="39">
        <v>0</v>
      </c>
      <c r="T399" s="39">
        <v>0</v>
      </c>
      <c r="U399" s="39">
        <v>0</v>
      </c>
      <c r="V399" s="39">
        <v>0</v>
      </c>
      <c r="W399" s="40"/>
      <c r="X399" s="39">
        <v>0</v>
      </c>
      <c r="Y399" s="39">
        <v>0</v>
      </c>
      <c r="Z399" s="39">
        <v>0</v>
      </c>
      <c r="AA399" s="39">
        <v>0</v>
      </c>
      <c r="AB399" s="39">
        <v>0</v>
      </c>
      <c r="AC399" s="39">
        <v>0</v>
      </c>
      <c r="AD399" s="39">
        <v>0</v>
      </c>
      <c r="AE399" s="40"/>
      <c r="AF399" s="39">
        <v>0</v>
      </c>
      <c r="AG399" s="40"/>
      <c r="AH399" s="40"/>
      <c r="AI399" s="40"/>
      <c r="AJ399" s="39">
        <v>0</v>
      </c>
      <c r="AK399" s="40"/>
      <c r="AL399" s="40"/>
      <c r="AM399" s="40"/>
      <c r="AN399" s="39">
        <v>0</v>
      </c>
      <c r="AO399" s="40"/>
      <c r="AP399" s="39">
        <v>0</v>
      </c>
    </row>
    <row r="400" spans="1:42" ht="20.100000000000001" customHeight="1" x14ac:dyDescent="0.2">
      <c r="D400" s="2" t="s">
        <v>106</v>
      </c>
      <c r="F400" s="37">
        <v>2</v>
      </c>
      <c r="G400" s="37"/>
      <c r="H400" s="37"/>
      <c r="I400" s="37"/>
      <c r="J400" s="37">
        <v>0</v>
      </c>
      <c r="K400" s="37">
        <v>0</v>
      </c>
      <c r="L400" s="37">
        <v>0</v>
      </c>
      <c r="M400" s="37"/>
      <c r="N400" s="37">
        <v>0</v>
      </c>
      <c r="O400" s="37"/>
      <c r="P400" s="37"/>
      <c r="Q400" s="37"/>
      <c r="R400" s="37">
        <v>0</v>
      </c>
      <c r="S400" s="37">
        <v>1</v>
      </c>
      <c r="T400" s="37">
        <v>0</v>
      </c>
      <c r="U400" s="37">
        <v>0</v>
      </c>
      <c r="V400" s="37">
        <v>0</v>
      </c>
      <c r="W400" s="37"/>
      <c r="X400" s="37">
        <v>0</v>
      </c>
      <c r="Y400" s="37">
        <v>0</v>
      </c>
      <c r="Z400" s="37">
        <v>0</v>
      </c>
      <c r="AA400" s="37">
        <v>0</v>
      </c>
      <c r="AB400" s="37">
        <v>0</v>
      </c>
      <c r="AC400" s="37">
        <v>0</v>
      </c>
      <c r="AD400" s="37">
        <v>0</v>
      </c>
      <c r="AE400" s="37"/>
      <c r="AF400" s="37">
        <v>1</v>
      </c>
      <c r="AG400" s="37"/>
      <c r="AH400" s="37"/>
      <c r="AI400" s="37"/>
      <c r="AJ400" s="37">
        <v>1</v>
      </c>
      <c r="AK400" s="37"/>
      <c r="AL400" s="37"/>
      <c r="AM400" s="37"/>
      <c r="AN400" s="37">
        <v>0</v>
      </c>
      <c r="AO400" s="37"/>
      <c r="AP400" s="37">
        <v>0</v>
      </c>
    </row>
    <row r="401" spans="1:42"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row>
    <row r="402" spans="1:42" s="1" customFormat="1" ht="20.100000000000001" customHeight="1" x14ac:dyDescent="0.2">
      <c r="A402" s="3"/>
      <c r="B402" s="6"/>
      <c r="C402" s="42" t="s">
        <v>180</v>
      </c>
      <c r="D402" s="42"/>
      <c r="E402" s="5"/>
      <c r="F402" s="44">
        <v>3</v>
      </c>
      <c r="G402" s="45"/>
      <c r="H402" s="45"/>
      <c r="I402" s="45"/>
      <c r="J402" s="44">
        <v>7</v>
      </c>
      <c r="K402" s="44">
        <v>0</v>
      </c>
      <c r="L402" s="44">
        <v>0</v>
      </c>
      <c r="M402" s="45"/>
      <c r="N402" s="44">
        <v>7</v>
      </c>
      <c r="O402" s="45"/>
      <c r="P402" s="45"/>
      <c r="Q402" s="45"/>
      <c r="R402" s="44">
        <v>0</v>
      </c>
      <c r="S402" s="44">
        <v>6</v>
      </c>
      <c r="T402" s="44">
        <v>2</v>
      </c>
      <c r="U402" s="44">
        <v>0</v>
      </c>
      <c r="V402" s="44">
        <v>0</v>
      </c>
      <c r="W402" s="45"/>
      <c r="X402" s="44">
        <v>0</v>
      </c>
      <c r="Y402" s="44">
        <v>0</v>
      </c>
      <c r="Z402" s="44">
        <v>0</v>
      </c>
      <c r="AA402" s="44">
        <v>0</v>
      </c>
      <c r="AB402" s="44">
        <v>0</v>
      </c>
      <c r="AC402" s="44">
        <v>0</v>
      </c>
      <c r="AD402" s="44">
        <v>0</v>
      </c>
      <c r="AE402" s="45"/>
      <c r="AF402" s="44">
        <v>8</v>
      </c>
      <c r="AG402" s="45"/>
      <c r="AH402" s="45"/>
      <c r="AI402" s="45"/>
      <c r="AJ402" s="44">
        <v>2</v>
      </c>
      <c r="AK402" s="45"/>
      <c r="AL402" s="45"/>
      <c r="AM402" s="45"/>
      <c r="AN402" s="44">
        <v>0</v>
      </c>
      <c r="AO402" s="45"/>
      <c r="AP402" s="44">
        <v>0</v>
      </c>
    </row>
    <row r="403" spans="1:42"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row>
    <row r="404" spans="1:42" s="1" customFormat="1" ht="20.100000000000001" customHeight="1" x14ac:dyDescent="0.25">
      <c r="A404" s="3"/>
      <c r="B404" s="49" t="s">
        <v>275</v>
      </c>
      <c r="C404" s="50"/>
      <c r="D404" s="50"/>
      <c r="E404" s="5"/>
      <c r="F404" s="51">
        <v>3</v>
      </c>
      <c r="G404" s="52"/>
      <c r="H404" s="52"/>
      <c r="I404" s="52"/>
      <c r="J404" s="51">
        <v>7</v>
      </c>
      <c r="K404" s="51">
        <v>0</v>
      </c>
      <c r="L404" s="51">
        <v>0</v>
      </c>
      <c r="M404" s="52"/>
      <c r="N404" s="51">
        <v>7</v>
      </c>
      <c r="O404" s="52"/>
      <c r="P404" s="52"/>
      <c r="Q404" s="52"/>
      <c r="R404" s="51">
        <v>0</v>
      </c>
      <c r="S404" s="51">
        <v>6</v>
      </c>
      <c r="T404" s="51">
        <v>2</v>
      </c>
      <c r="U404" s="51">
        <v>0</v>
      </c>
      <c r="V404" s="51">
        <v>0</v>
      </c>
      <c r="W404" s="52"/>
      <c r="X404" s="51">
        <v>0</v>
      </c>
      <c r="Y404" s="51">
        <v>0</v>
      </c>
      <c r="Z404" s="51">
        <v>0</v>
      </c>
      <c r="AA404" s="51">
        <v>0</v>
      </c>
      <c r="AB404" s="51">
        <v>0</v>
      </c>
      <c r="AC404" s="51">
        <v>0</v>
      </c>
      <c r="AD404" s="51">
        <v>0</v>
      </c>
      <c r="AE404" s="52"/>
      <c r="AF404" s="51">
        <v>8</v>
      </c>
      <c r="AG404" s="52"/>
      <c r="AH404" s="52"/>
      <c r="AI404" s="52"/>
      <c r="AJ404" s="51">
        <v>2</v>
      </c>
      <c r="AK404" s="52"/>
      <c r="AL404" s="52"/>
      <c r="AM404" s="52"/>
      <c r="AN404" s="51">
        <v>0</v>
      </c>
      <c r="AO404" s="52"/>
      <c r="AP404" s="51">
        <v>0</v>
      </c>
    </row>
    <row r="405" spans="1:42"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row>
    <row r="406" spans="1:42"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row>
    <row r="407" spans="1:42"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row>
    <row r="408" spans="1:42" ht="20.100000000000001" customHeight="1" x14ac:dyDescent="0.2">
      <c r="D408" s="2" t="s">
        <v>98</v>
      </c>
      <c r="F408" s="37">
        <v>0</v>
      </c>
      <c r="G408" s="37"/>
      <c r="H408" s="37"/>
      <c r="I408" s="37"/>
      <c r="J408" s="37">
        <v>0</v>
      </c>
      <c r="K408" s="37">
        <v>0</v>
      </c>
      <c r="L408" s="37">
        <v>0</v>
      </c>
      <c r="M408" s="37"/>
      <c r="N408" s="37">
        <v>0</v>
      </c>
      <c r="O408" s="37"/>
      <c r="P408" s="37"/>
      <c r="Q408" s="37"/>
      <c r="R408" s="37">
        <v>0</v>
      </c>
      <c r="S408" s="37">
        <v>0</v>
      </c>
      <c r="T408" s="37">
        <v>0</v>
      </c>
      <c r="U408" s="37">
        <v>0</v>
      </c>
      <c r="V408" s="37">
        <v>0</v>
      </c>
      <c r="W408" s="37"/>
      <c r="X408" s="37">
        <v>0</v>
      </c>
      <c r="Y408" s="37">
        <v>0</v>
      </c>
      <c r="Z408" s="37">
        <v>0</v>
      </c>
      <c r="AA408" s="37">
        <v>0</v>
      </c>
      <c r="AB408" s="37">
        <v>0</v>
      </c>
      <c r="AC408" s="37">
        <v>0</v>
      </c>
      <c r="AD408" s="37">
        <v>0</v>
      </c>
      <c r="AE408" s="37"/>
      <c r="AF408" s="37">
        <v>0</v>
      </c>
      <c r="AG408" s="37"/>
      <c r="AH408" s="37"/>
      <c r="AI408" s="37"/>
      <c r="AJ408" s="37">
        <v>0</v>
      </c>
      <c r="AK408" s="37"/>
      <c r="AL408" s="37"/>
      <c r="AM408" s="37"/>
      <c r="AN408" s="37">
        <v>0</v>
      </c>
      <c r="AO408" s="37"/>
      <c r="AP408" s="37">
        <v>0</v>
      </c>
    </row>
    <row r="409" spans="1:42" ht="20.100000000000001" customHeight="1" x14ac:dyDescent="0.2">
      <c r="D409" s="38" t="s">
        <v>99</v>
      </c>
      <c r="F409" s="39">
        <v>0</v>
      </c>
      <c r="G409" s="40"/>
      <c r="H409" s="40"/>
      <c r="I409" s="40"/>
      <c r="J409" s="39">
        <v>0</v>
      </c>
      <c r="K409" s="39">
        <v>0</v>
      </c>
      <c r="L409" s="39">
        <v>0</v>
      </c>
      <c r="M409" s="40"/>
      <c r="N409" s="39">
        <v>0</v>
      </c>
      <c r="O409" s="40"/>
      <c r="P409" s="40"/>
      <c r="Q409" s="40"/>
      <c r="R409" s="39">
        <v>0</v>
      </c>
      <c r="S409" s="39">
        <v>0</v>
      </c>
      <c r="T409" s="39">
        <v>0</v>
      </c>
      <c r="U409" s="39">
        <v>0</v>
      </c>
      <c r="V409" s="39">
        <v>0</v>
      </c>
      <c r="W409" s="40"/>
      <c r="X409" s="39">
        <v>0</v>
      </c>
      <c r="Y409" s="39">
        <v>0</v>
      </c>
      <c r="Z409" s="39">
        <v>0</v>
      </c>
      <c r="AA409" s="39">
        <v>0</v>
      </c>
      <c r="AB409" s="39">
        <v>0</v>
      </c>
      <c r="AC409" s="39">
        <v>0</v>
      </c>
      <c r="AD409" s="39">
        <v>0</v>
      </c>
      <c r="AE409" s="40"/>
      <c r="AF409" s="39">
        <v>0</v>
      </c>
      <c r="AG409" s="40"/>
      <c r="AH409" s="40"/>
      <c r="AI409" s="40"/>
      <c r="AJ409" s="39">
        <v>0</v>
      </c>
      <c r="AK409" s="40"/>
      <c r="AL409" s="40"/>
      <c r="AM409" s="40"/>
      <c r="AN409" s="39">
        <v>0</v>
      </c>
      <c r="AO409" s="40"/>
      <c r="AP409" s="39">
        <v>0</v>
      </c>
    </row>
    <row r="410" spans="1:42" ht="20.100000000000001" customHeight="1" x14ac:dyDescent="0.2">
      <c r="D410" s="2" t="s">
        <v>113</v>
      </c>
      <c r="F410" s="37">
        <v>0</v>
      </c>
      <c r="G410" s="37"/>
      <c r="H410" s="37"/>
      <c r="I410" s="37"/>
      <c r="J410" s="37">
        <v>0</v>
      </c>
      <c r="K410" s="37">
        <v>0</v>
      </c>
      <c r="L410" s="37">
        <v>0</v>
      </c>
      <c r="M410" s="37"/>
      <c r="N410" s="37">
        <v>0</v>
      </c>
      <c r="O410" s="37"/>
      <c r="P410" s="37"/>
      <c r="Q410" s="37"/>
      <c r="R410" s="37">
        <v>0</v>
      </c>
      <c r="S410" s="37">
        <v>0</v>
      </c>
      <c r="T410" s="37">
        <v>0</v>
      </c>
      <c r="U410" s="37">
        <v>0</v>
      </c>
      <c r="V410" s="37">
        <v>0</v>
      </c>
      <c r="W410" s="37"/>
      <c r="X410" s="37">
        <v>0</v>
      </c>
      <c r="Y410" s="37">
        <v>0</v>
      </c>
      <c r="Z410" s="37">
        <v>0</v>
      </c>
      <c r="AA410" s="37">
        <v>0</v>
      </c>
      <c r="AB410" s="37">
        <v>0</v>
      </c>
      <c r="AC410" s="37">
        <v>0</v>
      </c>
      <c r="AD410" s="37">
        <v>0</v>
      </c>
      <c r="AE410" s="37"/>
      <c r="AF410" s="37">
        <v>0</v>
      </c>
      <c r="AG410" s="37"/>
      <c r="AH410" s="37"/>
      <c r="AI410" s="37"/>
      <c r="AJ410" s="37">
        <v>0</v>
      </c>
      <c r="AK410" s="37"/>
      <c r="AL410" s="37"/>
      <c r="AM410" s="37"/>
      <c r="AN410" s="37">
        <v>0</v>
      </c>
      <c r="AO410" s="37"/>
      <c r="AP410" s="37">
        <v>0</v>
      </c>
    </row>
    <row r="411" spans="1:42" ht="20.100000000000001" customHeight="1" x14ac:dyDescent="0.2">
      <c r="D411" s="38" t="s">
        <v>101</v>
      </c>
      <c r="F411" s="39">
        <v>0</v>
      </c>
      <c r="G411" s="40"/>
      <c r="H411" s="40"/>
      <c r="I411" s="40"/>
      <c r="J411" s="39">
        <v>0</v>
      </c>
      <c r="K411" s="39">
        <v>0</v>
      </c>
      <c r="L411" s="39">
        <v>0</v>
      </c>
      <c r="M411" s="40"/>
      <c r="N411" s="39">
        <v>0</v>
      </c>
      <c r="O411" s="40"/>
      <c r="P411" s="40"/>
      <c r="Q411" s="40"/>
      <c r="R411" s="39">
        <v>0</v>
      </c>
      <c r="S411" s="39">
        <v>0</v>
      </c>
      <c r="T411" s="39">
        <v>0</v>
      </c>
      <c r="U411" s="39">
        <v>0</v>
      </c>
      <c r="V411" s="39">
        <v>0</v>
      </c>
      <c r="W411" s="40"/>
      <c r="X411" s="39">
        <v>0</v>
      </c>
      <c r="Y411" s="39">
        <v>0</v>
      </c>
      <c r="Z411" s="39">
        <v>0</v>
      </c>
      <c r="AA411" s="39">
        <v>0</v>
      </c>
      <c r="AB411" s="39">
        <v>0</v>
      </c>
      <c r="AC411" s="39">
        <v>0</v>
      </c>
      <c r="AD411" s="39">
        <v>0</v>
      </c>
      <c r="AE411" s="40"/>
      <c r="AF411" s="39">
        <v>0</v>
      </c>
      <c r="AG411" s="40"/>
      <c r="AH411" s="40"/>
      <c r="AI411" s="40"/>
      <c r="AJ411" s="39">
        <v>0</v>
      </c>
      <c r="AK411" s="40"/>
      <c r="AL411" s="40"/>
      <c r="AM411" s="40"/>
      <c r="AN411" s="39">
        <v>0</v>
      </c>
      <c r="AO411" s="40"/>
      <c r="AP411" s="39">
        <v>0</v>
      </c>
    </row>
    <row r="412" spans="1:42" ht="20.100000000000001" customHeight="1" x14ac:dyDescent="0.2">
      <c r="D412" s="2" t="s">
        <v>115</v>
      </c>
      <c r="F412" s="37">
        <v>0</v>
      </c>
      <c r="G412" s="37"/>
      <c r="H412" s="37"/>
      <c r="I412" s="37"/>
      <c r="J412" s="37">
        <v>0</v>
      </c>
      <c r="K412" s="37">
        <v>0</v>
      </c>
      <c r="L412" s="37">
        <v>0</v>
      </c>
      <c r="M412" s="37"/>
      <c r="N412" s="37">
        <v>0</v>
      </c>
      <c r="O412" s="37"/>
      <c r="P412" s="37"/>
      <c r="Q412" s="37"/>
      <c r="R412" s="37">
        <v>0</v>
      </c>
      <c r="S412" s="37">
        <v>0</v>
      </c>
      <c r="T412" s="37">
        <v>0</v>
      </c>
      <c r="U412" s="37">
        <v>0</v>
      </c>
      <c r="V412" s="37">
        <v>0</v>
      </c>
      <c r="W412" s="37"/>
      <c r="X412" s="37">
        <v>0</v>
      </c>
      <c r="Y412" s="37">
        <v>0</v>
      </c>
      <c r="Z412" s="37">
        <v>0</v>
      </c>
      <c r="AA412" s="37">
        <v>0</v>
      </c>
      <c r="AB412" s="37">
        <v>0</v>
      </c>
      <c r="AC412" s="37">
        <v>0</v>
      </c>
      <c r="AD412" s="37">
        <v>0</v>
      </c>
      <c r="AE412" s="37"/>
      <c r="AF412" s="37">
        <v>0</v>
      </c>
      <c r="AG412" s="37"/>
      <c r="AH412" s="37"/>
      <c r="AI412" s="37"/>
      <c r="AJ412" s="37">
        <v>0</v>
      </c>
      <c r="AK412" s="37"/>
      <c r="AL412" s="37"/>
      <c r="AM412" s="37"/>
      <c r="AN412" s="37">
        <v>0</v>
      </c>
      <c r="AO412" s="37"/>
      <c r="AP412" s="37">
        <v>0</v>
      </c>
    </row>
    <row r="413" spans="1:42" ht="20.100000000000001" customHeight="1" x14ac:dyDescent="0.2">
      <c r="D413" s="38" t="s">
        <v>116</v>
      </c>
      <c r="F413" s="39">
        <v>0</v>
      </c>
      <c r="G413" s="40"/>
      <c r="H413" s="40"/>
      <c r="I413" s="40"/>
      <c r="J413" s="39">
        <v>0</v>
      </c>
      <c r="K413" s="39">
        <v>0</v>
      </c>
      <c r="L413" s="39">
        <v>0</v>
      </c>
      <c r="M413" s="40"/>
      <c r="N413" s="39">
        <v>0</v>
      </c>
      <c r="O413" s="40"/>
      <c r="P413" s="40"/>
      <c r="Q413" s="40"/>
      <c r="R413" s="39">
        <v>0</v>
      </c>
      <c r="S413" s="39">
        <v>0</v>
      </c>
      <c r="T413" s="39">
        <v>0</v>
      </c>
      <c r="U413" s="39">
        <v>0</v>
      </c>
      <c r="V413" s="39">
        <v>0</v>
      </c>
      <c r="W413" s="40"/>
      <c r="X413" s="39">
        <v>0</v>
      </c>
      <c r="Y413" s="39">
        <v>0</v>
      </c>
      <c r="Z413" s="39">
        <v>0</v>
      </c>
      <c r="AA413" s="39">
        <v>0</v>
      </c>
      <c r="AB413" s="39">
        <v>0</v>
      </c>
      <c r="AC413" s="39">
        <v>0</v>
      </c>
      <c r="AD413" s="39">
        <v>0</v>
      </c>
      <c r="AE413" s="40"/>
      <c r="AF413" s="39">
        <v>0</v>
      </c>
      <c r="AG413" s="40"/>
      <c r="AH413" s="40"/>
      <c r="AI413" s="40"/>
      <c r="AJ413" s="39">
        <v>0</v>
      </c>
      <c r="AK413" s="40"/>
      <c r="AL413" s="40"/>
      <c r="AM413" s="40"/>
      <c r="AN413" s="39">
        <v>0</v>
      </c>
      <c r="AO413" s="40"/>
      <c r="AP413" s="39">
        <v>0</v>
      </c>
    </row>
    <row r="414" spans="1:42" ht="20.100000000000001" customHeight="1" x14ac:dyDescent="0.2">
      <c r="D414" s="2" t="s">
        <v>117</v>
      </c>
      <c r="F414" s="37">
        <v>0</v>
      </c>
      <c r="G414" s="37"/>
      <c r="H414" s="37"/>
      <c r="I414" s="37"/>
      <c r="J414" s="37">
        <v>0</v>
      </c>
      <c r="K414" s="37">
        <v>0</v>
      </c>
      <c r="L414" s="37">
        <v>0</v>
      </c>
      <c r="M414" s="37"/>
      <c r="N414" s="37">
        <v>0</v>
      </c>
      <c r="O414" s="37"/>
      <c r="P414" s="37"/>
      <c r="Q414" s="37"/>
      <c r="R414" s="37">
        <v>0</v>
      </c>
      <c r="S414" s="37">
        <v>0</v>
      </c>
      <c r="T414" s="37">
        <v>0</v>
      </c>
      <c r="U414" s="37">
        <v>0</v>
      </c>
      <c r="V414" s="37">
        <v>0</v>
      </c>
      <c r="W414" s="37"/>
      <c r="X414" s="37">
        <v>0</v>
      </c>
      <c r="Y414" s="37">
        <v>0</v>
      </c>
      <c r="Z414" s="37">
        <v>0</v>
      </c>
      <c r="AA414" s="37">
        <v>0</v>
      </c>
      <c r="AB414" s="37">
        <v>0</v>
      </c>
      <c r="AC414" s="37">
        <v>0</v>
      </c>
      <c r="AD414" s="37">
        <v>0</v>
      </c>
      <c r="AE414" s="37"/>
      <c r="AF414" s="37">
        <v>0</v>
      </c>
      <c r="AG414" s="37"/>
      <c r="AH414" s="37"/>
      <c r="AI414" s="37"/>
      <c r="AJ414" s="37">
        <v>0</v>
      </c>
      <c r="AK414" s="37"/>
      <c r="AL414" s="37"/>
      <c r="AM414" s="37"/>
      <c r="AN414" s="37">
        <v>0</v>
      </c>
      <c r="AO414" s="37"/>
      <c r="AP414" s="37">
        <v>0</v>
      </c>
    </row>
    <row r="415" spans="1:42" ht="20.100000000000001" customHeight="1" x14ac:dyDescent="0.2">
      <c r="D415" s="38" t="s">
        <v>105</v>
      </c>
      <c r="F415" s="39">
        <v>0</v>
      </c>
      <c r="G415" s="40"/>
      <c r="H415" s="40"/>
      <c r="I415" s="40"/>
      <c r="J415" s="39">
        <v>0</v>
      </c>
      <c r="K415" s="39">
        <v>0</v>
      </c>
      <c r="L415" s="39">
        <v>0</v>
      </c>
      <c r="M415" s="40"/>
      <c r="N415" s="39">
        <v>0</v>
      </c>
      <c r="O415" s="40"/>
      <c r="P415" s="40"/>
      <c r="Q415" s="40"/>
      <c r="R415" s="39">
        <v>0</v>
      </c>
      <c r="S415" s="39">
        <v>0</v>
      </c>
      <c r="T415" s="39">
        <v>0</v>
      </c>
      <c r="U415" s="39">
        <v>0</v>
      </c>
      <c r="V415" s="39">
        <v>0</v>
      </c>
      <c r="W415" s="40"/>
      <c r="X415" s="39">
        <v>0</v>
      </c>
      <c r="Y415" s="39">
        <v>0</v>
      </c>
      <c r="Z415" s="39">
        <v>0</v>
      </c>
      <c r="AA415" s="39">
        <v>0</v>
      </c>
      <c r="AB415" s="39">
        <v>0</v>
      </c>
      <c r="AC415" s="39">
        <v>0</v>
      </c>
      <c r="AD415" s="39">
        <v>0</v>
      </c>
      <c r="AE415" s="40"/>
      <c r="AF415" s="39">
        <v>0</v>
      </c>
      <c r="AG415" s="40"/>
      <c r="AH415" s="40"/>
      <c r="AI415" s="40"/>
      <c r="AJ415" s="39">
        <v>0</v>
      </c>
      <c r="AK415" s="40"/>
      <c r="AL415" s="40"/>
      <c r="AM415" s="40"/>
      <c r="AN415" s="39">
        <v>0</v>
      </c>
      <c r="AO415" s="40"/>
      <c r="AP415" s="39">
        <v>0</v>
      </c>
    </row>
    <row r="416" spans="1:42" ht="20.100000000000001" customHeight="1" x14ac:dyDescent="0.2">
      <c r="D416" s="2" t="s">
        <v>106</v>
      </c>
      <c r="F416" s="37">
        <v>0</v>
      </c>
      <c r="G416" s="37"/>
      <c r="H416" s="37"/>
      <c r="I416" s="37"/>
      <c r="J416" s="37">
        <v>0</v>
      </c>
      <c r="K416" s="37">
        <v>0</v>
      </c>
      <c r="L416" s="37">
        <v>0</v>
      </c>
      <c r="M416" s="37"/>
      <c r="N416" s="37">
        <v>0</v>
      </c>
      <c r="O416" s="37"/>
      <c r="P416" s="37"/>
      <c r="Q416" s="37"/>
      <c r="R416" s="37">
        <v>0</v>
      </c>
      <c r="S416" s="37">
        <v>0</v>
      </c>
      <c r="T416" s="37">
        <v>0</v>
      </c>
      <c r="U416" s="37">
        <v>0</v>
      </c>
      <c r="V416" s="37">
        <v>0</v>
      </c>
      <c r="W416" s="37"/>
      <c r="X416" s="37">
        <v>0</v>
      </c>
      <c r="Y416" s="37">
        <v>0</v>
      </c>
      <c r="Z416" s="37">
        <v>0</v>
      </c>
      <c r="AA416" s="37">
        <v>0</v>
      </c>
      <c r="AB416" s="37">
        <v>0</v>
      </c>
      <c r="AC416" s="37">
        <v>0</v>
      </c>
      <c r="AD416" s="37">
        <v>0</v>
      </c>
      <c r="AE416" s="37"/>
      <c r="AF416" s="37">
        <v>0</v>
      </c>
      <c r="AG416" s="37"/>
      <c r="AH416" s="37"/>
      <c r="AI416" s="37"/>
      <c r="AJ416" s="37">
        <v>0</v>
      </c>
      <c r="AK416" s="37"/>
      <c r="AL416" s="37"/>
      <c r="AM416" s="37"/>
      <c r="AN416" s="37">
        <v>0</v>
      </c>
      <c r="AO416" s="37"/>
      <c r="AP416" s="37">
        <v>0</v>
      </c>
    </row>
    <row r="417" spans="1:42" ht="20.100000000000001" customHeight="1" x14ac:dyDescent="0.2">
      <c r="D417" s="38" t="s">
        <v>118</v>
      </c>
      <c r="F417" s="39">
        <v>0</v>
      </c>
      <c r="G417" s="40"/>
      <c r="H417" s="40"/>
      <c r="I417" s="40"/>
      <c r="J417" s="39">
        <v>0</v>
      </c>
      <c r="K417" s="39">
        <v>0</v>
      </c>
      <c r="L417" s="39">
        <v>0</v>
      </c>
      <c r="M417" s="40"/>
      <c r="N417" s="39">
        <v>0</v>
      </c>
      <c r="O417" s="40"/>
      <c r="P417" s="40"/>
      <c r="Q417" s="40"/>
      <c r="R417" s="39">
        <v>0</v>
      </c>
      <c r="S417" s="39">
        <v>0</v>
      </c>
      <c r="T417" s="39">
        <v>0</v>
      </c>
      <c r="U417" s="39">
        <v>0</v>
      </c>
      <c r="V417" s="39">
        <v>0</v>
      </c>
      <c r="W417" s="40"/>
      <c r="X417" s="39">
        <v>0</v>
      </c>
      <c r="Y417" s="39">
        <v>0</v>
      </c>
      <c r="Z417" s="39">
        <v>0</v>
      </c>
      <c r="AA417" s="39">
        <v>0</v>
      </c>
      <c r="AB417" s="39">
        <v>0</v>
      </c>
      <c r="AC417" s="39">
        <v>0</v>
      </c>
      <c r="AD417" s="39">
        <v>0</v>
      </c>
      <c r="AE417" s="40"/>
      <c r="AF417" s="39">
        <v>0</v>
      </c>
      <c r="AG417" s="40"/>
      <c r="AH417" s="40"/>
      <c r="AI417" s="40"/>
      <c r="AJ417" s="39">
        <v>0</v>
      </c>
      <c r="AK417" s="40"/>
      <c r="AL417" s="40"/>
      <c r="AM417" s="40"/>
      <c r="AN417" s="39">
        <v>0</v>
      </c>
      <c r="AO417" s="40"/>
      <c r="AP417" s="39">
        <v>0</v>
      </c>
    </row>
    <row r="418" spans="1:42"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row>
    <row r="419" spans="1:42" s="1" customFormat="1" ht="20.100000000000001" customHeight="1" x14ac:dyDescent="0.2">
      <c r="A419" s="3"/>
      <c r="B419" s="6"/>
      <c r="C419" s="42" t="s">
        <v>180</v>
      </c>
      <c r="D419" s="42"/>
      <c r="E419" s="5"/>
      <c r="F419" s="44">
        <v>0</v>
      </c>
      <c r="G419" s="45"/>
      <c r="H419" s="45"/>
      <c r="I419" s="45"/>
      <c r="J419" s="44">
        <v>0</v>
      </c>
      <c r="K419" s="44">
        <v>0</v>
      </c>
      <c r="L419" s="44">
        <v>0</v>
      </c>
      <c r="M419" s="45"/>
      <c r="N419" s="44">
        <v>0</v>
      </c>
      <c r="O419" s="45"/>
      <c r="P419" s="45"/>
      <c r="Q419" s="45"/>
      <c r="R419" s="44">
        <v>0</v>
      </c>
      <c r="S419" s="44">
        <v>0</v>
      </c>
      <c r="T419" s="44">
        <v>0</v>
      </c>
      <c r="U419" s="44">
        <v>0</v>
      </c>
      <c r="V419" s="44">
        <v>0</v>
      </c>
      <c r="W419" s="45"/>
      <c r="X419" s="44">
        <v>0</v>
      </c>
      <c r="Y419" s="44">
        <v>0</v>
      </c>
      <c r="Z419" s="44">
        <v>0</v>
      </c>
      <c r="AA419" s="44">
        <v>0</v>
      </c>
      <c r="AB419" s="44">
        <v>0</v>
      </c>
      <c r="AC419" s="44">
        <v>0</v>
      </c>
      <c r="AD419" s="44">
        <v>0</v>
      </c>
      <c r="AE419" s="45"/>
      <c r="AF419" s="44">
        <v>0</v>
      </c>
      <c r="AG419" s="45"/>
      <c r="AH419" s="45"/>
      <c r="AI419" s="45"/>
      <c r="AJ419" s="44">
        <v>0</v>
      </c>
      <c r="AK419" s="45"/>
      <c r="AL419" s="45"/>
      <c r="AM419" s="45"/>
      <c r="AN419" s="44">
        <v>0</v>
      </c>
      <c r="AO419" s="45"/>
      <c r="AP419" s="44">
        <v>0</v>
      </c>
    </row>
    <row r="420" spans="1:42"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row>
    <row r="421" spans="1:42"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row>
    <row r="422" spans="1:42" ht="20.100000000000001" customHeight="1" x14ac:dyDescent="0.2">
      <c r="D422" s="2" t="s">
        <v>277</v>
      </c>
      <c r="F422" s="37">
        <v>0</v>
      </c>
      <c r="G422" s="37"/>
      <c r="H422" s="37"/>
      <c r="I422" s="37"/>
      <c r="J422" s="37">
        <v>0</v>
      </c>
      <c r="K422" s="37">
        <v>0</v>
      </c>
      <c r="L422" s="37">
        <v>0</v>
      </c>
      <c r="M422" s="37"/>
      <c r="N422" s="37">
        <v>0</v>
      </c>
      <c r="O422" s="37"/>
      <c r="P422" s="37"/>
      <c r="Q422" s="37"/>
      <c r="R422" s="37">
        <v>0</v>
      </c>
      <c r="S422" s="37">
        <v>0</v>
      </c>
      <c r="T422" s="37">
        <v>0</v>
      </c>
      <c r="U422" s="37">
        <v>0</v>
      </c>
      <c r="V422" s="37">
        <v>0</v>
      </c>
      <c r="W422" s="37"/>
      <c r="X422" s="37">
        <v>0</v>
      </c>
      <c r="Y422" s="37">
        <v>0</v>
      </c>
      <c r="Z422" s="37">
        <v>0</v>
      </c>
      <c r="AA422" s="37">
        <v>0</v>
      </c>
      <c r="AB422" s="37">
        <v>0</v>
      </c>
      <c r="AC422" s="37">
        <v>0</v>
      </c>
      <c r="AD422" s="37">
        <v>0</v>
      </c>
      <c r="AE422" s="37"/>
      <c r="AF422" s="37">
        <v>0</v>
      </c>
      <c r="AG422" s="37"/>
      <c r="AH422" s="37"/>
      <c r="AI422" s="37"/>
      <c r="AJ422" s="37">
        <v>0</v>
      </c>
      <c r="AK422" s="37"/>
      <c r="AL422" s="37"/>
      <c r="AM422" s="37"/>
      <c r="AN422" s="37">
        <v>0</v>
      </c>
      <c r="AO422" s="37"/>
      <c r="AP422" s="37">
        <v>0</v>
      </c>
    </row>
    <row r="423" spans="1:42" ht="20.100000000000001" customHeight="1" x14ac:dyDescent="0.2">
      <c r="D423" s="38" t="s">
        <v>278</v>
      </c>
      <c r="F423" s="39">
        <v>0</v>
      </c>
      <c r="G423" s="40"/>
      <c r="H423" s="40"/>
      <c r="I423" s="40"/>
      <c r="J423" s="39">
        <v>0</v>
      </c>
      <c r="K423" s="39">
        <v>0</v>
      </c>
      <c r="L423" s="39">
        <v>0</v>
      </c>
      <c r="M423" s="40"/>
      <c r="N423" s="39">
        <v>0</v>
      </c>
      <c r="O423" s="40"/>
      <c r="P423" s="40"/>
      <c r="Q423" s="40"/>
      <c r="R423" s="39">
        <v>0</v>
      </c>
      <c r="S423" s="39">
        <v>0</v>
      </c>
      <c r="T423" s="39">
        <v>0</v>
      </c>
      <c r="U423" s="39">
        <v>0</v>
      </c>
      <c r="V423" s="39">
        <v>0</v>
      </c>
      <c r="W423" s="40"/>
      <c r="X423" s="39">
        <v>0</v>
      </c>
      <c r="Y423" s="39">
        <v>0</v>
      </c>
      <c r="Z423" s="39">
        <v>0</v>
      </c>
      <c r="AA423" s="39">
        <v>0</v>
      </c>
      <c r="AB423" s="39">
        <v>0</v>
      </c>
      <c r="AC423" s="39">
        <v>0</v>
      </c>
      <c r="AD423" s="39">
        <v>0</v>
      </c>
      <c r="AE423" s="40"/>
      <c r="AF423" s="39">
        <v>0</v>
      </c>
      <c r="AG423" s="40"/>
      <c r="AH423" s="40"/>
      <c r="AI423" s="40"/>
      <c r="AJ423" s="39">
        <v>0</v>
      </c>
      <c r="AK423" s="40"/>
      <c r="AL423" s="40"/>
      <c r="AM423" s="40"/>
      <c r="AN423" s="39">
        <v>0</v>
      </c>
      <c r="AO423" s="40"/>
      <c r="AP423" s="39">
        <v>0</v>
      </c>
    </row>
    <row r="424" spans="1:42" ht="20.100000000000001" customHeight="1" x14ac:dyDescent="0.2">
      <c r="D424" s="2" t="s">
        <v>279</v>
      </c>
      <c r="F424" s="37">
        <v>0</v>
      </c>
      <c r="G424" s="37"/>
      <c r="H424" s="37"/>
      <c r="I424" s="37"/>
      <c r="J424" s="37">
        <v>0</v>
      </c>
      <c r="K424" s="37">
        <v>0</v>
      </c>
      <c r="L424" s="37">
        <v>0</v>
      </c>
      <c r="M424" s="37"/>
      <c r="N424" s="37">
        <v>0</v>
      </c>
      <c r="O424" s="37"/>
      <c r="P424" s="37"/>
      <c r="Q424" s="37"/>
      <c r="R424" s="37">
        <v>0</v>
      </c>
      <c r="S424" s="37">
        <v>0</v>
      </c>
      <c r="T424" s="37">
        <v>0</v>
      </c>
      <c r="U424" s="37">
        <v>0</v>
      </c>
      <c r="V424" s="37">
        <v>0</v>
      </c>
      <c r="W424" s="37"/>
      <c r="X424" s="37">
        <v>0</v>
      </c>
      <c r="Y424" s="37">
        <v>0</v>
      </c>
      <c r="Z424" s="37">
        <v>0</v>
      </c>
      <c r="AA424" s="37">
        <v>0</v>
      </c>
      <c r="AB424" s="37">
        <v>0</v>
      </c>
      <c r="AC424" s="37">
        <v>0</v>
      </c>
      <c r="AD424" s="37">
        <v>0</v>
      </c>
      <c r="AE424" s="37"/>
      <c r="AF424" s="37">
        <v>0</v>
      </c>
      <c r="AG424" s="37"/>
      <c r="AH424" s="37"/>
      <c r="AI424" s="37"/>
      <c r="AJ424" s="37">
        <v>0</v>
      </c>
      <c r="AK424" s="37"/>
      <c r="AL424" s="37"/>
      <c r="AM424" s="37"/>
      <c r="AN424" s="37">
        <v>0</v>
      </c>
      <c r="AO424" s="37"/>
      <c r="AP424" s="37">
        <v>0</v>
      </c>
    </row>
    <row r="425" spans="1:42"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row>
    <row r="426" spans="1:42" s="1" customFormat="1" ht="20.100000000000001" customHeight="1" x14ac:dyDescent="0.2">
      <c r="A426" s="3"/>
      <c r="B426" s="6"/>
      <c r="C426" s="42" t="s">
        <v>241</v>
      </c>
      <c r="D426" s="42"/>
      <c r="E426" s="5"/>
      <c r="F426" s="44">
        <v>0</v>
      </c>
      <c r="G426" s="45"/>
      <c r="H426" s="45"/>
      <c r="I426" s="45"/>
      <c r="J426" s="44">
        <v>0</v>
      </c>
      <c r="K426" s="44">
        <v>0</v>
      </c>
      <c r="L426" s="44">
        <v>0</v>
      </c>
      <c r="M426" s="45"/>
      <c r="N426" s="44">
        <v>0</v>
      </c>
      <c r="O426" s="45"/>
      <c r="P426" s="45"/>
      <c r="Q426" s="45"/>
      <c r="R426" s="44">
        <v>0</v>
      </c>
      <c r="S426" s="44">
        <v>0</v>
      </c>
      <c r="T426" s="44">
        <v>0</v>
      </c>
      <c r="U426" s="44">
        <v>0</v>
      </c>
      <c r="V426" s="44">
        <v>0</v>
      </c>
      <c r="W426" s="45"/>
      <c r="X426" s="44">
        <v>0</v>
      </c>
      <c r="Y426" s="44">
        <v>0</v>
      </c>
      <c r="Z426" s="44">
        <v>0</v>
      </c>
      <c r="AA426" s="44">
        <v>0</v>
      </c>
      <c r="AB426" s="44">
        <v>0</v>
      </c>
      <c r="AC426" s="44">
        <v>0</v>
      </c>
      <c r="AD426" s="44">
        <v>0</v>
      </c>
      <c r="AE426" s="45"/>
      <c r="AF426" s="44">
        <v>0</v>
      </c>
      <c r="AG426" s="45"/>
      <c r="AH426" s="45"/>
      <c r="AI426" s="45"/>
      <c r="AJ426" s="44">
        <v>0</v>
      </c>
      <c r="AK426" s="45"/>
      <c r="AL426" s="45"/>
      <c r="AM426" s="45"/>
      <c r="AN426" s="44">
        <v>0</v>
      </c>
      <c r="AO426" s="45"/>
      <c r="AP426" s="44">
        <v>0</v>
      </c>
    </row>
    <row r="427" spans="1:42"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row>
    <row r="428" spans="1:42" s="1" customFormat="1" ht="20.100000000000001" customHeight="1" x14ac:dyDescent="0.25">
      <c r="A428" s="3"/>
      <c r="B428" s="49" t="s">
        <v>280</v>
      </c>
      <c r="C428" s="50"/>
      <c r="D428" s="50"/>
      <c r="E428" s="5"/>
      <c r="F428" s="51">
        <v>0</v>
      </c>
      <c r="G428" s="52"/>
      <c r="H428" s="52"/>
      <c r="I428" s="52"/>
      <c r="J428" s="51">
        <v>0</v>
      </c>
      <c r="K428" s="51">
        <v>0</v>
      </c>
      <c r="L428" s="51">
        <v>0</v>
      </c>
      <c r="M428" s="52"/>
      <c r="N428" s="51">
        <v>0</v>
      </c>
      <c r="O428" s="52"/>
      <c r="P428" s="52"/>
      <c r="Q428" s="52"/>
      <c r="R428" s="51">
        <v>0</v>
      </c>
      <c r="S428" s="51">
        <v>0</v>
      </c>
      <c r="T428" s="51">
        <v>0</v>
      </c>
      <c r="U428" s="51">
        <v>0</v>
      </c>
      <c r="V428" s="51">
        <v>0</v>
      </c>
      <c r="W428" s="52"/>
      <c r="X428" s="51">
        <v>0</v>
      </c>
      <c r="Y428" s="51">
        <v>0</v>
      </c>
      <c r="Z428" s="51">
        <v>0</v>
      </c>
      <c r="AA428" s="51">
        <v>0</v>
      </c>
      <c r="AB428" s="51">
        <v>0</v>
      </c>
      <c r="AC428" s="51">
        <v>0</v>
      </c>
      <c r="AD428" s="51">
        <v>0</v>
      </c>
      <c r="AE428" s="52"/>
      <c r="AF428" s="51">
        <v>0</v>
      </c>
      <c r="AG428" s="52"/>
      <c r="AH428" s="52"/>
      <c r="AI428" s="52"/>
      <c r="AJ428" s="51">
        <v>0</v>
      </c>
      <c r="AK428" s="52"/>
      <c r="AL428" s="52"/>
      <c r="AM428" s="52"/>
      <c r="AN428" s="51">
        <v>0</v>
      </c>
      <c r="AO428" s="52"/>
      <c r="AP428" s="51">
        <v>0</v>
      </c>
    </row>
    <row r="429" spans="1:42"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row>
    <row r="430" spans="1:42"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row>
    <row r="431" spans="1:42"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row>
    <row r="432" spans="1:42" ht="20.100000000000001" customHeight="1" x14ac:dyDescent="0.2">
      <c r="D432" s="2" t="s">
        <v>98</v>
      </c>
      <c r="F432" s="37">
        <v>0</v>
      </c>
      <c r="G432" s="37"/>
      <c r="H432" s="37"/>
      <c r="I432" s="37"/>
      <c r="J432" s="37">
        <v>0</v>
      </c>
      <c r="K432" s="37">
        <v>0</v>
      </c>
      <c r="L432" s="37">
        <v>0</v>
      </c>
      <c r="M432" s="37"/>
      <c r="N432" s="37">
        <v>0</v>
      </c>
      <c r="O432" s="37"/>
      <c r="P432" s="37"/>
      <c r="Q432" s="37"/>
      <c r="R432" s="37">
        <v>0</v>
      </c>
      <c r="S432" s="37">
        <v>0</v>
      </c>
      <c r="T432" s="37">
        <v>0</v>
      </c>
      <c r="U432" s="37">
        <v>0</v>
      </c>
      <c r="V432" s="37">
        <v>0</v>
      </c>
      <c r="W432" s="37"/>
      <c r="X432" s="37">
        <v>0</v>
      </c>
      <c r="Y432" s="37">
        <v>0</v>
      </c>
      <c r="Z432" s="37">
        <v>0</v>
      </c>
      <c r="AA432" s="37">
        <v>0</v>
      </c>
      <c r="AB432" s="37">
        <v>0</v>
      </c>
      <c r="AC432" s="37">
        <v>0</v>
      </c>
      <c r="AD432" s="37">
        <v>0</v>
      </c>
      <c r="AE432" s="37"/>
      <c r="AF432" s="37">
        <v>0</v>
      </c>
      <c r="AG432" s="37"/>
      <c r="AH432" s="37"/>
      <c r="AI432" s="37"/>
      <c r="AJ432" s="37">
        <v>0</v>
      </c>
      <c r="AK432" s="37"/>
      <c r="AL432" s="37"/>
      <c r="AM432" s="37"/>
      <c r="AN432" s="37">
        <v>0</v>
      </c>
      <c r="AO432" s="37"/>
      <c r="AP432" s="37">
        <v>0</v>
      </c>
    </row>
    <row r="433" spans="1:42" ht="20.100000000000001" customHeight="1" x14ac:dyDescent="0.2">
      <c r="D433" s="38" t="s">
        <v>99</v>
      </c>
      <c r="F433" s="39">
        <v>0</v>
      </c>
      <c r="G433" s="40"/>
      <c r="H433" s="40"/>
      <c r="I433" s="40"/>
      <c r="J433" s="39">
        <v>0</v>
      </c>
      <c r="K433" s="39">
        <v>0</v>
      </c>
      <c r="L433" s="39">
        <v>0</v>
      </c>
      <c r="M433" s="40"/>
      <c r="N433" s="39">
        <v>0</v>
      </c>
      <c r="O433" s="40"/>
      <c r="P433" s="40"/>
      <c r="Q433" s="40"/>
      <c r="R433" s="39">
        <v>0</v>
      </c>
      <c r="S433" s="39">
        <v>0</v>
      </c>
      <c r="T433" s="39">
        <v>0</v>
      </c>
      <c r="U433" s="39">
        <v>0</v>
      </c>
      <c r="V433" s="39">
        <v>0</v>
      </c>
      <c r="W433" s="40"/>
      <c r="X433" s="39">
        <v>0</v>
      </c>
      <c r="Y433" s="39">
        <v>0</v>
      </c>
      <c r="Z433" s="39">
        <v>0</v>
      </c>
      <c r="AA433" s="39">
        <v>0</v>
      </c>
      <c r="AB433" s="39">
        <v>0</v>
      </c>
      <c r="AC433" s="39">
        <v>0</v>
      </c>
      <c r="AD433" s="39">
        <v>0</v>
      </c>
      <c r="AE433" s="40"/>
      <c r="AF433" s="39">
        <v>0</v>
      </c>
      <c r="AG433" s="40"/>
      <c r="AH433" s="40"/>
      <c r="AI433" s="40"/>
      <c r="AJ433" s="39">
        <v>0</v>
      </c>
      <c r="AK433" s="40"/>
      <c r="AL433" s="40"/>
      <c r="AM433" s="40"/>
      <c r="AN433" s="39">
        <v>0</v>
      </c>
      <c r="AO433" s="40"/>
      <c r="AP433" s="39">
        <v>0</v>
      </c>
    </row>
    <row r="434" spans="1:42" ht="20.100000000000001" customHeight="1" x14ac:dyDescent="0.2">
      <c r="D434" s="2" t="s">
        <v>113</v>
      </c>
      <c r="F434" s="37">
        <v>0</v>
      </c>
      <c r="G434" s="37"/>
      <c r="H434" s="37"/>
      <c r="I434" s="37"/>
      <c r="J434" s="37">
        <v>0</v>
      </c>
      <c r="K434" s="37">
        <v>0</v>
      </c>
      <c r="L434" s="37">
        <v>0</v>
      </c>
      <c r="M434" s="37"/>
      <c r="N434" s="37">
        <v>0</v>
      </c>
      <c r="O434" s="37"/>
      <c r="P434" s="37"/>
      <c r="Q434" s="37"/>
      <c r="R434" s="37">
        <v>0</v>
      </c>
      <c r="S434" s="37">
        <v>0</v>
      </c>
      <c r="T434" s="37">
        <v>0</v>
      </c>
      <c r="U434" s="37">
        <v>0</v>
      </c>
      <c r="V434" s="37">
        <v>0</v>
      </c>
      <c r="W434" s="37"/>
      <c r="X434" s="37">
        <v>0</v>
      </c>
      <c r="Y434" s="37">
        <v>0</v>
      </c>
      <c r="Z434" s="37">
        <v>0</v>
      </c>
      <c r="AA434" s="37">
        <v>0</v>
      </c>
      <c r="AB434" s="37">
        <v>0</v>
      </c>
      <c r="AC434" s="37">
        <v>0</v>
      </c>
      <c r="AD434" s="37">
        <v>0</v>
      </c>
      <c r="AE434" s="37"/>
      <c r="AF434" s="37">
        <v>0</v>
      </c>
      <c r="AG434" s="37"/>
      <c r="AH434" s="37"/>
      <c r="AI434" s="37"/>
      <c r="AJ434" s="37">
        <v>0</v>
      </c>
      <c r="AK434" s="37"/>
      <c r="AL434" s="37"/>
      <c r="AM434" s="37"/>
      <c r="AN434" s="37">
        <v>0</v>
      </c>
      <c r="AO434" s="37"/>
      <c r="AP434" s="37">
        <v>0</v>
      </c>
    </row>
    <row r="435" spans="1:42" ht="20.100000000000001" customHeight="1" x14ac:dyDescent="0.2">
      <c r="D435" s="38" t="s">
        <v>101</v>
      </c>
      <c r="F435" s="39">
        <v>1</v>
      </c>
      <c r="G435" s="40"/>
      <c r="H435" s="40"/>
      <c r="I435" s="40"/>
      <c r="J435" s="39">
        <v>0</v>
      </c>
      <c r="K435" s="39">
        <v>0</v>
      </c>
      <c r="L435" s="39">
        <v>0</v>
      </c>
      <c r="M435" s="40"/>
      <c r="N435" s="39">
        <v>0</v>
      </c>
      <c r="O435" s="40"/>
      <c r="P435" s="40"/>
      <c r="Q435" s="40"/>
      <c r="R435" s="39">
        <v>0</v>
      </c>
      <c r="S435" s="39">
        <v>0</v>
      </c>
      <c r="T435" s="39">
        <v>0</v>
      </c>
      <c r="U435" s="39">
        <v>0</v>
      </c>
      <c r="V435" s="39">
        <v>0</v>
      </c>
      <c r="W435" s="40"/>
      <c r="X435" s="39">
        <v>0</v>
      </c>
      <c r="Y435" s="39">
        <v>0</v>
      </c>
      <c r="Z435" s="39">
        <v>0</v>
      </c>
      <c r="AA435" s="39">
        <v>0</v>
      </c>
      <c r="AB435" s="39">
        <v>0</v>
      </c>
      <c r="AC435" s="39">
        <v>0</v>
      </c>
      <c r="AD435" s="39">
        <v>0</v>
      </c>
      <c r="AE435" s="40"/>
      <c r="AF435" s="39">
        <v>0</v>
      </c>
      <c r="AG435" s="40"/>
      <c r="AH435" s="40"/>
      <c r="AI435" s="40"/>
      <c r="AJ435" s="39">
        <v>1</v>
      </c>
      <c r="AK435" s="40"/>
      <c r="AL435" s="40"/>
      <c r="AM435" s="40"/>
      <c r="AN435" s="39">
        <v>0</v>
      </c>
      <c r="AO435" s="40"/>
      <c r="AP435" s="39">
        <v>0</v>
      </c>
    </row>
    <row r="436" spans="1:42" ht="20.100000000000001" customHeight="1" x14ac:dyDescent="0.2">
      <c r="D436" s="2" t="s">
        <v>115</v>
      </c>
      <c r="F436" s="37">
        <v>0</v>
      </c>
      <c r="G436" s="37"/>
      <c r="H436" s="37"/>
      <c r="I436" s="37"/>
      <c r="J436" s="37">
        <v>2</v>
      </c>
      <c r="K436" s="37">
        <v>0</v>
      </c>
      <c r="L436" s="37">
        <v>0</v>
      </c>
      <c r="M436" s="37"/>
      <c r="N436" s="37">
        <v>2</v>
      </c>
      <c r="O436" s="37"/>
      <c r="P436" s="37"/>
      <c r="Q436" s="37"/>
      <c r="R436" s="37">
        <v>0</v>
      </c>
      <c r="S436" s="37">
        <v>1</v>
      </c>
      <c r="T436" s="37">
        <v>0</v>
      </c>
      <c r="U436" s="37">
        <v>0</v>
      </c>
      <c r="V436" s="37">
        <v>0</v>
      </c>
      <c r="W436" s="37"/>
      <c r="X436" s="37">
        <v>0</v>
      </c>
      <c r="Y436" s="37">
        <v>0</v>
      </c>
      <c r="Z436" s="37">
        <v>0</v>
      </c>
      <c r="AA436" s="37">
        <v>0</v>
      </c>
      <c r="AB436" s="37">
        <v>0</v>
      </c>
      <c r="AC436" s="37">
        <v>0</v>
      </c>
      <c r="AD436" s="37">
        <v>0</v>
      </c>
      <c r="AE436" s="37"/>
      <c r="AF436" s="37">
        <v>1</v>
      </c>
      <c r="AG436" s="37"/>
      <c r="AH436" s="37"/>
      <c r="AI436" s="37"/>
      <c r="AJ436" s="37">
        <v>1</v>
      </c>
      <c r="AK436" s="37"/>
      <c r="AL436" s="37"/>
      <c r="AM436" s="37"/>
      <c r="AN436" s="37">
        <v>0</v>
      </c>
      <c r="AO436" s="37"/>
      <c r="AP436" s="37">
        <v>0</v>
      </c>
    </row>
    <row r="437" spans="1:42" ht="20.100000000000001" customHeight="1" x14ac:dyDescent="0.2">
      <c r="D437" s="38" t="s">
        <v>116</v>
      </c>
      <c r="F437" s="39">
        <v>0</v>
      </c>
      <c r="G437" s="40"/>
      <c r="H437" s="40"/>
      <c r="I437" s="40"/>
      <c r="J437" s="39">
        <v>0</v>
      </c>
      <c r="K437" s="39">
        <v>0</v>
      </c>
      <c r="L437" s="39">
        <v>0</v>
      </c>
      <c r="M437" s="40"/>
      <c r="N437" s="39">
        <v>0</v>
      </c>
      <c r="O437" s="40"/>
      <c r="P437" s="40"/>
      <c r="Q437" s="40"/>
      <c r="R437" s="39">
        <v>0</v>
      </c>
      <c r="S437" s="39">
        <v>0</v>
      </c>
      <c r="T437" s="39">
        <v>0</v>
      </c>
      <c r="U437" s="39">
        <v>0</v>
      </c>
      <c r="V437" s="39">
        <v>0</v>
      </c>
      <c r="W437" s="40"/>
      <c r="X437" s="39">
        <v>0</v>
      </c>
      <c r="Y437" s="39">
        <v>0</v>
      </c>
      <c r="Z437" s="39">
        <v>0</v>
      </c>
      <c r="AA437" s="39">
        <v>0</v>
      </c>
      <c r="AB437" s="39">
        <v>0</v>
      </c>
      <c r="AC437" s="39">
        <v>0</v>
      </c>
      <c r="AD437" s="39">
        <v>0</v>
      </c>
      <c r="AE437" s="40"/>
      <c r="AF437" s="39">
        <v>0</v>
      </c>
      <c r="AG437" s="40"/>
      <c r="AH437" s="40"/>
      <c r="AI437" s="40"/>
      <c r="AJ437" s="39">
        <v>0</v>
      </c>
      <c r="AK437" s="40"/>
      <c r="AL437" s="40"/>
      <c r="AM437" s="40"/>
      <c r="AN437" s="39">
        <v>0</v>
      </c>
      <c r="AO437" s="40"/>
      <c r="AP437" s="39">
        <v>0</v>
      </c>
    </row>
    <row r="438" spans="1:42" ht="20.100000000000001" customHeight="1" x14ac:dyDescent="0.2">
      <c r="D438" s="2" t="s">
        <v>117</v>
      </c>
      <c r="F438" s="37">
        <v>0</v>
      </c>
      <c r="G438" s="37"/>
      <c r="H438" s="37"/>
      <c r="I438" s="37"/>
      <c r="J438" s="37">
        <v>1</v>
      </c>
      <c r="K438" s="37">
        <v>0</v>
      </c>
      <c r="L438" s="37">
        <v>0</v>
      </c>
      <c r="M438" s="37"/>
      <c r="N438" s="37">
        <v>1</v>
      </c>
      <c r="O438" s="37"/>
      <c r="P438" s="37"/>
      <c r="Q438" s="37"/>
      <c r="R438" s="37">
        <v>0</v>
      </c>
      <c r="S438" s="37">
        <v>1</v>
      </c>
      <c r="T438" s="37">
        <v>0</v>
      </c>
      <c r="U438" s="37">
        <v>0</v>
      </c>
      <c r="V438" s="37">
        <v>0</v>
      </c>
      <c r="W438" s="37"/>
      <c r="X438" s="37">
        <v>0</v>
      </c>
      <c r="Y438" s="37">
        <v>0</v>
      </c>
      <c r="Z438" s="37">
        <v>0</v>
      </c>
      <c r="AA438" s="37">
        <v>0</v>
      </c>
      <c r="AB438" s="37">
        <v>0</v>
      </c>
      <c r="AC438" s="37">
        <v>0</v>
      </c>
      <c r="AD438" s="37">
        <v>0</v>
      </c>
      <c r="AE438" s="37"/>
      <c r="AF438" s="37">
        <v>1</v>
      </c>
      <c r="AG438" s="37"/>
      <c r="AH438" s="37"/>
      <c r="AI438" s="37"/>
      <c r="AJ438" s="37">
        <v>0</v>
      </c>
      <c r="AK438" s="37"/>
      <c r="AL438" s="37"/>
      <c r="AM438" s="37"/>
      <c r="AN438" s="37">
        <v>0</v>
      </c>
      <c r="AO438" s="37"/>
      <c r="AP438" s="37">
        <v>0</v>
      </c>
    </row>
    <row r="439" spans="1:42" ht="20.100000000000001" customHeight="1" x14ac:dyDescent="0.2">
      <c r="D439" s="38" t="s">
        <v>105</v>
      </c>
      <c r="F439" s="39">
        <v>0</v>
      </c>
      <c r="G439" s="40"/>
      <c r="H439" s="40"/>
      <c r="I439" s="40"/>
      <c r="J439" s="39">
        <v>0</v>
      </c>
      <c r="K439" s="39">
        <v>0</v>
      </c>
      <c r="L439" s="39">
        <v>0</v>
      </c>
      <c r="M439" s="40"/>
      <c r="N439" s="39">
        <v>0</v>
      </c>
      <c r="O439" s="40"/>
      <c r="P439" s="40"/>
      <c r="Q439" s="40"/>
      <c r="R439" s="39">
        <v>0</v>
      </c>
      <c r="S439" s="39">
        <v>0</v>
      </c>
      <c r="T439" s="39">
        <v>0</v>
      </c>
      <c r="U439" s="39">
        <v>0</v>
      </c>
      <c r="V439" s="39">
        <v>0</v>
      </c>
      <c r="W439" s="40"/>
      <c r="X439" s="39">
        <v>0</v>
      </c>
      <c r="Y439" s="39">
        <v>0</v>
      </c>
      <c r="Z439" s="39">
        <v>0</v>
      </c>
      <c r="AA439" s="39">
        <v>0</v>
      </c>
      <c r="AB439" s="39">
        <v>0</v>
      </c>
      <c r="AC439" s="39">
        <v>0</v>
      </c>
      <c r="AD439" s="39">
        <v>0</v>
      </c>
      <c r="AE439" s="40"/>
      <c r="AF439" s="39">
        <v>0</v>
      </c>
      <c r="AG439" s="40"/>
      <c r="AH439" s="40"/>
      <c r="AI439" s="40"/>
      <c r="AJ439" s="39">
        <v>0</v>
      </c>
      <c r="AK439" s="40"/>
      <c r="AL439" s="40"/>
      <c r="AM439" s="40"/>
      <c r="AN439" s="39">
        <v>0</v>
      </c>
      <c r="AO439" s="40"/>
      <c r="AP439" s="39">
        <v>0</v>
      </c>
    </row>
    <row r="440" spans="1:42"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row>
    <row r="441" spans="1:42" s="1" customFormat="1" ht="20.100000000000001" customHeight="1" x14ac:dyDescent="0.2">
      <c r="A441" s="3"/>
      <c r="B441" s="6"/>
      <c r="C441" s="42" t="s">
        <v>180</v>
      </c>
      <c r="D441" s="42"/>
      <c r="E441" s="5"/>
      <c r="F441" s="44">
        <v>1</v>
      </c>
      <c r="G441" s="45"/>
      <c r="H441" s="45"/>
      <c r="I441" s="45"/>
      <c r="J441" s="44">
        <v>3</v>
      </c>
      <c r="K441" s="44">
        <v>0</v>
      </c>
      <c r="L441" s="44">
        <v>0</v>
      </c>
      <c r="M441" s="45"/>
      <c r="N441" s="44">
        <v>3</v>
      </c>
      <c r="O441" s="45"/>
      <c r="P441" s="45"/>
      <c r="Q441" s="45"/>
      <c r="R441" s="44">
        <v>0</v>
      </c>
      <c r="S441" s="44">
        <v>2</v>
      </c>
      <c r="T441" s="44">
        <v>0</v>
      </c>
      <c r="U441" s="44">
        <v>0</v>
      </c>
      <c r="V441" s="44">
        <v>0</v>
      </c>
      <c r="W441" s="45"/>
      <c r="X441" s="44">
        <v>0</v>
      </c>
      <c r="Y441" s="44">
        <v>0</v>
      </c>
      <c r="Z441" s="44">
        <v>0</v>
      </c>
      <c r="AA441" s="44">
        <v>0</v>
      </c>
      <c r="AB441" s="44">
        <v>0</v>
      </c>
      <c r="AC441" s="44">
        <v>0</v>
      </c>
      <c r="AD441" s="44">
        <v>0</v>
      </c>
      <c r="AE441" s="45"/>
      <c r="AF441" s="44">
        <v>2</v>
      </c>
      <c r="AG441" s="45"/>
      <c r="AH441" s="45"/>
      <c r="AI441" s="45"/>
      <c r="AJ441" s="44">
        <v>2</v>
      </c>
      <c r="AK441" s="45"/>
      <c r="AL441" s="45"/>
      <c r="AM441" s="45"/>
      <c r="AN441" s="44">
        <v>0</v>
      </c>
      <c r="AO441" s="45"/>
      <c r="AP441" s="44">
        <v>0</v>
      </c>
    </row>
    <row r="442" spans="1:42"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row>
    <row r="443" spans="1:42" s="1" customFormat="1" ht="20.100000000000001" customHeight="1" x14ac:dyDescent="0.25">
      <c r="A443" s="3"/>
      <c r="B443" s="49" t="s">
        <v>282</v>
      </c>
      <c r="C443" s="50"/>
      <c r="D443" s="50"/>
      <c r="E443" s="5"/>
      <c r="F443" s="51">
        <v>1</v>
      </c>
      <c r="G443" s="52"/>
      <c r="H443" s="52"/>
      <c r="I443" s="52"/>
      <c r="J443" s="51">
        <v>3</v>
      </c>
      <c r="K443" s="51">
        <v>0</v>
      </c>
      <c r="L443" s="51">
        <v>0</v>
      </c>
      <c r="M443" s="52"/>
      <c r="N443" s="51">
        <v>3</v>
      </c>
      <c r="O443" s="52"/>
      <c r="P443" s="52"/>
      <c r="Q443" s="52"/>
      <c r="R443" s="51">
        <v>0</v>
      </c>
      <c r="S443" s="51">
        <v>2</v>
      </c>
      <c r="T443" s="51">
        <v>0</v>
      </c>
      <c r="U443" s="51">
        <v>0</v>
      </c>
      <c r="V443" s="51">
        <v>0</v>
      </c>
      <c r="W443" s="52"/>
      <c r="X443" s="51">
        <v>0</v>
      </c>
      <c r="Y443" s="51">
        <v>0</v>
      </c>
      <c r="Z443" s="51">
        <v>0</v>
      </c>
      <c r="AA443" s="51">
        <v>0</v>
      </c>
      <c r="AB443" s="51">
        <v>0</v>
      </c>
      <c r="AC443" s="51">
        <v>0</v>
      </c>
      <c r="AD443" s="51">
        <v>0</v>
      </c>
      <c r="AE443" s="52"/>
      <c r="AF443" s="51">
        <v>2</v>
      </c>
      <c r="AG443" s="52"/>
      <c r="AH443" s="52"/>
      <c r="AI443" s="52"/>
      <c r="AJ443" s="51">
        <v>2</v>
      </c>
      <c r="AK443" s="52"/>
      <c r="AL443" s="52"/>
      <c r="AM443" s="52"/>
      <c r="AN443" s="51">
        <v>0</v>
      </c>
      <c r="AO443" s="52"/>
      <c r="AP443" s="51">
        <v>0</v>
      </c>
    </row>
    <row r="444" spans="1:42"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row>
    <row r="445" spans="1:42"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row>
    <row r="446" spans="1:42"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row>
    <row r="447" spans="1:42" ht="20.100000000000001" customHeight="1" x14ac:dyDescent="0.2">
      <c r="D447" s="2" t="s">
        <v>124</v>
      </c>
      <c r="F447" s="37">
        <v>0</v>
      </c>
      <c r="G447" s="37"/>
      <c r="H447" s="37"/>
      <c r="I447" s="37"/>
      <c r="J447" s="37">
        <v>0</v>
      </c>
      <c r="K447" s="37">
        <v>0</v>
      </c>
      <c r="L447" s="37">
        <v>0</v>
      </c>
      <c r="M447" s="37"/>
      <c r="N447" s="37">
        <v>0</v>
      </c>
      <c r="O447" s="37"/>
      <c r="P447" s="37"/>
      <c r="Q447" s="37"/>
      <c r="R447" s="37">
        <v>0</v>
      </c>
      <c r="S447" s="37">
        <v>0</v>
      </c>
      <c r="T447" s="37">
        <v>0</v>
      </c>
      <c r="U447" s="37">
        <v>0</v>
      </c>
      <c r="V447" s="37">
        <v>0</v>
      </c>
      <c r="W447" s="37"/>
      <c r="X447" s="37">
        <v>0</v>
      </c>
      <c r="Y447" s="37">
        <v>0</v>
      </c>
      <c r="Z447" s="37">
        <v>0</v>
      </c>
      <c r="AA447" s="37">
        <v>0</v>
      </c>
      <c r="AB447" s="37">
        <v>0</v>
      </c>
      <c r="AC447" s="37">
        <v>0</v>
      </c>
      <c r="AD447" s="37">
        <v>0</v>
      </c>
      <c r="AE447" s="37"/>
      <c r="AF447" s="37">
        <v>0</v>
      </c>
      <c r="AG447" s="37"/>
      <c r="AH447" s="37"/>
      <c r="AI447" s="37"/>
      <c r="AJ447" s="37">
        <v>0</v>
      </c>
      <c r="AK447" s="37"/>
      <c r="AL447" s="37"/>
      <c r="AM447" s="37"/>
      <c r="AN447" s="37">
        <v>0</v>
      </c>
      <c r="AO447" s="37"/>
      <c r="AP447" s="37">
        <v>0</v>
      </c>
    </row>
    <row r="448" spans="1:42" ht="20.100000000000001" customHeight="1" x14ac:dyDescent="0.2">
      <c r="D448" s="38" t="s">
        <v>99</v>
      </c>
      <c r="F448" s="39">
        <v>1</v>
      </c>
      <c r="G448" s="40"/>
      <c r="H448" s="40"/>
      <c r="I448" s="40"/>
      <c r="J448" s="39">
        <v>1</v>
      </c>
      <c r="K448" s="39">
        <v>0</v>
      </c>
      <c r="L448" s="39">
        <v>0</v>
      </c>
      <c r="M448" s="40"/>
      <c r="N448" s="39">
        <v>1</v>
      </c>
      <c r="O448" s="40"/>
      <c r="P448" s="40"/>
      <c r="Q448" s="40"/>
      <c r="R448" s="39">
        <v>0</v>
      </c>
      <c r="S448" s="39">
        <v>0</v>
      </c>
      <c r="T448" s="39">
        <v>0</v>
      </c>
      <c r="U448" s="39">
        <v>0</v>
      </c>
      <c r="V448" s="39">
        <v>0</v>
      </c>
      <c r="W448" s="40"/>
      <c r="X448" s="39">
        <v>0</v>
      </c>
      <c r="Y448" s="39">
        <v>0</v>
      </c>
      <c r="Z448" s="39">
        <v>1</v>
      </c>
      <c r="AA448" s="39">
        <v>0</v>
      </c>
      <c r="AB448" s="39">
        <v>0</v>
      </c>
      <c r="AC448" s="39">
        <v>0</v>
      </c>
      <c r="AD448" s="39">
        <v>0</v>
      </c>
      <c r="AE448" s="40"/>
      <c r="AF448" s="39">
        <v>1</v>
      </c>
      <c r="AG448" s="40"/>
      <c r="AH448" s="40"/>
      <c r="AI448" s="40"/>
      <c r="AJ448" s="39">
        <v>1</v>
      </c>
      <c r="AK448" s="40"/>
      <c r="AL448" s="40"/>
      <c r="AM448" s="40"/>
      <c r="AN448" s="39">
        <v>0</v>
      </c>
      <c r="AO448" s="40"/>
      <c r="AP448" s="39">
        <v>0</v>
      </c>
    </row>
    <row r="449" spans="1:42" ht="20.100000000000001" customHeight="1" x14ac:dyDescent="0.2">
      <c r="D449" s="2" t="s">
        <v>113</v>
      </c>
      <c r="F449" s="37">
        <v>0</v>
      </c>
      <c r="G449" s="37"/>
      <c r="H449" s="37"/>
      <c r="I449" s="37"/>
      <c r="J449" s="37">
        <v>1</v>
      </c>
      <c r="K449" s="37">
        <v>0</v>
      </c>
      <c r="L449" s="37">
        <v>0</v>
      </c>
      <c r="M449" s="37"/>
      <c r="N449" s="37">
        <v>1</v>
      </c>
      <c r="O449" s="37"/>
      <c r="P449" s="37"/>
      <c r="Q449" s="37"/>
      <c r="R449" s="37">
        <v>0</v>
      </c>
      <c r="S449" s="37">
        <v>0</v>
      </c>
      <c r="T449" s="37">
        <v>1</v>
      </c>
      <c r="U449" s="37">
        <v>0</v>
      </c>
      <c r="V449" s="37">
        <v>0</v>
      </c>
      <c r="W449" s="37"/>
      <c r="X449" s="37">
        <v>0</v>
      </c>
      <c r="Y449" s="37">
        <v>0</v>
      </c>
      <c r="Z449" s="37">
        <v>0</v>
      </c>
      <c r="AA449" s="37">
        <v>0</v>
      </c>
      <c r="AB449" s="37">
        <v>0</v>
      </c>
      <c r="AC449" s="37">
        <v>0</v>
      </c>
      <c r="AD449" s="37">
        <v>0</v>
      </c>
      <c r="AE449" s="37"/>
      <c r="AF449" s="37">
        <v>1</v>
      </c>
      <c r="AG449" s="37"/>
      <c r="AH449" s="37"/>
      <c r="AI449" s="37"/>
      <c r="AJ449" s="37">
        <v>0</v>
      </c>
      <c r="AK449" s="37"/>
      <c r="AL449" s="37"/>
      <c r="AM449" s="37"/>
      <c r="AN449" s="37">
        <v>0</v>
      </c>
      <c r="AO449" s="37"/>
      <c r="AP449" s="37">
        <v>0</v>
      </c>
    </row>
    <row r="450" spans="1:42" ht="20.100000000000001" customHeight="1" x14ac:dyDescent="0.2">
      <c r="D450" s="38" t="s">
        <v>174</v>
      </c>
      <c r="F450" s="39">
        <v>0</v>
      </c>
      <c r="G450" s="40"/>
      <c r="H450" s="40"/>
      <c r="I450" s="40"/>
      <c r="J450" s="39">
        <v>0</v>
      </c>
      <c r="K450" s="39">
        <v>0</v>
      </c>
      <c r="L450" s="39">
        <v>0</v>
      </c>
      <c r="M450" s="40"/>
      <c r="N450" s="39">
        <v>0</v>
      </c>
      <c r="O450" s="40"/>
      <c r="P450" s="40"/>
      <c r="Q450" s="40"/>
      <c r="R450" s="39">
        <v>0</v>
      </c>
      <c r="S450" s="39">
        <v>0</v>
      </c>
      <c r="T450" s="39">
        <v>0</v>
      </c>
      <c r="U450" s="39">
        <v>0</v>
      </c>
      <c r="V450" s="39">
        <v>0</v>
      </c>
      <c r="W450" s="40"/>
      <c r="X450" s="39">
        <v>0</v>
      </c>
      <c r="Y450" s="39">
        <v>0</v>
      </c>
      <c r="Z450" s="39">
        <v>0</v>
      </c>
      <c r="AA450" s="39">
        <v>0</v>
      </c>
      <c r="AB450" s="39">
        <v>0</v>
      </c>
      <c r="AC450" s="39">
        <v>0</v>
      </c>
      <c r="AD450" s="39">
        <v>0</v>
      </c>
      <c r="AE450" s="40"/>
      <c r="AF450" s="39">
        <v>0</v>
      </c>
      <c r="AG450" s="40"/>
      <c r="AH450" s="40"/>
      <c r="AI450" s="40"/>
      <c r="AJ450" s="39">
        <v>0</v>
      </c>
      <c r="AK450" s="40"/>
      <c r="AL450" s="40"/>
      <c r="AM450" s="40"/>
      <c r="AN450" s="39">
        <v>0</v>
      </c>
      <c r="AO450" s="40"/>
      <c r="AP450" s="39">
        <v>0</v>
      </c>
    </row>
    <row r="451" spans="1:42" ht="20.100000000000001" customHeight="1" x14ac:dyDescent="0.2">
      <c r="D451" s="2" t="s">
        <v>115</v>
      </c>
      <c r="F451" s="37">
        <v>0</v>
      </c>
      <c r="G451" s="37"/>
      <c r="H451" s="37"/>
      <c r="I451" s="37"/>
      <c r="J451" s="37">
        <v>0</v>
      </c>
      <c r="K451" s="37">
        <v>0</v>
      </c>
      <c r="L451" s="37">
        <v>0</v>
      </c>
      <c r="M451" s="37"/>
      <c r="N451" s="37">
        <v>0</v>
      </c>
      <c r="O451" s="37"/>
      <c r="P451" s="37"/>
      <c r="Q451" s="37"/>
      <c r="R451" s="37">
        <v>0</v>
      </c>
      <c r="S451" s="37">
        <v>0</v>
      </c>
      <c r="T451" s="37">
        <v>0</v>
      </c>
      <c r="U451" s="37">
        <v>0</v>
      </c>
      <c r="V451" s="37">
        <v>0</v>
      </c>
      <c r="W451" s="37"/>
      <c r="X451" s="37">
        <v>0</v>
      </c>
      <c r="Y451" s="37">
        <v>0</v>
      </c>
      <c r="Z451" s="37">
        <v>0</v>
      </c>
      <c r="AA451" s="37">
        <v>0</v>
      </c>
      <c r="AB451" s="37">
        <v>0</v>
      </c>
      <c r="AC451" s="37">
        <v>0</v>
      </c>
      <c r="AD451" s="37">
        <v>0</v>
      </c>
      <c r="AE451" s="37"/>
      <c r="AF451" s="37">
        <v>0</v>
      </c>
      <c r="AG451" s="37"/>
      <c r="AH451" s="37"/>
      <c r="AI451" s="37"/>
      <c r="AJ451" s="37">
        <v>0</v>
      </c>
      <c r="AK451" s="37"/>
      <c r="AL451" s="37"/>
      <c r="AM451" s="37"/>
      <c r="AN451" s="37">
        <v>0</v>
      </c>
      <c r="AO451" s="37"/>
      <c r="AP451" s="37">
        <v>0</v>
      </c>
    </row>
    <row r="452" spans="1:42"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row>
    <row r="453" spans="1:42" s="1" customFormat="1" ht="20.100000000000001" customHeight="1" x14ac:dyDescent="0.2">
      <c r="A453" s="3"/>
      <c r="B453" s="6"/>
      <c r="C453" s="42" t="s">
        <v>180</v>
      </c>
      <c r="D453" s="42"/>
      <c r="E453" s="5"/>
      <c r="F453" s="44">
        <v>1</v>
      </c>
      <c r="G453" s="45"/>
      <c r="H453" s="45"/>
      <c r="I453" s="45"/>
      <c r="J453" s="44">
        <v>2</v>
      </c>
      <c r="K453" s="44">
        <v>0</v>
      </c>
      <c r="L453" s="44">
        <v>0</v>
      </c>
      <c r="M453" s="45"/>
      <c r="N453" s="44">
        <v>2</v>
      </c>
      <c r="O453" s="45"/>
      <c r="P453" s="45"/>
      <c r="Q453" s="45"/>
      <c r="R453" s="44">
        <v>0</v>
      </c>
      <c r="S453" s="44">
        <v>0</v>
      </c>
      <c r="T453" s="44">
        <v>1</v>
      </c>
      <c r="U453" s="44">
        <v>0</v>
      </c>
      <c r="V453" s="44">
        <v>0</v>
      </c>
      <c r="W453" s="45"/>
      <c r="X453" s="44">
        <v>0</v>
      </c>
      <c r="Y453" s="44">
        <v>0</v>
      </c>
      <c r="Z453" s="44">
        <v>1</v>
      </c>
      <c r="AA453" s="44">
        <v>0</v>
      </c>
      <c r="AB453" s="44">
        <v>0</v>
      </c>
      <c r="AC453" s="44">
        <v>0</v>
      </c>
      <c r="AD453" s="44">
        <v>0</v>
      </c>
      <c r="AE453" s="45"/>
      <c r="AF453" s="44">
        <v>2</v>
      </c>
      <c r="AG453" s="45"/>
      <c r="AH453" s="45"/>
      <c r="AI453" s="45"/>
      <c r="AJ453" s="44">
        <v>1</v>
      </c>
      <c r="AK453" s="45"/>
      <c r="AL453" s="45"/>
      <c r="AM453" s="45"/>
      <c r="AN453" s="44">
        <v>0</v>
      </c>
      <c r="AO453" s="45"/>
      <c r="AP453" s="44">
        <v>0</v>
      </c>
    </row>
    <row r="454" spans="1:42"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row>
    <row r="455" spans="1:42" s="1" customFormat="1" ht="20.100000000000001" customHeight="1" x14ac:dyDescent="0.25">
      <c r="A455" s="3"/>
      <c r="B455" s="49" t="s">
        <v>284</v>
      </c>
      <c r="C455" s="50"/>
      <c r="D455" s="50"/>
      <c r="E455" s="5"/>
      <c r="F455" s="51">
        <v>1</v>
      </c>
      <c r="G455" s="52"/>
      <c r="H455" s="52"/>
      <c r="I455" s="52"/>
      <c r="J455" s="51">
        <v>2</v>
      </c>
      <c r="K455" s="51">
        <v>0</v>
      </c>
      <c r="L455" s="51">
        <v>0</v>
      </c>
      <c r="M455" s="52"/>
      <c r="N455" s="51">
        <v>2</v>
      </c>
      <c r="O455" s="52"/>
      <c r="P455" s="52"/>
      <c r="Q455" s="52"/>
      <c r="R455" s="51">
        <v>0</v>
      </c>
      <c r="S455" s="51">
        <v>0</v>
      </c>
      <c r="T455" s="51">
        <v>1</v>
      </c>
      <c r="U455" s="51">
        <v>0</v>
      </c>
      <c r="V455" s="51">
        <v>0</v>
      </c>
      <c r="W455" s="52"/>
      <c r="X455" s="51">
        <v>0</v>
      </c>
      <c r="Y455" s="51">
        <v>0</v>
      </c>
      <c r="Z455" s="51">
        <v>1</v>
      </c>
      <c r="AA455" s="51">
        <v>0</v>
      </c>
      <c r="AB455" s="51">
        <v>0</v>
      </c>
      <c r="AC455" s="51">
        <v>0</v>
      </c>
      <c r="AD455" s="51">
        <v>0</v>
      </c>
      <c r="AE455" s="52"/>
      <c r="AF455" s="51">
        <v>2</v>
      </c>
      <c r="AG455" s="52"/>
      <c r="AH455" s="52"/>
      <c r="AI455" s="52"/>
      <c r="AJ455" s="51">
        <v>1</v>
      </c>
      <c r="AK455" s="52"/>
      <c r="AL455" s="52"/>
      <c r="AM455" s="52"/>
      <c r="AN455" s="51">
        <v>0</v>
      </c>
      <c r="AO455" s="52"/>
      <c r="AP455" s="51">
        <v>0</v>
      </c>
    </row>
    <row r="456" spans="1:42"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row>
    <row r="457" spans="1:42"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row>
    <row r="458" spans="1:42"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row>
    <row r="459" spans="1:42" ht="20.100000000000001" customHeight="1" x14ac:dyDescent="0.2">
      <c r="D459" s="2" t="s">
        <v>124</v>
      </c>
      <c r="F459" s="37">
        <v>0</v>
      </c>
      <c r="G459" s="37"/>
      <c r="H459" s="37"/>
      <c r="I459" s="37"/>
      <c r="J459" s="37">
        <v>0</v>
      </c>
      <c r="K459" s="37">
        <v>0</v>
      </c>
      <c r="L459" s="37">
        <v>0</v>
      </c>
      <c r="M459" s="37"/>
      <c r="N459" s="37">
        <v>0</v>
      </c>
      <c r="O459" s="37"/>
      <c r="P459" s="37"/>
      <c r="Q459" s="37"/>
      <c r="R459" s="37">
        <v>0</v>
      </c>
      <c r="S459" s="37">
        <v>0</v>
      </c>
      <c r="T459" s="37">
        <v>0</v>
      </c>
      <c r="U459" s="37">
        <v>0</v>
      </c>
      <c r="V459" s="37">
        <v>0</v>
      </c>
      <c r="W459" s="37"/>
      <c r="X459" s="37">
        <v>0</v>
      </c>
      <c r="Y459" s="37">
        <v>0</v>
      </c>
      <c r="Z459" s="37">
        <v>0</v>
      </c>
      <c r="AA459" s="37">
        <v>0</v>
      </c>
      <c r="AB459" s="37">
        <v>0</v>
      </c>
      <c r="AC459" s="37">
        <v>0</v>
      </c>
      <c r="AD459" s="37">
        <v>0</v>
      </c>
      <c r="AE459" s="37"/>
      <c r="AF459" s="37">
        <v>0</v>
      </c>
      <c r="AG459" s="37"/>
      <c r="AH459" s="37"/>
      <c r="AI459" s="37"/>
      <c r="AJ459" s="37">
        <v>0</v>
      </c>
      <c r="AK459" s="37"/>
      <c r="AL459" s="37"/>
      <c r="AM459" s="37"/>
      <c r="AN459" s="37">
        <v>0</v>
      </c>
      <c r="AO459" s="37"/>
      <c r="AP459" s="37">
        <v>0</v>
      </c>
    </row>
    <row r="460" spans="1:42" ht="20.100000000000001" customHeight="1" x14ac:dyDescent="0.2">
      <c r="D460" s="38" t="s">
        <v>99</v>
      </c>
      <c r="F460" s="39">
        <v>0</v>
      </c>
      <c r="G460" s="40"/>
      <c r="H460" s="40"/>
      <c r="I460" s="40"/>
      <c r="J460" s="39">
        <v>0</v>
      </c>
      <c r="K460" s="39">
        <v>0</v>
      </c>
      <c r="L460" s="39">
        <v>0</v>
      </c>
      <c r="M460" s="40"/>
      <c r="N460" s="39">
        <v>0</v>
      </c>
      <c r="O460" s="40"/>
      <c r="P460" s="40"/>
      <c r="Q460" s="40"/>
      <c r="R460" s="39">
        <v>0</v>
      </c>
      <c r="S460" s="39">
        <v>0</v>
      </c>
      <c r="T460" s="39">
        <v>0</v>
      </c>
      <c r="U460" s="39">
        <v>0</v>
      </c>
      <c r="V460" s="39">
        <v>0</v>
      </c>
      <c r="W460" s="40"/>
      <c r="X460" s="39">
        <v>0</v>
      </c>
      <c r="Y460" s="39">
        <v>0</v>
      </c>
      <c r="Z460" s="39">
        <v>0</v>
      </c>
      <c r="AA460" s="39">
        <v>0</v>
      </c>
      <c r="AB460" s="39">
        <v>0</v>
      </c>
      <c r="AC460" s="39">
        <v>0</v>
      </c>
      <c r="AD460" s="39">
        <v>0</v>
      </c>
      <c r="AE460" s="40"/>
      <c r="AF460" s="39">
        <v>0</v>
      </c>
      <c r="AG460" s="40"/>
      <c r="AH460" s="40"/>
      <c r="AI460" s="40"/>
      <c r="AJ460" s="39">
        <v>0</v>
      </c>
      <c r="AK460" s="40"/>
      <c r="AL460" s="40"/>
      <c r="AM460" s="40"/>
      <c r="AN460" s="39">
        <v>0</v>
      </c>
      <c r="AO460" s="40"/>
      <c r="AP460" s="39">
        <v>0</v>
      </c>
    </row>
    <row r="461" spans="1:42" ht="20.100000000000001" customHeight="1" x14ac:dyDescent="0.2">
      <c r="B461" s="5"/>
      <c r="D461" s="2" t="s">
        <v>113</v>
      </c>
      <c r="F461" s="37">
        <v>0</v>
      </c>
      <c r="G461" s="37"/>
      <c r="H461" s="37"/>
      <c r="I461" s="37"/>
      <c r="J461" s="37">
        <v>0</v>
      </c>
      <c r="K461" s="37">
        <v>0</v>
      </c>
      <c r="L461" s="37">
        <v>0</v>
      </c>
      <c r="M461" s="37"/>
      <c r="N461" s="37">
        <v>0</v>
      </c>
      <c r="O461" s="37"/>
      <c r="P461" s="37"/>
      <c r="Q461" s="37"/>
      <c r="R461" s="37">
        <v>0</v>
      </c>
      <c r="S461" s="37">
        <v>0</v>
      </c>
      <c r="T461" s="37">
        <v>0</v>
      </c>
      <c r="U461" s="37">
        <v>0</v>
      </c>
      <c r="V461" s="37">
        <v>0</v>
      </c>
      <c r="W461" s="37"/>
      <c r="X461" s="37">
        <v>0</v>
      </c>
      <c r="Y461" s="37">
        <v>0</v>
      </c>
      <c r="Z461" s="37">
        <v>0</v>
      </c>
      <c r="AA461" s="37">
        <v>0</v>
      </c>
      <c r="AB461" s="37">
        <v>0</v>
      </c>
      <c r="AC461" s="37">
        <v>0</v>
      </c>
      <c r="AD461" s="37">
        <v>0</v>
      </c>
      <c r="AE461" s="37"/>
      <c r="AF461" s="37">
        <v>0</v>
      </c>
      <c r="AG461" s="37"/>
      <c r="AH461" s="37"/>
      <c r="AI461" s="37"/>
      <c r="AJ461" s="37">
        <v>0</v>
      </c>
      <c r="AK461" s="37"/>
      <c r="AL461" s="37"/>
      <c r="AM461" s="37"/>
      <c r="AN461" s="37">
        <v>0</v>
      </c>
      <c r="AO461" s="37"/>
      <c r="AP461" s="37">
        <v>0</v>
      </c>
    </row>
    <row r="462" spans="1:42" ht="20.100000000000001" customHeight="1" x14ac:dyDescent="0.2">
      <c r="D462" s="38" t="s">
        <v>174</v>
      </c>
      <c r="F462" s="39">
        <v>0</v>
      </c>
      <c r="G462" s="40"/>
      <c r="H462" s="40"/>
      <c r="I462" s="40"/>
      <c r="J462" s="39">
        <v>0</v>
      </c>
      <c r="K462" s="39">
        <v>0</v>
      </c>
      <c r="L462" s="39">
        <v>0</v>
      </c>
      <c r="M462" s="40"/>
      <c r="N462" s="39">
        <v>0</v>
      </c>
      <c r="O462" s="40"/>
      <c r="P462" s="40"/>
      <c r="Q462" s="40"/>
      <c r="R462" s="39">
        <v>0</v>
      </c>
      <c r="S462" s="39">
        <v>0</v>
      </c>
      <c r="T462" s="39">
        <v>0</v>
      </c>
      <c r="U462" s="39">
        <v>0</v>
      </c>
      <c r="V462" s="39">
        <v>0</v>
      </c>
      <c r="W462" s="40"/>
      <c r="X462" s="39">
        <v>0</v>
      </c>
      <c r="Y462" s="39">
        <v>0</v>
      </c>
      <c r="Z462" s="39">
        <v>0</v>
      </c>
      <c r="AA462" s="39">
        <v>0</v>
      </c>
      <c r="AB462" s="39">
        <v>0</v>
      </c>
      <c r="AC462" s="39">
        <v>0</v>
      </c>
      <c r="AD462" s="39">
        <v>0</v>
      </c>
      <c r="AE462" s="40"/>
      <c r="AF462" s="39">
        <v>0</v>
      </c>
      <c r="AG462" s="40"/>
      <c r="AH462" s="40"/>
      <c r="AI462" s="40"/>
      <c r="AJ462" s="39">
        <v>0</v>
      </c>
      <c r="AK462" s="40"/>
      <c r="AL462" s="40"/>
      <c r="AM462" s="40"/>
      <c r="AN462" s="39">
        <v>0</v>
      </c>
      <c r="AO462" s="40"/>
      <c r="AP462" s="39">
        <v>0</v>
      </c>
    </row>
    <row r="463" spans="1:42" ht="20.100000000000001" customHeight="1" x14ac:dyDescent="0.2">
      <c r="D463" s="2" t="s">
        <v>102</v>
      </c>
      <c r="F463" s="37">
        <v>0</v>
      </c>
      <c r="G463" s="37"/>
      <c r="H463" s="37"/>
      <c r="I463" s="37"/>
      <c r="J463" s="37">
        <v>0</v>
      </c>
      <c r="K463" s="37">
        <v>0</v>
      </c>
      <c r="L463" s="37">
        <v>0</v>
      </c>
      <c r="M463" s="37"/>
      <c r="N463" s="37">
        <v>0</v>
      </c>
      <c r="O463" s="37"/>
      <c r="P463" s="37"/>
      <c r="Q463" s="37"/>
      <c r="R463" s="37">
        <v>0</v>
      </c>
      <c r="S463" s="37">
        <v>0</v>
      </c>
      <c r="T463" s="37">
        <v>0</v>
      </c>
      <c r="U463" s="37">
        <v>0</v>
      </c>
      <c r="V463" s="37">
        <v>0</v>
      </c>
      <c r="W463" s="37"/>
      <c r="X463" s="37">
        <v>0</v>
      </c>
      <c r="Y463" s="37">
        <v>0</v>
      </c>
      <c r="Z463" s="37">
        <v>0</v>
      </c>
      <c r="AA463" s="37">
        <v>0</v>
      </c>
      <c r="AB463" s="37">
        <v>0</v>
      </c>
      <c r="AC463" s="37">
        <v>0</v>
      </c>
      <c r="AD463" s="37">
        <v>0</v>
      </c>
      <c r="AE463" s="37"/>
      <c r="AF463" s="37">
        <v>0</v>
      </c>
      <c r="AG463" s="37"/>
      <c r="AH463" s="37"/>
      <c r="AI463" s="37"/>
      <c r="AJ463" s="37">
        <v>0</v>
      </c>
      <c r="AK463" s="37"/>
      <c r="AL463" s="37"/>
      <c r="AM463" s="37"/>
      <c r="AN463" s="37">
        <v>0</v>
      </c>
      <c r="AO463" s="37"/>
      <c r="AP463" s="37">
        <v>0</v>
      </c>
    </row>
    <row r="464" spans="1:42" ht="20.100000000000001" customHeight="1" x14ac:dyDescent="0.2">
      <c r="D464" s="38" t="s">
        <v>116</v>
      </c>
      <c r="F464" s="39">
        <v>0</v>
      </c>
      <c r="G464" s="40"/>
      <c r="H464" s="40"/>
      <c r="I464" s="40"/>
      <c r="J464" s="39">
        <v>0</v>
      </c>
      <c r="K464" s="39">
        <v>0</v>
      </c>
      <c r="L464" s="39">
        <v>0</v>
      </c>
      <c r="M464" s="40"/>
      <c r="N464" s="39">
        <v>0</v>
      </c>
      <c r="O464" s="40"/>
      <c r="P464" s="40"/>
      <c r="Q464" s="40"/>
      <c r="R464" s="39">
        <v>0</v>
      </c>
      <c r="S464" s="39">
        <v>0</v>
      </c>
      <c r="T464" s="39">
        <v>0</v>
      </c>
      <c r="U464" s="39">
        <v>0</v>
      </c>
      <c r="V464" s="39">
        <v>0</v>
      </c>
      <c r="W464" s="40"/>
      <c r="X464" s="39">
        <v>0</v>
      </c>
      <c r="Y464" s="39">
        <v>0</v>
      </c>
      <c r="Z464" s="39">
        <v>0</v>
      </c>
      <c r="AA464" s="39">
        <v>0</v>
      </c>
      <c r="AB464" s="39">
        <v>0</v>
      </c>
      <c r="AC464" s="39">
        <v>0</v>
      </c>
      <c r="AD464" s="39">
        <v>0</v>
      </c>
      <c r="AE464" s="40"/>
      <c r="AF464" s="39">
        <v>0</v>
      </c>
      <c r="AG464" s="40"/>
      <c r="AH464" s="40"/>
      <c r="AI464" s="40"/>
      <c r="AJ464" s="39">
        <v>0</v>
      </c>
      <c r="AK464" s="40"/>
      <c r="AL464" s="40"/>
      <c r="AM464" s="40"/>
      <c r="AN464" s="39">
        <v>0</v>
      </c>
      <c r="AO464" s="40"/>
      <c r="AP464" s="39">
        <v>0</v>
      </c>
    </row>
    <row r="465" spans="2:42"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row>
    <row r="466" spans="2:42" ht="20.100000000000001" customHeight="1" x14ac:dyDescent="0.2">
      <c r="C466" s="42" t="s">
        <v>122</v>
      </c>
      <c r="D466" s="42"/>
      <c r="F466" s="44">
        <v>0</v>
      </c>
      <c r="G466" s="45"/>
      <c r="H466" s="45"/>
      <c r="I466" s="45"/>
      <c r="J466" s="44">
        <v>0</v>
      </c>
      <c r="K466" s="44">
        <v>0</v>
      </c>
      <c r="L466" s="44">
        <v>0</v>
      </c>
      <c r="M466" s="45"/>
      <c r="N466" s="44">
        <v>0</v>
      </c>
      <c r="O466" s="45"/>
      <c r="P466" s="45"/>
      <c r="Q466" s="45"/>
      <c r="R466" s="44">
        <v>0</v>
      </c>
      <c r="S466" s="44">
        <v>0</v>
      </c>
      <c r="T466" s="44">
        <v>0</v>
      </c>
      <c r="U466" s="44">
        <v>0</v>
      </c>
      <c r="V466" s="44">
        <v>0</v>
      </c>
      <c r="W466" s="45"/>
      <c r="X466" s="44">
        <v>0</v>
      </c>
      <c r="Y466" s="44">
        <v>0</v>
      </c>
      <c r="Z466" s="44">
        <v>0</v>
      </c>
      <c r="AA466" s="44">
        <v>0</v>
      </c>
      <c r="AB466" s="44">
        <v>0</v>
      </c>
      <c r="AC466" s="44">
        <v>0</v>
      </c>
      <c r="AD466" s="44">
        <v>0</v>
      </c>
      <c r="AE466" s="45"/>
      <c r="AF466" s="44">
        <v>0</v>
      </c>
      <c r="AG466" s="45"/>
      <c r="AH466" s="45"/>
      <c r="AI466" s="45"/>
      <c r="AJ466" s="44">
        <v>0</v>
      </c>
      <c r="AK466" s="45"/>
      <c r="AL466" s="45"/>
      <c r="AM466" s="45"/>
      <c r="AN466" s="44">
        <v>0</v>
      </c>
      <c r="AO466" s="45"/>
      <c r="AP466" s="44">
        <v>0</v>
      </c>
    </row>
    <row r="467" spans="2:42"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row>
    <row r="468" spans="2:42"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row>
    <row r="469" spans="2:42" ht="20.100000000000001" customHeight="1" x14ac:dyDescent="0.2">
      <c r="D469" s="2" t="s">
        <v>124</v>
      </c>
      <c r="F469" s="37">
        <v>1</v>
      </c>
      <c r="G469" s="37"/>
      <c r="H469" s="37"/>
      <c r="I469" s="37"/>
      <c r="J469" s="37">
        <v>0</v>
      </c>
      <c r="K469" s="37">
        <v>0</v>
      </c>
      <c r="L469" s="37">
        <v>0</v>
      </c>
      <c r="M469" s="37"/>
      <c r="N469" s="37">
        <v>0</v>
      </c>
      <c r="O469" s="37"/>
      <c r="P469" s="37"/>
      <c r="Q469" s="37"/>
      <c r="R469" s="37">
        <v>0</v>
      </c>
      <c r="S469" s="37">
        <v>0</v>
      </c>
      <c r="T469" s="37">
        <v>0</v>
      </c>
      <c r="U469" s="37">
        <v>0</v>
      </c>
      <c r="V469" s="37">
        <v>0</v>
      </c>
      <c r="W469" s="37"/>
      <c r="X469" s="37">
        <v>0</v>
      </c>
      <c r="Y469" s="37">
        <v>0</v>
      </c>
      <c r="Z469" s="37">
        <v>0</v>
      </c>
      <c r="AA469" s="37">
        <v>0</v>
      </c>
      <c r="AB469" s="37">
        <v>0</v>
      </c>
      <c r="AC469" s="37">
        <v>0</v>
      </c>
      <c r="AD469" s="37">
        <v>0</v>
      </c>
      <c r="AE469" s="37"/>
      <c r="AF469" s="37">
        <v>0</v>
      </c>
      <c r="AG469" s="37"/>
      <c r="AH469" s="37"/>
      <c r="AI469" s="37"/>
      <c r="AJ469" s="37">
        <v>1</v>
      </c>
      <c r="AK469" s="37"/>
      <c r="AL469" s="37"/>
      <c r="AM469" s="37"/>
      <c r="AN469" s="37">
        <v>0</v>
      </c>
      <c r="AO469" s="37"/>
      <c r="AP469" s="37">
        <v>0</v>
      </c>
    </row>
    <row r="470" spans="2:42" ht="20.100000000000001" customHeight="1" x14ac:dyDescent="0.2">
      <c r="D470" s="38" t="s">
        <v>173</v>
      </c>
      <c r="F470" s="39">
        <v>0</v>
      </c>
      <c r="G470" s="40"/>
      <c r="H470" s="40"/>
      <c r="I470" s="40"/>
      <c r="J470" s="39">
        <v>0</v>
      </c>
      <c r="K470" s="39">
        <v>0</v>
      </c>
      <c r="L470" s="39">
        <v>0</v>
      </c>
      <c r="M470" s="40"/>
      <c r="N470" s="39">
        <v>0</v>
      </c>
      <c r="O470" s="40"/>
      <c r="P470" s="40"/>
      <c r="Q470" s="40"/>
      <c r="R470" s="39">
        <v>0</v>
      </c>
      <c r="S470" s="39">
        <v>0</v>
      </c>
      <c r="T470" s="39">
        <v>0</v>
      </c>
      <c r="U470" s="39">
        <v>0</v>
      </c>
      <c r="V470" s="39">
        <v>0</v>
      </c>
      <c r="W470" s="40"/>
      <c r="X470" s="39">
        <v>0</v>
      </c>
      <c r="Y470" s="39">
        <v>0</v>
      </c>
      <c r="Z470" s="39">
        <v>0</v>
      </c>
      <c r="AA470" s="39">
        <v>0</v>
      </c>
      <c r="AB470" s="39">
        <v>0</v>
      </c>
      <c r="AC470" s="39">
        <v>0</v>
      </c>
      <c r="AD470" s="39">
        <v>0</v>
      </c>
      <c r="AE470" s="40"/>
      <c r="AF470" s="39">
        <v>0</v>
      </c>
      <c r="AG470" s="40"/>
      <c r="AH470" s="40"/>
      <c r="AI470" s="40"/>
      <c r="AJ470" s="39">
        <v>0</v>
      </c>
      <c r="AK470" s="40"/>
      <c r="AL470" s="40"/>
      <c r="AM470" s="40"/>
      <c r="AN470" s="39">
        <v>0</v>
      </c>
      <c r="AO470" s="40"/>
      <c r="AP470" s="39">
        <v>0</v>
      </c>
    </row>
    <row r="471" spans="2:42" ht="20.100000000000001" customHeight="1" x14ac:dyDescent="0.2">
      <c r="B471" s="5"/>
      <c r="D471" s="2" t="s">
        <v>113</v>
      </c>
      <c r="F471" s="37">
        <v>1</v>
      </c>
      <c r="G471" s="37"/>
      <c r="H471" s="37"/>
      <c r="I471" s="37"/>
      <c r="J471" s="37">
        <v>0</v>
      </c>
      <c r="K471" s="37">
        <v>0</v>
      </c>
      <c r="L471" s="37">
        <v>0</v>
      </c>
      <c r="M471" s="37"/>
      <c r="N471" s="37">
        <v>0</v>
      </c>
      <c r="O471" s="37"/>
      <c r="P471" s="37"/>
      <c r="Q471" s="37"/>
      <c r="R471" s="37">
        <v>0</v>
      </c>
      <c r="S471" s="37">
        <v>0</v>
      </c>
      <c r="T471" s="37">
        <v>0</v>
      </c>
      <c r="U471" s="37">
        <v>0</v>
      </c>
      <c r="V471" s="37">
        <v>0</v>
      </c>
      <c r="W471" s="37"/>
      <c r="X471" s="37">
        <v>0</v>
      </c>
      <c r="Y471" s="37">
        <v>0</v>
      </c>
      <c r="Z471" s="37">
        <v>0</v>
      </c>
      <c r="AA471" s="37">
        <v>0</v>
      </c>
      <c r="AB471" s="37">
        <v>0</v>
      </c>
      <c r="AC471" s="37">
        <v>0</v>
      </c>
      <c r="AD471" s="37">
        <v>0</v>
      </c>
      <c r="AE471" s="37"/>
      <c r="AF471" s="37">
        <v>0</v>
      </c>
      <c r="AG471" s="37"/>
      <c r="AH471" s="37"/>
      <c r="AI471" s="37"/>
      <c r="AJ471" s="37">
        <v>1</v>
      </c>
      <c r="AK471" s="37"/>
      <c r="AL471" s="37"/>
      <c r="AM471" s="37"/>
      <c r="AN471" s="37">
        <v>0</v>
      </c>
      <c r="AO471" s="37"/>
      <c r="AP471" s="37">
        <v>0</v>
      </c>
    </row>
    <row r="472" spans="2:42" ht="20.100000000000001" customHeight="1" x14ac:dyDescent="0.2">
      <c r="D472" s="38" t="s">
        <v>174</v>
      </c>
      <c r="F472" s="39">
        <v>0</v>
      </c>
      <c r="G472" s="40"/>
      <c r="H472" s="40"/>
      <c r="I472" s="40"/>
      <c r="J472" s="39">
        <v>3</v>
      </c>
      <c r="K472" s="39">
        <v>0</v>
      </c>
      <c r="L472" s="39">
        <v>0</v>
      </c>
      <c r="M472" s="40"/>
      <c r="N472" s="39">
        <v>3</v>
      </c>
      <c r="O472" s="40"/>
      <c r="P472" s="40"/>
      <c r="Q472" s="40"/>
      <c r="R472" s="39">
        <v>0</v>
      </c>
      <c r="S472" s="39">
        <v>2</v>
      </c>
      <c r="T472" s="39">
        <v>0</v>
      </c>
      <c r="U472" s="39">
        <v>0</v>
      </c>
      <c r="V472" s="39">
        <v>0</v>
      </c>
      <c r="W472" s="40"/>
      <c r="X472" s="39">
        <v>0</v>
      </c>
      <c r="Y472" s="39">
        <v>0</v>
      </c>
      <c r="Z472" s="39">
        <v>0</v>
      </c>
      <c r="AA472" s="39">
        <v>0</v>
      </c>
      <c r="AB472" s="39">
        <v>0</v>
      </c>
      <c r="AC472" s="39">
        <v>0</v>
      </c>
      <c r="AD472" s="39">
        <v>1</v>
      </c>
      <c r="AE472" s="40"/>
      <c r="AF472" s="39">
        <v>3</v>
      </c>
      <c r="AG472" s="40"/>
      <c r="AH472" s="40"/>
      <c r="AI472" s="40"/>
      <c r="AJ472" s="39">
        <v>0</v>
      </c>
      <c r="AK472" s="40"/>
      <c r="AL472" s="40"/>
      <c r="AM472" s="40"/>
      <c r="AN472" s="39">
        <v>0</v>
      </c>
      <c r="AO472" s="40"/>
      <c r="AP472" s="39">
        <v>0</v>
      </c>
    </row>
    <row r="473" spans="2:42"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row>
    <row r="474" spans="2:42" ht="20.100000000000001" customHeight="1" x14ac:dyDescent="0.2">
      <c r="C474" s="42" t="s">
        <v>287</v>
      </c>
      <c r="D474" s="42"/>
      <c r="F474" s="44">
        <v>2</v>
      </c>
      <c r="G474" s="45"/>
      <c r="H474" s="45"/>
      <c r="I474" s="45"/>
      <c r="J474" s="44">
        <v>3</v>
      </c>
      <c r="K474" s="44">
        <v>0</v>
      </c>
      <c r="L474" s="44">
        <v>0</v>
      </c>
      <c r="M474" s="45"/>
      <c r="N474" s="44">
        <v>3</v>
      </c>
      <c r="O474" s="45"/>
      <c r="P474" s="45"/>
      <c r="Q474" s="45"/>
      <c r="R474" s="44">
        <v>0</v>
      </c>
      <c r="S474" s="44">
        <v>2</v>
      </c>
      <c r="T474" s="44">
        <v>0</v>
      </c>
      <c r="U474" s="44">
        <v>0</v>
      </c>
      <c r="V474" s="44">
        <v>0</v>
      </c>
      <c r="W474" s="45"/>
      <c r="X474" s="44">
        <v>0</v>
      </c>
      <c r="Y474" s="44">
        <v>0</v>
      </c>
      <c r="Z474" s="44">
        <v>0</v>
      </c>
      <c r="AA474" s="44">
        <v>0</v>
      </c>
      <c r="AB474" s="44">
        <v>0</v>
      </c>
      <c r="AC474" s="44">
        <v>0</v>
      </c>
      <c r="AD474" s="44">
        <v>1</v>
      </c>
      <c r="AE474" s="45"/>
      <c r="AF474" s="44">
        <v>3</v>
      </c>
      <c r="AG474" s="45"/>
      <c r="AH474" s="45"/>
      <c r="AI474" s="45"/>
      <c r="AJ474" s="44">
        <v>2</v>
      </c>
      <c r="AK474" s="45"/>
      <c r="AL474" s="45"/>
      <c r="AM474" s="45"/>
      <c r="AN474" s="44">
        <v>0</v>
      </c>
      <c r="AO474" s="45"/>
      <c r="AP474" s="44">
        <v>0</v>
      </c>
    </row>
    <row r="475" spans="2:42"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row>
    <row r="476" spans="2:42"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row>
    <row r="477" spans="2:42" ht="20.100000000000001" customHeight="1" x14ac:dyDescent="0.2">
      <c r="B477" s="5"/>
      <c r="D477" s="53" t="s">
        <v>288</v>
      </c>
      <c r="F477" s="37">
        <v>1</v>
      </c>
      <c r="G477" s="37"/>
      <c r="H477" s="37"/>
      <c r="I477" s="37"/>
      <c r="J477" s="37">
        <v>5</v>
      </c>
      <c r="K477" s="37">
        <v>0</v>
      </c>
      <c r="L477" s="37">
        <v>0</v>
      </c>
      <c r="M477" s="37"/>
      <c r="N477" s="37">
        <v>5</v>
      </c>
      <c r="O477" s="37"/>
      <c r="P477" s="37"/>
      <c r="Q477" s="37"/>
      <c r="R477" s="37">
        <v>0</v>
      </c>
      <c r="S477" s="37">
        <v>0</v>
      </c>
      <c r="T477" s="37">
        <v>0</v>
      </c>
      <c r="U477" s="37">
        <v>0</v>
      </c>
      <c r="V477" s="37">
        <v>0</v>
      </c>
      <c r="W477" s="37"/>
      <c r="X477" s="37">
        <v>0</v>
      </c>
      <c r="Y477" s="37">
        <v>0</v>
      </c>
      <c r="Z477" s="37">
        <v>0</v>
      </c>
      <c r="AA477" s="37">
        <v>0</v>
      </c>
      <c r="AB477" s="37">
        <v>0</v>
      </c>
      <c r="AC477" s="37">
        <v>0</v>
      </c>
      <c r="AD477" s="37">
        <v>0</v>
      </c>
      <c r="AE477" s="37"/>
      <c r="AF477" s="37">
        <v>0</v>
      </c>
      <c r="AG477" s="37"/>
      <c r="AH477" s="37"/>
      <c r="AI477" s="37"/>
      <c r="AJ477" s="37">
        <v>6</v>
      </c>
      <c r="AK477" s="37"/>
      <c r="AL477" s="37"/>
      <c r="AM477" s="37"/>
      <c r="AN477" s="37">
        <v>0</v>
      </c>
      <c r="AO477" s="37"/>
      <c r="AP477" s="37">
        <v>0</v>
      </c>
    </row>
    <row r="478" spans="2:42" ht="20.100000000000001" customHeight="1" x14ac:dyDescent="0.2">
      <c r="B478" s="5"/>
      <c r="D478" s="38" t="s">
        <v>289</v>
      </c>
      <c r="F478" s="39">
        <v>0</v>
      </c>
      <c r="G478" s="40"/>
      <c r="H478" s="40"/>
      <c r="I478" s="40"/>
      <c r="J478" s="39">
        <v>0</v>
      </c>
      <c r="K478" s="39">
        <v>0</v>
      </c>
      <c r="L478" s="39">
        <v>0</v>
      </c>
      <c r="M478" s="40"/>
      <c r="N478" s="39">
        <v>0</v>
      </c>
      <c r="O478" s="40"/>
      <c r="P478" s="40"/>
      <c r="Q478" s="40"/>
      <c r="R478" s="39">
        <v>0</v>
      </c>
      <c r="S478" s="39">
        <v>0</v>
      </c>
      <c r="T478" s="39">
        <v>0</v>
      </c>
      <c r="U478" s="39">
        <v>0</v>
      </c>
      <c r="V478" s="39">
        <v>0</v>
      </c>
      <c r="W478" s="40"/>
      <c r="X478" s="39">
        <v>0</v>
      </c>
      <c r="Y478" s="39">
        <v>0</v>
      </c>
      <c r="Z478" s="39">
        <v>0</v>
      </c>
      <c r="AA478" s="39">
        <v>0</v>
      </c>
      <c r="AB478" s="39">
        <v>0</v>
      </c>
      <c r="AC478" s="39">
        <v>0</v>
      </c>
      <c r="AD478" s="39">
        <v>0</v>
      </c>
      <c r="AE478" s="40"/>
      <c r="AF478" s="39">
        <v>0</v>
      </c>
      <c r="AG478" s="40"/>
      <c r="AH478" s="40"/>
      <c r="AI478" s="40"/>
      <c r="AJ478" s="39">
        <v>0</v>
      </c>
      <c r="AK478" s="40"/>
      <c r="AL478" s="40"/>
      <c r="AM478" s="40"/>
      <c r="AN478" s="39">
        <v>0</v>
      </c>
      <c r="AO478" s="40"/>
      <c r="AP478" s="39">
        <v>0</v>
      </c>
    </row>
    <row r="479" spans="2:42" ht="20.100000000000001" customHeight="1" x14ac:dyDescent="0.2">
      <c r="B479" s="5"/>
      <c r="D479" s="53" t="s">
        <v>290</v>
      </c>
      <c r="F479" s="37">
        <v>0</v>
      </c>
      <c r="G479" s="37"/>
      <c r="H479" s="37"/>
      <c r="I479" s="37"/>
      <c r="J479" s="37">
        <v>0</v>
      </c>
      <c r="K479" s="37">
        <v>0</v>
      </c>
      <c r="L479" s="37">
        <v>0</v>
      </c>
      <c r="M479" s="37"/>
      <c r="N479" s="37">
        <v>0</v>
      </c>
      <c r="O479" s="37"/>
      <c r="P479" s="37"/>
      <c r="Q479" s="37"/>
      <c r="R479" s="37">
        <v>0</v>
      </c>
      <c r="S479" s="37">
        <v>0</v>
      </c>
      <c r="T479" s="37">
        <v>0</v>
      </c>
      <c r="U479" s="37">
        <v>0</v>
      </c>
      <c r="V479" s="37">
        <v>0</v>
      </c>
      <c r="W479" s="37"/>
      <c r="X479" s="37">
        <v>0</v>
      </c>
      <c r="Y479" s="37">
        <v>0</v>
      </c>
      <c r="Z479" s="37">
        <v>0</v>
      </c>
      <c r="AA479" s="37">
        <v>0</v>
      </c>
      <c r="AB479" s="37">
        <v>0</v>
      </c>
      <c r="AC479" s="37">
        <v>0</v>
      </c>
      <c r="AD479" s="37">
        <v>0</v>
      </c>
      <c r="AE479" s="37"/>
      <c r="AF479" s="37">
        <v>0</v>
      </c>
      <c r="AG479" s="37"/>
      <c r="AH479" s="37"/>
      <c r="AI479" s="37"/>
      <c r="AJ479" s="37">
        <v>0</v>
      </c>
      <c r="AK479" s="37"/>
      <c r="AL479" s="37"/>
      <c r="AM479" s="37"/>
      <c r="AN479" s="37">
        <v>0</v>
      </c>
      <c r="AO479" s="37"/>
      <c r="AP479" s="37">
        <v>0</v>
      </c>
    </row>
    <row r="480" spans="2:42" ht="20.100000000000001" customHeight="1" x14ac:dyDescent="0.2">
      <c r="B480" s="5"/>
      <c r="D480" s="38" t="s">
        <v>291</v>
      </c>
      <c r="F480" s="39">
        <v>0</v>
      </c>
      <c r="G480" s="40"/>
      <c r="H480" s="40"/>
      <c r="I480" s="40"/>
      <c r="J480" s="39">
        <v>0</v>
      </c>
      <c r="K480" s="39">
        <v>0</v>
      </c>
      <c r="L480" s="39">
        <v>0</v>
      </c>
      <c r="M480" s="40"/>
      <c r="N480" s="39">
        <v>0</v>
      </c>
      <c r="O480" s="40"/>
      <c r="P480" s="40"/>
      <c r="Q480" s="40"/>
      <c r="R480" s="39">
        <v>0</v>
      </c>
      <c r="S480" s="39">
        <v>0</v>
      </c>
      <c r="T480" s="39">
        <v>0</v>
      </c>
      <c r="U480" s="39">
        <v>0</v>
      </c>
      <c r="V480" s="39">
        <v>0</v>
      </c>
      <c r="W480" s="40"/>
      <c r="X480" s="39">
        <v>0</v>
      </c>
      <c r="Y480" s="39">
        <v>0</v>
      </c>
      <c r="Z480" s="39">
        <v>0</v>
      </c>
      <c r="AA480" s="39">
        <v>0</v>
      </c>
      <c r="AB480" s="39">
        <v>0</v>
      </c>
      <c r="AC480" s="39">
        <v>0</v>
      </c>
      <c r="AD480" s="39">
        <v>0</v>
      </c>
      <c r="AE480" s="40"/>
      <c r="AF480" s="39">
        <v>0</v>
      </c>
      <c r="AG480" s="40"/>
      <c r="AH480" s="40"/>
      <c r="AI480" s="40"/>
      <c r="AJ480" s="39">
        <v>0</v>
      </c>
      <c r="AK480" s="40"/>
      <c r="AL480" s="40"/>
      <c r="AM480" s="40"/>
      <c r="AN480" s="39">
        <v>0</v>
      </c>
      <c r="AO480" s="40"/>
      <c r="AP480" s="39">
        <v>0</v>
      </c>
    </row>
    <row r="481" spans="1:42" ht="20.100000000000001" customHeight="1" x14ac:dyDescent="0.2">
      <c r="D481" s="53" t="s">
        <v>292</v>
      </c>
      <c r="F481" s="37">
        <v>1</v>
      </c>
      <c r="G481" s="37"/>
      <c r="H481" s="37"/>
      <c r="I481" s="37"/>
      <c r="J481" s="37">
        <v>0</v>
      </c>
      <c r="K481" s="37">
        <v>0</v>
      </c>
      <c r="L481" s="37">
        <v>0</v>
      </c>
      <c r="M481" s="37"/>
      <c r="N481" s="37">
        <v>0</v>
      </c>
      <c r="O481" s="37"/>
      <c r="P481" s="37"/>
      <c r="Q481" s="37"/>
      <c r="R481" s="37">
        <v>0</v>
      </c>
      <c r="S481" s="37">
        <v>0</v>
      </c>
      <c r="T481" s="37">
        <v>0</v>
      </c>
      <c r="U481" s="37">
        <v>0</v>
      </c>
      <c r="V481" s="37">
        <v>0</v>
      </c>
      <c r="W481" s="37"/>
      <c r="X481" s="37">
        <v>0</v>
      </c>
      <c r="Y481" s="37">
        <v>0</v>
      </c>
      <c r="Z481" s="37">
        <v>0</v>
      </c>
      <c r="AA481" s="37">
        <v>0</v>
      </c>
      <c r="AB481" s="37">
        <v>0</v>
      </c>
      <c r="AC481" s="37">
        <v>0</v>
      </c>
      <c r="AD481" s="37">
        <v>0</v>
      </c>
      <c r="AE481" s="37"/>
      <c r="AF481" s="37">
        <v>0</v>
      </c>
      <c r="AG481" s="37"/>
      <c r="AH481" s="37"/>
      <c r="AI481" s="37"/>
      <c r="AJ481" s="37">
        <v>1</v>
      </c>
      <c r="AK481" s="37"/>
      <c r="AL481" s="37"/>
      <c r="AM481" s="37"/>
      <c r="AN481" s="37">
        <v>0</v>
      </c>
      <c r="AO481" s="37"/>
      <c r="AP481" s="37">
        <v>0</v>
      </c>
    </row>
    <row r="482" spans="1:42" ht="20.100000000000001" customHeight="1" x14ac:dyDescent="0.2">
      <c r="D482" s="38" t="s">
        <v>293</v>
      </c>
      <c r="F482" s="39">
        <v>1</v>
      </c>
      <c r="G482" s="40"/>
      <c r="H482" s="40"/>
      <c r="I482" s="40"/>
      <c r="J482" s="39">
        <v>0</v>
      </c>
      <c r="K482" s="39">
        <v>0</v>
      </c>
      <c r="L482" s="39">
        <v>0</v>
      </c>
      <c r="M482" s="40"/>
      <c r="N482" s="39">
        <v>0</v>
      </c>
      <c r="O482" s="40"/>
      <c r="P482" s="40"/>
      <c r="Q482" s="40"/>
      <c r="R482" s="39">
        <v>0</v>
      </c>
      <c r="S482" s="39">
        <v>0</v>
      </c>
      <c r="T482" s="39">
        <v>0</v>
      </c>
      <c r="U482" s="39">
        <v>0</v>
      </c>
      <c r="V482" s="39">
        <v>0</v>
      </c>
      <c r="W482" s="40"/>
      <c r="X482" s="39">
        <v>0</v>
      </c>
      <c r="Y482" s="39">
        <v>0</v>
      </c>
      <c r="Z482" s="39">
        <v>0</v>
      </c>
      <c r="AA482" s="39">
        <v>0</v>
      </c>
      <c r="AB482" s="39">
        <v>0</v>
      </c>
      <c r="AC482" s="39">
        <v>0</v>
      </c>
      <c r="AD482" s="39">
        <v>1</v>
      </c>
      <c r="AE482" s="40"/>
      <c r="AF482" s="39">
        <v>1</v>
      </c>
      <c r="AG482" s="40"/>
      <c r="AH482" s="40"/>
      <c r="AI482" s="40"/>
      <c r="AJ482" s="39">
        <v>0</v>
      </c>
      <c r="AK482" s="40"/>
      <c r="AL482" s="40"/>
      <c r="AM482" s="40"/>
      <c r="AN482" s="39">
        <v>0</v>
      </c>
      <c r="AO482" s="40"/>
      <c r="AP482" s="39">
        <v>0</v>
      </c>
    </row>
    <row r="483" spans="1:42" ht="20.100000000000001" customHeight="1" x14ac:dyDescent="0.2">
      <c r="D483" s="53" t="s">
        <v>294</v>
      </c>
      <c r="F483" s="37">
        <v>0</v>
      </c>
      <c r="G483" s="37"/>
      <c r="H483" s="37"/>
      <c r="I483" s="37"/>
      <c r="J483" s="37">
        <v>1</v>
      </c>
      <c r="K483" s="37">
        <v>0</v>
      </c>
      <c r="L483" s="37">
        <v>0</v>
      </c>
      <c r="M483" s="37"/>
      <c r="N483" s="37">
        <v>1</v>
      </c>
      <c r="O483" s="37"/>
      <c r="P483" s="37"/>
      <c r="Q483" s="37"/>
      <c r="R483" s="37">
        <v>0</v>
      </c>
      <c r="S483" s="37">
        <v>0</v>
      </c>
      <c r="T483" s="37">
        <v>1</v>
      </c>
      <c r="U483" s="37">
        <v>0</v>
      </c>
      <c r="V483" s="37">
        <v>0</v>
      </c>
      <c r="W483" s="37"/>
      <c r="X483" s="37">
        <v>0</v>
      </c>
      <c r="Y483" s="37">
        <v>0</v>
      </c>
      <c r="Z483" s="37">
        <v>0</v>
      </c>
      <c r="AA483" s="37">
        <v>0</v>
      </c>
      <c r="AB483" s="37">
        <v>0</v>
      </c>
      <c r="AC483" s="37">
        <v>0</v>
      </c>
      <c r="AD483" s="37">
        <v>0</v>
      </c>
      <c r="AE483" s="37"/>
      <c r="AF483" s="37">
        <v>1</v>
      </c>
      <c r="AG483" s="37"/>
      <c r="AH483" s="37"/>
      <c r="AI483" s="37"/>
      <c r="AJ483" s="37">
        <v>0</v>
      </c>
      <c r="AK483" s="37"/>
      <c r="AL483" s="37"/>
      <c r="AM483" s="37"/>
      <c r="AN483" s="37">
        <v>0</v>
      </c>
      <c r="AO483" s="37"/>
      <c r="AP483" s="37">
        <v>0</v>
      </c>
    </row>
    <row r="484" spans="1:42" ht="20.100000000000001" customHeight="1" x14ac:dyDescent="0.2">
      <c r="D484" s="38" t="s">
        <v>295</v>
      </c>
      <c r="F484" s="39">
        <v>0</v>
      </c>
      <c r="G484" s="40"/>
      <c r="H484" s="40"/>
      <c r="I484" s="40"/>
      <c r="J484" s="39">
        <v>0</v>
      </c>
      <c r="K484" s="39">
        <v>0</v>
      </c>
      <c r="L484" s="39">
        <v>0</v>
      </c>
      <c r="M484" s="40"/>
      <c r="N484" s="39">
        <v>0</v>
      </c>
      <c r="O484" s="40"/>
      <c r="P484" s="40"/>
      <c r="Q484" s="40"/>
      <c r="R484" s="39">
        <v>0</v>
      </c>
      <c r="S484" s="39">
        <v>0</v>
      </c>
      <c r="T484" s="39">
        <v>0</v>
      </c>
      <c r="U484" s="39">
        <v>0</v>
      </c>
      <c r="V484" s="39">
        <v>0</v>
      </c>
      <c r="W484" s="40"/>
      <c r="X484" s="39">
        <v>0</v>
      </c>
      <c r="Y484" s="39">
        <v>0</v>
      </c>
      <c r="Z484" s="39">
        <v>0</v>
      </c>
      <c r="AA484" s="39">
        <v>0</v>
      </c>
      <c r="AB484" s="39">
        <v>0</v>
      </c>
      <c r="AC484" s="39">
        <v>0</v>
      </c>
      <c r="AD484" s="39">
        <v>0</v>
      </c>
      <c r="AE484" s="40"/>
      <c r="AF484" s="39">
        <v>0</v>
      </c>
      <c r="AG484" s="40"/>
      <c r="AH484" s="40"/>
      <c r="AI484" s="40"/>
      <c r="AJ484" s="39">
        <v>0</v>
      </c>
      <c r="AK484" s="40"/>
      <c r="AL484" s="40"/>
      <c r="AM484" s="40"/>
      <c r="AN484" s="39">
        <v>0</v>
      </c>
      <c r="AO484" s="40"/>
      <c r="AP484" s="39">
        <v>0</v>
      </c>
    </row>
    <row r="485" spans="1:42" ht="20.100000000000001" customHeight="1" x14ac:dyDescent="0.2">
      <c r="D485" s="53" t="s">
        <v>296</v>
      </c>
      <c r="F485" s="37">
        <v>0</v>
      </c>
      <c r="G485" s="37"/>
      <c r="H485" s="37"/>
      <c r="I485" s="37"/>
      <c r="J485" s="37">
        <v>2</v>
      </c>
      <c r="K485" s="37">
        <v>0</v>
      </c>
      <c r="L485" s="37">
        <v>0</v>
      </c>
      <c r="M485" s="37"/>
      <c r="N485" s="37">
        <v>2</v>
      </c>
      <c r="O485" s="37"/>
      <c r="P485" s="37"/>
      <c r="Q485" s="37"/>
      <c r="R485" s="37">
        <v>1</v>
      </c>
      <c r="S485" s="37">
        <v>0</v>
      </c>
      <c r="T485" s="37">
        <v>1</v>
      </c>
      <c r="U485" s="37">
        <v>0</v>
      </c>
      <c r="V485" s="37">
        <v>0</v>
      </c>
      <c r="W485" s="37"/>
      <c r="X485" s="37">
        <v>0</v>
      </c>
      <c r="Y485" s="37">
        <v>0</v>
      </c>
      <c r="Z485" s="37">
        <v>0</v>
      </c>
      <c r="AA485" s="37">
        <v>0</v>
      </c>
      <c r="AB485" s="37">
        <v>0</v>
      </c>
      <c r="AC485" s="37">
        <v>0</v>
      </c>
      <c r="AD485" s="37">
        <v>0</v>
      </c>
      <c r="AE485" s="37"/>
      <c r="AF485" s="37">
        <v>2</v>
      </c>
      <c r="AG485" s="37"/>
      <c r="AH485" s="37"/>
      <c r="AI485" s="37"/>
      <c r="AJ485" s="37">
        <v>0</v>
      </c>
      <c r="AK485" s="37"/>
      <c r="AL485" s="37"/>
      <c r="AM485" s="37"/>
      <c r="AN485" s="37">
        <v>0</v>
      </c>
      <c r="AO485" s="37"/>
      <c r="AP485" s="37">
        <v>0</v>
      </c>
    </row>
    <row r="486" spans="1:42"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row>
    <row r="487" spans="1:42" s="1" customFormat="1" ht="20.100000000000001" customHeight="1" x14ac:dyDescent="0.2">
      <c r="A487" s="3"/>
      <c r="B487" s="6"/>
      <c r="C487" s="42" t="s">
        <v>180</v>
      </c>
      <c r="D487" s="42"/>
      <c r="E487" s="5"/>
      <c r="F487" s="44">
        <v>3</v>
      </c>
      <c r="G487" s="45"/>
      <c r="H487" s="45"/>
      <c r="I487" s="45"/>
      <c r="J487" s="44">
        <v>8</v>
      </c>
      <c r="K487" s="44">
        <v>0</v>
      </c>
      <c r="L487" s="44">
        <v>0</v>
      </c>
      <c r="M487" s="45"/>
      <c r="N487" s="44">
        <v>8</v>
      </c>
      <c r="O487" s="45"/>
      <c r="P487" s="45"/>
      <c r="Q487" s="45"/>
      <c r="R487" s="44">
        <v>1</v>
      </c>
      <c r="S487" s="44">
        <v>0</v>
      </c>
      <c r="T487" s="44">
        <v>2</v>
      </c>
      <c r="U487" s="44">
        <v>0</v>
      </c>
      <c r="V487" s="44">
        <v>0</v>
      </c>
      <c r="W487" s="45"/>
      <c r="X487" s="44">
        <v>0</v>
      </c>
      <c r="Y487" s="44">
        <v>0</v>
      </c>
      <c r="Z487" s="44">
        <v>0</v>
      </c>
      <c r="AA487" s="44">
        <v>0</v>
      </c>
      <c r="AB487" s="44">
        <v>0</v>
      </c>
      <c r="AC487" s="44">
        <v>0</v>
      </c>
      <c r="AD487" s="44">
        <v>1</v>
      </c>
      <c r="AE487" s="45"/>
      <c r="AF487" s="44">
        <v>4</v>
      </c>
      <c r="AG487" s="45"/>
      <c r="AH487" s="45"/>
      <c r="AI487" s="45"/>
      <c r="AJ487" s="44">
        <v>7</v>
      </c>
      <c r="AK487" s="45"/>
      <c r="AL487" s="45"/>
      <c r="AM487" s="45"/>
      <c r="AN487" s="44">
        <v>0</v>
      </c>
      <c r="AO487" s="45"/>
      <c r="AP487" s="44">
        <v>0</v>
      </c>
    </row>
    <row r="488" spans="1:42"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row>
    <row r="489" spans="1:42" s="1" customFormat="1" ht="20.100000000000001" customHeight="1" x14ac:dyDescent="0.25">
      <c r="A489" s="3"/>
      <c r="B489" s="49" t="s">
        <v>297</v>
      </c>
      <c r="C489" s="50"/>
      <c r="D489" s="50"/>
      <c r="E489" s="5"/>
      <c r="F489" s="51">
        <v>5</v>
      </c>
      <c r="G489" s="52"/>
      <c r="H489" s="52"/>
      <c r="I489" s="52"/>
      <c r="J489" s="51">
        <v>11</v>
      </c>
      <c r="K489" s="51">
        <v>0</v>
      </c>
      <c r="L489" s="51">
        <v>0</v>
      </c>
      <c r="M489" s="52"/>
      <c r="N489" s="51">
        <v>11</v>
      </c>
      <c r="O489" s="52"/>
      <c r="P489" s="52"/>
      <c r="Q489" s="52"/>
      <c r="R489" s="51">
        <v>1</v>
      </c>
      <c r="S489" s="51">
        <v>2</v>
      </c>
      <c r="T489" s="51">
        <v>2</v>
      </c>
      <c r="U489" s="51">
        <v>0</v>
      </c>
      <c r="V489" s="51">
        <v>0</v>
      </c>
      <c r="W489" s="52"/>
      <c r="X489" s="51">
        <v>0</v>
      </c>
      <c r="Y489" s="51">
        <v>0</v>
      </c>
      <c r="Z489" s="51">
        <v>0</v>
      </c>
      <c r="AA489" s="51">
        <v>0</v>
      </c>
      <c r="AB489" s="51">
        <v>0</v>
      </c>
      <c r="AC489" s="51">
        <v>0</v>
      </c>
      <c r="AD489" s="51">
        <v>2</v>
      </c>
      <c r="AE489" s="52"/>
      <c r="AF489" s="51">
        <v>7</v>
      </c>
      <c r="AG489" s="52"/>
      <c r="AH489" s="52"/>
      <c r="AI489" s="52"/>
      <c r="AJ489" s="51">
        <v>9</v>
      </c>
      <c r="AK489" s="52"/>
      <c r="AL489" s="52"/>
      <c r="AM489" s="52"/>
      <c r="AN489" s="51">
        <v>0</v>
      </c>
      <c r="AO489" s="52"/>
      <c r="AP489" s="51">
        <v>0</v>
      </c>
    </row>
    <row r="490" spans="1:42"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row>
    <row r="491" spans="1:42"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row>
    <row r="492" spans="1:42"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row>
    <row r="493" spans="1:42" ht="20.100000000000001" customHeight="1" x14ac:dyDescent="0.2">
      <c r="D493" s="2" t="s">
        <v>98</v>
      </c>
      <c r="F493" s="37">
        <v>0</v>
      </c>
      <c r="G493" s="37"/>
      <c r="H493" s="37"/>
      <c r="I493" s="37"/>
      <c r="J493" s="37">
        <v>0</v>
      </c>
      <c r="K493" s="37">
        <v>0</v>
      </c>
      <c r="L493" s="37">
        <v>0</v>
      </c>
      <c r="M493" s="37"/>
      <c r="N493" s="37">
        <v>0</v>
      </c>
      <c r="O493" s="37"/>
      <c r="P493" s="37"/>
      <c r="Q493" s="37"/>
      <c r="R493" s="37">
        <v>0</v>
      </c>
      <c r="S493" s="37">
        <v>0</v>
      </c>
      <c r="T493" s="37">
        <v>0</v>
      </c>
      <c r="U493" s="37">
        <v>0</v>
      </c>
      <c r="V493" s="37">
        <v>0</v>
      </c>
      <c r="W493" s="37"/>
      <c r="X493" s="37">
        <v>0</v>
      </c>
      <c r="Y493" s="37">
        <v>0</v>
      </c>
      <c r="Z493" s="37">
        <v>0</v>
      </c>
      <c r="AA493" s="37">
        <v>0</v>
      </c>
      <c r="AB493" s="37">
        <v>0</v>
      </c>
      <c r="AC493" s="37">
        <v>0</v>
      </c>
      <c r="AD493" s="37">
        <v>0</v>
      </c>
      <c r="AE493" s="37"/>
      <c r="AF493" s="37">
        <v>0</v>
      </c>
      <c r="AG493" s="37"/>
      <c r="AH493" s="37"/>
      <c r="AI493" s="37"/>
      <c r="AJ493" s="37">
        <v>0</v>
      </c>
      <c r="AK493" s="37"/>
      <c r="AL493" s="37"/>
      <c r="AM493" s="37"/>
      <c r="AN493" s="37">
        <v>0</v>
      </c>
      <c r="AO493" s="37"/>
      <c r="AP493" s="37">
        <v>0</v>
      </c>
    </row>
    <row r="494" spans="1:42" ht="20.100000000000001" customHeight="1" x14ac:dyDescent="0.2">
      <c r="B494" s="5"/>
      <c r="D494" s="38" t="s">
        <v>99</v>
      </c>
      <c r="F494" s="39">
        <v>1</v>
      </c>
      <c r="G494" s="40"/>
      <c r="H494" s="40"/>
      <c r="I494" s="40"/>
      <c r="J494" s="39">
        <v>1</v>
      </c>
      <c r="K494" s="39">
        <v>0</v>
      </c>
      <c r="L494" s="39">
        <v>0</v>
      </c>
      <c r="M494" s="40"/>
      <c r="N494" s="39">
        <v>1</v>
      </c>
      <c r="O494" s="40"/>
      <c r="P494" s="40"/>
      <c r="Q494" s="40"/>
      <c r="R494" s="39">
        <v>0</v>
      </c>
      <c r="S494" s="39">
        <v>1</v>
      </c>
      <c r="T494" s="39">
        <v>1</v>
      </c>
      <c r="U494" s="39">
        <v>0</v>
      </c>
      <c r="V494" s="39">
        <v>0</v>
      </c>
      <c r="W494" s="40"/>
      <c r="X494" s="39">
        <v>0</v>
      </c>
      <c r="Y494" s="39">
        <v>0</v>
      </c>
      <c r="Z494" s="39">
        <v>0</v>
      </c>
      <c r="AA494" s="39">
        <v>0</v>
      </c>
      <c r="AB494" s="39">
        <v>0</v>
      </c>
      <c r="AC494" s="39">
        <v>0</v>
      </c>
      <c r="AD494" s="39">
        <v>0</v>
      </c>
      <c r="AE494" s="40"/>
      <c r="AF494" s="39">
        <v>2</v>
      </c>
      <c r="AG494" s="40"/>
      <c r="AH494" s="40"/>
      <c r="AI494" s="40"/>
      <c r="AJ494" s="39">
        <v>0</v>
      </c>
      <c r="AK494" s="40"/>
      <c r="AL494" s="40"/>
      <c r="AM494" s="40"/>
      <c r="AN494" s="39">
        <v>0</v>
      </c>
      <c r="AO494" s="40"/>
      <c r="AP494" s="39">
        <v>0</v>
      </c>
    </row>
    <row r="495" spans="1:42" ht="20.100000000000001" customHeight="1" x14ac:dyDescent="0.2">
      <c r="B495" s="5"/>
      <c r="D495" s="2" t="s">
        <v>113</v>
      </c>
      <c r="F495" s="37">
        <v>0</v>
      </c>
      <c r="G495" s="37"/>
      <c r="H495" s="37"/>
      <c r="I495" s="37"/>
      <c r="J495" s="37">
        <v>0</v>
      </c>
      <c r="K495" s="37">
        <v>0</v>
      </c>
      <c r="L495" s="37">
        <v>0</v>
      </c>
      <c r="M495" s="37"/>
      <c r="N495" s="37">
        <v>0</v>
      </c>
      <c r="O495" s="37"/>
      <c r="P495" s="37"/>
      <c r="Q495" s="37"/>
      <c r="R495" s="37">
        <v>0</v>
      </c>
      <c r="S495" s="37">
        <v>0</v>
      </c>
      <c r="T495" s="37">
        <v>0</v>
      </c>
      <c r="U495" s="37">
        <v>0</v>
      </c>
      <c r="V495" s="37">
        <v>0</v>
      </c>
      <c r="W495" s="37"/>
      <c r="X495" s="37">
        <v>0</v>
      </c>
      <c r="Y495" s="37">
        <v>0</v>
      </c>
      <c r="Z495" s="37">
        <v>0</v>
      </c>
      <c r="AA495" s="37">
        <v>0</v>
      </c>
      <c r="AB495" s="37">
        <v>0</v>
      </c>
      <c r="AC495" s="37">
        <v>0</v>
      </c>
      <c r="AD495" s="37">
        <v>0</v>
      </c>
      <c r="AE495" s="37"/>
      <c r="AF495" s="37">
        <v>0</v>
      </c>
      <c r="AG495" s="37"/>
      <c r="AH495" s="37"/>
      <c r="AI495" s="37"/>
      <c r="AJ495" s="37">
        <v>0</v>
      </c>
      <c r="AK495" s="37"/>
      <c r="AL495" s="37"/>
      <c r="AM495" s="37"/>
      <c r="AN495" s="37">
        <v>0</v>
      </c>
      <c r="AO495" s="37"/>
      <c r="AP495" s="37">
        <v>0</v>
      </c>
    </row>
    <row r="496" spans="1:42" ht="20.100000000000001" customHeight="1" x14ac:dyDescent="0.2">
      <c r="B496" s="5"/>
      <c r="D496" s="38" t="s">
        <v>174</v>
      </c>
      <c r="F496" s="39">
        <v>0</v>
      </c>
      <c r="G496" s="40"/>
      <c r="H496" s="40"/>
      <c r="I496" s="40"/>
      <c r="J496" s="39">
        <v>0</v>
      </c>
      <c r="K496" s="39">
        <v>0</v>
      </c>
      <c r="L496" s="39">
        <v>0</v>
      </c>
      <c r="M496" s="40"/>
      <c r="N496" s="39">
        <v>0</v>
      </c>
      <c r="O496" s="40"/>
      <c r="P496" s="40"/>
      <c r="Q496" s="40"/>
      <c r="R496" s="39">
        <v>0</v>
      </c>
      <c r="S496" s="39">
        <v>0</v>
      </c>
      <c r="T496" s="39">
        <v>0</v>
      </c>
      <c r="U496" s="39">
        <v>0</v>
      </c>
      <c r="V496" s="39">
        <v>0</v>
      </c>
      <c r="W496" s="40"/>
      <c r="X496" s="39">
        <v>0</v>
      </c>
      <c r="Y496" s="39">
        <v>0</v>
      </c>
      <c r="Z496" s="39">
        <v>0</v>
      </c>
      <c r="AA496" s="39">
        <v>0</v>
      </c>
      <c r="AB496" s="39">
        <v>0</v>
      </c>
      <c r="AC496" s="39">
        <v>0</v>
      </c>
      <c r="AD496" s="39">
        <v>0</v>
      </c>
      <c r="AE496" s="40"/>
      <c r="AF496" s="39">
        <v>0</v>
      </c>
      <c r="AG496" s="40"/>
      <c r="AH496" s="40"/>
      <c r="AI496" s="40"/>
      <c r="AJ496" s="39">
        <v>0</v>
      </c>
      <c r="AK496" s="40"/>
      <c r="AL496" s="40"/>
      <c r="AM496" s="40"/>
      <c r="AN496" s="39">
        <v>0</v>
      </c>
      <c r="AO496" s="40"/>
      <c r="AP496" s="39">
        <v>0</v>
      </c>
    </row>
    <row r="497" spans="1:42" ht="20.100000000000001" customHeight="1" x14ac:dyDescent="0.2">
      <c r="D497" s="2" t="s">
        <v>115</v>
      </c>
      <c r="F497" s="37">
        <v>0</v>
      </c>
      <c r="G497" s="37"/>
      <c r="H497" s="37"/>
      <c r="I497" s="37"/>
      <c r="J497" s="37">
        <v>0</v>
      </c>
      <c r="K497" s="37">
        <v>0</v>
      </c>
      <c r="L497" s="37">
        <v>0</v>
      </c>
      <c r="M497" s="37"/>
      <c r="N497" s="37">
        <v>0</v>
      </c>
      <c r="O497" s="37"/>
      <c r="P497" s="37"/>
      <c r="Q497" s="37"/>
      <c r="R497" s="37">
        <v>0</v>
      </c>
      <c r="S497" s="37">
        <v>0</v>
      </c>
      <c r="T497" s="37">
        <v>0</v>
      </c>
      <c r="U497" s="37">
        <v>0</v>
      </c>
      <c r="V497" s="37">
        <v>0</v>
      </c>
      <c r="W497" s="37"/>
      <c r="X497" s="37">
        <v>0</v>
      </c>
      <c r="Y497" s="37">
        <v>0</v>
      </c>
      <c r="Z497" s="37">
        <v>0</v>
      </c>
      <c r="AA497" s="37">
        <v>0</v>
      </c>
      <c r="AB497" s="37">
        <v>0</v>
      </c>
      <c r="AC497" s="37">
        <v>0</v>
      </c>
      <c r="AD497" s="37">
        <v>0</v>
      </c>
      <c r="AE497" s="37"/>
      <c r="AF497" s="37">
        <v>0</v>
      </c>
      <c r="AG497" s="37"/>
      <c r="AH497" s="37"/>
      <c r="AI497" s="37"/>
      <c r="AJ497" s="37">
        <v>0</v>
      </c>
      <c r="AK497" s="37"/>
      <c r="AL497" s="37"/>
      <c r="AM497" s="37"/>
      <c r="AN497" s="37">
        <v>0</v>
      </c>
      <c r="AO497" s="37"/>
      <c r="AP497" s="37">
        <v>0</v>
      </c>
    </row>
    <row r="498" spans="1:42" ht="20.100000000000001" customHeight="1" x14ac:dyDescent="0.2">
      <c r="D498" s="38" t="s">
        <v>116</v>
      </c>
      <c r="F498" s="39">
        <v>0</v>
      </c>
      <c r="G498" s="40"/>
      <c r="H498" s="40"/>
      <c r="I498" s="40"/>
      <c r="J498" s="39">
        <v>0</v>
      </c>
      <c r="K498" s="39">
        <v>0</v>
      </c>
      <c r="L498" s="39">
        <v>0</v>
      </c>
      <c r="M498" s="40"/>
      <c r="N498" s="39">
        <v>0</v>
      </c>
      <c r="O498" s="40"/>
      <c r="P498" s="40"/>
      <c r="Q498" s="40"/>
      <c r="R498" s="39">
        <v>0</v>
      </c>
      <c r="S498" s="39">
        <v>0</v>
      </c>
      <c r="T498" s="39">
        <v>0</v>
      </c>
      <c r="U498" s="39">
        <v>0</v>
      </c>
      <c r="V498" s="39">
        <v>0</v>
      </c>
      <c r="W498" s="40"/>
      <c r="X498" s="39">
        <v>0</v>
      </c>
      <c r="Y498" s="39">
        <v>0</v>
      </c>
      <c r="Z498" s="39">
        <v>0</v>
      </c>
      <c r="AA498" s="39">
        <v>0</v>
      </c>
      <c r="AB498" s="39">
        <v>0</v>
      </c>
      <c r="AC498" s="39">
        <v>0</v>
      </c>
      <c r="AD498" s="39">
        <v>0</v>
      </c>
      <c r="AE498" s="40"/>
      <c r="AF498" s="39">
        <v>0</v>
      </c>
      <c r="AG498" s="40"/>
      <c r="AH498" s="40"/>
      <c r="AI498" s="40"/>
      <c r="AJ498" s="39">
        <v>0</v>
      </c>
      <c r="AK498" s="40"/>
      <c r="AL498" s="40"/>
      <c r="AM498" s="40"/>
      <c r="AN498" s="39">
        <v>0</v>
      </c>
      <c r="AO498" s="40"/>
      <c r="AP498" s="39">
        <v>0</v>
      </c>
    </row>
    <row r="499" spans="1:42" ht="20.100000000000001" customHeight="1" x14ac:dyDescent="0.2">
      <c r="D499" s="2" t="s">
        <v>104</v>
      </c>
      <c r="F499" s="37">
        <v>0</v>
      </c>
      <c r="G499" s="37"/>
      <c r="H499" s="37"/>
      <c r="I499" s="37"/>
      <c r="J499" s="37">
        <v>0</v>
      </c>
      <c r="K499" s="37">
        <v>0</v>
      </c>
      <c r="L499" s="37">
        <v>0</v>
      </c>
      <c r="M499" s="37"/>
      <c r="N499" s="37">
        <v>0</v>
      </c>
      <c r="O499" s="37"/>
      <c r="P499" s="37"/>
      <c r="Q499" s="37"/>
      <c r="R499" s="37">
        <v>0</v>
      </c>
      <c r="S499" s="37">
        <v>0</v>
      </c>
      <c r="T499" s="37">
        <v>0</v>
      </c>
      <c r="U499" s="37">
        <v>0</v>
      </c>
      <c r="V499" s="37">
        <v>0</v>
      </c>
      <c r="W499" s="37"/>
      <c r="X499" s="37">
        <v>0</v>
      </c>
      <c r="Y499" s="37">
        <v>0</v>
      </c>
      <c r="Z499" s="37">
        <v>0</v>
      </c>
      <c r="AA499" s="37">
        <v>0</v>
      </c>
      <c r="AB499" s="37">
        <v>0</v>
      </c>
      <c r="AC499" s="37">
        <v>0</v>
      </c>
      <c r="AD499" s="37">
        <v>0</v>
      </c>
      <c r="AE499" s="37"/>
      <c r="AF499" s="37">
        <v>0</v>
      </c>
      <c r="AG499" s="37"/>
      <c r="AH499" s="37"/>
      <c r="AI499" s="37"/>
      <c r="AJ499" s="37">
        <v>0</v>
      </c>
      <c r="AK499" s="37"/>
      <c r="AL499" s="37"/>
      <c r="AM499" s="37"/>
      <c r="AN499" s="37">
        <v>0</v>
      </c>
      <c r="AO499" s="37"/>
      <c r="AP499" s="37">
        <v>0</v>
      </c>
    </row>
    <row r="500" spans="1:42" ht="20.100000000000001" customHeight="1" x14ac:dyDescent="0.2">
      <c r="B500" s="5"/>
      <c r="D500" s="38" t="s">
        <v>105</v>
      </c>
      <c r="F500" s="39">
        <v>0</v>
      </c>
      <c r="G500" s="40"/>
      <c r="H500" s="40"/>
      <c r="I500" s="40"/>
      <c r="J500" s="39">
        <v>0</v>
      </c>
      <c r="K500" s="39">
        <v>0</v>
      </c>
      <c r="L500" s="39">
        <v>0</v>
      </c>
      <c r="M500" s="40"/>
      <c r="N500" s="39">
        <v>0</v>
      </c>
      <c r="O500" s="40"/>
      <c r="P500" s="40"/>
      <c r="Q500" s="40"/>
      <c r="R500" s="39">
        <v>0</v>
      </c>
      <c r="S500" s="39">
        <v>0</v>
      </c>
      <c r="T500" s="39">
        <v>0</v>
      </c>
      <c r="U500" s="39">
        <v>0</v>
      </c>
      <c r="V500" s="39">
        <v>0</v>
      </c>
      <c r="W500" s="40"/>
      <c r="X500" s="39">
        <v>0</v>
      </c>
      <c r="Y500" s="39">
        <v>0</v>
      </c>
      <c r="Z500" s="39">
        <v>0</v>
      </c>
      <c r="AA500" s="39">
        <v>0</v>
      </c>
      <c r="AB500" s="39">
        <v>0</v>
      </c>
      <c r="AC500" s="39">
        <v>0</v>
      </c>
      <c r="AD500" s="39">
        <v>0</v>
      </c>
      <c r="AE500" s="40"/>
      <c r="AF500" s="39">
        <v>0</v>
      </c>
      <c r="AG500" s="40"/>
      <c r="AH500" s="40"/>
      <c r="AI500" s="40"/>
      <c r="AJ500" s="39">
        <v>0</v>
      </c>
      <c r="AK500" s="40"/>
      <c r="AL500" s="40"/>
      <c r="AM500" s="40"/>
      <c r="AN500" s="39">
        <v>0</v>
      </c>
      <c r="AO500" s="40"/>
      <c r="AP500" s="39">
        <v>0</v>
      </c>
    </row>
    <row r="501" spans="1:42" ht="20.100000000000001" customHeight="1" x14ac:dyDescent="0.2">
      <c r="B501" s="5"/>
      <c r="D501" s="2" t="s">
        <v>106</v>
      </c>
      <c r="F501" s="37">
        <v>0</v>
      </c>
      <c r="G501" s="37"/>
      <c r="H501" s="37"/>
      <c r="I501" s="37"/>
      <c r="J501" s="37">
        <v>0</v>
      </c>
      <c r="K501" s="37">
        <v>0</v>
      </c>
      <c r="L501" s="37">
        <v>0</v>
      </c>
      <c r="M501" s="37"/>
      <c r="N501" s="37">
        <v>0</v>
      </c>
      <c r="O501" s="37"/>
      <c r="P501" s="37"/>
      <c r="Q501" s="37"/>
      <c r="R501" s="37">
        <v>0</v>
      </c>
      <c r="S501" s="37">
        <v>0</v>
      </c>
      <c r="T501" s="37">
        <v>0</v>
      </c>
      <c r="U501" s="37">
        <v>0</v>
      </c>
      <c r="V501" s="37">
        <v>0</v>
      </c>
      <c r="W501" s="37"/>
      <c r="X501" s="37">
        <v>0</v>
      </c>
      <c r="Y501" s="37">
        <v>0</v>
      </c>
      <c r="Z501" s="37">
        <v>0</v>
      </c>
      <c r="AA501" s="37">
        <v>0</v>
      </c>
      <c r="AB501" s="37">
        <v>0</v>
      </c>
      <c r="AC501" s="37">
        <v>0</v>
      </c>
      <c r="AD501" s="37">
        <v>0</v>
      </c>
      <c r="AE501" s="37"/>
      <c r="AF501" s="37">
        <v>0</v>
      </c>
      <c r="AG501" s="37"/>
      <c r="AH501" s="37"/>
      <c r="AI501" s="37"/>
      <c r="AJ501" s="37">
        <v>0</v>
      </c>
      <c r="AK501" s="37"/>
      <c r="AL501" s="37"/>
      <c r="AM501" s="37"/>
      <c r="AN501" s="37">
        <v>0</v>
      </c>
      <c r="AO501" s="37"/>
      <c r="AP501" s="37">
        <v>0</v>
      </c>
    </row>
    <row r="502" spans="1:42" ht="20.100000000000001" customHeight="1" x14ac:dyDescent="0.2">
      <c r="B502" s="5"/>
      <c r="D502" s="38" t="s">
        <v>118</v>
      </c>
      <c r="F502" s="39">
        <v>0</v>
      </c>
      <c r="G502" s="40"/>
      <c r="H502" s="40"/>
      <c r="I502" s="40"/>
      <c r="J502" s="39">
        <v>0</v>
      </c>
      <c r="K502" s="39">
        <v>0</v>
      </c>
      <c r="L502" s="39">
        <v>0</v>
      </c>
      <c r="M502" s="40"/>
      <c r="N502" s="39">
        <v>0</v>
      </c>
      <c r="O502" s="40"/>
      <c r="P502" s="40"/>
      <c r="Q502" s="40"/>
      <c r="R502" s="39">
        <v>0</v>
      </c>
      <c r="S502" s="39">
        <v>0</v>
      </c>
      <c r="T502" s="39">
        <v>0</v>
      </c>
      <c r="U502" s="39">
        <v>0</v>
      </c>
      <c r="V502" s="39">
        <v>0</v>
      </c>
      <c r="W502" s="40"/>
      <c r="X502" s="39">
        <v>0</v>
      </c>
      <c r="Y502" s="39">
        <v>0</v>
      </c>
      <c r="Z502" s="39">
        <v>0</v>
      </c>
      <c r="AA502" s="39">
        <v>0</v>
      </c>
      <c r="AB502" s="39">
        <v>0</v>
      </c>
      <c r="AC502" s="39">
        <v>0</v>
      </c>
      <c r="AD502" s="39">
        <v>0</v>
      </c>
      <c r="AE502" s="40"/>
      <c r="AF502" s="39">
        <v>0</v>
      </c>
      <c r="AG502" s="40"/>
      <c r="AH502" s="40"/>
      <c r="AI502" s="40"/>
      <c r="AJ502" s="39">
        <v>0</v>
      </c>
      <c r="AK502" s="40"/>
      <c r="AL502" s="40"/>
      <c r="AM502" s="40"/>
      <c r="AN502" s="39">
        <v>0</v>
      </c>
      <c r="AO502" s="40"/>
      <c r="AP502" s="39">
        <v>0</v>
      </c>
    </row>
    <row r="503" spans="1:42" ht="20.100000000000001" customHeight="1" x14ac:dyDescent="0.2">
      <c r="B503" s="5"/>
      <c r="D503" s="2" t="s">
        <v>176</v>
      </c>
      <c r="F503" s="37">
        <v>0</v>
      </c>
      <c r="G503" s="37"/>
      <c r="H503" s="37"/>
      <c r="I503" s="37"/>
      <c r="J503" s="37">
        <v>0</v>
      </c>
      <c r="K503" s="37">
        <v>0</v>
      </c>
      <c r="L503" s="37">
        <v>0</v>
      </c>
      <c r="M503" s="37"/>
      <c r="N503" s="37">
        <v>0</v>
      </c>
      <c r="O503" s="37"/>
      <c r="P503" s="37"/>
      <c r="Q503" s="37"/>
      <c r="R503" s="37">
        <v>0</v>
      </c>
      <c r="S503" s="37">
        <v>0</v>
      </c>
      <c r="T503" s="37">
        <v>0</v>
      </c>
      <c r="U503" s="37">
        <v>0</v>
      </c>
      <c r="V503" s="37">
        <v>0</v>
      </c>
      <c r="W503" s="37"/>
      <c r="X503" s="37">
        <v>0</v>
      </c>
      <c r="Y503" s="37">
        <v>0</v>
      </c>
      <c r="Z503" s="37">
        <v>0</v>
      </c>
      <c r="AA503" s="37">
        <v>0</v>
      </c>
      <c r="AB503" s="37">
        <v>0</v>
      </c>
      <c r="AC503" s="37">
        <v>0</v>
      </c>
      <c r="AD503" s="37">
        <v>0</v>
      </c>
      <c r="AE503" s="37"/>
      <c r="AF503" s="37">
        <v>0</v>
      </c>
      <c r="AG503" s="37"/>
      <c r="AH503" s="37"/>
      <c r="AI503" s="37"/>
      <c r="AJ503" s="37">
        <v>0</v>
      </c>
      <c r="AK503" s="37"/>
      <c r="AL503" s="37"/>
      <c r="AM503" s="37"/>
      <c r="AN503" s="37">
        <v>0</v>
      </c>
      <c r="AO503" s="37"/>
      <c r="AP503" s="37">
        <v>0</v>
      </c>
    </row>
    <row r="504" spans="1:42"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row>
    <row r="505" spans="1:42" s="1" customFormat="1" ht="20.100000000000001" customHeight="1" x14ac:dyDescent="0.2">
      <c r="A505" s="3"/>
      <c r="B505" s="6"/>
      <c r="C505" s="42" t="s">
        <v>180</v>
      </c>
      <c r="D505" s="42"/>
      <c r="E505" s="5"/>
      <c r="F505" s="44">
        <v>1</v>
      </c>
      <c r="G505" s="45"/>
      <c r="H505" s="45"/>
      <c r="I505" s="45"/>
      <c r="J505" s="44">
        <v>1</v>
      </c>
      <c r="K505" s="44">
        <v>0</v>
      </c>
      <c r="L505" s="44">
        <v>0</v>
      </c>
      <c r="M505" s="45"/>
      <c r="N505" s="44">
        <v>1</v>
      </c>
      <c r="O505" s="45"/>
      <c r="P505" s="45"/>
      <c r="Q505" s="45"/>
      <c r="R505" s="44">
        <v>0</v>
      </c>
      <c r="S505" s="44">
        <v>1</v>
      </c>
      <c r="T505" s="44">
        <v>1</v>
      </c>
      <c r="U505" s="44">
        <v>0</v>
      </c>
      <c r="V505" s="44">
        <v>0</v>
      </c>
      <c r="W505" s="45"/>
      <c r="X505" s="44">
        <v>0</v>
      </c>
      <c r="Y505" s="44">
        <v>0</v>
      </c>
      <c r="Z505" s="44">
        <v>0</v>
      </c>
      <c r="AA505" s="44">
        <v>0</v>
      </c>
      <c r="AB505" s="44">
        <v>0</v>
      </c>
      <c r="AC505" s="44">
        <v>0</v>
      </c>
      <c r="AD505" s="44">
        <v>0</v>
      </c>
      <c r="AE505" s="45"/>
      <c r="AF505" s="44">
        <v>2</v>
      </c>
      <c r="AG505" s="45"/>
      <c r="AH505" s="45"/>
      <c r="AI505" s="45"/>
      <c r="AJ505" s="44">
        <v>0</v>
      </c>
      <c r="AK505" s="45"/>
      <c r="AL505" s="45"/>
      <c r="AM505" s="45"/>
      <c r="AN505" s="44">
        <v>0</v>
      </c>
      <c r="AO505" s="45"/>
      <c r="AP505" s="44">
        <v>0</v>
      </c>
    </row>
    <row r="506" spans="1:42"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row>
    <row r="507" spans="1:42" s="1" customFormat="1" ht="20.100000000000001" customHeight="1" x14ac:dyDescent="0.25">
      <c r="A507" s="3"/>
      <c r="B507" s="49" t="s">
        <v>299</v>
      </c>
      <c r="C507" s="50"/>
      <c r="D507" s="50"/>
      <c r="E507" s="5"/>
      <c r="F507" s="51">
        <v>1</v>
      </c>
      <c r="G507" s="52"/>
      <c r="H507" s="52"/>
      <c r="I507" s="52"/>
      <c r="J507" s="51">
        <v>1</v>
      </c>
      <c r="K507" s="51">
        <v>0</v>
      </c>
      <c r="L507" s="51">
        <v>0</v>
      </c>
      <c r="M507" s="52"/>
      <c r="N507" s="51">
        <v>1</v>
      </c>
      <c r="O507" s="52"/>
      <c r="P507" s="52"/>
      <c r="Q507" s="52"/>
      <c r="R507" s="51">
        <v>0</v>
      </c>
      <c r="S507" s="51">
        <v>1</v>
      </c>
      <c r="T507" s="51">
        <v>1</v>
      </c>
      <c r="U507" s="51">
        <v>0</v>
      </c>
      <c r="V507" s="51">
        <v>0</v>
      </c>
      <c r="W507" s="52"/>
      <c r="X507" s="51">
        <v>0</v>
      </c>
      <c r="Y507" s="51">
        <v>0</v>
      </c>
      <c r="Z507" s="51">
        <v>0</v>
      </c>
      <c r="AA507" s="51">
        <v>0</v>
      </c>
      <c r="AB507" s="51">
        <v>0</v>
      </c>
      <c r="AC507" s="51">
        <v>0</v>
      </c>
      <c r="AD507" s="51">
        <v>0</v>
      </c>
      <c r="AE507" s="52"/>
      <c r="AF507" s="51">
        <v>2</v>
      </c>
      <c r="AG507" s="52"/>
      <c r="AH507" s="52"/>
      <c r="AI507" s="52"/>
      <c r="AJ507" s="51">
        <v>0</v>
      </c>
      <c r="AK507" s="52"/>
      <c r="AL507" s="52"/>
      <c r="AM507" s="52"/>
      <c r="AN507" s="51">
        <v>0</v>
      </c>
      <c r="AO507" s="52"/>
      <c r="AP507" s="51">
        <v>0</v>
      </c>
    </row>
    <row r="508" spans="1:42"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row>
    <row r="509" spans="1:42"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row>
    <row r="510" spans="1:42"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row>
    <row r="511" spans="1:42" ht="20.100000000000001" customHeight="1" x14ac:dyDescent="0.2">
      <c r="D511" s="2" t="s">
        <v>124</v>
      </c>
      <c r="F511" s="37">
        <v>0</v>
      </c>
      <c r="G511" s="37"/>
      <c r="H511" s="37"/>
      <c r="I511" s="37"/>
      <c r="J511" s="37">
        <v>0</v>
      </c>
      <c r="K511" s="37">
        <v>0</v>
      </c>
      <c r="L511" s="37">
        <v>0</v>
      </c>
      <c r="M511" s="37"/>
      <c r="N511" s="37">
        <v>0</v>
      </c>
      <c r="O511" s="37"/>
      <c r="P511" s="37"/>
      <c r="Q511" s="37"/>
      <c r="R511" s="37">
        <v>0</v>
      </c>
      <c r="S511" s="37">
        <v>0</v>
      </c>
      <c r="T511" s="37">
        <v>0</v>
      </c>
      <c r="U511" s="37">
        <v>0</v>
      </c>
      <c r="V511" s="37">
        <v>0</v>
      </c>
      <c r="W511" s="37"/>
      <c r="X511" s="37">
        <v>0</v>
      </c>
      <c r="Y511" s="37">
        <v>0</v>
      </c>
      <c r="Z511" s="37">
        <v>0</v>
      </c>
      <c r="AA511" s="37">
        <v>0</v>
      </c>
      <c r="AB511" s="37">
        <v>0</v>
      </c>
      <c r="AC511" s="37">
        <v>0</v>
      </c>
      <c r="AD511" s="37">
        <v>0</v>
      </c>
      <c r="AE511" s="37"/>
      <c r="AF511" s="37">
        <v>0</v>
      </c>
      <c r="AG511" s="37"/>
      <c r="AH511" s="37"/>
      <c r="AI511" s="37"/>
      <c r="AJ511" s="37">
        <v>0</v>
      </c>
      <c r="AK511" s="37"/>
      <c r="AL511" s="37"/>
      <c r="AM511" s="37"/>
      <c r="AN511" s="37">
        <v>0</v>
      </c>
      <c r="AO511" s="37"/>
      <c r="AP511" s="37">
        <v>0</v>
      </c>
    </row>
    <row r="512" spans="1:42" ht="20.100000000000001" customHeight="1" x14ac:dyDescent="0.2">
      <c r="D512" s="38" t="s">
        <v>99</v>
      </c>
      <c r="F512" s="39">
        <v>1</v>
      </c>
      <c r="G512" s="40"/>
      <c r="H512" s="40"/>
      <c r="I512" s="40"/>
      <c r="J512" s="39">
        <v>0</v>
      </c>
      <c r="K512" s="39">
        <v>0</v>
      </c>
      <c r="L512" s="39">
        <v>0</v>
      </c>
      <c r="M512" s="40"/>
      <c r="N512" s="39">
        <v>0</v>
      </c>
      <c r="O512" s="40"/>
      <c r="P512" s="40"/>
      <c r="Q512" s="40"/>
      <c r="R512" s="39">
        <v>0</v>
      </c>
      <c r="S512" s="39">
        <v>0</v>
      </c>
      <c r="T512" s="39">
        <v>1</v>
      </c>
      <c r="U512" s="39">
        <v>0</v>
      </c>
      <c r="V512" s="39">
        <v>0</v>
      </c>
      <c r="W512" s="40"/>
      <c r="X512" s="39">
        <v>0</v>
      </c>
      <c r="Y512" s="39">
        <v>0</v>
      </c>
      <c r="Z512" s="39">
        <v>0</v>
      </c>
      <c r="AA512" s="39">
        <v>0</v>
      </c>
      <c r="AB512" s="39">
        <v>0</v>
      </c>
      <c r="AC512" s="39">
        <v>0</v>
      </c>
      <c r="AD512" s="39">
        <v>0</v>
      </c>
      <c r="AE512" s="40"/>
      <c r="AF512" s="39">
        <v>1</v>
      </c>
      <c r="AG512" s="40"/>
      <c r="AH512" s="40"/>
      <c r="AI512" s="40"/>
      <c r="AJ512" s="39">
        <v>0</v>
      </c>
      <c r="AK512" s="40"/>
      <c r="AL512" s="40"/>
      <c r="AM512" s="40"/>
      <c r="AN512" s="39">
        <v>0</v>
      </c>
      <c r="AO512" s="40"/>
      <c r="AP512" s="39">
        <v>0</v>
      </c>
    </row>
    <row r="513" spans="1:42" ht="20.100000000000001" customHeight="1" x14ac:dyDescent="0.2">
      <c r="D513" s="2" t="s">
        <v>100</v>
      </c>
      <c r="F513" s="37">
        <v>0</v>
      </c>
      <c r="G513" s="37"/>
      <c r="H513" s="37"/>
      <c r="I513" s="37"/>
      <c r="J513" s="37">
        <v>0</v>
      </c>
      <c r="K513" s="37">
        <v>0</v>
      </c>
      <c r="L513" s="37">
        <v>0</v>
      </c>
      <c r="M513" s="37"/>
      <c r="N513" s="37">
        <v>0</v>
      </c>
      <c r="O513" s="37"/>
      <c r="P513" s="37"/>
      <c r="Q513" s="37"/>
      <c r="R513" s="37">
        <v>0</v>
      </c>
      <c r="S513" s="37">
        <v>0</v>
      </c>
      <c r="T513" s="37">
        <v>0</v>
      </c>
      <c r="U513" s="37">
        <v>0</v>
      </c>
      <c r="V513" s="37">
        <v>0</v>
      </c>
      <c r="W513" s="37"/>
      <c r="X513" s="37">
        <v>0</v>
      </c>
      <c r="Y513" s="37">
        <v>0</v>
      </c>
      <c r="Z513" s="37">
        <v>0</v>
      </c>
      <c r="AA513" s="37">
        <v>0</v>
      </c>
      <c r="AB513" s="37">
        <v>0</v>
      </c>
      <c r="AC513" s="37">
        <v>0</v>
      </c>
      <c r="AD513" s="37">
        <v>0</v>
      </c>
      <c r="AE513" s="37"/>
      <c r="AF513" s="37">
        <v>0</v>
      </c>
      <c r="AG513" s="37"/>
      <c r="AH513" s="37"/>
      <c r="AI513" s="37"/>
      <c r="AJ513" s="37">
        <v>0</v>
      </c>
      <c r="AK513" s="37"/>
      <c r="AL513" s="37"/>
      <c r="AM513" s="37"/>
      <c r="AN513" s="37">
        <v>0</v>
      </c>
      <c r="AO513" s="37"/>
      <c r="AP513" s="37">
        <v>0</v>
      </c>
    </row>
    <row r="514" spans="1:42" ht="20.100000000000001" customHeight="1" x14ac:dyDescent="0.2">
      <c r="D514" s="38" t="s">
        <v>101</v>
      </c>
      <c r="F514" s="39">
        <v>0</v>
      </c>
      <c r="G514" s="40"/>
      <c r="H514" s="40"/>
      <c r="I514" s="40"/>
      <c r="J514" s="39">
        <v>0</v>
      </c>
      <c r="K514" s="39">
        <v>0</v>
      </c>
      <c r="L514" s="39">
        <v>0</v>
      </c>
      <c r="M514" s="40"/>
      <c r="N514" s="39">
        <v>0</v>
      </c>
      <c r="O514" s="40"/>
      <c r="P514" s="40"/>
      <c r="Q514" s="40"/>
      <c r="R514" s="39">
        <v>0</v>
      </c>
      <c r="S514" s="39">
        <v>0</v>
      </c>
      <c r="T514" s="39">
        <v>0</v>
      </c>
      <c r="U514" s="39">
        <v>0</v>
      </c>
      <c r="V514" s="39">
        <v>0</v>
      </c>
      <c r="W514" s="40"/>
      <c r="X514" s="39">
        <v>0</v>
      </c>
      <c r="Y514" s="39">
        <v>0</v>
      </c>
      <c r="Z514" s="39">
        <v>0</v>
      </c>
      <c r="AA514" s="39">
        <v>0</v>
      </c>
      <c r="AB514" s="39">
        <v>0</v>
      </c>
      <c r="AC514" s="39">
        <v>0</v>
      </c>
      <c r="AD514" s="39">
        <v>0</v>
      </c>
      <c r="AE514" s="40"/>
      <c r="AF514" s="39">
        <v>0</v>
      </c>
      <c r="AG514" s="40"/>
      <c r="AH514" s="40"/>
      <c r="AI514" s="40"/>
      <c r="AJ514" s="39">
        <v>0</v>
      </c>
      <c r="AK514" s="40"/>
      <c r="AL514" s="40"/>
      <c r="AM514" s="40"/>
      <c r="AN514" s="39">
        <v>0</v>
      </c>
      <c r="AO514" s="40"/>
      <c r="AP514" s="39">
        <v>0</v>
      </c>
    </row>
    <row r="515" spans="1:42" ht="20.100000000000001" customHeight="1" x14ac:dyDescent="0.2">
      <c r="D515" s="2" t="s">
        <v>115</v>
      </c>
      <c r="F515" s="37">
        <v>0</v>
      </c>
      <c r="G515" s="37"/>
      <c r="H515" s="37"/>
      <c r="I515" s="37"/>
      <c r="J515" s="37">
        <v>0</v>
      </c>
      <c r="K515" s="37">
        <v>0</v>
      </c>
      <c r="L515" s="37">
        <v>0</v>
      </c>
      <c r="M515" s="37"/>
      <c r="N515" s="37">
        <v>0</v>
      </c>
      <c r="O515" s="37"/>
      <c r="P515" s="37"/>
      <c r="Q515" s="37"/>
      <c r="R515" s="37">
        <v>0</v>
      </c>
      <c r="S515" s="37">
        <v>0</v>
      </c>
      <c r="T515" s="37">
        <v>0</v>
      </c>
      <c r="U515" s="37">
        <v>0</v>
      </c>
      <c r="V515" s="37">
        <v>0</v>
      </c>
      <c r="W515" s="37"/>
      <c r="X515" s="37">
        <v>0</v>
      </c>
      <c r="Y515" s="37">
        <v>0</v>
      </c>
      <c r="Z515" s="37">
        <v>0</v>
      </c>
      <c r="AA515" s="37">
        <v>0</v>
      </c>
      <c r="AB515" s="37">
        <v>0</v>
      </c>
      <c r="AC515" s="37">
        <v>0</v>
      </c>
      <c r="AD515" s="37">
        <v>0</v>
      </c>
      <c r="AE515" s="37"/>
      <c r="AF515" s="37">
        <v>0</v>
      </c>
      <c r="AG515" s="37"/>
      <c r="AH515" s="37"/>
      <c r="AI515" s="37"/>
      <c r="AJ515" s="37">
        <v>0</v>
      </c>
      <c r="AK515" s="37"/>
      <c r="AL515" s="37"/>
      <c r="AM515" s="37"/>
      <c r="AN515" s="37">
        <v>0</v>
      </c>
      <c r="AO515" s="37"/>
      <c r="AP515" s="37">
        <v>0</v>
      </c>
    </row>
    <row r="516" spans="1:42" ht="20.100000000000001" customHeight="1" x14ac:dyDescent="0.2">
      <c r="D516" s="38" t="s">
        <v>116</v>
      </c>
      <c r="F516" s="39">
        <v>0</v>
      </c>
      <c r="G516" s="40"/>
      <c r="H516" s="40"/>
      <c r="I516" s="40"/>
      <c r="J516" s="39">
        <v>0</v>
      </c>
      <c r="K516" s="39">
        <v>0</v>
      </c>
      <c r="L516" s="39">
        <v>0</v>
      </c>
      <c r="M516" s="40"/>
      <c r="N516" s="39">
        <v>0</v>
      </c>
      <c r="O516" s="40"/>
      <c r="P516" s="40"/>
      <c r="Q516" s="40"/>
      <c r="R516" s="39">
        <v>0</v>
      </c>
      <c r="S516" s="39">
        <v>0</v>
      </c>
      <c r="T516" s="39">
        <v>0</v>
      </c>
      <c r="U516" s="39">
        <v>0</v>
      </c>
      <c r="V516" s="39">
        <v>0</v>
      </c>
      <c r="W516" s="40"/>
      <c r="X516" s="39">
        <v>0</v>
      </c>
      <c r="Y516" s="39">
        <v>0</v>
      </c>
      <c r="Z516" s="39">
        <v>0</v>
      </c>
      <c r="AA516" s="39">
        <v>0</v>
      </c>
      <c r="AB516" s="39">
        <v>0</v>
      </c>
      <c r="AC516" s="39">
        <v>0</v>
      </c>
      <c r="AD516" s="39">
        <v>0</v>
      </c>
      <c r="AE516" s="40"/>
      <c r="AF516" s="39">
        <v>0</v>
      </c>
      <c r="AG516" s="40"/>
      <c r="AH516" s="40"/>
      <c r="AI516" s="40"/>
      <c r="AJ516" s="39">
        <v>0</v>
      </c>
      <c r="AK516" s="40"/>
      <c r="AL516" s="40"/>
      <c r="AM516" s="40"/>
      <c r="AN516" s="39">
        <v>0</v>
      </c>
      <c r="AO516" s="40"/>
      <c r="AP516" s="39">
        <v>0</v>
      </c>
    </row>
    <row r="517" spans="1:42" ht="20.100000000000001" customHeight="1" x14ac:dyDescent="0.2">
      <c r="D517" s="2" t="s">
        <v>117</v>
      </c>
      <c r="F517" s="37">
        <v>0</v>
      </c>
      <c r="G517" s="37"/>
      <c r="H517" s="37"/>
      <c r="I517" s="37"/>
      <c r="J517" s="37">
        <v>0</v>
      </c>
      <c r="K517" s="37">
        <v>0</v>
      </c>
      <c r="L517" s="37">
        <v>0</v>
      </c>
      <c r="M517" s="37"/>
      <c r="N517" s="37">
        <v>0</v>
      </c>
      <c r="O517" s="37"/>
      <c r="P517" s="37"/>
      <c r="Q517" s="37"/>
      <c r="R517" s="37">
        <v>0</v>
      </c>
      <c r="S517" s="37">
        <v>0</v>
      </c>
      <c r="T517" s="37">
        <v>0</v>
      </c>
      <c r="U517" s="37">
        <v>0</v>
      </c>
      <c r="V517" s="37">
        <v>0</v>
      </c>
      <c r="W517" s="37"/>
      <c r="X517" s="37">
        <v>0</v>
      </c>
      <c r="Y517" s="37">
        <v>0</v>
      </c>
      <c r="Z517" s="37">
        <v>0</v>
      </c>
      <c r="AA517" s="37">
        <v>0</v>
      </c>
      <c r="AB517" s="37">
        <v>0</v>
      </c>
      <c r="AC517" s="37">
        <v>0</v>
      </c>
      <c r="AD517" s="37">
        <v>0</v>
      </c>
      <c r="AE517" s="37"/>
      <c r="AF517" s="37">
        <v>0</v>
      </c>
      <c r="AG517" s="37"/>
      <c r="AH517" s="37"/>
      <c r="AI517" s="37"/>
      <c r="AJ517" s="37">
        <v>0</v>
      </c>
      <c r="AK517" s="37"/>
      <c r="AL517" s="37"/>
      <c r="AM517" s="37"/>
      <c r="AN517" s="37">
        <v>0</v>
      </c>
      <c r="AO517" s="37"/>
      <c r="AP517" s="37">
        <v>0</v>
      </c>
    </row>
    <row r="518" spans="1:42" ht="20.100000000000001" customHeight="1" x14ac:dyDescent="0.2">
      <c r="D518" s="38" t="s">
        <v>105</v>
      </c>
      <c r="F518" s="39">
        <v>0</v>
      </c>
      <c r="G518" s="40"/>
      <c r="H518" s="40"/>
      <c r="I518" s="40"/>
      <c r="J518" s="39">
        <v>0</v>
      </c>
      <c r="K518" s="39">
        <v>0</v>
      </c>
      <c r="L518" s="39">
        <v>0</v>
      </c>
      <c r="M518" s="40"/>
      <c r="N518" s="39">
        <v>0</v>
      </c>
      <c r="O518" s="40"/>
      <c r="P518" s="40"/>
      <c r="Q518" s="40"/>
      <c r="R518" s="39">
        <v>0</v>
      </c>
      <c r="S518" s="39">
        <v>0</v>
      </c>
      <c r="T518" s="39">
        <v>0</v>
      </c>
      <c r="U518" s="39">
        <v>0</v>
      </c>
      <c r="V518" s="39">
        <v>0</v>
      </c>
      <c r="W518" s="40"/>
      <c r="X518" s="39">
        <v>0</v>
      </c>
      <c r="Y518" s="39">
        <v>0</v>
      </c>
      <c r="Z518" s="39">
        <v>0</v>
      </c>
      <c r="AA518" s="39">
        <v>0</v>
      </c>
      <c r="AB518" s="39">
        <v>0</v>
      </c>
      <c r="AC518" s="39">
        <v>0</v>
      </c>
      <c r="AD518" s="39">
        <v>0</v>
      </c>
      <c r="AE518" s="40"/>
      <c r="AF518" s="39">
        <v>0</v>
      </c>
      <c r="AG518" s="40"/>
      <c r="AH518" s="40"/>
      <c r="AI518" s="40"/>
      <c r="AJ518" s="39">
        <v>0</v>
      </c>
      <c r="AK518" s="40"/>
      <c r="AL518" s="40"/>
      <c r="AM518" s="40"/>
      <c r="AN518" s="39">
        <v>0</v>
      </c>
      <c r="AO518" s="40"/>
      <c r="AP518" s="39">
        <v>0</v>
      </c>
    </row>
    <row r="519" spans="1:42" ht="20.100000000000001" customHeight="1" x14ac:dyDescent="0.2">
      <c r="D519" s="2" t="s">
        <v>106</v>
      </c>
      <c r="F519" s="37">
        <v>0</v>
      </c>
      <c r="G519" s="37"/>
      <c r="H519" s="37"/>
      <c r="I519" s="37"/>
      <c r="J519" s="37">
        <v>0</v>
      </c>
      <c r="K519" s="37">
        <v>0</v>
      </c>
      <c r="L519" s="37">
        <v>0</v>
      </c>
      <c r="M519" s="37"/>
      <c r="N519" s="37">
        <v>0</v>
      </c>
      <c r="O519" s="37"/>
      <c r="P519" s="37"/>
      <c r="Q519" s="37"/>
      <c r="R519" s="37">
        <v>0</v>
      </c>
      <c r="S519" s="37">
        <v>0</v>
      </c>
      <c r="T519" s="37">
        <v>0</v>
      </c>
      <c r="U519" s="37">
        <v>0</v>
      </c>
      <c r="V519" s="37">
        <v>0</v>
      </c>
      <c r="W519" s="37"/>
      <c r="X519" s="37">
        <v>0</v>
      </c>
      <c r="Y519" s="37">
        <v>0</v>
      </c>
      <c r="Z519" s="37">
        <v>0</v>
      </c>
      <c r="AA519" s="37">
        <v>0</v>
      </c>
      <c r="AB519" s="37">
        <v>0</v>
      </c>
      <c r="AC519" s="37">
        <v>0</v>
      </c>
      <c r="AD519" s="37">
        <v>0</v>
      </c>
      <c r="AE519" s="37"/>
      <c r="AF519" s="37">
        <v>0</v>
      </c>
      <c r="AG519" s="37"/>
      <c r="AH519" s="37"/>
      <c r="AI519" s="37"/>
      <c r="AJ519" s="37">
        <v>0</v>
      </c>
      <c r="AK519" s="37"/>
      <c r="AL519" s="37"/>
      <c r="AM519" s="37"/>
      <c r="AN519" s="37">
        <v>0</v>
      </c>
      <c r="AO519" s="37"/>
      <c r="AP519" s="37">
        <v>0</v>
      </c>
    </row>
    <row r="520" spans="1:42" ht="20.100000000000001" customHeight="1" x14ac:dyDescent="0.2">
      <c r="D520" s="38" t="s">
        <v>118</v>
      </c>
      <c r="F520" s="39">
        <v>0</v>
      </c>
      <c r="G520" s="40"/>
      <c r="H520" s="40"/>
      <c r="I520" s="40"/>
      <c r="J520" s="39">
        <v>2</v>
      </c>
      <c r="K520" s="39">
        <v>0</v>
      </c>
      <c r="L520" s="39">
        <v>0</v>
      </c>
      <c r="M520" s="40"/>
      <c r="N520" s="39">
        <v>2</v>
      </c>
      <c r="O520" s="40"/>
      <c r="P520" s="40"/>
      <c r="Q520" s="40"/>
      <c r="R520" s="39">
        <v>0</v>
      </c>
      <c r="S520" s="39">
        <v>0</v>
      </c>
      <c r="T520" s="39">
        <v>2</v>
      </c>
      <c r="U520" s="39">
        <v>0</v>
      </c>
      <c r="V520" s="39">
        <v>0</v>
      </c>
      <c r="W520" s="40"/>
      <c r="X520" s="39">
        <v>0</v>
      </c>
      <c r="Y520" s="39">
        <v>0</v>
      </c>
      <c r="Z520" s="39">
        <v>0</v>
      </c>
      <c r="AA520" s="39">
        <v>0</v>
      </c>
      <c r="AB520" s="39">
        <v>0</v>
      </c>
      <c r="AC520" s="39">
        <v>0</v>
      </c>
      <c r="AD520" s="39">
        <v>0</v>
      </c>
      <c r="AE520" s="40"/>
      <c r="AF520" s="39">
        <v>2</v>
      </c>
      <c r="AG520" s="40"/>
      <c r="AH520" s="40"/>
      <c r="AI520" s="40"/>
      <c r="AJ520" s="39">
        <v>0</v>
      </c>
      <c r="AK520" s="40"/>
      <c r="AL520" s="40"/>
      <c r="AM520" s="40"/>
      <c r="AN520" s="39">
        <v>0</v>
      </c>
      <c r="AO520" s="40"/>
      <c r="AP520" s="39">
        <v>0</v>
      </c>
    </row>
    <row r="521" spans="1:42"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row>
    <row r="522" spans="1:42" s="1" customFormat="1" ht="20.100000000000001" customHeight="1" x14ac:dyDescent="0.2">
      <c r="A522" s="3"/>
      <c r="B522" s="6"/>
      <c r="C522" s="42" t="s">
        <v>180</v>
      </c>
      <c r="D522" s="42"/>
      <c r="E522" s="5"/>
      <c r="F522" s="44">
        <v>1</v>
      </c>
      <c r="G522" s="45"/>
      <c r="H522" s="45"/>
      <c r="I522" s="45"/>
      <c r="J522" s="44">
        <v>2</v>
      </c>
      <c r="K522" s="44">
        <v>0</v>
      </c>
      <c r="L522" s="44">
        <v>0</v>
      </c>
      <c r="M522" s="45"/>
      <c r="N522" s="44">
        <v>2</v>
      </c>
      <c r="O522" s="45"/>
      <c r="P522" s="45"/>
      <c r="Q522" s="45"/>
      <c r="R522" s="44">
        <v>0</v>
      </c>
      <c r="S522" s="44">
        <v>0</v>
      </c>
      <c r="T522" s="44">
        <v>3</v>
      </c>
      <c r="U522" s="44">
        <v>0</v>
      </c>
      <c r="V522" s="44">
        <v>0</v>
      </c>
      <c r="W522" s="45"/>
      <c r="X522" s="44">
        <v>0</v>
      </c>
      <c r="Y522" s="44">
        <v>0</v>
      </c>
      <c r="Z522" s="44">
        <v>0</v>
      </c>
      <c r="AA522" s="44">
        <v>0</v>
      </c>
      <c r="AB522" s="44">
        <v>0</v>
      </c>
      <c r="AC522" s="44">
        <v>0</v>
      </c>
      <c r="AD522" s="44">
        <v>0</v>
      </c>
      <c r="AE522" s="45"/>
      <c r="AF522" s="44">
        <v>3</v>
      </c>
      <c r="AG522" s="45"/>
      <c r="AH522" s="45"/>
      <c r="AI522" s="45"/>
      <c r="AJ522" s="44">
        <v>0</v>
      </c>
      <c r="AK522" s="45"/>
      <c r="AL522" s="45"/>
      <c r="AM522" s="45"/>
      <c r="AN522" s="44">
        <v>0</v>
      </c>
      <c r="AO522" s="45"/>
      <c r="AP522" s="44">
        <v>0</v>
      </c>
    </row>
    <row r="523" spans="1:42"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row>
    <row r="524" spans="1:42" s="1" customFormat="1" ht="20.100000000000001" customHeight="1" x14ac:dyDescent="0.25">
      <c r="A524" s="3"/>
      <c r="B524" s="49" t="s">
        <v>301</v>
      </c>
      <c r="C524" s="50"/>
      <c r="D524" s="50"/>
      <c r="E524" s="5"/>
      <c r="F524" s="51">
        <v>1</v>
      </c>
      <c r="G524" s="52"/>
      <c r="H524" s="52"/>
      <c r="I524" s="52"/>
      <c r="J524" s="51">
        <v>2</v>
      </c>
      <c r="K524" s="51">
        <v>0</v>
      </c>
      <c r="L524" s="51">
        <v>0</v>
      </c>
      <c r="M524" s="52"/>
      <c r="N524" s="51">
        <v>2</v>
      </c>
      <c r="O524" s="52"/>
      <c r="P524" s="52"/>
      <c r="Q524" s="52"/>
      <c r="R524" s="51">
        <v>0</v>
      </c>
      <c r="S524" s="51">
        <v>0</v>
      </c>
      <c r="T524" s="51">
        <v>3</v>
      </c>
      <c r="U524" s="51">
        <v>0</v>
      </c>
      <c r="V524" s="51">
        <v>0</v>
      </c>
      <c r="W524" s="52"/>
      <c r="X524" s="51">
        <v>0</v>
      </c>
      <c r="Y524" s="51">
        <v>0</v>
      </c>
      <c r="Z524" s="51">
        <v>0</v>
      </c>
      <c r="AA524" s="51">
        <v>0</v>
      </c>
      <c r="AB524" s="51">
        <v>0</v>
      </c>
      <c r="AC524" s="51">
        <v>0</v>
      </c>
      <c r="AD524" s="51">
        <v>0</v>
      </c>
      <c r="AE524" s="52"/>
      <c r="AF524" s="51">
        <v>3</v>
      </c>
      <c r="AG524" s="52"/>
      <c r="AH524" s="52"/>
      <c r="AI524" s="52"/>
      <c r="AJ524" s="51">
        <v>0</v>
      </c>
      <c r="AK524" s="52"/>
      <c r="AL524" s="52"/>
      <c r="AM524" s="52"/>
      <c r="AN524" s="51">
        <v>0</v>
      </c>
      <c r="AO524" s="52"/>
      <c r="AP524" s="51">
        <v>0</v>
      </c>
    </row>
    <row r="525" spans="1:42"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row>
    <row r="526" spans="1:42"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row>
    <row r="527" spans="1:42"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row>
    <row r="528" spans="1:42" ht="20.100000000000001" customHeight="1" x14ac:dyDescent="0.2">
      <c r="D528" s="2" t="s">
        <v>98</v>
      </c>
      <c r="F528" s="37">
        <v>1</v>
      </c>
      <c r="G528" s="37"/>
      <c r="H528" s="37"/>
      <c r="I528" s="37"/>
      <c r="J528" s="37">
        <v>0</v>
      </c>
      <c r="K528" s="37">
        <v>0</v>
      </c>
      <c r="L528" s="37">
        <v>0</v>
      </c>
      <c r="M528" s="37"/>
      <c r="N528" s="37">
        <v>0</v>
      </c>
      <c r="O528" s="37"/>
      <c r="P528" s="37"/>
      <c r="Q528" s="37"/>
      <c r="R528" s="37">
        <v>0</v>
      </c>
      <c r="S528" s="37">
        <v>0</v>
      </c>
      <c r="T528" s="37">
        <v>0</v>
      </c>
      <c r="U528" s="37">
        <v>0</v>
      </c>
      <c r="V528" s="37">
        <v>0</v>
      </c>
      <c r="W528" s="37"/>
      <c r="X528" s="37">
        <v>0</v>
      </c>
      <c r="Y528" s="37">
        <v>0</v>
      </c>
      <c r="Z528" s="37">
        <v>0</v>
      </c>
      <c r="AA528" s="37">
        <v>1</v>
      </c>
      <c r="AB528" s="37">
        <v>0</v>
      </c>
      <c r="AC528" s="37">
        <v>0</v>
      </c>
      <c r="AD528" s="37">
        <v>0</v>
      </c>
      <c r="AE528" s="37"/>
      <c r="AF528" s="37">
        <v>1</v>
      </c>
      <c r="AG528" s="37"/>
      <c r="AH528" s="37"/>
      <c r="AI528" s="37"/>
      <c r="AJ528" s="37">
        <v>0</v>
      </c>
      <c r="AK528" s="37"/>
      <c r="AL528" s="37"/>
      <c r="AM528" s="37"/>
      <c r="AN528" s="37">
        <v>0</v>
      </c>
      <c r="AO528" s="37"/>
      <c r="AP528" s="37">
        <v>0</v>
      </c>
    </row>
    <row r="529" spans="1:42" ht="20.100000000000001" customHeight="1" x14ac:dyDescent="0.2">
      <c r="D529" s="38" t="s">
        <v>99</v>
      </c>
      <c r="F529" s="39">
        <v>0</v>
      </c>
      <c r="G529" s="40"/>
      <c r="H529" s="40"/>
      <c r="I529" s="40"/>
      <c r="J529" s="39">
        <v>0</v>
      </c>
      <c r="K529" s="39">
        <v>0</v>
      </c>
      <c r="L529" s="39">
        <v>0</v>
      </c>
      <c r="M529" s="40"/>
      <c r="N529" s="39">
        <v>0</v>
      </c>
      <c r="O529" s="40"/>
      <c r="P529" s="40"/>
      <c r="Q529" s="40"/>
      <c r="R529" s="39">
        <v>0</v>
      </c>
      <c r="S529" s="39">
        <v>0</v>
      </c>
      <c r="T529" s="39">
        <v>0</v>
      </c>
      <c r="U529" s="39">
        <v>0</v>
      </c>
      <c r="V529" s="39">
        <v>0</v>
      </c>
      <c r="W529" s="40"/>
      <c r="X529" s="39">
        <v>0</v>
      </c>
      <c r="Y529" s="39">
        <v>0</v>
      </c>
      <c r="Z529" s="39">
        <v>0</v>
      </c>
      <c r="AA529" s="39">
        <v>0</v>
      </c>
      <c r="AB529" s="39">
        <v>0</v>
      </c>
      <c r="AC529" s="39">
        <v>0</v>
      </c>
      <c r="AD529" s="39">
        <v>0</v>
      </c>
      <c r="AE529" s="40"/>
      <c r="AF529" s="39">
        <v>0</v>
      </c>
      <c r="AG529" s="40"/>
      <c r="AH529" s="40"/>
      <c r="AI529" s="40"/>
      <c r="AJ529" s="39">
        <v>0</v>
      </c>
      <c r="AK529" s="40"/>
      <c r="AL529" s="40"/>
      <c r="AM529" s="40"/>
      <c r="AN529" s="39">
        <v>0</v>
      </c>
      <c r="AO529" s="40"/>
      <c r="AP529" s="39">
        <v>0</v>
      </c>
    </row>
    <row r="530" spans="1:42" ht="20.100000000000001" customHeight="1" x14ac:dyDescent="0.2">
      <c r="D530" s="2" t="s">
        <v>113</v>
      </c>
      <c r="F530" s="37">
        <v>1</v>
      </c>
      <c r="G530" s="37"/>
      <c r="H530" s="37"/>
      <c r="I530" s="37"/>
      <c r="J530" s="37">
        <v>1</v>
      </c>
      <c r="K530" s="37">
        <v>0</v>
      </c>
      <c r="L530" s="37">
        <v>0</v>
      </c>
      <c r="M530" s="37"/>
      <c r="N530" s="37">
        <v>1</v>
      </c>
      <c r="O530" s="37"/>
      <c r="P530" s="37"/>
      <c r="Q530" s="37"/>
      <c r="R530" s="37">
        <v>0</v>
      </c>
      <c r="S530" s="37">
        <v>0</v>
      </c>
      <c r="T530" s="37">
        <v>0</v>
      </c>
      <c r="U530" s="37">
        <v>0</v>
      </c>
      <c r="V530" s="37">
        <v>0</v>
      </c>
      <c r="W530" s="37"/>
      <c r="X530" s="37">
        <v>0</v>
      </c>
      <c r="Y530" s="37">
        <v>0</v>
      </c>
      <c r="Z530" s="37">
        <v>0</v>
      </c>
      <c r="AA530" s="37">
        <v>0</v>
      </c>
      <c r="AB530" s="37">
        <v>0</v>
      </c>
      <c r="AC530" s="37">
        <v>0</v>
      </c>
      <c r="AD530" s="37">
        <v>0</v>
      </c>
      <c r="AE530" s="37"/>
      <c r="AF530" s="37">
        <v>0</v>
      </c>
      <c r="AG530" s="37"/>
      <c r="AH530" s="37"/>
      <c r="AI530" s="37"/>
      <c r="AJ530" s="37">
        <v>2</v>
      </c>
      <c r="AK530" s="37"/>
      <c r="AL530" s="37"/>
      <c r="AM530" s="37"/>
      <c r="AN530" s="37">
        <v>0</v>
      </c>
      <c r="AO530" s="37"/>
      <c r="AP530" s="37">
        <v>0</v>
      </c>
    </row>
    <row r="531" spans="1:42" ht="20.100000000000001" customHeight="1" x14ac:dyDescent="0.2">
      <c r="D531" s="38" t="s">
        <v>101</v>
      </c>
      <c r="F531" s="39">
        <v>0</v>
      </c>
      <c r="G531" s="40"/>
      <c r="H531" s="40"/>
      <c r="I531" s="40"/>
      <c r="J531" s="39">
        <v>1</v>
      </c>
      <c r="K531" s="39">
        <v>0</v>
      </c>
      <c r="L531" s="39">
        <v>0</v>
      </c>
      <c r="M531" s="40"/>
      <c r="N531" s="39">
        <v>1</v>
      </c>
      <c r="O531" s="40"/>
      <c r="P531" s="40"/>
      <c r="Q531" s="40"/>
      <c r="R531" s="39">
        <v>0</v>
      </c>
      <c r="S531" s="39">
        <v>0</v>
      </c>
      <c r="T531" s="39">
        <v>1</v>
      </c>
      <c r="U531" s="39">
        <v>0</v>
      </c>
      <c r="V531" s="39">
        <v>0</v>
      </c>
      <c r="W531" s="40"/>
      <c r="X531" s="39">
        <v>0</v>
      </c>
      <c r="Y531" s="39">
        <v>0</v>
      </c>
      <c r="Z531" s="39">
        <v>0</v>
      </c>
      <c r="AA531" s="39">
        <v>0</v>
      </c>
      <c r="AB531" s="39">
        <v>0</v>
      </c>
      <c r="AC531" s="39">
        <v>0</v>
      </c>
      <c r="AD531" s="39">
        <v>0</v>
      </c>
      <c r="AE531" s="40"/>
      <c r="AF531" s="39">
        <v>1</v>
      </c>
      <c r="AG531" s="40"/>
      <c r="AH531" s="40"/>
      <c r="AI531" s="40"/>
      <c r="AJ531" s="39">
        <v>0</v>
      </c>
      <c r="AK531" s="40"/>
      <c r="AL531" s="40"/>
      <c r="AM531" s="40"/>
      <c r="AN531" s="39">
        <v>0</v>
      </c>
      <c r="AO531" s="40"/>
      <c r="AP531" s="39">
        <v>0</v>
      </c>
    </row>
    <row r="532" spans="1:42" ht="20.100000000000001" customHeight="1" x14ac:dyDescent="0.2">
      <c r="D532" s="2" t="s">
        <v>372</v>
      </c>
      <c r="F532" s="37">
        <v>0</v>
      </c>
      <c r="G532" s="37"/>
      <c r="H532" s="37"/>
      <c r="I532" s="37"/>
      <c r="J532" s="37">
        <v>0</v>
      </c>
      <c r="K532" s="37">
        <v>0</v>
      </c>
      <c r="L532" s="37">
        <v>0</v>
      </c>
      <c r="M532" s="37"/>
      <c r="N532" s="37">
        <v>0</v>
      </c>
      <c r="O532" s="37"/>
      <c r="P532" s="37"/>
      <c r="Q532" s="37"/>
      <c r="R532" s="37">
        <v>0</v>
      </c>
      <c r="S532" s="37">
        <v>0</v>
      </c>
      <c r="T532" s="37">
        <v>0</v>
      </c>
      <c r="U532" s="37">
        <v>0</v>
      </c>
      <c r="V532" s="37">
        <v>0</v>
      </c>
      <c r="W532" s="37"/>
      <c r="X532" s="37">
        <v>0</v>
      </c>
      <c r="Y532" s="37">
        <v>0</v>
      </c>
      <c r="Z532" s="37">
        <v>0</v>
      </c>
      <c r="AA532" s="37">
        <v>0</v>
      </c>
      <c r="AB532" s="37">
        <v>0</v>
      </c>
      <c r="AC532" s="37">
        <v>0</v>
      </c>
      <c r="AD532" s="37">
        <v>0</v>
      </c>
      <c r="AE532" s="37"/>
      <c r="AF532" s="37">
        <v>0</v>
      </c>
      <c r="AG532" s="37"/>
      <c r="AH532" s="37"/>
      <c r="AI532" s="37"/>
      <c r="AJ532" s="37">
        <v>0</v>
      </c>
      <c r="AK532" s="37"/>
      <c r="AL532" s="37"/>
      <c r="AM532" s="37"/>
      <c r="AN532" s="37">
        <v>0</v>
      </c>
      <c r="AO532" s="37"/>
      <c r="AP532" s="37">
        <v>0</v>
      </c>
    </row>
    <row r="533" spans="1:42" ht="20.100000000000001" customHeight="1" x14ac:dyDescent="0.2">
      <c r="D533" s="38" t="s">
        <v>116</v>
      </c>
      <c r="F533" s="39">
        <v>0</v>
      </c>
      <c r="G533" s="40"/>
      <c r="H533" s="40"/>
      <c r="I533" s="40"/>
      <c r="J533" s="39">
        <v>2</v>
      </c>
      <c r="K533" s="39">
        <v>0</v>
      </c>
      <c r="L533" s="39">
        <v>0</v>
      </c>
      <c r="M533" s="40"/>
      <c r="N533" s="39">
        <v>2</v>
      </c>
      <c r="O533" s="40"/>
      <c r="P533" s="40"/>
      <c r="Q533" s="40"/>
      <c r="R533" s="39">
        <v>0</v>
      </c>
      <c r="S533" s="39">
        <v>1</v>
      </c>
      <c r="T533" s="39">
        <v>1</v>
      </c>
      <c r="U533" s="39">
        <v>0</v>
      </c>
      <c r="V533" s="39">
        <v>0</v>
      </c>
      <c r="W533" s="40"/>
      <c r="X533" s="39">
        <v>0</v>
      </c>
      <c r="Y533" s="39">
        <v>0</v>
      </c>
      <c r="Z533" s="39">
        <v>0</v>
      </c>
      <c r="AA533" s="39">
        <v>0</v>
      </c>
      <c r="AB533" s="39">
        <v>0</v>
      </c>
      <c r="AC533" s="39">
        <v>0</v>
      </c>
      <c r="AD533" s="39">
        <v>0</v>
      </c>
      <c r="AE533" s="40"/>
      <c r="AF533" s="39">
        <v>2</v>
      </c>
      <c r="AG533" s="40"/>
      <c r="AH533" s="40"/>
      <c r="AI533" s="40"/>
      <c r="AJ533" s="39">
        <v>0</v>
      </c>
      <c r="AK533" s="40"/>
      <c r="AL533" s="40"/>
      <c r="AM533" s="40"/>
      <c r="AN533" s="39">
        <v>0</v>
      </c>
      <c r="AO533" s="40"/>
      <c r="AP533" s="39">
        <v>0</v>
      </c>
    </row>
    <row r="534" spans="1:42" ht="20.100000000000001" customHeight="1" x14ac:dyDescent="0.2">
      <c r="D534" s="2" t="s">
        <v>117</v>
      </c>
      <c r="F534" s="37">
        <v>0</v>
      </c>
      <c r="G534" s="37"/>
      <c r="H534" s="37"/>
      <c r="I534" s="37"/>
      <c r="J534" s="37">
        <v>0</v>
      </c>
      <c r="K534" s="37">
        <v>0</v>
      </c>
      <c r="L534" s="37">
        <v>0</v>
      </c>
      <c r="M534" s="37"/>
      <c r="N534" s="37">
        <v>0</v>
      </c>
      <c r="O534" s="37"/>
      <c r="P534" s="37"/>
      <c r="Q534" s="37"/>
      <c r="R534" s="37">
        <v>0</v>
      </c>
      <c r="S534" s="37">
        <v>0</v>
      </c>
      <c r="T534" s="37">
        <v>0</v>
      </c>
      <c r="U534" s="37">
        <v>0</v>
      </c>
      <c r="V534" s="37">
        <v>0</v>
      </c>
      <c r="W534" s="37"/>
      <c r="X534" s="37">
        <v>0</v>
      </c>
      <c r="Y534" s="37">
        <v>0</v>
      </c>
      <c r="Z534" s="37">
        <v>0</v>
      </c>
      <c r="AA534" s="37">
        <v>0</v>
      </c>
      <c r="AB534" s="37">
        <v>0</v>
      </c>
      <c r="AC534" s="37">
        <v>0</v>
      </c>
      <c r="AD534" s="37">
        <v>0</v>
      </c>
      <c r="AE534" s="37"/>
      <c r="AF534" s="37">
        <v>0</v>
      </c>
      <c r="AG534" s="37"/>
      <c r="AH534" s="37"/>
      <c r="AI534" s="37"/>
      <c r="AJ534" s="37">
        <v>0</v>
      </c>
      <c r="AK534" s="37"/>
      <c r="AL534" s="37"/>
      <c r="AM534" s="37"/>
      <c r="AN534" s="37">
        <v>0</v>
      </c>
      <c r="AO534" s="37"/>
      <c r="AP534" s="37">
        <v>0</v>
      </c>
    </row>
    <row r="535" spans="1:42" ht="20.100000000000001" customHeight="1" x14ac:dyDescent="0.2">
      <c r="D535" s="38" t="s">
        <v>105</v>
      </c>
      <c r="F535" s="39">
        <v>0</v>
      </c>
      <c r="G535" s="40"/>
      <c r="H535" s="40"/>
      <c r="I535" s="40"/>
      <c r="J535" s="39">
        <v>2</v>
      </c>
      <c r="K535" s="39">
        <v>0</v>
      </c>
      <c r="L535" s="39">
        <v>0</v>
      </c>
      <c r="M535" s="40"/>
      <c r="N535" s="39">
        <v>2</v>
      </c>
      <c r="O535" s="40"/>
      <c r="P535" s="40"/>
      <c r="Q535" s="40"/>
      <c r="R535" s="39">
        <v>0</v>
      </c>
      <c r="S535" s="39">
        <v>0</v>
      </c>
      <c r="T535" s="39">
        <v>2</v>
      </c>
      <c r="U535" s="39">
        <v>0</v>
      </c>
      <c r="V535" s="39">
        <v>0</v>
      </c>
      <c r="W535" s="40"/>
      <c r="X535" s="39">
        <v>0</v>
      </c>
      <c r="Y535" s="39">
        <v>0</v>
      </c>
      <c r="Z535" s="39">
        <v>0</v>
      </c>
      <c r="AA535" s="39">
        <v>0</v>
      </c>
      <c r="AB535" s="39">
        <v>0</v>
      </c>
      <c r="AC535" s="39">
        <v>0</v>
      </c>
      <c r="AD535" s="39">
        <v>0</v>
      </c>
      <c r="AE535" s="40"/>
      <c r="AF535" s="39">
        <v>2</v>
      </c>
      <c r="AG535" s="40"/>
      <c r="AH535" s="40"/>
      <c r="AI535" s="40"/>
      <c r="AJ535" s="39">
        <v>0</v>
      </c>
      <c r="AK535" s="40"/>
      <c r="AL535" s="40"/>
      <c r="AM535" s="40"/>
      <c r="AN535" s="39">
        <v>0</v>
      </c>
      <c r="AO535" s="40"/>
      <c r="AP535" s="39">
        <v>0</v>
      </c>
    </row>
    <row r="536" spans="1:42"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row>
    <row r="537" spans="1:42" s="1" customFormat="1" ht="20.100000000000001" customHeight="1" x14ac:dyDescent="0.2">
      <c r="A537" s="3"/>
      <c r="B537" s="6"/>
      <c r="C537" s="42" t="s">
        <v>180</v>
      </c>
      <c r="D537" s="42"/>
      <c r="E537" s="5"/>
      <c r="F537" s="44">
        <v>2</v>
      </c>
      <c r="G537" s="45"/>
      <c r="H537" s="45"/>
      <c r="I537" s="45"/>
      <c r="J537" s="44">
        <v>6</v>
      </c>
      <c r="K537" s="44">
        <v>0</v>
      </c>
      <c r="L537" s="44">
        <v>0</v>
      </c>
      <c r="M537" s="45"/>
      <c r="N537" s="44">
        <v>6</v>
      </c>
      <c r="O537" s="45"/>
      <c r="P537" s="45"/>
      <c r="Q537" s="45"/>
      <c r="R537" s="44">
        <v>0</v>
      </c>
      <c r="S537" s="44">
        <v>1</v>
      </c>
      <c r="T537" s="44">
        <v>4</v>
      </c>
      <c r="U537" s="44">
        <v>0</v>
      </c>
      <c r="V537" s="44">
        <v>0</v>
      </c>
      <c r="W537" s="45"/>
      <c r="X537" s="44">
        <v>0</v>
      </c>
      <c r="Y537" s="44">
        <v>0</v>
      </c>
      <c r="Z537" s="44">
        <v>0</v>
      </c>
      <c r="AA537" s="44">
        <v>1</v>
      </c>
      <c r="AB537" s="44">
        <v>0</v>
      </c>
      <c r="AC537" s="44">
        <v>0</v>
      </c>
      <c r="AD537" s="44">
        <v>0</v>
      </c>
      <c r="AE537" s="45"/>
      <c r="AF537" s="44">
        <v>6</v>
      </c>
      <c r="AG537" s="45"/>
      <c r="AH537" s="45"/>
      <c r="AI537" s="45"/>
      <c r="AJ537" s="44">
        <v>2</v>
      </c>
      <c r="AK537" s="45"/>
      <c r="AL537" s="45"/>
      <c r="AM537" s="45"/>
      <c r="AN537" s="44">
        <v>0</v>
      </c>
      <c r="AO537" s="45"/>
      <c r="AP537" s="44">
        <v>0</v>
      </c>
    </row>
    <row r="538" spans="1:42"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row>
    <row r="539" spans="1:42" s="1" customFormat="1" ht="20.100000000000001" customHeight="1" x14ac:dyDescent="0.25">
      <c r="A539" s="3"/>
      <c r="B539" s="49" t="s">
        <v>303</v>
      </c>
      <c r="C539" s="50"/>
      <c r="D539" s="50"/>
      <c r="E539" s="5"/>
      <c r="F539" s="51">
        <v>2</v>
      </c>
      <c r="G539" s="52"/>
      <c r="H539" s="52"/>
      <c r="I539" s="52"/>
      <c r="J539" s="51">
        <v>6</v>
      </c>
      <c r="K539" s="51">
        <v>0</v>
      </c>
      <c r="L539" s="51">
        <v>0</v>
      </c>
      <c r="M539" s="52"/>
      <c r="N539" s="51">
        <v>6</v>
      </c>
      <c r="O539" s="52"/>
      <c r="P539" s="52"/>
      <c r="Q539" s="52"/>
      <c r="R539" s="51">
        <v>0</v>
      </c>
      <c r="S539" s="51">
        <v>1</v>
      </c>
      <c r="T539" s="51">
        <v>4</v>
      </c>
      <c r="U539" s="51">
        <v>0</v>
      </c>
      <c r="V539" s="51">
        <v>0</v>
      </c>
      <c r="W539" s="52"/>
      <c r="X539" s="51">
        <v>0</v>
      </c>
      <c r="Y539" s="51">
        <v>0</v>
      </c>
      <c r="Z539" s="51">
        <v>0</v>
      </c>
      <c r="AA539" s="51">
        <v>1</v>
      </c>
      <c r="AB539" s="51">
        <v>0</v>
      </c>
      <c r="AC539" s="51">
        <v>0</v>
      </c>
      <c r="AD539" s="51">
        <v>0</v>
      </c>
      <c r="AE539" s="52"/>
      <c r="AF539" s="51">
        <v>6</v>
      </c>
      <c r="AG539" s="52"/>
      <c r="AH539" s="52"/>
      <c r="AI539" s="52"/>
      <c r="AJ539" s="51">
        <v>2</v>
      </c>
      <c r="AK539" s="52"/>
      <c r="AL539" s="52"/>
      <c r="AM539" s="52"/>
      <c r="AN539" s="51">
        <v>0</v>
      </c>
      <c r="AO539" s="52"/>
      <c r="AP539" s="51">
        <v>0</v>
      </c>
    </row>
    <row r="540" spans="1:42"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row>
    <row r="541" spans="1:42"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row>
    <row r="542" spans="1:42"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row>
    <row r="543" spans="1:42" ht="20.100000000000001" customHeight="1" x14ac:dyDescent="0.2">
      <c r="D543" s="2" t="s">
        <v>98</v>
      </c>
      <c r="F543" s="37">
        <v>0</v>
      </c>
      <c r="G543" s="37"/>
      <c r="H543" s="37"/>
      <c r="I543" s="37"/>
      <c r="J543" s="37">
        <v>1</v>
      </c>
      <c r="K543" s="37">
        <v>0</v>
      </c>
      <c r="L543" s="37">
        <v>0</v>
      </c>
      <c r="M543" s="37"/>
      <c r="N543" s="37">
        <v>1</v>
      </c>
      <c r="O543" s="37"/>
      <c r="P543" s="37"/>
      <c r="Q543" s="37"/>
      <c r="R543" s="37">
        <v>0</v>
      </c>
      <c r="S543" s="37">
        <v>1</v>
      </c>
      <c r="T543" s="37">
        <v>0</v>
      </c>
      <c r="U543" s="37">
        <v>0</v>
      </c>
      <c r="V543" s="37">
        <v>0</v>
      </c>
      <c r="W543" s="37"/>
      <c r="X543" s="37">
        <v>0</v>
      </c>
      <c r="Y543" s="37">
        <v>0</v>
      </c>
      <c r="Z543" s="37">
        <v>0</v>
      </c>
      <c r="AA543" s="37">
        <v>0</v>
      </c>
      <c r="AB543" s="37">
        <v>0</v>
      </c>
      <c r="AC543" s="37">
        <v>0</v>
      </c>
      <c r="AD543" s="37">
        <v>0</v>
      </c>
      <c r="AE543" s="37"/>
      <c r="AF543" s="37">
        <v>1</v>
      </c>
      <c r="AG543" s="37"/>
      <c r="AH543" s="37"/>
      <c r="AI543" s="37"/>
      <c r="AJ543" s="37">
        <v>0</v>
      </c>
      <c r="AK543" s="37"/>
      <c r="AL543" s="37"/>
      <c r="AM543" s="37"/>
      <c r="AN543" s="37">
        <v>0</v>
      </c>
      <c r="AO543" s="37"/>
      <c r="AP543" s="37">
        <v>0</v>
      </c>
    </row>
    <row r="544" spans="1:42" ht="20.100000000000001" customHeight="1" x14ac:dyDescent="0.2">
      <c r="D544" s="38" t="s">
        <v>173</v>
      </c>
      <c r="F544" s="39">
        <v>0</v>
      </c>
      <c r="G544" s="40"/>
      <c r="H544" s="40"/>
      <c r="I544" s="40"/>
      <c r="J544" s="39">
        <v>0</v>
      </c>
      <c r="K544" s="39">
        <v>0</v>
      </c>
      <c r="L544" s="39">
        <v>0</v>
      </c>
      <c r="M544" s="40"/>
      <c r="N544" s="39">
        <v>0</v>
      </c>
      <c r="O544" s="40"/>
      <c r="P544" s="40"/>
      <c r="Q544" s="40"/>
      <c r="R544" s="39">
        <v>0</v>
      </c>
      <c r="S544" s="39">
        <v>0</v>
      </c>
      <c r="T544" s="39">
        <v>0</v>
      </c>
      <c r="U544" s="39">
        <v>0</v>
      </c>
      <c r="V544" s="39">
        <v>0</v>
      </c>
      <c r="W544" s="40"/>
      <c r="X544" s="39">
        <v>0</v>
      </c>
      <c r="Y544" s="39">
        <v>0</v>
      </c>
      <c r="Z544" s="39">
        <v>0</v>
      </c>
      <c r="AA544" s="39">
        <v>0</v>
      </c>
      <c r="AB544" s="39">
        <v>0</v>
      </c>
      <c r="AC544" s="39">
        <v>0</v>
      </c>
      <c r="AD544" s="39">
        <v>0</v>
      </c>
      <c r="AE544" s="40"/>
      <c r="AF544" s="39">
        <v>0</v>
      </c>
      <c r="AG544" s="40"/>
      <c r="AH544" s="40"/>
      <c r="AI544" s="40"/>
      <c r="AJ544" s="39">
        <v>0</v>
      </c>
      <c r="AK544" s="40"/>
      <c r="AL544" s="40"/>
      <c r="AM544" s="40"/>
      <c r="AN544" s="39">
        <v>0</v>
      </c>
      <c r="AO544" s="40"/>
      <c r="AP544" s="39">
        <v>0</v>
      </c>
    </row>
    <row r="545" spans="1:42" ht="20.100000000000001" customHeight="1" x14ac:dyDescent="0.2">
      <c r="D545" s="2" t="s">
        <v>113</v>
      </c>
      <c r="F545" s="37">
        <v>0</v>
      </c>
      <c r="G545" s="37"/>
      <c r="H545" s="37"/>
      <c r="I545" s="37"/>
      <c r="J545" s="37">
        <v>0</v>
      </c>
      <c r="K545" s="37">
        <v>0</v>
      </c>
      <c r="L545" s="37">
        <v>0</v>
      </c>
      <c r="M545" s="37"/>
      <c r="N545" s="37">
        <v>0</v>
      </c>
      <c r="O545" s="37"/>
      <c r="P545" s="37"/>
      <c r="Q545" s="37"/>
      <c r="R545" s="37">
        <v>0</v>
      </c>
      <c r="S545" s="37">
        <v>0</v>
      </c>
      <c r="T545" s="37">
        <v>0</v>
      </c>
      <c r="U545" s="37">
        <v>0</v>
      </c>
      <c r="V545" s="37">
        <v>0</v>
      </c>
      <c r="W545" s="37"/>
      <c r="X545" s="37">
        <v>0</v>
      </c>
      <c r="Y545" s="37">
        <v>0</v>
      </c>
      <c r="Z545" s="37">
        <v>0</v>
      </c>
      <c r="AA545" s="37">
        <v>0</v>
      </c>
      <c r="AB545" s="37">
        <v>0</v>
      </c>
      <c r="AC545" s="37">
        <v>0</v>
      </c>
      <c r="AD545" s="37">
        <v>0</v>
      </c>
      <c r="AE545" s="37"/>
      <c r="AF545" s="37">
        <v>0</v>
      </c>
      <c r="AG545" s="37"/>
      <c r="AH545" s="37"/>
      <c r="AI545" s="37"/>
      <c r="AJ545" s="37">
        <v>0</v>
      </c>
      <c r="AK545" s="37"/>
      <c r="AL545" s="37"/>
      <c r="AM545" s="37"/>
      <c r="AN545" s="37">
        <v>0</v>
      </c>
      <c r="AO545" s="37"/>
      <c r="AP545" s="37">
        <v>0</v>
      </c>
    </row>
    <row r="546" spans="1:42" ht="20.100000000000001" customHeight="1" x14ac:dyDescent="0.2">
      <c r="D546" s="38" t="s">
        <v>101</v>
      </c>
      <c r="F546" s="39">
        <v>0</v>
      </c>
      <c r="G546" s="40"/>
      <c r="H546" s="40"/>
      <c r="I546" s="40"/>
      <c r="J546" s="39">
        <v>0</v>
      </c>
      <c r="K546" s="39">
        <v>0</v>
      </c>
      <c r="L546" s="39">
        <v>0</v>
      </c>
      <c r="M546" s="40"/>
      <c r="N546" s="39">
        <v>0</v>
      </c>
      <c r="O546" s="40"/>
      <c r="P546" s="40"/>
      <c r="Q546" s="40"/>
      <c r="R546" s="39">
        <v>0</v>
      </c>
      <c r="S546" s="39">
        <v>0</v>
      </c>
      <c r="T546" s="39">
        <v>0</v>
      </c>
      <c r="U546" s="39">
        <v>0</v>
      </c>
      <c r="V546" s="39">
        <v>0</v>
      </c>
      <c r="W546" s="40"/>
      <c r="X546" s="39">
        <v>0</v>
      </c>
      <c r="Y546" s="39">
        <v>0</v>
      </c>
      <c r="Z546" s="39">
        <v>0</v>
      </c>
      <c r="AA546" s="39">
        <v>0</v>
      </c>
      <c r="AB546" s="39">
        <v>0</v>
      </c>
      <c r="AC546" s="39">
        <v>0</v>
      </c>
      <c r="AD546" s="39">
        <v>0</v>
      </c>
      <c r="AE546" s="40"/>
      <c r="AF546" s="39">
        <v>0</v>
      </c>
      <c r="AG546" s="40"/>
      <c r="AH546" s="40"/>
      <c r="AI546" s="40"/>
      <c r="AJ546" s="39">
        <v>0</v>
      </c>
      <c r="AK546" s="40"/>
      <c r="AL546" s="40"/>
      <c r="AM546" s="40"/>
      <c r="AN546" s="39">
        <v>0</v>
      </c>
      <c r="AO546" s="40"/>
      <c r="AP546" s="39">
        <v>0</v>
      </c>
    </row>
    <row r="547" spans="1:42" ht="20.100000000000001" customHeight="1" x14ac:dyDescent="0.2">
      <c r="D547" s="2" t="s">
        <v>117</v>
      </c>
      <c r="F547" s="37">
        <v>0</v>
      </c>
      <c r="G547" s="37"/>
      <c r="H547" s="37"/>
      <c r="I547" s="37"/>
      <c r="J547" s="37">
        <v>0</v>
      </c>
      <c r="K547" s="37">
        <v>0</v>
      </c>
      <c r="L547" s="37">
        <v>0</v>
      </c>
      <c r="M547" s="37"/>
      <c r="N547" s="37">
        <v>0</v>
      </c>
      <c r="O547" s="37"/>
      <c r="P547" s="37"/>
      <c r="Q547" s="37"/>
      <c r="R547" s="37">
        <v>0</v>
      </c>
      <c r="S547" s="37">
        <v>0</v>
      </c>
      <c r="T547" s="37">
        <v>0</v>
      </c>
      <c r="U547" s="37">
        <v>0</v>
      </c>
      <c r="V547" s="37">
        <v>0</v>
      </c>
      <c r="W547" s="37"/>
      <c r="X547" s="37">
        <v>0</v>
      </c>
      <c r="Y547" s="37">
        <v>0</v>
      </c>
      <c r="Z547" s="37">
        <v>0</v>
      </c>
      <c r="AA547" s="37">
        <v>0</v>
      </c>
      <c r="AB547" s="37">
        <v>0</v>
      </c>
      <c r="AC547" s="37">
        <v>0</v>
      </c>
      <c r="AD547" s="37">
        <v>0</v>
      </c>
      <c r="AE547" s="37"/>
      <c r="AF547" s="37">
        <v>0</v>
      </c>
      <c r="AG547" s="37"/>
      <c r="AH547" s="37"/>
      <c r="AI547" s="37"/>
      <c r="AJ547" s="37">
        <v>0</v>
      </c>
      <c r="AK547" s="37"/>
      <c r="AL547" s="37"/>
      <c r="AM547" s="37"/>
      <c r="AN547" s="37">
        <v>0</v>
      </c>
      <c r="AO547" s="37"/>
      <c r="AP547" s="37">
        <v>0</v>
      </c>
    </row>
    <row r="548" spans="1:42" ht="20.100000000000001" customHeight="1" x14ac:dyDescent="0.2">
      <c r="D548" s="38" t="s">
        <v>105</v>
      </c>
      <c r="F548" s="39">
        <v>0</v>
      </c>
      <c r="G548" s="40"/>
      <c r="H548" s="40"/>
      <c r="I548" s="40"/>
      <c r="J548" s="39">
        <v>0</v>
      </c>
      <c r="K548" s="39">
        <v>0</v>
      </c>
      <c r="L548" s="39">
        <v>0</v>
      </c>
      <c r="M548" s="40"/>
      <c r="N548" s="39">
        <v>0</v>
      </c>
      <c r="O548" s="40"/>
      <c r="P548" s="40"/>
      <c r="Q548" s="40"/>
      <c r="R548" s="39">
        <v>0</v>
      </c>
      <c r="S548" s="39">
        <v>0</v>
      </c>
      <c r="T548" s="39">
        <v>0</v>
      </c>
      <c r="U548" s="39">
        <v>0</v>
      </c>
      <c r="V548" s="39">
        <v>0</v>
      </c>
      <c r="W548" s="40"/>
      <c r="X548" s="39">
        <v>0</v>
      </c>
      <c r="Y548" s="39">
        <v>0</v>
      </c>
      <c r="Z548" s="39">
        <v>0</v>
      </c>
      <c r="AA548" s="39">
        <v>0</v>
      </c>
      <c r="AB548" s="39">
        <v>0</v>
      </c>
      <c r="AC548" s="39">
        <v>0</v>
      </c>
      <c r="AD548" s="39">
        <v>0</v>
      </c>
      <c r="AE548" s="40"/>
      <c r="AF548" s="39">
        <v>0</v>
      </c>
      <c r="AG548" s="40"/>
      <c r="AH548" s="40"/>
      <c r="AI548" s="40"/>
      <c r="AJ548" s="39">
        <v>0</v>
      </c>
      <c r="AK548" s="40"/>
      <c r="AL548" s="40"/>
      <c r="AM548" s="40"/>
      <c r="AN548" s="39">
        <v>0</v>
      </c>
      <c r="AO548" s="40"/>
      <c r="AP548" s="39">
        <v>0</v>
      </c>
    </row>
    <row r="549" spans="1:42" ht="20.100000000000001" customHeight="1" x14ac:dyDescent="0.2">
      <c r="D549" s="2" t="s">
        <v>106</v>
      </c>
      <c r="F549" s="37">
        <v>0</v>
      </c>
      <c r="G549" s="37"/>
      <c r="H549" s="37"/>
      <c r="I549" s="37"/>
      <c r="J549" s="37">
        <v>0</v>
      </c>
      <c r="K549" s="37">
        <v>0</v>
      </c>
      <c r="L549" s="37">
        <v>0</v>
      </c>
      <c r="M549" s="37"/>
      <c r="N549" s="37">
        <v>0</v>
      </c>
      <c r="O549" s="37"/>
      <c r="P549" s="37"/>
      <c r="Q549" s="37"/>
      <c r="R549" s="37">
        <v>0</v>
      </c>
      <c r="S549" s="37">
        <v>0</v>
      </c>
      <c r="T549" s="37">
        <v>0</v>
      </c>
      <c r="U549" s="37">
        <v>0</v>
      </c>
      <c r="V549" s="37">
        <v>0</v>
      </c>
      <c r="W549" s="37"/>
      <c r="X549" s="37">
        <v>0</v>
      </c>
      <c r="Y549" s="37">
        <v>0</v>
      </c>
      <c r="Z549" s="37">
        <v>0</v>
      </c>
      <c r="AA549" s="37">
        <v>0</v>
      </c>
      <c r="AB549" s="37">
        <v>0</v>
      </c>
      <c r="AC549" s="37">
        <v>0</v>
      </c>
      <c r="AD549" s="37">
        <v>0</v>
      </c>
      <c r="AE549" s="37"/>
      <c r="AF549" s="37">
        <v>0</v>
      </c>
      <c r="AG549" s="37"/>
      <c r="AH549" s="37"/>
      <c r="AI549" s="37"/>
      <c r="AJ549" s="37">
        <v>0</v>
      </c>
      <c r="AK549" s="37"/>
      <c r="AL549" s="37"/>
      <c r="AM549" s="37"/>
      <c r="AN549" s="37">
        <v>0</v>
      </c>
      <c r="AO549" s="37"/>
      <c r="AP549" s="37">
        <v>0</v>
      </c>
    </row>
    <row r="550" spans="1:42" ht="20.100000000000001" customHeight="1" x14ac:dyDescent="0.2">
      <c r="D550" s="38" t="s">
        <v>118</v>
      </c>
      <c r="F550" s="39">
        <v>0</v>
      </c>
      <c r="G550" s="40"/>
      <c r="H550" s="40"/>
      <c r="I550" s="40"/>
      <c r="J550" s="39">
        <v>0</v>
      </c>
      <c r="K550" s="39">
        <v>0</v>
      </c>
      <c r="L550" s="39">
        <v>0</v>
      </c>
      <c r="M550" s="40"/>
      <c r="N550" s="39">
        <v>0</v>
      </c>
      <c r="O550" s="40"/>
      <c r="P550" s="40"/>
      <c r="Q550" s="40"/>
      <c r="R550" s="39">
        <v>0</v>
      </c>
      <c r="S550" s="39">
        <v>0</v>
      </c>
      <c r="T550" s="39">
        <v>0</v>
      </c>
      <c r="U550" s="39">
        <v>0</v>
      </c>
      <c r="V550" s="39">
        <v>0</v>
      </c>
      <c r="W550" s="40"/>
      <c r="X550" s="39">
        <v>0</v>
      </c>
      <c r="Y550" s="39">
        <v>0</v>
      </c>
      <c r="Z550" s="39">
        <v>0</v>
      </c>
      <c r="AA550" s="39">
        <v>0</v>
      </c>
      <c r="AB550" s="39">
        <v>0</v>
      </c>
      <c r="AC550" s="39">
        <v>0</v>
      </c>
      <c r="AD550" s="39">
        <v>0</v>
      </c>
      <c r="AE550" s="40"/>
      <c r="AF550" s="39">
        <v>0</v>
      </c>
      <c r="AG550" s="40"/>
      <c r="AH550" s="40"/>
      <c r="AI550" s="40"/>
      <c r="AJ550" s="39">
        <v>0</v>
      </c>
      <c r="AK550" s="40"/>
      <c r="AL550" s="40"/>
      <c r="AM550" s="40"/>
      <c r="AN550" s="39">
        <v>0</v>
      </c>
      <c r="AO550" s="40"/>
      <c r="AP550" s="39">
        <v>0</v>
      </c>
    </row>
    <row r="551" spans="1:42" ht="20.100000000000001" customHeight="1" x14ac:dyDescent="0.2">
      <c r="D551" s="2" t="s">
        <v>305</v>
      </c>
      <c r="F551" s="37">
        <v>0</v>
      </c>
      <c r="G551" s="37"/>
      <c r="H551" s="37"/>
      <c r="I551" s="37"/>
      <c r="J551" s="37">
        <v>0</v>
      </c>
      <c r="K551" s="37">
        <v>0</v>
      </c>
      <c r="L551" s="37">
        <v>0</v>
      </c>
      <c r="M551" s="37"/>
      <c r="N551" s="37">
        <v>0</v>
      </c>
      <c r="O551" s="37"/>
      <c r="P551" s="37"/>
      <c r="Q551" s="37"/>
      <c r="R551" s="37">
        <v>0</v>
      </c>
      <c r="S551" s="37">
        <v>0</v>
      </c>
      <c r="T551" s="37">
        <v>0</v>
      </c>
      <c r="U551" s="37">
        <v>0</v>
      </c>
      <c r="V551" s="37">
        <v>0</v>
      </c>
      <c r="W551" s="37"/>
      <c r="X551" s="37">
        <v>0</v>
      </c>
      <c r="Y551" s="37">
        <v>0</v>
      </c>
      <c r="Z551" s="37">
        <v>0</v>
      </c>
      <c r="AA551" s="37">
        <v>0</v>
      </c>
      <c r="AB551" s="37">
        <v>0</v>
      </c>
      <c r="AC551" s="37">
        <v>0</v>
      </c>
      <c r="AD551" s="37">
        <v>0</v>
      </c>
      <c r="AE551" s="37"/>
      <c r="AF551" s="37">
        <v>0</v>
      </c>
      <c r="AG551" s="37"/>
      <c r="AH551" s="37"/>
      <c r="AI551" s="37"/>
      <c r="AJ551" s="37">
        <v>0</v>
      </c>
      <c r="AK551" s="37"/>
      <c r="AL551" s="37"/>
      <c r="AM551" s="37"/>
      <c r="AN551" s="37">
        <v>0</v>
      </c>
      <c r="AO551" s="37"/>
      <c r="AP551" s="37">
        <v>0</v>
      </c>
    </row>
    <row r="552" spans="1:42"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row>
    <row r="553" spans="1:42" s="1" customFormat="1" ht="20.100000000000001" customHeight="1" x14ac:dyDescent="0.2">
      <c r="A553" s="3"/>
      <c r="B553" s="6"/>
      <c r="C553" s="42" t="s">
        <v>180</v>
      </c>
      <c r="D553" s="42"/>
      <c r="E553" s="5"/>
      <c r="F553" s="44">
        <v>0</v>
      </c>
      <c r="G553" s="45"/>
      <c r="H553" s="45"/>
      <c r="I553" s="45"/>
      <c r="J553" s="44">
        <v>1</v>
      </c>
      <c r="K553" s="44">
        <v>0</v>
      </c>
      <c r="L553" s="44">
        <v>0</v>
      </c>
      <c r="M553" s="45"/>
      <c r="N553" s="44">
        <v>1</v>
      </c>
      <c r="O553" s="45"/>
      <c r="P553" s="45"/>
      <c r="Q553" s="45"/>
      <c r="R553" s="44">
        <v>0</v>
      </c>
      <c r="S553" s="44">
        <v>1</v>
      </c>
      <c r="T553" s="44">
        <v>0</v>
      </c>
      <c r="U553" s="44">
        <v>0</v>
      </c>
      <c r="V553" s="44">
        <v>0</v>
      </c>
      <c r="W553" s="45"/>
      <c r="X553" s="44">
        <v>0</v>
      </c>
      <c r="Y553" s="44">
        <v>0</v>
      </c>
      <c r="Z553" s="44">
        <v>0</v>
      </c>
      <c r="AA553" s="44">
        <v>0</v>
      </c>
      <c r="AB553" s="44">
        <v>0</v>
      </c>
      <c r="AC553" s="44">
        <v>0</v>
      </c>
      <c r="AD553" s="44">
        <v>0</v>
      </c>
      <c r="AE553" s="45"/>
      <c r="AF553" s="44">
        <v>1</v>
      </c>
      <c r="AG553" s="45"/>
      <c r="AH553" s="45"/>
      <c r="AI553" s="45"/>
      <c r="AJ553" s="44">
        <v>0</v>
      </c>
      <c r="AK553" s="45"/>
      <c r="AL553" s="45"/>
      <c r="AM553" s="45"/>
      <c r="AN553" s="44">
        <v>0</v>
      </c>
      <c r="AO553" s="45"/>
      <c r="AP553" s="44">
        <v>0</v>
      </c>
    </row>
    <row r="554" spans="1:42"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row>
    <row r="555" spans="1:42"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row>
    <row r="556" spans="1:42" s="1" customFormat="1" ht="20.100000000000001" customHeight="1" x14ac:dyDescent="0.2">
      <c r="A556" s="3"/>
      <c r="B556" s="6"/>
      <c r="C556" s="3"/>
      <c r="D556" s="41" t="s">
        <v>98</v>
      </c>
      <c r="E556" s="5"/>
      <c r="F556" s="37">
        <v>0</v>
      </c>
      <c r="G556" s="37"/>
      <c r="H556" s="37"/>
      <c r="I556" s="37"/>
      <c r="J556" s="37">
        <v>0</v>
      </c>
      <c r="K556" s="37">
        <v>0</v>
      </c>
      <c r="L556" s="37">
        <v>0</v>
      </c>
      <c r="M556" s="37"/>
      <c r="N556" s="37">
        <v>0</v>
      </c>
      <c r="O556" s="37"/>
      <c r="P556" s="37"/>
      <c r="Q556" s="37"/>
      <c r="R556" s="37">
        <v>0</v>
      </c>
      <c r="S556" s="37">
        <v>0</v>
      </c>
      <c r="T556" s="37">
        <v>0</v>
      </c>
      <c r="U556" s="37">
        <v>0</v>
      </c>
      <c r="V556" s="37">
        <v>0</v>
      </c>
      <c r="W556" s="37"/>
      <c r="X556" s="37">
        <v>0</v>
      </c>
      <c r="Y556" s="37">
        <v>0</v>
      </c>
      <c r="Z556" s="37">
        <v>0</v>
      </c>
      <c r="AA556" s="37">
        <v>0</v>
      </c>
      <c r="AB556" s="37">
        <v>0</v>
      </c>
      <c r="AC556" s="37">
        <v>0</v>
      </c>
      <c r="AD556" s="37">
        <v>0</v>
      </c>
      <c r="AE556" s="37"/>
      <c r="AF556" s="37">
        <v>0</v>
      </c>
      <c r="AG556" s="37"/>
      <c r="AH556" s="37"/>
      <c r="AI556" s="37"/>
      <c r="AJ556" s="37">
        <v>0</v>
      </c>
      <c r="AK556" s="37"/>
      <c r="AL556" s="37"/>
      <c r="AM556" s="37"/>
      <c r="AN556" s="37">
        <v>0</v>
      </c>
      <c r="AO556" s="37"/>
      <c r="AP556" s="37">
        <v>0</v>
      </c>
    </row>
    <row r="557" spans="1:42"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row>
    <row r="558" spans="1:42" s="1" customFormat="1" ht="20.100000000000001" customHeight="1" x14ac:dyDescent="0.2">
      <c r="A558" s="3"/>
      <c r="B558" s="6"/>
      <c r="C558" s="42" t="s">
        <v>171</v>
      </c>
      <c r="D558" s="42"/>
      <c r="E558" s="5"/>
      <c r="F558" s="44">
        <v>0</v>
      </c>
      <c r="G558" s="45"/>
      <c r="H558" s="45"/>
      <c r="I558" s="45"/>
      <c r="J558" s="44">
        <v>0</v>
      </c>
      <c r="K558" s="44">
        <v>0</v>
      </c>
      <c r="L558" s="44">
        <v>0</v>
      </c>
      <c r="M558" s="45"/>
      <c r="N558" s="44">
        <v>0</v>
      </c>
      <c r="O558" s="45"/>
      <c r="P558" s="45"/>
      <c r="Q558" s="45"/>
      <c r="R558" s="44">
        <v>0</v>
      </c>
      <c r="S558" s="44">
        <v>0</v>
      </c>
      <c r="T558" s="44">
        <v>0</v>
      </c>
      <c r="U558" s="44">
        <v>0</v>
      </c>
      <c r="V558" s="44">
        <v>0</v>
      </c>
      <c r="W558" s="45"/>
      <c r="X558" s="44">
        <v>0</v>
      </c>
      <c r="Y558" s="44">
        <v>0</v>
      </c>
      <c r="Z558" s="44">
        <v>0</v>
      </c>
      <c r="AA558" s="44">
        <v>0</v>
      </c>
      <c r="AB558" s="44">
        <v>0</v>
      </c>
      <c r="AC558" s="44">
        <v>0</v>
      </c>
      <c r="AD558" s="44">
        <v>0</v>
      </c>
      <c r="AE558" s="45"/>
      <c r="AF558" s="44">
        <v>0</v>
      </c>
      <c r="AG558" s="45"/>
      <c r="AH558" s="45"/>
      <c r="AI558" s="45"/>
      <c r="AJ558" s="44">
        <v>0</v>
      </c>
      <c r="AK558" s="45"/>
      <c r="AL558" s="45"/>
      <c r="AM558" s="45"/>
      <c r="AN558" s="44">
        <v>0</v>
      </c>
      <c r="AO558" s="45"/>
      <c r="AP558" s="44">
        <v>0</v>
      </c>
    </row>
    <row r="559" spans="1:42"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row>
    <row r="560" spans="1:42"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row>
    <row r="561" spans="1:42" s="1" customFormat="1" ht="20.100000000000001" customHeight="1" x14ac:dyDescent="0.2">
      <c r="A561" s="3"/>
      <c r="B561" s="6"/>
      <c r="C561" s="3"/>
      <c r="D561" s="2" t="s">
        <v>306</v>
      </c>
      <c r="E561" s="5"/>
      <c r="F561" s="37">
        <v>0</v>
      </c>
      <c r="G561" s="37"/>
      <c r="H561" s="37"/>
      <c r="I561" s="37"/>
      <c r="J561" s="37">
        <v>0</v>
      </c>
      <c r="K561" s="37">
        <v>0</v>
      </c>
      <c r="L561" s="37">
        <v>0</v>
      </c>
      <c r="M561" s="37"/>
      <c r="N561" s="37">
        <v>0</v>
      </c>
      <c r="O561" s="37"/>
      <c r="P561" s="37"/>
      <c r="Q561" s="37"/>
      <c r="R561" s="37">
        <v>0</v>
      </c>
      <c r="S561" s="37">
        <v>0</v>
      </c>
      <c r="T561" s="37">
        <v>0</v>
      </c>
      <c r="U561" s="37">
        <v>0</v>
      </c>
      <c r="V561" s="37">
        <v>0</v>
      </c>
      <c r="W561" s="37"/>
      <c r="X561" s="37">
        <v>0</v>
      </c>
      <c r="Y561" s="37">
        <v>0</v>
      </c>
      <c r="Z561" s="37">
        <v>0</v>
      </c>
      <c r="AA561" s="37">
        <v>0</v>
      </c>
      <c r="AB561" s="37">
        <v>0</v>
      </c>
      <c r="AC561" s="37">
        <v>0</v>
      </c>
      <c r="AD561" s="37">
        <v>0</v>
      </c>
      <c r="AE561" s="37"/>
      <c r="AF561" s="37">
        <v>0</v>
      </c>
      <c r="AG561" s="37"/>
      <c r="AH561" s="37"/>
      <c r="AI561" s="37"/>
      <c r="AJ561" s="37">
        <v>0</v>
      </c>
      <c r="AK561" s="37"/>
      <c r="AL561" s="37"/>
      <c r="AM561" s="37"/>
      <c r="AN561" s="37">
        <v>0</v>
      </c>
      <c r="AO561" s="37"/>
      <c r="AP561" s="37">
        <v>0</v>
      </c>
    </row>
    <row r="562" spans="1:42" s="1" customFormat="1" ht="20.100000000000001" customHeight="1" x14ac:dyDescent="0.2">
      <c r="A562" s="3"/>
      <c r="B562" s="6"/>
      <c r="C562" s="3"/>
      <c r="D562" s="38" t="s">
        <v>307</v>
      </c>
      <c r="E562" s="5"/>
      <c r="F562" s="39">
        <v>0</v>
      </c>
      <c r="G562" s="40"/>
      <c r="H562" s="40"/>
      <c r="I562" s="40"/>
      <c r="J562" s="39">
        <v>0</v>
      </c>
      <c r="K562" s="39">
        <v>0</v>
      </c>
      <c r="L562" s="39">
        <v>0</v>
      </c>
      <c r="M562" s="40"/>
      <c r="N562" s="39">
        <v>0</v>
      </c>
      <c r="O562" s="40"/>
      <c r="P562" s="40"/>
      <c r="Q562" s="40"/>
      <c r="R562" s="39">
        <v>0</v>
      </c>
      <c r="S562" s="39">
        <v>0</v>
      </c>
      <c r="T562" s="39">
        <v>0</v>
      </c>
      <c r="U562" s="39">
        <v>0</v>
      </c>
      <c r="V562" s="39">
        <v>0</v>
      </c>
      <c r="W562" s="40"/>
      <c r="X562" s="39">
        <v>0</v>
      </c>
      <c r="Y562" s="39">
        <v>0</v>
      </c>
      <c r="Z562" s="39">
        <v>0</v>
      </c>
      <c r="AA562" s="39">
        <v>0</v>
      </c>
      <c r="AB562" s="39">
        <v>0</v>
      </c>
      <c r="AC562" s="39">
        <v>0</v>
      </c>
      <c r="AD562" s="39">
        <v>0</v>
      </c>
      <c r="AE562" s="40"/>
      <c r="AF562" s="39">
        <v>0</v>
      </c>
      <c r="AG562" s="40"/>
      <c r="AH562" s="40"/>
      <c r="AI562" s="40"/>
      <c r="AJ562" s="39">
        <v>0</v>
      </c>
      <c r="AK562" s="40"/>
      <c r="AL562" s="40"/>
      <c r="AM562" s="40"/>
      <c r="AN562" s="39">
        <v>0</v>
      </c>
      <c r="AO562" s="40"/>
      <c r="AP562" s="39">
        <v>0</v>
      </c>
    </row>
    <row r="563" spans="1:42" s="1" customFormat="1" ht="20.100000000000001" customHeight="1" x14ac:dyDescent="0.2">
      <c r="A563" s="3"/>
      <c r="B563" s="6"/>
      <c r="C563" s="3"/>
      <c r="D563" s="2" t="s">
        <v>100</v>
      </c>
      <c r="E563" s="5"/>
      <c r="F563" s="37">
        <v>0</v>
      </c>
      <c r="G563" s="37"/>
      <c r="H563" s="37"/>
      <c r="I563" s="37"/>
      <c r="J563" s="37">
        <v>0</v>
      </c>
      <c r="K563" s="37">
        <v>0</v>
      </c>
      <c r="L563" s="37">
        <v>0</v>
      </c>
      <c r="M563" s="37"/>
      <c r="N563" s="37">
        <v>0</v>
      </c>
      <c r="O563" s="37"/>
      <c r="P563" s="37"/>
      <c r="Q563" s="37"/>
      <c r="R563" s="37">
        <v>0</v>
      </c>
      <c r="S563" s="37">
        <v>0</v>
      </c>
      <c r="T563" s="37">
        <v>0</v>
      </c>
      <c r="U563" s="37">
        <v>0</v>
      </c>
      <c r="V563" s="37">
        <v>0</v>
      </c>
      <c r="W563" s="37"/>
      <c r="X563" s="37">
        <v>0</v>
      </c>
      <c r="Y563" s="37">
        <v>0</v>
      </c>
      <c r="Z563" s="37">
        <v>0</v>
      </c>
      <c r="AA563" s="37">
        <v>0</v>
      </c>
      <c r="AB563" s="37">
        <v>0</v>
      </c>
      <c r="AC563" s="37">
        <v>0</v>
      </c>
      <c r="AD563" s="37">
        <v>0</v>
      </c>
      <c r="AE563" s="37"/>
      <c r="AF563" s="37">
        <v>0</v>
      </c>
      <c r="AG563" s="37"/>
      <c r="AH563" s="37"/>
      <c r="AI563" s="37"/>
      <c r="AJ563" s="37">
        <v>0</v>
      </c>
      <c r="AK563" s="37"/>
      <c r="AL563" s="37"/>
      <c r="AM563" s="37"/>
      <c r="AN563" s="37">
        <v>0</v>
      </c>
      <c r="AO563" s="37"/>
      <c r="AP563" s="37">
        <v>0</v>
      </c>
    </row>
    <row r="564" spans="1:42"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row>
    <row r="565" spans="1:42" s="1" customFormat="1" ht="20.100000000000001" customHeight="1" x14ac:dyDescent="0.2">
      <c r="A565" s="3"/>
      <c r="B565" s="6"/>
      <c r="C565" s="42" t="s">
        <v>122</v>
      </c>
      <c r="D565" s="42"/>
      <c r="E565" s="5"/>
      <c r="F565" s="44">
        <v>0</v>
      </c>
      <c r="G565" s="45"/>
      <c r="H565" s="45"/>
      <c r="I565" s="45"/>
      <c r="J565" s="44">
        <v>0</v>
      </c>
      <c r="K565" s="44">
        <v>0</v>
      </c>
      <c r="L565" s="44">
        <v>0</v>
      </c>
      <c r="M565" s="45"/>
      <c r="N565" s="44">
        <v>0</v>
      </c>
      <c r="O565" s="45"/>
      <c r="P565" s="45"/>
      <c r="Q565" s="45"/>
      <c r="R565" s="44">
        <v>0</v>
      </c>
      <c r="S565" s="44">
        <v>0</v>
      </c>
      <c r="T565" s="44">
        <v>0</v>
      </c>
      <c r="U565" s="44">
        <v>0</v>
      </c>
      <c r="V565" s="44">
        <v>0</v>
      </c>
      <c r="W565" s="45"/>
      <c r="X565" s="44">
        <v>0</v>
      </c>
      <c r="Y565" s="44">
        <v>0</v>
      </c>
      <c r="Z565" s="44">
        <v>0</v>
      </c>
      <c r="AA565" s="44">
        <v>0</v>
      </c>
      <c r="AB565" s="44">
        <v>0</v>
      </c>
      <c r="AC565" s="44">
        <v>0</v>
      </c>
      <c r="AD565" s="44">
        <v>0</v>
      </c>
      <c r="AE565" s="45"/>
      <c r="AF565" s="44">
        <v>0</v>
      </c>
      <c r="AG565" s="45"/>
      <c r="AH565" s="45"/>
      <c r="AI565" s="45"/>
      <c r="AJ565" s="44">
        <v>0</v>
      </c>
      <c r="AK565" s="45"/>
      <c r="AL565" s="45"/>
      <c r="AM565" s="45"/>
      <c r="AN565" s="44">
        <v>0</v>
      </c>
      <c r="AO565" s="45"/>
      <c r="AP565" s="44">
        <v>0</v>
      </c>
    </row>
    <row r="566" spans="1:42"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row>
    <row r="567" spans="1:42" s="1" customFormat="1" ht="20.100000000000001" customHeight="1" x14ac:dyDescent="0.25">
      <c r="A567" s="3"/>
      <c r="B567" s="49" t="s">
        <v>308</v>
      </c>
      <c r="C567" s="50"/>
      <c r="D567" s="50"/>
      <c r="E567" s="5"/>
      <c r="F567" s="51">
        <v>0</v>
      </c>
      <c r="G567" s="52"/>
      <c r="H567" s="52"/>
      <c r="I567" s="52"/>
      <c r="J567" s="51">
        <v>1</v>
      </c>
      <c r="K567" s="51">
        <v>0</v>
      </c>
      <c r="L567" s="51">
        <v>0</v>
      </c>
      <c r="M567" s="52"/>
      <c r="N567" s="51">
        <v>1</v>
      </c>
      <c r="O567" s="52"/>
      <c r="P567" s="52"/>
      <c r="Q567" s="52"/>
      <c r="R567" s="51">
        <v>0</v>
      </c>
      <c r="S567" s="51">
        <v>1</v>
      </c>
      <c r="T567" s="51">
        <v>0</v>
      </c>
      <c r="U567" s="51">
        <v>0</v>
      </c>
      <c r="V567" s="51">
        <v>0</v>
      </c>
      <c r="W567" s="52"/>
      <c r="X567" s="51">
        <v>0</v>
      </c>
      <c r="Y567" s="51">
        <v>0</v>
      </c>
      <c r="Z567" s="51">
        <v>0</v>
      </c>
      <c r="AA567" s="51">
        <v>0</v>
      </c>
      <c r="AB567" s="51">
        <v>0</v>
      </c>
      <c r="AC567" s="51">
        <v>0</v>
      </c>
      <c r="AD567" s="51">
        <v>0</v>
      </c>
      <c r="AE567" s="52"/>
      <c r="AF567" s="51">
        <v>1</v>
      </c>
      <c r="AG567" s="52"/>
      <c r="AH567" s="52"/>
      <c r="AI567" s="52"/>
      <c r="AJ567" s="51">
        <v>0</v>
      </c>
      <c r="AK567" s="52"/>
      <c r="AL567" s="52"/>
      <c r="AM567" s="52"/>
      <c r="AN567" s="51">
        <v>0</v>
      </c>
      <c r="AO567" s="52"/>
      <c r="AP567" s="51">
        <v>0</v>
      </c>
    </row>
    <row r="568" spans="1:42"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row>
    <row r="569" spans="1:42"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row>
    <row r="570" spans="1:42"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row>
    <row r="571" spans="1:42" ht="20.100000000000001" customHeight="1" x14ac:dyDescent="0.2">
      <c r="D571" s="2" t="s">
        <v>98</v>
      </c>
      <c r="F571" s="37">
        <v>0</v>
      </c>
      <c r="G571" s="37"/>
      <c r="H571" s="37"/>
      <c r="I571" s="37"/>
      <c r="J571" s="37">
        <v>0</v>
      </c>
      <c r="K571" s="37">
        <v>0</v>
      </c>
      <c r="L571" s="37">
        <v>0</v>
      </c>
      <c r="M571" s="37"/>
      <c r="N571" s="37">
        <v>0</v>
      </c>
      <c r="O571" s="37"/>
      <c r="P571" s="37"/>
      <c r="Q571" s="37"/>
      <c r="R571" s="37">
        <v>0</v>
      </c>
      <c r="S571" s="37">
        <v>0</v>
      </c>
      <c r="T571" s="37">
        <v>0</v>
      </c>
      <c r="U571" s="37">
        <v>0</v>
      </c>
      <c r="V571" s="37">
        <v>0</v>
      </c>
      <c r="W571" s="37"/>
      <c r="X571" s="37">
        <v>0</v>
      </c>
      <c r="Y571" s="37">
        <v>0</v>
      </c>
      <c r="Z571" s="37">
        <v>0</v>
      </c>
      <c r="AA571" s="37">
        <v>0</v>
      </c>
      <c r="AB571" s="37">
        <v>0</v>
      </c>
      <c r="AC571" s="37">
        <v>0</v>
      </c>
      <c r="AD571" s="37">
        <v>0</v>
      </c>
      <c r="AE571" s="37"/>
      <c r="AF571" s="37">
        <v>0</v>
      </c>
      <c r="AG571" s="37"/>
      <c r="AH571" s="37"/>
      <c r="AI571" s="37"/>
      <c r="AJ571" s="37">
        <v>0</v>
      </c>
      <c r="AK571" s="37"/>
      <c r="AL571" s="37"/>
      <c r="AM571" s="37"/>
      <c r="AN571" s="37">
        <v>0</v>
      </c>
      <c r="AO571" s="37"/>
      <c r="AP571" s="37">
        <v>0</v>
      </c>
    </row>
    <row r="572" spans="1:42" ht="20.100000000000001" customHeight="1" x14ac:dyDescent="0.2">
      <c r="D572" s="38" t="s">
        <v>99</v>
      </c>
      <c r="F572" s="39">
        <v>0</v>
      </c>
      <c r="G572" s="40"/>
      <c r="H572" s="40"/>
      <c r="I572" s="40"/>
      <c r="J572" s="39">
        <v>0</v>
      </c>
      <c r="K572" s="39">
        <v>0</v>
      </c>
      <c r="L572" s="39">
        <v>0</v>
      </c>
      <c r="M572" s="40"/>
      <c r="N572" s="39">
        <v>0</v>
      </c>
      <c r="O572" s="40"/>
      <c r="P572" s="40"/>
      <c r="Q572" s="40"/>
      <c r="R572" s="39">
        <v>0</v>
      </c>
      <c r="S572" s="39">
        <v>0</v>
      </c>
      <c r="T572" s="39">
        <v>0</v>
      </c>
      <c r="U572" s="39">
        <v>0</v>
      </c>
      <c r="V572" s="39">
        <v>0</v>
      </c>
      <c r="W572" s="40"/>
      <c r="X572" s="39">
        <v>0</v>
      </c>
      <c r="Y572" s="39">
        <v>0</v>
      </c>
      <c r="Z572" s="39">
        <v>0</v>
      </c>
      <c r="AA572" s="39">
        <v>0</v>
      </c>
      <c r="AB572" s="39">
        <v>0</v>
      </c>
      <c r="AC572" s="39">
        <v>0</v>
      </c>
      <c r="AD572" s="39">
        <v>0</v>
      </c>
      <c r="AE572" s="40"/>
      <c r="AF572" s="39">
        <v>0</v>
      </c>
      <c r="AG572" s="40"/>
      <c r="AH572" s="40"/>
      <c r="AI572" s="40"/>
      <c r="AJ572" s="39">
        <v>0</v>
      </c>
      <c r="AK572" s="40"/>
      <c r="AL572" s="40"/>
      <c r="AM572" s="40"/>
      <c r="AN572" s="39">
        <v>0</v>
      </c>
      <c r="AO572" s="40"/>
      <c r="AP572" s="39">
        <v>0</v>
      </c>
    </row>
    <row r="573" spans="1:42"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row>
    <row r="574" spans="1:42" s="1" customFormat="1" ht="20.100000000000001" customHeight="1" x14ac:dyDescent="0.2">
      <c r="A574" s="3"/>
      <c r="B574" s="6"/>
      <c r="C574" s="42" t="s">
        <v>122</v>
      </c>
      <c r="D574" s="42"/>
      <c r="E574" s="5"/>
      <c r="F574" s="44">
        <v>0</v>
      </c>
      <c r="G574" s="45"/>
      <c r="H574" s="45"/>
      <c r="I574" s="45"/>
      <c r="J574" s="44">
        <v>0</v>
      </c>
      <c r="K574" s="44">
        <v>0</v>
      </c>
      <c r="L574" s="44">
        <v>0</v>
      </c>
      <c r="M574" s="45"/>
      <c r="N574" s="44">
        <v>0</v>
      </c>
      <c r="O574" s="45"/>
      <c r="P574" s="45"/>
      <c r="Q574" s="45"/>
      <c r="R574" s="44">
        <v>0</v>
      </c>
      <c r="S574" s="44">
        <v>0</v>
      </c>
      <c r="T574" s="44">
        <v>0</v>
      </c>
      <c r="U574" s="44">
        <v>0</v>
      </c>
      <c r="V574" s="44">
        <v>0</v>
      </c>
      <c r="W574" s="45"/>
      <c r="X574" s="44">
        <v>0</v>
      </c>
      <c r="Y574" s="44">
        <v>0</v>
      </c>
      <c r="Z574" s="44">
        <v>0</v>
      </c>
      <c r="AA574" s="44">
        <v>0</v>
      </c>
      <c r="AB574" s="44">
        <v>0</v>
      </c>
      <c r="AC574" s="44">
        <v>0</v>
      </c>
      <c r="AD574" s="44">
        <v>0</v>
      </c>
      <c r="AE574" s="45"/>
      <c r="AF574" s="44">
        <v>0</v>
      </c>
      <c r="AG574" s="45"/>
      <c r="AH574" s="45"/>
      <c r="AI574" s="45"/>
      <c r="AJ574" s="44">
        <v>0</v>
      </c>
      <c r="AK574" s="45"/>
      <c r="AL574" s="45"/>
      <c r="AM574" s="45"/>
      <c r="AN574" s="44">
        <v>0</v>
      </c>
      <c r="AO574" s="45"/>
      <c r="AP574" s="44">
        <v>0</v>
      </c>
    </row>
    <row r="575" spans="1:42"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row>
    <row r="576" spans="1:42"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row>
    <row r="577" spans="1:42" ht="20.100000000000001" customHeight="1" x14ac:dyDescent="0.2">
      <c r="D577" s="2" t="s">
        <v>98</v>
      </c>
      <c r="F577" s="37">
        <v>0</v>
      </c>
      <c r="G577" s="37"/>
      <c r="H577" s="37"/>
      <c r="I577" s="37"/>
      <c r="J577" s="37">
        <v>0</v>
      </c>
      <c r="K577" s="37">
        <v>0</v>
      </c>
      <c r="L577" s="37">
        <v>0</v>
      </c>
      <c r="M577" s="37"/>
      <c r="N577" s="37">
        <v>0</v>
      </c>
      <c r="O577" s="37"/>
      <c r="P577" s="37"/>
      <c r="Q577" s="37"/>
      <c r="R577" s="37">
        <v>0</v>
      </c>
      <c r="S577" s="37">
        <v>0</v>
      </c>
      <c r="T577" s="37">
        <v>0</v>
      </c>
      <c r="U577" s="37">
        <v>0</v>
      </c>
      <c r="V577" s="37">
        <v>0</v>
      </c>
      <c r="W577" s="37"/>
      <c r="X577" s="37">
        <v>0</v>
      </c>
      <c r="Y577" s="37">
        <v>0</v>
      </c>
      <c r="Z577" s="37">
        <v>0</v>
      </c>
      <c r="AA577" s="37">
        <v>0</v>
      </c>
      <c r="AB577" s="37">
        <v>0</v>
      </c>
      <c r="AC577" s="37">
        <v>0</v>
      </c>
      <c r="AD577" s="37">
        <v>0</v>
      </c>
      <c r="AE577" s="37"/>
      <c r="AF577" s="37">
        <v>0</v>
      </c>
      <c r="AG577" s="37"/>
      <c r="AH577" s="37"/>
      <c r="AI577" s="37"/>
      <c r="AJ577" s="37">
        <v>0</v>
      </c>
      <c r="AK577" s="37"/>
      <c r="AL577" s="37"/>
      <c r="AM577" s="37"/>
      <c r="AN577" s="37">
        <v>0</v>
      </c>
      <c r="AO577" s="37"/>
      <c r="AP577" s="37">
        <v>0</v>
      </c>
    </row>
    <row r="578" spans="1:42" ht="20.100000000000001" customHeight="1" x14ac:dyDescent="0.2">
      <c r="D578" s="38" t="s">
        <v>99</v>
      </c>
      <c r="F578" s="39">
        <v>0</v>
      </c>
      <c r="G578" s="40"/>
      <c r="H578" s="40"/>
      <c r="I578" s="40"/>
      <c r="J578" s="39">
        <v>0</v>
      </c>
      <c r="K578" s="39">
        <v>0</v>
      </c>
      <c r="L578" s="39">
        <v>0</v>
      </c>
      <c r="M578" s="40"/>
      <c r="N578" s="39">
        <v>0</v>
      </c>
      <c r="O578" s="40"/>
      <c r="P578" s="40"/>
      <c r="Q578" s="40"/>
      <c r="R578" s="39">
        <v>0</v>
      </c>
      <c r="S578" s="39">
        <v>0</v>
      </c>
      <c r="T578" s="39">
        <v>0</v>
      </c>
      <c r="U578" s="39">
        <v>0</v>
      </c>
      <c r="V578" s="39">
        <v>0</v>
      </c>
      <c r="W578" s="40"/>
      <c r="X578" s="39">
        <v>0</v>
      </c>
      <c r="Y578" s="39">
        <v>0</v>
      </c>
      <c r="Z578" s="39">
        <v>0</v>
      </c>
      <c r="AA578" s="39">
        <v>0</v>
      </c>
      <c r="AB578" s="39">
        <v>0</v>
      </c>
      <c r="AC578" s="39">
        <v>0</v>
      </c>
      <c r="AD578" s="39">
        <v>0</v>
      </c>
      <c r="AE578" s="40"/>
      <c r="AF578" s="39">
        <v>0</v>
      </c>
      <c r="AG578" s="40"/>
      <c r="AH578" s="40"/>
      <c r="AI578" s="40"/>
      <c r="AJ578" s="39">
        <v>0</v>
      </c>
      <c r="AK578" s="40"/>
      <c r="AL578" s="40"/>
      <c r="AM578" s="40"/>
      <c r="AN578" s="39">
        <v>0</v>
      </c>
      <c r="AO578" s="40"/>
      <c r="AP578" s="39">
        <v>0</v>
      </c>
    </row>
    <row r="579" spans="1:42" ht="20.100000000000001" customHeight="1" x14ac:dyDescent="0.2">
      <c r="D579" s="2" t="s">
        <v>113</v>
      </c>
      <c r="F579" s="37">
        <v>0</v>
      </c>
      <c r="G579" s="37"/>
      <c r="H579" s="37"/>
      <c r="I579" s="37"/>
      <c r="J579" s="37">
        <v>0</v>
      </c>
      <c r="K579" s="37">
        <v>0</v>
      </c>
      <c r="L579" s="37">
        <v>0</v>
      </c>
      <c r="M579" s="37"/>
      <c r="N579" s="37">
        <v>0</v>
      </c>
      <c r="O579" s="37"/>
      <c r="P579" s="37"/>
      <c r="Q579" s="37"/>
      <c r="R579" s="37">
        <v>0</v>
      </c>
      <c r="S579" s="37">
        <v>0</v>
      </c>
      <c r="T579" s="37">
        <v>0</v>
      </c>
      <c r="U579" s="37">
        <v>0</v>
      </c>
      <c r="V579" s="37">
        <v>0</v>
      </c>
      <c r="W579" s="37"/>
      <c r="X579" s="37">
        <v>0</v>
      </c>
      <c r="Y579" s="37">
        <v>0</v>
      </c>
      <c r="Z579" s="37">
        <v>0</v>
      </c>
      <c r="AA579" s="37">
        <v>0</v>
      </c>
      <c r="AB579" s="37">
        <v>0</v>
      </c>
      <c r="AC579" s="37">
        <v>0</v>
      </c>
      <c r="AD579" s="37">
        <v>0</v>
      </c>
      <c r="AE579" s="37"/>
      <c r="AF579" s="37">
        <v>0</v>
      </c>
      <c r="AG579" s="37"/>
      <c r="AH579" s="37"/>
      <c r="AI579" s="37"/>
      <c r="AJ579" s="37">
        <v>0</v>
      </c>
      <c r="AK579" s="37"/>
      <c r="AL579" s="37"/>
      <c r="AM579" s="37"/>
      <c r="AN579" s="37">
        <v>0</v>
      </c>
      <c r="AO579" s="37"/>
      <c r="AP579" s="37">
        <v>0</v>
      </c>
    </row>
    <row r="580" spans="1:42" ht="20.100000000000001" customHeight="1" x14ac:dyDescent="0.2">
      <c r="D580" s="38" t="s">
        <v>101</v>
      </c>
      <c r="F580" s="39">
        <v>0</v>
      </c>
      <c r="G580" s="40"/>
      <c r="H580" s="40"/>
      <c r="I580" s="40"/>
      <c r="J580" s="39">
        <v>1</v>
      </c>
      <c r="K580" s="39">
        <v>0</v>
      </c>
      <c r="L580" s="39">
        <v>0</v>
      </c>
      <c r="M580" s="40"/>
      <c r="N580" s="39">
        <v>1</v>
      </c>
      <c r="O580" s="40"/>
      <c r="P580" s="40"/>
      <c r="Q580" s="40"/>
      <c r="R580" s="39">
        <v>0</v>
      </c>
      <c r="S580" s="39">
        <v>1</v>
      </c>
      <c r="T580" s="39">
        <v>0</v>
      </c>
      <c r="U580" s="39">
        <v>0</v>
      </c>
      <c r="V580" s="39">
        <v>0</v>
      </c>
      <c r="W580" s="40"/>
      <c r="X580" s="39">
        <v>0</v>
      </c>
      <c r="Y580" s="39">
        <v>0</v>
      </c>
      <c r="Z580" s="39">
        <v>0</v>
      </c>
      <c r="AA580" s="39">
        <v>0</v>
      </c>
      <c r="AB580" s="39">
        <v>0</v>
      </c>
      <c r="AC580" s="39">
        <v>0</v>
      </c>
      <c r="AD580" s="39">
        <v>0</v>
      </c>
      <c r="AE580" s="40"/>
      <c r="AF580" s="39">
        <v>1</v>
      </c>
      <c r="AG580" s="40"/>
      <c r="AH580" s="40"/>
      <c r="AI580" s="40"/>
      <c r="AJ580" s="39">
        <v>0</v>
      </c>
      <c r="AK580" s="40"/>
      <c r="AL580" s="40"/>
      <c r="AM580" s="40"/>
      <c r="AN580" s="39">
        <v>0</v>
      </c>
      <c r="AO580" s="40"/>
      <c r="AP580" s="39">
        <v>0</v>
      </c>
    </row>
    <row r="581" spans="1:42" ht="20.100000000000001" customHeight="1" x14ac:dyDescent="0.2">
      <c r="D581" s="2" t="s">
        <v>115</v>
      </c>
      <c r="F581" s="37">
        <v>0</v>
      </c>
      <c r="G581" s="37"/>
      <c r="H581" s="37"/>
      <c r="I581" s="37"/>
      <c r="J581" s="37">
        <v>1</v>
      </c>
      <c r="K581" s="37">
        <v>0</v>
      </c>
      <c r="L581" s="37">
        <v>0</v>
      </c>
      <c r="M581" s="37"/>
      <c r="N581" s="37">
        <v>1</v>
      </c>
      <c r="O581" s="37"/>
      <c r="P581" s="37"/>
      <c r="Q581" s="37"/>
      <c r="R581" s="37">
        <v>0</v>
      </c>
      <c r="S581" s="37">
        <v>0</v>
      </c>
      <c r="T581" s="37">
        <v>0</v>
      </c>
      <c r="U581" s="37">
        <v>0</v>
      </c>
      <c r="V581" s="37">
        <v>0</v>
      </c>
      <c r="W581" s="37"/>
      <c r="X581" s="37">
        <v>0</v>
      </c>
      <c r="Y581" s="37">
        <v>0</v>
      </c>
      <c r="Z581" s="37">
        <v>0</v>
      </c>
      <c r="AA581" s="37">
        <v>0</v>
      </c>
      <c r="AB581" s="37">
        <v>0</v>
      </c>
      <c r="AC581" s="37">
        <v>0</v>
      </c>
      <c r="AD581" s="37">
        <v>0</v>
      </c>
      <c r="AE581" s="37"/>
      <c r="AF581" s="37">
        <v>0</v>
      </c>
      <c r="AG581" s="37"/>
      <c r="AH581" s="37"/>
      <c r="AI581" s="37"/>
      <c r="AJ581" s="37">
        <v>1</v>
      </c>
      <c r="AK581" s="37"/>
      <c r="AL581" s="37"/>
      <c r="AM581" s="37"/>
      <c r="AN581" s="37">
        <v>0</v>
      </c>
      <c r="AO581" s="37"/>
      <c r="AP581" s="37">
        <v>0</v>
      </c>
    </row>
    <row r="582" spans="1:42" ht="20.100000000000001" customHeight="1" x14ac:dyDescent="0.2">
      <c r="D582" s="38" t="s">
        <v>116</v>
      </c>
      <c r="F582" s="39">
        <v>0</v>
      </c>
      <c r="G582" s="40"/>
      <c r="H582" s="40"/>
      <c r="I582" s="40"/>
      <c r="J582" s="39">
        <v>0</v>
      </c>
      <c r="K582" s="39">
        <v>0</v>
      </c>
      <c r="L582" s="39">
        <v>0</v>
      </c>
      <c r="M582" s="40"/>
      <c r="N582" s="39">
        <v>0</v>
      </c>
      <c r="O582" s="40"/>
      <c r="P582" s="40"/>
      <c r="Q582" s="40"/>
      <c r="R582" s="39">
        <v>0</v>
      </c>
      <c r="S582" s="39">
        <v>0</v>
      </c>
      <c r="T582" s="39">
        <v>0</v>
      </c>
      <c r="U582" s="39">
        <v>0</v>
      </c>
      <c r="V582" s="39">
        <v>0</v>
      </c>
      <c r="W582" s="40"/>
      <c r="X582" s="39">
        <v>0</v>
      </c>
      <c r="Y582" s="39">
        <v>0</v>
      </c>
      <c r="Z582" s="39">
        <v>0</v>
      </c>
      <c r="AA582" s="39">
        <v>0</v>
      </c>
      <c r="AB582" s="39">
        <v>0</v>
      </c>
      <c r="AC582" s="39">
        <v>0</v>
      </c>
      <c r="AD582" s="39">
        <v>0</v>
      </c>
      <c r="AE582" s="40"/>
      <c r="AF582" s="39">
        <v>0</v>
      </c>
      <c r="AG582" s="40"/>
      <c r="AH582" s="40"/>
      <c r="AI582" s="40"/>
      <c r="AJ582" s="39">
        <v>0</v>
      </c>
      <c r="AK582" s="40"/>
      <c r="AL582" s="40"/>
      <c r="AM582" s="40"/>
      <c r="AN582" s="39">
        <v>0</v>
      </c>
      <c r="AO582" s="40"/>
      <c r="AP582" s="39">
        <v>0</v>
      </c>
    </row>
    <row r="583" spans="1:42" ht="20.100000000000001" customHeight="1" x14ac:dyDescent="0.2">
      <c r="D583" s="2" t="s">
        <v>117</v>
      </c>
      <c r="F583" s="37">
        <v>0</v>
      </c>
      <c r="G583" s="37"/>
      <c r="H583" s="37"/>
      <c r="I583" s="37"/>
      <c r="J583" s="37">
        <v>0</v>
      </c>
      <c r="K583" s="37">
        <v>0</v>
      </c>
      <c r="L583" s="37">
        <v>0</v>
      </c>
      <c r="M583" s="37"/>
      <c r="N583" s="37">
        <v>0</v>
      </c>
      <c r="O583" s="37"/>
      <c r="P583" s="37"/>
      <c r="Q583" s="37"/>
      <c r="R583" s="37">
        <v>0</v>
      </c>
      <c r="S583" s="37">
        <v>0</v>
      </c>
      <c r="T583" s="37">
        <v>0</v>
      </c>
      <c r="U583" s="37">
        <v>0</v>
      </c>
      <c r="V583" s="37">
        <v>0</v>
      </c>
      <c r="W583" s="37"/>
      <c r="X583" s="37">
        <v>0</v>
      </c>
      <c r="Y583" s="37">
        <v>0</v>
      </c>
      <c r="Z583" s="37">
        <v>0</v>
      </c>
      <c r="AA583" s="37">
        <v>0</v>
      </c>
      <c r="AB583" s="37">
        <v>0</v>
      </c>
      <c r="AC583" s="37">
        <v>0</v>
      </c>
      <c r="AD583" s="37">
        <v>0</v>
      </c>
      <c r="AE583" s="37"/>
      <c r="AF583" s="37">
        <v>0</v>
      </c>
      <c r="AG583" s="37"/>
      <c r="AH583" s="37"/>
      <c r="AI583" s="37"/>
      <c r="AJ583" s="37">
        <v>0</v>
      </c>
      <c r="AK583" s="37"/>
      <c r="AL583" s="37"/>
      <c r="AM583" s="37"/>
      <c r="AN583" s="37">
        <v>0</v>
      </c>
      <c r="AO583" s="37"/>
      <c r="AP583" s="37">
        <v>0</v>
      </c>
    </row>
    <row r="584" spans="1:42"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row>
    <row r="585" spans="1:42" s="1" customFormat="1" ht="20.100000000000001" customHeight="1" x14ac:dyDescent="0.2">
      <c r="A585" s="3"/>
      <c r="B585" s="6"/>
      <c r="C585" s="42" t="s">
        <v>180</v>
      </c>
      <c r="D585" s="42"/>
      <c r="E585" s="5"/>
      <c r="F585" s="44">
        <v>0</v>
      </c>
      <c r="G585" s="45"/>
      <c r="H585" s="45"/>
      <c r="I585" s="45"/>
      <c r="J585" s="44">
        <v>2</v>
      </c>
      <c r="K585" s="44">
        <v>0</v>
      </c>
      <c r="L585" s="44">
        <v>0</v>
      </c>
      <c r="M585" s="45"/>
      <c r="N585" s="44">
        <v>2</v>
      </c>
      <c r="O585" s="45"/>
      <c r="P585" s="45"/>
      <c r="Q585" s="45"/>
      <c r="R585" s="44">
        <v>0</v>
      </c>
      <c r="S585" s="44">
        <v>1</v>
      </c>
      <c r="T585" s="44">
        <v>0</v>
      </c>
      <c r="U585" s="44">
        <v>0</v>
      </c>
      <c r="V585" s="44">
        <v>0</v>
      </c>
      <c r="W585" s="45"/>
      <c r="X585" s="44">
        <v>0</v>
      </c>
      <c r="Y585" s="44">
        <v>0</v>
      </c>
      <c r="Z585" s="44">
        <v>0</v>
      </c>
      <c r="AA585" s="44">
        <v>0</v>
      </c>
      <c r="AB585" s="44">
        <v>0</v>
      </c>
      <c r="AC585" s="44">
        <v>0</v>
      </c>
      <c r="AD585" s="44">
        <v>0</v>
      </c>
      <c r="AE585" s="45"/>
      <c r="AF585" s="44">
        <v>1</v>
      </c>
      <c r="AG585" s="45"/>
      <c r="AH585" s="45"/>
      <c r="AI585" s="45"/>
      <c r="AJ585" s="44">
        <v>1</v>
      </c>
      <c r="AK585" s="45"/>
      <c r="AL585" s="45"/>
      <c r="AM585" s="45"/>
      <c r="AN585" s="44">
        <v>0</v>
      </c>
      <c r="AO585" s="45"/>
      <c r="AP585" s="44">
        <v>0</v>
      </c>
    </row>
    <row r="586" spans="1:42"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row>
    <row r="587" spans="1:42" s="1" customFormat="1" ht="20.100000000000001" customHeight="1" x14ac:dyDescent="0.25">
      <c r="A587" s="3"/>
      <c r="B587" s="49" t="s">
        <v>310</v>
      </c>
      <c r="C587" s="50"/>
      <c r="D587" s="50"/>
      <c r="E587" s="5"/>
      <c r="F587" s="51">
        <v>0</v>
      </c>
      <c r="G587" s="52"/>
      <c r="H587" s="52"/>
      <c r="I587" s="52"/>
      <c r="J587" s="51">
        <v>2</v>
      </c>
      <c r="K587" s="51">
        <v>0</v>
      </c>
      <c r="L587" s="51">
        <v>0</v>
      </c>
      <c r="M587" s="52"/>
      <c r="N587" s="51">
        <v>2</v>
      </c>
      <c r="O587" s="52"/>
      <c r="P587" s="52"/>
      <c r="Q587" s="52"/>
      <c r="R587" s="51">
        <v>0</v>
      </c>
      <c r="S587" s="51">
        <v>1</v>
      </c>
      <c r="T587" s="51">
        <v>0</v>
      </c>
      <c r="U587" s="51">
        <v>0</v>
      </c>
      <c r="V587" s="51">
        <v>0</v>
      </c>
      <c r="W587" s="52"/>
      <c r="X587" s="51">
        <v>0</v>
      </c>
      <c r="Y587" s="51">
        <v>0</v>
      </c>
      <c r="Z587" s="51">
        <v>0</v>
      </c>
      <c r="AA587" s="51">
        <v>0</v>
      </c>
      <c r="AB587" s="51">
        <v>0</v>
      </c>
      <c r="AC587" s="51">
        <v>0</v>
      </c>
      <c r="AD587" s="51">
        <v>0</v>
      </c>
      <c r="AE587" s="52"/>
      <c r="AF587" s="51">
        <v>1</v>
      </c>
      <c r="AG587" s="52"/>
      <c r="AH587" s="52"/>
      <c r="AI587" s="52"/>
      <c r="AJ587" s="51">
        <v>1</v>
      </c>
      <c r="AK587" s="52"/>
      <c r="AL587" s="52"/>
      <c r="AM587" s="52"/>
      <c r="AN587" s="51">
        <v>0</v>
      </c>
      <c r="AO587" s="52"/>
      <c r="AP587" s="51">
        <v>0</v>
      </c>
    </row>
    <row r="588" spans="1:42"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row>
    <row r="589" spans="1:42"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row>
    <row r="590" spans="1:42"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row>
    <row r="591" spans="1:42" ht="20.100000000000001" customHeight="1" x14ac:dyDescent="0.2">
      <c r="D591" s="2" t="s">
        <v>124</v>
      </c>
      <c r="F591" s="37">
        <v>0</v>
      </c>
      <c r="G591" s="37"/>
      <c r="H591" s="37"/>
      <c r="I591" s="37"/>
      <c r="J591" s="37">
        <v>0</v>
      </c>
      <c r="K591" s="37">
        <v>0</v>
      </c>
      <c r="L591" s="37">
        <v>0</v>
      </c>
      <c r="M591" s="37"/>
      <c r="N591" s="37">
        <v>0</v>
      </c>
      <c r="O591" s="37"/>
      <c r="P591" s="37"/>
      <c r="Q591" s="37"/>
      <c r="R591" s="37">
        <v>0</v>
      </c>
      <c r="S591" s="37">
        <v>0</v>
      </c>
      <c r="T591" s="37">
        <v>0</v>
      </c>
      <c r="U591" s="37">
        <v>0</v>
      </c>
      <c r="V591" s="37">
        <v>0</v>
      </c>
      <c r="W591" s="37"/>
      <c r="X591" s="37">
        <v>0</v>
      </c>
      <c r="Y591" s="37">
        <v>0</v>
      </c>
      <c r="Z591" s="37">
        <v>0</v>
      </c>
      <c r="AA591" s="37">
        <v>0</v>
      </c>
      <c r="AB591" s="37">
        <v>0</v>
      </c>
      <c r="AC591" s="37">
        <v>0</v>
      </c>
      <c r="AD591" s="37">
        <v>0</v>
      </c>
      <c r="AE591" s="37"/>
      <c r="AF591" s="37">
        <v>0</v>
      </c>
      <c r="AG591" s="37"/>
      <c r="AH591" s="37"/>
      <c r="AI591" s="37"/>
      <c r="AJ591" s="37">
        <v>0</v>
      </c>
      <c r="AK591" s="37"/>
      <c r="AL591" s="37"/>
      <c r="AM591" s="37"/>
      <c r="AN591" s="37">
        <v>0</v>
      </c>
      <c r="AO591" s="37"/>
      <c r="AP591" s="37">
        <v>0</v>
      </c>
    </row>
    <row r="592" spans="1:42" ht="20.100000000000001" customHeight="1" x14ac:dyDescent="0.2">
      <c r="D592" s="38" t="s">
        <v>173</v>
      </c>
      <c r="F592" s="39">
        <v>1</v>
      </c>
      <c r="G592" s="40"/>
      <c r="H592" s="40"/>
      <c r="I592" s="40"/>
      <c r="J592" s="39">
        <v>0</v>
      </c>
      <c r="K592" s="39">
        <v>0</v>
      </c>
      <c r="L592" s="39">
        <v>0</v>
      </c>
      <c r="M592" s="40"/>
      <c r="N592" s="39">
        <v>0</v>
      </c>
      <c r="O592" s="40"/>
      <c r="P592" s="40"/>
      <c r="Q592" s="40"/>
      <c r="R592" s="39">
        <v>0</v>
      </c>
      <c r="S592" s="39">
        <v>0</v>
      </c>
      <c r="T592" s="39">
        <v>0</v>
      </c>
      <c r="U592" s="39">
        <v>0</v>
      </c>
      <c r="V592" s="39">
        <v>0</v>
      </c>
      <c r="W592" s="40"/>
      <c r="X592" s="39">
        <v>0</v>
      </c>
      <c r="Y592" s="39">
        <v>0</v>
      </c>
      <c r="Z592" s="39">
        <v>0</v>
      </c>
      <c r="AA592" s="39">
        <v>0</v>
      </c>
      <c r="AB592" s="39">
        <v>0</v>
      </c>
      <c r="AC592" s="39">
        <v>0</v>
      </c>
      <c r="AD592" s="39">
        <v>0</v>
      </c>
      <c r="AE592" s="40"/>
      <c r="AF592" s="39">
        <v>0</v>
      </c>
      <c r="AG592" s="40"/>
      <c r="AH592" s="40"/>
      <c r="AI592" s="40"/>
      <c r="AJ592" s="39">
        <v>1</v>
      </c>
      <c r="AK592" s="40"/>
      <c r="AL592" s="40"/>
      <c r="AM592" s="40"/>
      <c r="AN592" s="39">
        <v>0</v>
      </c>
      <c r="AO592" s="40"/>
      <c r="AP592" s="39">
        <v>0</v>
      </c>
    </row>
    <row r="593" spans="1:42" ht="20.100000000000001" customHeight="1" x14ac:dyDescent="0.2">
      <c r="D593" s="2" t="s">
        <v>100</v>
      </c>
      <c r="F593" s="37">
        <v>0</v>
      </c>
      <c r="G593" s="37"/>
      <c r="H593" s="37"/>
      <c r="I593" s="37"/>
      <c r="J593" s="37">
        <v>0</v>
      </c>
      <c r="K593" s="37">
        <v>0</v>
      </c>
      <c r="L593" s="37">
        <v>0</v>
      </c>
      <c r="M593" s="37"/>
      <c r="N593" s="37">
        <v>0</v>
      </c>
      <c r="O593" s="37"/>
      <c r="P593" s="37"/>
      <c r="Q593" s="37"/>
      <c r="R593" s="37">
        <v>0</v>
      </c>
      <c r="S593" s="37">
        <v>0</v>
      </c>
      <c r="T593" s="37">
        <v>0</v>
      </c>
      <c r="U593" s="37">
        <v>0</v>
      </c>
      <c r="V593" s="37">
        <v>0</v>
      </c>
      <c r="W593" s="37"/>
      <c r="X593" s="37">
        <v>0</v>
      </c>
      <c r="Y593" s="37">
        <v>0</v>
      </c>
      <c r="Z593" s="37">
        <v>0</v>
      </c>
      <c r="AA593" s="37">
        <v>0</v>
      </c>
      <c r="AB593" s="37">
        <v>0</v>
      </c>
      <c r="AC593" s="37">
        <v>0</v>
      </c>
      <c r="AD593" s="37">
        <v>0</v>
      </c>
      <c r="AE593" s="37"/>
      <c r="AF593" s="37">
        <v>0</v>
      </c>
      <c r="AG593" s="37"/>
      <c r="AH593" s="37"/>
      <c r="AI593" s="37"/>
      <c r="AJ593" s="37">
        <v>0</v>
      </c>
      <c r="AK593" s="37"/>
      <c r="AL593" s="37"/>
      <c r="AM593" s="37"/>
      <c r="AN593" s="37">
        <v>0</v>
      </c>
      <c r="AO593" s="37"/>
      <c r="AP593" s="37">
        <v>0</v>
      </c>
    </row>
    <row r="594" spans="1:42" ht="20.100000000000001" customHeight="1" x14ac:dyDescent="0.2">
      <c r="D594" s="38" t="s">
        <v>174</v>
      </c>
      <c r="F594" s="39">
        <v>0</v>
      </c>
      <c r="G594" s="40"/>
      <c r="H594" s="40"/>
      <c r="I594" s="40"/>
      <c r="J594" s="39">
        <v>0</v>
      </c>
      <c r="K594" s="39">
        <v>0</v>
      </c>
      <c r="L594" s="39">
        <v>0</v>
      </c>
      <c r="M594" s="40"/>
      <c r="N594" s="39">
        <v>0</v>
      </c>
      <c r="O594" s="40"/>
      <c r="P594" s="40"/>
      <c r="Q594" s="40"/>
      <c r="R594" s="39">
        <v>0</v>
      </c>
      <c r="S594" s="39">
        <v>0</v>
      </c>
      <c r="T594" s="39">
        <v>0</v>
      </c>
      <c r="U594" s="39">
        <v>0</v>
      </c>
      <c r="V594" s="39">
        <v>0</v>
      </c>
      <c r="W594" s="40"/>
      <c r="X594" s="39">
        <v>0</v>
      </c>
      <c r="Y594" s="39">
        <v>0</v>
      </c>
      <c r="Z594" s="39">
        <v>0</v>
      </c>
      <c r="AA594" s="39">
        <v>0</v>
      </c>
      <c r="AB594" s="39">
        <v>0</v>
      </c>
      <c r="AC594" s="39">
        <v>0</v>
      </c>
      <c r="AD594" s="39">
        <v>0</v>
      </c>
      <c r="AE594" s="40"/>
      <c r="AF594" s="39">
        <v>0</v>
      </c>
      <c r="AG594" s="40"/>
      <c r="AH594" s="40"/>
      <c r="AI594" s="40"/>
      <c r="AJ594" s="39">
        <v>0</v>
      </c>
      <c r="AK594" s="40"/>
      <c r="AL594" s="40"/>
      <c r="AM594" s="40"/>
      <c r="AN594" s="39">
        <v>0</v>
      </c>
      <c r="AO594" s="40"/>
      <c r="AP594" s="39">
        <v>0</v>
      </c>
    </row>
    <row r="595" spans="1:42" ht="20.100000000000001" customHeight="1" x14ac:dyDescent="0.2">
      <c r="D595" s="2" t="s">
        <v>102</v>
      </c>
      <c r="F595" s="37">
        <v>0</v>
      </c>
      <c r="G595" s="37"/>
      <c r="H595" s="37"/>
      <c r="I595" s="37"/>
      <c r="J595" s="37">
        <v>0</v>
      </c>
      <c r="K595" s="37">
        <v>0</v>
      </c>
      <c r="L595" s="37">
        <v>0</v>
      </c>
      <c r="M595" s="37"/>
      <c r="N595" s="37">
        <v>0</v>
      </c>
      <c r="O595" s="37"/>
      <c r="P595" s="37"/>
      <c r="Q595" s="37"/>
      <c r="R595" s="37">
        <v>0</v>
      </c>
      <c r="S595" s="37">
        <v>0</v>
      </c>
      <c r="T595" s="37">
        <v>0</v>
      </c>
      <c r="U595" s="37">
        <v>0</v>
      </c>
      <c r="V595" s="37">
        <v>0</v>
      </c>
      <c r="W595" s="37"/>
      <c r="X595" s="37">
        <v>0</v>
      </c>
      <c r="Y595" s="37">
        <v>0</v>
      </c>
      <c r="Z595" s="37">
        <v>0</v>
      </c>
      <c r="AA595" s="37">
        <v>0</v>
      </c>
      <c r="AB595" s="37">
        <v>0</v>
      </c>
      <c r="AC595" s="37">
        <v>0</v>
      </c>
      <c r="AD595" s="37">
        <v>0</v>
      </c>
      <c r="AE595" s="37"/>
      <c r="AF595" s="37">
        <v>0</v>
      </c>
      <c r="AG595" s="37"/>
      <c r="AH595" s="37"/>
      <c r="AI595" s="37"/>
      <c r="AJ595" s="37">
        <v>0</v>
      </c>
      <c r="AK595" s="37"/>
      <c r="AL595" s="37"/>
      <c r="AM595" s="37"/>
      <c r="AN595" s="37">
        <v>0</v>
      </c>
      <c r="AO595" s="37"/>
      <c r="AP595" s="37">
        <v>0</v>
      </c>
    </row>
    <row r="596" spans="1:42" ht="20.100000000000001" customHeight="1" x14ac:dyDescent="0.2">
      <c r="D596" s="38" t="s">
        <v>103</v>
      </c>
      <c r="F596" s="39">
        <v>0</v>
      </c>
      <c r="G596" s="40"/>
      <c r="H596" s="40"/>
      <c r="I596" s="40"/>
      <c r="J596" s="39">
        <v>0</v>
      </c>
      <c r="K596" s="39">
        <v>0</v>
      </c>
      <c r="L596" s="39">
        <v>0</v>
      </c>
      <c r="M596" s="40"/>
      <c r="N596" s="39">
        <v>0</v>
      </c>
      <c r="O596" s="40"/>
      <c r="P596" s="40"/>
      <c r="Q596" s="40"/>
      <c r="R596" s="39">
        <v>0</v>
      </c>
      <c r="S596" s="39">
        <v>0</v>
      </c>
      <c r="T596" s="39">
        <v>0</v>
      </c>
      <c r="U596" s="39">
        <v>0</v>
      </c>
      <c r="V596" s="39">
        <v>0</v>
      </c>
      <c r="W596" s="40"/>
      <c r="X596" s="39">
        <v>0</v>
      </c>
      <c r="Y596" s="39">
        <v>0</v>
      </c>
      <c r="Z596" s="39">
        <v>0</v>
      </c>
      <c r="AA596" s="39">
        <v>0</v>
      </c>
      <c r="AB596" s="39">
        <v>0</v>
      </c>
      <c r="AC596" s="39">
        <v>0</v>
      </c>
      <c r="AD596" s="39">
        <v>0</v>
      </c>
      <c r="AE596" s="40"/>
      <c r="AF596" s="39">
        <v>0</v>
      </c>
      <c r="AG596" s="40"/>
      <c r="AH596" s="40"/>
      <c r="AI596" s="40"/>
      <c r="AJ596" s="39">
        <v>0</v>
      </c>
      <c r="AK596" s="40"/>
      <c r="AL596" s="40"/>
      <c r="AM596" s="40"/>
      <c r="AN596" s="39">
        <v>0</v>
      </c>
      <c r="AO596" s="40"/>
      <c r="AP596" s="39">
        <v>0</v>
      </c>
    </row>
    <row r="597" spans="1:42" ht="20.100000000000001" customHeight="1" x14ac:dyDescent="0.2">
      <c r="B597" s="5"/>
      <c r="D597" s="2" t="s">
        <v>104</v>
      </c>
      <c r="F597" s="37">
        <v>0</v>
      </c>
      <c r="G597" s="37"/>
      <c r="H597" s="37"/>
      <c r="I597" s="37"/>
      <c r="J597" s="37">
        <v>0</v>
      </c>
      <c r="K597" s="37">
        <v>0</v>
      </c>
      <c r="L597" s="37">
        <v>0</v>
      </c>
      <c r="M597" s="37"/>
      <c r="N597" s="37">
        <v>0</v>
      </c>
      <c r="O597" s="37"/>
      <c r="P597" s="37"/>
      <c r="Q597" s="37"/>
      <c r="R597" s="37">
        <v>0</v>
      </c>
      <c r="S597" s="37">
        <v>0</v>
      </c>
      <c r="T597" s="37">
        <v>0</v>
      </c>
      <c r="U597" s="37">
        <v>0</v>
      </c>
      <c r="V597" s="37">
        <v>0</v>
      </c>
      <c r="W597" s="37"/>
      <c r="X597" s="37">
        <v>0</v>
      </c>
      <c r="Y597" s="37">
        <v>0</v>
      </c>
      <c r="Z597" s="37">
        <v>0</v>
      </c>
      <c r="AA597" s="37">
        <v>0</v>
      </c>
      <c r="AB597" s="37">
        <v>0</v>
      </c>
      <c r="AC597" s="37">
        <v>0</v>
      </c>
      <c r="AD597" s="37">
        <v>0</v>
      </c>
      <c r="AE597" s="37"/>
      <c r="AF597" s="37">
        <v>0</v>
      </c>
      <c r="AG597" s="37"/>
      <c r="AH597" s="37"/>
      <c r="AI597" s="37"/>
      <c r="AJ597" s="37">
        <v>0</v>
      </c>
      <c r="AK597" s="37"/>
      <c r="AL597" s="37"/>
      <c r="AM597" s="37"/>
      <c r="AN597" s="37">
        <v>0</v>
      </c>
      <c r="AO597" s="37"/>
      <c r="AP597" s="37">
        <v>0</v>
      </c>
    </row>
    <row r="598" spans="1:42" ht="20.100000000000001" customHeight="1" x14ac:dyDescent="0.2">
      <c r="B598" s="5"/>
      <c r="D598" s="38" t="s">
        <v>105</v>
      </c>
      <c r="F598" s="39">
        <v>0</v>
      </c>
      <c r="G598" s="40"/>
      <c r="H598" s="40"/>
      <c r="I598" s="40"/>
      <c r="J598" s="39">
        <v>0</v>
      </c>
      <c r="K598" s="39">
        <v>0</v>
      </c>
      <c r="L598" s="39">
        <v>0</v>
      </c>
      <c r="M598" s="40"/>
      <c r="N598" s="39">
        <v>0</v>
      </c>
      <c r="O598" s="40"/>
      <c r="P598" s="40"/>
      <c r="Q598" s="40"/>
      <c r="R598" s="39">
        <v>0</v>
      </c>
      <c r="S598" s="39">
        <v>0</v>
      </c>
      <c r="T598" s="39">
        <v>0</v>
      </c>
      <c r="U598" s="39">
        <v>0</v>
      </c>
      <c r="V598" s="39">
        <v>0</v>
      </c>
      <c r="W598" s="40"/>
      <c r="X598" s="39">
        <v>0</v>
      </c>
      <c r="Y598" s="39">
        <v>0</v>
      </c>
      <c r="Z598" s="39">
        <v>0</v>
      </c>
      <c r="AA598" s="39">
        <v>0</v>
      </c>
      <c r="AB598" s="39">
        <v>0</v>
      </c>
      <c r="AC598" s="39">
        <v>0</v>
      </c>
      <c r="AD598" s="39">
        <v>0</v>
      </c>
      <c r="AE598" s="40"/>
      <c r="AF598" s="39">
        <v>0</v>
      </c>
      <c r="AG598" s="40"/>
      <c r="AH598" s="40"/>
      <c r="AI598" s="40"/>
      <c r="AJ598" s="39">
        <v>0</v>
      </c>
      <c r="AK598" s="40"/>
      <c r="AL598" s="40"/>
      <c r="AM598" s="40"/>
      <c r="AN598" s="39">
        <v>0</v>
      </c>
      <c r="AO598" s="40"/>
      <c r="AP598" s="39">
        <v>0</v>
      </c>
    </row>
    <row r="599" spans="1:42" ht="20.100000000000001" customHeight="1" x14ac:dyDescent="0.2">
      <c r="B599" s="5"/>
      <c r="D599" s="41" t="s">
        <v>183</v>
      </c>
      <c r="F599" s="40">
        <v>0</v>
      </c>
      <c r="G599" s="40"/>
      <c r="H599" s="40"/>
      <c r="I599" s="40"/>
      <c r="J599" s="40">
        <v>0</v>
      </c>
      <c r="K599" s="40">
        <v>0</v>
      </c>
      <c r="L599" s="40">
        <v>0</v>
      </c>
      <c r="M599" s="40"/>
      <c r="N599" s="40">
        <v>0</v>
      </c>
      <c r="O599" s="40"/>
      <c r="P599" s="40"/>
      <c r="Q599" s="40"/>
      <c r="R599" s="40">
        <v>0</v>
      </c>
      <c r="S599" s="40">
        <v>0</v>
      </c>
      <c r="T599" s="40">
        <v>0</v>
      </c>
      <c r="U599" s="40">
        <v>0</v>
      </c>
      <c r="V599" s="40">
        <v>0</v>
      </c>
      <c r="W599" s="40"/>
      <c r="X599" s="40">
        <v>0</v>
      </c>
      <c r="Y599" s="40">
        <v>0</v>
      </c>
      <c r="Z599" s="40">
        <v>0</v>
      </c>
      <c r="AA599" s="40">
        <v>0</v>
      </c>
      <c r="AB599" s="40">
        <v>0</v>
      </c>
      <c r="AC599" s="40">
        <v>0</v>
      </c>
      <c r="AD599" s="40">
        <v>0</v>
      </c>
      <c r="AE599" s="40"/>
      <c r="AF599" s="40">
        <v>0</v>
      </c>
      <c r="AG599" s="40"/>
      <c r="AH599" s="40"/>
      <c r="AI599" s="40"/>
      <c r="AJ599" s="40">
        <v>0</v>
      </c>
      <c r="AK599" s="40"/>
      <c r="AL599" s="40"/>
      <c r="AM599" s="40"/>
      <c r="AN599" s="40">
        <v>0</v>
      </c>
      <c r="AO599" s="40"/>
      <c r="AP599" s="40">
        <v>0</v>
      </c>
    </row>
    <row r="600" spans="1:42" ht="20.100000000000001" customHeight="1" x14ac:dyDescent="0.2">
      <c r="B600" s="5"/>
      <c r="D600" s="38" t="s">
        <v>107</v>
      </c>
      <c r="F600" s="39">
        <v>0</v>
      </c>
      <c r="G600" s="40"/>
      <c r="H600" s="40"/>
      <c r="I600" s="40"/>
      <c r="J600" s="39">
        <v>1</v>
      </c>
      <c r="K600" s="39">
        <v>0</v>
      </c>
      <c r="L600" s="39">
        <v>0</v>
      </c>
      <c r="M600" s="40"/>
      <c r="N600" s="39">
        <v>1</v>
      </c>
      <c r="O600" s="40"/>
      <c r="P600" s="40"/>
      <c r="Q600" s="40"/>
      <c r="R600" s="39">
        <v>0</v>
      </c>
      <c r="S600" s="39">
        <v>0</v>
      </c>
      <c r="T600" s="39">
        <v>1</v>
      </c>
      <c r="U600" s="39">
        <v>0</v>
      </c>
      <c r="V600" s="39">
        <v>0</v>
      </c>
      <c r="W600" s="40"/>
      <c r="X600" s="39">
        <v>0</v>
      </c>
      <c r="Y600" s="39">
        <v>0</v>
      </c>
      <c r="Z600" s="39">
        <v>0</v>
      </c>
      <c r="AA600" s="39">
        <v>0</v>
      </c>
      <c r="AB600" s="39">
        <v>0</v>
      </c>
      <c r="AC600" s="39">
        <v>0</v>
      </c>
      <c r="AD600" s="39">
        <v>0</v>
      </c>
      <c r="AE600" s="40"/>
      <c r="AF600" s="39">
        <v>1</v>
      </c>
      <c r="AG600" s="40"/>
      <c r="AH600" s="40"/>
      <c r="AI600" s="40"/>
      <c r="AJ600" s="39">
        <v>0</v>
      </c>
      <c r="AK600" s="40"/>
      <c r="AL600" s="40"/>
      <c r="AM600" s="40"/>
      <c r="AN600" s="39">
        <v>0</v>
      </c>
      <c r="AO600" s="40"/>
      <c r="AP600" s="39">
        <v>0</v>
      </c>
    </row>
    <row r="601" spans="1:42"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row>
    <row r="602" spans="1:42" s="1" customFormat="1" ht="20.100000000000001" customHeight="1" x14ac:dyDescent="0.2">
      <c r="A602" s="3"/>
      <c r="B602" s="6"/>
      <c r="C602" s="42" t="s">
        <v>180</v>
      </c>
      <c r="D602" s="42"/>
      <c r="E602" s="5"/>
      <c r="F602" s="44">
        <v>1</v>
      </c>
      <c r="G602" s="45"/>
      <c r="H602" s="45"/>
      <c r="I602" s="45"/>
      <c r="J602" s="44">
        <v>1</v>
      </c>
      <c r="K602" s="44">
        <v>0</v>
      </c>
      <c r="L602" s="44">
        <v>0</v>
      </c>
      <c r="M602" s="45"/>
      <c r="N602" s="44">
        <v>1</v>
      </c>
      <c r="O602" s="45"/>
      <c r="P602" s="45"/>
      <c r="Q602" s="45"/>
      <c r="R602" s="44">
        <v>0</v>
      </c>
      <c r="S602" s="44">
        <v>0</v>
      </c>
      <c r="T602" s="44">
        <v>1</v>
      </c>
      <c r="U602" s="44">
        <v>0</v>
      </c>
      <c r="V602" s="44">
        <v>0</v>
      </c>
      <c r="W602" s="45"/>
      <c r="X602" s="44">
        <v>0</v>
      </c>
      <c r="Y602" s="44">
        <v>0</v>
      </c>
      <c r="Z602" s="44">
        <v>0</v>
      </c>
      <c r="AA602" s="44">
        <v>0</v>
      </c>
      <c r="AB602" s="44">
        <v>0</v>
      </c>
      <c r="AC602" s="44">
        <v>0</v>
      </c>
      <c r="AD602" s="44">
        <v>0</v>
      </c>
      <c r="AE602" s="45"/>
      <c r="AF602" s="44">
        <v>1</v>
      </c>
      <c r="AG602" s="45"/>
      <c r="AH602" s="45"/>
      <c r="AI602" s="45"/>
      <c r="AJ602" s="44">
        <v>1</v>
      </c>
      <c r="AK602" s="45"/>
      <c r="AL602" s="45"/>
      <c r="AM602" s="45"/>
      <c r="AN602" s="44">
        <v>0</v>
      </c>
      <c r="AO602" s="45"/>
      <c r="AP602" s="44">
        <v>0</v>
      </c>
    </row>
    <row r="603" spans="1:42"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row>
    <row r="604" spans="1:42" s="1" customFormat="1" ht="20.100000000000001" customHeight="1" x14ac:dyDescent="0.25">
      <c r="A604" s="3"/>
      <c r="B604" s="49" t="s">
        <v>312</v>
      </c>
      <c r="C604" s="50"/>
      <c r="D604" s="50"/>
      <c r="E604" s="5"/>
      <c r="F604" s="51">
        <v>1</v>
      </c>
      <c r="G604" s="52"/>
      <c r="H604" s="52"/>
      <c r="I604" s="52"/>
      <c r="J604" s="51">
        <v>1</v>
      </c>
      <c r="K604" s="51">
        <v>0</v>
      </c>
      <c r="L604" s="51">
        <v>0</v>
      </c>
      <c r="M604" s="52"/>
      <c r="N604" s="51">
        <v>1</v>
      </c>
      <c r="O604" s="52"/>
      <c r="P604" s="52"/>
      <c r="Q604" s="52"/>
      <c r="R604" s="51">
        <v>0</v>
      </c>
      <c r="S604" s="51">
        <v>0</v>
      </c>
      <c r="T604" s="51">
        <v>1</v>
      </c>
      <c r="U604" s="51">
        <v>0</v>
      </c>
      <c r="V604" s="51">
        <v>0</v>
      </c>
      <c r="W604" s="52"/>
      <c r="X604" s="51">
        <v>0</v>
      </c>
      <c r="Y604" s="51">
        <v>0</v>
      </c>
      <c r="Z604" s="51">
        <v>0</v>
      </c>
      <c r="AA604" s="51">
        <v>0</v>
      </c>
      <c r="AB604" s="51">
        <v>0</v>
      </c>
      <c r="AC604" s="51">
        <v>0</v>
      </c>
      <c r="AD604" s="51">
        <v>0</v>
      </c>
      <c r="AE604" s="52"/>
      <c r="AF604" s="51">
        <v>1</v>
      </c>
      <c r="AG604" s="52"/>
      <c r="AH604" s="52"/>
      <c r="AI604" s="52"/>
      <c r="AJ604" s="51">
        <v>1</v>
      </c>
      <c r="AK604" s="52"/>
      <c r="AL604" s="52"/>
      <c r="AM604" s="52"/>
      <c r="AN604" s="51">
        <v>0</v>
      </c>
      <c r="AO604" s="52"/>
      <c r="AP604" s="51">
        <v>0</v>
      </c>
    </row>
    <row r="605" spans="1:42"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row>
    <row r="606" spans="1:42"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row>
    <row r="607" spans="1:42"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row>
    <row r="608" spans="1:42" ht="20.100000000000001" customHeight="1" x14ac:dyDescent="0.2">
      <c r="D608" s="2" t="s">
        <v>124</v>
      </c>
      <c r="F608" s="37">
        <v>0</v>
      </c>
      <c r="G608" s="37"/>
      <c r="H608" s="37"/>
      <c r="I608" s="37"/>
      <c r="J608" s="37">
        <v>0</v>
      </c>
      <c r="K608" s="37">
        <v>0</v>
      </c>
      <c r="L608" s="37">
        <v>0</v>
      </c>
      <c r="M608" s="37"/>
      <c r="N608" s="37">
        <v>0</v>
      </c>
      <c r="O608" s="37"/>
      <c r="P608" s="37"/>
      <c r="Q608" s="37"/>
      <c r="R608" s="37">
        <v>0</v>
      </c>
      <c r="S608" s="37">
        <v>0</v>
      </c>
      <c r="T608" s="37">
        <v>0</v>
      </c>
      <c r="U608" s="37">
        <v>0</v>
      </c>
      <c r="V608" s="37">
        <v>0</v>
      </c>
      <c r="W608" s="37"/>
      <c r="X608" s="37">
        <v>0</v>
      </c>
      <c r="Y608" s="37">
        <v>0</v>
      </c>
      <c r="Z608" s="37">
        <v>0</v>
      </c>
      <c r="AA608" s="37">
        <v>0</v>
      </c>
      <c r="AB608" s="37">
        <v>0</v>
      </c>
      <c r="AC608" s="37">
        <v>0</v>
      </c>
      <c r="AD608" s="37">
        <v>0</v>
      </c>
      <c r="AE608" s="37"/>
      <c r="AF608" s="37">
        <v>0</v>
      </c>
      <c r="AG608" s="37"/>
      <c r="AH608" s="37"/>
      <c r="AI608" s="37"/>
      <c r="AJ608" s="37">
        <v>0</v>
      </c>
      <c r="AK608" s="37"/>
      <c r="AL608" s="37"/>
      <c r="AM608" s="37"/>
      <c r="AN608" s="37">
        <v>0</v>
      </c>
      <c r="AO608" s="37"/>
      <c r="AP608" s="37">
        <v>0</v>
      </c>
    </row>
    <row r="609" spans="1:42" ht="20.100000000000001" customHeight="1" x14ac:dyDescent="0.2">
      <c r="D609" s="38" t="s">
        <v>173</v>
      </c>
      <c r="F609" s="39">
        <v>0</v>
      </c>
      <c r="G609" s="40"/>
      <c r="H609" s="40"/>
      <c r="I609" s="40"/>
      <c r="J609" s="39">
        <v>0</v>
      </c>
      <c r="K609" s="39">
        <v>0</v>
      </c>
      <c r="L609" s="39">
        <v>0</v>
      </c>
      <c r="M609" s="40"/>
      <c r="N609" s="39">
        <v>0</v>
      </c>
      <c r="O609" s="40"/>
      <c r="P609" s="40"/>
      <c r="Q609" s="40"/>
      <c r="R609" s="39">
        <v>0</v>
      </c>
      <c r="S609" s="39">
        <v>0</v>
      </c>
      <c r="T609" s="39">
        <v>0</v>
      </c>
      <c r="U609" s="39">
        <v>0</v>
      </c>
      <c r="V609" s="39">
        <v>0</v>
      </c>
      <c r="W609" s="40"/>
      <c r="X609" s="39">
        <v>0</v>
      </c>
      <c r="Y609" s="39">
        <v>0</v>
      </c>
      <c r="Z609" s="39">
        <v>0</v>
      </c>
      <c r="AA609" s="39">
        <v>0</v>
      </c>
      <c r="AB609" s="39">
        <v>0</v>
      </c>
      <c r="AC609" s="39">
        <v>0</v>
      </c>
      <c r="AD609" s="39">
        <v>0</v>
      </c>
      <c r="AE609" s="40"/>
      <c r="AF609" s="39">
        <v>0</v>
      </c>
      <c r="AG609" s="40"/>
      <c r="AH609" s="40"/>
      <c r="AI609" s="40"/>
      <c r="AJ609" s="39">
        <v>0</v>
      </c>
      <c r="AK609" s="40"/>
      <c r="AL609" s="40"/>
      <c r="AM609" s="40"/>
      <c r="AN609" s="39">
        <v>0</v>
      </c>
      <c r="AO609" s="40"/>
      <c r="AP609" s="39">
        <v>0</v>
      </c>
    </row>
    <row r="610" spans="1:42"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row>
    <row r="611" spans="1:42" ht="20.100000000000001" customHeight="1" x14ac:dyDescent="0.2">
      <c r="C611" s="42" t="s">
        <v>122</v>
      </c>
      <c r="D611" s="42"/>
      <c r="F611" s="44">
        <v>0</v>
      </c>
      <c r="G611" s="45"/>
      <c r="H611" s="45"/>
      <c r="I611" s="45"/>
      <c r="J611" s="44">
        <v>0</v>
      </c>
      <c r="K611" s="44">
        <v>0</v>
      </c>
      <c r="L611" s="44">
        <v>0</v>
      </c>
      <c r="M611" s="45"/>
      <c r="N611" s="44">
        <v>0</v>
      </c>
      <c r="O611" s="45"/>
      <c r="P611" s="45"/>
      <c r="Q611" s="45"/>
      <c r="R611" s="44">
        <v>0</v>
      </c>
      <c r="S611" s="44">
        <v>0</v>
      </c>
      <c r="T611" s="44">
        <v>0</v>
      </c>
      <c r="U611" s="44">
        <v>0</v>
      </c>
      <c r="V611" s="44">
        <v>0</v>
      </c>
      <c r="W611" s="45"/>
      <c r="X611" s="44">
        <v>0</v>
      </c>
      <c r="Y611" s="44">
        <v>0</v>
      </c>
      <c r="Z611" s="44">
        <v>0</v>
      </c>
      <c r="AA611" s="44">
        <v>0</v>
      </c>
      <c r="AB611" s="44">
        <v>0</v>
      </c>
      <c r="AC611" s="44">
        <v>0</v>
      </c>
      <c r="AD611" s="44">
        <v>0</v>
      </c>
      <c r="AE611" s="45"/>
      <c r="AF611" s="44">
        <v>0</v>
      </c>
      <c r="AG611" s="45"/>
      <c r="AH611" s="45"/>
      <c r="AI611" s="45"/>
      <c r="AJ611" s="44">
        <v>0</v>
      </c>
      <c r="AK611" s="45"/>
      <c r="AL611" s="45"/>
      <c r="AM611" s="45"/>
      <c r="AN611" s="44">
        <v>0</v>
      </c>
      <c r="AO611" s="45"/>
      <c r="AP611" s="44">
        <v>0</v>
      </c>
    </row>
    <row r="612" spans="1:42"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row>
    <row r="613" spans="1:42"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row>
    <row r="614" spans="1:42" ht="20.100000000000001" customHeight="1" x14ac:dyDescent="0.2">
      <c r="D614" s="2" t="s">
        <v>124</v>
      </c>
      <c r="F614" s="37">
        <v>0</v>
      </c>
      <c r="G614" s="37"/>
      <c r="H614" s="37"/>
      <c r="I614" s="37"/>
      <c r="J614" s="37">
        <v>4</v>
      </c>
      <c r="K614" s="37">
        <v>0</v>
      </c>
      <c r="L614" s="37">
        <v>0</v>
      </c>
      <c r="M614" s="37"/>
      <c r="N614" s="37">
        <v>4</v>
      </c>
      <c r="O614" s="37"/>
      <c r="P614" s="37"/>
      <c r="Q614" s="37"/>
      <c r="R614" s="37">
        <v>0</v>
      </c>
      <c r="S614" s="37">
        <v>0</v>
      </c>
      <c r="T614" s="37">
        <v>1</v>
      </c>
      <c r="U614" s="37">
        <v>0</v>
      </c>
      <c r="V614" s="37">
        <v>0</v>
      </c>
      <c r="W614" s="37"/>
      <c r="X614" s="37">
        <v>0</v>
      </c>
      <c r="Y614" s="37">
        <v>0</v>
      </c>
      <c r="Z614" s="37">
        <v>0</v>
      </c>
      <c r="AA614" s="37">
        <v>0</v>
      </c>
      <c r="AB614" s="37">
        <v>0</v>
      </c>
      <c r="AC614" s="37">
        <v>0</v>
      </c>
      <c r="AD614" s="37">
        <v>2</v>
      </c>
      <c r="AE614" s="37"/>
      <c r="AF614" s="37">
        <v>3</v>
      </c>
      <c r="AG614" s="37"/>
      <c r="AH614" s="37"/>
      <c r="AI614" s="37"/>
      <c r="AJ614" s="37">
        <v>1</v>
      </c>
      <c r="AK614" s="37"/>
      <c r="AL614" s="37"/>
      <c r="AM614" s="37"/>
      <c r="AN614" s="37">
        <v>0</v>
      </c>
      <c r="AO614" s="37"/>
      <c r="AP614" s="37">
        <v>0</v>
      </c>
    </row>
    <row r="615" spans="1:42" ht="20.100000000000001" customHeight="1" x14ac:dyDescent="0.2">
      <c r="D615" s="38" t="s">
        <v>173</v>
      </c>
      <c r="F615" s="39">
        <v>0</v>
      </c>
      <c r="G615" s="40"/>
      <c r="H615" s="40"/>
      <c r="I615" s="40"/>
      <c r="J615" s="39">
        <v>1</v>
      </c>
      <c r="K615" s="39">
        <v>0</v>
      </c>
      <c r="L615" s="39">
        <v>0</v>
      </c>
      <c r="M615" s="40"/>
      <c r="N615" s="39">
        <v>1</v>
      </c>
      <c r="O615" s="40"/>
      <c r="P615" s="40"/>
      <c r="Q615" s="40"/>
      <c r="R615" s="39">
        <v>0</v>
      </c>
      <c r="S615" s="39">
        <v>0</v>
      </c>
      <c r="T615" s="39">
        <v>1</v>
      </c>
      <c r="U615" s="39">
        <v>0</v>
      </c>
      <c r="V615" s="39">
        <v>0</v>
      </c>
      <c r="W615" s="40"/>
      <c r="X615" s="39">
        <v>0</v>
      </c>
      <c r="Y615" s="39">
        <v>0</v>
      </c>
      <c r="Z615" s="39">
        <v>0</v>
      </c>
      <c r="AA615" s="39">
        <v>0</v>
      </c>
      <c r="AB615" s="39">
        <v>0</v>
      </c>
      <c r="AC615" s="39">
        <v>0</v>
      </c>
      <c r="AD615" s="39">
        <v>0</v>
      </c>
      <c r="AE615" s="40"/>
      <c r="AF615" s="39">
        <v>1</v>
      </c>
      <c r="AG615" s="40"/>
      <c r="AH615" s="40"/>
      <c r="AI615" s="40"/>
      <c r="AJ615" s="39">
        <v>0</v>
      </c>
      <c r="AK615" s="40"/>
      <c r="AL615" s="40"/>
      <c r="AM615" s="40"/>
      <c r="AN615" s="39">
        <v>0</v>
      </c>
      <c r="AO615" s="40"/>
      <c r="AP615" s="39">
        <v>0</v>
      </c>
    </row>
    <row r="616" spans="1:42" ht="20.100000000000001" customHeight="1" x14ac:dyDescent="0.2">
      <c r="D616" s="41" t="s">
        <v>113</v>
      </c>
      <c r="F616" s="40">
        <v>0</v>
      </c>
      <c r="G616" s="40"/>
      <c r="H616" s="40"/>
      <c r="I616" s="40"/>
      <c r="J616" s="40">
        <v>1</v>
      </c>
      <c r="K616" s="40">
        <v>0</v>
      </c>
      <c r="L616" s="40">
        <v>0</v>
      </c>
      <c r="M616" s="40"/>
      <c r="N616" s="40">
        <v>1</v>
      </c>
      <c r="O616" s="40"/>
      <c r="P616" s="40"/>
      <c r="Q616" s="40"/>
      <c r="R616" s="40">
        <v>0</v>
      </c>
      <c r="S616" s="40">
        <v>0</v>
      </c>
      <c r="T616" s="40">
        <v>0</v>
      </c>
      <c r="U616" s="40">
        <v>0</v>
      </c>
      <c r="V616" s="40">
        <v>0</v>
      </c>
      <c r="W616" s="40"/>
      <c r="X616" s="40">
        <v>0</v>
      </c>
      <c r="Y616" s="40">
        <v>0</v>
      </c>
      <c r="Z616" s="40">
        <v>0</v>
      </c>
      <c r="AA616" s="40">
        <v>0</v>
      </c>
      <c r="AB616" s="40">
        <v>0</v>
      </c>
      <c r="AC616" s="40">
        <v>0</v>
      </c>
      <c r="AD616" s="40">
        <v>0</v>
      </c>
      <c r="AE616" s="40"/>
      <c r="AF616" s="40">
        <v>0</v>
      </c>
      <c r="AG616" s="40"/>
      <c r="AH616" s="40"/>
      <c r="AI616" s="40"/>
      <c r="AJ616" s="40">
        <v>1</v>
      </c>
      <c r="AK616" s="40"/>
      <c r="AL616" s="40"/>
      <c r="AM616" s="40"/>
      <c r="AN616" s="40">
        <v>0</v>
      </c>
      <c r="AO616" s="40"/>
      <c r="AP616" s="40">
        <v>0</v>
      </c>
    </row>
    <row r="617" spans="1:42" ht="20.100000000000001" customHeight="1" x14ac:dyDescent="0.2">
      <c r="D617" s="38" t="s">
        <v>101</v>
      </c>
      <c r="F617" s="39">
        <v>0</v>
      </c>
      <c r="G617" s="40"/>
      <c r="H617" s="40"/>
      <c r="I617" s="40"/>
      <c r="J617" s="39">
        <v>1</v>
      </c>
      <c r="K617" s="39">
        <v>0</v>
      </c>
      <c r="L617" s="39">
        <v>0</v>
      </c>
      <c r="M617" s="40"/>
      <c r="N617" s="39">
        <v>1</v>
      </c>
      <c r="O617" s="40"/>
      <c r="P617" s="40"/>
      <c r="Q617" s="40"/>
      <c r="R617" s="39">
        <v>0</v>
      </c>
      <c r="S617" s="39">
        <v>1</v>
      </c>
      <c r="T617" s="39">
        <v>0</v>
      </c>
      <c r="U617" s="39">
        <v>0</v>
      </c>
      <c r="V617" s="39">
        <v>0</v>
      </c>
      <c r="W617" s="40"/>
      <c r="X617" s="39">
        <v>0</v>
      </c>
      <c r="Y617" s="39">
        <v>0</v>
      </c>
      <c r="Z617" s="39">
        <v>0</v>
      </c>
      <c r="AA617" s="39">
        <v>0</v>
      </c>
      <c r="AB617" s="39">
        <v>0</v>
      </c>
      <c r="AC617" s="39">
        <v>0</v>
      </c>
      <c r="AD617" s="39">
        <v>0</v>
      </c>
      <c r="AE617" s="40"/>
      <c r="AF617" s="39">
        <v>1</v>
      </c>
      <c r="AG617" s="40"/>
      <c r="AH617" s="40"/>
      <c r="AI617" s="40"/>
      <c r="AJ617" s="39">
        <v>0</v>
      </c>
      <c r="AK617" s="40"/>
      <c r="AL617" s="40"/>
      <c r="AM617" s="40"/>
      <c r="AN617" s="39">
        <v>0</v>
      </c>
      <c r="AO617" s="40"/>
      <c r="AP617" s="39">
        <v>0</v>
      </c>
    </row>
    <row r="618" spans="1:42" ht="20.100000000000001" customHeight="1" x14ac:dyDescent="0.2">
      <c r="D618" s="41" t="s">
        <v>115</v>
      </c>
      <c r="F618" s="40">
        <v>0</v>
      </c>
      <c r="G618" s="40"/>
      <c r="H618" s="40"/>
      <c r="I618" s="40"/>
      <c r="J618" s="40">
        <v>1</v>
      </c>
      <c r="K618" s="40">
        <v>0</v>
      </c>
      <c r="L618" s="40">
        <v>0</v>
      </c>
      <c r="M618" s="40"/>
      <c r="N618" s="40">
        <v>1</v>
      </c>
      <c r="O618" s="40"/>
      <c r="P618" s="40"/>
      <c r="Q618" s="40"/>
      <c r="R618" s="40">
        <v>0</v>
      </c>
      <c r="S618" s="40">
        <v>0</v>
      </c>
      <c r="T618" s="40">
        <v>0</v>
      </c>
      <c r="U618" s="40">
        <v>0</v>
      </c>
      <c r="V618" s="40">
        <v>0</v>
      </c>
      <c r="W618" s="40"/>
      <c r="X618" s="40">
        <v>0</v>
      </c>
      <c r="Y618" s="40">
        <v>0</v>
      </c>
      <c r="Z618" s="40">
        <v>0</v>
      </c>
      <c r="AA618" s="40">
        <v>0</v>
      </c>
      <c r="AB618" s="40">
        <v>0</v>
      </c>
      <c r="AC618" s="40">
        <v>0</v>
      </c>
      <c r="AD618" s="40">
        <v>0</v>
      </c>
      <c r="AE618" s="40"/>
      <c r="AF618" s="40">
        <v>0</v>
      </c>
      <c r="AG618" s="40"/>
      <c r="AH618" s="40"/>
      <c r="AI618" s="40"/>
      <c r="AJ618" s="40">
        <v>1</v>
      </c>
      <c r="AK618" s="40"/>
      <c r="AL618" s="40"/>
      <c r="AM618" s="40"/>
      <c r="AN618" s="40">
        <v>0</v>
      </c>
      <c r="AO618" s="40"/>
      <c r="AP618" s="40">
        <v>0</v>
      </c>
    </row>
    <row r="619" spans="1:42"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row>
    <row r="620" spans="1:42" ht="20.100000000000001" customHeight="1" x14ac:dyDescent="0.2">
      <c r="C620" s="42" t="s">
        <v>287</v>
      </c>
      <c r="D620" s="42"/>
      <c r="F620" s="44">
        <v>0</v>
      </c>
      <c r="G620" s="45"/>
      <c r="H620" s="45"/>
      <c r="I620" s="45"/>
      <c r="J620" s="44">
        <v>8</v>
      </c>
      <c r="K620" s="44">
        <v>0</v>
      </c>
      <c r="L620" s="44">
        <v>0</v>
      </c>
      <c r="M620" s="45"/>
      <c r="N620" s="44">
        <v>8</v>
      </c>
      <c r="O620" s="45"/>
      <c r="P620" s="45"/>
      <c r="Q620" s="45"/>
      <c r="R620" s="44">
        <v>0</v>
      </c>
      <c r="S620" s="44">
        <v>1</v>
      </c>
      <c r="T620" s="44">
        <v>2</v>
      </c>
      <c r="U620" s="44">
        <v>0</v>
      </c>
      <c r="V620" s="44">
        <v>0</v>
      </c>
      <c r="W620" s="45"/>
      <c r="X620" s="44">
        <v>0</v>
      </c>
      <c r="Y620" s="44">
        <v>0</v>
      </c>
      <c r="Z620" s="44">
        <v>0</v>
      </c>
      <c r="AA620" s="44">
        <v>0</v>
      </c>
      <c r="AB620" s="44">
        <v>0</v>
      </c>
      <c r="AC620" s="44">
        <v>0</v>
      </c>
      <c r="AD620" s="44">
        <v>2</v>
      </c>
      <c r="AE620" s="45"/>
      <c r="AF620" s="44">
        <v>5</v>
      </c>
      <c r="AG620" s="45"/>
      <c r="AH620" s="45"/>
      <c r="AI620" s="45"/>
      <c r="AJ620" s="44">
        <v>3</v>
      </c>
      <c r="AK620" s="45"/>
      <c r="AL620" s="45"/>
      <c r="AM620" s="45"/>
      <c r="AN620" s="44">
        <v>0</v>
      </c>
      <c r="AO620" s="45"/>
      <c r="AP620" s="44">
        <v>0</v>
      </c>
    </row>
    <row r="621" spans="1:42"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row>
    <row r="622" spans="1:42" s="1" customFormat="1" ht="20.100000000000001" customHeight="1" x14ac:dyDescent="0.25">
      <c r="A622" s="3"/>
      <c r="B622" s="49" t="s">
        <v>314</v>
      </c>
      <c r="C622" s="50"/>
      <c r="D622" s="50"/>
      <c r="E622" s="5"/>
      <c r="F622" s="51">
        <v>0</v>
      </c>
      <c r="G622" s="52"/>
      <c r="H622" s="52"/>
      <c r="I622" s="52"/>
      <c r="J622" s="51">
        <v>8</v>
      </c>
      <c r="K622" s="51">
        <v>0</v>
      </c>
      <c r="L622" s="51">
        <v>0</v>
      </c>
      <c r="M622" s="52"/>
      <c r="N622" s="51">
        <v>8</v>
      </c>
      <c r="O622" s="52"/>
      <c r="P622" s="52"/>
      <c r="Q622" s="52"/>
      <c r="R622" s="51">
        <v>0</v>
      </c>
      <c r="S622" s="51">
        <v>1</v>
      </c>
      <c r="T622" s="51">
        <v>2</v>
      </c>
      <c r="U622" s="51">
        <v>0</v>
      </c>
      <c r="V622" s="51">
        <v>0</v>
      </c>
      <c r="W622" s="52"/>
      <c r="X622" s="51">
        <v>0</v>
      </c>
      <c r="Y622" s="51">
        <v>0</v>
      </c>
      <c r="Z622" s="51">
        <v>0</v>
      </c>
      <c r="AA622" s="51">
        <v>0</v>
      </c>
      <c r="AB622" s="51">
        <v>0</v>
      </c>
      <c r="AC622" s="51">
        <v>0</v>
      </c>
      <c r="AD622" s="51">
        <v>2</v>
      </c>
      <c r="AE622" s="52"/>
      <c r="AF622" s="51">
        <v>5</v>
      </c>
      <c r="AG622" s="52"/>
      <c r="AH622" s="52"/>
      <c r="AI622" s="52"/>
      <c r="AJ622" s="51">
        <v>3</v>
      </c>
      <c r="AK622" s="52"/>
      <c r="AL622" s="52"/>
      <c r="AM622" s="52"/>
      <c r="AN622" s="51">
        <v>0</v>
      </c>
      <c r="AO622" s="52"/>
      <c r="AP622" s="51">
        <v>0</v>
      </c>
    </row>
    <row r="623" spans="1:42"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row>
    <row r="624" spans="1:42"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row>
    <row r="625" spans="1:42"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row>
    <row r="626" spans="1:42" ht="20.100000000000001" customHeight="1" x14ac:dyDescent="0.2">
      <c r="D626" s="2" t="s">
        <v>98</v>
      </c>
      <c r="F626" s="37">
        <v>0</v>
      </c>
      <c r="G626" s="37"/>
      <c r="H626" s="37"/>
      <c r="I626" s="37"/>
      <c r="J626" s="37">
        <v>0</v>
      </c>
      <c r="K626" s="37">
        <v>0</v>
      </c>
      <c r="L626" s="37">
        <v>0</v>
      </c>
      <c r="M626" s="37"/>
      <c r="N626" s="37">
        <v>0</v>
      </c>
      <c r="O626" s="37"/>
      <c r="P626" s="37"/>
      <c r="Q626" s="37"/>
      <c r="R626" s="37">
        <v>0</v>
      </c>
      <c r="S626" s="37">
        <v>0</v>
      </c>
      <c r="T626" s="37">
        <v>0</v>
      </c>
      <c r="U626" s="37">
        <v>0</v>
      </c>
      <c r="V626" s="37">
        <v>0</v>
      </c>
      <c r="W626" s="37"/>
      <c r="X626" s="37">
        <v>0</v>
      </c>
      <c r="Y626" s="37">
        <v>0</v>
      </c>
      <c r="Z626" s="37">
        <v>0</v>
      </c>
      <c r="AA626" s="37">
        <v>0</v>
      </c>
      <c r="AB626" s="37">
        <v>0</v>
      </c>
      <c r="AC626" s="37">
        <v>0</v>
      </c>
      <c r="AD626" s="37">
        <v>0</v>
      </c>
      <c r="AE626" s="37"/>
      <c r="AF626" s="37">
        <v>0</v>
      </c>
      <c r="AG626" s="37"/>
      <c r="AH626" s="37"/>
      <c r="AI626" s="37"/>
      <c r="AJ626" s="37">
        <v>0</v>
      </c>
      <c r="AK626" s="37"/>
      <c r="AL626" s="37"/>
      <c r="AM626" s="37"/>
      <c r="AN626" s="37">
        <v>0</v>
      </c>
      <c r="AO626" s="37"/>
      <c r="AP626" s="37">
        <v>0</v>
      </c>
    </row>
    <row r="627" spans="1:42" ht="20.100000000000001" customHeight="1" x14ac:dyDescent="0.2">
      <c r="D627" s="38" t="s">
        <v>173</v>
      </c>
      <c r="F627" s="39">
        <v>0</v>
      </c>
      <c r="G627" s="40"/>
      <c r="H627" s="40"/>
      <c r="I627" s="40"/>
      <c r="J627" s="39">
        <v>0</v>
      </c>
      <c r="K627" s="39">
        <v>0</v>
      </c>
      <c r="L627" s="39">
        <v>0</v>
      </c>
      <c r="M627" s="40"/>
      <c r="N627" s="39">
        <v>0</v>
      </c>
      <c r="O627" s="40"/>
      <c r="P627" s="40"/>
      <c r="Q627" s="40"/>
      <c r="R627" s="39">
        <v>0</v>
      </c>
      <c r="S627" s="39">
        <v>0</v>
      </c>
      <c r="T627" s="39">
        <v>0</v>
      </c>
      <c r="U627" s="39">
        <v>0</v>
      </c>
      <c r="V627" s="39">
        <v>0</v>
      </c>
      <c r="W627" s="40"/>
      <c r="X627" s="39">
        <v>0</v>
      </c>
      <c r="Y627" s="39">
        <v>0</v>
      </c>
      <c r="Z627" s="39">
        <v>0</v>
      </c>
      <c r="AA627" s="39">
        <v>0</v>
      </c>
      <c r="AB627" s="39">
        <v>0</v>
      </c>
      <c r="AC627" s="39">
        <v>0</v>
      </c>
      <c r="AD627" s="39">
        <v>0</v>
      </c>
      <c r="AE627" s="40"/>
      <c r="AF627" s="39">
        <v>0</v>
      </c>
      <c r="AG627" s="40"/>
      <c r="AH627" s="40"/>
      <c r="AI627" s="40"/>
      <c r="AJ627" s="39">
        <v>0</v>
      </c>
      <c r="AK627" s="40"/>
      <c r="AL627" s="40"/>
      <c r="AM627" s="40"/>
      <c r="AN627" s="39">
        <v>0</v>
      </c>
      <c r="AO627" s="40"/>
      <c r="AP627" s="39">
        <v>0</v>
      </c>
    </row>
    <row r="628" spans="1:42"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row>
    <row r="629" spans="1:42" s="1" customFormat="1" ht="20.100000000000001" customHeight="1" x14ac:dyDescent="0.2">
      <c r="A629" s="3"/>
      <c r="B629" s="6"/>
      <c r="C629" s="42" t="s">
        <v>180</v>
      </c>
      <c r="D629" s="42"/>
      <c r="E629" s="5"/>
      <c r="F629" s="44">
        <v>0</v>
      </c>
      <c r="G629" s="45"/>
      <c r="H629" s="45"/>
      <c r="I629" s="45"/>
      <c r="J629" s="44">
        <v>0</v>
      </c>
      <c r="K629" s="44">
        <v>0</v>
      </c>
      <c r="L629" s="44">
        <v>0</v>
      </c>
      <c r="M629" s="45"/>
      <c r="N629" s="44">
        <v>0</v>
      </c>
      <c r="O629" s="45"/>
      <c r="P629" s="45"/>
      <c r="Q629" s="45"/>
      <c r="R629" s="44">
        <v>0</v>
      </c>
      <c r="S629" s="44">
        <v>0</v>
      </c>
      <c r="T629" s="44">
        <v>0</v>
      </c>
      <c r="U629" s="44">
        <v>0</v>
      </c>
      <c r="V629" s="44">
        <v>0</v>
      </c>
      <c r="W629" s="45"/>
      <c r="X629" s="44">
        <v>0</v>
      </c>
      <c r="Y629" s="44">
        <v>0</v>
      </c>
      <c r="Z629" s="44">
        <v>0</v>
      </c>
      <c r="AA629" s="44">
        <v>0</v>
      </c>
      <c r="AB629" s="44">
        <v>0</v>
      </c>
      <c r="AC629" s="44">
        <v>0</v>
      </c>
      <c r="AD629" s="44">
        <v>0</v>
      </c>
      <c r="AE629" s="45"/>
      <c r="AF629" s="44">
        <v>0</v>
      </c>
      <c r="AG629" s="45"/>
      <c r="AH629" s="45"/>
      <c r="AI629" s="45"/>
      <c r="AJ629" s="44">
        <v>0</v>
      </c>
      <c r="AK629" s="45"/>
      <c r="AL629" s="45"/>
      <c r="AM629" s="45"/>
      <c r="AN629" s="44">
        <v>0</v>
      </c>
      <c r="AO629" s="45"/>
      <c r="AP629" s="44">
        <v>0</v>
      </c>
    </row>
    <row r="630" spans="1:42"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row>
    <row r="631" spans="1:42" s="1" customFormat="1" ht="20.100000000000001" customHeight="1" x14ac:dyDescent="0.25">
      <c r="A631" s="3"/>
      <c r="B631" s="49" t="s">
        <v>316</v>
      </c>
      <c r="C631" s="50"/>
      <c r="D631" s="50"/>
      <c r="E631" s="5"/>
      <c r="F631" s="51">
        <v>0</v>
      </c>
      <c r="G631" s="52"/>
      <c r="H631" s="52"/>
      <c r="I631" s="52"/>
      <c r="J631" s="51">
        <v>0</v>
      </c>
      <c r="K631" s="51">
        <v>0</v>
      </c>
      <c r="L631" s="51">
        <v>0</v>
      </c>
      <c r="M631" s="52"/>
      <c r="N631" s="51">
        <v>0</v>
      </c>
      <c r="O631" s="52"/>
      <c r="P631" s="52"/>
      <c r="Q631" s="52"/>
      <c r="R631" s="51">
        <v>0</v>
      </c>
      <c r="S631" s="51">
        <v>0</v>
      </c>
      <c r="T631" s="51">
        <v>0</v>
      </c>
      <c r="U631" s="51">
        <v>0</v>
      </c>
      <c r="V631" s="51">
        <v>0</v>
      </c>
      <c r="W631" s="52"/>
      <c r="X631" s="51">
        <v>0</v>
      </c>
      <c r="Y631" s="51">
        <v>0</v>
      </c>
      <c r="Z631" s="51">
        <v>0</v>
      </c>
      <c r="AA631" s="51">
        <v>0</v>
      </c>
      <c r="AB631" s="51">
        <v>0</v>
      </c>
      <c r="AC631" s="51">
        <v>0</v>
      </c>
      <c r="AD631" s="51">
        <v>0</v>
      </c>
      <c r="AE631" s="52"/>
      <c r="AF631" s="51">
        <v>0</v>
      </c>
      <c r="AG631" s="52"/>
      <c r="AH631" s="52"/>
      <c r="AI631" s="52"/>
      <c r="AJ631" s="51">
        <v>0</v>
      </c>
      <c r="AK631" s="52"/>
      <c r="AL631" s="52"/>
      <c r="AM631" s="52"/>
      <c r="AN631" s="51">
        <v>0</v>
      </c>
      <c r="AO631" s="52"/>
      <c r="AP631" s="51">
        <v>0</v>
      </c>
    </row>
    <row r="632" spans="1:42"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row>
    <row r="633" spans="1:42"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row>
    <row r="634" spans="1:42"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row>
    <row r="635" spans="1:42" ht="20.100000000000001" customHeight="1" x14ac:dyDescent="0.2">
      <c r="D635" s="2" t="s">
        <v>124</v>
      </c>
      <c r="F635" s="37">
        <v>0</v>
      </c>
      <c r="G635" s="37"/>
      <c r="H635" s="37"/>
      <c r="I635" s="37"/>
      <c r="J635" s="37">
        <v>0</v>
      </c>
      <c r="K635" s="37">
        <v>0</v>
      </c>
      <c r="L635" s="37">
        <v>0</v>
      </c>
      <c r="M635" s="37"/>
      <c r="N635" s="37">
        <v>0</v>
      </c>
      <c r="O635" s="37"/>
      <c r="P635" s="37"/>
      <c r="Q635" s="37"/>
      <c r="R635" s="37">
        <v>0</v>
      </c>
      <c r="S635" s="37">
        <v>0</v>
      </c>
      <c r="T635" s="37">
        <v>0</v>
      </c>
      <c r="U635" s="37">
        <v>0</v>
      </c>
      <c r="V635" s="37">
        <v>0</v>
      </c>
      <c r="W635" s="37"/>
      <c r="X635" s="37">
        <v>0</v>
      </c>
      <c r="Y635" s="37">
        <v>0</v>
      </c>
      <c r="Z635" s="37">
        <v>0</v>
      </c>
      <c r="AA635" s="37">
        <v>0</v>
      </c>
      <c r="AB635" s="37">
        <v>0</v>
      </c>
      <c r="AC635" s="37">
        <v>0</v>
      </c>
      <c r="AD635" s="37">
        <v>0</v>
      </c>
      <c r="AE635" s="37"/>
      <c r="AF635" s="37">
        <v>0</v>
      </c>
      <c r="AG635" s="37"/>
      <c r="AH635" s="37"/>
      <c r="AI635" s="37"/>
      <c r="AJ635" s="37">
        <v>0</v>
      </c>
      <c r="AK635" s="37"/>
      <c r="AL635" s="37"/>
      <c r="AM635" s="37"/>
      <c r="AN635" s="37">
        <v>0</v>
      </c>
      <c r="AO635" s="37"/>
      <c r="AP635" s="37">
        <v>0</v>
      </c>
    </row>
    <row r="636" spans="1:42" ht="20.100000000000001" customHeight="1" x14ac:dyDescent="0.2">
      <c r="D636" s="38" t="s">
        <v>99</v>
      </c>
      <c r="F636" s="39">
        <v>0</v>
      </c>
      <c r="G636" s="40"/>
      <c r="H636" s="40"/>
      <c r="I636" s="40"/>
      <c r="J636" s="39">
        <v>0</v>
      </c>
      <c r="K636" s="39">
        <v>0</v>
      </c>
      <c r="L636" s="39">
        <v>0</v>
      </c>
      <c r="M636" s="40"/>
      <c r="N636" s="39">
        <v>0</v>
      </c>
      <c r="O636" s="40"/>
      <c r="P636" s="40"/>
      <c r="Q636" s="40"/>
      <c r="R636" s="39">
        <v>0</v>
      </c>
      <c r="S636" s="39">
        <v>0</v>
      </c>
      <c r="T636" s="39">
        <v>0</v>
      </c>
      <c r="U636" s="39">
        <v>0</v>
      </c>
      <c r="V636" s="39">
        <v>0</v>
      </c>
      <c r="W636" s="40"/>
      <c r="X636" s="39">
        <v>0</v>
      </c>
      <c r="Y636" s="39">
        <v>0</v>
      </c>
      <c r="Z636" s="39">
        <v>0</v>
      </c>
      <c r="AA636" s="39">
        <v>0</v>
      </c>
      <c r="AB636" s="39">
        <v>0</v>
      </c>
      <c r="AC636" s="39">
        <v>0</v>
      </c>
      <c r="AD636" s="39">
        <v>0</v>
      </c>
      <c r="AE636" s="40"/>
      <c r="AF636" s="39">
        <v>0</v>
      </c>
      <c r="AG636" s="40"/>
      <c r="AH636" s="40"/>
      <c r="AI636" s="40"/>
      <c r="AJ636" s="39">
        <v>0</v>
      </c>
      <c r="AK636" s="40"/>
      <c r="AL636" s="40"/>
      <c r="AM636" s="40"/>
      <c r="AN636" s="39">
        <v>0</v>
      </c>
      <c r="AO636" s="40"/>
      <c r="AP636" s="39">
        <v>0</v>
      </c>
    </row>
    <row r="637" spans="1:42"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row>
    <row r="638" spans="1:42" ht="20.100000000000001" customHeight="1" x14ac:dyDescent="0.2">
      <c r="C638" s="42" t="s">
        <v>122</v>
      </c>
      <c r="D638" s="42"/>
      <c r="F638" s="44">
        <v>0</v>
      </c>
      <c r="G638" s="45"/>
      <c r="H638" s="45"/>
      <c r="I638" s="45"/>
      <c r="J638" s="44">
        <v>0</v>
      </c>
      <c r="K638" s="44">
        <v>0</v>
      </c>
      <c r="L638" s="44">
        <v>0</v>
      </c>
      <c r="M638" s="45"/>
      <c r="N638" s="44">
        <v>0</v>
      </c>
      <c r="O638" s="45"/>
      <c r="P638" s="45"/>
      <c r="Q638" s="45"/>
      <c r="R638" s="44">
        <v>0</v>
      </c>
      <c r="S638" s="44">
        <v>0</v>
      </c>
      <c r="T638" s="44">
        <v>0</v>
      </c>
      <c r="U638" s="44">
        <v>0</v>
      </c>
      <c r="V638" s="44">
        <v>0</v>
      </c>
      <c r="W638" s="45"/>
      <c r="X638" s="44">
        <v>0</v>
      </c>
      <c r="Y638" s="44">
        <v>0</v>
      </c>
      <c r="Z638" s="44">
        <v>0</v>
      </c>
      <c r="AA638" s="44">
        <v>0</v>
      </c>
      <c r="AB638" s="44">
        <v>0</v>
      </c>
      <c r="AC638" s="44">
        <v>0</v>
      </c>
      <c r="AD638" s="44">
        <v>0</v>
      </c>
      <c r="AE638" s="45"/>
      <c r="AF638" s="44">
        <v>0</v>
      </c>
      <c r="AG638" s="45"/>
      <c r="AH638" s="45"/>
      <c r="AI638" s="45"/>
      <c r="AJ638" s="44">
        <v>0</v>
      </c>
      <c r="AK638" s="45"/>
      <c r="AL638" s="45"/>
      <c r="AM638" s="45"/>
      <c r="AN638" s="44">
        <v>0</v>
      </c>
      <c r="AO638" s="45"/>
      <c r="AP638" s="44">
        <v>0</v>
      </c>
    </row>
    <row r="639" spans="1:42"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row>
    <row r="640" spans="1:42"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row>
    <row r="641" spans="1:42" ht="20.100000000000001" customHeight="1" x14ac:dyDescent="0.2">
      <c r="D641" s="2" t="s">
        <v>98</v>
      </c>
      <c r="F641" s="37">
        <v>0</v>
      </c>
      <c r="G641" s="37"/>
      <c r="H641" s="37"/>
      <c r="I641" s="37"/>
      <c r="J641" s="37">
        <v>0</v>
      </c>
      <c r="K641" s="37">
        <v>0</v>
      </c>
      <c r="L641" s="37">
        <v>0</v>
      </c>
      <c r="M641" s="37"/>
      <c r="N641" s="37">
        <v>0</v>
      </c>
      <c r="O641" s="37"/>
      <c r="P641" s="37"/>
      <c r="Q641" s="37"/>
      <c r="R641" s="37">
        <v>0</v>
      </c>
      <c r="S641" s="37">
        <v>0</v>
      </c>
      <c r="T641" s="37">
        <v>0</v>
      </c>
      <c r="U641" s="37">
        <v>0</v>
      </c>
      <c r="V641" s="37">
        <v>0</v>
      </c>
      <c r="W641" s="37"/>
      <c r="X641" s="37">
        <v>0</v>
      </c>
      <c r="Y641" s="37">
        <v>0</v>
      </c>
      <c r="Z641" s="37">
        <v>0</v>
      </c>
      <c r="AA641" s="37">
        <v>0</v>
      </c>
      <c r="AB641" s="37">
        <v>0</v>
      </c>
      <c r="AC641" s="37">
        <v>0</v>
      </c>
      <c r="AD641" s="37">
        <v>0</v>
      </c>
      <c r="AE641" s="37"/>
      <c r="AF641" s="37">
        <v>0</v>
      </c>
      <c r="AG641" s="37"/>
      <c r="AH641" s="37"/>
      <c r="AI641" s="37"/>
      <c r="AJ641" s="37">
        <v>0</v>
      </c>
      <c r="AK641" s="37"/>
      <c r="AL641" s="37"/>
      <c r="AM641" s="37"/>
      <c r="AN641" s="37">
        <v>0</v>
      </c>
      <c r="AO641" s="37"/>
      <c r="AP641" s="37">
        <v>0</v>
      </c>
    </row>
    <row r="642" spans="1:42" ht="20.100000000000001" customHeight="1" x14ac:dyDescent="0.2">
      <c r="D642" s="38" t="s">
        <v>99</v>
      </c>
      <c r="F642" s="39">
        <v>0</v>
      </c>
      <c r="G642" s="40"/>
      <c r="H642" s="40"/>
      <c r="I642" s="40"/>
      <c r="J642" s="39">
        <v>0</v>
      </c>
      <c r="K642" s="39">
        <v>0</v>
      </c>
      <c r="L642" s="39">
        <v>0</v>
      </c>
      <c r="M642" s="40"/>
      <c r="N642" s="39">
        <v>0</v>
      </c>
      <c r="O642" s="40"/>
      <c r="P642" s="40"/>
      <c r="Q642" s="40"/>
      <c r="R642" s="39">
        <v>0</v>
      </c>
      <c r="S642" s="39">
        <v>0</v>
      </c>
      <c r="T642" s="39">
        <v>0</v>
      </c>
      <c r="U642" s="39">
        <v>0</v>
      </c>
      <c r="V642" s="39">
        <v>0</v>
      </c>
      <c r="W642" s="40"/>
      <c r="X642" s="39">
        <v>0</v>
      </c>
      <c r="Y642" s="39">
        <v>0</v>
      </c>
      <c r="Z642" s="39">
        <v>0</v>
      </c>
      <c r="AA642" s="39">
        <v>0</v>
      </c>
      <c r="AB642" s="39">
        <v>0</v>
      </c>
      <c r="AC642" s="39">
        <v>0</v>
      </c>
      <c r="AD642" s="39">
        <v>0</v>
      </c>
      <c r="AE642" s="40"/>
      <c r="AF642" s="39">
        <v>0</v>
      </c>
      <c r="AG642" s="40"/>
      <c r="AH642" s="40"/>
      <c r="AI642" s="40"/>
      <c r="AJ642" s="39">
        <v>0</v>
      </c>
      <c r="AK642" s="40"/>
      <c r="AL642" s="40"/>
      <c r="AM642" s="40"/>
      <c r="AN642" s="39">
        <v>0</v>
      </c>
      <c r="AO642" s="40"/>
      <c r="AP642" s="39">
        <v>0</v>
      </c>
    </row>
    <row r="643" spans="1:42" ht="20.100000000000001" customHeight="1" x14ac:dyDescent="0.2">
      <c r="D643" s="2" t="s">
        <v>100</v>
      </c>
      <c r="F643" s="37">
        <v>0</v>
      </c>
      <c r="G643" s="37"/>
      <c r="H643" s="37"/>
      <c r="I643" s="37"/>
      <c r="J643" s="37">
        <v>0</v>
      </c>
      <c r="K643" s="37">
        <v>0</v>
      </c>
      <c r="L643" s="37">
        <v>0</v>
      </c>
      <c r="M643" s="37"/>
      <c r="N643" s="37">
        <v>0</v>
      </c>
      <c r="O643" s="37"/>
      <c r="P643" s="37"/>
      <c r="Q643" s="37"/>
      <c r="R643" s="37">
        <v>0</v>
      </c>
      <c r="S643" s="37">
        <v>0</v>
      </c>
      <c r="T643" s="37">
        <v>0</v>
      </c>
      <c r="U643" s="37">
        <v>0</v>
      </c>
      <c r="V643" s="37">
        <v>0</v>
      </c>
      <c r="W643" s="37"/>
      <c r="X643" s="37">
        <v>0</v>
      </c>
      <c r="Y643" s="37">
        <v>0</v>
      </c>
      <c r="Z643" s="37">
        <v>0</v>
      </c>
      <c r="AA643" s="37">
        <v>0</v>
      </c>
      <c r="AB643" s="37">
        <v>0</v>
      </c>
      <c r="AC643" s="37">
        <v>0</v>
      </c>
      <c r="AD643" s="37">
        <v>0</v>
      </c>
      <c r="AE643" s="37"/>
      <c r="AF643" s="37">
        <v>0</v>
      </c>
      <c r="AG643" s="37"/>
      <c r="AH643" s="37"/>
      <c r="AI643" s="37"/>
      <c r="AJ643" s="37">
        <v>0</v>
      </c>
      <c r="AK643" s="37"/>
      <c r="AL643" s="37"/>
      <c r="AM643" s="37"/>
      <c r="AN643" s="37">
        <v>0</v>
      </c>
      <c r="AO643" s="37"/>
      <c r="AP643" s="37">
        <v>0</v>
      </c>
    </row>
    <row r="644" spans="1:42"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row>
    <row r="645" spans="1:42" ht="20.100000000000001" customHeight="1" x14ac:dyDescent="0.2">
      <c r="C645" s="42" t="s">
        <v>112</v>
      </c>
      <c r="D645" s="42"/>
      <c r="F645" s="44">
        <v>0</v>
      </c>
      <c r="G645" s="45"/>
      <c r="H645" s="45"/>
      <c r="I645" s="45"/>
      <c r="J645" s="44">
        <v>0</v>
      </c>
      <c r="K645" s="44">
        <v>0</v>
      </c>
      <c r="L645" s="44">
        <v>0</v>
      </c>
      <c r="M645" s="45"/>
      <c r="N645" s="44">
        <v>0</v>
      </c>
      <c r="O645" s="45"/>
      <c r="P645" s="45"/>
      <c r="Q645" s="45"/>
      <c r="R645" s="44">
        <v>0</v>
      </c>
      <c r="S645" s="44">
        <v>0</v>
      </c>
      <c r="T645" s="44">
        <v>0</v>
      </c>
      <c r="U645" s="44">
        <v>0</v>
      </c>
      <c r="V645" s="44">
        <v>0</v>
      </c>
      <c r="W645" s="45"/>
      <c r="X645" s="44">
        <v>0</v>
      </c>
      <c r="Y645" s="44">
        <v>0</v>
      </c>
      <c r="Z645" s="44">
        <v>0</v>
      </c>
      <c r="AA645" s="44">
        <v>0</v>
      </c>
      <c r="AB645" s="44">
        <v>0</v>
      </c>
      <c r="AC645" s="44">
        <v>0</v>
      </c>
      <c r="AD645" s="44">
        <v>0</v>
      </c>
      <c r="AE645" s="45"/>
      <c r="AF645" s="44">
        <v>0</v>
      </c>
      <c r="AG645" s="45"/>
      <c r="AH645" s="45"/>
      <c r="AI645" s="45"/>
      <c r="AJ645" s="44">
        <v>0</v>
      </c>
      <c r="AK645" s="45"/>
      <c r="AL645" s="45"/>
      <c r="AM645" s="45"/>
      <c r="AN645" s="44">
        <v>0</v>
      </c>
      <c r="AO645" s="45"/>
      <c r="AP645" s="44">
        <v>0</v>
      </c>
    </row>
    <row r="646" spans="1:42"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row>
    <row r="647" spans="1:42"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row>
    <row r="648" spans="1:42" ht="20.100000000000001" customHeight="1" x14ac:dyDescent="0.2">
      <c r="D648" s="2" t="s">
        <v>98</v>
      </c>
      <c r="F648" s="37">
        <v>0</v>
      </c>
      <c r="G648" s="37"/>
      <c r="H648" s="37"/>
      <c r="I648" s="37"/>
      <c r="J648" s="37">
        <v>2</v>
      </c>
      <c r="K648" s="37">
        <v>0</v>
      </c>
      <c r="L648" s="37">
        <v>0</v>
      </c>
      <c r="M648" s="37"/>
      <c r="N648" s="37">
        <v>2</v>
      </c>
      <c r="O648" s="37"/>
      <c r="P648" s="37"/>
      <c r="Q648" s="37"/>
      <c r="R648" s="37">
        <v>0</v>
      </c>
      <c r="S648" s="37">
        <v>1</v>
      </c>
      <c r="T648" s="37">
        <v>0</v>
      </c>
      <c r="U648" s="37">
        <v>0</v>
      </c>
      <c r="V648" s="37">
        <v>0</v>
      </c>
      <c r="W648" s="37"/>
      <c r="X648" s="37">
        <v>0</v>
      </c>
      <c r="Y648" s="37">
        <v>0</v>
      </c>
      <c r="Z648" s="37">
        <v>0</v>
      </c>
      <c r="AA648" s="37">
        <v>0</v>
      </c>
      <c r="AB648" s="37">
        <v>0</v>
      </c>
      <c r="AC648" s="37">
        <v>0</v>
      </c>
      <c r="AD648" s="37">
        <v>0</v>
      </c>
      <c r="AE648" s="37"/>
      <c r="AF648" s="37">
        <v>1</v>
      </c>
      <c r="AG648" s="37"/>
      <c r="AH648" s="37"/>
      <c r="AI648" s="37"/>
      <c r="AJ648" s="37">
        <v>1</v>
      </c>
      <c r="AK648" s="37"/>
      <c r="AL648" s="37"/>
      <c r="AM648" s="37"/>
      <c r="AN648" s="37">
        <v>0</v>
      </c>
      <c r="AO648" s="37"/>
      <c r="AP648" s="37">
        <v>0</v>
      </c>
    </row>
    <row r="649" spans="1:42" ht="20.100000000000001" customHeight="1" x14ac:dyDescent="0.2">
      <c r="D649" s="38" t="s">
        <v>99</v>
      </c>
      <c r="F649" s="39">
        <v>1</v>
      </c>
      <c r="G649" s="40"/>
      <c r="H649" s="40"/>
      <c r="I649" s="40"/>
      <c r="J649" s="39">
        <v>1</v>
      </c>
      <c r="K649" s="39">
        <v>0</v>
      </c>
      <c r="L649" s="39">
        <v>0</v>
      </c>
      <c r="M649" s="40"/>
      <c r="N649" s="39">
        <v>1</v>
      </c>
      <c r="O649" s="40"/>
      <c r="P649" s="40"/>
      <c r="Q649" s="40"/>
      <c r="R649" s="39">
        <v>0</v>
      </c>
      <c r="S649" s="39">
        <v>1</v>
      </c>
      <c r="T649" s="39">
        <v>0</v>
      </c>
      <c r="U649" s="39">
        <v>0</v>
      </c>
      <c r="V649" s="39">
        <v>0</v>
      </c>
      <c r="W649" s="40"/>
      <c r="X649" s="39">
        <v>1</v>
      </c>
      <c r="Y649" s="39">
        <v>0</v>
      </c>
      <c r="Z649" s="39">
        <v>0</v>
      </c>
      <c r="AA649" s="39">
        <v>0</v>
      </c>
      <c r="AB649" s="39">
        <v>0</v>
      </c>
      <c r="AC649" s="39">
        <v>0</v>
      </c>
      <c r="AD649" s="39">
        <v>0</v>
      </c>
      <c r="AE649" s="40"/>
      <c r="AF649" s="39">
        <v>2</v>
      </c>
      <c r="AG649" s="40"/>
      <c r="AH649" s="40"/>
      <c r="AI649" s="40"/>
      <c r="AJ649" s="39">
        <v>0</v>
      </c>
      <c r="AK649" s="40"/>
      <c r="AL649" s="40"/>
      <c r="AM649" s="40"/>
      <c r="AN649" s="39">
        <v>0</v>
      </c>
      <c r="AO649" s="40"/>
      <c r="AP649" s="39">
        <v>0</v>
      </c>
    </row>
    <row r="650" spans="1:42"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row>
    <row r="651" spans="1:42" ht="20.100000000000001" customHeight="1" x14ac:dyDescent="0.2">
      <c r="C651" s="42" t="s">
        <v>319</v>
      </c>
      <c r="D651" s="42"/>
      <c r="F651" s="44">
        <v>1</v>
      </c>
      <c r="G651" s="45"/>
      <c r="H651" s="45"/>
      <c r="I651" s="45"/>
      <c r="J651" s="44">
        <v>3</v>
      </c>
      <c r="K651" s="44">
        <v>0</v>
      </c>
      <c r="L651" s="44">
        <v>0</v>
      </c>
      <c r="M651" s="45"/>
      <c r="N651" s="44">
        <v>3</v>
      </c>
      <c r="O651" s="45"/>
      <c r="P651" s="45"/>
      <c r="Q651" s="45"/>
      <c r="R651" s="44">
        <v>0</v>
      </c>
      <c r="S651" s="44">
        <v>2</v>
      </c>
      <c r="T651" s="44">
        <v>0</v>
      </c>
      <c r="U651" s="44">
        <v>0</v>
      </c>
      <c r="V651" s="44">
        <v>0</v>
      </c>
      <c r="W651" s="45"/>
      <c r="X651" s="44">
        <v>1</v>
      </c>
      <c r="Y651" s="44">
        <v>0</v>
      </c>
      <c r="Z651" s="44">
        <v>0</v>
      </c>
      <c r="AA651" s="44">
        <v>0</v>
      </c>
      <c r="AB651" s="44">
        <v>0</v>
      </c>
      <c r="AC651" s="44">
        <v>0</v>
      </c>
      <c r="AD651" s="44">
        <v>0</v>
      </c>
      <c r="AE651" s="45"/>
      <c r="AF651" s="44">
        <v>3</v>
      </c>
      <c r="AG651" s="45"/>
      <c r="AH651" s="45"/>
      <c r="AI651" s="45"/>
      <c r="AJ651" s="44">
        <v>1</v>
      </c>
      <c r="AK651" s="45"/>
      <c r="AL651" s="45"/>
      <c r="AM651" s="45"/>
      <c r="AN651" s="44">
        <v>0</v>
      </c>
      <c r="AO651" s="45"/>
      <c r="AP651" s="44">
        <v>0</v>
      </c>
    </row>
    <row r="652" spans="1:42"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row>
    <row r="653" spans="1:42" s="1" customFormat="1" ht="20.100000000000001" customHeight="1" x14ac:dyDescent="0.25">
      <c r="A653" s="3"/>
      <c r="B653" s="49" t="s">
        <v>320</v>
      </c>
      <c r="C653" s="50"/>
      <c r="D653" s="50"/>
      <c r="E653" s="5"/>
      <c r="F653" s="51">
        <v>1</v>
      </c>
      <c r="G653" s="52"/>
      <c r="H653" s="52"/>
      <c r="I653" s="52"/>
      <c r="J653" s="51">
        <v>3</v>
      </c>
      <c r="K653" s="51">
        <v>0</v>
      </c>
      <c r="L653" s="51">
        <v>0</v>
      </c>
      <c r="M653" s="52"/>
      <c r="N653" s="51">
        <v>3</v>
      </c>
      <c r="O653" s="52"/>
      <c r="P653" s="52"/>
      <c r="Q653" s="52"/>
      <c r="R653" s="51">
        <v>0</v>
      </c>
      <c r="S653" s="51">
        <v>2</v>
      </c>
      <c r="T653" s="51">
        <v>0</v>
      </c>
      <c r="U653" s="51">
        <v>0</v>
      </c>
      <c r="V653" s="51">
        <v>0</v>
      </c>
      <c r="W653" s="52"/>
      <c r="X653" s="51">
        <v>1</v>
      </c>
      <c r="Y653" s="51">
        <v>0</v>
      </c>
      <c r="Z653" s="51">
        <v>0</v>
      </c>
      <c r="AA653" s="51">
        <v>0</v>
      </c>
      <c r="AB653" s="51">
        <v>0</v>
      </c>
      <c r="AC653" s="51">
        <v>0</v>
      </c>
      <c r="AD653" s="51">
        <v>0</v>
      </c>
      <c r="AE653" s="52"/>
      <c r="AF653" s="51">
        <v>3</v>
      </c>
      <c r="AG653" s="52"/>
      <c r="AH653" s="52"/>
      <c r="AI653" s="52"/>
      <c r="AJ653" s="51">
        <v>1</v>
      </c>
      <c r="AK653" s="52"/>
      <c r="AL653" s="52"/>
      <c r="AM653" s="52"/>
      <c r="AN653" s="51">
        <v>0</v>
      </c>
      <c r="AO653" s="52"/>
      <c r="AP653" s="51">
        <v>0</v>
      </c>
    </row>
    <row r="654" spans="1:42"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row>
    <row r="655" spans="1:42"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row>
    <row r="656" spans="1:42"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row>
    <row r="657" spans="1:42" ht="20.100000000000001" customHeight="1" x14ac:dyDescent="0.2">
      <c r="B657" s="5"/>
      <c r="D657" s="2" t="s">
        <v>98</v>
      </c>
      <c r="F657" s="37">
        <v>1</v>
      </c>
      <c r="G657" s="37"/>
      <c r="H657" s="37"/>
      <c r="I657" s="37"/>
      <c r="J657" s="37">
        <v>0</v>
      </c>
      <c r="K657" s="37">
        <v>0</v>
      </c>
      <c r="L657" s="37">
        <v>0</v>
      </c>
      <c r="M657" s="37"/>
      <c r="N657" s="37">
        <v>0</v>
      </c>
      <c r="O657" s="37"/>
      <c r="P657" s="37"/>
      <c r="Q657" s="37"/>
      <c r="R657" s="37">
        <v>0</v>
      </c>
      <c r="S657" s="37">
        <v>0</v>
      </c>
      <c r="T657" s="37">
        <v>0</v>
      </c>
      <c r="U657" s="37">
        <v>0</v>
      </c>
      <c r="V657" s="37">
        <v>0</v>
      </c>
      <c r="W657" s="37"/>
      <c r="X657" s="37">
        <v>0</v>
      </c>
      <c r="Y657" s="37">
        <v>0</v>
      </c>
      <c r="Z657" s="37">
        <v>0</v>
      </c>
      <c r="AA657" s="37">
        <v>0</v>
      </c>
      <c r="AB657" s="37">
        <v>0</v>
      </c>
      <c r="AC657" s="37">
        <v>0</v>
      </c>
      <c r="AD657" s="37">
        <v>0</v>
      </c>
      <c r="AE657" s="37"/>
      <c r="AF657" s="37">
        <v>0</v>
      </c>
      <c r="AG657" s="37"/>
      <c r="AH657" s="37"/>
      <c r="AI657" s="37"/>
      <c r="AJ657" s="37">
        <v>1</v>
      </c>
      <c r="AK657" s="37"/>
      <c r="AL657" s="37"/>
      <c r="AM657" s="37"/>
      <c r="AN657" s="37">
        <v>0</v>
      </c>
      <c r="AO657" s="37"/>
      <c r="AP657" s="37">
        <v>0</v>
      </c>
    </row>
    <row r="658" spans="1:42" ht="20.100000000000001" customHeight="1" x14ac:dyDescent="0.2">
      <c r="D658" s="38" t="s">
        <v>99</v>
      </c>
      <c r="F658" s="39">
        <v>0</v>
      </c>
      <c r="G658" s="40"/>
      <c r="H658" s="40"/>
      <c r="I658" s="40"/>
      <c r="J658" s="39">
        <v>0</v>
      </c>
      <c r="K658" s="39">
        <v>0</v>
      </c>
      <c r="L658" s="39">
        <v>0</v>
      </c>
      <c r="M658" s="40"/>
      <c r="N658" s="39">
        <v>0</v>
      </c>
      <c r="O658" s="40"/>
      <c r="P658" s="40"/>
      <c r="Q658" s="40"/>
      <c r="R658" s="39">
        <v>0</v>
      </c>
      <c r="S658" s="39">
        <v>0</v>
      </c>
      <c r="T658" s="39">
        <v>0</v>
      </c>
      <c r="U658" s="39">
        <v>0</v>
      </c>
      <c r="V658" s="39">
        <v>0</v>
      </c>
      <c r="W658" s="40"/>
      <c r="X658" s="39">
        <v>0</v>
      </c>
      <c r="Y658" s="39">
        <v>0</v>
      </c>
      <c r="Z658" s="39">
        <v>0</v>
      </c>
      <c r="AA658" s="39">
        <v>0</v>
      </c>
      <c r="AB658" s="39">
        <v>0</v>
      </c>
      <c r="AC658" s="39">
        <v>0</v>
      </c>
      <c r="AD658" s="39">
        <v>0</v>
      </c>
      <c r="AE658" s="40"/>
      <c r="AF658" s="39">
        <v>0</v>
      </c>
      <c r="AG658" s="40"/>
      <c r="AH658" s="40"/>
      <c r="AI658" s="40"/>
      <c r="AJ658" s="39">
        <v>0</v>
      </c>
      <c r="AK658" s="40"/>
      <c r="AL658" s="40"/>
      <c r="AM658" s="40"/>
      <c r="AN658" s="39">
        <v>0</v>
      </c>
      <c r="AO658" s="40"/>
      <c r="AP658" s="39">
        <v>0</v>
      </c>
    </row>
    <row r="659" spans="1:42" ht="20.100000000000001" customHeight="1" x14ac:dyDescent="0.2">
      <c r="D659" s="2" t="s">
        <v>113</v>
      </c>
      <c r="F659" s="37">
        <v>0</v>
      </c>
      <c r="G659" s="37"/>
      <c r="H659" s="37"/>
      <c r="I659" s="37"/>
      <c r="J659" s="37">
        <v>0</v>
      </c>
      <c r="K659" s="37">
        <v>0</v>
      </c>
      <c r="L659" s="37">
        <v>0</v>
      </c>
      <c r="M659" s="37"/>
      <c r="N659" s="37">
        <v>0</v>
      </c>
      <c r="O659" s="37"/>
      <c r="P659" s="37"/>
      <c r="Q659" s="37"/>
      <c r="R659" s="37">
        <v>0</v>
      </c>
      <c r="S659" s="37">
        <v>0</v>
      </c>
      <c r="T659" s="37">
        <v>0</v>
      </c>
      <c r="U659" s="37">
        <v>0</v>
      </c>
      <c r="V659" s="37">
        <v>0</v>
      </c>
      <c r="W659" s="37"/>
      <c r="X659" s="37">
        <v>0</v>
      </c>
      <c r="Y659" s="37">
        <v>0</v>
      </c>
      <c r="Z659" s="37">
        <v>0</v>
      </c>
      <c r="AA659" s="37">
        <v>0</v>
      </c>
      <c r="AB659" s="37">
        <v>0</v>
      </c>
      <c r="AC659" s="37">
        <v>0</v>
      </c>
      <c r="AD659" s="37">
        <v>0</v>
      </c>
      <c r="AE659" s="37"/>
      <c r="AF659" s="37">
        <v>0</v>
      </c>
      <c r="AG659" s="37"/>
      <c r="AH659" s="37"/>
      <c r="AI659" s="37"/>
      <c r="AJ659" s="37">
        <v>0</v>
      </c>
      <c r="AK659" s="37"/>
      <c r="AL659" s="37"/>
      <c r="AM659" s="37"/>
      <c r="AN659" s="37">
        <v>0</v>
      </c>
      <c r="AO659" s="37"/>
      <c r="AP659" s="37">
        <v>0</v>
      </c>
    </row>
    <row r="660" spans="1:42"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row>
    <row r="661" spans="1:42" s="1" customFormat="1" ht="20.100000000000001" customHeight="1" x14ac:dyDescent="0.2">
      <c r="A661" s="3"/>
      <c r="B661" s="6"/>
      <c r="C661" s="42" t="s">
        <v>180</v>
      </c>
      <c r="D661" s="42"/>
      <c r="E661" s="5"/>
      <c r="F661" s="44">
        <v>1</v>
      </c>
      <c r="G661" s="45"/>
      <c r="H661" s="45"/>
      <c r="I661" s="45"/>
      <c r="J661" s="44">
        <v>0</v>
      </c>
      <c r="K661" s="44">
        <v>0</v>
      </c>
      <c r="L661" s="44">
        <v>0</v>
      </c>
      <c r="M661" s="45"/>
      <c r="N661" s="44">
        <v>0</v>
      </c>
      <c r="O661" s="45"/>
      <c r="P661" s="45"/>
      <c r="Q661" s="45"/>
      <c r="R661" s="44">
        <v>0</v>
      </c>
      <c r="S661" s="44">
        <v>0</v>
      </c>
      <c r="T661" s="44">
        <v>0</v>
      </c>
      <c r="U661" s="44">
        <v>0</v>
      </c>
      <c r="V661" s="44">
        <v>0</v>
      </c>
      <c r="W661" s="45"/>
      <c r="X661" s="44">
        <v>0</v>
      </c>
      <c r="Y661" s="44">
        <v>0</v>
      </c>
      <c r="Z661" s="44">
        <v>0</v>
      </c>
      <c r="AA661" s="44">
        <v>0</v>
      </c>
      <c r="AB661" s="44">
        <v>0</v>
      </c>
      <c r="AC661" s="44">
        <v>0</v>
      </c>
      <c r="AD661" s="44">
        <v>0</v>
      </c>
      <c r="AE661" s="45"/>
      <c r="AF661" s="44">
        <v>0</v>
      </c>
      <c r="AG661" s="45"/>
      <c r="AH661" s="45"/>
      <c r="AI661" s="45"/>
      <c r="AJ661" s="44">
        <v>1</v>
      </c>
      <c r="AK661" s="45"/>
      <c r="AL661" s="45"/>
      <c r="AM661" s="45"/>
      <c r="AN661" s="44">
        <v>0</v>
      </c>
      <c r="AO661" s="45"/>
      <c r="AP661" s="44">
        <v>0</v>
      </c>
    </row>
    <row r="662" spans="1:42"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row>
    <row r="663" spans="1:42" s="1" customFormat="1" ht="20.100000000000001" customHeight="1" x14ac:dyDescent="0.25">
      <c r="A663" s="3"/>
      <c r="B663" s="49" t="s">
        <v>322</v>
      </c>
      <c r="C663" s="50"/>
      <c r="D663" s="50"/>
      <c r="E663" s="5"/>
      <c r="F663" s="51">
        <v>1</v>
      </c>
      <c r="G663" s="52"/>
      <c r="H663" s="52"/>
      <c r="I663" s="52"/>
      <c r="J663" s="51">
        <v>0</v>
      </c>
      <c r="K663" s="51">
        <v>0</v>
      </c>
      <c r="L663" s="51">
        <v>0</v>
      </c>
      <c r="M663" s="52"/>
      <c r="N663" s="51">
        <v>0</v>
      </c>
      <c r="O663" s="52"/>
      <c r="P663" s="52"/>
      <c r="Q663" s="52"/>
      <c r="R663" s="51">
        <v>0</v>
      </c>
      <c r="S663" s="51">
        <v>0</v>
      </c>
      <c r="T663" s="51">
        <v>0</v>
      </c>
      <c r="U663" s="51">
        <v>0</v>
      </c>
      <c r="V663" s="51">
        <v>0</v>
      </c>
      <c r="W663" s="52"/>
      <c r="X663" s="51">
        <v>0</v>
      </c>
      <c r="Y663" s="51">
        <v>0</v>
      </c>
      <c r="Z663" s="51">
        <v>0</v>
      </c>
      <c r="AA663" s="51">
        <v>0</v>
      </c>
      <c r="AB663" s="51">
        <v>0</v>
      </c>
      <c r="AC663" s="51">
        <v>0</v>
      </c>
      <c r="AD663" s="51">
        <v>0</v>
      </c>
      <c r="AE663" s="52"/>
      <c r="AF663" s="51">
        <v>0</v>
      </c>
      <c r="AG663" s="52"/>
      <c r="AH663" s="52"/>
      <c r="AI663" s="52"/>
      <c r="AJ663" s="51">
        <v>1</v>
      </c>
      <c r="AK663" s="52"/>
      <c r="AL663" s="52"/>
      <c r="AM663" s="52"/>
      <c r="AN663" s="51">
        <v>0</v>
      </c>
      <c r="AO663" s="52"/>
      <c r="AP663" s="51">
        <v>0</v>
      </c>
    </row>
    <row r="664" spans="1:42"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row>
    <row r="665" spans="1:42"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row>
    <row r="666" spans="1:42"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row>
    <row r="667" spans="1:42" ht="20.100000000000001" customHeight="1" x14ac:dyDescent="0.2">
      <c r="B667" s="5"/>
      <c r="D667" s="2" t="s">
        <v>98</v>
      </c>
      <c r="F667" s="37">
        <v>0</v>
      </c>
      <c r="G667" s="37"/>
      <c r="H667" s="37"/>
      <c r="I667" s="37"/>
      <c r="J667" s="37">
        <v>1</v>
      </c>
      <c r="K667" s="37">
        <v>0</v>
      </c>
      <c r="L667" s="37">
        <v>0</v>
      </c>
      <c r="M667" s="37"/>
      <c r="N667" s="37">
        <v>1</v>
      </c>
      <c r="O667" s="37"/>
      <c r="P667" s="37"/>
      <c r="Q667" s="37"/>
      <c r="R667" s="37">
        <v>0</v>
      </c>
      <c r="S667" s="37">
        <v>1</v>
      </c>
      <c r="T667" s="37">
        <v>0</v>
      </c>
      <c r="U667" s="37">
        <v>0</v>
      </c>
      <c r="V667" s="37">
        <v>0</v>
      </c>
      <c r="W667" s="37"/>
      <c r="X667" s="37">
        <v>0</v>
      </c>
      <c r="Y667" s="37">
        <v>0</v>
      </c>
      <c r="Z667" s="37">
        <v>0</v>
      </c>
      <c r="AA667" s="37">
        <v>0</v>
      </c>
      <c r="AB667" s="37">
        <v>0</v>
      </c>
      <c r="AC667" s="37">
        <v>0</v>
      </c>
      <c r="AD667" s="37">
        <v>0</v>
      </c>
      <c r="AE667" s="37"/>
      <c r="AF667" s="37">
        <v>1</v>
      </c>
      <c r="AG667" s="37"/>
      <c r="AH667" s="37"/>
      <c r="AI667" s="37"/>
      <c r="AJ667" s="37">
        <v>0</v>
      </c>
      <c r="AK667" s="37"/>
      <c r="AL667" s="37"/>
      <c r="AM667" s="37"/>
      <c r="AN667" s="37">
        <v>0</v>
      </c>
      <c r="AO667" s="37"/>
      <c r="AP667" s="37">
        <v>0</v>
      </c>
    </row>
    <row r="668" spans="1:42" ht="20.100000000000001" customHeight="1" x14ac:dyDescent="0.2">
      <c r="D668" s="38" t="s">
        <v>99</v>
      </c>
      <c r="F668" s="39">
        <v>1</v>
      </c>
      <c r="G668" s="40"/>
      <c r="H668" s="40"/>
      <c r="I668" s="40"/>
      <c r="J668" s="39">
        <v>0</v>
      </c>
      <c r="K668" s="39">
        <v>0</v>
      </c>
      <c r="L668" s="39">
        <v>0</v>
      </c>
      <c r="M668" s="40"/>
      <c r="N668" s="39">
        <v>0</v>
      </c>
      <c r="O668" s="40"/>
      <c r="P668" s="40"/>
      <c r="Q668" s="40"/>
      <c r="R668" s="39">
        <v>0</v>
      </c>
      <c r="S668" s="39">
        <v>0</v>
      </c>
      <c r="T668" s="39">
        <v>0</v>
      </c>
      <c r="U668" s="39">
        <v>0</v>
      </c>
      <c r="V668" s="39">
        <v>0</v>
      </c>
      <c r="W668" s="40"/>
      <c r="X668" s="39">
        <v>0</v>
      </c>
      <c r="Y668" s="39">
        <v>0</v>
      </c>
      <c r="Z668" s="39">
        <v>0</v>
      </c>
      <c r="AA668" s="39">
        <v>0</v>
      </c>
      <c r="AB668" s="39">
        <v>0</v>
      </c>
      <c r="AC668" s="39">
        <v>0</v>
      </c>
      <c r="AD668" s="39">
        <v>0</v>
      </c>
      <c r="AE668" s="40"/>
      <c r="AF668" s="39">
        <v>0</v>
      </c>
      <c r="AG668" s="40"/>
      <c r="AH668" s="40"/>
      <c r="AI668" s="40"/>
      <c r="AJ668" s="39">
        <v>1</v>
      </c>
      <c r="AK668" s="40"/>
      <c r="AL668" s="40"/>
      <c r="AM668" s="40"/>
      <c r="AN668" s="39">
        <v>0</v>
      </c>
      <c r="AO668" s="40"/>
      <c r="AP668" s="39">
        <v>0</v>
      </c>
    </row>
    <row r="669" spans="1:42" ht="20.100000000000001" customHeight="1" x14ac:dyDescent="0.2">
      <c r="D669" s="2" t="s">
        <v>100</v>
      </c>
      <c r="F669" s="37">
        <v>0</v>
      </c>
      <c r="G669" s="37"/>
      <c r="H669" s="37"/>
      <c r="I669" s="37"/>
      <c r="J669" s="37">
        <v>0</v>
      </c>
      <c r="K669" s="37">
        <v>0</v>
      </c>
      <c r="L669" s="37">
        <v>0</v>
      </c>
      <c r="M669" s="37"/>
      <c r="N669" s="37">
        <v>0</v>
      </c>
      <c r="O669" s="37"/>
      <c r="P669" s="37"/>
      <c r="Q669" s="37"/>
      <c r="R669" s="37">
        <v>0</v>
      </c>
      <c r="S669" s="37">
        <v>0</v>
      </c>
      <c r="T669" s="37">
        <v>0</v>
      </c>
      <c r="U669" s="37">
        <v>0</v>
      </c>
      <c r="V669" s="37">
        <v>0</v>
      </c>
      <c r="W669" s="37"/>
      <c r="X669" s="37">
        <v>0</v>
      </c>
      <c r="Y669" s="37">
        <v>0</v>
      </c>
      <c r="Z669" s="37">
        <v>0</v>
      </c>
      <c r="AA669" s="37">
        <v>0</v>
      </c>
      <c r="AB669" s="37">
        <v>0</v>
      </c>
      <c r="AC669" s="37">
        <v>0</v>
      </c>
      <c r="AD669" s="37">
        <v>0</v>
      </c>
      <c r="AE669" s="37"/>
      <c r="AF669" s="37">
        <v>0</v>
      </c>
      <c r="AG669" s="37"/>
      <c r="AH669" s="37"/>
      <c r="AI669" s="37"/>
      <c r="AJ669" s="37">
        <v>0</v>
      </c>
      <c r="AK669" s="37"/>
      <c r="AL669" s="37"/>
      <c r="AM669" s="37"/>
      <c r="AN669" s="37">
        <v>0</v>
      </c>
      <c r="AO669" s="37"/>
      <c r="AP669" s="37">
        <v>0</v>
      </c>
    </row>
    <row r="670" spans="1:42"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row>
    <row r="671" spans="1:42" s="1" customFormat="1" ht="20.100000000000001" customHeight="1" x14ac:dyDescent="0.2">
      <c r="A671" s="3"/>
      <c r="B671" s="6"/>
      <c r="C671" s="42" t="s">
        <v>180</v>
      </c>
      <c r="D671" s="42"/>
      <c r="E671" s="5"/>
      <c r="F671" s="44">
        <v>1</v>
      </c>
      <c r="G671" s="45"/>
      <c r="H671" s="45"/>
      <c r="I671" s="45"/>
      <c r="J671" s="44">
        <v>1</v>
      </c>
      <c r="K671" s="44">
        <v>0</v>
      </c>
      <c r="L671" s="44">
        <v>0</v>
      </c>
      <c r="M671" s="45"/>
      <c r="N671" s="44">
        <v>1</v>
      </c>
      <c r="O671" s="45"/>
      <c r="P671" s="45"/>
      <c r="Q671" s="45"/>
      <c r="R671" s="44">
        <v>0</v>
      </c>
      <c r="S671" s="44">
        <v>1</v>
      </c>
      <c r="T671" s="44">
        <v>0</v>
      </c>
      <c r="U671" s="44">
        <v>0</v>
      </c>
      <c r="V671" s="44">
        <v>0</v>
      </c>
      <c r="W671" s="45"/>
      <c r="X671" s="44">
        <v>0</v>
      </c>
      <c r="Y671" s="44">
        <v>0</v>
      </c>
      <c r="Z671" s="44">
        <v>0</v>
      </c>
      <c r="AA671" s="44">
        <v>0</v>
      </c>
      <c r="AB671" s="44">
        <v>0</v>
      </c>
      <c r="AC671" s="44">
        <v>0</v>
      </c>
      <c r="AD671" s="44">
        <v>0</v>
      </c>
      <c r="AE671" s="45"/>
      <c r="AF671" s="44">
        <v>1</v>
      </c>
      <c r="AG671" s="45"/>
      <c r="AH671" s="45"/>
      <c r="AI671" s="45"/>
      <c r="AJ671" s="44">
        <v>1</v>
      </c>
      <c r="AK671" s="45"/>
      <c r="AL671" s="45"/>
      <c r="AM671" s="45"/>
      <c r="AN671" s="44">
        <v>0</v>
      </c>
      <c r="AO671" s="45"/>
      <c r="AP671" s="44">
        <v>0</v>
      </c>
    </row>
    <row r="672" spans="1:42"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row>
    <row r="673" spans="1:42" s="1" customFormat="1" ht="20.100000000000001" customHeight="1" x14ac:dyDescent="0.25">
      <c r="A673" s="3"/>
      <c r="B673" s="49" t="s">
        <v>324</v>
      </c>
      <c r="C673" s="50"/>
      <c r="D673" s="50"/>
      <c r="E673" s="5"/>
      <c r="F673" s="51">
        <v>1</v>
      </c>
      <c r="G673" s="52"/>
      <c r="H673" s="52"/>
      <c r="I673" s="52"/>
      <c r="J673" s="51">
        <v>1</v>
      </c>
      <c r="K673" s="51">
        <v>0</v>
      </c>
      <c r="L673" s="51">
        <v>0</v>
      </c>
      <c r="M673" s="52"/>
      <c r="N673" s="51">
        <v>1</v>
      </c>
      <c r="O673" s="52"/>
      <c r="P673" s="52"/>
      <c r="Q673" s="52"/>
      <c r="R673" s="51">
        <v>0</v>
      </c>
      <c r="S673" s="51">
        <v>1</v>
      </c>
      <c r="T673" s="51">
        <v>0</v>
      </c>
      <c r="U673" s="51">
        <v>0</v>
      </c>
      <c r="V673" s="51">
        <v>0</v>
      </c>
      <c r="W673" s="52"/>
      <c r="X673" s="51">
        <v>0</v>
      </c>
      <c r="Y673" s="51">
        <v>0</v>
      </c>
      <c r="Z673" s="51">
        <v>0</v>
      </c>
      <c r="AA673" s="51">
        <v>0</v>
      </c>
      <c r="AB673" s="51">
        <v>0</v>
      </c>
      <c r="AC673" s="51">
        <v>0</v>
      </c>
      <c r="AD673" s="51">
        <v>0</v>
      </c>
      <c r="AE673" s="52"/>
      <c r="AF673" s="51">
        <v>1</v>
      </c>
      <c r="AG673" s="52"/>
      <c r="AH673" s="52"/>
      <c r="AI673" s="52"/>
      <c r="AJ673" s="51">
        <v>1</v>
      </c>
      <c r="AK673" s="52"/>
      <c r="AL673" s="52"/>
      <c r="AM673" s="52"/>
      <c r="AN673" s="51">
        <v>0</v>
      </c>
      <c r="AO673" s="52"/>
      <c r="AP673" s="51">
        <v>0</v>
      </c>
    </row>
    <row r="674" spans="1:42"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row>
    <row r="675" spans="1:42"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row>
    <row r="676" spans="1:42"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row>
    <row r="677" spans="1:42" ht="20.100000000000001" customHeight="1" x14ac:dyDescent="0.2">
      <c r="D677" s="2" t="s">
        <v>173</v>
      </c>
      <c r="F677" s="37">
        <v>0</v>
      </c>
      <c r="G677" s="37"/>
      <c r="H677" s="37"/>
      <c r="I677" s="37"/>
      <c r="J677" s="37">
        <v>0</v>
      </c>
      <c r="K677" s="37">
        <v>0</v>
      </c>
      <c r="L677" s="37">
        <v>0</v>
      </c>
      <c r="M677" s="37"/>
      <c r="N677" s="37">
        <v>0</v>
      </c>
      <c r="O677" s="37"/>
      <c r="P677" s="37"/>
      <c r="Q677" s="37"/>
      <c r="R677" s="37">
        <v>0</v>
      </c>
      <c r="S677" s="37">
        <v>0</v>
      </c>
      <c r="T677" s="37">
        <v>0</v>
      </c>
      <c r="U677" s="37">
        <v>0</v>
      </c>
      <c r="V677" s="37">
        <v>0</v>
      </c>
      <c r="W677" s="37"/>
      <c r="X677" s="37">
        <v>0</v>
      </c>
      <c r="Y677" s="37">
        <v>0</v>
      </c>
      <c r="Z677" s="37">
        <v>0</v>
      </c>
      <c r="AA677" s="37">
        <v>0</v>
      </c>
      <c r="AB677" s="37">
        <v>0</v>
      </c>
      <c r="AC677" s="37">
        <v>0</v>
      </c>
      <c r="AD677" s="37">
        <v>0</v>
      </c>
      <c r="AE677" s="37"/>
      <c r="AF677" s="37">
        <v>0</v>
      </c>
      <c r="AG677" s="37"/>
      <c r="AH677" s="37"/>
      <c r="AI677" s="37"/>
      <c r="AJ677" s="37">
        <v>0</v>
      </c>
      <c r="AK677" s="37"/>
      <c r="AL677" s="37"/>
      <c r="AM677" s="37"/>
      <c r="AN677" s="37">
        <v>0</v>
      </c>
      <c r="AO677" s="37"/>
      <c r="AP677" s="37">
        <v>0</v>
      </c>
    </row>
    <row r="678" spans="1:42"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row>
    <row r="679" spans="1:42" ht="20.100000000000001" customHeight="1" x14ac:dyDescent="0.2">
      <c r="C679" s="42" t="s">
        <v>188</v>
      </c>
      <c r="D679" s="42"/>
      <c r="F679" s="44">
        <v>0</v>
      </c>
      <c r="G679" s="45"/>
      <c r="H679" s="45"/>
      <c r="I679" s="45"/>
      <c r="J679" s="44">
        <v>0</v>
      </c>
      <c r="K679" s="44">
        <v>0</v>
      </c>
      <c r="L679" s="44">
        <v>0</v>
      </c>
      <c r="M679" s="45"/>
      <c r="N679" s="44">
        <v>0</v>
      </c>
      <c r="O679" s="45"/>
      <c r="P679" s="45"/>
      <c r="Q679" s="45"/>
      <c r="R679" s="44">
        <v>0</v>
      </c>
      <c r="S679" s="44">
        <v>0</v>
      </c>
      <c r="T679" s="44">
        <v>0</v>
      </c>
      <c r="U679" s="44">
        <v>0</v>
      </c>
      <c r="V679" s="44">
        <v>0</v>
      </c>
      <c r="W679" s="45"/>
      <c r="X679" s="44">
        <v>0</v>
      </c>
      <c r="Y679" s="44">
        <v>0</v>
      </c>
      <c r="Z679" s="44">
        <v>0</v>
      </c>
      <c r="AA679" s="44">
        <v>0</v>
      </c>
      <c r="AB679" s="44">
        <v>0</v>
      </c>
      <c r="AC679" s="44">
        <v>0</v>
      </c>
      <c r="AD679" s="44">
        <v>0</v>
      </c>
      <c r="AE679" s="45"/>
      <c r="AF679" s="44">
        <v>0</v>
      </c>
      <c r="AG679" s="45"/>
      <c r="AH679" s="45"/>
      <c r="AI679" s="45"/>
      <c r="AJ679" s="44">
        <v>0</v>
      </c>
      <c r="AK679" s="45"/>
      <c r="AL679" s="45"/>
      <c r="AM679" s="45"/>
      <c r="AN679" s="44">
        <v>0</v>
      </c>
      <c r="AO679" s="45"/>
      <c r="AP679" s="44">
        <v>0</v>
      </c>
    </row>
    <row r="680" spans="1:42"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row>
    <row r="681" spans="1:42"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row>
    <row r="682" spans="1:42" ht="20.100000000000001" customHeight="1" x14ac:dyDescent="0.2">
      <c r="D682" s="2" t="s">
        <v>124</v>
      </c>
      <c r="F682" s="37">
        <v>1</v>
      </c>
      <c r="G682" s="37"/>
      <c r="H682" s="37"/>
      <c r="I682" s="37"/>
      <c r="J682" s="37">
        <v>0</v>
      </c>
      <c r="K682" s="37">
        <v>0</v>
      </c>
      <c r="L682" s="37">
        <v>0</v>
      </c>
      <c r="M682" s="37"/>
      <c r="N682" s="37">
        <v>0</v>
      </c>
      <c r="O682" s="37"/>
      <c r="P682" s="37"/>
      <c r="Q682" s="37"/>
      <c r="R682" s="37">
        <v>0</v>
      </c>
      <c r="S682" s="37">
        <v>0</v>
      </c>
      <c r="T682" s="37">
        <v>0</v>
      </c>
      <c r="U682" s="37">
        <v>0</v>
      </c>
      <c r="V682" s="37">
        <v>0</v>
      </c>
      <c r="W682" s="37"/>
      <c r="X682" s="37">
        <v>0</v>
      </c>
      <c r="Y682" s="37">
        <v>0</v>
      </c>
      <c r="Z682" s="37">
        <v>0</v>
      </c>
      <c r="AA682" s="37">
        <v>0</v>
      </c>
      <c r="AB682" s="37">
        <v>0</v>
      </c>
      <c r="AC682" s="37">
        <v>0</v>
      </c>
      <c r="AD682" s="37">
        <v>0</v>
      </c>
      <c r="AE682" s="37"/>
      <c r="AF682" s="37">
        <v>0</v>
      </c>
      <c r="AG682" s="37"/>
      <c r="AH682" s="37"/>
      <c r="AI682" s="37"/>
      <c r="AJ682" s="37">
        <v>1</v>
      </c>
      <c r="AK682" s="37"/>
      <c r="AL682" s="37"/>
      <c r="AM682" s="37"/>
      <c r="AN682" s="37">
        <v>0</v>
      </c>
      <c r="AO682" s="37"/>
      <c r="AP682" s="37">
        <v>0</v>
      </c>
    </row>
    <row r="683" spans="1:42" ht="20.100000000000001" customHeight="1" x14ac:dyDescent="0.2">
      <c r="B683" s="5"/>
      <c r="D683" s="38" t="s">
        <v>173</v>
      </c>
      <c r="F683" s="39">
        <v>6</v>
      </c>
      <c r="G683" s="40"/>
      <c r="H683" s="40"/>
      <c r="I683" s="40"/>
      <c r="J683" s="39">
        <v>0</v>
      </c>
      <c r="K683" s="39">
        <v>0</v>
      </c>
      <c r="L683" s="39">
        <v>0</v>
      </c>
      <c r="M683" s="40"/>
      <c r="N683" s="39">
        <v>0</v>
      </c>
      <c r="O683" s="40"/>
      <c r="P683" s="40"/>
      <c r="Q683" s="40"/>
      <c r="R683" s="39">
        <v>0</v>
      </c>
      <c r="S683" s="39">
        <v>0</v>
      </c>
      <c r="T683" s="39">
        <v>0</v>
      </c>
      <c r="U683" s="39">
        <v>0</v>
      </c>
      <c r="V683" s="39">
        <v>0</v>
      </c>
      <c r="W683" s="40"/>
      <c r="X683" s="39">
        <v>0</v>
      </c>
      <c r="Y683" s="39">
        <v>0</v>
      </c>
      <c r="Z683" s="39">
        <v>0</v>
      </c>
      <c r="AA683" s="39">
        <v>4</v>
      </c>
      <c r="AB683" s="39">
        <v>0</v>
      </c>
      <c r="AC683" s="39">
        <v>0</v>
      </c>
      <c r="AD683" s="39">
        <v>0</v>
      </c>
      <c r="AE683" s="40"/>
      <c r="AF683" s="39">
        <v>4</v>
      </c>
      <c r="AG683" s="40"/>
      <c r="AH683" s="40"/>
      <c r="AI683" s="40"/>
      <c r="AJ683" s="39">
        <v>2</v>
      </c>
      <c r="AK683" s="40"/>
      <c r="AL683" s="40"/>
      <c r="AM683" s="40"/>
      <c r="AN683" s="39">
        <v>0</v>
      </c>
      <c r="AO683" s="40"/>
      <c r="AP683" s="39">
        <v>0</v>
      </c>
    </row>
    <row r="684" spans="1:42" ht="20.100000000000001" customHeight="1" x14ac:dyDescent="0.2">
      <c r="B684" s="5"/>
      <c r="D684" s="2" t="s">
        <v>100</v>
      </c>
      <c r="F684" s="37">
        <v>0</v>
      </c>
      <c r="G684" s="37"/>
      <c r="H684" s="37"/>
      <c r="I684" s="37"/>
      <c r="J684" s="37">
        <v>0</v>
      </c>
      <c r="K684" s="37">
        <v>0</v>
      </c>
      <c r="L684" s="37">
        <v>0</v>
      </c>
      <c r="M684" s="37"/>
      <c r="N684" s="37">
        <v>0</v>
      </c>
      <c r="O684" s="37"/>
      <c r="P684" s="37"/>
      <c r="Q684" s="37"/>
      <c r="R684" s="37">
        <v>0</v>
      </c>
      <c r="S684" s="37">
        <v>0</v>
      </c>
      <c r="T684" s="37">
        <v>0</v>
      </c>
      <c r="U684" s="37">
        <v>0</v>
      </c>
      <c r="V684" s="37">
        <v>0</v>
      </c>
      <c r="W684" s="37"/>
      <c r="X684" s="37">
        <v>0</v>
      </c>
      <c r="Y684" s="37">
        <v>0</v>
      </c>
      <c r="Z684" s="37">
        <v>0</v>
      </c>
      <c r="AA684" s="37">
        <v>0</v>
      </c>
      <c r="AB684" s="37">
        <v>0</v>
      </c>
      <c r="AC684" s="37">
        <v>0</v>
      </c>
      <c r="AD684" s="37">
        <v>0</v>
      </c>
      <c r="AE684" s="37"/>
      <c r="AF684" s="37">
        <v>0</v>
      </c>
      <c r="AG684" s="37"/>
      <c r="AH684" s="37"/>
      <c r="AI684" s="37"/>
      <c r="AJ684" s="37">
        <v>0</v>
      </c>
      <c r="AK684" s="37"/>
      <c r="AL684" s="37"/>
      <c r="AM684" s="37"/>
      <c r="AN684" s="37">
        <v>0</v>
      </c>
      <c r="AO684" s="37"/>
      <c r="AP684" s="37">
        <v>0</v>
      </c>
    </row>
    <row r="685" spans="1:42" ht="20.100000000000001" customHeight="1" x14ac:dyDescent="0.2">
      <c r="D685" s="38" t="s">
        <v>101</v>
      </c>
      <c r="F685" s="39">
        <v>0</v>
      </c>
      <c r="G685" s="40"/>
      <c r="H685" s="40"/>
      <c r="I685" s="40"/>
      <c r="J685" s="39">
        <v>1</v>
      </c>
      <c r="K685" s="39">
        <v>0</v>
      </c>
      <c r="L685" s="39">
        <v>0</v>
      </c>
      <c r="M685" s="40"/>
      <c r="N685" s="39">
        <v>1</v>
      </c>
      <c r="O685" s="40"/>
      <c r="P685" s="40"/>
      <c r="Q685" s="40"/>
      <c r="R685" s="39">
        <v>0</v>
      </c>
      <c r="S685" s="39">
        <v>0</v>
      </c>
      <c r="T685" s="39">
        <v>1</v>
      </c>
      <c r="U685" s="39">
        <v>0</v>
      </c>
      <c r="V685" s="39">
        <v>0</v>
      </c>
      <c r="W685" s="40"/>
      <c r="X685" s="39">
        <v>0</v>
      </c>
      <c r="Y685" s="39">
        <v>0</v>
      </c>
      <c r="Z685" s="39">
        <v>0</v>
      </c>
      <c r="AA685" s="39">
        <v>0</v>
      </c>
      <c r="AB685" s="39">
        <v>0</v>
      </c>
      <c r="AC685" s="39">
        <v>0</v>
      </c>
      <c r="AD685" s="39">
        <v>0</v>
      </c>
      <c r="AE685" s="40"/>
      <c r="AF685" s="39">
        <v>1</v>
      </c>
      <c r="AG685" s="40"/>
      <c r="AH685" s="40"/>
      <c r="AI685" s="40"/>
      <c r="AJ685" s="39">
        <v>0</v>
      </c>
      <c r="AK685" s="40"/>
      <c r="AL685" s="40"/>
      <c r="AM685" s="40"/>
      <c r="AN685" s="39">
        <v>0</v>
      </c>
      <c r="AO685" s="40"/>
      <c r="AP685" s="39">
        <v>0</v>
      </c>
    </row>
    <row r="686" spans="1:42" ht="20.100000000000001" customHeight="1" x14ac:dyDescent="0.2">
      <c r="D686" s="2" t="s">
        <v>115</v>
      </c>
      <c r="F686" s="37">
        <v>0</v>
      </c>
      <c r="G686" s="37"/>
      <c r="H686" s="37"/>
      <c r="I686" s="37"/>
      <c r="J686" s="37">
        <v>0</v>
      </c>
      <c r="K686" s="37">
        <v>0</v>
      </c>
      <c r="L686" s="37">
        <v>0</v>
      </c>
      <c r="M686" s="37"/>
      <c r="N686" s="37">
        <v>0</v>
      </c>
      <c r="O686" s="37"/>
      <c r="P686" s="37"/>
      <c r="Q686" s="37"/>
      <c r="R686" s="37">
        <v>0</v>
      </c>
      <c r="S686" s="37">
        <v>0</v>
      </c>
      <c r="T686" s="37">
        <v>0</v>
      </c>
      <c r="U686" s="37">
        <v>0</v>
      </c>
      <c r="V686" s="37">
        <v>0</v>
      </c>
      <c r="W686" s="37"/>
      <c r="X686" s="37">
        <v>0</v>
      </c>
      <c r="Y686" s="37">
        <v>0</v>
      </c>
      <c r="Z686" s="37">
        <v>0</v>
      </c>
      <c r="AA686" s="37">
        <v>0</v>
      </c>
      <c r="AB686" s="37">
        <v>0</v>
      </c>
      <c r="AC686" s="37">
        <v>0</v>
      </c>
      <c r="AD686" s="37">
        <v>0</v>
      </c>
      <c r="AE686" s="37"/>
      <c r="AF686" s="37">
        <v>0</v>
      </c>
      <c r="AG686" s="37"/>
      <c r="AH686" s="37"/>
      <c r="AI686" s="37"/>
      <c r="AJ686" s="37">
        <v>0</v>
      </c>
      <c r="AK686" s="37"/>
      <c r="AL686" s="37"/>
      <c r="AM686" s="37"/>
      <c r="AN686" s="37">
        <v>0</v>
      </c>
      <c r="AO686" s="37"/>
      <c r="AP686" s="37">
        <v>0</v>
      </c>
    </row>
    <row r="687" spans="1:42" ht="20.100000000000001" customHeight="1" x14ac:dyDescent="0.2">
      <c r="D687" s="38" t="s">
        <v>103</v>
      </c>
      <c r="F687" s="39">
        <v>0</v>
      </c>
      <c r="G687" s="40"/>
      <c r="H687" s="40"/>
      <c r="I687" s="40"/>
      <c r="J687" s="39">
        <v>0</v>
      </c>
      <c r="K687" s="39">
        <v>0</v>
      </c>
      <c r="L687" s="39">
        <v>0</v>
      </c>
      <c r="M687" s="40"/>
      <c r="N687" s="39">
        <v>0</v>
      </c>
      <c r="O687" s="40"/>
      <c r="P687" s="40"/>
      <c r="Q687" s="40"/>
      <c r="R687" s="39">
        <v>0</v>
      </c>
      <c r="S687" s="39">
        <v>0</v>
      </c>
      <c r="T687" s="39">
        <v>0</v>
      </c>
      <c r="U687" s="39">
        <v>0</v>
      </c>
      <c r="V687" s="39">
        <v>0</v>
      </c>
      <c r="W687" s="40"/>
      <c r="X687" s="39">
        <v>0</v>
      </c>
      <c r="Y687" s="39">
        <v>0</v>
      </c>
      <c r="Z687" s="39">
        <v>0</v>
      </c>
      <c r="AA687" s="39">
        <v>0</v>
      </c>
      <c r="AB687" s="39">
        <v>0</v>
      </c>
      <c r="AC687" s="39">
        <v>0</v>
      </c>
      <c r="AD687" s="39">
        <v>0</v>
      </c>
      <c r="AE687" s="40"/>
      <c r="AF687" s="39">
        <v>0</v>
      </c>
      <c r="AG687" s="40"/>
      <c r="AH687" s="40"/>
      <c r="AI687" s="40"/>
      <c r="AJ687" s="39">
        <v>0</v>
      </c>
      <c r="AK687" s="40"/>
      <c r="AL687" s="40"/>
      <c r="AM687" s="40"/>
      <c r="AN687" s="39">
        <v>0</v>
      </c>
      <c r="AO687" s="40"/>
      <c r="AP687" s="39">
        <v>0</v>
      </c>
    </row>
    <row r="688" spans="1:42" ht="20.100000000000001" customHeight="1" x14ac:dyDescent="0.2">
      <c r="D688" s="2" t="s">
        <v>104</v>
      </c>
      <c r="F688" s="37">
        <v>0</v>
      </c>
      <c r="G688" s="37"/>
      <c r="H688" s="37"/>
      <c r="I688" s="37"/>
      <c r="J688" s="37">
        <v>1</v>
      </c>
      <c r="K688" s="37">
        <v>1</v>
      </c>
      <c r="L688" s="37">
        <v>0</v>
      </c>
      <c r="M688" s="37"/>
      <c r="N688" s="37">
        <v>2</v>
      </c>
      <c r="O688" s="37"/>
      <c r="P688" s="37"/>
      <c r="Q688" s="37"/>
      <c r="R688" s="37">
        <v>0</v>
      </c>
      <c r="S688" s="37">
        <v>1</v>
      </c>
      <c r="T688" s="37">
        <v>1</v>
      </c>
      <c r="U688" s="37">
        <v>0</v>
      </c>
      <c r="V688" s="37">
        <v>0</v>
      </c>
      <c r="W688" s="37"/>
      <c r="X688" s="37">
        <v>0</v>
      </c>
      <c r="Y688" s="37">
        <v>0</v>
      </c>
      <c r="Z688" s="37">
        <v>0</v>
      </c>
      <c r="AA688" s="37">
        <v>0</v>
      </c>
      <c r="AB688" s="37">
        <v>0</v>
      </c>
      <c r="AC688" s="37">
        <v>0</v>
      </c>
      <c r="AD688" s="37">
        <v>0</v>
      </c>
      <c r="AE688" s="37"/>
      <c r="AF688" s="37">
        <v>2</v>
      </c>
      <c r="AG688" s="37"/>
      <c r="AH688" s="37"/>
      <c r="AI688" s="37"/>
      <c r="AJ688" s="37">
        <v>0</v>
      </c>
      <c r="AK688" s="37"/>
      <c r="AL688" s="37"/>
      <c r="AM688" s="37"/>
      <c r="AN688" s="37">
        <v>0</v>
      </c>
      <c r="AO688" s="37"/>
      <c r="AP688" s="37">
        <v>0</v>
      </c>
    </row>
    <row r="689" spans="1:42"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row>
    <row r="690" spans="1:42" s="1" customFormat="1" ht="20.100000000000001" customHeight="1" x14ac:dyDescent="0.2">
      <c r="A690" s="3"/>
      <c r="B690" s="6"/>
      <c r="C690" s="42" t="s">
        <v>180</v>
      </c>
      <c r="D690" s="42"/>
      <c r="E690" s="5"/>
      <c r="F690" s="44">
        <v>7</v>
      </c>
      <c r="G690" s="45"/>
      <c r="H690" s="45"/>
      <c r="I690" s="45"/>
      <c r="J690" s="44">
        <v>2</v>
      </c>
      <c r="K690" s="44">
        <v>1</v>
      </c>
      <c r="L690" s="44">
        <v>0</v>
      </c>
      <c r="M690" s="45"/>
      <c r="N690" s="44">
        <v>3</v>
      </c>
      <c r="O690" s="45"/>
      <c r="P690" s="45"/>
      <c r="Q690" s="45"/>
      <c r="R690" s="44">
        <v>0</v>
      </c>
      <c r="S690" s="44">
        <v>1</v>
      </c>
      <c r="T690" s="44">
        <v>2</v>
      </c>
      <c r="U690" s="44">
        <v>0</v>
      </c>
      <c r="V690" s="44">
        <v>0</v>
      </c>
      <c r="W690" s="45"/>
      <c r="X690" s="44">
        <v>0</v>
      </c>
      <c r="Y690" s="44">
        <v>0</v>
      </c>
      <c r="Z690" s="44">
        <v>0</v>
      </c>
      <c r="AA690" s="44">
        <v>4</v>
      </c>
      <c r="AB690" s="44">
        <v>0</v>
      </c>
      <c r="AC690" s="44">
        <v>0</v>
      </c>
      <c r="AD690" s="44">
        <v>0</v>
      </c>
      <c r="AE690" s="45"/>
      <c r="AF690" s="44">
        <v>7</v>
      </c>
      <c r="AG690" s="45"/>
      <c r="AH690" s="45"/>
      <c r="AI690" s="45"/>
      <c r="AJ690" s="44">
        <v>3</v>
      </c>
      <c r="AK690" s="45"/>
      <c r="AL690" s="45"/>
      <c r="AM690" s="45"/>
      <c r="AN690" s="44">
        <v>0</v>
      </c>
      <c r="AO690" s="45"/>
      <c r="AP690" s="44">
        <v>0</v>
      </c>
    </row>
    <row r="691" spans="1:42"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row>
    <row r="692" spans="1:42" s="1" customFormat="1" ht="20.100000000000001" customHeight="1" x14ac:dyDescent="0.25">
      <c r="A692" s="3"/>
      <c r="B692" s="49" t="s">
        <v>326</v>
      </c>
      <c r="C692" s="50"/>
      <c r="D692" s="50"/>
      <c r="E692" s="5"/>
      <c r="F692" s="51">
        <v>7</v>
      </c>
      <c r="G692" s="52"/>
      <c r="H692" s="52"/>
      <c r="I692" s="52"/>
      <c r="J692" s="51">
        <v>2</v>
      </c>
      <c r="K692" s="51">
        <v>1</v>
      </c>
      <c r="L692" s="51">
        <v>0</v>
      </c>
      <c r="M692" s="52"/>
      <c r="N692" s="51">
        <v>3</v>
      </c>
      <c r="O692" s="52"/>
      <c r="P692" s="52"/>
      <c r="Q692" s="52"/>
      <c r="R692" s="51">
        <v>0</v>
      </c>
      <c r="S692" s="51">
        <v>1</v>
      </c>
      <c r="T692" s="51">
        <v>2</v>
      </c>
      <c r="U692" s="51">
        <v>0</v>
      </c>
      <c r="V692" s="51">
        <v>0</v>
      </c>
      <c r="W692" s="52"/>
      <c r="X692" s="51">
        <v>0</v>
      </c>
      <c r="Y692" s="51">
        <v>0</v>
      </c>
      <c r="Z692" s="51">
        <v>0</v>
      </c>
      <c r="AA692" s="51">
        <v>4</v>
      </c>
      <c r="AB692" s="51">
        <v>0</v>
      </c>
      <c r="AC692" s="51">
        <v>0</v>
      </c>
      <c r="AD692" s="51">
        <v>0</v>
      </c>
      <c r="AE692" s="52"/>
      <c r="AF692" s="51">
        <v>7</v>
      </c>
      <c r="AG692" s="52"/>
      <c r="AH692" s="52"/>
      <c r="AI692" s="52"/>
      <c r="AJ692" s="51">
        <v>3</v>
      </c>
      <c r="AK692" s="52"/>
      <c r="AL692" s="52"/>
      <c r="AM692" s="52"/>
      <c r="AN692" s="51">
        <v>0</v>
      </c>
      <c r="AO692" s="52"/>
      <c r="AP692" s="51">
        <v>0</v>
      </c>
    </row>
    <row r="693" spans="1:42"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row>
    <row r="694" spans="1:42"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row>
    <row r="695" spans="1:42"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row>
    <row r="696" spans="1:42" ht="20.100000000000001" customHeight="1" x14ac:dyDescent="0.2">
      <c r="D696" s="2" t="s">
        <v>98</v>
      </c>
      <c r="F696" s="37">
        <v>2</v>
      </c>
      <c r="G696" s="37"/>
      <c r="H696" s="37"/>
      <c r="I696" s="37"/>
      <c r="J696" s="37">
        <v>0</v>
      </c>
      <c r="K696" s="37">
        <v>0</v>
      </c>
      <c r="L696" s="37">
        <v>0</v>
      </c>
      <c r="M696" s="37"/>
      <c r="N696" s="37">
        <v>0</v>
      </c>
      <c r="O696" s="37"/>
      <c r="P696" s="37"/>
      <c r="Q696" s="37"/>
      <c r="R696" s="37">
        <v>0</v>
      </c>
      <c r="S696" s="37">
        <v>0</v>
      </c>
      <c r="T696" s="37">
        <v>0</v>
      </c>
      <c r="U696" s="37">
        <v>0</v>
      </c>
      <c r="V696" s="37">
        <v>0</v>
      </c>
      <c r="W696" s="37"/>
      <c r="X696" s="37">
        <v>0</v>
      </c>
      <c r="Y696" s="37">
        <v>0</v>
      </c>
      <c r="Z696" s="37">
        <v>0</v>
      </c>
      <c r="AA696" s="37">
        <v>0</v>
      </c>
      <c r="AB696" s="37">
        <v>0</v>
      </c>
      <c r="AC696" s="37">
        <v>0</v>
      </c>
      <c r="AD696" s="37">
        <v>0</v>
      </c>
      <c r="AE696" s="37"/>
      <c r="AF696" s="37">
        <v>0</v>
      </c>
      <c r="AG696" s="37"/>
      <c r="AH696" s="37"/>
      <c r="AI696" s="37"/>
      <c r="AJ696" s="37">
        <v>2</v>
      </c>
      <c r="AK696" s="37"/>
      <c r="AL696" s="37"/>
      <c r="AM696" s="37"/>
      <c r="AN696" s="37">
        <v>0</v>
      </c>
      <c r="AO696" s="37"/>
      <c r="AP696" s="37">
        <v>0</v>
      </c>
    </row>
    <row r="697" spans="1:42" ht="20.100000000000001" customHeight="1" x14ac:dyDescent="0.2">
      <c r="D697" s="38" t="s">
        <v>99</v>
      </c>
      <c r="F697" s="39">
        <v>0</v>
      </c>
      <c r="G697" s="40"/>
      <c r="H697" s="40"/>
      <c r="I697" s="40"/>
      <c r="J697" s="39">
        <v>0</v>
      </c>
      <c r="K697" s="39">
        <v>0</v>
      </c>
      <c r="L697" s="39">
        <v>0</v>
      </c>
      <c r="M697" s="40"/>
      <c r="N697" s="39">
        <v>0</v>
      </c>
      <c r="O697" s="40"/>
      <c r="P697" s="40"/>
      <c r="Q697" s="40"/>
      <c r="R697" s="39">
        <v>0</v>
      </c>
      <c r="S697" s="39">
        <v>0</v>
      </c>
      <c r="T697" s="39">
        <v>0</v>
      </c>
      <c r="U697" s="39">
        <v>0</v>
      </c>
      <c r="V697" s="39">
        <v>0</v>
      </c>
      <c r="W697" s="40"/>
      <c r="X697" s="39">
        <v>0</v>
      </c>
      <c r="Y697" s="39">
        <v>0</v>
      </c>
      <c r="Z697" s="39">
        <v>0</v>
      </c>
      <c r="AA697" s="39">
        <v>0</v>
      </c>
      <c r="AB697" s="39">
        <v>0</v>
      </c>
      <c r="AC697" s="39">
        <v>0</v>
      </c>
      <c r="AD697" s="39">
        <v>0</v>
      </c>
      <c r="AE697" s="40"/>
      <c r="AF697" s="39">
        <v>0</v>
      </c>
      <c r="AG697" s="40"/>
      <c r="AH697" s="40"/>
      <c r="AI697" s="40"/>
      <c r="AJ697" s="39">
        <v>0</v>
      </c>
      <c r="AK697" s="40"/>
      <c r="AL697" s="40"/>
      <c r="AM697" s="40"/>
      <c r="AN697" s="39">
        <v>0</v>
      </c>
      <c r="AO697" s="40"/>
      <c r="AP697" s="39">
        <v>0</v>
      </c>
    </row>
    <row r="698" spans="1:42" ht="20.100000000000001" customHeight="1" x14ac:dyDescent="0.2">
      <c r="D698" s="2" t="s">
        <v>100</v>
      </c>
      <c r="F698" s="40">
        <v>0</v>
      </c>
      <c r="G698" s="40"/>
      <c r="H698" s="40"/>
      <c r="I698" s="40"/>
      <c r="J698" s="40">
        <v>0</v>
      </c>
      <c r="K698" s="40">
        <v>0</v>
      </c>
      <c r="L698" s="40">
        <v>0</v>
      </c>
      <c r="M698" s="40"/>
      <c r="N698" s="40">
        <v>0</v>
      </c>
      <c r="O698" s="40"/>
      <c r="P698" s="40"/>
      <c r="Q698" s="40"/>
      <c r="R698" s="40">
        <v>0</v>
      </c>
      <c r="S698" s="40">
        <v>0</v>
      </c>
      <c r="T698" s="40">
        <v>0</v>
      </c>
      <c r="U698" s="40">
        <v>0</v>
      </c>
      <c r="V698" s="40">
        <v>0</v>
      </c>
      <c r="W698" s="40"/>
      <c r="X698" s="40">
        <v>0</v>
      </c>
      <c r="Y698" s="40">
        <v>0</v>
      </c>
      <c r="Z698" s="40">
        <v>0</v>
      </c>
      <c r="AA698" s="40">
        <v>0</v>
      </c>
      <c r="AB698" s="40">
        <v>0</v>
      </c>
      <c r="AC698" s="40">
        <v>0</v>
      </c>
      <c r="AD698" s="40">
        <v>0</v>
      </c>
      <c r="AE698" s="40"/>
      <c r="AF698" s="40">
        <v>0</v>
      </c>
      <c r="AG698" s="40"/>
      <c r="AH698" s="40"/>
      <c r="AI698" s="40"/>
      <c r="AJ698" s="40">
        <v>0</v>
      </c>
      <c r="AK698" s="40"/>
      <c r="AL698" s="40"/>
      <c r="AM698" s="40"/>
      <c r="AN698" s="40">
        <v>0</v>
      </c>
      <c r="AO698" s="40"/>
      <c r="AP698" s="40">
        <v>0</v>
      </c>
    </row>
    <row r="699" spans="1:42"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row>
    <row r="700" spans="1:42" s="1" customFormat="1" ht="20.100000000000001" customHeight="1" x14ac:dyDescent="0.2">
      <c r="A700" s="3"/>
      <c r="B700" s="6"/>
      <c r="C700" s="42" t="s">
        <v>180</v>
      </c>
      <c r="D700" s="42"/>
      <c r="E700" s="5"/>
      <c r="F700" s="44">
        <v>2</v>
      </c>
      <c r="G700" s="45"/>
      <c r="H700" s="45"/>
      <c r="I700" s="45"/>
      <c r="J700" s="44">
        <v>0</v>
      </c>
      <c r="K700" s="44">
        <v>0</v>
      </c>
      <c r="L700" s="44">
        <v>0</v>
      </c>
      <c r="M700" s="45"/>
      <c r="N700" s="44">
        <v>0</v>
      </c>
      <c r="O700" s="45"/>
      <c r="P700" s="45"/>
      <c r="Q700" s="45"/>
      <c r="R700" s="44">
        <v>0</v>
      </c>
      <c r="S700" s="44">
        <v>0</v>
      </c>
      <c r="T700" s="44">
        <v>0</v>
      </c>
      <c r="U700" s="44">
        <v>0</v>
      </c>
      <c r="V700" s="44">
        <v>0</v>
      </c>
      <c r="W700" s="45"/>
      <c r="X700" s="44">
        <v>0</v>
      </c>
      <c r="Y700" s="44">
        <v>0</v>
      </c>
      <c r="Z700" s="44">
        <v>0</v>
      </c>
      <c r="AA700" s="44">
        <v>0</v>
      </c>
      <c r="AB700" s="44">
        <v>0</v>
      </c>
      <c r="AC700" s="44">
        <v>0</v>
      </c>
      <c r="AD700" s="44">
        <v>0</v>
      </c>
      <c r="AE700" s="45"/>
      <c r="AF700" s="44">
        <v>0</v>
      </c>
      <c r="AG700" s="45"/>
      <c r="AH700" s="45"/>
      <c r="AI700" s="45"/>
      <c r="AJ700" s="44">
        <v>2</v>
      </c>
      <c r="AK700" s="45"/>
      <c r="AL700" s="45"/>
      <c r="AM700" s="45"/>
      <c r="AN700" s="44">
        <v>0</v>
      </c>
      <c r="AO700" s="45"/>
      <c r="AP700" s="44">
        <v>0</v>
      </c>
    </row>
    <row r="701" spans="1:42"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row>
    <row r="702" spans="1:42" s="1" customFormat="1" ht="20.100000000000001" customHeight="1" x14ac:dyDescent="0.25">
      <c r="A702" s="3"/>
      <c r="B702" s="49" t="s">
        <v>328</v>
      </c>
      <c r="C702" s="50"/>
      <c r="D702" s="50"/>
      <c r="E702" s="5"/>
      <c r="F702" s="51">
        <v>2</v>
      </c>
      <c r="G702" s="52"/>
      <c r="H702" s="52"/>
      <c r="I702" s="52"/>
      <c r="J702" s="51">
        <v>0</v>
      </c>
      <c r="K702" s="51">
        <v>0</v>
      </c>
      <c r="L702" s="51">
        <v>0</v>
      </c>
      <c r="M702" s="52"/>
      <c r="N702" s="51">
        <v>0</v>
      </c>
      <c r="O702" s="52"/>
      <c r="P702" s="52"/>
      <c r="Q702" s="52"/>
      <c r="R702" s="51">
        <v>0</v>
      </c>
      <c r="S702" s="51">
        <v>0</v>
      </c>
      <c r="T702" s="51">
        <v>0</v>
      </c>
      <c r="U702" s="51">
        <v>0</v>
      </c>
      <c r="V702" s="51">
        <v>0</v>
      </c>
      <c r="W702" s="52"/>
      <c r="X702" s="51">
        <v>0</v>
      </c>
      <c r="Y702" s="51">
        <v>0</v>
      </c>
      <c r="Z702" s="51">
        <v>0</v>
      </c>
      <c r="AA702" s="51">
        <v>0</v>
      </c>
      <c r="AB702" s="51">
        <v>0</v>
      </c>
      <c r="AC702" s="51">
        <v>0</v>
      </c>
      <c r="AD702" s="51">
        <v>0</v>
      </c>
      <c r="AE702" s="52"/>
      <c r="AF702" s="51">
        <v>0</v>
      </c>
      <c r="AG702" s="52"/>
      <c r="AH702" s="52"/>
      <c r="AI702" s="52"/>
      <c r="AJ702" s="51">
        <v>2</v>
      </c>
      <c r="AK702" s="52"/>
      <c r="AL702" s="52"/>
      <c r="AM702" s="52"/>
      <c r="AN702" s="51">
        <v>0</v>
      </c>
      <c r="AO702" s="52"/>
      <c r="AP702" s="51">
        <v>0</v>
      </c>
    </row>
    <row r="703" spans="1:42"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row>
    <row r="704" spans="1:42"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row>
    <row r="705" spans="1:42"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row>
    <row r="706" spans="1:42" ht="20.100000000000001" customHeight="1" x14ac:dyDescent="0.2">
      <c r="B706" s="5"/>
      <c r="D706" s="2" t="s">
        <v>98</v>
      </c>
      <c r="F706" s="37">
        <v>0</v>
      </c>
      <c r="G706" s="37"/>
      <c r="H706" s="37"/>
      <c r="I706" s="37"/>
      <c r="J706" s="37">
        <v>0</v>
      </c>
      <c r="K706" s="37">
        <v>0</v>
      </c>
      <c r="L706" s="37">
        <v>0</v>
      </c>
      <c r="M706" s="37"/>
      <c r="N706" s="37">
        <v>0</v>
      </c>
      <c r="O706" s="37"/>
      <c r="P706" s="37"/>
      <c r="Q706" s="37"/>
      <c r="R706" s="37">
        <v>0</v>
      </c>
      <c r="S706" s="37">
        <v>0</v>
      </c>
      <c r="T706" s="37">
        <v>0</v>
      </c>
      <c r="U706" s="37">
        <v>0</v>
      </c>
      <c r="V706" s="37">
        <v>0</v>
      </c>
      <c r="W706" s="37"/>
      <c r="X706" s="37">
        <v>0</v>
      </c>
      <c r="Y706" s="37">
        <v>0</v>
      </c>
      <c r="Z706" s="37">
        <v>0</v>
      </c>
      <c r="AA706" s="37">
        <v>0</v>
      </c>
      <c r="AB706" s="37">
        <v>0</v>
      </c>
      <c r="AC706" s="37">
        <v>0</v>
      </c>
      <c r="AD706" s="37">
        <v>0</v>
      </c>
      <c r="AE706" s="37"/>
      <c r="AF706" s="37">
        <v>0</v>
      </c>
      <c r="AG706" s="37"/>
      <c r="AH706" s="37"/>
      <c r="AI706" s="37"/>
      <c r="AJ706" s="37">
        <v>0</v>
      </c>
      <c r="AK706" s="37"/>
      <c r="AL706" s="37"/>
      <c r="AM706" s="37"/>
      <c r="AN706" s="37">
        <v>0</v>
      </c>
      <c r="AO706" s="37"/>
      <c r="AP706" s="37">
        <v>0</v>
      </c>
    </row>
    <row r="707" spans="1:42" ht="20.100000000000001" customHeight="1" x14ac:dyDescent="0.2">
      <c r="D707" s="38" t="s">
        <v>99</v>
      </c>
      <c r="F707" s="39">
        <v>0</v>
      </c>
      <c r="G707" s="40"/>
      <c r="H707" s="40"/>
      <c r="I707" s="40"/>
      <c r="J707" s="39">
        <v>0</v>
      </c>
      <c r="K707" s="39">
        <v>0</v>
      </c>
      <c r="L707" s="39">
        <v>0</v>
      </c>
      <c r="M707" s="40"/>
      <c r="N707" s="39">
        <v>0</v>
      </c>
      <c r="O707" s="40"/>
      <c r="P707" s="40"/>
      <c r="Q707" s="40"/>
      <c r="R707" s="39">
        <v>0</v>
      </c>
      <c r="S707" s="39">
        <v>0</v>
      </c>
      <c r="T707" s="39">
        <v>0</v>
      </c>
      <c r="U707" s="39">
        <v>0</v>
      </c>
      <c r="V707" s="39">
        <v>0</v>
      </c>
      <c r="W707" s="40"/>
      <c r="X707" s="39">
        <v>0</v>
      </c>
      <c r="Y707" s="39">
        <v>0</v>
      </c>
      <c r="Z707" s="39">
        <v>0</v>
      </c>
      <c r="AA707" s="39">
        <v>0</v>
      </c>
      <c r="AB707" s="39">
        <v>0</v>
      </c>
      <c r="AC707" s="39">
        <v>0</v>
      </c>
      <c r="AD707" s="39">
        <v>0</v>
      </c>
      <c r="AE707" s="40"/>
      <c r="AF707" s="39">
        <v>0</v>
      </c>
      <c r="AG707" s="40"/>
      <c r="AH707" s="40"/>
      <c r="AI707" s="40"/>
      <c r="AJ707" s="39">
        <v>0</v>
      </c>
      <c r="AK707" s="40"/>
      <c r="AL707" s="40"/>
      <c r="AM707" s="40"/>
      <c r="AN707" s="39">
        <v>0</v>
      </c>
      <c r="AO707" s="40"/>
      <c r="AP707" s="39">
        <v>0</v>
      </c>
    </row>
    <row r="708" spans="1:42" ht="20.100000000000001" customHeight="1" x14ac:dyDescent="0.2">
      <c r="D708" s="2" t="s">
        <v>113</v>
      </c>
      <c r="F708" s="37">
        <v>0</v>
      </c>
      <c r="G708" s="37"/>
      <c r="H708" s="37"/>
      <c r="I708" s="37"/>
      <c r="J708" s="37">
        <v>0</v>
      </c>
      <c r="K708" s="37">
        <v>0</v>
      </c>
      <c r="L708" s="37">
        <v>0</v>
      </c>
      <c r="M708" s="37"/>
      <c r="N708" s="37">
        <v>0</v>
      </c>
      <c r="O708" s="37"/>
      <c r="P708" s="37"/>
      <c r="Q708" s="37"/>
      <c r="R708" s="37">
        <v>0</v>
      </c>
      <c r="S708" s="37">
        <v>0</v>
      </c>
      <c r="T708" s="37">
        <v>0</v>
      </c>
      <c r="U708" s="37">
        <v>0</v>
      </c>
      <c r="V708" s="37">
        <v>0</v>
      </c>
      <c r="W708" s="37"/>
      <c r="X708" s="37">
        <v>0</v>
      </c>
      <c r="Y708" s="37">
        <v>0</v>
      </c>
      <c r="Z708" s="37">
        <v>0</v>
      </c>
      <c r="AA708" s="37">
        <v>0</v>
      </c>
      <c r="AB708" s="37">
        <v>0</v>
      </c>
      <c r="AC708" s="37">
        <v>0</v>
      </c>
      <c r="AD708" s="37">
        <v>0</v>
      </c>
      <c r="AE708" s="37"/>
      <c r="AF708" s="37">
        <v>0</v>
      </c>
      <c r="AG708" s="37"/>
      <c r="AH708" s="37"/>
      <c r="AI708" s="37"/>
      <c r="AJ708" s="37">
        <v>0</v>
      </c>
      <c r="AK708" s="37"/>
      <c r="AL708" s="37"/>
      <c r="AM708" s="37"/>
      <c r="AN708" s="37">
        <v>0</v>
      </c>
      <c r="AO708" s="37"/>
      <c r="AP708" s="37">
        <v>0</v>
      </c>
    </row>
    <row r="709" spans="1:42" ht="20.100000000000001" customHeight="1" x14ac:dyDescent="0.2">
      <c r="D709" s="38" t="s">
        <v>174</v>
      </c>
      <c r="F709" s="39">
        <v>0</v>
      </c>
      <c r="G709" s="40"/>
      <c r="H709" s="40"/>
      <c r="I709" s="40"/>
      <c r="J709" s="39">
        <v>0</v>
      </c>
      <c r="K709" s="39">
        <v>0</v>
      </c>
      <c r="L709" s="39">
        <v>0</v>
      </c>
      <c r="M709" s="40"/>
      <c r="N709" s="39">
        <v>0</v>
      </c>
      <c r="O709" s="40"/>
      <c r="P709" s="40"/>
      <c r="Q709" s="40"/>
      <c r="R709" s="39">
        <v>0</v>
      </c>
      <c r="S709" s="39">
        <v>0</v>
      </c>
      <c r="T709" s="39">
        <v>0</v>
      </c>
      <c r="U709" s="39">
        <v>0</v>
      </c>
      <c r="V709" s="39">
        <v>0</v>
      </c>
      <c r="W709" s="40"/>
      <c r="X709" s="39">
        <v>0</v>
      </c>
      <c r="Y709" s="39">
        <v>0</v>
      </c>
      <c r="Z709" s="39">
        <v>0</v>
      </c>
      <c r="AA709" s="39">
        <v>0</v>
      </c>
      <c r="AB709" s="39">
        <v>0</v>
      </c>
      <c r="AC709" s="39">
        <v>0</v>
      </c>
      <c r="AD709" s="39">
        <v>0</v>
      </c>
      <c r="AE709" s="40"/>
      <c r="AF709" s="39">
        <v>0</v>
      </c>
      <c r="AG709" s="40"/>
      <c r="AH709" s="40"/>
      <c r="AI709" s="40"/>
      <c r="AJ709" s="39">
        <v>0</v>
      </c>
      <c r="AK709" s="40"/>
      <c r="AL709" s="40"/>
      <c r="AM709" s="40"/>
      <c r="AN709" s="39">
        <v>0</v>
      </c>
      <c r="AO709" s="40"/>
      <c r="AP709" s="39">
        <v>0</v>
      </c>
    </row>
    <row r="710" spans="1:42"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row>
    <row r="711" spans="1:42" s="1" customFormat="1" ht="20.100000000000001" customHeight="1" x14ac:dyDescent="0.2">
      <c r="A711" s="3"/>
      <c r="B711" s="6"/>
      <c r="C711" s="42" t="s">
        <v>180</v>
      </c>
      <c r="D711" s="42"/>
      <c r="E711" s="5"/>
      <c r="F711" s="44">
        <v>0</v>
      </c>
      <c r="G711" s="45"/>
      <c r="H711" s="45"/>
      <c r="I711" s="45"/>
      <c r="J711" s="44">
        <v>0</v>
      </c>
      <c r="K711" s="44">
        <v>0</v>
      </c>
      <c r="L711" s="44">
        <v>0</v>
      </c>
      <c r="M711" s="45"/>
      <c r="N711" s="44">
        <v>0</v>
      </c>
      <c r="O711" s="45"/>
      <c r="P711" s="45"/>
      <c r="Q711" s="45"/>
      <c r="R711" s="44">
        <v>0</v>
      </c>
      <c r="S711" s="44">
        <v>0</v>
      </c>
      <c r="T711" s="44">
        <v>0</v>
      </c>
      <c r="U711" s="44">
        <v>0</v>
      </c>
      <c r="V711" s="44">
        <v>0</v>
      </c>
      <c r="W711" s="45"/>
      <c r="X711" s="44">
        <v>0</v>
      </c>
      <c r="Y711" s="44">
        <v>0</v>
      </c>
      <c r="Z711" s="44">
        <v>0</v>
      </c>
      <c r="AA711" s="44">
        <v>0</v>
      </c>
      <c r="AB711" s="44">
        <v>0</v>
      </c>
      <c r="AC711" s="44">
        <v>0</v>
      </c>
      <c r="AD711" s="44">
        <v>0</v>
      </c>
      <c r="AE711" s="45"/>
      <c r="AF711" s="44">
        <v>0</v>
      </c>
      <c r="AG711" s="45"/>
      <c r="AH711" s="45"/>
      <c r="AI711" s="45"/>
      <c r="AJ711" s="44">
        <v>0</v>
      </c>
      <c r="AK711" s="45"/>
      <c r="AL711" s="45"/>
      <c r="AM711" s="45"/>
      <c r="AN711" s="44">
        <v>0</v>
      </c>
      <c r="AO711" s="45"/>
      <c r="AP711" s="44">
        <v>0</v>
      </c>
    </row>
    <row r="712" spans="1:42"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row>
    <row r="713" spans="1:42" s="1" customFormat="1" ht="20.100000000000001" customHeight="1" x14ac:dyDescent="0.25">
      <c r="A713" s="3"/>
      <c r="B713" s="49" t="s">
        <v>330</v>
      </c>
      <c r="C713" s="50"/>
      <c r="D713" s="50"/>
      <c r="E713" s="5"/>
      <c r="F713" s="51">
        <v>0</v>
      </c>
      <c r="G713" s="52"/>
      <c r="H713" s="52"/>
      <c r="I713" s="52"/>
      <c r="J713" s="51">
        <v>0</v>
      </c>
      <c r="K713" s="51">
        <v>0</v>
      </c>
      <c r="L713" s="51">
        <v>0</v>
      </c>
      <c r="M713" s="52"/>
      <c r="N713" s="51">
        <v>0</v>
      </c>
      <c r="O713" s="52"/>
      <c r="P713" s="52"/>
      <c r="Q713" s="52"/>
      <c r="R713" s="51">
        <v>0</v>
      </c>
      <c r="S713" s="51">
        <v>0</v>
      </c>
      <c r="T713" s="51">
        <v>0</v>
      </c>
      <c r="U713" s="51">
        <v>0</v>
      </c>
      <c r="V713" s="51">
        <v>0</v>
      </c>
      <c r="W713" s="52"/>
      <c r="X713" s="51">
        <v>0</v>
      </c>
      <c r="Y713" s="51">
        <v>0</v>
      </c>
      <c r="Z713" s="51">
        <v>0</v>
      </c>
      <c r="AA713" s="51">
        <v>0</v>
      </c>
      <c r="AB713" s="51">
        <v>0</v>
      </c>
      <c r="AC713" s="51">
        <v>0</v>
      </c>
      <c r="AD713" s="51">
        <v>0</v>
      </c>
      <c r="AE713" s="52"/>
      <c r="AF713" s="51">
        <v>0</v>
      </c>
      <c r="AG713" s="52"/>
      <c r="AH713" s="52"/>
      <c r="AI713" s="52"/>
      <c r="AJ713" s="51">
        <v>0</v>
      </c>
      <c r="AK713" s="52"/>
      <c r="AL713" s="52"/>
      <c r="AM713" s="52"/>
      <c r="AN713" s="51">
        <v>0</v>
      </c>
      <c r="AO713" s="52"/>
      <c r="AP713" s="51">
        <v>0</v>
      </c>
    </row>
    <row r="714" spans="1:42"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row>
    <row r="715" spans="1:42"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row>
    <row r="716" spans="1:42"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row>
    <row r="717" spans="1:42" s="1" customFormat="1" ht="20.100000000000001" customHeight="1" x14ac:dyDescent="0.2">
      <c r="A717" s="3"/>
      <c r="B717" s="55"/>
      <c r="C717" s="3"/>
      <c r="D717" s="2" t="s">
        <v>98</v>
      </c>
      <c r="E717" s="5"/>
      <c r="F717" s="37">
        <v>0</v>
      </c>
      <c r="G717" s="37"/>
      <c r="H717" s="37"/>
      <c r="I717" s="37"/>
      <c r="J717" s="37">
        <v>1</v>
      </c>
      <c r="K717" s="37">
        <v>0</v>
      </c>
      <c r="L717" s="37">
        <v>0</v>
      </c>
      <c r="M717" s="37"/>
      <c r="N717" s="37">
        <v>1</v>
      </c>
      <c r="O717" s="37"/>
      <c r="P717" s="37"/>
      <c r="Q717" s="37"/>
      <c r="R717" s="37">
        <v>0</v>
      </c>
      <c r="S717" s="37">
        <v>1</v>
      </c>
      <c r="T717" s="37">
        <v>0</v>
      </c>
      <c r="U717" s="37">
        <v>0</v>
      </c>
      <c r="V717" s="37">
        <v>0</v>
      </c>
      <c r="W717" s="37"/>
      <c r="X717" s="37">
        <v>0</v>
      </c>
      <c r="Y717" s="37">
        <v>0</v>
      </c>
      <c r="Z717" s="37">
        <v>0</v>
      </c>
      <c r="AA717" s="37">
        <v>0</v>
      </c>
      <c r="AB717" s="37">
        <v>0</v>
      </c>
      <c r="AC717" s="37">
        <v>0</v>
      </c>
      <c r="AD717" s="37">
        <v>0</v>
      </c>
      <c r="AE717" s="37"/>
      <c r="AF717" s="37">
        <v>1</v>
      </c>
      <c r="AG717" s="37"/>
      <c r="AH717" s="37"/>
      <c r="AI717" s="37"/>
      <c r="AJ717" s="37">
        <v>0</v>
      </c>
      <c r="AK717" s="37"/>
      <c r="AL717" s="37"/>
      <c r="AM717" s="37"/>
      <c r="AN717" s="37">
        <v>0</v>
      </c>
      <c r="AO717" s="37"/>
      <c r="AP717" s="37">
        <v>0</v>
      </c>
    </row>
    <row r="718" spans="1:42" s="1" customFormat="1" ht="20.100000000000001" customHeight="1" x14ac:dyDescent="0.2">
      <c r="A718" s="3"/>
      <c r="B718" s="55"/>
      <c r="C718" s="3"/>
      <c r="D718" s="38" t="s">
        <v>99</v>
      </c>
      <c r="E718" s="5"/>
      <c r="F718" s="39">
        <v>0</v>
      </c>
      <c r="G718" s="40"/>
      <c r="H718" s="40"/>
      <c r="I718" s="40"/>
      <c r="J718" s="39">
        <v>0</v>
      </c>
      <c r="K718" s="39">
        <v>0</v>
      </c>
      <c r="L718" s="39">
        <v>0</v>
      </c>
      <c r="M718" s="40"/>
      <c r="N718" s="39">
        <v>0</v>
      </c>
      <c r="O718" s="40"/>
      <c r="P718" s="40"/>
      <c r="Q718" s="40"/>
      <c r="R718" s="39">
        <v>0</v>
      </c>
      <c r="S718" s="39">
        <v>0</v>
      </c>
      <c r="T718" s="39">
        <v>0</v>
      </c>
      <c r="U718" s="39">
        <v>0</v>
      </c>
      <c r="V718" s="39">
        <v>0</v>
      </c>
      <c r="W718" s="40"/>
      <c r="X718" s="39">
        <v>0</v>
      </c>
      <c r="Y718" s="39">
        <v>0</v>
      </c>
      <c r="Z718" s="39">
        <v>0</v>
      </c>
      <c r="AA718" s="39">
        <v>0</v>
      </c>
      <c r="AB718" s="39">
        <v>0</v>
      </c>
      <c r="AC718" s="39">
        <v>0</v>
      </c>
      <c r="AD718" s="39">
        <v>0</v>
      </c>
      <c r="AE718" s="40"/>
      <c r="AF718" s="39">
        <v>0</v>
      </c>
      <c r="AG718" s="40"/>
      <c r="AH718" s="40"/>
      <c r="AI718" s="40"/>
      <c r="AJ718" s="39">
        <v>0</v>
      </c>
      <c r="AK718" s="40"/>
      <c r="AL718" s="40"/>
      <c r="AM718" s="40"/>
      <c r="AN718" s="39">
        <v>0</v>
      </c>
      <c r="AO718" s="40"/>
      <c r="AP718" s="39">
        <v>0</v>
      </c>
    </row>
    <row r="719" spans="1:42" s="1" customFormat="1" ht="20.100000000000001" customHeight="1" x14ac:dyDescent="0.2">
      <c r="A719" s="3"/>
      <c r="B719" s="55"/>
      <c r="C719" s="3"/>
      <c r="D719" s="2" t="s">
        <v>113</v>
      </c>
      <c r="E719" s="5"/>
      <c r="F719" s="37">
        <v>0</v>
      </c>
      <c r="G719" s="37"/>
      <c r="H719" s="37"/>
      <c r="I719" s="37"/>
      <c r="J719" s="37">
        <v>0</v>
      </c>
      <c r="K719" s="37">
        <v>0</v>
      </c>
      <c r="L719" s="37">
        <v>0</v>
      </c>
      <c r="M719" s="37"/>
      <c r="N719" s="37">
        <v>0</v>
      </c>
      <c r="O719" s="37"/>
      <c r="P719" s="37"/>
      <c r="Q719" s="37"/>
      <c r="R719" s="37">
        <v>0</v>
      </c>
      <c r="S719" s="37">
        <v>0</v>
      </c>
      <c r="T719" s="37">
        <v>0</v>
      </c>
      <c r="U719" s="37">
        <v>0</v>
      </c>
      <c r="V719" s="37">
        <v>0</v>
      </c>
      <c r="W719" s="37"/>
      <c r="X719" s="37">
        <v>0</v>
      </c>
      <c r="Y719" s="37">
        <v>0</v>
      </c>
      <c r="Z719" s="37">
        <v>0</v>
      </c>
      <c r="AA719" s="37">
        <v>0</v>
      </c>
      <c r="AB719" s="37">
        <v>0</v>
      </c>
      <c r="AC719" s="37">
        <v>0</v>
      </c>
      <c r="AD719" s="37">
        <v>0</v>
      </c>
      <c r="AE719" s="37"/>
      <c r="AF719" s="37">
        <v>0</v>
      </c>
      <c r="AG719" s="37"/>
      <c r="AH719" s="37"/>
      <c r="AI719" s="37"/>
      <c r="AJ719" s="37">
        <v>0</v>
      </c>
      <c r="AK719" s="37"/>
      <c r="AL719" s="37"/>
      <c r="AM719" s="37"/>
      <c r="AN719" s="37">
        <v>0</v>
      </c>
      <c r="AO719" s="37"/>
      <c r="AP719" s="37">
        <v>0</v>
      </c>
    </row>
    <row r="720" spans="1:42"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row>
    <row r="721" spans="1:42" s="1" customFormat="1" ht="20.100000000000001" customHeight="1" x14ac:dyDescent="0.2">
      <c r="A721" s="3"/>
      <c r="B721" s="55"/>
      <c r="C721" s="42" t="s">
        <v>180</v>
      </c>
      <c r="D721" s="42"/>
      <c r="E721" s="5"/>
      <c r="F721" s="44">
        <v>0</v>
      </c>
      <c r="G721" s="45"/>
      <c r="H721" s="45"/>
      <c r="I721" s="45"/>
      <c r="J721" s="44">
        <v>1</v>
      </c>
      <c r="K721" s="44">
        <v>0</v>
      </c>
      <c r="L721" s="44">
        <v>0</v>
      </c>
      <c r="M721" s="45"/>
      <c r="N721" s="44">
        <v>1</v>
      </c>
      <c r="O721" s="45"/>
      <c r="P721" s="45"/>
      <c r="Q721" s="45"/>
      <c r="R721" s="44">
        <v>0</v>
      </c>
      <c r="S721" s="44">
        <v>1</v>
      </c>
      <c r="T721" s="44">
        <v>0</v>
      </c>
      <c r="U721" s="44">
        <v>0</v>
      </c>
      <c r="V721" s="44">
        <v>0</v>
      </c>
      <c r="W721" s="45"/>
      <c r="X721" s="44">
        <v>0</v>
      </c>
      <c r="Y721" s="44">
        <v>0</v>
      </c>
      <c r="Z721" s="44">
        <v>0</v>
      </c>
      <c r="AA721" s="44">
        <v>0</v>
      </c>
      <c r="AB721" s="44">
        <v>0</v>
      </c>
      <c r="AC721" s="44">
        <v>0</v>
      </c>
      <c r="AD721" s="44">
        <v>0</v>
      </c>
      <c r="AE721" s="45"/>
      <c r="AF721" s="44">
        <v>1</v>
      </c>
      <c r="AG721" s="45"/>
      <c r="AH721" s="45"/>
      <c r="AI721" s="45"/>
      <c r="AJ721" s="44">
        <v>0</v>
      </c>
      <c r="AK721" s="45"/>
      <c r="AL721" s="45"/>
      <c r="AM721" s="45"/>
      <c r="AN721" s="44">
        <v>0</v>
      </c>
      <c r="AO721" s="45"/>
      <c r="AP721" s="44">
        <v>0</v>
      </c>
    </row>
    <row r="722" spans="1:42"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row>
    <row r="723" spans="1:42" s="1" customFormat="1" ht="20.100000000000001" customHeight="1" x14ac:dyDescent="0.25">
      <c r="A723" s="3"/>
      <c r="B723" s="49" t="s">
        <v>332</v>
      </c>
      <c r="C723" s="50"/>
      <c r="D723" s="50"/>
      <c r="E723" s="5"/>
      <c r="F723" s="51">
        <v>0</v>
      </c>
      <c r="G723" s="52"/>
      <c r="H723" s="52"/>
      <c r="I723" s="52"/>
      <c r="J723" s="51">
        <v>1</v>
      </c>
      <c r="K723" s="51">
        <v>0</v>
      </c>
      <c r="L723" s="51">
        <v>0</v>
      </c>
      <c r="M723" s="52"/>
      <c r="N723" s="51">
        <v>1</v>
      </c>
      <c r="O723" s="52"/>
      <c r="P723" s="52"/>
      <c r="Q723" s="52"/>
      <c r="R723" s="51">
        <v>0</v>
      </c>
      <c r="S723" s="51">
        <v>1</v>
      </c>
      <c r="T723" s="51">
        <v>0</v>
      </c>
      <c r="U723" s="51">
        <v>0</v>
      </c>
      <c r="V723" s="51">
        <v>0</v>
      </c>
      <c r="W723" s="52"/>
      <c r="X723" s="51">
        <v>0</v>
      </c>
      <c r="Y723" s="51">
        <v>0</v>
      </c>
      <c r="Z723" s="51">
        <v>0</v>
      </c>
      <c r="AA723" s="51">
        <v>0</v>
      </c>
      <c r="AB723" s="51">
        <v>0</v>
      </c>
      <c r="AC723" s="51">
        <v>0</v>
      </c>
      <c r="AD723" s="51">
        <v>0</v>
      </c>
      <c r="AE723" s="52"/>
      <c r="AF723" s="51">
        <v>1</v>
      </c>
      <c r="AG723" s="52"/>
      <c r="AH723" s="52"/>
      <c r="AI723" s="52"/>
      <c r="AJ723" s="51">
        <v>0</v>
      </c>
      <c r="AK723" s="52"/>
      <c r="AL723" s="52"/>
      <c r="AM723" s="52"/>
      <c r="AN723" s="51">
        <v>0</v>
      </c>
      <c r="AO723" s="52"/>
      <c r="AP723" s="51">
        <v>0</v>
      </c>
    </row>
    <row r="724" spans="1:42"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row>
    <row r="725" spans="1:42"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row>
    <row r="726" spans="1:42"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row>
    <row r="727" spans="1:42" s="1" customFormat="1" ht="20.100000000000001" customHeight="1" x14ac:dyDescent="0.2">
      <c r="A727" s="3"/>
      <c r="B727" s="55"/>
      <c r="C727" s="3"/>
      <c r="D727" s="2" t="s">
        <v>98</v>
      </c>
      <c r="E727" s="5"/>
      <c r="F727" s="37">
        <v>0</v>
      </c>
      <c r="G727" s="37"/>
      <c r="H727" s="37"/>
      <c r="I727" s="37"/>
      <c r="J727" s="37">
        <v>0</v>
      </c>
      <c r="K727" s="37">
        <v>0</v>
      </c>
      <c r="L727" s="37">
        <v>0</v>
      </c>
      <c r="M727" s="37"/>
      <c r="N727" s="37">
        <v>0</v>
      </c>
      <c r="O727" s="37"/>
      <c r="P727" s="37"/>
      <c r="Q727" s="37"/>
      <c r="R727" s="37">
        <v>0</v>
      </c>
      <c r="S727" s="37">
        <v>0</v>
      </c>
      <c r="T727" s="37">
        <v>0</v>
      </c>
      <c r="U727" s="37">
        <v>0</v>
      </c>
      <c r="V727" s="37">
        <v>0</v>
      </c>
      <c r="W727" s="37"/>
      <c r="X727" s="37">
        <v>0</v>
      </c>
      <c r="Y727" s="37">
        <v>0</v>
      </c>
      <c r="Z727" s="37">
        <v>0</v>
      </c>
      <c r="AA727" s="37">
        <v>0</v>
      </c>
      <c r="AB727" s="37">
        <v>0</v>
      </c>
      <c r="AC727" s="37">
        <v>0</v>
      </c>
      <c r="AD727" s="37">
        <v>0</v>
      </c>
      <c r="AE727" s="37"/>
      <c r="AF727" s="37">
        <v>0</v>
      </c>
      <c r="AG727" s="37"/>
      <c r="AH727" s="37"/>
      <c r="AI727" s="37"/>
      <c r="AJ727" s="37">
        <v>0</v>
      </c>
      <c r="AK727" s="37"/>
      <c r="AL727" s="37"/>
      <c r="AM727" s="37"/>
      <c r="AN727" s="37">
        <v>0</v>
      </c>
      <c r="AO727" s="37"/>
      <c r="AP727" s="37">
        <v>0</v>
      </c>
    </row>
    <row r="728" spans="1:42" s="1" customFormat="1" ht="20.100000000000001" customHeight="1" x14ac:dyDescent="0.2">
      <c r="A728" s="3"/>
      <c r="B728" s="55"/>
      <c r="C728" s="3"/>
      <c r="D728" s="38" t="s">
        <v>99</v>
      </c>
      <c r="E728" s="5"/>
      <c r="F728" s="39">
        <v>0</v>
      </c>
      <c r="G728" s="40"/>
      <c r="H728" s="40"/>
      <c r="I728" s="40"/>
      <c r="J728" s="39">
        <v>0</v>
      </c>
      <c r="K728" s="39">
        <v>0</v>
      </c>
      <c r="L728" s="39">
        <v>0</v>
      </c>
      <c r="M728" s="40"/>
      <c r="N728" s="39">
        <v>0</v>
      </c>
      <c r="O728" s="40"/>
      <c r="P728" s="40"/>
      <c r="Q728" s="40"/>
      <c r="R728" s="39">
        <v>0</v>
      </c>
      <c r="S728" s="39">
        <v>0</v>
      </c>
      <c r="T728" s="39">
        <v>0</v>
      </c>
      <c r="U728" s="39">
        <v>0</v>
      </c>
      <c r="V728" s="39">
        <v>0</v>
      </c>
      <c r="W728" s="40"/>
      <c r="X728" s="39">
        <v>0</v>
      </c>
      <c r="Y728" s="39">
        <v>0</v>
      </c>
      <c r="Z728" s="39">
        <v>0</v>
      </c>
      <c r="AA728" s="39">
        <v>0</v>
      </c>
      <c r="AB728" s="39">
        <v>0</v>
      </c>
      <c r="AC728" s="39">
        <v>0</v>
      </c>
      <c r="AD728" s="39">
        <v>0</v>
      </c>
      <c r="AE728" s="40"/>
      <c r="AF728" s="39">
        <v>0</v>
      </c>
      <c r="AG728" s="40"/>
      <c r="AH728" s="40"/>
      <c r="AI728" s="40"/>
      <c r="AJ728" s="39">
        <v>0</v>
      </c>
      <c r="AK728" s="40"/>
      <c r="AL728" s="40"/>
      <c r="AM728" s="40"/>
      <c r="AN728" s="39">
        <v>0</v>
      </c>
      <c r="AO728" s="40"/>
      <c r="AP728" s="39">
        <v>0</v>
      </c>
    </row>
    <row r="729" spans="1:42"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row>
    <row r="730" spans="1:42" s="1" customFormat="1" ht="20.100000000000001" customHeight="1" x14ac:dyDescent="0.2">
      <c r="A730" s="3"/>
      <c r="B730" s="55"/>
      <c r="C730" s="42" t="s">
        <v>180</v>
      </c>
      <c r="D730" s="42"/>
      <c r="E730" s="5"/>
      <c r="F730" s="44">
        <v>0</v>
      </c>
      <c r="G730" s="45"/>
      <c r="H730" s="45"/>
      <c r="I730" s="45"/>
      <c r="J730" s="44">
        <v>0</v>
      </c>
      <c r="K730" s="44">
        <v>0</v>
      </c>
      <c r="L730" s="44">
        <v>0</v>
      </c>
      <c r="M730" s="45"/>
      <c r="N730" s="44">
        <v>0</v>
      </c>
      <c r="O730" s="45"/>
      <c r="P730" s="45"/>
      <c r="Q730" s="45"/>
      <c r="R730" s="44">
        <v>0</v>
      </c>
      <c r="S730" s="44">
        <v>0</v>
      </c>
      <c r="T730" s="44">
        <v>0</v>
      </c>
      <c r="U730" s="44">
        <v>0</v>
      </c>
      <c r="V730" s="44">
        <v>0</v>
      </c>
      <c r="W730" s="45"/>
      <c r="X730" s="44">
        <v>0</v>
      </c>
      <c r="Y730" s="44">
        <v>0</v>
      </c>
      <c r="Z730" s="44">
        <v>0</v>
      </c>
      <c r="AA730" s="44">
        <v>0</v>
      </c>
      <c r="AB730" s="44">
        <v>0</v>
      </c>
      <c r="AC730" s="44">
        <v>0</v>
      </c>
      <c r="AD730" s="44">
        <v>0</v>
      </c>
      <c r="AE730" s="45"/>
      <c r="AF730" s="44">
        <v>0</v>
      </c>
      <c r="AG730" s="45"/>
      <c r="AH730" s="45"/>
      <c r="AI730" s="45"/>
      <c r="AJ730" s="44">
        <v>0</v>
      </c>
      <c r="AK730" s="45"/>
      <c r="AL730" s="45"/>
      <c r="AM730" s="45"/>
      <c r="AN730" s="44">
        <v>0</v>
      </c>
      <c r="AO730" s="45"/>
      <c r="AP730" s="44">
        <v>0</v>
      </c>
    </row>
    <row r="731" spans="1:42"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row>
    <row r="732" spans="1:42" s="1" customFormat="1" ht="20.100000000000001" customHeight="1" x14ac:dyDescent="0.25">
      <c r="A732" s="3"/>
      <c r="B732" s="49" t="s">
        <v>334</v>
      </c>
      <c r="C732" s="50"/>
      <c r="D732" s="50"/>
      <c r="E732" s="5"/>
      <c r="F732" s="51">
        <v>0</v>
      </c>
      <c r="G732" s="52"/>
      <c r="H732" s="52"/>
      <c r="I732" s="52"/>
      <c r="J732" s="51">
        <v>0</v>
      </c>
      <c r="K732" s="51">
        <v>0</v>
      </c>
      <c r="L732" s="51">
        <v>0</v>
      </c>
      <c r="M732" s="52"/>
      <c r="N732" s="51">
        <v>0</v>
      </c>
      <c r="O732" s="52"/>
      <c r="P732" s="52"/>
      <c r="Q732" s="52"/>
      <c r="R732" s="51">
        <v>0</v>
      </c>
      <c r="S732" s="51">
        <v>0</v>
      </c>
      <c r="T732" s="51">
        <v>0</v>
      </c>
      <c r="U732" s="51">
        <v>0</v>
      </c>
      <c r="V732" s="51">
        <v>0</v>
      </c>
      <c r="W732" s="52"/>
      <c r="X732" s="51">
        <v>0</v>
      </c>
      <c r="Y732" s="51">
        <v>0</v>
      </c>
      <c r="Z732" s="51">
        <v>0</v>
      </c>
      <c r="AA732" s="51">
        <v>0</v>
      </c>
      <c r="AB732" s="51">
        <v>0</v>
      </c>
      <c r="AC732" s="51">
        <v>0</v>
      </c>
      <c r="AD732" s="51">
        <v>0</v>
      </c>
      <c r="AE732" s="52"/>
      <c r="AF732" s="51">
        <v>0</v>
      </c>
      <c r="AG732" s="52"/>
      <c r="AH732" s="52"/>
      <c r="AI732" s="52"/>
      <c r="AJ732" s="51">
        <v>0</v>
      </c>
      <c r="AK732" s="52"/>
      <c r="AL732" s="52"/>
      <c r="AM732" s="52"/>
      <c r="AN732" s="51">
        <v>0</v>
      </c>
      <c r="AO732" s="52"/>
      <c r="AP732" s="51">
        <v>0</v>
      </c>
    </row>
    <row r="733" spans="1:42"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row>
    <row r="734" spans="1:42"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row>
    <row r="735" spans="1:42"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row>
    <row r="736" spans="1:42" s="1" customFormat="1" ht="20.100000000000001" customHeight="1" x14ac:dyDescent="0.2">
      <c r="A736" s="3"/>
      <c r="B736" s="55"/>
      <c r="C736" s="3"/>
      <c r="D736" s="2" t="s">
        <v>124</v>
      </c>
      <c r="E736" s="5"/>
      <c r="F736" s="37">
        <v>0</v>
      </c>
      <c r="G736" s="37"/>
      <c r="H736" s="37"/>
      <c r="I736" s="37"/>
      <c r="J736" s="37">
        <v>0</v>
      </c>
      <c r="K736" s="37">
        <v>0</v>
      </c>
      <c r="L736" s="37">
        <v>0</v>
      </c>
      <c r="M736" s="37"/>
      <c r="N736" s="37">
        <v>0</v>
      </c>
      <c r="O736" s="37"/>
      <c r="P736" s="37"/>
      <c r="Q736" s="37"/>
      <c r="R736" s="37">
        <v>0</v>
      </c>
      <c r="S736" s="37">
        <v>0</v>
      </c>
      <c r="T736" s="37">
        <v>0</v>
      </c>
      <c r="U736" s="37">
        <v>0</v>
      </c>
      <c r="V736" s="37">
        <v>0</v>
      </c>
      <c r="W736" s="37"/>
      <c r="X736" s="37">
        <v>0</v>
      </c>
      <c r="Y736" s="37">
        <v>0</v>
      </c>
      <c r="Z736" s="37">
        <v>0</v>
      </c>
      <c r="AA736" s="37">
        <v>0</v>
      </c>
      <c r="AB736" s="37">
        <v>0</v>
      </c>
      <c r="AC736" s="37">
        <v>0</v>
      </c>
      <c r="AD736" s="37">
        <v>0</v>
      </c>
      <c r="AE736" s="37"/>
      <c r="AF736" s="37">
        <v>0</v>
      </c>
      <c r="AG736" s="37"/>
      <c r="AH736" s="37"/>
      <c r="AI736" s="37"/>
      <c r="AJ736" s="37">
        <v>0</v>
      </c>
      <c r="AK736" s="37"/>
      <c r="AL736" s="37"/>
      <c r="AM736" s="37"/>
      <c r="AN736" s="37">
        <v>0</v>
      </c>
      <c r="AO736" s="37"/>
      <c r="AP736" s="37">
        <v>0</v>
      </c>
    </row>
    <row r="737" spans="1:42" s="1" customFormat="1" ht="20.100000000000001" customHeight="1" x14ac:dyDescent="0.2">
      <c r="A737" s="3"/>
      <c r="B737" s="55"/>
      <c r="C737" s="3"/>
      <c r="D737" s="38" t="s">
        <v>99</v>
      </c>
      <c r="E737" s="5"/>
      <c r="F737" s="39">
        <v>0</v>
      </c>
      <c r="G737" s="40"/>
      <c r="H737" s="40"/>
      <c r="I737" s="40"/>
      <c r="J737" s="39">
        <v>0</v>
      </c>
      <c r="K737" s="39">
        <v>0</v>
      </c>
      <c r="L737" s="39">
        <v>0</v>
      </c>
      <c r="M737" s="40"/>
      <c r="N737" s="39">
        <v>0</v>
      </c>
      <c r="O737" s="40"/>
      <c r="P737" s="40"/>
      <c r="Q737" s="40"/>
      <c r="R737" s="39">
        <v>0</v>
      </c>
      <c r="S737" s="39">
        <v>0</v>
      </c>
      <c r="T737" s="39">
        <v>0</v>
      </c>
      <c r="U737" s="39">
        <v>0</v>
      </c>
      <c r="V737" s="39">
        <v>0</v>
      </c>
      <c r="W737" s="40"/>
      <c r="X737" s="39">
        <v>0</v>
      </c>
      <c r="Y737" s="39">
        <v>0</v>
      </c>
      <c r="Z737" s="39">
        <v>0</v>
      </c>
      <c r="AA737" s="39">
        <v>0</v>
      </c>
      <c r="AB737" s="39">
        <v>0</v>
      </c>
      <c r="AC737" s="39">
        <v>0</v>
      </c>
      <c r="AD737" s="39">
        <v>0</v>
      </c>
      <c r="AE737" s="40"/>
      <c r="AF737" s="39">
        <v>0</v>
      </c>
      <c r="AG737" s="40"/>
      <c r="AH737" s="40"/>
      <c r="AI737" s="40"/>
      <c r="AJ737" s="39">
        <v>0</v>
      </c>
      <c r="AK737" s="40"/>
      <c r="AL737" s="40"/>
      <c r="AM737" s="40"/>
      <c r="AN737" s="39">
        <v>0</v>
      </c>
      <c r="AO737" s="40"/>
      <c r="AP737" s="39">
        <v>0</v>
      </c>
    </row>
    <row r="738" spans="1:42"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row>
    <row r="739" spans="1:42" s="1" customFormat="1" ht="20.100000000000001" customHeight="1" x14ac:dyDescent="0.2">
      <c r="A739" s="3"/>
      <c r="B739" s="55"/>
      <c r="C739" s="42" t="s">
        <v>180</v>
      </c>
      <c r="D739" s="42"/>
      <c r="E739" s="5"/>
      <c r="F739" s="44">
        <v>0</v>
      </c>
      <c r="G739" s="45"/>
      <c r="H739" s="45"/>
      <c r="I739" s="45"/>
      <c r="J739" s="44">
        <v>0</v>
      </c>
      <c r="K739" s="44">
        <v>0</v>
      </c>
      <c r="L739" s="44">
        <v>0</v>
      </c>
      <c r="M739" s="45"/>
      <c r="N739" s="44">
        <v>0</v>
      </c>
      <c r="O739" s="45"/>
      <c r="P739" s="45"/>
      <c r="Q739" s="45"/>
      <c r="R739" s="44">
        <v>0</v>
      </c>
      <c r="S739" s="44">
        <v>0</v>
      </c>
      <c r="T739" s="44">
        <v>0</v>
      </c>
      <c r="U739" s="44">
        <v>0</v>
      </c>
      <c r="V739" s="44">
        <v>0</v>
      </c>
      <c r="W739" s="45"/>
      <c r="X739" s="44">
        <v>0</v>
      </c>
      <c r="Y739" s="44">
        <v>0</v>
      </c>
      <c r="Z739" s="44">
        <v>0</v>
      </c>
      <c r="AA739" s="44">
        <v>0</v>
      </c>
      <c r="AB739" s="44">
        <v>0</v>
      </c>
      <c r="AC739" s="44">
        <v>0</v>
      </c>
      <c r="AD739" s="44">
        <v>0</v>
      </c>
      <c r="AE739" s="45"/>
      <c r="AF739" s="44">
        <v>0</v>
      </c>
      <c r="AG739" s="45"/>
      <c r="AH739" s="45"/>
      <c r="AI739" s="45"/>
      <c r="AJ739" s="44">
        <v>0</v>
      </c>
      <c r="AK739" s="45"/>
      <c r="AL739" s="45"/>
      <c r="AM739" s="45"/>
      <c r="AN739" s="44">
        <v>0</v>
      </c>
      <c r="AO739" s="45"/>
      <c r="AP739" s="44">
        <v>0</v>
      </c>
    </row>
    <row r="740" spans="1:42"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row>
    <row r="741" spans="1:42" s="1" customFormat="1" ht="20.100000000000001" customHeight="1" x14ac:dyDescent="0.25">
      <c r="A741" s="3"/>
      <c r="B741" s="49" t="s">
        <v>336</v>
      </c>
      <c r="C741" s="50"/>
      <c r="D741" s="50"/>
      <c r="E741" s="5"/>
      <c r="F741" s="51">
        <v>0</v>
      </c>
      <c r="G741" s="52"/>
      <c r="H741" s="52"/>
      <c r="I741" s="52"/>
      <c r="J741" s="51">
        <v>0</v>
      </c>
      <c r="K741" s="51">
        <v>0</v>
      </c>
      <c r="L741" s="51">
        <v>0</v>
      </c>
      <c r="M741" s="52"/>
      <c r="N741" s="51">
        <v>0</v>
      </c>
      <c r="O741" s="52"/>
      <c r="P741" s="52"/>
      <c r="Q741" s="52"/>
      <c r="R741" s="51">
        <v>0</v>
      </c>
      <c r="S741" s="51">
        <v>0</v>
      </c>
      <c r="T741" s="51">
        <v>0</v>
      </c>
      <c r="U741" s="51">
        <v>0</v>
      </c>
      <c r="V741" s="51">
        <v>0</v>
      </c>
      <c r="W741" s="52"/>
      <c r="X741" s="51">
        <v>0</v>
      </c>
      <c r="Y741" s="51">
        <v>0</v>
      </c>
      <c r="Z741" s="51">
        <v>0</v>
      </c>
      <c r="AA741" s="51">
        <v>0</v>
      </c>
      <c r="AB741" s="51">
        <v>0</v>
      </c>
      <c r="AC741" s="51">
        <v>0</v>
      </c>
      <c r="AD741" s="51">
        <v>0</v>
      </c>
      <c r="AE741" s="52"/>
      <c r="AF741" s="51">
        <v>0</v>
      </c>
      <c r="AG741" s="52"/>
      <c r="AH741" s="52"/>
      <c r="AI741" s="52"/>
      <c r="AJ741" s="51">
        <v>0</v>
      </c>
      <c r="AK741" s="52"/>
      <c r="AL741" s="52"/>
      <c r="AM741" s="52"/>
      <c r="AN741" s="51">
        <v>0</v>
      </c>
      <c r="AO741" s="52"/>
      <c r="AP741" s="51">
        <v>0</v>
      </c>
    </row>
    <row r="742" spans="1:42"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row>
    <row r="743" spans="1:42" s="61" customFormat="1" ht="30" customHeight="1" x14ac:dyDescent="0.2">
      <c r="A743" s="57"/>
      <c r="B743" s="58" t="s">
        <v>337</v>
      </c>
      <c r="C743" s="59"/>
      <c r="D743" s="59"/>
      <c r="E743" s="5"/>
      <c r="F743" s="60">
        <v>104</v>
      </c>
      <c r="G743" s="52"/>
      <c r="H743" s="52"/>
      <c r="I743" s="52"/>
      <c r="J743" s="60">
        <v>131</v>
      </c>
      <c r="K743" s="60">
        <v>19</v>
      </c>
      <c r="L743" s="60">
        <v>1</v>
      </c>
      <c r="M743" s="52"/>
      <c r="N743" s="60">
        <v>151</v>
      </c>
      <c r="O743" s="52"/>
      <c r="P743" s="52"/>
      <c r="Q743" s="52"/>
      <c r="R743" s="60">
        <v>1</v>
      </c>
      <c r="S743" s="60">
        <v>70</v>
      </c>
      <c r="T743" s="60">
        <v>41</v>
      </c>
      <c r="U743" s="60">
        <v>6</v>
      </c>
      <c r="V743" s="60">
        <v>1</v>
      </c>
      <c r="W743" s="52"/>
      <c r="X743" s="60">
        <v>5</v>
      </c>
      <c r="Y743" s="60">
        <v>0</v>
      </c>
      <c r="Z743" s="60">
        <v>4</v>
      </c>
      <c r="AA743" s="60">
        <v>9</v>
      </c>
      <c r="AB743" s="60">
        <v>0</v>
      </c>
      <c r="AC743" s="60">
        <v>0</v>
      </c>
      <c r="AD743" s="60">
        <v>7</v>
      </c>
      <c r="AE743" s="52"/>
      <c r="AF743" s="60">
        <v>144</v>
      </c>
      <c r="AG743" s="52"/>
      <c r="AH743" s="52"/>
      <c r="AI743" s="52"/>
      <c r="AJ743" s="60">
        <v>111</v>
      </c>
      <c r="AK743" s="52"/>
      <c r="AL743" s="52"/>
      <c r="AM743" s="52"/>
      <c r="AN743" s="60">
        <v>1</v>
      </c>
      <c r="AO743" s="52"/>
      <c r="AP743" s="60">
        <v>1</v>
      </c>
    </row>
  </sheetData>
  <autoFilter ref="A9:AP741"/>
  <mergeCells count="4">
    <mergeCell ref="A2:AP3"/>
    <mergeCell ref="A4:AP5"/>
    <mergeCell ref="F7:AP7"/>
    <mergeCell ref="A8:D8"/>
  </mergeCells>
  <phoneticPr fontId="2" type="noConversion"/>
  <pageMargins left="0.43307086614173229" right="0" top="0" bottom="0" header="0" footer="0"/>
  <pageSetup paperSize="5" scale="4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P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2" width="12.7109375" style="4" customWidth="1"/>
    <col min="13" max="13" width="1.7109375" style="4" customWidth="1"/>
    <col min="14" max="14" width="12.7109375" style="4" customWidth="1"/>
    <col min="15" max="17" width="1.7109375" style="4" customWidth="1"/>
    <col min="18" max="22" width="12.7109375" style="4" customWidth="1"/>
    <col min="23" max="23" width="1.7109375" style="4" customWidth="1"/>
    <col min="24" max="30" width="12.7109375" style="4" customWidth="1"/>
    <col min="31" max="31" width="1.7109375" style="4" customWidth="1"/>
    <col min="32" max="32" width="12.7109375" style="4" customWidth="1"/>
    <col min="33" max="35" width="1.7109375" style="4" customWidth="1"/>
    <col min="36" max="36" width="12.7109375" style="4" customWidth="1"/>
    <col min="37" max="39" width="1.7109375" style="4" customWidth="1"/>
    <col min="40" max="40" width="12.7109375" style="4" customWidth="1"/>
    <col min="41" max="41" width="1.7109375" style="4" customWidth="1"/>
    <col min="42" max="42" width="12.7109375" style="4" customWidth="1"/>
    <col min="43" max="16384" width="11.42578125" style="7"/>
  </cols>
  <sheetData>
    <row r="1" spans="1:42" x14ac:dyDescent="0.2">
      <c r="D1" s="6"/>
      <c r="E1" s="3"/>
      <c r="F1" s="6"/>
      <c r="G1" s="3"/>
      <c r="H1" s="6"/>
      <c r="I1" s="3"/>
      <c r="J1" s="6"/>
      <c r="K1" s="3"/>
      <c r="L1" s="6"/>
      <c r="M1" s="3"/>
      <c r="N1" s="6"/>
      <c r="O1" s="3"/>
      <c r="P1" s="6"/>
      <c r="Q1" s="3"/>
      <c r="R1" s="6"/>
      <c r="S1" s="3"/>
      <c r="T1" s="6"/>
      <c r="U1" s="3"/>
      <c r="V1" s="6"/>
      <c r="W1" s="3"/>
      <c r="X1" s="6"/>
      <c r="Y1" s="3"/>
      <c r="Z1" s="6"/>
      <c r="AA1" s="3"/>
      <c r="AB1" s="6"/>
      <c r="AC1" s="3"/>
      <c r="AD1" s="6"/>
      <c r="AE1" s="3"/>
      <c r="AF1" s="6"/>
      <c r="AG1" s="3"/>
      <c r="AH1" s="6"/>
      <c r="AI1" s="3"/>
      <c r="AJ1" s="6"/>
      <c r="AK1" s="3"/>
      <c r="AL1" s="6"/>
      <c r="AM1" s="3"/>
      <c r="AN1" s="6"/>
      <c r="AO1" s="3"/>
      <c r="AP1" s="6"/>
    </row>
    <row r="2" spans="1:42" ht="12.75" x14ac:dyDescent="0.2">
      <c r="A2" s="84" t="s">
        <v>51</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row>
    <row r="3" spans="1:42"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row>
    <row r="4" spans="1:42"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row>
    <row r="5" spans="1:42"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row>
    <row r="6" spans="1:42"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9"/>
      <c r="AL6" s="9"/>
      <c r="AM6" s="9"/>
      <c r="AN6" s="9"/>
      <c r="AO6" s="9"/>
      <c r="AP6" s="9"/>
    </row>
    <row r="7" spans="1:42" ht="30" customHeight="1" thickBot="1" x14ac:dyDescent="0.3">
      <c r="A7" s="13"/>
      <c r="B7" s="13"/>
      <c r="C7" s="13"/>
      <c r="D7" s="14"/>
      <c r="E7" s="14"/>
      <c r="F7" s="86" t="s">
        <v>35</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row>
    <row r="8" spans="1:42" ht="50.1" customHeight="1" thickBot="1" x14ac:dyDescent="0.25">
      <c r="A8" s="87" t="s">
        <v>3</v>
      </c>
      <c r="B8" s="87"/>
      <c r="C8" s="87"/>
      <c r="D8" s="87"/>
      <c r="E8" s="11"/>
      <c r="F8" s="10" t="s">
        <v>4</v>
      </c>
      <c r="G8" s="16"/>
      <c r="H8" s="16"/>
      <c r="I8" s="16"/>
      <c r="J8" s="10" t="s">
        <v>5</v>
      </c>
      <c r="K8" s="10" t="s">
        <v>22</v>
      </c>
      <c r="L8" s="10" t="s">
        <v>23</v>
      </c>
      <c r="M8" s="16"/>
      <c r="N8" s="10" t="s">
        <v>7</v>
      </c>
      <c r="O8" s="16"/>
      <c r="P8" s="16"/>
      <c r="Q8" s="16"/>
      <c r="R8" s="10" t="s">
        <v>10</v>
      </c>
      <c r="S8" s="10" t="s">
        <v>9</v>
      </c>
      <c r="T8" s="10" t="s">
        <v>24</v>
      </c>
      <c r="U8" s="10" t="s">
        <v>25</v>
      </c>
      <c r="V8" s="10" t="s">
        <v>52</v>
      </c>
      <c r="W8" s="16"/>
      <c r="X8" s="10" t="s">
        <v>43</v>
      </c>
      <c r="Y8" s="10" t="s">
        <v>53</v>
      </c>
      <c r="Z8" s="10" t="s">
        <v>44</v>
      </c>
      <c r="AA8" s="10" t="s">
        <v>54</v>
      </c>
      <c r="AB8" s="10" t="s">
        <v>55</v>
      </c>
      <c r="AC8" s="10" t="s">
        <v>11</v>
      </c>
      <c r="AD8" s="10" t="s">
        <v>46</v>
      </c>
      <c r="AE8" s="16"/>
      <c r="AF8" s="10" t="s">
        <v>15</v>
      </c>
      <c r="AG8" s="16"/>
      <c r="AH8" s="16"/>
      <c r="AI8" s="16"/>
      <c r="AJ8" s="10" t="s">
        <v>16</v>
      </c>
      <c r="AK8" s="17"/>
      <c r="AL8" s="17"/>
      <c r="AM8" s="17"/>
      <c r="AN8" s="10" t="s">
        <v>17</v>
      </c>
      <c r="AO8" s="17"/>
      <c r="AP8" s="10" t="s">
        <v>18</v>
      </c>
    </row>
    <row r="9" spans="1:42" ht="20.100000000000001" customHeight="1" x14ac:dyDescent="0.2"/>
    <row r="10" spans="1:42" ht="20.100000000000001" customHeight="1" x14ac:dyDescent="0.2">
      <c r="A10" s="2"/>
      <c r="B10" s="6" t="s">
        <v>96</v>
      </c>
    </row>
    <row r="11" spans="1:42" ht="20.100000000000001" customHeight="1" x14ac:dyDescent="0.2">
      <c r="A11" s="35"/>
      <c r="B11" s="36"/>
      <c r="C11" s="3" t="s">
        <v>97</v>
      </c>
    </row>
    <row r="12" spans="1:42" ht="20.100000000000001" customHeight="1" x14ac:dyDescent="0.2">
      <c r="D12" s="2" t="s">
        <v>98</v>
      </c>
      <c r="E12" s="62"/>
      <c r="F12" s="37">
        <v>0</v>
      </c>
      <c r="G12" s="37"/>
      <c r="H12" s="37"/>
      <c r="I12" s="37"/>
      <c r="J12" s="37">
        <v>0</v>
      </c>
      <c r="K12" s="37">
        <v>0</v>
      </c>
      <c r="L12" s="37">
        <v>0</v>
      </c>
      <c r="M12" s="37"/>
      <c r="N12" s="37">
        <v>0</v>
      </c>
      <c r="O12" s="37"/>
      <c r="P12" s="37"/>
      <c r="Q12" s="37"/>
      <c r="R12" s="37">
        <v>0</v>
      </c>
      <c r="S12" s="37">
        <v>0</v>
      </c>
      <c r="T12" s="37">
        <v>0</v>
      </c>
      <c r="U12" s="37">
        <v>0</v>
      </c>
      <c r="V12" s="37">
        <v>0</v>
      </c>
      <c r="W12" s="37"/>
      <c r="X12" s="37">
        <v>0</v>
      </c>
      <c r="Y12" s="37">
        <v>0</v>
      </c>
      <c r="Z12" s="37">
        <v>0</v>
      </c>
      <c r="AA12" s="37">
        <v>0</v>
      </c>
      <c r="AB12" s="37">
        <v>0</v>
      </c>
      <c r="AC12" s="37">
        <v>0</v>
      </c>
      <c r="AD12" s="37">
        <v>0</v>
      </c>
      <c r="AE12" s="37"/>
      <c r="AF12" s="37">
        <v>0</v>
      </c>
      <c r="AG12" s="37"/>
      <c r="AH12" s="37"/>
      <c r="AI12" s="37"/>
      <c r="AJ12" s="37">
        <v>0</v>
      </c>
      <c r="AK12" s="37"/>
      <c r="AL12" s="37"/>
      <c r="AM12" s="37"/>
      <c r="AN12" s="37">
        <v>0</v>
      </c>
      <c r="AO12" s="37"/>
      <c r="AP12" s="37">
        <v>0</v>
      </c>
    </row>
    <row r="13" spans="1:42" ht="20.100000000000001" customHeight="1" x14ac:dyDescent="0.2">
      <c r="D13" s="38" t="s">
        <v>99</v>
      </c>
      <c r="E13" s="62"/>
      <c r="F13" s="39">
        <v>0</v>
      </c>
      <c r="G13" s="40"/>
      <c r="H13" s="40"/>
      <c r="I13" s="40"/>
      <c r="J13" s="39">
        <v>0</v>
      </c>
      <c r="K13" s="39">
        <v>0</v>
      </c>
      <c r="L13" s="39">
        <v>0</v>
      </c>
      <c r="M13" s="40"/>
      <c r="N13" s="39">
        <v>0</v>
      </c>
      <c r="O13" s="40"/>
      <c r="P13" s="40"/>
      <c r="Q13" s="40"/>
      <c r="R13" s="39">
        <v>0</v>
      </c>
      <c r="S13" s="39">
        <v>0</v>
      </c>
      <c r="T13" s="39">
        <v>0</v>
      </c>
      <c r="U13" s="39">
        <v>0</v>
      </c>
      <c r="V13" s="39">
        <v>0</v>
      </c>
      <c r="W13" s="40"/>
      <c r="X13" s="39">
        <v>0</v>
      </c>
      <c r="Y13" s="39">
        <v>0</v>
      </c>
      <c r="Z13" s="39">
        <v>0</v>
      </c>
      <c r="AA13" s="39">
        <v>0</v>
      </c>
      <c r="AB13" s="39">
        <v>0</v>
      </c>
      <c r="AC13" s="39">
        <v>0</v>
      </c>
      <c r="AD13" s="39">
        <v>0</v>
      </c>
      <c r="AE13" s="40"/>
      <c r="AF13" s="39">
        <v>0</v>
      </c>
      <c r="AG13" s="40"/>
      <c r="AH13" s="40"/>
      <c r="AI13" s="40"/>
      <c r="AJ13" s="39">
        <v>0</v>
      </c>
      <c r="AK13" s="40"/>
      <c r="AL13" s="40"/>
      <c r="AM13" s="40"/>
      <c r="AN13" s="39">
        <v>0</v>
      </c>
      <c r="AO13" s="40"/>
      <c r="AP13" s="39">
        <v>0</v>
      </c>
    </row>
    <row r="14" spans="1:42" ht="20.100000000000001" customHeight="1" x14ac:dyDescent="0.2">
      <c r="D14" s="2" t="s">
        <v>100</v>
      </c>
      <c r="E14" s="62"/>
      <c r="F14" s="37">
        <v>0</v>
      </c>
      <c r="G14" s="37"/>
      <c r="H14" s="37"/>
      <c r="I14" s="37"/>
      <c r="J14" s="37">
        <v>0</v>
      </c>
      <c r="K14" s="37">
        <v>0</v>
      </c>
      <c r="L14" s="37">
        <v>0</v>
      </c>
      <c r="M14" s="37"/>
      <c r="N14" s="37">
        <v>0</v>
      </c>
      <c r="O14" s="37"/>
      <c r="P14" s="37"/>
      <c r="Q14" s="37"/>
      <c r="R14" s="37">
        <v>0</v>
      </c>
      <c r="S14" s="37">
        <v>0</v>
      </c>
      <c r="T14" s="37">
        <v>0</v>
      </c>
      <c r="U14" s="37">
        <v>0</v>
      </c>
      <c r="V14" s="37">
        <v>0</v>
      </c>
      <c r="W14" s="37"/>
      <c r="X14" s="37">
        <v>0</v>
      </c>
      <c r="Y14" s="37">
        <v>0</v>
      </c>
      <c r="Z14" s="37">
        <v>0</v>
      </c>
      <c r="AA14" s="37">
        <v>0</v>
      </c>
      <c r="AB14" s="37">
        <v>0</v>
      </c>
      <c r="AC14" s="37">
        <v>0</v>
      </c>
      <c r="AD14" s="37">
        <v>0</v>
      </c>
      <c r="AE14" s="37"/>
      <c r="AF14" s="37">
        <v>0</v>
      </c>
      <c r="AG14" s="37"/>
      <c r="AH14" s="37"/>
      <c r="AI14" s="37"/>
      <c r="AJ14" s="37">
        <v>0</v>
      </c>
      <c r="AK14" s="37"/>
      <c r="AL14" s="37"/>
      <c r="AM14" s="37"/>
      <c r="AN14" s="37">
        <v>0</v>
      </c>
      <c r="AO14" s="37"/>
      <c r="AP14" s="37">
        <v>0</v>
      </c>
    </row>
    <row r="15" spans="1:42" ht="20.100000000000001" customHeight="1" x14ac:dyDescent="0.2">
      <c r="D15" s="38" t="s">
        <v>101</v>
      </c>
      <c r="E15" s="62"/>
      <c r="F15" s="39">
        <v>0</v>
      </c>
      <c r="G15" s="40"/>
      <c r="H15" s="40"/>
      <c r="I15" s="40"/>
      <c r="J15" s="39">
        <v>0</v>
      </c>
      <c r="K15" s="39">
        <v>0</v>
      </c>
      <c r="L15" s="39">
        <v>0</v>
      </c>
      <c r="M15" s="40"/>
      <c r="N15" s="39">
        <v>0</v>
      </c>
      <c r="O15" s="40"/>
      <c r="P15" s="40"/>
      <c r="Q15" s="40"/>
      <c r="R15" s="39">
        <v>0</v>
      </c>
      <c r="S15" s="39">
        <v>0</v>
      </c>
      <c r="T15" s="39">
        <v>0</v>
      </c>
      <c r="U15" s="39">
        <v>0</v>
      </c>
      <c r="V15" s="39">
        <v>0</v>
      </c>
      <c r="W15" s="40"/>
      <c r="X15" s="39">
        <v>0</v>
      </c>
      <c r="Y15" s="39">
        <v>0</v>
      </c>
      <c r="Z15" s="39">
        <v>0</v>
      </c>
      <c r="AA15" s="39">
        <v>0</v>
      </c>
      <c r="AB15" s="39">
        <v>0</v>
      </c>
      <c r="AC15" s="39">
        <v>0</v>
      </c>
      <c r="AD15" s="39">
        <v>0</v>
      </c>
      <c r="AE15" s="40"/>
      <c r="AF15" s="39">
        <v>0</v>
      </c>
      <c r="AG15" s="40"/>
      <c r="AH15" s="40"/>
      <c r="AI15" s="40"/>
      <c r="AJ15" s="39">
        <v>0</v>
      </c>
      <c r="AK15" s="40"/>
      <c r="AL15" s="40"/>
      <c r="AM15" s="40"/>
      <c r="AN15" s="39">
        <v>0</v>
      </c>
      <c r="AO15" s="40"/>
      <c r="AP15" s="39">
        <v>0</v>
      </c>
    </row>
    <row r="16" spans="1:42" ht="20.100000000000001" customHeight="1" x14ac:dyDescent="0.2">
      <c r="D16" s="2" t="s">
        <v>102</v>
      </c>
      <c r="E16" s="62"/>
      <c r="F16" s="37">
        <v>0</v>
      </c>
      <c r="G16" s="37"/>
      <c r="H16" s="37"/>
      <c r="I16" s="37"/>
      <c r="J16" s="37">
        <v>0</v>
      </c>
      <c r="K16" s="37">
        <v>0</v>
      </c>
      <c r="L16" s="37">
        <v>0</v>
      </c>
      <c r="M16" s="37"/>
      <c r="N16" s="37">
        <v>0</v>
      </c>
      <c r="O16" s="37"/>
      <c r="P16" s="37"/>
      <c r="Q16" s="37"/>
      <c r="R16" s="37">
        <v>0</v>
      </c>
      <c r="S16" s="37">
        <v>0</v>
      </c>
      <c r="T16" s="37">
        <v>0</v>
      </c>
      <c r="U16" s="37">
        <v>0</v>
      </c>
      <c r="V16" s="37">
        <v>0</v>
      </c>
      <c r="W16" s="37"/>
      <c r="X16" s="37">
        <v>0</v>
      </c>
      <c r="Y16" s="37">
        <v>0</v>
      </c>
      <c r="Z16" s="37">
        <v>0</v>
      </c>
      <c r="AA16" s="37">
        <v>0</v>
      </c>
      <c r="AB16" s="37">
        <v>0</v>
      </c>
      <c r="AC16" s="37">
        <v>0</v>
      </c>
      <c r="AD16" s="37">
        <v>0</v>
      </c>
      <c r="AE16" s="37"/>
      <c r="AF16" s="37">
        <v>0</v>
      </c>
      <c r="AG16" s="37"/>
      <c r="AH16" s="37"/>
      <c r="AI16" s="37"/>
      <c r="AJ16" s="37">
        <v>0</v>
      </c>
      <c r="AK16" s="37"/>
      <c r="AL16" s="37"/>
      <c r="AM16" s="37"/>
      <c r="AN16" s="37">
        <v>0</v>
      </c>
      <c r="AO16" s="37"/>
      <c r="AP16" s="37">
        <v>0</v>
      </c>
    </row>
    <row r="17" spans="1:42" ht="20.100000000000001" customHeight="1" x14ac:dyDescent="0.2">
      <c r="D17" s="38" t="s">
        <v>103</v>
      </c>
      <c r="E17" s="62"/>
      <c r="F17" s="39">
        <v>0</v>
      </c>
      <c r="G17" s="40"/>
      <c r="H17" s="40"/>
      <c r="I17" s="40"/>
      <c r="J17" s="39">
        <v>0</v>
      </c>
      <c r="K17" s="39">
        <v>0</v>
      </c>
      <c r="L17" s="39">
        <v>0</v>
      </c>
      <c r="M17" s="40"/>
      <c r="N17" s="39">
        <v>0</v>
      </c>
      <c r="O17" s="40"/>
      <c r="P17" s="40"/>
      <c r="Q17" s="40"/>
      <c r="R17" s="39">
        <v>0</v>
      </c>
      <c r="S17" s="39">
        <v>0</v>
      </c>
      <c r="T17" s="39">
        <v>0</v>
      </c>
      <c r="U17" s="39">
        <v>0</v>
      </c>
      <c r="V17" s="39">
        <v>0</v>
      </c>
      <c r="W17" s="40"/>
      <c r="X17" s="39">
        <v>0</v>
      </c>
      <c r="Y17" s="39">
        <v>0</v>
      </c>
      <c r="Z17" s="39">
        <v>0</v>
      </c>
      <c r="AA17" s="39">
        <v>0</v>
      </c>
      <c r="AB17" s="39">
        <v>0</v>
      </c>
      <c r="AC17" s="39">
        <v>0</v>
      </c>
      <c r="AD17" s="39">
        <v>0</v>
      </c>
      <c r="AE17" s="40"/>
      <c r="AF17" s="39">
        <v>0</v>
      </c>
      <c r="AG17" s="40"/>
      <c r="AH17" s="40"/>
      <c r="AI17" s="40"/>
      <c r="AJ17" s="39">
        <v>0</v>
      </c>
      <c r="AK17" s="40"/>
      <c r="AL17" s="40"/>
      <c r="AM17" s="40"/>
      <c r="AN17" s="39">
        <v>0</v>
      </c>
      <c r="AO17" s="40"/>
      <c r="AP17" s="39">
        <v>0</v>
      </c>
    </row>
    <row r="18" spans="1:42" ht="20.100000000000001" customHeight="1" x14ac:dyDescent="0.2">
      <c r="D18" s="2" t="s">
        <v>104</v>
      </c>
      <c r="E18" s="62"/>
      <c r="F18" s="37">
        <v>0</v>
      </c>
      <c r="G18" s="37"/>
      <c r="H18" s="37"/>
      <c r="I18" s="37"/>
      <c r="J18" s="37">
        <v>0</v>
      </c>
      <c r="K18" s="37">
        <v>0</v>
      </c>
      <c r="L18" s="37">
        <v>0</v>
      </c>
      <c r="M18" s="37"/>
      <c r="N18" s="37">
        <v>0</v>
      </c>
      <c r="O18" s="37"/>
      <c r="P18" s="37"/>
      <c r="Q18" s="37"/>
      <c r="R18" s="37">
        <v>0</v>
      </c>
      <c r="S18" s="37">
        <v>0</v>
      </c>
      <c r="T18" s="37">
        <v>0</v>
      </c>
      <c r="U18" s="37">
        <v>0</v>
      </c>
      <c r="V18" s="37">
        <v>0</v>
      </c>
      <c r="W18" s="37"/>
      <c r="X18" s="37">
        <v>0</v>
      </c>
      <c r="Y18" s="37">
        <v>0</v>
      </c>
      <c r="Z18" s="37">
        <v>0</v>
      </c>
      <c r="AA18" s="37">
        <v>0</v>
      </c>
      <c r="AB18" s="37">
        <v>0</v>
      </c>
      <c r="AC18" s="37">
        <v>0</v>
      </c>
      <c r="AD18" s="37">
        <v>0</v>
      </c>
      <c r="AE18" s="37"/>
      <c r="AF18" s="37">
        <v>0</v>
      </c>
      <c r="AG18" s="37"/>
      <c r="AH18" s="37"/>
      <c r="AI18" s="37"/>
      <c r="AJ18" s="37">
        <v>0</v>
      </c>
      <c r="AK18" s="37"/>
      <c r="AL18" s="37"/>
      <c r="AM18" s="37"/>
      <c r="AN18" s="37">
        <v>0</v>
      </c>
      <c r="AO18" s="37"/>
      <c r="AP18" s="37">
        <v>0</v>
      </c>
    </row>
    <row r="19" spans="1:42" ht="20.100000000000001" customHeight="1" x14ac:dyDescent="0.2">
      <c r="D19" s="38" t="s">
        <v>105</v>
      </c>
      <c r="E19" s="62"/>
      <c r="F19" s="39">
        <v>0</v>
      </c>
      <c r="G19" s="40"/>
      <c r="H19" s="40"/>
      <c r="I19" s="40"/>
      <c r="J19" s="39">
        <v>0</v>
      </c>
      <c r="K19" s="39">
        <v>0</v>
      </c>
      <c r="L19" s="39">
        <v>0</v>
      </c>
      <c r="M19" s="40"/>
      <c r="N19" s="39">
        <v>0</v>
      </c>
      <c r="O19" s="40"/>
      <c r="P19" s="40"/>
      <c r="Q19" s="40"/>
      <c r="R19" s="39">
        <v>0</v>
      </c>
      <c r="S19" s="39">
        <v>0</v>
      </c>
      <c r="T19" s="39">
        <v>0</v>
      </c>
      <c r="U19" s="39">
        <v>0</v>
      </c>
      <c r="V19" s="39">
        <v>0</v>
      </c>
      <c r="W19" s="40"/>
      <c r="X19" s="39">
        <v>0</v>
      </c>
      <c r="Y19" s="39">
        <v>0</v>
      </c>
      <c r="Z19" s="39">
        <v>0</v>
      </c>
      <c r="AA19" s="39">
        <v>0</v>
      </c>
      <c r="AB19" s="39">
        <v>0</v>
      </c>
      <c r="AC19" s="39">
        <v>0</v>
      </c>
      <c r="AD19" s="39">
        <v>0</v>
      </c>
      <c r="AE19" s="40"/>
      <c r="AF19" s="39">
        <v>0</v>
      </c>
      <c r="AG19" s="40"/>
      <c r="AH19" s="40"/>
      <c r="AI19" s="40"/>
      <c r="AJ19" s="39">
        <v>0</v>
      </c>
      <c r="AK19" s="40"/>
      <c r="AL19" s="40"/>
      <c r="AM19" s="40"/>
      <c r="AN19" s="39">
        <v>0</v>
      </c>
      <c r="AO19" s="40"/>
      <c r="AP19" s="39">
        <v>0</v>
      </c>
    </row>
    <row r="20" spans="1:42" ht="20.100000000000001" customHeight="1" x14ac:dyDescent="0.2">
      <c r="D20" s="2" t="s">
        <v>106</v>
      </c>
      <c r="E20" s="62"/>
      <c r="F20" s="37">
        <v>0</v>
      </c>
      <c r="G20" s="37"/>
      <c r="H20" s="37"/>
      <c r="I20" s="37"/>
      <c r="J20" s="37">
        <v>0</v>
      </c>
      <c r="K20" s="37">
        <v>0</v>
      </c>
      <c r="L20" s="37">
        <v>0</v>
      </c>
      <c r="M20" s="37"/>
      <c r="N20" s="37">
        <v>0</v>
      </c>
      <c r="O20" s="37"/>
      <c r="P20" s="37"/>
      <c r="Q20" s="37"/>
      <c r="R20" s="37">
        <v>0</v>
      </c>
      <c r="S20" s="37">
        <v>0</v>
      </c>
      <c r="T20" s="37">
        <v>0</v>
      </c>
      <c r="U20" s="37">
        <v>0</v>
      </c>
      <c r="V20" s="37">
        <v>0</v>
      </c>
      <c r="W20" s="37"/>
      <c r="X20" s="37">
        <v>0</v>
      </c>
      <c r="Y20" s="37">
        <v>0</v>
      </c>
      <c r="Z20" s="37">
        <v>0</v>
      </c>
      <c r="AA20" s="37">
        <v>0</v>
      </c>
      <c r="AB20" s="37">
        <v>0</v>
      </c>
      <c r="AC20" s="37">
        <v>0</v>
      </c>
      <c r="AD20" s="37">
        <v>0</v>
      </c>
      <c r="AE20" s="37"/>
      <c r="AF20" s="37">
        <v>0</v>
      </c>
      <c r="AG20" s="37"/>
      <c r="AH20" s="37"/>
      <c r="AI20" s="37"/>
      <c r="AJ20" s="37">
        <v>0</v>
      </c>
      <c r="AK20" s="37"/>
      <c r="AL20" s="37"/>
      <c r="AM20" s="37"/>
      <c r="AN20" s="37">
        <v>0</v>
      </c>
      <c r="AO20" s="37"/>
      <c r="AP20" s="37">
        <v>0</v>
      </c>
    </row>
    <row r="21" spans="1:42" ht="20.100000000000001" customHeight="1" x14ac:dyDescent="0.2">
      <c r="D21" s="38" t="s">
        <v>107</v>
      </c>
      <c r="E21" s="62"/>
      <c r="F21" s="39">
        <v>0</v>
      </c>
      <c r="G21" s="40"/>
      <c r="H21" s="40"/>
      <c r="I21" s="40"/>
      <c r="J21" s="39">
        <v>0</v>
      </c>
      <c r="K21" s="39">
        <v>0</v>
      </c>
      <c r="L21" s="39">
        <v>0</v>
      </c>
      <c r="M21" s="40"/>
      <c r="N21" s="39">
        <v>0</v>
      </c>
      <c r="O21" s="40"/>
      <c r="P21" s="40"/>
      <c r="Q21" s="40"/>
      <c r="R21" s="39">
        <v>0</v>
      </c>
      <c r="S21" s="39">
        <v>0</v>
      </c>
      <c r="T21" s="39">
        <v>0</v>
      </c>
      <c r="U21" s="39">
        <v>0</v>
      </c>
      <c r="V21" s="39">
        <v>0</v>
      </c>
      <c r="W21" s="40"/>
      <c r="X21" s="39">
        <v>0</v>
      </c>
      <c r="Y21" s="39">
        <v>0</v>
      </c>
      <c r="Z21" s="39">
        <v>0</v>
      </c>
      <c r="AA21" s="39">
        <v>0</v>
      </c>
      <c r="AB21" s="39">
        <v>0</v>
      </c>
      <c r="AC21" s="39">
        <v>0</v>
      </c>
      <c r="AD21" s="39">
        <v>0</v>
      </c>
      <c r="AE21" s="40"/>
      <c r="AF21" s="39">
        <v>0</v>
      </c>
      <c r="AG21" s="40"/>
      <c r="AH21" s="40"/>
      <c r="AI21" s="40"/>
      <c r="AJ21" s="39">
        <v>0</v>
      </c>
      <c r="AK21" s="40"/>
      <c r="AL21" s="40"/>
      <c r="AM21" s="40"/>
      <c r="AN21" s="39">
        <v>0</v>
      </c>
      <c r="AO21" s="40"/>
      <c r="AP21" s="39">
        <v>0</v>
      </c>
    </row>
    <row r="22" spans="1:42" ht="20.100000000000001" customHeight="1" x14ac:dyDescent="0.2">
      <c r="D22" s="2" t="s">
        <v>108</v>
      </c>
      <c r="E22" s="62"/>
      <c r="F22" s="37">
        <v>0</v>
      </c>
      <c r="G22" s="37"/>
      <c r="H22" s="37"/>
      <c r="I22" s="37"/>
      <c r="J22" s="37">
        <v>0</v>
      </c>
      <c r="K22" s="37">
        <v>0</v>
      </c>
      <c r="L22" s="37">
        <v>0</v>
      </c>
      <c r="M22" s="37"/>
      <c r="N22" s="37">
        <v>0</v>
      </c>
      <c r="O22" s="37"/>
      <c r="P22" s="37"/>
      <c r="Q22" s="37"/>
      <c r="R22" s="37">
        <v>0</v>
      </c>
      <c r="S22" s="37">
        <v>0</v>
      </c>
      <c r="T22" s="37">
        <v>0</v>
      </c>
      <c r="U22" s="37">
        <v>0</v>
      </c>
      <c r="V22" s="37">
        <v>0</v>
      </c>
      <c r="W22" s="37"/>
      <c r="X22" s="37">
        <v>0</v>
      </c>
      <c r="Y22" s="37">
        <v>0</v>
      </c>
      <c r="Z22" s="37">
        <v>0</v>
      </c>
      <c r="AA22" s="37">
        <v>0</v>
      </c>
      <c r="AB22" s="37">
        <v>0</v>
      </c>
      <c r="AC22" s="37">
        <v>0</v>
      </c>
      <c r="AD22" s="37">
        <v>0</v>
      </c>
      <c r="AE22" s="37"/>
      <c r="AF22" s="37">
        <v>0</v>
      </c>
      <c r="AG22" s="37"/>
      <c r="AH22" s="37"/>
      <c r="AI22" s="37"/>
      <c r="AJ22" s="37">
        <v>0</v>
      </c>
      <c r="AK22" s="37"/>
      <c r="AL22" s="37"/>
      <c r="AM22" s="37"/>
      <c r="AN22" s="37">
        <v>0</v>
      </c>
      <c r="AO22" s="37"/>
      <c r="AP22" s="37">
        <v>0</v>
      </c>
    </row>
    <row r="23" spans="1:42" ht="20.100000000000001" customHeight="1" x14ac:dyDescent="0.2">
      <c r="D23" s="38" t="s">
        <v>109</v>
      </c>
      <c r="E23" s="62"/>
      <c r="F23" s="39">
        <v>0</v>
      </c>
      <c r="G23" s="40"/>
      <c r="H23" s="40"/>
      <c r="I23" s="40"/>
      <c r="J23" s="39">
        <v>0</v>
      </c>
      <c r="K23" s="39">
        <v>0</v>
      </c>
      <c r="L23" s="39">
        <v>0</v>
      </c>
      <c r="M23" s="40"/>
      <c r="N23" s="39">
        <v>0</v>
      </c>
      <c r="O23" s="40"/>
      <c r="P23" s="40"/>
      <c r="Q23" s="40"/>
      <c r="R23" s="39">
        <v>0</v>
      </c>
      <c r="S23" s="39">
        <v>0</v>
      </c>
      <c r="T23" s="39">
        <v>0</v>
      </c>
      <c r="U23" s="39">
        <v>0</v>
      </c>
      <c r="V23" s="39">
        <v>0</v>
      </c>
      <c r="W23" s="40"/>
      <c r="X23" s="39">
        <v>0</v>
      </c>
      <c r="Y23" s="39">
        <v>0</v>
      </c>
      <c r="Z23" s="39">
        <v>0</v>
      </c>
      <c r="AA23" s="39">
        <v>0</v>
      </c>
      <c r="AB23" s="39">
        <v>0</v>
      </c>
      <c r="AC23" s="39">
        <v>0</v>
      </c>
      <c r="AD23" s="39">
        <v>0</v>
      </c>
      <c r="AE23" s="40"/>
      <c r="AF23" s="39">
        <v>0</v>
      </c>
      <c r="AG23" s="40"/>
      <c r="AH23" s="40"/>
      <c r="AI23" s="40"/>
      <c r="AJ23" s="39">
        <v>0</v>
      </c>
      <c r="AK23" s="40"/>
      <c r="AL23" s="40"/>
      <c r="AM23" s="40"/>
      <c r="AN23" s="39">
        <v>0</v>
      </c>
      <c r="AO23" s="40"/>
      <c r="AP23" s="39">
        <v>0</v>
      </c>
    </row>
    <row r="24" spans="1:42" ht="20.100000000000001" customHeight="1" x14ac:dyDescent="0.2">
      <c r="D24" s="2" t="s">
        <v>110</v>
      </c>
      <c r="E24" s="62"/>
      <c r="F24" s="37">
        <v>0</v>
      </c>
      <c r="G24" s="37"/>
      <c r="H24" s="37"/>
      <c r="I24" s="37"/>
      <c r="J24" s="37">
        <v>0</v>
      </c>
      <c r="K24" s="37">
        <v>0</v>
      </c>
      <c r="L24" s="37">
        <v>0</v>
      </c>
      <c r="M24" s="37"/>
      <c r="N24" s="37">
        <v>0</v>
      </c>
      <c r="O24" s="37"/>
      <c r="P24" s="37"/>
      <c r="Q24" s="37"/>
      <c r="R24" s="37">
        <v>0</v>
      </c>
      <c r="S24" s="37">
        <v>0</v>
      </c>
      <c r="T24" s="37">
        <v>0</v>
      </c>
      <c r="U24" s="37">
        <v>0</v>
      </c>
      <c r="V24" s="37">
        <v>0</v>
      </c>
      <c r="W24" s="37"/>
      <c r="X24" s="37">
        <v>0</v>
      </c>
      <c r="Y24" s="37">
        <v>0</v>
      </c>
      <c r="Z24" s="37">
        <v>0</v>
      </c>
      <c r="AA24" s="37">
        <v>0</v>
      </c>
      <c r="AB24" s="37">
        <v>0</v>
      </c>
      <c r="AC24" s="37">
        <v>0</v>
      </c>
      <c r="AD24" s="37">
        <v>0</v>
      </c>
      <c r="AE24" s="37"/>
      <c r="AF24" s="37">
        <v>0</v>
      </c>
      <c r="AG24" s="37"/>
      <c r="AH24" s="37"/>
      <c r="AI24" s="37"/>
      <c r="AJ24" s="37">
        <v>0</v>
      </c>
      <c r="AK24" s="37"/>
      <c r="AL24" s="37"/>
      <c r="AM24" s="37"/>
      <c r="AN24" s="37">
        <v>0</v>
      </c>
      <c r="AO24" s="37"/>
      <c r="AP24" s="37">
        <v>0</v>
      </c>
    </row>
    <row r="25" spans="1:42" ht="20.100000000000001" customHeight="1" x14ac:dyDescent="0.2">
      <c r="D25" s="38" t="s">
        <v>111</v>
      </c>
      <c r="E25" s="62"/>
      <c r="F25" s="39">
        <v>0</v>
      </c>
      <c r="G25" s="40"/>
      <c r="H25" s="40"/>
      <c r="I25" s="40"/>
      <c r="J25" s="39">
        <v>0</v>
      </c>
      <c r="K25" s="39">
        <v>0</v>
      </c>
      <c r="L25" s="39">
        <v>0</v>
      </c>
      <c r="M25" s="40"/>
      <c r="N25" s="39">
        <v>0</v>
      </c>
      <c r="O25" s="40"/>
      <c r="P25" s="40"/>
      <c r="Q25" s="40"/>
      <c r="R25" s="39">
        <v>0</v>
      </c>
      <c r="S25" s="39">
        <v>0</v>
      </c>
      <c r="T25" s="39">
        <v>0</v>
      </c>
      <c r="U25" s="39">
        <v>0</v>
      </c>
      <c r="V25" s="39">
        <v>0</v>
      </c>
      <c r="W25" s="40"/>
      <c r="X25" s="39">
        <v>0</v>
      </c>
      <c r="Y25" s="39">
        <v>0</v>
      </c>
      <c r="Z25" s="39">
        <v>0</v>
      </c>
      <c r="AA25" s="39">
        <v>0</v>
      </c>
      <c r="AB25" s="39">
        <v>0</v>
      </c>
      <c r="AC25" s="39">
        <v>0</v>
      </c>
      <c r="AD25" s="39">
        <v>0</v>
      </c>
      <c r="AE25" s="40"/>
      <c r="AF25" s="39">
        <v>0</v>
      </c>
      <c r="AG25" s="40"/>
      <c r="AH25" s="40"/>
      <c r="AI25" s="40"/>
      <c r="AJ25" s="39">
        <v>0</v>
      </c>
      <c r="AK25" s="40"/>
      <c r="AL25" s="40"/>
      <c r="AM25" s="40"/>
      <c r="AN25" s="39">
        <v>0</v>
      </c>
      <c r="AO25" s="40"/>
      <c r="AP25" s="39">
        <v>0</v>
      </c>
    </row>
    <row r="26" spans="1:42" ht="20.100000000000001" customHeight="1" x14ac:dyDescent="0.2">
      <c r="D26" s="41" t="s">
        <v>366</v>
      </c>
      <c r="E26" s="62"/>
      <c r="F26" s="40">
        <v>0</v>
      </c>
      <c r="G26" s="40"/>
      <c r="H26" s="40"/>
      <c r="I26" s="40"/>
      <c r="J26" s="40">
        <v>0</v>
      </c>
      <c r="K26" s="40">
        <v>0</v>
      </c>
      <c r="L26" s="40">
        <v>0</v>
      </c>
      <c r="M26" s="40"/>
      <c r="N26" s="40">
        <v>0</v>
      </c>
      <c r="O26" s="40"/>
      <c r="P26" s="40"/>
      <c r="Q26" s="40"/>
      <c r="R26" s="40">
        <v>0</v>
      </c>
      <c r="S26" s="40">
        <v>0</v>
      </c>
      <c r="T26" s="40">
        <v>0</v>
      </c>
      <c r="U26" s="40">
        <v>0</v>
      </c>
      <c r="V26" s="40">
        <v>0</v>
      </c>
      <c r="W26" s="40"/>
      <c r="X26" s="40">
        <v>0</v>
      </c>
      <c r="Y26" s="40">
        <v>0</v>
      </c>
      <c r="Z26" s="40">
        <v>0</v>
      </c>
      <c r="AA26" s="40">
        <v>0</v>
      </c>
      <c r="AB26" s="40">
        <v>0</v>
      </c>
      <c r="AC26" s="40">
        <v>0</v>
      </c>
      <c r="AD26" s="40">
        <v>0</v>
      </c>
      <c r="AE26" s="40"/>
      <c r="AF26" s="40">
        <v>0</v>
      </c>
      <c r="AG26" s="40"/>
      <c r="AH26" s="40"/>
      <c r="AI26" s="40"/>
      <c r="AJ26" s="40">
        <v>0</v>
      </c>
      <c r="AK26" s="40"/>
      <c r="AL26" s="40"/>
      <c r="AM26" s="40"/>
      <c r="AN26" s="40">
        <v>0</v>
      </c>
      <c r="AO26" s="40"/>
      <c r="AP26" s="40">
        <v>0</v>
      </c>
    </row>
    <row r="27" spans="1:42" ht="20.100000000000001" customHeight="1" x14ac:dyDescent="0.2">
      <c r="D27" s="38" t="s">
        <v>367</v>
      </c>
      <c r="E27" s="62"/>
      <c r="F27" s="39">
        <v>0</v>
      </c>
      <c r="G27" s="40"/>
      <c r="H27" s="40"/>
      <c r="I27" s="40"/>
      <c r="J27" s="39">
        <v>0</v>
      </c>
      <c r="K27" s="39">
        <v>0</v>
      </c>
      <c r="L27" s="39">
        <v>0</v>
      </c>
      <c r="M27" s="40"/>
      <c r="N27" s="39">
        <v>0</v>
      </c>
      <c r="O27" s="40"/>
      <c r="P27" s="40"/>
      <c r="Q27" s="40"/>
      <c r="R27" s="39">
        <v>0</v>
      </c>
      <c r="S27" s="39">
        <v>0</v>
      </c>
      <c r="T27" s="39">
        <v>0</v>
      </c>
      <c r="U27" s="39">
        <v>0</v>
      </c>
      <c r="V27" s="39">
        <v>0</v>
      </c>
      <c r="W27" s="40"/>
      <c r="X27" s="39">
        <v>0</v>
      </c>
      <c r="Y27" s="39">
        <v>0</v>
      </c>
      <c r="Z27" s="39">
        <v>0</v>
      </c>
      <c r="AA27" s="39">
        <v>0</v>
      </c>
      <c r="AB27" s="39">
        <v>0</v>
      </c>
      <c r="AC27" s="39">
        <v>0</v>
      </c>
      <c r="AD27" s="39">
        <v>0</v>
      </c>
      <c r="AE27" s="40"/>
      <c r="AF27" s="39">
        <v>0</v>
      </c>
      <c r="AG27" s="40"/>
      <c r="AH27" s="40"/>
      <c r="AI27" s="40"/>
      <c r="AJ27" s="39">
        <v>0</v>
      </c>
      <c r="AK27" s="40"/>
      <c r="AL27" s="40"/>
      <c r="AM27" s="40"/>
      <c r="AN27" s="39">
        <v>0</v>
      </c>
      <c r="AO27" s="40"/>
      <c r="AP27" s="39">
        <v>0</v>
      </c>
    </row>
    <row r="28" spans="1:42" ht="20.100000000000001" customHeight="1" x14ac:dyDescent="0.2">
      <c r="E28" s="6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row>
    <row r="29" spans="1:42" s="1" customFormat="1" ht="20.100000000000001" customHeight="1" x14ac:dyDescent="0.25">
      <c r="A29" s="3"/>
      <c r="B29" s="6"/>
      <c r="C29" s="42" t="s">
        <v>112</v>
      </c>
      <c r="D29" s="43"/>
      <c r="E29" s="62"/>
      <c r="F29" s="44">
        <v>0</v>
      </c>
      <c r="G29" s="45"/>
      <c r="H29" s="45"/>
      <c r="I29" s="45"/>
      <c r="J29" s="44">
        <v>0</v>
      </c>
      <c r="K29" s="44">
        <v>0</v>
      </c>
      <c r="L29" s="44">
        <v>0</v>
      </c>
      <c r="M29" s="45"/>
      <c r="N29" s="44">
        <v>0</v>
      </c>
      <c r="O29" s="45"/>
      <c r="P29" s="45"/>
      <c r="Q29" s="45"/>
      <c r="R29" s="44">
        <v>0</v>
      </c>
      <c r="S29" s="44">
        <v>0</v>
      </c>
      <c r="T29" s="44">
        <v>0</v>
      </c>
      <c r="U29" s="44">
        <v>0</v>
      </c>
      <c r="V29" s="44">
        <v>0</v>
      </c>
      <c r="W29" s="45"/>
      <c r="X29" s="44">
        <v>0</v>
      </c>
      <c r="Y29" s="44">
        <v>0</v>
      </c>
      <c r="Z29" s="44">
        <v>0</v>
      </c>
      <c r="AA29" s="44">
        <v>0</v>
      </c>
      <c r="AB29" s="44">
        <v>0</v>
      </c>
      <c r="AC29" s="44">
        <v>0</v>
      </c>
      <c r="AD29" s="44">
        <v>0</v>
      </c>
      <c r="AE29" s="45"/>
      <c r="AF29" s="44">
        <v>0</v>
      </c>
      <c r="AG29" s="45"/>
      <c r="AH29" s="45"/>
      <c r="AI29" s="45"/>
      <c r="AJ29" s="44">
        <v>0</v>
      </c>
      <c r="AK29" s="45"/>
      <c r="AL29" s="45"/>
      <c r="AM29" s="45"/>
      <c r="AN29" s="44">
        <v>0</v>
      </c>
      <c r="AO29" s="45"/>
      <c r="AP29" s="44">
        <v>0</v>
      </c>
    </row>
    <row r="30" spans="1:42" ht="20.100000000000001" customHeight="1" x14ac:dyDescent="0.2">
      <c r="E30" s="6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row>
    <row r="31" spans="1:42" ht="20.100000000000001" customHeight="1" x14ac:dyDescent="0.2">
      <c r="C31" s="3" t="s">
        <v>0</v>
      </c>
      <c r="E31" s="62"/>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row>
    <row r="32" spans="1:42" ht="20.100000000000001" customHeight="1" x14ac:dyDescent="0.2">
      <c r="D32" s="2" t="s">
        <v>98</v>
      </c>
      <c r="E32" s="62"/>
      <c r="F32" s="37">
        <v>0</v>
      </c>
      <c r="G32" s="37"/>
      <c r="H32" s="37"/>
      <c r="I32" s="37"/>
      <c r="J32" s="37">
        <v>0</v>
      </c>
      <c r="K32" s="37">
        <v>0</v>
      </c>
      <c r="L32" s="37">
        <v>0</v>
      </c>
      <c r="M32" s="37"/>
      <c r="N32" s="37">
        <v>0</v>
      </c>
      <c r="O32" s="37"/>
      <c r="P32" s="37"/>
      <c r="Q32" s="37"/>
      <c r="R32" s="37">
        <v>0</v>
      </c>
      <c r="S32" s="37">
        <v>0</v>
      </c>
      <c r="T32" s="37">
        <v>0</v>
      </c>
      <c r="U32" s="37">
        <v>0</v>
      </c>
      <c r="V32" s="37">
        <v>0</v>
      </c>
      <c r="W32" s="37"/>
      <c r="X32" s="37">
        <v>0</v>
      </c>
      <c r="Y32" s="37">
        <v>0</v>
      </c>
      <c r="Z32" s="37">
        <v>0</v>
      </c>
      <c r="AA32" s="37">
        <v>0</v>
      </c>
      <c r="AB32" s="37">
        <v>0</v>
      </c>
      <c r="AC32" s="37">
        <v>0</v>
      </c>
      <c r="AD32" s="37">
        <v>0</v>
      </c>
      <c r="AE32" s="37"/>
      <c r="AF32" s="37">
        <v>0</v>
      </c>
      <c r="AG32" s="37"/>
      <c r="AH32" s="37"/>
      <c r="AI32" s="37"/>
      <c r="AJ32" s="37">
        <v>0</v>
      </c>
      <c r="AK32" s="37"/>
      <c r="AL32" s="37"/>
      <c r="AM32" s="37"/>
      <c r="AN32" s="37">
        <v>0</v>
      </c>
      <c r="AO32" s="37"/>
      <c r="AP32" s="37">
        <v>0</v>
      </c>
    </row>
    <row r="33" spans="4:42" ht="20.100000000000001" customHeight="1" x14ac:dyDescent="0.2">
      <c r="D33" s="38" t="s">
        <v>99</v>
      </c>
      <c r="E33" s="62"/>
      <c r="F33" s="39">
        <v>0</v>
      </c>
      <c r="G33" s="40"/>
      <c r="H33" s="40"/>
      <c r="I33" s="40"/>
      <c r="J33" s="39">
        <v>0</v>
      </c>
      <c r="K33" s="39">
        <v>0</v>
      </c>
      <c r="L33" s="39">
        <v>0</v>
      </c>
      <c r="M33" s="40"/>
      <c r="N33" s="39">
        <v>0</v>
      </c>
      <c r="O33" s="40"/>
      <c r="P33" s="40"/>
      <c r="Q33" s="40"/>
      <c r="R33" s="39">
        <v>0</v>
      </c>
      <c r="S33" s="39">
        <v>0</v>
      </c>
      <c r="T33" s="39">
        <v>0</v>
      </c>
      <c r="U33" s="39">
        <v>0</v>
      </c>
      <c r="V33" s="39">
        <v>0</v>
      </c>
      <c r="W33" s="40"/>
      <c r="X33" s="39">
        <v>0</v>
      </c>
      <c r="Y33" s="39">
        <v>0</v>
      </c>
      <c r="Z33" s="39">
        <v>0</v>
      </c>
      <c r="AA33" s="39">
        <v>0</v>
      </c>
      <c r="AB33" s="39">
        <v>0</v>
      </c>
      <c r="AC33" s="39">
        <v>0</v>
      </c>
      <c r="AD33" s="39">
        <v>0</v>
      </c>
      <c r="AE33" s="40"/>
      <c r="AF33" s="39">
        <v>0</v>
      </c>
      <c r="AG33" s="40"/>
      <c r="AH33" s="40"/>
      <c r="AI33" s="40"/>
      <c r="AJ33" s="39">
        <v>0</v>
      </c>
      <c r="AK33" s="40"/>
      <c r="AL33" s="40"/>
      <c r="AM33" s="40"/>
      <c r="AN33" s="39">
        <v>0</v>
      </c>
      <c r="AO33" s="40"/>
      <c r="AP33" s="39">
        <v>0</v>
      </c>
    </row>
    <row r="34" spans="4:42" ht="20.100000000000001" customHeight="1" x14ac:dyDescent="0.2">
      <c r="D34" s="2" t="s">
        <v>113</v>
      </c>
      <c r="E34" s="62"/>
      <c r="F34" s="37">
        <v>0</v>
      </c>
      <c r="G34" s="37"/>
      <c r="H34" s="37"/>
      <c r="I34" s="37"/>
      <c r="J34" s="37">
        <v>0</v>
      </c>
      <c r="K34" s="37">
        <v>0</v>
      </c>
      <c r="L34" s="37">
        <v>0</v>
      </c>
      <c r="M34" s="37"/>
      <c r="N34" s="37">
        <v>0</v>
      </c>
      <c r="O34" s="37"/>
      <c r="P34" s="37"/>
      <c r="Q34" s="37"/>
      <c r="R34" s="37">
        <v>0</v>
      </c>
      <c r="S34" s="37">
        <v>0</v>
      </c>
      <c r="T34" s="37">
        <v>0</v>
      </c>
      <c r="U34" s="37">
        <v>0</v>
      </c>
      <c r="V34" s="37">
        <v>0</v>
      </c>
      <c r="W34" s="37"/>
      <c r="X34" s="37">
        <v>0</v>
      </c>
      <c r="Y34" s="37">
        <v>0</v>
      </c>
      <c r="Z34" s="37">
        <v>0</v>
      </c>
      <c r="AA34" s="37">
        <v>0</v>
      </c>
      <c r="AB34" s="37">
        <v>0</v>
      </c>
      <c r="AC34" s="37">
        <v>0</v>
      </c>
      <c r="AD34" s="37">
        <v>0</v>
      </c>
      <c r="AE34" s="37"/>
      <c r="AF34" s="37">
        <v>0</v>
      </c>
      <c r="AG34" s="37"/>
      <c r="AH34" s="37"/>
      <c r="AI34" s="37"/>
      <c r="AJ34" s="37">
        <v>0</v>
      </c>
      <c r="AK34" s="37"/>
      <c r="AL34" s="37"/>
      <c r="AM34" s="37"/>
      <c r="AN34" s="37">
        <v>0</v>
      </c>
      <c r="AO34" s="37"/>
      <c r="AP34" s="37">
        <v>0</v>
      </c>
    </row>
    <row r="35" spans="4:42" ht="20.100000000000001" customHeight="1" x14ac:dyDescent="0.2">
      <c r="D35" s="38" t="s">
        <v>114</v>
      </c>
      <c r="E35" s="62"/>
      <c r="F35" s="39">
        <v>0</v>
      </c>
      <c r="G35" s="40"/>
      <c r="H35" s="40"/>
      <c r="I35" s="40"/>
      <c r="J35" s="39">
        <v>0</v>
      </c>
      <c r="K35" s="39">
        <v>0</v>
      </c>
      <c r="L35" s="39">
        <v>0</v>
      </c>
      <c r="M35" s="40"/>
      <c r="N35" s="39">
        <v>0</v>
      </c>
      <c r="O35" s="40"/>
      <c r="P35" s="40"/>
      <c r="Q35" s="40"/>
      <c r="R35" s="39">
        <v>0</v>
      </c>
      <c r="S35" s="39">
        <v>0</v>
      </c>
      <c r="T35" s="39">
        <v>0</v>
      </c>
      <c r="U35" s="39">
        <v>0</v>
      </c>
      <c r="V35" s="39">
        <v>0</v>
      </c>
      <c r="W35" s="40"/>
      <c r="X35" s="39">
        <v>0</v>
      </c>
      <c r="Y35" s="39">
        <v>0</v>
      </c>
      <c r="Z35" s="39">
        <v>0</v>
      </c>
      <c r="AA35" s="39">
        <v>0</v>
      </c>
      <c r="AB35" s="39">
        <v>0</v>
      </c>
      <c r="AC35" s="39">
        <v>0</v>
      </c>
      <c r="AD35" s="39">
        <v>0</v>
      </c>
      <c r="AE35" s="40"/>
      <c r="AF35" s="39">
        <v>0</v>
      </c>
      <c r="AG35" s="40"/>
      <c r="AH35" s="40"/>
      <c r="AI35" s="40"/>
      <c r="AJ35" s="39">
        <v>0</v>
      </c>
      <c r="AK35" s="40"/>
      <c r="AL35" s="40"/>
      <c r="AM35" s="40"/>
      <c r="AN35" s="39">
        <v>0</v>
      </c>
      <c r="AO35" s="40"/>
      <c r="AP35" s="39">
        <v>0</v>
      </c>
    </row>
    <row r="36" spans="4:42" ht="20.100000000000001" customHeight="1" x14ac:dyDescent="0.2">
      <c r="D36" s="2" t="s">
        <v>115</v>
      </c>
      <c r="E36" s="62"/>
      <c r="F36" s="37">
        <v>0</v>
      </c>
      <c r="G36" s="37"/>
      <c r="H36" s="37"/>
      <c r="I36" s="37"/>
      <c r="J36" s="37">
        <v>0</v>
      </c>
      <c r="K36" s="37">
        <v>0</v>
      </c>
      <c r="L36" s="37">
        <v>0</v>
      </c>
      <c r="M36" s="37"/>
      <c r="N36" s="37">
        <v>0</v>
      </c>
      <c r="O36" s="37"/>
      <c r="P36" s="37"/>
      <c r="Q36" s="37"/>
      <c r="R36" s="37">
        <v>0</v>
      </c>
      <c r="S36" s="37">
        <v>0</v>
      </c>
      <c r="T36" s="37">
        <v>0</v>
      </c>
      <c r="U36" s="37">
        <v>0</v>
      </c>
      <c r="V36" s="37">
        <v>0</v>
      </c>
      <c r="W36" s="37"/>
      <c r="X36" s="37">
        <v>0</v>
      </c>
      <c r="Y36" s="37">
        <v>0</v>
      </c>
      <c r="Z36" s="37">
        <v>0</v>
      </c>
      <c r="AA36" s="37">
        <v>0</v>
      </c>
      <c r="AB36" s="37">
        <v>0</v>
      </c>
      <c r="AC36" s="37">
        <v>0</v>
      </c>
      <c r="AD36" s="37">
        <v>0</v>
      </c>
      <c r="AE36" s="37"/>
      <c r="AF36" s="37">
        <v>0</v>
      </c>
      <c r="AG36" s="37"/>
      <c r="AH36" s="37"/>
      <c r="AI36" s="37"/>
      <c r="AJ36" s="37">
        <v>0</v>
      </c>
      <c r="AK36" s="37"/>
      <c r="AL36" s="37"/>
      <c r="AM36" s="37"/>
      <c r="AN36" s="37">
        <v>0</v>
      </c>
      <c r="AO36" s="37"/>
      <c r="AP36" s="37">
        <v>0</v>
      </c>
    </row>
    <row r="37" spans="4:42" ht="20.100000000000001" customHeight="1" x14ac:dyDescent="0.2">
      <c r="D37" s="38" t="s">
        <v>116</v>
      </c>
      <c r="E37" s="62"/>
      <c r="F37" s="39">
        <v>0</v>
      </c>
      <c r="G37" s="40"/>
      <c r="H37" s="40"/>
      <c r="I37" s="40"/>
      <c r="J37" s="39">
        <v>0</v>
      </c>
      <c r="K37" s="39">
        <v>0</v>
      </c>
      <c r="L37" s="39">
        <v>0</v>
      </c>
      <c r="M37" s="40"/>
      <c r="N37" s="39">
        <v>0</v>
      </c>
      <c r="O37" s="40"/>
      <c r="P37" s="40"/>
      <c r="Q37" s="40"/>
      <c r="R37" s="39">
        <v>0</v>
      </c>
      <c r="S37" s="39">
        <v>0</v>
      </c>
      <c r="T37" s="39">
        <v>0</v>
      </c>
      <c r="U37" s="39">
        <v>0</v>
      </c>
      <c r="V37" s="39">
        <v>0</v>
      </c>
      <c r="W37" s="40"/>
      <c r="X37" s="39">
        <v>0</v>
      </c>
      <c r="Y37" s="39">
        <v>0</v>
      </c>
      <c r="Z37" s="39">
        <v>0</v>
      </c>
      <c r="AA37" s="39">
        <v>0</v>
      </c>
      <c r="AB37" s="39">
        <v>0</v>
      </c>
      <c r="AC37" s="39">
        <v>0</v>
      </c>
      <c r="AD37" s="39">
        <v>0</v>
      </c>
      <c r="AE37" s="40"/>
      <c r="AF37" s="39">
        <v>0</v>
      </c>
      <c r="AG37" s="40"/>
      <c r="AH37" s="40"/>
      <c r="AI37" s="40"/>
      <c r="AJ37" s="39">
        <v>0</v>
      </c>
      <c r="AK37" s="40"/>
      <c r="AL37" s="40"/>
      <c r="AM37" s="40"/>
      <c r="AN37" s="39">
        <v>0</v>
      </c>
      <c r="AO37" s="40"/>
      <c r="AP37" s="39">
        <v>0</v>
      </c>
    </row>
    <row r="38" spans="4:42" ht="20.100000000000001" customHeight="1" x14ac:dyDescent="0.2">
      <c r="D38" s="2" t="s">
        <v>117</v>
      </c>
      <c r="E38" s="62"/>
      <c r="F38" s="37">
        <v>0</v>
      </c>
      <c r="G38" s="37"/>
      <c r="H38" s="37"/>
      <c r="I38" s="37"/>
      <c r="J38" s="37">
        <v>0</v>
      </c>
      <c r="K38" s="37">
        <v>0</v>
      </c>
      <c r="L38" s="37">
        <v>0</v>
      </c>
      <c r="M38" s="37"/>
      <c r="N38" s="37">
        <v>0</v>
      </c>
      <c r="O38" s="37"/>
      <c r="P38" s="37"/>
      <c r="Q38" s="37"/>
      <c r="R38" s="37">
        <v>0</v>
      </c>
      <c r="S38" s="37">
        <v>0</v>
      </c>
      <c r="T38" s="37">
        <v>0</v>
      </c>
      <c r="U38" s="37">
        <v>0</v>
      </c>
      <c r="V38" s="37">
        <v>0</v>
      </c>
      <c r="W38" s="37"/>
      <c r="X38" s="37">
        <v>0</v>
      </c>
      <c r="Y38" s="37">
        <v>0</v>
      </c>
      <c r="Z38" s="37">
        <v>0</v>
      </c>
      <c r="AA38" s="37">
        <v>0</v>
      </c>
      <c r="AB38" s="37">
        <v>0</v>
      </c>
      <c r="AC38" s="37">
        <v>0</v>
      </c>
      <c r="AD38" s="37">
        <v>0</v>
      </c>
      <c r="AE38" s="37"/>
      <c r="AF38" s="37">
        <v>0</v>
      </c>
      <c r="AG38" s="37"/>
      <c r="AH38" s="37"/>
      <c r="AI38" s="37"/>
      <c r="AJ38" s="37">
        <v>0</v>
      </c>
      <c r="AK38" s="37"/>
      <c r="AL38" s="37"/>
      <c r="AM38" s="37"/>
      <c r="AN38" s="37">
        <v>0</v>
      </c>
      <c r="AO38" s="37"/>
      <c r="AP38" s="37">
        <v>0</v>
      </c>
    </row>
    <row r="39" spans="4:42" ht="20.100000000000001" customHeight="1" x14ac:dyDescent="0.2">
      <c r="D39" s="38" t="s">
        <v>105</v>
      </c>
      <c r="E39" s="62"/>
      <c r="F39" s="39">
        <v>0</v>
      </c>
      <c r="G39" s="40"/>
      <c r="H39" s="40"/>
      <c r="I39" s="40"/>
      <c r="J39" s="39">
        <v>0</v>
      </c>
      <c r="K39" s="39">
        <v>0</v>
      </c>
      <c r="L39" s="39">
        <v>0</v>
      </c>
      <c r="M39" s="40"/>
      <c r="N39" s="39">
        <v>0</v>
      </c>
      <c r="O39" s="40"/>
      <c r="P39" s="40"/>
      <c r="Q39" s="40"/>
      <c r="R39" s="39">
        <v>0</v>
      </c>
      <c r="S39" s="39">
        <v>0</v>
      </c>
      <c r="T39" s="39">
        <v>0</v>
      </c>
      <c r="U39" s="39">
        <v>0</v>
      </c>
      <c r="V39" s="39">
        <v>0</v>
      </c>
      <c r="W39" s="40"/>
      <c r="X39" s="39">
        <v>0</v>
      </c>
      <c r="Y39" s="39">
        <v>0</v>
      </c>
      <c r="Z39" s="39">
        <v>0</v>
      </c>
      <c r="AA39" s="39">
        <v>0</v>
      </c>
      <c r="AB39" s="39">
        <v>0</v>
      </c>
      <c r="AC39" s="39">
        <v>0</v>
      </c>
      <c r="AD39" s="39">
        <v>0</v>
      </c>
      <c r="AE39" s="40"/>
      <c r="AF39" s="39">
        <v>0</v>
      </c>
      <c r="AG39" s="40"/>
      <c r="AH39" s="40"/>
      <c r="AI39" s="40"/>
      <c r="AJ39" s="39">
        <v>0</v>
      </c>
      <c r="AK39" s="40"/>
      <c r="AL39" s="40"/>
      <c r="AM39" s="40"/>
      <c r="AN39" s="39">
        <v>0</v>
      </c>
      <c r="AO39" s="40"/>
      <c r="AP39" s="39">
        <v>0</v>
      </c>
    </row>
    <row r="40" spans="4:42" ht="20.100000000000001" customHeight="1" x14ac:dyDescent="0.2">
      <c r="D40" s="2" t="s">
        <v>106</v>
      </c>
      <c r="E40" s="62"/>
      <c r="F40" s="37">
        <v>0</v>
      </c>
      <c r="G40" s="37"/>
      <c r="H40" s="37"/>
      <c r="I40" s="37"/>
      <c r="J40" s="37">
        <v>0</v>
      </c>
      <c r="K40" s="37">
        <v>0</v>
      </c>
      <c r="L40" s="37">
        <v>0</v>
      </c>
      <c r="M40" s="37"/>
      <c r="N40" s="37">
        <v>0</v>
      </c>
      <c r="O40" s="37"/>
      <c r="P40" s="37"/>
      <c r="Q40" s="37"/>
      <c r="R40" s="37">
        <v>0</v>
      </c>
      <c r="S40" s="37">
        <v>0</v>
      </c>
      <c r="T40" s="37">
        <v>0</v>
      </c>
      <c r="U40" s="37">
        <v>0</v>
      </c>
      <c r="V40" s="37">
        <v>0</v>
      </c>
      <c r="W40" s="37"/>
      <c r="X40" s="37">
        <v>0</v>
      </c>
      <c r="Y40" s="37">
        <v>0</v>
      </c>
      <c r="Z40" s="37">
        <v>0</v>
      </c>
      <c r="AA40" s="37">
        <v>0</v>
      </c>
      <c r="AB40" s="37">
        <v>0</v>
      </c>
      <c r="AC40" s="37">
        <v>0</v>
      </c>
      <c r="AD40" s="37">
        <v>0</v>
      </c>
      <c r="AE40" s="37"/>
      <c r="AF40" s="37">
        <v>0</v>
      </c>
      <c r="AG40" s="37"/>
      <c r="AH40" s="37"/>
      <c r="AI40" s="37"/>
      <c r="AJ40" s="37">
        <v>0</v>
      </c>
      <c r="AK40" s="37"/>
      <c r="AL40" s="37"/>
      <c r="AM40" s="37"/>
      <c r="AN40" s="37">
        <v>0</v>
      </c>
      <c r="AO40" s="37"/>
      <c r="AP40" s="37">
        <v>0</v>
      </c>
    </row>
    <row r="41" spans="4:42" ht="20.100000000000001" customHeight="1" x14ac:dyDescent="0.2">
      <c r="D41" s="38" t="s">
        <v>118</v>
      </c>
      <c r="E41" s="62"/>
      <c r="F41" s="39">
        <v>0</v>
      </c>
      <c r="G41" s="40"/>
      <c r="H41" s="40"/>
      <c r="I41" s="40"/>
      <c r="J41" s="39">
        <v>0</v>
      </c>
      <c r="K41" s="39">
        <v>0</v>
      </c>
      <c r="L41" s="39">
        <v>0</v>
      </c>
      <c r="M41" s="40"/>
      <c r="N41" s="39">
        <v>0</v>
      </c>
      <c r="O41" s="40"/>
      <c r="P41" s="40"/>
      <c r="Q41" s="40"/>
      <c r="R41" s="39">
        <v>0</v>
      </c>
      <c r="S41" s="39">
        <v>0</v>
      </c>
      <c r="T41" s="39">
        <v>0</v>
      </c>
      <c r="U41" s="39">
        <v>0</v>
      </c>
      <c r="V41" s="39">
        <v>0</v>
      </c>
      <c r="W41" s="40"/>
      <c r="X41" s="39">
        <v>0</v>
      </c>
      <c r="Y41" s="39">
        <v>0</v>
      </c>
      <c r="Z41" s="39">
        <v>0</v>
      </c>
      <c r="AA41" s="39">
        <v>0</v>
      </c>
      <c r="AB41" s="39">
        <v>0</v>
      </c>
      <c r="AC41" s="39">
        <v>0</v>
      </c>
      <c r="AD41" s="39">
        <v>0</v>
      </c>
      <c r="AE41" s="40"/>
      <c r="AF41" s="39">
        <v>0</v>
      </c>
      <c r="AG41" s="40"/>
      <c r="AH41" s="40"/>
      <c r="AI41" s="40"/>
      <c r="AJ41" s="39">
        <v>0</v>
      </c>
      <c r="AK41" s="40"/>
      <c r="AL41" s="40"/>
      <c r="AM41" s="40"/>
      <c r="AN41" s="39">
        <v>0</v>
      </c>
      <c r="AO41" s="40"/>
      <c r="AP41" s="39">
        <v>0</v>
      </c>
    </row>
    <row r="42" spans="4:42" ht="20.100000000000001" customHeight="1" x14ac:dyDescent="0.2">
      <c r="D42" s="2" t="s">
        <v>108</v>
      </c>
      <c r="E42" s="62"/>
      <c r="F42" s="37">
        <v>0</v>
      </c>
      <c r="G42" s="37"/>
      <c r="H42" s="37"/>
      <c r="I42" s="37"/>
      <c r="J42" s="37">
        <v>0</v>
      </c>
      <c r="K42" s="37">
        <v>0</v>
      </c>
      <c r="L42" s="37">
        <v>0</v>
      </c>
      <c r="M42" s="37"/>
      <c r="N42" s="37">
        <v>0</v>
      </c>
      <c r="O42" s="37"/>
      <c r="P42" s="37"/>
      <c r="Q42" s="37"/>
      <c r="R42" s="37">
        <v>0</v>
      </c>
      <c r="S42" s="37">
        <v>0</v>
      </c>
      <c r="T42" s="37">
        <v>0</v>
      </c>
      <c r="U42" s="37">
        <v>0</v>
      </c>
      <c r="V42" s="37">
        <v>0</v>
      </c>
      <c r="W42" s="37"/>
      <c r="X42" s="37">
        <v>0</v>
      </c>
      <c r="Y42" s="37">
        <v>0</v>
      </c>
      <c r="Z42" s="37">
        <v>0</v>
      </c>
      <c r="AA42" s="37">
        <v>0</v>
      </c>
      <c r="AB42" s="37">
        <v>0</v>
      </c>
      <c r="AC42" s="37">
        <v>0</v>
      </c>
      <c r="AD42" s="37">
        <v>0</v>
      </c>
      <c r="AE42" s="37"/>
      <c r="AF42" s="37">
        <v>0</v>
      </c>
      <c r="AG42" s="37"/>
      <c r="AH42" s="37"/>
      <c r="AI42" s="37"/>
      <c r="AJ42" s="37">
        <v>0</v>
      </c>
      <c r="AK42" s="37"/>
      <c r="AL42" s="37"/>
      <c r="AM42" s="37"/>
      <c r="AN42" s="37">
        <v>0</v>
      </c>
      <c r="AO42" s="37"/>
      <c r="AP42" s="37">
        <v>0</v>
      </c>
    </row>
    <row r="43" spans="4:42" ht="20.100000000000001" customHeight="1" x14ac:dyDescent="0.2">
      <c r="D43" s="38" t="s">
        <v>109</v>
      </c>
      <c r="E43" s="62"/>
      <c r="F43" s="39">
        <v>0</v>
      </c>
      <c r="G43" s="40"/>
      <c r="H43" s="40"/>
      <c r="I43" s="40"/>
      <c r="J43" s="39">
        <v>0</v>
      </c>
      <c r="K43" s="39">
        <v>0</v>
      </c>
      <c r="L43" s="39">
        <v>0</v>
      </c>
      <c r="M43" s="40"/>
      <c r="N43" s="39">
        <v>0</v>
      </c>
      <c r="O43" s="40"/>
      <c r="P43" s="40"/>
      <c r="Q43" s="40"/>
      <c r="R43" s="39">
        <v>0</v>
      </c>
      <c r="S43" s="39">
        <v>0</v>
      </c>
      <c r="T43" s="39">
        <v>0</v>
      </c>
      <c r="U43" s="39">
        <v>0</v>
      </c>
      <c r="V43" s="39">
        <v>0</v>
      </c>
      <c r="W43" s="40"/>
      <c r="X43" s="39">
        <v>0</v>
      </c>
      <c r="Y43" s="39">
        <v>0</v>
      </c>
      <c r="Z43" s="39">
        <v>0</v>
      </c>
      <c r="AA43" s="39">
        <v>0</v>
      </c>
      <c r="AB43" s="39">
        <v>0</v>
      </c>
      <c r="AC43" s="39">
        <v>0</v>
      </c>
      <c r="AD43" s="39">
        <v>0</v>
      </c>
      <c r="AE43" s="40"/>
      <c r="AF43" s="39">
        <v>0</v>
      </c>
      <c r="AG43" s="40"/>
      <c r="AH43" s="40"/>
      <c r="AI43" s="40"/>
      <c r="AJ43" s="39">
        <v>0</v>
      </c>
      <c r="AK43" s="40"/>
      <c r="AL43" s="40"/>
      <c r="AM43" s="40"/>
      <c r="AN43" s="39">
        <v>0</v>
      </c>
      <c r="AO43" s="40"/>
      <c r="AP43" s="39">
        <v>0</v>
      </c>
    </row>
    <row r="44" spans="4:42" ht="20.100000000000001" customHeight="1" x14ac:dyDescent="0.2">
      <c r="D44" s="2" t="s">
        <v>110</v>
      </c>
      <c r="E44" s="62"/>
      <c r="F44" s="37">
        <v>0</v>
      </c>
      <c r="G44" s="37"/>
      <c r="H44" s="37"/>
      <c r="I44" s="37"/>
      <c r="J44" s="37">
        <v>0</v>
      </c>
      <c r="K44" s="37">
        <v>0</v>
      </c>
      <c r="L44" s="37">
        <v>0</v>
      </c>
      <c r="M44" s="37"/>
      <c r="N44" s="37">
        <v>0</v>
      </c>
      <c r="O44" s="37"/>
      <c r="P44" s="37"/>
      <c r="Q44" s="37"/>
      <c r="R44" s="37">
        <v>0</v>
      </c>
      <c r="S44" s="37">
        <v>0</v>
      </c>
      <c r="T44" s="37">
        <v>0</v>
      </c>
      <c r="U44" s="37">
        <v>0</v>
      </c>
      <c r="V44" s="37">
        <v>0</v>
      </c>
      <c r="W44" s="37"/>
      <c r="X44" s="37">
        <v>0</v>
      </c>
      <c r="Y44" s="37">
        <v>0</v>
      </c>
      <c r="Z44" s="37">
        <v>0</v>
      </c>
      <c r="AA44" s="37">
        <v>0</v>
      </c>
      <c r="AB44" s="37">
        <v>0</v>
      </c>
      <c r="AC44" s="37">
        <v>0</v>
      </c>
      <c r="AD44" s="37">
        <v>0</v>
      </c>
      <c r="AE44" s="37"/>
      <c r="AF44" s="37">
        <v>0</v>
      </c>
      <c r="AG44" s="37"/>
      <c r="AH44" s="37"/>
      <c r="AI44" s="37"/>
      <c r="AJ44" s="37">
        <v>0</v>
      </c>
      <c r="AK44" s="37"/>
      <c r="AL44" s="37"/>
      <c r="AM44" s="37"/>
      <c r="AN44" s="37">
        <v>0</v>
      </c>
      <c r="AO44" s="37"/>
      <c r="AP44" s="37">
        <v>0</v>
      </c>
    </row>
    <row r="45" spans="4:42" ht="20.100000000000001" customHeight="1" x14ac:dyDescent="0.2">
      <c r="D45" s="38" t="s">
        <v>111</v>
      </c>
      <c r="E45" s="62"/>
      <c r="F45" s="39">
        <v>0</v>
      </c>
      <c r="G45" s="40"/>
      <c r="H45" s="40"/>
      <c r="I45" s="40"/>
      <c r="J45" s="39">
        <v>0</v>
      </c>
      <c r="K45" s="39">
        <v>0</v>
      </c>
      <c r="L45" s="39">
        <v>0</v>
      </c>
      <c r="M45" s="40"/>
      <c r="N45" s="39">
        <v>0</v>
      </c>
      <c r="O45" s="40"/>
      <c r="P45" s="40"/>
      <c r="Q45" s="40"/>
      <c r="R45" s="39">
        <v>0</v>
      </c>
      <c r="S45" s="39">
        <v>0</v>
      </c>
      <c r="T45" s="39">
        <v>0</v>
      </c>
      <c r="U45" s="39">
        <v>0</v>
      </c>
      <c r="V45" s="39">
        <v>0</v>
      </c>
      <c r="W45" s="40"/>
      <c r="X45" s="39">
        <v>0</v>
      </c>
      <c r="Y45" s="39">
        <v>0</v>
      </c>
      <c r="Z45" s="39">
        <v>0</v>
      </c>
      <c r="AA45" s="39">
        <v>0</v>
      </c>
      <c r="AB45" s="39">
        <v>0</v>
      </c>
      <c r="AC45" s="39">
        <v>0</v>
      </c>
      <c r="AD45" s="39">
        <v>0</v>
      </c>
      <c r="AE45" s="40"/>
      <c r="AF45" s="39">
        <v>0</v>
      </c>
      <c r="AG45" s="40"/>
      <c r="AH45" s="40"/>
      <c r="AI45" s="40"/>
      <c r="AJ45" s="39">
        <v>0</v>
      </c>
      <c r="AK45" s="40"/>
      <c r="AL45" s="40"/>
      <c r="AM45" s="40"/>
      <c r="AN45" s="39">
        <v>0</v>
      </c>
      <c r="AO45" s="40"/>
      <c r="AP45" s="39">
        <v>0</v>
      </c>
    </row>
    <row r="46" spans="4:42" ht="20.100000000000001" customHeight="1" x14ac:dyDescent="0.2">
      <c r="D46" s="2" t="s">
        <v>119</v>
      </c>
      <c r="E46" s="62"/>
      <c r="F46" s="37">
        <v>0</v>
      </c>
      <c r="G46" s="37"/>
      <c r="H46" s="37"/>
      <c r="I46" s="37"/>
      <c r="J46" s="37">
        <v>0</v>
      </c>
      <c r="K46" s="37">
        <v>0</v>
      </c>
      <c r="L46" s="37">
        <v>0</v>
      </c>
      <c r="M46" s="37"/>
      <c r="N46" s="37">
        <v>0</v>
      </c>
      <c r="O46" s="37"/>
      <c r="P46" s="37"/>
      <c r="Q46" s="37"/>
      <c r="R46" s="37">
        <v>0</v>
      </c>
      <c r="S46" s="37">
        <v>0</v>
      </c>
      <c r="T46" s="37">
        <v>0</v>
      </c>
      <c r="U46" s="37">
        <v>0</v>
      </c>
      <c r="V46" s="37">
        <v>0</v>
      </c>
      <c r="W46" s="37"/>
      <c r="X46" s="37">
        <v>0</v>
      </c>
      <c r="Y46" s="37">
        <v>0</v>
      </c>
      <c r="Z46" s="37">
        <v>0</v>
      </c>
      <c r="AA46" s="37">
        <v>0</v>
      </c>
      <c r="AB46" s="37">
        <v>0</v>
      </c>
      <c r="AC46" s="37">
        <v>0</v>
      </c>
      <c r="AD46" s="37">
        <v>0</v>
      </c>
      <c r="AE46" s="37"/>
      <c r="AF46" s="37">
        <v>0</v>
      </c>
      <c r="AG46" s="37"/>
      <c r="AH46" s="37"/>
      <c r="AI46" s="37"/>
      <c r="AJ46" s="37">
        <v>0</v>
      </c>
      <c r="AK46" s="37"/>
      <c r="AL46" s="37"/>
      <c r="AM46" s="37"/>
      <c r="AN46" s="37">
        <v>0</v>
      </c>
      <c r="AO46" s="37"/>
      <c r="AP46" s="37">
        <v>0</v>
      </c>
    </row>
    <row r="47" spans="4:42" ht="20.100000000000001" customHeight="1" x14ac:dyDescent="0.2">
      <c r="D47" s="38" t="s">
        <v>120</v>
      </c>
      <c r="E47" s="62"/>
      <c r="F47" s="39">
        <v>0</v>
      </c>
      <c r="G47" s="40"/>
      <c r="H47" s="40"/>
      <c r="I47" s="40"/>
      <c r="J47" s="39">
        <v>0</v>
      </c>
      <c r="K47" s="39">
        <v>0</v>
      </c>
      <c r="L47" s="39">
        <v>0</v>
      </c>
      <c r="M47" s="40"/>
      <c r="N47" s="39">
        <v>0</v>
      </c>
      <c r="O47" s="40"/>
      <c r="P47" s="40"/>
      <c r="Q47" s="40"/>
      <c r="R47" s="39">
        <v>0</v>
      </c>
      <c r="S47" s="39">
        <v>0</v>
      </c>
      <c r="T47" s="39">
        <v>0</v>
      </c>
      <c r="U47" s="39">
        <v>0</v>
      </c>
      <c r="V47" s="39">
        <v>0</v>
      </c>
      <c r="W47" s="40"/>
      <c r="X47" s="39">
        <v>0</v>
      </c>
      <c r="Y47" s="39">
        <v>0</v>
      </c>
      <c r="Z47" s="39">
        <v>0</v>
      </c>
      <c r="AA47" s="39">
        <v>0</v>
      </c>
      <c r="AB47" s="39">
        <v>0</v>
      </c>
      <c r="AC47" s="39">
        <v>0</v>
      </c>
      <c r="AD47" s="39">
        <v>0</v>
      </c>
      <c r="AE47" s="40"/>
      <c r="AF47" s="39">
        <v>0</v>
      </c>
      <c r="AG47" s="40"/>
      <c r="AH47" s="40"/>
      <c r="AI47" s="40"/>
      <c r="AJ47" s="39">
        <v>0</v>
      </c>
      <c r="AK47" s="40"/>
      <c r="AL47" s="40"/>
      <c r="AM47" s="40"/>
      <c r="AN47" s="39">
        <v>0</v>
      </c>
      <c r="AO47" s="40"/>
      <c r="AP47" s="39">
        <v>0</v>
      </c>
    </row>
    <row r="48" spans="4:42" ht="20.100000000000001" customHeight="1" x14ac:dyDescent="0.2">
      <c r="D48" s="2" t="s">
        <v>368</v>
      </c>
      <c r="E48" s="62"/>
      <c r="F48" s="37">
        <v>0</v>
      </c>
      <c r="G48" s="37"/>
      <c r="H48" s="37"/>
      <c r="I48" s="37"/>
      <c r="J48" s="37">
        <v>0</v>
      </c>
      <c r="K48" s="37">
        <v>0</v>
      </c>
      <c r="L48" s="37">
        <v>0</v>
      </c>
      <c r="M48" s="37"/>
      <c r="N48" s="37">
        <v>0</v>
      </c>
      <c r="O48" s="37"/>
      <c r="P48" s="37"/>
      <c r="Q48" s="37"/>
      <c r="R48" s="37">
        <v>0</v>
      </c>
      <c r="S48" s="37">
        <v>0</v>
      </c>
      <c r="T48" s="37">
        <v>0</v>
      </c>
      <c r="U48" s="37">
        <v>0</v>
      </c>
      <c r="V48" s="37">
        <v>0</v>
      </c>
      <c r="W48" s="37"/>
      <c r="X48" s="37">
        <v>0</v>
      </c>
      <c r="Y48" s="37">
        <v>0</v>
      </c>
      <c r="Z48" s="37">
        <v>0</v>
      </c>
      <c r="AA48" s="37">
        <v>0</v>
      </c>
      <c r="AB48" s="37">
        <v>0</v>
      </c>
      <c r="AC48" s="37">
        <v>0</v>
      </c>
      <c r="AD48" s="37">
        <v>0</v>
      </c>
      <c r="AE48" s="37"/>
      <c r="AF48" s="37">
        <v>0</v>
      </c>
      <c r="AG48" s="37"/>
      <c r="AH48" s="37"/>
      <c r="AI48" s="37"/>
      <c r="AJ48" s="37">
        <v>0</v>
      </c>
      <c r="AK48" s="37"/>
      <c r="AL48" s="37"/>
      <c r="AM48" s="37"/>
      <c r="AN48" s="37">
        <v>0</v>
      </c>
      <c r="AO48" s="37"/>
      <c r="AP48" s="37">
        <v>0</v>
      </c>
    </row>
    <row r="49" spans="1:42" ht="20.100000000000001" customHeight="1" x14ac:dyDescent="0.2">
      <c r="D49" s="38" t="s">
        <v>121</v>
      </c>
      <c r="E49" s="62"/>
      <c r="F49" s="39">
        <v>0</v>
      </c>
      <c r="G49" s="40"/>
      <c r="H49" s="40"/>
      <c r="I49" s="40"/>
      <c r="J49" s="39">
        <v>0</v>
      </c>
      <c r="K49" s="39">
        <v>0</v>
      </c>
      <c r="L49" s="39">
        <v>0</v>
      </c>
      <c r="M49" s="40"/>
      <c r="N49" s="39">
        <v>0</v>
      </c>
      <c r="O49" s="40"/>
      <c r="P49" s="40"/>
      <c r="Q49" s="40"/>
      <c r="R49" s="39">
        <v>0</v>
      </c>
      <c r="S49" s="39">
        <v>0</v>
      </c>
      <c r="T49" s="39">
        <v>0</v>
      </c>
      <c r="U49" s="39">
        <v>0</v>
      </c>
      <c r="V49" s="39">
        <v>0</v>
      </c>
      <c r="W49" s="40"/>
      <c r="X49" s="39">
        <v>0</v>
      </c>
      <c r="Y49" s="39">
        <v>0</v>
      </c>
      <c r="Z49" s="39">
        <v>0</v>
      </c>
      <c r="AA49" s="39">
        <v>0</v>
      </c>
      <c r="AB49" s="39">
        <v>0</v>
      </c>
      <c r="AC49" s="39">
        <v>0</v>
      </c>
      <c r="AD49" s="39">
        <v>0</v>
      </c>
      <c r="AE49" s="40"/>
      <c r="AF49" s="39">
        <v>0</v>
      </c>
      <c r="AG49" s="40"/>
      <c r="AH49" s="40"/>
      <c r="AI49" s="40"/>
      <c r="AJ49" s="39">
        <v>0</v>
      </c>
      <c r="AK49" s="40"/>
      <c r="AL49" s="40"/>
      <c r="AM49" s="40"/>
      <c r="AN49" s="39">
        <v>0</v>
      </c>
      <c r="AO49" s="40"/>
      <c r="AP49" s="39">
        <v>0</v>
      </c>
    </row>
    <row r="50" spans="1:42" ht="20.100000000000001" customHeight="1" x14ac:dyDescent="0.2">
      <c r="E50" s="6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row>
    <row r="51" spans="1:42" s="1" customFormat="1" ht="20.100000000000001" customHeight="1" x14ac:dyDescent="0.2">
      <c r="A51" s="3"/>
      <c r="B51" s="6"/>
      <c r="C51" s="42" t="s">
        <v>122</v>
      </c>
      <c r="D51" s="42"/>
      <c r="E51" s="62"/>
      <c r="F51" s="44">
        <v>0</v>
      </c>
      <c r="G51" s="45"/>
      <c r="H51" s="45"/>
      <c r="I51" s="45"/>
      <c r="J51" s="44">
        <v>0</v>
      </c>
      <c r="K51" s="44">
        <v>0</v>
      </c>
      <c r="L51" s="44">
        <v>0</v>
      </c>
      <c r="M51" s="45"/>
      <c r="N51" s="44">
        <v>0</v>
      </c>
      <c r="O51" s="45"/>
      <c r="P51" s="45"/>
      <c r="Q51" s="45"/>
      <c r="R51" s="44">
        <v>0</v>
      </c>
      <c r="S51" s="44">
        <v>0</v>
      </c>
      <c r="T51" s="44">
        <v>0</v>
      </c>
      <c r="U51" s="44">
        <v>0</v>
      </c>
      <c r="V51" s="44">
        <v>0</v>
      </c>
      <c r="W51" s="45"/>
      <c r="X51" s="44">
        <v>0</v>
      </c>
      <c r="Y51" s="44">
        <v>0</v>
      </c>
      <c r="Z51" s="44">
        <v>0</v>
      </c>
      <c r="AA51" s="44">
        <v>0</v>
      </c>
      <c r="AB51" s="44">
        <v>0</v>
      </c>
      <c r="AC51" s="44">
        <v>0</v>
      </c>
      <c r="AD51" s="44">
        <v>0</v>
      </c>
      <c r="AE51" s="45"/>
      <c r="AF51" s="44">
        <v>0</v>
      </c>
      <c r="AG51" s="45"/>
      <c r="AH51" s="45"/>
      <c r="AI51" s="45"/>
      <c r="AJ51" s="44">
        <v>0</v>
      </c>
      <c r="AK51" s="45"/>
      <c r="AL51" s="45"/>
      <c r="AM51" s="45"/>
      <c r="AN51" s="44">
        <v>0</v>
      </c>
      <c r="AO51" s="45"/>
      <c r="AP51" s="44">
        <v>0</v>
      </c>
    </row>
    <row r="52" spans="1:42" ht="20.100000000000001" customHeight="1" x14ac:dyDescent="0.2">
      <c r="E52" s="6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row>
    <row r="53" spans="1:42" ht="20.100000000000001" customHeight="1" x14ac:dyDescent="0.2">
      <c r="C53" s="3" t="s">
        <v>123</v>
      </c>
      <c r="E53" s="62"/>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row>
    <row r="54" spans="1:42" ht="20.100000000000001" customHeight="1" x14ac:dyDescent="0.2">
      <c r="D54" s="2" t="s">
        <v>124</v>
      </c>
      <c r="E54" s="62"/>
      <c r="F54" s="37">
        <v>0</v>
      </c>
      <c r="G54" s="37"/>
      <c r="H54" s="37"/>
      <c r="I54" s="37"/>
      <c r="J54" s="37">
        <v>0</v>
      </c>
      <c r="K54" s="37">
        <v>0</v>
      </c>
      <c r="L54" s="37">
        <v>0</v>
      </c>
      <c r="M54" s="37"/>
      <c r="N54" s="37">
        <v>0</v>
      </c>
      <c r="O54" s="37"/>
      <c r="P54" s="37"/>
      <c r="Q54" s="37"/>
      <c r="R54" s="37">
        <v>0</v>
      </c>
      <c r="S54" s="37">
        <v>0</v>
      </c>
      <c r="T54" s="37">
        <v>0</v>
      </c>
      <c r="U54" s="37">
        <v>0</v>
      </c>
      <c r="V54" s="37">
        <v>0</v>
      </c>
      <c r="W54" s="37"/>
      <c r="X54" s="37">
        <v>0</v>
      </c>
      <c r="Y54" s="37">
        <v>0</v>
      </c>
      <c r="Z54" s="37">
        <v>0</v>
      </c>
      <c r="AA54" s="37">
        <v>0</v>
      </c>
      <c r="AB54" s="37">
        <v>0</v>
      </c>
      <c r="AC54" s="37">
        <v>0</v>
      </c>
      <c r="AD54" s="37">
        <v>0</v>
      </c>
      <c r="AE54" s="37"/>
      <c r="AF54" s="37">
        <v>0</v>
      </c>
      <c r="AG54" s="37"/>
      <c r="AH54" s="37"/>
      <c r="AI54" s="37"/>
      <c r="AJ54" s="37">
        <v>0</v>
      </c>
      <c r="AK54" s="37"/>
      <c r="AL54" s="37"/>
      <c r="AM54" s="37"/>
      <c r="AN54" s="37">
        <v>0</v>
      </c>
      <c r="AO54" s="37"/>
      <c r="AP54" s="37">
        <v>0</v>
      </c>
    </row>
    <row r="55" spans="1:42" ht="20.100000000000001" customHeight="1" x14ac:dyDescent="0.2">
      <c r="D55" s="38" t="s">
        <v>99</v>
      </c>
      <c r="E55" s="62"/>
      <c r="F55" s="39">
        <v>0</v>
      </c>
      <c r="G55" s="40"/>
      <c r="H55" s="40"/>
      <c r="I55" s="40"/>
      <c r="J55" s="39">
        <v>0</v>
      </c>
      <c r="K55" s="39">
        <v>0</v>
      </c>
      <c r="L55" s="39">
        <v>0</v>
      </c>
      <c r="M55" s="40"/>
      <c r="N55" s="39">
        <v>0</v>
      </c>
      <c r="O55" s="40"/>
      <c r="P55" s="40"/>
      <c r="Q55" s="40"/>
      <c r="R55" s="39">
        <v>0</v>
      </c>
      <c r="S55" s="39">
        <v>0</v>
      </c>
      <c r="T55" s="39">
        <v>0</v>
      </c>
      <c r="U55" s="39">
        <v>0</v>
      </c>
      <c r="V55" s="39">
        <v>0</v>
      </c>
      <c r="W55" s="40"/>
      <c r="X55" s="39">
        <v>0</v>
      </c>
      <c r="Y55" s="39">
        <v>0</v>
      </c>
      <c r="Z55" s="39">
        <v>0</v>
      </c>
      <c r="AA55" s="39">
        <v>0</v>
      </c>
      <c r="AB55" s="39">
        <v>0</v>
      </c>
      <c r="AC55" s="39">
        <v>0</v>
      </c>
      <c r="AD55" s="39">
        <v>0</v>
      </c>
      <c r="AE55" s="40"/>
      <c r="AF55" s="39">
        <v>0</v>
      </c>
      <c r="AG55" s="40"/>
      <c r="AH55" s="40"/>
      <c r="AI55" s="40"/>
      <c r="AJ55" s="39">
        <v>0</v>
      </c>
      <c r="AK55" s="40"/>
      <c r="AL55" s="40"/>
      <c r="AM55" s="40"/>
      <c r="AN55" s="39">
        <v>0</v>
      </c>
      <c r="AO55" s="40"/>
      <c r="AP55" s="39">
        <v>0</v>
      </c>
    </row>
    <row r="56" spans="1:42" ht="20.100000000000001" customHeight="1" x14ac:dyDescent="0.2">
      <c r="D56" s="2" t="s">
        <v>113</v>
      </c>
      <c r="E56" s="62"/>
      <c r="F56" s="37">
        <v>0</v>
      </c>
      <c r="G56" s="37"/>
      <c r="H56" s="37"/>
      <c r="I56" s="37"/>
      <c r="J56" s="37">
        <v>0</v>
      </c>
      <c r="K56" s="37">
        <v>0</v>
      </c>
      <c r="L56" s="37">
        <v>0</v>
      </c>
      <c r="M56" s="37"/>
      <c r="N56" s="37">
        <v>0</v>
      </c>
      <c r="O56" s="37"/>
      <c r="P56" s="37"/>
      <c r="Q56" s="37"/>
      <c r="R56" s="37">
        <v>0</v>
      </c>
      <c r="S56" s="37">
        <v>0</v>
      </c>
      <c r="T56" s="37">
        <v>0</v>
      </c>
      <c r="U56" s="37">
        <v>0</v>
      </c>
      <c r="V56" s="37">
        <v>0</v>
      </c>
      <c r="W56" s="37"/>
      <c r="X56" s="37">
        <v>0</v>
      </c>
      <c r="Y56" s="37">
        <v>0</v>
      </c>
      <c r="Z56" s="37">
        <v>0</v>
      </c>
      <c r="AA56" s="37">
        <v>0</v>
      </c>
      <c r="AB56" s="37">
        <v>0</v>
      </c>
      <c r="AC56" s="37">
        <v>0</v>
      </c>
      <c r="AD56" s="37">
        <v>0</v>
      </c>
      <c r="AE56" s="37"/>
      <c r="AF56" s="37">
        <v>0</v>
      </c>
      <c r="AG56" s="37"/>
      <c r="AH56" s="37"/>
      <c r="AI56" s="37"/>
      <c r="AJ56" s="37">
        <v>0</v>
      </c>
      <c r="AK56" s="37"/>
      <c r="AL56" s="37"/>
      <c r="AM56" s="37"/>
      <c r="AN56" s="37">
        <v>0</v>
      </c>
      <c r="AO56" s="37"/>
      <c r="AP56" s="37">
        <v>0</v>
      </c>
    </row>
    <row r="57" spans="1:42" ht="20.100000000000001" customHeight="1" x14ac:dyDescent="0.2">
      <c r="D57" s="38" t="s">
        <v>101</v>
      </c>
      <c r="E57" s="62"/>
      <c r="F57" s="39">
        <v>0</v>
      </c>
      <c r="G57" s="40"/>
      <c r="H57" s="40"/>
      <c r="I57" s="40"/>
      <c r="J57" s="39">
        <v>0</v>
      </c>
      <c r="K57" s="39">
        <v>0</v>
      </c>
      <c r="L57" s="39">
        <v>0</v>
      </c>
      <c r="M57" s="40"/>
      <c r="N57" s="39">
        <v>0</v>
      </c>
      <c r="O57" s="40"/>
      <c r="P57" s="40"/>
      <c r="Q57" s="40"/>
      <c r="R57" s="39">
        <v>0</v>
      </c>
      <c r="S57" s="39">
        <v>0</v>
      </c>
      <c r="T57" s="39">
        <v>0</v>
      </c>
      <c r="U57" s="39">
        <v>0</v>
      </c>
      <c r="V57" s="39">
        <v>0</v>
      </c>
      <c r="W57" s="40"/>
      <c r="X57" s="39">
        <v>0</v>
      </c>
      <c r="Y57" s="39">
        <v>0</v>
      </c>
      <c r="Z57" s="39">
        <v>0</v>
      </c>
      <c r="AA57" s="39">
        <v>0</v>
      </c>
      <c r="AB57" s="39">
        <v>0</v>
      </c>
      <c r="AC57" s="39">
        <v>0</v>
      </c>
      <c r="AD57" s="39">
        <v>0</v>
      </c>
      <c r="AE57" s="40"/>
      <c r="AF57" s="39">
        <v>0</v>
      </c>
      <c r="AG57" s="40"/>
      <c r="AH57" s="40"/>
      <c r="AI57" s="40"/>
      <c r="AJ57" s="39">
        <v>0</v>
      </c>
      <c r="AK57" s="40"/>
      <c r="AL57" s="40"/>
      <c r="AM57" s="40"/>
      <c r="AN57" s="39">
        <v>0</v>
      </c>
      <c r="AO57" s="40"/>
      <c r="AP57" s="39">
        <v>0</v>
      </c>
    </row>
    <row r="58" spans="1:42" ht="20.100000000000001" customHeight="1" x14ac:dyDescent="0.2">
      <c r="D58" s="2" t="s">
        <v>115</v>
      </c>
      <c r="E58" s="62"/>
      <c r="F58" s="37">
        <v>0</v>
      </c>
      <c r="G58" s="37"/>
      <c r="H58" s="37"/>
      <c r="I58" s="37"/>
      <c r="J58" s="37">
        <v>1</v>
      </c>
      <c r="K58" s="37">
        <v>0</v>
      </c>
      <c r="L58" s="37">
        <v>0</v>
      </c>
      <c r="M58" s="37"/>
      <c r="N58" s="37">
        <v>1</v>
      </c>
      <c r="O58" s="37"/>
      <c r="P58" s="37"/>
      <c r="Q58" s="37"/>
      <c r="R58" s="37">
        <v>0</v>
      </c>
      <c r="S58" s="37">
        <v>1</v>
      </c>
      <c r="T58" s="37">
        <v>0</v>
      </c>
      <c r="U58" s="37">
        <v>0</v>
      </c>
      <c r="V58" s="37">
        <v>0</v>
      </c>
      <c r="W58" s="37"/>
      <c r="X58" s="37">
        <v>0</v>
      </c>
      <c r="Y58" s="37">
        <v>0</v>
      </c>
      <c r="Z58" s="37">
        <v>0</v>
      </c>
      <c r="AA58" s="37">
        <v>0</v>
      </c>
      <c r="AB58" s="37">
        <v>0</v>
      </c>
      <c r="AC58" s="37">
        <v>0</v>
      </c>
      <c r="AD58" s="37">
        <v>0</v>
      </c>
      <c r="AE58" s="37"/>
      <c r="AF58" s="37">
        <v>1</v>
      </c>
      <c r="AG58" s="37"/>
      <c r="AH58" s="37"/>
      <c r="AI58" s="37"/>
      <c r="AJ58" s="37">
        <v>0</v>
      </c>
      <c r="AK58" s="37"/>
      <c r="AL58" s="37"/>
      <c r="AM58" s="37"/>
      <c r="AN58" s="37">
        <v>0</v>
      </c>
      <c r="AO58" s="37"/>
      <c r="AP58" s="37">
        <v>0</v>
      </c>
    </row>
    <row r="59" spans="1:42" ht="20.100000000000001" customHeight="1" x14ac:dyDescent="0.2">
      <c r="D59" s="38" t="s">
        <v>116</v>
      </c>
      <c r="E59" s="62"/>
      <c r="F59" s="39">
        <v>0</v>
      </c>
      <c r="G59" s="40"/>
      <c r="H59" s="40"/>
      <c r="I59" s="40"/>
      <c r="J59" s="39">
        <v>0</v>
      </c>
      <c r="K59" s="39">
        <v>0</v>
      </c>
      <c r="L59" s="39">
        <v>0</v>
      </c>
      <c r="M59" s="40"/>
      <c r="N59" s="39">
        <v>0</v>
      </c>
      <c r="O59" s="40"/>
      <c r="P59" s="40"/>
      <c r="Q59" s="40"/>
      <c r="R59" s="39">
        <v>0</v>
      </c>
      <c r="S59" s="39">
        <v>0</v>
      </c>
      <c r="T59" s="39">
        <v>0</v>
      </c>
      <c r="U59" s="39">
        <v>0</v>
      </c>
      <c r="V59" s="39">
        <v>0</v>
      </c>
      <c r="W59" s="40"/>
      <c r="X59" s="39">
        <v>0</v>
      </c>
      <c r="Y59" s="39">
        <v>0</v>
      </c>
      <c r="Z59" s="39">
        <v>0</v>
      </c>
      <c r="AA59" s="39">
        <v>0</v>
      </c>
      <c r="AB59" s="39">
        <v>0</v>
      </c>
      <c r="AC59" s="39">
        <v>0</v>
      </c>
      <c r="AD59" s="39">
        <v>0</v>
      </c>
      <c r="AE59" s="40"/>
      <c r="AF59" s="39">
        <v>0</v>
      </c>
      <c r="AG59" s="40"/>
      <c r="AH59" s="40"/>
      <c r="AI59" s="40"/>
      <c r="AJ59" s="39">
        <v>0</v>
      </c>
      <c r="AK59" s="40"/>
      <c r="AL59" s="40"/>
      <c r="AM59" s="40"/>
      <c r="AN59" s="39">
        <v>0</v>
      </c>
      <c r="AO59" s="40"/>
      <c r="AP59" s="39">
        <v>0</v>
      </c>
    </row>
    <row r="60" spans="1:42" ht="20.100000000000001" customHeight="1" x14ac:dyDescent="0.2">
      <c r="D60" s="2" t="s">
        <v>104</v>
      </c>
      <c r="E60" s="62"/>
      <c r="F60" s="37">
        <v>0</v>
      </c>
      <c r="G60" s="37"/>
      <c r="H60" s="37"/>
      <c r="I60" s="37"/>
      <c r="J60" s="37">
        <v>0</v>
      </c>
      <c r="K60" s="37">
        <v>0</v>
      </c>
      <c r="L60" s="37">
        <v>0</v>
      </c>
      <c r="M60" s="37"/>
      <c r="N60" s="37">
        <v>0</v>
      </c>
      <c r="O60" s="37"/>
      <c r="P60" s="37"/>
      <c r="Q60" s="37"/>
      <c r="R60" s="37">
        <v>0</v>
      </c>
      <c r="S60" s="37">
        <v>0</v>
      </c>
      <c r="T60" s="37">
        <v>0</v>
      </c>
      <c r="U60" s="37">
        <v>0</v>
      </c>
      <c r="V60" s="37">
        <v>0</v>
      </c>
      <c r="W60" s="37"/>
      <c r="X60" s="37">
        <v>0</v>
      </c>
      <c r="Y60" s="37">
        <v>0</v>
      </c>
      <c r="Z60" s="37">
        <v>0</v>
      </c>
      <c r="AA60" s="37">
        <v>0</v>
      </c>
      <c r="AB60" s="37">
        <v>0</v>
      </c>
      <c r="AC60" s="37">
        <v>0</v>
      </c>
      <c r="AD60" s="37">
        <v>0</v>
      </c>
      <c r="AE60" s="37"/>
      <c r="AF60" s="37">
        <v>0</v>
      </c>
      <c r="AG60" s="37"/>
      <c r="AH60" s="37"/>
      <c r="AI60" s="37"/>
      <c r="AJ60" s="37">
        <v>0</v>
      </c>
      <c r="AK60" s="37"/>
      <c r="AL60" s="37"/>
      <c r="AM60" s="37"/>
      <c r="AN60" s="37">
        <v>0</v>
      </c>
      <c r="AO60" s="37"/>
      <c r="AP60" s="37">
        <v>0</v>
      </c>
    </row>
    <row r="61" spans="1:42" ht="20.100000000000001" customHeight="1" x14ac:dyDescent="0.2">
      <c r="D61" s="38" t="s">
        <v>105</v>
      </c>
      <c r="E61" s="62"/>
      <c r="F61" s="39">
        <v>0</v>
      </c>
      <c r="G61" s="40"/>
      <c r="H61" s="40"/>
      <c r="I61" s="40"/>
      <c r="J61" s="39">
        <v>0</v>
      </c>
      <c r="K61" s="39">
        <v>0</v>
      </c>
      <c r="L61" s="39">
        <v>0</v>
      </c>
      <c r="M61" s="40"/>
      <c r="N61" s="39">
        <v>0</v>
      </c>
      <c r="O61" s="40"/>
      <c r="P61" s="40"/>
      <c r="Q61" s="40"/>
      <c r="R61" s="39">
        <v>0</v>
      </c>
      <c r="S61" s="39">
        <v>0</v>
      </c>
      <c r="T61" s="39">
        <v>0</v>
      </c>
      <c r="U61" s="39">
        <v>0</v>
      </c>
      <c r="V61" s="39">
        <v>0</v>
      </c>
      <c r="W61" s="40"/>
      <c r="X61" s="39">
        <v>0</v>
      </c>
      <c r="Y61" s="39">
        <v>0</v>
      </c>
      <c r="Z61" s="39">
        <v>0</v>
      </c>
      <c r="AA61" s="39">
        <v>0</v>
      </c>
      <c r="AB61" s="39">
        <v>0</v>
      </c>
      <c r="AC61" s="39">
        <v>0</v>
      </c>
      <c r="AD61" s="39">
        <v>0</v>
      </c>
      <c r="AE61" s="40"/>
      <c r="AF61" s="39">
        <v>0</v>
      </c>
      <c r="AG61" s="40"/>
      <c r="AH61" s="40"/>
      <c r="AI61" s="40"/>
      <c r="AJ61" s="39">
        <v>0</v>
      </c>
      <c r="AK61" s="40"/>
      <c r="AL61" s="40"/>
      <c r="AM61" s="40"/>
      <c r="AN61" s="39">
        <v>0</v>
      </c>
      <c r="AO61" s="40"/>
      <c r="AP61" s="39">
        <v>0</v>
      </c>
    </row>
    <row r="62" spans="1:42" ht="20.100000000000001" customHeight="1" x14ac:dyDescent="0.2">
      <c r="D62" s="2" t="s">
        <v>106</v>
      </c>
      <c r="E62" s="62"/>
      <c r="F62" s="37">
        <v>0</v>
      </c>
      <c r="G62" s="37"/>
      <c r="H62" s="37"/>
      <c r="I62" s="37"/>
      <c r="J62" s="37">
        <v>1</v>
      </c>
      <c r="K62" s="37">
        <v>0</v>
      </c>
      <c r="L62" s="37">
        <v>0</v>
      </c>
      <c r="M62" s="37"/>
      <c r="N62" s="37">
        <v>1</v>
      </c>
      <c r="O62" s="37"/>
      <c r="P62" s="37"/>
      <c r="Q62" s="37"/>
      <c r="R62" s="37">
        <v>0</v>
      </c>
      <c r="S62" s="37">
        <v>0</v>
      </c>
      <c r="T62" s="37">
        <v>1</v>
      </c>
      <c r="U62" s="37">
        <v>0</v>
      </c>
      <c r="V62" s="37">
        <v>0</v>
      </c>
      <c r="W62" s="37"/>
      <c r="X62" s="37">
        <v>0</v>
      </c>
      <c r="Y62" s="37">
        <v>0</v>
      </c>
      <c r="Z62" s="37">
        <v>0</v>
      </c>
      <c r="AA62" s="37">
        <v>0</v>
      </c>
      <c r="AB62" s="37">
        <v>0</v>
      </c>
      <c r="AC62" s="37">
        <v>0</v>
      </c>
      <c r="AD62" s="37">
        <v>0</v>
      </c>
      <c r="AE62" s="37"/>
      <c r="AF62" s="37">
        <v>1</v>
      </c>
      <c r="AG62" s="37"/>
      <c r="AH62" s="37"/>
      <c r="AI62" s="37"/>
      <c r="AJ62" s="37">
        <v>0</v>
      </c>
      <c r="AK62" s="37"/>
      <c r="AL62" s="37"/>
      <c r="AM62" s="37"/>
      <c r="AN62" s="37">
        <v>0</v>
      </c>
      <c r="AO62" s="37"/>
      <c r="AP62" s="37">
        <v>0</v>
      </c>
    </row>
    <row r="63" spans="1:42" ht="20.100000000000001" customHeight="1" x14ac:dyDescent="0.2">
      <c r="D63" s="38" t="s">
        <v>118</v>
      </c>
      <c r="E63" s="62"/>
      <c r="F63" s="39">
        <v>0</v>
      </c>
      <c r="G63" s="40"/>
      <c r="H63" s="40"/>
      <c r="I63" s="40"/>
      <c r="J63" s="39">
        <v>1</v>
      </c>
      <c r="K63" s="39">
        <v>0</v>
      </c>
      <c r="L63" s="39">
        <v>0</v>
      </c>
      <c r="M63" s="40"/>
      <c r="N63" s="39">
        <v>1</v>
      </c>
      <c r="O63" s="40"/>
      <c r="P63" s="40"/>
      <c r="Q63" s="40"/>
      <c r="R63" s="39">
        <v>0</v>
      </c>
      <c r="S63" s="39">
        <v>1</v>
      </c>
      <c r="T63" s="39">
        <v>0</v>
      </c>
      <c r="U63" s="39">
        <v>0</v>
      </c>
      <c r="V63" s="39">
        <v>0</v>
      </c>
      <c r="W63" s="40"/>
      <c r="X63" s="39">
        <v>0</v>
      </c>
      <c r="Y63" s="39">
        <v>0</v>
      </c>
      <c r="Z63" s="39">
        <v>0</v>
      </c>
      <c r="AA63" s="39">
        <v>0</v>
      </c>
      <c r="AB63" s="39">
        <v>0</v>
      </c>
      <c r="AC63" s="39">
        <v>0</v>
      </c>
      <c r="AD63" s="39">
        <v>0</v>
      </c>
      <c r="AE63" s="40"/>
      <c r="AF63" s="39">
        <v>1</v>
      </c>
      <c r="AG63" s="40"/>
      <c r="AH63" s="40"/>
      <c r="AI63" s="40"/>
      <c r="AJ63" s="39">
        <v>0</v>
      </c>
      <c r="AK63" s="40"/>
      <c r="AL63" s="40"/>
      <c r="AM63" s="40"/>
      <c r="AN63" s="39">
        <v>0</v>
      </c>
      <c r="AO63" s="40"/>
      <c r="AP63" s="39">
        <v>0</v>
      </c>
    </row>
    <row r="64" spans="1:42" ht="20.100000000000001" customHeight="1" x14ac:dyDescent="0.2">
      <c r="D64" s="2" t="s">
        <v>108</v>
      </c>
      <c r="E64" s="62"/>
      <c r="F64" s="37">
        <v>0</v>
      </c>
      <c r="G64" s="37"/>
      <c r="H64" s="37"/>
      <c r="I64" s="37"/>
      <c r="J64" s="37">
        <v>0</v>
      </c>
      <c r="K64" s="37">
        <v>0</v>
      </c>
      <c r="L64" s="37">
        <v>0</v>
      </c>
      <c r="M64" s="37"/>
      <c r="N64" s="37">
        <v>0</v>
      </c>
      <c r="O64" s="37"/>
      <c r="P64" s="37"/>
      <c r="Q64" s="37"/>
      <c r="R64" s="37">
        <v>0</v>
      </c>
      <c r="S64" s="37">
        <v>0</v>
      </c>
      <c r="T64" s="37">
        <v>0</v>
      </c>
      <c r="U64" s="37">
        <v>0</v>
      </c>
      <c r="V64" s="37">
        <v>0</v>
      </c>
      <c r="W64" s="37"/>
      <c r="X64" s="37">
        <v>0</v>
      </c>
      <c r="Y64" s="37">
        <v>0</v>
      </c>
      <c r="Z64" s="37">
        <v>0</v>
      </c>
      <c r="AA64" s="37">
        <v>0</v>
      </c>
      <c r="AB64" s="37">
        <v>0</v>
      </c>
      <c r="AC64" s="37">
        <v>0</v>
      </c>
      <c r="AD64" s="37">
        <v>0</v>
      </c>
      <c r="AE64" s="37"/>
      <c r="AF64" s="37">
        <v>0</v>
      </c>
      <c r="AG64" s="37"/>
      <c r="AH64" s="37"/>
      <c r="AI64" s="37"/>
      <c r="AJ64" s="37">
        <v>0</v>
      </c>
      <c r="AK64" s="37"/>
      <c r="AL64" s="37"/>
      <c r="AM64" s="37"/>
      <c r="AN64" s="37">
        <v>0</v>
      </c>
      <c r="AO64" s="37"/>
      <c r="AP64" s="37">
        <v>0</v>
      </c>
    </row>
    <row r="65" spans="1:42" ht="20.100000000000001" customHeight="1" x14ac:dyDescent="0.2">
      <c r="D65" s="38" t="s">
        <v>109</v>
      </c>
      <c r="E65" s="62"/>
      <c r="F65" s="39">
        <v>0</v>
      </c>
      <c r="G65" s="40"/>
      <c r="H65" s="40"/>
      <c r="I65" s="40"/>
      <c r="J65" s="39">
        <v>0</v>
      </c>
      <c r="K65" s="39">
        <v>0</v>
      </c>
      <c r="L65" s="39">
        <v>0</v>
      </c>
      <c r="M65" s="40"/>
      <c r="N65" s="39">
        <v>0</v>
      </c>
      <c r="O65" s="40"/>
      <c r="P65" s="40"/>
      <c r="Q65" s="40"/>
      <c r="R65" s="39">
        <v>0</v>
      </c>
      <c r="S65" s="39">
        <v>0</v>
      </c>
      <c r="T65" s="39">
        <v>0</v>
      </c>
      <c r="U65" s="39">
        <v>0</v>
      </c>
      <c r="V65" s="39">
        <v>0</v>
      </c>
      <c r="W65" s="40"/>
      <c r="X65" s="39">
        <v>0</v>
      </c>
      <c r="Y65" s="39">
        <v>0</v>
      </c>
      <c r="Z65" s="39">
        <v>0</v>
      </c>
      <c r="AA65" s="39">
        <v>0</v>
      </c>
      <c r="AB65" s="39">
        <v>0</v>
      </c>
      <c r="AC65" s="39">
        <v>0</v>
      </c>
      <c r="AD65" s="39">
        <v>0</v>
      </c>
      <c r="AE65" s="40"/>
      <c r="AF65" s="39">
        <v>0</v>
      </c>
      <c r="AG65" s="40"/>
      <c r="AH65" s="40"/>
      <c r="AI65" s="40"/>
      <c r="AJ65" s="39">
        <v>0</v>
      </c>
      <c r="AK65" s="40"/>
      <c r="AL65" s="40"/>
      <c r="AM65" s="40"/>
      <c r="AN65" s="39">
        <v>0</v>
      </c>
      <c r="AO65" s="40"/>
      <c r="AP65" s="39">
        <v>0</v>
      </c>
    </row>
    <row r="66" spans="1:42" ht="20.100000000000001" customHeight="1" x14ac:dyDescent="0.2">
      <c r="D66" s="2" t="s">
        <v>110</v>
      </c>
      <c r="E66" s="62"/>
      <c r="F66" s="37">
        <v>0</v>
      </c>
      <c r="G66" s="37"/>
      <c r="H66" s="37"/>
      <c r="I66" s="37"/>
      <c r="J66" s="37">
        <v>0</v>
      </c>
      <c r="K66" s="37">
        <v>0</v>
      </c>
      <c r="L66" s="37">
        <v>0</v>
      </c>
      <c r="M66" s="37"/>
      <c r="N66" s="37">
        <v>0</v>
      </c>
      <c r="O66" s="37"/>
      <c r="P66" s="37"/>
      <c r="Q66" s="37"/>
      <c r="R66" s="37">
        <v>0</v>
      </c>
      <c r="S66" s="37">
        <v>0</v>
      </c>
      <c r="T66" s="37">
        <v>0</v>
      </c>
      <c r="U66" s="37">
        <v>0</v>
      </c>
      <c r="V66" s="37">
        <v>0</v>
      </c>
      <c r="W66" s="37"/>
      <c r="X66" s="37">
        <v>0</v>
      </c>
      <c r="Y66" s="37">
        <v>0</v>
      </c>
      <c r="Z66" s="37">
        <v>0</v>
      </c>
      <c r="AA66" s="37">
        <v>0</v>
      </c>
      <c r="AB66" s="37">
        <v>0</v>
      </c>
      <c r="AC66" s="37">
        <v>0</v>
      </c>
      <c r="AD66" s="37">
        <v>0</v>
      </c>
      <c r="AE66" s="37"/>
      <c r="AF66" s="37">
        <v>0</v>
      </c>
      <c r="AG66" s="37"/>
      <c r="AH66" s="37"/>
      <c r="AI66" s="37"/>
      <c r="AJ66" s="37">
        <v>0</v>
      </c>
      <c r="AK66" s="37"/>
      <c r="AL66" s="37"/>
      <c r="AM66" s="37"/>
      <c r="AN66" s="37">
        <v>0</v>
      </c>
      <c r="AO66" s="37"/>
      <c r="AP66" s="37">
        <v>0</v>
      </c>
    </row>
    <row r="67" spans="1:42" ht="20.100000000000001" customHeight="1" x14ac:dyDescent="0.2">
      <c r="D67" s="38" t="s">
        <v>111</v>
      </c>
      <c r="E67" s="62"/>
      <c r="F67" s="39">
        <v>0</v>
      </c>
      <c r="G67" s="40"/>
      <c r="H67" s="40"/>
      <c r="I67" s="40"/>
      <c r="J67" s="39">
        <v>0</v>
      </c>
      <c r="K67" s="39">
        <v>0</v>
      </c>
      <c r="L67" s="39">
        <v>0</v>
      </c>
      <c r="M67" s="40"/>
      <c r="N67" s="39">
        <v>0</v>
      </c>
      <c r="O67" s="40"/>
      <c r="P67" s="40"/>
      <c r="Q67" s="40"/>
      <c r="R67" s="39">
        <v>0</v>
      </c>
      <c r="S67" s="39">
        <v>0</v>
      </c>
      <c r="T67" s="39">
        <v>0</v>
      </c>
      <c r="U67" s="39">
        <v>0</v>
      </c>
      <c r="V67" s="39">
        <v>0</v>
      </c>
      <c r="W67" s="40"/>
      <c r="X67" s="39">
        <v>0</v>
      </c>
      <c r="Y67" s="39">
        <v>0</v>
      </c>
      <c r="Z67" s="39">
        <v>0</v>
      </c>
      <c r="AA67" s="39">
        <v>0</v>
      </c>
      <c r="AB67" s="39">
        <v>0</v>
      </c>
      <c r="AC67" s="39">
        <v>0</v>
      </c>
      <c r="AD67" s="39">
        <v>0</v>
      </c>
      <c r="AE67" s="40"/>
      <c r="AF67" s="39">
        <v>0</v>
      </c>
      <c r="AG67" s="40"/>
      <c r="AH67" s="40"/>
      <c r="AI67" s="40"/>
      <c r="AJ67" s="39">
        <v>0</v>
      </c>
      <c r="AK67" s="40"/>
      <c r="AL67" s="40"/>
      <c r="AM67" s="40"/>
      <c r="AN67" s="39">
        <v>0</v>
      </c>
      <c r="AO67" s="40"/>
      <c r="AP67" s="39">
        <v>0</v>
      </c>
    </row>
    <row r="68" spans="1:42" ht="20.100000000000001" customHeight="1" x14ac:dyDescent="0.2">
      <c r="D68" s="2" t="s">
        <v>125</v>
      </c>
      <c r="E68" s="62"/>
      <c r="F68" s="37">
        <v>0</v>
      </c>
      <c r="G68" s="37"/>
      <c r="H68" s="37"/>
      <c r="I68" s="37"/>
      <c r="J68" s="37">
        <v>0</v>
      </c>
      <c r="K68" s="37">
        <v>0</v>
      </c>
      <c r="L68" s="37">
        <v>0</v>
      </c>
      <c r="M68" s="37"/>
      <c r="N68" s="37">
        <v>0</v>
      </c>
      <c r="O68" s="37"/>
      <c r="P68" s="37"/>
      <c r="Q68" s="37"/>
      <c r="R68" s="37">
        <v>0</v>
      </c>
      <c r="S68" s="37">
        <v>0</v>
      </c>
      <c r="T68" s="37">
        <v>0</v>
      </c>
      <c r="U68" s="37">
        <v>0</v>
      </c>
      <c r="V68" s="37">
        <v>0</v>
      </c>
      <c r="W68" s="37"/>
      <c r="X68" s="37">
        <v>0</v>
      </c>
      <c r="Y68" s="37">
        <v>0</v>
      </c>
      <c r="Z68" s="37">
        <v>0</v>
      </c>
      <c r="AA68" s="37">
        <v>0</v>
      </c>
      <c r="AB68" s="37">
        <v>0</v>
      </c>
      <c r="AC68" s="37">
        <v>0</v>
      </c>
      <c r="AD68" s="37">
        <v>0</v>
      </c>
      <c r="AE68" s="37"/>
      <c r="AF68" s="37">
        <v>0</v>
      </c>
      <c r="AG68" s="37"/>
      <c r="AH68" s="37"/>
      <c r="AI68" s="37"/>
      <c r="AJ68" s="37">
        <v>0</v>
      </c>
      <c r="AK68" s="37"/>
      <c r="AL68" s="37"/>
      <c r="AM68" s="37"/>
      <c r="AN68" s="37">
        <v>0</v>
      </c>
      <c r="AO68" s="37"/>
      <c r="AP68" s="37">
        <v>0</v>
      </c>
    </row>
    <row r="69" spans="1:42" ht="20.100000000000001" customHeight="1" x14ac:dyDescent="0.2">
      <c r="D69" s="38" t="s">
        <v>120</v>
      </c>
      <c r="E69" s="62"/>
      <c r="F69" s="39">
        <v>0</v>
      </c>
      <c r="G69" s="40"/>
      <c r="H69" s="40"/>
      <c r="I69" s="40"/>
      <c r="J69" s="39">
        <v>1</v>
      </c>
      <c r="K69" s="39">
        <v>0</v>
      </c>
      <c r="L69" s="39">
        <v>0</v>
      </c>
      <c r="M69" s="40"/>
      <c r="N69" s="39">
        <v>1</v>
      </c>
      <c r="O69" s="40"/>
      <c r="P69" s="40"/>
      <c r="Q69" s="40"/>
      <c r="R69" s="39">
        <v>0</v>
      </c>
      <c r="S69" s="39">
        <v>0</v>
      </c>
      <c r="T69" s="39">
        <v>0</v>
      </c>
      <c r="U69" s="39">
        <v>1</v>
      </c>
      <c r="V69" s="39">
        <v>0</v>
      </c>
      <c r="W69" s="40"/>
      <c r="X69" s="39">
        <v>0</v>
      </c>
      <c r="Y69" s="39">
        <v>0</v>
      </c>
      <c r="Z69" s="39">
        <v>0</v>
      </c>
      <c r="AA69" s="39">
        <v>0</v>
      </c>
      <c r="AB69" s="39">
        <v>0</v>
      </c>
      <c r="AC69" s="39">
        <v>0</v>
      </c>
      <c r="AD69" s="39">
        <v>0</v>
      </c>
      <c r="AE69" s="40"/>
      <c r="AF69" s="39">
        <v>1</v>
      </c>
      <c r="AG69" s="40"/>
      <c r="AH69" s="40"/>
      <c r="AI69" s="40"/>
      <c r="AJ69" s="39">
        <v>0</v>
      </c>
      <c r="AK69" s="40"/>
      <c r="AL69" s="40"/>
      <c r="AM69" s="40"/>
      <c r="AN69" s="39">
        <v>0</v>
      </c>
      <c r="AO69" s="40"/>
      <c r="AP69" s="39">
        <v>0</v>
      </c>
    </row>
    <row r="70" spans="1:42" ht="20.100000000000001" customHeight="1" x14ac:dyDescent="0.2">
      <c r="E70" s="6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row>
    <row r="71" spans="1:42" s="1" customFormat="1" ht="20.100000000000001" customHeight="1" x14ac:dyDescent="0.25">
      <c r="A71" s="3"/>
      <c r="B71" s="6"/>
      <c r="C71" s="42" t="s">
        <v>126</v>
      </c>
      <c r="D71" s="43"/>
      <c r="E71" s="62"/>
      <c r="F71" s="44">
        <v>0</v>
      </c>
      <c r="G71" s="45"/>
      <c r="H71" s="45"/>
      <c r="I71" s="45"/>
      <c r="J71" s="44">
        <v>4</v>
      </c>
      <c r="K71" s="44">
        <v>0</v>
      </c>
      <c r="L71" s="44">
        <v>0</v>
      </c>
      <c r="M71" s="45"/>
      <c r="N71" s="44">
        <v>4</v>
      </c>
      <c r="O71" s="45"/>
      <c r="P71" s="45"/>
      <c r="Q71" s="45"/>
      <c r="R71" s="44">
        <v>0</v>
      </c>
      <c r="S71" s="44">
        <v>2</v>
      </c>
      <c r="T71" s="44">
        <v>1</v>
      </c>
      <c r="U71" s="44">
        <v>1</v>
      </c>
      <c r="V71" s="44">
        <v>0</v>
      </c>
      <c r="W71" s="45"/>
      <c r="X71" s="44">
        <v>0</v>
      </c>
      <c r="Y71" s="44">
        <v>0</v>
      </c>
      <c r="Z71" s="44">
        <v>0</v>
      </c>
      <c r="AA71" s="44">
        <v>0</v>
      </c>
      <c r="AB71" s="44">
        <v>0</v>
      </c>
      <c r="AC71" s="44">
        <v>0</v>
      </c>
      <c r="AD71" s="44">
        <v>0</v>
      </c>
      <c r="AE71" s="45"/>
      <c r="AF71" s="44">
        <v>4</v>
      </c>
      <c r="AG71" s="45"/>
      <c r="AH71" s="45"/>
      <c r="AI71" s="45"/>
      <c r="AJ71" s="44">
        <v>0</v>
      </c>
      <c r="AK71" s="45"/>
      <c r="AL71" s="45"/>
      <c r="AM71" s="45"/>
      <c r="AN71" s="44">
        <v>0</v>
      </c>
      <c r="AO71" s="45"/>
      <c r="AP71" s="44">
        <v>0</v>
      </c>
    </row>
    <row r="72" spans="1:42" ht="20.100000000000001" customHeight="1" x14ac:dyDescent="0.2">
      <c r="E72" s="6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row>
    <row r="73" spans="1:42" ht="20.100000000000001" customHeight="1" x14ac:dyDescent="0.2">
      <c r="C73" s="1" t="s">
        <v>127</v>
      </c>
      <c r="E73" s="62"/>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row>
    <row r="74" spans="1:42" ht="20.100000000000001" customHeight="1" x14ac:dyDescent="0.2">
      <c r="D74" s="2" t="s">
        <v>124</v>
      </c>
      <c r="E74" s="62"/>
      <c r="F74" s="37">
        <v>0</v>
      </c>
      <c r="G74" s="37"/>
      <c r="H74" s="37"/>
      <c r="I74" s="37"/>
      <c r="J74" s="37">
        <v>0</v>
      </c>
      <c r="K74" s="37">
        <v>0</v>
      </c>
      <c r="L74" s="37">
        <v>0</v>
      </c>
      <c r="M74" s="37"/>
      <c r="N74" s="37">
        <v>0</v>
      </c>
      <c r="O74" s="37"/>
      <c r="P74" s="37"/>
      <c r="Q74" s="37"/>
      <c r="R74" s="37">
        <v>0</v>
      </c>
      <c r="S74" s="37">
        <v>0</v>
      </c>
      <c r="T74" s="37">
        <v>0</v>
      </c>
      <c r="U74" s="37">
        <v>0</v>
      </c>
      <c r="V74" s="37">
        <v>0</v>
      </c>
      <c r="W74" s="37"/>
      <c r="X74" s="37">
        <v>0</v>
      </c>
      <c r="Y74" s="37">
        <v>0</v>
      </c>
      <c r="Z74" s="37">
        <v>0</v>
      </c>
      <c r="AA74" s="37">
        <v>0</v>
      </c>
      <c r="AB74" s="37">
        <v>0</v>
      </c>
      <c r="AC74" s="37">
        <v>0</v>
      </c>
      <c r="AD74" s="37">
        <v>0</v>
      </c>
      <c r="AE74" s="37"/>
      <c r="AF74" s="37">
        <v>0</v>
      </c>
      <c r="AG74" s="37"/>
      <c r="AH74" s="37"/>
      <c r="AI74" s="37"/>
      <c r="AJ74" s="37">
        <v>0</v>
      </c>
      <c r="AK74" s="37"/>
      <c r="AL74" s="37"/>
      <c r="AM74" s="37"/>
      <c r="AN74" s="37">
        <v>0</v>
      </c>
      <c r="AO74" s="37"/>
      <c r="AP74" s="37">
        <v>0</v>
      </c>
    </row>
    <row r="75" spans="1:42" ht="20.100000000000001" customHeight="1" x14ac:dyDescent="0.2">
      <c r="D75" s="38" t="s">
        <v>99</v>
      </c>
      <c r="E75" s="62"/>
      <c r="F75" s="39">
        <v>0</v>
      </c>
      <c r="G75" s="40"/>
      <c r="H75" s="40"/>
      <c r="I75" s="40"/>
      <c r="J75" s="39">
        <v>0</v>
      </c>
      <c r="K75" s="39">
        <v>0</v>
      </c>
      <c r="L75" s="39">
        <v>0</v>
      </c>
      <c r="M75" s="40"/>
      <c r="N75" s="39">
        <v>0</v>
      </c>
      <c r="O75" s="40"/>
      <c r="P75" s="40"/>
      <c r="Q75" s="40"/>
      <c r="R75" s="39">
        <v>0</v>
      </c>
      <c r="S75" s="39">
        <v>0</v>
      </c>
      <c r="T75" s="39">
        <v>0</v>
      </c>
      <c r="U75" s="39">
        <v>0</v>
      </c>
      <c r="V75" s="39">
        <v>0</v>
      </c>
      <c r="W75" s="40"/>
      <c r="X75" s="39">
        <v>0</v>
      </c>
      <c r="Y75" s="39">
        <v>0</v>
      </c>
      <c r="Z75" s="39">
        <v>0</v>
      </c>
      <c r="AA75" s="39">
        <v>0</v>
      </c>
      <c r="AB75" s="39">
        <v>0</v>
      </c>
      <c r="AC75" s="39">
        <v>0</v>
      </c>
      <c r="AD75" s="39">
        <v>0</v>
      </c>
      <c r="AE75" s="40"/>
      <c r="AF75" s="39">
        <v>0</v>
      </c>
      <c r="AG75" s="40"/>
      <c r="AH75" s="40"/>
      <c r="AI75" s="40"/>
      <c r="AJ75" s="39">
        <v>0</v>
      </c>
      <c r="AK75" s="40"/>
      <c r="AL75" s="40"/>
      <c r="AM75" s="40"/>
      <c r="AN75" s="39">
        <v>0</v>
      </c>
      <c r="AO75" s="40"/>
      <c r="AP75" s="39">
        <v>0</v>
      </c>
    </row>
    <row r="76" spans="1:42" ht="20.100000000000001" customHeight="1" x14ac:dyDescent="0.2">
      <c r="D76" s="41"/>
      <c r="E76" s="62"/>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row>
    <row r="77" spans="1:42" ht="20.100000000000001" customHeight="1" x14ac:dyDescent="0.25">
      <c r="C77" s="47" t="s">
        <v>128</v>
      </c>
      <c r="D77" s="43"/>
      <c r="E77" s="62"/>
      <c r="F77" s="44">
        <v>0</v>
      </c>
      <c r="G77" s="45"/>
      <c r="H77" s="45"/>
      <c r="I77" s="45"/>
      <c r="J77" s="44">
        <v>0</v>
      </c>
      <c r="K77" s="44">
        <v>0</v>
      </c>
      <c r="L77" s="44">
        <v>0</v>
      </c>
      <c r="M77" s="45"/>
      <c r="N77" s="44">
        <v>0</v>
      </c>
      <c r="O77" s="45"/>
      <c r="P77" s="45"/>
      <c r="Q77" s="45"/>
      <c r="R77" s="44">
        <v>0</v>
      </c>
      <c r="S77" s="44">
        <v>0</v>
      </c>
      <c r="T77" s="44">
        <v>0</v>
      </c>
      <c r="U77" s="44">
        <v>0</v>
      </c>
      <c r="V77" s="44">
        <v>0</v>
      </c>
      <c r="W77" s="45"/>
      <c r="X77" s="44">
        <v>0</v>
      </c>
      <c r="Y77" s="44">
        <v>0</v>
      </c>
      <c r="Z77" s="44">
        <v>0</v>
      </c>
      <c r="AA77" s="44">
        <v>0</v>
      </c>
      <c r="AB77" s="44">
        <v>0</v>
      </c>
      <c r="AC77" s="44">
        <v>0</v>
      </c>
      <c r="AD77" s="44">
        <v>0</v>
      </c>
      <c r="AE77" s="45"/>
      <c r="AF77" s="44">
        <v>0</v>
      </c>
      <c r="AG77" s="45"/>
      <c r="AH77" s="45"/>
      <c r="AI77" s="45"/>
      <c r="AJ77" s="44">
        <v>0</v>
      </c>
      <c r="AK77" s="45"/>
      <c r="AL77" s="45"/>
      <c r="AM77" s="45"/>
      <c r="AN77" s="44">
        <v>0</v>
      </c>
      <c r="AO77" s="45"/>
      <c r="AP77" s="44">
        <v>0</v>
      </c>
    </row>
    <row r="78" spans="1:42" ht="20.100000000000001" customHeight="1" x14ac:dyDescent="0.2">
      <c r="E78" s="6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row>
    <row r="79" spans="1:42" ht="20.100000000000001" customHeight="1" x14ac:dyDescent="0.2">
      <c r="C79" s="3" t="s">
        <v>129</v>
      </c>
      <c r="E79" s="62"/>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row>
    <row r="80" spans="1:42" ht="20.100000000000001" customHeight="1" x14ac:dyDescent="0.2">
      <c r="D80" s="2" t="s">
        <v>130</v>
      </c>
      <c r="E80" s="62"/>
      <c r="F80" s="37">
        <v>319</v>
      </c>
      <c r="G80" s="37"/>
      <c r="H80" s="37"/>
      <c r="I80" s="37"/>
      <c r="J80" s="37">
        <v>730</v>
      </c>
      <c r="K80" s="37">
        <v>23</v>
      </c>
      <c r="L80" s="37">
        <v>1</v>
      </c>
      <c r="M80" s="37"/>
      <c r="N80" s="37">
        <v>754</v>
      </c>
      <c r="O80" s="37"/>
      <c r="P80" s="37"/>
      <c r="Q80" s="37"/>
      <c r="R80" s="37">
        <v>0</v>
      </c>
      <c r="S80" s="37">
        <v>10</v>
      </c>
      <c r="T80" s="37">
        <v>345</v>
      </c>
      <c r="U80" s="37">
        <v>5</v>
      </c>
      <c r="V80" s="37">
        <v>61</v>
      </c>
      <c r="W80" s="37"/>
      <c r="X80" s="37">
        <v>82</v>
      </c>
      <c r="Y80" s="37">
        <v>48</v>
      </c>
      <c r="Z80" s="37">
        <v>28</v>
      </c>
      <c r="AA80" s="37">
        <v>81</v>
      </c>
      <c r="AB80" s="37">
        <v>0</v>
      </c>
      <c r="AC80" s="37">
        <v>2</v>
      </c>
      <c r="AD80" s="37">
        <v>91</v>
      </c>
      <c r="AE80" s="37"/>
      <c r="AF80" s="37">
        <v>753</v>
      </c>
      <c r="AG80" s="37"/>
      <c r="AH80" s="37"/>
      <c r="AI80" s="37"/>
      <c r="AJ80" s="37">
        <v>320</v>
      </c>
      <c r="AK80" s="37"/>
      <c r="AL80" s="37"/>
      <c r="AM80" s="37"/>
      <c r="AN80" s="37">
        <v>0</v>
      </c>
      <c r="AO80" s="37"/>
      <c r="AP80" s="37">
        <v>0</v>
      </c>
    </row>
    <row r="81" spans="1:42" ht="20.100000000000001" customHeight="1" x14ac:dyDescent="0.2">
      <c r="D81" s="38" t="s">
        <v>131</v>
      </c>
      <c r="E81" s="62"/>
      <c r="F81" s="39">
        <v>297</v>
      </c>
      <c r="G81" s="40"/>
      <c r="H81" s="40"/>
      <c r="I81" s="40"/>
      <c r="J81" s="39">
        <v>724</v>
      </c>
      <c r="K81" s="39">
        <v>22</v>
      </c>
      <c r="L81" s="39">
        <v>7</v>
      </c>
      <c r="M81" s="40"/>
      <c r="N81" s="39">
        <v>753</v>
      </c>
      <c r="O81" s="40"/>
      <c r="P81" s="40"/>
      <c r="Q81" s="40"/>
      <c r="R81" s="39">
        <v>0</v>
      </c>
      <c r="S81" s="39">
        <v>51</v>
      </c>
      <c r="T81" s="39">
        <v>262</v>
      </c>
      <c r="U81" s="39">
        <v>1</v>
      </c>
      <c r="V81" s="39">
        <v>10</v>
      </c>
      <c r="W81" s="40"/>
      <c r="X81" s="39">
        <v>169</v>
      </c>
      <c r="Y81" s="39">
        <v>0</v>
      </c>
      <c r="Z81" s="39">
        <v>26</v>
      </c>
      <c r="AA81" s="39">
        <v>56</v>
      </c>
      <c r="AB81" s="39">
        <v>0</v>
      </c>
      <c r="AC81" s="39">
        <v>0</v>
      </c>
      <c r="AD81" s="39">
        <v>226</v>
      </c>
      <c r="AE81" s="40"/>
      <c r="AF81" s="39">
        <v>801</v>
      </c>
      <c r="AG81" s="40"/>
      <c r="AH81" s="40"/>
      <c r="AI81" s="40"/>
      <c r="AJ81" s="39">
        <v>249</v>
      </c>
      <c r="AK81" s="40"/>
      <c r="AL81" s="40"/>
      <c r="AM81" s="40"/>
      <c r="AN81" s="39">
        <v>0</v>
      </c>
      <c r="AO81" s="40"/>
      <c r="AP81" s="39">
        <v>0</v>
      </c>
    </row>
    <row r="82" spans="1:42" ht="20.100000000000001" customHeight="1" x14ac:dyDescent="0.2">
      <c r="D82" s="2" t="s">
        <v>132</v>
      </c>
      <c r="E82" s="62"/>
      <c r="F82" s="37">
        <v>122</v>
      </c>
      <c r="G82" s="37"/>
      <c r="H82" s="37"/>
      <c r="I82" s="37"/>
      <c r="J82" s="37">
        <v>731</v>
      </c>
      <c r="K82" s="37">
        <v>66</v>
      </c>
      <c r="L82" s="37">
        <v>8</v>
      </c>
      <c r="M82" s="37"/>
      <c r="N82" s="37">
        <v>805</v>
      </c>
      <c r="O82" s="37"/>
      <c r="P82" s="37"/>
      <c r="Q82" s="37"/>
      <c r="R82" s="37">
        <v>0</v>
      </c>
      <c r="S82" s="37">
        <v>176</v>
      </c>
      <c r="T82" s="37">
        <v>271</v>
      </c>
      <c r="U82" s="37">
        <v>0</v>
      </c>
      <c r="V82" s="37">
        <v>26</v>
      </c>
      <c r="W82" s="37"/>
      <c r="X82" s="37">
        <v>88</v>
      </c>
      <c r="Y82" s="37">
        <v>14</v>
      </c>
      <c r="Z82" s="37">
        <v>15</v>
      </c>
      <c r="AA82" s="37">
        <v>8</v>
      </c>
      <c r="AB82" s="37">
        <v>0</v>
      </c>
      <c r="AC82" s="37">
        <v>0</v>
      </c>
      <c r="AD82" s="37">
        <v>165</v>
      </c>
      <c r="AE82" s="37"/>
      <c r="AF82" s="37">
        <v>763</v>
      </c>
      <c r="AG82" s="37"/>
      <c r="AH82" s="37"/>
      <c r="AI82" s="37"/>
      <c r="AJ82" s="37">
        <v>164</v>
      </c>
      <c r="AK82" s="37"/>
      <c r="AL82" s="37"/>
      <c r="AM82" s="37"/>
      <c r="AN82" s="37">
        <v>0</v>
      </c>
      <c r="AO82" s="37"/>
      <c r="AP82" s="37">
        <v>0</v>
      </c>
    </row>
    <row r="83" spans="1:42" ht="20.100000000000001" customHeight="1" x14ac:dyDescent="0.2">
      <c r="D83" s="38" t="s">
        <v>133</v>
      </c>
      <c r="E83" s="62"/>
      <c r="F83" s="39">
        <v>287</v>
      </c>
      <c r="G83" s="40"/>
      <c r="H83" s="40"/>
      <c r="I83" s="40"/>
      <c r="J83" s="39">
        <v>731</v>
      </c>
      <c r="K83" s="39">
        <v>22</v>
      </c>
      <c r="L83" s="39">
        <v>4</v>
      </c>
      <c r="M83" s="40"/>
      <c r="N83" s="39">
        <v>757</v>
      </c>
      <c r="O83" s="40"/>
      <c r="P83" s="40"/>
      <c r="Q83" s="40"/>
      <c r="R83" s="39">
        <v>0</v>
      </c>
      <c r="S83" s="39">
        <v>38</v>
      </c>
      <c r="T83" s="39">
        <v>316</v>
      </c>
      <c r="U83" s="39">
        <v>0</v>
      </c>
      <c r="V83" s="39">
        <v>54</v>
      </c>
      <c r="W83" s="40"/>
      <c r="X83" s="39">
        <v>154</v>
      </c>
      <c r="Y83" s="39">
        <v>17</v>
      </c>
      <c r="Z83" s="39">
        <v>30</v>
      </c>
      <c r="AA83" s="39">
        <v>77</v>
      </c>
      <c r="AB83" s="39">
        <v>0</v>
      </c>
      <c r="AC83" s="39">
        <v>0</v>
      </c>
      <c r="AD83" s="39">
        <v>98</v>
      </c>
      <c r="AE83" s="40"/>
      <c r="AF83" s="39">
        <v>784</v>
      </c>
      <c r="AG83" s="40"/>
      <c r="AH83" s="40"/>
      <c r="AI83" s="40"/>
      <c r="AJ83" s="39">
        <v>260</v>
      </c>
      <c r="AK83" s="40"/>
      <c r="AL83" s="40"/>
      <c r="AM83" s="40"/>
      <c r="AN83" s="39">
        <v>0</v>
      </c>
      <c r="AO83" s="40"/>
      <c r="AP83" s="39">
        <v>0</v>
      </c>
    </row>
    <row r="84" spans="1:42" ht="20.100000000000001" customHeight="1" x14ac:dyDescent="0.2">
      <c r="D84" s="2" t="s">
        <v>134</v>
      </c>
      <c r="E84" s="62"/>
      <c r="F84" s="37">
        <v>406</v>
      </c>
      <c r="G84" s="37"/>
      <c r="H84" s="37"/>
      <c r="I84" s="37"/>
      <c r="J84" s="37">
        <v>729</v>
      </c>
      <c r="K84" s="37">
        <v>42</v>
      </c>
      <c r="L84" s="37">
        <v>1</v>
      </c>
      <c r="M84" s="37"/>
      <c r="N84" s="37">
        <v>772</v>
      </c>
      <c r="O84" s="37"/>
      <c r="P84" s="37"/>
      <c r="Q84" s="37"/>
      <c r="R84" s="37">
        <v>0</v>
      </c>
      <c r="S84" s="37">
        <v>99</v>
      </c>
      <c r="T84" s="37">
        <v>261</v>
      </c>
      <c r="U84" s="37">
        <v>0</v>
      </c>
      <c r="V84" s="37">
        <v>54</v>
      </c>
      <c r="W84" s="37"/>
      <c r="X84" s="37">
        <v>136</v>
      </c>
      <c r="Y84" s="37">
        <v>1</v>
      </c>
      <c r="Z84" s="37">
        <v>9</v>
      </c>
      <c r="AA84" s="37">
        <v>159</v>
      </c>
      <c r="AB84" s="37">
        <v>0</v>
      </c>
      <c r="AC84" s="37">
        <v>1</v>
      </c>
      <c r="AD84" s="37">
        <v>87</v>
      </c>
      <c r="AE84" s="37"/>
      <c r="AF84" s="37">
        <v>807</v>
      </c>
      <c r="AG84" s="37"/>
      <c r="AH84" s="37"/>
      <c r="AI84" s="37"/>
      <c r="AJ84" s="37">
        <v>371</v>
      </c>
      <c r="AK84" s="37"/>
      <c r="AL84" s="37"/>
      <c r="AM84" s="37"/>
      <c r="AN84" s="37">
        <v>0</v>
      </c>
      <c r="AO84" s="37"/>
      <c r="AP84" s="37">
        <v>0</v>
      </c>
    </row>
    <row r="85" spans="1:42" ht="20.100000000000001" customHeight="1" x14ac:dyDescent="0.2">
      <c r="D85" s="38" t="s">
        <v>135</v>
      </c>
      <c r="E85" s="62"/>
      <c r="F85" s="39">
        <v>441</v>
      </c>
      <c r="G85" s="40"/>
      <c r="H85" s="40"/>
      <c r="I85" s="40"/>
      <c r="J85" s="39">
        <v>733</v>
      </c>
      <c r="K85" s="39">
        <v>15</v>
      </c>
      <c r="L85" s="39">
        <v>2</v>
      </c>
      <c r="M85" s="40"/>
      <c r="N85" s="39">
        <v>750</v>
      </c>
      <c r="O85" s="40"/>
      <c r="P85" s="40"/>
      <c r="Q85" s="40"/>
      <c r="R85" s="39">
        <v>1</v>
      </c>
      <c r="S85" s="39">
        <v>29</v>
      </c>
      <c r="T85" s="39">
        <v>121</v>
      </c>
      <c r="U85" s="39">
        <v>0</v>
      </c>
      <c r="V85" s="39">
        <v>1</v>
      </c>
      <c r="W85" s="40"/>
      <c r="X85" s="39">
        <v>136</v>
      </c>
      <c r="Y85" s="39">
        <v>16</v>
      </c>
      <c r="Z85" s="39">
        <v>25</v>
      </c>
      <c r="AA85" s="39">
        <v>244</v>
      </c>
      <c r="AB85" s="39">
        <v>0</v>
      </c>
      <c r="AC85" s="39">
        <v>0</v>
      </c>
      <c r="AD85" s="39">
        <v>158</v>
      </c>
      <c r="AE85" s="40"/>
      <c r="AF85" s="39">
        <v>731</v>
      </c>
      <c r="AG85" s="40"/>
      <c r="AH85" s="40"/>
      <c r="AI85" s="40"/>
      <c r="AJ85" s="39">
        <v>460</v>
      </c>
      <c r="AK85" s="40"/>
      <c r="AL85" s="40"/>
      <c r="AM85" s="40"/>
      <c r="AN85" s="39">
        <v>0</v>
      </c>
      <c r="AO85" s="40"/>
      <c r="AP85" s="39">
        <v>0</v>
      </c>
    </row>
    <row r="86" spans="1:42" ht="20.100000000000001" customHeight="1" x14ac:dyDescent="0.2">
      <c r="D86" s="2" t="s">
        <v>136</v>
      </c>
      <c r="E86" s="62"/>
      <c r="F86" s="37">
        <v>431</v>
      </c>
      <c r="G86" s="37"/>
      <c r="H86" s="37"/>
      <c r="I86" s="37"/>
      <c r="J86" s="37">
        <v>732</v>
      </c>
      <c r="K86" s="37">
        <v>34</v>
      </c>
      <c r="L86" s="37">
        <v>5</v>
      </c>
      <c r="M86" s="37"/>
      <c r="N86" s="37">
        <v>771</v>
      </c>
      <c r="O86" s="37"/>
      <c r="P86" s="37"/>
      <c r="Q86" s="37"/>
      <c r="R86" s="37">
        <v>0</v>
      </c>
      <c r="S86" s="37">
        <v>50</v>
      </c>
      <c r="T86" s="37">
        <v>253</v>
      </c>
      <c r="U86" s="37">
        <v>5</v>
      </c>
      <c r="V86" s="37">
        <v>56</v>
      </c>
      <c r="W86" s="37"/>
      <c r="X86" s="37">
        <v>143</v>
      </c>
      <c r="Y86" s="37">
        <v>0</v>
      </c>
      <c r="Z86" s="37">
        <v>22</v>
      </c>
      <c r="AA86" s="37">
        <v>141</v>
      </c>
      <c r="AB86" s="37">
        <v>0</v>
      </c>
      <c r="AC86" s="37">
        <v>0</v>
      </c>
      <c r="AD86" s="37">
        <v>125</v>
      </c>
      <c r="AE86" s="37"/>
      <c r="AF86" s="37">
        <v>795</v>
      </c>
      <c r="AG86" s="37"/>
      <c r="AH86" s="37"/>
      <c r="AI86" s="37"/>
      <c r="AJ86" s="37">
        <v>407</v>
      </c>
      <c r="AK86" s="37"/>
      <c r="AL86" s="37"/>
      <c r="AM86" s="37"/>
      <c r="AN86" s="37">
        <v>0</v>
      </c>
      <c r="AO86" s="37"/>
      <c r="AP86" s="37">
        <v>0</v>
      </c>
    </row>
    <row r="87" spans="1:42" ht="20.100000000000001" customHeight="1" x14ac:dyDescent="0.2">
      <c r="D87" s="38" t="s">
        <v>137</v>
      </c>
      <c r="E87" s="62"/>
      <c r="F87" s="39">
        <v>353</v>
      </c>
      <c r="G87" s="40"/>
      <c r="H87" s="40"/>
      <c r="I87" s="40"/>
      <c r="J87" s="39">
        <v>728</v>
      </c>
      <c r="K87" s="39">
        <v>13</v>
      </c>
      <c r="L87" s="39">
        <v>10</v>
      </c>
      <c r="M87" s="40"/>
      <c r="N87" s="39">
        <v>751</v>
      </c>
      <c r="O87" s="40"/>
      <c r="P87" s="40"/>
      <c r="Q87" s="40"/>
      <c r="R87" s="39">
        <v>0</v>
      </c>
      <c r="S87" s="39">
        <v>40</v>
      </c>
      <c r="T87" s="39">
        <v>72</v>
      </c>
      <c r="U87" s="39">
        <v>0</v>
      </c>
      <c r="V87" s="39">
        <v>109</v>
      </c>
      <c r="W87" s="40"/>
      <c r="X87" s="39">
        <v>237</v>
      </c>
      <c r="Y87" s="39">
        <v>4</v>
      </c>
      <c r="Z87" s="39">
        <v>47</v>
      </c>
      <c r="AA87" s="39">
        <v>74</v>
      </c>
      <c r="AB87" s="39">
        <v>0</v>
      </c>
      <c r="AC87" s="39">
        <v>0</v>
      </c>
      <c r="AD87" s="39">
        <v>159</v>
      </c>
      <c r="AE87" s="40"/>
      <c r="AF87" s="39">
        <v>742</v>
      </c>
      <c r="AG87" s="40"/>
      <c r="AH87" s="40"/>
      <c r="AI87" s="40"/>
      <c r="AJ87" s="39">
        <v>362</v>
      </c>
      <c r="AK87" s="40"/>
      <c r="AL87" s="40"/>
      <c r="AM87" s="40"/>
      <c r="AN87" s="39">
        <v>0</v>
      </c>
      <c r="AO87" s="40"/>
      <c r="AP87" s="39">
        <v>0</v>
      </c>
    </row>
    <row r="88" spans="1:42" ht="20.100000000000001" customHeight="1" x14ac:dyDescent="0.2">
      <c r="D88" s="2" t="s">
        <v>138</v>
      </c>
      <c r="E88" s="62"/>
      <c r="F88" s="37">
        <v>387</v>
      </c>
      <c r="G88" s="37"/>
      <c r="H88" s="37"/>
      <c r="I88" s="37"/>
      <c r="J88" s="37">
        <v>731</v>
      </c>
      <c r="K88" s="37">
        <v>33</v>
      </c>
      <c r="L88" s="37">
        <v>2</v>
      </c>
      <c r="M88" s="37"/>
      <c r="N88" s="37">
        <v>766</v>
      </c>
      <c r="O88" s="37"/>
      <c r="P88" s="37"/>
      <c r="Q88" s="37"/>
      <c r="R88" s="37">
        <v>1</v>
      </c>
      <c r="S88" s="37">
        <v>3</v>
      </c>
      <c r="T88" s="37">
        <v>306</v>
      </c>
      <c r="U88" s="37">
        <v>0</v>
      </c>
      <c r="V88" s="37">
        <v>62</v>
      </c>
      <c r="W88" s="37"/>
      <c r="X88" s="37">
        <v>142</v>
      </c>
      <c r="Y88" s="37">
        <v>2</v>
      </c>
      <c r="Z88" s="37">
        <v>23</v>
      </c>
      <c r="AA88" s="37">
        <v>152</v>
      </c>
      <c r="AB88" s="37">
        <v>0</v>
      </c>
      <c r="AC88" s="37">
        <v>0</v>
      </c>
      <c r="AD88" s="37">
        <v>98</v>
      </c>
      <c r="AE88" s="37"/>
      <c r="AF88" s="37">
        <v>789</v>
      </c>
      <c r="AG88" s="37"/>
      <c r="AH88" s="37"/>
      <c r="AI88" s="37"/>
      <c r="AJ88" s="37">
        <v>364</v>
      </c>
      <c r="AK88" s="37"/>
      <c r="AL88" s="37"/>
      <c r="AM88" s="37"/>
      <c r="AN88" s="37">
        <v>0</v>
      </c>
      <c r="AO88" s="37"/>
      <c r="AP88" s="37">
        <v>0</v>
      </c>
    </row>
    <row r="89" spans="1:42" ht="20.100000000000001" customHeight="1" x14ac:dyDescent="0.2">
      <c r="D89" s="38" t="s">
        <v>139</v>
      </c>
      <c r="E89" s="62"/>
      <c r="F89" s="39">
        <v>398</v>
      </c>
      <c r="G89" s="40"/>
      <c r="H89" s="40"/>
      <c r="I89" s="40"/>
      <c r="J89" s="39">
        <v>730</v>
      </c>
      <c r="K89" s="39">
        <v>38</v>
      </c>
      <c r="L89" s="39">
        <v>3</v>
      </c>
      <c r="M89" s="40"/>
      <c r="N89" s="39">
        <v>771</v>
      </c>
      <c r="O89" s="40"/>
      <c r="P89" s="40"/>
      <c r="Q89" s="40"/>
      <c r="R89" s="39">
        <v>0</v>
      </c>
      <c r="S89" s="39">
        <v>36</v>
      </c>
      <c r="T89" s="39">
        <v>409</v>
      </c>
      <c r="U89" s="39">
        <v>0</v>
      </c>
      <c r="V89" s="39">
        <v>49</v>
      </c>
      <c r="W89" s="40"/>
      <c r="X89" s="39">
        <v>162</v>
      </c>
      <c r="Y89" s="39">
        <v>21</v>
      </c>
      <c r="Z89" s="39">
        <v>34</v>
      </c>
      <c r="AA89" s="39">
        <v>113</v>
      </c>
      <c r="AB89" s="39">
        <v>0</v>
      </c>
      <c r="AC89" s="39">
        <v>0</v>
      </c>
      <c r="AD89" s="39">
        <v>115</v>
      </c>
      <c r="AE89" s="40"/>
      <c r="AF89" s="39">
        <v>939</v>
      </c>
      <c r="AG89" s="40"/>
      <c r="AH89" s="40"/>
      <c r="AI89" s="40"/>
      <c r="AJ89" s="39">
        <v>230</v>
      </c>
      <c r="AK89" s="40"/>
      <c r="AL89" s="40"/>
      <c r="AM89" s="40"/>
      <c r="AN89" s="39">
        <v>0</v>
      </c>
      <c r="AO89" s="40"/>
      <c r="AP89" s="39">
        <v>0</v>
      </c>
    </row>
    <row r="90" spans="1:42" ht="20.100000000000001" customHeight="1" x14ac:dyDescent="0.2">
      <c r="D90" s="2" t="s">
        <v>140</v>
      </c>
      <c r="E90" s="62"/>
      <c r="F90" s="37">
        <v>304</v>
      </c>
      <c r="G90" s="37"/>
      <c r="H90" s="37"/>
      <c r="I90" s="37"/>
      <c r="J90" s="37">
        <v>731</v>
      </c>
      <c r="K90" s="37">
        <v>15</v>
      </c>
      <c r="L90" s="37">
        <v>7</v>
      </c>
      <c r="M90" s="37"/>
      <c r="N90" s="37">
        <v>753</v>
      </c>
      <c r="O90" s="37"/>
      <c r="P90" s="37"/>
      <c r="Q90" s="37"/>
      <c r="R90" s="37">
        <v>0</v>
      </c>
      <c r="S90" s="37">
        <v>1</v>
      </c>
      <c r="T90" s="37">
        <v>389</v>
      </c>
      <c r="U90" s="37">
        <v>0</v>
      </c>
      <c r="V90" s="37">
        <v>53</v>
      </c>
      <c r="W90" s="37"/>
      <c r="X90" s="37">
        <v>65</v>
      </c>
      <c r="Y90" s="37">
        <v>35</v>
      </c>
      <c r="Z90" s="37">
        <v>16</v>
      </c>
      <c r="AA90" s="37">
        <v>106</v>
      </c>
      <c r="AB90" s="37">
        <v>0</v>
      </c>
      <c r="AC90" s="37">
        <v>0</v>
      </c>
      <c r="AD90" s="37">
        <v>125</v>
      </c>
      <c r="AE90" s="37"/>
      <c r="AF90" s="37">
        <v>790</v>
      </c>
      <c r="AG90" s="37"/>
      <c r="AH90" s="37"/>
      <c r="AI90" s="37"/>
      <c r="AJ90" s="37">
        <v>267</v>
      </c>
      <c r="AK90" s="37"/>
      <c r="AL90" s="37"/>
      <c r="AM90" s="37"/>
      <c r="AN90" s="37">
        <v>0</v>
      </c>
      <c r="AO90" s="37"/>
      <c r="AP90" s="37">
        <v>0</v>
      </c>
    </row>
    <row r="91" spans="1:42" ht="20.100000000000001" customHeight="1" x14ac:dyDescent="0.2">
      <c r="D91" s="38" t="s">
        <v>141</v>
      </c>
      <c r="E91" s="62"/>
      <c r="F91" s="39">
        <v>274</v>
      </c>
      <c r="G91" s="40"/>
      <c r="H91" s="40"/>
      <c r="I91" s="40"/>
      <c r="J91" s="39">
        <v>737</v>
      </c>
      <c r="K91" s="39">
        <v>30</v>
      </c>
      <c r="L91" s="39">
        <v>0</v>
      </c>
      <c r="M91" s="40"/>
      <c r="N91" s="39">
        <v>767</v>
      </c>
      <c r="O91" s="40"/>
      <c r="P91" s="40"/>
      <c r="Q91" s="40"/>
      <c r="R91" s="39">
        <v>0</v>
      </c>
      <c r="S91" s="39">
        <v>113</v>
      </c>
      <c r="T91" s="39">
        <v>228</v>
      </c>
      <c r="U91" s="39">
        <v>19</v>
      </c>
      <c r="V91" s="39">
        <v>37</v>
      </c>
      <c r="W91" s="40"/>
      <c r="X91" s="39">
        <v>142</v>
      </c>
      <c r="Y91" s="39">
        <v>7</v>
      </c>
      <c r="Z91" s="39">
        <v>46</v>
      </c>
      <c r="AA91" s="39">
        <v>64</v>
      </c>
      <c r="AB91" s="39">
        <v>0</v>
      </c>
      <c r="AC91" s="39">
        <v>0</v>
      </c>
      <c r="AD91" s="39">
        <v>171</v>
      </c>
      <c r="AE91" s="40"/>
      <c r="AF91" s="39">
        <v>827</v>
      </c>
      <c r="AG91" s="40"/>
      <c r="AH91" s="40"/>
      <c r="AI91" s="40"/>
      <c r="AJ91" s="39">
        <v>214</v>
      </c>
      <c r="AK91" s="40"/>
      <c r="AL91" s="40"/>
      <c r="AM91" s="40"/>
      <c r="AN91" s="39">
        <v>0</v>
      </c>
      <c r="AO91" s="40"/>
      <c r="AP91" s="39">
        <v>0</v>
      </c>
    </row>
    <row r="92" spans="1:42" ht="20.100000000000001" customHeight="1" x14ac:dyDescent="0.2">
      <c r="D92" s="2" t="s">
        <v>142</v>
      </c>
      <c r="E92" s="62"/>
      <c r="F92" s="37">
        <v>355</v>
      </c>
      <c r="G92" s="37"/>
      <c r="H92" s="37"/>
      <c r="I92" s="37"/>
      <c r="J92" s="37">
        <v>734</v>
      </c>
      <c r="K92" s="37">
        <v>35</v>
      </c>
      <c r="L92" s="37">
        <v>1</v>
      </c>
      <c r="M92" s="37"/>
      <c r="N92" s="37">
        <v>770</v>
      </c>
      <c r="O92" s="37"/>
      <c r="P92" s="37"/>
      <c r="Q92" s="37"/>
      <c r="R92" s="37">
        <v>0</v>
      </c>
      <c r="S92" s="37">
        <v>68</v>
      </c>
      <c r="T92" s="37">
        <v>333</v>
      </c>
      <c r="U92" s="37">
        <v>0</v>
      </c>
      <c r="V92" s="37">
        <v>46</v>
      </c>
      <c r="W92" s="37"/>
      <c r="X92" s="37">
        <v>96</v>
      </c>
      <c r="Y92" s="37">
        <v>0</v>
      </c>
      <c r="Z92" s="37">
        <v>14</v>
      </c>
      <c r="AA92" s="37">
        <v>129</v>
      </c>
      <c r="AB92" s="37">
        <v>0</v>
      </c>
      <c r="AC92" s="37">
        <v>0</v>
      </c>
      <c r="AD92" s="37">
        <v>76</v>
      </c>
      <c r="AE92" s="37"/>
      <c r="AF92" s="37">
        <v>762</v>
      </c>
      <c r="AG92" s="37"/>
      <c r="AH92" s="37"/>
      <c r="AI92" s="37"/>
      <c r="AJ92" s="37">
        <v>363</v>
      </c>
      <c r="AK92" s="37"/>
      <c r="AL92" s="37"/>
      <c r="AM92" s="37"/>
      <c r="AN92" s="37">
        <v>0</v>
      </c>
      <c r="AO92" s="37"/>
      <c r="AP92" s="37">
        <v>0</v>
      </c>
    </row>
    <row r="93" spans="1:42" ht="20.100000000000001" customHeight="1" x14ac:dyDescent="0.2">
      <c r="D93" s="38" t="s">
        <v>143</v>
      </c>
      <c r="E93" s="62"/>
      <c r="F93" s="39">
        <v>0</v>
      </c>
      <c r="G93" s="40"/>
      <c r="H93" s="40"/>
      <c r="I93" s="40"/>
      <c r="J93" s="39">
        <v>1131</v>
      </c>
      <c r="K93" s="39">
        <v>68</v>
      </c>
      <c r="L93" s="39">
        <v>0</v>
      </c>
      <c r="M93" s="40"/>
      <c r="N93" s="39">
        <v>1199</v>
      </c>
      <c r="O93" s="40"/>
      <c r="P93" s="40"/>
      <c r="Q93" s="40"/>
      <c r="R93" s="39">
        <v>1</v>
      </c>
      <c r="S93" s="39">
        <v>266</v>
      </c>
      <c r="T93" s="39">
        <v>327</v>
      </c>
      <c r="U93" s="39">
        <v>7</v>
      </c>
      <c r="V93" s="39">
        <v>48</v>
      </c>
      <c r="W93" s="40"/>
      <c r="X93" s="39">
        <v>90</v>
      </c>
      <c r="Y93" s="39">
        <v>0</v>
      </c>
      <c r="Z93" s="39">
        <v>6</v>
      </c>
      <c r="AA93" s="39">
        <v>3</v>
      </c>
      <c r="AB93" s="39">
        <v>0</v>
      </c>
      <c r="AC93" s="39">
        <v>0</v>
      </c>
      <c r="AD93" s="39">
        <v>99</v>
      </c>
      <c r="AE93" s="40"/>
      <c r="AF93" s="39">
        <v>847</v>
      </c>
      <c r="AG93" s="40"/>
      <c r="AH93" s="40"/>
      <c r="AI93" s="40"/>
      <c r="AJ93" s="39">
        <v>352</v>
      </c>
      <c r="AK93" s="40"/>
      <c r="AL93" s="40"/>
      <c r="AM93" s="40"/>
      <c r="AN93" s="39">
        <v>0</v>
      </c>
      <c r="AO93" s="40"/>
      <c r="AP93" s="39">
        <v>0</v>
      </c>
    </row>
    <row r="94" spans="1:42" ht="20.100000000000001" customHeight="1" x14ac:dyDescent="0.2">
      <c r="E94" s="6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row>
    <row r="95" spans="1:42" s="1" customFormat="1" ht="20.100000000000001" customHeight="1" x14ac:dyDescent="0.2">
      <c r="A95" s="3"/>
      <c r="B95" s="6"/>
      <c r="C95" s="42" t="s">
        <v>144</v>
      </c>
      <c r="D95" s="42"/>
      <c r="E95" s="62"/>
      <c r="F95" s="44">
        <v>4374</v>
      </c>
      <c r="G95" s="45"/>
      <c r="H95" s="45"/>
      <c r="I95" s="45"/>
      <c r="J95" s="44">
        <v>10632</v>
      </c>
      <c r="K95" s="44">
        <v>456</v>
      </c>
      <c r="L95" s="44">
        <v>51</v>
      </c>
      <c r="M95" s="45"/>
      <c r="N95" s="44">
        <v>11139</v>
      </c>
      <c r="O95" s="45"/>
      <c r="P95" s="45"/>
      <c r="Q95" s="45"/>
      <c r="R95" s="44">
        <v>3</v>
      </c>
      <c r="S95" s="44">
        <v>980</v>
      </c>
      <c r="T95" s="44">
        <v>3893</v>
      </c>
      <c r="U95" s="44">
        <v>37</v>
      </c>
      <c r="V95" s="44">
        <v>666</v>
      </c>
      <c r="W95" s="45"/>
      <c r="X95" s="44">
        <v>1842</v>
      </c>
      <c r="Y95" s="44">
        <v>165</v>
      </c>
      <c r="Z95" s="44">
        <v>341</v>
      </c>
      <c r="AA95" s="44">
        <v>1407</v>
      </c>
      <c r="AB95" s="44">
        <v>0</v>
      </c>
      <c r="AC95" s="44">
        <v>3</v>
      </c>
      <c r="AD95" s="44">
        <v>1793</v>
      </c>
      <c r="AE95" s="45"/>
      <c r="AF95" s="44">
        <v>11130</v>
      </c>
      <c r="AG95" s="45"/>
      <c r="AH95" s="45"/>
      <c r="AI95" s="45"/>
      <c r="AJ95" s="44">
        <v>4383</v>
      </c>
      <c r="AK95" s="45"/>
      <c r="AL95" s="45"/>
      <c r="AM95" s="45"/>
      <c r="AN95" s="44">
        <v>0</v>
      </c>
      <c r="AO95" s="45"/>
      <c r="AP95" s="44">
        <v>0</v>
      </c>
    </row>
    <row r="96" spans="1:42" ht="20.100000000000001" customHeight="1" x14ac:dyDescent="0.2">
      <c r="E96" s="6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row>
    <row r="97" spans="1:42" ht="20.100000000000001" customHeight="1" x14ac:dyDescent="0.2">
      <c r="C97" s="3" t="s">
        <v>145</v>
      </c>
      <c r="E97" s="62"/>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row>
    <row r="98" spans="1:42" ht="20.100000000000001" customHeight="1" x14ac:dyDescent="0.2">
      <c r="D98" s="2" t="s">
        <v>146</v>
      </c>
      <c r="E98" s="62"/>
      <c r="F98" s="37">
        <v>0</v>
      </c>
      <c r="G98" s="37"/>
      <c r="H98" s="37"/>
      <c r="I98" s="37"/>
      <c r="J98" s="37">
        <v>0</v>
      </c>
      <c r="K98" s="37">
        <v>0</v>
      </c>
      <c r="L98" s="37">
        <v>0</v>
      </c>
      <c r="M98" s="37"/>
      <c r="N98" s="37">
        <v>0</v>
      </c>
      <c r="O98" s="37"/>
      <c r="P98" s="37"/>
      <c r="Q98" s="37"/>
      <c r="R98" s="37">
        <v>0</v>
      </c>
      <c r="S98" s="37">
        <v>0</v>
      </c>
      <c r="T98" s="37">
        <v>0</v>
      </c>
      <c r="U98" s="37">
        <v>0</v>
      </c>
      <c r="V98" s="37">
        <v>0</v>
      </c>
      <c r="W98" s="37"/>
      <c r="X98" s="37">
        <v>0</v>
      </c>
      <c r="Y98" s="37">
        <v>0</v>
      </c>
      <c r="Z98" s="37">
        <v>0</v>
      </c>
      <c r="AA98" s="37">
        <v>0</v>
      </c>
      <c r="AB98" s="37">
        <v>0</v>
      </c>
      <c r="AC98" s="37">
        <v>0</v>
      </c>
      <c r="AD98" s="37">
        <v>0</v>
      </c>
      <c r="AE98" s="37"/>
      <c r="AF98" s="37">
        <v>0</v>
      </c>
      <c r="AG98" s="37"/>
      <c r="AH98" s="37"/>
      <c r="AI98" s="37"/>
      <c r="AJ98" s="37">
        <v>0</v>
      </c>
      <c r="AK98" s="37"/>
      <c r="AL98" s="37"/>
      <c r="AM98" s="37"/>
      <c r="AN98" s="37">
        <v>0</v>
      </c>
      <c r="AO98" s="37"/>
      <c r="AP98" s="37">
        <v>0</v>
      </c>
    </row>
    <row r="99" spans="1:42" ht="20.100000000000001" customHeight="1" x14ac:dyDescent="0.2">
      <c r="D99" s="38" t="s">
        <v>147</v>
      </c>
      <c r="E99" s="62"/>
      <c r="F99" s="39">
        <v>0</v>
      </c>
      <c r="G99" s="40"/>
      <c r="H99" s="40"/>
      <c r="I99" s="40"/>
      <c r="J99" s="39">
        <v>0</v>
      </c>
      <c r="K99" s="39">
        <v>0</v>
      </c>
      <c r="L99" s="39">
        <v>0</v>
      </c>
      <c r="M99" s="40"/>
      <c r="N99" s="39">
        <v>0</v>
      </c>
      <c r="O99" s="40"/>
      <c r="P99" s="40"/>
      <c r="Q99" s="40"/>
      <c r="R99" s="39">
        <v>0</v>
      </c>
      <c r="S99" s="39">
        <v>0</v>
      </c>
      <c r="T99" s="39">
        <v>0</v>
      </c>
      <c r="U99" s="39">
        <v>0</v>
      </c>
      <c r="V99" s="39">
        <v>0</v>
      </c>
      <c r="W99" s="40"/>
      <c r="X99" s="39">
        <v>0</v>
      </c>
      <c r="Y99" s="39">
        <v>0</v>
      </c>
      <c r="Z99" s="39">
        <v>0</v>
      </c>
      <c r="AA99" s="39">
        <v>0</v>
      </c>
      <c r="AB99" s="39">
        <v>0</v>
      </c>
      <c r="AC99" s="39">
        <v>0</v>
      </c>
      <c r="AD99" s="39">
        <v>0</v>
      </c>
      <c r="AE99" s="40"/>
      <c r="AF99" s="39">
        <v>0</v>
      </c>
      <c r="AG99" s="40"/>
      <c r="AH99" s="40"/>
      <c r="AI99" s="40"/>
      <c r="AJ99" s="39">
        <v>0</v>
      </c>
      <c r="AK99" s="40"/>
      <c r="AL99" s="40"/>
      <c r="AM99" s="40"/>
      <c r="AN99" s="39">
        <v>0</v>
      </c>
      <c r="AO99" s="40"/>
      <c r="AP99" s="39">
        <v>0</v>
      </c>
    </row>
    <row r="100" spans="1:42" ht="20.100000000000001" customHeight="1" x14ac:dyDescent="0.2">
      <c r="D100" s="2" t="s">
        <v>148</v>
      </c>
      <c r="E100" s="62"/>
      <c r="F100" s="37">
        <v>0</v>
      </c>
      <c r="G100" s="37"/>
      <c r="H100" s="37"/>
      <c r="I100" s="37"/>
      <c r="J100" s="37">
        <v>0</v>
      </c>
      <c r="K100" s="37">
        <v>0</v>
      </c>
      <c r="L100" s="37">
        <v>0</v>
      </c>
      <c r="M100" s="37"/>
      <c r="N100" s="37">
        <v>0</v>
      </c>
      <c r="O100" s="37"/>
      <c r="P100" s="37"/>
      <c r="Q100" s="37"/>
      <c r="R100" s="37">
        <v>0</v>
      </c>
      <c r="S100" s="37">
        <v>0</v>
      </c>
      <c r="T100" s="37">
        <v>0</v>
      </c>
      <c r="U100" s="37">
        <v>0</v>
      </c>
      <c r="V100" s="37">
        <v>0</v>
      </c>
      <c r="W100" s="37"/>
      <c r="X100" s="37">
        <v>0</v>
      </c>
      <c r="Y100" s="37">
        <v>0</v>
      </c>
      <c r="Z100" s="37">
        <v>0</v>
      </c>
      <c r="AA100" s="37">
        <v>0</v>
      </c>
      <c r="AB100" s="37">
        <v>0</v>
      </c>
      <c r="AC100" s="37">
        <v>0</v>
      </c>
      <c r="AD100" s="37">
        <v>0</v>
      </c>
      <c r="AE100" s="37"/>
      <c r="AF100" s="37">
        <v>0</v>
      </c>
      <c r="AG100" s="37"/>
      <c r="AH100" s="37"/>
      <c r="AI100" s="37"/>
      <c r="AJ100" s="37">
        <v>0</v>
      </c>
      <c r="AK100" s="37"/>
      <c r="AL100" s="37"/>
      <c r="AM100" s="37"/>
      <c r="AN100" s="37">
        <v>0</v>
      </c>
      <c r="AO100" s="37"/>
      <c r="AP100" s="37">
        <v>0</v>
      </c>
    </row>
    <row r="101" spans="1:42" ht="20.100000000000001" customHeight="1" x14ac:dyDescent="0.2">
      <c r="D101" s="38" t="s">
        <v>149</v>
      </c>
      <c r="E101" s="62"/>
      <c r="F101" s="39">
        <v>0</v>
      </c>
      <c r="G101" s="40"/>
      <c r="H101" s="40"/>
      <c r="I101" s="40"/>
      <c r="J101" s="39">
        <v>0</v>
      </c>
      <c r="K101" s="39">
        <v>0</v>
      </c>
      <c r="L101" s="39">
        <v>0</v>
      </c>
      <c r="M101" s="40"/>
      <c r="N101" s="39">
        <v>0</v>
      </c>
      <c r="O101" s="40"/>
      <c r="P101" s="40"/>
      <c r="Q101" s="40"/>
      <c r="R101" s="39">
        <v>0</v>
      </c>
      <c r="S101" s="39">
        <v>0</v>
      </c>
      <c r="T101" s="39">
        <v>0</v>
      </c>
      <c r="U101" s="39">
        <v>0</v>
      </c>
      <c r="V101" s="39">
        <v>0</v>
      </c>
      <c r="W101" s="40"/>
      <c r="X101" s="39">
        <v>0</v>
      </c>
      <c r="Y101" s="39">
        <v>0</v>
      </c>
      <c r="Z101" s="39">
        <v>0</v>
      </c>
      <c r="AA101" s="39">
        <v>0</v>
      </c>
      <c r="AB101" s="39">
        <v>0</v>
      </c>
      <c r="AC101" s="39">
        <v>0</v>
      </c>
      <c r="AD101" s="39">
        <v>0</v>
      </c>
      <c r="AE101" s="40"/>
      <c r="AF101" s="39">
        <v>0</v>
      </c>
      <c r="AG101" s="40"/>
      <c r="AH101" s="40"/>
      <c r="AI101" s="40"/>
      <c r="AJ101" s="39">
        <v>0</v>
      </c>
      <c r="AK101" s="40"/>
      <c r="AL101" s="40"/>
      <c r="AM101" s="40"/>
      <c r="AN101" s="39">
        <v>0</v>
      </c>
      <c r="AO101" s="40"/>
      <c r="AP101" s="39">
        <v>0</v>
      </c>
    </row>
    <row r="102" spans="1:42" ht="20.100000000000001" customHeight="1" x14ac:dyDescent="0.2">
      <c r="D102" s="2" t="s">
        <v>150</v>
      </c>
      <c r="E102" s="62"/>
      <c r="F102" s="37">
        <v>0</v>
      </c>
      <c r="G102" s="37"/>
      <c r="H102" s="37"/>
      <c r="I102" s="37"/>
      <c r="J102" s="37">
        <v>0</v>
      </c>
      <c r="K102" s="37">
        <v>0</v>
      </c>
      <c r="L102" s="37">
        <v>0</v>
      </c>
      <c r="M102" s="37"/>
      <c r="N102" s="37">
        <v>0</v>
      </c>
      <c r="O102" s="37"/>
      <c r="P102" s="37"/>
      <c r="Q102" s="37"/>
      <c r="R102" s="37">
        <v>0</v>
      </c>
      <c r="S102" s="37">
        <v>0</v>
      </c>
      <c r="T102" s="37">
        <v>0</v>
      </c>
      <c r="U102" s="37">
        <v>0</v>
      </c>
      <c r="V102" s="37">
        <v>0</v>
      </c>
      <c r="W102" s="37"/>
      <c r="X102" s="37">
        <v>0</v>
      </c>
      <c r="Y102" s="37">
        <v>0</v>
      </c>
      <c r="Z102" s="37">
        <v>0</v>
      </c>
      <c r="AA102" s="37">
        <v>0</v>
      </c>
      <c r="AB102" s="37">
        <v>0</v>
      </c>
      <c r="AC102" s="37">
        <v>0</v>
      </c>
      <c r="AD102" s="37">
        <v>0</v>
      </c>
      <c r="AE102" s="37"/>
      <c r="AF102" s="37">
        <v>0</v>
      </c>
      <c r="AG102" s="37"/>
      <c r="AH102" s="37"/>
      <c r="AI102" s="37"/>
      <c r="AJ102" s="37">
        <v>0</v>
      </c>
      <c r="AK102" s="37"/>
      <c r="AL102" s="37"/>
      <c r="AM102" s="37"/>
      <c r="AN102" s="37">
        <v>0</v>
      </c>
      <c r="AO102" s="37"/>
      <c r="AP102" s="37">
        <v>0</v>
      </c>
    </row>
    <row r="103" spans="1:42" ht="20.100000000000001" customHeight="1" x14ac:dyDescent="0.2">
      <c r="D103" s="38" t="s">
        <v>151</v>
      </c>
      <c r="E103" s="62"/>
      <c r="F103" s="39">
        <v>0</v>
      </c>
      <c r="G103" s="40"/>
      <c r="H103" s="40"/>
      <c r="I103" s="40"/>
      <c r="J103" s="39">
        <v>0</v>
      </c>
      <c r="K103" s="39">
        <v>0</v>
      </c>
      <c r="L103" s="39">
        <v>0</v>
      </c>
      <c r="M103" s="40"/>
      <c r="N103" s="39">
        <v>0</v>
      </c>
      <c r="O103" s="40"/>
      <c r="P103" s="40"/>
      <c r="Q103" s="40"/>
      <c r="R103" s="39">
        <v>0</v>
      </c>
      <c r="S103" s="39">
        <v>0</v>
      </c>
      <c r="T103" s="39">
        <v>0</v>
      </c>
      <c r="U103" s="39">
        <v>0</v>
      </c>
      <c r="V103" s="39">
        <v>0</v>
      </c>
      <c r="W103" s="40"/>
      <c r="X103" s="39">
        <v>0</v>
      </c>
      <c r="Y103" s="39">
        <v>0</v>
      </c>
      <c r="Z103" s="39">
        <v>0</v>
      </c>
      <c r="AA103" s="39">
        <v>0</v>
      </c>
      <c r="AB103" s="39">
        <v>0</v>
      </c>
      <c r="AC103" s="39">
        <v>0</v>
      </c>
      <c r="AD103" s="39">
        <v>0</v>
      </c>
      <c r="AE103" s="40"/>
      <c r="AF103" s="39">
        <v>0</v>
      </c>
      <c r="AG103" s="40"/>
      <c r="AH103" s="40"/>
      <c r="AI103" s="40"/>
      <c r="AJ103" s="39">
        <v>0</v>
      </c>
      <c r="AK103" s="40"/>
      <c r="AL103" s="40"/>
      <c r="AM103" s="40"/>
      <c r="AN103" s="39">
        <v>0</v>
      </c>
      <c r="AO103" s="40"/>
      <c r="AP103" s="39">
        <v>0</v>
      </c>
    </row>
    <row r="104" spans="1:42" ht="20.100000000000001" customHeight="1" x14ac:dyDescent="0.2">
      <c r="D104" s="41" t="s">
        <v>152</v>
      </c>
      <c r="E104" s="62"/>
      <c r="F104" s="40">
        <v>0</v>
      </c>
      <c r="G104" s="40"/>
      <c r="H104" s="40"/>
      <c r="I104" s="40"/>
      <c r="J104" s="40">
        <v>0</v>
      </c>
      <c r="K104" s="40">
        <v>0</v>
      </c>
      <c r="L104" s="40">
        <v>0</v>
      </c>
      <c r="M104" s="40"/>
      <c r="N104" s="40">
        <v>0</v>
      </c>
      <c r="O104" s="40"/>
      <c r="P104" s="40"/>
      <c r="Q104" s="40"/>
      <c r="R104" s="40">
        <v>0</v>
      </c>
      <c r="S104" s="40">
        <v>0</v>
      </c>
      <c r="T104" s="40">
        <v>0</v>
      </c>
      <c r="U104" s="40">
        <v>0</v>
      </c>
      <c r="V104" s="40">
        <v>0</v>
      </c>
      <c r="W104" s="40"/>
      <c r="X104" s="40">
        <v>0</v>
      </c>
      <c r="Y104" s="40">
        <v>0</v>
      </c>
      <c r="Z104" s="40">
        <v>0</v>
      </c>
      <c r="AA104" s="40">
        <v>0</v>
      </c>
      <c r="AB104" s="40">
        <v>0</v>
      </c>
      <c r="AC104" s="40">
        <v>0</v>
      </c>
      <c r="AD104" s="40">
        <v>0</v>
      </c>
      <c r="AE104" s="40"/>
      <c r="AF104" s="40">
        <v>0</v>
      </c>
      <c r="AG104" s="40"/>
      <c r="AH104" s="40"/>
      <c r="AI104" s="40"/>
      <c r="AJ104" s="40">
        <v>0</v>
      </c>
      <c r="AK104" s="40"/>
      <c r="AL104" s="40"/>
      <c r="AM104" s="40"/>
      <c r="AN104" s="40">
        <v>0</v>
      </c>
      <c r="AO104" s="40"/>
      <c r="AP104" s="40">
        <v>0</v>
      </c>
    </row>
    <row r="105" spans="1:42" ht="20.100000000000001" customHeight="1" x14ac:dyDescent="0.2">
      <c r="D105" s="38" t="s">
        <v>153</v>
      </c>
      <c r="E105" s="62"/>
      <c r="F105" s="39">
        <v>0</v>
      </c>
      <c r="G105" s="40"/>
      <c r="H105" s="40"/>
      <c r="I105" s="40"/>
      <c r="J105" s="39">
        <v>0</v>
      </c>
      <c r="K105" s="39">
        <v>0</v>
      </c>
      <c r="L105" s="39">
        <v>0</v>
      </c>
      <c r="M105" s="40"/>
      <c r="N105" s="39">
        <v>0</v>
      </c>
      <c r="O105" s="40"/>
      <c r="P105" s="40"/>
      <c r="Q105" s="40"/>
      <c r="R105" s="39">
        <v>0</v>
      </c>
      <c r="S105" s="39">
        <v>0</v>
      </c>
      <c r="T105" s="39">
        <v>0</v>
      </c>
      <c r="U105" s="39">
        <v>0</v>
      </c>
      <c r="V105" s="39">
        <v>0</v>
      </c>
      <c r="W105" s="40"/>
      <c r="X105" s="39">
        <v>0</v>
      </c>
      <c r="Y105" s="39">
        <v>0</v>
      </c>
      <c r="Z105" s="39">
        <v>0</v>
      </c>
      <c r="AA105" s="39">
        <v>0</v>
      </c>
      <c r="AB105" s="39">
        <v>0</v>
      </c>
      <c r="AC105" s="39">
        <v>0</v>
      </c>
      <c r="AD105" s="39">
        <v>0</v>
      </c>
      <c r="AE105" s="40"/>
      <c r="AF105" s="39">
        <v>0</v>
      </c>
      <c r="AG105" s="40"/>
      <c r="AH105" s="40"/>
      <c r="AI105" s="40"/>
      <c r="AJ105" s="39">
        <v>0</v>
      </c>
      <c r="AK105" s="40"/>
      <c r="AL105" s="40"/>
      <c r="AM105" s="40"/>
      <c r="AN105" s="39">
        <v>0</v>
      </c>
      <c r="AO105" s="40"/>
      <c r="AP105" s="39">
        <v>0</v>
      </c>
    </row>
    <row r="106" spans="1:42" ht="20.100000000000001" customHeight="1" x14ac:dyDescent="0.2">
      <c r="D106" s="41" t="s">
        <v>154</v>
      </c>
      <c r="E106" s="62"/>
      <c r="F106" s="40">
        <v>0</v>
      </c>
      <c r="G106" s="40"/>
      <c r="H106" s="40"/>
      <c r="I106" s="40"/>
      <c r="J106" s="40">
        <v>0</v>
      </c>
      <c r="K106" s="40">
        <v>0</v>
      </c>
      <c r="L106" s="40">
        <v>0</v>
      </c>
      <c r="M106" s="40"/>
      <c r="N106" s="40">
        <v>0</v>
      </c>
      <c r="O106" s="40"/>
      <c r="P106" s="40"/>
      <c r="Q106" s="40"/>
      <c r="R106" s="40">
        <v>0</v>
      </c>
      <c r="S106" s="40">
        <v>0</v>
      </c>
      <c r="T106" s="40">
        <v>0</v>
      </c>
      <c r="U106" s="40">
        <v>0</v>
      </c>
      <c r="V106" s="40">
        <v>0</v>
      </c>
      <c r="W106" s="40"/>
      <c r="X106" s="40">
        <v>0</v>
      </c>
      <c r="Y106" s="40">
        <v>0</v>
      </c>
      <c r="Z106" s="40">
        <v>0</v>
      </c>
      <c r="AA106" s="40">
        <v>0</v>
      </c>
      <c r="AB106" s="40">
        <v>0</v>
      </c>
      <c r="AC106" s="40">
        <v>0</v>
      </c>
      <c r="AD106" s="40">
        <v>0</v>
      </c>
      <c r="AE106" s="40"/>
      <c r="AF106" s="40">
        <v>0</v>
      </c>
      <c r="AG106" s="40"/>
      <c r="AH106" s="40"/>
      <c r="AI106" s="40"/>
      <c r="AJ106" s="40">
        <v>0</v>
      </c>
      <c r="AK106" s="40"/>
      <c r="AL106" s="40"/>
      <c r="AM106" s="40"/>
      <c r="AN106" s="40">
        <v>0</v>
      </c>
      <c r="AO106" s="40"/>
      <c r="AP106" s="40">
        <v>0</v>
      </c>
    </row>
    <row r="107" spans="1:42" ht="20.100000000000001" customHeight="1" x14ac:dyDescent="0.2">
      <c r="E107" s="6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row>
    <row r="108" spans="1:42" s="1" customFormat="1" ht="20.100000000000001" customHeight="1" x14ac:dyDescent="0.2">
      <c r="A108" s="3"/>
      <c r="B108" s="6"/>
      <c r="C108" s="42" t="s">
        <v>155</v>
      </c>
      <c r="D108" s="42"/>
      <c r="E108" s="62"/>
      <c r="F108" s="44">
        <v>0</v>
      </c>
      <c r="G108" s="45"/>
      <c r="H108" s="45"/>
      <c r="I108" s="45"/>
      <c r="J108" s="44">
        <v>0</v>
      </c>
      <c r="K108" s="44">
        <v>0</v>
      </c>
      <c r="L108" s="44">
        <v>0</v>
      </c>
      <c r="M108" s="45"/>
      <c r="N108" s="44">
        <v>0</v>
      </c>
      <c r="O108" s="45"/>
      <c r="P108" s="45"/>
      <c r="Q108" s="45"/>
      <c r="R108" s="44">
        <v>0</v>
      </c>
      <c r="S108" s="44">
        <v>0</v>
      </c>
      <c r="T108" s="44">
        <v>0</v>
      </c>
      <c r="U108" s="44">
        <v>0</v>
      </c>
      <c r="V108" s="44">
        <v>0</v>
      </c>
      <c r="W108" s="45"/>
      <c r="X108" s="44">
        <v>0</v>
      </c>
      <c r="Y108" s="44">
        <v>0</v>
      </c>
      <c r="Z108" s="44">
        <v>0</v>
      </c>
      <c r="AA108" s="44">
        <v>0</v>
      </c>
      <c r="AB108" s="44">
        <v>0</v>
      </c>
      <c r="AC108" s="44">
        <v>0</v>
      </c>
      <c r="AD108" s="44">
        <v>0</v>
      </c>
      <c r="AE108" s="45"/>
      <c r="AF108" s="44">
        <v>0</v>
      </c>
      <c r="AG108" s="45"/>
      <c r="AH108" s="45"/>
      <c r="AI108" s="45"/>
      <c r="AJ108" s="44">
        <v>0</v>
      </c>
      <c r="AK108" s="45"/>
      <c r="AL108" s="45"/>
      <c r="AM108" s="45"/>
      <c r="AN108" s="44">
        <v>0</v>
      </c>
      <c r="AO108" s="45"/>
      <c r="AP108" s="44">
        <v>0</v>
      </c>
    </row>
    <row r="109" spans="1:42" s="1" customFormat="1" ht="20.100000000000001" customHeight="1" x14ac:dyDescent="0.2">
      <c r="A109" s="3"/>
      <c r="B109" s="6"/>
      <c r="C109" s="3"/>
      <c r="D109" s="3"/>
      <c r="E109" s="62"/>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row>
    <row r="110" spans="1:42" s="1" customFormat="1" ht="20.100000000000001" customHeight="1" x14ac:dyDescent="0.2">
      <c r="A110" s="3"/>
      <c r="B110" s="6"/>
      <c r="C110" s="3" t="s">
        <v>156</v>
      </c>
      <c r="D110" s="3"/>
      <c r="E110" s="62"/>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row>
    <row r="111" spans="1:42" s="1" customFormat="1" ht="20.100000000000001" customHeight="1" x14ac:dyDescent="0.2">
      <c r="A111" s="3"/>
      <c r="B111" s="6"/>
      <c r="C111" s="3"/>
      <c r="D111" s="2" t="s">
        <v>157</v>
      </c>
      <c r="E111" s="62"/>
      <c r="F111" s="37">
        <v>0</v>
      </c>
      <c r="G111" s="37"/>
      <c r="H111" s="37"/>
      <c r="I111" s="37"/>
      <c r="J111" s="37">
        <v>0</v>
      </c>
      <c r="K111" s="37">
        <v>0</v>
      </c>
      <c r="L111" s="37">
        <v>0</v>
      </c>
      <c r="M111" s="37"/>
      <c r="N111" s="37">
        <v>0</v>
      </c>
      <c r="O111" s="37"/>
      <c r="P111" s="37"/>
      <c r="Q111" s="37"/>
      <c r="R111" s="37">
        <v>0</v>
      </c>
      <c r="S111" s="37">
        <v>0</v>
      </c>
      <c r="T111" s="37">
        <v>0</v>
      </c>
      <c r="U111" s="37">
        <v>0</v>
      </c>
      <c r="V111" s="37">
        <v>0</v>
      </c>
      <c r="W111" s="37"/>
      <c r="X111" s="37">
        <v>0</v>
      </c>
      <c r="Y111" s="37">
        <v>0</v>
      </c>
      <c r="Z111" s="37">
        <v>0</v>
      </c>
      <c r="AA111" s="37">
        <v>0</v>
      </c>
      <c r="AB111" s="37">
        <v>0</v>
      </c>
      <c r="AC111" s="37">
        <v>0</v>
      </c>
      <c r="AD111" s="37">
        <v>0</v>
      </c>
      <c r="AE111" s="37"/>
      <c r="AF111" s="37">
        <v>0</v>
      </c>
      <c r="AG111" s="37"/>
      <c r="AH111" s="37"/>
      <c r="AI111" s="37"/>
      <c r="AJ111" s="37">
        <v>0</v>
      </c>
      <c r="AK111" s="37"/>
      <c r="AL111" s="37"/>
      <c r="AM111" s="37"/>
      <c r="AN111" s="37">
        <v>0</v>
      </c>
      <c r="AO111" s="37"/>
      <c r="AP111" s="37">
        <v>0</v>
      </c>
    </row>
    <row r="112" spans="1:42" s="1" customFormat="1" ht="20.100000000000001" customHeight="1" x14ac:dyDescent="0.2">
      <c r="A112" s="3"/>
      <c r="B112" s="6"/>
      <c r="C112" s="3"/>
      <c r="D112" s="38" t="s">
        <v>158</v>
      </c>
      <c r="E112" s="62"/>
      <c r="F112" s="39">
        <v>0</v>
      </c>
      <c r="G112" s="40"/>
      <c r="H112" s="40"/>
      <c r="I112" s="40"/>
      <c r="J112" s="39">
        <v>0</v>
      </c>
      <c r="K112" s="39">
        <v>0</v>
      </c>
      <c r="L112" s="39">
        <v>0</v>
      </c>
      <c r="M112" s="40"/>
      <c r="N112" s="39">
        <v>0</v>
      </c>
      <c r="O112" s="40"/>
      <c r="P112" s="40"/>
      <c r="Q112" s="40"/>
      <c r="R112" s="39">
        <v>0</v>
      </c>
      <c r="S112" s="39">
        <v>0</v>
      </c>
      <c r="T112" s="39">
        <v>0</v>
      </c>
      <c r="U112" s="39">
        <v>0</v>
      </c>
      <c r="V112" s="39">
        <v>0</v>
      </c>
      <c r="W112" s="40"/>
      <c r="X112" s="39">
        <v>0</v>
      </c>
      <c r="Y112" s="39">
        <v>0</v>
      </c>
      <c r="Z112" s="39">
        <v>0</v>
      </c>
      <c r="AA112" s="39">
        <v>0</v>
      </c>
      <c r="AB112" s="39">
        <v>0</v>
      </c>
      <c r="AC112" s="39">
        <v>0</v>
      </c>
      <c r="AD112" s="39">
        <v>0</v>
      </c>
      <c r="AE112" s="40"/>
      <c r="AF112" s="39">
        <v>0</v>
      </c>
      <c r="AG112" s="40"/>
      <c r="AH112" s="40"/>
      <c r="AI112" s="40"/>
      <c r="AJ112" s="39">
        <v>0</v>
      </c>
      <c r="AK112" s="40"/>
      <c r="AL112" s="40"/>
      <c r="AM112" s="40"/>
      <c r="AN112" s="39">
        <v>0</v>
      </c>
      <c r="AO112" s="40"/>
      <c r="AP112" s="39">
        <v>0</v>
      </c>
    </row>
    <row r="113" spans="1:42" s="1" customFormat="1" ht="20.100000000000001" customHeight="1" x14ac:dyDescent="0.2">
      <c r="A113" s="3"/>
      <c r="B113" s="6"/>
      <c r="C113" s="3"/>
      <c r="D113" s="2" t="s">
        <v>159</v>
      </c>
      <c r="E113" s="62"/>
      <c r="F113" s="37">
        <v>0</v>
      </c>
      <c r="G113" s="37"/>
      <c r="H113" s="37"/>
      <c r="I113" s="37"/>
      <c r="J113" s="37">
        <v>0</v>
      </c>
      <c r="K113" s="37">
        <v>0</v>
      </c>
      <c r="L113" s="37">
        <v>0</v>
      </c>
      <c r="M113" s="37"/>
      <c r="N113" s="37">
        <v>0</v>
      </c>
      <c r="O113" s="37"/>
      <c r="P113" s="37"/>
      <c r="Q113" s="37"/>
      <c r="R113" s="37">
        <v>0</v>
      </c>
      <c r="S113" s="37">
        <v>0</v>
      </c>
      <c r="T113" s="37">
        <v>0</v>
      </c>
      <c r="U113" s="37">
        <v>0</v>
      </c>
      <c r="V113" s="37">
        <v>0</v>
      </c>
      <c r="W113" s="37"/>
      <c r="X113" s="37">
        <v>0</v>
      </c>
      <c r="Y113" s="37">
        <v>0</v>
      </c>
      <c r="Z113" s="37">
        <v>0</v>
      </c>
      <c r="AA113" s="37">
        <v>0</v>
      </c>
      <c r="AB113" s="37">
        <v>0</v>
      </c>
      <c r="AC113" s="37">
        <v>0</v>
      </c>
      <c r="AD113" s="37">
        <v>0</v>
      </c>
      <c r="AE113" s="37"/>
      <c r="AF113" s="37">
        <v>0</v>
      </c>
      <c r="AG113" s="37"/>
      <c r="AH113" s="37"/>
      <c r="AI113" s="37"/>
      <c r="AJ113" s="37">
        <v>0</v>
      </c>
      <c r="AK113" s="37"/>
      <c r="AL113" s="37"/>
      <c r="AM113" s="37"/>
      <c r="AN113" s="37">
        <v>0</v>
      </c>
      <c r="AO113" s="37"/>
      <c r="AP113" s="37">
        <v>0</v>
      </c>
    </row>
    <row r="114" spans="1:42" s="1" customFormat="1" ht="20.100000000000001" customHeight="1" x14ac:dyDescent="0.2">
      <c r="A114" s="3"/>
      <c r="B114" s="6"/>
      <c r="C114" s="3"/>
      <c r="D114" s="2"/>
      <c r="E114" s="62"/>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row>
    <row r="115" spans="1:42" s="1" customFormat="1" ht="20.100000000000001" customHeight="1" x14ac:dyDescent="0.2">
      <c r="A115" s="3"/>
      <c r="B115" s="6"/>
      <c r="C115" s="42" t="s">
        <v>160</v>
      </c>
      <c r="D115" s="42"/>
      <c r="E115" s="62"/>
      <c r="F115" s="44">
        <v>0</v>
      </c>
      <c r="G115" s="45"/>
      <c r="H115" s="45"/>
      <c r="I115" s="45"/>
      <c r="J115" s="44">
        <v>0</v>
      </c>
      <c r="K115" s="44">
        <v>0</v>
      </c>
      <c r="L115" s="44">
        <v>0</v>
      </c>
      <c r="M115" s="45"/>
      <c r="N115" s="44">
        <v>0</v>
      </c>
      <c r="O115" s="45"/>
      <c r="P115" s="45"/>
      <c r="Q115" s="45"/>
      <c r="R115" s="44">
        <v>0</v>
      </c>
      <c r="S115" s="44">
        <v>0</v>
      </c>
      <c r="T115" s="44">
        <v>0</v>
      </c>
      <c r="U115" s="44">
        <v>0</v>
      </c>
      <c r="V115" s="44">
        <v>0</v>
      </c>
      <c r="W115" s="45"/>
      <c r="X115" s="44">
        <v>0</v>
      </c>
      <c r="Y115" s="44">
        <v>0</v>
      </c>
      <c r="Z115" s="44">
        <v>0</v>
      </c>
      <c r="AA115" s="44">
        <v>0</v>
      </c>
      <c r="AB115" s="44">
        <v>0</v>
      </c>
      <c r="AC115" s="44">
        <v>0</v>
      </c>
      <c r="AD115" s="44">
        <v>0</v>
      </c>
      <c r="AE115" s="45"/>
      <c r="AF115" s="44">
        <v>0</v>
      </c>
      <c r="AG115" s="45"/>
      <c r="AH115" s="45"/>
      <c r="AI115" s="45"/>
      <c r="AJ115" s="44">
        <v>0</v>
      </c>
      <c r="AK115" s="45"/>
      <c r="AL115" s="45"/>
      <c r="AM115" s="45"/>
      <c r="AN115" s="44">
        <v>0</v>
      </c>
      <c r="AO115" s="45"/>
      <c r="AP115" s="44">
        <v>0</v>
      </c>
    </row>
    <row r="116" spans="1:42" s="1" customFormat="1" ht="20.100000000000001" customHeight="1" x14ac:dyDescent="0.2">
      <c r="A116" s="3"/>
      <c r="B116" s="6"/>
      <c r="C116" s="3"/>
      <c r="D116" s="3"/>
      <c r="E116" s="62"/>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row>
    <row r="117" spans="1:42" s="1" customFormat="1" ht="20.100000000000001" customHeight="1" x14ac:dyDescent="0.25">
      <c r="A117" s="3"/>
      <c r="B117" s="49" t="s">
        <v>161</v>
      </c>
      <c r="C117" s="50"/>
      <c r="D117" s="50"/>
      <c r="E117" s="62"/>
      <c r="F117" s="51">
        <v>4374</v>
      </c>
      <c r="G117" s="52"/>
      <c r="H117" s="52"/>
      <c r="I117" s="52"/>
      <c r="J117" s="51">
        <v>10636</v>
      </c>
      <c r="K117" s="51">
        <v>456</v>
      </c>
      <c r="L117" s="51">
        <v>51</v>
      </c>
      <c r="M117" s="52"/>
      <c r="N117" s="51">
        <v>11143</v>
      </c>
      <c r="O117" s="52"/>
      <c r="P117" s="52"/>
      <c r="Q117" s="52"/>
      <c r="R117" s="51">
        <v>3</v>
      </c>
      <c r="S117" s="51">
        <v>982</v>
      </c>
      <c r="T117" s="51">
        <v>3894</v>
      </c>
      <c r="U117" s="51">
        <v>38</v>
      </c>
      <c r="V117" s="51">
        <v>666</v>
      </c>
      <c r="W117" s="52"/>
      <c r="X117" s="51">
        <v>1842</v>
      </c>
      <c r="Y117" s="51">
        <v>165</v>
      </c>
      <c r="Z117" s="51">
        <v>341</v>
      </c>
      <c r="AA117" s="51">
        <v>1407</v>
      </c>
      <c r="AB117" s="51">
        <v>0</v>
      </c>
      <c r="AC117" s="51">
        <v>3</v>
      </c>
      <c r="AD117" s="51">
        <v>1793</v>
      </c>
      <c r="AE117" s="52"/>
      <c r="AF117" s="51">
        <v>11134</v>
      </c>
      <c r="AG117" s="52"/>
      <c r="AH117" s="52"/>
      <c r="AI117" s="52"/>
      <c r="AJ117" s="51">
        <v>4383</v>
      </c>
      <c r="AK117" s="52"/>
      <c r="AL117" s="52"/>
      <c r="AM117" s="52"/>
      <c r="AN117" s="51">
        <v>0</v>
      </c>
      <c r="AO117" s="52"/>
      <c r="AP117" s="51">
        <v>0</v>
      </c>
    </row>
    <row r="118" spans="1:42" ht="20.100000000000001" customHeight="1" x14ac:dyDescent="0.2">
      <c r="E118" s="6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row>
    <row r="119" spans="1:42" ht="20.100000000000001" customHeight="1" x14ac:dyDescent="0.2">
      <c r="B119" s="6" t="s">
        <v>162</v>
      </c>
      <c r="E119" s="62"/>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row>
    <row r="120" spans="1:42" ht="20.100000000000001" customHeight="1" x14ac:dyDescent="0.2">
      <c r="C120" s="3" t="s">
        <v>0</v>
      </c>
      <c r="E120" s="62"/>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row>
    <row r="121" spans="1:42" ht="20.100000000000001" customHeight="1" x14ac:dyDescent="0.2">
      <c r="D121" s="2" t="s">
        <v>163</v>
      </c>
      <c r="E121" s="62"/>
      <c r="F121" s="37">
        <v>0</v>
      </c>
      <c r="G121" s="37"/>
      <c r="H121" s="37"/>
      <c r="I121" s="37"/>
      <c r="J121" s="37">
        <v>0</v>
      </c>
      <c r="K121" s="37">
        <v>0</v>
      </c>
      <c r="L121" s="37">
        <v>0</v>
      </c>
      <c r="M121" s="37"/>
      <c r="N121" s="37">
        <v>0</v>
      </c>
      <c r="O121" s="37"/>
      <c r="P121" s="37"/>
      <c r="Q121" s="37"/>
      <c r="R121" s="37">
        <v>0</v>
      </c>
      <c r="S121" s="37">
        <v>0</v>
      </c>
      <c r="T121" s="37">
        <v>0</v>
      </c>
      <c r="U121" s="37">
        <v>0</v>
      </c>
      <c r="V121" s="37">
        <v>0</v>
      </c>
      <c r="W121" s="37"/>
      <c r="X121" s="37">
        <v>0</v>
      </c>
      <c r="Y121" s="37">
        <v>0</v>
      </c>
      <c r="Z121" s="37">
        <v>0</v>
      </c>
      <c r="AA121" s="37">
        <v>0</v>
      </c>
      <c r="AB121" s="37">
        <v>0</v>
      </c>
      <c r="AC121" s="37">
        <v>0</v>
      </c>
      <c r="AD121" s="37">
        <v>0</v>
      </c>
      <c r="AE121" s="37"/>
      <c r="AF121" s="37">
        <v>0</v>
      </c>
      <c r="AG121" s="37"/>
      <c r="AH121" s="37"/>
      <c r="AI121" s="37"/>
      <c r="AJ121" s="37">
        <v>0</v>
      </c>
      <c r="AK121" s="37"/>
      <c r="AL121" s="37"/>
      <c r="AM121" s="37"/>
      <c r="AN121" s="37">
        <v>0</v>
      </c>
      <c r="AO121" s="37"/>
      <c r="AP121" s="37">
        <v>0</v>
      </c>
    </row>
    <row r="122" spans="1:42" ht="20.100000000000001" customHeight="1" x14ac:dyDescent="0.2">
      <c r="D122" s="38" t="s">
        <v>164</v>
      </c>
      <c r="E122" s="62"/>
      <c r="F122" s="39">
        <v>0</v>
      </c>
      <c r="G122" s="40"/>
      <c r="H122" s="40"/>
      <c r="I122" s="40"/>
      <c r="J122" s="39">
        <v>0</v>
      </c>
      <c r="K122" s="39">
        <v>0</v>
      </c>
      <c r="L122" s="39">
        <v>0</v>
      </c>
      <c r="M122" s="40"/>
      <c r="N122" s="39">
        <v>0</v>
      </c>
      <c r="O122" s="40"/>
      <c r="P122" s="40"/>
      <c r="Q122" s="40"/>
      <c r="R122" s="39">
        <v>0</v>
      </c>
      <c r="S122" s="39">
        <v>0</v>
      </c>
      <c r="T122" s="39">
        <v>0</v>
      </c>
      <c r="U122" s="39">
        <v>0</v>
      </c>
      <c r="V122" s="39">
        <v>0</v>
      </c>
      <c r="W122" s="40"/>
      <c r="X122" s="39">
        <v>0</v>
      </c>
      <c r="Y122" s="39">
        <v>0</v>
      </c>
      <c r="Z122" s="39">
        <v>0</v>
      </c>
      <c r="AA122" s="39">
        <v>0</v>
      </c>
      <c r="AB122" s="39">
        <v>0</v>
      </c>
      <c r="AC122" s="39">
        <v>0</v>
      </c>
      <c r="AD122" s="39">
        <v>0</v>
      </c>
      <c r="AE122" s="40"/>
      <c r="AF122" s="39">
        <v>0</v>
      </c>
      <c r="AG122" s="40"/>
      <c r="AH122" s="40"/>
      <c r="AI122" s="40"/>
      <c r="AJ122" s="39">
        <v>0</v>
      </c>
      <c r="AK122" s="40"/>
      <c r="AL122" s="40"/>
      <c r="AM122" s="40"/>
      <c r="AN122" s="39">
        <v>0</v>
      </c>
      <c r="AO122" s="40"/>
      <c r="AP122" s="39">
        <v>0</v>
      </c>
    </row>
    <row r="123" spans="1:42" ht="20.100000000000001" customHeight="1" x14ac:dyDescent="0.2">
      <c r="D123" s="2" t="s">
        <v>165</v>
      </c>
      <c r="E123" s="62"/>
      <c r="F123" s="37">
        <v>0</v>
      </c>
      <c r="G123" s="37"/>
      <c r="H123" s="37"/>
      <c r="I123" s="37"/>
      <c r="J123" s="37">
        <v>0</v>
      </c>
      <c r="K123" s="37">
        <v>0</v>
      </c>
      <c r="L123" s="37">
        <v>0</v>
      </c>
      <c r="M123" s="37"/>
      <c r="N123" s="37">
        <v>0</v>
      </c>
      <c r="O123" s="37"/>
      <c r="P123" s="37"/>
      <c r="Q123" s="37"/>
      <c r="R123" s="37">
        <v>0</v>
      </c>
      <c r="S123" s="37">
        <v>0</v>
      </c>
      <c r="T123" s="37">
        <v>0</v>
      </c>
      <c r="U123" s="37">
        <v>0</v>
      </c>
      <c r="V123" s="37">
        <v>0</v>
      </c>
      <c r="W123" s="37"/>
      <c r="X123" s="37">
        <v>0</v>
      </c>
      <c r="Y123" s="37">
        <v>0</v>
      </c>
      <c r="Z123" s="37">
        <v>0</v>
      </c>
      <c r="AA123" s="37">
        <v>0</v>
      </c>
      <c r="AB123" s="37">
        <v>0</v>
      </c>
      <c r="AC123" s="37">
        <v>0</v>
      </c>
      <c r="AD123" s="37">
        <v>0</v>
      </c>
      <c r="AE123" s="37"/>
      <c r="AF123" s="37">
        <v>0</v>
      </c>
      <c r="AG123" s="37"/>
      <c r="AH123" s="37"/>
      <c r="AI123" s="37"/>
      <c r="AJ123" s="37">
        <v>0</v>
      </c>
      <c r="AK123" s="37"/>
      <c r="AL123" s="37"/>
      <c r="AM123" s="37"/>
      <c r="AN123" s="37">
        <v>0</v>
      </c>
      <c r="AO123" s="37"/>
      <c r="AP123" s="37">
        <v>0</v>
      </c>
    </row>
    <row r="124" spans="1:42" ht="20.100000000000001" customHeight="1" x14ac:dyDescent="0.2">
      <c r="D124" s="38" t="s">
        <v>166</v>
      </c>
      <c r="E124" s="62"/>
      <c r="F124" s="39">
        <v>0</v>
      </c>
      <c r="G124" s="40"/>
      <c r="H124" s="40"/>
      <c r="I124" s="40"/>
      <c r="J124" s="39">
        <v>0</v>
      </c>
      <c r="K124" s="39">
        <v>0</v>
      </c>
      <c r="L124" s="39">
        <v>0</v>
      </c>
      <c r="M124" s="40"/>
      <c r="N124" s="39">
        <v>0</v>
      </c>
      <c r="O124" s="40"/>
      <c r="P124" s="40"/>
      <c r="Q124" s="40"/>
      <c r="R124" s="39">
        <v>0</v>
      </c>
      <c r="S124" s="39">
        <v>0</v>
      </c>
      <c r="T124" s="39">
        <v>0</v>
      </c>
      <c r="U124" s="39">
        <v>0</v>
      </c>
      <c r="V124" s="39">
        <v>0</v>
      </c>
      <c r="W124" s="40"/>
      <c r="X124" s="39">
        <v>0</v>
      </c>
      <c r="Y124" s="39">
        <v>0</v>
      </c>
      <c r="Z124" s="39">
        <v>0</v>
      </c>
      <c r="AA124" s="39">
        <v>0</v>
      </c>
      <c r="AB124" s="39">
        <v>0</v>
      </c>
      <c r="AC124" s="39">
        <v>0</v>
      </c>
      <c r="AD124" s="39">
        <v>0</v>
      </c>
      <c r="AE124" s="40"/>
      <c r="AF124" s="39">
        <v>0</v>
      </c>
      <c r="AG124" s="40"/>
      <c r="AH124" s="40"/>
      <c r="AI124" s="40"/>
      <c r="AJ124" s="39">
        <v>0</v>
      </c>
      <c r="AK124" s="40"/>
      <c r="AL124" s="40"/>
      <c r="AM124" s="40"/>
      <c r="AN124" s="39">
        <v>0</v>
      </c>
      <c r="AO124" s="40"/>
      <c r="AP124" s="39">
        <v>0</v>
      </c>
    </row>
    <row r="125" spans="1:42" ht="20.100000000000001" customHeight="1" x14ac:dyDescent="0.2">
      <c r="D125" s="2" t="s">
        <v>167</v>
      </c>
      <c r="E125" s="62"/>
      <c r="F125" s="37">
        <v>0</v>
      </c>
      <c r="G125" s="37"/>
      <c r="H125" s="37"/>
      <c r="I125" s="37"/>
      <c r="J125" s="37">
        <v>0</v>
      </c>
      <c r="K125" s="37">
        <v>0</v>
      </c>
      <c r="L125" s="37">
        <v>0</v>
      </c>
      <c r="M125" s="37"/>
      <c r="N125" s="37">
        <v>0</v>
      </c>
      <c r="O125" s="37"/>
      <c r="P125" s="37"/>
      <c r="Q125" s="37"/>
      <c r="R125" s="37">
        <v>0</v>
      </c>
      <c r="S125" s="37">
        <v>0</v>
      </c>
      <c r="T125" s="37">
        <v>0</v>
      </c>
      <c r="U125" s="37">
        <v>0</v>
      </c>
      <c r="V125" s="37">
        <v>0</v>
      </c>
      <c r="W125" s="37"/>
      <c r="X125" s="37">
        <v>0</v>
      </c>
      <c r="Y125" s="37">
        <v>0</v>
      </c>
      <c r="Z125" s="37">
        <v>0</v>
      </c>
      <c r="AA125" s="37">
        <v>0</v>
      </c>
      <c r="AB125" s="37">
        <v>0</v>
      </c>
      <c r="AC125" s="37">
        <v>0</v>
      </c>
      <c r="AD125" s="37">
        <v>0</v>
      </c>
      <c r="AE125" s="37"/>
      <c r="AF125" s="37">
        <v>0</v>
      </c>
      <c r="AG125" s="37"/>
      <c r="AH125" s="37"/>
      <c r="AI125" s="37"/>
      <c r="AJ125" s="37">
        <v>0</v>
      </c>
      <c r="AK125" s="37"/>
      <c r="AL125" s="37"/>
      <c r="AM125" s="37"/>
      <c r="AN125" s="37">
        <v>0</v>
      </c>
      <c r="AO125" s="37"/>
      <c r="AP125" s="37">
        <v>0</v>
      </c>
    </row>
    <row r="126" spans="1:42" ht="20.100000000000001" customHeight="1" x14ac:dyDescent="0.2">
      <c r="D126" s="38" t="s">
        <v>168</v>
      </c>
      <c r="E126" s="62"/>
      <c r="F126" s="39">
        <v>0</v>
      </c>
      <c r="G126" s="40"/>
      <c r="H126" s="40"/>
      <c r="I126" s="40"/>
      <c r="J126" s="39">
        <v>0</v>
      </c>
      <c r="K126" s="39">
        <v>0</v>
      </c>
      <c r="L126" s="39">
        <v>0</v>
      </c>
      <c r="M126" s="40"/>
      <c r="N126" s="39">
        <v>0</v>
      </c>
      <c r="O126" s="40"/>
      <c r="P126" s="40"/>
      <c r="Q126" s="40"/>
      <c r="R126" s="39">
        <v>0</v>
      </c>
      <c r="S126" s="39">
        <v>0</v>
      </c>
      <c r="T126" s="39">
        <v>0</v>
      </c>
      <c r="U126" s="39">
        <v>0</v>
      </c>
      <c r="V126" s="39">
        <v>0</v>
      </c>
      <c r="W126" s="40"/>
      <c r="X126" s="39">
        <v>0</v>
      </c>
      <c r="Y126" s="39">
        <v>0</v>
      </c>
      <c r="Z126" s="39">
        <v>0</v>
      </c>
      <c r="AA126" s="39">
        <v>0</v>
      </c>
      <c r="AB126" s="39">
        <v>0</v>
      </c>
      <c r="AC126" s="39">
        <v>0</v>
      </c>
      <c r="AD126" s="39">
        <v>0</v>
      </c>
      <c r="AE126" s="40"/>
      <c r="AF126" s="39">
        <v>0</v>
      </c>
      <c r="AG126" s="40"/>
      <c r="AH126" s="40"/>
      <c r="AI126" s="40"/>
      <c r="AJ126" s="39">
        <v>0</v>
      </c>
      <c r="AK126" s="40"/>
      <c r="AL126" s="40"/>
      <c r="AM126" s="40"/>
      <c r="AN126" s="39">
        <v>0</v>
      </c>
      <c r="AO126" s="40"/>
      <c r="AP126" s="39">
        <v>0</v>
      </c>
    </row>
    <row r="127" spans="1:42" ht="20.100000000000001" customHeight="1" x14ac:dyDescent="0.2">
      <c r="D127" s="41" t="s">
        <v>169</v>
      </c>
      <c r="E127" s="62"/>
      <c r="F127" s="40">
        <v>0</v>
      </c>
      <c r="G127" s="40"/>
      <c r="H127" s="40"/>
      <c r="I127" s="40"/>
      <c r="J127" s="40">
        <v>0</v>
      </c>
      <c r="K127" s="40">
        <v>0</v>
      </c>
      <c r="L127" s="40">
        <v>0</v>
      </c>
      <c r="M127" s="40"/>
      <c r="N127" s="40">
        <v>0</v>
      </c>
      <c r="O127" s="40"/>
      <c r="P127" s="40"/>
      <c r="Q127" s="40"/>
      <c r="R127" s="40">
        <v>0</v>
      </c>
      <c r="S127" s="40">
        <v>0</v>
      </c>
      <c r="T127" s="40">
        <v>0</v>
      </c>
      <c r="U127" s="40">
        <v>0</v>
      </c>
      <c r="V127" s="40">
        <v>0</v>
      </c>
      <c r="W127" s="40"/>
      <c r="X127" s="40">
        <v>0</v>
      </c>
      <c r="Y127" s="40">
        <v>0</v>
      </c>
      <c r="Z127" s="40">
        <v>0</v>
      </c>
      <c r="AA127" s="40">
        <v>0</v>
      </c>
      <c r="AB127" s="40">
        <v>0</v>
      </c>
      <c r="AC127" s="40">
        <v>0</v>
      </c>
      <c r="AD127" s="40">
        <v>0</v>
      </c>
      <c r="AE127" s="40"/>
      <c r="AF127" s="40">
        <v>0</v>
      </c>
      <c r="AG127" s="40"/>
      <c r="AH127" s="40"/>
      <c r="AI127" s="40"/>
      <c r="AJ127" s="40">
        <v>0</v>
      </c>
      <c r="AK127" s="40"/>
      <c r="AL127" s="40"/>
      <c r="AM127" s="40"/>
      <c r="AN127" s="40">
        <v>0</v>
      </c>
      <c r="AO127" s="40"/>
      <c r="AP127" s="40">
        <v>0</v>
      </c>
    </row>
    <row r="128" spans="1:42" ht="20.100000000000001" customHeight="1" x14ac:dyDescent="0.2">
      <c r="E128" s="6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row>
    <row r="129" spans="1:42" s="1" customFormat="1" ht="20.100000000000001" customHeight="1" x14ac:dyDescent="0.2">
      <c r="A129" s="3"/>
      <c r="B129" s="6"/>
      <c r="C129" s="42" t="s">
        <v>122</v>
      </c>
      <c r="D129" s="42"/>
      <c r="E129" s="62"/>
      <c r="F129" s="44">
        <v>0</v>
      </c>
      <c r="G129" s="45"/>
      <c r="H129" s="45"/>
      <c r="I129" s="45"/>
      <c r="J129" s="44">
        <v>0</v>
      </c>
      <c r="K129" s="44">
        <v>0</v>
      </c>
      <c r="L129" s="44">
        <v>0</v>
      </c>
      <c r="M129" s="45"/>
      <c r="N129" s="44">
        <v>0</v>
      </c>
      <c r="O129" s="45"/>
      <c r="P129" s="45"/>
      <c r="Q129" s="45"/>
      <c r="R129" s="44">
        <v>0</v>
      </c>
      <c r="S129" s="44">
        <v>0</v>
      </c>
      <c r="T129" s="44">
        <v>0</v>
      </c>
      <c r="U129" s="44">
        <v>0</v>
      </c>
      <c r="V129" s="44">
        <v>0</v>
      </c>
      <c r="W129" s="45"/>
      <c r="X129" s="44">
        <v>0</v>
      </c>
      <c r="Y129" s="44">
        <v>0</v>
      </c>
      <c r="Z129" s="44">
        <v>0</v>
      </c>
      <c r="AA129" s="44">
        <v>0</v>
      </c>
      <c r="AB129" s="44">
        <v>0</v>
      </c>
      <c r="AC129" s="44">
        <v>0</v>
      </c>
      <c r="AD129" s="44">
        <v>0</v>
      </c>
      <c r="AE129" s="45"/>
      <c r="AF129" s="44">
        <v>0</v>
      </c>
      <c r="AG129" s="45"/>
      <c r="AH129" s="45"/>
      <c r="AI129" s="45"/>
      <c r="AJ129" s="44">
        <v>0</v>
      </c>
      <c r="AK129" s="45"/>
      <c r="AL129" s="45"/>
      <c r="AM129" s="45"/>
      <c r="AN129" s="44">
        <v>0</v>
      </c>
      <c r="AO129" s="45"/>
      <c r="AP129" s="44">
        <v>0</v>
      </c>
    </row>
    <row r="130" spans="1:42" ht="20.100000000000001" customHeight="1" x14ac:dyDescent="0.2">
      <c r="E130" s="6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row>
    <row r="131" spans="1:42" ht="20.100000000000001" customHeight="1" x14ac:dyDescent="0.2">
      <c r="B131" s="5"/>
      <c r="C131" s="3" t="s">
        <v>170</v>
      </c>
      <c r="E131" s="62"/>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row>
    <row r="132" spans="1:42" ht="20.100000000000001" customHeight="1" x14ac:dyDescent="0.2">
      <c r="D132" s="2" t="s">
        <v>124</v>
      </c>
      <c r="E132" s="62"/>
      <c r="F132" s="37">
        <v>50</v>
      </c>
      <c r="G132" s="37"/>
      <c r="H132" s="37"/>
      <c r="I132" s="37"/>
      <c r="J132" s="37">
        <v>103</v>
      </c>
      <c r="K132" s="37">
        <v>5</v>
      </c>
      <c r="L132" s="37">
        <v>0</v>
      </c>
      <c r="M132" s="37"/>
      <c r="N132" s="37">
        <v>108</v>
      </c>
      <c r="O132" s="37"/>
      <c r="P132" s="37"/>
      <c r="Q132" s="37"/>
      <c r="R132" s="37">
        <v>0</v>
      </c>
      <c r="S132" s="37">
        <v>11</v>
      </c>
      <c r="T132" s="37">
        <v>19</v>
      </c>
      <c r="U132" s="37">
        <v>11</v>
      </c>
      <c r="V132" s="37">
        <v>3</v>
      </c>
      <c r="W132" s="37"/>
      <c r="X132" s="37">
        <v>17</v>
      </c>
      <c r="Y132" s="37">
        <v>0</v>
      </c>
      <c r="Z132" s="37">
        <v>4</v>
      </c>
      <c r="AA132" s="37">
        <v>34</v>
      </c>
      <c r="AB132" s="37">
        <v>0</v>
      </c>
      <c r="AC132" s="37">
        <v>0</v>
      </c>
      <c r="AD132" s="37">
        <v>3</v>
      </c>
      <c r="AE132" s="37"/>
      <c r="AF132" s="37">
        <v>102</v>
      </c>
      <c r="AG132" s="37"/>
      <c r="AH132" s="37"/>
      <c r="AI132" s="37"/>
      <c r="AJ132" s="37">
        <v>56</v>
      </c>
      <c r="AK132" s="37"/>
      <c r="AL132" s="37"/>
      <c r="AM132" s="37"/>
      <c r="AN132" s="37">
        <v>0</v>
      </c>
      <c r="AO132" s="37"/>
      <c r="AP132" s="37">
        <v>0</v>
      </c>
    </row>
    <row r="133" spans="1:42" ht="20.100000000000001" customHeight="1" x14ac:dyDescent="0.2">
      <c r="D133" s="38" t="s">
        <v>99</v>
      </c>
      <c r="E133" s="62"/>
      <c r="F133" s="39">
        <v>36</v>
      </c>
      <c r="G133" s="40"/>
      <c r="H133" s="40"/>
      <c r="I133" s="40"/>
      <c r="J133" s="39">
        <v>106</v>
      </c>
      <c r="K133" s="39">
        <v>4</v>
      </c>
      <c r="L133" s="39">
        <v>0</v>
      </c>
      <c r="M133" s="40"/>
      <c r="N133" s="39">
        <v>110</v>
      </c>
      <c r="O133" s="40"/>
      <c r="P133" s="40"/>
      <c r="Q133" s="40"/>
      <c r="R133" s="39">
        <v>0</v>
      </c>
      <c r="S133" s="39">
        <v>4</v>
      </c>
      <c r="T133" s="39">
        <v>73</v>
      </c>
      <c r="U133" s="39">
        <v>0</v>
      </c>
      <c r="V133" s="39">
        <v>0</v>
      </c>
      <c r="W133" s="40"/>
      <c r="X133" s="39">
        <v>14</v>
      </c>
      <c r="Y133" s="39">
        <v>1</v>
      </c>
      <c r="Z133" s="39">
        <v>2</v>
      </c>
      <c r="AA133" s="39">
        <v>5</v>
      </c>
      <c r="AB133" s="39">
        <v>0</v>
      </c>
      <c r="AC133" s="39">
        <v>0</v>
      </c>
      <c r="AD133" s="39">
        <v>6</v>
      </c>
      <c r="AE133" s="40"/>
      <c r="AF133" s="39">
        <v>105</v>
      </c>
      <c r="AG133" s="40"/>
      <c r="AH133" s="40"/>
      <c r="AI133" s="40"/>
      <c r="AJ133" s="39">
        <v>41</v>
      </c>
      <c r="AK133" s="40"/>
      <c r="AL133" s="40"/>
      <c r="AM133" s="40"/>
      <c r="AN133" s="39">
        <v>0</v>
      </c>
      <c r="AO133" s="40"/>
      <c r="AP133" s="39">
        <v>0</v>
      </c>
    </row>
    <row r="134" spans="1:42" ht="20.100000000000001" customHeight="1" x14ac:dyDescent="0.2">
      <c r="D134" s="2" t="s">
        <v>100</v>
      </c>
      <c r="E134" s="62"/>
      <c r="F134" s="37">
        <v>53</v>
      </c>
      <c r="G134" s="37"/>
      <c r="H134" s="37"/>
      <c r="I134" s="37"/>
      <c r="J134" s="37">
        <v>105</v>
      </c>
      <c r="K134" s="37">
        <v>0</v>
      </c>
      <c r="L134" s="37">
        <v>3</v>
      </c>
      <c r="M134" s="37"/>
      <c r="N134" s="37">
        <v>108</v>
      </c>
      <c r="O134" s="37"/>
      <c r="P134" s="37"/>
      <c r="Q134" s="37"/>
      <c r="R134" s="37">
        <v>0</v>
      </c>
      <c r="S134" s="37">
        <v>6</v>
      </c>
      <c r="T134" s="37">
        <v>30</v>
      </c>
      <c r="U134" s="37">
        <v>0</v>
      </c>
      <c r="V134" s="37">
        <v>0</v>
      </c>
      <c r="W134" s="37"/>
      <c r="X134" s="37">
        <v>18</v>
      </c>
      <c r="Y134" s="37">
        <v>1</v>
      </c>
      <c r="Z134" s="37">
        <v>9</v>
      </c>
      <c r="AA134" s="37">
        <v>41</v>
      </c>
      <c r="AB134" s="37">
        <v>0</v>
      </c>
      <c r="AC134" s="37">
        <v>0</v>
      </c>
      <c r="AD134" s="37">
        <v>10</v>
      </c>
      <c r="AE134" s="37"/>
      <c r="AF134" s="37">
        <v>115</v>
      </c>
      <c r="AG134" s="37"/>
      <c r="AH134" s="37"/>
      <c r="AI134" s="37"/>
      <c r="AJ134" s="37">
        <v>46</v>
      </c>
      <c r="AK134" s="37"/>
      <c r="AL134" s="37"/>
      <c r="AM134" s="37"/>
      <c r="AN134" s="37">
        <v>0</v>
      </c>
      <c r="AO134" s="37"/>
      <c r="AP134" s="37">
        <v>0</v>
      </c>
    </row>
    <row r="135" spans="1:42" ht="20.100000000000001" customHeight="1" x14ac:dyDescent="0.2">
      <c r="D135" s="38" t="s">
        <v>101</v>
      </c>
      <c r="E135" s="62"/>
      <c r="F135" s="39">
        <v>49</v>
      </c>
      <c r="G135" s="40"/>
      <c r="H135" s="40"/>
      <c r="I135" s="40"/>
      <c r="J135" s="39">
        <v>106</v>
      </c>
      <c r="K135" s="39">
        <v>5</v>
      </c>
      <c r="L135" s="39">
        <v>1</v>
      </c>
      <c r="M135" s="40"/>
      <c r="N135" s="39">
        <v>112</v>
      </c>
      <c r="O135" s="40"/>
      <c r="P135" s="40"/>
      <c r="Q135" s="40"/>
      <c r="R135" s="39">
        <v>0</v>
      </c>
      <c r="S135" s="39">
        <v>5</v>
      </c>
      <c r="T135" s="39">
        <v>46</v>
      </c>
      <c r="U135" s="39">
        <v>1</v>
      </c>
      <c r="V135" s="39">
        <v>0</v>
      </c>
      <c r="W135" s="40"/>
      <c r="X135" s="39">
        <v>27</v>
      </c>
      <c r="Y135" s="39">
        <v>0</v>
      </c>
      <c r="Z135" s="39">
        <v>4</v>
      </c>
      <c r="AA135" s="39">
        <v>34</v>
      </c>
      <c r="AB135" s="39">
        <v>0</v>
      </c>
      <c r="AC135" s="39">
        <v>0</v>
      </c>
      <c r="AD135" s="39">
        <v>8</v>
      </c>
      <c r="AE135" s="40"/>
      <c r="AF135" s="39">
        <v>125</v>
      </c>
      <c r="AG135" s="40"/>
      <c r="AH135" s="40"/>
      <c r="AI135" s="40"/>
      <c r="AJ135" s="39">
        <v>36</v>
      </c>
      <c r="AK135" s="40"/>
      <c r="AL135" s="40"/>
      <c r="AM135" s="40"/>
      <c r="AN135" s="39">
        <v>0</v>
      </c>
      <c r="AO135" s="40"/>
      <c r="AP135" s="39">
        <v>0</v>
      </c>
    </row>
    <row r="136" spans="1:42" ht="20.100000000000001" customHeight="1" x14ac:dyDescent="0.2">
      <c r="D136" s="2" t="s">
        <v>102</v>
      </c>
      <c r="E136" s="62"/>
      <c r="F136" s="37">
        <v>60</v>
      </c>
      <c r="G136" s="37"/>
      <c r="H136" s="37"/>
      <c r="I136" s="37"/>
      <c r="J136" s="37">
        <v>103</v>
      </c>
      <c r="K136" s="37">
        <v>2</v>
      </c>
      <c r="L136" s="37">
        <v>1</v>
      </c>
      <c r="M136" s="37"/>
      <c r="N136" s="37">
        <v>106</v>
      </c>
      <c r="O136" s="37"/>
      <c r="P136" s="37"/>
      <c r="Q136" s="37"/>
      <c r="R136" s="37">
        <v>0</v>
      </c>
      <c r="S136" s="37">
        <v>9</v>
      </c>
      <c r="T136" s="37">
        <v>36</v>
      </c>
      <c r="U136" s="37">
        <v>0</v>
      </c>
      <c r="V136" s="37">
        <v>5</v>
      </c>
      <c r="W136" s="37"/>
      <c r="X136" s="37">
        <v>23</v>
      </c>
      <c r="Y136" s="37">
        <v>0</v>
      </c>
      <c r="Z136" s="37">
        <v>2</v>
      </c>
      <c r="AA136" s="37">
        <v>32</v>
      </c>
      <c r="AB136" s="37">
        <v>0</v>
      </c>
      <c r="AC136" s="37">
        <v>0</v>
      </c>
      <c r="AD136" s="37">
        <v>5</v>
      </c>
      <c r="AE136" s="37"/>
      <c r="AF136" s="37">
        <v>112</v>
      </c>
      <c r="AG136" s="37"/>
      <c r="AH136" s="37"/>
      <c r="AI136" s="37"/>
      <c r="AJ136" s="37">
        <v>54</v>
      </c>
      <c r="AK136" s="37"/>
      <c r="AL136" s="37"/>
      <c r="AM136" s="37"/>
      <c r="AN136" s="37">
        <v>0</v>
      </c>
      <c r="AO136" s="37"/>
      <c r="AP136" s="37">
        <v>0</v>
      </c>
    </row>
    <row r="137" spans="1:42" ht="20.100000000000001" customHeight="1" x14ac:dyDescent="0.2">
      <c r="E137" s="6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row>
    <row r="138" spans="1:42" s="1" customFormat="1" ht="20.100000000000001" customHeight="1" x14ac:dyDescent="0.2">
      <c r="A138" s="3"/>
      <c r="B138" s="6"/>
      <c r="C138" s="42" t="s">
        <v>171</v>
      </c>
      <c r="D138" s="42"/>
      <c r="E138" s="62"/>
      <c r="F138" s="44">
        <v>248</v>
      </c>
      <c r="G138" s="45"/>
      <c r="H138" s="45"/>
      <c r="I138" s="45"/>
      <c r="J138" s="44">
        <v>523</v>
      </c>
      <c r="K138" s="44">
        <v>16</v>
      </c>
      <c r="L138" s="44">
        <v>5</v>
      </c>
      <c r="M138" s="45"/>
      <c r="N138" s="44">
        <v>544</v>
      </c>
      <c r="O138" s="45"/>
      <c r="P138" s="45"/>
      <c r="Q138" s="45"/>
      <c r="R138" s="44">
        <v>0</v>
      </c>
      <c r="S138" s="44">
        <v>35</v>
      </c>
      <c r="T138" s="44">
        <v>204</v>
      </c>
      <c r="U138" s="44">
        <v>12</v>
      </c>
      <c r="V138" s="44">
        <v>8</v>
      </c>
      <c r="W138" s="45"/>
      <c r="X138" s="44">
        <v>99</v>
      </c>
      <c r="Y138" s="44">
        <v>2</v>
      </c>
      <c r="Z138" s="44">
        <v>21</v>
      </c>
      <c r="AA138" s="44">
        <v>146</v>
      </c>
      <c r="AB138" s="44">
        <v>0</v>
      </c>
      <c r="AC138" s="44">
        <v>0</v>
      </c>
      <c r="AD138" s="44">
        <v>32</v>
      </c>
      <c r="AE138" s="45"/>
      <c r="AF138" s="44">
        <v>559</v>
      </c>
      <c r="AG138" s="45"/>
      <c r="AH138" s="45"/>
      <c r="AI138" s="45"/>
      <c r="AJ138" s="44">
        <v>233</v>
      </c>
      <c r="AK138" s="45"/>
      <c r="AL138" s="45"/>
      <c r="AM138" s="45"/>
      <c r="AN138" s="44">
        <v>0</v>
      </c>
      <c r="AO138" s="45"/>
      <c r="AP138" s="44">
        <v>0</v>
      </c>
    </row>
    <row r="139" spans="1:42" ht="20.100000000000001" customHeight="1" x14ac:dyDescent="0.2">
      <c r="E139" s="6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row>
    <row r="140" spans="1:42" ht="20.100000000000001" customHeight="1" x14ac:dyDescent="0.2">
      <c r="C140" s="3" t="s">
        <v>172</v>
      </c>
      <c r="E140" s="62"/>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row>
    <row r="141" spans="1:42" ht="20.100000000000001" customHeight="1" x14ac:dyDescent="0.2">
      <c r="D141" s="2" t="s">
        <v>124</v>
      </c>
      <c r="E141" s="62"/>
      <c r="F141" s="37">
        <v>41</v>
      </c>
      <c r="G141" s="37"/>
      <c r="H141" s="37"/>
      <c r="I141" s="37"/>
      <c r="J141" s="37">
        <v>103</v>
      </c>
      <c r="K141" s="37">
        <v>3</v>
      </c>
      <c r="L141" s="37">
        <v>0</v>
      </c>
      <c r="M141" s="37"/>
      <c r="N141" s="37">
        <v>106</v>
      </c>
      <c r="O141" s="37"/>
      <c r="P141" s="37"/>
      <c r="Q141" s="37"/>
      <c r="R141" s="37">
        <v>0</v>
      </c>
      <c r="S141" s="37">
        <v>20</v>
      </c>
      <c r="T141" s="37">
        <v>21</v>
      </c>
      <c r="U141" s="37">
        <v>0</v>
      </c>
      <c r="V141" s="37">
        <v>2</v>
      </c>
      <c r="W141" s="37"/>
      <c r="X141" s="37">
        <v>9</v>
      </c>
      <c r="Y141" s="37">
        <v>0</v>
      </c>
      <c r="Z141" s="37">
        <v>5</v>
      </c>
      <c r="AA141" s="37">
        <v>35</v>
      </c>
      <c r="AB141" s="37">
        <v>0</v>
      </c>
      <c r="AC141" s="37">
        <v>0</v>
      </c>
      <c r="AD141" s="37">
        <v>10</v>
      </c>
      <c r="AE141" s="37"/>
      <c r="AF141" s="37">
        <v>102</v>
      </c>
      <c r="AG141" s="37"/>
      <c r="AH141" s="37"/>
      <c r="AI141" s="37"/>
      <c r="AJ141" s="37">
        <v>45</v>
      </c>
      <c r="AK141" s="37"/>
      <c r="AL141" s="37"/>
      <c r="AM141" s="37"/>
      <c r="AN141" s="37">
        <v>0</v>
      </c>
      <c r="AO141" s="37"/>
      <c r="AP141" s="37">
        <v>0</v>
      </c>
    </row>
    <row r="142" spans="1:42" ht="20.100000000000001" customHeight="1" x14ac:dyDescent="0.2">
      <c r="D142" s="38" t="s">
        <v>173</v>
      </c>
      <c r="E142" s="62"/>
      <c r="F142" s="39">
        <v>52</v>
      </c>
      <c r="G142" s="40"/>
      <c r="H142" s="40"/>
      <c r="I142" s="40"/>
      <c r="J142" s="39">
        <v>99</v>
      </c>
      <c r="K142" s="39">
        <v>1</v>
      </c>
      <c r="L142" s="39">
        <v>0</v>
      </c>
      <c r="M142" s="40"/>
      <c r="N142" s="39">
        <v>100</v>
      </c>
      <c r="O142" s="40"/>
      <c r="P142" s="40"/>
      <c r="Q142" s="40"/>
      <c r="R142" s="39">
        <v>0</v>
      </c>
      <c r="S142" s="39">
        <v>13</v>
      </c>
      <c r="T142" s="39">
        <v>21</v>
      </c>
      <c r="U142" s="39">
        <v>0</v>
      </c>
      <c r="V142" s="39">
        <v>12</v>
      </c>
      <c r="W142" s="40"/>
      <c r="X142" s="39">
        <v>11</v>
      </c>
      <c r="Y142" s="39">
        <v>0</v>
      </c>
      <c r="Z142" s="39">
        <v>1</v>
      </c>
      <c r="AA142" s="39">
        <v>32</v>
      </c>
      <c r="AB142" s="39">
        <v>0</v>
      </c>
      <c r="AC142" s="39">
        <v>0</v>
      </c>
      <c r="AD142" s="39">
        <v>6</v>
      </c>
      <c r="AE142" s="40"/>
      <c r="AF142" s="39">
        <v>96</v>
      </c>
      <c r="AG142" s="40"/>
      <c r="AH142" s="40"/>
      <c r="AI142" s="40"/>
      <c r="AJ142" s="39">
        <v>56</v>
      </c>
      <c r="AK142" s="40"/>
      <c r="AL142" s="40"/>
      <c r="AM142" s="40"/>
      <c r="AN142" s="39">
        <v>0</v>
      </c>
      <c r="AO142" s="40"/>
      <c r="AP142" s="39">
        <v>0</v>
      </c>
    </row>
    <row r="143" spans="1:42" ht="20.100000000000001" customHeight="1" x14ac:dyDescent="0.2">
      <c r="D143" s="2" t="s">
        <v>113</v>
      </c>
      <c r="E143" s="62"/>
      <c r="F143" s="37">
        <v>6</v>
      </c>
      <c r="G143" s="37"/>
      <c r="H143" s="37"/>
      <c r="I143" s="37"/>
      <c r="J143" s="37">
        <v>104</v>
      </c>
      <c r="K143" s="37">
        <v>2</v>
      </c>
      <c r="L143" s="37">
        <v>0</v>
      </c>
      <c r="M143" s="37"/>
      <c r="N143" s="37">
        <v>106</v>
      </c>
      <c r="O143" s="37"/>
      <c r="P143" s="37"/>
      <c r="Q143" s="37"/>
      <c r="R143" s="37">
        <v>0</v>
      </c>
      <c r="S143" s="37">
        <v>4</v>
      </c>
      <c r="T143" s="37">
        <v>35</v>
      </c>
      <c r="U143" s="37">
        <v>64</v>
      </c>
      <c r="V143" s="37">
        <v>1</v>
      </c>
      <c r="W143" s="37"/>
      <c r="X143" s="37">
        <v>1</v>
      </c>
      <c r="Y143" s="37">
        <v>0</v>
      </c>
      <c r="Z143" s="37">
        <v>0</v>
      </c>
      <c r="AA143" s="37">
        <v>3</v>
      </c>
      <c r="AB143" s="37">
        <v>0</v>
      </c>
      <c r="AC143" s="37">
        <v>0</v>
      </c>
      <c r="AD143" s="37">
        <v>0</v>
      </c>
      <c r="AE143" s="37"/>
      <c r="AF143" s="37">
        <v>108</v>
      </c>
      <c r="AG143" s="37"/>
      <c r="AH143" s="37"/>
      <c r="AI143" s="37"/>
      <c r="AJ143" s="37">
        <v>4</v>
      </c>
      <c r="AK143" s="37"/>
      <c r="AL143" s="37"/>
      <c r="AM143" s="37"/>
      <c r="AN143" s="37">
        <v>0</v>
      </c>
      <c r="AO143" s="37"/>
      <c r="AP143" s="37">
        <v>0</v>
      </c>
    </row>
    <row r="144" spans="1:42" ht="20.100000000000001" customHeight="1" x14ac:dyDescent="0.2">
      <c r="D144" s="38" t="s">
        <v>174</v>
      </c>
      <c r="E144" s="62"/>
      <c r="F144" s="39">
        <v>19</v>
      </c>
      <c r="G144" s="40"/>
      <c r="H144" s="40"/>
      <c r="I144" s="40"/>
      <c r="J144" s="39">
        <v>106</v>
      </c>
      <c r="K144" s="39">
        <v>3</v>
      </c>
      <c r="L144" s="39">
        <v>0</v>
      </c>
      <c r="M144" s="40"/>
      <c r="N144" s="39">
        <v>109</v>
      </c>
      <c r="O144" s="40"/>
      <c r="P144" s="40"/>
      <c r="Q144" s="40"/>
      <c r="R144" s="39">
        <v>0</v>
      </c>
      <c r="S144" s="39">
        <v>14</v>
      </c>
      <c r="T144" s="39">
        <v>36</v>
      </c>
      <c r="U144" s="39">
        <v>6</v>
      </c>
      <c r="V144" s="39">
        <v>5</v>
      </c>
      <c r="W144" s="40"/>
      <c r="X144" s="39">
        <v>2</v>
      </c>
      <c r="Y144" s="39">
        <v>0</v>
      </c>
      <c r="Z144" s="39">
        <v>1</v>
      </c>
      <c r="AA144" s="39">
        <v>8</v>
      </c>
      <c r="AB144" s="39">
        <v>0</v>
      </c>
      <c r="AC144" s="39">
        <v>0</v>
      </c>
      <c r="AD144" s="39">
        <v>41</v>
      </c>
      <c r="AE144" s="40"/>
      <c r="AF144" s="39">
        <v>113</v>
      </c>
      <c r="AG144" s="40"/>
      <c r="AH144" s="40"/>
      <c r="AI144" s="40"/>
      <c r="AJ144" s="39">
        <v>15</v>
      </c>
      <c r="AK144" s="40"/>
      <c r="AL144" s="40"/>
      <c r="AM144" s="40"/>
      <c r="AN144" s="39">
        <v>0</v>
      </c>
      <c r="AO144" s="40"/>
      <c r="AP144" s="39">
        <v>0</v>
      </c>
    </row>
    <row r="145" spans="1:42" ht="20.100000000000001" customHeight="1" x14ac:dyDescent="0.2">
      <c r="D145" s="2" t="s">
        <v>115</v>
      </c>
      <c r="E145" s="62"/>
      <c r="F145" s="37">
        <v>58</v>
      </c>
      <c r="G145" s="37"/>
      <c r="H145" s="37"/>
      <c r="I145" s="37"/>
      <c r="J145" s="37">
        <v>88</v>
      </c>
      <c r="K145" s="37">
        <v>1</v>
      </c>
      <c r="L145" s="37">
        <v>0</v>
      </c>
      <c r="M145" s="37"/>
      <c r="N145" s="37">
        <v>89</v>
      </c>
      <c r="O145" s="37"/>
      <c r="P145" s="37"/>
      <c r="Q145" s="37"/>
      <c r="R145" s="37">
        <v>0</v>
      </c>
      <c r="S145" s="37">
        <v>2</v>
      </c>
      <c r="T145" s="37">
        <v>8</v>
      </c>
      <c r="U145" s="37">
        <v>30</v>
      </c>
      <c r="V145" s="37">
        <v>8</v>
      </c>
      <c r="W145" s="37"/>
      <c r="X145" s="37">
        <v>19</v>
      </c>
      <c r="Y145" s="37">
        <v>0</v>
      </c>
      <c r="Z145" s="37">
        <v>0</v>
      </c>
      <c r="AA145" s="37">
        <v>27</v>
      </c>
      <c r="AB145" s="37">
        <v>0</v>
      </c>
      <c r="AC145" s="37">
        <v>0</v>
      </c>
      <c r="AD145" s="37">
        <v>10</v>
      </c>
      <c r="AE145" s="37"/>
      <c r="AF145" s="37">
        <v>104</v>
      </c>
      <c r="AG145" s="37"/>
      <c r="AH145" s="37"/>
      <c r="AI145" s="37"/>
      <c r="AJ145" s="37">
        <v>43</v>
      </c>
      <c r="AK145" s="37"/>
      <c r="AL145" s="37"/>
      <c r="AM145" s="37"/>
      <c r="AN145" s="37">
        <v>0</v>
      </c>
      <c r="AO145" s="37"/>
      <c r="AP145" s="37">
        <v>0</v>
      </c>
    </row>
    <row r="146" spans="1:42" ht="20.100000000000001" customHeight="1" x14ac:dyDescent="0.2">
      <c r="D146" s="38" t="s">
        <v>116</v>
      </c>
      <c r="E146" s="62"/>
      <c r="F146" s="39">
        <v>26</v>
      </c>
      <c r="G146" s="40"/>
      <c r="H146" s="40"/>
      <c r="I146" s="40"/>
      <c r="J146" s="39">
        <v>96</v>
      </c>
      <c r="K146" s="39">
        <v>1</v>
      </c>
      <c r="L146" s="39">
        <v>0</v>
      </c>
      <c r="M146" s="40"/>
      <c r="N146" s="39">
        <v>97</v>
      </c>
      <c r="O146" s="40"/>
      <c r="P146" s="40"/>
      <c r="Q146" s="40"/>
      <c r="R146" s="39">
        <v>0</v>
      </c>
      <c r="S146" s="39">
        <v>6</v>
      </c>
      <c r="T146" s="39">
        <v>61</v>
      </c>
      <c r="U146" s="39">
        <v>2</v>
      </c>
      <c r="V146" s="39">
        <v>6</v>
      </c>
      <c r="W146" s="40"/>
      <c r="X146" s="39">
        <v>13</v>
      </c>
      <c r="Y146" s="39">
        <v>0</v>
      </c>
      <c r="Z146" s="39">
        <v>2</v>
      </c>
      <c r="AA146" s="39">
        <v>13</v>
      </c>
      <c r="AB146" s="39">
        <v>0</v>
      </c>
      <c r="AC146" s="39">
        <v>0</v>
      </c>
      <c r="AD146" s="39">
        <v>2</v>
      </c>
      <c r="AE146" s="40"/>
      <c r="AF146" s="39">
        <v>105</v>
      </c>
      <c r="AG146" s="40"/>
      <c r="AH146" s="40"/>
      <c r="AI146" s="40"/>
      <c r="AJ146" s="39">
        <v>18</v>
      </c>
      <c r="AK146" s="40"/>
      <c r="AL146" s="40"/>
      <c r="AM146" s="40"/>
      <c r="AN146" s="39">
        <v>0</v>
      </c>
      <c r="AO146" s="40"/>
      <c r="AP146" s="39">
        <v>0</v>
      </c>
    </row>
    <row r="147" spans="1:42" ht="20.100000000000001" customHeight="1" x14ac:dyDescent="0.2">
      <c r="D147" s="2" t="s">
        <v>104</v>
      </c>
      <c r="E147" s="62"/>
      <c r="F147" s="37">
        <v>35</v>
      </c>
      <c r="G147" s="37"/>
      <c r="H147" s="37"/>
      <c r="I147" s="37"/>
      <c r="J147" s="37">
        <v>107</v>
      </c>
      <c r="K147" s="37">
        <v>7</v>
      </c>
      <c r="L147" s="37">
        <v>0</v>
      </c>
      <c r="M147" s="37"/>
      <c r="N147" s="37">
        <v>114</v>
      </c>
      <c r="O147" s="37"/>
      <c r="P147" s="37"/>
      <c r="Q147" s="37"/>
      <c r="R147" s="37">
        <v>0</v>
      </c>
      <c r="S147" s="37">
        <v>19</v>
      </c>
      <c r="T147" s="37">
        <v>40</v>
      </c>
      <c r="U147" s="37">
        <v>3</v>
      </c>
      <c r="V147" s="37">
        <v>11</v>
      </c>
      <c r="W147" s="37"/>
      <c r="X147" s="37">
        <v>12</v>
      </c>
      <c r="Y147" s="37">
        <v>1</v>
      </c>
      <c r="Z147" s="37">
        <v>2</v>
      </c>
      <c r="AA147" s="37">
        <v>19</v>
      </c>
      <c r="AB147" s="37">
        <v>0</v>
      </c>
      <c r="AC147" s="37">
        <v>0</v>
      </c>
      <c r="AD147" s="37">
        <v>9</v>
      </c>
      <c r="AE147" s="37"/>
      <c r="AF147" s="37">
        <v>116</v>
      </c>
      <c r="AG147" s="37"/>
      <c r="AH147" s="37"/>
      <c r="AI147" s="37"/>
      <c r="AJ147" s="37">
        <v>33</v>
      </c>
      <c r="AK147" s="37"/>
      <c r="AL147" s="37"/>
      <c r="AM147" s="37"/>
      <c r="AN147" s="37">
        <v>0</v>
      </c>
      <c r="AO147" s="37"/>
      <c r="AP147" s="37">
        <v>0</v>
      </c>
    </row>
    <row r="148" spans="1:42" ht="20.100000000000001" customHeight="1" x14ac:dyDescent="0.2">
      <c r="D148" s="38" t="s">
        <v>365</v>
      </c>
      <c r="E148" s="62"/>
      <c r="F148" s="39">
        <f>42+101</f>
        <v>143</v>
      </c>
      <c r="G148" s="40"/>
      <c r="H148" s="40"/>
      <c r="I148" s="40"/>
      <c r="J148" s="39">
        <v>0</v>
      </c>
      <c r="K148" s="39">
        <v>0</v>
      </c>
      <c r="L148" s="39">
        <v>0</v>
      </c>
      <c r="M148" s="40"/>
      <c r="N148" s="39">
        <v>0</v>
      </c>
      <c r="O148" s="40"/>
      <c r="P148" s="40"/>
      <c r="Q148" s="40"/>
      <c r="R148" s="39">
        <v>0</v>
      </c>
      <c r="S148" s="39">
        <v>0</v>
      </c>
      <c r="T148" s="39">
        <v>0</v>
      </c>
      <c r="U148" s="39">
        <v>0</v>
      </c>
      <c r="V148" s="39">
        <v>0</v>
      </c>
      <c r="W148" s="40"/>
      <c r="X148" s="39">
        <v>0</v>
      </c>
      <c r="Y148" s="39">
        <v>0</v>
      </c>
      <c r="Z148" s="39">
        <v>0</v>
      </c>
      <c r="AA148" s="39">
        <v>0</v>
      </c>
      <c r="AB148" s="39">
        <v>0</v>
      </c>
      <c r="AC148" s="39">
        <v>0</v>
      </c>
      <c r="AD148" s="39">
        <v>0</v>
      </c>
      <c r="AE148" s="40"/>
      <c r="AF148" s="39">
        <v>0</v>
      </c>
      <c r="AG148" s="40"/>
      <c r="AH148" s="40"/>
      <c r="AI148" s="40"/>
      <c r="AJ148" s="39">
        <v>143</v>
      </c>
      <c r="AK148" s="40"/>
      <c r="AL148" s="40"/>
      <c r="AM148" s="40"/>
      <c r="AN148" s="39">
        <v>0</v>
      </c>
      <c r="AO148" s="40"/>
      <c r="AP148" s="39">
        <v>0</v>
      </c>
    </row>
    <row r="149" spans="1:42" ht="20.100000000000001" customHeight="1" x14ac:dyDescent="0.2">
      <c r="D149" s="2" t="s">
        <v>106</v>
      </c>
      <c r="E149" s="62"/>
      <c r="F149" s="37">
        <v>25</v>
      </c>
      <c r="G149" s="37"/>
      <c r="H149" s="37"/>
      <c r="I149" s="37"/>
      <c r="J149" s="37">
        <v>91</v>
      </c>
      <c r="K149" s="37">
        <v>2</v>
      </c>
      <c r="L149" s="37">
        <v>0</v>
      </c>
      <c r="M149" s="37"/>
      <c r="N149" s="37">
        <v>93</v>
      </c>
      <c r="O149" s="37"/>
      <c r="P149" s="37"/>
      <c r="Q149" s="37"/>
      <c r="R149" s="37">
        <v>0</v>
      </c>
      <c r="S149" s="37">
        <v>1</v>
      </c>
      <c r="T149" s="37">
        <v>35</v>
      </c>
      <c r="U149" s="37">
        <v>12</v>
      </c>
      <c r="V149" s="37">
        <v>2</v>
      </c>
      <c r="W149" s="37"/>
      <c r="X149" s="37">
        <v>5</v>
      </c>
      <c r="Y149" s="37">
        <v>3</v>
      </c>
      <c r="Z149" s="37">
        <v>2</v>
      </c>
      <c r="AA149" s="37">
        <v>34</v>
      </c>
      <c r="AB149" s="37">
        <v>0</v>
      </c>
      <c r="AC149" s="37">
        <v>0</v>
      </c>
      <c r="AD149" s="37">
        <v>2</v>
      </c>
      <c r="AE149" s="37"/>
      <c r="AF149" s="37">
        <v>96</v>
      </c>
      <c r="AG149" s="37"/>
      <c r="AH149" s="37"/>
      <c r="AI149" s="37"/>
      <c r="AJ149" s="37">
        <v>22</v>
      </c>
      <c r="AK149" s="37"/>
      <c r="AL149" s="37"/>
      <c r="AM149" s="37"/>
      <c r="AN149" s="37">
        <v>0</v>
      </c>
      <c r="AO149" s="37"/>
      <c r="AP149" s="37">
        <v>0</v>
      </c>
    </row>
    <row r="150" spans="1:42" ht="20.100000000000001" customHeight="1" x14ac:dyDescent="0.2">
      <c r="D150" s="38" t="s">
        <v>107</v>
      </c>
      <c r="E150" s="62"/>
      <c r="F150" s="39">
        <v>35</v>
      </c>
      <c r="G150" s="40"/>
      <c r="H150" s="40"/>
      <c r="I150" s="40"/>
      <c r="J150" s="39">
        <v>110</v>
      </c>
      <c r="K150" s="39">
        <v>4</v>
      </c>
      <c r="L150" s="39">
        <v>4</v>
      </c>
      <c r="M150" s="40"/>
      <c r="N150" s="39">
        <v>118</v>
      </c>
      <c r="O150" s="40"/>
      <c r="P150" s="40"/>
      <c r="Q150" s="40"/>
      <c r="R150" s="39">
        <v>0</v>
      </c>
      <c r="S150" s="39">
        <v>3</v>
      </c>
      <c r="T150" s="39">
        <v>71</v>
      </c>
      <c r="U150" s="39">
        <v>2</v>
      </c>
      <c r="V150" s="39">
        <v>3</v>
      </c>
      <c r="W150" s="40"/>
      <c r="X150" s="39">
        <v>9</v>
      </c>
      <c r="Y150" s="39">
        <v>0</v>
      </c>
      <c r="Z150" s="39">
        <v>2</v>
      </c>
      <c r="AA150" s="39">
        <v>21</v>
      </c>
      <c r="AB150" s="39">
        <v>0</v>
      </c>
      <c r="AC150" s="39">
        <v>0</v>
      </c>
      <c r="AD150" s="39">
        <v>1</v>
      </c>
      <c r="AE150" s="40"/>
      <c r="AF150" s="39">
        <v>112</v>
      </c>
      <c r="AG150" s="40"/>
      <c r="AH150" s="40"/>
      <c r="AI150" s="40"/>
      <c r="AJ150" s="39">
        <v>41</v>
      </c>
      <c r="AK150" s="40"/>
      <c r="AL150" s="40"/>
      <c r="AM150" s="40"/>
      <c r="AN150" s="39">
        <v>0</v>
      </c>
      <c r="AO150" s="40"/>
      <c r="AP150" s="39">
        <v>0</v>
      </c>
    </row>
    <row r="151" spans="1:42" ht="20.100000000000001" customHeight="1" x14ac:dyDescent="0.2">
      <c r="D151" s="2" t="s">
        <v>176</v>
      </c>
      <c r="E151" s="62"/>
      <c r="F151" s="37">
        <v>40</v>
      </c>
      <c r="G151" s="37"/>
      <c r="H151" s="37"/>
      <c r="I151" s="37"/>
      <c r="J151" s="37">
        <v>110</v>
      </c>
      <c r="K151" s="37">
        <v>0</v>
      </c>
      <c r="L151" s="37">
        <v>1</v>
      </c>
      <c r="M151" s="37"/>
      <c r="N151" s="37">
        <v>111</v>
      </c>
      <c r="O151" s="37"/>
      <c r="P151" s="37"/>
      <c r="Q151" s="37"/>
      <c r="R151" s="37">
        <v>0</v>
      </c>
      <c r="S151" s="37">
        <v>20</v>
      </c>
      <c r="T151" s="37">
        <v>42</v>
      </c>
      <c r="U151" s="37">
        <v>1</v>
      </c>
      <c r="V151" s="37">
        <v>12</v>
      </c>
      <c r="W151" s="37"/>
      <c r="X151" s="37">
        <v>13</v>
      </c>
      <c r="Y151" s="37">
        <v>0</v>
      </c>
      <c r="Z151" s="37">
        <v>6</v>
      </c>
      <c r="AA151" s="37">
        <v>24</v>
      </c>
      <c r="AB151" s="37">
        <v>0</v>
      </c>
      <c r="AC151" s="37">
        <v>0</v>
      </c>
      <c r="AD151" s="37">
        <v>7</v>
      </c>
      <c r="AE151" s="37"/>
      <c r="AF151" s="37">
        <v>125</v>
      </c>
      <c r="AG151" s="37"/>
      <c r="AH151" s="37"/>
      <c r="AI151" s="37"/>
      <c r="AJ151" s="37">
        <v>26</v>
      </c>
      <c r="AK151" s="37"/>
      <c r="AL151" s="37"/>
      <c r="AM151" s="37"/>
      <c r="AN151" s="37">
        <v>0</v>
      </c>
      <c r="AO151" s="37"/>
      <c r="AP151" s="37">
        <v>0</v>
      </c>
    </row>
    <row r="152" spans="1:42" ht="20.100000000000001" customHeight="1" x14ac:dyDescent="0.2">
      <c r="D152" s="38" t="s">
        <v>177</v>
      </c>
      <c r="E152" s="62"/>
      <c r="F152" s="39">
        <v>57</v>
      </c>
      <c r="G152" s="40"/>
      <c r="H152" s="40"/>
      <c r="I152" s="40"/>
      <c r="J152" s="39">
        <v>90</v>
      </c>
      <c r="K152" s="39">
        <v>3</v>
      </c>
      <c r="L152" s="39">
        <v>0</v>
      </c>
      <c r="M152" s="40"/>
      <c r="N152" s="39">
        <v>93</v>
      </c>
      <c r="O152" s="40"/>
      <c r="P152" s="40"/>
      <c r="Q152" s="40"/>
      <c r="R152" s="39">
        <v>0</v>
      </c>
      <c r="S152" s="39">
        <v>0</v>
      </c>
      <c r="T152" s="39">
        <v>4</v>
      </c>
      <c r="U152" s="39">
        <v>25</v>
      </c>
      <c r="V152" s="39">
        <v>14</v>
      </c>
      <c r="W152" s="40"/>
      <c r="X152" s="39">
        <v>9</v>
      </c>
      <c r="Y152" s="39">
        <v>0</v>
      </c>
      <c r="Z152" s="39">
        <v>3</v>
      </c>
      <c r="AA152" s="39">
        <v>31</v>
      </c>
      <c r="AB152" s="39">
        <v>0</v>
      </c>
      <c r="AC152" s="39">
        <v>0</v>
      </c>
      <c r="AD152" s="39">
        <v>11</v>
      </c>
      <c r="AE152" s="40"/>
      <c r="AF152" s="39">
        <v>97</v>
      </c>
      <c r="AG152" s="40"/>
      <c r="AH152" s="40"/>
      <c r="AI152" s="40"/>
      <c r="AJ152" s="39">
        <v>53</v>
      </c>
      <c r="AK152" s="40"/>
      <c r="AL152" s="40"/>
      <c r="AM152" s="40"/>
      <c r="AN152" s="39">
        <v>0</v>
      </c>
      <c r="AO152" s="40"/>
      <c r="AP152" s="39">
        <v>0</v>
      </c>
    </row>
    <row r="153" spans="1:42" ht="20.100000000000001" customHeight="1" x14ac:dyDescent="0.2">
      <c r="D153" s="2" t="s">
        <v>178</v>
      </c>
      <c r="E153" s="62"/>
      <c r="F153" s="37">
        <v>29</v>
      </c>
      <c r="G153" s="37"/>
      <c r="H153" s="37"/>
      <c r="I153" s="37"/>
      <c r="J153" s="37">
        <v>101</v>
      </c>
      <c r="K153" s="37">
        <v>4</v>
      </c>
      <c r="L153" s="37">
        <v>0</v>
      </c>
      <c r="M153" s="37"/>
      <c r="N153" s="37">
        <v>105</v>
      </c>
      <c r="O153" s="37"/>
      <c r="P153" s="37"/>
      <c r="Q153" s="37"/>
      <c r="R153" s="37">
        <v>0</v>
      </c>
      <c r="S153" s="37">
        <v>19</v>
      </c>
      <c r="T153" s="37">
        <v>38</v>
      </c>
      <c r="U153" s="37">
        <v>1</v>
      </c>
      <c r="V153" s="37">
        <v>4</v>
      </c>
      <c r="W153" s="37"/>
      <c r="X153" s="37">
        <v>10</v>
      </c>
      <c r="Y153" s="37">
        <v>0</v>
      </c>
      <c r="Z153" s="37">
        <v>1</v>
      </c>
      <c r="AA153" s="37">
        <v>29</v>
      </c>
      <c r="AB153" s="37">
        <v>0</v>
      </c>
      <c r="AC153" s="37">
        <v>0</v>
      </c>
      <c r="AD153" s="37">
        <v>11</v>
      </c>
      <c r="AE153" s="37"/>
      <c r="AF153" s="37">
        <v>113</v>
      </c>
      <c r="AG153" s="37"/>
      <c r="AH153" s="37"/>
      <c r="AI153" s="37"/>
      <c r="AJ153" s="37">
        <v>21</v>
      </c>
      <c r="AK153" s="37"/>
      <c r="AL153" s="37"/>
      <c r="AM153" s="37"/>
      <c r="AN153" s="37">
        <v>0</v>
      </c>
      <c r="AO153" s="37"/>
      <c r="AP153" s="37">
        <v>0</v>
      </c>
    </row>
    <row r="154" spans="1:42" ht="20.100000000000001" customHeight="1" x14ac:dyDescent="0.2">
      <c r="D154" s="38" t="s">
        <v>179</v>
      </c>
      <c r="E154" s="62"/>
      <c r="F154" s="39">
        <v>39</v>
      </c>
      <c r="G154" s="40"/>
      <c r="H154" s="40"/>
      <c r="I154" s="40"/>
      <c r="J154" s="39">
        <v>103</v>
      </c>
      <c r="K154" s="39">
        <v>4</v>
      </c>
      <c r="L154" s="39">
        <v>1</v>
      </c>
      <c r="M154" s="40"/>
      <c r="N154" s="39">
        <v>108</v>
      </c>
      <c r="O154" s="40"/>
      <c r="P154" s="40"/>
      <c r="Q154" s="40"/>
      <c r="R154" s="39">
        <v>0</v>
      </c>
      <c r="S154" s="39">
        <v>1</v>
      </c>
      <c r="T154" s="39">
        <v>24</v>
      </c>
      <c r="U154" s="39">
        <v>0</v>
      </c>
      <c r="V154" s="39">
        <v>14</v>
      </c>
      <c r="W154" s="40"/>
      <c r="X154" s="39">
        <v>19</v>
      </c>
      <c r="Y154" s="39">
        <v>0</v>
      </c>
      <c r="Z154" s="39">
        <v>1</v>
      </c>
      <c r="AA154" s="39">
        <v>20</v>
      </c>
      <c r="AB154" s="39">
        <v>0</v>
      </c>
      <c r="AC154" s="39">
        <v>0</v>
      </c>
      <c r="AD154" s="39">
        <v>8</v>
      </c>
      <c r="AE154" s="40"/>
      <c r="AF154" s="39">
        <v>87</v>
      </c>
      <c r="AG154" s="40"/>
      <c r="AH154" s="40"/>
      <c r="AI154" s="40"/>
      <c r="AJ154" s="39">
        <v>60</v>
      </c>
      <c r="AK154" s="40"/>
      <c r="AL154" s="40"/>
      <c r="AM154" s="40"/>
      <c r="AN154" s="39">
        <v>0</v>
      </c>
      <c r="AO154" s="40"/>
      <c r="AP154" s="39">
        <v>0</v>
      </c>
    </row>
    <row r="155" spans="1:42" ht="20.100000000000001" customHeight="1" x14ac:dyDescent="0.2">
      <c r="E155" s="6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row>
    <row r="156" spans="1:42" s="1" customFormat="1" ht="20.100000000000001" customHeight="1" x14ac:dyDescent="0.2">
      <c r="A156" s="3"/>
      <c r="B156" s="6"/>
      <c r="C156" s="42" t="s">
        <v>180</v>
      </c>
      <c r="D156" s="42"/>
      <c r="E156" s="62"/>
      <c r="F156" s="44">
        <f>504+101</f>
        <v>605</v>
      </c>
      <c r="G156" s="45"/>
      <c r="H156" s="45"/>
      <c r="I156" s="45"/>
      <c r="J156" s="44">
        <v>1308</v>
      </c>
      <c r="K156" s="44">
        <v>35</v>
      </c>
      <c r="L156" s="44">
        <v>6</v>
      </c>
      <c r="M156" s="45"/>
      <c r="N156" s="44">
        <v>1349</v>
      </c>
      <c r="O156" s="45"/>
      <c r="P156" s="45"/>
      <c r="Q156" s="45"/>
      <c r="R156" s="44">
        <v>0</v>
      </c>
      <c r="S156" s="44">
        <v>122</v>
      </c>
      <c r="T156" s="44">
        <v>436</v>
      </c>
      <c r="U156" s="44">
        <v>146</v>
      </c>
      <c r="V156" s="44">
        <v>94</v>
      </c>
      <c r="W156" s="45"/>
      <c r="X156" s="44">
        <v>132</v>
      </c>
      <c r="Y156" s="44">
        <v>4</v>
      </c>
      <c r="Z156" s="44">
        <v>26</v>
      </c>
      <c r="AA156" s="44">
        <v>296</v>
      </c>
      <c r="AB156" s="44">
        <v>0</v>
      </c>
      <c r="AC156" s="44">
        <v>0</v>
      </c>
      <c r="AD156" s="44">
        <v>118</v>
      </c>
      <c r="AE156" s="45"/>
      <c r="AF156" s="44">
        <v>1374</v>
      </c>
      <c r="AG156" s="45"/>
      <c r="AH156" s="45"/>
      <c r="AI156" s="45"/>
      <c r="AJ156" s="44">
        <v>580</v>
      </c>
      <c r="AK156" s="45"/>
      <c r="AL156" s="45"/>
      <c r="AM156" s="45"/>
      <c r="AN156" s="44">
        <v>0</v>
      </c>
      <c r="AO156" s="45"/>
      <c r="AP156" s="44">
        <v>0</v>
      </c>
    </row>
    <row r="157" spans="1:42" ht="20.100000000000001" customHeight="1" x14ac:dyDescent="0.2">
      <c r="E157" s="6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row>
    <row r="158" spans="1:42" s="1" customFormat="1" ht="20.100000000000001" customHeight="1" x14ac:dyDescent="0.25">
      <c r="A158" s="3"/>
      <c r="B158" s="49" t="s">
        <v>181</v>
      </c>
      <c r="C158" s="50"/>
      <c r="D158" s="50"/>
      <c r="E158" s="62"/>
      <c r="F158" s="51">
        <f>752+101</f>
        <v>853</v>
      </c>
      <c r="G158" s="52"/>
      <c r="H158" s="52"/>
      <c r="I158" s="52"/>
      <c r="J158" s="51">
        <v>1831</v>
      </c>
      <c r="K158" s="51">
        <v>51</v>
      </c>
      <c r="L158" s="51">
        <v>11</v>
      </c>
      <c r="M158" s="52"/>
      <c r="N158" s="51">
        <v>1893</v>
      </c>
      <c r="O158" s="52"/>
      <c r="P158" s="52"/>
      <c r="Q158" s="52"/>
      <c r="R158" s="51">
        <v>0</v>
      </c>
      <c r="S158" s="51">
        <v>157</v>
      </c>
      <c r="T158" s="51">
        <v>640</v>
      </c>
      <c r="U158" s="51">
        <v>158</v>
      </c>
      <c r="V158" s="51">
        <v>102</v>
      </c>
      <c r="W158" s="52"/>
      <c r="X158" s="51">
        <v>231</v>
      </c>
      <c r="Y158" s="51">
        <v>6</v>
      </c>
      <c r="Z158" s="51">
        <v>47</v>
      </c>
      <c r="AA158" s="51">
        <v>442</v>
      </c>
      <c r="AB158" s="51">
        <v>0</v>
      </c>
      <c r="AC158" s="51">
        <v>0</v>
      </c>
      <c r="AD158" s="51">
        <v>150</v>
      </c>
      <c r="AE158" s="52"/>
      <c r="AF158" s="51">
        <v>1933</v>
      </c>
      <c r="AG158" s="52"/>
      <c r="AH158" s="52"/>
      <c r="AI158" s="52"/>
      <c r="AJ158" s="51">
        <v>813</v>
      </c>
      <c r="AK158" s="52"/>
      <c r="AL158" s="52"/>
      <c r="AM158" s="52"/>
      <c r="AN158" s="51">
        <v>0</v>
      </c>
      <c r="AO158" s="52"/>
      <c r="AP158" s="51">
        <v>0</v>
      </c>
    </row>
    <row r="159" spans="1:42" ht="20.100000000000001" customHeight="1" x14ac:dyDescent="0.2">
      <c r="E159" s="6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row>
    <row r="160" spans="1:42" ht="20.100000000000001" customHeight="1" x14ac:dyDescent="0.2">
      <c r="B160" s="6" t="s">
        <v>182</v>
      </c>
      <c r="E160" s="62"/>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row>
    <row r="161" spans="3:42" ht="20.100000000000001" customHeight="1" x14ac:dyDescent="0.2">
      <c r="C161" s="3" t="s">
        <v>97</v>
      </c>
      <c r="E161" s="62"/>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row>
    <row r="162" spans="3:42" ht="20.100000000000001" customHeight="1" x14ac:dyDescent="0.2">
      <c r="D162" s="2" t="s">
        <v>124</v>
      </c>
      <c r="E162" s="62"/>
      <c r="F162" s="37">
        <v>0</v>
      </c>
      <c r="G162" s="37"/>
      <c r="H162" s="37"/>
      <c r="I162" s="37"/>
      <c r="J162" s="37">
        <v>0</v>
      </c>
      <c r="K162" s="37">
        <v>0</v>
      </c>
      <c r="L162" s="37">
        <v>0</v>
      </c>
      <c r="M162" s="37"/>
      <c r="N162" s="37">
        <v>0</v>
      </c>
      <c r="O162" s="37"/>
      <c r="P162" s="37"/>
      <c r="Q162" s="37"/>
      <c r="R162" s="37">
        <v>0</v>
      </c>
      <c r="S162" s="37">
        <v>0</v>
      </c>
      <c r="T162" s="37">
        <v>0</v>
      </c>
      <c r="U162" s="37">
        <v>0</v>
      </c>
      <c r="V162" s="37">
        <v>0</v>
      </c>
      <c r="W162" s="37"/>
      <c r="X162" s="37">
        <v>0</v>
      </c>
      <c r="Y162" s="37">
        <v>0</v>
      </c>
      <c r="Z162" s="37">
        <v>0</v>
      </c>
      <c r="AA162" s="37">
        <v>0</v>
      </c>
      <c r="AB162" s="37">
        <v>0</v>
      </c>
      <c r="AC162" s="37">
        <v>0</v>
      </c>
      <c r="AD162" s="37">
        <v>0</v>
      </c>
      <c r="AE162" s="37"/>
      <c r="AF162" s="37">
        <v>0</v>
      </c>
      <c r="AG162" s="37"/>
      <c r="AH162" s="37"/>
      <c r="AI162" s="37"/>
      <c r="AJ162" s="37">
        <v>0</v>
      </c>
      <c r="AK162" s="37"/>
      <c r="AL162" s="37"/>
      <c r="AM162" s="37"/>
      <c r="AN162" s="37">
        <v>0</v>
      </c>
      <c r="AO162" s="37"/>
      <c r="AP162" s="37">
        <v>0</v>
      </c>
    </row>
    <row r="163" spans="3:42" ht="20.100000000000001" customHeight="1" x14ac:dyDescent="0.2">
      <c r="D163" s="38" t="s">
        <v>173</v>
      </c>
      <c r="E163" s="62"/>
      <c r="F163" s="39">
        <v>0</v>
      </c>
      <c r="G163" s="40"/>
      <c r="H163" s="40"/>
      <c r="I163" s="40"/>
      <c r="J163" s="39">
        <v>0</v>
      </c>
      <c r="K163" s="39">
        <v>0</v>
      </c>
      <c r="L163" s="39">
        <v>0</v>
      </c>
      <c r="M163" s="40"/>
      <c r="N163" s="39">
        <v>0</v>
      </c>
      <c r="O163" s="40"/>
      <c r="P163" s="40"/>
      <c r="Q163" s="40"/>
      <c r="R163" s="39">
        <v>0</v>
      </c>
      <c r="S163" s="39">
        <v>0</v>
      </c>
      <c r="T163" s="39">
        <v>0</v>
      </c>
      <c r="U163" s="39">
        <v>0</v>
      </c>
      <c r="V163" s="39">
        <v>0</v>
      </c>
      <c r="W163" s="40"/>
      <c r="X163" s="39">
        <v>0</v>
      </c>
      <c r="Y163" s="39">
        <v>0</v>
      </c>
      <c r="Z163" s="39">
        <v>0</v>
      </c>
      <c r="AA163" s="39">
        <v>0</v>
      </c>
      <c r="AB163" s="39">
        <v>0</v>
      </c>
      <c r="AC163" s="39">
        <v>0</v>
      </c>
      <c r="AD163" s="39">
        <v>0</v>
      </c>
      <c r="AE163" s="40"/>
      <c r="AF163" s="39">
        <v>0</v>
      </c>
      <c r="AG163" s="40"/>
      <c r="AH163" s="40"/>
      <c r="AI163" s="40"/>
      <c r="AJ163" s="39">
        <v>0</v>
      </c>
      <c r="AK163" s="40"/>
      <c r="AL163" s="40"/>
      <c r="AM163" s="40"/>
      <c r="AN163" s="39">
        <v>0</v>
      </c>
      <c r="AO163" s="40"/>
      <c r="AP163" s="39">
        <v>0</v>
      </c>
    </row>
    <row r="164" spans="3:42" ht="20.100000000000001" customHeight="1" x14ac:dyDescent="0.2">
      <c r="D164" s="2" t="s">
        <v>100</v>
      </c>
      <c r="E164" s="62"/>
      <c r="F164" s="37">
        <v>0</v>
      </c>
      <c r="G164" s="37"/>
      <c r="H164" s="37"/>
      <c r="I164" s="37"/>
      <c r="J164" s="37">
        <v>0</v>
      </c>
      <c r="K164" s="37">
        <v>0</v>
      </c>
      <c r="L164" s="37">
        <v>0</v>
      </c>
      <c r="M164" s="37"/>
      <c r="N164" s="37">
        <v>0</v>
      </c>
      <c r="O164" s="37"/>
      <c r="P164" s="37"/>
      <c r="Q164" s="37"/>
      <c r="R164" s="37">
        <v>0</v>
      </c>
      <c r="S164" s="37">
        <v>0</v>
      </c>
      <c r="T164" s="37">
        <v>0</v>
      </c>
      <c r="U164" s="37">
        <v>0</v>
      </c>
      <c r="V164" s="37">
        <v>0</v>
      </c>
      <c r="W164" s="37"/>
      <c r="X164" s="37">
        <v>0</v>
      </c>
      <c r="Y164" s="37">
        <v>0</v>
      </c>
      <c r="Z164" s="37">
        <v>0</v>
      </c>
      <c r="AA164" s="37">
        <v>0</v>
      </c>
      <c r="AB164" s="37">
        <v>0</v>
      </c>
      <c r="AC164" s="37">
        <v>0</v>
      </c>
      <c r="AD164" s="37">
        <v>0</v>
      </c>
      <c r="AE164" s="37"/>
      <c r="AF164" s="37">
        <v>0</v>
      </c>
      <c r="AG164" s="37"/>
      <c r="AH164" s="37"/>
      <c r="AI164" s="37"/>
      <c r="AJ164" s="37">
        <v>0</v>
      </c>
      <c r="AK164" s="37"/>
      <c r="AL164" s="37"/>
      <c r="AM164" s="37"/>
      <c r="AN164" s="37">
        <v>0</v>
      </c>
      <c r="AO164" s="37"/>
      <c r="AP164" s="37">
        <v>0</v>
      </c>
    </row>
    <row r="165" spans="3:42" ht="20.100000000000001" customHeight="1" x14ac:dyDescent="0.2">
      <c r="D165" s="38" t="s">
        <v>174</v>
      </c>
      <c r="E165" s="62"/>
      <c r="F165" s="39">
        <v>0</v>
      </c>
      <c r="G165" s="40"/>
      <c r="H165" s="40"/>
      <c r="I165" s="40"/>
      <c r="J165" s="39">
        <v>0</v>
      </c>
      <c r="K165" s="39">
        <v>0</v>
      </c>
      <c r="L165" s="39">
        <v>0</v>
      </c>
      <c r="M165" s="40"/>
      <c r="N165" s="39">
        <v>0</v>
      </c>
      <c r="O165" s="40"/>
      <c r="P165" s="40"/>
      <c r="Q165" s="40"/>
      <c r="R165" s="39">
        <v>0</v>
      </c>
      <c r="S165" s="39">
        <v>0</v>
      </c>
      <c r="T165" s="39">
        <v>0</v>
      </c>
      <c r="U165" s="39">
        <v>0</v>
      </c>
      <c r="V165" s="39">
        <v>0</v>
      </c>
      <c r="W165" s="40"/>
      <c r="X165" s="39">
        <v>0</v>
      </c>
      <c r="Y165" s="39">
        <v>0</v>
      </c>
      <c r="Z165" s="39">
        <v>0</v>
      </c>
      <c r="AA165" s="39">
        <v>0</v>
      </c>
      <c r="AB165" s="39">
        <v>0</v>
      </c>
      <c r="AC165" s="39">
        <v>0</v>
      </c>
      <c r="AD165" s="39">
        <v>0</v>
      </c>
      <c r="AE165" s="40"/>
      <c r="AF165" s="39">
        <v>0</v>
      </c>
      <c r="AG165" s="40"/>
      <c r="AH165" s="40"/>
      <c r="AI165" s="40"/>
      <c r="AJ165" s="39">
        <v>0</v>
      </c>
      <c r="AK165" s="40"/>
      <c r="AL165" s="40"/>
      <c r="AM165" s="40"/>
      <c r="AN165" s="39">
        <v>0</v>
      </c>
      <c r="AO165" s="40"/>
      <c r="AP165" s="39">
        <v>0</v>
      </c>
    </row>
    <row r="166" spans="3:42" ht="20.100000000000001" customHeight="1" x14ac:dyDescent="0.2">
      <c r="D166" s="2" t="s">
        <v>115</v>
      </c>
      <c r="E166" s="62"/>
      <c r="F166" s="37">
        <v>0</v>
      </c>
      <c r="G166" s="37"/>
      <c r="H166" s="37"/>
      <c r="I166" s="37"/>
      <c r="J166" s="37">
        <v>0</v>
      </c>
      <c r="K166" s="37">
        <v>0</v>
      </c>
      <c r="L166" s="37">
        <v>0</v>
      </c>
      <c r="M166" s="37"/>
      <c r="N166" s="37">
        <v>0</v>
      </c>
      <c r="O166" s="37"/>
      <c r="P166" s="37"/>
      <c r="Q166" s="37"/>
      <c r="R166" s="37">
        <v>0</v>
      </c>
      <c r="S166" s="37">
        <v>0</v>
      </c>
      <c r="T166" s="37">
        <v>0</v>
      </c>
      <c r="U166" s="37">
        <v>0</v>
      </c>
      <c r="V166" s="37">
        <v>0</v>
      </c>
      <c r="W166" s="37"/>
      <c r="X166" s="37">
        <v>0</v>
      </c>
      <c r="Y166" s="37">
        <v>0</v>
      </c>
      <c r="Z166" s="37">
        <v>0</v>
      </c>
      <c r="AA166" s="37">
        <v>0</v>
      </c>
      <c r="AB166" s="37">
        <v>0</v>
      </c>
      <c r="AC166" s="37">
        <v>0</v>
      </c>
      <c r="AD166" s="37">
        <v>0</v>
      </c>
      <c r="AE166" s="37"/>
      <c r="AF166" s="37">
        <v>0</v>
      </c>
      <c r="AG166" s="37"/>
      <c r="AH166" s="37"/>
      <c r="AI166" s="37"/>
      <c r="AJ166" s="37">
        <v>0</v>
      </c>
      <c r="AK166" s="37"/>
      <c r="AL166" s="37"/>
      <c r="AM166" s="37"/>
      <c r="AN166" s="37">
        <v>0</v>
      </c>
      <c r="AO166" s="37"/>
      <c r="AP166" s="37">
        <v>0</v>
      </c>
    </row>
    <row r="167" spans="3:42" ht="20.100000000000001" customHeight="1" x14ac:dyDescent="0.2">
      <c r="D167" s="38" t="s">
        <v>103</v>
      </c>
      <c r="E167" s="62"/>
      <c r="F167" s="39">
        <v>0</v>
      </c>
      <c r="G167" s="40"/>
      <c r="H167" s="40"/>
      <c r="I167" s="40"/>
      <c r="J167" s="39">
        <v>0</v>
      </c>
      <c r="K167" s="39">
        <v>0</v>
      </c>
      <c r="L167" s="39">
        <v>0</v>
      </c>
      <c r="M167" s="40"/>
      <c r="N167" s="39">
        <v>0</v>
      </c>
      <c r="O167" s="40"/>
      <c r="P167" s="40"/>
      <c r="Q167" s="40"/>
      <c r="R167" s="39">
        <v>0</v>
      </c>
      <c r="S167" s="39">
        <v>0</v>
      </c>
      <c r="T167" s="39">
        <v>0</v>
      </c>
      <c r="U167" s="39">
        <v>0</v>
      </c>
      <c r="V167" s="39">
        <v>0</v>
      </c>
      <c r="W167" s="40"/>
      <c r="X167" s="39">
        <v>0</v>
      </c>
      <c r="Y167" s="39">
        <v>0</v>
      </c>
      <c r="Z167" s="39">
        <v>0</v>
      </c>
      <c r="AA167" s="39">
        <v>0</v>
      </c>
      <c r="AB167" s="39">
        <v>0</v>
      </c>
      <c r="AC167" s="39">
        <v>0</v>
      </c>
      <c r="AD167" s="39">
        <v>0</v>
      </c>
      <c r="AE167" s="40"/>
      <c r="AF167" s="39">
        <v>0</v>
      </c>
      <c r="AG167" s="40"/>
      <c r="AH167" s="40"/>
      <c r="AI167" s="40"/>
      <c r="AJ167" s="39">
        <v>0</v>
      </c>
      <c r="AK167" s="40"/>
      <c r="AL167" s="40"/>
      <c r="AM167" s="40"/>
      <c r="AN167" s="39">
        <v>0</v>
      </c>
      <c r="AO167" s="40"/>
      <c r="AP167" s="39">
        <v>0</v>
      </c>
    </row>
    <row r="168" spans="3:42" ht="20.100000000000001" customHeight="1" x14ac:dyDescent="0.2">
      <c r="D168" s="41"/>
      <c r="E168" s="62"/>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row>
    <row r="169" spans="3:42" ht="20.100000000000001" customHeight="1" x14ac:dyDescent="0.2">
      <c r="C169" s="42" t="s">
        <v>112</v>
      </c>
      <c r="D169" s="42"/>
      <c r="E169" s="62"/>
      <c r="F169" s="44">
        <v>0</v>
      </c>
      <c r="G169" s="45"/>
      <c r="H169" s="45"/>
      <c r="I169" s="45"/>
      <c r="J169" s="44">
        <v>0</v>
      </c>
      <c r="K169" s="44">
        <v>0</v>
      </c>
      <c r="L169" s="44">
        <v>0</v>
      </c>
      <c r="M169" s="45"/>
      <c r="N169" s="44">
        <v>0</v>
      </c>
      <c r="O169" s="45"/>
      <c r="P169" s="45"/>
      <c r="Q169" s="45"/>
      <c r="R169" s="44">
        <v>0</v>
      </c>
      <c r="S169" s="44">
        <v>0</v>
      </c>
      <c r="T169" s="44">
        <v>0</v>
      </c>
      <c r="U169" s="44">
        <v>0</v>
      </c>
      <c r="V169" s="44">
        <v>0</v>
      </c>
      <c r="W169" s="45"/>
      <c r="X169" s="44">
        <v>0</v>
      </c>
      <c r="Y169" s="44">
        <v>0</v>
      </c>
      <c r="Z169" s="44">
        <v>0</v>
      </c>
      <c r="AA169" s="44">
        <v>0</v>
      </c>
      <c r="AB169" s="44">
        <v>0</v>
      </c>
      <c r="AC169" s="44">
        <v>0</v>
      </c>
      <c r="AD169" s="44">
        <v>0</v>
      </c>
      <c r="AE169" s="45"/>
      <c r="AF169" s="44">
        <v>0</v>
      </c>
      <c r="AG169" s="45"/>
      <c r="AH169" s="45"/>
      <c r="AI169" s="45"/>
      <c r="AJ169" s="44">
        <v>0</v>
      </c>
      <c r="AK169" s="45"/>
      <c r="AL169" s="45"/>
      <c r="AM169" s="45"/>
      <c r="AN169" s="44">
        <v>0</v>
      </c>
      <c r="AO169" s="45"/>
      <c r="AP169" s="44">
        <v>0</v>
      </c>
    </row>
    <row r="170" spans="3:42" ht="20.100000000000001" customHeight="1" x14ac:dyDescent="0.2">
      <c r="D170" s="41"/>
      <c r="E170" s="62"/>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row>
    <row r="171" spans="3:42" ht="20.100000000000001" customHeight="1" x14ac:dyDescent="0.2">
      <c r="C171" s="3" t="s">
        <v>0</v>
      </c>
      <c r="D171" s="41"/>
      <c r="E171" s="62"/>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row>
    <row r="172" spans="3:42" ht="20.100000000000001" customHeight="1" x14ac:dyDescent="0.2">
      <c r="D172" s="2" t="s">
        <v>124</v>
      </c>
      <c r="E172" s="62"/>
      <c r="F172" s="37">
        <v>0</v>
      </c>
      <c r="G172" s="37"/>
      <c r="H172" s="37"/>
      <c r="I172" s="37"/>
      <c r="J172" s="37">
        <v>0</v>
      </c>
      <c r="K172" s="37">
        <v>0</v>
      </c>
      <c r="L172" s="37">
        <v>0</v>
      </c>
      <c r="M172" s="37"/>
      <c r="N172" s="37">
        <v>0</v>
      </c>
      <c r="O172" s="37"/>
      <c r="P172" s="37"/>
      <c r="Q172" s="37"/>
      <c r="R172" s="37">
        <v>0</v>
      </c>
      <c r="S172" s="37">
        <v>0</v>
      </c>
      <c r="T172" s="37">
        <v>0</v>
      </c>
      <c r="U172" s="37">
        <v>0</v>
      </c>
      <c r="V172" s="37">
        <v>0</v>
      </c>
      <c r="W172" s="37"/>
      <c r="X172" s="37">
        <v>0</v>
      </c>
      <c r="Y172" s="37">
        <v>0</v>
      </c>
      <c r="Z172" s="37">
        <v>0</v>
      </c>
      <c r="AA172" s="37">
        <v>0</v>
      </c>
      <c r="AB172" s="37">
        <v>0</v>
      </c>
      <c r="AC172" s="37">
        <v>0</v>
      </c>
      <c r="AD172" s="37">
        <v>0</v>
      </c>
      <c r="AE172" s="37"/>
      <c r="AF172" s="37">
        <v>0</v>
      </c>
      <c r="AG172" s="37"/>
      <c r="AH172" s="37"/>
      <c r="AI172" s="37"/>
      <c r="AJ172" s="37">
        <v>0</v>
      </c>
      <c r="AK172" s="37"/>
      <c r="AL172" s="37"/>
      <c r="AM172" s="37"/>
      <c r="AN172" s="37">
        <v>0</v>
      </c>
      <c r="AO172" s="37"/>
      <c r="AP172" s="37">
        <v>0</v>
      </c>
    </row>
    <row r="173" spans="3:42" ht="20.100000000000001" customHeight="1" x14ac:dyDescent="0.2">
      <c r="D173" s="38" t="s">
        <v>173</v>
      </c>
      <c r="E173" s="62"/>
      <c r="F173" s="39">
        <v>0</v>
      </c>
      <c r="G173" s="40"/>
      <c r="H173" s="40"/>
      <c r="I173" s="40"/>
      <c r="J173" s="39">
        <v>0</v>
      </c>
      <c r="K173" s="39">
        <v>0</v>
      </c>
      <c r="L173" s="39">
        <v>0</v>
      </c>
      <c r="M173" s="40"/>
      <c r="N173" s="39">
        <v>0</v>
      </c>
      <c r="O173" s="40"/>
      <c r="P173" s="40"/>
      <c r="Q173" s="40"/>
      <c r="R173" s="39">
        <v>0</v>
      </c>
      <c r="S173" s="39">
        <v>0</v>
      </c>
      <c r="T173" s="39">
        <v>0</v>
      </c>
      <c r="U173" s="39">
        <v>0</v>
      </c>
      <c r="V173" s="39">
        <v>0</v>
      </c>
      <c r="W173" s="40"/>
      <c r="X173" s="39">
        <v>0</v>
      </c>
      <c r="Y173" s="39">
        <v>0</v>
      </c>
      <c r="Z173" s="39">
        <v>0</v>
      </c>
      <c r="AA173" s="39">
        <v>0</v>
      </c>
      <c r="AB173" s="39">
        <v>0</v>
      </c>
      <c r="AC173" s="39">
        <v>0</v>
      </c>
      <c r="AD173" s="39">
        <v>0</v>
      </c>
      <c r="AE173" s="40"/>
      <c r="AF173" s="39">
        <v>0</v>
      </c>
      <c r="AG173" s="40"/>
      <c r="AH173" s="40"/>
      <c r="AI173" s="40"/>
      <c r="AJ173" s="39">
        <v>0</v>
      </c>
      <c r="AK173" s="40"/>
      <c r="AL173" s="40"/>
      <c r="AM173" s="40"/>
      <c r="AN173" s="39">
        <v>0</v>
      </c>
      <c r="AO173" s="40"/>
      <c r="AP173" s="39">
        <v>0</v>
      </c>
    </row>
    <row r="174" spans="3:42" ht="20.100000000000001" customHeight="1" x14ac:dyDescent="0.2">
      <c r="D174" s="2" t="s">
        <v>113</v>
      </c>
      <c r="E174" s="62"/>
      <c r="F174" s="37">
        <v>0</v>
      </c>
      <c r="G174" s="37"/>
      <c r="H174" s="37"/>
      <c r="I174" s="37"/>
      <c r="J174" s="37">
        <v>0</v>
      </c>
      <c r="K174" s="37">
        <v>0</v>
      </c>
      <c r="L174" s="37">
        <v>0</v>
      </c>
      <c r="M174" s="37"/>
      <c r="N174" s="37">
        <v>0</v>
      </c>
      <c r="O174" s="37"/>
      <c r="P174" s="37"/>
      <c r="Q174" s="37"/>
      <c r="R174" s="37">
        <v>0</v>
      </c>
      <c r="S174" s="37">
        <v>0</v>
      </c>
      <c r="T174" s="37">
        <v>0</v>
      </c>
      <c r="U174" s="37">
        <v>0</v>
      </c>
      <c r="V174" s="37">
        <v>0</v>
      </c>
      <c r="W174" s="37"/>
      <c r="X174" s="37">
        <v>0</v>
      </c>
      <c r="Y174" s="37">
        <v>0</v>
      </c>
      <c r="Z174" s="37">
        <v>0</v>
      </c>
      <c r="AA174" s="37">
        <v>0</v>
      </c>
      <c r="AB174" s="37">
        <v>0</v>
      </c>
      <c r="AC174" s="37">
        <v>0</v>
      </c>
      <c r="AD174" s="37">
        <v>0</v>
      </c>
      <c r="AE174" s="37"/>
      <c r="AF174" s="37">
        <v>0</v>
      </c>
      <c r="AG174" s="37"/>
      <c r="AH174" s="37"/>
      <c r="AI174" s="37"/>
      <c r="AJ174" s="37">
        <v>0</v>
      </c>
      <c r="AK174" s="37"/>
      <c r="AL174" s="37"/>
      <c r="AM174" s="37"/>
      <c r="AN174" s="37">
        <v>0</v>
      </c>
      <c r="AO174" s="37"/>
      <c r="AP174" s="37">
        <v>0</v>
      </c>
    </row>
    <row r="175" spans="3:42" ht="20.100000000000001" customHeight="1" x14ac:dyDescent="0.2">
      <c r="D175" s="38" t="s">
        <v>174</v>
      </c>
      <c r="E175" s="62"/>
      <c r="F175" s="39">
        <v>0</v>
      </c>
      <c r="G175" s="40"/>
      <c r="H175" s="40"/>
      <c r="I175" s="40"/>
      <c r="J175" s="39">
        <v>0</v>
      </c>
      <c r="K175" s="39">
        <v>0</v>
      </c>
      <c r="L175" s="39">
        <v>0</v>
      </c>
      <c r="M175" s="40"/>
      <c r="N175" s="39">
        <v>0</v>
      </c>
      <c r="O175" s="40"/>
      <c r="P175" s="40"/>
      <c r="Q175" s="40"/>
      <c r="R175" s="39">
        <v>0</v>
      </c>
      <c r="S175" s="39">
        <v>0</v>
      </c>
      <c r="T175" s="39">
        <v>0</v>
      </c>
      <c r="U175" s="39">
        <v>0</v>
      </c>
      <c r="V175" s="39">
        <v>0</v>
      </c>
      <c r="W175" s="40"/>
      <c r="X175" s="39">
        <v>0</v>
      </c>
      <c r="Y175" s="39">
        <v>0</v>
      </c>
      <c r="Z175" s="39">
        <v>0</v>
      </c>
      <c r="AA175" s="39">
        <v>0</v>
      </c>
      <c r="AB175" s="39">
        <v>0</v>
      </c>
      <c r="AC175" s="39">
        <v>0</v>
      </c>
      <c r="AD175" s="39">
        <v>0</v>
      </c>
      <c r="AE175" s="40"/>
      <c r="AF175" s="39">
        <v>0</v>
      </c>
      <c r="AG175" s="40"/>
      <c r="AH175" s="40"/>
      <c r="AI175" s="40"/>
      <c r="AJ175" s="39">
        <v>0</v>
      </c>
      <c r="AK175" s="40"/>
      <c r="AL175" s="40"/>
      <c r="AM175" s="40"/>
      <c r="AN175" s="39">
        <v>0</v>
      </c>
      <c r="AO175" s="40"/>
      <c r="AP175" s="39">
        <v>0</v>
      </c>
    </row>
    <row r="176" spans="3:42" ht="20.100000000000001" customHeight="1" x14ac:dyDescent="0.2">
      <c r="D176" s="2" t="s">
        <v>115</v>
      </c>
      <c r="E176" s="62"/>
      <c r="F176" s="37">
        <v>0</v>
      </c>
      <c r="G176" s="37"/>
      <c r="H176" s="37"/>
      <c r="I176" s="37"/>
      <c r="J176" s="37">
        <v>0</v>
      </c>
      <c r="K176" s="37">
        <v>0</v>
      </c>
      <c r="L176" s="37">
        <v>0</v>
      </c>
      <c r="M176" s="37"/>
      <c r="N176" s="37">
        <v>0</v>
      </c>
      <c r="O176" s="37"/>
      <c r="P176" s="37"/>
      <c r="Q176" s="37"/>
      <c r="R176" s="37">
        <v>0</v>
      </c>
      <c r="S176" s="37">
        <v>0</v>
      </c>
      <c r="T176" s="37">
        <v>0</v>
      </c>
      <c r="U176" s="37">
        <v>0</v>
      </c>
      <c r="V176" s="37">
        <v>0</v>
      </c>
      <c r="W176" s="37"/>
      <c r="X176" s="37">
        <v>0</v>
      </c>
      <c r="Y176" s="37">
        <v>0</v>
      </c>
      <c r="Z176" s="37">
        <v>0</v>
      </c>
      <c r="AA176" s="37">
        <v>0</v>
      </c>
      <c r="AB176" s="37">
        <v>0</v>
      </c>
      <c r="AC176" s="37">
        <v>0</v>
      </c>
      <c r="AD176" s="37">
        <v>0</v>
      </c>
      <c r="AE176" s="37"/>
      <c r="AF176" s="37">
        <v>0</v>
      </c>
      <c r="AG176" s="37"/>
      <c r="AH176" s="37"/>
      <c r="AI176" s="37"/>
      <c r="AJ176" s="37">
        <v>0</v>
      </c>
      <c r="AK176" s="37"/>
      <c r="AL176" s="37"/>
      <c r="AM176" s="37"/>
      <c r="AN176" s="37">
        <v>0</v>
      </c>
      <c r="AO176" s="37"/>
      <c r="AP176" s="37">
        <v>0</v>
      </c>
    </row>
    <row r="177" spans="1:42" ht="20.100000000000001" customHeight="1" x14ac:dyDescent="0.2">
      <c r="D177" s="38" t="s">
        <v>103</v>
      </c>
      <c r="E177" s="62"/>
      <c r="F177" s="39">
        <v>0</v>
      </c>
      <c r="G177" s="40"/>
      <c r="H177" s="40"/>
      <c r="I177" s="40"/>
      <c r="J177" s="39">
        <v>0</v>
      </c>
      <c r="K177" s="39">
        <v>0</v>
      </c>
      <c r="L177" s="39">
        <v>0</v>
      </c>
      <c r="M177" s="40"/>
      <c r="N177" s="39">
        <v>0</v>
      </c>
      <c r="O177" s="40"/>
      <c r="P177" s="40"/>
      <c r="Q177" s="40"/>
      <c r="R177" s="39">
        <v>0</v>
      </c>
      <c r="S177" s="39">
        <v>0</v>
      </c>
      <c r="T177" s="39">
        <v>0</v>
      </c>
      <c r="U177" s="39">
        <v>0</v>
      </c>
      <c r="V177" s="39">
        <v>0</v>
      </c>
      <c r="W177" s="40"/>
      <c r="X177" s="39">
        <v>0</v>
      </c>
      <c r="Y177" s="39">
        <v>0</v>
      </c>
      <c r="Z177" s="39">
        <v>0</v>
      </c>
      <c r="AA177" s="39">
        <v>0</v>
      </c>
      <c r="AB177" s="39">
        <v>0</v>
      </c>
      <c r="AC177" s="39">
        <v>0</v>
      </c>
      <c r="AD177" s="39">
        <v>0</v>
      </c>
      <c r="AE177" s="40"/>
      <c r="AF177" s="39">
        <v>0</v>
      </c>
      <c r="AG177" s="40"/>
      <c r="AH177" s="40"/>
      <c r="AI177" s="40"/>
      <c r="AJ177" s="39">
        <v>0</v>
      </c>
      <c r="AK177" s="40"/>
      <c r="AL177" s="40"/>
      <c r="AM177" s="40"/>
      <c r="AN177" s="39">
        <v>0</v>
      </c>
      <c r="AO177" s="40"/>
      <c r="AP177" s="39">
        <v>0</v>
      </c>
    </row>
    <row r="178" spans="1:42" ht="19.5" customHeight="1" x14ac:dyDescent="0.2">
      <c r="D178" s="2" t="s">
        <v>117</v>
      </c>
      <c r="E178" s="62"/>
      <c r="F178" s="37">
        <v>0</v>
      </c>
      <c r="G178" s="37"/>
      <c r="H178" s="37"/>
      <c r="I178" s="37"/>
      <c r="J178" s="37">
        <v>0</v>
      </c>
      <c r="K178" s="37">
        <v>0</v>
      </c>
      <c r="L178" s="37">
        <v>0</v>
      </c>
      <c r="M178" s="37"/>
      <c r="N178" s="37">
        <v>0</v>
      </c>
      <c r="O178" s="37"/>
      <c r="P178" s="37"/>
      <c r="Q178" s="37"/>
      <c r="R178" s="37">
        <v>0</v>
      </c>
      <c r="S178" s="37">
        <v>0</v>
      </c>
      <c r="T178" s="37">
        <v>0</v>
      </c>
      <c r="U178" s="37">
        <v>0</v>
      </c>
      <c r="V178" s="37">
        <v>0</v>
      </c>
      <c r="W178" s="37"/>
      <c r="X178" s="37">
        <v>0</v>
      </c>
      <c r="Y178" s="37">
        <v>0</v>
      </c>
      <c r="Z178" s="37">
        <v>0</v>
      </c>
      <c r="AA178" s="37">
        <v>0</v>
      </c>
      <c r="AB178" s="37">
        <v>0</v>
      </c>
      <c r="AC178" s="37">
        <v>0</v>
      </c>
      <c r="AD178" s="37">
        <v>0</v>
      </c>
      <c r="AE178" s="37"/>
      <c r="AF178" s="37">
        <v>0</v>
      </c>
      <c r="AG178" s="37"/>
      <c r="AH178" s="37"/>
      <c r="AI178" s="37"/>
      <c r="AJ178" s="37">
        <v>0</v>
      </c>
      <c r="AK178" s="37"/>
      <c r="AL178" s="37"/>
      <c r="AM178" s="37"/>
      <c r="AN178" s="37">
        <v>0</v>
      </c>
      <c r="AO178" s="37"/>
      <c r="AP178" s="37">
        <v>0</v>
      </c>
    </row>
    <row r="179" spans="1:42" ht="20.100000000000001" customHeight="1" x14ac:dyDescent="0.2">
      <c r="D179" s="38" t="s">
        <v>175</v>
      </c>
      <c r="E179" s="62"/>
      <c r="F179" s="39">
        <v>0</v>
      </c>
      <c r="G179" s="40"/>
      <c r="H179" s="40"/>
      <c r="I179" s="40"/>
      <c r="J179" s="39">
        <v>0</v>
      </c>
      <c r="K179" s="39">
        <v>0</v>
      </c>
      <c r="L179" s="39">
        <v>0</v>
      </c>
      <c r="M179" s="40"/>
      <c r="N179" s="39">
        <v>0</v>
      </c>
      <c r="O179" s="40"/>
      <c r="P179" s="40"/>
      <c r="Q179" s="40"/>
      <c r="R179" s="39">
        <v>0</v>
      </c>
      <c r="S179" s="39">
        <v>0</v>
      </c>
      <c r="T179" s="39">
        <v>0</v>
      </c>
      <c r="U179" s="39">
        <v>0</v>
      </c>
      <c r="V179" s="39">
        <v>0</v>
      </c>
      <c r="W179" s="40"/>
      <c r="X179" s="39">
        <v>0</v>
      </c>
      <c r="Y179" s="39">
        <v>0</v>
      </c>
      <c r="Z179" s="39">
        <v>0</v>
      </c>
      <c r="AA179" s="39">
        <v>0</v>
      </c>
      <c r="AB179" s="39">
        <v>0</v>
      </c>
      <c r="AC179" s="39">
        <v>0</v>
      </c>
      <c r="AD179" s="39">
        <v>0</v>
      </c>
      <c r="AE179" s="40"/>
      <c r="AF179" s="39">
        <v>0</v>
      </c>
      <c r="AG179" s="40"/>
      <c r="AH179" s="40"/>
      <c r="AI179" s="40"/>
      <c r="AJ179" s="39">
        <v>0</v>
      </c>
      <c r="AK179" s="40"/>
      <c r="AL179" s="40"/>
      <c r="AM179" s="40"/>
      <c r="AN179" s="39">
        <v>0</v>
      </c>
      <c r="AO179" s="40"/>
      <c r="AP179" s="39">
        <v>0</v>
      </c>
    </row>
    <row r="180" spans="1:42" ht="20.100000000000001" customHeight="1" x14ac:dyDescent="0.2">
      <c r="D180" s="2" t="s">
        <v>183</v>
      </c>
      <c r="E180" s="62"/>
      <c r="F180" s="37">
        <v>0</v>
      </c>
      <c r="G180" s="37"/>
      <c r="H180" s="37"/>
      <c r="I180" s="37"/>
      <c r="J180" s="37">
        <v>0</v>
      </c>
      <c r="K180" s="37">
        <v>0</v>
      </c>
      <c r="L180" s="37">
        <v>0</v>
      </c>
      <c r="M180" s="37"/>
      <c r="N180" s="37">
        <v>0</v>
      </c>
      <c r="O180" s="37"/>
      <c r="P180" s="37"/>
      <c r="Q180" s="37"/>
      <c r="R180" s="37">
        <v>0</v>
      </c>
      <c r="S180" s="37">
        <v>0</v>
      </c>
      <c r="T180" s="37">
        <v>0</v>
      </c>
      <c r="U180" s="37">
        <v>0</v>
      </c>
      <c r="V180" s="37">
        <v>0</v>
      </c>
      <c r="W180" s="37"/>
      <c r="X180" s="37">
        <v>0</v>
      </c>
      <c r="Y180" s="37">
        <v>0</v>
      </c>
      <c r="Z180" s="37">
        <v>0</v>
      </c>
      <c r="AA180" s="37">
        <v>0</v>
      </c>
      <c r="AB180" s="37">
        <v>0</v>
      </c>
      <c r="AC180" s="37">
        <v>0</v>
      </c>
      <c r="AD180" s="37">
        <v>0</v>
      </c>
      <c r="AE180" s="37"/>
      <c r="AF180" s="37">
        <v>0</v>
      </c>
      <c r="AG180" s="37"/>
      <c r="AH180" s="37"/>
      <c r="AI180" s="37"/>
      <c r="AJ180" s="37">
        <v>0</v>
      </c>
      <c r="AK180" s="37"/>
      <c r="AL180" s="37"/>
      <c r="AM180" s="37"/>
      <c r="AN180" s="37">
        <v>0</v>
      </c>
      <c r="AO180" s="37"/>
      <c r="AP180" s="37">
        <v>0</v>
      </c>
    </row>
    <row r="181" spans="1:42" ht="20.100000000000001" customHeight="1" x14ac:dyDescent="0.2">
      <c r="E181" s="6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row>
    <row r="182" spans="1:42" s="1" customFormat="1" ht="20.100000000000001" customHeight="1" x14ac:dyDescent="0.2">
      <c r="A182" s="3"/>
      <c r="B182" s="6"/>
      <c r="C182" s="42" t="s">
        <v>122</v>
      </c>
      <c r="D182" s="42"/>
      <c r="E182" s="62"/>
      <c r="F182" s="44">
        <v>0</v>
      </c>
      <c r="G182" s="45"/>
      <c r="H182" s="45"/>
      <c r="I182" s="45"/>
      <c r="J182" s="44">
        <v>0</v>
      </c>
      <c r="K182" s="44">
        <v>0</v>
      </c>
      <c r="L182" s="44">
        <v>0</v>
      </c>
      <c r="M182" s="45"/>
      <c r="N182" s="44">
        <v>0</v>
      </c>
      <c r="O182" s="45"/>
      <c r="P182" s="45"/>
      <c r="Q182" s="45"/>
      <c r="R182" s="44">
        <v>0</v>
      </c>
      <c r="S182" s="44">
        <v>0</v>
      </c>
      <c r="T182" s="44">
        <v>0</v>
      </c>
      <c r="U182" s="44">
        <v>0</v>
      </c>
      <c r="V182" s="44">
        <v>0</v>
      </c>
      <c r="W182" s="45"/>
      <c r="X182" s="44">
        <v>0</v>
      </c>
      <c r="Y182" s="44">
        <v>0</v>
      </c>
      <c r="Z182" s="44">
        <v>0</v>
      </c>
      <c r="AA182" s="44">
        <v>0</v>
      </c>
      <c r="AB182" s="44">
        <v>0</v>
      </c>
      <c r="AC182" s="44">
        <v>0</v>
      </c>
      <c r="AD182" s="44">
        <v>0</v>
      </c>
      <c r="AE182" s="45"/>
      <c r="AF182" s="44">
        <v>0</v>
      </c>
      <c r="AG182" s="45"/>
      <c r="AH182" s="45"/>
      <c r="AI182" s="45"/>
      <c r="AJ182" s="44">
        <v>0</v>
      </c>
      <c r="AK182" s="45"/>
      <c r="AL182" s="45"/>
      <c r="AM182" s="45"/>
      <c r="AN182" s="44">
        <v>0</v>
      </c>
      <c r="AO182" s="45"/>
      <c r="AP182" s="44">
        <v>0</v>
      </c>
    </row>
    <row r="183" spans="1:42" ht="20.100000000000001" customHeight="1" x14ac:dyDescent="0.2">
      <c r="E183" s="6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row>
    <row r="184" spans="1:42" ht="20.100000000000001" customHeight="1" x14ac:dyDescent="0.2">
      <c r="C184" s="3" t="s">
        <v>184</v>
      </c>
      <c r="E184" s="62"/>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row>
    <row r="185" spans="1:42" ht="20.100000000000001" customHeight="1" x14ac:dyDescent="0.2">
      <c r="D185" s="2" t="s">
        <v>124</v>
      </c>
      <c r="E185" s="62"/>
      <c r="F185" s="37">
        <v>0</v>
      </c>
      <c r="G185" s="37"/>
      <c r="H185" s="37"/>
      <c r="I185" s="37"/>
      <c r="J185" s="37">
        <v>0</v>
      </c>
      <c r="K185" s="37">
        <v>0</v>
      </c>
      <c r="L185" s="37">
        <v>0</v>
      </c>
      <c r="M185" s="37"/>
      <c r="N185" s="37">
        <v>0</v>
      </c>
      <c r="O185" s="37"/>
      <c r="P185" s="37"/>
      <c r="Q185" s="37"/>
      <c r="R185" s="37">
        <v>0</v>
      </c>
      <c r="S185" s="37">
        <v>0</v>
      </c>
      <c r="T185" s="37">
        <v>0</v>
      </c>
      <c r="U185" s="37">
        <v>0</v>
      </c>
      <c r="V185" s="37">
        <v>0</v>
      </c>
      <c r="W185" s="37"/>
      <c r="X185" s="37">
        <v>0</v>
      </c>
      <c r="Y185" s="37">
        <v>0</v>
      </c>
      <c r="Z185" s="37">
        <v>0</v>
      </c>
      <c r="AA185" s="37">
        <v>0</v>
      </c>
      <c r="AB185" s="37">
        <v>0</v>
      </c>
      <c r="AC185" s="37">
        <v>0</v>
      </c>
      <c r="AD185" s="37">
        <v>0</v>
      </c>
      <c r="AE185" s="37"/>
      <c r="AF185" s="37">
        <v>0</v>
      </c>
      <c r="AG185" s="37"/>
      <c r="AH185" s="37"/>
      <c r="AI185" s="37"/>
      <c r="AJ185" s="37">
        <v>0</v>
      </c>
      <c r="AK185" s="37"/>
      <c r="AL185" s="37"/>
      <c r="AM185" s="37"/>
      <c r="AN185" s="37">
        <v>0</v>
      </c>
      <c r="AO185" s="37"/>
      <c r="AP185" s="37">
        <v>0</v>
      </c>
    </row>
    <row r="186" spans="1:42" ht="20.100000000000001" customHeight="1" x14ac:dyDescent="0.2">
      <c r="D186" s="38" t="s">
        <v>173</v>
      </c>
      <c r="E186" s="62"/>
      <c r="F186" s="39">
        <v>0</v>
      </c>
      <c r="G186" s="40"/>
      <c r="H186" s="40"/>
      <c r="I186" s="40"/>
      <c r="J186" s="39">
        <v>0</v>
      </c>
      <c r="K186" s="39">
        <v>0</v>
      </c>
      <c r="L186" s="39">
        <v>0</v>
      </c>
      <c r="M186" s="40"/>
      <c r="N186" s="39">
        <v>0</v>
      </c>
      <c r="O186" s="40"/>
      <c r="P186" s="40"/>
      <c r="Q186" s="40"/>
      <c r="R186" s="39">
        <v>0</v>
      </c>
      <c r="S186" s="39">
        <v>0</v>
      </c>
      <c r="T186" s="39">
        <v>0</v>
      </c>
      <c r="U186" s="39">
        <v>0</v>
      </c>
      <c r="V186" s="39">
        <v>0</v>
      </c>
      <c r="W186" s="40"/>
      <c r="X186" s="39">
        <v>0</v>
      </c>
      <c r="Y186" s="39">
        <v>0</v>
      </c>
      <c r="Z186" s="39">
        <v>0</v>
      </c>
      <c r="AA186" s="39">
        <v>0</v>
      </c>
      <c r="AB186" s="39">
        <v>0</v>
      </c>
      <c r="AC186" s="39">
        <v>0</v>
      </c>
      <c r="AD186" s="39">
        <v>0</v>
      </c>
      <c r="AE186" s="40"/>
      <c r="AF186" s="39">
        <v>0</v>
      </c>
      <c r="AG186" s="40"/>
      <c r="AH186" s="40"/>
      <c r="AI186" s="40"/>
      <c r="AJ186" s="39">
        <v>0</v>
      </c>
      <c r="AK186" s="40"/>
      <c r="AL186" s="40"/>
      <c r="AM186" s="40"/>
      <c r="AN186" s="39">
        <v>0</v>
      </c>
      <c r="AO186" s="40"/>
      <c r="AP186" s="39">
        <v>0</v>
      </c>
    </row>
    <row r="187" spans="1:42" ht="20.100000000000001" customHeight="1" x14ac:dyDescent="0.2">
      <c r="D187" s="2" t="s">
        <v>100</v>
      </c>
      <c r="E187" s="62"/>
      <c r="F187" s="37">
        <v>0</v>
      </c>
      <c r="G187" s="37"/>
      <c r="H187" s="37"/>
      <c r="I187" s="37"/>
      <c r="J187" s="37">
        <v>0</v>
      </c>
      <c r="K187" s="37">
        <v>0</v>
      </c>
      <c r="L187" s="37">
        <v>0</v>
      </c>
      <c r="M187" s="37"/>
      <c r="N187" s="37">
        <v>0</v>
      </c>
      <c r="O187" s="37"/>
      <c r="P187" s="37"/>
      <c r="Q187" s="37"/>
      <c r="R187" s="37">
        <v>0</v>
      </c>
      <c r="S187" s="37">
        <v>0</v>
      </c>
      <c r="T187" s="37">
        <v>0</v>
      </c>
      <c r="U187" s="37">
        <v>0</v>
      </c>
      <c r="V187" s="37">
        <v>0</v>
      </c>
      <c r="W187" s="37"/>
      <c r="X187" s="37">
        <v>0</v>
      </c>
      <c r="Y187" s="37">
        <v>0</v>
      </c>
      <c r="Z187" s="37">
        <v>0</v>
      </c>
      <c r="AA187" s="37">
        <v>0</v>
      </c>
      <c r="AB187" s="37">
        <v>0</v>
      </c>
      <c r="AC187" s="37">
        <v>0</v>
      </c>
      <c r="AD187" s="37">
        <v>0</v>
      </c>
      <c r="AE187" s="37"/>
      <c r="AF187" s="37">
        <v>0</v>
      </c>
      <c r="AG187" s="37"/>
      <c r="AH187" s="37"/>
      <c r="AI187" s="37"/>
      <c r="AJ187" s="37">
        <v>0</v>
      </c>
      <c r="AK187" s="37"/>
      <c r="AL187" s="37"/>
      <c r="AM187" s="37"/>
      <c r="AN187" s="37">
        <v>0</v>
      </c>
      <c r="AO187" s="37"/>
      <c r="AP187" s="37">
        <v>0</v>
      </c>
    </row>
    <row r="188" spans="1:42" ht="20.100000000000001" customHeight="1" x14ac:dyDescent="0.2">
      <c r="D188" s="38" t="s">
        <v>174</v>
      </c>
      <c r="E188" s="62"/>
      <c r="F188" s="39">
        <v>0</v>
      </c>
      <c r="G188" s="40"/>
      <c r="H188" s="40"/>
      <c r="I188" s="40"/>
      <c r="J188" s="39">
        <v>0</v>
      </c>
      <c r="K188" s="39">
        <v>0</v>
      </c>
      <c r="L188" s="39">
        <v>0</v>
      </c>
      <c r="M188" s="40"/>
      <c r="N188" s="39">
        <v>0</v>
      </c>
      <c r="O188" s="40"/>
      <c r="P188" s="40"/>
      <c r="Q188" s="40"/>
      <c r="R188" s="39">
        <v>0</v>
      </c>
      <c r="S188" s="39">
        <v>0</v>
      </c>
      <c r="T188" s="39">
        <v>0</v>
      </c>
      <c r="U188" s="39">
        <v>0</v>
      </c>
      <c r="V188" s="39">
        <v>0</v>
      </c>
      <c r="W188" s="40"/>
      <c r="X188" s="39">
        <v>0</v>
      </c>
      <c r="Y188" s="39">
        <v>0</v>
      </c>
      <c r="Z188" s="39">
        <v>0</v>
      </c>
      <c r="AA188" s="39">
        <v>0</v>
      </c>
      <c r="AB188" s="39">
        <v>0</v>
      </c>
      <c r="AC188" s="39">
        <v>0</v>
      </c>
      <c r="AD188" s="39">
        <v>0</v>
      </c>
      <c r="AE188" s="40"/>
      <c r="AF188" s="39">
        <v>0</v>
      </c>
      <c r="AG188" s="40"/>
      <c r="AH188" s="40"/>
      <c r="AI188" s="40"/>
      <c r="AJ188" s="39">
        <v>0</v>
      </c>
      <c r="AK188" s="40"/>
      <c r="AL188" s="40"/>
      <c r="AM188" s="40"/>
      <c r="AN188" s="39">
        <v>0</v>
      </c>
      <c r="AO188" s="40"/>
      <c r="AP188" s="39">
        <v>0</v>
      </c>
    </row>
    <row r="189" spans="1:42" ht="20.100000000000001" customHeight="1" x14ac:dyDescent="0.2">
      <c r="D189" s="2" t="s">
        <v>115</v>
      </c>
      <c r="E189" s="62"/>
      <c r="F189" s="37">
        <v>0</v>
      </c>
      <c r="G189" s="37"/>
      <c r="H189" s="37"/>
      <c r="I189" s="37"/>
      <c r="J189" s="37">
        <v>0</v>
      </c>
      <c r="K189" s="37">
        <v>0</v>
      </c>
      <c r="L189" s="37">
        <v>0</v>
      </c>
      <c r="M189" s="37"/>
      <c r="N189" s="37">
        <v>0</v>
      </c>
      <c r="O189" s="37"/>
      <c r="P189" s="37"/>
      <c r="Q189" s="37"/>
      <c r="R189" s="37">
        <v>0</v>
      </c>
      <c r="S189" s="37">
        <v>0</v>
      </c>
      <c r="T189" s="37">
        <v>0</v>
      </c>
      <c r="U189" s="37">
        <v>0</v>
      </c>
      <c r="V189" s="37">
        <v>0</v>
      </c>
      <c r="W189" s="37"/>
      <c r="X189" s="37">
        <v>0</v>
      </c>
      <c r="Y189" s="37">
        <v>0</v>
      </c>
      <c r="Z189" s="37">
        <v>0</v>
      </c>
      <c r="AA189" s="37">
        <v>0</v>
      </c>
      <c r="AB189" s="37">
        <v>0</v>
      </c>
      <c r="AC189" s="37">
        <v>0</v>
      </c>
      <c r="AD189" s="37">
        <v>0</v>
      </c>
      <c r="AE189" s="37"/>
      <c r="AF189" s="37">
        <v>0</v>
      </c>
      <c r="AG189" s="37"/>
      <c r="AH189" s="37"/>
      <c r="AI189" s="37"/>
      <c r="AJ189" s="37">
        <v>0</v>
      </c>
      <c r="AK189" s="37"/>
      <c r="AL189" s="37"/>
      <c r="AM189" s="37"/>
      <c r="AN189" s="37">
        <v>0</v>
      </c>
      <c r="AO189" s="37"/>
      <c r="AP189" s="37">
        <v>0</v>
      </c>
    </row>
    <row r="190" spans="1:42" ht="20.100000000000001" customHeight="1" x14ac:dyDescent="0.2">
      <c r="D190" s="38" t="s">
        <v>103</v>
      </c>
      <c r="E190" s="62"/>
      <c r="F190" s="39">
        <v>0</v>
      </c>
      <c r="G190" s="40"/>
      <c r="H190" s="40"/>
      <c r="I190" s="40"/>
      <c r="J190" s="39">
        <v>0</v>
      </c>
      <c r="K190" s="39">
        <v>0</v>
      </c>
      <c r="L190" s="39">
        <v>0</v>
      </c>
      <c r="M190" s="40"/>
      <c r="N190" s="39">
        <v>0</v>
      </c>
      <c r="O190" s="40"/>
      <c r="P190" s="40"/>
      <c r="Q190" s="40"/>
      <c r="R190" s="39">
        <v>0</v>
      </c>
      <c r="S190" s="39">
        <v>0</v>
      </c>
      <c r="T190" s="39">
        <v>0</v>
      </c>
      <c r="U190" s="39">
        <v>0</v>
      </c>
      <c r="V190" s="39">
        <v>0</v>
      </c>
      <c r="W190" s="40"/>
      <c r="X190" s="39">
        <v>0</v>
      </c>
      <c r="Y190" s="39">
        <v>0</v>
      </c>
      <c r="Z190" s="39">
        <v>0</v>
      </c>
      <c r="AA190" s="39">
        <v>0</v>
      </c>
      <c r="AB190" s="39">
        <v>0</v>
      </c>
      <c r="AC190" s="39">
        <v>0</v>
      </c>
      <c r="AD190" s="39">
        <v>0</v>
      </c>
      <c r="AE190" s="40"/>
      <c r="AF190" s="39">
        <v>0</v>
      </c>
      <c r="AG190" s="40"/>
      <c r="AH190" s="40"/>
      <c r="AI190" s="40"/>
      <c r="AJ190" s="39">
        <v>0</v>
      </c>
      <c r="AK190" s="40"/>
      <c r="AL190" s="40"/>
      <c r="AM190" s="40"/>
      <c r="AN190" s="39">
        <v>0</v>
      </c>
      <c r="AO190" s="40"/>
      <c r="AP190" s="39">
        <v>0</v>
      </c>
    </row>
    <row r="191" spans="1:42" ht="20.100000000000001" customHeight="1" x14ac:dyDescent="0.2">
      <c r="D191" s="2" t="s">
        <v>117</v>
      </c>
      <c r="E191" s="62"/>
      <c r="F191" s="37">
        <v>0</v>
      </c>
      <c r="G191" s="37"/>
      <c r="H191" s="37"/>
      <c r="I191" s="37"/>
      <c r="J191" s="37">
        <v>0</v>
      </c>
      <c r="K191" s="37">
        <v>0</v>
      </c>
      <c r="L191" s="37">
        <v>0</v>
      </c>
      <c r="M191" s="37"/>
      <c r="N191" s="37">
        <v>0</v>
      </c>
      <c r="O191" s="37"/>
      <c r="P191" s="37"/>
      <c r="Q191" s="37"/>
      <c r="R191" s="37">
        <v>0</v>
      </c>
      <c r="S191" s="37">
        <v>0</v>
      </c>
      <c r="T191" s="37">
        <v>0</v>
      </c>
      <c r="U191" s="37">
        <v>0</v>
      </c>
      <c r="V191" s="37">
        <v>0</v>
      </c>
      <c r="W191" s="37"/>
      <c r="X191" s="37">
        <v>0</v>
      </c>
      <c r="Y191" s="37">
        <v>0</v>
      </c>
      <c r="Z191" s="37">
        <v>0</v>
      </c>
      <c r="AA191" s="37">
        <v>0</v>
      </c>
      <c r="AB191" s="37">
        <v>0</v>
      </c>
      <c r="AC191" s="37">
        <v>0</v>
      </c>
      <c r="AD191" s="37">
        <v>0</v>
      </c>
      <c r="AE191" s="37"/>
      <c r="AF191" s="37">
        <v>0</v>
      </c>
      <c r="AG191" s="37"/>
      <c r="AH191" s="37"/>
      <c r="AI191" s="37"/>
      <c r="AJ191" s="37">
        <v>0</v>
      </c>
      <c r="AK191" s="37"/>
      <c r="AL191" s="37"/>
      <c r="AM191" s="37"/>
      <c r="AN191" s="37">
        <v>0</v>
      </c>
      <c r="AO191" s="37"/>
      <c r="AP191" s="37">
        <v>0</v>
      </c>
    </row>
    <row r="192" spans="1:42" ht="20.100000000000001" customHeight="1" x14ac:dyDescent="0.2">
      <c r="D192" s="38" t="s">
        <v>175</v>
      </c>
      <c r="E192" s="62"/>
      <c r="F192" s="39">
        <v>0</v>
      </c>
      <c r="G192" s="40"/>
      <c r="H192" s="40"/>
      <c r="I192" s="40"/>
      <c r="J192" s="39">
        <v>0</v>
      </c>
      <c r="K192" s="39">
        <v>0</v>
      </c>
      <c r="L192" s="39">
        <v>0</v>
      </c>
      <c r="M192" s="40"/>
      <c r="N192" s="39">
        <v>0</v>
      </c>
      <c r="O192" s="40"/>
      <c r="P192" s="40"/>
      <c r="Q192" s="40"/>
      <c r="R192" s="39">
        <v>0</v>
      </c>
      <c r="S192" s="39">
        <v>0</v>
      </c>
      <c r="T192" s="39">
        <v>0</v>
      </c>
      <c r="U192" s="39">
        <v>0</v>
      </c>
      <c r="V192" s="39">
        <v>0</v>
      </c>
      <c r="W192" s="40"/>
      <c r="X192" s="39">
        <v>0</v>
      </c>
      <c r="Y192" s="39">
        <v>0</v>
      </c>
      <c r="Z192" s="39">
        <v>0</v>
      </c>
      <c r="AA192" s="39">
        <v>0</v>
      </c>
      <c r="AB192" s="39">
        <v>0</v>
      </c>
      <c r="AC192" s="39">
        <v>0</v>
      </c>
      <c r="AD192" s="39">
        <v>0</v>
      </c>
      <c r="AE192" s="40"/>
      <c r="AF192" s="39">
        <v>0</v>
      </c>
      <c r="AG192" s="40"/>
      <c r="AH192" s="40"/>
      <c r="AI192" s="40"/>
      <c r="AJ192" s="39">
        <v>0</v>
      </c>
      <c r="AK192" s="40"/>
      <c r="AL192" s="40"/>
      <c r="AM192" s="40"/>
      <c r="AN192" s="39">
        <v>0</v>
      </c>
      <c r="AO192" s="40"/>
      <c r="AP192" s="39">
        <v>0</v>
      </c>
    </row>
    <row r="193" spans="1:42" ht="20.100000000000001" customHeight="1" x14ac:dyDescent="0.2">
      <c r="D193" s="41"/>
      <c r="E193" s="62"/>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row>
    <row r="194" spans="1:42" s="1" customFormat="1" ht="20.100000000000001" customHeight="1" x14ac:dyDescent="0.2">
      <c r="A194" s="3"/>
      <c r="B194" s="6"/>
      <c r="C194" s="42" t="s">
        <v>185</v>
      </c>
      <c r="D194" s="42"/>
      <c r="E194" s="62"/>
      <c r="F194" s="44">
        <v>0</v>
      </c>
      <c r="G194" s="45"/>
      <c r="H194" s="45"/>
      <c r="I194" s="45"/>
      <c r="J194" s="44">
        <v>0</v>
      </c>
      <c r="K194" s="44">
        <v>0</v>
      </c>
      <c r="L194" s="44">
        <v>0</v>
      </c>
      <c r="M194" s="45"/>
      <c r="N194" s="44">
        <v>0</v>
      </c>
      <c r="O194" s="45"/>
      <c r="P194" s="45"/>
      <c r="Q194" s="45"/>
      <c r="R194" s="44">
        <v>0</v>
      </c>
      <c r="S194" s="44">
        <v>0</v>
      </c>
      <c r="T194" s="44">
        <v>0</v>
      </c>
      <c r="U194" s="44">
        <v>0</v>
      </c>
      <c r="V194" s="44">
        <v>0</v>
      </c>
      <c r="W194" s="45"/>
      <c r="X194" s="44">
        <v>0</v>
      </c>
      <c r="Y194" s="44">
        <v>0</v>
      </c>
      <c r="Z194" s="44">
        <v>0</v>
      </c>
      <c r="AA194" s="44">
        <v>0</v>
      </c>
      <c r="AB194" s="44">
        <v>0</v>
      </c>
      <c r="AC194" s="44">
        <v>0</v>
      </c>
      <c r="AD194" s="44">
        <v>0</v>
      </c>
      <c r="AE194" s="45"/>
      <c r="AF194" s="44">
        <v>0</v>
      </c>
      <c r="AG194" s="45"/>
      <c r="AH194" s="45"/>
      <c r="AI194" s="45"/>
      <c r="AJ194" s="44">
        <v>0</v>
      </c>
      <c r="AK194" s="45"/>
      <c r="AL194" s="45"/>
      <c r="AM194" s="45"/>
      <c r="AN194" s="44">
        <v>0</v>
      </c>
      <c r="AO194" s="45"/>
      <c r="AP194" s="44">
        <v>0</v>
      </c>
    </row>
    <row r="195" spans="1:42" ht="20.100000000000001" customHeight="1" x14ac:dyDescent="0.2">
      <c r="E195" s="6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row>
    <row r="196" spans="1:42" ht="20.100000000000001" customHeight="1" x14ac:dyDescent="0.2">
      <c r="C196" s="3" t="s">
        <v>129</v>
      </c>
      <c r="E196" s="62"/>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row>
    <row r="197" spans="1:42" ht="20.100000000000001" customHeight="1" x14ac:dyDescent="0.2">
      <c r="D197" s="2" t="s">
        <v>124</v>
      </c>
      <c r="E197" s="62"/>
      <c r="F197" s="37">
        <v>353</v>
      </c>
      <c r="G197" s="37"/>
      <c r="H197" s="37"/>
      <c r="I197" s="37"/>
      <c r="J197" s="37">
        <v>663</v>
      </c>
      <c r="K197" s="37">
        <v>16</v>
      </c>
      <c r="L197" s="37">
        <v>19</v>
      </c>
      <c r="M197" s="37"/>
      <c r="N197" s="37">
        <v>698</v>
      </c>
      <c r="O197" s="37"/>
      <c r="P197" s="37"/>
      <c r="Q197" s="37"/>
      <c r="R197" s="37">
        <v>1</v>
      </c>
      <c r="S197" s="37">
        <v>41</v>
      </c>
      <c r="T197" s="37">
        <v>163</v>
      </c>
      <c r="U197" s="37">
        <v>11</v>
      </c>
      <c r="V197" s="37">
        <v>93</v>
      </c>
      <c r="W197" s="37"/>
      <c r="X197" s="37">
        <v>89</v>
      </c>
      <c r="Y197" s="37">
        <v>0</v>
      </c>
      <c r="Z197" s="37">
        <v>21</v>
      </c>
      <c r="AA197" s="37">
        <v>201</v>
      </c>
      <c r="AB197" s="37">
        <v>0</v>
      </c>
      <c r="AC197" s="37">
        <v>1</v>
      </c>
      <c r="AD197" s="37">
        <v>70</v>
      </c>
      <c r="AE197" s="37"/>
      <c r="AF197" s="37">
        <v>691</v>
      </c>
      <c r="AG197" s="37"/>
      <c r="AH197" s="37"/>
      <c r="AI197" s="37"/>
      <c r="AJ197" s="37">
        <v>360</v>
      </c>
      <c r="AK197" s="37"/>
      <c r="AL197" s="37"/>
      <c r="AM197" s="37"/>
      <c r="AN197" s="37">
        <v>0</v>
      </c>
      <c r="AO197" s="37"/>
      <c r="AP197" s="37">
        <v>0</v>
      </c>
    </row>
    <row r="198" spans="1:42" ht="20.100000000000001" customHeight="1" x14ac:dyDescent="0.2">
      <c r="D198" s="38" t="s">
        <v>173</v>
      </c>
      <c r="E198" s="62"/>
      <c r="F198" s="39">
        <v>364</v>
      </c>
      <c r="G198" s="40"/>
      <c r="H198" s="40"/>
      <c r="I198" s="40"/>
      <c r="J198" s="39">
        <v>664</v>
      </c>
      <c r="K198" s="39">
        <v>24</v>
      </c>
      <c r="L198" s="39">
        <v>3</v>
      </c>
      <c r="M198" s="40"/>
      <c r="N198" s="39">
        <v>691</v>
      </c>
      <c r="O198" s="40"/>
      <c r="P198" s="40"/>
      <c r="Q198" s="40"/>
      <c r="R198" s="39">
        <v>0</v>
      </c>
      <c r="S198" s="39">
        <v>32</v>
      </c>
      <c r="T198" s="39">
        <v>196</v>
      </c>
      <c r="U198" s="39">
        <v>3</v>
      </c>
      <c r="V198" s="39">
        <v>104</v>
      </c>
      <c r="W198" s="40"/>
      <c r="X198" s="39">
        <v>96</v>
      </c>
      <c r="Y198" s="39">
        <v>5</v>
      </c>
      <c r="Z198" s="39">
        <v>0</v>
      </c>
      <c r="AA198" s="39">
        <v>215</v>
      </c>
      <c r="AB198" s="39">
        <v>0</v>
      </c>
      <c r="AC198" s="39">
        <v>0</v>
      </c>
      <c r="AD198" s="39">
        <v>40</v>
      </c>
      <c r="AE198" s="40"/>
      <c r="AF198" s="39">
        <v>691</v>
      </c>
      <c r="AG198" s="40"/>
      <c r="AH198" s="40"/>
      <c r="AI198" s="40"/>
      <c r="AJ198" s="39">
        <v>364</v>
      </c>
      <c r="AK198" s="40"/>
      <c r="AL198" s="40"/>
      <c r="AM198" s="40"/>
      <c r="AN198" s="39">
        <v>0</v>
      </c>
      <c r="AO198" s="40"/>
      <c r="AP198" s="39">
        <v>0</v>
      </c>
    </row>
    <row r="199" spans="1:42" ht="20.100000000000001" customHeight="1" x14ac:dyDescent="0.2">
      <c r="D199" s="2" t="s">
        <v>100</v>
      </c>
      <c r="E199" s="62"/>
      <c r="F199" s="37">
        <v>239</v>
      </c>
      <c r="G199" s="37"/>
      <c r="H199" s="37"/>
      <c r="I199" s="37"/>
      <c r="J199" s="37">
        <v>667</v>
      </c>
      <c r="K199" s="37">
        <v>29</v>
      </c>
      <c r="L199" s="37">
        <v>9</v>
      </c>
      <c r="M199" s="37"/>
      <c r="N199" s="37">
        <v>705</v>
      </c>
      <c r="O199" s="37"/>
      <c r="P199" s="37"/>
      <c r="Q199" s="37"/>
      <c r="R199" s="37">
        <v>0</v>
      </c>
      <c r="S199" s="37">
        <v>91</v>
      </c>
      <c r="T199" s="37">
        <v>510</v>
      </c>
      <c r="U199" s="37">
        <v>8</v>
      </c>
      <c r="V199" s="37">
        <v>26</v>
      </c>
      <c r="W199" s="37"/>
      <c r="X199" s="37">
        <v>42</v>
      </c>
      <c r="Y199" s="37">
        <v>0</v>
      </c>
      <c r="Z199" s="37">
        <v>3</v>
      </c>
      <c r="AA199" s="37">
        <v>131</v>
      </c>
      <c r="AB199" s="37">
        <v>0</v>
      </c>
      <c r="AC199" s="37">
        <v>0</v>
      </c>
      <c r="AD199" s="37">
        <v>37</v>
      </c>
      <c r="AE199" s="37"/>
      <c r="AF199" s="37">
        <v>848</v>
      </c>
      <c r="AG199" s="37"/>
      <c r="AH199" s="37"/>
      <c r="AI199" s="37"/>
      <c r="AJ199" s="37">
        <v>96</v>
      </c>
      <c r="AK199" s="37"/>
      <c r="AL199" s="37"/>
      <c r="AM199" s="37"/>
      <c r="AN199" s="37">
        <v>0</v>
      </c>
      <c r="AO199" s="37"/>
      <c r="AP199" s="37">
        <v>0</v>
      </c>
    </row>
    <row r="200" spans="1:42" ht="20.100000000000001" customHeight="1" x14ac:dyDescent="0.2">
      <c r="D200" s="38" t="s">
        <v>174</v>
      </c>
      <c r="E200" s="62"/>
      <c r="F200" s="39">
        <v>115</v>
      </c>
      <c r="G200" s="40"/>
      <c r="H200" s="40"/>
      <c r="I200" s="40"/>
      <c r="J200" s="39">
        <v>663</v>
      </c>
      <c r="K200" s="39">
        <v>42</v>
      </c>
      <c r="L200" s="39">
        <v>8</v>
      </c>
      <c r="M200" s="40"/>
      <c r="N200" s="39">
        <v>713</v>
      </c>
      <c r="O200" s="40"/>
      <c r="P200" s="40"/>
      <c r="Q200" s="40"/>
      <c r="R200" s="39">
        <v>0</v>
      </c>
      <c r="S200" s="39">
        <v>53</v>
      </c>
      <c r="T200" s="39">
        <v>616</v>
      </c>
      <c r="U200" s="39">
        <v>0</v>
      </c>
      <c r="V200" s="39">
        <v>7</v>
      </c>
      <c r="W200" s="40"/>
      <c r="X200" s="39">
        <v>21</v>
      </c>
      <c r="Y200" s="39">
        <v>1</v>
      </c>
      <c r="Z200" s="39">
        <v>2</v>
      </c>
      <c r="AA200" s="39">
        <v>65</v>
      </c>
      <c r="AB200" s="39">
        <v>0</v>
      </c>
      <c r="AC200" s="39">
        <v>0</v>
      </c>
      <c r="AD200" s="39">
        <v>15</v>
      </c>
      <c r="AE200" s="40"/>
      <c r="AF200" s="39">
        <v>780</v>
      </c>
      <c r="AG200" s="40"/>
      <c r="AH200" s="40"/>
      <c r="AI200" s="40"/>
      <c r="AJ200" s="39">
        <v>48</v>
      </c>
      <c r="AK200" s="40"/>
      <c r="AL200" s="40"/>
      <c r="AM200" s="40"/>
      <c r="AN200" s="39">
        <v>0</v>
      </c>
      <c r="AO200" s="40"/>
      <c r="AP200" s="39">
        <v>0</v>
      </c>
    </row>
    <row r="201" spans="1:42" ht="20.100000000000001" customHeight="1" x14ac:dyDescent="0.2">
      <c r="D201" s="2" t="s">
        <v>115</v>
      </c>
      <c r="E201" s="62"/>
      <c r="F201" s="37">
        <v>176</v>
      </c>
      <c r="G201" s="37"/>
      <c r="H201" s="37"/>
      <c r="I201" s="37"/>
      <c r="J201" s="37">
        <v>666</v>
      </c>
      <c r="K201" s="37">
        <v>75</v>
      </c>
      <c r="L201" s="37">
        <v>6</v>
      </c>
      <c r="M201" s="37"/>
      <c r="N201" s="37">
        <v>747</v>
      </c>
      <c r="O201" s="37"/>
      <c r="P201" s="37"/>
      <c r="Q201" s="37"/>
      <c r="R201" s="37">
        <v>0</v>
      </c>
      <c r="S201" s="37">
        <v>23</v>
      </c>
      <c r="T201" s="37">
        <v>451</v>
      </c>
      <c r="U201" s="37">
        <v>5</v>
      </c>
      <c r="V201" s="37">
        <v>37</v>
      </c>
      <c r="W201" s="37"/>
      <c r="X201" s="37">
        <v>63</v>
      </c>
      <c r="Y201" s="37">
        <v>11</v>
      </c>
      <c r="Z201" s="37">
        <v>7</v>
      </c>
      <c r="AA201" s="37">
        <v>105</v>
      </c>
      <c r="AB201" s="37">
        <v>0</v>
      </c>
      <c r="AC201" s="37">
        <v>1</v>
      </c>
      <c r="AD201" s="37">
        <v>39</v>
      </c>
      <c r="AE201" s="37"/>
      <c r="AF201" s="37">
        <v>742</v>
      </c>
      <c r="AG201" s="37"/>
      <c r="AH201" s="37"/>
      <c r="AI201" s="37"/>
      <c r="AJ201" s="37">
        <v>181</v>
      </c>
      <c r="AK201" s="37"/>
      <c r="AL201" s="37"/>
      <c r="AM201" s="37"/>
      <c r="AN201" s="37">
        <v>0</v>
      </c>
      <c r="AO201" s="37"/>
      <c r="AP201" s="37">
        <v>0</v>
      </c>
    </row>
    <row r="202" spans="1:42" ht="20.100000000000001" customHeight="1" x14ac:dyDescent="0.2">
      <c r="D202" s="38" t="s">
        <v>116</v>
      </c>
      <c r="E202" s="62"/>
      <c r="F202" s="39">
        <v>68</v>
      </c>
      <c r="G202" s="40"/>
      <c r="H202" s="40"/>
      <c r="I202" s="40"/>
      <c r="J202" s="39">
        <v>663</v>
      </c>
      <c r="K202" s="39">
        <v>33</v>
      </c>
      <c r="L202" s="39">
        <v>0</v>
      </c>
      <c r="M202" s="40"/>
      <c r="N202" s="39">
        <v>696</v>
      </c>
      <c r="O202" s="40"/>
      <c r="P202" s="40"/>
      <c r="Q202" s="40"/>
      <c r="R202" s="39">
        <v>0</v>
      </c>
      <c r="S202" s="39">
        <v>49</v>
      </c>
      <c r="T202" s="39">
        <v>551</v>
      </c>
      <c r="U202" s="39">
        <v>26</v>
      </c>
      <c r="V202" s="39">
        <v>5</v>
      </c>
      <c r="W202" s="40"/>
      <c r="X202" s="39">
        <v>12</v>
      </c>
      <c r="Y202" s="39">
        <v>5</v>
      </c>
      <c r="Z202" s="39">
        <v>2</v>
      </c>
      <c r="AA202" s="39">
        <v>43</v>
      </c>
      <c r="AB202" s="39">
        <v>0</v>
      </c>
      <c r="AC202" s="39">
        <v>0</v>
      </c>
      <c r="AD202" s="39">
        <v>13</v>
      </c>
      <c r="AE202" s="40"/>
      <c r="AF202" s="39">
        <v>706</v>
      </c>
      <c r="AG202" s="40"/>
      <c r="AH202" s="40"/>
      <c r="AI202" s="40"/>
      <c r="AJ202" s="39">
        <v>58</v>
      </c>
      <c r="AK202" s="40"/>
      <c r="AL202" s="40"/>
      <c r="AM202" s="40"/>
      <c r="AN202" s="39">
        <v>0</v>
      </c>
      <c r="AO202" s="40"/>
      <c r="AP202" s="39">
        <v>0</v>
      </c>
    </row>
    <row r="203" spans="1:42" ht="20.100000000000001" customHeight="1" x14ac:dyDescent="0.2">
      <c r="D203" s="2" t="s">
        <v>104</v>
      </c>
      <c r="E203" s="62"/>
      <c r="F203" s="37">
        <v>33</v>
      </c>
      <c r="G203" s="37"/>
      <c r="H203" s="37"/>
      <c r="I203" s="37"/>
      <c r="J203" s="37">
        <v>669</v>
      </c>
      <c r="K203" s="37">
        <v>29</v>
      </c>
      <c r="L203" s="37">
        <v>0</v>
      </c>
      <c r="M203" s="37"/>
      <c r="N203" s="37">
        <v>698</v>
      </c>
      <c r="O203" s="37"/>
      <c r="P203" s="37"/>
      <c r="Q203" s="37"/>
      <c r="R203" s="37">
        <v>0</v>
      </c>
      <c r="S203" s="37">
        <v>56</v>
      </c>
      <c r="T203" s="37">
        <v>463</v>
      </c>
      <c r="U203" s="37">
        <v>3</v>
      </c>
      <c r="V203" s="37">
        <v>32</v>
      </c>
      <c r="W203" s="37"/>
      <c r="X203" s="37">
        <v>15</v>
      </c>
      <c r="Y203" s="37">
        <v>1</v>
      </c>
      <c r="Z203" s="37">
        <v>1</v>
      </c>
      <c r="AA203" s="37">
        <v>35</v>
      </c>
      <c r="AB203" s="37">
        <v>1</v>
      </c>
      <c r="AC203" s="37">
        <v>0</v>
      </c>
      <c r="AD203" s="37">
        <v>10</v>
      </c>
      <c r="AE203" s="37"/>
      <c r="AF203" s="37">
        <v>617</v>
      </c>
      <c r="AG203" s="37"/>
      <c r="AH203" s="37"/>
      <c r="AI203" s="37"/>
      <c r="AJ203" s="37">
        <v>114</v>
      </c>
      <c r="AK203" s="37"/>
      <c r="AL203" s="37"/>
      <c r="AM203" s="37"/>
      <c r="AN203" s="37">
        <v>0</v>
      </c>
      <c r="AO203" s="37"/>
      <c r="AP203" s="37">
        <v>0</v>
      </c>
    </row>
    <row r="204" spans="1:42" ht="20.100000000000001" customHeight="1" x14ac:dyDescent="0.2">
      <c r="D204" s="41"/>
      <c r="E204" s="62"/>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row>
    <row r="205" spans="1:42" s="1" customFormat="1" ht="20.100000000000001" customHeight="1" x14ac:dyDescent="0.2">
      <c r="A205" s="3"/>
      <c r="B205" s="6"/>
      <c r="C205" s="42" t="s">
        <v>144</v>
      </c>
      <c r="D205" s="42"/>
      <c r="E205" s="62"/>
      <c r="F205" s="44">
        <v>1348</v>
      </c>
      <c r="G205" s="45"/>
      <c r="H205" s="45"/>
      <c r="I205" s="45"/>
      <c r="J205" s="44">
        <v>4655</v>
      </c>
      <c r="K205" s="44">
        <v>248</v>
      </c>
      <c r="L205" s="44">
        <v>45</v>
      </c>
      <c r="M205" s="45"/>
      <c r="N205" s="44">
        <v>4948</v>
      </c>
      <c r="O205" s="45"/>
      <c r="P205" s="45"/>
      <c r="Q205" s="45"/>
      <c r="R205" s="44">
        <v>1</v>
      </c>
      <c r="S205" s="44">
        <v>345</v>
      </c>
      <c r="T205" s="44">
        <v>2950</v>
      </c>
      <c r="U205" s="44">
        <v>56</v>
      </c>
      <c r="V205" s="44">
        <v>304</v>
      </c>
      <c r="W205" s="45"/>
      <c r="X205" s="44">
        <v>338</v>
      </c>
      <c r="Y205" s="44">
        <v>23</v>
      </c>
      <c r="Z205" s="44">
        <v>36</v>
      </c>
      <c r="AA205" s="44">
        <v>795</v>
      </c>
      <c r="AB205" s="44">
        <v>1</v>
      </c>
      <c r="AC205" s="44">
        <v>2</v>
      </c>
      <c r="AD205" s="44">
        <v>224</v>
      </c>
      <c r="AE205" s="45"/>
      <c r="AF205" s="44">
        <v>5075</v>
      </c>
      <c r="AG205" s="45"/>
      <c r="AH205" s="45"/>
      <c r="AI205" s="45"/>
      <c r="AJ205" s="44">
        <v>1221</v>
      </c>
      <c r="AK205" s="45"/>
      <c r="AL205" s="45"/>
      <c r="AM205" s="45"/>
      <c r="AN205" s="44">
        <v>0</v>
      </c>
      <c r="AO205" s="45"/>
      <c r="AP205" s="44">
        <v>0</v>
      </c>
    </row>
    <row r="206" spans="1:42" s="1" customFormat="1" ht="20.100000000000001" customHeight="1" x14ac:dyDescent="0.2">
      <c r="A206" s="3"/>
      <c r="B206" s="6"/>
      <c r="C206" s="3"/>
      <c r="D206" s="3"/>
      <c r="E206" s="62"/>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row>
    <row r="207" spans="1:42" ht="20.100000000000001" customHeight="1" x14ac:dyDescent="0.2">
      <c r="C207" s="3" t="s">
        <v>186</v>
      </c>
      <c r="E207" s="62"/>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row>
    <row r="208" spans="1:42" ht="19.5" customHeight="1" x14ac:dyDescent="0.2">
      <c r="D208" s="2" t="s">
        <v>187</v>
      </c>
      <c r="E208" s="62"/>
      <c r="F208" s="37">
        <v>594</v>
      </c>
      <c r="G208" s="37"/>
      <c r="H208" s="37"/>
      <c r="I208" s="37"/>
      <c r="J208" s="37">
        <v>997</v>
      </c>
      <c r="K208" s="37">
        <v>42</v>
      </c>
      <c r="L208" s="37">
        <v>4</v>
      </c>
      <c r="M208" s="37"/>
      <c r="N208" s="37">
        <v>1043</v>
      </c>
      <c r="O208" s="37"/>
      <c r="P208" s="37"/>
      <c r="Q208" s="37"/>
      <c r="R208" s="37">
        <v>0</v>
      </c>
      <c r="S208" s="37">
        <v>18</v>
      </c>
      <c r="T208" s="37">
        <v>489</v>
      </c>
      <c r="U208" s="37">
        <v>0</v>
      </c>
      <c r="V208" s="37">
        <v>64</v>
      </c>
      <c r="W208" s="37"/>
      <c r="X208" s="37">
        <v>210</v>
      </c>
      <c r="Y208" s="37">
        <v>0</v>
      </c>
      <c r="Z208" s="37">
        <v>21</v>
      </c>
      <c r="AA208" s="37">
        <v>264</v>
      </c>
      <c r="AB208" s="37">
        <v>0</v>
      </c>
      <c r="AC208" s="37">
        <v>0</v>
      </c>
      <c r="AD208" s="37">
        <v>105</v>
      </c>
      <c r="AE208" s="37"/>
      <c r="AF208" s="37">
        <v>1171</v>
      </c>
      <c r="AG208" s="37"/>
      <c r="AH208" s="37"/>
      <c r="AI208" s="37"/>
      <c r="AJ208" s="37">
        <v>466</v>
      </c>
      <c r="AK208" s="37"/>
      <c r="AL208" s="37"/>
      <c r="AM208" s="37"/>
      <c r="AN208" s="37">
        <v>0</v>
      </c>
      <c r="AO208" s="37"/>
      <c r="AP208" s="37">
        <v>0</v>
      </c>
    </row>
    <row r="209" spans="1:42" s="1" customFormat="1" ht="20.100000000000001" customHeight="1" x14ac:dyDescent="0.2">
      <c r="A209" s="3"/>
      <c r="B209" s="6"/>
      <c r="C209" s="3"/>
      <c r="D209" s="3"/>
      <c r="E209" s="62"/>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row>
    <row r="210" spans="1:42" s="1" customFormat="1" ht="20.100000000000001" customHeight="1" x14ac:dyDescent="0.2">
      <c r="A210" s="3"/>
      <c r="B210" s="6"/>
      <c r="C210" s="42" t="s">
        <v>188</v>
      </c>
      <c r="D210" s="42"/>
      <c r="E210" s="62"/>
      <c r="F210" s="44">
        <v>594</v>
      </c>
      <c r="G210" s="45"/>
      <c r="H210" s="45"/>
      <c r="I210" s="45"/>
      <c r="J210" s="44">
        <v>997</v>
      </c>
      <c r="K210" s="44">
        <v>42</v>
      </c>
      <c r="L210" s="44">
        <v>4</v>
      </c>
      <c r="M210" s="45"/>
      <c r="N210" s="44">
        <v>1043</v>
      </c>
      <c r="O210" s="45"/>
      <c r="P210" s="45"/>
      <c r="Q210" s="45"/>
      <c r="R210" s="44">
        <v>0</v>
      </c>
      <c r="S210" s="44">
        <v>18</v>
      </c>
      <c r="T210" s="44">
        <v>489</v>
      </c>
      <c r="U210" s="44">
        <v>0</v>
      </c>
      <c r="V210" s="44">
        <v>64</v>
      </c>
      <c r="W210" s="45"/>
      <c r="X210" s="44">
        <v>210</v>
      </c>
      <c r="Y210" s="44">
        <v>0</v>
      </c>
      <c r="Z210" s="44">
        <v>21</v>
      </c>
      <c r="AA210" s="44">
        <v>264</v>
      </c>
      <c r="AB210" s="44">
        <v>0</v>
      </c>
      <c r="AC210" s="44">
        <v>0</v>
      </c>
      <c r="AD210" s="44">
        <v>105</v>
      </c>
      <c r="AE210" s="45"/>
      <c r="AF210" s="44">
        <v>1171</v>
      </c>
      <c r="AG210" s="45"/>
      <c r="AH210" s="45"/>
      <c r="AI210" s="45"/>
      <c r="AJ210" s="44">
        <v>466</v>
      </c>
      <c r="AK210" s="45"/>
      <c r="AL210" s="45"/>
      <c r="AM210" s="45"/>
      <c r="AN210" s="44">
        <v>0</v>
      </c>
      <c r="AO210" s="45"/>
      <c r="AP210" s="44">
        <v>0</v>
      </c>
    </row>
    <row r="211" spans="1:42" s="1" customFormat="1" ht="20.100000000000001" customHeight="1" x14ac:dyDescent="0.2">
      <c r="A211" s="3"/>
      <c r="B211" s="6"/>
      <c r="C211" s="3"/>
      <c r="D211" s="3"/>
      <c r="E211" s="62"/>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row>
    <row r="212" spans="1:42" s="1" customFormat="1" ht="20.100000000000001" customHeight="1" x14ac:dyDescent="0.25">
      <c r="A212" s="3"/>
      <c r="B212" s="49" t="s">
        <v>189</v>
      </c>
      <c r="C212" s="50"/>
      <c r="D212" s="50"/>
      <c r="E212" s="62"/>
      <c r="F212" s="51">
        <v>1942</v>
      </c>
      <c r="G212" s="52"/>
      <c r="H212" s="52"/>
      <c r="I212" s="52"/>
      <c r="J212" s="51">
        <v>5652</v>
      </c>
      <c r="K212" s="51">
        <v>290</v>
      </c>
      <c r="L212" s="51">
        <v>49</v>
      </c>
      <c r="M212" s="52"/>
      <c r="N212" s="51">
        <v>5991</v>
      </c>
      <c r="O212" s="52"/>
      <c r="P212" s="52"/>
      <c r="Q212" s="52"/>
      <c r="R212" s="51">
        <v>1</v>
      </c>
      <c r="S212" s="51">
        <v>363</v>
      </c>
      <c r="T212" s="51">
        <v>3439</v>
      </c>
      <c r="U212" s="51">
        <v>56</v>
      </c>
      <c r="V212" s="51">
        <v>368</v>
      </c>
      <c r="W212" s="52"/>
      <c r="X212" s="51">
        <v>548</v>
      </c>
      <c r="Y212" s="51">
        <v>23</v>
      </c>
      <c r="Z212" s="51">
        <v>57</v>
      </c>
      <c r="AA212" s="51">
        <v>1059</v>
      </c>
      <c r="AB212" s="51">
        <v>1</v>
      </c>
      <c r="AC212" s="51">
        <v>2</v>
      </c>
      <c r="AD212" s="51">
        <v>329</v>
      </c>
      <c r="AE212" s="52"/>
      <c r="AF212" s="51">
        <v>6246</v>
      </c>
      <c r="AG212" s="52"/>
      <c r="AH212" s="52"/>
      <c r="AI212" s="52"/>
      <c r="AJ212" s="51">
        <v>1687</v>
      </c>
      <c r="AK212" s="52"/>
      <c r="AL212" s="52"/>
      <c r="AM212" s="52"/>
      <c r="AN212" s="51">
        <v>0</v>
      </c>
      <c r="AO212" s="52"/>
      <c r="AP212" s="51">
        <v>0</v>
      </c>
    </row>
    <row r="213" spans="1:42" ht="20.100000000000001" customHeight="1" x14ac:dyDescent="0.2">
      <c r="E213" s="6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row>
    <row r="214" spans="1:42" ht="20.100000000000001" customHeight="1" x14ac:dyDescent="0.2">
      <c r="B214" s="6" t="s">
        <v>190</v>
      </c>
      <c r="E214" s="62"/>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row>
    <row r="215" spans="1:42" ht="20.100000000000001" customHeight="1" x14ac:dyDescent="0.2">
      <c r="C215" s="3" t="s">
        <v>191</v>
      </c>
      <c r="E215" s="62"/>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row>
    <row r="216" spans="1:42" ht="20.100000000000001" customHeight="1" x14ac:dyDescent="0.2">
      <c r="D216" s="2" t="s">
        <v>192</v>
      </c>
      <c r="E216" s="62"/>
      <c r="F216" s="37">
        <v>0</v>
      </c>
      <c r="G216" s="37"/>
      <c r="H216" s="37"/>
      <c r="I216" s="37"/>
      <c r="J216" s="37">
        <v>0</v>
      </c>
      <c r="K216" s="37">
        <v>0</v>
      </c>
      <c r="L216" s="37">
        <v>0</v>
      </c>
      <c r="M216" s="37"/>
      <c r="N216" s="37">
        <v>0</v>
      </c>
      <c r="O216" s="37"/>
      <c r="P216" s="37"/>
      <c r="Q216" s="37"/>
      <c r="R216" s="37">
        <v>0</v>
      </c>
      <c r="S216" s="37">
        <v>0</v>
      </c>
      <c r="T216" s="37">
        <v>0</v>
      </c>
      <c r="U216" s="37">
        <v>0</v>
      </c>
      <c r="V216" s="37">
        <v>0</v>
      </c>
      <c r="W216" s="37"/>
      <c r="X216" s="37">
        <v>0</v>
      </c>
      <c r="Y216" s="37">
        <v>0</v>
      </c>
      <c r="Z216" s="37">
        <v>0</v>
      </c>
      <c r="AA216" s="37">
        <v>0</v>
      </c>
      <c r="AB216" s="37">
        <v>0</v>
      </c>
      <c r="AC216" s="37">
        <v>0</v>
      </c>
      <c r="AD216" s="37">
        <v>0</v>
      </c>
      <c r="AE216" s="37"/>
      <c r="AF216" s="37">
        <v>0</v>
      </c>
      <c r="AG216" s="37"/>
      <c r="AH216" s="37"/>
      <c r="AI216" s="37"/>
      <c r="AJ216" s="37">
        <v>0</v>
      </c>
      <c r="AK216" s="37"/>
      <c r="AL216" s="37"/>
      <c r="AM216" s="37"/>
      <c r="AN216" s="37">
        <v>0</v>
      </c>
      <c r="AO216" s="37"/>
      <c r="AP216" s="37">
        <v>0</v>
      </c>
    </row>
    <row r="217" spans="1:42" ht="20.100000000000001" customHeight="1" x14ac:dyDescent="0.2">
      <c r="D217" s="38" t="s">
        <v>193</v>
      </c>
      <c r="E217" s="62"/>
      <c r="F217" s="39">
        <v>0</v>
      </c>
      <c r="G217" s="40"/>
      <c r="H217" s="40"/>
      <c r="I217" s="40"/>
      <c r="J217" s="39">
        <v>0</v>
      </c>
      <c r="K217" s="39">
        <v>0</v>
      </c>
      <c r="L217" s="39">
        <v>0</v>
      </c>
      <c r="M217" s="40"/>
      <c r="N217" s="39">
        <v>0</v>
      </c>
      <c r="O217" s="40"/>
      <c r="P217" s="40"/>
      <c r="Q217" s="40"/>
      <c r="R217" s="39">
        <v>0</v>
      </c>
      <c r="S217" s="39">
        <v>0</v>
      </c>
      <c r="T217" s="39">
        <v>0</v>
      </c>
      <c r="U217" s="39">
        <v>0</v>
      </c>
      <c r="V217" s="39">
        <v>0</v>
      </c>
      <c r="W217" s="40"/>
      <c r="X217" s="39">
        <v>0</v>
      </c>
      <c r="Y217" s="39">
        <v>0</v>
      </c>
      <c r="Z217" s="39">
        <v>0</v>
      </c>
      <c r="AA217" s="39">
        <v>0</v>
      </c>
      <c r="AB217" s="39">
        <v>0</v>
      </c>
      <c r="AC217" s="39">
        <v>0</v>
      </c>
      <c r="AD217" s="39">
        <v>0</v>
      </c>
      <c r="AE217" s="40"/>
      <c r="AF217" s="39">
        <v>0</v>
      </c>
      <c r="AG217" s="40"/>
      <c r="AH217" s="40"/>
      <c r="AI217" s="40"/>
      <c r="AJ217" s="39">
        <v>0</v>
      </c>
      <c r="AK217" s="40"/>
      <c r="AL217" s="40"/>
      <c r="AM217" s="40"/>
      <c r="AN217" s="39">
        <v>0</v>
      </c>
      <c r="AO217" s="40"/>
      <c r="AP217" s="39">
        <v>0</v>
      </c>
    </row>
    <row r="218" spans="1:42" ht="20.100000000000001" customHeight="1" x14ac:dyDescent="0.2">
      <c r="D218" s="2" t="s">
        <v>194</v>
      </c>
      <c r="E218" s="62"/>
      <c r="F218" s="37">
        <v>0</v>
      </c>
      <c r="G218" s="37"/>
      <c r="H218" s="37"/>
      <c r="I218" s="37"/>
      <c r="J218" s="37">
        <v>0</v>
      </c>
      <c r="K218" s="37">
        <v>0</v>
      </c>
      <c r="L218" s="37">
        <v>0</v>
      </c>
      <c r="M218" s="37"/>
      <c r="N218" s="37">
        <v>0</v>
      </c>
      <c r="O218" s="37"/>
      <c r="P218" s="37"/>
      <c r="Q218" s="37"/>
      <c r="R218" s="37">
        <v>0</v>
      </c>
      <c r="S218" s="37">
        <v>0</v>
      </c>
      <c r="T218" s="37">
        <v>0</v>
      </c>
      <c r="U218" s="37">
        <v>0</v>
      </c>
      <c r="V218" s="37">
        <v>0</v>
      </c>
      <c r="W218" s="37"/>
      <c r="X218" s="37">
        <v>0</v>
      </c>
      <c r="Y218" s="37">
        <v>0</v>
      </c>
      <c r="Z218" s="37">
        <v>0</v>
      </c>
      <c r="AA218" s="37">
        <v>0</v>
      </c>
      <c r="AB218" s="37">
        <v>0</v>
      </c>
      <c r="AC218" s="37">
        <v>0</v>
      </c>
      <c r="AD218" s="37">
        <v>0</v>
      </c>
      <c r="AE218" s="37"/>
      <c r="AF218" s="37">
        <v>0</v>
      </c>
      <c r="AG218" s="37"/>
      <c r="AH218" s="37"/>
      <c r="AI218" s="37"/>
      <c r="AJ218" s="37">
        <v>0</v>
      </c>
      <c r="AK218" s="37"/>
      <c r="AL218" s="37"/>
      <c r="AM218" s="37"/>
      <c r="AN218" s="37">
        <v>0</v>
      </c>
      <c r="AO218" s="37"/>
      <c r="AP218" s="37">
        <v>0</v>
      </c>
    </row>
    <row r="219" spans="1:42" ht="20.100000000000001" customHeight="1" x14ac:dyDescent="0.2">
      <c r="D219" s="38" t="s">
        <v>195</v>
      </c>
      <c r="E219" s="62"/>
      <c r="F219" s="39">
        <v>0</v>
      </c>
      <c r="G219" s="40"/>
      <c r="H219" s="40"/>
      <c r="I219" s="40"/>
      <c r="J219" s="39">
        <v>0</v>
      </c>
      <c r="K219" s="39">
        <v>0</v>
      </c>
      <c r="L219" s="39">
        <v>0</v>
      </c>
      <c r="M219" s="40"/>
      <c r="N219" s="39">
        <v>0</v>
      </c>
      <c r="O219" s="40"/>
      <c r="P219" s="40"/>
      <c r="Q219" s="40"/>
      <c r="R219" s="39">
        <v>0</v>
      </c>
      <c r="S219" s="39">
        <v>0</v>
      </c>
      <c r="T219" s="39">
        <v>0</v>
      </c>
      <c r="U219" s="39">
        <v>0</v>
      </c>
      <c r="V219" s="39">
        <v>0</v>
      </c>
      <c r="W219" s="40"/>
      <c r="X219" s="39">
        <v>0</v>
      </c>
      <c r="Y219" s="39">
        <v>0</v>
      </c>
      <c r="Z219" s="39">
        <v>0</v>
      </c>
      <c r="AA219" s="39">
        <v>0</v>
      </c>
      <c r="AB219" s="39">
        <v>0</v>
      </c>
      <c r="AC219" s="39">
        <v>0</v>
      </c>
      <c r="AD219" s="39">
        <v>0</v>
      </c>
      <c r="AE219" s="40"/>
      <c r="AF219" s="39">
        <v>0</v>
      </c>
      <c r="AG219" s="40"/>
      <c r="AH219" s="40"/>
      <c r="AI219" s="40"/>
      <c r="AJ219" s="39">
        <v>0</v>
      </c>
      <c r="AK219" s="40"/>
      <c r="AL219" s="40"/>
      <c r="AM219" s="40"/>
      <c r="AN219" s="39">
        <v>0</v>
      </c>
      <c r="AO219" s="40"/>
      <c r="AP219" s="39">
        <v>0</v>
      </c>
    </row>
    <row r="220" spans="1:42" ht="20.100000000000001" customHeight="1" x14ac:dyDescent="0.2">
      <c r="D220" s="2" t="s">
        <v>115</v>
      </c>
      <c r="E220" s="62"/>
      <c r="F220" s="37">
        <v>0</v>
      </c>
      <c r="G220" s="37"/>
      <c r="H220" s="37"/>
      <c r="I220" s="37"/>
      <c r="J220" s="37">
        <v>0</v>
      </c>
      <c r="K220" s="37">
        <v>0</v>
      </c>
      <c r="L220" s="37">
        <v>0</v>
      </c>
      <c r="M220" s="37"/>
      <c r="N220" s="37">
        <v>0</v>
      </c>
      <c r="O220" s="37"/>
      <c r="P220" s="37"/>
      <c r="Q220" s="37"/>
      <c r="R220" s="37">
        <v>0</v>
      </c>
      <c r="S220" s="37">
        <v>0</v>
      </c>
      <c r="T220" s="37">
        <v>0</v>
      </c>
      <c r="U220" s="37">
        <v>0</v>
      </c>
      <c r="V220" s="37">
        <v>0</v>
      </c>
      <c r="W220" s="37"/>
      <c r="X220" s="37">
        <v>0</v>
      </c>
      <c r="Y220" s="37">
        <v>0</v>
      </c>
      <c r="Z220" s="37">
        <v>0</v>
      </c>
      <c r="AA220" s="37">
        <v>0</v>
      </c>
      <c r="AB220" s="37">
        <v>0</v>
      </c>
      <c r="AC220" s="37">
        <v>0</v>
      </c>
      <c r="AD220" s="37">
        <v>0</v>
      </c>
      <c r="AE220" s="37"/>
      <c r="AF220" s="37">
        <v>0</v>
      </c>
      <c r="AG220" s="37"/>
      <c r="AH220" s="37"/>
      <c r="AI220" s="37"/>
      <c r="AJ220" s="37">
        <v>0</v>
      </c>
      <c r="AK220" s="37"/>
      <c r="AL220" s="37"/>
      <c r="AM220" s="37"/>
      <c r="AN220" s="37">
        <v>0</v>
      </c>
      <c r="AO220" s="37"/>
      <c r="AP220" s="37">
        <v>0</v>
      </c>
    </row>
    <row r="221" spans="1:42" ht="20.100000000000001" customHeight="1" x14ac:dyDescent="0.2">
      <c r="D221" s="38" t="s">
        <v>116</v>
      </c>
      <c r="E221" s="62"/>
      <c r="F221" s="39">
        <v>0</v>
      </c>
      <c r="G221" s="40"/>
      <c r="H221" s="40"/>
      <c r="I221" s="40"/>
      <c r="J221" s="39">
        <v>0</v>
      </c>
      <c r="K221" s="39">
        <v>0</v>
      </c>
      <c r="L221" s="39">
        <v>0</v>
      </c>
      <c r="M221" s="40"/>
      <c r="N221" s="39">
        <v>0</v>
      </c>
      <c r="O221" s="40"/>
      <c r="P221" s="40"/>
      <c r="Q221" s="40"/>
      <c r="R221" s="39">
        <v>0</v>
      </c>
      <c r="S221" s="39">
        <v>0</v>
      </c>
      <c r="T221" s="39">
        <v>0</v>
      </c>
      <c r="U221" s="39">
        <v>0</v>
      </c>
      <c r="V221" s="39">
        <v>0</v>
      </c>
      <c r="W221" s="40"/>
      <c r="X221" s="39">
        <v>0</v>
      </c>
      <c r="Y221" s="39">
        <v>0</v>
      </c>
      <c r="Z221" s="39">
        <v>0</v>
      </c>
      <c r="AA221" s="39">
        <v>0</v>
      </c>
      <c r="AB221" s="39">
        <v>0</v>
      </c>
      <c r="AC221" s="39">
        <v>0</v>
      </c>
      <c r="AD221" s="39">
        <v>0</v>
      </c>
      <c r="AE221" s="40"/>
      <c r="AF221" s="39">
        <v>0</v>
      </c>
      <c r="AG221" s="40"/>
      <c r="AH221" s="40"/>
      <c r="AI221" s="40"/>
      <c r="AJ221" s="39">
        <v>0</v>
      </c>
      <c r="AK221" s="40"/>
      <c r="AL221" s="40"/>
      <c r="AM221" s="40"/>
      <c r="AN221" s="39">
        <v>0</v>
      </c>
      <c r="AO221" s="40"/>
      <c r="AP221" s="39">
        <v>0</v>
      </c>
    </row>
    <row r="222" spans="1:42" ht="20.100000000000001" customHeight="1" x14ac:dyDescent="0.2">
      <c r="E222" s="6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row>
    <row r="223" spans="1:42" s="1" customFormat="1" ht="20.100000000000001" customHeight="1" x14ac:dyDescent="0.2">
      <c r="A223" s="3"/>
      <c r="B223" s="6"/>
      <c r="C223" s="42" t="s">
        <v>196</v>
      </c>
      <c r="D223" s="42"/>
      <c r="E223" s="62"/>
      <c r="F223" s="44">
        <v>0</v>
      </c>
      <c r="G223" s="45"/>
      <c r="H223" s="45"/>
      <c r="I223" s="45"/>
      <c r="J223" s="44">
        <v>0</v>
      </c>
      <c r="K223" s="44">
        <v>0</v>
      </c>
      <c r="L223" s="44">
        <v>0</v>
      </c>
      <c r="M223" s="45"/>
      <c r="N223" s="44">
        <v>0</v>
      </c>
      <c r="O223" s="45"/>
      <c r="P223" s="45"/>
      <c r="Q223" s="45"/>
      <c r="R223" s="44">
        <v>0</v>
      </c>
      <c r="S223" s="44">
        <v>0</v>
      </c>
      <c r="T223" s="44">
        <v>0</v>
      </c>
      <c r="U223" s="44">
        <v>0</v>
      </c>
      <c r="V223" s="44">
        <v>0</v>
      </c>
      <c r="W223" s="45"/>
      <c r="X223" s="44">
        <v>0</v>
      </c>
      <c r="Y223" s="44">
        <v>0</v>
      </c>
      <c r="Z223" s="44">
        <v>0</v>
      </c>
      <c r="AA223" s="44">
        <v>0</v>
      </c>
      <c r="AB223" s="44">
        <v>0</v>
      </c>
      <c r="AC223" s="44">
        <v>0</v>
      </c>
      <c r="AD223" s="44">
        <v>0</v>
      </c>
      <c r="AE223" s="45"/>
      <c r="AF223" s="44">
        <v>0</v>
      </c>
      <c r="AG223" s="45"/>
      <c r="AH223" s="45"/>
      <c r="AI223" s="45"/>
      <c r="AJ223" s="44">
        <v>0</v>
      </c>
      <c r="AK223" s="45"/>
      <c r="AL223" s="45"/>
      <c r="AM223" s="45"/>
      <c r="AN223" s="44">
        <v>0</v>
      </c>
      <c r="AO223" s="45"/>
      <c r="AP223" s="44">
        <v>0</v>
      </c>
    </row>
    <row r="224" spans="1:42" ht="20.100000000000001" customHeight="1" x14ac:dyDescent="0.2">
      <c r="E224" s="6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row>
    <row r="225" spans="1:42" ht="20.100000000000001" customHeight="1" x14ac:dyDescent="0.2">
      <c r="C225" s="3" t="s">
        <v>123</v>
      </c>
      <c r="E225" s="62"/>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row>
    <row r="226" spans="1:42" ht="20.100000000000001" customHeight="1" x14ac:dyDescent="0.2">
      <c r="D226" s="2" t="s">
        <v>192</v>
      </c>
      <c r="E226" s="62"/>
      <c r="F226" s="37">
        <v>0</v>
      </c>
      <c r="G226" s="37"/>
      <c r="H226" s="37"/>
      <c r="I226" s="37"/>
      <c r="J226" s="37">
        <v>0</v>
      </c>
      <c r="K226" s="37">
        <v>0</v>
      </c>
      <c r="L226" s="37">
        <v>0</v>
      </c>
      <c r="M226" s="37"/>
      <c r="N226" s="37">
        <v>0</v>
      </c>
      <c r="O226" s="37"/>
      <c r="P226" s="37"/>
      <c r="Q226" s="37"/>
      <c r="R226" s="37">
        <v>0</v>
      </c>
      <c r="S226" s="37">
        <v>0</v>
      </c>
      <c r="T226" s="37">
        <v>0</v>
      </c>
      <c r="U226" s="37">
        <v>0</v>
      </c>
      <c r="V226" s="37">
        <v>0</v>
      </c>
      <c r="W226" s="37"/>
      <c r="X226" s="37">
        <v>0</v>
      </c>
      <c r="Y226" s="37">
        <v>0</v>
      </c>
      <c r="Z226" s="37">
        <v>0</v>
      </c>
      <c r="AA226" s="37">
        <v>0</v>
      </c>
      <c r="AB226" s="37">
        <v>0</v>
      </c>
      <c r="AC226" s="37">
        <v>0</v>
      </c>
      <c r="AD226" s="37">
        <v>0</v>
      </c>
      <c r="AE226" s="37"/>
      <c r="AF226" s="37">
        <v>0</v>
      </c>
      <c r="AG226" s="37"/>
      <c r="AH226" s="37"/>
      <c r="AI226" s="37"/>
      <c r="AJ226" s="37">
        <v>0</v>
      </c>
      <c r="AK226" s="37"/>
      <c r="AL226" s="37"/>
      <c r="AM226" s="37"/>
      <c r="AN226" s="37">
        <v>0</v>
      </c>
      <c r="AO226" s="37"/>
      <c r="AP226" s="37">
        <v>0</v>
      </c>
    </row>
    <row r="227" spans="1:42" ht="20.100000000000001" customHeight="1" x14ac:dyDescent="0.2">
      <c r="D227" s="38" t="s">
        <v>99</v>
      </c>
      <c r="E227" s="62"/>
      <c r="F227" s="39">
        <v>0</v>
      </c>
      <c r="G227" s="40"/>
      <c r="H227" s="40"/>
      <c r="I227" s="40"/>
      <c r="J227" s="39">
        <v>0</v>
      </c>
      <c r="K227" s="39">
        <v>0</v>
      </c>
      <c r="L227" s="39">
        <v>0</v>
      </c>
      <c r="M227" s="40"/>
      <c r="N227" s="39">
        <v>0</v>
      </c>
      <c r="O227" s="40"/>
      <c r="P227" s="40"/>
      <c r="Q227" s="40"/>
      <c r="R227" s="39">
        <v>0</v>
      </c>
      <c r="S227" s="39">
        <v>0</v>
      </c>
      <c r="T227" s="39">
        <v>0</v>
      </c>
      <c r="U227" s="39">
        <v>0</v>
      </c>
      <c r="V227" s="39">
        <v>0</v>
      </c>
      <c r="W227" s="40"/>
      <c r="X227" s="39">
        <v>0</v>
      </c>
      <c r="Y227" s="39">
        <v>0</v>
      </c>
      <c r="Z227" s="39">
        <v>0</v>
      </c>
      <c r="AA227" s="39">
        <v>0</v>
      </c>
      <c r="AB227" s="39">
        <v>0</v>
      </c>
      <c r="AC227" s="39">
        <v>0</v>
      </c>
      <c r="AD227" s="39">
        <v>0</v>
      </c>
      <c r="AE227" s="40"/>
      <c r="AF227" s="39">
        <v>0</v>
      </c>
      <c r="AG227" s="40"/>
      <c r="AH227" s="40"/>
      <c r="AI227" s="40"/>
      <c r="AJ227" s="39">
        <v>0</v>
      </c>
      <c r="AK227" s="40"/>
      <c r="AL227" s="40"/>
      <c r="AM227" s="40"/>
      <c r="AN227" s="39">
        <v>0</v>
      </c>
      <c r="AO227" s="40"/>
      <c r="AP227" s="39">
        <v>0</v>
      </c>
    </row>
    <row r="228" spans="1:42" ht="20.100000000000001" customHeight="1" x14ac:dyDescent="0.2">
      <c r="E228" s="6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row>
    <row r="229" spans="1:42" s="1" customFormat="1" ht="20.100000000000001" customHeight="1" x14ac:dyDescent="0.2">
      <c r="A229" s="3"/>
      <c r="B229" s="6"/>
      <c r="C229" s="42" t="s">
        <v>126</v>
      </c>
      <c r="D229" s="42"/>
      <c r="E229" s="62"/>
      <c r="F229" s="44">
        <v>0</v>
      </c>
      <c r="G229" s="45"/>
      <c r="H229" s="45"/>
      <c r="I229" s="45"/>
      <c r="J229" s="44">
        <v>0</v>
      </c>
      <c r="K229" s="44">
        <v>0</v>
      </c>
      <c r="L229" s="44">
        <v>0</v>
      </c>
      <c r="M229" s="45"/>
      <c r="N229" s="44">
        <v>0</v>
      </c>
      <c r="O229" s="45"/>
      <c r="P229" s="45"/>
      <c r="Q229" s="45"/>
      <c r="R229" s="44">
        <v>0</v>
      </c>
      <c r="S229" s="44">
        <v>0</v>
      </c>
      <c r="T229" s="44">
        <v>0</v>
      </c>
      <c r="U229" s="44">
        <v>0</v>
      </c>
      <c r="V229" s="44">
        <v>0</v>
      </c>
      <c r="W229" s="45"/>
      <c r="X229" s="44">
        <v>0</v>
      </c>
      <c r="Y229" s="44">
        <v>0</v>
      </c>
      <c r="Z229" s="44">
        <v>0</v>
      </c>
      <c r="AA229" s="44">
        <v>0</v>
      </c>
      <c r="AB229" s="44">
        <v>0</v>
      </c>
      <c r="AC229" s="44">
        <v>0</v>
      </c>
      <c r="AD229" s="44">
        <v>0</v>
      </c>
      <c r="AE229" s="45"/>
      <c r="AF229" s="44">
        <v>0</v>
      </c>
      <c r="AG229" s="45"/>
      <c r="AH229" s="45"/>
      <c r="AI229" s="45"/>
      <c r="AJ229" s="44">
        <v>0</v>
      </c>
      <c r="AK229" s="45"/>
      <c r="AL229" s="45"/>
      <c r="AM229" s="45"/>
      <c r="AN229" s="44">
        <v>0</v>
      </c>
      <c r="AO229" s="45"/>
      <c r="AP229" s="44">
        <v>0</v>
      </c>
    </row>
    <row r="230" spans="1:42" ht="20.100000000000001" customHeight="1" x14ac:dyDescent="0.2">
      <c r="E230" s="6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row>
    <row r="231" spans="1:42" ht="20.100000000000001" customHeight="1" x14ac:dyDescent="0.2">
      <c r="C231" s="3" t="s">
        <v>197</v>
      </c>
      <c r="E231" s="62"/>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row>
    <row r="232" spans="1:42" ht="20.100000000000001" customHeight="1" x14ac:dyDescent="0.2">
      <c r="D232" s="2" t="s">
        <v>98</v>
      </c>
      <c r="E232" s="62"/>
      <c r="F232" s="37">
        <v>38</v>
      </c>
      <c r="G232" s="37"/>
      <c r="H232" s="37"/>
      <c r="I232" s="37"/>
      <c r="J232" s="37">
        <v>52</v>
      </c>
      <c r="K232" s="37">
        <v>2</v>
      </c>
      <c r="L232" s="37">
        <v>1</v>
      </c>
      <c r="M232" s="37"/>
      <c r="N232" s="37">
        <v>55</v>
      </c>
      <c r="O232" s="37"/>
      <c r="P232" s="37"/>
      <c r="Q232" s="37"/>
      <c r="R232" s="37">
        <v>0</v>
      </c>
      <c r="S232" s="37">
        <v>3</v>
      </c>
      <c r="T232" s="37">
        <v>12</v>
      </c>
      <c r="U232" s="37">
        <v>0</v>
      </c>
      <c r="V232" s="37">
        <v>1</v>
      </c>
      <c r="W232" s="37"/>
      <c r="X232" s="37">
        <v>15</v>
      </c>
      <c r="Y232" s="37">
        <v>2</v>
      </c>
      <c r="Z232" s="37">
        <v>9</v>
      </c>
      <c r="AA232" s="37">
        <v>8</v>
      </c>
      <c r="AB232" s="37">
        <v>0</v>
      </c>
      <c r="AC232" s="37">
        <v>1</v>
      </c>
      <c r="AD232" s="37">
        <v>6</v>
      </c>
      <c r="AE232" s="37"/>
      <c r="AF232" s="37">
        <v>57</v>
      </c>
      <c r="AG232" s="37"/>
      <c r="AH232" s="37"/>
      <c r="AI232" s="37"/>
      <c r="AJ232" s="37">
        <v>36</v>
      </c>
      <c r="AK232" s="37"/>
      <c r="AL232" s="37"/>
      <c r="AM232" s="37"/>
      <c r="AN232" s="37">
        <v>0</v>
      </c>
      <c r="AO232" s="37"/>
      <c r="AP232" s="37">
        <v>0</v>
      </c>
    </row>
    <row r="233" spans="1:42" ht="20.100000000000001" customHeight="1" x14ac:dyDescent="0.2">
      <c r="D233" s="38" t="s">
        <v>99</v>
      </c>
      <c r="E233" s="62"/>
      <c r="F233" s="39">
        <v>34</v>
      </c>
      <c r="G233" s="40"/>
      <c r="H233" s="40"/>
      <c r="I233" s="40"/>
      <c r="J233" s="39">
        <v>51</v>
      </c>
      <c r="K233" s="39">
        <v>2</v>
      </c>
      <c r="L233" s="39">
        <v>2</v>
      </c>
      <c r="M233" s="40"/>
      <c r="N233" s="39">
        <v>55</v>
      </c>
      <c r="O233" s="40"/>
      <c r="P233" s="40"/>
      <c r="Q233" s="40"/>
      <c r="R233" s="39">
        <v>0</v>
      </c>
      <c r="S233" s="39">
        <v>1</v>
      </c>
      <c r="T233" s="39">
        <v>22</v>
      </c>
      <c r="U233" s="39">
        <v>0</v>
      </c>
      <c r="V233" s="39">
        <v>1</v>
      </c>
      <c r="W233" s="40"/>
      <c r="X233" s="39">
        <v>12</v>
      </c>
      <c r="Y233" s="39">
        <v>0</v>
      </c>
      <c r="Z233" s="39">
        <v>11</v>
      </c>
      <c r="AA233" s="39">
        <v>9</v>
      </c>
      <c r="AB233" s="39">
        <v>0</v>
      </c>
      <c r="AC233" s="39">
        <v>0</v>
      </c>
      <c r="AD233" s="39">
        <v>2</v>
      </c>
      <c r="AE233" s="40"/>
      <c r="AF233" s="39">
        <v>58</v>
      </c>
      <c r="AG233" s="40"/>
      <c r="AH233" s="40"/>
      <c r="AI233" s="40"/>
      <c r="AJ233" s="39">
        <v>31</v>
      </c>
      <c r="AK233" s="40"/>
      <c r="AL233" s="40"/>
      <c r="AM233" s="40"/>
      <c r="AN233" s="39">
        <v>0</v>
      </c>
      <c r="AO233" s="40"/>
      <c r="AP233" s="39">
        <v>0</v>
      </c>
    </row>
    <row r="234" spans="1:42" ht="20.100000000000001" customHeight="1" x14ac:dyDescent="0.2">
      <c r="D234" s="2" t="s">
        <v>113</v>
      </c>
      <c r="E234" s="62"/>
      <c r="F234" s="37">
        <v>44</v>
      </c>
      <c r="G234" s="37"/>
      <c r="H234" s="37"/>
      <c r="I234" s="37"/>
      <c r="J234" s="37">
        <v>51</v>
      </c>
      <c r="K234" s="37">
        <v>2</v>
      </c>
      <c r="L234" s="37">
        <v>1</v>
      </c>
      <c r="M234" s="37"/>
      <c r="N234" s="37">
        <v>54</v>
      </c>
      <c r="O234" s="37"/>
      <c r="P234" s="37"/>
      <c r="Q234" s="37"/>
      <c r="R234" s="37">
        <v>0</v>
      </c>
      <c r="S234" s="37">
        <v>2</v>
      </c>
      <c r="T234" s="37">
        <v>4</v>
      </c>
      <c r="U234" s="37">
        <v>0</v>
      </c>
      <c r="V234" s="37">
        <v>3</v>
      </c>
      <c r="W234" s="37"/>
      <c r="X234" s="37">
        <v>13</v>
      </c>
      <c r="Y234" s="37">
        <v>0</v>
      </c>
      <c r="Z234" s="37">
        <v>5</v>
      </c>
      <c r="AA234" s="37">
        <v>13</v>
      </c>
      <c r="AB234" s="37">
        <v>0</v>
      </c>
      <c r="AC234" s="37">
        <v>0</v>
      </c>
      <c r="AD234" s="37">
        <v>9</v>
      </c>
      <c r="AE234" s="37"/>
      <c r="AF234" s="37">
        <v>49</v>
      </c>
      <c r="AG234" s="37"/>
      <c r="AH234" s="37"/>
      <c r="AI234" s="37"/>
      <c r="AJ234" s="37">
        <v>49</v>
      </c>
      <c r="AK234" s="37"/>
      <c r="AL234" s="37"/>
      <c r="AM234" s="37"/>
      <c r="AN234" s="37">
        <v>0</v>
      </c>
      <c r="AO234" s="37"/>
      <c r="AP234" s="37">
        <v>0</v>
      </c>
    </row>
    <row r="235" spans="1:42" ht="20.100000000000001" customHeight="1" x14ac:dyDescent="0.2">
      <c r="D235" s="38" t="s">
        <v>101</v>
      </c>
      <c r="E235" s="62"/>
      <c r="F235" s="39">
        <v>27</v>
      </c>
      <c r="G235" s="40"/>
      <c r="H235" s="40"/>
      <c r="I235" s="40"/>
      <c r="J235" s="39">
        <v>54</v>
      </c>
      <c r="K235" s="39">
        <v>2</v>
      </c>
      <c r="L235" s="39">
        <v>1</v>
      </c>
      <c r="M235" s="40"/>
      <c r="N235" s="39">
        <v>57</v>
      </c>
      <c r="O235" s="40"/>
      <c r="P235" s="40"/>
      <c r="Q235" s="40"/>
      <c r="R235" s="39">
        <v>0</v>
      </c>
      <c r="S235" s="39">
        <v>7</v>
      </c>
      <c r="T235" s="39">
        <v>5</v>
      </c>
      <c r="U235" s="39">
        <v>8</v>
      </c>
      <c r="V235" s="39">
        <v>3</v>
      </c>
      <c r="W235" s="40"/>
      <c r="X235" s="39">
        <v>4</v>
      </c>
      <c r="Y235" s="39">
        <v>0</v>
      </c>
      <c r="Z235" s="39">
        <v>8</v>
      </c>
      <c r="AA235" s="39">
        <v>7</v>
      </c>
      <c r="AB235" s="39">
        <v>0</v>
      </c>
      <c r="AC235" s="39">
        <v>0</v>
      </c>
      <c r="AD235" s="39">
        <v>10</v>
      </c>
      <c r="AE235" s="40"/>
      <c r="AF235" s="39">
        <v>52</v>
      </c>
      <c r="AG235" s="40"/>
      <c r="AH235" s="40"/>
      <c r="AI235" s="40"/>
      <c r="AJ235" s="39">
        <v>32</v>
      </c>
      <c r="AK235" s="40"/>
      <c r="AL235" s="40"/>
      <c r="AM235" s="40"/>
      <c r="AN235" s="39">
        <v>0</v>
      </c>
      <c r="AO235" s="40"/>
      <c r="AP235" s="39">
        <v>0</v>
      </c>
    </row>
    <row r="236" spans="1:42" ht="20.100000000000001" customHeight="1" x14ac:dyDescent="0.2">
      <c r="D236" s="41" t="s">
        <v>115</v>
      </c>
      <c r="E236" s="62"/>
      <c r="F236" s="40">
        <v>26</v>
      </c>
      <c r="G236" s="40"/>
      <c r="H236" s="40"/>
      <c r="I236" s="40"/>
      <c r="J236" s="40">
        <v>55</v>
      </c>
      <c r="K236" s="40">
        <v>1</v>
      </c>
      <c r="L236" s="40">
        <v>0</v>
      </c>
      <c r="M236" s="40"/>
      <c r="N236" s="40">
        <v>56</v>
      </c>
      <c r="O236" s="40"/>
      <c r="P236" s="40"/>
      <c r="Q236" s="40"/>
      <c r="R236" s="40">
        <v>0</v>
      </c>
      <c r="S236" s="40">
        <v>7</v>
      </c>
      <c r="T236" s="40">
        <v>18</v>
      </c>
      <c r="U236" s="40">
        <v>1</v>
      </c>
      <c r="V236" s="40">
        <v>3</v>
      </c>
      <c r="W236" s="40"/>
      <c r="X236" s="40">
        <v>5</v>
      </c>
      <c r="Y236" s="40">
        <v>0</v>
      </c>
      <c r="Z236" s="40">
        <v>8</v>
      </c>
      <c r="AA236" s="40">
        <v>8</v>
      </c>
      <c r="AB236" s="40">
        <v>0</v>
      </c>
      <c r="AC236" s="40">
        <v>0</v>
      </c>
      <c r="AD236" s="40">
        <v>9</v>
      </c>
      <c r="AE236" s="40"/>
      <c r="AF236" s="40">
        <v>59</v>
      </c>
      <c r="AG236" s="40"/>
      <c r="AH236" s="40"/>
      <c r="AI236" s="40"/>
      <c r="AJ236" s="40">
        <v>23</v>
      </c>
      <c r="AK236" s="40"/>
      <c r="AL236" s="40"/>
      <c r="AM236" s="40"/>
      <c r="AN236" s="40">
        <v>0</v>
      </c>
      <c r="AO236" s="40"/>
      <c r="AP236" s="40">
        <v>0</v>
      </c>
    </row>
    <row r="237" spans="1:42" ht="20.100000000000001" customHeight="1" x14ac:dyDescent="0.2">
      <c r="E237" s="6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row>
    <row r="238" spans="1:42" s="1" customFormat="1" ht="20.100000000000001" customHeight="1" x14ac:dyDescent="0.2">
      <c r="A238" s="3"/>
      <c r="B238" s="6"/>
      <c r="C238" s="42" t="s">
        <v>198</v>
      </c>
      <c r="D238" s="42"/>
      <c r="E238" s="62"/>
      <c r="F238" s="44">
        <v>169</v>
      </c>
      <c r="G238" s="45"/>
      <c r="H238" s="45"/>
      <c r="I238" s="45"/>
      <c r="J238" s="44">
        <v>263</v>
      </c>
      <c r="K238" s="44">
        <v>9</v>
      </c>
      <c r="L238" s="44">
        <v>5</v>
      </c>
      <c r="M238" s="45"/>
      <c r="N238" s="44">
        <v>277</v>
      </c>
      <c r="O238" s="45"/>
      <c r="P238" s="45"/>
      <c r="Q238" s="45"/>
      <c r="R238" s="44">
        <v>0</v>
      </c>
      <c r="S238" s="44">
        <v>20</v>
      </c>
      <c r="T238" s="44">
        <v>61</v>
      </c>
      <c r="U238" s="44">
        <v>9</v>
      </c>
      <c r="V238" s="44">
        <v>11</v>
      </c>
      <c r="W238" s="45"/>
      <c r="X238" s="44">
        <v>49</v>
      </c>
      <c r="Y238" s="44">
        <v>2</v>
      </c>
      <c r="Z238" s="44">
        <v>41</v>
      </c>
      <c r="AA238" s="44">
        <v>45</v>
      </c>
      <c r="AB238" s="44">
        <v>0</v>
      </c>
      <c r="AC238" s="44">
        <v>1</v>
      </c>
      <c r="AD238" s="44">
        <v>36</v>
      </c>
      <c r="AE238" s="45"/>
      <c r="AF238" s="44">
        <v>275</v>
      </c>
      <c r="AG238" s="45"/>
      <c r="AH238" s="45"/>
      <c r="AI238" s="45"/>
      <c r="AJ238" s="44">
        <v>171</v>
      </c>
      <c r="AK238" s="45"/>
      <c r="AL238" s="45"/>
      <c r="AM238" s="45"/>
      <c r="AN238" s="44">
        <v>0</v>
      </c>
      <c r="AO238" s="45"/>
      <c r="AP238" s="44">
        <v>0</v>
      </c>
    </row>
    <row r="239" spans="1:42" ht="20.100000000000001" customHeight="1" x14ac:dyDescent="0.2">
      <c r="E239" s="6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row>
    <row r="240" spans="1:42" s="1" customFormat="1" ht="20.100000000000001" customHeight="1" x14ac:dyDescent="0.25">
      <c r="A240" s="3"/>
      <c r="B240" s="49" t="s">
        <v>199</v>
      </c>
      <c r="C240" s="50"/>
      <c r="D240" s="50"/>
      <c r="E240" s="62"/>
      <c r="F240" s="51">
        <v>169</v>
      </c>
      <c r="G240" s="52"/>
      <c r="H240" s="52"/>
      <c r="I240" s="52"/>
      <c r="J240" s="51">
        <v>263</v>
      </c>
      <c r="K240" s="51">
        <v>9</v>
      </c>
      <c r="L240" s="51">
        <v>5</v>
      </c>
      <c r="M240" s="52"/>
      <c r="N240" s="51">
        <v>277</v>
      </c>
      <c r="O240" s="52"/>
      <c r="P240" s="52"/>
      <c r="Q240" s="52"/>
      <c r="R240" s="51">
        <v>0</v>
      </c>
      <c r="S240" s="51">
        <v>20</v>
      </c>
      <c r="T240" s="51">
        <v>61</v>
      </c>
      <c r="U240" s="51">
        <v>9</v>
      </c>
      <c r="V240" s="51">
        <v>11</v>
      </c>
      <c r="W240" s="52"/>
      <c r="X240" s="51">
        <v>49</v>
      </c>
      <c r="Y240" s="51">
        <v>2</v>
      </c>
      <c r="Z240" s="51">
        <v>41</v>
      </c>
      <c r="AA240" s="51">
        <v>45</v>
      </c>
      <c r="AB240" s="51">
        <v>0</v>
      </c>
      <c r="AC240" s="51">
        <v>1</v>
      </c>
      <c r="AD240" s="51">
        <v>36</v>
      </c>
      <c r="AE240" s="52"/>
      <c r="AF240" s="51">
        <v>275</v>
      </c>
      <c r="AG240" s="52"/>
      <c r="AH240" s="52"/>
      <c r="AI240" s="52"/>
      <c r="AJ240" s="51">
        <v>171</v>
      </c>
      <c r="AK240" s="52"/>
      <c r="AL240" s="52"/>
      <c r="AM240" s="52"/>
      <c r="AN240" s="51">
        <v>0</v>
      </c>
      <c r="AO240" s="52"/>
      <c r="AP240" s="51">
        <v>0</v>
      </c>
    </row>
    <row r="241" spans="2:42" ht="20.100000000000001" customHeight="1" x14ac:dyDescent="0.2">
      <c r="E241" s="6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row>
    <row r="242" spans="2:42" ht="20.100000000000001" customHeight="1" x14ac:dyDescent="0.2">
      <c r="B242" s="6" t="s">
        <v>200</v>
      </c>
      <c r="E242" s="62"/>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row>
    <row r="243" spans="2:42" ht="20.100000000000001" customHeight="1" x14ac:dyDescent="0.2">
      <c r="C243" s="3" t="s">
        <v>172</v>
      </c>
      <c r="E243" s="62"/>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row>
    <row r="244" spans="2:42" ht="20.100000000000001" customHeight="1" x14ac:dyDescent="0.2">
      <c r="D244" s="2" t="s">
        <v>201</v>
      </c>
      <c r="E244" s="62"/>
      <c r="F244" s="37">
        <v>48</v>
      </c>
      <c r="G244" s="37"/>
      <c r="H244" s="37"/>
      <c r="I244" s="37"/>
      <c r="J244" s="37">
        <v>25</v>
      </c>
      <c r="K244" s="37">
        <v>0</v>
      </c>
      <c r="L244" s="37">
        <v>0</v>
      </c>
      <c r="M244" s="37"/>
      <c r="N244" s="37">
        <v>25</v>
      </c>
      <c r="O244" s="37"/>
      <c r="P244" s="37"/>
      <c r="Q244" s="37"/>
      <c r="R244" s="37">
        <v>0</v>
      </c>
      <c r="S244" s="37">
        <v>9</v>
      </c>
      <c r="T244" s="37">
        <v>2</v>
      </c>
      <c r="U244" s="37">
        <v>0</v>
      </c>
      <c r="V244" s="37">
        <v>0</v>
      </c>
      <c r="W244" s="37"/>
      <c r="X244" s="37">
        <v>10</v>
      </c>
      <c r="Y244" s="37">
        <v>0</v>
      </c>
      <c r="Z244" s="37">
        <v>2</v>
      </c>
      <c r="AA244" s="37">
        <v>13</v>
      </c>
      <c r="AB244" s="37">
        <v>0</v>
      </c>
      <c r="AC244" s="37">
        <v>0</v>
      </c>
      <c r="AD244" s="37">
        <v>8</v>
      </c>
      <c r="AE244" s="37"/>
      <c r="AF244" s="37">
        <v>44</v>
      </c>
      <c r="AG244" s="37"/>
      <c r="AH244" s="37"/>
      <c r="AI244" s="37"/>
      <c r="AJ244" s="37">
        <v>29</v>
      </c>
      <c r="AK244" s="37"/>
      <c r="AL244" s="37"/>
      <c r="AM244" s="37"/>
      <c r="AN244" s="37">
        <v>0</v>
      </c>
      <c r="AO244" s="37"/>
      <c r="AP244" s="37">
        <v>0</v>
      </c>
    </row>
    <row r="245" spans="2:42" ht="20.100000000000001" customHeight="1" x14ac:dyDescent="0.2">
      <c r="D245" s="38" t="s">
        <v>202</v>
      </c>
      <c r="E245" s="62"/>
      <c r="F245" s="39">
        <v>12</v>
      </c>
      <c r="G245" s="40"/>
      <c r="H245" s="40"/>
      <c r="I245" s="40"/>
      <c r="J245" s="39">
        <v>26</v>
      </c>
      <c r="K245" s="39">
        <v>0</v>
      </c>
      <c r="L245" s="39">
        <v>0</v>
      </c>
      <c r="M245" s="40"/>
      <c r="N245" s="39">
        <v>26</v>
      </c>
      <c r="O245" s="40"/>
      <c r="P245" s="40"/>
      <c r="Q245" s="40"/>
      <c r="R245" s="39">
        <v>0</v>
      </c>
      <c r="S245" s="39">
        <v>4</v>
      </c>
      <c r="T245" s="39">
        <v>8</v>
      </c>
      <c r="U245" s="39">
        <v>0</v>
      </c>
      <c r="V245" s="39">
        <v>2</v>
      </c>
      <c r="W245" s="40"/>
      <c r="X245" s="39">
        <v>5</v>
      </c>
      <c r="Y245" s="39">
        <v>2</v>
      </c>
      <c r="Z245" s="39">
        <v>3</v>
      </c>
      <c r="AA245" s="39">
        <v>1</v>
      </c>
      <c r="AB245" s="39">
        <v>0</v>
      </c>
      <c r="AC245" s="39">
        <v>0</v>
      </c>
      <c r="AD245" s="39">
        <v>1</v>
      </c>
      <c r="AE245" s="40"/>
      <c r="AF245" s="39">
        <v>26</v>
      </c>
      <c r="AG245" s="40"/>
      <c r="AH245" s="40"/>
      <c r="AI245" s="40"/>
      <c r="AJ245" s="39">
        <v>12</v>
      </c>
      <c r="AK245" s="40"/>
      <c r="AL245" s="40"/>
      <c r="AM245" s="40"/>
      <c r="AN245" s="39">
        <v>0</v>
      </c>
      <c r="AO245" s="40"/>
      <c r="AP245" s="39">
        <v>0</v>
      </c>
    </row>
    <row r="246" spans="2:42" ht="20.100000000000001" customHeight="1" x14ac:dyDescent="0.2">
      <c r="D246" s="2" t="s">
        <v>203</v>
      </c>
      <c r="E246" s="62"/>
      <c r="F246" s="37">
        <v>15</v>
      </c>
      <c r="G246" s="37"/>
      <c r="H246" s="37"/>
      <c r="I246" s="37"/>
      <c r="J246" s="37">
        <v>25</v>
      </c>
      <c r="K246" s="37">
        <v>2</v>
      </c>
      <c r="L246" s="37">
        <v>0</v>
      </c>
      <c r="M246" s="37"/>
      <c r="N246" s="37">
        <v>27</v>
      </c>
      <c r="O246" s="37"/>
      <c r="P246" s="37"/>
      <c r="Q246" s="37"/>
      <c r="R246" s="37">
        <v>0</v>
      </c>
      <c r="S246" s="37">
        <v>4</v>
      </c>
      <c r="T246" s="37">
        <v>12</v>
      </c>
      <c r="U246" s="37">
        <v>0</v>
      </c>
      <c r="V246" s="37">
        <v>0</v>
      </c>
      <c r="W246" s="37"/>
      <c r="X246" s="37">
        <v>5</v>
      </c>
      <c r="Y246" s="37">
        <v>0</v>
      </c>
      <c r="Z246" s="37">
        <v>0</v>
      </c>
      <c r="AA246" s="37">
        <v>5</v>
      </c>
      <c r="AB246" s="37">
        <v>0</v>
      </c>
      <c r="AC246" s="37">
        <v>0</v>
      </c>
      <c r="AD246" s="37">
        <v>6</v>
      </c>
      <c r="AE246" s="37"/>
      <c r="AF246" s="37">
        <v>32</v>
      </c>
      <c r="AG246" s="37"/>
      <c r="AH246" s="37"/>
      <c r="AI246" s="37"/>
      <c r="AJ246" s="37">
        <v>10</v>
      </c>
      <c r="AK246" s="37"/>
      <c r="AL246" s="37"/>
      <c r="AM246" s="37"/>
      <c r="AN246" s="37">
        <v>0</v>
      </c>
      <c r="AO246" s="37"/>
      <c r="AP246" s="37">
        <v>0</v>
      </c>
    </row>
    <row r="247" spans="2:42" ht="20.100000000000001" customHeight="1" x14ac:dyDescent="0.2">
      <c r="D247" s="38" t="s">
        <v>204</v>
      </c>
      <c r="E247" s="62"/>
      <c r="F247" s="39">
        <v>0</v>
      </c>
      <c r="G247" s="40"/>
      <c r="H247" s="40"/>
      <c r="I247" s="40"/>
      <c r="J247" s="39">
        <v>4</v>
      </c>
      <c r="K247" s="39">
        <v>1</v>
      </c>
      <c r="L247" s="39">
        <v>0</v>
      </c>
      <c r="M247" s="40"/>
      <c r="N247" s="39">
        <v>5</v>
      </c>
      <c r="O247" s="40"/>
      <c r="P247" s="40"/>
      <c r="Q247" s="40"/>
      <c r="R247" s="39">
        <v>0</v>
      </c>
      <c r="S247" s="39">
        <v>1</v>
      </c>
      <c r="T247" s="39">
        <v>0</v>
      </c>
      <c r="U247" s="39">
        <v>0</v>
      </c>
      <c r="V247" s="39">
        <v>0</v>
      </c>
      <c r="W247" s="40"/>
      <c r="X247" s="39">
        <v>1</v>
      </c>
      <c r="Y247" s="39">
        <v>0</v>
      </c>
      <c r="Z247" s="39">
        <v>0</v>
      </c>
      <c r="AA247" s="39">
        <v>0</v>
      </c>
      <c r="AB247" s="39">
        <v>0</v>
      </c>
      <c r="AC247" s="39">
        <v>0</v>
      </c>
      <c r="AD247" s="39">
        <v>0</v>
      </c>
      <c r="AE247" s="40"/>
      <c r="AF247" s="39">
        <v>2</v>
      </c>
      <c r="AG247" s="40"/>
      <c r="AH247" s="40"/>
      <c r="AI247" s="40"/>
      <c r="AJ247" s="39">
        <v>3</v>
      </c>
      <c r="AK247" s="40"/>
      <c r="AL247" s="40"/>
      <c r="AM247" s="40"/>
      <c r="AN247" s="39">
        <v>0</v>
      </c>
      <c r="AO247" s="40"/>
      <c r="AP247" s="39">
        <v>0</v>
      </c>
    </row>
    <row r="248" spans="2:42" ht="20.100000000000001" customHeight="1" x14ac:dyDescent="0.2">
      <c r="D248" s="2" t="s">
        <v>205</v>
      </c>
      <c r="E248" s="62"/>
      <c r="F248" s="37">
        <v>2</v>
      </c>
      <c r="G248" s="37"/>
      <c r="H248" s="37"/>
      <c r="I248" s="37"/>
      <c r="J248" s="37">
        <v>5</v>
      </c>
      <c r="K248" s="37">
        <v>0</v>
      </c>
      <c r="L248" s="37">
        <v>0</v>
      </c>
      <c r="M248" s="37"/>
      <c r="N248" s="37">
        <v>5</v>
      </c>
      <c r="O248" s="37"/>
      <c r="P248" s="37"/>
      <c r="Q248" s="37"/>
      <c r="R248" s="37">
        <v>0</v>
      </c>
      <c r="S248" s="37">
        <v>1</v>
      </c>
      <c r="T248" s="37">
        <v>3</v>
      </c>
      <c r="U248" s="37">
        <v>0</v>
      </c>
      <c r="V248" s="37">
        <v>0</v>
      </c>
      <c r="W248" s="37"/>
      <c r="X248" s="37">
        <v>0</v>
      </c>
      <c r="Y248" s="37">
        <v>0</v>
      </c>
      <c r="Z248" s="37">
        <v>0</v>
      </c>
      <c r="AA248" s="37">
        <v>1</v>
      </c>
      <c r="AB248" s="37">
        <v>0</v>
      </c>
      <c r="AC248" s="37">
        <v>0</v>
      </c>
      <c r="AD248" s="37">
        <v>1</v>
      </c>
      <c r="AE248" s="37"/>
      <c r="AF248" s="37">
        <v>6</v>
      </c>
      <c r="AG248" s="37"/>
      <c r="AH248" s="37"/>
      <c r="AI248" s="37"/>
      <c r="AJ248" s="37">
        <v>1</v>
      </c>
      <c r="AK248" s="37"/>
      <c r="AL248" s="37"/>
      <c r="AM248" s="37"/>
      <c r="AN248" s="37">
        <v>0</v>
      </c>
      <c r="AO248" s="37"/>
      <c r="AP248" s="37">
        <v>0</v>
      </c>
    </row>
    <row r="249" spans="2:42" ht="20.100000000000001" customHeight="1" x14ac:dyDescent="0.2">
      <c r="D249" s="38" t="s">
        <v>206</v>
      </c>
      <c r="E249" s="62"/>
      <c r="F249" s="39">
        <v>0</v>
      </c>
      <c r="G249" s="40"/>
      <c r="H249" s="40"/>
      <c r="I249" s="40"/>
      <c r="J249" s="39">
        <v>4</v>
      </c>
      <c r="K249" s="39">
        <v>0</v>
      </c>
      <c r="L249" s="39">
        <v>0</v>
      </c>
      <c r="M249" s="40"/>
      <c r="N249" s="39">
        <v>4</v>
      </c>
      <c r="O249" s="40"/>
      <c r="P249" s="40"/>
      <c r="Q249" s="40"/>
      <c r="R249" s="39">
        <v>0</v>
      </c>
      <c r="S249" s="39">
        <v>1</v>
      </c>
      <c r="T249" s="39">
        <v>2</v>
      </c>
      <c r="U249" s="39">
        <v>0</v>
      </c>
      <c r="V249" s="39">
        <v>0</v>
      </c>
      <c r="W249" s="40"/>
      <c r="X249" s="39">
        <v>0</v>
      </c>
      <c r="Y249" s="39">
        <v>0</v>
      </c>
      <c r="Z249" s="39">
        <v>0</v>
      </c>
      <c r="AA249" s="39">
        <v>0</v>
      </c>
      <c r="AB249" s="39">
        <v>0</v>
      </c>
      <c r="AC249" s="39">
        <v>0</v>
      </c>
      <c r="AD249" s="39">
        <v>0</v>
      </c>
      <c r="AE249" s="40"/>
      <c r="AF249" s="39">
        <v>3</v>
      </c>
      <c r="AG249" s="40"/>
      <c r="AH249" s="40"/>
      <c r="AI249" s="40"/>
      <c r="AJ249" s="39">
        <v>1</v>
      </c>
      <c r="AK249" s="40"/>
      <c r="AL249" s="40"/>
      <c r="AM249" s="40"/>
      <c r="AN249" s="39">
        <v>0</v>
      </c>
      <c r="AO249" s="40"/>
      <c r="AP249" s="39">
        <v>0</v>
      </c>
    </row>
    <row r="250" spans="2:42" ht="20.100000000000001" customHeight="1" x14ac:dyDescent="0.2">
      <c r="D250" s="2" t="s">
        <v>207</v>
      </c>
      <c r="E250" s="62"/>
      <c r="F250" s="37">
        <v>8</v>
      </c>
      <c r="G250" s="37"/>
      <c r="H250" s="37"/>
      <c r="I250" s="37"/>
      <c r="J250" s="37">
        <v>14</v>
      </c>
      <c r="K250" s="37">
        <v>0</v>
      </c>
      <c r="L250" s="37">
        <v>0</v>
      </c>
      <c r="M250" s="37"/>
      <c r="N250" s="37">
        <v>14</v>
      </c>
      <c r="O250" s="37"/>
      <c r="P250" s="37"/>
      <c r="Q250" s="37"/>
      <c r="R250" s="37">
        <v>0</v>
      </c>
      <c r="S250" s="37">
        <v>2</v>
      </c>
      <c r="T250" s="37">
        <v>3</v>
      </c>
      <c r="U250" s="37">
        <v>0</v>
      </c>
      <c r="V250" s="37">
        <v>0</v>
      </c>
      <c r="W250" s="37"/>
      <c r="X250" s="37">
        <v>4</v>
      </c>
      <c r="Y250" s="37">
        <v>0</v>
      </c>
      <c r="Z250" s="37">
        <v>1</v>
      </c>
      <c r="AA250" s="37">
        <v>2</v>
      </c>
      <c r="AB250" s="37">
        <v>0</v>
      </c>
      <c r="AC250" s="37">
        <v>0</v>
      </c>
      <c r="AD250" s="37">
        <v>1</v>
      </c>
      <c r="AE250" s="37"/>
      <c r="AF250" s="37">
        <v>13</v>
      </c>
      <c r="AG250" s="37"/>
      <c r="AH250" s="37"/>
      <c r="AI250" s="37"/>
      <c r="AJ250" s="37">
        <v>9</v>
      </c>
      <c r="AK250" s="37"/>
      <c r="AL250" s="37"/>
      <c r="AM250" s="37"/>
      <c r="AN250" s="37">
        <v>0</v>
      </c>
      <c r="AO250" s="37"/>
      <c r="AP250" s="37">
        <v>0</v>
      </c>
    </row>
    <row r="251" spans="2:42" ht="20.100000000000001" customHeight="1" x14ac:dyDescent="0.2">
      <c r="D251" s="38" t="s">
        <v>208</v>
      </c>
      <c r="E251" s="62"/>
      <c r="F251" s="39">
        <v>8</v>
      </c>
      <c r="G251" s="40"/>
      <c r="H251" s="40"/>
      <c r="I251" s="40"/>
      <c r="J251" s="39">
        <v>15</v>
      </c>
      <c r="K251" s="39">
        <v>1</v>
      </c>
      <c r="L251" s="39">
        <v>0</v>
      </c>
      <c r="M251" s="40"/>
      <c r="N251" s="39">
        <v>16</v>
      </c>
      <c r="O251" s="40"/>
      <c r="P251" s="40"/>
      <c r="Q251" s="40"/>
      <c r="R251" s="39">
        <v>0</v>
      </c>
      <c r="S251" s="39">
        <v>3</v>
      </c>
      <c r="T251" s="39">
        <v>3</v>
      </c>
      <c r="U251" s="39">
        <v>2</v>
      </c>
      <c r="V251" s="39">
        <v>3</v>
      </c>
      <c r="W251" s="40"/>
      <c r="X251" s="39">
        <v>0</v>
      </c>
      <c r="Y251" s="39">
        <v>0</v>
      </c>
      <c r="Z251" s="39">
        <v>0</v>
      </c>
      <c r="AA251" s="39">
        <v>3</v>
      </c>
      <c r="AB251" s="39">
        <v>0</v>
      </c>
      <c r="AC251" s="39">
        <v>0</v>
      </c>
      <c r="AD251" s="39">
        <v>1</v>
      </c>
      <c r="AE251" s="40"/>
      <c r="AF251" s="39">
        <v>15</v>
      </c>
      <c r="AG251" s="40"/>
      <c r="AH251" s="40"/>
      <c r="AI251" s="40"/>
      <c r="AJ251" s="39">
        <v>9</v>
      </c>
      <c r="AK251" s="40"/>
      <c r="AL251" s="40"/>
      <c r="AM251" s="40"/>
      <c r="AN251" s="39">
        <v>0</v>
      </c>
      <c r="AO251" s="40"/>
      <c r="AP251" s="39">
        <v>0</v>
      </c>
    </row>
    <row r="252" spans="2:42" ht="20.100000000000001" customHeight="1" x14ac:dyDescent="0.2">
      <c r="D252" s="2" t="s">
        <v>209</v>
      </c>
      <c r="E252" s="62"/>
      <c r="F252" s="37">
        <v>0</v>
      </c>
      <c r="G252" s="37"/>
      <c r="H252" s="37"/>
      <c r="I252" s="37"/>
      <c r="J252" s="37">
        <v>2</v>
      </c>
      <c r="K252" s="37">
        <v>0</v>
      </c>
      <c r="L252" s="37">
        <v>0</v>
      </c>
      <c r="M252" s="37"/>
      <c r="N252" s="37">
        <v>2</v>
      </c>
      <c r="O252" s="37"/>
      <c r="P252" s="37"/>
      <c r="Q252" s="37"/>
      <c r="R252" s="37">
        <v>0</v>
      </c>
      <c r="S252" s="37">
        <v>0</v>
      </c>
      <c r="T252" s="37">
        <v>1</v>
      </c>
      <c r="U252" s="37">
        <v>0</v>
      </c>
      <c r="V252" s="37">
        <v>0</v>
      </c>
      <c r="W252" s="37"/>
      <c r="X252" s="37">
        <v>0</v>
      </c>
      <c r="Y252" s="37">
        <v>1</v>
      </c>
      <c r="Z252" s="37">
        <v>0</v>
      </c>
      <c r="AA252" s="37">
        <v>0</v>
      </c>
      <c r="AB252" s="37">
        <v>0</v>
      </c>
      <c r="AC252" s="37">
        <v>0</v>
      </c>
      <c r="AD252" s="37">
        <v>0</v>
      </c>
      <c r="AE252" s="37"/>
      <c r="AF252" s="37">
        <v>2</v>
      </c>
      <c r="AG252" s="37"/>
      <c r="AH252" s="37"/>
      <c r="AI252" s="37"/>
      <c r="AJ252" s="37">
        <v>0</v>
      </c>
      <c r="AK252" s="37"/>
      <c r="AL252" s="37"/>
      <c r="AM252" s="37"/>
      <c r="AN252" s="37">
        <v>0</v>
      </c>
      <c r="AO252" s="37"/>
      <c r="AP252" s="37">
        <v>0</v>
      </c>
    </row>
    <row r="253" spans="2:42" ht="20.100000000000001" customHeight="1" x14ac:dyDescent="0.2">
      <c r="D253" s="38" t="s">
        <v>210</v>
      </c>
      <c r="E253" s="62"/>
      <c r="F253" s="39">
        <v>21</v>
      </c>
      <c r="G253" s="40"/>
      <c r="H253" s="40"/>
      <c r="I253" s="40"/>
      <c r="J253" s="39">
        <v>27</v>
      </c>
      <c r="K253" s="39">
        <v>0</v>
      </c>
      <c r="L253" s="39">
        <v>1</v>
      </c>
      <c r="M253" s="40"/>
      <c r="N253" s="39">
        <v>28</v>
      </c>
      <c r="O253" s="40"/>
      <c r="P253" s="40"/>
      <c r="Q253" s="40"/>
      <c r="R253" s="39">
        <v>0</v>
      </c>
      <c r="S253" s="39">
        <v>3</v>
      </c>
      <c r="T253" s="39">
        <v>7</v>
      </c>
      <c r="U253" s="39">
        <v>1</v>
      </c>
      <c r="V253" s="39">
        <v>3</v>
      </c>
      <c r="W253" s="40"/>
      <c r="X253" s="39">
        <v>2</v>
      </c>
      <c r="Y253" s="39">
        <v>0</v>
      </c>
      <c r="Z253" s="39">
        <v>1</v>
      </c>
      <c r="AA253" s="39">
        <v>8</v>
      </c>
      <c r="AB253" s="39">
        <v>0</v>
      </c>
      <c r="AC253" s="39">
        <v>0</v>
      </c>
      <c r="AD253" s="39">
        <v>7</v>
      </c>
      <c r="AE253" s="40"/>
      <c r="AF253" s="39">
        <v>32</v>
      </c>
      <c r="AG253" s="40"/>
      <c r="AH253" s="40"/>
      <c r="AI253" s="40"/>
      <c r="AJ253" s="39">
        <v>17</v>
      </c>
      <c r="AK253" s="40"/>
      <c r="AL253" s="40"/>
      <c r="AM253" s="40"/>
      <c r="AN253" s="39">
        <v>0</v>
      </c>
      <c r="AO253" s="40"/>
      <c r="AP253" s="39">
        <v>0</v>
      </c>
    </row>
    <row r="254" spans="2:42" ht="20.100000000000001" customHeight="1" x14ac:dyDescent="0.2">
      <c r="D254" s="2" t="s">
        <v>211</v>
      </c>
      <c r="E254" s="62"/>
      <c r="F254" s="37">
        <v>0</v>
      </c>
      <c r="G254" s="37"/>
      <c r="H254" s="37"/>
      <c r="I254" s="37"/>
      <c r="J254" s="37">
        <v>4</v>
      </c>
      <c r="K254" s="37">
        <v>0</v>
      </c>
      <c r="L254" s="37">
        <v>0</v>
      </c>
      <c r="M254" s="37"/>
      <c r="N254" s="37">
        <v>4</v>
      </c>
      <c r="O254" s="37"/>
      <c r="P254" s="37"/>
      <c r="Q254" s="37"/>
      <c r="R254" s="37">
        <v>0</v>
      </c>
      <c r="S254" s="37">
        <v>0</v>
      </c>
      <c r="T254" s="37">
        <v>0</v>
      </c>
      <c r="U254" s="37">
        <v>0</v>
      </c>
      <c r="V254" s="37">
        <v>0</v>
      </c>
      <c r="W254" s="37"/>
      <c r="X254" s="37">
        <v>0</v>
      </c>
      <c r="Y254" s="37">
        <v>0</v>
      </c>
      <c r="Z254" s="37">
        <v>0</v>
      </c>
      <c r="AA254" s="37">
        <v>0</v>
      </c>
      <c r="AB254" s="37">
        <v>0</v>
      </c>
      <c r="AC254" s="37">
        <v>0</v>
      </c>
      <c r="AD254" s="37">
        <v>0</v>
      </c>
      <c r="AE254" s="37"/>
      <c r="AF254" s="37">
        <v>0</v>
      </c>
      <c r="AG254" s="37"/>
      <c r="AH254" s="37"/>
      <c r="AI254" s="37"/>
      <c r="AJ254" s="37">
        <v>4</v>
      </c>
      <c r="AK254" s="37"/>
      <c r="AL254" s="37"/>
      <c r="AM254" s="37"/>
      <c r="AN254" s="37">
        <v>0</v>
      </c>
      <c r="AO254" s="37"/>
      <c r="AP254" s="37">
        <v>0</v>
      </c>
    </row>
    <row r="255" spans="2:42" ht="20.100000000000001" customHeight="1" x14ac:dyDescent="0.2">
      <c r="D255" s="38" t="s">
        <v>212</v>
      </c>
      <c r="E255" s="62"/>
      <c r="F255" s="39">
        <v>0</v>
      </c>
      <c r="G255" s="40"/>
      <c r="H255" s="40"/>
      <c r="I255" s="40"/>
      <c r="J255" s="39">
        <v>4</v>
      </c>
      <c r="K255" s="39">
        <v>0</v>
      </c>
      <c r="L255" s="39">
        <v>0</v>
      </c>
      <c r="M255" s="40"/>
      <c r="N255" s="39">
        <v>4</v>
      </c>
      <c r="O255" s="40"/>
      <c r="P255" s="40"/>
      <c r="Q255" s="40"/>
      <c r="R255" s="39">
        <v>0</v>
      </c>
      <c r="S255" s="39">
        <v>1</v>
      </c>
      <c r="T255" s="39">
        <v>0</v>
      </c>
      <c r="U255" s="39">
        <v>0</v>
      </c>
      <c r="V255" s="39">
        <v>0</v>
      </c>
      <c r="W255" s="40"/>
      <c r="X255" s="39">
        <v>0</v>
      </c>
      <c r="Y255" s="39">
        <v>0</v>
      </c>
      <c r="Z255" s="39">
        <v>0</v>
      </c>
      <c r="AA255" s="39">
        <v>0</v>
      </c>
      <c r="AB255" s="39">
        <v>0</v>
      </c>
      <c r="AC255" s="39">
        <v>0</v>
      </c>
      <c r="AD255" s="39">
        <v>0</v>
      </c>
      <c r="AE255" s="40"/>
      <c r="AF255" s="39">
        <v>1</v>
      </c>
      <c r="AG255" s="40"/>
      <c r="AH255" s="40"/>
      <c r="AI255" s="40"/>
      <c r="AJ255" s="39">
        <v>3</v>
      </c>
      <c r="AK255" s="40"/>
      <c r="AL255" s="40"/>
      <c r="AM255" s="40"/>
      <c r="AN255" s="39">
        <v>0</v>
      </c>
      <c r="AO255" s="40"/>
      <c r="AP255" s="39">
        <v>0</v>
      </c>
    </row>
    <row r="256" spans="2:42" ht="20.100000000000001" customHeight="1" x14ac:dyDescent="0.2">
      <c r="E256" s="6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row>
    <row r="257" spans="1:42" s="1" customFormat="1" ht="20.100000000000001" customHeight="1" x14ac:dyDescent="0.2">
      <c r="A257" s="3"/>
      <c r="B257" s="6"/>
      <c r="C257" s="42" t="s">
        <v>180</v>
      </c>
      <c r="D257" s="42"/>
      <c r="E257" s="62"/>
      <c r="F257" s="44">
        <v>114</v>
      </c>
      <c r="G257" s="45"/>
      <c r="H257" s="45"/>
      <c r="I257" s="45"/>
      <c r="J257" s="44">
        <v>155</v>
      </c>
      <c r="K257" s="44">
        <v>4</v>
      </c>
      <c r="L257" s="44">
        <v>1</v>
      </c>
      <c r="M257" s="45"/>
      <c r="N257" s="44">
        <v>160</v>
      </c>
      <c r="O257" s="45"/>
      <c r="P257" s="45"/>
      <c r="Q257" s="45"/>
      <c r="R257" s="44">
        <v>0</v>
      </c>
      <c r="S257" s="44">
        <v>29</v>
      </c>
      <c r="T257" s="44">
        <v>41</v>
      </c>
      <c r="U257" s="44">
        <v>3</v>
      </c>
      <c r="V257" s="44">
        <v>8</v>
      </c>
      <c r="W257" s="45"/>
      <c r="X257" s="44">
        <v>27</v>
      </c>
      <c r="Y257" s="44">
        <v>3</v>
      </c>
      <c r="Z257" s="44">
        <v>7</v>
      </c>
      <c r="AA257" s="44">
        <v>33</v>
      </c>
      <c r="AB257" s="44">
        <v>0</v>
      </c>
      <c r="AC257" s="44">
        <v>0</v>
      </c>
      <c r="AD257" s="44">
        <v>25</v>
      </c>
      <c r="AE257" s="45"/>
      <c r="AF257" s="44">
        <v>176</v>
      </c>
      <c r="AG257" s="45"/>
      <c r="AH257" s="45"/>
      <c r="AI257" s="45"/>
      <c r="AJ257" s="44">
        <v>98</v>
      </c>
      <c r="AK257" s="45"/>
      <c r="AL257" s="45"/>
      <c r="AM257" s="45"/>
      <c r="AN257" s="44">
        <v>0</v>
      </c>
      <c r="AO257" s="45"/>
      <c r="AP257" s="44">
        <v>0</v>
      </c>
    </row>
    <row r="258" spans="1:42" s="1" customFormat="1" ht="20.100000000000001" customHeight="1" x14ac:dyDescent="0.2">
      <c r="A258" s="3"/>
      <c r="B258" s="6"/>
      <c r="C258" s="3"/>
      <c r="D258" s="3"/>
      <c r="E258" s="62"/>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row>
    <row r="259" spans="1:42" s="1" customFormat="1" ht="20.100000000000001" customHeight="1" x14ac:dyDescent="0.25">
      <c r="A259" s="3"/>
      <c r="B259" s="49" t="s">
        <v>213</v>
      </c>
      <c r="C259" s="50"/>
      <c r="D259" s="50"/>
      <c r="E259" s="62"/>
      <c r="F259" s="51">
        <v>114</v>
      </c>
      <c r="G259" s="52"/>
      <c r="H259" s="52"/>
      <c r="I259" s="52"/>
      <c r="J259" s="51">
        <v>155</v>
      </c>
      <c r="K259" s="51">
        <v>4</v>
      </c>
      <c r="L259" s="51">
        <v>1</v>
      </c>
      <c r="M259" s="52"/>
      <c r="N259" s="51">
        <v>160</v>
      </c>
      <c r="O259" s="52"/>
      <c r="P259" s="52"/>
      <c r="Q259" s="52"/>
      <c r="R259" s="51">
        <v>0</v>
      </c>
      <c r="S259" s="51">
        <v>29</v>
      </c>
      <c r="T259" s="51">
        <v>41</v>
      </c>
      <c r="U259" s="51">
        <v>3</v>
      </c>
      <c r="V259" s="51">
        <v>8</v>
      </c>
      <c r="W259" s="52"/>
      <c r="X259" s="51">
        <v>27</v>
      </c>
      <c r="Y259" s="51">
        <v>3</v>
      </c>
      <c r="Z259" s="51">
        <v>7</v>
      </c>
      <c r="AA259" s="51">
        <v>33</v>
      </c>
      <c r="AB259" s="51">
        <v>0</v>
      </c>
      <c r="AC259" s="51">
        <v>0</v>
      </c>
      <c r="AD259" s="51">
        <v>25</v>
      </c>
      <c r="AE259" s="52"/>
      <c r="AF259" s="51">
        <v>176</v>
      </c>
      <c r="AG259" s="52"/>
      <c r="AH259" s="52"/>
      <c r="AI259" s="52"/>
      <c r="AJ259" s="51">
        <v>98</v>
      </c>
      <c r="AK259" s="52"/>
      <c r="AL259" s="52"/>
      <c r="AM259" s="52"/>
      <c r="AN259" s="51">
        <v>0</v>
      </c>
      <c r="AO259" s="52"/>
      <c r="AP259" s="51">
        <v>0</v>
      </c>
    </row>
    <row r="260" spans="1:42" ht="20.100000000000001" customHeight="1" x14ac:dyDescent="0.2">
      <c r="E260" s="6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row>
    <row r="261" spans="1:42" ht="20.100000000000001" customHeight="1" x14ac:dyDescent="0.2">
      <c r="B261" s="6" t="s">
        <v>214</v>
      </c>
      <c r="E261" s="62"/>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row>
    <row r="262" spans="1:42" ht="20.100000000000001" customHeight="1" x14ac:dyDescent="0.2">
      <c r="C262" s="3" t="s">
        <v>97</v>
      </c>
      <c r="E262" s="62"/>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row>
    <row r="263" spans="1:42" ht="20.100000000000001" customHeight="1" x14ac:dyDescent="0.2">
      <c r="D263" s="2" t="s">
        <v>215</v>
      </c>
      <c r="E263" s="62"/>
      <c r="F263" s="37">
        <v>0</v>
      </c>
      <c r="G263" s="37"/>
      <c r="H263" s="37"/>
      <c r="I263" s="37"/>
      <c r="J263" s="37">
        <v>0</v>
      </c>
      <c r="K263" s="37">
        <v>1</v>
      </c>
      <c r="L263" s="37">
        <v>1</v>
      </c>
      <c r="M263" s="37"/>
      <c r="N263" s="37">
        <v>2</v>
      </c>
      <c r="O263" s="37"/>
      <c r="P263" s="37"/>
      <c r="Q263" s="37"/>
      <c r="R263" s="37">
        <v>0</v>
      </c>
      <c r="S263" s="37">
        <v>0</v>
      </c>
      <c r="T263" s="37">
        <v>1</v>
      </c>
      <c r="U263" s="37">
        <v>0</v>
      </c>
      <c r="V263" s="37">
        <v>1</v>
      </c>
      <c r="W263" s="37"/>
      <c r="X263" s="37">
        <v>5</v>
      </c>
      <c r="Y263" s="37">
        <v>0</v>
      </c>
      <c r="Z263" s="37">
        <v>0</v>
      </c>
      <c r="AA263" s="37">
        <v>10</v>
      </c>
      <c r="AB263" s="37">
        <v>0</v>
      </c>
      <c r="AC263" s="37">
        <v>0</v>
      </c>
      <c r="AD263" s="37">
        <v>2</v>
      </c>
      <c r="AE263" s="37"/>
      <c r="AF263" s="37">
        <v>19</v>
      </c>
      <c r="AG263" s="37"/>
      <c r="AH263" s="37"/>
      <c r="AI263" s="37"/>
      <c r="AJ263" s="37">
        <v>12</v>
      </c>
      <c r="AK263" s="37"/>
      <c r="AL263" s="37"/>
      <c r="AM263" s="37"/>
      <c r="AN263" s="37">
        <v>29</v>
      </c>
      <c r="AO263" s="37"/>
      <c r="AP263" s="37">
        <v>0</v>
      </c>
    </row>
    <row r="264" spans="1:42" ht="20.100000000000001" customHeight="1" x14ac:dyDescent="0.2">
      <c r="D264" s="38" t="s">
        <v>216</v>
      </c>
      <c r="E264" s="62"/>
      <c r="F264" s="39">
        <v>0</v>
      </c>
      <c r="G264" s="40"/>
      <c r="H264" s="40"/>
      <c r="I264" s="40"/>
      <c r="J264" s="39">
        <v>0</v>
      </c>
      <c r="K264" s="39">
        <v>7</v>
      </c>
      <c r="L264" s="39">
        <v>0</v>
      </c>
      <c r="M264" s="40"/>
      <c r="N264" s="39">
        <v>7</v>
      </c>
      <c r="O264" s="40"/>
      <c r="P264" s="40"/>
      <c r="Q264" s="40"/>
      <c r="R264" s="39">
        <v>0</v>
      </c>
      <c r="S264" s="39">
        <v>1</v>
      </c>
      <c r="T264" s="39">
        <v>3</v>
      </c>
      <c r="U264" s="39">
        <v>0</v>
      </c>
      <c r="V264" s="39">
        <v>3</v>
      </c>
      <c r="W264" s="40"/>
      <c r="X264" s="39">
        <v>20</v>
      </c>
      <c r="Y264" s="39">
        <v>0</v>
      </c>
      <c r="Z264" s="39">
        <v>1</v>
      </c>
      <c r="AA264" s="39">
        <v>23</v>
      </c>
      <c r="AB264" s="39">
        <v>0</v>
      </c>
      <c r="AC264" s="39">
        <v>0</v>
      </c>
      <c r="AD264" s="39">
        <v>2</v>
      </c>
      <c r="AE264" s="40"/>
      <c r="AF264" s="39">
        <v>53</v>
      </c>
      <c r="AG264" s="40"/>
      <c r="AH264" s="40"/>
      <c r="AI264" s="40"/>
      <c r="AJ264" s="39">
        <v>23</v>
      </c>
      <c r="AK264" s="40"/>
      <c r="AL264" s="40"/>
      <c r="AM264" s="40"/>
      <c r="AN264" s="39">
        <v>69</v>
      </c>
      <c r="AO264" s="40"/>
      <c r="AP264" s="39">
        <v>0</v>
      </c>
    </row>
    <row r="265" spans="1:42" ht="20.100000000000001" customHeight="1" x14ac:dyDescent="0.2">
      <c r="D265" s="2" t="s">
        <v>217</v>
      </c>
      <c r="E265" s="62"/>
      <c r="F265" s="37">
        <v>0</v>
      </c>
      <c r="G265" s="37"/>
      <c r="H265" s="37"/>
      <c r="I265" s="37"/>
      <c r="J265" s="37">
        <v>0</v>
      </c>
      <c r="K265" s="37">
        <v>1</v>
      </c>
      <c r="L265" s="37">
        <v>0</v>
      </c>
      <c r="M265" s="37"/>
      <c r="N265" s="37">
        <v>1</v>
      </c>
      <c r="O265" s="37"/>
      <c r="P265" s="37"/>
      <c r="Q265" s="37"/>
      <c r="R265" s="37">
        <v>0</v>
      </c>
      <c r="S265" s="37">
        <v>0</v>
      </c>
      <c r="T265" s="37">
        <v>0</v>
      </c>
      <c r="U265" s="37">
        <v>0</v>
      </c>
      <c r="V265" s="37">
        <v>0</v>
      </c>
      <c r="W265" s="37"/>
      <c r="X265" s="37">
        <v>22</v>
      </c>
      <c r="Y265" s="37">
        <v>0</v>
      </c>
      <c r="Z265" s="37">
        <v>0</v>
      </c>
      <c r="AA265" s="37">
        <v>20</v>
      </c>
      <c r="AB265" s="37">
        <v>0</v>
      </c>
      <c r="AC265" s="37">
        <v>0</v>
      </c>
      <c r="AD265" s="37">
        <v>2</v>
      </c>
      <c r="AE265" s="37"/>
      <c r="AF265" s="37">
        <v>44</v>
      </c>
      <c r="AG265" s="37"/>
      <c r="AH265" s="37"/>
      <c r="AI265" s="37"/>
      <c r="AJ265" s="37">
        <v>39</v>
      </c>
      <c r="AK265" s="37"/>
      <c r="AL265" s="37"/>
      <c r="AM265" s="37"/>
      <c r="AN265" s="37">
        <v>82</v>
      </c>
      <c r="AO265" s="37"/>
      <c r="AP265" s="37">
        <v>0</v>
      </c>
    </row>
    <row r="266" spans="1:42" ht="20.100000000000001" customHeight="1" x14ac:dyDescent="0.2">
      <c r="D266" s="38" t="s">
        <v>218</v>
      </c>
      <c r="E266" s="62"/>
      <c r="F266" s="39">
        <v>0</v>
      </c>
      <c r="G266" s="40"/>
      <c r="H266" s="40"/>
      <c r="I266" s="40"/>
      <c r="J266" s="39">
        <v>0</v>
      </c>
      <c r="K266" s="39">
        <v>0</v>
      </c>
      <c r="L266" s="39">
        <v>0</v>
      </c>
      <c r="M266" s="40"/>
      <c r="N266" s="39">
        <v>0</v>
      </c>
      <c r="O266" s="40"/>
      <c r="P266" s="40"/>
      <c r="Q266" s="40"/>
      <c r="R266" s="39">
        <v>0</v>
      </c>
      <c r="S266" s="39">
        <v>0</v>
      </c>
      <c r="T266" s="39">
        <v>0</v>
      </c>
      <c r="U266" s="39">
        <v>0</v>
      </c>
      <c r="V266" s="39">
        <v>0</v>
      </c>
      <c r="W266" s="40"/>
      <c r="X266" s="39">
        <v>0</v>
      </c>
      <c r="Y266" s="39">
        <v>0</v>
      </c>
      <c r="Z266" s="39">
        <v>0</v>
      </c>
      <c r="AA266" s="39">
        <v>0</v>
      </c>
      <c r="AB266" s="39">
        <v>0</v>
      </c>
      <c r="AC266" s="39">
        <v>0</v>
      </c>
      <c r="AD266" s="39">
        <v>0</v>
      </c>
      <c r="AE266" s="40"/>
      <c r="AF266" s="39">
        <v>0</v>
      </c>
      <c r="AG266" s="40"/>
      <c r="AH266" s="40"/>
      <c r="AI266" s="40"/>
      <c r="AJ266" s="39">
        <v>0</v>
      </c>
      <c r="AK266" s="40"/>
      <c r="AL266" s="40"/>
      <c r="AM266" s="40"/>
      <c r="AN266" s="39">
        <v>0</v>
      </c>
      <c r="AO266" s="40"/>
      <c r="AP266" s="39">
        <v>0</v>
      </c>
    </row>
    <row r="267" spans="1:42" ht="20.100000000000001" customHeight="1" x14ac:dyDescent="0.2">
      <c r="D267" s="2" t="s">
        <v>219</v>
      </c>
      <c r="E267" s="62"/>
      <c r="F267" s="37">
        <v>0</v>
      </c>
      <c r="G267" s="37"/>
      <c r="H267" s="37"/>
      <c r="I267" s="37"/>
      <c r="J267" s="37">
        <v>0</v>
      </c>
      <c r="K267" s="37">
        <v>0</v>
      </c>
      <c r="L267" s="37">
        <v>0</v>
      </c>
      <c r="M267" s="37"/>
      <c r="N267" s="37">
        <v>0</v>
      </c>
      <c r="O267" s="37"/>
      <c r="P267" s="37"/>
      <c r="Q267" s="37"/>
      <c r="R267" s="37">
        <v>0</v>
      </c>
      <c r="S267" s="37">
        <v>0</v>
      </c>
      <c r="T267" s="37">
        <v>0</v>
      </c>
      <c r="U267" s="37">
        <v>0</v>
      </c>
      <c r="V267" s="37">
        <v>0</v>
      </c>
      <c r="W267" s="37"/>
      <c r="X267" s="37">
        <v>0</v>
      </c>
      <c r="Y267" s="37">
        <v>0</v>
      </c>
      <c r="Z267" s="37">
        <v>0</v>
      </c>
      <c r="AA267" s="37">
        <v>0</v>
      </c>
      <c r="AB267" s="37">
        <v>0</v>
      </c>
      <c r="AC267" s="37">
        <v>0</v>
      </c>
      <c r="AD267" s="37">
        <v>0</v>
      </c>
      <c r="AE267" s="37"/>
      <c r="AF267" s="37">
        <v>0</v>
      </c>
      <c r="AG267" s="37"/>
      <c r="AH267" s="37"/>
      <c r="AI267" s="37"/>
      <c r="AJ267" s="37">
        <v>0</v>
      </c>
      <c r="AK267" s="37"/>
      <c r="AL267" s="37"/>
      <c r="AM267" s="37"/>
      <c r="AN267" s="37">
        <v>0</v>
      </c>
      <c r="AO267" s="37"/>
      <c r="AP267" s="37">
        <v>0</v>
      </c>
    </row>
    <row r="268" spans="1:42" ht="20.100000000000001" customHeight="1" x14ac:dyDescent="0.2">
      <c r="E268" s="6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row>
    <row r="269" spans="1:42" ht="20.100000000000001" customHeight="1" x14ac:dyDescent="0.2">
      <c r="C269" s="42" t="s">
        <v>112</v>
      </c>
      <c r="D269" s="42"/>
      <c r="E269" s="62"/>
      <c r="F269" s="44">
        <v>0</v>
      </c>
      <c r="G269" s="45"/>
      <c r="H269" s="45"/>
      <c r="I269" s="45"/>
      <c r="J269" s="44">
        <v>0</v>
      </c>
      <c r="K269" s="44">
        <v>9</v>
      </c>
      <c r="L269" s="44">
        <v>1</v>
      </c>
      <c r="M269" s="45"/>
      <c r="N269" s="44">
        <v>10</v>
      </c>
      <c r="O269" s="45"/>
      <c r="P269" s="45"/>
      <c r="Q269" s="45"/>
      <c r="R269" s="44">
        <v>0</v>
      </c>
      <c r="S269" s="44">
        <v>1</v>
      </c>
      <c r="T269" s="44">
        <v>4</v>
      </c>
      <c r="U269" s="44">
        <v>0</v>
      </c>
      <c r="V269" s="44">
        <v>4</v>
      </c>
      <c r="W269" s="45"/>
      <c r="X269" s="44">
        <v>47</v>
      </c>
      <c r="Y269" s="44">
        <v>0</v>
      </c>
      <c r="Z269" s="44">
        <v>1</v>
      </c>
      <c r="AA269" s="44">
        <v>53</v>
      </c>
      <c r="AB269" s="44">
        <v>0</v>
      </c>
      <c r="AC269" s="44">
        <v>0</v>
      </c>
      <c r="AD269" s="44">
        <v>6</v>
      </c>
      <c r="AE269" s="45"/>
      <c r="AF269" s="44">
        <v>116</v>
      </c>
      <c r="AG269" s="45"/>
      <c r="AH269" s="45"/>
      <c r="AI269" s="45"/>
      <c r="AJ269" s="44">
        <v>74</v>
      </c>
      <c r="AK269" s="45"/>
      <c r="AL269" s="45"/>
      <c r="AM269" s="45"/>
      <c r="AN269" s="44">
        <v>180</v>
      </c>
      <c r="AO269" s="45"/>
      <c r="AP269" s="44">
        <v>0</v>
      </c>
    </row>
    <row r="270" spans="1:42" ht="20.100000000000001" customHeight="1" x14ac:dyDescent="0.2">
      <c r="E270" s="6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row>
    <row r="271" spans="1:42" ht="20.100000000000001" customHeight="1" x14ac:dyDescent="0.2">
      <c r="C271" s="3" t="s">
        <v>220</v>
      </c>
      <c r="E271" s="62"/>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row>
    <row r="272" spans="1:42" ht="20.100000000000001" customHeight="1" x14ac:dyDescent="0.2">
      <c r="D272" s="2" t="s">
        <v>221</v>
      </c>
      <c r="E272" s="62"/>
      <c r="F272" s="37">
        <v>0</v>
      </c>
      <c r="G272" s="37"/>
      <c r="H272" s="37"/>
      <c r="I272" s="37"/>
      <c r="J272" s="37">
        <v>126</v>
      </c>
      <c r="K272" s="37">
        <v>2</v>
      </c>
      <c r="L272" s="37">
        <v>0</v>
      </c>
      <c r="M272" s="37"/>
      <c r="N272" s="37">
        <v>128</v>
      </c>
      <c r="O272" s="37"/>
      <c r="P272" s="37"/>
      <c r="Q272" s="37"/>
      <c r="R272" s="37">
        <v>0</v>
      </c>
      <c r="S272" s="37">
        <v>1</v>
      </c>
      <c r="T272" s="37">
        <v>101</v>
      </c>
      <c r="U272" s="37">
        <v>1</v>
      </c>
      <c r="V272" s="37">
        <v>0</v>
      </c>
      <c r="W272" s="37"/>
      <c r="X272" s="37">
        <v>13</v>
      </c>
      <c r="Y272" s="37">
        <v>0</v>
      </c>
      <c r="Z272" s="37">
        <v>1</v>
      </c>
      <c r="AA272" s="37">
        <v>9</v>
      </c>
      <c r="AB272" s="37">
        <v>1</v>
      </c>
      <c r="AC272" s="37">
        <v>0</v>
      </c>
      <c r="AD272" s="37">
        <v>2</v>
      </c>
      <c r="AE272" s="37"/>
      <c r="AF272" s="37">
        <v>129</v>
      </c>
      <c r="AG272" s="37"/>
      <c r="AH272" s="37"/>
      <c r="AI272" s="37"/>
      <c r="AJ272" s="37">
        <v>57</v>
      </c>
      <c r="AK272" s="37"/>
      <c r="AL272" s="37"/>
      <c r="AM272" s="37"/>
      <c r="AN272" s="37">
        <v>58</v>
      </c>
      <c r="AO272" s="37"/>
      <c r="AP272" s="37">
        <v>0</v>
      </c>
    </row>
    <row r="273" spans="3:42" ht="20.100000000000001" customHeight="1" x14ac:dyDescent="0.2">
      <c r="D273" s="38" t="s">
        <v>222</v>
      </c>
      <c r="E273" s="62"/>
      <c r="F273" s="39">
        <v>0</v>
      </c>
      <c r="G273" s="40"/>
      <c r="H273" s="40"/>
      <c r="I273" s="40"/>
      <c r="J273" s="39">
        <v>127</v>
      </c>
      <c r="K273" s="39">
        <v>2</v>
      </c>
      <c r="L273" s="39">
        <v>0</v>
      </c>
      <c r="M273" s="40"/>
      <c r="N273" s="39">
        <v>129</v>
      </c>
      <c r="O273" s="40"/>
      <c r="P273" s="40"/>
      <c r="Q273" s="40"/>
      <c r="R273" s="39">
        <v>0</v>
      </c>
      <c r="S273" s="39">
        <v>19</v>
      </c>
      <c r="T273" s="39">
        <v>24</v>
      </c>
      <c r="U273" s="39">
        <v>2</v>
      </c>
      <c r="V273" s="39">
        <v>9</v>
      </c>
      <c r="W273" s="40"/>
      <c r="X273" s="39">
        <v>10</v>
      </c>
      <c r="Y273" s="39">
        <v>0</v>
      </c>
      <c r="Z273" s="39">
        <v>1</v>
      </c>
      <c r="AA273" s="39">
        <v>30</v>
      </c>
      <c r="AB273" s="39">
        <v>0</v>
      </c>
      <c r="AC273" s="39">
        <v>0</v>
      </c>
      <c r="AD273" s="39">
        <v>10</v>
      </c>
      <c r="AE273" s="40"/>
      <c r="AF273" s="39">
        <v>105</v>
      </c>
      <c r="AG273" s="40"/>
      <c r="AH273" s="40"/>
      <c r="AI273" s="40"/>
      <c r="AJ273" s="39">
        <v>146</v>
      </c>
      <c r="AK273" s="40"/>
      <c r="AL273" s="40"/>
      <c r="AM273" s="40"/>
      <c r="AN273" s="39">
        <v>122</v>
      </c>
      <c r="AO273" s="40"/>
      <c r="AP273" s="39">
        <v>0</v>
      </c>
    </row>
    <row r="274" spans="3:42" ht="20.100000000000001" customHeight="1" x14ac:dyDescent="0.2">
      <c r="D274" s="2" t="s">
        <v>223</v>
      </c>
      <c r="E274" s="62"/>
      <c r="F274" s="37">
        <v>0</v>
      </c>
      <c r="G274" s="37"/>
      <c r="H274" s="37"/>
      <c r="I274" s="37"/>
      <c r="J274" s="37">
        <v>149</v>
      </c>
      <c r="K274" s="37">
        <v>1</v>
      </c>
      <c r="L274" s="37">
        <v>0</v>
      </c>
      <c r="M274" s="37"/>
      <c r="N274" s="37">
        <v>150</v>
      </c>
      <c r="O274" s="37"/>
      <c r="P274" s="37"/>
      <c r="Q274" s="37"/>
      <c r="R274" s="37">
        <v>1</v>
      </c>
      <c r="S274" s="37">
        <v>2</v>
      </c>
      <c r="T274" s="37">
        <v>22</v>
      </c>
      <c r="U274" s="37">
        <v>10</v>
      </c>
      <c r="V274" s="37">
        <v>1</v>
      </c>
      <c r="W274" s="37"/>
      <c r="X274" s="37">
        <v>18</v>
      </c>
      <c r="Y274" s="37">
        <v>0</v>
      </c>
      <c r="Z274" s="37">
        <v>0</v>
      </c>
      <c r="AA274" s="37">
        <v>34</v>
      </c>
      <c r="AB274" s="37">
        <v>0</v>
      </c>
      <c r="AC274" s="37">
        <v>0</v>
      </c>
      <c r="AD274" s="37">
        <v>5</v>
      </c>
      <c r="AE274" s="37"/>
      <c r="AF274" s="37">
        <v>93</v>
      </c>
      <c r="AG274" s="37"/>
      <c r="AH274" s="37"/>
      <c r="AI274" s="37"/>
      <c r="AJ274" s="37">
        <v>141</v>
      </c>
      <c r="AK274" s="37"/>
      <c r="AL274" s="37"/>
      <c r="AM274" s="37"/>
      <c r="AN274" s="37">
        <v>84</v>
      </c>
      <c r="AO274" s="37"/>
      <c r="AP274" s="37">
        <v>0</v>
      </c>
    </row>
    <row r="275" spans="3:42" ht="20.100000000000001" customHeight="1" x14ac:dyDescent="0.2">
      <c r="D275" s="38" t="s">
        <v>224</v>
      </c>
      <c r="E275" s="62"/>
      <c r="F275" s="39">
        <v>0</v>
      </c>
      <c r="G275" s="40"/>
      <c r="H275" s="40"/>
      <c r="I275" s="40"/>
      <c r="J275" s="39">
        <v>125</v>
      </c>
      <c r="K275" s="39">
        <v>8</v>
      </c>
      <c r="L275" s="39">
        <v>4</v>
      </c>
      <c r="M275" s="40"/>
      <c r="N275" s="39">
        <v>137</v>
      </c>
      <c r="O275" s="40"/>
      <c r="P275" s="40"/>
      <c r="Q275" s="40"/>
      <c r="R275" s="39">
        <v>0</v>
      </c>
      <c r="S275" s="39">
        <v>0</v>
      </c>
      <c r="T275" s="39">
        <v>45</v>
      </c>
      <c r="U275" s="39">
        <v>0</v>
      </c>
      <c r="V275" s="39">
        <v>5</v>
      </c>
      <c r="W275" s="40"/>
      <c r="X275" s="39">
        <v>22</v>
      </c>
      <c r="Y275" s="39">
        <v>0</v>
      </c>
      <c r="Z275" s="39">
        <v>0</v>
      </c>
      <c r="AA275" s="39">
        <v>6</v>
      </c>
      <c r="AB275" s="39">
        <v>0</v>
      </c>
      <c r="AC275" s="39">
        <v>0</v>
      </c>
      <c r="AD275" s="39">
        <v>4</v>
      </c>
      <c r="AE275" s="40"/>
      <c r="AF275" s="39">
        <v>82</v>
      </c>
      <c r="AG275" s="40"/>
      <c r="AH275" s="40"/>
      <c r="AI275" s="40"/>
      <c r="AJ275" s="39">
        <v>118</v>
      </c>
      <c r="AK275" s="40"/>
      <c r="AL275" s="40"/>
      <c r="AM275" s="40"/>
      <c r="AN275" s="39">
        <v>63</v>
      </c>
      <c r="AO275" s="40"/>
      <c r="AP275" s="39">
        <v>0</v>
      </c>
    </row>
    <row r="276" spans="3:42" ht="20.100000000000001" customHeight="1" x14ac:dyDescent="0.2">
      <c r="D276" s="2" t="s">
        <v>225</v>
      </c>
      <c r="E276" s="62"/>
      <c r="F276" s="37">
        <v>0</v>
      </c>
      <c r="G276" s="37"/>
      <c r="H276" s="37"/>
      <c r="I276" s="37"/>
      <c r="J276" s="37">
        <v>144</v>
      </c>
      <c r="K276" s="37">
        <v>2</v>
      </c>
      <c r="L276" s="37">
        <v>1</v>
      </c>
      <c r="M276" s="37"/>
      <c r="N276" s="37">
        <v>147</v>
      </c>
      <c r="O276" s="37"/>
      <c r="P276" s="37"/>
      <c r="Q276" s="37"/>
      <c r="R276" s="37">
        <v>0</v>
      </c>
      <c r="S276" s="37">
        <v>3</v>
      </c>
      <c r="T276" s="37">
        <v>91</v>
      </c>
      <c r="U276" s="37">
        <v>0</v>
      </c>
      <c r="V276" s="37">
        <v>1</v>
      </c>
      <c r="W276" s="37"/>
      <c r="X276" s="37">
        <v>9</v>
      </c>
      <c r="Y276" s="37">
        <v>0</v>
      </c>
      <c r="Z276" s="37">
        <v>0</v>
      </c>
      <c r="AA276" s="37">
        <v>15</v>
      </c>
      <c r="AB276" s="37">
        <v>0</v>
      </c>
      <c r="AC276" s="37">
        <v>0</v>
      </c>
      <c r="AD276" s="37">
        <v>1</v>
      </c>
      <c r="AE276" s="37"/>
      <c r="AF276" s="37">
        <v>120</v>
      </c>
      <c r="AG276" s="37"/>
      <c r="AH276" s="37"/>
      <c r="AI276" s="37"/>
      <c r="AJ276" s="37">
        <v>65</v>
      </c>
      <c r="AK276" s="37"/>
      <c r="AL276" s="37"/>
      <c r="AM276" s="37"/>
      <c r="AN276" s="37">
        <v>38</v>
      </c>
      <c r="AO276" s="37"/>
      <c r="AP276" s="37">
        <v>0</v>
      </c>
    </row>
    <row r="277" spans="3:42" ht="20.100000000000001" customHeight="1" x14ac:dyDescent="0.2">
      <c r="D277" s="38" t="s">
        <v>226</v>
      </c>
      <c r="E277" s="62"/>
      <c r="F277" s="39">
        <v>0</v>
      </c>
      <c r="G277" s="40"/>
      <c r="H277" s="40"/>
      <c r="I277" s="40"/>
      <c r="J277" s="39">
        <v>126</v>
      </c>
      <c r="K277" s="39">
        <v>3</v>
      </c>
      <c r="L277" s="39">
        <v>0</v>
      </c>
      <c r="M277" s="40"/>
      <c r="N277" s="39">
        <v>129</v>
      </c>
      <c r="O277" s="40"/>
      <c r="P277" s="40"/>
      <c r="Q277" s="40"/>
      <c r="R277" s="39">
        <v>0</v>
      </c>
      <c r="S277" s="39">
        <v>1</v>
      </c>
      <c r="T277" s="39">
        <v>66</v>
      </c>
      <c r="U277" s="39">
        <v>0</v>
      </c>
      <c r="V277" s="39">
        <v>11</v>
      </c>
      <c r="W277" s="40"/>
      <c r="X277" s="39">
        <v>19</v>
      </c>
      <c r="Y277" s="39">
        <v>0</v>
      </c>
      <c r="Z277" s="39">
        <v>2</v>
      </c>
      <c r="AA277" s="39">
        <v>21</v>
      </c>
      <c r="AB277" s="39">
        <v>0</v>
      </c>
      <c r="AC277" s="39">
        <v>0</v>
      </c>
      <c r="AD277" s="39">
        <v>8</v>
      </c>
      <c r="AE277" s="40"/>
      <c r="AF277" s="39">
        <v>128</v>
      </c>
      <c r="AG277" s="40"/>
      <c r="AH277" s="40"/>
      <c r="AI277" s="40"/>
      <c r="AJ277" s="39">
        <v>125</v>
      </c>
      <c r="AK277" s="40"/>
      <c r="AL277" s="40"/>
      <c r="AM277" s="40"/>
      <c r="AN277" s="39">
        <v>124</v>
      </c>
      <c r="AO277" s="40"/>
      <c r="AP277" s="39">
        <v>0</v>
      </c>
    </row>
    <row r="278" spans="3:42" ht="20.100000000000001" customHeight="1" x14ac:dyDescent="0.2">
      <c r="E278" s="6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row>
    <row r="279" spans="3:42" ht="20.100000000000001" customHeight="1" x14ac:dyDescent="0.2">
      <c r="C279" s="42" t="s">
        <v>227</v>
      </c>
      <c r="D279" s="42"/>
      <c r="E279" s="62"/>
      <c r="F279" s="44">
        <v>0</v>
      </c>
      <c r="G279" s="45"/>
      <c r="H279" s="45"/>
      <c r="I279" s="45"/>
      <c r="J279" s="44">
        <v>797</v>
      </c>
      <c r="K279" s="44">
        <v>18</v>
      </c>
      <c r="L279" s="44">
        <v>5</v>
      </c>
      <c r="M279" s="45"/>
      <c r="N279" s="44">
        <v>820</v>
      </c>
      <c r="O279" s="45"/>
      <c r="P279" s="45"/>
      <c r="Q279" s="45"/>
      <c r="R279" s="44">
        <v>1</v>
      </c>
      <c r="S279" s="44">
        <v>26</v>
      </c>
      <c r="T279" s="44">
        <v>349</v>
      </c>
      <c r="U279" s="44">
        <v>13</v>
      </c>
      <c r="V279" s="44">
        <v>27</v>
      </c>
      <c r="W279" s="45"/>
      <c r="X279" s="44">
        <v>91</v>
      </c>
      <c r="Y279" s="44">
        <v>0</v>
      </c>
      <c r="Z279" s="44">
        <v>4</v>
      </c>
      <c r="AA279" s="44">
        <v>115</v>
      </c>
      <c r="AB279" s="44">
        <v>1</v>
      </c>
      <c r="AC279" s="44">
        <v>0</v>
      </c>
      <c r="AD279" s="44">
        <v>30</v>
      </c>
      <c r="AE279" s="45"/>
      <c r="AF279" s="44">
        <v>657</v>
      </c>
      <c r="AG279" s="45"/>
      <c r="AH279" s="45"/>
      <c r="AI279" s="45"/>
      <c r="AJ279" s="44">
        <v>652</v>
      </c>
      <c r="AK279" s="45"/>
      <c r="AL279" s="45"/>
      <c r="AM279" s="45"/>
      <c r="AN279" s="44">
        <v>489</v>
      </c>
      <c r="AO279" s="45"/>
      <c r="AP279" s="44">
        <v>0</v>
      </c>
    </row>
    <row r="280" spans="3:42" ht="20.100000000000001" customHeight="1" x14ac:dyDescent="0.2">
      <c r="E280" s="6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row>
    <row r="281" spans="3:42" ht="20.100000000000001" customHeight="1" x14ac:dyDescent="0.2">
      <c r="C281" s="3" t="s">
        <v>186</v>
      </c>
      <c r="E281" s="62"/>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row>
    <row r="282" spans="3:42" ht="20.100000000000001" customHeight="1" x14ac:dyDescent="0.2">
      <c r="D282" s="2" t="s">
        <v>228</v>
      </c>
      <c r="E282" s="62"/>
      <c r="F282" s="37">
        <v>158</v>
      </c>
      <c r="G282" s="37"/>
      <c r="H282" s="37"/>
      <c r="I282" s="37"/>
      <c r="J282" s="37">
        <v>895</v>
      </c>
      <c r="K282" s="37">
        <v>3</v>
      </c>
      <c r="L282" s="37">
        <v>4</v>
      </c>
      <c r="M282" s="37"/>
      <c r="N282" s="37">
        <v>902</v>
      </c>
      <c r="O282" s="37"/>
      <c r="P282" s="37"/>
      <c r="Q282" s="37"/>
      <c r="R282" s="37">
        <v>0</v>
      </c>
      <c r="S282" s="37">
        <v>3</v>
      </c>
      <c r="T282" s="37">
        <v>224</v>
      </c>
      <c r="U282" s="37">
        <v>77</v>
      </c>
      <c r="V282" s="37">
        <v>48</v>
      </c>
      <c r="W282" s="37"/>
      <c r="X282" s="37">
        <v>198</v>
      </c>
      <c r="Y282" s="37">
        <v>0</v>
      </c>
      <c r="Z282" s="37">
        <v>10</v>
      </c>
      <c r="AA282" s="37">
        <v>75</v>
      </c>
      <c r="AB282" s="37">
        <v>0</v>
      </c>
      <c r="AC282" s="37">
        <v>0</v>
      </c>
      <c r="AD282" s="37">
        <v>79</v>
      </c>
      <c r="AE282" s="37"/>
      <c r="AF282" s="37">
        <v>714</v>
      </c>
      <c r="AG282" s="37"/>
      <c r="AH282" s="37"/>
      <c r="AI282" s="37"/>
      <c r="AJ282" s="37">
        <v>346</v>
      </c>
      <c r="AK282" s="37"/>
      <c r="AL282" s="37"/>
      <c r="AM282" s="37"/>
      <c r="AN282" s="37">
        <v>0</v>
      </c>
      <c r="AO282" s="37"/>
      <c r="AP282" s="37">
        <v>0</v>
      </c>
    </row>
    <row r="283" spans="3:42" ht="20.100000000000001" customHeight="1" x14ac:dyDescent="0.2">
      <c r="E283" s="6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row>
    <row r="284" spans="3:42" ht="20.100000000000001" customHeight="1" x14ac:dyDescent="0.2">
      <c r="C284" s="42" t="s">
        <v>188</v>
      </c>
      <c r="D284" s="42"/>
      <c r="E284" s="62"/>
      <c r="F284" s="44">
        <v>158</v>
      </c>
      <c r="G284" s="45"/>
      <c r="H284" s="45"/>
      <c r="I284" s="45"/>
      <c r="J284" s="44">
        <v>895</v>
      </c>
      <c r="K284" s="44">
        <v>3</v>
      </c>
      <c r="L284" s="44">
        <v>4</v>
      </c>
      <c r="M284" s="45"/>
      <c r="N284" s="44">
        <v>902</v>
      </c>
      <c r="O284" s="45"/>
      <c r="P284" s="45"/>
      <c r="Q284" s="45"/>
      <c r="R284" s="44">
        <v>0</v>
      </c>
      <c r="S284" s="44">
        <v>3</v>
      </c>
      <c r="T284" s="44">
        <v>224</v>
      </c>
      <c r="U284" s="44">
        <v>77</v>
      </c>
      <c r="V284" s="44">
        <v>48</v>
      </c>
      <c r="W284" s="45"/>
      <c r="X284" s="44">
        <v>198</v>
      </c>
      <c r="Y284" s="44">
        <v>0</v>
      </c>
      <c r="Z284" s="44">
        <v>10</v>
      </c>
      <c r="AA284" s="44">
        <v>75</v>
      </c>
      <c r="AB284" s="44">
        <v>0</v>
      </c>
      <c r="AC284" s="44">
        <v>0</v>
      </c>
      <c r="AD284" s="44">
        <v>79</v>
      </c>
      <c r="AE284" s="45"/>
      <c r="AF284" s="44">
        <v>714</v>
      </c>
      <c r="AG284" s="45"/>
      <c r="AH284" s="45"/>
      <c r="AI284" s="45"/>
      <c r="AJ284" s="44">
        <v>346</v>
      </c>
      <c r="AK284" s="45"/>
      <c r="AL284" s="45"/>
      <c r="AM284" s="45"/>
      <c r="AN284" s="44">
        <v>0</v>
      </c>
      <c r="AO284" s="45"/>
      <c r="AP284" s="44">
        <v>0</v>
      </c>
    </row>
    <row r="285" spans="3:42" ht="20.100000000000001" customHeight="1" x14ac:dyDescent="0.2">
      <c r="E285" s="6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row>
    <row r="286" spans="3:42" ht="20.100000000000001" customHeight="1" x14ac:dyDescent="0.2">
      <c r="C286" s="3" t="s">
        <v>0</v>
      </c>
      <c r="E286" s="62"/>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row>
    <row r="287" spans="3:42" ht="20.100000000000001" customHeight="1" x14ac:dyDescent="0.2">
      <c r="D287" s="2" t="s">
        <v>229</v>
      </c>
      <c r="E287" s="62"/>
      <c r="F287" s="37">
        <v>0</v>
      </c>
      <c r="G287" s="37"/>
      <c r="H287" s="37"/>
      <c r="I287" s="37"/>
      <c r="J287" s="37">
        <v>0</v>
      </c>
      <c r="K287" s="37">
        <v>0</v>
      </c>
      <c r="L287" s="37">
        <v>0</v>
      </c>
      <c r="M287" s="37"/>
      <c r="N287" s="37">
        <v>0</v>
      </c>
      <c r="O287" s="37"/>
      <c r="P287" s="37"/>
      <c r="Q287" s="37"/>
      <c r="R287" s="37">
        <v>4</v>
      </c>
      <c r="S287" s="37">
        <v>0</v>
      </c>
      <c r="T287" s="37">
        <v>0</v>
      </c>
      <c r="U287" s="37">
        <v>0</v>
      </c>
      <c r="V287" s="37">
        <v>0</v>
      </c>
      <c r="W287" s="37"/>
      <c r="X287" s="37">
        <v>2</v>
      </c>
      <c r="Y287" s="37">
        <v>0</v>
      </c>
      <c r="Z287" s="37">
        <v>0</v>
      </c>
      <c r="AA287" s="37">
        <v>0</v>
      </c>
      <c r="AB287" s="37">
        <v>0</v>
      </c>
      <c r="AC287" s="37">
        <v>0</v>
      </c>
      <c r="AD287" s="37">
        <v>1</v>
      </c>
      <c r="AE287" s="37"/>
      <c r="AF287" s="37">
        <v>7</v>
      </c>
      <c r="AG287" s="37"/>
      <c r="AH287" s="37"/>
      <c r="AI287" s="37"/>
      <c r="AJ287" s="37">
        <v>0</v>
      </c>
      <c r="AK287" s="37"/>
      <c r="AL287" s="37"/>
      <c r="AM287" s="37"/>
      <c r="AN287" s="37">
        <v>7</v>
      </c>
      <c r="AO287" s="37"/>
      <c r="AP287" s="37">
        <v>0</v>
      </c>
    </row>
    <row r="288" spans="3:42" ht="20.100000000000001" customHeight="1" x14ac:dyDescent="0.2">
      <c r="D288" s="38" t="s">
        <v>230</v>
      </c>
      <c r="E288" s="62"/>
      <c r="F288" s="39">
        <v>0</v>
      </c>
      <c r="G288" s="40"/>
      <c r="H288" s="40"/>
      <c r="I288" s="40"/>
      <c r="J288" s="39">
        <v>0</v>
      </c>
      <c r="K288" s="39">
        <v>1</v>
      </c>
      <c r="L288" s="39">
        <v>1</v>
      </c>
      <c r="M288" s="40"/>
      <c r="N288" s="39">
        <v>2</v>
      </c>
      <c r="O288" s="40"/>
      <c r="P288" s="40"/>
      <c r="Q288" s="40"/>
      <c r="R288" s="39">
        <v>0</v>
      </c>
      <c r="S288" s="39">
        <v>0</v>
      </c>
      <c r="T288" s="39">
        <v>0</v>
      </c>
      <c r="U288" s="39">
        <v>0</v>
      </c>
      <c r="V288" s="39">
        <v>0</v>
      </c>
      <c r="W288" s="40"/>
      <c r="X288" s="39">
        <v>2</v>
      </c>
      <c r="Y288" s="39">
        <v>0</v>
      </c>
      <c r="Z288" s="39">
        <v>0</v>
      </c>
      <c r="AA288" s="39">
        <v>0</v>
      </c>
      <c r="AB288" s="39">
        <v>0</v>
      </c>
      <c r="AC288" s="39">
        <v>0</v>
      </c>
      <c r="AD288" s="39">
        <v>0</v>
      </c>
      <c r="AE288" s="40"/>
      <c r="AF288" s="39">
        <v>2</v>
      </c>
      <c r="AG288" s="40"/>
      <c r="AH288" s="40"/>
      <c r="AI288" s="40"/>
      <c r="AJ288" s="39">
        <v>0</v>
      </c>
      <c r="AK288" s="40"/>
      <c r="AL288" s="40"/>
      <c r="AM288" s="40"/>
      <c r="AN288" s="39">
        <v>0</v>
      </c>
      <c r="AO288" s="40"/>
      <c r="AP288" s="39">
        <v>0</v>
      </c>
    </row>
    <row r="289" spans="3:42" ht="20.100000000000001" customHeight="1" x14ac:dyDescent="0.2">
      <c r="E289" s="6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row>
    <row r="290" spans="3:42" ht="20.100000000000001" customHeight="1" x14ac:dyDescent="0.2">
      <c r="C290" s="42" t="s">
        <v>122</v>
      </c>
      <c r="D290" s="42"/>
      <c r="E290" s="62"/>
      <c r="F290" s="44">
        <v>0</v>
      </c>
      <c r="G290" s="45"/>
      <c r="H290" s="45"/>
      <c r="I290" s="45"/>
      <c r="J290" s="44">
        <v>0</v>
      </c>
      <c r="K290" s="44">
        <v>1</v>
      </c>
      <c r="L290" s="44">
        <v>1</v>
      </c>
      <c r="M290" s="45"/>
      <c r="N290" s="44">
        <v>2</v>
      </c>
      <c r="O290" s="45"/>
      <c r="P290" s="45"/>
      <c r="Q290" s="45"/>
      <c r="R290" s="44">
        <v>4</v>
      </c>
      <c r="S290" s="44">
        <v>0</v>
      </c>
      <c r="T290" s="44">
        <v>0</v>
      </c>
      <c r="U290" s="44">
        <v>0</v>
      </c>
      <c r="V290" s="44">
        <v>0</v>
      </c>
      <c r="W290" s="45"/>
      <c r="X290" s="44">
        <v>4</v>
      </c>
      <c r="Y290" s="44">
        <v>0</v>
      </c>
      <c r="Z290" s="44">
        <v>0</v>
      </c>
      <c r="AA290" s="44">
        <v>0</v>
      </c>
      <c r="AB290" s="44">
        <v>0</v>
      </c>
      <c r="AC290" s="44">
        <v>0</v>
      </c>
      <c r="AD290" s="44">
        <v>1</v>
      </c>
      <c r="AE290" s="45"/>
      <c r="AF290" s="44">
        <v>9</v>
      </c>
      <c r="AG290" s="45"/>
      <c r="AH290" s="45"/>
      <c r="AI290" s="45"/>
      <c r="AJ290" s="44">
        <v>0</v>
      </c>
      <c r="AK290" s="45"/>
      <c r="AL290" s="45"/>
      <c r="AM290" s="45"/>
      <c r="AN290" s="44">
        <v>7</v>
      </c>
      <c r="AO290" s="45"/>
      <c r="AP290" s="44">
        <v>0</v>
      </c>
    </row>
    <row r="291" spans="3:42" ht="20.100000000000001" customHeight="1" x14ac:dyDescent="0.2">
      <c r="E291" s="6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row>
    <row r="292" spans="3:42" ht="20.100000000000001" customHeight="1" x14ac:dyDescent="0.2">
      <c r="C292" s="3" t="s">
        <v>172</v>
      </c>
      <c r="E292" s="62"/>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row>
    <row r="293" spans="3:42" ht="20.100000000000001" customHeight="1" x14ac:dyDescent="0.2">
      <c r="D293" s="2" t="s">
        <v>229</v>
      </c>
      <c r="E293" s="62"/>
      <c r="F293" s="37">
        <v>93</v>
      </c>
      <c r="G293" s="37"/>
      <c r="H293" s="37"/>
      <c r="I293" s="37"/>
      <c r="J293" s="37">
        <v>85</v>
      </c>
      <c r="K293" s="37">
        <v>0</v>
      </c>
      <c r="L293" s="37">
        <v>0</v>
      </c>
      <c r="M293" s="37"/>
      <c r="N293" s="37">
        <v>85</v>
      </c>
      <c r="O293" s="37"/>
      <c r="P293" s="37"/>
      <c r="Q293" s="37"/>
      <c r="R293" s="37">
        <v>0</v>
      </c>
      <c r="S293" s="37">
        <v>1</v>
      </c>
      <c r="T293" s="37">
        <v>23</v>
      </c>
      <c r="U293" s="37">
        <v>0</v>
      </c>
      <c r="V293" s="37">
        <v>4</v>
      </c>
      <c r="W293" s="37"/>
      <c r="X293" s="37">
        <v>7</v>
      </c>
      <c r="Y293" s="37">
        <v>0</v>
      </c>
      <c r="Z293" s="37">
        <v>2</v>
      </c>
      <c r="AA293" s="37">
        <v>29</v>
      </c>
      <c r="AB293" s="37">
        <v>0</v>
      </c>
      <c r="AC293" s="37">
        <v>0</v>
      </c>
      <c r="AD293" s="37">
        <v>5</v>
      </c>
      <c r="AE293" s="37"/>
      <c r="AF293" s="37">
        <v>71</v>
      </c>
      <c r="AG293" s="37"/>
      <c r="AH293" s="37"/>
      <c r="AI293" s="37"/>
      <c r="AJ293" s="37">
        <v>0</v>
      </c>
      <c r="AK293" s="37"/>
      <c r="AL293" s="37"/>
      <c r="AM293" s="37"/>
      <c r="AN293" s="37">
        <v>0</v>
      </c>
      <c r="AO293" s="37"/>
      <c r="AP293" s="37">
        <v>107</v>
      </c>
    </row>
    <row r="294" spans="3:42" ht="20.100000000000001" customHeight="1" x14ac:dyDescent="0.2">
      <c r="D294" s="38" t="s">
        <v>230</v>
      </c>
      <c r="E294" s="62"/>
      <c r="F294" s="39">
        <v>45</v>
      </c>
      <c r="G294" s="40"/>
      <c r="H294" s="40"/>
      <c r="I294" s="40"/>
      <c r="J294" s="39">
        <v>87</v>
      </c>
      <c r="K294" s="39">
        <v>7</v>
      </c>
      <c r="L294" s="39">
        <v>1</v>
      </c>
      <c r="M294" s="40"/>
      <c r="N294" s="39">
        <v>95</v>
      </c>
      <c r="O294" s="40"/>
      <c r="P294" s="40"/>
      <c r="Q294" s="40"/>
      <c r="R294" s="39">
        <v>1</v>
      </c>
      <c r="S294" s="39">
        <v>1</v>
      </c>
      <c r="T294" s="39">
        <v>78</v>
      </c>
      <c r="U294" s="39">
        <v>0</v>
      </c>
      <c r="V294" s="39">
        <v>1</v>
      </c>
      <c r="W294" s="40"/>
      <c r="X294" s="39">
        <v>17</v>
      </c>
      <c r="Y294" s="39">
        <v>0</v>
      </c>
      <c r="Z294" s="39">
        <v>0</v>
      </c>
      <c r="AA294" s="39">
        <v>10</v>
      </c>
      <c r="AB294" s="39">
        <v>0</v>
      </c>
      <c r="AC294" s="39">
        <v>0</v>
      </c>
      <c r="AD294" s="39">
        <v>2</v>
      </c>
      <c r="AE294" s="40"/>
      <c r="AF294" s="39">
        <v>110</v>
      </c>
      <c r="AG294" s="40"/>
      <c r="AH294" s="40"/>
      <c r="AI294" s="40"/>
      <c r="AJ294" s="39">
        <v>0</v>
      </c>
      <c r="AK294" s="40"/>
      <c r="AL294" s="40"/>
      <c r="AM294" s="40"/>
      <c r="AN294" s="39">
        <v>0</v>
      </c>
      <c r="AO294" s="40"/>
      <c r="AP294" s="39">
        <v>30</v>
      </c>
    </row>
    <row r="295" spans="3:42" ht="20.100000000000001" customHeight="1" x14ac:dyDescent="0.2">
      <c r="D295" s="2" t="s">
        <v>223</v>
      </c>
      <c r="E295" s="62"/>
      <c r="F295" s="37">
        <v>39</v>
      </c>
      <c r="G295" s="37"/>
      <c r="H295" s="37"/>
      <c r="I295" s="37"/>
      <c r="J295" s="37">
        <v>85</v>
      </c>
      <c r="K295" s="37">
        <v>3</v>
      </c>
      <c r="L295" s="37">
        <v>0</v>
      </c>
      <c r="M295" s="37"/>
      <c r="N295" s="37">
        <v>88</v>
      </c>
      <c r="O295" s="37"/>
      <c r="P295" s="37"/>
      <c r="Q295" s="37"/>
      <c r="R295" s="37">
        <v>0</v>
      </c>
      <c r="S295" s="37">
        <v>2</v>
      </c>
      <c r="T295" s="37">
        <v>47</v>
      </c>
      <c r="U295" s="37">
        <v>0</v>
      </c>
      <c r="V295" s="37">
        <v>5</v>
      </c>
      <c r="W295" s="37"/>
      <c r="X295" s="37">
        <v>18</v>
      </c>
      <c r="Y295" s="37">
        <v>0</v>
      </c>
      <c r="Z295" s="37">
        <v>1</v>
      </c>
      <c r="AA295" s="37">
        <v>12</v>
      </c>
      <c r="AB295" s="37">
        <v>0</v>
      </c>
      <c r="AC295" s="37">
        <v>0</v>
      </c>
      <c r="AD295" s="37">
        <v>5</v>
      </c>
      <c r="AE295" s="37"/>
      <c r="AF295" s="37">
        <v>90</v>
      </c>
      <c r="AG295" s="37"/>
      <c r="AH295" s="37"/>
      <c r="AI295" s="37"/>
      <c r="AJ295" s="37">
        <v>0</v>
      </c>
      <c r="AK295" s="37"/>
      <c r="AL295" s="37"/>
      <c r="AM295" s="37"/>
      <c r="AN295" s="37">
        <v>0</v>
      </c>
      <c r="AO295" s="37"/>
      <c r="AP295" s="37">
        <v>37</v>
      </c>
    </row>
    <row r="296" spans="3:42" ht="20.100000000000001" customHeight="1" x14ac:dyDescent="0.2">
      <c r="D296" s="38" t="s">
        <v>224</v>
      </c>
      <c r="E296" s="62"/>
      <c r="F296" s="39">
        <v>101</v>
      </c>
      <c r="G296" s="40"/>
      <c r="H296" s="40"/>
      <c r="I296" s="40"/>
      <c r="J296" s="39">
        <v>83</v>
      </c>
      <c r="K296" s="39">
        <v>3</v>
      </c>
      <c r="L296" s="39">
        <v>1</v>
      </c>
      <c r="M296" s="40"/>
      <c r="N296" s="39">
        <v>87</v>
      </c>
      <c r="O296" s="40"/>
      <c r="P296" s="40"/>
      <c r="Q296" s="40"/>
      <c r="R296" s="39">
        <v>0</v>
      </c>
      <c r="S296" s="39">
        <v>6</v>
      </c>
      <c r="T296" s="39">
        <v>19</v>
      </c>
      <c r="U296" s="39">
        <v>1</v>
      </c>
      <c r="V296" s="39">
        <v>7</v>
      </c>
      <c r="W296" s="40"/>
      <c r="X296" s="39">
        <v>15</v>
      </c>
      <c r="Y296" s="39">
        <v>0</v>
      </c>
      <c r="Z296" s="39">
        <v>1</v>
      </c>
      <c r="AA296" s="39">
        <v>32</v>
      </c>
      <c r="AB296" s="39">
        <v>0</v>
      </c>
      <c r="AC296" s="39">
        <v>0</v>
      </c>
      <c r="AD296" s="39">
        <v>7</v>
      </c>
      <c r="AE296" s="40"/>
      <c r="AF296" s="39">
        <v>88</v>
      </c>
      <c r="AG296" s="40"/>
      <c r="AH296" s="40"/>
      <c r="AI296" s="40"/>
      <c r="AJ296" s="39">
        <v>0</v>
      </c>
      <c r="AK296" s="40"/>
      <c r="AL296" s="40"/>
      <c r="AM296" s="40"/>
      <c r="AN296" s="39">
        <v>0</v>
      </c>
      <c r="AO296" s="40"/>
      <c r="AP296" s="39">
        <v>100</v>
      </c>
    </row>
    <row r="297" spans="3:42" ht="20.100000000000001" customHeight="1" x14ac:dyDescent="0.2">
      <c r="D297" s="2" t="s">
        <v>371</v>
      </c>
      <c r="E297" s="62"/>
      <c r="F297" s="37">
        <v>101</v>
      </c>
      <c r="G297" s="37"/>
      <c r="H297" s="37"/>
      <c r="I297" s="37"/>
      <c r="J297" s="37">
        <v>84</v>
      </c>
      <c r="K297" s="37">
        <v>1</v>
      </c>
      <c r="L297" s="37">
        <v>2</v>
      </c>
      <c r="M297" s="37"/>
      <c r="N297" s="37">
        <v>87</v>
      </c>
      <c r="O297" s="37"/>
      <c r="P297" s="37"/>
      <c r="Q297" s="37"/>
      <c r="R297" s="37">
        <v>0</v>
      </c>
      <c r="S297" s="37">
        <v>1</v>
      </c>
      <c r="T297" s="37">
        <v>27</v>
      </c>
      <c r="U297" s="37">
        <v>4</v>
      </c>
      <c r="V297" s="37">
        <v>6</v>
      </c>
      <c r="W297" s="37"/>
      <c r="X297" s="37">
        <v>21</v>
      </c>
      <c r="Y297" s="37">
        <v>3</v>
      </c>
      <c r="Z297" s="37">
        <v>4</v>
      </c>
      <c r="AA297" s="37">
        <v>37</v>
      </c>
      <c r="AB297" s="37">
        <v>0</v>
      </c>
      <c r="AC297" s="37">
        <v>0</v>
      </c>
      <c r="AD297" s="37">
        <v>2</v>
      </c>
      <c r="AE297" s="37"/>
      <c r="AF297" s="37">
        <v>105</v>
      </c>
      <c r="AG297" s="37"/>
      <c r="AH297" s="37"/>
      <c r="AI297" s="37"/>
      <c r="AJ297" s="37">
        <v>0</v>
      </c>
      <c r="AK297" s="37"/>
      <c r="AL297" s="37"/>
      <c r="AM297" s="37"/>
      <c r="AN297" s="37">
        <v>0</v>
      </c>
      <c r="AO297" s="37"/>
      <c r="AP297" s="37">
        <v>83</v>
      </c>
    </row>
    <row r="298" spans="3:42" ht="20.100000000000001" customHeight="1" x14ac:dyDescent="0.2">
      <c r="D298" s="38" t="s">
        <v>226</v>
      </c>
      <c r="E298" s="62"/>
      <c r="F298" s="39">
        <v>39</v>
      </c>
      <c r="G298" s="40"/>
      <c r="H298" s="40"/>
      <c r="I298" s="40"/>
      <c r="J298" s="39">
        <v>85</v>
      </c>
      <c r="K298" s="39">
        <v>2</v>
      </c>
      <c r="L298" s="39">
        <v>3</v>
      </c>
      <c r="M298" s="40"/>
      <c r="N298" s="39">
        <v>90</v>
      </c>
      <c r="O298" s="40"/>
      <c r="P298" s="40"/>
      <c r="Q298" s="40"/>
      <c r="R298" s="39">
        <v>0</v>
      </c>
      <c r="S298" s="39">
        <v>5</v>
      </c>
      <c r="T298" s="39">
        <v>53</v>
      </c>
      <c r="U298" s="39">
        <v>0</v>
      </c>
      <c r="V298" s="39">
        <v>4</v>
      </c>
      <c r="W298" s="40"/>
      <c r="X298" s="39">
        <v>10</v>
      </c>
      <c r="Y298" s="39">
        <v>0</v>
      </c>
      <c r="Z298" s="39">
        <v>2</v>
      </c>
      <c r="AA298" s="39">
        <v>11</v>
      </c>
      <c r="AB298" s="39">
        <v>0</v>
      </c>
      <c r="AC298" s="39">
        <v>0</v>
      </c>
      <c r="AD298" s="39">
        <v>3</v>
      </c>
      <c r="AE298" s="40"/>
      <c r="AF298" s="39">
        <v>88</v>
      </c>
      <c r="AG298" s="40"/>
      <c r="AH298" s="40"/>
      <c r="AI298" s="40"/>
      <c r="AJ298" s="39">
        <v>0</v>
      </c>
      <c r="AK298" s="40"/>
      <c r="AL298" s="40"/>
      <c r="AM298" s="40"/>
      <c r="AN298" s="39">
        <v>0</v>
      </c>
      <c r="AO298" s="40"/>
      <c r="AP298" s="39">
        <v>41</v>
      </c>
    </row>
    <row r="299" spans="3:42" ht="20.100000000000001" customHeight="1" x14ac:dyDescent="0.2">
      <c r="D299" s="2" t="s">
        <v>231</v>
      </c>
      <c r="E299" s="62"/>
      <c r="F299" s="37">
        <v>57</v>
      </c>
      <c r="G299" s="37"/>
      <c r="H299" s="37"/>
      <c r="I299" s="37"/>
      <c r="J299" s="37">
        <v>85</v>
      </c>
      <c r="K299" s="37">
        <v>3</v>
      </c>
      <c r="L299" s="37">
        <v>0</v>
      </c>
      <c r="M299" s="37"/>
      <c r="N299" s="37">
        <v>88</v>
      </c>
      <c r="O299" s="37"/>
      <c r="P299" s="37"/>
      <c r="Q299" s="37"/>
      <c r="R299" s="37">
        <v>0</v>
      </c>
      <c r="S299" s="37">
        <v>3</v>
      </c>
      <c r="T299" s="37">
        <v>63</v>
      </c>
      <c r="U299" s="37">
        <v>0</v>
      </c>
      <c r="V299" s="37">
        <v>5</v>
      </c>
      <c r="W299" s="37"/>
      <c r="X299" s="37">
        <v>4</v>
      </c>
      <c r="Y299" s="37">
        <v>0</v>
      </c>
      <c r="Z299" s="37">
        <v>0</v>
      </c>
      <c r="AA299" s="37">
        <v>29</v>
      </c>
      <c r="AB299" s="37">
        <v>0</v>
      </c>
      <c r="AC299" s="37">
        <v>0</v>
      </c>
      <c r="AD299" s="37">
        <v>3</v>
      </c>
      <c r="AE299" s="37"/>
      <c r="AF299" s="37">
        <v>107</v>
      </c>
      <c r="AG299" s="37"/>
      <c r="AH299" s="37"/>
      <c r="AI299" s="37"/>
      <c r="AJ299" s="37">
        <v>0</v>
      </c>
      <c r="AK299" s="37"/>
      <c r="AL299" s="37"/>
      <c r="AM299" s="37"/>
      <c r="AN299" s="37">
        <v>0</v>
      </c>
      <c r="AO299" s="37"/>
      <c r="AP299" s="37">
        <v>38</v>
      </c>
    </row>
    <row r="300" spans="3:42" ht="20.100000000000001" customHeight="1" x14ac:dyDescent="0.2">
      <c r="D300" s="38" t="s">
        <v>232</v>
      </c>
      <c r="E300" s="62"/>
      <c r="F300" s="39">
        <v>55</v>
      </c>
      <c r="G300" s="40"/>
      <c r="H300" s="40"/>
      <c r="I300" s="40"/>
      <c r="J300" s="39">
        <v>82</v>
      </c>
      <c r="K300" s="39">
        <v>3</v>
      </c>
      <c r="L300" s="39">
        <v>0</v>
      </c>
      <c r="M300" s="40"/>
      <c r="N300" s="39">
        <v>85</v>
      </c>
      <c r="O300" s="40"/>
      <c r="P300" s="40"/>
      <c r="Q300" s="40"/>
      <c r="R300" s="39">
        <v>0</v>
      </c>
      <c r="S300" s="39">
        <v>0</v>
      </c>
      <c r="T300" s="39">
        <v>67</v>
      </c>
      <c r="U300" s="39">
        <v>0</v>
      </c>
      <c r="V300" s="39">
        <v>12</v>
      </c>
      <c r="W300" s="40"/>
      <c r="X300" s="39">
        <v>17</v>
      </c>
      <c r="Y300" s="39">
        <v>0</v>
      </c>
      <c r="Z300" s="39">
        <v>1</v>
      </c>
      <c r="AA300" s="39">
        <v>13</v>
      </c>
      <c r="AB300" s="39">
        <v>0</v>
      </c>
      <c r="AC300" s="39">
        <v>0</v>
      </c>
      <c r="AD300" s="39">
        <v>1</v>
      </c>
      <c r="AE300" s="40"/>
      <c r="AF300" s="39">
        <v>111</v>
      </c>
      <c r="AG300" s="40"/>
      <c r="AH300" s="40"/>
      <c r="AI300" s="40"/>
      <c r="AJ300" s="39">
        <v>0</v>
      </c>
      <c r="AK300" s="40"/>
      <c r="AL300" s="40"/>
      <c r="AM300" s="40"/>
      <c r="AN300" s="39">
        <v>0</v>
      </c>
      <c r="AO300" s="40"/>
      <c r="AP300" s="39">
        <v>29</v>
      </c>
    </row>
    <row r="301" spans="3:42" ht="20.100000000000001" customHeight="1" x14ac:dyDescent="0.2">
      <c r="D301" s="2" t="s">
        <v>233</v>
      </c>
      <c r="E301" s="62"/>
      <c r="F301" s="37">
        <v>69</v>
      </c>
      <c r="G301" s="37"/>
      <c r="H301" s="37"/>
      <c r="I301" s="37"/>
      <c r="J301" s="37">
        <v>85</v>
      </c>
      <c r="K301" s="37">
        <v>8</v>
      </c>
      <c r="L301" s="37">
        <v>0</v>
      </c>
      <c r="M301" s="37"/>
      <c r="N301" s="37">
        <v>93</v>
      </c>
      <c r="O301" s="37"/>
      <c r="P301" s="37"/>
      <c r="Q301" s="37"/>
      <c r="R301" s="37">
        <v>0</v>
      </c>
      <c r="S301" s="37">
        <v>5</v>
      </c>
      <c r="T301" s="37">
        <v>28</v>
      </c>
      <c r="U301" s="37">
        <v>0</v>
      </c>
      <c r="V301" s="37">
        <v>0</v>
      </c>
      <c r="W301" s="37"/>
      <c r="X301" s="37">
        <v>27</v>
      </c>
      <c r="Y301" s="37">
        <v>0</v>
      </c>
      <c r="Z301" s="37">
        <v>0</v>
      </c>
      <c r="AA301" s="37">
        <v>26</v>
      </c>
      <c r="AB301" s="37">
        <v>0</v>
      </c>
      <c r="AC301" s="37">
        <v>0</v>
      </c>
      <c r="AD301" s="37">
        <v>7</v>
      </c>
      <c r="AE301" s="37"/>
      <c r="AF301" s="37">
        <v>93</v>
      </c>
      <c r="AG301" s="37"/>
      <c r="AH301" s="37"/>
      <c r="AI301" s="37"/>
      <c r="AJ301" s="37">
        <v>0</v>
      </c>
      <c r="AK301" s="37"/>
      <c r="AL301" s="37"/>
      <c r="AM301" s="37"/>
      <c r="AN301" s="37">
        <v>0</v>
      </c>
      <c r="AO301" s="37"/>
      <c r="AP301" s="37">
        <v>69</v>
      </c>
    </row>
    <row r="302" spans="3:42" ht="20.100000000000001" customHeight="1" x14ac:dyDescent="0.2">
      <c r="D302" s="38" t="s">
        <v>234</v>
      </c>
      <c r="E302" s="62"/>
      <c r="F302" s="39">
        <v>80</v>
      </c>
      <c r="G302" s="40"/>
      <c r="H302" s="40"/>
      <c r="I302" s="40"/>
      <c r="J302" s="39">
        <v>82</v>
      </c>
      <c r="K302" s="39">
        <v>1</v>
      </c>
      <c r="L302" s="39">
        <v>0</v>
      </c>
      <c r="M302" s="40"/>
      <c r="N302" s="39">
        <v>83</v>
      </c>
      <c r="O302" s="40"/>
      <c r="P302" s="40"/>
      <c r="Q302" s="40"/>
      <c r="R302" s="39">
        <v>0</v>
      </c>
      <c r="S302" s="39">
        <v>6</v>
      </c>
      <c r="T302" s="39">
        <v>25</v>
      </c>
      <c r="U302" s="39">
        <v>0</v>
      </c>
      <c r="V302" s="39">
        <v>0</v>
      </c>
      <c r="W302" s="40"/>
      <c r="X302" s="39">
        <v>20</v>
      </c>
      <c r="Y302" s="39">
        <v>0</v>
      </c>
      <c r="Z302" s="39">
        <v>1</v>
      </c>
      <c r="AA302" s="39">
        <v>26</v>
      </c>
      <c r="AB302" s="39">
        <v>0</v>
      </c>
      <c r="AC302" s="39">
        <v>0</v>
      </c>
      <c r="AD302" s="39">
        <v>3</v>
      </c>
      <c r="AE302" s="40"/>
      <c r="AF302" s="39">
        <v>81</v>
      </c>
      <c r="AG302" s="40"/>
      <c r="AH302" s="40"/>
      <c r="AI302" s="40"/>
      <c r="AJ302" s="39">
        <v>0</v>
      </c>
      <c r="AK302" s="40"/>
      <c r="AL302" s="40"/>
      <c r="AM302" s="40"/>
      <c r="AN302" s="39">
        <v>0</v>
      </c>
      <c r="AO302" s="40"/>
      <c r="AP302" s="39">
        <v>82</v>
      </c>
    </row>
    <row r="303" spans="3:42" ht="20.100000000000001" customHeight="1" x14ac:dyDescent="0.2">
      <c r="D303" s="2" t="s">
        <v>235</v>
      </c>
      <c r="E303" s="62"/>
      <c r="F303" s="37">
        <v>105</v>
      </c>
      <c r="G303" s="37"/>
      <c r="H303" s="37"/>
      <c r="I303" s="37"/>
      <c r="J303" s="37">
        <v>101</v>
      </c>
      <c r="K303" s="37">
        <v>1</v>
      </c>
      <c r="L303" s="37">
        <v>0</v>
      </c>
      <c r="M303" s="37"/>
      <c r="N303" s="37">
        <v>102</v>
      </c>
      <c r="O303" s="37"/>
      <c r="P303" s="37"/>
      <c r="Q303" s="37"/>
      <c r="R303" s="37">
        <v>0</v>
      </c>
      <c r="S303" s="37">
        <v>0</v>
      </c>
      <c r="T303" s="37">
        <v>37</v>
      </c>
      <c r="U303" s="37">
        <v>0</v>
      </c>
      <c r="V303" s="37">
        <v>6</v>
      </c>
      <c r="W303" s="37"/>
      <c r="X303" s="37">
        <v>31</v>
      </c>
      <c r="Y303" s="37">
        <v>0</v>
      </c>
      <c r="Z303" s="37">
        <v>0</v>
      </c>
      <c r="AA303" s="37">
        <v>26</v>
      </c>
      <c r="AB303" s="37">
        <v>0</v>
      </c>
      <c r="AC303" s="37">
        <v>0</v>
      </c>
      <c r="AD303" s="37">
        <v>5</v>
      </c>
      <c r="AE303" s="37"/>
      <c r="AF303" s="37">
        <v>105</v>
      </c>
      <c r="AG303" s="37"/>
      <c r="AH303" s="37"/>
      <c r="AI303" s="37"/>
      <c r="AJ303" s="37">
        <v>0</v>
      </c>
      <c r="AK303" s="37"/>
      <c r="AL303" s="37"/>
      <c r="AM303" s="37"/>
      <c r="AN303" s="37">
        <v>0</v>
      </c>
      <c r="AO303" s="37"/>
      <c r="AP303" s="37">
        <v>102</v>
      </c>
    </row>
    <row r="304" spans="3:42" ht="20.100000000000001" customHeight="1" x14ac:dyDescent="0.2">
      <c r="E304" s="6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row>
    <row r="305" spans="1:42" s="1" customFormat="1" ht="20.100000000000001" customHeight="1" x14ac:dyDescent="0.2">
      <c r="A305" s="3"/>
      <c r="B305" s="6"/>
      <c r="C305" s="42" t="s">
        <v>180</v>
      </c>
      <c r="D305" s="42"/>
      <c r="E305" s="62"/>
      <c r="F305" s="44">
        <v>784</v>
      </c>
      <c r="G305" s="45"/>
      <c r="H305" s="45"/>
      <c r="I305" s="45"/>
      <c r="J305" s="44">
        <v>944</v>
      </c>
      <c r="K305" s="44">
        <v>32</v>
      </c>
      <c r="L305" s="44">
        <v>7</v>
      </c>
      <c r="M305" s="45"/>
      <c r="N305" s="44">
        <v>983</v>
      </c>
      <c r="O305" s="45"/>
      <c r="P305" s="45"/>
      <c r="Q305" s="45"/>
      <c r="R305" s="44">
        <v>1</v>
      </c>
      <c r="S305" s="44">
        <v>30</v>
      </c>
      <c r="T305" s="44">
        <v>467</v>
      </c>
      <c r="U305" s="44">
        <v>5</v>
      </c>
      <c r="V305" s="44">
        <v>50</v>
      </c>
      <c r="W305" s="45"/>
      <c r="X305" s="44">
        <v>187</v>
      </c>
      <c r="Y305" s="44">
        <v>3</v>
      </c>
      <c r="Z305" s="44">
        <v>12</v>
      </c>
      <c r="AA305" s="44">
        <v>251</v>
      </c>
      <c r="AB305" s="44">
        <v>0</v>
      </c>
      <c r="AC305" s="44">
        <v>0</v>
      </c>
      <c r="AD305" s="44">
        <v>43</v>
      </c>
      <c r="AE305" s="45"/>
      <c r="AF305" s="44">
        <v>1049</v>
      </c>
      <c r="AG305" s="45"/>
      <c r="AH305" s="45"/>
      <c r="AI305" s="45"/>
      <c r="AJ305" s="44">
        <v>0</v>
      </c>
      <c r="AK305" s="45"/>
      <c r="AL305" s="45"/>
      <c r="AM305" s="45"/>
      <c r="AN305" s="44">
        <v>0</v>
      </c>
      <c r="AO305" s="45"/>
      <c r="AP305" s="44">
        <v>718</v>
      </c>
    </row>
    <row r="306" spans="1:42" s="1" customFormat="1" ht="20.100000000000001" customHeight="1" x14ac:dyDescent="0.2">
      <c r="A306" s="3"/>
      <c r="B306" s="6"/>
      <c r="C306" s="3"/>
      <c r="D306" s="3"/>
      <c r="E306" s="62"/>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row>
    <row r="307" spans="1:42" s="1" customFormat="1" ht="20.100000000000001" customHeight="1" x14ac:dyDescent="0.2">
      <c r="A307" s="3"/>
      <c r="B307" s="6"/>
      <c r="C307" s="3" t="s">
        <v>236</v>
      </c>
      <c r="D307" s="3"/>
      <c r="E307" s="62"/>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row>
    <row r="308" spans="1:42" ht="20.100000000000001" customHeight="1" x14ac:dyDescent="0.2">
      <c r="D308" s="2" t="s">
        <v>237</v>
      </c>
      <c r="E308" s="62"/>
      <c r="F308" s="37">
        <v>0</v>
      </c>
      <c r="G308" s="37"/>
      <c r="H308" s="37"/>
      <c r="I308" s="37"/>
      <c r="J308" s="37">
        <v>0</v>
      </c>
      <c r="K308" s="37">
        <v>0</v>
      </c>
      <c r="L308" s="37">
        <v>0</v>
      </c>
      <c r="M308" s="37"/>
      <c r="N308" s="37">
        <v>0</v>
      </c>
      <c r="O308" s="37"/>
      <c r="P308" s="37"/>
      <c r="Q308" s="37"/>
      <c r="R308" s="37">
        <v>0</v>
      </c>
      <c r="S308" s="37">
        <v>0</v>
      </c>
      <c r="T308" s="37">
        <v>0</v>
      </c>
      <c r="U308" s="37">
        <v>0</v>
      </c>
      <c r="V308" s="37">
        <v>0</v>
      </c>
      <c r="W308" s="37"/>
      <c r="X308" s="37">
        <v>0</v>
      </c>
      <c r="Y308" s="37">
        <v>0</v>
      </c>
      <c r="Z308" s="37">
        <v>0</v>
      </c>
      <c r="AA308" s="37">
        <v>0</v>
      </c>
      <c r="AB308" s="37">
        <v>0</v>
      </c>
      <c r="AC308" s="37">
        <v>0</v>
      </c>
      <c r="AD308" s="37">
        <v>0</v>
      </c>
      <c r="AE308" s="37"/>
      <c r="AF308" s="37">
        <v>0</v>
      </c>
      <c r="AG308" s="37"/>
      <c r="AH308" s="37"/>
      <c r="AI308" s="37"/>
      <c r="AJ308" s="37">
        <v>0</v>
      </c>
      <c r="AK308" s="37"/>
      <c r="AL308" s="37"/>
      <c r="AM308" s="37"/>
      <c r="AN308" s="37">
        <v>0</v>
      </c>
      <c r="AO308" s="37"/>
      <c r="AP308" s="37">
        <v>0</v>
      </c>
    </row>
    <row r="309" spans="1:42" ht="20.100000000000001" customHeight="1" x14ac:dyDescent="0.2">
      <c r="D309" s="38" t="s">
        <v>238</v>
      </c>
      <c r="E309" s="62"/>
      <c r="F309" s="39">
        <v>0</v>
      </c>
      <c r="G309" s="40"/>
      <c r="H309" s="40"/>
      <c r="I309" s="40"/>
      <c r="J309" s="39">
        <v>0</v>
      </c>
      <c r="K309" s="39">
        <v>0</v>
      </c>
      <c r="L309" s="39">
        <v>0</v>
      </c>
      <c r="M309" s="40"/>
      <c r="N309" s="39">
        <v>0</v>
      </c>
      <c r="O309" s="40"/>
      <c r="P309" s="40"/>
      <c r="Q309" s="40"/>
      <c r="R309" s="39">
        <v>0</v>
      </c>
      <c r="S309" s="39">
        <v>0</v>
      </c>
      <c r="T309" s="39">
        <v>0</v>
      </c>
      <c r="U309" s="39">
        <v>0</v>
      </c>
      <c r="V309" s="39">
        <v>0</v>
      </c>
      <c r="W309" s="40"/>
      <c r="X309" s="39">
        <v>0</v>
      </c>
      <c r="Y309" s="39">
        <v>0</v>
      </c>
      <c r="Z309" s="39">
        <v>0</v>
      </c>
      <c r="AA309" s="39">
        <v>0</v>
      </c>
      <c r="AB309" s="39">
        <v>0</v>
      </c>
      <c r="AC309" s="39">
        <v>0</v>
      </c>
      <c r="AD309" s="39">
        <v>0</v>
      </c>
      <c r="AE309" s="40"/>
      <c r="AF309" s="39">
        <v>0</v>
      </c>
      <c r="AG309" s="40"/>
      <c r="AH309" s="40"/>
      <c r="AI309" s="40"/>
      <c r="AJ309" s="39">
        <v>0</v>
      </c>
      <c r="AK309" s="40"/>
      <c r="AL309" s="40"/>
      <c r="AM309" s="40"/>
      <c r="AN309" s="39">
        <v>0</v>
      </c>
      <c r="AO309" s="40"/>
      <c r="AP309" s="39">
        <v>0</v>
      </c>
    </row>
    <row r="310" spans="1:42" ht="20.100000000000001" customHeight="1" x14ac:dyDescent="0.2">
      <c r="D310" s="2" t="s">
        <v>239</v>
      </c>
      <c r="E310" s="62"/>
      <c r="F310" s="37">
        <v>0</v>
      </c>
      <c r="G310" s="37"/>
      <c r="H310" s="37"/>
      <c r="I310" s="37"/>
      <c r="J310" s="37">
        <v>0</v>
      </c>
      <c r="K310" s="37">
        <v>0</v>
      </c>
      <c r="L310" s="37">
        <v>0</v>
      </c>
      <c r="M310" s="37"/>
      <c r="N310" s="37">
        <v>0</v>
      </c>
      <c r="O310" s="37"/>
      <c r="P310" s="37"/>
      <c r="Q310" s="37"/>
      <c r="R310" s="37">
        <v>0</v>
      </c>
      <c r="S310" s="37">
        <v>0</v>
      </c>
      <c r="T310" s="37">
        <v>0</v>
      </c>
      <c r="U310" s="37">
        <v>0</v>
      </c>
      <c r="V310" s="37">
        <v>0</v>
      </c>
      <c r="W310" s="37"/>
      <c r="X310" s="37">
        <v>0</v>
      </c>
      <c r="Y310" s="37">
        <v>0</v>
      </c>
      <c r="Z310" s="37">
        <v>0</v>
      </c>
      <c r="AA310" s="37">
        <v>0</v>
      </c>
      <c r="AB310" s="37">
        <v>0</v>
      </c>
      <c r="AC310" s="37">
        <v>0</v>
      </c>
      <c r="AD310" s="37">
        <v>0</v>
      </c>
      <c r="AE310" s="37"/>
      <c r="AF310" s="37">
        <v>0</v>
      </c>
      <c r="AG310" s="37"/>
      <c r="AH310" s="37"/>
      <c r="AI310" s="37"/>
      <c r="AJ310" s="37">
        <v>0</v>
      </c>
      <c r="AK310" s="37"/>
      <c r="AL310" s="37"/>
      <c r="AM310" s="37"/>
      <c r="AN310" s="37">
        <v>0</v>
      </c>
      <c r="AO310" s="37"/>
      <c r="AP310" s="37">
        <v>0</v>
      </c>
    </row>
    <row r="311" spans="1:42" ht="20.100000000000001" customHeight="1" x14ac:dyDescent="0.2">
      <c r="D311" s="38" t="s">
        <v>240</v>
      </c>
      <c r="E311" s="62"/>
      <c r="F311" s="39">
        <v>0</v>
      </c>
      <c r="G311" s="40"/>
      <c r="H311" s="40"/>
      <c r="I311" s="40"/>
      <c r="J311" s="39">
        <v>0</v>
      </c>
      <c r="K311" s="39">
        <v>0</v>
      </c>
      <c r="L311" s="39">
        <v>0</v>
      </c>
      <c r="M311" s="40"/>
      <c r="N311" s="39">
        <v>0</v>
      </c>
      <c r="O311" s="40"/>
      <c r="P311" s="40"/>
      <c r="Q311" s="40"/>
      <c r="R311" s="39">
        <v>0</v>
      </c>
      <c r="S311" s="39">
        <v>0</v>
      </c>
      <c r="T311" s="39">
        <v>0</v>
      </c>
      <c r="U311" s="39">
        <v>0</v>
      </c>
      <c r="V311" s="39">
        <v>0</v>
      </c>
      <c r="W311" s="40"/>
      <c r="X311" s="39">
        <v>0</v>
      </c>
      <c r="Y311" s="39">
        <v>0</v>
      </c>
      <c r="Z311" s="39">
        <v>0</v>
      </c>
      <c r="AA311" s="39">
        <v>0</v>
      </c>
      <c r="AB311" s="39">
        <v>0</v>
      </c>
      <c r="AC311" s="39">
        <v>0</v>
      </c>
      <c r="AD311" s="39">
        <v>0</v>
      </c>
      <c r="AE311" s="40"/>
      <c r="AF311" s="39">
        <v>0</v>
      </c>
      <c r="AG311" s="40"/>
      <c r="AH311" s="40"/>
      <c r="AI311" s="40"/>
      <c r="AJ311" s="39">
        <v>0</v>
      </c>
      <c r="AK311" s="40"/>
      <c r="AL311" s="40"/>
      <c r="AM311" s="40"/>
      <c r="AN311" s="39">
        <v>0</v>
      </c>
      <c r="AO311" s="40"/>
      <c r="AP311" s="39">
        <v>0</v>
      </c>
    </row>
    <row r="312" spans="1:42" s="1" customFormat="1" ht="20.100000000000001" customHeight="1" x14ac:dyDescent="0.2">
      <c r="A312" s="3"/>
      <c r="B312" s="6"/>
      <c r="C312" s="3"/>
      <c r="D312" s="3"/>
      <c r="E312" s="62"/>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row>
    <row r="313" spans="1:42" s="1" customFormat="1" ht="20.100000000000001" customHeight="1" x14ac:dyDescent="0.2">
      <c r="A313" s="3"/>
      <c r="B313" s="6"/>
      <c r="C313" s="42" t="s">
        <v>241</v>
      </c>
      <c r="D313" s="42"/>
      <c r="E313" s="62"/>
      <c r="F313" s="44">
        <v>0</v>
      </c>
      <c r="G313" s="45"/>
      <c r="H313" s="45"/>
      <c r="I313" s="45"/>
      <c r="J313" s="44">
        <v>0</v>
      </c>
      <c r="K313" s="44">
        <v>0</v>
      </c>
      <c r="L313" s="44">
        <v>0</v>
      </c>
      <c r="M313" s="45"/>
      <c r="N313" s="44">
        <v>0</v>
      </c>
      <c r="O313" s="45"/>
      <c r="P313" s="45"/>
      <c r="Q313" s="45"/>
      <c r="R313" s="44">
        <v>0</v>
      </c>
      <c r="S313" s="44">
        <v>0</v>
      </c>
      <c r="T313" s="44">
        <v>0</v>
      </c>
      <c r="U313" s="44">
        <v>0</v>
      </c>
      <c r="V313" s="44">
        <v>0</v>
      </c>
      <c r="W313" s="45"/>
      <c r="X313" s="44">
        <v>0</v>
      </c>
      <c r="Y313" s="44">
        <v>0</v>
      </c>
      <c r="Z313" s="44">
        <v>0</v>
      </c>
      <c r="AA313" s="44">
        <v>0</v>
      </c>
      <c r="AB313" s="44">
        <v>0</v>
      </c>
      <c r="AC313" s="44">
        <v>0</v>
      </c>
      <c r="AD313" s="44">
        <v>0</v>
      </c>
      <c r="AE313" s="45"/>
      <c r="AF313" s="44">
        <v>0</v>
      </c>
      <c r="AG313" s="45"/>
      <c r="AH313" s="45"/>
      <c r="AI313" s="45"/>
      <c r="AJ313" s="44">
        <v>0</v>
      </c>
      <c r="AK313" s="45"/>
      <c r="AL313" s="45"/>
      <c r="AM313" s="45"/>
      <c r="AN313" s="44">
        <v>0</v>
      </c>
      <c r="AO313" s="45"/>
      <c r="AP313" s="44">
        <v>0</v>
      </c>
    </row>
    <row r="314" spans="1:42" s="1" customFormat="1" ht="20.100000000000001" customHeight="1" x14ac:dyDescent="0.2">
      <c r="A314" s="3"/>
      <c r="B314" s="6"/>
      <c r="C314" s="3"/>
      <c r="D314" s="3"/>
      <c r="E314" s="62"/>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row>
    <row r="315" spans="1:42" s="1" customFormat="1" ht="20.100000000000001" customHeight="1" x14ac:dyDescent="0.25">
      <c r="A315" s="3"/>
      <c r="B315" s="49" t="s">
        <v>242</v>
      </c>
      <c r="C315" s="50"/>
      <c r="D315" s="50"/>
      <c r="E315" s="62"/>
      <c r="F315" s="51">
        <v>942</v>
      </c>
      <c r="G315" s="52"/>
      <c r="H315" s="52"/>
      <c r="I315" s="52"/>
      <c r="J315" s="51">
        <v>2636</v>
      </c>
      <c r="K315" s="51">
        <v>63</v>
      </c>
      <c r="L315" s="51">
        <v>18</v>
      </c>
      <c r="M315" s="52"/>
      <c r="N315" s="51">
        <v>2717</v>
      </c>
      <c r="O315" s="52"/>
      <c r="P315" s="52"/>
      <c r="Q315" s="52"/>
      <c r="R315" s="51">
        <v>6</v>
      </c>
      <c r="S315" s="51">
        <v>60</v>
      </c>
      <c r="T315" s="51">
        <v>1044</v>
      </c>
      <c r="U315" s="51">
        <v>95</v>
      </c>
      <c r="V315" s="51">
        <v>129</v>
      </c>
      <c r="W315" s="52"/>
      <c r="X315" s="51">
        <v>527</v>
      </c>
      <c r="Y315" s="51">
        <v>3</v>
      </c>
      <c r="Z315" s="51">
        <v>27</v>
      </c>
      <c r="AA315" s="51">
        <v>494</v>
      </c>
      <c r="AB315" s="51">
        <v>1</v>
      </c>
      <c r="AC315" s="51">
        <v>0</v>
      </c>
      <c r="AD315" s="51">
        <v>159</v>
      </c>
      <c r="AE315" s="52"/>
      <c r="AF315" s="51">
        <v>2545</v>
      </c>
      <c r="AG315" s="52"/>
      <c r="AH315" s="52"/>
      <c r="AI315" s="52"/>
      <c r="AJ315" s="51">
        <v>1072</v>
      </c>
      <c r="AK315" s="52"/>
      <c r="AL315" s="52"/>
      <c r="AM315" s="52"/>
      <c r="AN315" s="51">
        <v>676</v>
      </c>
      <c r="AO315" s="52"/>
      <c r="AP315" s="51">
        <v>718</v>
      </c>
    </row>
    <row r="316" spans="1:42" ht="20.100000000000001" customHeight="1" x14ac:dyDescent="0.2">
      <c r="E316" s="6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row>
    <row r="317" spans="1:42" ht="20.100000000000001" customHeight="1" x14ac:dyDescent="0.2">
      <c r="B317" s="6" t="s">
        <v>243</v>
      </c>
      <c r="E317" s="62"/>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row>
    <row r="318" spans="1:42" ht="20.100000000000001" customHeight="1" x14ac:dyDescent="0.2">
      <c r="C318" s="3" t="s">
        <v>0</v>
      </c>
      <c r="E318" s="62"/>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row>
    <row r="319" spans="1:42" ht="20.100000000000001" customHeight="1" x14ac:dyDescent="0.2">
      <c r="D319" s="2" t="s">
        <v>124</v>
      </c>
      <c r="E319" s="62"/>
      <c r="F319" s="37">
        <v>0</v>
      </c>
      <c r="G319" s="37"/>
      <c r="H319" s="37"/>
      <c r="I319" s="37"/>
      <c r="J319" s="37">
        <v>0</v>
      </c>
      <c r="K319" s="37">
        <v>0</v>
      </c>
      <c r="L319" s="37">
        <v>0</v>
      </c>
      <c r="M319" s="37"/>
      <c r="N319" s="37">
        <v>0</v>
      </c>
      <c r="O319" s="37"/>
      <c r="P319" s="37"/>
      <c r="Q319" s="37"/>
      <c r="R319" s="37">
        <v>0</v>
      </c>
      <c r="S319" s="37">
        <v>0</v>
      </c>
      <c r="T319" s="37">
        <v>0</v>
      </c>
      <c r="U319" s="37">
        <v>0</v>
      </c>
      <c r="V319" s="37">
        <v>0</v>
      </c>
      <c r="W319" s="37"/>
      <c r="X319" s="37">
        <v>0</v>
      </c>
      <c r="Y319" s="37">
        <v>0</v>
      </c>
      <c r="Z319" s="37">
        <v>0</v>
      </c>
      <c r="AA319" s="37">
        <v>0</v>
      </c>
      <c r="AB319" s="37">
        <v>0</v>
      </c>
      <c r="AC319" s="37">
        <v>0</v>
      </c>
      <c r="AD319" s="37">
        <v>0</v>
      </c>
      <c r="AE319" s="37"/>
      <c r="AF319" s="37">
        <v>0</v>
      </c>
      <c r="AG319" s="37"/>
      <c r="AH319" s="37"/>
      <c r="AI319" s="37"/>
      <c r="AJ319" s="37">
        <v>0</v>
      </c>
      <c r="AK319" s="37"/>
      <c r="AL319" s="37"/>
      <c r="AM319" s="37"/>
      <c r="AN319" s="37">
        <v>0</v>
      </c>
      <c r="AO319" s="37"/>
      <c r="AP319" s="37">
        <v>0</v>
      </c>
    </row>
    <row r="320" spans="1:42" ht="20.100000000000001" customHeight="1" x14ac:dyDescent="0.2">
      <c r="D320" s="38" t="s">
        <v>173</v>
      </c>
      <c r="E320" s="62"/>
      <c r="F320" s="39">
        <v>0</v>
      </c>
      <c r="G320" s="40"/>
      <c r="H320" s="40"/>
      <c r="I320" s="40"/>
      <c r="J320" s="39">
        <v>0</v>
      </c>
      <c r="K320" s="39">
        <v>0</v>
      </c>
      <c r="L320" s="39">
        <v>0</v>
      </c>
      <c r="M320" s="40"/>
      <c r="N320" s="39">
        <v>0</v>
      </c>
      <c r="O320" s="40"/>
      <c r="P320" s="40"/>
      <c r="Q320" s="40"/>
      <c r="R320" s="39">
        <v>0</v>
      </c>
      <c r="S320" s="39">
        <v>0</v>
      </c>
      <c r="T320" s="39">
        <v>0</v>
      </c>
      <c r="U320" s="39">
        <v>0</v>
      </c>
      <c r="V320" s="39">
        <v>0</v>
      </c>
      <c r="W320" s="40"/>
      <c r="X320" s="39">
        <v>0</v>
      </c>
      <c r="Y320" s="39">
        <v>0</v>
      </c>
      <c r="Z320" s="39">
        <v>0</v>
      </c>
      <c r="AA320" s="39">
        <v>0</v>
      </c>
      <c r="AB320" s="39">
        <v>0</v>
      </c>
      <c r="AC320" s="39">
        <v>0</v>
      </c>
      <c r="AD320" s="39">
        <v>0</v>
      </c>
      <c r="AE320" s="40"/>
      <c r="AF320" s="39">
        <v>0</v>
      </c>
      <c r="AG320" s="40"/>
      <c r="AH320" s="40"/>
      <c r="AI320" s="40"/>
      <c r="AJ320" s="39">
        <v>0</v>
      </c>
      <c r="AK320" s="40"/>
      <c r="AL320" s="40"/>
      <c r="AM320" s="40"/>
      <c r="AN320" s="39">
        <v>0</v>
      </c>
      <c r="AO320" s="40"/>
      <c r="AP320" s="39">
        <v>0</v>
      </c>
    </row>
    <row r="321" spans="3:42" ht="20.100000000000001" customHeight="1" x14ac:dyDescent="0.2">
      <c r="D321" s="41"/>
      <c r="E321" s="62"/>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row>
    <row r="322" spans="3:42" ht="20.100000000000001" customHeight="1" x14ac:dyDescent="0.2">
      <c r="C322" s="42" t="s">
        <v>122</v>
      </c>
      <c r="D322" s="42"/>
      <c r="E322" s="62"/>
      <c r="F322" s="44">
        <v>0</v>
      </c>
      <c r="G322" s="45"/>
      <c r="H322" s="45"/>
      <c r="I322" s="45"/>
      <c r="J322" s="44">
        <v>0</v>
      </c>
      <c r="K322" s="44">
        <v>0</v>
      </c>
      <c r="L322" s="44">
        <v>0</v>
      </c>
      <c r="M322" s="45"/>
      <c r="N322" s="44">
        <v>0</v>
      </c>
      <c r="O322" s="45"/>
      <c r="P322" s="45"/>
      <c r="Q322" s="45"/>
      <c r="R322" s="44">
        <v>0</v>
      </c>
      <c r="S322" s="44">
        <v>0</v>
      </c>
      <c r="T322" s="44">
        <v>0</v>
      </c>
      <c r="U322" s="44">
        <v>0</v>
      </c>
      <c r="V322" s="44">
        <v>0</v>
      </c>
      <c r="W322" s="45"/>
      <c r="X322" s="44">
        <v>0</v>
      </c>
      <c r="Y322" s="44">
        <v>0</v>
      </c>
      <c r="Z322" s="44">
        <v>0</v>
      </c>
      <c r="AA322" s="44">
        <v>0</v>
      </c>
      <c r="AB322" s="44">
        <v>0</v>
      </c>
      <c r="AC322" s="44">
        <v>0</v>
      </c>
      <c r="AD322" s="44">
        <v>0</v>
      </c>
      <c r="AE322" s="45"/>
      <c r="AF322" s="44">
        <v>0</v>
      </c>
      <c r="AG322" s="45"/>
      <c r="AH322" s="45"/>
      <c r="AI322" s="45"/>
      <c r="AJ322" s="44">
        <v>0</v>
      </c>
      <c r="AK322" s="45"/>
      <c r="AL322" s="45"/>
      <c r="AM322" s="45"/>
      <c r="AN322" s="44">
        <v>0</v>
      </c>
      <c r="AO322" s="45"/>
      <c r="AP322" s="44">
        <v>0</v>
      </c>
    </row>
    <row r="323" spans="3:42" ht="20.100000000000001" customHeight="1" x14ac:dyDescent="0.2">
      <c r="E323" s="6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row>
    <row r="324" spans="3:42" ht="20.100000000000001" customHeight="1" x14ac:dyDescent="0.2">
      <c r="C324" s="3" t="s">
        <v>172</v>
      </c>
      <c r="E324" s="62"/>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row>
    <row r="325" spans="3:42" ht="20.100000000000001" customHeight="1" x14ac:dyDescent="0.2">
      <c r="D325" s="2" t="s">
        <v>124</v>
      </c>
      <c r="E325" s="62"/>
      <c r="F325" s="37">
        <v>99</v>
      </c>
      <c r="G325" s="37"/>
      <c r="H325" s="37"/>
      <c r="I325" s="37"/>
      <c r="J325" s="37">
        <v>145</v>
      </c>
      <c r="K325" s="37">
        <v>4</v>
      </c>
      <c r="L325" s="37">
        <v>0</v>
      </c>
      <c r="M325" s="37"/>
      <c r="N325" s="37">
        <v>149</v>
      </c>
      <c r="O325" s="37"/>
      <c r="P325" s="37"/>
      <c r="Q325" s="37"/>
      <c r="R325" s="37">
        <v>0</v>
      </c>
      <c r="S325" s="37">
        <v>12</v>
      </c>
      <c r="T325" s="37">
        <v>22</v>
      </c>
      <c r="U325" s="37">
        <v>51</v>
      </c>
      <c r="V325" s="37">
        <v>0</v>
      </c>
      <c r="W325" s="37"/>
      <c r="X325" s="37">
        <v>30</v>
      </c>
      <c r="Y325" s="37">
        <v>0</v>
      </c>
      <c r="Z325" s="37">
        <v>2</v>
      </c>
      <c r="AA325" s="37">
        <v>53</v>
      </c>
      <c r="AB325" s="37">
        <v>0</v>
      </c>
      <c r="AC325" s="37">
        <v>0</v>
      </c>
      <c r="AD325" s="37">
        <v>11</v>
      </c>
      <c r="AE325" s="37"/>
      <c r="AF325" s="37">
        <v>181</v>
      </c>
      <c r="AG325" s="37"/>
      <c r="AH325" s="37"/>
      <c r="AI325" s="37"/>
      <c r="AJ325" s="37">
        <v>67</v>
      </c>
      <c r="AK325" s="37"/>
      <c r="AL325" s="37"/>
      <c r="AM325" s="37"/>
      <c r="AN325" s="37">
        <v>0</v>
      </c>
      <c r="AO325" s="37"/>
      <c r="AP325" s="37">
        <v>0</v>
      </c>
    </row>
    <row r="326" spans="3:42" ht="20.100000000000001" customHeight="1" x14ac:dyDescent="0.2">
      <c r="D326" s="38" t="s">
        <v>173</v>
      </c>
      <c r="E326" s="62"/>
      <c r="F326" s="39">
        <v>86</v>
      </c>
      <c r="G326" s="40"/>
      <c r="H326" s="40"/>
      <c r="I326" s="40"/>
      <c r="J326" s="39">
        <v>145</v>
      </c>
      <c r="K326" s="39">
        <v>2</v>
      </c>
      <c r="L326" s="39">
        <v>0</v>
      </c>
      <c r="M326" s="40"/>
      <c r="N326" s="39">
        <v>147</v>
      </c>
      <c r="O326" s="40"/>
      <c r="P326" s="40"/>
      <c r="Q326" s="40"/>
      <c r="R326" s="39">
        <v>0</v>
      </c>
      <c r="S326" s="39">
        <v>4</v>
      </c>
      <c r="T326" s="39">
        <v>63</v>
      </c>
      <c r="U326" s="39">
        <v>2</v>
      </c>
      <c r="V326" s="39">
        <v>0</v>
      </c>
      <c r="W326" s="40"/>
      <c r="X326" s="39">
        <v>28</v>
      </c>
      <c r="Y326" s="39">
        <v>2</v>
      </c>
      <c r="Z326" s="39">
        <v>5</v>
      </c>
      <c r="AA326" s="39">
        <v>74</v>
      </c>
      <c r="AB326" s="39">
        <v>0</v>
      </c>
      <c r="AC326" s="39">
        <v>0</v>
      </c>
      <c r="AD326" s="39">
        <v>2</v>
      </c>
      <c r="AE326" s="40"/>
      <c r="AF326" s="39">
        <v>180</v>
      </c>
      <c r="AG326" s="40"/>
      <c r="AH326" s="40"/>
      <c r="AI326" s="40"/>
      <c r="AJ326" s="39">
        <v>53</v>
      </c>
      <c r="AK326" s="40"/>
      <c r="AL326" s="40"/>
      <c r="AM326" s="40"/>
      <c r="AN326" s="39">
        <v>0</v>
      </c>
      <c r="AO326" s="40"/>
      <c r="AP326" s="39">
        <v>0</v>
      </c>
    </row>
    <row r="327" spans="3:42" ht="20.100000000000001" customHeight="1" x14ac:dyDescent="0.2">
      <c r="D327" s="2" t="s">
        <v>113</v>
      </c>
      <c r="E327" s="62"/>
      <c r="F327" s="37">
        <v>156</v>
      </c>
      <c r="G327" s="37"/>
      <c r="H327" s="37"/>
      <c r="I327" s="37"/>
      <c r="J327" s="37">
        <v>211</v>
      </c>
      <c r="K327" s="37">
        <v>10</v>
      </c>
      <c r="L327" s="37">
        <v>1</v>
      </c>
      <c r="M327" s="37"/>
      <c r="N327" s="37">
        <v>222</v>
      </c>
      <c r="O327" s="37"/>
      <c r="P327" s="37"/>
      <c r="Q327" s="37"/>
      <c r="R327" s="37">
        <v>2</v>
      </c>
      <c r="S327" s="37">
        <v>10</v>
      </c>
      <c r="T327" s="37">
        <v>60</v>
      </c>
      <c r="U327" s="37">
        <v>3</v>
      </c>
      <c r="V327" s="37">
        <v>27</v>
      </c>
      <c r="W327" s="37"/>
      <c r="X327" s="37">
        <v>72</v>
      </c>
      <c r="Y327" s="37">
        <v>0</v>
      </c>
      <c r="Z327" s="37">
        <v>11</v>
      </c>
      <c r="AA327" s="37">
        <v>113</v>
      </c>
      <c r="AB327" s="37">
        <v>0</v>
      </c>
      <c r="AC327" s="37">
        <v>0</v>
      </c>
      <c r="AD327" s="37">
        <v>25</v>
      </c>
      <c r="AE327" s="37"/>
      <c r="AF327" s="37">
        <v>323</v>
      </c>
      <c r="AG327" s="37"/>
      <c r="AH327" s="37"/>
      <c r="AI327" s="37"/>
      <c r="AJ327" s="37">
        <v>55</v>
      </c>
      <c r="AK327" s="37"/>
      <c r="AL327" s="37"/>
      <c r="AM327" s="37"/>
      <c r="AN327" s="37">
        <v>0</v>
      </c>
      <c r="AO327" s="37"/>
      <c r="AP327" s="37">
        <v>0</v>
      </c>
    </row>
    <row r="328" spans="3:42" ht="20.100000000000001" customHeight="1" x14ac:dyDescent="0.2">
      <c r="D328" s="38" t="s">
        <v>101</v>
      </c>
      <c r="E328" s="62"/>
      <c r="F328" s="39">
        <v>187</v>
      </c>
      <c r="G328" s="40"/>
      <c r="H328" s="40"/>
      <c r="I328" s="40"/>
      <c r="J328" s="39">
        <v>215</v>
      </c>
      <c r="K328" s="39">
        <v>3</v>
      </c>
      <c r="L328" s="39">
        <v>0</v>
      </c>
      <c r="M328" s="40"/>
      <c r="N328" s="39">
        <v>218</v>
      </c>
      <c r="O328" s="40"/>
      <c r="P328" s="40"/>
      <c r="Q328" s="40"/>
      <c r="R328" s="39">
        <v>0</v>
      </c>
      <c r="S328" s="39">
        <v>0</v>
      </c>
      <c r="T328" s="39">
        <v>51</v>
      </c>
      <c r="U328" s="39">
        <v>10</v>
      </c>
      <c r="V328" s="39">
        <v>27</v>
      </c>
      <c r="W328" s="40"/>
      <c r="X328" s="39">
        <v>58</v>
      </c>
      <c r="Y328" s="39">
        <v>3</v>
      </c>
      <c r="Z328" s="39">
        <v>4</v>
      </c>
      <c r="AA328" s="39">
        <v>141</v>
      </c>
      <c r="AB328" s="39">
        <v>1</v>
      </c>
      <c r="AC328" s="39">
        <v>0</v>
      </c>
      <c r="AD328" s="39">
        <v>11</v>
      </c>
      <c r="AE328" s="40"/>
      <c r="AF328" s="39">
        <v>306</v>
      </c>
      <c r="AG328" s="40"/>
      <c r="AH328" s="40"/>
      <c r="AI328" s="40"/>
      <c r="AJ328" s="39">
        <v>99</v>
      </c>
      <c r="AK328" s="40"/>
      <c r="AL328" s="40"/>
      <c r="AM328" s="40"/>
      <c r="AN328" s="39">
        <v>0</v>
      </c>
      <c r="AO328" s="40"/>
      <c r="AP328" s="39">
        <v>0</v>
      </c>
    </row>
    <row r="329" spans="3:42" ht="20.100000000000001" customHeight="1" x14ac:dyDescent="0.2">
      <c r="D329" s="2" t="s">
        <v>115</v>
      </c>
      <c r="E329" s="62"/>
      <c r="F329" s="37">
        <v>108</v>
      </c>
      <c r="G329" s="37"/>
      <c r="H329" s="37"/>
      <c r="I329" s="37"/>
      <c r="J329" s="37">
        <v>211</v>
      </c>
      <c r="K329" s="37">
        <v>10</v>
      </c>
      <c r="L329" s="37">
        <v>0</v>
      </c>
      <c r="M329" s="37"/>
      <c r="N329" s="37">
        <v>221</v>
      </c>
      <c r="O329" s="37"/>
      <c r="P329" s="37"/>
      <c r="Q329" s="37"/>
      <c r="R329" s="37">
        <v>0</v>
      </c>
      <c r="S329" s="37">
        <v>9</v>
      </c>
      <c r="T329" s="37">
        <v>139</v>
      </c>
      <c r="U329" s="37">
        <v>0</v>
      </c>
      <c r="V329" s="37">
        <v>20</v>
      </c>
      <c r="W329" s="37"/>
      <c r="X329" s="37">
        <v>35</v>
      </c>
      <c r="Y329" s="37">
        <v>0</v>
      </c>
      <c r="Z329" s="37">
        <v>1</v>
      </c>
      <c r="AA329" s="37">
        <v>88</v>
      </c>
      <c r="AB329" s="37">
        <v>0</v>
      </c>
      <c r="AC329" s="37">
        <v>0</v>
      </c>
      <c r="AD329" s="37">
        <v>5</v>
      </c>
      <c r="AE329" s="37"/>
      <c r="AF329" s="37">
        <v>297</v>
      </c>
      <c r="AG329" s="37"/>
      <c r="AH329" s="37"/>
      <c r="AI329" s="37"/>
      <c r="AJ329" s="37">
        <v>32</v>
      </c>
      <c r="AK329" s="37"/>
      <c r="AL329" s="37"/>
      <c r="AM329" s="37"/>
      <c r="AN329" s="37">
        <v>0</v>
      </c>
      <c r="AO329" s="37"/>
      <c r="AP329" s="37">
        <v>0</v>
      </c>
    </row>
    <row r="330" spans="3:42" ht="20.100000000000001" customHeight="1" x14ac:dyDescent="0.2">
      <c r="D330" s="38" t="s">
        <v>116</v>
      </c>
      <c r="E330" s="62"/>
      <c r="F330" s="39">
        <v>124</v>
      </c>
      <c r="G330" s="40"/>
      <c r="H330" s="40"/>
      <c r="I330" s="40"/>
      <c r="J330" s="39">
        <v>211</v>
      </c>
      <c r="K330" s="39">
        <v>6</v>
      </c>
      <c r="L330" s="39">
        <v>5</v>
      </c>
      <c r="M330" s="40"/>
      <c r="N330" s="39">
        <v>222</v>
      </c>
      <c r="O330" s="40"/>
      <c r="P330" s="40"/>
      <c r="Q330" s="40"/>
      <c r="R330" s="39">
        <v>0</v>
      </c>
      <c r="S330" s="39">
        <v>8</v>
      </c>
      <c r="T330" s="39">
        <v>119</v>
      </c>
      <c r="U330" s="39">
        <v>0</v>
      </c>
      <c r="V330" s="39">
        <v>27</v>
      </c>
      <c r="W330" s="40"/>
      <c r="X330" s="39">
        <v>27</v>
      </c>
      <c r="Y330" s="39">
        <v>1</v>
      </c>
      <c r="Z330" s="39">
        <v>2</v>
      </c>
      <c r="AA330" s="39">
        <v>99</v>
      </c>
      <c r="AB330" s="39">
        <v>0</v>
      </c>
      <c r="AC330" s="39">
        <v>0</v>
      </c>
      <c r="AD330" s="39">
        <v>20</v>
      </c>
      <c r="AE330" s="40"/>
      <c r="AF330" s="39">
        <v>303</v>
      </c>
      <c r="AG330" s="40"/>
      <c r="AH330" s="40"/>
      <c r="AI330" s="40"/>
      <c r="AJ330" s="39">
        <v>43</v>
      </c>
      <c r="AK330" s="40"/>
      <c r="AL330" s="40"/>
      <c r="AM330" s="40"/>
      <c r="AN330" s="39">
        <v>0</v>
      </c>
      <c r="AO330" s="40"/>
      <c r="AP330" s="39">
        <v>0</v>
      </c>
    </row>
    <row r="331" spans="3:42" ht="20.100000000000001" customHeight="1" x14ac:dyDescent="0.2">
      <c r="D331" s="2" t="s">
        <v>117</v>
      </c>
      <c r="E331" s="62"/>
      <c r="F331" s="37">
        <v>58</v>
      </c>
      <c r="G331" s="37"/>
      <c r="H331" s="37"/>
      <c r="I331" s="37"/>
      <c r="J331" s="37">
        <v>97</v>
      </c>
      <c r="K331" s="37">
        <v>2</v>
      </c>
      <c r="L331" s="37">
        <v>0</v>
      </c>
      <c r="M331" s="37"/>
      <c r="N331" s="37">
        <v>99</v>
      </c>
      <c r="O331" s="37"/>
      <c r="P331" s="37"/>
      <c r="Q331" s="37"/>
      <c r="R331" s="37">
        <v>0</v>
      </c>
      <c r="S331" s="37">
        <v>4</v>
      </c>
      <c r="T331" s="37">
        <v>23</v>
      </c>
      <c r="U331" s="37">
        <v>1</v>
      </c>
      <c r="V331" s="37">
        <v>18</v>
      </c>
      <c r="W331" s="37"/>
      <c r="X331" s="37">
        <v>20</v>
      </c>
      <c r="Y331" s="37">
        <v>2</v>
      </c>
      <c r="Z331" s="37">
        <v>0</v>
      </c>
      <c r="AA331" s="37">
        <v>27</v>
      </c>
      <c r="AB331" s="37">
        <v>0</v>
      </c>
      <c r="AC331" s="37">
        <v>0</v>
      </c>
      <c r="AD331" s="37">
        <v>5</v>
      </c>
      <c r="AE331" s="37"/>
      <c r="AF331" s="37">
        <v>100</v>
      </c>
      <c r="AG331" s="37"/>
      <c r="AH331" s="37"/>
      <c r="AI331" s="37"/>
      <c r="AJ331" s="37">
        <v>57</v>
      </c>
      <c r="AK331" s="37"/>
      <c r="AL331" s="37"/>
      <c r="AM331" s="37"/>
      <c r="AN331" s="37">
        <v>0</v>
      </c>
      <c r="AO331" s="37"/>
      <c r="AP331" s="37">
        <v>0</v>
      </c>
    </row>
    <row r="332" spans="3:42" ht="20.100000000000001" customHeight="1" x14ac:dyDescent="0.2">
      <c r="D332" s="38" t="s">
        <v>105</v>
      </c>
      <c r="E332" s="62"/>
      <c r="F332" s="39">
        <v>55</v>
      </c>
      <c r="G332" s="40"/>
      <c r="H332" s="40"/>
      <c r="I332" s="40"/>
      <c r="J332" s="39">
        <v>98</v>
      </c>
      <c r="K332" s="39">
        <v>2</v>
      </c>
      <c r="L332" s="39">
        <v>0</v>
      </c>
      <c r="M332" s="40"/>
      <c r="N332" s="39">
        <v>100</v>
      </c>
      <c r="O332" s="40"/>
      <c r="P332" s="40"/>
      <c r="Q332" s="40"/>
      <c r="R332" s="39">
        <v>10</v>
      </c>
      <c r="S332" s="39">
        <v>8</v>
      </c>
      <c r="T332" s="39">
        <v>7</v>
      </c>
      <c r="U332" s="39">
        <v>1</v>
      </c>
      <c r="V332" s="39">
        <v>4</v>
      </c>
      <c r="W332" s="40"/>
      <c r="X332" s="39">
        <v>11</v>
      </c>
      <c r="Y332" s="39">
        <v>1</v>
      </c>
      <c r="Z332" s="39">
        <v>1</v>
      </c>
      <c r="AA332" s="39">
        <v>35</v>
      </c>
      <c r="AB332" s="39">
        <v>0</v>
      </c>
      <c r="AC332" s="39">
        <v>0</v>
      </c>
      <c r="AD332" s="39">
        <v>7</v>
      </c>
      <c r="AE332" s="40"/>
      <c r="AF332" s="39">
        <v>85</v>
      </c>
      <c r="AG332" s="40"/>
      <c r="AH332" s="40"/>
      <c r="AI332" s="40"/>
      <c r="AJ332" s="39">
        <v>70</v>
      </c>
      <c r="AK332" s="40"/>
      <c r="AL332" s="40"/>
      <c r="AM332" s="40"/>
      <c r="AN332" s="39">
        <v>0</v>
      </c>
      <c r="AO332" s="40"/>
      <c r="AP332" s="39">
        <v>0</v>
      </c>
    </row>
    <row r="333" spans="3:42" ht="20.100000000000001" customHeight="1" x14ac:dyDescent="0.2">
      <c r="D333" s="2" t="s">
        <v>244</v>
      </c>
      <c r="E333" s="62"/>
      <c r="F333" s="37">
        <v>51</v>
      </c>
      <c r="G333" s="37"/>
      <c r="H333" s="37"/>
      <c r="I333" s="37"/>
      <c r="J333" s="37">
        <v>120</v>
      </c>
      <c r="K333" s="37">
        <v>2</v>
      </c>
      <c r="L333" s="37">
        <v>0</v>
      </c>
      <c r="M333" s="37"/>
      <c r="N333" s="37">
        <v>122</v>
      </c>
      <c r="O333" s="37"/>
      <c r="P333" s="37"/>
      <c r="Q333" s="37"/>
      <c r="R333" s="37">
        <v>3</v>
      </c>
      <c r="S333" s="37">
        <v>3</v>
      </c>
      <c r="T333" s="37">
        <v>15</v>
      </c>
      <c r="U333" s="37">
        <v>1</v>
      </c>
      <c r="V333" s="37">
        <v>12</v>
      </c>
      <c r="W333" s="37"/>
      <c r="X333" s="37">
        <v>25</v>
      </c>
      <c r="Y333" s="37">
        <v>0</v>
      </c>
      <c r="Z333" s="37">
        <v>2</v>
      </c>
      <c r="AA333" s="37">
        <v>28</v>
      </c>
      <c r="AB333" s="37">
        <v>0</v>
      </c>
      <c r="AC333" s="37">
        <v>0</v>
      </c>
      <c r="AD333" s="37">
        <v>16</v>
      </c>
      <c r="AE333" s="37"/>
      <c r="AF333" s="37">
        <v>105</v>
      </c>
      <c r="AG333" s="37"/>
      <c r="AH333" s="37"/>
      <c r="AI333" s="37"/>
      <c r="AJ333" s="37">
        <v>68</v>
      </c>
      <c r="AK333" s="37"/>
      <c r="AL333" s="37"/>
      <c r="AM333" s="37"/>
      <c r="AN333" s="37">
        <v>0</v>
      </c>
      <c r="AO333" s="37"/>
      <c r="AP333" s="37">
        <v>0</v>
      </c>
    </row>
    <row r="334" spans="3:42" ht="20.100000000000001" customHeight="1" x14ac:dyDescent="0.2">
      <c r="D334" s="38" t="s">
        <v>245</v>
      </c>
      <c r="E334" s="62"/>
      <c r="F334" s="39">
        <v>76</v>
      </c>
      <c r="G334" s="40"/>
      <c r="H334" s="40"/>
      <c r="I334" s="40"/>
      <c r="J334" s="39">
        <v>101</v>
      </c>
      <c r="K334" s="39">
        <v>0</v>
      </c>
      <c r="L334" s="39">
        <v>2</v>
      </c>
      <c r="M334" s="40"/>
      <c r="N334" s="39">
        <v>103</v>
      </c>
      <c r="O334" s="40"/>
      <c r="P334" s="40"/>
      <c r="Q334" s="40"/>
      <c r="R334" s="39">
        <v>0</v>
      </c>
      <c r="S334" s="39">
        <v>12</v>
      </c>
      <c r="T334" s="39">
        <v>53</v>
      </c>
      <c r="U334" s="39">
        <v>0</v>
      </c>
      <c r="V334" s="39">
        <v>8</v>
      </c>
      <c r="W334" s="40"/>
      <c r="X334" s="39">
        <v>16</v>
      </c>
      <c r="Y334" s="39">
        <v>0</v>
      </c>
      <c r="Z334" s="39">
        <v>2</v>
      </c>
      <c r="AA334" s="39">
        <v>54</v>
      </c>
      <c r="AB334" s="39">
        <v>0</v>
      </c>
      <c r="AC334" s="39">
        <v>0</v>
      </c>
      <c r="AD334" s="39">
        <v>2</v>
      </c>
      <c r="AE334" s="40"/>
      <c r="AF334" s="39">
        <v>147</v>
      </c>
      <c r="AG334" s="40"/>
      <c r="AH334" s="40"/>
      <c r="AI334" s="40"/>
      <c r="AJ334" s="39">
        <v>32</v>
      </c>
      <c r="AK334" s="40"/>
      <c r="AL334" s="40"/>
      <c r="AM334" s="40"/>
      <c r="AN334" s="39">
        <v>0</v>
      </c>
      <c r="AO334" s="40"/>
      <c r="AP334" s="39">
        <v>0</v>
      </c>
    </row>
    <row r="335" spans="3:42" ht="20.100000000000001" customHeight="1" x14ac:dyDescent="0.2">
      <c r="D335" s="2" t="s">
        <v>246</v>
      </c>
      <c r="E335" s="62"/>
      <c r="F335" s="37">
        <v>68</v>
      </c>
      <c r="G335" s="37"/>
      <c r="H335" s="37"/>
      <c r="I335" s="37"/>
      <c r="J335" s="37">
        <v>116</v>
      </c>
      <c r="K335" s="37">
        <v>3</v>
      </c>
      <c r="L335" s="37">
        <v>0</v>
      </c>
      <c r="M335" s="37"/>
      <c r="N335" s="37">
        <v>119</v>
      </c>
      <c r="O335" s="37"/>
      <c r="P335" s="37"/>
      <c r="Q335" s="37"/>
      <c r="R335" s="37">
        <v>0</v>
      </c>
      <c r="S335" s="37">
        <v>14</v>
      </c>
      <c r="T335" s="37">
        <v>10</v>
      </c>
      <c r="U335" s="37">
        <v>1</v>
      </c>
      <c r="V335" s="37">
        <v>6</v>
      </c>
      <c r="W335" s="37"/>
      <c r="X335" s="37">
        <v>10</v>
      </c>
      <c r="Y335" s="37">
        <v>0</v>
      </c>
      <c r="Z335" s="37">
        <v>2</v>
      </c>
      <c r="AA335" s="37">
        <v>26</v>
      </c>
      <c r="AB335" s="37">
        <v>0</v>
      </c>
      <c r="AC335" s="37">
        <v>0</v>
      </c>
      <c r="AD335" s="37">
        <v>23</v>
      </c>
      <c r="AE335" s="37"/>
      <c r="AF335" s="37">
        <v>92</v>
      </c>
      <c r="AG335" s="37"/>
      <c r="AH335" s="37"/>
      <c r="AI335" s="37"/>
      <c r="AJ335" s="37">
        <v>95</v>
      </c>
      <c r="AK335" s="37"/>
      <c r="AL335" s="37"/>
      <c r="AM335" s="37"/>
      <c r="AN335" s="37">
        <v>0</v>
      </c>
      <c r="AO335" s="37"/>
      <c r="AP335" s="37">
        <v>0</v>
      </c>
    </row>
    <row r="336" spans="3:42" ht="20.100000000000001" customHeight="1" x14ac:dyDescent="0.2">
      <c r="D336" s="38" t="s">
        <v>247</v>
      </c>
      <c r="E336" s="62"/>
      <c r="F336" s="39">
        <v>134</v>
      </c>
      <c r="G336" s="40"/>
      <c r="H336" s="40"/>
      <c r="I336" s="40"/>
      <c r="J336" s="39">
        <v>148</v>
      </c>
      <c r="K336" s="39">
        <v>1</v>
      </c>
      <c r="L336" s="39">
        <v>1</v>
      </c>
      <c r="M336" s="40"/>
      <c r="N336" s="39">
        <v>150</v>
      </c>
      <c r="O336" s="40"/>
      <c r="P336" s="40"/>
      <c r="Q336" s="40"/>
      <c r="R336" s="39">
        <v>0</v>
      </c>
      <c r="S336" s="39">
        <v>23</v>
      </c>
      <c r="T336" s="39">
        <v>18</v>
      </c>
      <c r="U336" s="39">
        <v>0</v>
      </c>
      <c r="V336" s="39">
        <v>0</v>
      </c>
      <c r="W336" s="40"/>
      <c r="X336" s="39">
        <v>53</v>
      </c>
      <c r="Y336" s="39">
        <v>0</v>
      </c>
      <c r="Z336" s="39">
        <v>8</v>
      </c>
      <c r="AA336" s="39">
        <v>88</v>
      </c>
      <c r="AB336" s="39">
        <v>0</v>
      </c>
      <c r="AC336" s="39">
        <v>0</v>
      </c>
      <c r="AD336" s="39">
        <v>7</v>
      </c>
      <c r="AE336" s="40"/>
      <c r="AF336" s="39">
        <v>197</v>
      </c>
      <c r="AG336" s="40"/>
      <c r="AH336" s="40"/>
      <c r="AI336" s="40"/>
      <c r="AJ336" s="39">
        <v>87</v>
      </c>
      <c r="AK336" s="40"/>
      <c r="AL336" s="40"/>
      <c r="AM336" s="40"/>
      <c r="AN336" s="39">
        <v>0</v>
      </c>
      <c r="AO336" s="40"/>
      <c r="AP336" s="39">
        <v>0</v>
      </c>
    </row>
    <row r="337" spans="1:42" ht="20.100000000000001" customHeight="1" x14ac:dyDescent="0.2">
      <c r="D337" s="2" t="s">
        <v>120</v>
      </c>
      <c r="E337" s="62"/>
      <c r="F337" s="37">
        <v>77</v>
      </c>
      <c r="G337" s="37"/>
      <c r="H337" s="37"/>
      <c r="I337" s="37"/>
      <c r="J337" s="37">
        <v>101</v>
      </c>
      <c r="K337" s="37">
        <v>5</v>
      </c>
      <c r="L337" s="37">
        <v>0</v>
      </c>
      <c r="M337" s="37"/>
      <c r="N337" s="37">
        <v>106</v>
      </c>
      <c r="O337" s="37"/>
      <c r="P337" s="37"/>
      <c r="Q337" s="37"/>
      <c r="R337" s="37">
        <v>0</v>
      </c>
      <c r="S337" s="37">
        <v>5</v>
      </c>
      <c r="T337" s="37">
        <v>47</v>
      </c>
      <c r="U337" s="37">
        <v>0</v>
      </c>
      <c r="V337" s="37">
        <v>7</v>
      </c>
      <c r="W337" s="37"/>
      <c r="X337" s="37">
        <v>28</v>
      </c>
      <c r="Y337" s="37">
        <v>0</v>
      </c>
      <c r="Z337" s="37">
        <v>1</v>
      </c>
      <c r="AA337" s="37">
        <v>43</v>
      </c>
      <c r="AB337" s="37">
        <v>0</v>
      </c>
      <c r="AC337" s="37">
        <v>0</v>
      </c>
      <c r="AD337" s="37">
        <v>6</v>
      </c>
      <c r="AE337" s="37"/>
      <c r="AF337" s="37">
        <v>137</v>
      </c>
      <c r="AG337" s="37"/>
      <c r="AH337" s="37"/>
      <c r="AI337" s="37"/>
      <c r="AJ337" s="37">
        <v>46</v>
      </c>
      <c r="AK337" s="37"/>
      <c r="AL337" s="37"/>
      <c r="AM337" s="37"/>
      <c r="AN337" s="37">
        <v>0</v>
      </c>
      <c r="AO337" s="37"/>
      <c r="AP337" s="37">
        <v>0</v>
      </c>
    </row>
    <row r="338" spans="1:42" ht="20.100000000000001" customHeight="1" x14ac:dyDescent="0.2">
      <c r="D338" s="38" t="s">
        <v>248</v>
      </c>
      <c r="E338" s="62"/>
      <c r="F338" s="39">
        <v>47</v>
      </c>
      <c r="G338" s="40"/>
      <c r="H338" s="40"/>
      <c r="I338" s="40"/>
      <c r="J338" s="39">
        <v>144</v>
      </c>
      <c r="K338" s="39">
        <v>3</v>
      </c>
      <c r="L338" s="39">
        <v>0</v>
      </c>
      <c r="M338" s="40"/>
      <c r="N338" s="39">
        <v>147</v>
      </c>
      <c r="O338" s="40"/>
      <c r="P338" s="40"/>
      <c r="Q338" s="40"/>
      <c r="R338" s="39">
        <v>0</v>
      </c>
      <c r="S338" s="39">
        <v>21</v>
      </c>
      <c r="T338" s="39">
        <v>69</v>
      </c>
      <c r="U338" s="39">
        <v>0</v>
      </c>
      <c r="V338" s="39">
        <v>8</v>
      </c>
      <c r="W338" s="40"/>
      <c r="X338" s="39">
        <v>9</v>
      </c>
      <c r="Y338" s="39">
        <v>2</v>
      </c>
      <c r="Z338" s="39">
        <v>1</v>
      </c>
      <c r="AA338" s="39">
        <v>31</v>
      </c>
      <c r="AB338" s="39">
        <v>0</v>
      </c>
      <c r="AC338" s="39">
        <v>0</v>
      </c>
      <c r="AD338" s="39">
        <v>5</v>
      </c>
      <c r="AE338" s="40"/>
      <c r="AF338" s="39">
        <v>146</v>
      </c>
      <c r="AG338" s="40"/>
      <c r="AH338" s="40"/>
      <c r="AI338" s="40"/>
      <c r="AJ338" s="39">
        <v>48</v>
      </c>
      <c r="AK338" s="40"/>
      <c r="AL338" s="40"/>
      <c r="AM338" s="40"/>
      <c r="AN338" s="39">
        <v>0</v>
      </c>
      <c r="AO338" s="40"/>
      <c r="AP338" s="39">
        <v>0</v>
      </c>
    </row>
    <row r="339" spans="1:42" ht="20.100000000000001" customHeight="1" x14ac:dyDescent="0.2">
      <c r="E339" s="6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row>
    <row r="340" spans="1:42" s="1" customFormat="1" ht="20.100000000000001" customHeight="1" x14ac:dyDescent="0.2">
      <c r="A340" s="3"/>
      <c r="B340" s="6"/>
      <c r="C340" s="42" t="s">
        <v>180</v>
      </c>
      <c r="D340" s="42"/>
      <c r="E340" s="62"/>
      <c r="F340" s="44">
        <v>1326</v>
      </c>
      <c r="G340" s="45"/>
      <c r="H340" s="45"/>
      <c r="I340" s="45"/>
      <c r="J340" s="44">
        <v>2063</v>
      </c>
      <c r="K340" s="44">
        <v>53</v>
      </c>
      <c r="L340" s="44">
        <v>9</v>
      </c>
      <c r="M340" s="45"/>
      <c r="N340" s="44">
        <v>2125</v>
      </c>
      <c r="O340" s="45"/>
      <c r="P340" s="45"/>
      <c r="Q340" s="45"/>
      <c r="R340" s="44">
        <v>15</v>
      </c>
      <c r="S340" s="44">
        <v>133</v>
      </c>
      <c r="T340" s="44">
        <v>696</v>
      </c>
      <c r="U340" s="44">
        <v>70</v>
      </c>
      <c r="V340" s="44">
        <v>164</v>
      </c>
      <c r="W340" s="45"/>
      <c r="X340" s="44">
        <v>422</v>
      </c>
      <c r="Y340" s="44">
        <v>11</v>
      </c>
      <c r="Z340" s="44">
        <v>42</v>
      </c>
      <c r="AA340" s="44">
        <v>900</v>
      </c>
      <c r="AB340" s="44">
        <v>1</v>
      </c>
      <c r="AC340" s="44">
        <v>0</v>
      </c>
      <c r="AD340" s="44">
        <v>145</v>
      </c>
      <c r="AE340" s="45"/>
      <c r="AF340" s="44">
        <v>2599</v>
      </c>
      <c r="AG340" s="45"/>
      <c r="AH340" s="45"/>
      <c r="AI340" s="45"/>
      <c r="AJ340" s="44">
        <v>852</v>
      </c>
      <c r="AK340" s="45"/>
      <c r="AL340" s="45"/>
      <c r="AM340" s="45"/>
      <c r="AN340" s="44">
        <v>0</v>
      </c>
      <c r="AO340" s="45"/>
      <c r="AP340" s="44">
        <v>0</v>
      </c>
    </row>
    <row r="341" spans="1:42" s="1" customFormat="1" ht="20.100000000000001" customHeight="1" x14ac:dyDescent="0.2">
      <c r="A341" s="3"/>
      <c r="B341" s="6"/>
      <c r="C341" s="3"/>
      <c r="D341" s="3"/>
      <c r="E341" s="62"/>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row>
    <row r="342" spans="1:42" s="1" customFormat="1" ht="20.100000000000001" customHeight="1" x14ac:dyDescent="0.25">
      <c r="A342" s="3"/>
      <c r="B342" s="49" t="s">
        <v>249</v>
      </c>
      <c r="C342" s="50"/>
      <c r="D342" s="50"/>
      <c r="E342" s="62"/>
      <c r="F342" s="51">
        <v>1326</v>
      </c>
      <c r="G342" s="52"/>
      <c r="H342" s="52"/>
      <c r="I342" s="52"/>
      <c r="J342" s="51">
        <v>2063</v>
      </c>
      <c r="K342" s="51">
        <v>53</v>
      </c>
      <c r="L342" s="51">
        <v>9</v>
      </c>
      <c r="M342" s="52"/>
      <c r="N342" s="51">
        <v>2125</v>
      </c>
      <c r="O342" s="52"/>
      <c r="P342" s="52"/>
      <c r="Q342" s="52"/>
      <c r="R342" s="51">
        <v>15</v>
      </c>
      <c r="S342" s="51">
        <v>133</v>
      </c>
      <c r="T342" s="51">
        <v>696</v>
      </c>
      <c r="U342" s="51">
        <v>70</v>
      </c>
      <c r="V342" s="51">
        <v>164</v>
      </c>
      <c r="W342" s="52"/>
      <c r="X342" s="51">
        <v>422</v>
      </c>
      <c r="Y342" s="51">
        <v>11</v>
      </c>
      <c r="Z342" s="51">
        <v>42</v>
      </c>
      <c r="AA342" s="51">
        <v>900</v>
      </c>
      <c r="AB342" s="51">
        <v>1</v>
      </c>
      <c r="AC342" s="51">
        <v>0</v>
      </c>
      <c r="AD342" s="51">
        <v>145</v>
      </c>
      <c r="AE342" s="52"/>
      <c r="AF342" s="51">
        <v>2599</v>
      </c>
      <c r="AG342" s="52"/>
      <c r="AH342" s="52"/>
      <c r="AI342" s="52"/>
      <c r="AJ342" s="51">
        <v>852</v>
      </c>
      <c r="AK342" s="52"/>
      <c r="AL342" s="52"/>
      <c r="AM342" s="52"/>
      <c r="AN342" s="51">
        <v>0</v>
      </c>
      <c r="AO342" s="52"/>
      <c r="AP342" s="51">
        <v>0</v>
      </c>
    </row>
    <row r="343" spans="1:42" ht="20.100000000000001" customHeight="1" x14ac:dyDescent="0.2">
      <c r="E343" s="6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row>
    <row r="344" spans="1:42" ht="20.100000000000001" customHeight="1" x14ac:dyDescent="0.2">
      <c r="B344" s="6" t="s">
        <v>250</v>
      </c>
      <c r="E344" s="62"/>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row>
    <row r="345" spans="1:42" ht="20.100000000000001" customHeight="1" x14ac:dyDescent="0.2">
      <c r="C345" s="3" t="s">
        <v>172</v>
      </c>
      <c r="E345" s="62"/>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row>
    <row r="346" spans="1:42" ht="20.100000000000001" customHeight="1" x14ac:dyDescent="0.2">
      <c r="D346" s="2" t="s">
        <v>251</v>
      </c>
      <c r="E346" s="62"/>
      <c r="F346" s="37">
        <v>153</v>
      </c>
      <c r="G346" s="37"/>
      <c r="H346" s="37"/>
      <c r="I346" s="37"/>
      <c r="J346" s="37">
        <v>156</v>
      </c>
      <c r="K346" s="37">
        <v>1</v>
      </c>
      <c r="L346" s="37">
        <v>1</v>
      </c>
      <c r="M346" s="37"/>
      <c r="N346" s="37">
        <v>158</v>
      </c>
      <c r="O346" s="37"/>
      <c r="P346" s="37"/>
      <c r="Q346" s="37"/>
      <c r="R346" s="37">
        <v>1</v>
      </c>
      <c r="S346" s="37">
        <v>5</v>
      </c>
      <c r="T346" s="37">
        <v>26</v>
      </c>
      <c r="U346" s="37">
        <v>4</v>
      </c>
      <c r="V346" s="37">
        <v>2</v>
      </c>
      <c r="W346" s="37"/>
      <c r="X346" s="37">
        <v>24</v>
      </c>
      <c r="Y346" s="37">
        <v>0</v>
      </c>
      <c r="Z346" s="37">
        <v>5</v>
      </c>
      <c r="AA346" s="37">
        <v>95</v>
      </c>
      <c r="AB346" s="37">
        <v>0</v>
      </c>
      <c r="AC346" s="37">
        <v>0</v>
      </c>
      <c r="AD346" s="37">
        <v>14</v>
      </c>
      <c r="AE346" s="37"/>
      <c r="AF346" s="37">
        <v>176</v>
      </c>
      <c r="AG346" s="37"/>
      <c r="AH346" s="37"/>
      <c r="AI346" s="37"/>
      <c r="AJ346" s="37">
        <v>135</v>
      </c>
      <c r="AK346" s="37"/>
      <c r="AL346" s="37"/>
      <c r="AM346" s="37"/>
      <c r="AN346" s="37">
        <v>0</v>
      </c>
      <c r="AO346" s="37"/>
      <c r="AP346" s="37">
        <v>0</v>
      </c>
    </row>
    <row r="347" spans="1:42" ht="20.100000000000001" customHeight="1" x14ac:dyDescent="0.2">
      <c r="D347" s="38" t="s">
        <v>252</v>
      </c>
      <c r="E347" s="62"/>
      <c r="F347" s="39">
        <v>101</v>
      </c>
      <c r="G347" s="40"/>
      <c r="H347" s="40"/>
      <c r="I347" s="40"/>
      <c r="J347" s="39">
        <v>152</v>
      </c>
      <c r="K347" s="39">
        <v>5</v>
      </c>
      <c r="L347" s="39">
        <v>0</v>
      </c>
      <c r="M347" s="40"/>
      <c r="N347" s="39">
        <v>157</v>
      </c>
      <c r="O347" s="40"/>
      <c r="P347" s="40"/>
      <c r="Q347" s="40"/>
      <c r="R347" s="39">
        <v>0</v>
      </c>
      <c r="S347" s="39">
        <v>3</v>
      </c>
      <c r="T347" s="39">
        <v>30</v>
      </c>
      <c r="U347" s="39">
        <v>0</v>
      </c>
      <c r="V347" s="39">
        <v>28</v>
      </c>
      <c r="W347" s="40"/>
      <c r="X347" s="39">
        <v>42</v>
      </c>
      <c r="Y347" s="39">
        <v>0</v>
      </c>
      <c r="Z347" s="39">
        <v>3</v>
      </c>
      <c r="AA347" s="39">
        <v>26</v>
      </c>
      <c r="AB347" s="39">
        <v>0</v>
      </c>
      <c r="AC347" s="39">
        <v>0</v>
      </c>
      <c r="AD347" s="39">
        <v>14</v>
      </c>
      <c r="AE347" s="40"/>
      <c r="AF347" s="39">
        <v>146</v>
      </c>
      <c r="AG347" s="40"/>
      <c r="AH347" s="40"/>
      <c r="AI347" s="40"/>
      <c r="AJ347" s="39">
        <v>112</v>
      </c>
      <c r="AK347" s="40"/>
      <c r="AL347" s="40"/>
      <c r="AM347" s="40"/>
      <c r="AN347" s="39">
        <v>0</v>
      </c>
      <c r="AO347" s="40"/>
      <c r="AP347" s="39">
        <v>0</v>
      </c>
    </row>
    <row r="348" spans="1:42" ht="20.100000000000001" customHeight="1" x14ac:dyDescent="0.2">
      <c r="D348" s="2" t="s">
        <v>253</v>
      </c>
      <c r="E348" s="62"/>
      <c r="F348" s="37">
        <v>109</v>
      </c>
      <c r="G348" s="37"/>
      <c r="H348" s="37"/>
      <c r="I348" s="37"/>
      <c r="J348" s="37">
        <v>149</v>
      </c>
      <c r="K348" s="37">
        <v>3</v>
      </c>
      <c r="L348" s="37">
        <v>2</v>
      </c>
      <c r="M348" s="37"/>
      <c r="N348" s="37">
        <v>154</v>
      </c>
      <c r="O348" s="37"/>
      <c r="P348" s="37"/>
      <c r="Q348" s="37"/>
      <c r="R348" s="37">
        <v>0</v>
      </c>
      <c r="S348" s="37">
        <v>16</v>
      </c>
      <c r="T348" s="37">
        <v>18</v>
      </c>
      <c r="U348" s="37">
        <v>2</v>
      </c>
      <c r="V348" s="37">
        <v>33</v>
      </c>
      <c r="W348" s="37"/>
      <c r="X348" s="37">
        <v>39</v>
      </c>
      <c r="Y348" s="37">
        <v>2</v>
      </c>
      <c r="Z348" s="37">
        <v>12</v>
      </c>
      <c r="AA348" s="37">
        <v>50</v>
      </c>
      <c r="AB348" s="37">
        <v>0</v>
      </c>
      <c r="AC348" s="37">
        <v>0</v>
      </c>
      <c r="AD348" s="37">
        <v>14</v>
      </c>
      <c r="AE348" s="37"/>
      <c r="AF348" s="37">
        <v>186</v>
      </c>
      <c r="AG348" s="37"/>
      <c r="AH348" s="37"/>
      <c r="AI348" s="37"/>
      <c r="AJ348" s="37">
        <v>77</v>
      </c>
      <c r="AK348" s="37"/>
      <c r="AL348" s="37"/>
      <c r="AM348" s="37"/>
      <c r="AN348" s="37">
        <v>0</v>
      </c>
      <c r="AO348" s="37"/>
      <c r="AP348" s="37">
        <v>0</v>
      </c>
    </row>
    <row r="349" spans="1:42" ht="20.100000000000001" customHeight="1" x14ac:dyDescent="0.2">
      <c r="D349" s="38" t="s">
        <v>254</v>
      </c>
      <c r="E349" s="62"/>
      <c r="F349" s="39">
        <v>89</v>
      </c>
      <c r="G349" s="40"/>
      <c r="H349" s="40"/>
      <c r="I349" s="40"/>
      <c r="J349" s="39">
        <v>156</v>
      </c>
      <c r="K349" s="39">
        <v>2</v>
      </c>
      <c r="L349" s="39">
        <v>1</v>
      </c>
      <c r="M349" s="40"/>
      <c r="N349" s="39">
        <v>159</v>
      </c>
      <c r="O349" s="40"/>
      <c r="P349" s="40"/>
      <c r="Q349" s="40"/>
      <c r="R349" s="39">
        <v>0</v>
      </c>
      <c r="S349" s="39">
        <v>7</v>
      </c>
      <c r="T349" s="39">
        <v>35</v>
      </c>
      <c r="U349" s="39">
        <v>6</v>
      </c>
      <c r="V349" s="39">
        <v>10</v>
      </c>
      <c r="W349" s="40"/>
      <c r="X349" s="39">
        <v>31</v>
      </c>
      <c r="Y349" s="39">
        <v>0</v>
      </c>
      <c r="Z349" s="39">
        <v>8</v>
      </c>
      <c r="AA349" s="39">
        <v>42</v>
      </c>
      <c r="AB349" s="39">
        <v>0</v>
      </c>
      <c r="AC349" s="39">
        <v>0</v>
      </c>
      <c r="AD349" s="39">
        <v>8</v>
      </c>
      <c r="AE349" s="40"/>
      <c r="AF349" s="39">
        <v>147</v>
      </c>
      <c r="AG349" s="40"/>
      <c r="AH349" s="40"/>
      <c r="AI349" s="40"/>
      <c r="AJ349" s="39">
        <v>101</v>
      </c>
      <c r="AK349" s="40"/>
      <c r="AL349" s="40"/>
      <c r="AM349" s="40"/>
      <c r="AN349" s="39">
        <v>0</v>
      </c>
      <c r="AO349" s="40"/>
      <c r="AP349" s="39">
        <v>0</v>
      </c>
    </row>
    <row r="350" spans="1:42" ht="20.100000000000001" customHeight="1" x14ac:dyDescent="0.2">
      <c r="D350" s="2" t="s">
        <v>255</v>
      </c>
      <c r="E350" s="62"/>
      <c r="F350" s="37">
        <v>19</v>
      </c>
      <c r="G350" s="37"/>
      <c r="H350" s="37"/>
      <c r="I350" s="37"/>
      <c r="J350" s="37">
        <v>48</v>
      </c>
      <c r="K350" s="37">
        <v>4</v>
      </c>
      <c r="L350" s="37">
        <v>0</v>
      </c>
      <c r="M350" s="37"/>
      <c r="N350" s="37">
        <v>52</v>
      </c>
      <c r="O350" s="37"/>
      <c r="P350" s="37"/>
      <c r="Q350" s="37"/>
      <c r="R350" s="37">
        <v>0</v>
      </c>
      <c r="S350" s="37">
        <v>3</v>
      </c>
      <c r="T350" s="37">
        <v>27</v>
      </c>
      <c r="U350" s="37">
        <v>0</v>
      </c>
      <c r="V350" s="37">
        <v>0</v>
      </c>
      <c r="W350" s="37"/>
      <c r="X350" s="37">
        <v>6</v>
      </c>
      <c r="Y350" s="37">
        <v>2</v>
      </c>
      <c r="Z350" s="37">
        <v>3</v>
      </c>
      <c r="AA350" s="37">
        <v>5</v>
      </c>
      <c r="AB350" s="37">
        <v>0</v>
      </c>
      <c r="AC350" s="37">
        <v>0</v>
      </c>
      <c r="AD350" s="37">
        <v>7</v>
      </c>
      <c r="AE350" s="37"/>
      <c r="AF350" s="37">
        <v>53</v>
      </c>
      <c r="AG350" s="37"/>
      <c r="AH350" s="37"/>
      <c r="AI350" s="37"/>
      <c r="AJ350" s="37">
        <v>18</v>
      </c>
      <c r="AK350" s="37"/>
      <c r="AL350" s="37"/>
      <c r="AM350" s="37"/>
      <c r="AN350" s="37">
        <v>0</v>
      </c>
      <c r="AO350" s="37"/>
      <c r="AP350" s="37">
        <v>0</v>
      </c>
    </row>
    <row r="351" spans="1:42" ht="20.100000000000001" customHeight="1" x14ac:dyDescent="0.2">
      <c r="D351" s="38" t="s">
        <v>256</v>
      </c>
      <c r="E351" s="62"/>
      <c r="F351" s="39">
        <v>29</v>
      </c>
      <c r="G351" s="40"/>
      <c r="H351" s="40"/>
      <c r="I351" s="40"/>
      <c r="J351" s="39">
        <v>45</v>
      </c>
      <c r="K351" s="39">
        <v>8</v>
      </c>
      <c r="L351" s="39">
        <v>1</v>
      </c>
      <c r="M351" s="40"/>
      <c r="N351" s="39">
        <v>54</v>
      </c>
      <c r="O351" s="40"/>
      <c r="P351" s="40"/>
      <c r="Q351" s="40"/>
      <c r="R351" s="39">
        <v>0</v>
      </c>
      <c r="S351" s="39">
        <v>5</v>
      </c>
      <c r="T351" s="39">
        <v>9</v>
      </c>
      <c r="U351" s="39">
        <v>1</v>
      </c>
      <c r="V351" s="39">
        <v>6</v>
      </c>
      <c r="W351" s="40"/>
      <c r="X351" s="39">
        <v>12</v>
      </c>
      <c r="Y351" s="39">
        <v>0</v>
      </c>
      <c r="Z351" s="39">
        <v>6</v>
      </c>
      <c r="AA351" s="39">
        <v>4</v>
      </c>
      <c r="AB351" s="39">
        <v>0</v>
      </c>
      <c r="AC351" s="39">
        <v>0</v>
      </c>
      <c r="AD351" s="39">
        <v>10</v>
      </c>
      <c r="AE351" s="40"/>
      <c r="AF351" s="39">
        <v>53</v>
      </c>
      <c r="AG351" s="40"/>
      <c r="AH351" s="40"/>
      <c r="AI351" s="40"/>
      <c r="AJ351" s="39">
        <v>30</v>
      </c>
      <c r="AK351" s="40"/>
      <c r="AL351" s="40"/>
      <c r="AM351" s="40"/>
      <c r="AN351" s="39">
        <v>0</v>
      </c>
      <c r="AO351" s="40"/>
      <c r="AP351" s="39">
        <v>0</v>
      </c>
    </row>
    <row r="352" spans="1:42" ht="20.100000000000001" customHeight="1" x14ac:dyDescent="0.2">
      <c r="D352" s="2" t="s">
        <v>257</v>
      </c>
      <c r="E352" s="62"/>
      <c r="F352" s="37">
        <v>8</v>
      </c>
      <c r="G352" s="37"/>
      <c r="H352" s="37"/>
      <c r="I352" s="37"/>
      <c r="J352" s="37">
        <v>12</v>
      </c>
      <c r="K352" s="37">
        <v>0</v>
      </c>
      <c r="L352" s="37">
        <v>0</v>
      </c>
      <c r="M352" s="37"/>
      <c r="N352" s="37">
        <v>12</v>
      </c>
      <c r="O352" s="37"/>
      <c r="P352" s="37"/>
      <c r="Q352" s="37"/>
      <c r="R352" s="37">
        <v>0</v>
      </c>
      <c r="S352" s="37">
        <v>1</v>
      </c>
      <c r="T352" s="37">
        <v>0</v>
      </c>
      <c r="U352" s="37">
        <v>0</v>
      </c>
      <c r="V352" s="37">
        <v>0</v>
      </c>
      <c r="W352" s="37"/>
      <c r="X352" s="37">
        <v>2</v>
      </c>
      <c r="Y352" s="37">
        <v>0</v>
      </c>
      <c r="Z352" s="37">
        <v>3</v>
      </c>
      <c r="AA352" s="37">
        <v>0</v>
      </c>
      <c r="AB352" s="37">
        <v>0</v>
      </c>
      <c r="AC352" s="37">
        <v>0</v>
      </c>
      <c r="AD352" s="37">
        <v>3</v>
      </c>
      <c r="AE352" s="37"/>
      <c r="AF352" s="37">
        <v>9</v>
      </c>
      <c r="AG352" s="37"/>
      <c r="AH352" s="37"/>
      <c r="AI352" s="37"/>
      <c r="AJ352" s="37">
        <v>11</v>
      </c>
      <c r="AK352" s="37"/>
      <c r="AL352" s="37"/>
      <c r="AM352" s="37"/>
      <c r="AN352" s="37">
        <v>0</v>
      </c>
      <c r="AO352" s="37"/>
      <c r="AP352" s="37">
        <v>0</v>
      </c>
    </row>
    <row r="353" spans="1:42" ht="20.100000000000001" customHeight="1" x14ac:dyDescent="0.2">
      <c r="D353" s="38" t="s">
        <v>258</v>
      </c>
      <c r="E353" s="62"/>
      <c r="F353" s="39">
        <v>4</v>
      </c>
      <c r="G353" s="40"/>
      <c r="H353" s="40"/>
      <c r="I353" s="40"/>
      <c r="J353" s="39">
        <v>4</v>
      </c>
      <c r="K353" s="39">
        <v>0</v>
      </c>
      <c r="L353" s="39">
        <v>1</v>
      </c>
      <c r="M353" s="40"/>
      <c r="N353" s="39">
        <v>5</v>
      </c>
      <c r="O353" s="40"/>
      <c r="P353" s="40"/>
      <c r="Q353" s="40"/>
      <c r="R353" s="39">
        <v>0</v>
      </c>
      <c r="S353" s="39">
        <v>1</v>
      </c>
      <c r="T353" s="39">
        <v>1</v>
      </c>
      <c r="U353" s="39">
        <v>0</v>
      </c>
      <c r="V353" s="39">
        <v>0</v>
      </c>
      <c r="W353" s="40"/>
      <c r="X353" s="39">
        <v>1</v>
      </c>
      <c r="Y353" s="39">
        <v>0</v>
      </c>
      <c r="Z353" s="39">
        <v>0</v>
      </c>
      <c r="AA353" s="39">
        <v>1</v>
      </c>
      <c r="AB353" s="39">
        <v>0</v>
      </c>
      <c r="AC353" s="39">
        <v>0</v>
      </c>
      <c r="AD353" s="39">
        <v>0</v>
      </c>
      <c r="AE353" s="40"/>
      <c r="AF353" s="39">
        <v>4</v>
      </c>
      <c r="AG353" s="40"/>
      <c r="AH353" s="40"/>
      <c r="AI353" s="40"/>
      <c r="AJ353" s="39">
        <v>5</v>
      </c>
      <c r="AK353" s="40"/>
      <c r="AL353" s="40"/>
      <c r="AM353" s="40"/>
      <c r="AN353" s="39">
        <v>0</v>
      </c>
      <c r="AO353" s="40"/>
      <c r="AP353" s="39">
        <v>0</v>
      </c>
    </row>
    <row r="354" spans="1:42" ht="20.100000000000001" customHeight="1" x14ac:dyDescent="0.2">
      <c r="D354" s="41" t="s">
        <v>259</v>
      </c>
      <c r="E354" s="62"/>
      <c r="F354" s="37">
        <v>1</v>
      </c>
      <c r="G354" s="37"/>
      <c r="H354" s="37"/>
      <c r="I354" s="37"/>
      <c r="J354" s="37">
        <v>6</v>
      </c>
      <c r="K354" s="37">
        <v>0</v>
      </c>
      <c r="L354" s="37">
        <v>0</v>
      </c>
      <c r="M354" s="37"/>
      <c r="N354" s="37">
        <v>6</v>
      </c>
      <c r="O354" s="37"/>
      <c r="P354" s="37"/>
      <c r="Q354" s="37"/>
      <c r="R354" s="37">
        <v>0</v>
      </c>
      <c r="S354" s="37">
        <v>0</v>
      </c>
      <c r="T354" s="37">
        <v>4</v>
      </c>
      <c r="U354" s="37">
        <v>0</v>
      </c>
      <c r="V354" s="37">
        <v>0</v>
      </c>
      <c r="W354" s="37"/>
      <c r="X354" s="37">
        <v>0</v>
      </c>
      <c r="Y354" s="37">
        <v>0</v>
      </c>
      <c r="Z354" s="37">
        <v>0</v>
      </c>
      <c r="AA354" s="37">
        <v>0</v>
      </c>
      <c r="AB354" s="37">
        <v>0</v>
      </c>
      <c r="AC354" s="37">
        <v>0</v>
      </c>
      <c r="AD354" s="37">
        <v>1</v>
      </c>
      <c r="AE354" s="37"/>
      <c r="AF354" s="37">
        <v>5</v>
      </c>
      <c r="AG354" s="37"/>
      <c r="AH354" s="37"/>
      <c r="AI354" s="37"/>
      <c r="AJ354" s="37">
        <v>2</v>
      </c>
      <c r="AK354" s="37"/>
      <c r="AL354" s="37"/>
      <c r="AM354" s="37"/>
      <c r="AN354" s="37">
        <v>0</v>
      </c>
      <c r="AO354" s="37"/>
      <c r="AP354" s="37">
        <v>0</v>
      </c>
    </row>
    <row r="355" spans="1:42" ht="20.100000000000001" customHeight="1" x14ac:dyDescent="0.2">
      <c r="E355" s="6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row>
    <row r="356" spans="1:42" s="1" customFormat="1" ht="20.100000000000001" customHeight="1" x14ac:dyDescent="0.2">
      <c r="A356" s="3"/>
      <c r="B356" s="6"/>
      <c r="C356" s="42" t="s">
        <v>180</v>
      </c>
      <c r="D356" s="42"/>
      <c r="E356" s="62"/>
      <c r="F356" s="44">
        <v>513</v>
      </c>
      <c r="G356" s="45"/>
      <c r="H356" s="45"/>
      <c r="I356" s="45"/>
      <c r="J356" s="44">
        <v>728</v>
      </c>
      <c r="K356" s="44">
        <v>23</v>
      </c>
      <c r="L356" s="44">
        <v>6</v>
      </c>
      <c r="M356" s="45"/>
      <c r="N356" s="44">
        <v>757</v>
      </c>
      <c r="O356" s="45"/>
      <c r="P356" s="45"/>
      <c r="Q356" s="45"/>
      <c r="R356" s="44">
        <v>1</v>
      </c>
      <c r="S356" s="44">
        <v>41</v>
      </c>
      <c r="T356" s="44">
        <v>150</v>
      </c>
      <c r="U356" s="44">
        <v>13</v>
      </c>
      <c r="V356" s="44">
        <v>79</v>
      </c>
      <c r="W356" s="45"/>
      <c r="X356" s="44">
        <v>157</v>
      </c>
      <c r="Y356" s="44">
        <v>4</v>
      </c>
      <c r="Z356" s="44">
        <v>40</v>
      </c>
      <c r="AA356" s="44">
        <v>223</v>
      </c>
      <c r="AB356" s="44">
        <v>0</v>
      </c>
      <c r="AC356" s="44">
        <v>0</v>
      </c>
      <c r="AD356" s="44">
        <v>71</v>
      </c>
      <c r="AE356" s="45"/>
      <c r="AF356" s="44">
        <v>779</v>
      </c>
      <c r="AG356" s="45"/>
      <c r="AH356" s="45"/>
      <c r="AI356" s="45"/>
      <c r="AJ356" s="44">
        <v>491</v>
      </c>
      <c r="AK356" s="45"/>
      <c r="AL356" s="45"/>
      <c r="AM356" s="45"/>
      <c r="AN356" s="44">
        <v>0</v>
      </c>
      <c r="AO356" s="45"/>
      <c r="AP356" s="44">
        <v>0</v>
      </c>
    </row>
    <row r="357" spans="1:42" s="1" customFormat="1" ht="20.100000000000001" customHeight="1" x14ac:dyDescent="0.2">
      <c r="A357" s="3"/>
      <c r="B357" s="6"/>
      <c r="C357" s="3"/>
      <c r="D357" s="3"/>
      <c r="E357" s="62"/>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row>
    <row r="358" spans="1:42" s="1" customFormat="1" ht="20.100000000000001" customHeight="1" x14ac:dyDescent="0.25">
      <c r="A358" s="3"/>
      <c r="B358" s="49" t="s">
        <v>260</v>
      </c>
      <c r="C358" s="50"/>
      <c r="D358" s="50"/>
      <c r="E358" s="62"/>
      <c r="F358" s="51">
        <v>513</v>
      </c>
      <c r="G358" s="52"/>
      <c r="H358" s="52"/>
      <c r="I358" s="52"/>
      <c r="J358" s="51">
        <v>728</v>
      </c>
      <c r="K358" s="51">
        <v>23</v>
      </c>
      <c r="L358" s="51">
        <v>6</v>
      </c>
      <c r="M358" s="52"/>
      <c r="N358" s="51">
        <v>757</v>
      </c>
      <c r="O358" s="52"/>
      <c r="P358" s="52"/>
      <c r="Q358" s="52"/>
      <c r="R358" s="51">
        <v>1</v>
      </c>
      <c r="S358" s="51">
        <v>41</v>
      </c>
      <c r="T358" s="51">
        <v>150</v>
      </c>
      <c r="U358" s="51">
        <v>13</v>
      </c>
      <c r="V358" s="51">
        <v>79</v>
      </c>
      <c r="W358" s="52"/>
      <c r="X358" s="51">
        <v>157</v>
      </c>
      <c r="Y358" s="51">
        <v>4</v>
      </c>
      <c r="Z358" s="51">
        <v>40</v>
      </c>
      <c r="AA358" s="51">
        <v>223</v>
      </c>
      <c r="AB358" s="51">
        <v>0</v>
      </c>
      <c r="AC358" s="51">
        <v>0</v>
      </c>
      <c r="AD358" s="51">
        <v>71</v>
      </c>
      <c r="AE358" s="52"/>
      <c r="AF358" s="51">
        <v>779</v>
      </c>
      <c r="AG358" s="52"/>
      <c r="AH358" s="52"/>
      <c r="AI358" s="52"/>
      <c r="AJ358" s="51">
        <v>491</v>
      </c>
      <c r="AK358" s="52"/>
      <c r="AL358" s="52"/>
      <c r="AM358" s="52"/>
      <c r="AN358" s="51">
        <v>0</v>
      </c>
      <c r="AO358" s="52"/>
      <c r="AP358" s="51">
        <v>0</v>
      </c>
    </row>
    <row r="359" spans="1:42" ht="20.100000000000001" customHeight="1" x14ac:dyDescent="0.2">
      <c r="E359" s="6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row>
    <row r="360" spans="1:42" ht="20.100000000000001" customHeight="1" x14ac:dyDescent="0.2">
      <c r="B360" s="6" t="s">
        <v>261</v>
      </c>
      <c r="E360" s="62"/>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row>
    <row r="361" spans="1:42" ht="20.100000000000001" customHeight="1" x14ac:dyDescent="0.2">
      <c r="C361" s="3" t="s">
        <v>172</v>
      </c>
      <c r="E361" s="62"/>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row>
    <row r="362" spans="1:42" ht="20.100000000000001" customHeight="1" x14ac:dyDescent="0.2">
      <c r="D362" s="2" t="s">
        <v>98</v>
      </c>
      <c r="E362" s="62"/>
      <c r="F362" s="37">
        <v>52</v>
      </c>
      <c r="G362" s="37"/>
      <c r="H362" s="37"/>
      <c r="I362" s="37"/>
      <c r="J362" s="37">
        <v>136</v>
      </c>
      <c r="K362" s="37">
        <v>5</v>
      </c>
      <c r="L362" s="37">
        <v>0</v>
      </c>
      <c r="M362" s="37"/>
      <c r="N362" s="37">
        <v>141</v>
      </c>
      <c r="O362" s="37"/>
      <c r="P362" s="37"/>
      <c r="Q362" s="37"/>
      <c r="R362" s="37">
        <v>0</v>
      </c>
      <c r="S362" s="37">
        <v>1</v>
      </c>
      <c r="T362" s="37">
        <v>9</v>
      </c>
      <c r="U362" s="37">
        <v>0</v>
      </c>
      <c r="V362" s="37">
        <v>11</v>
      </c>
      <c r="W362" s="37"/>
      <c r="X362" s="37">
        <v>33</v>
      </c>
      <c r="Y362" s="37">
        <v>1</v>
      </c>
      <c r="Z362" s="37">
        <v>6</v>
      </c>
      <c r="AA362" s="37">
        <v>34</v>
      </c>
      <c r="AB362" s="37">
        <v>0</v>
      </c>
      <c r="AC362" s="37">
        <v>0</v>
      </c>
      <c r="AD362" s="37">
        <v>23</v>
      </c>
      <c r="AE362" s="37"/>
      <c r="AF362" s="37">
        <v>118</v>
      </c>
      <c r="AG362" s="37"/>
      <c r="AH362" s="37"/>
      <c r="AI362" s="37"/>
      <c r="AJ362" s="37">
        <v>75</v>
      </c>
      <c r="AK362" s="37"/>
      <c r="AL362" s="37"/>
      <c r="AM362" s="37"/>
      <c r="AN362" s="37">
        <v>0</v>
      </c>
      <c r="AO362" s="37"/>
      <c r="AP362" s="37">
        <v>0</v>
      </c>
    </row>
    <row r="363" spans="1:42" ht="20.100000000000001" customHeight="1" x14ac:dyDescent="0.2">
      <c r="D363" s="38" t="s">
        <v>99</v>
      </c>
      <c r="E363" s="62"/>
      <c r="F363" s="39">
        <v>65</v>
      </c>
      <c r="G363" s="40"/>
      <c r="H363" s="40"/>
      <c r="I363" s="40"/>
      <c r="J363" s="39">
        <v>135</v>
      </c>
      <c r="K363" s="39">
        <v>4</v>
      </c>
      <c r="L363" s="39">
        <v>0</v>
      </c>
      <c r="M363" s="40"/>
      <c r="N363" s="39">
        <v>139</v>
      </c>
      <c r="O363" s="40"/>
      <c r="P363" s="40"/>
      <c r="Q363" s="40"/>
      <c r="R363" s="39">
        <v>0</v>
      </c>
      <c r="S363" s="39">
        <v>2</v>
      </c>
      <c r="T363" s="39">
        <v>15</v>
      </c>
      <c r="U363" s="39">
        <v>0</v>
      </c>
      <c r="V363" s="39">
        <v>9</v>
      </c>
      <c r="W363" s="40"/>
      <c r="X363" s="39">
        <v>36</v>
      </c>
      <c r="Y363" s="39">
        <v>2</v>
      </c>
      <c r="Z363" s="39">
        <v>7</v>
      </c>
      <c r="AA363" s="39">
        <v>33</v>
      </c>
      <c r="AB363" s="39">
        <v>1</v>
      </c>
      <c r="AC363" s="39">
        <v>0</v>
      </c>
      <c r="AD363" s="39">
        <v>17</v>
      </c>
      <c r="AE363" s="40"/>
      <c r="AF363" s="39">
        <v>122</v>
      </c>
      <c r="AG363" s="40"/>
      <c r="AH363" s="40"/>
      <c r="AI363" s="40"/>
      <c r="AJ363" s="39">
        <v>82</v>
      </c>
      <c r="AK363" s="40"/>
      <c r="AL363" s="40"/>
      <c r="AM363" s="40"/>
      <c r="AN363" s="39">
        <v>0</v>
      </c>
      <c r="AO363" s="40"/>
      <c r="AP363" s="39">
        <v>0</v>
      </c>
    </row>
    <row r="364" spans="1:42" ht="20.100000000000001" customHeight="1" x14ac:dyDescent="0.2">
      <c r="D364" s="2" t="s">
        <v>113</v>
      </c>
      <c r="E364" s="62"/>
      <c r="F364" s="37">
        <v>54</v>
      </c>
      <c r="G364" s="37"/>
      <c r="H364" s="37"/>
      <c r="I364" s="37"/>
      <c r="J364" s="37">
        <v>136</v>
      </c>
      <c r="K364" s="37">
        <v>4</v>
      </c>
      <c r="L364" s="37">
        <v>2</v>
      </c>
      <c r="M364" s="37"/>
      <c r="N364" s="37">
        <v>142</v>
      </c>
      <c r="O364" s="37"/>
      <c r="P364" s="37"/>
      <c r="Q364" s="37"/>
      <c r="R364" s="37">
        <v>2</v>
      </c>
      <c r="S364" s="37">
        <v>13</v>
      </c>
      <c r="T364" s="37">
        <v>11</v>
      </c>
      <c r="U364" s="37">
        <v>0</v>
      </c>
      <c r="V364" s="37">
        <v>0</v>
      </c>
      <c r="W364" s="37"/>
      <c r="X364" s="37">
        <v>35</v>
      </c>
      <c r="Y364" s="37">
        <v>5</v>
      </c>
      <c r="Z364" s="37">
        <v>4</v>
      </c>
      <c r="AA364" s="37">
        <v>46</v>
      </c>
      <c r="AB364" s="37">
        <v>0</v>
      </c>
      <c r="AC364" s="37">
        <v>0</v>
      </c>
      <c r="AD364" s="37">
        <v>14</v>
      </c>
      <c r="AE364" s="37"/>
      <c r="AF364" s="37">
        <v>130</v>
      </c>
      <c r="AG364" s="37"/>
      <c r="AH364" s="37"/>
      <c r="AI364" s="37"/>
      <c r="AJ364" s="37">
        <v>66</v>
      </c>
      <c r="AK364" s="37"/>
      <c r="AL364" s="37"/>
      <c r="AM364" s="37"/>
      <c r="AN364" s="37">
        <v>0</v>
      </c>
      <c r="AO364" s="37"/>
      <c r="AP364" s="37">
        <v>0</v>
      </c>
    </row>
    <row r="365" spans="1:42" ht="20.100000000000001" customHeight="1" x14ac:dyDescent="0.2">
      <c r="D365" s="38" t="s">
        <v>101</v>
      </c>
      <c r="E365" s="62"/>
      <c r="F365" s="39">
        <v>75</v>
      </c>
      <c r="G365" s="40"/>
      <c r="H365" s="40"/>
      <c r="I365" s="40"/>
      <c r="J365" s="39">
        <v>137</v>
      </c>
      <c r="K365" s="39">
        <v>10</v>
      </c>
      <c r="L365" s="39">
        <v>1</v>
      </c>
      <c r="M365" s="40"/>
      <c r="N365" s="39">
        <v>148</v>
      </c>
      <c r="O365" s="40"/>
      <c r="P365" s="40"/>
      <c r="Q365" s="40"/>
      <c r="R365" s="39">
        <v>0</v>
      </c>
      <c r="S365" s="39">
        <v>5</v>
      </c>
      <c r="T365" s="39">
        <v>10</v>
      </c>
      <c r="U365" s="39">
        <v>0</v>
      </c>
      <c r="V365" s="39">
        <v>11</v>
      </c>
      <c r="W365" s="40"/>
      <c r="X365" s="39">
        <v>40</v>
      </c>
      <c r="Y365" s="39">
        <v>1</v>
      </c>
      <c r="Z365" s="39">
        <v>9</v>
      </c>
      <c r="AA365" s="39">
        <v>39</v>
      </c>
      <c r="AB365" s="39">
        <v>0</v>
      </c>
      <c r="AC365" s="39">
        <v>0</v>
      </c>
      <c r="AD365" s="39">
        <v>27</v>
      </c>
      <c r="AE365" s="40"/>
      <c r="AF365" s="39">
        <v>142</v>
      </c>
      <c r="AG365" s="40"/>
      <c r="AH365" s="40"/>
      <c r="AI365" s="40"/>
      <c r="AJ365" s="39">
        <v>81</v>
      </c>
      <c r="AK365" s="40"/>
      <c r="AL365" s="40"/>
      <c r="AM365" s="40"/>
      <c r="AN365" s="39">
        <v>0</v>
      </c>
      <c r="AO365" s="40"/>
      <c r="AP365" s="39">
        <v>0</v>
      </c>
    </row>
    <row r="366" spans="1:42" ht="20.100000000000001" customHeight="1" x14ac:dyDescent="0.2">
      <c r="D366" s="2" t="s">
        <v>115</v>
      </c>
      <c r="E366" s="62"/>
      <c r="F366" s="37">
        <v>41</v>
      </c>
      <c r="G366" s="37"/>
      <c r="H366" s="37"/>
      <c r="I366" s="37"/>
      <c r="J366" s="37">
        <v>52</v>
      </c>
      <c r="K366" s="37">
        <v>4</v>
      </c>
      <c r="L366" s="37">
        <v>1</v>
      </c>
      <c r="M366" s="37"/>
      <c r="N366" s="37">
        <v>57</v>
      </c>
      <c r="O366" s="37"/>
      <c r="P366" s="37"/>
      <c r="Q366" s="37"/>
      <c r="R366" s="37">
        <v>0</v>
      </c>
      <c r="S366" s="37">
        <v>8</v>
      </c>
      <c r="T366" s="37">
        <v>4</v>
      </c>
      <c r="U366" s="37">
        <v>0</v>
      </c>
      <c r="V366" s="37">
        <v>3</v>
      </c>
      <c r="W366" s="37"/>
      <c r="X366" s="37">
        <v>9</v>
      </c>
      <c r="Y366" s="37">
        <v>0</v>
      </c>
      <c r="Z366" s="37">
        <v>3</v>
      </c>
      <c r="AA366" s="37">
        <v>29</v>
      </c>
      <c r="AB366" s="37">
        <v>0</v>
      </c>
      <c r="AC366" s="37">
        <v>1</v>
      </c>
      <c r="AD366" s="37">
        <v>5</v>
      </c>
      <c r="AE366" s="37"/>
      <c r="AF366" s="37">
        <v>62</v>
      </c>
      <c r="AG366" s="37"/>
      <c r="AH366" s="37"/>
      <c r="AI366" s="37"/>
      <c r="AJ366" s="37">
        <v>36</v>
      </c>
      <c r="AK366" s="37"/>
      <c r="AL366" s="37"/>
      <c r="AM366" s="37"/>
      <c r="AN366" s="37">
        <v>0</v>
      </c>
      <c r="AO366" s="37"/>
      <c r="AP366" s="37">
        <v>0</v>
      </c>
    </row>
    <row r="367" spans="1:42" ht="20.100000000000001" customHeight="1" x14ac:dyDescent="0.2">
      <c r="D367" s="38" t="s">
        <v>116</v>
      </c>
      <c r="E367" s="62"/>
      <c r="F367" s="39">
        <v>67</v>
      </c>
      <c r="G367" s="40"/>
      <c r="H367" s="40"/>
      <c r="I367" s="40"/>
      <c r="J367" s="39">
        <v>135</v>
      </c>
      <c r="K367" s="39">
        <v>0</v>
      </c>
      <c r="L367" s="39">
        <v>0</v>
      </c>
      <c r="M367" s="40"/>
      <c r="N367" s="39">
        <v>135</v>
      </c>
      <c r="O367" s="40"/>
      <c r="P367" s="40"/>
      <c r="Q367" s="40"/>
      <c r="R367" s="39">
        <v>0</v>
      </c>
      <c r="S367" s="39">
        <v>4</v>
      </c>
      <c r="T367" s="39">
        <v>9</v>
      </c>
      <c r="U367" s="39">
        <v>0</v>
      </c>
      <c r="V367" s="39">
        <v>9</v>
      </c>
      <c r="W367" s="40"/>
      <c r="X367" s="39">
        <v>30</v>
      </c>
      <c r="Y367" s="39">
        <v>1</v>
      </c>
      <c r="Z367" s="39">
        <v>7</v>
      </c>
      <c r="AA367" s="39">
        <v>32</v>
      </c>
      <c r="AB367" s="39">
        <v>0</v>
      </c>
      <c r="AC367" s="39">
        <v>0</v>
      </c>
      <c r="AD367" s="39">
        <v>20</v>
      </c>
      <c r="AE367" s="40"/>
      <c r="AF367" s="39">
        <v>112</v>
      </c>
      <c r="AG367" s="40"/>
      <c r="AH367" s="40"/>
      <c r="AI367" s="40"/>
      <c r="AJ367" s="39">
        <v>90</v>
      </c>
      <c r="AK367" s="40"/>
      <c r="AL367" s="40"/>
      <c r="AM367" s="40"/>
      <c r="AN367" s="39">
        <v>0</v>
      </c>
      <c r="AO367" s="40"/>
      <c r="AP367" s="39">
        <v>0</v>
      </c>
    </row>
    <row r="368" spans="1:42" ht="20.100000000000001" customHeight="1" x14ac:dyDescent="0.2">
      <c r="D368" s="41" t="s">
        <v>104</v>
      </c>
      <c r="E368" s="62"/>
      <c r="F368" s="40">
        <v>37</v>
      </c>
      <c r="G368" s="40"/>
      <c r="H368" s="40"/>
      <c r="I368" s="40"/>
      <c r="J368" s="40">
        <v>53</v>
      </c>
      <c r="K368" s="40">
        <v>0</v>
      </c>
      <c r="L368" s="40">
        <v>0</v>
      </c>
      <c r="M368" s="40"/>
      <c r="N368" s="40">
        <v>53</v>
      </c>
      <c r="O368" s="40"/>
      <c r="P368" s="40"/>
      <c r="Q368" s="40"/>
      <c r="R368" s="40">
        <v>0</v>
      </c>
      <c r="S368" s="40">
        <v>0</v>
      </c>
      <c r="T368" s="40">
        <v>23</v>
      </c>
      <c r="U368" s="40">
        <v>0</v>
      </c>
      <c r="V368" s="40">
        <v>2</v>
      </c>
      <c r="W368" s="40"/>
      <c r="X368" s="40">
        <v>6</v>
      </c>
      <c r="Y368" s="40">
        <v>2</v>
      </c>
      <c r="Z368" s="40">
        <v>0</v>
      </c>
      <c r="AA368" s="40">
        <v>35</v>
      </c>
      <c r="AB368" s="40">
        <v>0</v>
      </c>
      <c r="AC368" s="40">
        <v>0</v>
      </c>
      <c r="AD368" s="40">
        <v>5</v>
      </c>
      <c r="AE368" s="40"/>
      <c r="AF368" s="40">
        <v>73</v>
      </c>
      <c r="AG368" s="40"/>
      <c r="AH368" s="40"/>
      <c r="AI368" s="40"/>
      <c r="AJ368" s="40">
        <v>17</v>
      </c>
      <c r="AK368" s="40"/>
      <c r="AL368" s="40"/>
      <c r="AM368" s="40"/>
      <c r="AN368" s="40">
        <v>0</v>
      </c>
      <c r="AO368" s="40"/>
      <c r="AP368" s="40">
        <v>0</v>
      </c>
    </row>
    <row r="369" spans="1:42" ht="20.100000000000001" customHeight="1" x14ac:dyDescent="0.2">
      <c r="E369" s="6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row>
    <row r="370" spans="1:42" s="1" customFormat="1" ht="20.100000000000001" customHeight="1" x14ac:dyDescent="0.2">
      <c r="A370" s="3"/>
      <c r="B370" s="6"/>
      <c r="C370" s="42" t="s">
        <v>180</v>
      </c>
      <c r="D370" s="42"/>
      <c r="E370" s="62"/>
      <c r="F370" s="44">
        <v>391</v>
      </c>
      <c r="G370" s="45"/>
      <c r="H370" s="45"/>
      <c r="I370" s="45"/>
      <c r="J370" s="44">
        <v>784</v>
      </c>
      <c r="K370" s="44">
        <v>27</v>
      </c>
      <c r="L370" s="44">
        <v>4</v>
      </c>
      <c r="M370" s="45"/>
      <c r="N370" s="44">
        <v>815</v>
      </c>
      <c r="O370" s="45"/>
      <c r="P370" s="45"/>
      <c r="Q370" s="45"/>
      <c r="R370" s="44">
        <v>2</v>
      </c>
      <c r="S370" s="44">
        <v>33</v>
      </c>
      <c r="T370" s="44">
        <v>81</v>
      </c>
      <c r="U370" s="44">
        <v>0</v>
      </c>
      <c r="V370" s="44">
        <v>45</v>
      </c>
      <c r="W370" s="45"/>
      <c r="X370" s="44">
        <v>189</v>
      </c>
      <c r="Y370" s="44">
        <v>12</v>
      </c>
      <c r="Z370" s="44">
        <v>36</v>
      </c>
      <c r="AA370" s="44">
        <v>248</v>
      </c>
      <c r="AB370" s="44">
        <v>1</v>
      </c>
      <c r="AC370" s="44">
        <v>1</v>
      </c>
      <c r="AD370" s="44">
        <v>111</v>
      </c>
      <c r="AE370" s="45"/>
      <c r="AF370" s="44">
        <v>759</v>
      </c>
      <c r="AG370" s="45"/>
      <c r="AH370" s="45"/>
      <c r="AI370" s="45"/>
      <c r="AJ370" s="44">
        <v>447</v>
      </c>
      <c r="AK370" s="45"/>
      <c r="AL370" s="45"/>
      <c r="AM370" s="45"/>
      <c r="AN370" s="44">
        <v>0</v>
      </c>
      <c r="AO370" s="45"/>
      <c r="AP370" s="44">
        <v>0</v>
      </c>
    </row>
    <row r="371" spans="1:42" s="1" customFormat="1" ht="20.100000000000001" customHeight="1" x14ac:dyDescent="0.2">
      <c r="A371" s="3"/>
      <c r="B371" s="6"/>
      <c r="C371" s="3"/>
      <c r="D371" s="3"/>
      <c r="E371" s="62"/>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row>
    <row r="372" spans="1:42" s="1" customFormat="1" ht="20.100000000000001" customHeight="1" x14ac:dyDescent="0.25">
      <c r="A372" s="3"/>
      <c r="B372" s="49" t="s">
        <v>262</v>
      </c>
      <c r="C372" s="50"/>
      <c r="D372" s="50"/>
      <c r="E372" s="62"/>
      <c r="F372" s="51">
        <v>391</v>
      </c>
      <c r="G372" s="52"/>
      <c r="H372" s="52"/>
      <c r="I372" s="52"/>
      <c r="J372" s="51">
        <v>784</v>
      </c>
      <c r="K372" s="51">
        <v>27</v>
      </c>
      <c r="L372" s="51">
        <v>4</v>
      </c>
      <c r="M372" s="52"/>
      <c r="N372" s="51">
        <v>815</v>
      </c>
      <c r="O372" s="52"/>
      <c r="P372" s="52"/>
      <c r="Q372" s="52"/>
      <c r="R372" s="51">
        <v>2</v>
      </c>
      <c r="S372" s="51">
        <v>33</v>
      </c>
      <c r="T372" s="51">
        <v>81</v>
      </c>
      <c r="U372" s="51">
        <v>0</v>
      </c>
      <c r="V372" s="51">
        <v>45</v>
      </c>
      <c r="W372" s="52"/>
      <c r="X372" s="51">
        <v>189</v>
      </c>
      <c r="Y372" s="51">
        <v>12</v>
      </c>
      <c r="Z372" s="51">
        <v>36</v>
      </c>
      <c r="AA372" s="51">
        <v>248</v>
      </c>
      <c r="AB372" s="51">
        <v>1</v>
      </c>
      <c r="AC372" s="51">
        <v>1</v>
      </c>
      <c r="AD372" s="51">
        <v>111</v>
      </c>
      <c r="AE372" s="52"/>
      <c r="AF372" s="51">
        <v>759</v>
      </c>
      <c r="AG372" s="52"/>
      <c r="AH372" s="52"/>
      <c r="AI372" s="52"/>
      <c r="AJ372" s="51">
        <v>447</v>
      </c>
      <c r="AK372" s="52"/>
      <c r="AL372" s="52"/>
      <c r="AM372" s="52"/>
      <c r="AN372" s="51">
        <v>0</v>
      </c>
      <c r="AO372" s="52"/>
      <c r="AP372" s="51">
        <v>0</v>
      </c>
    </row>
    <row r="373" spans="1:42" ht="20.100000000000001" customHeight="1" x14ac:dyDescent="0.2">
      <c r="E373" s="6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row>
    <row r="374" spans="1:42" ht="20.100000000000001" customHeight="1" x14ac:dyDescent="0.2">
      <c r="B374" s="6" t="s">
        <v>263</v>
      </c>
      <c r="E374" s="62"/>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row>
    <row r="375" spans="1:42" ht="20.100000000000001" customHeight="1" x14ac:dyDescent="0.2">
      <c r="C375" s="3" t="s">
        <v>172</v>
      </c>
      <c r="E375" s="62"/>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row>
    <row r="376" spans="1:42" ht="20.100000000000001" customHeight="1" x14ac:dyDescent="0.2">
      <c r="D376" s="2" t="s">
        <v>264</v>
      </c>
      <c r="E376" s="62"/>
      <c r="F376" s="37">
        <v>166</v>
      </c>
      <c r="G376" s="37"/>
      <c r="H376" s="37"/>
      <c r="I376" s="37"/>
      <c r="J376" s="37">
        <v>126</v>
      </c>
      <c r="K376" s="37">
        <v>2</v>
      </c>
      <c r="L376" s="37">
        <v>1</v>
      </c>
      <c r="M376" s="37"/>
      <c r="N376" s="37">
        <v>129</v>
      </c>
      <c r="O376" s="37"/>
      <c r="P376" s="37"/>
      <c r="Q376" s="37"/>
      <c r="R376" s="37">
        <v>0</v>
      </c>
      <c r="S376" s="37">
        <v>7</v>
      </c>
      <c r="T376" s="37">
        <v>45</v>
      </c>
      <c r="U376" s="37">
        <v>0</v>
      </c>
      <c r="V376" s="37">
        <v>7</v>
      </c>
      <c r="W376" s="37"/>
      <c r="X376" s="37">
        <v>17</v>
      </c>
      <c r="Y376" s="37">
        <v>0</v>
      </c>
      <c r="Z376" s="37">
        <v>2</v>
      </c>
      <c r="AA376" s="37">
        <v>116</v>
      </c>
      <c r="AB376" s="37">
        <v>0</v>
      </c>
      <c r="AC376" s="37">
        <v>0</v>
      </c>
      <c r="AD376" s="37">
        <v>17</v>
      </c>
      <c r="AE376" s="37"/>
      <c r="AF376" s="37">
        <v>211</v>
      </c>
      <c r="AG376" s="37"/>
      <c r="AH376" s="37"/>
      <c r="AI376" s="37"/>
      <c r="AJ376" s="37">
        <v>84</v>
      </c>
      <c r="AK376" s="37"/>
      <c r="AL376" s="37"/>
      <c r="AM376" s="37"/>
      <c r="AN376" s="37">
        <v>0</v>
      </c>
      <c r="AO376" s="37"/>
      <c r="AP376" s="37">
        <v>0</v>
      </c>
    </row>
    <row r="377" spans="1:42" ht="20.100000000000001" customHeight="1" x14ac:dyDescent="0.2">
      <c r="D377" s="38" t="s">
        <v>265</v>
      </c>
      <c r="E377" s="62"/>
      <c r="F377" s="39">
        <v>120</v>
      </c>
      <c r="G377" s="40"/>
      <c r="H377" s="40"/>
      <c r="I377" s="40"/>
      <c r="J377" s="39">
        <v>114</v>
      </c>
      <c r="K377" s="39">
        <v>21</v>
      </c>
      <c r="L377" s="39">
        <v>5</v>
      </c>
      <c r="M377" s="40"/>
      <c r="N377" s="39">
        <v>140</v>
      </c>
      <c r="O377" s="40"/>
      <c r="P377" s="40"/>
      <c r="Q377" s="40"/>
      <c r="R377" s="39">
        <v>0</v>
      </c>
      <c r="S377" s="39">
        <v>7</v>
      </c>
      <c r="T377" s="39">
        <v>34</v>
      </c>
      <c r="U377" s="39">
        <v>0</v>
      </c>
      <c r="V377" s="39">
        <v>4</v>
      </c>
      <c r="W377" s="40"/>
      <c r="X377" s="39">
        <v>24</v>
      </c>
      <c r="Y377" s="39">
        <v>1</v>
      </c>
      <c r="Z377" s="39">
        <v>2</v>
      </c>
      <c r="AA377" s="39">
        <v>88</v>
      </c>
      <c r="AB377" s="39">
        <v>0</v>
      </c>
      <c r="AC377" s="39">
        <v>0</v>
      </c>
      <c r="AD377" s="39">
        <v>34</v>
      </c>
      <c r="AE377" s="40"/>
      <c r="AF377" s="39">
        <v>194</v>
      </c>
      <c r="AG377" s="40"/>
      <c r="AH377" s="40"/>
      <c r="AI377" s="40"/>
      <c r="AJ377" s="39">
        <v>66</v>
      </c>
      <c r="AK377" s="40"/>
      <c r="AL377" s="40"/>
      <c r="AM377" s="40"/>
      <c r="AN377" s="39">
        <v>0</v>
      </c>
      <c r="AO377" s="40"/>
      <c r="AP377" s="39">
        <v>0</v>
      </c>
    </row>
    <row r="378" spans="1:42" ht="20.100000000000001" customHeight="1" x14ac:dyDescent="0.2">
      <c r="D378" s="2" t="s">
        <v>266</v>
      </c>
      <c r="E378" s="62"/>
      <c r="F378" s="37">
        <v>119</v>
      </c>
      <c r="G378" s="37"/>
      <c r="H378" s="37"/>
      <c r="I378" s="37"/>
      <c r="J378" s="37">
        <v>128</v>
      </c>
      <c r="K378" s="37">
        <v>2</v>
      </c>
      <c r="L378" s="37">
        <v>2</v>
      </c>
      <c r="M378" s="37"/>
      <c r="N378" s="37">
        <v>132</v>
      </c>
      <c r="O378" s="37"/>
      <c r="P378" s="37"/>
      <c r="Q378" s="37"/>
      <c r="R378" s="37">
        <v>1</v>
      </c>
      <c r="S378" s="37">
        <v>6</v>
      </c>
      <c r="T378" s="37">
        <v>22</v>
      </c>
      <c r="U378" s="37">
        <v>0</v>
      </c>
      <c r="V378" s="37">
        <v>18</v>
      </c>
      <c r="W378" s="37"/>
      <c r="X378" s="37">
        <v>27</v>
      </c>
      <c r="Y378" s="37">
        <v>5</v>
      </c>
      <c r="Z378" s="37">
        <v>4</v>
      </c>
      <c r="AA378" s="37">
        <v>49</v>
      </c>
      <c r="AB378" s="37">
        <v>0</v>
      </c>
      <c r="AC378" s="37">
        <v>0</v>
      </c>
      <c r="AD378" s="37">
        <v>13</v>
      </c>
      <c r="AE378" s="37"/>
      <c r="AF378" s="37">
        <v>145</v>
      </c>
      <c r="AG378" s="37"/>
      <c r="AH378" s="37"/>
      <c r="AI378" s="37"/>
      <c r="AJ378" s="37">
        <v>106</v>
      </c>
      <c r="AK378" s="37"/>
      <c r="AL378" s="37"/>
      <c r="AM378" s="37"/>
      <c r="AN378" s="37">
        <v>0</v>
      </c>
      <c r="AO378" s="37"/>
      <c r="AP378" s="37">
        <v>0</v>
      </c>
    </row>
    <row r="379" spans="1:42" ht="20.100000000000001" customHeight="1" x14ac:dyDescent="0.2">
      <c r="D379" s="38" t="s">
        <v>267</v>
      </c>
      <c r="E379" s="62"/>
      <c r="F379" s="39">
        <v>185</v>
      </c>
      <c r="G379" s="40"/>
      <c r="H379" s="40"/>
      <c r="I379" s="40"/>
      <c r="J379" s="39">
        <v>126</v>
      </c>
      <c r="K379" s="39">
        <v>5</v>
      </c>
      <c r="L379" s="39">
        <v>1</v>
      </c>
      <c r="M379" s="40"/>
      <c r="N379" s="39">
        <v>132</v>
      </c>
      <c r="O379" s="40"/>
      <c r="P379" s="40"/>
      <c r="Q379" s="40"/>
      <c r="R379" s="39">
        <v>0</v>
      </c>
      <c r="S379" s="39">
        <v>7</v>
      </c>
      <c r="T379" s="39">
        <v>24</v>
      </c>
      <c r="U379" s="39">
        <v>0</v>
      </c>
      <c r="V379" s="39">
        <v>15</v>
      </c>
      <c r="W379" s="40"/>
      <c r="X379" s="39">
        <v>25</v>
      </c>
      <c r="Y379" s="39">
        <v>1</v>
      </c>
      <c r="Z379" s="39">
        <v>8</v>
      </c>
      <c r="AA379" s="39">
        <v>79</v>
      </c>
      <c r="AB379" s="39">
        <v>0</v>
      </c>
      <c r="AC379" s="39">
        <v>0</v>
      </c>
      <c r="AD379" s="39">
        <v>22</v>
      </c>
      <c r="AE379" s="40"/>
      <c r="AF379" s="39">
        <v>181</v>
      </c>
      <c r="AG379" s="40"/>
      <c r="AH379" s="40"/>
      <c r="AI379" s="40"/>
      <c r="AJ379" s="39">
        <v>136</v>
      </c>
      <c r="AK379" s="40"/>
      <c r="AL379" s="40"/>
      <c r="AM379" s="40"/>
      <c r="AN379" s="39">
        <v>0</v>
      </c>
      <c r="AO379" s="40"/>
      <c r="AP379" s="39">
        <v>0</v>
      </c>
    </row>
    <row r="380" spans="1:42" ht="20.100000000000001" customHeight="1" x14ac:dyDescent="0.2">
      <c r="D380" s="41" t="s">
        <v>268</v>
      </c>
      <c r="E380" s="62"/>
      <c r="F380" s="40">
        <v>0</v>
      </c>
      <c r="G380" s="40"/>
      <c r="H380" s="40"/>
      <c r="I380" s="40"/>
      <c r="J380" s="40">
        <v>155</v>
      </c>
      <c r="K380" s="40">
        <v>0</v>
      </c>
      <c r="L380" s="40">
        <v>0</v>
      </c>
      <c r="M380" s="40"/>
      <c r="N380" s="40">
        <v>155</v>
      </c>
      <c r="O380" s="40"/>
      <c r="P380" s="40"/>
      <c r="Q380" s="40"/>
      <c r="R380" s="40">
        <v>1</v>
      </c>
      <c r="S380" s="40">
        <v>11</v>
      </c>
      <c r="T380" s="40">
        <v>62</v>
      </c>
      <c r="U380" s="40">
        <v>2</v>
      </c>
      <c r="V380" s="40">
        <v>7</v>
      </c>
      <c r="W380" s="40"/>
      <c r="X380" s="40">
        <v>6</v>
      </c>
      <c r="Y380" s="40">
        <v>0</v>
      </c>
      <c r="Z380" s="40">
        <v>1</v>
      </c>
      <c r="AA380" s="40">
        <v>0</v>
      </c>
      <c r="AB380" s="40">
        <v>0</v>
      </c>
      <c r="AC380" s="40">
        <v>0</v>
      </c>
      <c r="AD380" s="40">
        <v>11</v>
      </c>
      <c r="AE380" s="40"/>
      <c r="AF380" s="40">
        <v>101</v>
      </c>
      <c r="AG380" s="40"/>
      <c r="AH380" s="40"/>
      <c r="AI380" s="40"/>
      <c r="AJ380" s="40">
        <v>54</v>
      </c>
      <c r="AK380" s="40"/>
      <c r="AL380" s="40"/>
      <c r="AM380" s="40"/>
      <c r="AN380" s="40">
        <v>0</v>
      </c>
      <c r="AO380" s="40"/>
      <c r="AP380" s="40">
        <v>0</v>
      </c>
    </row>
    <row r="381" spans="1:42" ht="20.100000000000001" customHeight="1" x14ac:dyDescent="0.2">
      <c r="D381" s="38" t="s">
        <v>269</v>
      </c>
      <c r="E381" s="62"/>
      <c r="F381" s="39">
        <v>0</v>
      </c>
      <c r="G381" s="40"/>
      <c r="H381" s="40"/>
      <c r="I381" s="40"/>
      <c r="J381" s="39">
        <v>153</v>
      </c>
      <c r="K381" s="39">
        <v>0</v>
      </c>
      <c r="L381" s="39">
        <v>0</v>
      </c>
      <c r="M381" s="40"/>
      <c r="N381" s="39">
        <v>153</v>
      </c>
      <c r="O381" s="40"/>
      <c r="P381" s="40"/>
      <c r="Q381" s="40"/>
      <c r="R381" s="39">
        <v>0</v>
      </c>
      <c r="S381" s="39">
        <v>10</v>
      </c>
      <c r="T381" s="39">
        <v>85</v>
      </c>
      <c r="U381" s="39">
        <v>3</v>
      </c>
      <c r="V381" s="39">
        <v>1</v>
      </c>
      <c r="W381" s="40"/>
      <c r="X381" s="39">
        <v>3</v>
      </c>
      <c r="Y381" s="39">
        <v>0</v>
      </c>
      <c r="Z381" s="39">
        <v>0</v>
      </c>
      <c r="AA381" s="39">
        <v>4</v>
      </c>
      <c r="AB381" s="39">
        <v>0</v>
      </c>
      <c r="AC381" s="39">
        <v>0</v>
      </c>
      <c r="AD381" s="39">
        <v>7</v>
      </c>
      <c r="AE381" s="40"/>
      <c r="AF381" s="39">
        <v>113</v>
      </c>
      <c r="AG381" s="40"/>
      <c r="AH381" s="40"/>
      <c r="AI381" s="40"/>
      <c r="AJ381" s="39">
        <v>40</v>
      </c>
      <c r="AK381" s="40"/>
      <c r="AL381" s="40"/>
      <c r="AM381" s="40"/>
      <c r="AN381" s="39">
        <v>0</v>
      </c>
      <c r="AO381" s="40"/>
      <c r="AP381" s="39">
        <v>0</v>
      </c>
    </row>
    <row r="382" spans="1:42" ht="20.100000000000001" customHeight="1" x14ac:dyDescent="0.2">
      <c r="D382" s="2" t="s">
        <v>270</v>
      </c>
      <c r="E382" s="62"/>
      <c r="F382" s="37">
        <v>61</v>
      </c>
      <c r="G382" s="37"/>
      <c r="H382" s="37"/>
      <c r="I382" s="37"/>
      <c r="J382" s="37">
        <v>149</v>
      </c>
      <c r="K382" s="37">
        <v>4</v>
      </c>
      <c r="L382" s="37">
        <v>1</v>
      </c>
      <c r="M382" s="37"/>
      <c r="N382" s="37">
        <v>154</v>
      </c>
      <c r="O382" s="37"/>
      <c r="P382" s="37"/>
      <c r="Q382" s="37"/>
      <c r="R382" s="37">
        <v>0</v>
      </c>
      <c r="S382" s="37">
        <v>1</v>
      </c>
      <c r="T382" s="37">
        <v>12</v>
      </c>
      <c r="U382" s="37">
        <v>0</v>
      </c>
      <c r="V382" s="37">
        <v>2</v>
      </c>
      <c r="W382" s="37"/>
      <c r="X382" s="37">
        <v>17</v>
      </c>
      <c r="Y382" s="37">
        <v>0</v>
      </c>
      <c r="Z382" s="37">
        <v>3</v>
      </c>
      <c r="AA382" s="37">
        <v>60</v>
      </c>
      <c r="AB382" s="37">
        <v>0</v>
      </c>
      <c r="AC382" s="37">
        <v>0</v>
      </c>
      <c r="AD382" s="37">
        <v>19</v>
      </c>
      <c r="AE382" s="37"/>
      <c r="AF382" s="37">
        <v>114</v>
      </c>
      <c r="AG382" s="37"/>
      <c r="AH382" s="37"/>
      <c r="AI382" s="37"/>
      <c r="AJ382" s="37">
        <v>101</v>
      </c>
      <c r="AK382" s="37"/>
      <c r="AL382" s="37"/>
      <c r="AM382" s="37"/>
      <c r="AN382" s="37">
        <v>0</v>
      </c>
      <c r="AO382" s="37"/>
      <c r="AP382" s="37">
        <v>0</v>
      </c>
    </row>
    <row r="383" spans="1:42" ht="20.100000000000001" customHeight="1" x14ac:dyDescent="0.2">
      <c r="D383" s="38" t="s">
        <v>271</v>
      </c>
      <c r="E383" s="62"/>
      <c r="F383" s="39">
        <v>84</v>
      </c>
      <c r="G383" s="40"/>
      <c r="H383" s="40"/>
      <c r="I383" s="40"/>
      <c r="J383" s="39">
        <v>145</v>
      </c>
      <c r="K383" s="39">
        <v>2</v>
      </c>
      <c r="L383" s="39">
        <v>0</v>
      </c>
      <c r="M383" s="40"/>
      <c r="N383" s="39">
        <v>147</v>
      </c>
      <c r="O383" s="40"/>
      <c r="P383" s="40"/>
      <c r="Q383" s="40"/>
      <c r="R383" s="39">
        <v>0</v>
      </c>
      <c r="S383" s="39">
        <v>3</v>
      </c>
      <c r="T383" s="39">
        <v>4</v>
      </c>
      <c r="U383" s="39">
        <v>0</v>
      </c>
      <c r="V383" s="39">
        <v>7</v>
      </c>
      <c r="W383" s="40"/>
      <c r="X383" s="39">
        <v>17</v>
      </c>
      <c r="Y383" s="39">
        <v>0</v>
      </c>
      <c r="Z383" s="39">
        <v>3</v>
      </c>
      <c r="AA383" s="39">
        <v>63</v>
      </c>
      <c r="AB383" s="39">
        <v>0</v>
      </c>
      <c r="AC383" s="39">
        <v>0</v>
      </c>
      <c r="AD383" s="39">
        <v>17</v>
      </c>
      <c r="AE383" s="40"/>
      <c r="AF383" s="39">
        <v>114</v>
      </c>
      <c r="AG383" s="40"/>
      <c r="AH383" s="40"/>
      <c r="AI383" s="40"/>
      <c r="AJ383" s="39">
        <v>117</v>
      </c>
      <c r="AK383" s="40"/>
      <c r="AL383" s="40"/>
      <c r="AM383" s="40"/>
      <c r="AN383" s="39">
        <v>0</v>
      </c>
      <c r="AO383" s="40"/>
      <c r="AP383" s="39">
        <v>0</v>
      </c>
    </row>
    <row r="384" spans="1:42" ht="20.100000000000001" customHeight="1" x14ac:dyDescent="0.2">
      <c r="D384" s="2" t="s">
        <v>272</v>
      </c>
      <c r="E384" s="62"/>
      <c r="F384" s="37">
        <v>81</v>
      </c>
      <c r="G384" s="37"/>
      <c r="H384" s="37"/>
      <c r="I384" s="37"/>
      <c r="J384" s="37">
        <v>143</v>
      </c>
      <c r="K384" s="37">
        <v>5</v>
      </c>
      <c r="L384" s="37">
        <v>3</v>
      </c>
      <c r="M384" s="37"/>
      <c r="N384" s="37">
        <v>151</v>
      </c>
      <c r="O384" s="37"/>
      <c r="P384" s="37"/>
      <c r="Q384" s="37"/>
      <c r="R384" s="37">
        <v>0</v>
      </c>
      <c r="S384" s="37">
        <v>8</v>
      </c>
      <c r="T384" s="37">
        <v>5</v>
      </c>
      <c r="U384" s="37">
        <v>0</v>
      </c>
      <c r="V384" s="37">
        <v>9</v>
      </c>
      <c r="W384" s="37"/>
      <c r="X384" s="37">
        <v>14</v>
      </c>
      <c r="Y384" s="37">
        <v>0</v>
      </c>
      <c r="Z384" s="37">
        <v>2</v>
      </c>
      <c r="AA384" s="37">
        <v>34</v>
      </c>
      <c r="AB384" s="37">
        <v>0</v>
      </c>
      <c r="AC384" s="37">
        <v>0</v>
      </c>
      <c r="AD384" s="37">
        <v>21</v>
      </c>
      <c r="AE384" s="37"/>
      <c r="AF384" s="37">
        <v>93</v>
      </c>
      <c r="AG384" s="37"/>
      <c r="AH384" s="37"/>
      <c r="AI384" s="37"/>
      <c r="AJ384" s="37">
        <v>139</v>
      </c>
      <c r="AK384" s="37"/>
      <c r="AL384" s="37"/>
      <c r="AM384" s="37"/>
      <c r="AN384" s="37">
        <v>0</v>
      </c>
      <c r="AO384" s="37"/>
      <c r="AP384" s="37">
        <v>0</v>
      </c>
    </row>
    <row r="385" spans="1:42" ht="20.100000000000001" customHeight="1" x14ac:dyDescent="0.2">
      <c r="E385" s="6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row>
    <row r="386" spans="1:42" s="1" customFormat="1" ht="20.100000000000001" customHeight="1" x14ac:dyDescent="0.2">
      <c r="A386" s="3"/>
      <c r="B386" s="6"/>
      <c r="C386" s="42" t="s">
        <v>180</v>
      </c>
      <c r="D386" s="42"/>
      <c r="E386" s="62"/>
      <c r="F386" s="44">
        <v>816</v>
      </c>
      <c r="G386" s="45"/>
      <c r="H386" s="45"/>
      <c r="I386" s="45"/>
      <c r="J386" s="44">
        <v>1239</v>
      </c>
      <c r="K386" s="44">
        <v>41</v>
      </c>
      <c r="L386" s="44">
        <v>13</v>
      </c>
      <c r="M386" s="45"/>
      <c r="N386" s="44">
        <v>1293</v>
      </c>
      <c r="O386" s="45"/>
      <c r="P386" s="45"/>
      <c r="Q386" s="45"/>
      <c r="R386" s="44">
        <v>2</v>
      </c>
      <c r="S386" s="44">
        <v>60</v>
      </c>
      <c r="T386" s="44">
        <v>293</v>
      </c>
      <c r="U386" s="44">
        <v>5</v>
      </c>
      <c r="V386" s="44">
        <v>70</v>
      </c>
      <c r="W386" s="45"/>
      <c r="X386" s="44">
        <v>150</v>
      </c>
      <c r="Y386" s="44">
        <v>7</v>
      </c>
      <c r="Z386" s="44">
        <v>25</v>
      </c>
      <c r="AA386" s="44">
        <v>493</v>
      </c>
      <c r="AB386" s="44">
        <v>0</v>
      </c>
      <c r="AC386" s="44">
        <v>0</v>
      </c>
      <c r="AD386" s="44">
        <v>161</v>
      </c>
      <c r="AE386" s="45"/>
      <c r="AF386" s="44">
        <v>1266</v>
      </c>
      <c r="AG386" s="45"/>
      <c r="AH386" s="45"/>
      <c r="AI386" s="45"/>
      <c r="AJ386" s="44">
        <v>843</v>
      </c>
      <c r="AK386" s="45"/>
      <c r="AL386" s="45"/>
      <c r="AM386" s="45"/>
      <c r="AN386" s="44">
        <v>0</v>
      </c>
      <c r="AO386" s="45"/>
      <c r="AP386" s="44">
        <v>0</v>
      </c>
    </row>
    <row r="387" spans="1:42" s="1" customFormat="1" ht="20.100000000000001" customHeight="1" x14ac:dyDescent="0.2">
      <c r="A387" s="3"/>
      <c r="B387" s="6"/>
      <c r="C387" s="3"/>
      <c r="D387" s="3"/>
      <c r="E387" s="62"/>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row>
    <row r="388" spans="1:42" s="1" customFormat="1" ht="20.100000000000001" customHeight="1" x14ac:dyDescent="0.25">
      <c r="A388" s="3"/>
      <c r="B388" s="49" t="s">
        <v>273</v>
      </c>
      <c r="C388" s="50"/>
      <c r="D388" s="50"/>
      <c r="E388" s="62"/>
      <c r="F388" s="51">
        <v>816</v>
      </c>
      <c r="G388" s="52"/>
      <c r="H388" s="52"/>
      <c r="I388" s="52"/>
      <c r="J388" s="51">
        <v>1239</v>
      </c>
      <c r="K388" s="51">
        <v>41</v>
      </c>
      <c r="L388" s="51">
        <v>13</v>
      </c>
      <c r="M388" s="52"/>
      <c r="N388" s="51">
        <v>1293</v>
      </c>
      <c r="O388" s="52"/>
      <c r="P388" s="52"/>
      <c r="Q388" s="52"/>
      <c r="R388" s="51">
        <v>2</v>
      </c>
      <c r="S388" s="51">
        <v>60</v>
      </c>
      <c r="T388" s="51">
        <v>293</v>
      </c>
      <c r="U388" s="51">
        <v>5</v>
      </c>
      <c r="V388" s="51">
        <v>70</v>
      </c>
      <c r="W388" s="52"/>
      <c r="X388" s="51">
        <v>150</v>
      </c>
      <c r="Y388" s="51">
        <v>7</v>
      </c>
      <c r="Z388" s="51">
        <v>25</v>
      </c>
      <c r="AA388" s="51">
        <v>493</v>
      </c>
      <c r="AB388" s="51">
        <v>0</v>
      </c>
      <c r="AC388" s="51">
        <v>0</v>
      </c>
      <c r="AD388" s="51">
        <v>161</v>
      </c>
      <c r="AE388" s="52"/>
      <c r="AF388" s="51">
        <v>1266</v>
      </c>
      <c r="AG388" s="52"/>
      <c r="AH388" s="52"/>
      <c r="AI388" s="52"/>
      <c r="AJ388" s="51">
        <v>843</v>
      </c>
      <c r="AK388" s="52"/>
      <c r="AL388" s="52"/>
      <c r="AM388" s="52"/>
      <c r="AN388" s="51">
        <v>0</v>
      </c>
      <c r="AO388" s="52"/>
      <c r="AP388" s="51">
        <v>0</v>
      </c>
    </row>
    <row r="389" spans="1:42" ht="20.100000000000001" customHeight="1" x14ac:dyDescent="0.2">
      <c r="E389" s="6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row>
    <row r="390" spans="1:42" ht="20.100000000000001" customHeight="1" x14ac:dyDescent="0.2">
      <c r="B390" s="6" t="s">
        <v>274</v>
      </c>
      <c r="E390" s="62"/>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row>
    <row r="391" spans="1:42" ht="20.100000000000001" customHeight="1" x14ac:dyDescent="0.2">
      <c r="C391" s="3" t="s">
        <v>172</v>
      </c>
      <c r="E391" s="62"/>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row>
    <row r="392" spans="1:42" ht="20.100000000000001" customHeight="1" x14ac:dyDescent="0.2">
      <c r="D392" s="2" t="s">
        <v>98</v>
      </c>
      <c r="E392" s="62"/>
      <c r="F392" s="37">
        <v>23</v>
      </c>
      <c r="G392" s="37"/>
      <c r="H392" s="37"/>
      <c r="I392" s="37"/>
      <c r="J392" s="37">
        <v>72</v>
      </c>
      <c r="K392" s="37">
        <v>0</v>
      </c>
      <c r="L392" s="37">
        <v>0</v>
      </c>
      <c r="M392" s="37"/>
      <c r="N392" s="37">
        <v>72</v>
      </c>
      <c r="O392" s="37"/>
      <c r="P392" s="37"/>
      <c r="Q392" s="37"/>
      <c r="R392" s="37">
        <v>0</v>
      </c>
      <c r="S392" s="37">
        <v>1</v>
      </c>
      <c r="T392" s="37">
        <v>18</v>
      </c>
      <c r="U392" s="37">
        <v>0</v>
      </c>
      <c r="V392" s="37">
        <v>1</v>
      </c>
      <c r="W392" s="37"/>
      <c r="X392" s="37">
        <v>8</v>
      </c>
      <c r="Y392" s="37">
        <v>0</v>
      </c>
      <c r="Z392" s="37">
        <v>0</v>
      </c>
      <c r="AA392" s="37">
        <v>13</v>
      </c>
      <c r="AB392" s="37">
        <v>0</v>
      </c>
      <c r="AC392" s="37">
        <v>0</v>
      </c>
      <c r="AD392" s="37">
        <v>3</v>
      </c>
      <c r="AE392" s="37"/>
      <c r="AF392" s="37">
        <v>44</v>
      </c>
      <c r="AG392" s="37"/>
      <c r="AH392" s="37"/>
      <c r="AI392" s="37"/>
      <c r="AJ392" s="37">
        <v>51</v>
      </c>
      <c r="AK392" s="37"/>
      <c r="AL392" s="37"/>
      <c r="AM392" s="37"/>
      <c r="AN392" s="37">
        <v>0</v>
      </c>
      <c r="AO392" s="37"/>
      <c r="AP392" s="37">
        <v>0</v>
      </c>
    </row>
    <row r="393" spans="1:42" ht="20.100000000000001" customHeight="1" x14ac:dyDescent="0.2">
      <c r="D393" s="38" t="s">
        <v>99</v>
      </c>
      <c r="E393" s="62"/>
      <c r="F393" s="39">
        <v>33</v>
      </c>
      <c r="G393" s="40"/>
      <c r="H393" s="40"/>
      <c r="I393" s="40"/>
      <c r="J393" s="39">
        <v>75</v>
      </c>
      <c r="K393" s="39">
        <v>1</v>
      </c>
      <c r="L393" s="39">
        <v>6</v>
      </c>
      <c r="M393" s="40"/>
      <c r="N393" s="39">
        <v>82</v>
      </c>
      <c r="O393" s="40"/>
      <c r="P393" s="40"/>
      <c r="Q393" s="40"/>
      <c r="R393" s="39">
        <v>0</v>
      </c>
      <c r="S393" s="39">
        <v>9</v>
      </c>
      <c r="T393" s="39">
        <v>13</v>
      </c>
      <c r="U393" s="39">
        <v>1</v>
      </c>
      <c r="V393" s="39">
        <v>5</v>
      </c>
      <c r="W393" s="40"/>
      <c r="X393" s="39">
        <v>14</v>
      </c>
      <c r="Y393" s="39">
        <v>0</v>
      </c>
      <c r="Z393" s="39">
        <v>2</v>
      </c>
      <c r="AA393" s="39">
        <v>5</v>
      </c>
      <c r="AB393" s="39">
        <v>0</v>
      </c>
      <c r="AC393" s="39">
        <v>0</v>
      </c>
      <c r="AD393" s="39">
        <v>6</v>
      </c>
      <c r="AE393" s="40"/>
      <c r="AF393" s="39">
        <v>55</v>
      </c>
      <c r="AG393" s="40"/>
      <c r="AH393" s="40"/>
      <c r="AI393" s="40"/>
      <c r="AJ393" s="39">
        <v>60</v>
      </c>
      <c r="AK393" s="40"/>
      <c r="AL393" s="40"/>
      <c r="AM393" s="40"/>
      <c r="AN393" s="39">
        <v>0</v>
      </c>
      <c r="AO393" s="40"/>
      <c r="AP393" s="39">
        <v>0</v>
      </c>
    </row>
    <row r="394" spans="1:42" ht="20.100000000000001" customHeight="1" x14ac:dyDescent="0.2">
      <c r="D394" s="2" t="s">
        <v>113</v>
      </c>
      <c r="E394" s="62"/>
      <c r="F394" s="37">
        <v>37</v>
      </c>
      <c r="G394" s="37"/>
      <c r="H394" s="37"/>
      <c r="I394" s="37"/>
      <c r="J394" s="37">
        <v>76</v>
      </c>
      <c r="K394" s="37">
        <v>3</v>
      </c>
      <c r="L394" s="37">
        <v>0</v>
      </c>
      <c r="M394" s="37"/>
      <c r="N394" s="37">
        <v>79</v>
      </c>
      <c r="O394" s="37"/>
      <c r="P394" s="37"/>
      <c r="Q394" s="37"/>
      <c r="R394" s="37">
        <v>0</v>
      </c>
      <c r="S394" s="37">
        <v>4</v>
      </c>
      <c r="T394" s="37">
        <v>13</v>
      </c>
      <c r="U394" s="37">
        <v>10</v>
      </c>
      <c r="V394" s="37">
        <v>2</v>
      </c>
      <c r="W394" s="37"/>
      <c r="X394" s="37">
        <v>11</v>
      </c>
      <c r="Y394" s="37">
        <v>0</v>
      </c>
      <c r="Z394" s="37">
        <v>1</v>
      </c>
      <c r="AA394" s="37">
        <v>16</v>
      </c>
      <c r="AB394" s="37">
        <v>0</v>
      </c>
      <c r="AC394" s="37">
        <v>0</v>
      </c>
      <c r="AD394" s="37">
        <v>3</v>
      </c>
      <c r="AE394" s="37"/>
      <c r="AF394" s="37">
        <v>60</v>
      </c>
      <c r="AG394" s="37"/>
      <c r="AH394" s="37"/>
      <c r="AI394" s="37"/>
      <c r="AJ394" s="37">
        <v>56</v>
      </c>
      <c r="AK394" s="37"/>
      <c r="AL394" s="37"/>
      <c r="AM394" s="37"/>
      <c r="AN394" s="37">
        <v>0</v>
      </c>
      <c r="AO394" s="37"/>
      <c r="AP394" s="37">
        <v>0</v>
      </c>
    </row>
    <row r="395" spans="1:42" ht="20.100000000000001" customHeight="1" x14ac:dyDescent="0.2">
      <c r="B395" s="5"/>
      <c r="D395" s="38" t="s">
        <v>101</v>
      </c>
      <c r="E395" s="62"/>
      <c r="F395" s="39">
        <v>35</v>
      </c>
      <c r="G395" s="40"/>
      <c r="H395" s="40"/>
      <c r="I395" s="40"/>
      <c r="J395" s="39">
        <v>75</v>
      </c>
      <c r="K395" s="39">
        <v>4</v>
      </c>
      <c r="L395" s="39">
        <v>0</v>
      </c>
      <c r="M395" s="40"/>
      <c r="N395" s="39">
        <v>79</v>
      </c>
      <c r="O395" s="40"/>
      <c r="P395" s="40"/>
      <c r="Q395" s="40"/>
      <c r="R395" s="39">
        <v>1</v>
      </c>
      <c r="S395" s="39">
        <v>1</v>
      </c>
      <c r="T395" s="39">
        <v>21</v>
      </c>
      <c r="U395" s="39">
        <v>5</v>
      </c>
      <c r="V395" s="39">
        <v>4</v>
      </c>
      <c r="W395" s="40"/>
      <c r="X395" s="39">
        <v>17</v>
      </c>
      <c r="Y395" s="39">
        <v>0</v>
      </c>
      <c r="Z395" s="39">
        <v>0</v>
      </c>
      <c r="AA395" s="39">
        <v>9</v>
      </c>
      <c r="AB395" s="39">
        <v>0</v>
      </c>
      <c r="AC395" s="39">
        <v>0</v>
      </c>
      <c r="AD395" s="39">
        <v>11</v>
      </c>
      <c r="AE395" s="40"/>
      <c r="AF395" s="39">
        <v>69</v>
      </c>
      <c r="AG395" s="40"/>
      <c r="AH395" s="40"/>
      <c r="AI395" s="40"/>
      <c r="AJ395" s="39">
        <v>45</v>
      </c>
      <c r="AK395" s="40"/>
      <c r="AL395" s="40"/>
      <c r="AM395" s="40"/>
      <c r="AN395" s="39">
        <v>0</v>
      </c>
      <c r="AO395" s="40"/>
      <c r="AP395" s="39">
        <v>0</v>
      </c>
    </row>
    <row r="396" spans="1:42" ht="20.100000000000001" customHeight="1" x14ac:dyDescent="0.2">
      <c r="D396" s="2" t="s">
        <v>115</v>
      </c>
      <c r="E396" s="62"/>
      <c r="F396" s="37">
        <v>31</v>
      </c>
      <c r="G396" s="37"/>
      <c r="H396" s="37"/>
      <c r="I396" s="37"/>
      <c r="J396" s="37">
        <v>120</v>
      </c>
      <c r="K396" s="37">
        <v>2</v>
      </c>
      <c r="L396" s="37">
        <v>0</v>
      </c>
      <c r="M396" s="37"/>
      <c r="N396" s="37">
        <v>122</v>
      </c>
      <c r="O396" s="37"/>
      <c r="P396" s="37"/>
      <c r="Q396" s="37"/>
      <c r="R396" s="37">
        <v>0</v>
      </c>
      <c r="S396" s="37">
        <v>3</v>
      </c>
      <c r="T396" s="37">
        <v>70</v>
      </c>
      <c r="U396" s="37">
        <v>3</v>
      </c>
      <c r="V396" s="37">
        <v>2</v>
      </c>
      <c r="W396" s="37"/>
      <c r="X396" s="37">
        <v>14</v>
      </c>
      <c r="Y396" s="37">
        <v>0</v>
      </c>
      <c r="Z396" s="37">
        <v>1</v>
      </c>
      <c r="AA396" s="37">
        <v>23</v>
      </c>
      <c r="AB396" s="37">
        <v>0</v>
      </c>
      <c r="AC396" s="37">
        <v>0</v>
      </c>
      <c r="AD396" s="37">
        <v>0</v>
      </c>
      <c r="AE396" s="37"/>
      <c r="AF396" s="37">
        <v>116</v>
      </c>
      <c r="AG396" s="37"/>
      <c r="AH396" s="37"/>
      <c r="AI396" s="37"/>
      <c r="AJ396" s="37">
        <v>37</v>
      </c>
      <c r="AK396" s="37"/>
      <c r="AL396" s="37"/>
      <c r="AM396" s="37"/>
      <c r="AN396" s="37">
        <v>0</v>
      </c>
      <c r="AO396" s="37"/>
      <c r="AP396" s="37">
        <v>0</v>
      </c>
    </row>
    <row r="397" spans="1:42" ht="20.100000000000001" customHeight="1" x14ac:dyDescent="0.2">
      <c r="D397" s="38" t="s">
        <v>116</v>
      </c>
      <c r="E397" s="62"/>
      <c r="F397" s="39">
        <v>44</v>
      </c>
      <c r="G397" s="40"/>
      <c r="H397" s="40"/>
      <c r="I397" s="40"/>
      <c r="J397" s="39">
        <v>121</v>
      </c>
      <c r="K397" s="39">
        <v>6</v>
      </c>
      <c r="L397" s="39">
        <v>0</v>
      </c>
      <c r="M397" s="40"/>
      <c r="N397" s="39">
        <v>127</v>
      </c>
      <c r="O397" s="40"/>
      <c r="P397" s="40"/>
      <c r="Q397" s="40"/>
      <c r="R397" s="39">
        <v>0</v>
      </c>
      <c r="S397" s="39">
        <v>2</v>
      </c>
      <c r="T397" s="39">
        <v>60</v>
      </c>
      <c r="U397" s="39">
        <v>0</v>
      </c>
      <c r="V397" s="39">
        <v>13</v>
      </c>
      <c r="W397" s="40"/>
      <c r="X397" s="39">
        <v>23</v>
      </c>
      <c r="Y397" s="39">
        <v>0</v>
      </c>
      <c r="Z397" s="39">
        <v>3</v>
      </c>
      <c r="AA397" s="39">
        <v>24</v>
      </c>
      <c r="AB397" s="39">
        <v>0</v>
      </c>
      <c r="AC397" s="39">
        <v>0</v>
      </c>
      <c r="AD397" s="39">
        <v>3</v>
      </c>
      <c r="AE397" s="40"/>
      <c r="AF397" s="39">
        <v>128</v>
      </c>
      <c r="AG397" s="40"/>
      <c r="AH397" s="40"/>
      <c r="AI397" s="40"/>
      <c r="AJ397" s="39">
        <v>43</v>
      </c>
      <c r="AK397" s="40"/>
      <c r="AL397" s="40"/>
      <c r="AM397" s="40"/>
      <c r="AN397" s="39">
        <v>0</v>
      </c>
      <c r="AO397" s="40"/>
      <c r="AP397" s="39">
        <v>0</v>
      </c>
    </row>
    <row r="398" spans="1:42" ht="20.100000000000001" customHeight="1" x14ac:dyDescent="0.2">
      <c r="D398" s="2" t="s">
        <v>117</v>
      </c>
      <c r="E398" s="62"/>
      <c r="F398" s="37">
        <v>33</v>
      </c>
      <c r="G398" s="37"/>
      <c r="H398" s="37"/>
      <c r="I398" s="37"/>
      <c r="J398" s="37">
        <v>72</v>
      </c>
      <c r="K398" s="37">
        <v>6</v>
      </c>
      <c r="L398" s="37">
        <v>0</v>
      </c>
      <c r="M398" s="37"/>
      <c r="N398" s="37">
        <v>78</v>
      </c>
      <c r="O398" s="37"/>
      <c r="P398" s="37"/>
      <c r="Q398" s="37"/>
      <c r="R398" s="37">
        <v>3</v>
      </c>
      <c r="S398" s="37">
        <v>6</v>
      </c>
      <c r="T398" s="37">
        <v>12</v>
      </c>
      <c r="U398" s="37">
        <v>0</v>
      </c>
      <c r="V398" s="37">
        <v>2</v>
      </c>
      <c r="W398" s="37"/>
      <c r="X398" s="37">
        <v>13</v>
      </c>
      <c r="Y398" s="37">
        <v>1</v>
      </c>
      <c r="Z398" s="37">
        <v>0</v>
      </c>
      <c r="AA398" s="37">
        <v>20</v>
      </c>
      <c r="AB398" s="37">
        <v>0</v>
      </c>
      <c r="AC398" s="37">
        <v>0</v>
      </c>
      <c r="AD398" s="37">
        <v>12</v>
      </c>
      <c r="AE398" s="37"/>
      <c r="AF398" s="37">
        <v>69</v>
      </c>
      <c r="AG398" s="37"/>
      <c r="AH398" s="37"/>
      <c r="AI398" s="37"/>
      <c r="AJ398" s="37">
        <v>42</v>
      </c>
      <c r="AK398" s="37"/>
      <c r="AL398" s="37"/>
      <c r="AM398" s="37"/>
      <c r="AN398" s="37">
        <v>0</v>
      </c>
      <c r="AO398" s="37"/>
      <c r="AP398" s="37">
        <v>0</v>
      </c>
    </row>
    <row r="399" spans="1:42" ht="20.100000000000001" customHeight="1" x14ac:dyDescent="0.2">
      <c r="D399" s="38" t="s">
        <v>105</v>
      </c>
      <c r="E399" s="62"/>
      <c r="F399" s="39">
        <v>46</v>
      </c>
      <c r="G399" s="40"/>
      <c r="H399" s="40"/>
      <c r="I399" s="40"/>
      <c r="J399" s="39">
        <v>120</v>
      </c>
      <c r="K399" s="39">
        <v>0</v>
      </c>
      <c r="L399" s="39">
        <v>0</v>
      </c>
      <c r="M399" s="40"/>
      <c r="N399" s="39">
        <v>120</v>
      </c>
      <c r="O399" s="40"/>
      <c r="P399" s="40"/>
      <c r="Q399" s="40"/>
      <c r="R399" s="39">
        <v>0</v>
      </c>
      <c r="S399" s="39">
        <v>2</v>
      </c>
      <c r="T399" s="39">
        <v>12</v>
      </c>
      <c r="U399" s="39">
        <v>0</v>
      </c>
      <c r="V399" s="39">
        <v>9</v>
      </c>
      <c r="W399" s="40"/>
      <c r="X399" s="39">
        <v>11</v>
      </c>
      <c r="Y399" s="39">
        <v>2</v>
      </c>
      <c r="Z399" s="39">
        <v>2</v>
      </c>
      <c r="AA399" s="39">
        <v>16</v>
      </c>
      <c r="AB399" s="39">
        <v>2</v>
      </c>
      <c r="AC399" s="39">
        <v>0</v>
      </c>
      <c r="AD399" s="39">
        <v>14</v>
      </c>
      <c r="AE399" s="40"/>
      <c r="AF399" s="39">
        <v>70</v>
      </c>
      <c r="AG399" s="40"/>
      <c r="AH399" s="40"/>
      <c r="AI399" s="40"/>
      <c r="AJ399" s="39">
        <v>96</v>
      </c>
      <c r="AK399" s="40"/>
      <c r="AL399" s="40"/>
      <c r="AM399" s="40"/>
      <c r="AN399" s="39">
        <v>0</v>
      </c>
      <c r="AO399" s="40"/>
      <c r="AP399" s="39">
        <v>0</v>
      </c>
    </row>
    <row r="400" spans="1:42" ht="20.100000000000001" customHeight="1" x14ac:dyDescent="0.2">
      <c r="D400" s="2" t="s">
        <v>106</v>
      </c>
      <c r="E400" s="62"/>
      <c r="F400" s="37">
        <v>38</v>
      </c>
      <c r="G400" s="37"/>
      <c r="H400" s="37"/>
      <c r="I400" s="37"/>
      <c r="J400" s="37">
        <v>76</v>
      </c>
      <c r="K400" s="37">
        <v>1</v>
      </c>
      <c r="L400" s="37">
        <v>1</v>
      </c>
      <c r="M400" s="37"/>
      <c r="N400" s="37">
        <v>78</v>
      </c>
      <c r="O400" s="37"/>
      <c r="P400" s="37"/>
      <c r="Q400" s="37"/>
      <c r="R400" s="37">
        <v>0</v>
      </c>
      <c r="S400" s="37">
        <v>3</v>
      </c>
      <c r="T400" s="37">
        <v>10</v>
      </c>
      <c r="U400" s="37">
        <v>1</v>
      </c>
      <c r="V400" s="37">
        <v>3</v>
      </c>
      <c r="W400" s="37"/>
      <c r="X400" s="37">
        <v>17</v>
      </c>
      <c r="Y400" s="37">
        <v>0</v>
      </c>
      <c r="Z400" s="37">
        <v>1</v>
      </c>
      <c r="AA400" s="37">
        <v>14</v>
      </c>
      <c r="AB400" s="37">
        <v>0</v>
      </c>
      <c r="AC400" s="37">
        <v>0</v>
      </c>
      <c r="AD400" s="37">
        <v>8</v>
      </c>
      <c r="AE400" s="37"/>
      <c r="AF400" s="37">
        <v>57</v>
      </c>
      <c r="AG400" s="37"/>
      <c r="AH400" s="37"/>
      <c r="AI400" s="37"/>
      <c r="AJ400" s="37">
        <v>59</v>
      </c>
      <c r="AK400" s="37"/>
      <c r="AL400" s="37"/>
      <c r="AM400" s="37"/>
      <c r="AN400" s="37">
        <v>0</v>
      </c>
      <c r="AO400" s="37"/>
      <c r="AP400" s="37">
        <v>0</v>
      </c>
    </row>
    <row r="401" spans="1:42" ht="20.100000000000001" customHeight="1" x14ac:dyDescent="0.2">
      <c r="E401" s="6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row>
    <row r="402" spans="1:42" s="1" customFormat="1" ht="20.100000000000001" customHeight="1" x14ac:dyDescent="0.2">
      <c r="A402" s="3"/>
      <c r="B402" s="6"/>
      <c r="C402" s="42" t="s">
        <v>180</v>
      </c>
      <c r="D402" s="42"/>
      <c r="E402" s="62"/>
      <c r="F402" s="44">
        <v>320</v>
      </c>
      <c r="G402" s="45"/>
      <c r="H402" s="45"/>
      <c r="I402" s="45"/>
      <c r="J402" s="44">
        <v>807</v>
      </c>
      <c r="K402" s="44">
        <v>23</v>
      </c>
      <c r="L402" s="44">
        <v>7</v>
      </c>
      <c r="M402" s="45"/>
      <c r="N402" s="44">
        <v>837</v>
      </c>
      <c r="O402" s="45"/>
      <c r="P402" s="45"/>
      <c r="Q402" s="45"/>
      <c r="R402" s="44">
        <v>4</v>
      </c>
      <c r="S402" s="44">
        <v>31</v>
      </c>
      <c r="T402" s="44">
        <v>229</v>
      </c>
      <c r="U402" s="44">
        <v>20</v>
      </c>
      <c r="V402" s="44">
        <v>41</v>
      </c>
      <c r="W402" s="45"/>
      <c r="X402" s="44">
        <v>128</v>
      </c>
      <c r="Y402" s="44">
        <v>3</v>
      </c>
      <c r="Z402" s="44">
        <v>10</v>
      </c>
      <c r="AA402" s="44">
        <v>140</v>
      </c>
      <c r="AB402" s="44">
        <v>2</v>
      </c>
      <c r="AC402" s="44">
        <v>0</v>
      </c>
      <c r="AD402" s="44">
        <v>60</v>
      </c>
      <c r="AE402" s="45"/>
      <c r="AF402" s="44">
        <v>668</v>
      </c>
      <c r="AG402" s="45"/>
      <c r="AH402" s="45"/>
      <c r="AI402" s="45"/>
      <c r="AJ402" s="44">
        <v>489</v>
      </c>
      <c r="AK402" s="45"/>
      <c r="AL402" s="45"/>
      <c r="AM402" s="45"/>
      <c r="AN402" s="44">
        <v>0</v>
      </c>
      <c r="AO402" s="45"/>
      <c r="AP402" s="44">
        <v>0</v>
      </c>
    </row>
    <row r="403" spans="1:42" s="1" customFormat="1" ht="20.100000000000001" customHeight="1" x14ac:dyDescent="0.2">
      <c r="A403" s="3"/>
      <c r="B403" s="6"/>
      <c r="C403" s="3"/>
      <c r="D403" s="3"/>
      <c r="E403" s="62"/>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row>
    <row r="404" spans="1:42" s="1" customFormat="1" ht="20.100000000000001" customHeight="1" x14ac:dyDescent="0.25">
      <c r="A404" s="3"/>
      <c r="B404" s="49" t="s">
        <v>275</v>
      </c>
      <c r="C404" s="50"/>
      <c r="D404" s="50"/>
      <c r="E404" s="62"/>
      <c r="F404" s="51">
        <v>320</v>
      </c>
      <c r="G404" s="52"/>
      <c r="H404" s="52"/>
      <c r="I404" s="52"/>
      <c r="J404" s="51">
        <v>807</v>
      </c>
      <c r="K404" s="51">
        <v>23</v>
      </c>
      <c r="L404" s="51">
        <v>7</v>
      </c>
      <c r="M404" s="52"/>
      <c r="N404" s="51">
        <v>837</v>
      </c>
      <c r="O404" s="52"/>
      <c r="P404" s="52"/>
      <c r="Q404" s="52"/>
      <c r="R404" s="51">
        <v>4</v>
      </c>
      <c r="S404" s="51">
        <v>31</v>
      </c>
      <c r="T404" s="51">
        <v>229</v>
      </c>
      <c r="U404" s="51">
        <v>20</v>
      </c>
      <c r="V404" s="51">
        <v>41</v>
      </c>
      <c r="W404" s="52"/>
      <c r="X404" s="51">
        <v>128</v>
      </c>
      <c r="Y404" s="51">
        <v>3</v>
      </c>
      <c r="Z404" s="51">
        <v>10</v>
      </c>
      <c r="AA404" s="51">
        <v>140</v>
      </c>
      <c r="AB404" s="51">
        <v>2</v>
      </c>
      <c r="AC404" s="51">
        <v>0</v>
      </c>
      <c r="AD404" s="51">
        <v>60</v>
      </c>
      <c r="AE404" s="52"/>
      <c r="AF404" s="51">
        <v>668</v>
      </c>
      <c r="AG404" s="52"/>
      <c r="AH404" s="52"/>
      <c r="AI404" s="52"/>
      <c r="AJ404" s="51">
        <v>489</v>
      </c>
      <c r="AK404" s="52"/>
      <c r="AL404" s="52"/>
      <c r="AM404" s="52"/>
      <c r="AN404" s="51">
        <v>0</v>
      </c>
      <c r="AO404" s="52"/>
      <c r="AP404" s="51">
        <v>0</v>
      </c>
    </row>
    <row r="405" spans="1:42" ht="20.100000000000001" customHeight="1" x14ac:dyDescent="0.2">
      <c r="E405" s="6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row>
    <row r="406" spans="1:42" ht="20.100000000000001" customHeight="1" x14ac:dyDescent="0.2">
      <c r="B406" s="6" t="s">
        <v>276</v>
      </c>
      <c r="E406" s="62"/>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row>
    <row r="407" spans="1:42" ht="20.100000000000001" customHeight="1" x14ac:dyDescent="0.2">
      <c r="C407" s="3" t="s">
        <v>172</v>
      </c>
      <c r="E407" s="62"/>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row>
    <row r="408" spans="1:42" ht="20.100000000000001" customHeight="1" x14ac:dyDescent="0.2">
      <c r="D408" s="2" t="s">
        <v>98</v>
      </c>
      <c r="E408" s="62"/>
      <c r="F408" s="37">
        <v>18</v>
      </c>
      <c r="G408" s="37"/>
      <c r="H408" s="37"/>
      <c r="I408" s="37"/>
      <c r="J408" s="37">
        <v>57</v>
      </c>
      <c r="K408" s="37">
        <v>10</v>
      </c>
      <c r="L408" s="37">
        <v>0</v>
      </c>
      <c r="M408" s="37"/>
      <c r="N408" s="37">
        <v>67</v>
      </c>
      <c r="O408" s="37"/>
      <c r="P408" s="37"/>
      <c r="Q408" s="37"/>
      <c r="R408" s="37">
        <v>0</v>
      </c>
      <c r="S408" s="37">
        <v>7</v>
      </c>
      <c r="T408" s="37">
        <v>3</v>
      </c>
      <c r="U408" s="37">
        <v>4</v>
      </c>
      <c r="V408" s="37">
        <v>4</v>
      </c>
      <c r="W408" s="37"/>
      <c r="X408" s="37">
        <v>36</v>
      </c>
      <c r="Y408" s="37">
        <v>1</v>
      </c>
      <c r="Z408" s="37">
        <v>0</v>
      </c>
      <c r="AA408" s="37">
        <v>5</v>
      </c>
      <c r="AB408" s="37">
        <v>0</v>
      </c>
      <c r="AC408" s="37">
        <v>0</v>
      </c>
      <c r="AD408" s="37">
        <v>3</v>
      </c>
      <c r="AE408" s="37"/>
      <c r="AF408" s="37">
        <v>63</v>
      </c>
      <c r="AG408" s="37"/>
      <c r="AH408" s="37"/>
      <c r="AI408" s="37"/>
      <c r="AJ408" s="37">
        <v>22</v>
      </c>
      <c r="AK408" s="37"/>
      <c r="AL408" s="37"/>
      <c r="AM408" s="37"/>
      <c r="AN408" s="37">
        <v>0</v>
      </c>
      <c r="AO408" s="37"/>
      <c r="AP408" s="37">
        <v>0</v>
      </c>
    </row>
    <row r="409" spans="1:42" ht="20.100000000000001" customHeight="1" x14ac:dyDescent="0.2">
      <c r="D409" s="38" t="s">
        <v>99</v>
      </c>
      <c r="E409" s="62"/>
      <c r="F409" s="39">
        <v>15</v>
      </c>
      <c r="G409" s="40"/>
      <c r="H409" s="40"/>
      <c r="I409" s="40"/>
      <c r="J409" s="39">
        <v>61</v>
      </c>
      <c r="K409" s="39">
        <v>0</v>
      </c>
      <c r="L409" s="39">
        <v>1</v>
      </c>
      <c r="M409" s="40"/>
      <c r="N409" s="39">
        <v>62</v>
      </c>
      <c r="O409" s="40"/>
      <c r="P409" s="40"/>
      <c r="Q409" s="40"/>
      <c r="R409" s="39">
        <v>0</v>
      </c>
      <c r="S409" s="39">
        <v>1</v>
      </c>
      <c r="T409" s="39">
        <v>3</v>
      </c>
      <c r="U409" s="39">
        <v>0</v>
      </c>
      <c r="V409" s="39">
        <v>9</v>
      </c>
      <c r="W409" s="40"/>
      <c r="X409" s="39">
        <v>22</v>
      </c>
      <c r="Y409" s="39">
        <v>0</v>
      </c>
      <c r="Z409" s="39">
        <v>6</v>
      </c>
      <c r="AA409" s="39">
        <v>4</v>
      </c>
      <c r="AB409" s="39">
        <v>0</v>
      </c>
      <c r="AC409" s="39">
        <v>0</v>
      </c>
      <c r="AD409" s="39">
        <v>2</v>
      </c>
      <c r="AE409" s="40"/>
      <c r="AF409" s="39">
        <v>47</v>
      </c>
      <c r="AG409" s="40"/>
      <c r="AH409" s="40"/>
      <c r="AI409" s="40"/>
      <c r="AJ409" s="39">
        <v>30</v>
      </c>
      <c r="AK409" s="40"/>
      <c r="AL409" s="40"/>
      <c r="AM409" s="40"/>
      <c r="AN409" s="39">
        <v>0</v>
      </c>
      <c r="AO409" s="40"/>
      <c r="AP409" s="39">
        <v>0</v>
      </c>
    </row>
    <row r="410" spans="1:42" ht="20.100000000000001" customHeight="1" x14ac:dyDescent="0.2">
      <c r="D410" s="2" t="s">
        <v>113</v>
      </c>
      <c r="E410" s="62"/>
      <c r="F410" s="37">
        <v>22</v>
      </c>
      <c r="G410" s="37"/>
      <c r="H410" s="37"/>
      <c r="I410" s="37"/>
      <c r="J410" s="37">
        <v>56</v>
      </c>
      <c r="K410" s="37">
        <v>2</v>
      </c>
      <c r="L410" s="37">
        <v>7</v>
      </c>
      <c r="M410" s="37"/>
      <c r="N410" s="37">
        <v>65</v>
      </c>
      <c r="O410" s="37"/>
      <c r="P410" s="37"/>
      <c r="Q410" s="37"/>
      <c r="R410" s="37">
        <v>0</v>
      </c>
      <c r="S410" s="37">
        <v>5</v>
      </c>
      <c r="T410" s="37">
        <v>11</v>
      </c>
      <c r="U410" s="37">
        <v>0</v>
      </c>
      <c r="V410" s="37">
        <v>5</v>
      </c>
      <c r="W410" s="37"/>
      <c r="X410" s="37">
        <v>35</v>
      </c>
      <c r="Y410" s="37">
        <v>0</v>
      </c>
      <c r="Z410" s="37">
        <v>4</v>
      </c>
      <c r="AA410" s="37">
        <v>1</v>
      </c>
      <c r="AB410" s="37">
        <v>0</v>
      </c>
      <c r="AC410" s="37">
        <v>0</v>
      </c>
      <c r="AD410" s="37">
        <v>1</v>
      </c>
      <c r="AE410" s="37"/>
      <c r="AF410" s="37">
        <v>62</v>
      </c>
      <c r="AG410" s="37"/>
      <c r="AH410" s="37"/>
      <c r="AI410" s="37"/>
      <c r="AJ410" s="37">
        <v>25</v>
      </c>
      <c r="AK410" s="37"/>
      <c r="AL410" s="37"/>
      <c r="AM410" s="37"/>
      <c r="AN410" s="37">
        <v>0</v>
      </c>
      <c r="AO410" s="37"/>
      <c r="AP410" s="37">
        <v>0</v>
      </c>
    </row>
    <row r="411" spans="1:42" ht="20.100000000000001" customHeight="1" x14ac:dyDescent="0.2">
      <c r="D411" s="38" t="s">
        <v>101</v>
      </c>
      <c r="E411" s="62"/>
      <c r="F411" s="39">
        <v>18</v>
      </c>
      <c r="G411" s="40"/>
      <c r="H411" s="40"/>
      <c r="I411" s="40"/>
      <c r="J411" s="39">
        <v>55</v>
      </c>
      <c r="K411" s="39">
        <v>5</v>
      </c>
      <c r="L411" s="39">
        <v>1</v>
      </c>
      <c r="M411" s="40"/>
      <c r="N411" s="39">
        <v>61</v>
      </c>
      <c r="O411" s="40"/>
      <c r="P411" s="40"/>
      <c r="Q411" s="40"/>
      <c r="R411" s="39">
        <v>0</v>
      </c>
      <c r="S411" s="39">
        <v>4</v>
      </c>
      <c r="T411" s="39">
        <v>12</v>
      </c>
      <c r="U411" s="39">
        <v>0</v>
      </c>
      <c r="V411" s="39">
        <v>4</v>
      </c>
      <c r="W411" s="40"/>
      <c r="X411" s="39">
        <v>29</v>
      </c>
      <c r="Y411" s="39">
        <v>0</v>
      </c>
      <c r="Z411" s="39">
        <v>0</v>
      </c>
      <c r="AA411" s="39">
        <v>4</v>
      </c>
      <c r="AB411" s="39">
        <v>0</v>
      </c>
      <c r="AC411" s="39">
        <v>0</v>
      </c>
      <c r="AD411" s="39">
        <v>1</v>
      </c>
      <c r="AE411" s="40"/>
      <c r="AF411" s="39">
        <v>54</v>
      </c>
      <c r="AG411" s="40"/>
      <c r="AH411" s="40"/>
      <c r="AI411" s="40"/>
      <c r="AJ411" s="39">
        <v>25</v>
      </c>
      <c r="AK411" s="40"/>
      <c r="AL411" s="40"/>
      <c r="AM411" s="40"/>
      <c r="AN411" s="39">
        <v>0</v>
      </c>
      <c r="AO411" s="40"/>
      <c r="AP411" s="39">
        <v>0</v>
      </c>
    </row>
    <row r="412" spans="1:42" ht="20.100000000000001" customHeight="1" x14ac:dyDescent="0.2">
      <c r="D412" s="2" t="s">
        <v>115</v>
      </c>
      <c r="E412" s="62"/>
      <c r="F412" s="37">
        <v>20</v>
      </c>
      <c r="G412" s="37"/>
      <c r="H412" s="37"/>
      <c r="I412" s="37"/>
      <c r="J412" s="37">
        <v>25</v>
      </c>
      <c r="K412" s="37">
        <v>1</v>
      </c>
      <c r="L412" s="37">
        <v>5</v>
      </c>
      <c r="M412" s="37"/>
      <c r="N412" s="37">
        <v>31</v>
      </c>
      <c r="O412" s="37"/>
      <c r="P412" s="37"/>
      <c r="Q412" s="37"/>
      <c r="R412" s="37">
        <v>0</v>
      </c>
      <c r="S412" s="37">
        <v>8</v>
      </c>
      <c r="T412" s="37">
        <v>2</v>
      </c>
      <c r="U412" s="37">
        <v>4</v>
      </c>
      <c r="V412" s="37">
        <v>1</v>
      </c>
      <c r="W412" s="37"/>
      <c r="X412" s="37">
        <v>10</v>
      </c>
      <c r="Y412" s="37">
        <v>2</v>
      </c>
      <c r="Z412" s="37">
        <v>2</v>
      </c>
      <c r="AA412" s="37">
        <v>9</v>
      </c>
      <c r="AB412" s="37">
        <v>0</v>
      </c>
      <c r="AC412" s="37">
        <v>0</v>
      </c>
      <c r="AD412" s="37">
        <v>1</v>
      </c>
      <c r="AE412" s="37"/>
      <c r="AF412" s="37">
        <v>39</v>
      </c>
      <c r="AG412" s="37"/>
      <c r="AH412" s="37"/>
      <c r="AI412" s="37"/>
      <c r="AJ412" s="37">
        <v>12</v>
      </c>
      <c r="AK412" s="37"/>
      <c r="AL412" s="37"/>
      <c r="AM412" s="37"/>
      <c r="AN412" s="37">
        <v>0</v>
      </c>
      <c r="AO412" s="37"/>
      <c r="AP412" s="37">
        <v>0</v>
      </c>
    </row>
    <row r="413" spans="1:42" ht="20.100000000000001" customHeight="1" x14ac:dyDescent="0.2">
      <c r="D413" s="38" t="s">
        <v>116</v>
      </c>
      <c r="E413" s="62"/>
      <c r="F413" s="39">
        <v>11</v>
      </c>
      <c r="G413" s="40"/>
      <c r="H413" s="40"/>
      <c r="I413" s="40"/>
      <c r="J413" s="39">
        <v>25</v>
      </c>
      <c r="K413" s="39">
        <v>0</v>
      </c>
      <c r="L413" s="39">
        <v>1</v>
      </c>
      <c r="M413" s="40"/>
      <c r="N413" s="39">
        <v>26</v>
      </c>
      <c r="O413" s="40"/>
      <c r="P413" s="40"/>
      <c r="Q413" s="40"/>
      <c r="R413" s="39">
        <v>0</v>
      </c>
      <c r="S413" s="39">
        <v>2</v>
      </c>
      <c r="T413" s="39">
        <v>2</v>
      </c>
      <c r="U413" s="39">
        <v>3</v>
      </c>
      <c r="V413" s="39">
        <v>0</v>
      </c>
      <c r="W413" s="40"/>
      <c r="X413" s="39">
        <v>6</v>
      </c>
      <c r="Y413" s="39">
        <v>0</v>
      </c>
      <c r="Z413" s="39">
        <v>1</v>
      </c>
      <c r="AA413" s="39">
        <v>2</v>
      </c>
      <c r="AB413" s="39">
        <v>0</v>
      </c>
      <c r="AC413" s="39">
        <v>0</v>
      </c>
      <c r="AD413" s="39">
        <v>3</v>
      </c>
      <c r="AE413" s="40"/>
      <c r="AF413" s="39">
        <v>19</v>
      </c>
      <c r="AG413" s="40"/>
      <c r="AH413" s="40"/>
      <c r="AI413" s="40"/>
      <c r="AJ413" s="39">
        <v>18</v>
      </c>
      <c r="AK413" s="40"/>
      <c r="AL413" s="40"/>
      <c r="AM413" s="40"/>
      <c r="AN413" s="39">
        <v>0</v>
      </c>
      <c r="AO413" s="40"/>
      <c r="AP413" s="39">
        <v>0</v>
      </c>
    </row>
    <row r="414" spans="1:42" ht="20.100000000000001" customHeight="1" x14ac:dyDescent="0.2">
      <c r="D414" s="2" t="s">
        <v>117</v>
      </c>
      <c r="E414" s="62"/>
      <c r="F414" s="37">
        <v>12</v>
      </c>
      <c r="G414" s="37"/>
      <c r="H414" s="37"/>
      <c r="I414" s="37"/>
      <c r="J414" s="37">
        <v>25</v>
      </c>
      <c r="K414" s="37">
        <v>0</v>
      </c>
      <c r="L414" s="37">
        <v>6</v>
      </c>
      <c r="M414" s="37"/>
      <c r="N414" s="37">
        <v>31</v>
      </c>
      <c r="O414" s="37"/>
      <c r="P414" s="37"/>
      <c r="Q414" s="37"/>
      <c r="R414" s="37">
        <v>0</v>
      </c>
      <c r="S414" s="37">
        <v>0</v>
      </c>
      <c r="T414" s="37">
        <v>1</v>
      </c>
      <c r="U414" s="37">
        <v>0</v>
      </c>
      <c r="V414" s="37">
        <v>0</v>
      </c>
      <c r="W414" s="37"/>
      <c r="X414" s="37">
        <v>11</v>
      </c>
      <c r="Y414" s="37">
        <v>0</v>
      </c>
      <c r="Z414" s="37">
        <v>6</v>
      </c>
      <c r="AA414" s="37">
        <v>5</v>
      </c>
      <c r="AB414" s="37">
        <v>0</v>
      </c>
      <c r="AC414" s="37">
        <v>0</v>
      </c>
      <c r="AD414" s="37">
        <v>1</v>
      </c>
      <c r="AE414" s="37"/>
      <c r="AF414" s="37">
        <v>24</v>
      </c>
      <c r="AG414" s="37"/>
      <c r="AH414" s="37"/>
      <c r="AI414" s="37"/>
      <c r="AJ414" s="37">
        <v>19</v>
      </c>
      <c r="AK414" s="37"/>
      <c r="AL414" s="37"/>
      <c r="AM414" s="37"/>
      <c r="AN414" s="37">
        <v>0</v>
      </c>
      <c r="AO414" s="37"/>
      <c r="AP414" s="37">
        <v>0</v>
      </c>
    </row>
    <row r="415" spans="1:42" ht="20.100000000000001" customHeight="1" x14ac:dyDescent="0.2">
      <c r="D415" s="38" t="s">
        <v>105</v>
      </c>
      <c r="E415" s="62"/>
      <c r="F415" s="39">
        <v>81</v>
      </c>
      <c r="G415" s="40"/>
      <c r="H415" s="40"/>
      <c r="I415" s="40"/>
      <c r="J415" s="39">
        <v>194</v>
      </c>
      <c r="K415" s="39">
        <v>4</v>
      </c>
      <c r="L415" s="39">
        <v>2</v>
      </c>
      <c r="M415" s="40"/>
      <c r="N415" s="39">
        <v>200</v>
      </c>
      <c r="O415" s="40"/>
      <c r="P415" s="40"/>
      <c r="Q415" s="40"/>
      <c r="R415" s="39">
        <v>0</v>
      </c>
      <c r="S415" s="39">
        <v>4</v>
      </c>
      <c r="T415" s="39">
        <v>6</v>
      </c>
      <c r="U415" s="39">
        <v>0</v>
      </c>
      <c r="V415" s="39">
        <v>0</v>
      </c>
      <c r="W415" s="40"/>
      <c r="X415" s="39">
        <v>41</v>
      </c>
      <c r="Y415" s="39">
        <v>4</v>
      </c>
      <c r="Z415" s="39">
        <v>7</v>
      </c>
      <c r="AA415" s="39">
        <v>83</v>
      </c>
      <c r="AB415" s="39">
        <v>0</v>
      </c>
      <c r="AC415" s="39">
        <v>0</v>
      </c>
      <c r="AD415" s="39">
        <v>7</v>
      </c>
      <c r="AE415" s="40"/>
      <c r="AF415" s="39">
        <v>152</v>
      </c>
      <c r="AG415" s="40"/>
      <c r="AH415" s="40"/>
      <c r="AI415" s="40"/>
      <c r="AJ415" s="39">
        <v>129</v>
      </c>
      <c r="AK415" s="40"/>
      <c r="AL415" s="40"/>
      <c r="AM415" s="40"/>
      <c r="AN415" s="39">
        <v>0</v>
      </c>
      <c r="AO415" s="40"/>
      <c r="AP415" s="39">
        <v>0</v>
      </c>
    </row>
    <row r="416" spans="1:42" ht="20.100000000000001" customHeight="1" x14ac:dyDescent="0.2">
      <c r="D416" s="2" t="s">
        <v>106</v>
      </c>
      <c r="E416" s="62"/>
      <c r="F416" s="37">
        <v>61</v>
      </c>
      <c r="G416" s="37"/>
      <c r="H416" s="37"/>
      <c r="I416" s="37"/>
      <c r="J416" s="37">
        <v>191</v>
      </c>
      <c r="K416" s="37">
        <v>3</v>
      </c>
      <c r="L416" s="37">
        <v>1</v>
      </c>
      <c r="M416" s="37"/>
      <c r="N416" s="37">
        <v>195</v>
      </c>
      <c r="O416" s="37"/>
      <c r="P416" s="37"/>
      <c r="Q416" s="37"/>
      <c r="R416" s="37">
        <v>0</v>
      </c>
      <c r="S416" s="37">
        <v>4</v>
      </c>
      <c r="T416" s="37">
        <v>45</v>
      </c>
      <c r="U416" s="37">
        <v>0</v>
      </c>
      <c r="V416" s="37">
        <v>0</v>
      </c>
      <c r="W416" s="37"/>
      <c r="X416" s="37">
        <v>30</v>
      </c>
      <c r="Y416" s="37">
        <v>0</v>
      </c>
      <c r="Z416" s="37">
        <v>6</v>
      </c>
      <c r="AA416" s="37">
        <v>56</v>
      </c>
      <c r="AB416" s="37">
        <v>2</v>
      </c>
      <c r="AC416" s="37">
        <v>0</v>
      </c>
      <c r="AD416" s="37">
        <v>6</v>
      </c>
      <c r="AE416" s="37"/>
      <c r="AF416" s="37">
        <v>149</v>
      </c>
      <c r="AG416" s="37"/>
      <c r="AH416" s="37"/>
      <c r="AI416" s="37"/>
      <c r="AJ416" s="37">
        <v>107</v>
      </c>
      <c r="AK416" s="37"/>
      <c r="AL416" s="37"/>
      <c r="AM416" s="37"/>
      <c r="AN416" s="37">
        <v>0</v>
      </c>
      <c r="AO416" s="37"/>
      <c r="AP416" s="37">
        <v>0</v>
      </c>
    </row>
    <row r="417" spans="1:42" ht="20.100000000000001" customHeight="1" x14ac:dyDescent="0.2">
      <c r="D417" s="38" t="s">
        <v>118</v>
      </c>
      <c r="E417" s="62"/>
      <c r="F417" s="39">
        <v>54</v>
      </c>
      <c r="G417" s="40"/>
      <c r="H417" s="40"/>
      <c r="I417" s="40"/>
      <c r="J417" s="39">
        <v>193</v>
      </c>
      <c r="K417" s="39">
        <v>4</v>
      </c>
      <c r="L417" s="39">
        <v>1</v>
      </c>
      <c r="M417" s="40"/>
      <c r="N417" s="39">
        <v>198</v>
      </c>
      <c r="O417" s="40"/>
      <c r="P417" s="40"/>
      <c r="Q417" s="40"/>
      <c r="R417" s="39">
        <v>0</v>
      </c>
      <c r="S417" s="39">
        <v>6</v>
      </c>
      <c r="T417" s="39">
        <v>31</v>
      </c>
      <c r="U417" s="39">
        <v>5</v>
      </c>
      <c r="V417" s="39">
        <v>0</v>
      </c>
      <c r="W417" s="40"/>
      <c r="X417" s="39">
        <v>17</v>
      </c>
      <c r="Y417" s="39">
        <v>0</v>
      </c>
      <c r="Z417" s="39">
        <v>7</v>
      </c>
      <c r="AA417" s="39">
        <v>56</v>
      </c>
      <c r="AB417" s="39">
        <v>0</v>
      </c>
      <c r="AC417" s="39">
        <v>0</v>
      </c>
      <c r="AD417" s="39">
        <v>15</v>
      </c>
      <c r="AE417" s="40"/>
      <c r="AF417" s="39">
        <v>137</v>
      </c>
      <c r="AG417" s="40"/>
      <c r="AH417" s="40"/>
      <c r="AI417" s="40"/>
      <c r="AJ417" s="39">
        <v>115</v>
      </c>
      <c r="AK417" s="40"/>
      <c r="AL417" s="40"/>
      <c r="AM417" s="40"/>
      <c r="AN417" s="39">
        <v>0</v>
      </c>
      <c r="AO417" s="40"/>
      <c r="AP417" s="39">
        <v>0</v>
      </c>
    </row>
    <row r="418" spans="1:42" ht="20.100000000000001" customHeight="1" x14ac:dyDescent="0.2">
      <c r="E418" s="6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row>
    <row r="419" spans="1:42" s="1" customFormat="1" ht="20.100000000000001" customHeight="1" x14ac:dyDescent="0.2">
      <c r="A419" s="3"/>
      <c r="B419" s="6"/>
      <c r="C419" s="42" t="s">
        <v>180</v>
      </c>
      <c r="D419" s="42"/>
      <c r="E419" s="62"/>
      <c r="F419" s="44">
        <v>312</v>
      </c>
      <c r="G419" s="45"/>
      <c r="H419" s="45"/>
      <c r="I419" s="45"/>
      <c r="J419" s="44">
        <v>882</v>
      </c>
      <c r="K419" s="44">
        <v>29</v>
      </c>
      <c r="L419" s="44">
        <v>25</v>
      </c>
      <c r="M419" s="45"/>
      <c r="N419" s="44">
        <v>936</v>
      </c>
      <c r="O419" s="45"/>
      <c r="P419" s="45"/>
      <c r="Q419" s="45"/>
      <c r="R419" s="44">
        <v>0</v>
      </c>
      <c r="S419" s="44">
        <v>41</v>
      </c>
      <c r="T419" s="44">
        <v>116</v>
      </c>
      <c r="U419" s="44">
        <v>16</v>
      </c>
      <c r="V419" s="44">
        <v>23</v>
      </c>
      <c r="W419" s="45"/>
      <c r="X419" s="44">
        <v>237</v>
      </c>
      <c r="Y419" s="44">
        <v>7</v>
      </c>
      <c r="Z419" s="44">
        <v>39</v>
      </c>
      <c r="AA419" s="44">
        <v>225</v>
      </c>
      <c r="AB419" s="44">
        <v>2</v>
      </c>
      <c r="AC419" s="44">
        <v>0</v>
      </c>
      <c r="AD419" s="44">
        <v>40</v>
      </c>
      <c r="AE419" s="45"/>
      <c r="AF419" s="44">
        <v>746</v>
      </c>
      <c r="AG419" s="45"/>
      <c r="AH419" s="45"/>
      <c r="AI419" s="45"/>
      <c r="AJ419" s="44">
        <v>502</v>
      </c>
      <c r="AK419" s="45"/>
      <c r="AL419" s="45"/>
      <c r="AM419" s="45"/>
      <c r="AN419" s="44">
        <v>0</v>
      </c>
      <c r="AO419" s="45"/>
      <c r="AP419" s="44">
        <v>0</v>
      </c>
    </row>
    <row r="420" spans="1:42" ht="20.100000000000001" customHeight="1" x14ac:dyDescent="0.2">
      <c r="E420" s="6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row>
    <row r="421" spans="1:42" ht="20.100000000000001" customHeight="1" x14ac:dyDescent="0.2">
      <c r="C421" s="3" t="s">
        <v>236</v>
      </c>
      <c r="E421" s="62"/>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row>
    <row r="422" spans="1:42" ht="20.100000000000001" customHeight="1" x14ac:dyDescent="0.2">
      <c r="D422" s="2" t="s">
        <v>277</v>
      </c>
      <c r="E422" s="62"/>
      <c r="F422" s="37">
        <v>0</v>
      </c>
      <c r="G422" s="37"/>
      <c r="H422" s="37"/>
      <c r="I422" s="37"/>
      <c r="J422" s="37">
        <v>0</v>
      </c>
      <c r="K422" s="37">
        <v>0</v>
      </c>
      <c r="L422" s="37">
        <v>0</v>
      </c>
      <c r="M422" s="37"/>
      <c r="N422" s="37">
        <v>0</v>
      </c>
      <c r="O422" s="37"/>
      <c r="P422" s="37"/>
      <c r="Q422" s="37"/>
      <c r="R422" s="37">
        <v>0</v>
      </c>
      <c r="S422" s="37">
        <v>0</v>
      </c>
      <c r="T422" s="37">
        <v>0</v>
      </c>
      <c r="U422" s="37">
        <v>0</v>
      </c>
      <c r="V422" s="37">
        <v>0</v>
      </c>
      <c r="W422" s="37"/>
      <c r="X422" s="37">
        <v>0</v>
      </c>
      <c r="Y422" s="37">
        <v>0</v>
      </c>
      <c r="Z422" s="37">
        <v>0</v>
      </c>
      <c r="AA422" s="37">
        <v>0</v>
      </c>
      <c r="AB422" s="37">
        <v>0</v>
      </c>
      <c r="AC422" s="37">
        <v>0</v>
      </c>
      <c r="AD422" s="37">
        <v>0</v>
      </c>
      <c r="AE422" s="37"/>
      <c r="AF422" s="37">
        <v>0</v>
      </c>
      <c r="AG422" s="37"/>
      <c r="AH422" s="37"/>
      <c r="AI422" s="37"/>
      <c r="AJ422" s="37">
        <v>0</v>
      </c>
      <c r="AK422" s="37"/>
      <c r="AL422" s="37"/>
      <c r="AM422" s="37"/>
      <c r="AN422" s="37">
        <v>0</v>
      </c>
      <c r="AO422" s="37"/>
      <c r="AP422" s="37">
        <v>0</v>
      </c>
    </row>
    <row r="423" spans="1:42" ht="20.100000000000001" customHeight="1" x14ac:dyDescent="0.2">
      <c r="D423" s="38" t="s">
        <v>278</v>
      </c>
      <c r="E423" s="62"/>
      <c r="F423" s="39">
        <v>0</v>
      </c>
      <c r="G423" s="40"/>
      <c r="H423" s="40"/>
      <c r="I423" s="40"/>
      <c r="J423" s="39">
        <v>0</v>
      </c>
      <c r="K423" s="39">
        <v>0</v>
      </c>
      <c r="L423" s="39">
        <v>0</v>
      </c>
      <c r="M423" s="40"/>
      <c r="N423" s="39">
        <v>0</v>
      </c>
      <c r="O423" s="40"/>
      <c r="P423" s="40"/>
      <c r="Q423" s="40"/>
      <c r="R423" s="39">
        <v>0</v>
      </c>
      <c r="S423" s="39">
        <v>0</v>
      </c>
      <c r="T423" s="39">
        <v>0</v>
      </c>
      <c r="U423" s="39">
        <v>0</v>
      </c>
      <c r="V423" s="39">
        <v>0</v>
      </c>
      <c r="W423" s="40"/>
      <c r="X423" s="39">
        <v>0</v>
      </c>
      <c r="Y423" s="39">
        <v>0</v>
      </c>
      <c r="Z423" s="39">
        <v>0</v>
      </c>
      <c r="AA423" s="39">
        <v>0</v>
      </c>
      <c r="AB423" s="39">
        <v>0</v>
      </c>
      <c r="AC423" s="39">
        <v>0</v>
      </c>
      <c r="AD423" s="39">
        <v>0</v>
      </c>
      <c r="AE423" s="40"/>
      <c r="AF423" s="39">
        <v>0</v>
      </c>
      <c r="AG423" s="40"/>
      <c r="AH423" s="40"/>
      <c r="AI423" s="40"/>
      <c r="AJ423" s="39">
        <v>0</v>
      </c>
      <c r="AK423" s="40"/>
      <c r="AL423" s="40"/>
      <c r="AM423" s="40"/>
      <c r="AN423" s="39">
        <v>0</v>
      </c>
      <c r="AO423" s="40"/>
      <c r="AP423" s="39">
        <v>0</v>
      </c>
    </row>
    <row r="424" spans="1:42" ht="20.100000000000001" customHeight="1" x14ac:dyDescent="0.2">
      <c r="D424" s="2" t="s">
        <v>279</v>
      </c>
      <c r="E424" s="62"/>
      <c r="F424" s="37">
        <v>0</v>
      </c>
      <c r="G424" s="37"/>
      <c r="H424" s="37"/>
      <c r="I424" s="37"/>
      <c r="J424" s="37">
        <v>0</v>
      </c>
      <c r="K424" s="37">
        <v>0</v>
      </c>
      <c r="L424" s="37">
        <v>0</v>
      </c>
      <c r="M424" s="37"/>
      <c r="N424" s="37">
        <v>0</v>
      </c>
      <c r="O424" s="37"/>
      <c r="P424" s="37"/>
      <c r="Q424" s="37"/>
      <c r="R424" s="37">
        <v>0</v>
      </c>
      <c r="S424" s="37">
        <v>0</v>
      </c>
      <c r="T424" s="37">
        <v>0</v>
      </c>
      <c r="U424" s="37">
        <v>0</v>
      </c>
      <c r="V424" s="37">
        <v>0</v>
      </c>
      <c r="W424" s="37"/>
      <c r="X424" s="37">
        <v>0</v>
      </c>
      <c r="Y424" s="37">
        <v>0</v>
      </c>
      <c r="Z424" s="37">
        <v>0</v>
      </c>
      <c r="AA424" s="37">
        <v>0</v>
      </c>
      <c r="AB424" s="37">
        <v>0</v>
      </c>
      <c r="AC424" s="37">
        <v>0</v>
      </c>
      <c r="AD424" s="37">
        <v>0</v>
      </c>
      <c r="AE424" s="37"/>
      <c r="AF424" s="37">
        <v>0</v>
      </c>
      <c r="AG424" s="37"/>
      <c r="AH424" s="37"/>
      <c r="AI424" s="37"/>
      <c r="AJ424" s="37">
        <v>0</v>
      </c>
      <c r="AK424" s="37"/>
      <c r="AL424" s="37"/>
      <c r="AM424" s="37"/>
      <c r="AN424" s="37">
        <v>0</v>
      </c>
      <c r="AO424" s="37"/>
      <c r="AP424" s="37">
        <v>0</v>
      </c>
    </row>
    <row r="425" spans="1:42" ht="20.100000000000001" customHeight="1" x14ac:dyDescent="0.2">
      <c r="E425" s="6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row>
    <row r="426" spans="1:42" s="1" customFormat="1" ht="20.100000000000001" customHeight="1" x14ac:dyDescent="0.2">
      <c r="A426" s="3"/>
      <c r="B426" s="6"/>
      <c r="C426" s="42" t="s">
        <v>241</v>
      </c>
      <c r="D426" s="42"/>
      <c r="E426" s="62"/>
      <c r="F426" s="44">
        <v>0</v>
      </c>
      <c r="G426" s="45"/>
      <c r="H426" s="45"/>
      <c r="I426" s="45"/>
      <c r="J426" s="44">
        <v>0</v>
      </c>
      <c r="K426" s="44">
        <v>0</v>
      </c>
      <c r="L426" s="44">
        <v>0</v>
      </c>
      <c r="M426" s="45"/>
      <c r="N426" s="44">
        <v>0</v>
      </c>
      <c r="O426" s="45"/>
      <c r="P426" s="45"/>
      <c r="Q426" s="45"/>
      <c r="R426" s="44">
        <v>0</v>
      </c>
      <c r="S426" s="44">
        <v>0</v>
      </c>
      <c r="T426" s="44">
        <v>0</v>
      </c>
      <c r="U426" s="44">
        <v>0</v>
      </c>
      <c r="V426" s="44">
        <v>0</v>
      </c>
      <c r="W426" s="45"/>
      <c r="X426" s="44">
        <v>0</v>
      </c>
      <c r="Y426" s="44">
        <v>0</v>
      </c>
      <c r="Z426" s="44">
        <v>0</v>
      </c>
      <c r="AA426" s="44">
        <v>0</v>
      </c>
      <c r="AB426" s="44">
        <v>0</v>
      </c>
      <c r="AC426" s="44">
        <v>0</v>
      </c>
      <c r="AD426" s="44">
        <v>0</v>
      </c>
      <c r="AE426" s="45"/>
      <c r="AF426" s="44">
        <v>0</v>
      </c>
      <c r="AG426" s="45"/>
      <c r="AH426" s="45"/>
      <c r="AI426" s="45"/>
      <c r="AJ426" s="44">
        <v>0</v>
      </c>
      <c r="AK426" s="45"/>
      <c r="AL426" s="45"/>
      <c r="AM426" s="45"/>
      <c r="AN426" s="44">
        <v>0</v>
      </c>
      <c r="AO426" s="45"/>
      <c r="AP426" s="44">
        <v>0</v>
      </c>
    </row>
    <row r="427" spans="1:42" ht="20.100000000000001" customHeight="1" x14ac:dyDescent="0.2">
      <c r="E427" s="6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row>
    <row r="428" spans="1:42" s="1" customFormat="1" ht="20.100000000000001" customHeight="1" x14ac:dyDescent="0.25">
      <c r="A428" s="3"/>
      <c r="B428" s="49" t="s">
        <v>280</v>
      </c>
      <c r="C428" s="50"/>
      <c r="D428" s="50"/>
      <c r="E428" s="62"/>
      <c r="F428" s="51">
        <v>312</v>
      </c>
      <c r="G428" s="52"/>
      <c r="H428" s="52"/>
      <c r="I428" s="52"/>
      <c r="J428" s="51">
        <v>882</v>
      </c>
      <c r="K428" s="51">
        <v>29</v>
      </c>
      <c r="L428" s="51">
        <v>25</v>
      </c>
      <c r="M428" s="52"/>
      <c r="N428" s="51">
        <v>936</v>
      </c>
      <c r="O428" s="52"/>
      <c r="P428" s="52"/>
      <c r="Q428" s="52"/>
      <c r="R428" s="51">
        <v>0</v>
      </c>
      <c r="S428" s="51">
        <v>41</v>
      </c>
      <c r="T428" s="51">
        <v>116</v>
      </c>
      <c r="U428" s="51">
        <v>16</v>
      </c>
      <c r="V428" s="51">
        <v>23</v>
      </c>
      <c r="W428" s="52"/>
      <c r="X428" s="51">
        <v>237</v>
      </c>
      <c r="Y428" s="51">
        <v>7</v>
      </c>
      <c r="Z428" s="51">
        <v>39</v>
      </c>
      <c r="AA428" s="51">
        <v>225</v>
      </c>
      <c r="AB428" s="51">
        <v>2</v>
      </c>
      <c r="AC428" s="51">
        <v>0</v>
      </c>
      <c r="AD428" s="51">
        <v>40</v>
      </c>
      <c r="AE428" s="52"/>
      <c r="AF428" s="51">
        <v>746</v>
      </c>
      <c r="AG428" s="52"/>
      <c r="AH428" s="52"/>
      <c r="AI428" s="52"/>
      <c r="AJ428" s="51">
        <v>502</v>
      </c>
      <c r="AK428" s="52"/>
      <c r="AL428" s="52"/>
      <c r="AM428" s="52"/>
      <c r="AN428" s="51">
        <v>0</v>
      </c>
      <c r="AO428" s="52"/>
      <c r="AP428" s="51">
        <v>0</v>
      </c>
    </row>
    <row r="429" spans="1:42" ht="20.100000000000001" customHeight="1" x14ac:dyDescent="0.2">
      <c r="E429" s="6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row>
    <row r="430" spans="1:42" ht="20.100000000000001" customHeight="1" x14ac:dyDescent="0.2">
      <c r="B430" s="6" t="s">
        <v>281</v>
      </c>
      <c r="E430" s="62"/>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row>
    <row r="431" spans="1:42" ht="20.100000000000001" customHeight="1" x14ac:dyDescent="0.2">
      <c r="C431" s="3" t="s">
        <v>172</v>
      </c>
      <c r="E431" s="62"/>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row>
    <row r="432" spans="1:42" ht="20.100000000000001" customHeight="1" x14ac:dyDescent="0.2">
      <c r="D432" s="2" t="s">
        <v>98</v>
      </c>
      <c r="E432" s="62"/>
      <c r="F432" s="37">
        <v>38</v>
      </c>
      <c r="G432" s="37"/>
      <c r="H432" s="37"/>
      <c r="I432" s="37"/>
      <c r="J432" s="37">
        <v>113</v>
      </c>
      <c r="K432" s="37">
        <v>3</v>
      </c>
      <c r="L432" s="37">
        <v>0</v>
      </c>
      <c r="M432" s="37"/>
      <c r="N432" s="37">
        <v>116</v>
      </c>
      <c r="O432" s="37"/>
      <c r="P432" s="37"/>
      <c r="Q432" s="37"/>
      <c r="R432" s="37">
        <v>0</v>
      </c>
      <c r="S432" s="37">
        <v>15</v>
      </c>
      <c r="T432" s="37">
        <v>51</v>
      </c>
      <c r="U432" s="37">
        <v>0</v>
      </c>
      <c r="V432" s="37">
        <v>5</v>
      </c>
      <c r="W432" s="37"/>
      <c r="X432" s="37">
        <v>16</v>
      </c>
      <c r="Y432" s="37">
        <v>0</v>
      </c>
      <c r="Z432" s="37">
        <v>1</v>
      </c>
      <c r="AA432" s="37">
        <v>15</v>
      </c>
      <c r="AB432" s="37">
        <v>0</v>
      </c>
      <c r="AC432" s="37">
        <v>0</v>
      </c>
      <c r="AD432" s="37">
        <v>0</v>
      </c>
      <c r="AE432" s="37"/>
      <c r="AF432" s="37">
        <v>103</v>
      </c>
      <c r="AG432" s="37"/>
      <c r="AH432" s="37"/>
      <c r="AI432" s="37"/>
      <c r="AJ432" s="37">
        <v>51</v>
      </c>
      <c r="AK432" s="37"/>
      <c r="AL432" s="37"/>
      <c r="AM432" s="37"/>
      <c r="AN432" s="37">
        <v>0</v>
      </c>
      <c r="AO432" s="37"/>
      <c r="AP432" s="37">
        <v>0</v>
      </c>
    </row>
    <row r="433" spans="1:42" ht="20.100000000000001" customHeight="1" x14ac:dyDescent="0.2">
      <c r="D433" s="38" t="s">
        <v>99</v>
      </c>
      <c r="E433" s="62"/>
      <c r="F433" s="39">
        <v>42</v>
      </c>
      <c r="G433" s="40"/>
      <c r="H433" s="40"/>
      <c r="I433" s="40"/>
      <c r="J433" s="39">
        <v>111</v>
      </c>
      <c r="K433" s="39">
        <v>1</v>
      </c>
      <c r="L433" s="39">
        <v>0</v>
      </c>
      <c r="M433" s="40"/>
      <c r="N433" s="39">
        <v>112</v>
      </c>
      <c r="O433" s="40"/>
      <c r="P433" s="40"/>
      <c r="Q433" s="40"/>
      <c r="R433" s="39">
        <v>0</v>
      </c>
      <c r="S433" s="39">
        <v>16</v>
      </c>
      <c r="T433" s="39">
        <v>28</v>
      </c>
      <c r="U433" s="39">
        <v>0</v>
      </c>
      <c r="V433" s="39">
        <v>0</v>
      </c>
      <c r="W433" s="40"/>
      <c r="X433" s="39">
        <v>13</v>
      </c>
      <c r="Y433" s="39">
        <v>0</v>
      </c>
      <c r="Z433" s="39">
        <v>3</v>
      </c>
      <c r="AA433" s="39">
        <v>32</v>
      </c>
      <c r="AB433" s="39">
        <v>0</v>
      </c>
      <c r="AC433" s="39">
        <v>0</v>
      </c>
      <c r="AD433" s="39">
        <v>5</v>
      </c>
      <c r="AE433" s="40"/>
      <c r="AF433" s="39">
        <v>97</v>
      </c>
      <c r="AG433" s="40"/>
      <c r="AH433" s="40"/>
      <c r="AI433" s="40"/>
      <c r="AJ433" s="39">
        <v>57</v>
      </c>
      <c r="AK433" s="40"/>
      <c r="AL433" s="40"/>
      <c r="AM433" s="40"/>
      <c r="AN433" s="39">
        <v>0</v>
      </c>
      <c r="AO433" s="40"/>
      <c r="AP433" s="39">
        <v>0</v>
      </c>
    </row>
    <row r="434" spans="1:42" ht="20.100000000000001" customHeight="1" x14ac:dyDescent="0.2">
      <c r="D434" s="2" t="s">
        <v>113</v>
      </c>
      <c r="E434" s="62"/>
      <c r="F434" s="37">
        <v>86</v>
      </c>
      <c r="G434" s="37"/>
      <c r="H434" s="37"/>
      <c r="I434" s="37"/>
      <c r="J434" s="37">
        <v>112</v>
      </c>
      <c r="K434" s="37">
        <v>6</v>
      </c>
      <c r="L434" s="37">
        <v>0</v>
      </c>
      <c r="M434" s="37"/>
      <c r="N434" s="37">
        <v>118</v>
      </c>
      <c r="O434" s="37"/>
      <c r="P434" s="37"/>
      <c r="Q434" s="37"/>
      <c r="R434" s="37">
        <v>1</v>
      </c>
      <c r="S434" s="37">
        <v>3</v>
      </c>
      <c r="T434" s="37">
        <v>11</v>
      </c>
      <c r="U434" s="37">
        <v>1</v>
      </c>
      <c r="V434" s="37">
        <v>6</v>
      </c>
      <c r="W434" s="37"/>
      <c r="X434" s="37">
        <v>26</v>
      </c>
      <c r="Y434" s="37">
        <v>0</v>
      </c>
      <c r="Z434" s="37">
        <v>1</v>
      </c>
      <c r="AA434" s="37">
        <v>48</v>
      </c>
      <c r="AB434" s="37">
        <v>0</v>
      </c>
      <c r="AC434" s="37">
        <v>0</v>
      </c>
      <c r="AD434" s="37">
        <v>10</v>
      </c>
      <c r="AE434" s="37"/>
      <c r="AF434" s="37">
        <v>107</v>
      </c>
      <c r="AG434" s="37"/>
      <c r="AH434" s="37"/>
      <c r="AI434" s="37"/>
      <c r="AJ434" s="37">
        <v>97</v>
      </c>
      <c r="AK434" s="37"/>
      <c r="AL434" s="37"/>
      <c r="AM434" s="37"/>
      <c r="AN434" s="37">
        <v>0</v>
      </c>
      <c r="AO434" s="37"/>
      <c r="AP434" s="37">
        <v>0</v>
      </c>
    </row>
    <row r="435" spans="1:42" ht="20.100000000000001" customHeight="1" x14ac:dyDescent="0.2">
      <c r="D435" s="38" t="s">
        <v>101</v>
      </c>
      <c r="E435" s="62"/>
      <c r="F435" s="39">
        <v>68</v>
      </c>
      <c r="G435" s="40"/>
      <c r="H435" s="40"/>
      <c r="I435" s="40"/>
      <c r="J435" s="39">
        <v>112</v>
      </c>
      <c r="K435" s="39">
        <v>6</v>
      </c>
      <c r="L435" s="39">
        <v>0</v>
      </c>
      <c r="M435" s="40"/>
      <c r="N435" s="39">
        <v>118</v>
      </c>
      <c r="O435" s="40"/>
      <c r="P435" s="40"/>
      <c r="Q435" s="40"/>
      <c r="R435" s="39">
        <v>0</v>
      </c>
      <c r="S435" s="39">
        <v>1</v>
      </c>
      <c r="T435" s="39">
        <v>26</v>
      </c>
      <c r="U435" s="39">
        <v>0</v>
      </c>
      <c r="V435" s="39">
        <v>2</v>
      </c>
      <c r="W435" s="40"/>
      <c r="X435" s="39">
        <v>31</v>
      </c>
      <c r="Y435" s="39">
        <v>0</v>
      </c>
      <c r="Z435" s="39">
        <v>0</v>
      </c>
      <c r="AA435" s="39">
        <v>33</v>
      </c>
      <c r="AB435" s="39">
        <v>0</v>
      </c>
      <c r="AC435" s="39">
        <v>0</v>
      </c>
      <c r="AD435" s="39">
        <v>3</v>
      </c>
      <c r="AE435" s="40"/>
      <c r="AF435" s="39">
        <v>96</v>
      </c>
      <c r="AG435" s="40"/>
      <c r="AH435" s="40"/>
      <c r="AI435" s="40"/>
      <c r="AJ435" s="39">
        <v>90</v>
      </c>
      <c r="AK435" s="40"/>
      <c r="AL435" s="40"/>
      <c r="AM435" s="40"/>
      <c r="AN435" s="39">
        <v>0</v>
      </c>
      <c r="AO435" s="40"/>
      <c r="AP435" s="39">
        <v>0</v>
      </c>
    </row>
    <row r="436" spans="1:42" ht="20.100000000000001" customHeight="1" x14ac:dyDescent="0.2">
      <c r="D436" s="2" t="s">
        <v>115</v>
      </c>
      <c r="E436" s="62"/>
      <c r="F436" s="37">
        <v>84</v>
      </c>
      <c r="G436" s="37"/>
      <c r="H436" s="37"/>
      <c r="I436" s="37"/>
      <c r="J436" s="37">
        <v>112</v>
      </c>
      <c r="K436" s="37">
        <v>3</v>
      </c>
      <c r="L436" s="37">
        <v>1</v>
      </c>
      <c r="M436" s="37"/>
      <c r="N436" s="37">
        <v>116</v>
      </c>
      <c r="O436" s="37"/>
      <c r="P436" s="37"/>
      <c r="Q436" s="37"/>
      <c r="R436" s="37">
        <v>0</v>
      </c>
      <c r="S436" s="37">
        <v>3</v>
      </c>
      <c r="T436" s="37">
        <v>15</v>
      </c>
      <c r="U436" s="37">
        <v>2</v>
      </c>
      <c r="V436" s="37">
        <v>1</v>
      </c>
      <c r="W436" s="37"/>
      <c r="X436" s="37">
        <v>26</v>
      </c>
      <c r="Y436" s="37">
        <v>0</v>
      </c>
      <c r="Z436" s="37">
        <v>6</v>
      </c>
      <c r="AA436" s="37">
        <v>59</v>
      </c>
      <c r="AB436" s="37">
        <v>0</v>
      </c>
      <c r="AC436" s="37">
        <v>0</v>
      </c>
      <c r="AD436" s="37">
        <v>4</v>
      </c>
      <c r="AE436" s="37"/>
      <c r="AF436" s="37">
        <v>116</v>
      </c>
      <c r="AG436" s="37"/>
      <c r="AH436" s="37"/>
      <c r="AI436" s="37"/>
      <c r="AJ436" s="37">
        <v>84</v>
      </c>
      <c r="AK436" s="37"/>
      <c r="AL436" s="37"/>
      <c r="AM436" s="37"/>
      <c r="AN436" s="37">
        <v>0</v>
      </c>
      <c r="AO436" s="37"/>
      <c r="AP436" s="37">
        <v>0</v>
      </c>
    </row>
    <row r="437" spans="1:42" ht="20.100000000000001" customHeight="1" x14ac:dyDescent="0.2">
      <c r="D437" s="38" t="s">
        <v>116</v>
      </c>
      <c r="E437" s="62"/>
      <c r="F437" s="39">
        <v>31</v>
      </c>
      <c r="G437" s="40"/>
      <c r="H437" s="40"/>
      <c r="I437" s="40"/>
      <c r="J437" s="39">
        <v>66</v>
      </c>
      <c r="K437" s="39">
        <v>0</v>
      </c>
      <c r="L437" s="39">
        <v>0</v>
      </c>
      <c r="M437" s="40"/>
      <c r="N437" s="39">
        <v>66</v>
      </c>
      <c r="O437" s="40"/>
      <c r="P437" s="40"/>
      <c r="Q437" s="40"/>
      <c r="R437" s="39">
        <v>0</v>
      </c>
      <c r="S437" s="39">
        <v>2</v>
      </c>
      <c r="T437" s="39">
        <v>16</v>
      </c>
      <c r="U437" s="39">
        <v>0</v>
      </c>
      <c r="V437" s="39">
        <v>0</v>
      </c>
      <c r="W437" s="40"/>
      <c r="X437" s="39">
        <v>4</v>
      </c>
      <c r="Y437" s="39">
        <v>0</v>
      </c>
      <c r="Z437" s="39">
        <v>0</v>
      </c>
      <c r="AA437" s="39">
        <v>23</v>
      </c>
      <c r="AB437" s="39">
        <v>0</v>
      </c>
      <c r="AC437" s="39">
        <v>0</v>
      </c>
      <c r="AD437" s="39">
        <v>5</v>
      </c>
      <c r="AE437" s="40"/>
      <c r="AF437" s="39">
        <v>50</v>
      </c>
      <c r="AG437" s="40"/>
      <c r="AH437" s="40"/>
      <c r="AI437" s="40"/>
      <c r="AJ437" s="39">
        <v>47</v>
      </c>
      <c r="AK437" s="40"/>
      <c r="AL437" s="40"/>
      <c r="AM437" s="40"/>
      <c r="AN437" s="39">
        <v>0</v>
      </c>
      <c r="AO437" s="40"/>
      <c r="AP437" s="39">
        <v>0</v>
      </c>
    </row>
    <row r="438" spans="1:42" ht="20.100000000000001" customHeight="1" x14ac:dyDescent="0.2">
      <c r="D438" s="2" t="s">
        <v>117</v>
      </c>
      <c r="E438" s="62"/>
      <c r="F438" s="37">
        <v>36</v>
      </c>
      <c r="G438" s="37"/>
      <c r="H438" s="37"/>
      <c r="I438" s="37"/>
      <c r="J438" s="37">
        <v>65</v>
      </c>
      <c r="K438" s="37">
        <v>0</v>
      </c>
      <c r="L438" s="37">
        <v>0</v>
      </c>
      <c r="M438" s="37"/>
      <c r="N438" s="37">
        <v>65</v>
      </c>
      <c r="O438" s="37"/>
      <c r="P438" s="37"/>
      <c r="Q438" s="37"/>
      <c r="R438" s="37">
        <v>0</v>
      </c>
      <c r="S438" s="37">
        <v>1</v>
      </c>
      <c r="T438" s="37">
        <v>10</v>
      </c>
      <c r="U438" s="37">
        <v>1</v>
      </c>
      <c r="V438" s="37">
        <v>0</v>
      </c>
      <c r="W438" s="37"/>
      <c r="X438" s="37">
        <v>7</v>
      </c>
      <c r="Y438" s="37">
        <v>4</v>
      </c>
      <c r="Z438" s="37">
        <v>0</v>
      </c>
      <c r="AA438" s="37">
        <v>33</v>
      </c>
      <c r="AB438" s="37">
        <v>0</v>
      </c>
      <c r="AC438" s="37">
        <v>0</v>
      </c>
      <c r="AD438" s="37">
        <v>1</v>
      </c>
      <c r="AE438" s="37"/>
      <c r="AF438" s="37">
        <v>57</v>
      </c>
      <c r="AG438" s="37"/>
      <c r="AH438" s="37"/>
      <c r="AI438" s="37"/>
      <c r="AJ438" s="37">
        <v>44</v>
      </c>
      <c r="AK438" s="37"/>
      <c r="AL438" s="37"/>
      <c r="AM438" s="37"/>
      <c r="AN438" s="37">
        <v>0</v>
      </c>
      <c r="AO438" s="37"/>
      <c r="AP438" s="37">
        <v>0</v>
      </c>
    </row>
    <row r="439" spans="1:42" ht="20.100000000000001" customHeight="1" x14ac:dyDescent="0.2">
      <c r="D439" s="38" t="s">
        <v>105</v>
      </c>
      <c r="E439" s="62"/>
      <c r="F439" s="39">
        <v>95</v>
      </c>
      <c r="G439" s="40"/>
      <c r="H439" s="40"/>
      <c r="I439" s="40"/>
      <c r="J439" s="39">
        <v>111</v>
      </c>
      <c r="K439" s="39">
        <v>2</v>
      </c>
      <c r="L439" s="39">
        <v>2</v>
      </c>
      <c r="M439" s="40"/>
      <c r="N439" s="39">
        <v>115</v>
      </c>
      <c r="O439" s="40"/>
      <c r="P439" s="40"/>
      <c r="Q439" s="40"/>
      <c r="R439" s="39">
        <v>0</v>
      </c>
      <c r="S439" s="39">
        <v>1</v>
      </c>
      <c r="T439" s="39">
        <v>45</v>
      </c>
      <c r="U439" s="39">
        <v>0</v>
      </c>
      <c r="V439" s="39">
        <v>8</v>
      </c>
      <c r="W439" s="40"/>
      <c r="X439" s="39">
        <v>22</v>
      </c>
      <c r="Y439" s="39">
        <v>0</v>
      </c>
      <c r="Z439" s="39">
        <v>4</v>
      </c>
      <c r="AA439" s="39">
        <v>60</v>
      </c>
      <c r="AB439" s="39">
        <v>0</v>
      </c>
      <c r="AC439" s="39">
        <v>0</v>
      </c>
      <c r="AD439" s="39">
        <v>1</v>
      </c>
      <c r="AE439" s="40"/>
      <c r="AF439" s="39">
        <v>141</v>
      </c>
      <c r="AG439" s="40"/>
      <c r="AH439" s="40"/>
      <c r="AI439" s="40"/>
      <c r="AJ439" s="39">
        <v>69</v>
      </c>
      <c r="AK439" s="40"/>
      <c r="AL439" s="40"/>
      <c r="AM439" s="40"/>
      <c r="AN439" s="39">
        <v>0</v>
      </c>
      <c r="AO439" s="40"/>
      <c r="AP439" s="39">
        <v>0</v>
      </c>
    </row>
    <row r="440" spans="1:42" ht="20.100000000000001" customHeight="1" x14ac:dyDescent="0.2">
      <c r="E440" s="6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row>
    <row r="441" spans="1:42" s="1" customFormat="1" ht="20.100000000000001" customHeight="1" x14ac:dyDescent="0.2">
      <c r="A441" s="3"/>
      <c r="B441" s="6"/>
      <c r="C441" s="42" t="s">
        <v>180</v>
      </c>
      <c r="D441" s="42"/>
      <c r="E441" s="62"/>
      <c r="F441" s="44">
        <v>480</v>
      </c>
      <c r="G441" s="45"/>
      <c r="H441" s="45"/>
      <c r="I441" s="45"/>
      <c r="J441" s="44">
        <v>802</v>
      </c>
      <c r="K441" s="44">
        <v>21</v>
      </c>
      <c r="L441" s="44">
        <v>3</v>
      </c>
      <c r="M441" s="45"/>
      <c r="N441" s="44">
        <v>826</v>
      </c>
      <c r="O441" s="45"/>
      <c r="P441" s="45"/>
      <c r="Q441" s="45"/>
      <c r="R441" s="44">
        <v>1</v>
      </c>
      <c r="S441" s="44">
        <v>42</v>
      </c>
      <c r="T441" s="44">
        <v>202</v>
      </c>
      <c r="U441" s="44">
        <v>4</v>
      </c>
      <c r="V441" s="44">
        <v>22</v>
      </c>
      <c r="W441" s="45"/>
      <c r="X441" s="44">
        <v>145</v>
      </c>
      <c r="Y441" s="44">
        <v>4</v>
      </c>
      <c r="Z441" s="44">
        <v>15</v>
      </c>
      <c r="AA441" s="44">
        <v>303</v>
      </c>
      <c r="AB441" s="44">
        <v>0</v>
      </c>
      <c r="AC441" s="44">
        <v>0</v>
      </c>
      <c r="AD441" s="44">
        <v>29</v>
      </c>
      <c r="AE441" s="45"/>
      <c r="AF441" s="44">
        <v>767</v>
      </c>
      <c r="AG441" s="45"/>
      <c r="AH441" s="45"/>
      <c r="AI441" s="45"/>
      <c r="AJ441" s="44">
        <v>539</v>
      </c>
      <c r="AK441" s="45"/>
      <c r="AL441" s="45"/>
      <c r="AM441" s="45"/>
      <c r="AN441" s="44">
        <v>0</v>
      </c>
      <c r="AO441" s="45"/>
      <c r="AP441" s="44">
        <v>0</v>
      </c>
    </row>
    <row r="442" spans="1:42" s="1" customFormat="1" ht="20.100000000000001" customHeight="1" x14ac:dyDescent="0.2">
      <c r="A442" s="3"/>
      <c r="B442" s="6"/>
      <c r="C442" s="3"/>
      <c r="D442" s="3"/>
      <c r="E442" s="62"/>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row>
    <row r="443" spans="1:42" s="1" customFormat="1" ht="20.100000000000001" customHeight="1" x14ac:dyDescent="0.25">
      <c r="A443" s="3"/>
      <c r="B443" s="49" t="s">
        <v>282</v>
      </c>
      <c r="C443" s="50"/>
      <c r="D443" s="50"/>
      <c r="E443" s="62"/>
      <c r="F443" s="51">
        <v>480</v>
      </c>
      <c r="G443" s="52"/>
      <c r="H443" s="52"/>
      <c r="I443" s="52"/>
      <c r="J443" s="51">
        <v>802</v>
      </c>
      <c r="K443" s="51">
        <v>21</v>
      </c>
      <c r="L443" s="51">
        <v>3</v>
      </c>
      <c r="M443" s="52"/>
      <c r="N443" s="51">
        <v>826</v>
      </c>
      <c r="O443" s="52"/>
      <c r="P443" s="52"/>
      <c r="Q443" s="52"/>
      <c r="R443" s="51">
        <v>1</v>
      </c>
      <c r="S443" s="51">
        <v>42</v>
      </c>
      <c r="T443" s="51">
        <v>202</v>
      </c>
      <c r="U443" s="51">
        <v>4</v>
      </c>
      <c r="V443" s="51">
        <v>22</v>
      </c>
      <c r="W443" s="52"/>
      <c r="X443" s="51">
        <v>145</v>
      </c>
      <c r="Y443" s="51">
        <v>4</v>
      </c>
      <c r="Z443" s="51">
        <v>15</v>
      </c>
      <c r="AA443" s="51">
        <v>303</v>
      </c>
      <c r="AB443" s="51">
        <v>0</v>
      </c>
      <c r="AC443" s="51">
        <v>0</v>
      </c>
      <c r="AD443" s="51">
        <v>29</v>
      </c>
      <c r="AE443" s="52"/>
      <c r="AF443" s="51">
        <v>767</v>
      </c>
      <c r="AG443" s="52"/>
      <c r="AH443" s="52"/>
      <c r="AI443" s="52"/>
      <c r="AJ443" s="51">
        <v>539</v>
      </c>
      <c r="AK443" s="52"/>
      <c r="AL443" s="52"/>
      <c r="AM443" s="52"/>
      <c r="AN443" s="51">
        <v>0</v>
      </c>
      <c r="AO443" s="52"/>
      <c r="AP443" s="51">
        <v>0</v>
      </c>
    </row>
    <row r="444" spans="1:42" ht="20.100000000000001" customHeight="1" x14ac:dyDescent="0.2">
      <c r="E444" s="6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row>
    <row r="445" spans="1:42" ht="20.100000000000001" customHeight="1" x14ac:dyDescent="0.2">
      <c r="B445" s="6" t="s">
        <v>283</v>
      </c>
      <c r="E445" s="62"/>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row>
    <row r="446" spans="1:42" ht="20.100000000000001" customHeight="1" x14ac:dyDescent="0.2">
      <c r="C446" s="3" t="s">
        <v>172</v>
      </c>
      <c r="E446" s="62"/>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row>
    <row r="447" spans="1:42" ht="20.100000000000001" customHeight="1" x14ac:dyDescent="0.2">
      <c r="D447" s="2" t="s">
        <v>124</v>
      </c>
      <c r="E447" s="62"/>
      <c r="F447" s="37">
        <v>80</v>
      </c>
      <c r="G447" s="37"/>
      <c r="H447" s="37"/>
      <c r="I447" s="37"/>
      <c r="J447" s="37">
        <v>169</v>
      </c>
      <c r="K447" s="37">
        <v>7</v>
      </c>
      <c r="L447" s="37">
        <v>0</v>
      </c>
      <c r="M447" s="37"/>
      <c r="N447" s="37">
        <v>176</v>
      </c>
      <c r="O447" s="37"/>
      <c r="P447" s="37"/>
      <c r="Q447" s="37"/>
      <c r="R447" s="37">
        <v>0</v>
      </c>
      <c r="S447" s="37">
        <v>0</v>
      </c>
      <c r="T447" s="37">
        <v>37</v>
      </c>
      <c r="U447" s="37">
        <v>0</v>
      </c>
      <c r="V447" s="37">
        <v>19</v>
      </c>
      <c r="W447" s="37"/>
      <c r="X447" s="37">
        <v>40</v>
      </c>
      <c r="Y447" s="37">
        <v>0</v>
      </c>
      <c r="Z447" s="37">
        <v>5</v>
      </c>
      <c r="AA447" s="37">
        <v>53</v>
      </c>
      <c r="AB447" s="37">
        <v>0</v>
      </c>
      <c r="AC447" s="37">
        <v>0</v>
      </c>
      <c r="AD447" s="37">
        <v>6</v>
      </c>
      <c r="AE447" s="37"/>
      <c r="AF447" s="37">
        <v>160</v>
      </c>
      <c r="AG447" s="37"/>
      <c r="AH447" s="37"/>
      <c r="AI447" s="37"/>
      <c r="AJ447" s="37">
        <v>96</v>
      </c>
      <c r="AK447" s="37"/>
      <c r="AL447" s="37"/>
      <c r="AM447" s="37"/>
      <c r="AN447" s="37">
        <v>0</v>
      </c>
      <c r="AO447" s="37"/>
      <c r="AP447" s="37">
        <v>0</v>
      </c>
    </row>
    <row r="448" spans="1:42" ht="20.100000000000001" customHeight="1" x14ac:dyDescent="0.2">
      <c r="D448" s="38" t="s">
        <v>99</v>
      </c>
      <c r="E448" s="62"/>
      <c r="F448" s="39">
        <v>95</v>
      </c>
      <c r="G448" s="40"/>
      <c r="H448" s="40"/>
      <c r="I448" s="40"/>
      <c r="J448" s="39">
        <v>167</v>
      </c>
      <c r="K448" s="39">
        <v>1</v>
      </c>
      <c r="L448" s="39">
        <v>0</v>
      </c>
      <c r="M448" s="40"/>
      <c r="N448" s="39">
        <v>168</v>
      </c>
      <c r="O448" s="40"/>
      <c r="P448" s="40"/>
      <c r="Q448" s="40"/>
      <c r="R448" s="39">
        <v>0</v>
      </c>
      <c r="S448" s="39">
        <v>0</v>
      </c>
      <c r="T448" s="39">
        <v>23</v>
      </c>
      <c r="U448" s="39">
        <v>0</v>
      </c>
      <c r="V448" s="39">
        <v>28</v>
      </c>
      <c r="W448" s="40"/>
      <c r="X448" s="39">
        <v>29</v>
      </c>
      <c r="Y448" s="39">
        <v>0</v>
      </c>
      <c r="Z448" s="39">
        <v>8</v>
      </c>
      <c r="AA448" s="39">
        <v>55</v>
      </c>
      <c r="AB448" s="39">
        <v>1</v>
      </c>
      <c r="AC448" s="39">
        <v>0</v>
      </c>
      <c r="AD448" s="39">
        <v>12</v>
      </c>
      <c r="AE448" s="40"/>
      <c r="AF448" s="39">
        <v>156</v>
      </c>
      <c r="AG448" s="40"/>
      <c r="AH448" s="40"/>
      <c r="AI448" s="40"/>
      <c r="AJ448" s="39">
        <v>107</v>
      </c>
      <c r="AK448" s="40"/>
      <c r="AL448" s="40"/>
      <c r="AM448" s="40"/>
      <c r="AN448" s="39">
        <v>0</v>
      </c>
      <c r="AO448" s="40"/>
      <c r="AP448" s="39">
        <v>0</v>
      </c>
    </row>
    <row r="449" spans="1:42" ht="20.100000000000001" customHeight="1" x14ac:dyDescent="0.2">
      <c r="D449" s="2" t="s">
        <v>113</v>
      </c>
      <c r="E449" s="62"/>
      <c r="F449" s="37">
        <v>100</v>
      </c>
      <c r="G449" s="37"/>
      <c r="H449" s="37"/>
      <c r="I449" s="37"/>
      <c r="J449" s="37">
        <v>173</v>
      </c>
      <c r="K449" s="37">
        <v>1</v>
      </c>
      <c r="L449" s="37">
        <v>1</v>
      </c>
      <c r="M449" s="37"/>
      <c r="N449" s="37">
        <v>175</v>
      </c>
      <c r="O449" s="37"/>
      <c r="P449" s="37"/>
      <c r="Q449" s="37"/>
      <c r="R449" s="37">
        <v>0</v>
      </c>
      <c r="S449" s="37">
        <v>7</v>
      </c>
      <c r="T449" s="37">
        <v>18</v>
      </c>
      <c r="U449" s="37">
        <v>1</v>
      </c>
      <c r="V449" s="37">
        <v>10</v>
      </c>
      <c r="W449" s="37"/>
      <c r="X449" s="37">
        <v>29</v>
      </c>
      <c r="Y449" s="37">
        <v>0</v>
      </c>
      <c r="Z449" s="37">
        <v>5</v>
      </c>
      <c r="AA449" s="37">
        <v>70</v>
      </c>
      <c r="AB449" s="37">
        <v>0</v>
      </c>
      <c r="AC449" s="37">
        <v>0</v>
      </c>
      <c r="AD449" s="37">
        <v>7</v>
      </c>
      <c r="AE449" s="37"/>
      <c r="AF449" s="37">
        <v>147</v>
      </c>
      <c r="AG449" s="37"/>
      <c r="AH449" s="37"/>
      <c r="AI449" s="37"/>
      <c r="AJ449" s="37">
        <v>128</v>
      </c>
      <c r="AK449" s="37"/>
      <c r="AL449" s="37"/>
      <c r="AM449" s="37"/>
      <c r="AN449" s="37">
        <v>0</v>
      </c>
      <c r="AO449" s="37"/>
      <c r="AP449" s="37">
        <v>0</v>
      </c>
    </row>
    <row r="450" spans="1:42" ht="20.100000000000001" customHeight="1" x14ac:dyDescent="0.2">
      <c r="D450" s="38" t="s">
        <v>174</v>
      </c>
      <c r="E450" s="62"/>
      <c r="F450" s="39">
        <v>111</v>
      </c>
      <c r="G450" s="40"/>
      <c r="H450" s="40"/>
      <c r="I450" s="40"/>
      <c r="J450" s="39">
        <v>173</v>
      </c>
      <c r="K450" s="39">
        <v>6</v>
      </c>
      <c r="L450" s="39">
        <v>0</v>
      </c>
      <c r="M450" s="40"/>
      <c r="N450" s="39">
        <v>179</v>
      </c>
      <c r="O450" s="40"/>
      <c r="P450" s="40"/>
      <c r="Q450" s="40"/>
      <c r="R450" s="39">
        <v>0</v>
      </c>
      <c r="S450" s="39">
        <v>4</v>
      </c>
      <c r="T450" s="39">
        <v>24</v>
      </c>
      <c r="U450" s="39">
        <v>2</v>
      </c>
      <c r="V450" s="39">
        <v>15</v>
      </c>
      <c r="W450" s="40"/>
      <c r="X450" s="39">
        <v>39</v>
      </c>
      <c r="Y450" s="39">
        <v>2</v>
      </c>
      <c r="Z450" s="39">
        <v>2</v>
      </c>
      <c r="AA450" s="39">
        <v>57</v>
      </c>
      <c r="AB450" s="39">
        <v>0</v>
      </c>
      <c r="AC450" s="39">
        <v>0</v>
      </c>
      <c r="AD450" s="39">
        <v>14</v>
      </c>
      <c r="AE450" s="40"/>
      <c r="AF450" s="39">
        <v>159</v>
      </c>
      <c r="AG450" s="40"/>
      <c r="AH450" s="40"/>
      <c r="AI450" s="40"/>
      <c r="AJ450" s="39">
        <v>131</v>
      </c>
      <c r="AK450" s="40"/>
      <c r="AL450" s="40"/>
      <c r="AM450" s="40"/>
      <c r="AN450" s="39">
        <v>0</v>
      </c>
      <c r="AO450" s="40"/>
      <c r="AP450" s="39">
        <v>0</v>
      </c>
    </row>
    <row r="451" spans="1:42" ht="20.100000000000001" customHeight="1" x14ac:dyDescent="0.2">
      <c r="D451" s="2" t="s">
        <v>115</v>
      </c>
      <c r="E451" s="62"/>
      <c r="F451" s="37">
        <v>75</v>
      </c>
      <c r="G451" s="37"/>
      <c r="H451" s="37"/>
      <c r="I451" s="37"/>
      <c r="J451" s="37">
        <v>169</v>
      </c>
      <c r="K451" s="37">
        <v>3</v>
      </c>
      <c r="L451" s="37">
        <v>1</v>
      </c>
      <c r="M451" s="37"/>
      <c r="N451" s="37">
        <v>173</v>
      </c>
      <c r="O451" s="37"/>
      <c r="P451" s="37"/>
      <c r="Q451" s="37"/>
      <c r="R451" s="37">
        <v>0</v>
      </c>
      <c r="S451" s="37">
        <v>4</v>
      </c>
      <c r="T451" s="37">
        <v>55</v>
      </c>
      <c r="U451" s="37">
        <v>0</v>
      </c>
      <c r="V451" s="37">
        <v>21</v>
      </c>
      <c r="W451" s="37"/>
      <c r="X451" s="37">
        <v>33</v>
      </c>
      <c r="Y451" s="37">
        <v>0</v>
      </c>
      <c r="Z451" s="37">
        <v>5</v>
      </c>
      <c r="AA451" s="37">
        <v>36</v>
      </c>
      <c r="AB451" s="37">
        <v>0</v>
      </c>
      <c r="AC451" s="37">
        <v>0</v>
      </c>
      <c r="AD451" s="37">
        <v>7</v>
      </c>
      <c r="AE451" s="37"/>
      <c r="AF451" s="37">
        <v>161</v>
      </c>
      <c r="AG451" s="37"/>
      <c r="AH451" s="37"/>
      <c r="AI451" s="37"/>
      <c r="AJ451" s="37">
        <v>87</v>
      </c>
      <c r="AK451" s="37"/>
      <c r="AL451" s="37"/>
      <c r="AM451" s="37"/>
      <c r="AN451" s="37">
        <v>0</v>
      </c>
      <c r="AO451" s="37"/>
      <c r="AP451" s="37">
        <v>0</v>
      </c>
    </row>
    <row r="452" spans="1:42" ht="20.100000000000001" customHeight="1" x14ac:dyDescent="0.2">
      <c r="E452" s="6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row>
    <row r="453" spans="1:42" s="1" customFormat="1" ht="20.100000000000001" customHeight="1" x14ac:dyDescent="0.2">
      <c r="A453" s="3"/>
      <c r="B453" s="6"/>
      <c r="C453" s="42" t="s">
        <v>180</v>
      </c>
      <c r="D453" s="42"/>
      <c r="E453" s="62"/>
      <c r="F453" s="44">
        <v>461</v>
      </c>
      <c r="G453" s="45"/>
      <c r="H453" s="45"/>
      <c r="I453" s="45"/>
      <c r="J453" s="44">
        <v>851</v>
      </c>
      <c r="K453" s="44">
        <v>18</v>
      </c>
      <c r="L453" s="44">
        <v>2</v>
      </c>
      <c r="M453" s="45"/>
      <c r="N453" s="44">
        <v>871</v>
      </c>
      <c r="O453" s="45"/>
      <c r="P453" s="45"/>
      <c r="Q453" s="45"/>
      <c r="R453" s="44">
        <v>0</v>
      </c>
      <c r="S453" s="44">
        <v>15</v>
      </c>
      <c r="T453" s="44">
        <v>157</v>
      </c>
      <c r="U453" s="44">
        <v>3</v>
      </c>
      <c r="V453" s="44">
        <v>93</v>
      </c>
      <c r="W453" s="45"/>
      <c r="X453" s="44">
        <v>170</v>
      </c>
      <c r="Y453" s="44">
        <v>2</v>
      </c>
      <c r="Z453" s="44">
        <v>25</v>
      </c>
      <c r="AA453" s="44">
        <v>271</v>
      </c>
      <c r="AB453" s="44">
        <v>1</v>
      </c>
      <c r="AC453" s="44">
        <v>0</v>
      </c>
      <c r="AD453" s="44">
        <v>46</v>
      </c>
      <c r="AE453" s="45"/>
      <c r="AF453" s="44">
        <v>783</v>
      </c>
      <c r="AG453" s="45"/>
      <c r="AH453" s="45"/>
      <c r="AI453" s="45"/>
      <c r="AJ453" s="44">
        <v>549</v>
      </c>
      <c r="AK453" s="45"/>
      <c r="AL453" s="45"/>
      <c r="AM453" s="45"/>
      <c r="AN453" s="44">
        <v>0</v>
      </c>
      <c r="AO453" s="45"/>
      <c r="AP453" s="44">
        <v>0</v>
      </c>
    </row>
    <row r="454" spans="1:42" s="1" customFormat="1" ht="20.100000000000001" customHeight="1" x14ac:dyDescent="0.2">
      <c r="A454" s="3"/>
      <c r="B454" s="6"/>
      <c r="C454" s="3"/>
      <c r="D454" s="3"/>
      <c r="E454" s="62"/>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row>
    <row r="455" spans="1:42" s="1" customFormat="1" ht="20.100000000000001" customHeight="1" x14ac:dyDescent="0.25">
      <c r="A455" s="3"/>
      <c r="B455" s="49" t="s">
        <v>284</v>
      </c>
      <c r="C455" s="50"/>
      <c r="D455" s="50"/>
      <c r="E455" s="62"/>
      <c r="F455" s="51">
        <v>461</v>
      </c>
      <c r="G455" s="52"/>
      <c r="H455" s="52"/>
      <c r="I455" s="52"/>
      <c r="J455" s="51">
        <v>851</v>
      </c>
      <c r="K455" s="51">
        <v>18</v>
      </c>
      <c r="L455" s="51">
        <v>2</v>
      </c>
      <c r="M455" s="52"/>
      <c r="N455" s="51">
        <v>871</v>
      </c>
      <c r="O455" s="52"/>
      <c r="P455" s="52"/>
      <c r="Q455" s="52"/>
      <c r="R455" s="51">
        <v>0</v>
      </c>
      <c r="S455" s="51">
        <v>15</v>
      </c>
      <c r="T455" s="51">
        <v>157</v>
      </c>
      <c r="U455" s="51">
        <v>3</v>
      </c>
      <c r="V455" s="51">
        <v>93</v>
      </c>
      <c r="W455" s="52"/>
      <c r="X455" s="51">
        <v>170</v>
      </c>
      <c r="Y455" s="51">
        <v>2</v>
      </c>
      <c r="Z455" s="51">
        <v>25</v>
      </c>
      <c r="AA455" s="51">
        <v>271</v>
      </c>
      <c r="AB455" s="51">
        <v>1</v>
      </c>
      <c r="AC455" s="51">
        <v>0</v>
      </c>
      <c r="AD455" s="51">
        <v>46</v>
      </c>
      <c r="AE455" s="52"/>
      <c r="AF455" s="51">
        <v>783</v>
      </c>
      <c r="AG455" s="52"/>
      <c r="AH455" s="52"/>
      <c r="AI455" s="52"/>
      <c r="AJ455" s="51">
        <v>549</v>
      </c>
      <c r="AK455" s="52"/>
      <c r="AL455" s="52"/>
      <c r="AM455" s="52"/>
      <c r="AN455" s="51">
        <v>0</v>
      </c>
      <c r="AO455" s="52"/>
      <c r="AP455" s="51">
        <v>0</v>
      </c>
    </row>
    <row r="456" spans="1:42" ht="20.100000000000001" customHeight="1" x14ac:dyDescent="0.2">
      <c r="E456" s="6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row>
    <row r="457" spans="1:42" ht="20.100000000000001" customHeight="1" x14ac:dyDescent="0.2">
      <c r="B457" s="6" t="s">
        <v>285</v>
      </c>
      <c r="E457" s="62"/>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row>
    <row r="458" spans="1:42" ht="20.100000000000001" customHeight="1" x14ac:dyDescent="0.2">
      <c r="C458" s="3" t="s">
        <v>0</v>
      </c>
      <c r="E458" s="62"/>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row>
    <row r="459" spans="1:42" ht="20.100000000000001" customHeight="1" x14ac:dyDescent="0.2">
      <c r="D459" s="2" t="s">
        <v>124</v>
      </c>
      <c r="E459" s="62"/>
      <c r="F459" s="37">
        <v>0</v>
      </c>
      <c r="G459" s="37"/>
      <c r="H459" s="37"/>
      <c r="I459" s="37"/>
      <c r="J459" s="37">
        <v>0</v>
      </c>
      <c r="K459" s="37">
        <v>0</v>
      </c>
      <c r="L459" s="37">
        <v>0</v>
      </c>
      <c r="M459" s="37"/>
      <c r="N459" s="37">
        <v>0</v>
      </c>
      <c r="O459" s="37"/>
      <c r="P459" s="37"/>
      <c r="Q459" s="37"/>
      <c r="R459" s="37">
        <v>0</v>
      </c>
      <c r="S459" s="37">
        <v>0</v>
      </c>
      <c r="T459" s="37">
        <v>0</v>
      </c>
      <c r="U459" s="37">
        <v>0</v>
      </c>
      <c r="V459" s="37">
        <v>0</v>
      </c>
      <c r="W459" s="37"/>
      <c r="X459" s="37">
        <v>0</v>
      </c>
      <c r="Y459" s="37">
        <v>0</v>
      </c>
      <c r="Z459" s="37">
        <v>0</v>
      </c>
      <c r="AA459" s="37">
        <v>0</v>
      </c>
      <c r="AB459" s="37">
        <v>0</v>
      </c>
      <c r="AC459" s="37">
        <v>0</v>
      </c>
      <c r="AD459" s="37">
        <v>0</v>
      </c>
      <c r="AE459" s="37"/>
      <c r="AF459" s="37">
        <v>0</v>
      </c>
      <c r="AG459" s="37"/>
      <c r="AH459" s="37"/>
      <c r="AI459" s="37"/>
      <c r="AJ459" s="37">
        <v>0</v>
      </c>
      <c r="AK459" s="37"/>
      <c r="AL459" s="37"/>
      <c r="AM459" s="37"/>
      <c r="AN459" s="37">
        <v>0</v>
      </c>
      <c r="AO459" s="37"/>
      <c r="AP459" s="37">
        <v>0</v>
      </c>
    </row>
    <row r="460" spans="1:42" ht="20.100000000000001" customHeight="1" x14ac:dyDescent="0.2">
      <c r="D460" s="38" t="s">
        <v>99</v>
      </c>
      <c r="E460" s="62"/>
      <c r="F460" s="39">
        <v>0</v>
      </c>
      <c r="G460" s="40"/>
      <c r="H460" s="40"/>
      <c r="I460" s="40"/>
      <c r="J460" s="39">
        <v>0</v>
      </c>
      <c r="K460" s="39">
        <v>0</v>
      </c>
      <c r="L460" s="39">
        <v>0</v>
      </c>
      <c r="M460" s="40"/>
      <c r="N460" s="39">
        <v>0</v>
      </c>
      <c r="O460" s="40"/>
      <c r="P460" s="40"/>
      <c r="Q460" s="40"/>
      <c r="R460" s="39">
        <v>0</v>
      </c>
      <c r="S460" s="39">
        <v>0</v>
      </c>
      <c r="T460" s="39">
        <v>0</v>
      </c>
      <c r="U460" s="39">
        <v>0</v>
      </c>
      <c r="V460" s="39">
        <v>0</v>
      </c>
      <c r="W460" s="40"/>
      <c r="X460" s="39">
        <v>0</v>
      </c>
      <c r="Y460" s="39">
        <v>0</v>
      </c>
      <c r="Z460" s="39">
        <v>0</v>
      </c>
      <c r="AA460" s="39">
        <v>0</v>
      </c>
      <c r="AB460" s="39">
        <v>0</v>
      </c>
      <c r="AC460" s="39">
        <v>0</v>
      </c>
      <c r="AD460" s="39">
        <v>0</v>
      </c>
      <c r="AE460" s="40"/>
      <c r="AF460" s="39">
        <v>0</v>
      </c>
      <c r="AG460" s="40"/>
      <c r="AH460" s="40"/>
      <c r="AI460" s="40"/>
      <c r="AJ460" s="39">
        <v>0</v>
      </c>
      <c r="AK460" s="40"/>
      <c r="AL460" s="40"/>
      <c r="AM460" s="40"/>
      <c r="AN460" s="39">
        <v>0</v>
      </c>
      <c r="AO460" s="40"/>
      <c r="AP460" s="39">
        <v>0</v>
      </c>
    </row>
    <row r="461" spans="1:42" ht="20.100000000000001" customHeight="1" x14ac:dyDescent="0.2">
      <c r="B461" s="5"/>
      <c r="D461" s="2" t="s">
        <v>113</v>
      </c>
      <c r="E461" s="62"/>
      <c r="F461" s="37">
        <v>0</v>
      </c>
      <c r="G461" s="37"/>
      <c r="H461" s="37"/>
      <c r="I461" s="37"/>
      <c r="J461" s="37">
        <v>0</v>
      </c>
      <c r="K461" s="37">
        <v>0</v>
      </c>
      <c r="L461" s="37">
        <v>0</v>
      </c>
      <c r="M461" s="37"/>
      <c r="N461" s="37">
        <v>0</v>
      </c>
      <c r="O461" s="37"/>
      <c r="P461" s="37"/>
      <c r="Q461" s="37"/>
      <c r="R461" s="37">
        <v>0</v>
      </c>
      <c r="S461" s="37">
        <v>0</v>
      </c>
      <c r="T461" s="37">
        <v>0</v>
      </c>
      <c r="U461" s="37">
        <v>0</v>
      </c>
      <c r="V461" s="37">
        <v>0</v>
      </c>
      <c r="W461" s="37"/>
      <c r="X461" s="37">
        <v>0</v>
      </c>
      <c r="Y461" s="37">
        <v>0</v>
      </c>
      <c r="Z461" s="37">
        <v>0</v>
      </c>
      <c r="AA461" s="37">
        <v>0</v>
      </c>
      <c r="AB461" s="37">
        <v>0</v>
      </c>
      <c r="AC461" s="37">
        <v>0</v>
      </c>
      <c r="AD461" s="37">
        <v>0</v>
      </c>
      <c r="AE461" s="37"/>
      <c r="AF461" s="37">
        <v>0</v>
      </c>
      <c r="AG461" s="37"/>
      <c r="AH461" s="37"/>
      <c r="AI461" s="37"/>
      <c r="AJ461" s="37">
        <v>0</v>
      </c>
      <c r="AK461" s="37"/>
      <c r="AL461" s="37"/>
      <c r="AM461" s="37"/>
      <c r="AN461" s="37">
        <v>0</v>
      </c>
      <c r="AO461" s="37"/>
      <c r="AP461" s="37">
        <v>0</v>
      </c>
    </row>
    <row r="462" spans="1:42" ht="20.100000000000001" customHeight="1" x14ac:dyDescent="0.2">
      <c r="D462" s="38" t="s">
        <v>174</v>
      </c>
      <c r="E462" s="62"/>
      <c r="F462" s="39">
        <v>0</v>
      </c>
      <c r="G462" s="40"/>
      <c r="H462" s="40"/>
      <c r="I462" s="40"/>
      <c r="J462" s="39">
        <v>0</v>
      </c>
      <c r="K462" s="39">
        <v>0</v>
      </c>
      <c r="L462" s="39">
        <v>1</v>
      </c>
      <c r="M462" s="40"/>
      <c r="N462" s="39">
        <v>1</v>
      </c>
      <c r="O462" s="40"/>
      <c r="P462" s="40"/>
      <c r="Q462" s="40"/>
      <c r="R462" s="39">
        <v>0</v>
      </c>
      <c r="S462" s="39">
        <v>0</v>
      </c>
      <c r="T462" s="39">
        <v>0</v>
      </c>
      <c r="U462" s="39">
        <v>0</v>
      </c>
      <c r="V462" s="39">
        <v>0</v>
      </c>
      <c r="W462" s="40"/>
      <c r="X462" s="39">
        <v>0</v>
      </c>
      <c r="Y462" s="39">
        <v>0</v>
      </c>
      <c r="Z462" s="39">
        <v>0</v>
      </c>
      <c r="AA462" s="39">
        <v>1</v>
      </c>
      <c r="AB462" s="39">
        <v>0</v>
      </c>
      <c r="AC462" s="39">
        <v>0</v>
      </c>
      <c r="AD462" s="39">
        <v>0</v>
      </c>
      <c r="AE462" s="40"/>
      <c r="AF462" s="39">
        <v>1</v>
      </c>
      <c r="AG462" s="40"/>
      <c r="AH462" s="40"/>
      <c r="AI462" s="40"/>
      <c r="AJ462" s="39">
        <v>0</v>
      </c>
      <c r="AK462" s="40"/>
      <c r="AL462" s="40"/>
      <c r="AM462" s="40"/>
      <c r="AN462" s="39">
        <v>0</v>
      </c>
      <c r="AO462" s="40"/>
      <c r="AP462" s="39">
        <v>0</v>
      </c>
    </row>
    <row r="463" spans="1:42" ht="20.100000000000001" customHeight="1" x14ac:dyDescent="0.2">
      <c r="D463" s="2" t="s">
        <v>102</v>
      </c>
      <c r="E463" s="62"/>
      <c r="F463" s="37">
        <v>0</v>
      </c>
      <c r="G463" s="37"/>
      <c r="H463" s="37"/>
      <c r="I463" s="37"/>
      <c r="J463" s="37">
        <v>0</v>
      </c>
      <c r="K463" s="37">
        <v>0</v>
      </c>
      <c r="L463" s="37">
        <v>0</v>
      </c>
      <c r="M463" s="37"/>
      <c r="N463" s="37">
        <v>0</v>
      </c>
      <c r="O463" s="37"/>
      <c r="P463" s="37"/>
      <c r="Q463" s="37"/>
      <c r="R463" s="37">
        <v>0</v>
      </c>
      <c r="S463" s="37">
        <v>0</v>
      </c>
      <c r="T463" s="37">
        <v>0</v>
      </c>
      <c r="U463" s="37">
        <v>0</v>
      </c>
      <c r="V463" s="37">
        <v>0</v>
      </c>
      <c r="W463" s="37"/>
      <c r="X463" s="37">
        <v>0</v>
      </c>
      <c r="Y463" s="37">
        <v>0</v>
      </c>
      <c r="Z463" s="37">
        <v>0</v>
      </c>
      <c r="AA463" s="37">
        <v>0</v>
      </c>
      <c r="AB463" s="37">
        <v>0</v>
      </c>
      <c r="AC463" s="37">
        <v>0</v>
      </c>
      <c r="AD463" s="37">
        <v>0</v>
      </c>
      <c r="AE463" s="37"/>
      <c r="AF463" s="37">
        <v>0</v>
      </c>
      <c r="AG463" s="37"/>
      <c r="AH463" s="37"/>
      <c r="AI463" s="37"/>
      <c r="AJ463" s="37">
        <v>0</v>
      </c>
      <c r="AK463" s="37"/>
      <c r="AL463" s="37"/>
      <c r="AM463" s="37"/>
      <c r="AN463" s="37">
        <v>0</v>
      </c>
      <c r="AO463" s="37"/>
      <c r="AP463" s="37">
        <v>0</v>
      </c>
    </row>
    <row r="464" spans="1:42" ht="20.100000000000001" customHeight="1" x14ac:dyDescent="0.2">
      <c r="D464" s="38" t="s">
        <v>116</v>
      </c>
      <c r="E464" s="62"/>
      <c r="F464" s="39">
        <v>0</v>
      </c>
      <c r="G464" s="40"/>
      <c r="H464" s="40"/>
      <c r="I464" s="40"/>
      <c r="J464" s="39">
        <v>0</v>
      </c>
      <c r="K464" s="39">
        <v>0</v>
      </c>
      <c r="L464" s="39">
        <v>0</v>
      </c>
      <c r="M464" s="40"/>
      <c r="N464" s="39">
        <v>0</v>
      </c>
      <c r="O464" s="40"/>
      <c r="P464" s="40"/>
      <c r="Q464" s="40"/>
      <c r="R464" s="39">
        <v>0</v>
      </c>
      <c r="S464" s="39">
        <v>0</v>
      </c>
      <c r="T464" s="39">
        <v>0</v>
      </c>
      <c r="U464" s="39">
        <v>0</v>
      </c>
      <c r="V464" s="39">
        <v>0</v>
      </c>
      <c r="W464" s="40"/>
      <c r="X464" s="39">
        <v>0</v>
      </c>
      <c r="Y464" s="39">
        <v>0</v>
      </c>
      <c r="Z464" s="39">
        <v>0</v>
      </c>
      <c r="AA464" s="39">
        <v>0</v>
      </c>
      <c r="AB464" s="39">
        <v>0</v>
      </c>
      <c r="AC464" s="39">
        <v>0</v>
      </c>
      <c r="AD464" s="39">
        <v>0</v>
      </c>
      <c r="AE464" s="40"/>
      <c r="AF464" s="39">
        <v>0</v>
      </c>
      <c r="AG464" s="40"/>
      <c r="AH464" s="40"/>
      <c r="AI464" s="40"/>
      <c r="AJ464" s="39">
        <v>0</v>
      </c>
      <c r="AK464" s="40"/>
      <c r="AL464" s="40"/>
      <c r="AM464" s="40"/>
      <c r="AN464" s="39">
        <v>0</v>
      </c>
      <c r="AO464" s="40"/>
      <c r="AP464" s="39">
        <v>0</v>
      </c>
    </row>
    <row r="465" spans="2:42" ht="20.100000000000001" customHeight="1" x14ac:dyDescent="0.2">
      <c r="D465" s="41"/>
      <c r="E465" s="62"/>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row>
    <row r="466" spans="2:42" ht="20.100000000000001" customHeight="1" x14ac:dyDescent="0.2">
      <c r="C466" s="42" t="s">
        <v>122</v>
      </c>
      <c r="D466" s="42"/>
      <c r="E466" s="62"/>
      <c r="F466" s="44">
        <v>0</v>
      </c>
      <c r="G466" s="45"/>
      <c r="H466" s="45"/>
      <c r="I466" s="45"/>
      <c r="J466" s="44">
        <v>0</v>
      </c>
      <c r="K466" s="44">
        <v>0</v>
      </c>
      <c r="L466" s="44">
        <v>1</v>
      </c>
      <c r="M466" s="45"/>
      <c r="N466" s="44">
        <v>1</v>
      </c>
      <c r="O466" s="45"/>
      <c r="P466" s="45"/>
      <c r="Q466" s="45"/>
      <c r="R466" s="44">
        <v>0</v>
      </c>
      <c r="S466" s="44">
        <v>0</v>
      </c>
      <c r="T466" s="44">
        <v>0</v>
      </c>
      <c r="U466" s="44">
        <v>0</v>
      </c>
      <c r="V466" s="44">
        <v>0</v>
      </c>
      <c r="W466" s="45"/>
      <c r="X466" s="44">
        <v>0</v>
      </c>
      <c r="Y466" s="44">
        <v>0</v>
      </c>
      <c r="Z466" s="44">
        <v>0</v>
      </c>
      <c r="AA466" s="44">
        <v>1</v>
      </c>
      <c r="AB466" s="44">
        <v>0</v>
      </c>
      <c r="AC466" s="44">
        <v>0</v>
      </c>
      <c r="AD466" s="44">
        <v>0</v>
      </c>
      <c r="AE466" s="45"/>
      <c r="AF466" s="44">
        <v>1</v>
      </c>
      <c r="AG466" s="45"/>
      <c r="AH466" s="45"/>
      <c r="AI466" s="45"/>
      <c r="AJ466" s="44">
        <v>0</v>
      </c>
      <c r="AK466" s="45"/>
      <c r="AL466" s="45"/>
      <c r="AM466" s="45"/>
      <c r="AN466" s="44">
        <v>0</v>
      </c>
      <c r="AO466" s="45"/>
      <c r="AP466" s="44">
        <v>0</v>
      </c>
    </row>
    <row r="467" spans="2:42" ht="20.100000000000001" customHeight="1" x14ac:dyDescent="0.2">
      <c r="D467" s="41"/>
      <c r="E467" s="62"/>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row>
    <row r="468" spans="2:42" ht="20.100000000000001" customHeight="1" x14ac:dyDescent="0.2">
      <c r="C468" s="3" t="s">
        <v>286</v>
      </c>
      <c r="D468" s="41"/>
      <c r="E468" s="62"/>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row>
    <row r="469" spans="2:42" ht="20.100000000000001" customHeight="1" x14ac:dyDescent="0.2">
      <c r="D469" s="2" t="s">
        <v>124</v>
      </c>
      <c r="E469" s="62"/>
      <c r="F469" s="37">
        <v>31</v>
      </c>
      <c r="G469" s="37"/>
      <c r="H469" s="37"/>
      <c r="I469" s="37"/>
      <c r="J469" s="37">
        <v>73</v>
      </c>
      <c r="K469" s="37">
        <v>5</v>
      </c>
      <c r="L469" s="37">
        <v>3</v>
      </c>
      <c r="M469" s="37"/>
      <c r="N469" s="37">
        <v>81</v>
      </c>
      <c r="O469" s="37"/>
      <c r="P469" s="37"/>
      <c r="Q469" s="37"/>
      <c r="R469" s="37">
        <v>0</v>
      </c>
      <c r="S469" s="37">
        <v>3</v>
      </c>
      <c r="T469" s="37">
        <v>17</v>
      </c>
      <c r="U469" s="37">
        <v>2</v>
      </c>
      <c r="V469" s="37">
        <v>8</v>
      </c>
      <c r="W469" s="37"/>
      <c r="X469" s="37">
        <v>11</v>
      </c>
      <c r="Y469" s="37">
        <v>0</v>
      </c>
      <c r="Z469" s="37">
        <v>4</v>
      </c>
      <c r="AA469" s="37">
        <v>20</v>
      </c>
      <c r="AB469" s="37">
        <v>0</v>
      </c>
      <c r="AC469" s="37">
        <v>0</v>
      </c>
      <c r="AD469" s="37">
        <v>3</v>
      </c>
      <c r="AE469" s="37"/>
      <c r="AF469" s="37">
        <v>68</v>
      </c>
      <c r="AG469" s="37"/>
      <c r="AH469" s="37"/>
      <c r="AI469" s="37"/>
      <c r="AJ469" s="37">
        <v>44</v>
      </c>
      <c r="AK469" s="37"/>
      <c r="AL469" s="37"/>
      <c r="AM469" s="37"/>
      <c r="AN469" s="37">
        <v>0</v>
      </c>
      <c r="AO469" s="37"/>
      <c r="AP469" s="37">
        <v>0</v>
      </c>
    </row>
    <row r="470" spans="2:42" ht="20.100000000000001" customHeight="1" x14ac:dyDescent="0.2">
      <c r="D470" s="38" t="s">
        <v>173</v>
      </c>
      <c r="E470" s="62"/>
      <c r="F470" s="39">
        <v>27</v>
      </c>
      <c r="G470" s="40"/>
      <c r="H470" s="40"/>
      <c r="I470" s="40"/>
      <c r="J470" s="39">
        <v>77</v>
      </c>
      <c r="K470" s="39">
        <v>0</v>
      </c>
      <c r="L470" s="39">
        <v>0</v>
      </c>
      <c r="M470" s="40"/>
      <c r="N470" s="39">
        <v>77</v>
      </c>
      <c r="O470" s="40"/>
      <c r="P470" s="40"/>
      <c r="Q470" s="40"/>
      <c r="R470" s="39">
        <v>0</v>
      </c>
      <c r="S470" s="39">
        <v>5</v>
      </c>
      <c r="T470" s="39">
        <v>25</v>
      </c>
      <c r="U470" s="39">
        <v>2</v>
      </c>
      <c r="V470" s="39">
        <v>0</v>
      </c>
      <c r="W470" s="40"/>
      <c r="X470" s="39">
        <v>5</v>
      </c>
      <c r="Y470" s="39">
        <v>0</v>
      </c>
      <c r="Z470" s="39">
        <v>3</v>
      </c>
      <c r="AA470" s="39">
        <v>23</v>
      </c>
      <c r="AB470" s="39">
        <v>0</v>
      </c>
      <c r="AC470" s="39">
        <v>0</v>
      </c>
      <c r="AD470" s="39">
        <v>0</v>
      </c>
      <c r="AE470" s="40"/>
      <c r="AF470" s="39">
        <v>63</v>
      </c>
      <c r="AG470" s="40"/>
      <c r="AH470" s="40"/>
      <c r="AI470" s="40"/>
      <c r="AJ470" s="39">
        <v>41</v>
      </c>
      <c r="AK470" s="40"/>
      <c r="AL470" s="40"/>
      <c r="AM470" s="40"/>
      <c r="AN470" s="39">
        <v>0</v>
      </c>
      <c r="AO470" s="40"/>
      <c r="AP470" s="39">
        <v>0</v>
      </c>
    </row>
    <row r="471" spans="2:42" ht="20.100000000000001" customHeight="1" x14ac:dyDescent="0.2">
      <c r="B471" s="5"/>
      <c r="D471" s="2" t="s">
        <v>113</v>
      </c>
      <c r="E471" s="62"/>
      <c r="F471" s="37">
        <v>27</v>
      </c>
      <c r="G471" s="37"/>
      <c r="H471" s="37"/>
      <c r="I471" s="37"/>
      <c r="J471" s="37">
        <v>76</v>
      </c>
      <c r="K471" s="37">
        <v>0</v>
      </c>
      <c r="L471" s="37">
        <v>1</v>
      </c>
      <c r="M471" s="37"/>
      <c r="N471" s="37">
        <v>77</v>
      </c>
      <c r="O471" s="37"/>
      <c r="P471" s="37"/>
      <c r="Q471" s="37"/>
      <c r="R471" s="37">
        <v>0</v>
      </c>
      <c r="S471" s="37">
        <v>1</v>
      </c>
      <c r="T471" s="37">
        <v>18</v>
      </c>
      <c r="U471" s="37">
        <v>0</v>
      </c>
      <c r="V471" s="37">
        <v>5</v>
      </c>
      <c r="W471" s="37"/>
      <c r="X471" s="37">
        <v>4</v>
      </c>
      <c r="Y471" s="37">
        <v>1</v>
      </c>
      <c r="Z471" s="37">
        <v>2</v>
      </c>
      <c r="AA471" s="37">
        <v>21</v>
      </c>
      <c r="AB471" s="37">
        <v>0</v>
      </c>
      <c r="AC471" s="37">
        <v>0</v>
      </c>
      <c r="AD471" s="37">
        <v>9</v>
      </c>
      <c r="AE471" s="37"/>
      <c r="AF471" s="37">
        <v>61</v>
      </c>
      <c r="AG471" s="37"/>
      <c r="AH471" s="37"/>
      <c r="AI471" s="37"/>
      <c r="AJ471" s="37">
        <v>43</v>
      </c>
      <c r="AK471" s="37"/>
      <c r="AL471" s="37"/>
      <c r="AM471" s="37"/>
      <c r="AN471" s="37">
        <v>0</v>
      </c>
      <c r="AO471" s="37"/>
      <c r="AP471" s="37">
        <v>0</v>
      </c>
    </row>
    <row r="472" spans="2:42" ht="20.100000000000001" customHeight="1" x14ac:dyDescent="0.2">
      <c r="D472" s="38" t="s">
        <v>174</v>
      </c>
      <c r="E472" s="62"/>
      <c r="F472" s="39">
        <v>28</v>
      </c>
      <c r="G472" s="40"/>
      <c r="H472" s="40"/>
      <c r="I472" s="40"/>
      <c r="J472" s="39">
        <v>71</v>
      </c>
      <c r="K472" s="39">
        <v>2</v>
      </c>
      <c r="L472" s="39">
        <v>0</v>
      </c>
      <c r="M472" s="40"/>
      <c r="N472" s="39">
        <v>73</v>
      </c>
      <c r="O472" s="40"/>
      <c r="P472" s="40"/>
      <c r="Q472" s="40"/>
      <c r="R472" s="39">
        <v>0</v>
      </c>
      <c r="S472" s="39">
        <v>4</v>
      </c>
      <c r="T472" s="39">
        <v>20</v>
      </c>
      <c r="U472" s="39">
        <v>2</v>
      </c>
      <c r="V472" s="39">
        <v>0</v>
      </c>
      <c r="W472" s="40"/>
      <c r="X472" s="39">
        <v>6</v>
      </c>
      <c r="Y472" s="39">
        <v>0</v>
      </c>
      <c r="Z472" s="39">
        <v>5</v>
      </c>
      <c r="AA472" s="39">
        <v>33</v>
      </c>
      <c r="AB472" s="39">
        <v>0</v>
      </c>
      <c r="AC472" s="39">
        <v>0</v>
      </c>
      <c r="AD472" s="39">
        <v>6</v>
      </c>
      <c r="AE472" s="40"/>
      <c r="AF472" s="39">
        <v>76</v>
      </c>
      <c r="AG472" s="40"/>
      <c r="AH472" s="40"/>
      <c r="AI472" s="40"/>
      <c r="AJ472" s="39">
        <v>25</v>
      </c>
      <c r="AK472" s="40"/>
      <c r="AL472" s="40"/>
      <c r="AM472" s="40"/>
      <c r="AN472" s="39">
        <v>0</v>
      </c>
      <c r="AO472" s="40"/>
      <c r="AP472" s="39">
        <v>0</v>
      </c>
    </row>
    <row r="473" spans="2:42" ht="20.100000000000001" customHeight="1" x14ac:dyDescent="0.2">
      <c r="B473" s="5"/>
      <c r="E473" s="62"/>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row>
    <row r="474" spans="2:42" ht="20.100000000000001" customHeight="1" x14ac:dyDescent="0.2">
      <c r="C474" s="42" t="s">
        <v>287</v>
      </c>
      <c r="D474" s="42"/>
      <c r="E474" s="62"/>
      <c r="F474" s="44">
        <v>113</v>
      </c>
      <c r="G474" s="45"/>
      <c r="H474" s="45"/>
      <c r="I474" s="45"/>
      <c r="J474" s="44">
        <v>297</v>
      </c>
      <c r="K474" s="44">
        <v>7</v>
      </c>
      <c r="L474" s="44">
        <v>4</v>
      </c>
      <c r="M474" s="45"/>
      <c r="N474" s="44">
        <v>308</v>
      </c>
      <c r="O474" s="45"/>
      <c r="P474" s="45"/>
      <c r="Q474" s="45"/>
      <c r="R474" s="44">
        <v>0</v>
      </c>
      <c r="S474" s="44">
        <v>13</v>
      </c>
      <c r="T474" s="44">
        <v>80</v>
      </c>
      <c r="U474" s="44">
        <v>6</v>
      </c>
      <c r="V474" s="44">
        <v>13</v>
      </c>
      <c r="W474" s="45"/>
      <c r="X474" s="44">
        <v>26</v>
      </c>
      <c r="Y474" s="44">
        <v>1</v>
      </c>
      <c r="Z474" s="44">
        <v>14</v>
      </c>
      <c r="AA474" s="44">
        <v>97</v>
      </c>
      <c r="AB474" s="44">
        <v>0</v>
      </c>
      <c r="AC474" s="44">
        <v>0</v>
      </c>
      <c r="AD474" s="44">
        <v>18</v>
      </c>
      <c r="AE474" s="45"/>
      <c r="AF474" s="44">
        <v>268</v>
      </c>
      <c r="AG474" s="45"/>
      <c r="AH474" s="45"/>
      <c r="AI474" s="45"/>
      <c r="AJ474" s="44">
        <v>153</v>
      </c>
      <c r="AK474" s="45"/>
      <c r="AL474" s="45"/>
      <c r="AM474" s="45"/>
      <c r="AN474" s="44">
        <v>0</v>
      </c>
      <c r="AO474" s="45"/>
      <c r="AP474" s="44">
        <v>0</v>
      </c>
    </row>
    <row r="475" spans="2:42" ht="20.100000000000001" customHeight="1" x14ac:dyDescent="0.2">
      <c r="B475" s="5"/>
      <c r="E475" s="62"/>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row>
    <row r="476" spans="2:42" ht="20.100000000000001" customHeight="1" x14ac:dyDescent="0.2">
      <c r="B476" s="5"/>
      <c r="C476" s="3" t="s">
        <v>172</v>
      </c>
      <c r="E476" s="62"/>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row>
    <row r="477" spans="2:42" ht="20.100000000000001" customHeight="1" x14ac:dyDescent="0.2">
      <c r="B477" s="5"/>
      <c r="D477" s="53" t="s">
        <v>288</v>
      </c>
      <c r="E477" s="62"/>
      <c r="F477" s="37">
        <v>68</v>
      </c>
      <c r="G477" s="37"/>
      <c r="H477" s="37"/>
      <c r="I477" s="37"/>
      <c r="J477" s="37">
        <v>46</v>
      </c>
      <c r="K477" s="37">
        <v>1</v>
      </c>
      <c r="L477" s="37">
        <v>0</v>
      </c>
      <c r="M477" s="37"/>
      <c r="N477" s="37">
        <v>47</v>
      </c>
      <c r="O477" s="37"/>
      <c r="P477" s="37"/>
      <c r="Q477" s="37"/>
      <c r="R477" s="37">
        <v>0</v>
      </c>
      <c r="S477" s="37">
        <v>2</v>
      </c>
      <c r="T477" s="37">
        <v>5</v>
      </c>
      <c r="U477" s="37">
        <v>0</v>
      </c>
      <c r="V477" s="37">
        <v>0</v>
      </c>
      <c r="W477" s="37"/>
      <c r="X477" s="37">
        <v>12</v>
      </c>
      <c r="Y477" s="37">
        <v>0</v>
      </c>
      <c r="Z477" s="37">
        <v>5</v>
      </c>
      <c r="AA477" s="37">
        <v>18</v>
      </c>
      <c r="AB477" s="37">
        <v>1</v>
      </c>
      <c r="AC477" s="37">
        <v>0</v>
      </c>
      <c r="AD477" s="37">
        <v>1</v>
      </c>
      <c r="AE477" s="37"/>
      <c r="AF477" s="37">
        <v>44</v>
      </c>
      <c r="AG477" s="37"/>
      <c r="AH477" s="37"/>
      <c r="AI477" s="37"/>
      <c r="AJ477" s="37">
        <v>71</v>
      </c>
      <c r="AK477" s="37"/>
      <c r="AL477" s="37"/>
      <c r="AM477" s="37"/>
      <c r="AN477" s="37">
        <v>0</v>
      </c>
      <c r="AO477" s="37"/>
      <c r="AP477" s="37">
        <v>0</v>
      </c>
    </row>
    <row r="478" spans="2:42" ht="20.100000000000001" customHeight="1" x14ac:dyDescent="0.2">
      <c r="B478" s="5"/>
      <c r="D478" s="38" t="s">
        <v>289</v>
      </c>
      <c r="E478" s="62"/>
      <c r="F478" s="39">
        <v>20</v>
      </c>
      <c r="G478" s="40"/>
      <c r="H478" s="40"/>
      <c r="I478" s="40"/>
      <c r="J478" s="39">
        <v>52</v>
      </c>
      <c r="K478" s="39">
        <v>8</v>
      </c>
      <c r="L478" s="39">
        <v>0</v>
      </c>
      <c r="M478" s="40"/>
      <c r="N478" s="39">
        <v>60</v>
      </c>
      <c r="O478" s="40"/>
      <c r="P478" s="40"/>
      <c r="Q478" s="40"/>
      <c r="R478" s="39">
        <v>0</v>
      </c>
      <c r="S478" s="39">
        <v>0</v>
      </c>
      <c r="T478" s="39">
        <v>47</v>
      </c>
      <c r="U478" s="39">
        <v>0</v>
      </c>
      <c r="V478" s="39">
        <v>1</v>
      </c>
      <c r="W478" s="40"/>
      <c r="X478" s="39">
        <v>5</v>
      </c>
      <c r="Y478" s="39">
        <v>0</v>
      </c>
      <c r="Z478" s="39">
        <v>1</v>
      </c>
      <c r="AA478" s="39">
        <v>10</v>
      </c>
      <c r="AB478" s="39">
        <v>0</v>
      </c>
      <c r="AC478" s="39">
        <v>0</v>
      </c>
      <c r="AD478" s="39">
        <v>3</v>
      </c>
      <c r="AE478" s="40"/>
      <c r="AF478" s="39">
        <v>67</v>
      </c>
      <c r="AG478" s="40"/>
      <c r="AH478" s="40"/>
      <c r="AI478" s="40"/>
      <c r="AJ478" s="39">
        <v>13</v>
      </c>
      <c r="AK478" s="40"/>
      <c r="AL478" s="40"/>
      <c r="AM478" s="40"/>
      <c r="AN478" s="39">
        <v>0</v>
      </c>
      <c r="AO478" s="40"/>
      <c r="AP478" s="39">
        <v>0</v>
      </c>
    </row>
    <row r="479" spans="2:42" ht="20.100000000000001" customHeight="1" x14ac:dyDescent="0.2">
      <c r="B479" s="5"/>
      <c r="D479" s="53" t="s">
        <v>290</v>
      </c>
      <c r="E479" s="62"/>
      <c r="F479" s="37">
        <v>35</v>
      </c>
      <c r="G479" s="37"/>
      <c r="H479" s="37"/>
      <c r="I479" s="37"/>
      <c r="J479" s="37">
        <v>50</v>
      </c>
      <c r="K479" s="37">
        <v>4</v>
      </c>
      <c r="L479" s="37">
        <v>1</v>
      </c>
      <c r="M479" s="37"/>
      <c r="N479" s="37">
        <v>55</v>
      </c>
      <c r="O479" s="37"/>
      <c r="P479" s="37"/>
      <c r="Q479" s="37"/>
      <c r="R479" s="37">
        <v>0</v>
      </c>
      <c r="S479" s="37">
        <v>5</v>
      </c>
      <c r="T479" s="37">
        <v>25</v>
      </c>
      <c r="U479" s="37">
        <v>0</v>
      </c>
      <c r="V479" s="37">
        <v>0</v>
      </c>
      <c r="W479" s="37"/>
      <c r="X479" s="37">
        <v>11</v>
      </c>
      <c r="Y479" s="37">
        <v>3</v>
      </c>
      <c r="Z479" s="37">
        <v>2</v>
      </c>
      <c r="AA479" s="37">
        <v>16</v>
      </c>
      <c r="AB479" s="37">
        <v>0</v>
      </c>
      <c r="AC479" s="37">
        <v>0</v>
      </c>
      <c r="AD479" s="37">
        <v>4</v>
      </c>
      <c r="AE479" s="37"/>
      <c r="AF479" s="37">
        <v>66</v>
      </c>
      <c r="AG479" s="37"/>
      <c r="AH479" s="37"/>
      <c r="AI479" s="37"/>
      <c r="AJ479" s="37">
        <v>24</v>
      </c>
      <c r="AK479" s="37"/>
      <c r="AL479" s="37"/>
      <c r="AM479" s="37"/>
      <c r="AN479" s="37">
        <v>0</v>
      </c>
      <c r="AO479" s="37"/>
      <c r="AP479" s="37">
        <v>0</v>
      </c>
    </row>
    <row r="480" spans="2:42" ht="20.100000000000001" customHeight="1" x14ac:dyDescent="0.2">
      <c r="B480" s="5"/>
      <c r="D480" s="38" t="s">
        <v>291</v>
      </c>
      <c r="E480" s="62"/>
      <c r="F480" s="39">
        <v>21</v>
      </c>
      <c r="G480" s="40"/>
      <c r="H480" s="40"/>
      <c r="I480" s="40"/>
      <c r="J480" s="39">
        <v>50</v>
      </c>
      <c r="K480" s="39">
        <v>1</v>
      </c>
      <c r="L480" s="39">
        <v>4</v>
      </c>
      <c r="M480" s="40"/>
      <c r="N480" s="39">
        <v>55</v>
      </c>
      <c r="O480" s="40"/>
      <c r="P480" s="40"/>
      <c r="Q480" s="40"/>
      <c r="R480" s="39">
        <v>2</v>
      </c>
      <c r="S480" s="39">
        <v>0</v>
      </c>
      <c r="T480" s="39">
        <v>2</v>
      </c>
      <c r="U480" s="39">
        <v>7</v>
      </c>
      <c r="V480" s="39">
        <v>7</v>
      </c>
      <c r="W480" s="40"/>
      <c r="X480" s="39">
        <v>10</v>
      </c>
      <c r="Y480" s="39">
        <v>2</v>
      </c>
      <c r="Z480" s="39">
        <v>2</v>
      </c>
      <c r="AA480" s="39">
        <v>11</v>
      </c>
      <c r="AB480" s="39">
        <v>0</v>
      </c>
      <c r="AC480" s="39">
        <v>0</v>
      </c>
      <c r="AD480" s="39">
        <v>5</v>
      </c>
      <c r="AE480" s="40"/>
      <c r="AF480" s="39">
        <v>48</v>
      </c>
      <c r="AG480" s="40"/>
      <c r="AH480" s="40"/>
      <c r="AI480" s="40"/>
      <c r="AJ480" s="39">
        <v>28</v>
      </c>
      <c r="AK480" s="40"/>
      <c r="AL480" s="40"/>
      <c r="AM480" s="40"/>
      <c r="AN480" s="39">
        <v>0</v>
      </c>
      <c r="AO480" s="40"/>
      <c r="AP480" s="39">
        <v>0</v>
      </c>
    </row>
    <row r="481" spans="1:42" ht="20.100000000000001" customHeight="1" x14ac:dyDescent="0.2">
      <c r="D481" s="53" t="s">
        <v>292</v>
      </c>
      <c r="E481" s="62"/>
      <c r="F481" s="37">
        <v>21</v>
      </c>
      <c r="G481" s="37"/>
      <c r="H481" s="37"/>
      <c r="I481" s="37"/>
      <c r="J481" s="37">
        <v>60</v>
      </c>
      <c r="K481" s="37">
        <v>2</v>
      </c>
      <c r="L481" s="37">
        <v>0</v>
      </c>
      <c r="M481" s="37"/>
      <c r="N481" s="37">
        <v>62</v>
      </c>
      <c r="O481" s="37"/>
      <c r="P481" s="37"/>
      <c r="Q481" s="37"/>
      <c r="R481" s="37">
        <v>1</v>
      </c>
      <c r="S481" s="37">
        <v>2</v>
      </c>
      <c r="T481" s="37">
        <v>2</v>
      </c>
      <c r="U481" s="37">
        <v>0</v>
      </c>
      <c r="V481" s="37">
        <v>4</v>
      </c>
      <c r="W481" s="37"/>
      <c r="X481" s="37">
        <v>10</v>
      </c>
      <c r="Y481" s="37">
        <v>0</v>
      </c>
      <c r="Z481" s="37">
        <v>4</v>
      </c>
      <c r="AA481" s="37">
        <v>7</v>
      </c>
      <c r="AB481" s="37">
        <v>0</v>
      </c>
      <c r="AC481" s="37">
        <v>0</v>
      </c>
      <c r="AD481" s="37">
        <v>10</v>
      </c>
      <c r="AE481" s="37"/>
      <c r="AF481" s="37">
        <v>40</v>
      </c>
      <c r="AG481" s="37"/>
      <c r="AH481" s="37"/>
      <c r="AI481" s="37"/>
      <c r="AJ481" s="37">
        <v>43</v>
      </c>
      <c r="AK481" s="37"/>
      <c r="AL481" s="37"/>
      <c r="AM481" s="37"/>
      <c r="AN481" s="37">
        <v>0</v>
      </c>
      <c r="AO481" s="37"/>
      <c r="AP481" s="37">
        <v>0</v>
      </c>
    </row>
    <row r="482" spans="1:42" ht="20.100000000000001" customHeight="1" x14ac:dyDescent="0.2">
      <c r="D482" s="38" t="s">
        <v>293</v>
      </c>
      <c r="E482" s="62"/>
      <c r="F482" s="39">
        <v>27</v>
      </c>
      <c r="G482" s="40"/>
      <c r="H482" s="40"/>
      <c r="I482" s="40"/>
      <c r="J482" s="39">
        <v>49</v>
      </c>
      <c r="K482" s="39">
        <v>0</v>
      </c>
      <c r="L482" s="39">
        <v>1</v>
      </c>
      <c r="M482" s="40"/>
      <c r="N482" s="39">
        <v>50</v>
      </c>
      <c r="O482" s="40"/>
      <c r="P482" s="40"/>
      <c r="Q482" s="40"/>
      <c r="R482" s="39">
        <v>0</v>
      </c>
      <c r="S482" s="39">
        <v>5</v>
      </c>
      <c r="T482" s="39">
        <v>1</v>
      </c>
      <c r="U482" s="39">
        <v>0</v>
      </c>
      <c r="V482" s="39">
        <v>0</v>
      </c>
      <c r="W482" s="40"/>
      <c r="X482" s="39">
        <v>9</v>
      </c>
      <c r="Y482" s="39">
        <v>1</v>
      </c>
      <c r="Z482" s="39">
        <v>2</v>
      </c>
      <c r="AA482" s="39">
        <v>11</v>
      </c>
      <c r="AB482" s="39">
        <v>0</v>
      </c>
      <c r="AC482" s="39">
        <v>0</v>
      </c>
      <c r="AD482" s="39">
        <v>4</v>
      </c>
      <c r="AE482" s="40"/>
      <c r="AF482" s="39">
        <v>33</v>
      </c>
      <c r="AG482" s="40"/>
      <c r="AH482" s="40"/>
      <c r="AI482" s="40"/>
      <c r="AJ482" s="39">
        <v>44</v>
      </c>
      <c r="AK482" s="40"/>
      <c r="AL482" s="40"/>
      <c r="AM482" s="40"/>
      <c r="AN482" s="39">
        <v>0</v>
      </c>
      <c r="AO482" s="40"/>
      <c r="AP482" s="39">
        <v>0</v>
      </c>
    </row>
    <row r="483" spans="1:42" ht="20.100000000000001" customHeight="1" x14ac:dyDescent="0.2">
      <c r="D483" s="53" t="s">
        <v>294</v>
      </c>
      <c r="E483" s="62"/>
      <c r="F483" s="37">
        <v>28</v>
      </c>
      <c r="G483" s="37"/>
      <c r="H483" s="37"/>
      <c r="I483" s="37"/>
      <c r="J483" s="37">
        <v>30</v>
      </c>
      <c r="K483" s="37">
        <v>1</v>
      </c>
      <c r="L483" s="37">
        <v>0</v>
      </c>
      <c r="M483" s="37"/>
      <c r="N483" s="37">
        <v>31</v>
      </c>
      <c r="O483" s="37"/>
      <c r="P483" s="37"/>
      <c r="Q483" s="37"/>
      <c r="R483" s="37">
        <v>0</v>
      </c>
      <c r="S483" s="37">
        <v>6</v>
      </c>
      <c r="T483" s="37">
        <v>8</v>
      </c>
      <c r="U483" s="37">
        <v>0</v>
      </c>
      <c r="V483" s="37">
        <v>2</v>
      </c>
      <c r="W483" s="37"/>
      <c r="X483" s="37">
        <v>4</v>
      </c>
      <c r="Y483" s="37">
        <v>0</v>
      </c>
      <c r="Z483" s="37">
        <v>2</v>
      </c>
      <c r="AA483" s="37">
        <v>10</v>
      </c>
      <c r="AB483" s="37">
        <v>0</v>
      </c>
      <c r="AC483" s="37">
        <v>0</v>
      </c>
      <c r="AD483" s="37">
        <v>9</v>
      </c>
      <c r="AE483" s="37"/>
      <c r="AF483" s="37">
        <v>41</v>
      </c>
      <c r="AG483" s="37"/>
      <c r="AH483" s="37"/>
      <c r="AI483" s="37"/>
      <c r="AJ483" s="37">
        <v>18</v>
      </c>
      <c r="AK483" s="37"/>
      <c r="AL483" s="37"/>
      <c r="AM483" s="37"/>
      <c r="AN483" s="37">
        <v>0</v>
      </c>
      <c r="AO483" s="37"/>
      <c r="AP483" s="37">
        <v>0</v>
      </c>
    </row>
    <row r="484" spans="1:42" ht="20.100000000000001" customHeight="1" x14ac:dyDescent="0.2">
      <c r="D484" s="38" t="s">
        <v>295</v>
      </c>
      <c r="E484" s="62"/>
      <c r="F484" s="39">
        <v>27</v>
      </c>
      <c r="G484" s="40"/>
      <c r="H484" s="40"/>
      <c r="I484" s="40"/>
      <c r="J484" s="39">
        <v>31</v>
      </c>
      <c r="K484" s="39">
        <v>2</v>
      </c>
      <c r="L484" s="39">
        <v>6</v>
      </c>
      <c r="M484" s="40"/>
      <c r="N484" s="39">
        <v>39</v>
      </c>
      <c r="O484" s="40"/>
      <c r="P484" s="40"/>
      <c r="Q484" s="40"/>
      <c r="R484" s="39">
        <v>0</v>
      </c>
      <c r="S484" s="39">
        <v>2</v>
      </c>
      <c r="T484" s="39">
        <v>8</v>
      </c>
      <c r="U484" s="39">
        <v>0</v>
      </c>
      <c r="V484" s="39">
        <v>5</v>
      </c>
      <c r="W484" s="40"/>
      <c r="X484" s="39">
        <v>15</v>
      </c>
      <c r="Y484" s="39">
        <v>2</v>
      </c>
      <c r="Z484" s="39">
        <v>1</v>
      </c>
      <c r="AA484" s="39">
        <v>10</v>
      </c>
      <c r="AB484" s="39">
        <v>0</v>
      </c>
      <c r="AC484" s="39">
        <v>0</v>
      </c>
      <c r="AD484" s="39">
        <v>5</v>
      </c>
      <c r="AE484" s="40"/>
      <c r="AF484" s="39">
        <v>48</v>
      </c>
      <c r="AG484" s="40"/>
      <c r="AH484" s="40"/>
      <c r="AI484" s="40"/>
      <c r="AJ484" s="39">
        <v>18</v>
      </c>
      <c r="AK484" s="40"/>
      <c r="AL484" s="40"/>
      <c r="AM484" s="40"/>
      <c r="AN484" s="39">
        <v>0</v>
      </c>
      <c r="AO484" s="40"/>
      <c r="AP484" s="39">
        <v>0</v>
      </c>
    </row>
    <row r="485" spans="1:42" ht="20.100000000000001" customHeight="1" x14ac:dyDescent="0.2">
      <c r="D485" s="53" t="s">
        <v>296</v>
      </c>
      <c r="E485" s="62"/>
      <c r="F485" s="37">
        <v>13</v>
      </c>
      <c r="G485" s="37"/>
      <c r="H485" s="37"/>
      <c r="I485" s="37"/>
      <c r="J485" s="37">
        <v>29</v>
      </c>
      <c r="K485" s="37">
        <v>2</v>
      </c>
      <c r="L485" s="37">
        <v>0</v>
      </c>
      <c r="M485" s="37"/>
      <c r="N485" s="37">
        <v>31</v>
      </c>
      <c r="O485" s="37"/>
      <c r="P485" s="37"/>
      <c r="Q485" s="37"/>
      <c r="R485" s="37">
        <v>5</v>
      </c>
      <c r="S485" s="37">
        <v>2</v>
      </c>
      <c r="T485" s="37">
        <v>5</v>
      </c>
      <c r="U485" s="37">
        <v>0</v>
      </c>
      <c r="V485" s="37">
        <v>0</v>
      </c>
      <c r="W485" s="37"/>
      <c r="X485" s="37">
        <v>5</v>
      </c>
      <c r="Y485" s="37">
        <v>0</v>
      </c>
      <c r="Z485" s="37">
        <v>1</v>
      </c>
      <c r="AA485" s="37">
        <v>11</v>
      </c>
      <c r="AB485" s="37">
        <v>0</v>
      </c>
      <c r="AC485" s="37">
        <v>0</v>
      </c>
      <c r="AD485" s="37">
        <v>2</v>
      </c>
      <c r="AE485" s="37"/>
      <c r="AF485" s="37">
        <v>31</v>
      </c>
      <c r="AG485" s="37"/>
      <c r="AH485" s="37"/>
      <c r="AI485" s="37"/>
      <c r="AJ485" s="37">
        <v>13</v>
      </c>
      <c r="AK485" s="37"/>
      <c r="AL485" s="37"/>
      <c r="AM485" s="37"/>
      <c r="AN485" s="37">
        <v>0</v>
      </c>
      <c r="AO485" s="37"/>
      <c r="AP485" s="37">
        <v>0</v>
      </c>
    </row>
    <row r="486" spans="1:42" ht="20.100000000000001" customHeight="1" x14ac:dyDescent="0.2">
      <c r="E486" s="6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row>
    <row r="487" spans="1:42" s="1" customFormat="1" ht="20.100000000000001" customHeight="1" x14ac:dyDescent="0.2">
      <c r="A487" s="3"/>
      <c r="B487" s="6"/>
      <c r="C487" s="42" t="s">
        <v>180</v>
      </c>
      <c r="D487" s="42"/>
      <c r="E487" s="62"/>
      <c r="F487" s="44">
        <v>260</v>
      </c>
      <c r="G487" s="45"/>
      <c r="H487" s="45"/>
      <c r="I487" s="45"/>
      <c r="J487" s="44">
        <v>397</v>
      </c>
      <c r="K487" s="44">
        <v>21</v>
      </c>
      <c r="L487" s="44">
        <v>12</v>
      </c>
      <c r="M487" s="45"/>
      <c r="N487" s="44">
        <v>430</v>
      </c>
      <c r="O487" s="45"/>
      <c r="P487" s="45"/>
      <c r="Q487" s="45"/>
      <c r="R487" s="44">
        <v>8</v>
      </c>
      <c r="S487" s="44">
        <v>24</v>
      </c>
      <c r="T487" s="44">
        <v>103</v>
      </c>
      <c r="U487" s="44">
        <v>7</v>
      </c>
      <c r="V487" s="44">
        <v>19</v>
      </c>
      <c r="W487" s="45"/>
      <c r="X487" s="44">
        <v>81</v>
      </c>
      <c r="Y487" s="44">
        <v>8</v>
      </c>
      <c r="Z487" s="44">
        <v>20</v>
      </c>
      <c r="AA487" s="44">
        <v>104</v>
      </c>
      <c r="AB487" s="44">
        <v>1</v>
      </c>
      <c r="AC487" s="44">
        <v>0</v>
      </c>
      <c r="AD487" s="44">
        <v>43</v>
      </c>
      <c r="AE487" s="45"/>
      <c r="AF487" s="44">
        <v>418</v>
      </c>
      <c r="AG487" s="45"/>
      <c r="AH487" s="45"/>
      <c r="AI487" s="45"/>
      <c r="AJ487" s="44">
        <v>272</v>
      </c>
      <c r="AK487" s="45"/>
      <c r="AL487" s="45"/>
      <c r="AM487" s="45"/>
      <c r="AN487" s="44">
        <v>0</v>
      </c>
      <c r="AO487" s="45"/>
      <c r="AP487" s="44">
        <v>0</v>
      </c>
    </row>
    <row r="488" spans="1:42" s="1" customFormat="1" ht="20.100000000000001" customHeight="1" x14ac:dyDescent="0.2">
      <c r="A488" s="3"/>
      <c r="B488" s="6"/>
      <c r="C488" s="3"/>
      <c r="D488" s="3"/>
      <c r="E488" s="62"/>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row>
    <row r="489" spans="1:42" s="1" customFormat="1" ht="20.100000000000001" customHeight="1" x14ac:dyDescent="0.25">
      <c r="A489" s="3"/>
      <c r="B489" s="49" t="s">
        <v>297</v>
      </c>
      <c r="C489" s="50"/>
      <c r="D489" s="50"/>
      <c r="E489" s="62"/>
      <c r="F489" s="51">
        <v>373</v>
      </c>
      <c r="G489" s="52"/>
      <c r="H489" s="52"/>
      <c r="I489" s="52"/>
      <c r="J489" s="51">
        <v>694</v>
      </c>
      <c r="K489" s="51">
        <v>28</v>
      </c>
      <c r="L489" s="51">
        <v>17</v>
      </c>
      <c r="M489" s="52"/>
      <c r="N489" s="51">
        <v>739</v>
      </c>
      <c r="O489" s="52"/>
      <c r="P489" s="52"/>
      <c r="Q489" s="52"/>
      <c r="R489" s="51">
        <v>8</v>
      </c>
      <c r="S489" s="51">
        <v>37</v>
      </c>
      <c r="T489" s="51">
        <v>183</v>
      </c>
      <c r="U489" s="51">
        <v>13</v>
      </c>
      <c r="V489" s="51">
        <v>32</v>
      </c>
      <c r="W489" s="52"/>
      <c r="X489" s="51">
        <v>107</v>
      </c>
      <c r="Y489" s="51">
        <v>9</v>
      </c>
      <c r="Z489" s="51">
        <v>34</v>
      </c>
      <c r="AA489" s="51">
        <v>202</v>
      </c>
      <c r="AB489" s="51">
        <v>1</v>
      </c>
      <c r="AC489" s="51">
        <v>0</v>
      </c>
      <c r="AD489" s="51">
        <v>61</v>
      </c>
      <c r="AE489" s="52"/>
      <c r="AF489" s="51">
        <v>687</v>
      </c>
      <c r="AG489" s="52"/>
      <c r="AH489" s="52"/>
      <c r="AI489" s="52"/>
      <c r="AJ489" s="51">
        <v>425</v>
      </c>
      <c r="AK489" s="52"/>
      <c r="AL489" s="52"/>
      <c r="AM489" s="52"/>
      <c r="AN489" s="51">
        <v>0</v>
      </c>
      <c r="AO489" s="52"/>
      <c r="AP489" s="51">
        <v>0</v>
      </c>
    </row>
    <row r="490" spans="1:42" ht="20.100000000000001" customHeight="1" x14ac:dyDescent="0.2">
      <c r="E490" s="6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row>
    <row r="491" spans="1:42" ht="20.100000000000001" customHeight="1" x14ac:dyDescent="0.2">
      <c r="B491" s="6" t="s">
        <v>298</v>
      </c>
      <c r="E491" s="62"/>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row>
    <row r="492" spans="1:42" ht="20.100000000000001" customHeight="1" x14ac:dyDescent="0.2">
      <c r="C492" s="3" t="s">
        <v>172</v>
      </c>
      <c r="E492" s="62"/>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row>
    <row r="493" spans="1:42" ht="20.100000000000001" customHeight="1" x14ac:dyDescent="0.2">
      <c r="D493" s="2" t="s">
        <v>98</v>
      </c>
      <c r="E493" s="62"/>
      <c r="F493" s="37">
        <v>14</v>
      </c>
      <c r="G493" s="37"/>
      <c r="H493" s="37"/>
      <c r="I493" s="37"/>
      <c r="J493" s="37">
        <v>16</v>
      </c>
      <c r="K493" s="37">
        <v>1</v>
      </c>
      <c r="L493" s="37">
        <v>0</v>
      </c>
      <c r="M493" s="37"/>
      <c r="N493" s="37">
        <v>17</v>
      </c>
      <c r="O493" s="37"/>
      <c r="P493" s="37"/>
      <c r="Q493" s="37"/>
      <c r="R493" s="37">
        <v>0</v>
      </c>
      <c r="S493" s="37">
        <v>1</v>
      </c>
      <c r="T493" s="37">
        <v>11</v>
      </c>
      <c r="U493" s="37">
        <v>0</v>
      </c>
      <c r="V493" s="37">
        <v>0</v>
      </c>
      <c r="W493" s="37"/>
      <c r="X493" s="37">
        <v>3</v>
      </c>
      <c r="Y493" s="37">
        <v>1</v>
      </c>
      <c r="Z493" s="37">
        <v>4</v>
      </c>
      <c r="AA493" s="37">
        <v>3</v>
      </c>
      <c r="AB493" s="37">
        <v>0</v>
      </c>
      <c r="AC493" s="37">
        <v>0</v>
      </c>
      <c r="AD493" s="37">
        <v>0</v>
      </c>
      <c r="AE493" s="37"/>
      <c r="AF493" s="37">
        <v>23</v>
      </c>
      <c r="AG493" s="37"/>
      <c r="AH493" s="37"/>
      <c r="AI493" s="37"/>
      <c r="AJ493" s="37">
        <v>8</v>
      </c>
      <c r="AK493" s="37"/>
      <c r="AL493" s="37"/>
      <c r="AM493" s="37"/>
      <c r="AN493" s="37">
        <v>0</v>
      </c>
      <c r="AO493" s="37"/>
      <c r="AP493" s="37">
        <v>0</v>
      </c>
    </row>
    <row r="494" spans="1:42" ht="20.100000000000001" customHeight="1" x14ac:dyDescent="0.2">
      <c r="B494" s="5"/>
      <c r="D494" s="38" t="s">
        <v>99</v>
      </c>
      <c r="E494" s="62"/>
      <c r="F494" s="39">
        <v>11</v>
      </c>
      <c r="G494" s="40"/>
      <c r="H494" s="40"/>
      <c r="I494" s="40"/>
      <c r="J494" s="39">
        <v>18</v>
      </c>
      <c r="K494" s="39">
        <v>1</v>
      </c>
      <c r="L494" s="39">
        <v>0</v>
      </c>
      <c r="M494" s="40"/>
      <c r="N494" s="39">
        <v>19</v>
      </c>
      <c r="O494" s="40"/>
      <c r="P494" s="40"/>
      <c r="Q494" s="40"/>
      <c r="R494" s="39">
        <v>0</v>
      </c>
      <c r="S494" s="39">
        <v>5</v>
      </c>
      <c r="T494" s="39">
        <v>5</v>
      </c>
      <c r="U494" s="39">
        <v>0</v>
      </c>
      <c r="V494" s="39">
        <v>0</v>
      </c>
      <c r="W494" s="40"/>
      <c r="X494" s="39">
        <v>2</v>
      </c>
      <c r="Y494" s="39">
        <v>0</v>
      </c>
      <c r="Z494" s="39">
        <v>5</v>
      </c>
      <c r="AA494" s="39">
        <v>5</v>
      </c>
      <c r="AB494" s="39">
        <v>0</v>
      </c>
      <c r="AC494" s="39">
        <v>0</v>
      </c>
      <c r="AD494" s="39">
        <v>0</v>
      </c>
      <c r="AE494" s="40"/>
      <c r="AF494" s="39">
        <v>22</v>
      </c>
      <c r="AG494" s="40"/>
      <c r="AH494" s="40"/>
      <c r="AI494" s="40"/>
      <c r="AJ494" s="39">
        <v>8</v>
      </c>
      <c r="AK494" s="40"/>
      <c r="AL494" s="40"/>
      <c r="AM494" s="40"/>
      <c r="AN494" s="39">
        <v>0</v>
      </c>
      <c r="AO494" s="40"/>
      <c r="AP494" s="39">
        <v>0</v>
      </c>
    </row>
    <row r="495" spans="1:42" ht="20.100000000000001" customHeight="1" x14ac:dyDescent="0.2">
      <c r="B495" s="5"/>
      <c r="D495" s="2" t="s">
        <v>113</v>
      </c>
      <c r="E495" s="62"/>
      <c r="F495" s="37">
        <v>8</v>
      </c>
      <c r="G495" s="37"/>
      <c r="H495" s="37"/>
      <c r="I495" s="37"/>
      <c r="J495" s="37">
        <v>17</v>
      </c>
      <c r="K495" s="37">
        <v>0</v>
      </c>
      <c r="L495" s="37">
        <v>0</v>
      </c>
      <c r="M495" s="37"/>
      <c r="N495" s="37">
        <v>17</v>
      </c>
      <c r="O495" s="37"/>
      <c r="P495" s="37"/>
      <c r="Q495" s="37"/>
      <c r="R495" s="37">
        <v>0</v>
      </c>
      <c r="S495" s="37">
        <v>3</v>
      </c>
      <c r="T495" s="37">
        <v>1</v>
      </c>
      <c r="U495" s="37">
        <v>0</v>
      </c>
      <c r="V495" s="37">
        <v>0</v>
      </c>
      <c r="W495" s="37"/>
      <c r="X495" s="37">
        <v>3</v>
      </c>
      <c r="Y495" s="37">
        <v>0</v>
      </c>
      <c r="Z495" s="37">
        <v>1</v>
      </c>
      <c r="AA495" s="37">
        <v>6</v>
      </c>
      <c r="AB495" s="37">
        <v>0</v>
      </c>
      <c r="AC495" s="37">
        <v>0</v>
      </c>
      <c r="AD495" s="37">
        <v>2</v>
      </c>
      <c r="AE495" s="37"/>
      <c r="AF495" s="37">
        <v>16</v>
      </c>
      <c r="AG495" s="37"/>
      <c r="AH495" s="37"/>
      <c r="AI495" s="37"/>
      <c r="AJ495" s="37">
        <v>9</v>
      </c>
      <c r="AK495" s="37"/>
      <c r="AL495" s="37"/>
      <c r="AM495" s="37"/>
      <c r="AN495" s="37">
        <v>0</v>
      </c>
      <c r="AO495" s="37"/>
      <c r="AP495" s="37">
        <v>0</v>
      </c>
    </row>
    <row r="496" spans="1:42" ht="20.100000000000001" customHeight="1" x14ac:dyDescent="0.2">
      <c r="B496" s="5"/>
      <c r="D496" s="38" t="s">
        <v>174</v>
      </c>
      <c r="E496" s="62"/>
      <c r="F496" s="39">
        <v>18</v>
      </c>
      <c r="G496" s="40"/>
      <c r="H496" s="40"/>
      <c r="I496" s="40"/>
      <c r="J496" s="39">
        <v>16</v>
      </c>
      <c r="K496" s="39">
        <v>2</v>
      </c>
      <c r="L496" s="39">
        <v>1</v>
      </c>
      <c r="M496" s="40"/>
      <c r="N496" s="39">
        <v>19</v>
      </c>
      <c r="O496" s="40"/>
      <c r="P496" s="40"/>
      <c r="Q496" s="40"/>
      <c r="R496" s="39">
        <v>0</v>
      </c>
      <c r="S496" s="39">
        <v>3</v>
      </c>
      <c r="T496" s="39">
        <v>4</v>
      </c>
      <c r="U496" s="39">
        <v>0</v>
      </c>
      <c r="V496" s="39">
        <v>0</v>
      </c>
      <c r="W496" s="40"/>
      <c r="X496" s="39">
        <v>3</v>
      </c>
      <c r="Y496" s="39">
        <v>0</v>
      </c>
      <c r="Z496" s="39">
        <v>2</v>
      </c>
      <c r="AA496" s="39">
        <v>9</v>
      </c>
      <c r="AB496" s="39">
        <v>0</v>
      </c>
      <c r="AC496" s="39">
        <v>0</v>
      </c>
      <c r="AD496" s="39">
        <v>1</v>
      </c>
      <c r="AE496" s="40"/>
      <c r="AF496" s="39">
        <v>22</v>
      </c>
      <c r="AG496" s="40"/>
      <c r="AH496" s="40"/>
      <c r="AI496" s="40"/>
      <c r="AJ496" s="39">
        <v>15</v>
      </c>
      <c r="AK496" s="40"/>
      <c r="AL496" s="40"/>
      <c r="AM496" s="40"/>
      <c r="AN496" s="39">
        <v>0</v>
      </c>
      <c r="AO496" s="40"/>
      <c r="AP496" s="39">
        <v>0</v>
      </c>
    </row>
    <row r="497" spans="1:42" ht="20.100000000000001" customHeight="1" x14ac:dyDescent="0.2">
      <c r="D497" s="2" t="s">
        <v>115</v>
      </c>
      <c r="E497" s="62"/>
      <c r="F497" s="37">
        <v>0</v>
      </c>
      <c r="G497" s="37"/>
      <c r="H497" s="37"/>
      <c r="I497" s="37"/>
      <c r="J497" s="37">
        <v>25</v>
      </c>
      <c r="K497" s="37">
        <v>0</v>
      </c>
      <c r="L497" s="37">
        <v>0</v>
      </c>
      <c r="M497" s="37"/>
      <c r="N497" s="37">
        <v>25</v>
      </c>
      <c r="O497" s="37"/>
      <c r="P497" s="37"/>
      <c r="Q497" s="37"/>
      <c r="R497" s="37">
        <v>0</v>
      </c>
      <c r="S497" s="37">
        <v>4</v>
      </c>
      <c r="T497" s="37">
        <v>3</v>
      </c>
      <c r="U497" s="37">
        <v>12</v>
      </c>
      <c r="V497" s="37">
        <v>0</v>
      </c>
      <c r="W497" s="37"/>
      <c r="X497" s="37">
        <v>0</v>
      </c>
      <c r="Y497" s="37">
        <v>0</v>
      </c>
      <c r="Z497" s="37">
        <v>0</v>
      </c>
      <c r="AA497" s="37">
        <v>0</v>
      </c>
      <c r="AB497" s="37">
        <v>0</v>
      </c>
      <c r="AC497" s="37">
        <v>0</v>
      </c>
      <c r="AD497" s="37">
        <v>0</v>
      </c>
      <c r="AE497" s="37"/>
      <c r="AF497" s="37">
        <v>19</v>
      </c>
      <c r="AG497" s="37"/>
      <c r="AH497" s="37"/>
      <c r="AI497" s="37"/>
      <c r="AJ497" s="37">
        <v>6</v>
      </c>
      <c r="AK497" s="37"/>
      <c r="AL497" s="37"/>
      <c r="AM497" s="37"/>
      <c r="AN497" s="37">
        <v>0</v>
      </c>
      <c r="AO497" s="37"/>
      <c r="AP497" s="37">
        <v>0</v>
      </c>
    </row>
    <row r="498" spans="1:42" ht="20.100000000000001" customHeight="1" x14ac:dyDescent="0.2">
      <c r="D498" s="38" t="s">
        <v>116</v>
      </c>
      <c r="E498" s="62"/>
      <c r="F498" s="39">
        <v>3</v>
      </c>
      <c r="G498" s="40"/>
      <c r="H498" s="40"/>
      <c r="I498" s="40"/>
      <c r="J498" s="39">
        <v>26</v>
      </c>
      <c r="K498" s="39">
        <v>1</v>
      </c>
      <c r="L498" s="39">
        <v>0</v>
      </c>
      <c r="M498" s="40"/>
      <c r="N498" s="39">
        <v>27</v>
      </c>
      <c r="O498" s="40"/>
      <c r="P498" s="40"/>
      <c r="Q498" s="40"/>
      <c r="R498" s="39">
        <v>0</v>
      </c>
      <c r="S498" s="39">
        <v>4</v>
      </c>
      <c r="T498" s="39">
        <v>7</v>
      </c>
      <c r="U498" s="39">
        <v>0</v>
      </c>
      <c r="V498" s="39">
        <v>0</v>
      </c>
      <c r="W498" s="40"/>
      <c r="X498" s="39">
        <v>1</v>
      </c>
      <c r="Y498" s="39">
        <v>1</v>
      </c>
      <c r="Z498" s="39">
        <v>0</v>
      </c>
      <c r="AA498" s="39">
        <v>5</v>
      </c>
      <c r="AB498" s="39">
        <v>0</v>
      </c>
      <c r="AC498" s="39">
        <v>0</v>
      </c>
      <c r="AD498" s="39">
        <v>1</v>
      </c>
      <c r="AE498" s="40"/>
      <c r="AF498" s="39">
        <v>19</v>
      </c>
      <c r="AG498" s="40"/>
      <c r="AH498" s="40"/>
      <c r="AI498" s="40"/>
      <c r="AJ498" s="39">
        <v>11</v>
      </c>
      <c r="AK498" s="40"/>
      <c r="AL498" s="40"/>
      <c r="AM498" s="40"/>
      <c r="AN498" s="39">
        <v>0</v>
      </c>
      <c r="AO498" s="40"/>
      <c r="AP498" s="39">
        <v>0</v>
      </c>
    </row>
    <row r="499" spans="1:42" ht="20.100000000000001" customHeight="1" x14ac:dyDescent="0.2">
      <c r="D499" s="2" t="s">
        <v>104</v>
      </c>
      <c r="E499" s="62"/>
      <c r="F499" s="37">
        <v>14</v>
      </c>
      <c r="G499" s="37"/>
      <c r="H499" s="37"/>
      <c r="I499" s="37"/>
      <c r="J499" s="37">
        <v>16</v>
      </c>
      <c r="K499" s="37">
        <v>1</v>
      </c>
      <c r="L499" s="37">
        <v>0</v>
      </c>
      <c r="M499" s="37"/>
      <c r="N499" s="37">
        <v>17</v>
      </c>
      <c r="O499" s="37"/>
      <c r="P499" s="37"/>
      <c r="Q499" s="37"/>
      <c r="R499" s="37">
        <v>0</v>
      </c>
      <c r="S499" s="37">
        <v>1</v>
      </c>
      <c r="T499" s="37">
        <v>12</v>
      </c>
      <c r="U499" s="37">
        <v>0</v>
      </c>
      <c r="V499" s="37">
        <v>0</v>
      </c>
      <c r="W499" s="37"/>
      <c r="X499" s="37">
        <v>6</v>
      </c>
      <c r="Y499" s="37">
        <v>0</v>
      </c>
      <c r="Z499" s="37">
        <v>0</v>
      </c>
      <c r="AA499" s="37">
        <v>4</v>
      </c>
      <c r="AB499" s="37">
        <v>0</v>
      </c>
      <c r="AC499" s="37">
        <v>0</v>
      </c>
      <c r="AD499" s="37">
        <v>2</v>
      </c>
      <c r="AE499" s="37"/>
      <c r="AF499" s="37">
        <v>25</v>
      </c>
      <c r="AG499" s="37"/>
      <c r="AH499" s="37"/>
      <c r="AI499" s="37"/>
      <c r="AJ499" s="37">
        <v>6</v>
      </c>
      <c r="AK499" s="37"/>
      <c r="AL499" s="37"/>
      <c r="AM499" s="37"/>
      <c r="AN499" s="37">
        <v>0</v>
      </c>
      <c r="AO499" s="37"/>
      <c r="AP499" s="37">
        <v>0</v>
      </c>
    </row>
    <row r="500" spans="1:42" ht="20.100000000000001" customHeight="1" x14ac:dyDescent="0.2">
      <c r="B500" s="5"/>
      <c r="D500" s="38" t="s">
        <v>105</v>
      </c>
      <c r="E500" s="62"/>
      <c r="F500" s="39">
        <v>5</v>
      </c>
      <c r="G500" s="40"/>
      <c r="H500" s="40"/>
      <c r="I500" s="40"/>
      <c r="J500" s="39">
        <v>24</v>
      </c>
      <c r="K500" s="39">
        <v>2</v>
      </c>
      <c r="L500" s="39">
        <v>0</v>
      </c>
      <c r="M500" s="40"/>
      <c r="N500" s="39">
        <v>26</v>
      </c>
      <c r="O500" s="40"/>
      <c r="P500" s="40"/>
      <c r="Q500" s="40"/>
      <c r="R500" s="39">
        <v>1</v>
      </c>
      <c r="S500" s="39">
        <v>1</v>
      </c>
      <c r="T500" s="39">
        <v>14</v>
      </c>
      <c r="U500" s="39">
        <v>1</v>
      </c>
      <c r="V500" s="39">
        <v>1</v>
      </c>
      <c r="W500" s="40"/>
      <c r="X500" s="39">
        <v>3</v>
      </c>
      <c r="Y500" s="39">
        <v>0</v>
      </c>
      <c r="Z500" s="39">
        <v>0</v>
      </c>
      <c r="AA500" s="39">
        <v>1</v>
      </c>
      <c r="AB500" s="39">
        <v>0</v>
      </c>
      <c r="AC500" s="39">
        <v>0</v>
      </c>
      <c r="AD500" s="39">
        <v>3</v>
      </c>
      <c r="AE500" s="40"/>
      <c r="AF500" s="39">
        <v>25</v>
      </c>
      <c r="AG500" s="40"/>
      <c r="AH500" s="40"/>
      <c r="AI500" s="40"/>
      <c r="AJ500" s="39">
        <v>6</v>
      </c>
      <c r="AK500" s="40"/>
      <c r="AL500" s="40"/>
      <c r="AM500" s="40"/>
      <c r="AN500" s="39">
        <v>0</v>
      </c>
      <c r="AO500" s="40"/>
      <c r="AP500" s="39">
        <v>0</v>
      </c>
    </row>
    <row r="501" spans="1:42" ht="20.100000000000001" customHeight="1" x14ac:dyDescent="0.2">
      <c r="B501" s="5"/>
      <c r="D501" s="2" t="s">
        <v>106</v>
      </c>
      <c r="E501" s="62"/>
      <c r="F501" s="37">
        <v>26</v>
      </c>
      <c r="G501" s="37"/>
      <c r="H501" s="37"/>
      <c r="I501" s="37"/>
      <c r="J501" s="37">
        <v>38</v>
      </c>
      <c r="K501" s="37">
        <v>1</v>
      </c>
      <c r="L501" s="37">
        <v>0</v>
      </c>
      <c r="M501" s="37"/>
      <c r="N501" s="37">
        <v>39</v>
      </c>
      <c r="O501" s="37"/>
      <c r="P501" s="37"/>
      <c r="Q501" s="37"/>
      <c r="R501" s="37">
        <v>0</v>
      </c>
      <c r="S501" s="37">
        <v>4</v>
      </c>
      <c r="T501" s="37">
        <v>1</v>
      </c>
      <c r="U501" s="37">
        <v>0</v>
      </c>
      <c r="V501" s="37">
        <v>0</v>
      </c>
      <c r="W501" s="37"/>
      <c r="X501" s="37">
        <v>15</v>
      </c>
      <c r="Y501" s="37">
        <v>1</v>
      </c>
      <c r="Z501" s="37">
        <v>0</v>
      </c>
      <c r="AA501" s="37">
        <v>5</v>
      </c>
      <c r="AB501" s="37">
        <v>0</v>
      </c>
      <c r="AC501" s="37">
        <v>0</v>
      </c>
      <c r="AD501" s="37">
        <v>13</v>
      </c>
      <c r="AE501" s="37"/>
      <c r="AF501" s="37">
        <v>39</v>
      </c>
      <c r="AG501" s="37"/>
      <c r="AH501" s="37"/>
      <c r="AI501" s="37"/>
      <c r="AJ501" s="37">
        <v>26</v>
      </c>
      <c r="AK501" s="37"/>
      <c r="AL501" s="37"/>
      <c r="AM501" s="37"/>
      <c r="AN501" s="37">
        <v>0</v>
      </c>
      <c r="AO501" s="37"/>
      <c r="AP501" s="37">
        <v>0</v>
      </c>
    </row>
    <row r="502" spans="1:42" ht="20.100000000000001" customHeight="1" x14ac:dyDescent="0.2">
      <c r="B502" s="5"/>
      <c r="D502" s="38" t="s">
        <v>118</v>
      </c>
      <c r="E502" s="62"/>
      <c r="F502" s="39">
        <v>17</v>
      </c>
      <c r="G502" s="40"/>
      <c r="H502" s="40"/>
      <c r="I502" s="40"/>
      <c r="J502" s="39">
        <v>40</v>
      </c>
      <c r="K502" s="39">
        <v>1</v>
      </c>
      <c r="L502" s="39">
        <v>0</v>
      </c>
      <c r="M502" s="40"/>
      <c r="N502" s="39">
        <v>41</v>
      </c>
      <c r="O502" s="40"/>
      <c r="P502" s="40"/>
      <c r="Q502" s="40"/>
      <c r="R502" s="39">
        <v>0</v>
      </c>
      <c r="S502" s="39">
        <v>1</v>
      </c>
      <c r="T502" s="39">
        <v>6</v>
      </c>
      <c r="U502" s="39">
        <v>0</v>
      </c>
      <c r="V502" s="39">
        <v>0</v>
      </c>
      <c r="W502" s="40"/>
      <c r="X502" s="39">
        <v>7</v>
      </c>
      <c r="Y502" s="39">
        <v>0</v>
      </c>
      <c r="Z502" s="39">
        <v>1</v>
      </c>
      <c r="AA502" s="39">
        <v>8</v>
      </c>
      <c r="AB502" s="39">
        <v>0</v>
      </c>
      <c r="AC502" s="39">
        <v>0</v>
      </c>
      <c r="AD502" s="39">
        <v>9</v>
      </c>
      <c r="AE502" s="40"/>
      <c r="AF502" s="39">
        <v>32</v>
      </c>
      <c r="AG502" s="40"/>
      <c r="AH502" s="40"/>
      <c r="AI502" s="40"/>
      <c r="AJ502" s="39">
        <v>26</v>
      </c>
      <c r="AK502" s="40"/>
      <c r="AL502" s="40"/>
      <c r="AM502" s="40"/>
      <c r="AN502" s="39">
        <v>0</v>
      </c>
      <c r="AO502" s="40"/>
      <c r="AP502" s="39">
        <v>0</v>
      </c>
    </row>
    <row r="503" spans="1:42" ht="20.100000000000001" customHeight="1" x14ac:dyDescent="0.2">
      <c r="B503" s="5"/>
      <c r="D503" s="2" t="s">
        <v>176</v>
      </c>
      <c r="E503" s="62"/>
      <c r="F503" s="37">
        <v>2</v>
      </c>
      <c r="G503" s="37"/>
      <c r="H503" s="37"/>
      <c r="I503" s="37"/>
      <c r="J503" s="37">
        <v>13</v>
      </c>
      <c r="K503" s="37">
        <v>0</v>
      </c>
      <c r="L503" s="37">
        <v>0</v>
      </c>
      <c r="M503" s="37"/>
      <c r="N503" s="37">
        <v>13</v>
      </c>
      <c r="O503" s="37"/>
      <c r="P503" s="37"/>
      <c r="Q503" s="37"/>
      <c r="R503" s="37">
        <v>0</v>
      </c>
      <c r="S503" s="37">
        <v>1</v>
      </c>
      <c r="T503" s="37">
        <v>8</v>
      </c>
      <c r="U503" s="37">
        <v>0</v>
      </c>
      <c r="V503" s="37">
        <v>0</v>
      </c>
      <c r="W503" s="37"/>
      <c r="X503" s="37">
        <v>1</v>
      </c>
      <c r="Y503" s="37">
        <v>0</v>
      </c>
      <c r="Z503" s="37">
        <v>0</v>
      </c>
      <c r="AA503" s="37">
        <v>0</v>
      </c>
      <c r="AB503" s="37">
        <v>0</v>
      </c>
      <c r="AC503" s="37">
        <v>0</v>
      </c>
      <c r="AD503" s="37">
        <v>0</v>
      </c>
      <c r="AE503" s="37"/>
      <c r="AF503" s="37">
        <v>10</v>
      </c>
      <c r="AG503" s="37"/>
      <c r="AH503" s="37"/>
      <c r="AI503" s="37"/>
      <c r="AJ503" s="37">
        <v>5</v>
      </c>
      <c r="AK503" s="37"/>
      <c r="AL503" s="37"/>
      <c r="AM503" s="37"/>
      <c r="AN503" s="37">
        <v>0</v>
      </c>
      <c r="AO503" s="37"/>
      <c r="AP503" s="37">
        <v>0</v>
      </c>
    </row>
    <row r="504" spans="1:42" ht="20.100000000000001" customHeight="1" x14ac:dyDescent="0.2">
      <c r="B504" s="5"/>
      <c r="E504" s="62"/>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row>
    <row r="505" spans="1:42" s="1" customFormat="1" ht="20.100000000000001" customHeight="1" x14ac:dyDescent="0.2">
      <c r="A505" s="3"/>
      <c r="B505" s="6"/>
      <c r="C505" s="42" t="s">
        <v>180</v>
      </c>
      <c r="D505" s="42"/>
      <c r="E505" s="62"/>
      <c r="F505" s="44">
        <v>118</v>
      </c>
      <c r="G505" s="45"/>
      <c r="H505" s="45"/>
      <c r="I505" s="45"/>
      <c r="J505" s="44">
        <v>249</v>
      </c>
      <c r="K505" s="44">
        <v>10</v>
      </c>
      <c r="L505" s="44">
        <v>1</v>
      </c>
      <c r="M505" s="45"/>
      <c r="N505" s="44">
        <v>260</v>
      </c>
      <c r="O505" s="45"/>
      <c r="P505" s="45"/>
      <c r="Q505" s="45"/>
      <c r="R505" s="44">
        <v>1</v>
      </c>
      <c r="S505" s="44">
        <v>28</v>
      </c>
      <c r="T505" s="44">
        <v>72</v>
      </c>
      <c r="U505" s="44">
        <v>13</v>
      </c>
      <c r="V505" s="44">
        <v>1</v>
      </c>
      <c r="W505" s="45"/>
      <c r="X505" s="44">
        <v>44</v>
      </c>
      <c r="Y505" s="44">
        <v>3</v>
      </c>
      <c r="Z505" s="44">
        <v>13</v>
      </c>
      <c r="AA505" s="44">
        <v>46</v>
      </c>
      <c r="AB505" s="44">
        <v>0</v>
      </c>
      <c r="AC505" s="44">
        <v>0</v>
      </c>
      <c r="AD505" s="44">
        <v>31</v>
      </c>
      <c r="AE505" s="45"/>
      <c r="AF505" s="44">
        <v>252</v>
      </c>
      <c r="AG505" s="45"/>
      <c r="AH505" s="45"/>
      <c r="AI505" s="45"/>
      <c r="AJ505" s="44">
        <v>126</v>
      </c>
      <c r="AK505" s="45"/>
      <c r="AL505" s="45"/>
      <c r="AM505" s="45"/>
      <c r="AN505" s="44">
        <v>0</v>
      </c>
      <c r="AO505" s="45"/>
      <c r="AP505" s="44">
        <v>0</v>
      </c>
    </row>
    <row r="506" spans="1:42" s="1" customFormat="1" ht="20.100000000000001" customHeight="1" x14ac:dyDescent="0.2">
      <c r="A506" s="3"/>
      <c r="B506" s="6"/>
      <c r="C506" s="3"/>
      <c r="D506" s="3"/>
      <c r="E506" s="62"/>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row>
    <row r="507" spans="1:42" s="1" customFormat="1" ht="20.100000000000001" customHeight="1" x14ac:dyDescent="0.25">
      <c r="A507" s="3"/>
      <c r="B507" s="49" t="s">
        <v>299</v>
      </c>
      <c r="C507" s="50"/>
      <c r="D507" s="50"/>
      <c r="E507" s="62"/>
      <c r="F507" s="51">
        <v>118</v>
      </c>
      <c r="G507" s="52"/>
      <c r="H507" s="52"/>
      <c r="I507" s="52"/>
      <c r="J507" s="51">
        <v>249</v>
      </c>
      <c r="K507" s="51">
        <v>10</v>
      </c>
      <c r="L507" s="51">
        <v>1</v>
      </c>
      <c r="M507" s="52"/>
      <c r="N507" s="51">
        <v>260</v>
      </c>
      <c r="O507" s="52"/>
      <c r="P507" s="52"/>
      <c r="Q507" s="52"/>
      <c r="R507" s="51">
        <v>1</v>
      </c>
      <c r="S507" s="51">
        <v>28</v>
      </c>
      <c r="T507" s="51">
        <v>72</v>
      </c>
      <c r="U507" s="51">
        <v>13</v>
      </c>
      <c r="V507" s="51">
        <v>1</v>
      </c>
      <c r="W507" s="52"/>
      <c r="X507" s="51">
        <v>44</v>
      </c>
      <c r="Y507" s="51">
        <v>3</v>
      </c>
      <c r="Z507" s="51">
        <v>13</v>
      </c>
      <c r="AA507" s="51">
        <v>46</v>
      </c>
      <c r="AB507" s="51">
        <v>0</v>
      </c>
      <c r="AC507" s="51">
        <v>0</v>
      </c>
      <c r="AD507" s="51">
        <v>31</v>
      </c>
      <c r="AE507" s="52"/>
      <c r="AF507" s="51">
        <v>252</v>
      </c>
      <c r="AG507" s="52"/>
      <c r="AH507" s="52"/>
      <c r="AI507" s="52"/>
      <c r="AJ507" s="51">
        <v>126</v>
      </c>
      <c r="AK507" s="52"/>
      <c r="AL507" s="52"/>
      <c r="AM507" s="52"/>
      <c r="AN507" s="51">
        <v>0</v>
      </c>
      <c r="AO507" s="52"/>
      <c r="AP507" s="51">
        <v>0</v>
      </c>
    </row>
    <row r="508" spans="1:42" ht="20.100000000000001" customHeight="1" x14ac:dyDescent="0.2">
      <c r="E508" s="6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row>
    <row r="509" spans="1:42" ht="20.100000000000001" customHeight="1" x14ac:dyDescent="0.2">
      <c r="B509" s="6" t="s">
        <v>300</v>
      </c>
      <c r="E509" s="62"/>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row>
    <row r="510" spans="1:42" ht="20.100000000000001" customHeight="1" x14ac:dyDescent="0.2">
      <c r="C510" s="3" t="s">
        <v>172</v>
      </c>
      <c r="E510" s="62"/>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row>
    <row r="511" spans="1:42" ht="20.100000000000001" customHeight="1" x14ac:dyDescent="0.2">
      <c r="D511" s="2" t="s">
        <v>124</v>
      </c>
      <c r="E511" s="62"/>
      <c r="F511" s="37">
        <v>32</v>
      </c>
      <c r="G511" s="37"/>
      <c r="H511" s="37"/>
      <c r="I511" s="37"/>
      <c r="J511" s="37">
        <v>125</v>
      </c>
      <c r="K511" s="37">
        <v>2</v>
      </c>
      <c r="L511" s="37">
        <v>2</v>
      </c>
      <c r="M511" s="37"/>
      <c r="N511" s="37">
        <v>129</v>
      </c>
      <c r="O511" s="37"/>
      <c r="P511" s="37"/>
      <c r="Q511" s="37"/>
      <c r="R511" s="37">
        <v>0</v>
      </c>
      <c r="S511" s="37">
        <v>1</v>
      </c>
      <c r="T511" s="37">
        <v>9</v>
      </c>
      <c r="U511" s="37">
        <v>0</v>
      </c>
      <c r="V511" s="37">
        <v>13</v>
      </c>
      <c r="W511" s="37"/>
      <c r="X511" s="37">
        <v>12</v>
      </c>
      <c r="Y511" s="37">
        <v>0</v>
      </c>
      <c r="Z511" s="37">
        <v>5</v>
      </c>
      <c r="AA511" s="37">
        <v>11</v>
      </c>
      <c r="AB511" s="37">
        <v>0</v>
      </c>
      <c r="AC511" s="37">
        <v>0</v>
      </c>
      <c r="AD511" s="37">
        <v>3</v>
      </c>
      <c r="AE511" s="37"/>
      <c r="AF511" s="37">
        <v>54</v>
      </c>
      <c r="AG511" s="37"/>
      <c r="AH511" s="37"/>
      <c r="AI511" s="37"/>
      <c r="AJ511" s="37">
        <v>107</v>
      </c>
      <c r="AK511" s="37"/>
      <c r="AL511" s="37"/>
      <c r="AM511" s="37"/>
      <c r="AN511" s="37">
        <v>0</v>
      </c>
      <c r="AO511" s="37"/>
      <c r="AP511" s="37">
        <v>0</v>
      </c>
    </row>
    <row r="512" spans="1:42" ht="20.100000000000001" customHeight="1" x14ac:dyDescent="0.2">
      <c r="D512" s="38" t="s">
        <v>99</v>
      </c>
      <c r="E512" s="62"/>
      <c r="F512" s="39">
        <v>83</v>
      </c>
      <c r="G512" s="40"/>
      <c r="H512" s="40"/>
      <c r="I512" s="40"/>
      <c r="J512" s="39">
        <v>122</v>
      </c>
      <c r="K512" s="39">
        <v>4</v>
      </c>
      <c r="L512" s="39">
        <v>6</v>
      </c>
      <c r="M512" s="40"/>
      <c r="N512" s="39">
        <v>132</v>
      </c>
      <c r="O512" s="40"/>
      <c r="P512" s="40"/>
      <c r="Q512" s="40"/>
      <c r="R512" s="39">
        <v>0</v>
      </c>
      <c r="S512" s="39">
        <v>6</v>
      </c>
      <c r="T512" s="39">
        <v>34</v>
      </c>
      <c r="U512" s="39">
        <v>0</v>
      </c>
      <c r="V512" s="39">
        <v>8</v>
      </c>
      <c r="W512" s="40"/>
      <c r="X512" s="39">
        <v>27</v>
      </c>
      <c r="Y512" s="39">
        <v>1</v>
      </c>
      <c r="Z512" s="39">
        <v>9</v>
      </c>
      <c r="AA512" s="39">
        <v>51</v>
      </c>
      <c r="AB512" s="39">
        <v>0</v>
      </c>
      <c r="AC512" s="39">
        <v>0</v>
      </c>
      <c r="AD512" s="39">
        <v>3</v>
      </c>
      <c r="AE512" s="40"/>
      <c r="AF512" s="39">
        <v>139</v>
      </c>
      <c r="AG512" s="40"/>
      <c r="AH512" s="40"/>
      <c r="AI512" s="40"/>
      <c r="AJ512" s="39">
        <v>76</v>
      </c>
      <c r="AK512" s="40"/>
      <c r="AL512" s="40"/>
      <c r="AM512" s="40"/>
      <c r="AN512" s="39">
        <v>0</v>
      </c>
      <c r="AO512" s="40"/>
      <c r="AP512" s="39">
        <v>0</v>
      </c>
    </row>
    <row r="513" spans="1:42" ht="20.100000000000001" customHeight="1" x14ac:dyDescent="0.2">
      <c r="D513" s="2" t="s">
        <v>100</v>
      </c>
      <c r="E513" s="62"/>
      <c r="F513" s="37">
        <v>154</v>
      </c>
      <c r="G513" s="37"/>
      <c r="H513" s="37"/>
      <c r="I513" s="37"/>
      <c r="J513" s="37">
        <v>130</v>
      </c>
      <c r="K513" s="37">
        <v>3</v>
      </c>
      <c r="L513" s="37">
        <v>0</v>
      </c>
      <c r="M513" s="37"/>
      <c r="N513" s="37">
        <v>133</v>
      </c>
      <c r="O513" s="37"/>
      <c r="P513" s="37"/>
      <c r="Q513" s="37"/>
      <c r="R513" s="37">
        <v>0</v>
      </c>
      <c r="S513" s="37">
        <v>4</v>
      </c>
      <c r="T513" s="37">
        <v>54</v>
      </c>
      <c r="U513" s="37">
        <v>1</v>
      </c>
      <c r="V513" s="37">
        <v>3</v>
      </c>
      <c r="W513" s="37"/>
      <c r="X513" s="37">
        <v>19</v>
      </c>
      <c r="Y513" s="37">
        <v>0</v>
      </c>
      <c r="Z513" s="37">
        <v>6</v>
      </c>
      <c r="AA513" s="37">
        <v>112</v>
      </c>
      <c r="AB513" s="37">
        <v>0</v>
      </c>
      <c r="AC513" s="37">
        <v>0</v>
      </c>
      <c r="AD513" s="37">
        <v>6</v>
      </c>
      <c r="AE513" s="37"/>
      <c r="AF513" s="37">
        <v>205</v>
      </c>
      <c r="AG513" s="37"/>
      <c r="AH513" s="37"/>
      <c r="AI513" s="37"/>
      <c r="AJ513" s="37">
        <v>82</v>
      </c>
      <c r="AK513" s="37"/>
      <c r="AL513" s="37"/>
      <c r="AM513" s="37"/>
      <c r="AN513" s="37">
        <v>0</v>
      </c>
      <c r="AO513" s="37"/>
      <c r="AP513" s="37">
        <v>0</v>
      </c>
    </row>
    <row r="514" spans="1:42" ht="20.100000000000001" customHeight="1" x14ac:dyDescent="0.2">
      <c r="D514" s="38" t="s">
        <v>101</v>
      </c>
      <c r="E514" s="62"/>
      <c r="F514" s="39">
        <v>3</v>
      </c>
      <c r="G514" s="40"/>
      <c r="H514" s="40"/>
      <c r="I514" s="40"/>
      <c r="J514" s="39">
        <v>22</v>
      </c>
      <c r="K514" s="39">
        <v>0</v>
      </c>
      <c r="L514" s="39">
        <v>0</v>
      </c>
      <c r="M514" s="40"/>
      <c r="N514" s="39">
        <v>22</v>
      </c>
      <c r="O514" s="40"/>
      <c r="P514" s="40"/>
      <c r="Q514" s="40"/>
      <c r="R514" s="39">
        <v>0</v>
      </c>
      <c r="S514" s="39">
        <v>0</v>
      </c>
      <c r="T514" s="39">
        <v>3</v>
      </c>
      <c r="U514" s="39">
        <v>0</v>
      </c>
      <c r="V514" s="39">
        <v>1</v>
      </c>
      <c r="W514" s="40"/>
      <c r="X514" s="39">
        <v>1</v>
      </c>
      <c r="Y514" s="39">
        <v>0</v>
      </c>
      <c r="Z514" s="39">
        <v>0</v>
      </c>
      <c r="AA514" s="39">
        <v>6</v>
      </c>
      <c r="AB514" s="39">
        <v>0</v>
      </c>
      <c r="AC514" s="39">
        <v>0</v>
      </c>
      <c r="AD514" s="39">
        <v>2</v>
      </c>
      <c r="AE514" s="40"/>
      <c r="AF514" s="39">
        <v>13</v>
      </c>
      <c r="AG514" s="40"/>
      <c r="AH514" s="40"/>
      <c r="AI514" s="40"/>
      <c r="AJ514" s="39">
        <v>12</v>
      </c>
      <c r="AK514" s="40"/>
      <c r="AL514" s="40"/>
      <c r="AM514" s="40"/>
      <c r="AN514" s="39">
        <v>0</v>
      </c>
      <c r="AO514" s="40"/>
      <c r="AP514" s="39">
        <v>0</v>
      </c>
    </row>
    <row r="515" spans="1:42" ht="20.100000000000001" customHeight="1" x14ac:dyDescent="0.2">
      <c r="D515" s="2" t="s">
        <v>115</v>
      </c>
      <c r="E515" s="62"/>
      <c r="F515" s="37">
        <v>7</v>
      </c>
      <c r="G515" s="37"/>
      <c r="H515" s="37"/>
      <c r="I515" s="37"/>
      <c r="J515" s="37">
        <v>24</v>
      </c>
      <c r="K515" s="37">
        <v>1</v>
      </c>
      <c r="L515" s="37">
        <v>0</v>
      </c>
      <c r="M515" s="37"/>
      <c r="N515" s="37">
        <v>25</v>
      </c>
      <c r="O515" s="37"/>
      <c r="P515" s="37"/>
      <c r="Q515" s="37"/>
      <c r="R515" s="37">
        <v>0</v>
      </c>
      <c r="S515" s="37">
        <v>1</v>
      </c>
      <c r="T515" s="37">
        <v>5</v>
      </c>
      <c r="U515" s="37">
        <v>0</v>
      </c>
      <c r="V515" s="37">
        <v>2</v>
      </c>
      <c r="W515" s="37"/>
      <c r="X515" s="37">
        <v>0</v>
      </c>
      <c r="Y515" s="37">
        <v>0</v>
      </c>
      <c r="Z515" s="37">
        <v>1</v>
      </c>
      <c r="AA515" s="37">
        <v>9</v>
      </c>
      <c r="AB515" s="37">
        <v>0</v>
      </c>
      <c r="AC515" s="37">
        <v>0</v>
      </c>
      <c r="AD515" s="37">
        <v>3</v>
      </c>
      <c r="AE515" s="37"/>
      <c r="AF515" s="37">
        <v>21</v>
      </c>
      <c r="AG515" s="37"/>
      <c r="AH515" s="37"/>
      <c r="AI515" s="37"/>
      <c r="AJ515" s="37">
        <v>11</v>
      </c>
      <c r="AK515" s="37"/>
      <c r="AL515" s="37"/>
      <c r="AM515" s="37"/>
      <c r="AN515" s="37">
        <v>0</v>
      </c>
      <c r="AO515" s="37"/>
      <c r="AP515" s="37">
        <v>0</v>
      </c>
    </row>
    <row r="516" spans="1:42" ht="20.100000000000001" customHeight="1" x14ac:dyDescent="0.2">
      <c r="D516" s="38" t="s">
        <v>116</v>
      </c>
      <c r="E516" s="62"/>
      <c r="F516" s="39">
        <v>64</v>
      </c>
      <c r="G516" s="40"/>
      <c r="H516" s="40"/>
      <c r="I516" s="40"/>
      <c r="J516" s="39">
        <v>23</v>
      </c>
      <c r="K516" s="39">
        <v>2</v>
      </c>
      <c r="L516" s="39">
        <v>1</v>
      </c>
      <c r="M516" s="40"/>
      <c r="N516" s="39">
        <v>26</v>
      </c>
      <c r="O516" s="40"/>
      <c r="P516" s="40"/>
      <c r="Q516" s="40"/>
      <c r="R516" s="39">
        <v>4</v>
      </c>
      <c r="S516" s="39">
        <v>0</v>
      </c>
      <c r="T516" s="39">
        <v>4</v>
      </c>
      <c r="U516" s="39">
        <v>2</v>
      </c>
      <c r="V516" s="39">
        <v>1</v>
      </c>
      <c r="W516" s="40"/>
      <c r="X516" s="39">
        <v>3</v>
      </c>
      <c r="Y516" s="39">
        <v>0</v>
      </c>
      <c r="Z516" s="39">
        <v>0</v>
      </c>
      <c r="AA516" s="39">
        <v>61</v>
      </c>
      <c r="AB516" s="39">
        <v>0</v>
      </c>
      <c r="AC516" s="39">
        <v>0</v>
      </c>
      <c r="AD516" s="39">
        <v>1</v>
      </c>
      <c r="AE516" s="40"/>
      <c r="AF516" s="39">
        <v>76</v>
      </c>
      <c r="AG516" s="40"/>
      <c r="AH516" s="40"/>
      <c r="AI516" s="40"/>
      <c r="AJ516" s="39">
        <v>14</v>
      </c>
      <c r="AK516" s="40"/>
      <c r="AL516" s="40"/>
      <c r="AM516" s="40"/>
      <c r="AN516" s="39">
        <v>0</v>
      </c>
      <c r="AO516" s="40"/>
      <c r="AP516" s="39">
        <v>0</v>
      </c>
    </row>
    <row r="517" spans="1:42" ht="20.100000000000001" customHeight="1" x14ac:dyDescent="0.2">
      <c r="D517" s="2" t="s">
        <v>117</v>
      </c>
      <c r="E517" s="62"/>
      <c r="F517" s="37">
        <v>9</v>
      </c>
      <c r="G517" s="37"/>
      <c r="H517" s="37"/>
      <c r="I517" s="37"/>
      <c r="J517" s="37">
        <v>21</v>
      </c>
      <c r="K517" s="37">
        <v>1</v>
      </c>
      <c r="L517" s="37">
        <v>0</v>
      </c>
      <c r="M517" s="37"/>
      <c r="N517" s="37">
        <v>22</v>
      </c>
      <c r="O517" s="37"/>
      <c r="P517" s="37"/>
      <c r="Q517" s="37"/>
      <c r="R517" s="37">
        <v>0</v>
      </c>
      <c r="S517" s="37">
        <v>1</v>
      </c>
      <c r="T517" s="37">
        <v>0</v>
      </c>
      <c r="U517" s="37">
        <v>0</v>
      </c>
      <c r="V517" s="37">
        <v>1</v>
      </c>
      <c r="W517" s="37"/>
      <c r="X517" s="37">
        <v>2</v>
      </c>
      <c r="Y517" s="37">
        <v>0</v>
      </c>
      <c r="Z517" s="37">
        <v>3</v>
      </c>
      <c r="AA517" s="37">
        <v>10</v>
      </c>
      <c r="AB517" s="37">
        <v>0</v>
      </c>
      <c r="AC517" s="37">
        <v>0</v>
      </c>
      <c r="AD517" s="37">
        <v>1</v>
      </c>
      <c r="AE517" s="37"/>
      <c r="AF517" s="37">
        <v>18</v>
      </c>
      <c r="AG517" s="37"/>
      <c r="AH517" s="37"/>
      <c r="AI517" s="37"/>
      <c r="AJ517" s="37">
        <v>13</v>
      </c>
      <c r="AK517" s="37"/>
      <c r="AL517" s="37"/>
      <c r="AM517" s="37"/>
      <c r="AN517" s="37">
        <v>0</v>
      </c>
      <c r="AO517" s="37"/>
      <c r="AP517" s="37">
        <v>0</v>
      </c>
    </row>
    <row r="518" spans="1:42" ht="20.100000000000001" customHeight="1" x14ac:dyDescent="0.2">
      <c r="D518" s="38" t="s">
        <v>105</v>
      </c>
      <c r="E518" s="62"/>
      <c r="F518" s="39">
        <v>88</v>
      </c>
      <c r="G518" s="40"/>
      <c r="H518" s="40"/>
      <c r="I518" s="40"/>
      <c r="J518" s="39">
        <v>125</v>
      </c>
      <c r="K518" s="39">
        <v>0</v>
      </c>
      <c r="L518" s="39">
        <v>0</v>
      </c>
      <c r="M518" s="40"/>
      <c r="N518" s="39">
        <v>125</v>
      </c>
      <c r="O518" s="40"/>
      <c r="P518" s="40"/>
      <c r="Q518" s="40"/>
      <c r="R518" s="39">
        <v>0</v>
      </c>
      <c r="S518" s="39">
        <v>0</v>
      </c>
      <c r="T518" s="39">
        <v>14</v>
      </c>
      <c r="U518" s="39">
        <v>45</v>
      </c>
      <c r="V518" s="39">
        <v>1</v>
      </c>
      <c r="W518" s="40"/>
      <c r="X518" s="39">
        <v>23</v>
      </c>
      <c r="Y518" s="39">
        <v>0</v>
      </c>
      <c r="Z518" s="39">
        <v>3</v>
      </c>
      <c r="AA518" s="39">
        <v>67</v>
      </c>
      <c r="AB518" s="39">
        <v>0</v>
      </c>
      <c r="AC518" s="39">
        <v>0</v>
      </c>
      <c r="AD518" s="39">
        <v>2</v>
      </c>
      <c r="AE518" s="40"/>
      <c r="AF518" s="39">
        <v>155</v>
      </c>
      <c r="AG518" s="40"/>
      <c r="AH518" s="40"/>
      <c r="AI518" s="40"/>
      <c r="AJ518" s="39">
        <v>58</v>
      </c>
      <c r="AK518" s="40"/>
      <c r="AL518" s="40"/>
      <c r="AM518" s="40"/>
      <c r="AN518" s="39">
        <v>0</v>
      </c>
      <c r="AO518" s="40"/>
      <c r="AP518" s="39">
        <v>0</v>
      </c>
    </row>
    <row r="519" spans="1:42" ht="20.100000000000001" customHeight="1" x14ac:dyDescent="0.2">
      <c r="D519" s="2" t="s">
        <v>106</v>
      </c>
      <c r="E519" s="62"/>
      <c r="F519" s="37">
        <v>5</v>
      </c>
      <c r="G519" s="37"/>
      <c r="H519" s="37"/>
      <c r="I519" s="37"/>
      <c r="J519" s="37">
        <v>25</v>
      </c>
      <c r="K519" s="37">
        <v>1</v>
      </c>
      <c r="L519" s="37">
        <v>0</v>
      </c>
      <c r="M519" s="37"/>
      <c r="N519" s="37">
        <v>26</v>
      </c>
      <c r="O519" s="37"/>
      <c r="P519" s="37"/>
      <c r="Q519" s="37"/>
      <c r="R519" s="37">
        <v>0</v>
      </c>
      <c r="S519" s="37">
        <v>2</v>
      </c>
      <c r="T519" s="37">
        <v>6</v>
      </c>
      <c r="U519" s="37">
        <v>0</v>
      </c>
      <c r="V519" s="37">
        <v>0</v>
      </c>
      <c r="W519" s="37"/>
      <c r="X519" s="37">
        <v>4</v>
      </c>
      <c r="Y519" s="37">
        <v>0</v>
      </c>
      <c r="Z519" s="37">
        <v>0</v>
      </c>
      <c r="AA519" s="37">
        <v>6</v>
      </c>
      <c r="AB519" s="37">
        <v>0</v>
      </c>
      <c r="AC519" s="37">
        <v>0</v>
      </c>
      <c r="AD519" s="37">
        <v>1</v>
      </c>
      <c r="AE519" s="37"/>
      <c r="AF519" s="37">
        <v>19</v>
      </c>
      <c r="AG519" s="37"/>
      <c r="AH519" s="37"/>
      <c r="AI519" s="37"/>
      <c r="AJ519" s="37">
        <v>12</v>
      </c>
      <c r="AK519" s="37"/>
      <c r="AL519" s="37"/>
      <c r="AM519" s="37"/>
      <c r="AN519" s="37">
        <v>0</v>
      </c>
      <c r="AO519" s="37"/>
      <c r="AP519" s="37">
        <v>0</v>
      </c>
    </row>
    <row r="520" spans="1:42" ht="20.100000000000001" customHeight="1" x14ac:dyDescent="0.2">
      <c r="D520" s="38" t="s">
        <v>118</v>
      </c>
      <c r="E520" s="62"/>
      <c r="F520" s="39">
        <v>150</v>
      </c>
      <c r="G520" s="40"/>
      <c r="H520" s="40"/>
      <c r="I520" s="40"/>
      <c r="J520" s="39">
        <v>119</v>
      </c>
      <c r="K520" s="39">
        <v>0</v>
      </c>
      <c r="L520" s="39">
        <v>0</v>
      </c>
      <c r="M520" s="40"/>
      <c r="N520" s="39">
        <v>119</v>
      </c>
      <c r="O520" s="40"/>
      <c r="P520" s="40"/>
      <c r="Q520" s="40"/>
      <c r="R520" s="39">
        <v>0</v>
      </c>
      <c r="S520" s="39">
        <v>1</v>
      </c>
      <c r="T520" s="39">
        <v>35</v>
      </c>
      <c r="U520" s="39">
        <v>0</v>
      </c>
      <c r="V520" s="39">
        <v>5</v>
      </c>
      <c r="W520" s="40"/>
      <c r="X520" s="39">
        <v>19</v>
      </c>
      <c r="Y520" s="39">
        <v>2</v>
      </c>
      <c r="Z520" s="39">
        <v>6</v>
      </c>
      <c r="AA520" s="39">
        <v>115</v>
      </c>
      <c r="AB520" s="39">
        <v>0</v>
      </c>
      <c r="AC520" s="39">
        <v>0</v>
      </c>
      <c r="AD520" s="39">
        <v>3</v>
      </c>
      <c r="AE520" s="40"/>
      <c r="AF520" s="39">
        <v>186</v>
      </c>
      <c r="AG520" s="40"/>
      <c r="AH520" s="40"/>
      <c r="AI520" s="40"/>
      <c r="AJ520" s="39">
        <v>83</v>
      </c>
      <c r="AK520" s="40"/>
      <c r="AL520" s="40"/>
      <c r="AM520" s="40"/>
      <c r="AN520" s="39">
        <v>0</v>
      </c>
      <c r="AO520" s="40"/>
      <c r="AP520" s="39">
        <v>0</v>
      </c>
    </row>
    <row r="521" spans="1:42" ht="20.100000000000001" customHeight="1" x14ac:dyDescent="0.2">
      <c r="E521" s="6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row>
    <row r="522" spans="1:42" s="1" customFormat="1" ht="20.100000000000001" customHeight="1" x14ac:dyDescent="0.2">
      <c r="A522" s="3"/>
      <c r="B522" s="6"/>
      <c r="C522" s="42" t="s">
        <v>180</v>
      </c>
      <c r="D522" s="42"/>
      <c r="E522" s="62"/>
      <c r="F522" s="44">
        <v>595</v>
      </c>
      <c r="G522" s="45"/>
      <c r="H522" s="45"/>
      <c r="I522" s="45"/>
      <c r="J522" s="44">
        <v>736</v>
      </c>
      <c r="K522" s="44">
        <v>14</v>
      </c>
      <c r="L522" s="44">
        <v>9</v>
      </c>
      <c r="M522" s="45"/>
      <c r="N522" s="44">
        <v>759</v>
      </c>
      <c r="O522" s="45"/>
      <c r="P522" s="45"/>
      <c r="Q522" s="45"/>
      <c r="R522" s="44">
        <v>4</v>
      </c>
      <c r="S522" s="44">
        <v>16</v>
      </c>
      <c r="T522" s="44">
        <v>164</v>
      </c>
      <c r="U522" s="44">
        <v>48</v>
      </c>
      <c r="V522" s="44">
        <v>35</v>
      </c>
      <c r="W522" s="45"/>
      <c r="X522" s="44">
        <v>110</v>
      </c>
      <c r="Y522" s="44">
        <v>3</v>
      </c>
      <c r="Z522" s="44">
        <v>33</v>
      </c>
      <c r="AA522" s="44">
        <v>448</v>
      </c>
      <c r="AB522" s="44">
        <v>0</v>
      </c>
      <c r="AC522" s="44">
        <v>0</v>
      </c>
      <c r="AD522" s="44">
        <v>25</v>
      </c>
      <c r="AE522" s="45"/>
      <c r="AF522" s="44">
        <v>886</v>
      </c>
      <c r="AG522" s="45"/>
      <c r="AH522" s="45"/>
      <c r="AI522" s="45"/>
      <c r="AJ522" s="44">
        <v>468</v>
      </c>
      <c r="AK522" s="45"/>
      <c r="AL522" s="45"/>
      <c r="AM522" s="45"/>
      <c r="AN522" s="44">
        <v>0</v>
      </c>
      <c r="AO522" s="45"/>
      <c r="AP522" s="44">
        <v>0</v>
      </c>
    </row>
    <row r="523" spans="1:42" s="1" customFormat="1" ht="20.100000000000001" customHeight="1" x14ac:dyDescent="0.2">
      <c r="A523" s="3"/>
      <c r="B523" s="6"/>
      <c r="C523" s="3"/>
      <c r="D523" s="3"/>
      <c r="E523" s="62"/>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row>
    <row r="524" spans="1:42" s="1" customFormat="1" ht="20.100000000000001" customHeight="1" x14ac:dyDescent="0.25">
      <c r="A524" s="3"/>
      <c r="B524" s="49" t="s">
        <v>301</v>
      </c>
      <c r="C524" s="50"/>
      <c r="D524" s="50"/>
      <c r="E524" s="62"/>
      <c r="F524" s="51">
        <v>595</v>
      </c>
      <c r="G524" s="52"/>
      <c r="H524" s="52"/>
      <c r="I524" s="52"/>
      <c r="J524" s="51">
        <v>736</v>
      </c>
      <c r="K524" s="51">
        <v>14</v>
      </c>
      <c r="L524" s="51">
        <v>9</v>
      </c>
      <c r="M524" s="52"/>
      <c r="N524" s="51">
        <v>759</v>
      </c>
      <c r="O524" s="52"/>
      <c r="P524" s="52"/>
      <c r="Q524" s="52"/>
      <c r="R524" s="51">
        <v>4</v>
      </c>
      <c r="S524" s="51">
        <v>16</v>
      </c>
      <c r="T524" s="51">
        <v>164</v>
      </c>
      <c r="U524" s="51">
        <v>48</v>
      </c>
      <c r="V524" s="51">
        <v>35</v>
      </c>
      <c r="W524" s="52"/>
      <c r="X524" s="51">
        <v>110</v>
      </c>
      <c r="Y524" s="51">
        <v>3</v>
      </c>
      <c r="Z524" s="51">
        <v>33</v>
      </c>
      <c r="AA524" s="51">
        <v>448</v>
      </c>
      <c r="AB524" s="51">
        <v>0</v>
      </c>
      <c r="AC524" s="51">
        <v>0</v>
      </c>
      <c r="AD524" s="51">
        <v>25</v>
      </c>
      <c r="AE524" s="52"/>
      <c r="AF524" s="51">
        <v>886</v>
      </c>
      <c r="AG524" s="52"/>
      <c r="AH524" s="52"/>
      <c r="AI524" s="52"/>
      <c r="AJ524" s="51">
        <v>468</v>
      </c>
      <c r="AK524" s="52"/>
      <c r="AL524" s="52"/>
      <c r="AM524" s="52"/>
      <c r="AN524" s="51">
        <v>0</v>
      </c>
      <c r="AO524" s="52"/>
      <c r="AP524" s="51">
        <v>0</v>
      </c>
    </row>
    <row r="525" spans="1:42" ht="20.100000000000001" customHeight="1" x14ac:dyDescent="0.2">
      <c r="E525" s="6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row>
    <row r="526" spans="1:42" ht="20.100000000000001" customHeight="1" x14ac:dyDescent="0.2">
      <c r="B526" s="6" t="s">
        <v>302</v>
      </c>
      <c r="E526" s="62"/>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row>
    <row r="527" spans="1:42" ht="20.100000000000001" customHeight="1" x14ac:dyDescent="0.2">
      <c r="C527" s="3" t="s">
        <v>172</v>
      </c>
      <c r="E527" s="62"/>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row>
    <row r="528" spans="1:42" ht="20.100000000000001" customHeight="1" x14ac:dyDescent="0.2">
      <c r="D528" s="2" t="s">
        <v>98</v>
      </c>
      <c r="E528" s="62"/>
      <c r="F528" s="37">
        <v>31</v>
      </c>
      <c r="G528" s="37"/>
      <c r="H528" s="37"/>
      <c r="I528" s="37"/>
      <c r="J528" s="37">
        <v>47</v>
      </c>
      <c r="K528" s="37">
        <v>2</v>
      </c>
      <c r="L528" s="37">
        <v>0</v>
      </c>
      <c r="M528" s="37"/>
      <c r="N528" s="37">
        <v>49</v>
      </c>
      <c r="O528" s="37"/>
      <c r="P528" s="37"/>
      <c r="Q528" s="37"/>
      <c r="R528" s="37">
        <v>2</v>
      </c>
      <c r="S528" s="37">
        <v>3</v>
      </c>
      <c r="T528" s="37">
        <v>3</v>
      </c>
      <c r="U528" s="37">
        <v>0</v>
      </c>
      <c r="V528" s="37">
        <v>0</v>
      </c>
      <c r="W528" s="37"/>
      <c r="X528" s="37">
        <v>9</v>
      </c>
      <c r="Y528" s="37">
        <v>0</v>
      </c>
      <c r="Z528" s="37">
        <v>0</v>
      </c>
      <c r="AA528" s="37">
        <v>16</v>
      </c>
      <c r="AB528" s="37">
        <v>0</v>
      </c>
      <c r="AC528" s="37">
        <v>0</v>
      </c>
      <c r="AD528" s="37">
        <v>7</v>
      </c>
      <c r="AE528" s="37"/>
      <c r="AF528" s="37">
        <v>40</v>
      </c>
      <c r="AG528" s="37"/>
      <c r="AH528" s="37"/>
      <c r="AI528" s="37"/>
      <c r="AJ528" s="37">
        <v>40</v>
      </c>
      <c r="AK528" s="37"/>
      <c r="AL528" s="37"/>
      <c r="AM528" s="37"/>
      <c r="AN528" s="37">
        <v>0</v>
      </c>
      <c r="AO528" s="37"/>
      <c r="AP528" s="37">
        <v>0</v>
      </c>
    </row>
    <row r="529" spans="1:42" ht="20.100000000000001" customHeight="1" x14ac:dyDescent="0.2">
      <c r="D529" s="38" t="s">
        <v>99</v>
      </c>
      <c r="E529" s="62"/>
      <c r="F529" s="39">
        <v>14</v>
      </c>
      <c r="G529" s="40"/>
      <c r="H529" s="40"/>
      <c r="I529" s="40"/>
      <c r="J529" s="39">
        <v>47</v>
      </c>
      <c r="K529" s="39">
        <v>1</v>
      </c>
      <c r="L529" s="39">
        <v>0</v>
      </c>
      <c r="M529" s="40"/>
      <c r="N529" s="39">
        <v>48</v>
      </c>
      <c r="O529" s="40"/>
      <c r="P529" s="40"/>
      <c r="Q529" s="40"/>
      <c r="R529" s="39">
        <v>0</v>
      </c>
      <c r="S529" s="39">
        <v>2</v>
      </c>
      <c r="T529" s="39">
        <v>32</v>
      </c>
      <c r="U529" s="39">
        <v>0</v>
      </c>
      <c r="V529" s="39">
        <v>1</v>
      </c>
      <c r="W529" s="40"/>
      <c r="X529" s="39">
        <v>5</v>
      </c>
      <c r="Y529" s="39">
        <v>0</v>
      </c>
      <c r="Z529" s="39">
        <v>2</v>
      </c>
      <c r="AA529" s="39">
        <v>3</v>
      </c>
      <c r="AB529" s="39">
        <v>0</v>
      </c>
      <c r="AC529" s="39">
        <v>0</v>
      </c>
      <c r="AD529" s="39">
        <v>3</v>
      </c>
      <c r="AE529" s="40"/>
      <c r="AF529" s="39">
        <v>48</v>
      </c>
      <c r="AG529" s="40"/>
      <c r="AH529" s="40"/>
      <c r="AI529" s="40"/>
      <c r="AJ529" s="39">
        <v>14</v>
      </c>
      <c r="AK529" s="40"/>
      <c r="AL529" s="40"/>
      <c r="AM529" s="40"/>
      <c r="AN529" s="39">
        <v>0</v>
      </c>
      <c r="AO529" s="40"/>
      <c r="AP529" s="39">
        <v>0</v>
      </c>
    </row>
    <row r="530" spans="1:42" ht="20.100000000000001" customHeight="1" x14ac:dyDescent="0.2">
      <c r="D530" s="2" t="s">
        <v>113</v>
      </c>
      <c r="E530" s="62"/>
      <c r="F530" s="37">
        <v>19</v>
      </c>
      <c r="G530" s="37"/>
      <c r="H530" s="37"/>
      <c r="I530" s="37"/>
      <c r="J530" s="37">
        <v>48</v>
      </c>
      <c r="K530" s="37">
        <v>2</v>
      </c>
      <c r="L530" s="37">
        <v>0</v>
      </c>
      <c r="M530" s="37"/>
      <c r="N530" s="37">
        <v>50</v>
      </c>
      <c r="O530" s="37"/>
      <c r="P530" s="37"/>
      <c r="Q530" s="37"/>
      <c r="R530" s="37">
        <v>0</v>
      </c>
      <c r="S530" s="37">
        <v>10</v>
      </c>
      <c r="T530" s="37">
        <v>10</v>
      </c>
      <c r="U530" s="37">
        <v>20</v>
      </c>
      <c r="V530" s="37">
        <v>0</v>
      </c>
      <c r="W530" s="37"/>
      <c r="X530" s="37">
        <v>1</v>
      </c>
      <c r="Y530" s="37">
        <v>0</v>
      </c>
      <c r="Z530" s="37">
        <v>0</v>
      </c>
      <c r="AA530" s="37">
        <v>1</v>
      </c>
      <c r="AB530" s="37">
        <v>0</v>
      </c>
      <c r="AC530" s="37">
        <v>0</v>
      </c>
      <c r="AD530" s="37">
        <v>1</v>
      </c>
      <c r="AE530" s="37"/>
      <c r="AF530" s="37">
        <v>43</v>
      </c>
      <c r="AG530" s="37"/>
      <c r="AH530" s="37"/>
      <c r="AI530" s="37"/>
      <c r="AJ530" s="37">
        <v>26</v>
      </c>
      <c r="AK530" s="37"/>
      <c r="AL530" s="37"/>
      <c r="AM530" s="37"/>
      <c r="AN530" s="37">
        <v>0</v>
      </c>
      <c r="AO530" s="37"/>
      <c r="AP530" s="37">
        <v>0</v>
      </c>
    </row>
    <row r="531" spans="1:42" ht="20.100000000000001" customHeight="1" x14ac:dyDescent="0.2">
      <c r="D531" s="38" t="s">
        <v>101</v>
      </c>
      <c r="E531" s="62"/>
      <c r="F531" s="39">
        <v>30</v>
      </c>
      <c r="G531" s="40"/>
      <c r="H531" s="40"/>
      <c r="I531" s="40"/>
      <c r="J531" s="39">
        <v>47</v>
      </c>
      <c r="K531" s="39">
        <v>1</v>
      </c>
      <c r="L531" s="39">
        <v>0</v>
      </c>
      <c r="M531" s="40"/>
      <c r="N531" s="39">
        <v>48</v>
      </c>
      <c r="O531" s="40"/>
      <c r="P531" s="40"/>
      <c r="Q531" s="40"/>
      <c r="R531" s="39">
        <v>0</v>
      </c>
      <c r="S531" s="39">
        <v>5</v>
      </c>
      <c r="T531" s="39">
        <v>20</v>
      </c>
      <c r="U531" s="39">
        <v>5</v>
      </c>
      <c r="V531" s="39">
        <v>4</v>
      </c>
      <c r="W531" s="40"/>
      <c r="X531" s="39">
        <v>12</v>
      </c>
      <c r="Y531" s="39">
        <v>1</v>
      </c>
      <c r="Z531" s="39">
        <v>1</v>
      </c>
      <c r="AA531" s="39">
        <v>10</v>
      </c>
      <c r="AB531" s="39">
        <v>0</v>
      </c>
      <c r="AC531" s="39">
        <v>0</v>
      </c>
      <c r="AD531" s="39">
        <v>8</v>
      </c>
      <c r="AE531" s="40"/>
      <c r="AF531" s="39">
        <v>66</v>
      </c>
      <c r="AG531" s="40"/>
      <c r="AH531" s="40"/>
      <c r="AI531" s="40"/>
      <c r="AJ531" s="39">
        <v>12</v>
      </c>
      <c r="AK531" s="40"/>
      <c r="AL531" s="40"/>
      <c r="AM531" s="40"/>
      <c r="AN531" s="39">
        <v>0</v>
      </c>
      <c r="AO531" s="40"/>
      <c r="AP531" s="39">
        <v>0</v>
      </c>
    </row>
    <row r="532" spans="1:42" ht="20.100000000000001" customHeight="1" x14ac:dyDescent="0.2">
      <c r="D532" s="2" t="s">
        <v>372</v>
      </c>
      <c r="E532" s="62"/>
      <c r="F532" s="37">
        <v>29</v>
      </c>
      <c r="G532" s="37"/>
      <c r="H532" s="37"/>
      <c r="I532" s="37"/>
      <c r="J532" s="37">
        <v>45</v>
      </c>
      <c r="K532" s="37">
        <v>0</v>
      </c>
      <c r="L532" s="37">
        <v>0</v>
      </c>
      <c r="M532" s="37"/>
      <c r="N532" s="37">
        <v>45</v>
      </c>
      <c r="O532" s="37"/>
      <c r="P532" s="37"/>
      <c r="Q532" s="37"/>
      <c r="R532" s="37">
        <v>0</v>
      </c>
      <c r="S532" s="37">
        <v>6</v>
      </c>
      <c r="T532" s="37">
        <v>18</v>
      </c>
      <c r="U532" s="37">
        <v>8</v>
      </c>
      <c r="V532" s="37">
        <v>0</v>
      </c>
      <c r="W532" s="37"/>
      <c r="X532" s="37">
        <v>3</v>
      </c>
      <c r="Y532" s="37">
        <v>1</v>
      </c>
      <c r="Z532" s="37">
        <v>1</v>
      </c>
      <c r="AA532" s="37">
        <v>10</v>
      </c>
      <c r="AB532" s="37">
        <v>0</v>
      </c>
      <c r="AC532" s="37">
        <v>0</v>
      </c>
      <c r="AD532" s="37">
        <v>2</v>
      </c>
      <c r="AE532" s="37"/>
      <c r="AF532" s="37">
        <v>49</v>
      </c>
      <c r="AG532" s="37"/>
      <c r="AH532" s="37"/>
      <c r="AI532" s="37"/>
      <c r="AJ532" s="37">
        <v>25</v>
      </c>
      <c r="AK532" s="37"/>
      <c r="AL532" s="37"/>
      <c r="AM532" s="37"/>
      <c r="AN532" s="37">
        <v>0</v>
      </c>
      <c r="AO532" s="37"/>
      <c r="AP532" s="37">
        <v>0</v>
      </c>
    </row>
    <row r="533" spans="1:42" ht="20.100000000000001" customHeight="1" x14ac:dyDescent="0.2">
      <c r="D533" s="38" t="s">
        <v>116</v>
      </c>
      <c r="E533" s="62"/>
      <c r="F533" s="39">
        <v>14</v>
      </c>
      <c r="G533" s="40"/>
      <c r="H533" s="40"/>
      <c r="I533" s="40"/>
      <c r="J533" s="39">
        <v>44</v>
      </c>
      <c r="K533" s="39">
        <v>4</v>
      </c>
      <c r="L533" s="39">
        <v>1</v>
      </c>
      <c r="M533" s="40"/>
      <c r="N533" s="39">
        <v>49</v>
      </c>
      <c r="O533" s="40"/>
      <c r="P533" s="40"/>
      <c r="Q533" s="40"/>
      <c r="R533" s="39">
        <v>0</v>
      </c>
      <c r="S533" s="39">
        <v>9</v>
      </c>
      <c r="T533" s="39">
        <v>22</v>
      </c>
      <c r="U533" s="39">
        <v>0</v>
      </c>
      <c r="V533" s="39">
        <v>1</v>
      </c>
      <c r="W533" s="40"/>
      <c r="X533" s="39">
        <v>7</v>
      </c>
      <c r="Y533" s="39">
        <v>0</v>
      </c>
      <c r="Z533" s="39">
        <v>5</v>
      </c>
      <c r="AA533" s="39">
        <v>7</v>
      </c>
      <c r="AB533" s="39">
        <v>0</v>
      </c>
      <c r="AC533" s="39">
        <v>0</v>
      </c>
      <c r="AD533" s="39">
        <v>3</v>
      </c>
      <c r="AE533" s="40"/>
      <c r="AF533" s="39">
        <v>54</v>
      </c>
      <c r="AG533" s="40"/>
      <c r="AH533" s="40"/>
      <c r="AI533" s="40"/>
      <c r="AJ533" s="39">
        <v>9</v>
      </c>
      <c r="AK533" s="40"/>
      <c r="AL533" s="40"/>
      <c r="AM533" s="40"/>
      <c r="AN533" s="39">
        <v>0</v>
      </c>
      <c r="AO533" s="40"/>
      <c r="AP533" s="39">
        <v>0</v>
      </c>
    </row>
    <row r="534" spans="1:42" ht="20.100000000000001" customHeight="1" x14ac:dyDescent="0.2">
      <c r="D534" s="2" t="s">
        <v>117</v>
      </c>
      <c r="E534" s="62"/>
      <c r="F534" s="37">
        <v>22</v>
      </c>
      <c r="G534" s="37"/>
      <c r="H534" s="37"/>
      <c r="I534" s="37"/>
      <c r="J534" s="37">
        <v>47</v>
      </c>
      <c r="K534" s="37">
        <v>2</v>
      </c>
      <c r="L534" s="37">
        <v>0</v>
      </c>
      <c r="M534" s="37"/>
      <c r="N534" s="37">
        <v>49</v>
      </c>
      <c r="O534" s="37"/>
      <c r="P534" s="37"/>
      <c r="Q534" s="37"/>
      <c r="R534" s="37">
        <v>0</v>
      </c>
      <c r="S534" s="37">
        <v>2</v>
      </c>
      <c r="T534" s="37">
        <v>11</v>
      </c>
      <c r="U534" s="37">
        <v>0</v>
      </c>
      <c r="V534" s="37">
        <v>0</v>
      </c>
      <c r="W534" s="37"/>
      <c r="X534" s="37">
        <v>8</v>
      </c>
      <c r="Y534" s="37">
        <v>0</v>
      </c>
      <c r="Z534" s="37">
        <v>0</v>
      </c>
      <c r="AA534" s="37">
        <v>21</v>
      </c>
      <c r="AB534" s="37">
        <v>0</v>
      </c>
      <c r="AC534" s="37">
        <v>0</v>
      </c>
      <c r="AD534" s="37">
        <v>7</v>
      </c>
      <c r="AE534" s="37"/>
      <c r="AF534" s="37">
        <v>49</v>
      </c>
      <c r="AG534" s="37"/>
      <c r="AH534" s="37"/>
      <c r="AI534" s="37"/>
      <c r="AJ534" s="37">
        <v>22</v>
      </c>
      <c r="AK534" s="37"/>
      <c r="AL534" s="37"/>
      <c r="AM534" s="37"/>
      <c r="AN534" s="37">
        <v>0</v>
      </c>
      <c r="AO534" s="37"/>
      <c r="AP534" s="37">
        <v>0</v>
      </c>
    </row>
    <row r="535" spans="1:42" ht="20.100000000000001" customHeight="1" x14ac:dyDescent="0.2">
      <c r="D535" s="38" t="s">
        <v>105</v>
      </c>
      <c r="E535" s="62"/>
      <c r="F535" s="39">
        <v>0</v>
      </c>
      <c r="G535" s="40"/>
      <c r="H535" s="40"/>
      <c r="I535" s="40"/>
      <c r="J535" s="39">
        <v>45</v>
      </c>
      <c r="K535" s="39">
        <v>3</v>
      </c>
      <c r="L535" s="39">
        <v>0</v>
      </c>
      <c r="M535" s="40"/>
      <c r="N535" s="39">
        <v>48</v>
      </c>
      <c r="O535" s="40"/>
      <c r="P535" s="40"/>
      <c r="Q535" s="40"/>
      <c r="R535" s="39">
        <v>0</v>
      </c>
      <c r="S535" s="39">
        <v>3</v>
      </c>
      <c r="T535" s="39">
        <v>12</v>
      </c>
      <c r="U535" s="39">
        <v>27</v>
      </c>
      <c r="V535" s="39">
        <v>1</v>
      </c>
      <c r="W535" s="40"/>
      <c r="X535" s="39">
        <v>0</v>
      </c>
      <c r="Y535" s="39">
        <v>0</v>
      </c>
      <c r="Z535" s="39">
        <v>0</v>
      </c>
      <c r="AA535" s="39">
        <v>0</v>
      </c>
      <c r="AB535" s="39">
        <v>0</v>
      </c>
      <c r="AC535" s="39">
        <v>0</v>
      </c>
      <c r="AD535" s="39">
        <v>1</v>
      </c>
      <c r="AE535" s="40"/>
      <c r="AF535" s="39">
        <v>44</v>
      </c>
      <c r="AG535" s="40"/>
      <c r="AH535" s="40"/>
      <c r="AI535" s="40"/>
      <c r="AJ535" s="39">
        <v>4</v>
      </c>
      <c r="AK535" s="40"/>
      <c r="AL535" s="40"/>
      <c r="AM535" s="40"/>
      <c r="AN535" s="39">
        <v>0</v>
      </c>
      <c r="AO535" s="40"/>
      <c r="AP535" s="39">
        <v>0</v>
      </c>
    </row>
    <row r="536" spans="1:42" ht="20.100000000000001" customHeight="1" x14ac:dyDescent="0.2">
      <c r="E536" s="6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row>
    <row r="537" spans="1:42" s="1" customFormat="1" ht="20.100000000000001" customHeight="1" x14ac:dyDescent="0.2">
      <c r="A537" s="3"/>
      <c r="B537" s="6"/>
      <c r="C537" s="42" t="s">
        <v>180</v>
      </c>
      <c r="D537" s="42"/>
      <c r="E537" s="62"/>
      <c r="F537" s="44">
        <v>159</v>
      </c>
      <c r="G537" s="45"/>
      <c r="H537" s="45"/>
      <c r="I537" s="45"/>
      <c r="J537" s="44">
        <v>370</v>
      </c>
      <c r="K537" s="44">
        <v>15</v>
      </c>
      <c r="L537" s="44">
        <v>1</v>
      </c>
      <c r="M537" s="45"/>
      <c r="N537" s="44">
        <v>386</v>
      </c>
      <c r="O537" s="45"/>
      <c r="P537" s="45"/>
      <c r="Q537" s="45"/>
      <c r="R537" s="44">
        <v>2</v>
      </c>
      <c r="S537" s="44">
        <v>40</v>
      </c>
      <c r="T537" s="44">
        <v>128</v>
      </c>
      <c r="U537" s="44">
        <v>60</v>
      </c>
      <c r="V537" s="44">
        <v>7</v>
      </c>
      <c r="W537" s="45"/>
      <c r="X537" s="44">
        <v>45</v>
      </c>
      <c r="Y537" s="44">
        <v>2</v>
      </c>
      <c r="Z537" s="44">
        <v>9</v>
      </c>
      <c r="AA537" s="44">
        <v>68</v>
      </c>
      <c r="AB537" s="44">
        <v>0</v>
      </c>
      <c r="AC537" s="44">
        <v>0</v>
      </c>
      <c r="AD537" s="44">
        <v>32</v>
      </c>
      <c r="AE537" s="45"/>
      <c r="AF537" s="44">
        <v>393</v>
      </c>
      <c r="AG537" s="45"/>
      <c r="AH537" s="45"/>
      <c r="AI537" s="45"/>
      <c r="AJ537" s="44">
        <v>152</v>
      </c>
      <c r="AK537" s="45"/>
      <c r="AL537" s="45"/>
      <c r="AM537" s="45"/>
      <c r="AN537" s="44">
        <v>0</v>
      </c>
      <c r="AO537" s="45"/>
      <c r="AP537" s="44">
        <v>0</v>
      </c>
    </row>
    <row r="538" spans="1:42" s="1" customFormat="1" ht="20.100000000000001" customHeight="1" x14ac:dyDescent="0.2">
      <c r="A538" s="3"/>
      <c r="B538" s="6"/>
      <c r="C538" s="3"/>
      <c r="D538" s="3"/>
      <c r="E538" s="62"/>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row>
    <row r="539" spans="1:42" s="1" customFormat="1" ht="20.100000000000001" customHeight="1" x14ac:dyDescent="0.25">
      <c r="A539" s="3"/>
      <c r="B539" s="49" t="s">
        <v>303</v>
      </c>
      <c r="C539" s="50"/>
      <c r="D539" s="50"/>
      <c r="E539" s="62"/>
      <c r="F539" s="51">
        <v>159</v>
      </c>
      <c r="G539" s="52"/>
      <c r="H539" s="52"/>
      <c r="I539" s="52"/>
      <c r="J539" s="51">
        <v>370</v>
      </c>
      <c r="K539" s="51">
        <v>15</v>
      </c>
      <c r="L539" s="51">
        <v>1</v>
      </c>
      <c r="M539" s="52"/>
      <c r="N539" s="51">
        <v>386</v>
      </c>
      <c r="O539" s="52"/>
      <c r="P539" s="52"/>
      <c r="Q539" s="52"/>
      <c r="R539" s="51">
        <v>2</v>
      </c>
      <c r="S539" s="51">
        <v>40</v>
      </c>
      <c r="T539" s="51">
        <v>128</v>
      </c>
      <c r="U539" s="51">
        <v>60</v>
      </c>
      <c r="V539" s="51">
        <v>7</v>
      </c>
      <c r="W539" s="52"/>
      <c r="X539" s="51">
        <v>45</v>
      </c>
      <c r="Y539" s="51">
        <v>2</v>
      </c>
      <c r="Z539" s="51">
        <v>9</v>
      </c>
      <c r="AA539" s="51">
        <v>68</v>
      </c>
      <c r="AB539" s="51">
        <v>0</v>
      </c>
      <c r="AC539" s="51">
        <v>0</v>
      </c>
      <c r="AD539" s="51">
        <v>32</v>
      </c>
      <c r="AE539" s="52"/>
      <c r="AF539" s="51">
        <v>393</v>
      </c>
      <c r="AG539" s="52"/>
      <c r="AH539" s="52"/>
      <c r="AI539" s="52"/>
      <c r="AJ539" s="51">
        <v>152</v>
      </c>
      <c r="AK539" s="52"/>
      <c r="AL539" s="52"/>
      <c r="AM539" s="52"/>
      <c r="AN539" s="51">
        <v>0</v>
      </c>
      <c r="AO539" s="52"/>
      <c r="AP539" s="51">
        <v>0</v>
      </c>
    </row>
    <row r="540" spans="1:42" ht="20.100000000000001" customHeight="1" x14ac:dyDescent="0.2">
      <c r="E540" s="6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row>
    <row r="541" spans="1:42" ht="20.100000000000001" customHeight="1" x14ac:dyDescent="0.2">
      <c r="B541" s="6" t="s">
        <v>304</v>
      </c>
      <c r="E541" s="62"/>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row>
    <row r="542" spans="1:42" ht="20.100000000000001" customHeight="1" x14ac:dyDescent="0.2">
      <c r="C542" s="3" t="s">
        <v>172</v>
      </c>
      <c r="E542" s="62"/>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row>
    <row r="543" spans="1:42" ht="20.100000000000001" customHeight="1" x14ac:dyDescent="0.2">
      <c r="D543" s="2" t="s">
        <v>98</v>
      </c>
      <c r="E543" s="62"/>
      <c r="F543" s="37">
        <v>6</v>
      </c>
      <c r="G543" s="37"/>
      <c r="H543" s="37"/>
      <c r="I543" s="37"/>
      <c r="J543" s="37">
        <v>16</v>
      </c>
      <c r="K543" s="37">
        <v>0</v>
      </c>
      <c r="L543" s="37">
        <v>0</v>
      </c>
      <c r="M543" s="37"/>
      <c r="N543" s="37">
        <v>16</v>
      </c>
      <c r="O543" s="37"/>
      <c r="P543" s="37"/>
      <c r="Q543" s="37"/>
      <c r="R543" s="37">
        <v>0</v>
      </c>
      <c r="S543" s="37">
        <v>2</v>
      </c>
      <c r="T543" s="37">
        <v>5</v>
      </c>
      <c r="U543" s="37">
        <v>0</v>
      </c>
      <c r="V543" s="37">
        <v>0</v>
      </c>
      <c r="W543" s="37"/>
      <c r="X543" s="37">
        <v>2</v>
      </c>
      <c r="Y543" s="37">
        <v>0</v>
      </c>
      <c r="Z543" s="37">
        <v>1</v>
      </c>
      <c r="AA543" s="37">
        <v>2</v>
      </c>
      <c r="AB543" s="37">
        <v>0</v>
      </c>
      <c r="AC543" s="37">
        <v>0</v>
      </c>
      <c r="AD543" s="37">
        <v>3</v>
      </c>
      <c r="AE543" s="37"/>
      <c r="AF543" s="37">
        <v>15</v>
      </c>
      <c r="AG543" s="37"/>
      <c r="AH543" s="37"/>
      <c r="AI543" s="37"/>
      <c r="AJ543" s="37">
        <v>7</v>
      </c>
      <c r="AK543" s="37"/>
      <c r="AL543" s="37"/>
      <c r="AM543" s="37"/>
      <c r="AN543" s="37">
        <v>0</v>
      </c>
      <c r="AO543" s="37"/>
      <c r="AP543" s="37">
        <v>0</v>
      </c>
    </row>
    <row r="544" spans="1:42" ht="20.100000000000001" customHeight="1" x14ac:dyDescent="0.2">
      <c r="D544" s="38" t="s">
        <v>173</v>
      </c>
      <c r="E544" s="62"/>
      <c r="F544" s="39">
        <v>6</v>
      </c>
      <c r="G544" s="40"/>
      <c r="H544" s="40"/>
      <c r="I544" s="40"/>
      <c r="J544" s="39">
        <v>17</v>
      </c>
      <c r="K544" s="39">
        <v>0</v>
      </c>
      <c r="L544" s="39">
        <v>0</v>
      </c>
      <c r="M544" s="40"/>
      <c r="N544" s="39">
        <v>17</v>
      </c>
      <c r="O544" s="40"/>
      <c r="P544" s="40"/>
      <c r="Q544" s="40"/>
      <c r="R544" s="39">
        <v>0</v>
      </c>
      <c r="S544" s="39">
        <v>4</v>
      </c>
      <c r="T544" s="39">
        <v>10</v>
      </c>
      <c r="U544" s="39">
        <v>1</v>
      </c>
      <c r="V544" s="39">
        <v>1</v>
      </c>
      <c r="W544" s="40"/>
      <c r="X544" s="39">
        <v>1</v>
      </c>
      <c r="Y544" s="39">
        <v>0</v>
      </c>
      <c r="Z544" s="39">
        <v>0</v>
      </c>
      <c r="AA544" s="39">
        <v>3</v>
      </c>
      <c r="AB544" s="39">
        <v>0</v>
      </c>
      <c r="AC544" s="39">
        <v>0</v>
      </c>
      <c r="AD544" s="39">
        <v>0</v>
      </c>
      <c r="AE544" s="40"/>
      <c r="AF544" s="39">
        <v>20</v>
      </c>
      <c r="AG544" s="40"/>
      <c r="AH544" s="40"/>
      <c r="AI544" s="40"/>
      <c r="AJ544" s="39">
        <v>3</v>
      </c>
      <c r="AK544" s="40"/>
      <c r="AL544" s="40"/>
      <c r="AM544" s="40"/>
      <c r="AN544" s="39">
        <v>0</v>
      </c>
      <c r="AO544" s="40"/>
      <c r="AP544" s="39">
        <v>0</v>
      </c>
    </row>
    <row r="545" spans="1:42" ht="20.100000000000001" customHeight="1" x14ac:dyDescent="0.2">
      <c r="D545" s="2" t="s">
        <v>113</v>
      </c>
      <c r="E545" s="62"/>
      <c r="F545" s="37">
        <v>4</v>
      </c>
      <c r="G545" s="37"/>
      <c r="H545" s="37"/>
      <c r="I545" s="37"/>
      <c r="J545" s="37">
        <v>3</v>
      </c>
      <c r="K545" s="37">
        <v>0</v>
      </c>
      <c r="L545" s="37">
        <v>0</v>
      </c>
      <c r="M545" s="37"/>
      <c r="N545" s="37">
        <v>3</v>
      </c>
      <c r="O545" s="37"/>
      <c r="P545" s="37"/>
      <c r="Q545" s="37"/>
      <c r="R545" s="37">
        <v>0</v>
      </c>
      <c r="S545" s="37">
        <v>0</v>
      </c>
      <c r="T545" s="37">
        <v>1</v>
      </c>
      <c r="U545" s="37">
        <v>0</v>
      </c>
      <c r="V545" s="37">
        <v>0</v>
      </c>
      <c r="W545" s="37"/>
      <c r="X545" s="37">
        <v>0</v>
      </c>
      <c r="Y545" s="37">
        <v>0</v>
      </c>
      <c r="Z545" s="37">
        <v>0</v>
      </c>
      <c r="AA545" s="37">
        <v>2</v>
      </c>
      <c r="AB545" s="37">
        <v>0</v>
      </c>
      <c r="AC545" s="37">
        <v>0</v>
      </c>
      <c r="AD545" s="37">
        <v>0</v>
      </c>
      <c r="AE545" s="37"/>
      <c r="AF545" s="37">
        <v>3</v>
      </c>
      <c r="AG545" s="37"/>
      <c r="AH545" s="37"/>
      <c r="AI545" s="37"/>
      <c r="AJ545" s="37">
        <v>4</v>
      </c>
      <c r="AK545" s="37"/>
      <c r="AL545" s="37"/>
      <c r="AM545" s="37"/>
      <c r="AN545" s="37">
        <v>0</v>
      </c>
      <c r="AO545" s="37"/>
      <c r="AP545" s="37">
        <v>0</v>
      </c>
    </row>
    <row r="546" spans="1:42" ht="20.100000000000001" customHeight="1" x14ac:dyDescent="0.2">
      <c r="D546" s="38" t="s">
        <v>101</v>
      </c>
      <c r="E546" s="62"/>
      <c r="F546" s="39">
        <v>3</v>
      </c>
      <c r="G546" s="40"/>
      <c r="H546" s="40"/>
      <c r="I546" s="40"/>
      <c r="J546" s="39">
        <v>3</v>
      </c>
      <c r="K546" s="39">
        <v>2</v>
      </c>
      <c r="L546" s="39">
        <v>0</v>
      </c>
      <c r="M546" s="40"/>
      <c r="N546" s="39">
        <v>5</v>
      </c>
      <c r="O546" s="40"/>
      <c r="P546" s="40"/>
      <c r="Q546" s="40"/>
      <c r="R546" s="39">
        <v>0</v>
      </c>
      <c r="S546" s="39">
        <v>1</v>
      </c>
      <c r="T546" s="39">
        <v>1</v>
      </c>
      <c r="U546" s="39">
        <v>0</v>
      </c>
      <c r="V546" s="39">
        <v>1</v>
      </c>
      <c r="W546" s="40"/>
      <c r="X546" s="39">
        <v>2</v>
      </c>
      <c r="Y546" s="39">
        <v>0</v>
      </c>
      <c r="Z546" s="39">
        <v>0</v>
      </c>
      <c r="AA546" s="39">
        <v>0</v>
      </c>
      <c r="AB546" s="39">
        <v>0</v>
      </c>
      <c r="AC546" s="39">
        <v>0</v>
      </c>
      <c r="AD546" s="39">
        <v>0</v>
      </c>
      <c r="AE546" s="40"/>
      <c r="AF546" s="39">
        <v>5</v>
      </c>
      <c r="AG546" s="40"/>
      <c r="AH546" s="40"/>
      <c r="AI546" s="40"/>
      <c r="AJ546" s="39">
        <v>3</v>
      </c>
      <c r="AK546" s="40"/>
      <c r="AL546" s="40"/>
      <c r="AM546" s="40"/>
      <c r="AN546" s="39">
        <v>0</v>
      </c>
      <c r="AO546" s="40"/>
      <c r="AP546" s="39">
        <v>0</v>
      </c>
    </row>
    <row r="547" spans="1:42" ht="20.100000000000001" customHeight="1" x14ac:dyDescent="0.2">
      <c r="D547" s="2" t="s">
        <v>117</v>
      </c>
      <c r="E547" s="62"/>
      <c r="F547" s="37">
        <v>21</v>
      </c>
      <c r="G547" s="37"/>
      <c r="H547" s="37"/>
      <c r="I547" s="37"/>
      <c r="J547" s="37">
        <v>10</v>
      </c>
      <c r="K547" s="37">
        <v>1</v>
      </c>
      <c r="L547" s="37">
        <v>1</v>
      </c>
      <c r="M547" s="37"/>
      <c r="N547" s="37">
        <v>12</v>
      </c>
      <c r="O547" s="37"/>
      <c r="P547" s="37"/>
      <c r="Q547" s="37"/>
      <c r="R547" s="37">
        <v>0</v>
      </c>
      <c r="S547" s="37">
        <v>3</v>
      </c>
      <c r="T547" s="37">
        <v>1</v>
      </c>
      <c r="U547" s="37">
        <v>0</v>
      </c>
      <c r="V547" s="37">
        <v>0</v>
      </c>
      <c r="W547" s="37"/>
      <c r="X547" s="37">
        <v>7</v>
      </c>
      <c r="Y547" s="37">
        <v>0</v>
      </c>
      <c r="Z547" s="37">
        <v>5</v>
      </c>
      <c r="AA547" s="37">
        <v>5</v>
      </c>
      <c r="AB547" s="37">
        <v>0</v>
      </c>
      <c r="AC547" s="37">
        <v>0</v>
      </c>
      <c r="AD547" s="37">
        <v>1</v>
      </c>
      <c r="AE547" s="37"/>
      <c r="AF547" s="37">
        <v>22</v>
      </c>
      <c r="AG547" s="37"/>
      <c r="AH547" s="37"/>
      <c r="AI547" s="37"/>
      <c r="AJ547" s="37">
        <v>11</v>
      </c>
      <c r="AK547" s="37"/>
      <c r="AL547" s="37"/>
      <c r="AM547" s="37"/>
      <c r="AN547" s="37">
        <v>0</v>
      </c>
      <c r="AO547" s="37"/>
      <c r="AP547" s="37">
        <v>0</v>
      </c>
    </row>
    <row r="548" spans="1:42" ht="20.100000000000001" customHeight="1" x14ac:dyDescent="0.2">
      <c r="D548" s="38" t="s">
        <v>105</v>
      </c>
      <c r="E548" s="62"/>
      <c r="F548" s="39">
        <v>20</v>
      </c>
      <c r="G548" s="40"/>
      <c r="H548" s="40"/>
      <c r="I548" s="40"/>
      <c r="J548" s="39">
        <v>10</v>
      </c>
      <c r="K548" s="39">
        <v>0</v>
      </c>
      <c r="L548" s="39">
        <v>2</v>
      </c>
      <c r="M548" s="40"/>
      <c r="N548" s="39">
        <v>12</v>
      </c>
      <c r="O548" s="40"/>
      <c r="P548" s="40"/>
      <c r="Q548" s="40"/>
      <c r="R548" s="39">
        <v>0</v>
      </c>
      <c r="S548" s="39">
        <v>0</v>
      </c>
      <c r="T548" s="39">
        <v>1</v>
      </c>
      <c r="U548" s="39">
        <v>0</v>
      </c>
      <c r="V548" s="39">
        <v>0</v>
      </c>
      <c r="W548" s="40"/>
      <c r="X548" s="39">
        <v>4</v>
      </c>
      <c r="Y548" s="39">
        <v>2</v>
      </c>
      <c r="Z548" s="39">
        <v>4</v>
      </c>
      <c r="AA548" s="39">
        <v>1</v>
      </c>
      <c r="AB548" s="39">
        <v>0</v>
      </c>
      <c r="AC548" s="39">
        <v>0</v>
      </c>
      <c r="AD548" s="39">
        <v>0</v>
      </c>
      <c r="AE548" s="40"/>
      <c r="AF548" s="39">
        <v>12</v>
      </c>
      <c r="AG548" s="40"/>
      <c r="AH548" s="40"/>
      <c r="AI548" s="40"/>
      <c r="AJ548" s="39">
        <v>20</v>
      </c>
      <c r="AK548" s="40"/>
      <c r="AL548" s="40"/>
      <c r="AM548" s="40"/>
      <c r="AN548" s="39">
        <v>0</v>
      </c>
      <c r="AO548" s="40"/>
      <c r="AP548" s="39">
        <v>0</v>
      </c>
    </row>
    <row r="549" spans="1:42" ht="20.100000000000001" customHeight="1" x14ac:dyDescent="0.2">
      <c r="D549" s="2" t="s">
        <v>106</v>
      </c>
      <c r="E549" s="62"/>
      <c r="F549" s="37">
        <v>65</v>
      </c>
      <c r="G549" s="37"/>
      <c r="H549" s="37"/>
      <c r="I549" s="37"/>
      <c r="J549" s="37">
        <v>79</v>
      </c>
      <c r="K549" s="37">
        <v>2</v>
      </c>
      <c r="L549" s="37">
        <v>2</v>
      </c>
      <c r="M549" s="37"/>
      <c r="N549" s="37">
        <v>83</v>
      </c>
      <c r="O549" s="37"/>
      <c r="P549" s="37"/>
      <c r="Q549" s="37"/>
      <c r="R549" s="37">
        <v>0</v>
      </c>
      <c r="S549" s="37">
        <v>11</v>
      </c>
      <c r="T549" s="37">
        <v>20</v>
      </c>
      <c r="U549" s="37">
        <v>0</v>
      </c>
      <c r="V549" s="37">
        <v>0</v>
      </c>
      <c r="W549" s="37"/>
      <c r="X549" s="37">
        <v>10</v>
      </c>
      <c r="Y549" s="37">
        <v>1</v>
      </c>
      <c r="Z549" s="37">
        <v>7</v>
      </c>
      <c r="AA549" s="37">
        <v>46</v>
      </c>
      <c r="AB549" s="37">
        <v>0</v>
      </c>
      <c r="AC549" s="37">
        <v>0</v>
      </c>
      <c r="AD549" s="37">
        <v>0</v>
      </c>
      <c r="AE549" s="37"/>
      <c r="AF549" s="37">
        <v>95</v>
      </c>
      <c r="AG549" s="37"/>
      <c r="AH549" s="37"/>
      <c r="AI549" s="37"/>
      <c r="AJ549" s="37">
        <v>53</v>
      </c>
      <c r="AK549" s="37"/>
      <c r="AL549" s="37"/>
      <c r="AM549" s="37"/>
      <c r="AN549" s="37">
        <v>0</v>
      </c>
      <c r="AO549" s="37"/>
      <c r="AP549" s="37">
        <v>0</v>
      </c>
    </row>
    <row r="550" spans="1:42" ht="20.100000000000001" customHeight="1" x14ac:dyDescent="0.2">
      <c r="D550" s="38" t="s">
        <v>118</v>
      </c>
      <c r="E550" s="62"/>
      <c r="F550" s="39">
        <v>43</v>
      </c>
      <c r="G550" s="40"/>
      <c r="H550" s="40"/>
      <c r="I550" s="40"/>
      <c r="J550" s="39">
        <v>80</v>
      </c>
      <c r="K550" s="39">
        <v>2</v>
      </c>
      <c r="L550" s="39">
        <v>1</v>
      </c>
      <c r="M550" s="40"/>
      <c r="N550" s="39">
        <v>83</v>
      </c>
      <c r="O550" s="40"/>
      <c r="P550" s="40"/>
      <c r="Q550" s="40"/>
      <c r="R550" s="39">
        <v>1</v>
      </c>
      <c r="S550" s="39">
        <v>2</v>
      </c>
      <c r="T550" s="39">
        <v>26</v>
      </c>
      <c r="U550" s="39">
        <v>0</v>
      </c>
      <c r="V550" s="39">
        <v>1</v>
      </c>
      <c r="W550" s="40"/>
      <c r="X550" s="39">
        <v>2</v>
      </c>
      <c r="Y550" s="39">
        <v>0</v>
      </c>
      <c r="Z550" s="39">
        <v>2</v>
      </c>
      <c r="AA550" s="39">
        <v>45</v>
      </c>
      <c r="AB550" s="39">
        <v>0</v>
      </c>
      <c r="AC550" s="39">
        <v>0</v>
      </c>
      <c r="AD550" s="39">
        <v>1</v>
      </c>
      <c r="AE550" s="40"/>
      <c r="AF550" s="39">
        <v>80</v>
      </c>
      <c r="AG550" s="40"/>
      <c r="AH550" s="40"/>
      <c r="AI550" s="40"/>
      <c r="AJ550" s="39">
        <v>46</v>
      </c>
      <c r="AK550" s="40"/>
      <c r="AL550" s="40"/>
      <c r="AM550" s="40"/>
      <c r="AN550" s="39">
        <v>0</v>
      </c>
      <c r="AO550" s="40"/>
      <c r="AP550" s="39">
        <v>0</v>
      </c>
    </row>
    <row r="551" spans="1:42" ht="20.100000000000001" customHeight="1" x14ac:dyDescent="0.2">
      <c r="D551" s="2" t="s">
        <v>305</v>
      </c>
      <c r="E551" s="62"/>
      <c r="F551" s="37">
        <v>11</v>
      </c>
      <c r="G551" s="37"/>
      <c r="H551" s="37"/>
      <c r="I551" s="37"/>
      <c r="J551" s="37">
        <v>15</v>
      </c>
      <c r="K551" s="37">
        <v>1</v>
      </c>
      <c r="L551" s="37">
        <v>1</v>
      </c>
      <c r="M551" s="37"/>
      <c r="N551" s="37">
        <v>17</v>
      </c>
      <c r="O551" s="37"/>
      <c r="P551" s="37"/>
      <c r="Q551" s="37"/>
      <c r="R551" s="37">
        <v>0</v>
      </c>
      <c r="S551" s="37">
        <v>0</v>
      </c>
      <c r="T551" s="37">
        <v>3</v>
      </c>
      <c r="U551" s="37">
        <v>0</v>
      </c>
      <c r="V551" s="37">
        <v>0</v>
      </c>
      <c r="W551" s="37"/>
      <c r="X551" s="37">
        <v>3</v>
      </c>
      <c r="Y551" s="37">
        <v>0</v>
      </c>
      <c r="Z551" s="37">
        <v>3</v>
      </c>
      <c r="AA551" s="37">
        <v>6</v>
      </c>
      <c r="AB551" s="37">
        <v>0</v>
      </c>
      <c r="AC551" s="37">
        <v>0</v>
      </c>
      <c r="AD551" s="37">
        <v>0</v>
      </c>
      <c r="AE551" s="37"/>
      <c r="AF551" s="37">
        <v>15</v>
      </c>
      <c r="AG551" s="37"/>
      <c r="AH551" s="37"/>
      <c r="AI551" s="37"/>
      <c r="AJ551" s="37">
        <v>13</v>
      </c>
      <c r="AK551" s="37"/>
      <c r="AL551" s="37"/>
      <c r="AM551" s="37"/>
      <c r="AN551" s="37">
        <v>0</v>
      </c>
      <c r="AO551" s="37"/>
      <c r="AP551" s="37">
        <v>0</v>
      </c>
    </row>
    <row r="552" spans="1:42" ht="20.100000000000001" customHeight="1" x14ac:dyDescent="0.2">
      <c r="E552" s="6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row>
    <row r="553" spans="1:42" s="1" customFormat="1" ht="20.100000000000001" customHeight="1" x14ac:dyDescent="0.2">
      <c r="A553" s="3"/>
      <c r="B553" s="6"/>
      <c r="C553" s="42" t="s">
        <v>180</v>
      </c>
      <c r="D553" s="42"/>
      <c r="E553" s="62"/>
      <c r="F553" s="44">
        <v>179</v>
      </c>
      <c r="G553" s="45"/>
      <c r="H553" s="45"/>
      <c r="I553" s="45"/>
      <c r="J553" s="44">
        <v>233</v>
      </c>
      <c r="K553" s="44">
        <v>8</v>
      </c>
      <c r="L553" s="44">
        <v>7</v>
      </c>
      <c r="M553" s="45"/>
      <c r="N553" s="44">
        <v>248</v>
      </c>
      <c r="O553" s="45"/>
      <c r="P553" s="45"/>
      <c r="Q553" s="45"/>
      <c r="R553" s="44">
        <v>1</v>
      </c>
      <c r="S553" s="44">
        <v>23</v>
      </c>
      <c r="T553" s="44">
        <v>68</v>
      </c>
      <c r="U553" s="44">
        <v>1</v>
      </c>
      <c r="V553" s="44">
        <v>3</v>
      </c>
      <c r="W553" s="45"/>
      <c r="X553" s="44">
        <v>31</v>
      </c>
      <c r="Y553" s="44">
        <v>3</v>
      </c>
      <c r="Z553" s="44">
        <v>22</v>
      </c>
      <c r="AA553" s="44">
        <v>110</v>
      </c>
      <c r="AB553" s="44">
        <v>0</v>
      </c>
      <c r="AC553" s="44">
        <v>0</v>
      </c>
      <c r="AD553" s="44">
        <v>5</v>
      </c>
      <c r="AE553" s="45"/>
      <c r="AF553" s="44">
        <v>267</v>
      </c>
      <c r="AG553" s="45"/>
      <c r="AH553" s="45"/>
      <c r="AI553" s="45"/>
      <c r="AJ553" s="44">
        <v>160</v>
      </c>
      <c r="AK553" s="45"/>
      <c r="AL553" s="45"/>
      <c r="AM553" s="45"/>
      <c r="AN553" s="44">
        <v>0</v>
      </c>
      <c r="AO553" s="45"/>
      <c r="AP553" s="44">
        <v>0</v>
      </c>
    </row>
    <row r="554" spans="1:42" s="1" customFormat="1" ht="20.100000000000001" customHeight="1" x14ac:dyDescent="0.2">
      <c r="A554" s="3"/>
      <c r="B554" s="6"/>
      <c r="C554" s="3"/>
      <c r="D554" s="3"/>
      <c r="E554" s="62"/>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row>
    <row r="555" spans="1:42" s="1" customFormat="1" ht="20.100000000000001" customHeight="1" x14ac:dyDescent="0.2">
      <c r="A555" s="3"/>
      <c r="B555" s="6"/>
      <c r="C555" s="3" t="s">
        <v>170</v>
      </c>
      <c r="D555" s="3"/>
      <c r="E555" s="62"/>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row>
    <row r="556" spans="1:42" s="1" customFormat="1" ht="20.100000000000001" customHeight="1" x14ac:dyDescent="0.2">
      <c r="A556" s="3"/>
      <c r="B556" s="6"/>
      <c r="C556" s="3"/>
      <c r="D556" s="41" t="s">
        <v>98</v>
      </c>
      <c r="E556" s="62"/>
      <c r="F556" s="37">
        <v>15</v>
      </c>
      <c r="G556" s="37"/>
      <c r="H556" s="37"/>
      <c r="I556" s="37"/>
      <c r="J556" s="37">
        <v>18</v>
      </c>
      <c r="K556" s="37">
        <v>0</v>
      </c>
      <c r="L556" s="37">
        <v>0</v>
      </c>
      <c r="M556" s="37"/>
      <c r="N556" s="37">
        <v>18</v>
      </c>
      <c r="O556" s="37"/>
      <c r="P556" s="37"/>
      <c r="Q556" s="37"/>
      <c r="R556" s="37">
        <v>0</v>
      </c>
      <c r="S556" s="37">
        <v>1</v>
      </c>
      <c r="T556" s="37">
        <v>2</v>
      </c>
      <c r="U556" s="37">
        <v>0</v>
      </c>
      <c r="V556" s="37">
        <v>0</v>
      </c>
      <c r="W556" s="37"/>
      <c r="X556" s="37">
        <v>2</v>
      </c>
      <c r="Y556" s="37">
        <v>7</v>
      </c>
      <c r="Z556" s="37">
        <v>2</v>
      </c>
      <c r="AA556" s="37">
        <v>4</v>
      </c>
      <c r="AB556" s="37">
        <v>0</v>
      </c>
      <c r="AC556" s="37">
        <v>0</v>
      </c>
      <c r="AD556" s="37">
        <v>1</v>
      </c>
      <c r="AE556" s="37"/>
      <c r="AF556" s="37">
        <v>19</v>
      </c>
      <c r="AG556" s="37"/>
      <c r="AH556" s="37"/>
      <c r="AI556" s="37"/>
      <c r="AJ556" s="37">
        <v>14</v>
      </c>
      <c r="AK556" s="37"/>
      <c r="AL556" s="37"/>
      <c r="AM556" s="37"/>
      <c r="AN556" s="37">
        <v>0</v>
      </c>
      <c r="AO556" s="37"/>
      <c r="AP556" s="37">
        <v>0</v>
      </c>
    </row>
    <row r="557" spans="1:42" s="1" customFormat="1" ht="20.100000000000001" customHeight="1" x14ac:dyDescent="0.2">
      <c r="A557" s="3"/>
      <c r="B557" s="6"/>
      <c r="C557" s="3"/>
      <c r="D557" s="3"/>
      <c r="E557" s="62"/>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row>
    <row r="558" spans="1:42" s="1" customFormat="1" ht="20.100000000000001" customHeight="1" x14ac:dyDescent="0.2">
      <c r="A558" s="3"/>
      <c r="B558" s="6"/>
      <c r="C558" s="42" t="s">
        <v>171</v>
      </c>
      <c r="D558" s="42"/>
      <c r="E558" s="62"/>
      <c r="F558" s="44">
        <v>15</v>
      </c>
      <c r="G558" s="45"/>
      <c r="H558" s="45"/>
      <c r="I558" s="45"/>
      <c r="J558" s="44">
        <v>18</v>
      </c>
      <c r="K558" s="44">
        <v>0</v>
      </c>
      <c r="L558" s="44">
        <v>0</v>
      </c>
      <c r="M558" s="45"/>
      <c r="N558" s="44">
        <v>18</v>
      </c>
      <c r="O558" s="45"/>
      <c r="P558" s="45"/>
      <c r="Q558" s="45"/>
      <c r="R558" s="44">
        <v>0</v>
      </c>
      <c r="S558" s="44">
        <v>1</v>
      </c>
      <c r="T558" s="44">
        <v>2</v>
      </c>
      <c r="U558" s="44">
        <v>0</v>
      </c>
      <c r="V558" s="44">
        <v>0</v>
      </c>
      <c r="W558" s="45"/>
      <c r="X558" s="44">
        <v>2</v>
      </c>
      <c r="Y558" s="44">
        <v>7</v>
      </c>
      <c r="Z558" s="44">
        <v>2</v>
      </c>
      <c r="AA558" s="44">
        <v>4</v>
      </c>
      <c r="AB558" s="44">
        <v>0</v>
      </c>
      <c r="AC558" s="44">
        <v>0</v>
      </c>
      <c r="AD558" s="44">
        <v>1</v>
      </c>
      <c r="AE558" s="45"/>
      <c r="AF558" s="44">
        <v>19</v>
      </c>
      <c r="AG558" s="45"/>
      <c r="AH558" s="45"/>
      <c r="AI558" s="45"/>
      <c r="AJ558" s="44">
        <v>14</v>
      </c>
      <c r="AK558" s="45"/>
      <c r="AL558" s="45"/>
      <c r="AM558" s="45"/>
      <c r="AN558" s="44">
        <v>0</v>
      </c>
      <c r="AO558" s="45"/>
      <c r="AP558" s="44">
        <v>0</v>
      </c>
    </row>
    <row r="559" spans="1:42" s="1" customFormat="1" ht="20.100000000000001" customHeight="1" x14ac:dyDescent="0.2">
      <c r="A559" s="3"/>
      <c r="B559" s="6"/>
      <c r="C559" s="3"/>
      <c r="D559" s="3"/>
      <c r="E559" s="62"/>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row>
    <row r="560" spans="1:42" s="1" customFormat="1" ht="20.100000000000001" customHeight="1" x14ac:dyDescent="0.2">
      <c r="A560" s="3"/>
      <c r="B560" s="6"/>
      <c r="C560" s="3" t="s">
        <v>0</v>
      </c>
      <c r="D560" s="3"/>
      <c r="E560" s="62"/>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row>
    <row r="561" spans="1:42" s="1" customFormat="1" ht="20.100000000000001" customHeight="1" x14ac:dyDescent="0.2">
      <c r="A561" s="3"/>
      <c r="B561" s="6"/>
      <c r="C561" s="3"/>
      <c r="D561" s="2" t="s">
        <v>306</v>
      </c>
      <c r="E561" s="62"/>
      <c r="F561" s="37">
        <v>0</v>
      </c>
      <c r="G561" s="37"/>
      <c r="H561" s="37"/>
      <c r="I561" s="37"/>
      <c r="J561" s="37">
        <v>0</v>
      </c>
      <c r="K561" s="37">
        <v>0</v>
      </c>
      <c r="L561" s="37">
        <v>0</v>
      </c>
      <c r="M561" s="37"/>
      <c r="N561" s="37">
        <v>0</v>
      </c>
      <c r="O561" s="37"/>
      <c r="P561" s="37"/>
      <c r="Q561" s="37"/>
      <c r="R561" s="37">
        <v>0</v>
      </c>
      <c r="S561" s="37">
        <v>0</v>
      </c>
      <c r="T561" s="37">
        <v>0</v>
      </c>
      <c r="U561" s="37">
        <v>0</v>
      </c>
      <c r="V561" s="37">
        <v>0</v>
      </c>
      <c r="W561" s="37"/>
      <c r="X561" s="37">
        <v>0</v>
      </c>
      <c r="Y561" s="37">
        <v>0</v>
      </c>
      <c r="Z561" s="37">
        <v>0</v>
      </c>
      <c r="AA561" s="37">
        <v>0</v>
      </c>
      <c r="AB561" s="37">
        <v>0</v>
      </c>
      <c r="AC561" s="37">
        <v>0</v>
      </c>
      <c r="AD561" s="37">
        <v>0</v>
      </c>
      <c r="AE561" s="37"/>
      <c r="AF561" s="37">
        <v>0</v>
      </c>
      <c r="AG561" s="37"/>
      <c r="AH561" s="37"/>
      <c r="AI561" s="37"/>
      <c r="AJ561" s="37">
        <v>0</v>
      </c>
      <c r="AK561" s="37"/>
      <c r="AL561" s="37"/>
      <c r="AM561" s="37"/>
      <c r="AN561" s="37">
        <v>0</v>
      </c>
      <c r="AO561" s="37"/>
      <c r="AP561" s="37">
        <v>0</v>
      </c>
    </row>
    <row r="562" spans="1:42" s="1" customFormat="1" ht="20.100000000000001" customHeight="1" x14ac:dyDescent="0.2">
      <c r="A562" s="3"/>
      <c r="B562" s="6"/>
      <c r="C562" s="3"/>
      <c r="D562" s="38" t="s">
        <v>307</v>
      </c>
      <c r="E562" s="62"/>
      <c r="F562" s="39">
        <v>0</v>
      </c>
      <c r="G562" s="40"/>
      <c r="H562" s="40"/>
      <c r="I562" s="40"/>
      <c r="J562" s="39">
        <v>0</v>
      </c>
      <c r="K562" s="39">
        <v>0</v>
      </c>
      <c r="L562" s="39">
        <v>0</v>
      </c>
      <c r="M562" s="40"/>
      <c r="N562" s="39">
        <v>0</v>
      </c>
      <c r="O562" s="40"/>
      <c r="P562" s="40"/>
      <c r="Q562" s="40"/>
      <c r="R562" s="39">
        <v>0</v>
      </c>
      <c r="S562" s="39">
        <v>0</v>
      </c>
      <c r="T562" s="39">
        <v>0</v>
      </c>
      <c r="U562" s="39">
        <v>0</v>
      </c>
      <c r="V562" s="39">
        <v>0</v>
      </c>
      <c r="W562" s="40"/>
      <c r="X562" s="39">
        <v>0</v>
      </c>
      <c r="Y562" s="39">
        <v>0</v>
      </c>
      <c r="Z562" s="39">
        <v>0</v>
      </c>
      <c r="AA562" s="39">
        <v>0</v>
      </c>
      <c r="AB562" s="39">
        <v>0</v>
      </c>
      <c r="AC562" s="39">
        <v>0</v>
      </c>
      <c r="AD562" s="39">
        <v>0</v>
      </c>
      <c r="AE562" s="40"/>
      <c r="AF562" s="39">
        <v>0</v>
      </c>
      <c r="AG562" s="40"/>
      <c r="AH562" s="40"/>
      <c r="AI562" s="40"/>
      <c r="AJ562" s="39">
        <v>0</v>
      </c>
      <c r="AK562" s="40"/>
      <c r="AL562" s="40"/>
      <c r="AM562" s="40"/>
      <c r="AN562" s="39">
        <v>0</v>
      </c>
      <c r="AO562" s="40"/>
      <c r="AP562" s="39">
        <v>0</v>
      </c>
    </row>
    <row r="563" spans="1:42" s="1" customFormat="1" ht="20.100000000000001" customHeight="1" x14ac:dyDescent="0.2">
      <c r="A563" s="3"/>
      <c r="B563" s="6"/>
      <c r="C563" s="3"/>
      <c r="D563" s="2" t="s">
        <v>100</v>
      </c>
      <c r="E563" s="62"/>
      <c r="F563" s="37">
        <v>0</v>
      </c>
      <c r="G563" s="37"/>
      <c r="H563" s="37"/>
      <c r="I563" s="37"/>
      <c r="J563" s="37">
        <v>0</v>
      </c>
      <c r="K563" s="37">
        <v>0</v>
      </c>
      <c r="L563" s="37">
        <v>0</v>
      </c>
      <c r="M563" s="37"/>
      <c r="N563" s="37">
        <v>0</v>
      </c>
      <c r="O563" s="37"/>
      <c r="P563" s="37"/>
      <c r="Q563" s="37"/>
      <c r="R563" s="37">
        <v>0</v>
      </c>
      <c r="S563" s="37">
        <v>0</v>
      </c>
      <c r="T563" s="37">
        <v>0</v>
      </c>
      <c r="U563" s="37">
        <v>0</v>
      </c>
      <c r="V563" s="37">
        <v>0</v>
      </c>
      <c r="W563" s="37"/>
      <c r="X563" s="37">
        <v>0</v>
      </c>
      <c r="Y563" s="37">
        <v>0</v>
      </c>
      <c r="Z563" s="37">
        <v>0</v>
      </c>
      <c r="AA563" s="37">
        <v>0</v>
      </c>
      <c r="AB563" s="37">
        <v>0</v>
      </c>
      <c r="AC563" s="37">
        <v>0</v>
      </c>
      <c r="AD563" s="37">
        <v>0</v>
      </c>
      <c r="AE563" s="37"/>
      <c r="AF563" s="37">
        <v>0</v>
      </c>
      <c r="AG563" s="37"/>
      <c r="AH563" s="37"/>
      <c r="AI563" s="37"/>
      <c r="AJ563" s="37">
        <v>0</v>
      </c>
      <c r="AK563" s="37"/>
      <c r="AL563" s="37"/>
      <c r="AM563" s="37"/>
      <c r="AN563" s="37">
        <v>0</v>
      </c>
      <c r="AO563" s="37"/>
      <c r="AP563" s="37">
        <v>0</v>
      </c>
    </row>
    <row r="564" spans="1:42" s="1" customFormat="1" ht="20.100000000000001" customHeight="1" x14ac:dyDescent="0.2">
      <c r="A564" s="3"/>
      <c r="B564" s="6"/>
      <c r="C564" s="3"/>
      <c r="D564" s="3"/>
      <c r="E564" s="62"/>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row>
    <row r="565" spans="1:42" s="1" customFormat="1" ht="20.100000000000001" customHeight="1" x14ac:dyDescent="0.2">
      <c r="A565" s="3"/>
      <c r="B565" s="6"/>
      <c r="C565" s="42" t="s">
        <v>122</v>
      </c>
      <c r="D565" s="42"/>
      <c r="E565" s="62"/>
      <c r="F565" s="44">
        <v>0</v>
      </c>
      <c r="G565" s="45"/>
      <c r="H565" s="45"/>
      <c r="I565" s="45"/>
      <c r="J565" s="44">
        <v>0</v>
      </c>
      <c r="K565" s="44">
        <v>0</v>
      </c>
      <c r="L565" s="44">
        <v>0</v>
      </c>
      <c r="M565" s="45"/>
      <c r="N565" s="44">
        <v>0</v>
      </c>
      <c r="O565" s="45"/>
      <c r="P565" s="45"/>
      <c r="Q565" s="45"/>
      <c r="R565" s="44">
        <v>0</v>
      </c>
      <c r="S565" s="44">
        <v>0</v>
      </c>
      <c r="T565" s="44">
        <v>0</v>
      </c>
      <c r="U565" s="44">
        <v>0</v>
      </c>
      <c r="V565" s="44">
        <v>0</v>
      </c>
      <c r="W565" s="45"/>
      <c r="X565" s="44">
        <v>0</v>
      </c>
      <c r="Y565" s="44">
        <v>0</v>
      </c>
      <c r="Z565" s="44">
        <v>0</v>
      </c>
      <c r="AA565" s="44">
        <v>0</v>
      </c>
      <c r="AB565" s="44">
        <v>0</v>
      </c>
      <c r="AC565" s="44">
        <v>0</v>
      </c>
      <c r="AD565" s="44">
        <v>0</v>
      </c>
      <c r="AE565" s="45"/>
      <c r="AF565" s="44">
        <v>0</v>
      </c>
      <c r="AG565" s="45"/>
      <c r="AH565" s="45"/>
      <c r="AI565" s="45"/>
      <c r="AJ565" s="44">
        <v>0</v>
      </c>
      <c r="AK565" s="45"/>
      <c r="AL565" s="45"/>
      <c r="AM565" s="45"/>
      <c r="AN565" s="44">
        <v>0</v>
      </c>
      <c r="AO565" s="45"/>
      <c r="AP565" s="44">
        <v>0</v>
      </c>
    </row>
    <row r="566" spans="1:42" s="1" customFormat="1" ht="20.100000000000001" customHeight="1" x14ac:dyDescent="0.2">
      <c r="A566" s="3"/>
      <c r="B566" s="6"/>
      <c r="C566" s="3"/>
      <c r="D566" s="3"/>
      <c r="E566" s="62"/>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row>
    <row r="567" spans="1:42" s="1" customFormat="1" ht="20.100000000000001" customHeight="1" x14ac:dyDescent="0.25">
      <c r="A567" s="3"/>
      <c r="B567" s="49" t="s">
        <v>308</v>
      </c>
      <c r="C567" s="50"/>
      <c r="D567" s="50"/>
      <c r="E567" s="62"/>
      <c r="F567" s="51">
        <v>194</v>
      </c>
      <c r="G567" s="52"/>
      <c r="H567" s="52"/>
      <c r="I567" s="52"/>
      <c r="J567" s="51">
        <v>251</v>
      </c>
      <c r="K567" s="51">
        <v>8</v>
      </c>
      <c r="L567" s="51">
        <v>7</v>
      </c>
      <c r="M567" s="52"/>
      <c r="N567" s="51">
        <v>266</v>
      </c>
      <c r="O567" s="52"/>
      <c r="P567" s="52"/>
      <c r="Q567" s="52"/>
      <c r="R567" s="51">
        <v>1</v>
      </c>
      <c r="S567" s="51">
        <v>24</v>
      </c>
      <c r="T567" s="51">
        <v>70</v>
      </c>
      <c r="U567" s="51">
        <v>1</v>
      </c>
      <c r="V567" s="51">
        <v>3</v>
      </c>
      <c r="W567" s="52"/>
      <c r="X567" s="51">
        <v>33</v>
      </c>
      <c r="Y567" s="51">
        <v>10</v>
      </c>
      <c r="Z567" s="51">
        <v>24</v>
      </c>
      <c r="AA567" s="51">
        <v>114</v>
      </c>
      <c r="AB567" s="51">
        <v>0</v>
      </c>
      <c r="AC567" s="51">
        <v>0</v>
      </c>
      <c r="AD567" s="51">
        <v>6</v>
      </c>
      <c r="AE567" s="52"/>
      <c r="AF567" s="51">
        <v>286</v>
      </c>
      <c r="AG567" s="52"/>
      <c r="AH567" s="52"/>
      <c r="AI567" s="52"/>
      <c r="AJ567" s="51">
        <v>174</v>
      </c>
      <c r="AK567" s="52"/>
      <c r="AL567" s="52"/>
      <c r="AM567" s="52"/>
      <c r="AN567" s="51">
        <v>0</v>
      </c>
      <c r="AO567" s="52"/>
      <c r="AP567" s="51">
        <v>0</v>
      </c>
    </row>
    <row r="568" spans="1:42" ht="20.100000000000001" customHeight="1" x14ac:dyDescent="0.2">
      <c r="E568" s="6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row>
    <row r="569" spans="1:42" ht="20.100000000000001" customHeight="1" x14ac:dyDescent="0.2">
      <c r="B569" s="6" t="s">
        <v>309</v>
      </c>
      <c r="E569" s="62"/>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row>
    <row r="570" spans="1:42" ht="20.100000000000001" customHeight="1" x14ac:dyDescent="0.2">
      <c r="C570" s="3" t="s">
        <v>0</v>
      </c>
      <c r="E570" s="62"/>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row>
    <row r="571" spans="1:42" ht="20.100000000000001" customHeight="1" x14ac:dyDescent="0.2">
      <c r="D571" s="2" t="s">
        <v>98</v>
      </c>
      <c r="E571" s="62"/>
      <c r="F571" s="37">
        <v>0</v>
      </c>
      <c r="G571" s="37"/>
      <c r="H571" s="37"/>
      <c r="I571" s="37"/>
      <c r="J571" s="37">
        <v>0</v>
      </c>
      <c r="K571" s="37">
        <v>0</v>
      </c>
      <c r="L571" s="37">
        <v>0</v>
      </c>
      <c r="M571" s="37"/>
      <c r="N571" s="37">
        <v>0</v>
      </c>
      <c r="O571" s="37"/>
      <c r="P571" s="37"/>
      <c r="Q571" s="37"/>
      <c r="R571" s="37">
        <v>0</v>
      </c>
      <c r="S571" s="37">
        <v>0</v>
      </c>
      <c r="T571" s="37">
        <v>0</v>
      </c>
      <c r="U571" s="37">
        <v>0</v>
      </c>
      <c r="V571" s="37">
        <v>0</v>
      </c>
      <c r="W571" s="37"/>
      <c r="X571" s="37">
        <v>0</v>
      </c>
      <c r="Y571" s="37">
        <v>0</v>
      </c>
      <c r="Z571" s="37">
        <v>0</v>
      </c>
      <c r="AA571" s="37">
        <v>0</v>
      </c>
      <c r="AB571" s="37">
        <v>0</v>
      </c>
      <c r="AC571" s="37">
        <v>0</v>
      </c>
      <c r="AD571" s="37">
        <v>0</v>
      </c>
      <c r="AE571" s="37"/>
      <c r="AF571" s="37">
        <v>0</v>
      </c>
      <c r="AG571" s="37"/>
      <c r="AH571" s="37"/>
      <c r="AI571" s="37"/>
      <c r="AJ571" s="37">
        <v>0</v>
      </c>
      <c r="AK571" s="37"/>
      <c r="AL571" s="37"/>
      <c r="AM571" s="37"/>
      <c r="AN571" s="37">
        <v>0</v>
      </c>
      <c r="AO571" s="37"/>
      <c r="AP571" s="37">
        <v>0</v>
      </c>
    </row>
    <row r="572" spans="1:42" ht="20.100000000000001" customHeight="1" x14ac:dyDescent="0.2">
      <c r="D572" s="38" t="s">
        <v>99</v>
      </c>
      <c r="E572" s="62"/>
      <c r="F572" s="39">
        <v>0</v>
      </c>
      <c r="G572" s="40"/>
      <c r="H572" s="40"/>
      <c r="I572" s="40"/>
      <c r="J572" s="39">
        <v>0</v>
      </c>
      <c r="K572" s="39">
        <v>0</v>
      </c>
      <c r="L572" s="39">
        <v>0</v>
      </c>
      <c r="M572" s="40"/>
      <c r="N572" s="39">
        <v>0</v>
      </c>
      <c r="O572" s="40"/>
      <c r="P572" s="40"/>
      <c r="Q572" s="40"/>
      <c r="R572" s="39">
        <v>0</v>
      </c>
      <c r="S572" s="39">
        <v>0</v>
      </c>
      <c r="T572" s="39">
        <v>0</v>
      </c>
      <c r="U572" s="39">
        <v>0</v>
      </c>
      <c r="V572" s="39">
        <v>0</v>
      </c>
      <c r="W572" s="40"/>
      <c r="X572" s="39">
        <v>0</v>
      </c>
      <c r="Y572" s="39">
        <v>0</v>
      </c>
      <c r="Z572" s="39">
        <v>0</v>
      </c>
      <c r="AA572" s="39">
        <v>0</v>
      </c>
      <c r="AB572" s="39">
        <v>0</v>
      </c>
      <c r="AC572" s="39">
        <v>0</v>
      </c>
      <c r="AD572" s="39">
        <v>0</v>
      </c>
      <c r="AE572" s="40"/>
      <c r="AF572" s="39">
        <v>0</v>
      </c>
      <c r="AG572" s="40"/>
      <c r="AH572" s="40"/>
      <c r="AI572" s="40"/>
      <c r="AJ572" s="39">
        <v>0</v>
      </c>
      <c r="AK572" s="40"/>
      <c r="AL572" s="40"/>
      <c r="AM572" s="40"/>
      <c r="AN572" s="39">
        <v>0</v>
      </c>
      <c r="AO572" s="40"/>
      <c r="AP572" s="39">
        <v>0</v>
      </c>
    </row>
    <row r="573" spans="1:42" ht="20.100000000000001" customHeight="1" x14ac:dyDescent="0.2">
      <c r="E573" s="6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row>
    <row r="574" spans="1:42" s="1" customFormat="1" ht="20.100000000000001" customHeight="1" x14ac:dyDescent="0.2">
      <c r="A574" s="3"/>
      <c r="B574" s="6"/>
      <c r="C574" s="42" t="s">
        <v>122</v>
      </c>
      <c r="D574" s="42"/>
      <c r="E574" s="62"/>
      <c r="F574" s="44">
        <v>0</v>
      </c>
      <c r="G574" s="45"/>
      <c r="H574" s="45"/>
      <c r="I574" s="45"/>
      <c r="J574" s="44">
        <v>0</v>
      </c>
      <c r="K574" s="44">
        <v>0</v>
      </c>
      <c r="L574" s="44">
        <v>0</v>
      </c>
      <c r="M574" s="45"/>
      <c r="N574" s="44">
        <v>0</v>
      </c>
      <c r="O574" s="45"/>
      <c r="P574" s="45"/>
      <c r="Q574" s="45"/>
      <c r="R574" s="44">
        <v>0</v>
      </c>
      <c r="S574" s="44">
        <v>0</v>
      </c>
      <c r="T574" s="44">
        <v>0</v>
      </c>
      <c r="U574" s="44">
        <v>0</v>
      </c>
      <c r="V574" s="44">
        <v>0</v>
      </c>
      <c r="W574" s="45"/>
      <c r="X574" s="44">
        <v>0</v>
      </c>
      <c r="Y574" s="44">
        <v>0</v>
      </c>
      <c r="Z574" s="44">
        <v>0</v>
      </c>
      <c r="AA574" s="44">
        <v>0</v>
      </c>
      <c r="AB574" s="44">
        <v>0</v>
      </c>
      <c r="AC574" s="44">
        <v>0</v>
      </c>
      <c r="AD574" s="44">
        <v>0</v>
      </c>
      <c r="AE574" s="45"/>
      <c r="AF574" s="44">
        <v>0</v>
      </c>
      <c r="AG574" s="45"/>
      <c r="AH574" s="45"/>
      <c r="AI574" s="45"/>
      <c r="AJ574" s="44">
        <v>0</v>
      </c>
      <c r="AK574" s="45"/>
      <c r="AL574" s="45"/>
      <c r="AM574" s="45"/>
      <c r="AN574" s="44">
        <v>0</v>
      </c>
      <c r="AO574" s="45"/>
      <c r="AP574" s="44">
        <v>0</v>
      </c>
    </row>
    <row r="575" spans="1:42" ht="20.100000000000001" customHeight="1" x14ac:dyDescent="0.2">
      <c r="E575" s="6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row>
    <row r="576" spans="1:42" ht="20.100000000000001" customHeight="1" x14ac:dyDescent="0.2">
      <c r="C576" s="3" t="s">
        <v>172</v>
      </c>
      <c r="E576" s="62"/>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row>
    <row r="577" spans="1:42" ht="20.100000000000001" customHeight="1" x14ac:dyDescent="0.2">
      <c r="D577" s="2" t="s">
        <v>98</v>
      </c>
      <c r="E577" s="62"/>
      <c r="F577" s="37">
        <v>97</v>
      </c>
      <c r="G577" s="37"/>
      <c r="H577" s="37"/>
      <c r="I577" s="37"/>
      <c r="J577" s="37">
        <v>146</v>
      </c>
      <c r="K577" s="37">
        <v>2</v>
      </c>
      <c r="L577" s="37">
        <v>2</v>
      </c>
      <c r="M577" s="37"/>
      <c r="N577" s="37">
        <v>150</v>
      </c>
      <c r="O577" s="37"/>
      <c r="P577" s="37"/>
      <c r="Q577" s="37"/>
      <c r="R577" s="37">
        <v>0</v>
      </c>
      <c r="S577" s="37">
        <v>0</v>
      </c>
      <c r="T577" s="37">
        <v>39</v>
      </c>
      <c r="U577" s="37">
        <v>0</v>
      </c>
      <c r="V577" s="37">
        <v>9</v>
      </c>
      <c r="W577" s="37"/>
      <c r="X577" s="37">
        <v>30</v>
      </c>
      <c r="Y577" s="37">
        <v>1</v>
      </c>
      <c r="Z577" s="37">
        <v>5</v>
      </c>
      <c r="AA577" s="37">
        <v>56</v>
      </c>
      <c r="AB577" s="37">
        <v>0</v>
      </c>
      <c r="AC577" s="37">
        <v>0</v>
      </c>
      <c r="AD577" s="37">
        <v>9</v>
      </c>
      <c r="AE577" s="37"/>
      <c r="AF577" s="37">
        <v>149</v>
      </c>
      <c r="AG577" s="37"/>
      <c r="AH577" s="37"/>
      <c r="AI577" s="37"/>
      <c r="AJ577" s="37">
        <v>98</v>
      </c>
      <c r="AK577" s="37"/>
      <c r="AL577" s="37"/>
      <c r="AM577" s="37"/>
      <c r="AN577" s="37">
        <v>0</v>
      </c>
      <c r="AO577" s="37"/>
      <c r="AP577" s="37">
        <v>0</v>
      </c>
    </row>
    <row r="578" spans="1:42" ht="20.100000000000001" customHeight="1" x14ac:dyDescent="0.2">
      <c r="D578" s="38" t="s">
        <v>99</v>
      </c>
      <c r="E578" s="62"/>
      <c r="F578" s="39">
        <v>118</v>
      </c>
      <c r="G578" s="40"/>
      <c r="H578" s="40"/>
      <c r="I578" s="40"/>
      <c r="J578" s="39">
        <v>150</v>
      </c>
      <c r="K578" s="39">
        <v>6</v>
      </c>
      <c r="L578" s="39">
        <v>1</v>
      </c>
      <c r="M578" s="40"/>
      <c r="N578" s="39">
        <v>157</v>
      </c>
      <c r="O578" s="40"/>
      <c r="P578" s="40"/>
      <c r="Q578" s="40"/>
      <c r="R578" s="39">
        <v>0</v>
      </c>
      <c r="S578" s="39">
        <v>9</v>
      </c>
      <c r="T578" s="39">
        <v>20</v>
      </c>
      <c r="U578" s="39">
        <v>7</v>
      </c>
      <c r="V578" s="39">
        <v>22</v>
      </c>
      <c r="W578" s="40"/>
      <c r="X578" s="39">
        <v>37</v>
      </c>
      <c r="Y578" s="39">
        <v>0</v>
      </c>
      <c r="Z578" s="39">
        <v>6</v>
      </c>
      <c r="AA578" s="39">
        <v>65</v>
      </c>
      <c r="AB578" s="39">
        <v>0</v>
      </c>
      <c r="AC578" s="39">
        <v>0</v>
      </c>
      <c r="AD578" s="39">
        <v>12</v>
      </c>
      <c r="AE578" s="40"/>
      <c r="AF578" s="39">
        <v>178</v>
      </c>
      <c r="AG578" s="40"/>
      <c r="AH578" s="40"/>
      <c r="AI578" s="40"/>
      <c r="AJ578" s="39">
        <v>97</v>
      </c>
      <c r="AK578" s="40"/>
      <c r="AL578" s="40"/>
      <c r="AM578" s="40"/>
      <c r="AN578" s="39">
        <v>0</v>
      </c>
      <c r="AO578" s="40"/>
      <c r="AP578" s="39">
        <v>0</v>
      </c>
    </row>
    <row r="579" spans="1:42" ht="20.100000000000001" customHeight="1" x14ac:dyDescent="0.2">
      <c r="D579" s="2" t="s">
        <v>113</v>
      </c>
      <c r="E579" s="62"/>
      <c r="F579" s="37">
        <v>27</v>
      </c>
      <c r="G579" s="37"/>
      <c r="H579" s="37"/>
      <c r="I579" s="37"/>
      <c r="J579" s="37">
        <v>49</v>
      </c>
      <c r="K579" s="37">
        <v>1</v>
      </c>
      <c r="L579" s="37">
        <v>0</v>
      </c>
      <c r="M579" s="37"/>
      <c r="N579" s="37">
        <v>50</v>
      </c>
      <c r="O579" s="37"/>
      <c r="P579" s="37"/>
      <c r="Q579" s="37"/>
      <c r="R579" s="37">
        <v>0</v>
      </c>
      <c r="S579" s="37">
        <v>3</v>
      </c>
      <c r="T579" s="37">
        <v>14</v>
      </c>
      <c r="U579" s="37">
        <v>4</v>
      </c>
      <c r="V579" s="37">
        <v>1</v>
      </c>
      <c r="W579" s="37"/>
      <c r="X579" s="37">
        <v>9</v>
      </c>
      <c r="Y579" s="37">
        <v>0</v>
      </c>
      <c r="Z579" s="37">
        <v>1</v>
      </c>
      <c r="AA579" s="37">
        <v>20</v>
      </c>
      <c r="AB579" s="37">
        <v>0</v>
      </c>
      <c r="AC579" s="37">
        <v>0</v>
      </c>
      <c r="AD579" s="37">
        <v>0</v>
      </c>
      <c r="AE579" s="37"/>
      <c r="AF579" s="37">
        <v>52</v>
      </c>
      <c r="AG579" s="37"/>
      <c r="AH579" s="37"/>
      <c r="AI579" s="37"/>
      <c r="AJ579" s="37">
        <v>25</v>
      </c>
      <c r="AK579" s="37"/>
      <c r="AL579" s="37"/>
      <c r="AM579" s="37"/>
      <c r="AN579" s="37">
        <v>0</v>
      </c>
      <c r="AO579" s="37"/>
      <c r="AP579" s="37">
        <v>0</v>
      </c>
    </row>
    <row r="580" spans="1:42" ht="20.100000000000001" customHeight="1" x14ac:dyDescent="0.2">
      <c r="D580" s="38" t="s">
        <v>101</v>
      </c>
      <c r="E580" s="62"/>
      <c r="F580" s="39">
        <v>26</v>
      </c>
      <c r="G580" s="40"/>
      <c r="H580" s="40"/>
      <c r="I580" s="40"/>
      <c r="J580" s="39">
        <v>48</v>
      </c>
      <c r="K580" s="39">
        <v>4</v>
      </c>
      <c r="L580" s="39">
        <v>1</v>
      </c>
      <c r="M580" s="40"/>
      <c r="N580" s="39">
        <v>53</v>
      </c>
      <c r="O580" s="40"/>
      <c r="P580" s="40"/>
      <c r="Q580" s="40"/>
      <c r="R580" s="39">
        <v>0</v>
      </c>
      <c r="S580" s="39">
        <v>1</v>
      </c>
      <c r="T580" s="39">
        <v>12</v>
      </c>
      <c r="U580" s="39">
        <v>0</v>
      </c>
      <c r="V580" s="39">
        <v>2</v>
      </c>
      <c r="W580" s="40"/>
      <c r="X580" s="39">
        <v>7</v>
      </c>
      <c r="Y580" s="39">
        <v>7</v>
      </c>
      <c r="Z580" s="39">
        <v>2</v>
      </c>
      <c r="AA580" s="39">
        <v>10</v>
      </c>
      <c r="AB580" s="39">
        <v>0</v>
      </c>
      <c r="AC580" s="39">
        <v>0</v>
      </c>
      <c r="AD580" s="39">
        <v>3</v>
      </c>
      <c r="AE580" s="40"/>
      <c r="AF580" s="39">
        <v>44</v>
      </c>
      <c r="AG580" s="40"/>
      <c r="AH580" s="40"/>
      <c r="AI580" s="40"/>
      <c r="AJ580" s="39">
        <v>35</v>
      </c>
      <c r="AK580" s="40"/>
      <c r="AL580" s="40"/>
      <c r="AM580" s="40"/>
      <c r="AN580" s="39">
        <v>0</v>
      </c>
      <c r="AO580" s="40"/>
      <c r="AP580" s="39">
        <v>0</v>
      </c>
    </row>
    <row r="581" spans="1:42" ht="20.100000000000001" customHeight="1" x14ac:dyDescent="0.2">
      <c r="D581" s="2" t="s">
        <v>115</v>
      </c>
      <c r="E581" s="62"/>
      <c r="F581" s="37">
        <v>94</v>
      </c>
      <c r="G581" s="37"/>
      <c r="H581" s="37"/>
      <c r="I581" s="37"/>
      <c r="J581" s="37">
        <v>142</v>
      </c>
      <c r="K581" s="37">
        <v>2</v>
      </c>
      <c r="L581" s="37">
        <v>1</v>
      </c>
      <c r="M581" s="37"/>
      <c r="N581" s="37">
        <v>145</v>
      </c>
      <c r="O581" s="37"/>
      <c r="P581" s="37"/>
      <c r="Q581" s="37"/>
      <c r="R581" s="37">
        <v>0</v>
      </c>
      <c r="S581" s="37">
        <v>7</v>
      </c>
      <c r="T581" s="37">
        <v>14</v>
      </c>
      <c r="U581" s="37">
        <v>11</v>
      </c>
      <c r="V581" s="37">
        <v>6</v>
      </c>
      <c r="W581" s="37"/>
      <c r="X581" s="37">
        <v>42</v>
      </c>
      <c r="Y581" s="37">
        <v>0</v>
      </c>
      <c r="Z581" s="37">
        <v>3</v>
      </c>
      <c r="AA581" s="37">
        <v>64</v>
      </c>
      <c r="AB581" s="37">
        <v>0</v>
      </c>
      <c r="AC581" s="37">
        <v>0</v>
      </c>
      <c r="AD581" s="37">
        <v>18</v>
      </c>
      <c r="AE581" s="37"/>
      <c r="AF581" s="37">
        <v>165</v>
      </c>
      <c r="AG581" s="37"/>
      <c r="AH581" s="37"/>
      <c r="AI581" s="37"/>
      <c r="AJ581" s="37">
        <v>74</v>
      </c>
      <c r="AK581" s="37"/>
      <c r="AL581" s="37"/>
      <c r="AM581" s="37"/>
      <c r="AN581" s="37">
        <v>0</v>
      </c>
      <c r="AO581" s="37"/>
      <c r="AP581" s="37">
        <v>0</v>
      </c>
    </row>
    <row r="582" spans="1:42" ht="20.100000000000001" customHeight="1" x14ac:dyDescent="0.2">
      <c r="D582" s="38" t="s">
        <v>116</v>
      </c>
      <c r="E582" s="62"/>
      <c r="F582" s="39">
        <v>74</v>
      </c>
      <c r="G582" s="40"/>
      <c r="H582" s="40"/>
      <c r="I582" s="40"/>
      <c r="J582" s="39">
        <v>145</v>
      </c>
      <c r="K582" s="39">
        <v>1</v>
      </c>
      <c r="L582" s="39">
        <v>0</v>
      </c>
      <c r="M582" s="40"/>
      <c r="N582" s="39">
        <v>146</v>
      </c>
      <c r="O582" s="40"/>
      <c r="P582" s="40"/>
      <c r="Q582" s="40"/>
      <c r="R582" s="39">
        <v>0</v>
      </c>
      <c r="S582" s="39">
        <v>3</v>
      </c>
      <c r="T582" s="39">
        <v>50</v>
      </c>
      <c r="U582" s="39">
        <v>0</v>
      </c>
      <c r="V582" s="39">
        <v>4</v>
      </c>
      <c r="W582" s="40"/>
      <c r="X582" s="39">
        <v>18</v>
      </c>
      <c r="Y582" s="39">
        <v>0</v>
      </c>
      <c r="Z582" s="39">
        <v>3</v>
      </c>
      <c r="AA582" s="39">
        <v>65</v>
      </c>
      <c r="AB582" s="39">
        <v>0</v>
      </c>
      <c r="AC582" s="39">
        <v>0</v>
      </c>
      <c r="AD582" s="39">
        <v>3</v>
      </c>
      <c r="AE582" s="40"/>
      <c r="AF582" s="39">
        <v>146</v>
      </c>
      <c r="AG582" s="40"/>
      <c r="AH582" s="40"/>
      <c r="AI582" s="40"/>
      <c r="AJ582" s="39">
        <v>74</v>
      </c>
      <c r="AK582" s="40"/>
      <c r="AL582" s="40"/>
      <c r="AM582" s="40"/>
      <c r="AN582" s="39">
        <v>0</v>
      </c>
      <c r="AO582" s="40"/>
      <c r="AP582" s="39">
        <v>0</v>
      </c>
    </row>
    <row r="583" spans="1:42" ht="20.100000000000001" customHeight="1" x14ac:dyDescent="0.2">
      <c r="D583" s="2" t="s">
        <v>117</v>
      </c>
      <c r="E583" s="62"/>
      <c r="F583" s="37">
        <v>79</v>
      </c>
      <c r="G583" s="37"/>
      <c r="H583" s="37"/>
      <c r="I583" s="37"/>
      <c r="J583" s="37">
        <v>143</v>
      </c>
      <c r="K583" s="37">
        <v>3</v>
      </c>
      <c r="L583" s="37">
        <v>0</v>
      </c>
      <c r="M583" s="37"/>
      <c r="N583" s="37">
        <v>146</v>
      </c>
      <c r="O583" s="37"/>
      <c r="P583" s="37"/>
      <c r="Q583" s="37"/>
      <c r="R583" s="37">
        <v>0</v>
      </c>
      <c r="S583" s="37">
        <v>4</v>
      </c>
      <c r="T583" s="37">
        <v>19</v>
      </c>
      <c r="U583" s="37">
        <v>2</v>
      </c>
      <c r="V583" s="37">
        <v>23</v>
      </c>
      <c r="W583" s="37"/>
      <c r="X583" s="37">
        <v>27</v>
      </c>
      <c r="Y583" s="37">
        <v>0</v>
      </c>
      <c r="Z583" s="37">
        <v>4</v>
      </c>
      <c r="AA583" s="37">
        <v>60</v>
      </c>
      <c r="AB583" s="37">
        <v>0</v>
      </c>
      <c r="AC583" s="37">
        <v>1</v>
      </c>
      <c r="AD583" s="37">
        <v>8</v>
      </c>
      <c r="AE583" s="37"/>
      <c r="AF583" s="37">
        <v>148</v>
      </c>
      <c r="AG583" s="37"/>
      <c r="AH583" s="37"/>
      <c r="AI583" s="37"/>
      <c r="AJ583" s="37">
        <v>77</v>
      </c>
      <c r="AK583" s="37"/>
      <c r="AL583" s="37"/>
      <c r="AM583" s="37"/>
      <c r="AN583" s="37">
        <v>0</v>
      </c>
      <c r="AO583" s="37"/>
      <c r="AP583" s="37">
        <v>0</v>
      </c>
    </row>
    <row r="584" spans="1:42" ht="20.100000000000001" customHeight="1" x14ac:dyDescent="0.2">
      <c r="E584" s="6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row>
    <row r="585" spans="1:42" s="1" customFormat="1" ht="20.100000000000001" customHeight="1" x14ac:dyDescent="0.2">
      <c r="A585" s="3"/>
      <c r="B585" s="6"/>
      <c r="C585" s="42" t="s">
        <v>180</v>
      </c>
      <c r="D585" s="42"/>
      <c r="E585" s="62"/>
      <c r="F585" s="44">
        <v>515</v>
      </c>
      <c r="G585" s="45"/>
      <c r="H585" s="45"/>
      <c r="I585" s="45"/>
      <c r="J585" s="44">
        <v>823</v>
      </c>
      <c r="K585" s="44">
        <v>19</v>
      </c>
      <c r="L585" s="44">
        <v>5</v>
      </c>
      <c r="M585" s="45"/>
      <c r="N585" s="44">
        <v>847</v>
      </c>
      <c r="O585" s="45"/>
      <c r="P585" s="45"/>
      <c r="Q585" s="45"/>
      <c r="R585" s="44">
        <v>0</v>
      </c>
      <c r="S585" s="44">
        <v>27</v>
      </c>
      <c r="T585" s="44">
        <v>168</v>
      </c>
      <c r="U585" s="44">
        <v>24</v>
      </c>
      <c r="V585" s="44">
        <v>67</v>
      </c>
      <c r="W585" s="45"/>
      <c r="X585" s="44">
        <v>170</v>
      </c>
      <c r="Y585" s="44">
        <v>8</v>
      </c>
      <c r="Z585" s="44">
        <v>24</v>
      </c>
      <c r="AA585" s="44">
        <v>340</v>
      </c>
      <c r="AB585" s="44">
        <v>0</v>
      </c>
      <c r="AC585" s="44">
        <v>1</v>
      </c>
      <c r="AD585" s="44">
        <v>53</v>
      </c>
      <c r="AE585" s="45"/>
      <c r="AF585" s="44">
        <v>882</v>
      </c>
      <c r="AG585" s="45"/>
      <c r="AH585" s="45"/>
      <c r="AI585" s="45"/>
      <c r="AJ585" s="44">
        <v>480</v>
      </c>
      <c r="AK585" s="45"/>
      <c r="AL585" s="45"/>
      <c r="AM585" s="45"/>
      <c r="AN585" s="44">
        <v>0</v>
      </c>
      <c r="AO585" s="45"/>
      <c r="AP585" s="44">
        <v>0</v>
      </c>
    </row>
    <row r="586" spans="1:42" s="1" customFormat="1" ht="20.100000000000001" customHeight="1" x14ac:dyDescent="0.2">
      <c r="A586" s="3"/>
      <c r="B586" s="6"/>
      <c r="C586" s="3"/>
      <c r="D586" s="3"/>
      <c r="E586" s="62"/>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row>
    <row r="587" spans="1:42" s="1" customFormat="1" ht="20.100000000000001" customHeight="1" x14ac:dyDescent="0.25">
      <c r="A587" s="3"/>
      <c r="B587" s="49" t="s">
        <v>310</v>
      </c>
      <c r="C587" s="50"/>
      <c r="D587" s="50"/>
      <c r="E587" s="62"/>
      <c r="F587" s="51">
        <v>515</v>
      </c>
      <c r="G587" s="52"/>
      <c r="H587" s="52"/>
      <c r="I587" s="52"/>
      <c r="J587" s="51">
        <v>823</v>
      </c>
      <c r="K587" s="51">
        <v>19</v>
      </c>
      <c r="L587" s="51">
        <v>5</v>
      </c>
      <c r="M587" s="52"/>
      <c r="N587" s="51">
        <v>847</v>
      </c>
      <c r="O587" s="52"/>
      <c r="P587" s="52"/>
      <c r="Q587" s="52"/>
      <c r="R587" s="51">
        <v>0</v>
      </c>
      <c r="S587" s="51">
        <v>27</v>
      </c>
      <c r="T587" s="51">
        <v>168</v>
      </c>
      <c r="U587" s="51">
        <v>24</v>
      </c>
      <c r="V587" s="51">
        <v>67</v>
      </c>
      <c r="W587" s="52"/>
      <c r="X587" s="51">
        <v>170</v>
      </c>
      <c r="Y587" s="51">
        <v>8</v>
      </c>
      <c r="Z587" s="51">
        <v>24</v>
      </c>
      <c r="AA587" s="51">
        <v>340</v>
      </c>
      <c r="AB587" s="51">
        <v>0</v>
      </c>
      <c r="AC587" s="51">
        <v>1</v>
      </c>
      <c r="AD587" s="51">
        <v>53</v>
      </c>
      <c r="AE587" s="52"/>
      <c r="AF587" s="51">
        <v>882</v>
      </c>
      <c r="AG587" s="52"/>
      <c r="AH587" s="52"/>
      <c r="AI587" s="52"/>
      <c r="AJ587" s="51">
        <v>480</v>
      </c>
      <c r="AK587" s="52"/>
      <c r="AL587" s="52"/>
      <c r="AM587" s="52"/>
      <c r="AN587" s="51">
        <v>0</v>
      </c>
      <c r="AO587" s="52"/>
      <c r="AP587" s="51">
        <v>0</v>
      </c>
    </row>
    <row r="588" spans="1:42" ht="20.100000000000001" customHeight="1" x14ac:dyDescent="0.2">
      <c r="E588" s="6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row>
    <row r="589" spans="1:42" ht="20.100000000000001" customHeight="1" x14ac:dyDescent="0.2">
      <c r="B589" s="6" t="s">
        <v>311</v>
      </c>
      <c r="E589" s="62"/>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row>
    <row r="590" spans="1:42" ht="20.100000000000001" customHeight="1" x14ac:dyDescent="0.2">
      <c r="C590" s="3" t="s">
        <v>172</v>
      </c>
      <c r="E590" s="62"/>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row>
    <row r="591" spans="1:42" ht="20.100000000000001" customHeight="1" x14ac:dyDescent="0.2">
      <c r="D591" s="2" t="s">
        <v>124</v>
      </c>
      <c r="E591" s="62"/>
      <c r="F591" s="37">
        <v>43</v>
      </c>
      <c r="G591" s="37"/>
      <c r="H591" s="37"/>
      <c r="I591" s="37"/>
      <c r="J591" s="37">
        <v>43</v>
      </c>
      <c r="K591" s="37">
        <v>1</v>
      </c>
      <c r="L591" s="37">
        <v>0</v>
      </c>
      <c r="M591" s="37"/>
      <c r="N591" s="37">
        <v>44</v>
      </c>
      <c r="O591" s="37"/>
      <c r="P591" s="37"/>
      <c r="Q591" s="37"/>
      <c r="R591" s="37">
        <v>0</v>
      </c>
      <c r="S591" s="37">
        <v>2</v>
      </c>
      <c r="T591" s="37">
        <v>11</v>
      </c>
      <c r="U591" s="37">
        <v>3</v>
      </c>
      <c r="V591" s="37">
        <v>6</v>
      </c>
      <c r="W591" s="37"/>
      <c r="X591" s="37">
        <v>9</v>
      </c>
      <c r="Y591" s="37">
        <v>0</v>
      </c>
      <c r="Z591" s="37">
        <v>3</v>
      </c>
      <c r="AA591" s="37">
        <v>14</v>
      </c>
      <c r="AB591" s="37">
        <v>0</v>
      </c>
      <c r="AC591" s="37">
        <v>0</v>
      </c>
      <c r="AD591" s="37">
        <v>2</v>
      </c>
      <c r="AE591" s="37"/>
      <c r="AF591" s="37">
        <v>50</v>
      </c>
      <c r="AG591" s="37"/>
      <c r="AH591" s="37"/>
      <c r="AI591" s="37"/>
      <c r="AJ591" s="37">
        <v>37</v>
      </c>
      <c r="AK591" s="37"/>
      <c r="AL591" s="37"/>
      <c r="AM591" s="37"/>
      <c r="AN591" s="37">
        <v>0</v>
      </c>
      <c r="AO591" s="37"/>
      <c r="AP591" s="37">
        <v>0</v>
      </c>
    </row>
    <row r="592" spans="1:42" ht="20.100000000000001" customHeight="1" x14ac:dyDescent="0.2">
      <c r="D592" s="38" t="s">
        <v>173</v>
      </c>
      <c r="E592" s="62"/>
      <c r="F592" s="39">
        <v>63</v>
      </c>
      <c r="G592" s="40"/>
      <c r="H592" s="40"/>
      <c r="I592" s="40"/>
      <c r="J592" s="39">
        <v>165</v>
      </c>
      <c r="K592" s="39">
        <v>3</v>
      </c>
      <c r="L592" s="39">
        <v>1</v>
      </c>
      <c r="M592" s="40"/>
      <c r="N592" s="39">
        <v>169</v>
      </c>
      <c r="O592" s="40"/>
      <c r="P592" s="40"/>
      <c r="Q592" s="40"/>
      <c r="R592" s="39">
        <v>0</v>
      </c>
      <c r="S592" s="39">
        <v>3</v>
      </c>
      <c r="T592" s="39">
        <v>62</v>
      </c>
      <c r="U592" s="39">
        <v>1</v>
      </c>
      <c r="V592" s="39">
        <v>0</v>
      </c>
      <c r="W592" s="40"/>
      <c r="X592" s="39">
        <v>25</v>
      </c>
      <c r="Y592" s="39">
        <v>0</v>
      </c>
      <c r="Z592" s="39">
        <v>5</v>
      </c>
      <c r="AA592" s="39">
        <v>53</v>
      </c>
      <c r="AB592" s="39">
        <v>0</v>
      </c>
      <c r="AC592" s="39">
        <v>0</v>
      </c>
      <c r="AD592" s="39">
        <v>8</v>
      </c>
      <c r="AE592" s="40"/>
      <c r="AF592" s="39">
        <v>157</v>
      </c>
      <c r="AG592" s="40"/>
      <c r="AH592" s="40"/>
      <c r="AI592" s="40"/>
      <c r="AJ592" s="39">
        <v>75</v>
      </c>
      <c r="AK592" s="40"/>
      <c r="AL592" s="40"/>
      <c r="AM592" s="40"/>
      <c r="AN592" s="39">
        <v>0</v>
      </c>
      <c r="AO592" s="40"/>
      <c r="AP592" s="39">
        <v>0</v>
      </c>
    </row>
    <row r="593" spans="1:42" ht="20.100000000000001" customHeight="1" x14ac:dyDescent="0.2">
      <c r="D593" s="2" t="s">
        <v>100</v>
      </c>
      <c r="E593" s="62"/>
      <c r="F593" s="37">
        <v>65</v>
      </c>
      <c r="G593" s="37"/>
      <c r="H593" s="37"/>
      <c r="I593" s="37"/>
      <c r="J593" s="37">
        <v>161</v>
      </c>
      <c r="K593" s="37">
        <v>1</v>
      </c>
      <c r="L593" s="37">
        <v>0</v>
      </c>
      <c r="M593" s="37"/>
      <c r="N593" s="37">
        <v>162</v>
      </c>
      <c r="O593" s="37"/>
      <c r="P593" s="37"/>
      <c r="Q593" s="37"/>
      <c r="R593" s="37">
        <v>0</v>
      </c>
      <c r="S593" s="37">
        <v>4</v>
      </c>
      <c r="T593" s="37">
        <v>31</v>
      </c>
      <c r="U593" s="37">
        <v>2</v>
      </c>
      <c r="V593" s="37">
        <v>5</v>
      </c>
      <c r="W593" s="37"/>
      <c r="X593" s="37">
        <v>13</v>
      </c>
      <c r="Y593" s="37">
        <v>0</v>
      </c>
      <c r="Z593" s="37">
        <v>5</v>
      </c>
      <c r="AA593" s="37">
        <v>63</v>
      </c>
      <c r="AB593" s="37">
        <v>0</v>
      </c>
      <c r="AC593" s="37">
        <v>0</v>
      </c>
      <c r="AD593" s="37">
        <v>7</v>
      </c>
      <c r="AE593" s="37"/>
      <c r="AF593" s="37">
        <v>130</v>
      </c>
      <c r="AG593" s="37"/>
      <c r="AH593" s="37"/>
      <c r="AI593" s="37"/>
      <c r="AJ593" s="37">
        <v>97</v>
      </c>
      <c r="AK593" s="37"/>
      <c r="AL593" s="37"/>
      <c r="AM593" s="37"/>
      <c r="AN593" s="37">
        <v>0</v>
      </c>
      <c r="AO593" s="37"/>
      <c r="AP593" s="37">
        <v>0</v>
      </c>
    </row>
    <row r="594" spans="1:42" ht="20.100000000000001" customHeight="1" x14ac:dyDescent="0.2">
      <c r="D594" s="38" t="s">
        <v>174</v>
      </c>
      <c r="E594" s="62"/>
      <c r="F594" s="39">
        <v>14</v>
      </c>
      <c r="G594" s="40"/>
      <c r="H594" s="40"/>
      <c r="I594" s="40"/>
      <c r="J594" s="39">
        <v>164</v>
      </c>
      <c r="K594" s="39">
        <v>3</v>
      </c>
      <c r="L594" s="39">
        <v>0</v>
      </c>
      <c r="M594" s="40"/>
      <c r="N594" s="39">
        <v>167</v>
      </c>
      <c r="O594" s="40"/>
      <c r="P594" s="40"/>
      <c r="Q594" s="40"/>
      <c r="R594" s="39">
        <v>0</v>
      </c>
      <c r="S594" s="39">
        <v>4</v>
      </c>
      <c r="T594" s="39">
        <v>89</v>
      </c>
      <c r="U594" s="39">
        <v>0</v>
      </c>
      <c r="V594" s="39">
        <v>0</v>
      </c>
      <c r="W594" s="40"/>
      <c r="X594" s="39">
        <v>2</v>
      </c>
      <c r="Y594" s="39">
        <v>0</v>
      </c>
      <c r="Z594" s="39">
        <v>0</v>
      </c>
      <c r="AA594" s="39">
        <v>11</v>
      </c>
      <c r="AB594" s="39">
        <v>0</v>
      </c>
      <c r="AC594" s="39">
        <v>0</v>
      </c>
      <c r="AD594" s="39">
        <v>3</v>
      </c>
      <c r="AE594" s="40"/>
      <c r="AF594" s="39">
        <v>109</v>
      </c>
      <c r="AG594" s="40"/>
      <c r="AH594" s="40"/>
      <c r="AI594" s="40"/>
      <c r="AJ594" s="39">
        <v>72</v>
      </c>
      <c r="AK594" s="40"/>
      <c r="AL594" s="40"/>
      <c r="AM594" s="40"/>
      <c r="AN594" s="39">
        <v>0</v>
      </c>
      <c r="AO594" s="40"/>
      <c r="AP594" s="39">
        <v>0</v>
      </c>
    </row>
    <row r="595" spans="1:42" ht="20.100000000000001" customHeight="1" x14ac:dyDescent="0.2">
      <c r="D595" s="2" t="s">
        <v>102</v>
      </c>
      <c r="E595" s="62"/>
      <c r="F595" s="37">
        <v>12</v>
      </c>
      <c r="G595" s="37"/>
      <c r="H595" s="37"/>
      <c r="I595" s="37"/>
      <c r="J595" s="37">
        <v>23</v>
      </c>
      <c r="K595" s="37">
        <v>1</v>
      </c>
      <c r="L595" s="37">
        <v>0</v>
      </c>
      <c r="M595" s="37"/>
      <c r="N595" s="37">
        <v>24</v>
      </c>
      <c r="O595" s="37"/>
      <c r="P595" s="37"/>
      <c r="Q595" s="37"/>
      <c r="R595" s="37">
        <v>0</v>
      </c>
      <c r="S595" s="37">
        <v>1</v>
      </c>
      <c r="T595" s="37">
        <v>7</v>
      </c>
      <c r="U595" s="37">
        <v>1</v>
      </c>
      <c r="V595" s="37">
        <v>0</v>
      </c>
      <c r="W595" s="37"/>
      <c r="X595" s="37">
        <v>4</v>
      </c>
      <c r="Y595" s="37">
        <v>0</v>
      </c>
      <c r="Z595" s="37">
        <v>6</v>
      </c>
      <c r="AA595" s="37">
        <v>4</v>
      </c>
      <c r="AB595" s="37">
        <v>0</v>
      </c>
      <c r="AC595" s="37">
        <v>0</v>
      </c>
      <c r="AD595" s="37">
        <v>1</v>
      </c>
      <c r="AE595" s="37"/>
      <c r="AF595" s="37">
        <v>24</v>
      </c>
      <c r="AG595" s="37"/>
      <c r="AH595" s="37"/>
      <c r="AI595" s="37"/>
      <c r="AJ595" s="37">
        <v>12</v>
      </c>
      <c r="AK595" s="37"/>
      <c r="AL595" s="37"/>
      <c r="AM595" s="37"/>
      <c r="AN595" s="37">
        <v>0</v>
      </c>
      <c r="AO595" s="37"/>
      <c r="AP595" s="37">
        <v>0</v>
      </c>
    </row>
    <row r="596" spans="1:42" ht="20.100000000000001" customHeight="1" x14ac:dyDescent="0.2">
      <c r="D596" s="38" t="s">
        <v>103</v>
      </c>
      <c r="E596" s="62"/>
      <c r="F596" s="39">
        <v>68</v>
      </c>
      <c r="G596" s="40"/>
      <c r="H596" s="40"/>
      <c r="I596" s="40"/>
      <c r="J596" s="39">
        <v>159</v>
      </c>
      <c r="K596" s="39">
        <v>2</v>
      </c>
      <c r="L596" s="39">
        <v>0</v>
      </c>
      <c r="M596" s="40"/>
      <c r="N596" s="39">
        <v>161</v>
      </c>
      <c r="O596" s="40"/>
      <c r="P596" s="40"/>
      <c r="Q596" s="40"/>
      <c r="R596" s="39">
        <v>0</v>
      </c>
      <c r="S596" s="39">
        <v>12</v>
      </c>
      <c r="T596" s="39">
        <v>78</v>
      </c>
      <c r="U596" s="39">
        <v>0</v>
      </c>
      <c r="V596" s="39">
        <v>6</v>
      </c>
      <c r="W596" s="40"/>
      <c r="X596" s="39">
        <v>17</v>
      </c>
      <c r="Y596" s="39">
        <v>0</v>
      </c>
      <c r="Z596" s="39">
        <v>3</v>
      </c>
      <c r="AA596" s="39">
        <v>75</v>
      </c>
      <c r="AB596" s="39">
        <v>0</v>
      </c>
      <c r="AC596" s="39">
        <v>0</v>
      </c>
      <c r="AD596" s="39">
        <v>1</v>
      </c>
      <c r="AE596" s="40"/>
      <c r="AF596" s="39">
        <v>192</v>
      </c>
      <c r="AG596" s="40"/>
      <c r="AH596" s="40"/>
      <c r="AI596" s="40"/>
      <c r="AJ596" s="39">
        <v>37</v>
      </c>
      <c r="AK596" s="40"/>
      <c r="AL596" s="40"/>
      <c r="AM596" s="40"/>
      <c r="AN596" s="39">
        <v>0</v>
      </c>
      <c r="AO596" s="40"/>
      <c r="AP596" s="39">
        <v>0</v>
      </c>
    </row>
    <row r="597" spans="1:42" ht="20.100000000000001" customHeight="1" x14ac:dyDescent="0.2">
      <c r="B597" s="5"/>
      <c r="D597" s="2" t="s">
        <v>104</v>
      </c>
      <c r="E597" s="62"/>
      <c r="F597" s="37">
        <v>46</v>
      </c>
      <c r="G597" s="37"/>
      <c r="H597" s="37"/>
      <c r="I597" s="37"/>
      <c r="J597" s="37">
        <v>45</v>
      </c>
      <c r="K597" s="37">
        <v>0</v>
      </c>
      <c r="L597" s="37">
        <v>0</v>
      </c>
      <c r="M597" s="37"/>
      <c r="N597" s="37">
        <v>45</v>
      </c>
      <c r="O597" s="37"/>
      <c r="P597" s="37"/>
      <c r="Q597" s="37"/>
      <c r="R597" s="37">
        <v>0</v>
      </c>
      <c r="S597" s="37">
        <v>4</v>
      </c>
      <c r="T597" s="37">
        <v>17</v>
      </c>
      <c r="U597" s="37">
        <v>1</v>
      </c>
      <c r="V597" s="37">
        <v>3</v>
      </c>
      <c r="W597" s="37"/>
      <c r="X597" s="37">
        <v>8</v>
      </c>
      <c r="Y597" s="37">
        <v>0</v>
      </c>
      <c r="Z597" s="37">
        <v>5</v>
      </c>
      <c r="AA597" s="37">
        <v>7</v>
      </c>
      <c r="AB597" s="37">
        <v>0</v>
      </c>
      <c r="AC597" s="37">
        <v>0</v>
      </c>
      <c r="AD597" s="37">
        <v>2</v>
      </c>
      <c r="AE597" s="37"/>
      <c r="AF597" s="37">
        <v>47</v>
      </c>
      <c r="AG597" s="37"/>
      <c r="AH597" s="37"/>
      <c r="AI597" s="37"/>
      <c r="AJ597" s="37">
        <v>44</v>
      </c>
      <c r="AK597" s="37"/>
      <c r="AL597" s="37"/>
      <c r="AM597" s="37"/>
      <c r="AN597" s="37">
        <v>0</v>
      </c>
      <c r="AO597" s="37"/>
      <c r="AP597" s="37">
        <v>0</v>
      </c>
    </row>
    <row r="598" spans="1:42" ht="20.100000000000001" customHeight="1" x14ac:dyDescent="0.2">
      <c r="B598" s="5"/>
      <c r="D598" s="38" t="s">
        <v>105</v>
      </c>
      <c r="E598" s="62"/>
      <c r="F598" s="39">
        <v>16</v>
      </c>
      <c r="G598" s="40"/>
      <c r="H598" s="40"/>
      <c r="I598" s="40"/>
      <c r="J598" s="39">
        <v>163</v>
      </c>
      <c r="K598" s="39">
        <v>0</v>
      </c>
      <c r="L598" s="39">
        <v>1</v>
      </c>
      <c r="M598" s="40"/>
      <c r="N598" s="39">
        <v>164</v>
      </c>
      <c r="O598" s="40"/>
      <c r="P598" s="40"/>
      <c r="Q598" s="40"/>
      <c r="R598" s="39">
        <v>0</v>
      </c>
      <c r="S598" s="39">
        <v>5</v>
      </c>
      <c r="T598" s="39">
        <v>10</v>
      </c>
      <c r="U598" s="39">
        <v>77</v>
      </c>
      <c r="V598" s="39">
        <v>3</v>
      </c>
      <c r="W598" s="40"/>
      <c r="X598" s="39">
        <v>8</v>
      </c>
      <c r="Y598" s="39">
        <v>0</v>
      </c>
      <c r="Z598" s="39">
        <v>2</v>
      </c>
      <c r="AA598" s="39">
        <v>4</v>
      </c>
      <c r="AB598" s="39">
        <v>0</v>
      </c>
      <c r="AC598" s="39">
        <v>0</v>
      </c>
      <c r="AD598" s="39">
        <v>6</v>
      </c>
      <c r="AE598" s="40"/>
      <c r="AF598" s="39">
        <v>115</v>
      </c>
      <c r="AG598" s="40"/>
      <c r="AH598" s="40"/>
      <c r="AI598" s="40"/>
      <c r="AJ598" s="39">
        <v>65</v>
      </c>
      <c r="AK598" s="40"/>
      <c r="AL598" s="40"/>
      <c r="AM598" s="40"/>
      <c r="AN598" s="39">
        <v>0</v>
      </c>
      <c r="AO598" s="40"/>
      <c r="AP598" s="39">
        <v>0</v>
      </c>
    </row>
    <row r="599" spans="1:42" ht="20.100000000000001" customHeight="1" x14ac:dyDescent="0.2">
      <c r="B599" s="5"/>
      <c r="D599" s="41" t="s">
        <v>183</v>
      </c>
      <c r="E599" s="62"/>
      <c r="F599" s="40">
        <v>15</v>
      </c>
      <c r="G599" s="40"/>
      <c r="H599" s="40"/>
      <c r="I599" s="40"/>
      <c r="J599" s="40">
        <v>21</v>
      </c>
      <c r="K599" s="40">
        <v>2</v>
      </c>
      <c r="L599" s="40">
        <v>0</v>
      </c>
      <c r="M599" s="40"/>
      <c r="N599" s="40">
        <v>23</v>
      </c>
      <c r="O599" s="40"/>
      <c r="P599" s="40"/>
      <c r="Q599" s="40"/>
      <c r="R599" s="40">
        <v>0</v>
      </c>
      <c r="S599" s="40">
        <v>3</v>
      </c>
      <c r="T599" s="40">
        <v>1</v>
      </c>
      <c r="U599" s="40">
        <v>0</v>
      </c>
      <c r="V599" s="40">
        <v>3</v>
      </c>
      <c r="W599" s="40"/>
      <c r="X599" s="40">
        <v>7</v>
      </c>
      <c r="Y599" s="40">
        <v>2</v>
      </c>
      <c r="Z599" s="40">
        <v>6</v>
      </c>
      <c r="AA599" s="40">
        <v>1</v>
      </c>
      <c r="AB599" s="40">
        <v>0</v>
      </c>
      <c r="AC599" s="40">
        <v>0</v>
      </c>
      <c r="AD599" s="40">
        <v>0</v>
      </c>
      <c r="AE599" s="40"/>
      <c r="AF599" s="40">
        <v>23</v>
      </c>
      <c r="AG599" s="40"/>
      <c r="AH599" s="40"/>
      <c r="AI599" s="40"/>
      <c r="AJ599" s="40">
        <v>15</v>
      </c>
      <c r="AK599" s="40"/>
      <c r="AL599" s="40"/>
      <c r="AM599" s="40"/>
      <c r="AN599" s="40">
        <v>0</v>
      </c>
      <c r="AO599" s="40"/>
      <c r="AP599" s="40">
        <v>0</v>
      </c>
    </row>
    <row r="600" spans="1:42" ht="20.100000000000001" customHeight="1" x14ac:dyDescent="0.2">
      <c r="B600" s="5"/>
      <c r="D600" s="38" t="s">
        <v>107</v>
      </c>
      <c r="E600" s="62"/>
      <c r="F600" s="39">
        <v>40</v>
      </c>
      <c r="G600" s="40"/>
      <c r="H600" s="40"/>
      <c r="I600" s="40"/>
      <c r="J600" s="39">
        <v>46</v>
      </c>
      <c r="K600" s="39">
        <v>3</v>
      </c>
      <c r="L600" s="39">
        <v>0</v>
      </c>
      <c r="M600" s="40"/>
      <c r="N600" s="39">
        <v>49</v>
      </c>
      <c r="O600" s="40"/>
      <c r="P600" s="40"/>
      <c r="Q600" s="40"/>
      <c r="R600" s="39">
        <v>0</v>
      </c>
      <c r="S600" s="39">
        <v>5</v>
      </c>
      <c r="T600" s="39">
        <v>1</v>
      </c>
      <c r="U600" s="39">
        <v>1</v>
      </c>
      <c r="V600" s="39">
        <v>1</v>
      </c>
      <c r="W600" s="40"/>
      <c r="X600" s="39">
        <v>8</v>
      </c>
      <c r="Y600" s="39">
        <v>0</v>
      </c>
      <c r="Z600" s="39">
        <v>0</v>
      </c>
      <c r="AA600" s="39">
        <v>22</v>
      </c>
      <c r="AB600" s="39">
        <v>0</v>
      </c>
      <c r="AC600" s="39">
        <v>0</v>
      </c>
      <c r="AD600" s="39">
        <v>2</v>
      </c>
      <c r="AE600" s="40"/>
      <c r="AF600" s="39">
        <v>40</v>
      </c>
      <c r="AG600" s="40"/>
      <c r="AH600" s="40"/>
      <c r="AI600" s="40"/>
      <c r="AJ600" s="39">
        <v>49</v>
      </c>
      <c r="AK600" s="40"/>
      <c r="AL600" s="40"/>
      <c r="AM600" s="40"/>
      <c r="AN600" s="39">
        <v>0</v>
      </c>
      <c r="AO600" s="40"/>
      <c r="AP600" s="39">
        <v>0</v>
      </c>
    </row>
    <row r="601" spans="1:42" ht="20.100000000000001" customHeight="1" x14ac:dyDescent="0.2">
      <c r="B601" s="5"/>
      <c r="E601" s="62"/>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row>
    <row r="602" spans="1:42" s="1" customFormat="1" ht="20.100000000000001" customHeight="1" x14ac:dyDescent="0.2">
      <c r="A602" s="3"/>
      <c r="B602" s="6"/>
      <c r="C602" s="42" t="s">
        <v>180</v>
      </c>
      <c r="D602" s="42"/>
      <c r="E602" s="62"/>
      <c r="F602" s="44">
        <v>382</v>
      </c>
      <c r="G602" s="45"/>
      <c r="H602" s="45"/>
      <c r="I602" s="45"/>
      <c r="J602" s="44">
        <v>990</v>
      </c>
      <c r="K602" s="44">
        <v>16</v>
      </c>
      <c r="L602" s="44">
        <v>2</v>
      </c>
      <c r="M602" s="45"/>
      <c r="N602" s="44">
        <v>1008</v>
      </c>
      <c r="O602" s="45"/>
      <c r="P602" s="45"/>
      <c r="Q602" s="45"/>
      <c r="R602" s="44">
        <v>0</v>
      </c>
      <c r="S602" s="44">
        <v>43</v>
      </c>
      <c r="T602" s="44">
        <v>307</v>
      </c>
      <c r="U602" s="44">
        <v>86</v>
      </c>
      <c r="V602" s="44">
        <v>27</v>
      </c>
      <c r="W602" s="45"/>
      <c r="X602" s="44">
        <v>101</v>
      </c>
      <c r="Y602" s="44">
        <v>2</v>
      </c>
      <c r="Z602" s="44">
        <v>35</v>
      </c>
      <c r="AA602" s="44">
        <v>254</v>
      </c>
      <c r="AB602" s="44">
        <v>0</v>
      </c>
      <c r="AC602" s="44">
        <v>0</v>
      </c>
      <c r="AD602" s="44">
        <v>32</v>
      </c>
      <c r="AE602" s="45"/>
      <c r="AF602" s="44">
        <v>887</v>
      </c>
      <c r="AG602" s="45"/>
      <c r="AH602" s="45"/>
      <c r="AI602" s="45"/>
      <c r="AJ602" s="44">
        <v>503</v>
      </c>
      <c r="AK602" s="45"/>
      <c r="AL602" s="45"/>
      <c r="AM602" s="45"/>
      <c r="AN602" s="44">
        <v>0</v>
      </c>
      <c r="AO602" s="45"/>
      <c r="AP602" s="44">
        <v>0</v>
      </c>
    </row>
    <row r="603" spans="1:42" s="1" customFormat="1" ht="20.100000000000001" customHeight="1" x14ac:dyDescent="0.2">
      <c r="A603" s="3"/>
      <c r="B603" s="6"/>
      <c r="C603" s="3"/>
      <c r="D603" s="3"/>
      <c r="E603" s="62"/>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row>
    <row r="604" spans="1:42" s="1" customFormat="1" ht="20.100000000000001" customHeight="1" x14ac:dyDescent="0.25">
      <c r="A604" s="3"/>
      <c r="B604" s="49" t="s">
        <v>312</v>
      </c>
      <c r="C604" s="50"/>
      <c r="D604" s="50"/>
      <c r="E604" s="62"/>
      <c r="F604" s="51">
        <v>382</v>
      </c>
      <c r="G604" s="52"/>
      <c r="H604" s="52"/>
      <c r="I604" s="52"/>
      <c r="J604" s="51">
        <v>990</v>
      </c>
      <c r="K604" s="51">
        <v>16</v>
      </c>
      <c r="L604" s="51">
        <v>2</v>
      </c>
      <c r="M604" s="52"/>
      <c r="N604" s="51">
        <v>1008</v>
      </c>
      <c r="O604" s="52"/>
      <c r="P604" s="52"/>
      <c r="Q604" s="52"/>
      <c r="R604" s="51">
        <v>0</v>
      </c>
      <c r="S604" s="51">
        <v>43</v>
      </c>
      <c r="T604" s="51">
        <v>307</v>
      </c>
      <c r="U604" s="51">
        <v>86</v>
      </c>
      <c r="V604" s="51">
        <v>27</v>
      </c>
      <c r="W604" s="52"/>
      <c r="X604" s="51">
        <v>101</v>
      </c>
      <c r="Y604" s="51">
        <v>2</v>
      </c>
      <c r="Z604" s="51">
        <v>35</v>
      </c>
      <c r="AA604" s="51">
        <v>254</v>
      </c>
      <c r="AB604" s="51">
        <v>0</v>
      </c>
      <c r="AC604" s="51">
        <v>0</v>
      </c>
      <c r="AD604" s="51">
        <v>32</v>
      </c>
      <c r="AE604" s="52"/>
      <c r="AF604" s="51">
        <v>887</v>
      </c>
      <c r="AG604" s="52"/>
      <c r="AH604" s="52"/>
      <c r="AI604" s="52"/>
      <c r="AJ604" s="51">
        <v>503</v>
      </c>
      <c r="AK604" s="52"/>
      <c r="AL604" s="52"/>
      <c r="AM604" s="52"/>
      <c r="AN604" s="51">
        <v>0</v>
      </c>
      <c r="AO604" s="52"/>
      <c r="AP604" s="51">
        <v>0</v>
      </c>
    </row>
    <row r="605" spans="1:42" ht="20.100000000000001" customHeight="1" x14ac:dyDescent="0.2">
      <c r="E605" s="6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row>
    <row r="606" spans="1:42" ht="20.100000000000001" customHeight="1" x14ac:dyDescent="0.2">
      <c r="B606" s="6" t="s">
        <v>313</v>
      </c>
      <c r="E606" s="62"/>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row>
    <row r="607" spans="1:42" ht="20.100000000000001" customHeight="1" x14ac:dyDescent="0.2">
      <c r="C607" s="3" t="s">
        <v>0</v>
      </c>
      <c r="E607" s="62"/>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row>
    <row r="608" spans="1:42" ht="20.100000000000001" customHeight="1" x14ac:dyDescent="0.2">
      <c r="D608" s="2" t="s">
        <v>124</v>
      </c>
      <c r="E608" s="62"/>
      <c r="F608" s="37">
        <v>0</v>
      </c>
      <c r="G608" s="37"/>
      <c r="H608" s="37"/>
      <c r="I608" s="37"/>
      <c r="J608" s="37">
        <v>0</v>
      </c>
      <c r="K608" s="37">
        <v>0</v>
      </c>
      <c r="L608" s="37">
        <v>0</v>
      </c>
      <c r="M608" s="37"/>
      <c r="N608" s="37">
        <v>0</v>
      </c>
      <c r="O608" s="37"/>
      <c r="P608" s="37"/>
      <c r="Q608" s="37"/>
      <c r="R608" s="37">
        <v>0</v>
      </c>
      <c r="S608" s="37">
        <v>0</v>
      </c>
      <c r="T608" s="37">
        <v>0</v>
      </c>
      <c r="U608" s="37">
        <v>0</v>
      </c>
      <c r="V608" s="37">
        <v>0</v>
      </c>
      <c r="W608" s="37"/>
      <c r="X608" s="37">
        <v>0</v>
      </c>
      <c r="Y608" s="37">
        <v>0</v>
      </c>
      <c r="Z608" s="37">
        <v>0</v>
      </c>
      <c r="AA608" s="37">
        <v>0</v>
      </c>
      <c r="AB608" s="37">
        <v>0</v>
      </c>
      <c r="AC608" s="37">
        <v>0</v>
      </c>
      <c r="AD608" s="37">
        <v>0</v>
      </c>
      <c r="AE608" s="37"/>
      <c r="AF608" s="37">
        <v>0</v>
      </c>
      <c r="AG608" s="37"/>
      <c r="AH608" s="37"/>
      <c r="AI608" s="37"/>
      <c r="AJ608" s="37">
        <v>0</v>
      </c>
      <c r="AK608" s="37"/>
      <c r="AL608" s="37"/>
      <c r="AM608" s="37"/>
      <c r="AN608" s="37">
        <v>0</v>
      </c>
      <c r="AO608" s="37"/>
      <c r="AP608" s="37">
        <v>0</v>
      </c>
    </row>
    <row r="609" spans="1:42" ht="20.100000000000001" customHeight="1" x14ac:dyDescent="0.2">
      <c r="D609" s="38" t="s">
        <v>173</v>
      </c>
      <c r="E609" s="62"/>
      <c r="F609" s="39">
        <v>0</v>
      </c>
      <c r="G609" s="40"/>
      <c r="H609" s="40"/>
      <c r="I609" s="40"/>
      <c r="J609" s="39">
        <v>0</v>
      </c>
      <c r="K609" s="39">
        <v>0</v>
      </c>
      <c r="L609" s="39">
        <v>0</v>
      </c>
      <c r="M609" s="40"/>
      <c r="N609" s="39">
        <v>0</v>
      </c>
      <c r="O609" s="40"/>
      <c r="P609" s="40"/>
      <c r="Q609" s="40"/>
      <c r="R609" s="39">
        <v>0</v>
      </c>
      <c r="S609" s="39">
        <v>0</v>
      </c>
      <c r="T609" s="39">
        <v>0</v>
      </c>
      <c r="U609" s="39">
        <v>0</v>
      </c>
      <c r="V609" s="39">
        <v>0</v>
      </c>
      <c r="W609" s="40"/>
      <c r="X609" s="39">
        <v>0</v>
      </c>
      <c r="Y609" s="39">
        <v>0</v>
      </c>
      <c r="Z609" s="39">
        <v>0</v>
      </c>
      <c r="AA609" s="39">
        <v>0</v>
      </c>
      <c r="AB609" s="39">
        <v>0</v>
      </c>
      <c r="AC609" s="39">
        <v>0</v>
      </c>
      <c r="AD609" s="39">
        <v>0</v>
      </c>
      <c r="AE609" s="40"/>
      <c r="AF609" s="39">
        <v>0</v>
      </c>
      <c r="AG609" s="40"/>
      <c r="AH609" s="40"/>
      <c r="AI609" s="40"/>
      <c r="AJ609" s="39">
        <v>0</v>
      </c>
      <c r="AK609" s="40"/>
      <c r="AL609" s="40"/>
      <c r="AM609" s="40"/>
      <c r="AN609" s="39">
        <v>0</v>
      </c>
      <c r="AO609" s="40"/>
      <c r="AP609" s="39">
        <v>0</v>
      </c>
    </row>
    <row r="610" spans="1:42" ht="20.100000000000001" customHeight="1" x14ac:dyDescent="0.2">
      <c r="D610" s="41"/>
      <c r="E610" s="62"/>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row>
    <row r="611" spans="1:42" ht="20.100000000000001" customHeight="1" x14ac:dyDescent="0.2">
      <c r="C611" s="42" t="s">
        <v>122</v>
      </c>
      <c r="D611" s="42"/>
      <c r="E611" s="62"/>
      <c r="F611" s="44">
        <v>0</v>
      </c>
      <c r="G611" s="45"/>
      <c r="H611" s="45"/>
      <c r="I611" s="45"/>
      <c r="J611" s="44">
        <v>0</v>
      </c>
      <c r="K611" s="44">
        <v>0</v>
      </c>
      <c r="L611" s="44">
        <v>0</v>
      </c>
      <c r="M611" s="45"/>
      <c r="N611" s="44">
        <v>0</v>
      </c>
      <c r="O611" s="45"/>
      <c r="P611" s="45"/>
      <c r="Q611" s="45"/>
      <c r="R611" s="44">
        <v>0</v>
      </c>
      <c r="S611" s="44">
        <v>0</v>
      </c>
      <c r="T611" s="44">
        <v>0</v>
      </c>
      <c r="U611" s="44">
        <v>0</v>
      </c>
      <c r="V611" s="44">
        <v>0</v>
      </c>
      <c r="W611" s="45"/>
      <c r="X611" s="44">
        <v>0</v>
      </c>
      <c r="Y611" s="44">
        <v>0</v>
      </c>
      <c r="Z611" s="44">
        <v>0</v>
      </c>
      <c r="AA611" s="44">
        <v>0</v>
      </c>
      <c r="AB611" s="44">
        <v>0</v>
      </c>
      <c r="AC611" s="44">
        <v>0</v>
      </c>
      <c r="AD611" s="44">
        <v>0</v>
      </c>
      <c r="AE611" s="45"/>
      <c r="AF611" s="44">
        <v>0</v>
      </c>
      <c r="AG611" s="45"/>
      <c r="AH611" s="45"/>
      <c r="AI611" s="45"/>
      <c r="AJ611" s="44">
        <v>0</v>
      </c>
      <c r="AK611" s="45"/>
      <c r="AL611" s="45"/>
      <c r="AM611" s="45"/>
      <c r="AN611" s="44">
        <v>0</v>
      </c>
      <c r="AO611" s="45"/>
      <c r="AP611" s="44">
        <v>0</v>
      </c>
    </row>
    <row r="612" spans="1:42" ht="20.100000000000001" customHeight="1" x14ac:dyDescent="0.2">
      <c r="D612" s="41"/>
      <c r="E612" s="62"/>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row>
    <row r="613" spans="1:42" ht="20.100000000000001" customHeight="1" x14ac:dyDescent="0.2">
      <c r="C613" s="3" t="s">
        <v>286</v>
      </c>
      <c r="D613" s="41"/>
      <c r="E613" s="62"/>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row>
    <row r="614" spans="1:42" ht="20.100000000000001" customHeight="1" x14ac:dyDescent="0.2">
      <c r="D614" s="2" t="s">
        <v>124</v>
      </c>
      <c r="E614" s="62"/>
      <c r="F614" s="37">
        <v>36</v>
      </c>
      <c r="G614" s="37"/>
      <c r="H614" s="37"/>
      <c r="I614" s="37"/>
      <c r="J614" s="37">
        <v>76</v>
      </c>
      <c r="K614" s="37">
        <v>0</v>
      </c>
      <c r="L614" s="37">
        <v>1</v>
      </c>
      <c r="M614" s="37"/>
      <c r="N614" s="37">
        <v>77</v>
      </c>
      <c r="O614" s="37"/>
      <c r="P614" s="37"/>
      <c r="Q614" s="37"/>
      <c r="R614" s="37">
        <v>0</v>
      </c>
      <c r="S614" s="37">
        <v>9</v>
      </c>
      <c r="T614" s="37">
        <v>22</v>
      </c>
      <c r="U614" s="37">
        <v>7</v>
      </c>
      <c r="V614" s="37">
        <v>0</v>
      </c>
      <c r="W614" s="37"/>
      <c r="X614" s="37">
        <v>9</v>
      </c>
      <c r="Y614" s="37">
        <v>0</v>
      </c>
      <c r="Z614" s="37">
        <v>2</v>
      </c>
      <c r="AA614" s="37">
        <v>16</v>
      </c>
      <c r="AB614" s="37">
        <v>0</v>
      </c>
      <c r="AC614" s="37">
        <v>0</v>
      </c>
      <c r="AD614" s="37">
        <v>10</v>
      </c>
      <c r="AE614" s="37"/>
      <c r="AF614" s="37">
        <v>75</v>
      </c>
      <c r="AG614" s="37"/>
      <c r="AH614" s="37"/>
      <c r="AI614" s="37"/>
      <c r="AJ614" s="37">
        <v>38</v>
      </c>
      <c r="AK614" s="37"/>
      <c r="AL614" s="37"/>
      <c r="AM614" s="37"/>
      <c r="AN614" s="37">
        <v>0</v>
      </c>
      <c r="AO614" s="37"/>
      <c r="AP614" s="37">
        <v>0</v>
      </c>
    </row>
    <row r="615" spans="1:42" ht="20.100000000000001" customHeight="1" x14ac:dyDescent="0.2">
      <c r="D615" s="38" t="s">
        <v>173</v>
      </c>
      <c r="E615" s="62"/>
      <c r="F615" s="39">
        <v>19</v>
      </c>
      <c r="G615" s="40"/>
      <c r="H615" s="40"/>
      <c r="I615" s="40"/>
      <c r="J615" s="39">
        <v>79</v>
      </c>
      <c r="K615" s="39">
        <v>3</v>
      </c>
      <c r="L615" s="39">
        <v>1</v>
      </c>
      <c r="M615" s="40"/>
      <c r="N615" s="39">
        <v>83</v>
      </c>
      <c r="O615" s="40"/>
      <c r="P615" s="40"/>
      <c r="Q615" s="40"/>
      <c r="R615" s="39">
        <v>0</v>
      </c>
      <c r="S615" s="39">
        <v>3</v>
      </c>
      <c r="T615" s="39">
        <v>15</v>
      </c>
      <c r="U615" s="39">
        <v>0</v>
      </c>
      <c r="V615" s="39">
        <v>0</v>
      </c>
      <c r="W615" s="40"/>
      <c r="X615" s="39">
        <v>6</v>
      </c>
      <c r="Y615" s="39">
        <v>0</v>
      </c>
      <c r="Z615" s="39">
        <v>3</v>
      </c>
      <c r="AA615" s="39">
        <v>11</v>
      </c>
      <c r="AB615" s="39">
        <v>0</v>
      </c>
      <c r="AC615" s="39">
        <v>0</v>
      </c>
      <c r="AD615" s="39">
        <v>13</v>
      </c>
      <c r="AE615" s="40"/>
      <c r="AF615" s="39">
        <v>51</v>
      </c>
      <c r="AG615" s="40"/>
      <c r="AH615" s="40"/>
      <c r="AI615" s="40"/>
      <c r="AJ615" s="39">
        <v>51</v>
      </c>
      <c r="AK615" s="40"/>
      <c r="AL615" s="40"/>
      <c r="AM615" s="40"/>
      <c r="AN615" s="39">
        <v>0</v>
      </c>
      <c r="AO615" s="40"/>
      <c r="AP615" s="39">
        <v>0</v>
      </c>
    </row>
    <row r="616" spans="1:42" ht="20.100000000000001" customHeight="1" x14ac:dyDescent="0.2">
      <c r="D616" s="41" t="s">
        <v>113</v>
      </c>
      <c r="E616" s="62"/>
      <c r="F616" s="40">
        <v>28</v>
      </c>
      <c r="G616" s="40"/>
      <c r="H616" s="40"/>
      <c r="I616" s="40"/>
      <c r="J616" s="40">
        <v>80</v>
      </c>
      <c r="K616" s="40">
        <v>0</v>
      </c>
      <c r="L616" s="40">
        <v>0</v>
      </c>
      <c r="M616" s="40"/>
      <c r="N616" s="40">
        <v>80</v>
      </c>
      <c r="O616" s="40"/>
      <c r="P616" s="40"/>
      <c r="Q616" s="40"/>
      <c r="R616" s="40">
        <v>0</v>
      </c>
      <c r="S616" s="40">
        <v>8</v>
      </c>
      <c r="T616" s="40">
        <v>26</v>
      </c>
      <c r="U616" s="40">
        <v>0</v>
      </c>
      <c r="V616" s="40">
        <v>4</v>
      </c>
      <c r="W616" s="40"/>
      <c r="X616" s="40">
        <v>5</v>
      </c>
      <c r="Y616" s="40">
        <v>0</v>
      </c>
      <c r="Z616" s="40">
        <v>2</v>
      </c>
      <c r="AA616" s="40">
        <v>22</v>
      </c>
      <c r="AB616" s="40">
        <v>0</v>
      </c>
      <c r="AC616" s="40">
        <v>0</v>
      </c>
      <c r="AD616" s="40">
        <v>10</v>
      </c>
      <c r="AE616" s="40"/>
      <c r="AF616" s="40">
        <v>77</v>
      </c>
      <c r="AG616" s="40"/>
      <c r="AH616" s="40"/>
      <c r="AI616" s="40"/>
      <c r="AJ616" s="40">
        <v>31</v>
      </c>
      <c r="AK616" s="40"/>
      <c r="AL616" s="40"/>
      <c r="AM616" s="40"/>
      <c r="AN616" s="40">
        <v>0</v>
      </c>
      <c r="AO616" s="40"/>
      <c r="AP616" s="40">
        <v>0</v>
      </c>
    </row>
    <row r="617" spans="1:42" ht="20.100000000000001" customHeight="1" x14ac:dyDescent="0.2">
      <c r="D617" s="38" t="s">
        <v>101</v>
      </c>
      <c r="E617" s="62"/>
      <c r="F617" s="39">
        <v>13</v>
      </c>
      <c r="G617" s="40"/>
      <c r="H617" s="40"/>
      <c r="I617" s="40"/>
      <c r="J617" s="39">
        <v>80</v>
      </c>
      <c r="K617" s="39">
        <v>1</v>
      </c>
      <c r="L617" s="39">
        <v>0</v>
      </c>
      <c r="M617" s="40"/>
      <c r="N617" s="39">
        <v>81</v>
      </c>
      <c r="O617" s="40"/>
      <c r="P617" s="40"/>
      <c r="Q617" s="40"/>
      <c r="R617" s="39">
        <v>0</v>
      </c>
      <c r="S617" s="39">
        <v>4</v>
      </c>
      <c r="T617" s="39">
        <v>49</v>
      </c>
      <c r="U617" s="39">
        <v>0</v>
      </c>
      <c r="V617" s="39">
        <v>1</v>
      </c>
      <c r="W617" s="40"/>
      <c r="X617" s="39">
        <v>12</v>
      </c>
      <c r="Y617" s="39">
        <v>0</v>
      </c>
      <c r="Z617" s="39">
        <v>5</v>
      </c>
      <c r="AA617" s="39">
        <v>6</v>
      </c>
      <c r="AB617" s="39">
        <v>0</v>
      </c>
      <c r="AC617" s="39">
        <v>0</v>
      </c>
      <c r="AD617" s="39">
        <v>6</v>
      </c>
      <c r="AE617" s="40"/>
      <c r="AF617" s="39">
        <v>83</v>
      </c>
      <c r="AG617" s="40"/>
      <c r="AH617" s="40"/>
      <c r="AI617" s="40"/>
      <c r="AJ617" s="39">
        <v>11</v>
      </c>
      <c r="AK617" s="40"/>
      <c r="AL617" s="40"/>
      <c r="AM617" s="40"/>
      <c r="AN617" s="39">
        <v>0</v>
      </c>
      <c r="AO617" s="40"/>
      <c r="AP617" s="39">
        <v>0</v>
      </c>
    </row>
    <row r="618" spans="1:42" ht="20.100000000000001" customHeight="1" x14ac:dyDescent="0.2">
      <c r="D618" s="41" t="s">
        <v>115</v>
      </c>
      <c r="E618" s="62"/>
      <c r="F618" s="40">
        <v>17</v>
      </c>
      <c r="G618" s="40"/>
      <c r="H618" s="40"/>
      <c r="I618" s="40"/>
      <c r="J618" s="40">
        <v>78</v>
      </c>
      <c r="K618" s="40">
        <v>0</v>
      </c>
      <c r="L618" s="40">
        <v>1</v>
      </c>
      <c r="M618" s="40"/>
      <c r="N618" s="40">
        <v>79</v>
      </c>
      <c r="O618" s="40"/>
      <c r="P618" s="40"/>
      <c r="Q618" s="40"/>
      <c r="R618" s="40">
        <v>1</v>
      </c>
      <c r="S618" s="40">
        <v>1</v>
      </c>
      <c r="T618" s="40">
        <v>44</v>
      </c>
      <c r="U618" s="40">
        <v>0</v>
      </c>
      <c r="V618" s="40">
        <v>1</v>
      </c>
      <c r="W618" s="40"/>
      <c r="X618" s="40">
        <v>15</v>
      </c>
      <c r="Y618" s="40">
        <v>1</v>
      </c>
      <c r="Z618" s="40">
        <v>1</v>
      </c>
      <c r="AA618" s="40">
        <v>11</v>
      </c>
      <c r="AB618" s="40">
        <v>0</v>
      </c>
      <c r="AC618" s="40">
        <v>0</v>
      </c>
      <c r="AD618" s="40">
        <v>7</v>
      </c>
      <c r="AE618" s="40"/>
      <c r="AF618" s="40">
        <v>82</v>
      </c>
      <c r="AG618" s="40"/>
      <c r="AH618" s="40"/>
      <c r="AI618" s="40"/>
      <c r="AJ618" s="40">
        <v>14</v>
      </c>
      <c r="AK618" s="40"/>
      <c r="AL618" s="40"/>
      <c r="AM618" s="40"/>
      <c r="AN618" s="40">
        <v>0</v>
      </c>
      <c r="AO618" s="40"/>
      <c r="AP618" s="40">
        <v>0</v>
      </c>
    </row>
    <row r="619" spans="1:42" ht="20.100000000000001" customHeight="1" x14ac:dyDescent="0.2">
      <c r="E619" s="6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row>
    <row r="620" spans="1:42" ht="20.100000000000001" customHeight="1" x14ac:dyDescent="0.2">
      <c r="C620" s="42" t="s">
        <v>287</v>
      </c>
      <c r="D620" s="42"/>
      <c r="E620" s="62"/>
      <c r="F620" s="44">
        <v>113</v>
      </c>
      <c r="G620" s="45"/>
      <c r="H620" s="45"/>
      <c r="I620" s="45"/>
      <c r="J620" s="44">
        <v>393</v>
      </c>
      <c r="K620" s="44">
        <v>4</v>
      </c>
      <c r="L620" s="44">
        <v>3</v>
      </c>
      <c r="M620" s="45"/>
      <c r="N620" s="44">
        <v>400</v>
      </c>
      <c r="O620" s="45"/>
      <c r="P620" s="45"/>
      <c r="Q620" s="45"/>
      <c r="R620" s="44">
        <v>1</v>
      </c>
      <c r="S620" s="44">
        <v>25</v>
      </c>
      <c r="T620" s="44">
        <v>156</v>
      </c>
      <c r="U620" s="44">
        <v>7</v>
      </c>
      <c r="V620" s="44">
        <v>6</v>
      </c>
      <c r="W620" s="45"/>
      <c r="X620" s="44">
        <v>47</v>
      </c>
      <c r="Y620" s="44">
        <v>1</v>
      </c>
      <c r="Z620" s="44">
        <v>13</v>
      </c>
      <c r="AA620" s="44">
        <v>66</v>
      </c>
      <c r="AB620" s="44">
        <v>0</v>
      </c>
      <c r="AC620" s="44">
        <v>0</v>
      </c>
      <c r="AD620" s="44">
        <v>46</v>
      </c>
      <c r="AE620" s="45"/>
      <c r="AF620" s="44">
        <v>368</v>
      </c>
      <c r="AG620" s="45"/>
      <c r="AH620" s="45"/>
      <c r="AI620" s="45"/>
      <c r="AJ620" s="44">
        <v>145</v>
      </c>
      <c r="AK620" s="45"/>
      <c r="AL620" s="45"/>
      <c r="AM620" s="45"/>
      <c r="AN620" s="44">
        <v>0</v>
      </c>
      <c r="AO620" s="45"/>
      <c r="AP620" s="44">
        <v>0</v>
      </c>
    </row>
    <row r="621" spans="1:42" ht="20.100000000000001" customHeight="1" x14ac:dyDescent="0.2">
      <c r="C621" s="54"/>
      <c r="D621" s="54"/>
      <c r="E621" s="62"/>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row>
    <row r="622" spans="1:42" s="1" customFormat="1" ht="20.100000000000001" customHeight="1" x14ac:dyDescent="0.25">
      <c r="A622" s="3"/>
      <c r="B622" s="49" t="s">
        <v>314</v>
      </c>
      <c r="C622" s="50"/>
      <c r="D622" s="50"/>
      <c r="E622" s="62"/>
      <c r="F622" s="51">
        <v>113</v>
      </c>
      <c r="G622" s="52"/>
      <c r="H622" s="52"/>
      <c r="I622" s="52"/>
      <c r="J622" s="51">
        <v>393</v>
      </c>
      <c r="K622" s="51">
        <v>4</v>
      </c>
      <c r="L622" s="51">
        <v>3</v>
      </c>
      <c r="M622" s="52"/>
      <c r="N622" s="51">
        <v>400</v>
      </c>
      <c r="O622" s="52"/>
      <c r="P622" s="52"/>
      <c r="Q622" s="52"/>
      <c r="R622" s="51">
        <v>1</v>
      </c>
      <c r="S622" s="51">
        <v>25</v>
      </c>
      <c r="T622" s="51">
        <v>156</v>
      </c>
      <c r="U622" s="51">
        <v>7</v>
      </c>
      <c r="V622" s="51">
        <v>6</v>
      </c>
      <c r="W622" s="52"/>
      <c r="X622" s="51">
        <v>47</v>
      </c>
      <c r="Y622" s="51">
        <v>1</v>
      </c>
      <c r="Z622" s="51">
        <v>13</v>
      </c>
      <c r="AA622" s="51">
        <v>66</v>
      </c>
      <c r="AB622" s="51">
        <v>0</v>
      </c>
      <c r="AC622" s="51">
        <v>0</v>
      </c>
      <c r="AD622" s="51">
        <v>46</v>
      </c>
      <c r="AE622" s="52"/>
      <c r="AF622" s="51">
        <v>368</v>
      </c>
      <c r="AG622" s="52"/>
      <c r="AH622" s="52"/>
      <c r="AI622" s="52"/>
      <c r="AJ622" s="51">
        <v>145</v>
      </c>
      <c r="AK622" s="52"/>
      <c r="AL622" s="52"/>
      <c r="AM622" s="52"/>
      <c r="AN622" s="51">
        <v>0</v>
      </c>
      <c r="AO622" s="52"/>
      <c r="AP622" s="51">
        <v>0</v>
      </c>
    </row>
    <row r="623" spans="1:42" ht="20.100000000000001" customHeight="1" x14ac:dyDescent="0.2">
      <c r="E623" s="6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row>
    <row r="624" spans="1:42" ht="20.100000000000001" customHeight="1" x14ac:dyDescent="0.2">
      <c r="B624" s="6" t="s">
        <v>315</v>
      </c>
      <c r="E624" s="62"/>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row>
    <row r="625" spans="1:42" ht="20.100000000000001" customHeight="1" x14ac:dyDescent="0.2">
      <c r="C625" s="3" t="s">
        <v>172</v>
      </c>
      <c r="E625" s="62"/>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row>
    <row r="626" spans="1:42" ht="20.100000000000001" customHeight="1" x14ac:dyDescent="0.2">
      <c r="D626" s="2" t="s">
        <v>98</v>
      </c>
      <c r="E626" s="62"/>
      <c r="F626" s="37">
        <v>49</v>
      </c>
      <c r="G626" s="37"/>
      <c r="H626" s="37"/>
      <c r="I626" s="37"/>
      <c r="J626" s="37">
        <v>102</v>
      </c>
      <c r="K626" s="37">
        <v>6</v>
      </c>
      <c r="L626" s="37">
        <v>0</v>
      </c>
      <c r="M626" s="37"/>
      <c r="N626" s="37">
        <v>108</v>
      </c>
      <c r="O626" s="37"/>
      <c r="P626" s="37"/>
      <c r="Q626" s="37"/>
      <c r="R626" s="37">
        <v>0</v>
      </c>
      <c r="S626" s="37">
        <v>6</v>
      </c>
      <c r="T626" s="37">
        <v>17</v>
      </c>
      <c r="U626" s="37">
        <v>0</v>
      </c>
      <c r="V626" s="37">
        <v>13</v>
      </c>
      <c r="W626" s="37"/>
      <c r="X626" s="37">
        <v>20</v>
      </c>
      <c r="Y626" s="37">
        <v>0</v>
      </c>
      <c r="Z626" s="37">
        <v>3</v>
      </c>
      <c r="AA626" s="37">
        <v>17</v>
      </c>
      <c r="AB626" s="37">
        <v>0</v>
      </c>
      <c r="AC626" s="37">
        <v>0</v>
      </c>
      <c r="AD626" s="37">
        <v>14</v>
      </c>
      <c r="AE626" s="37"/>
      <c r="AF626" s="37">
        <v>90</v>
      </c>
      <c r="AG626" s="37"/>
      <c r="AH626" s="37"/>
      <c r="AI626" s="37"/>
      <c r="AJ626" s="37">
        <v>67</v>
      </c>
      <c r="AK626" s="37"/>
      <c r="AL626" s="37"/>
      <c r="AM626" s="37"/>
      <c r="AN626" s="37">
        <v>0</v>
      </c>
      <c r="AO626" s="37"/>
      <c r="AP626" s="37">
        <v>0</v>
      </c>
    </row>
    <row r="627" spans="1:42" ht="20.100000000000001" customHeight="1" x14ac:dyDescent="0.2">
      <c r="D627" s="38" t="s">
        <v>173</v>
      </c>
      <c r="E627" s="62"/>
      <c r="F627" s="39">
        <v>1</v>
      </c>
      <c r="G627" s="40"/>
      <c r="H627" s="40"/>
      <c r="I627" s="40"/>
      <c r="J627" s="39">
        <v>0</v>
      </c>
      <c r="K627" s="39">
        <v>0</v>
      </c>
      <c r="L627" s="39">
        <v>0</v>
      </c>
      <c r="M627" s="40"/>
      <c r="N627" s="39">
        <v>0</v>
      </c>
      <c r="O627" s="40"/>
      <c r="P627" s="40"/>
      <c r="Q627" s="40"/>
      <c r="R627" s="39">
        <v>0</v>
      </c>
      <c r="S627" s="39">
        <v>0</v>
      </c>
      <c r="T627" s="39">
        <v>0</v>
      </c>
      <c r="U627" s="39">
        <v>0</v>
      </c>
      <c r="V627" s="39">
        <v>0</v>
      </c>
      <c r="W627" s="40"/>
      <c r="X627" s="39">
        <v>0</v>
      </c>
      <c r="Y627" s="39">
        <v>0</v>
      </c>
      <c r="Z627" s="39">
        <v>1</v>
      </c>
      <c r="AA627" s="39">
        <v>0</v>
      </c>
      <c r="AB627" s="39">
        <v>0</v>
      </c>
      <c r="AC627" s="39">
        <v>0</v>
      </c>
      <c r="AD627" s="39">
        <v>0</v>
      </c>
      <c r="AE627" s="40"/>
      <c r="AF627" s="39">
        <v>1</v>
      </c>
      <c r="AG627" s="40"/>
      <c r="AH627" s="40"/>
      <c r="AI627" s="40"/>
      <c r="AJ627" s="39">
        <v>0</v>
      </c>
      <c r="AK627" s="40"/>
      <c r="AL627" s="40"/>
      <c r="AM627" s="40"/>
      <c r="AN627" s="39">
        <v>0</v>
      </c>
      <c r="AO627" s="40"/>
      <c r="AP627" s="39">
        <v>0</v>
      </c>
    </row>
    <row r="628" spans="1:42" ht="20.100000000000001" customHeight="1" x14ac:dyDescent="0.2">
      <c r="E628" s="6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row>
    <row r="629" spans="1:42" s="1" customFormat="1" ht="20.100000000000001" customHeight="1" x14ac:dyDescent="0.2">
      <c r="A629" s="3"/>
      <c r="B629" s="6"/>
      <c r="C629" s="42" t="s">
        <v>180</v>
      </c>
      <c r="D629" s="42"/>
      <c r="E629" s="62"/>
      <c r="F629" s="44">
        <v>50</v>
      </c>
      <c r="G629" s="45"/>
      <c r="H629" s="45"/>
      <c r="I629" s="45"/>
      <c r="J629" s="44">
        <v>102</v>
      </c>
      <c r="K629" s="44">
        <v>6</v>
      </c>
      <c r="L629" s="44">
        <v>0</v>
      </c>
      <c r="M629" s="45"/>
      <c r="N629" s="44">
        <v>108</v>
      </c>
      <c r="O629" s="45"/>
      <c r="P629" s="45"/>
      <c r="Q629" s="45"/>
      <c r="R629" s="44">
        <v>0</v>
      </c>
      <c r="S629" s="44">
        <v>6</v>
      </c>
      <c r="T629" s="44">
        <v>17</v>
      </c>
      <c r="U629" s="44">
        <v>0</v>
      </c>
      <c r="V629" s="44">
        <v>13</v>
      </c>
      <c r="W629" s="45"/>
      <c r="X629" s="44">
        <v>20</v>
      </c>
      <c r="Y629" s="44">
        <v>0</v>
      </c>
      <c r="Z629" s="44">
        <v>4</v>
      </c>
      <c r="AA629" s="44">
        <v>17</v>
      </c>
      <c r="AB629" s="44">
        <v>0</v>
      </c>
      <c r="AC629" s="44">
        <v>0</v>
      </c>
      <c r="AD629" s="44">
        <v>14</v>
      </c>
      <c r="AE629" s="45"/>
      <c r="AF629" s="44">
        <v>91</v>
      </c>
      <c r="AG629" s="45"/>
      <c r="AH629" s="45"/>
      <c r="AI629" s="45"/>
      <c r="AJ629" s="44">
        <v>67</v>
      </c>
      <c r="AK629" s="45"/>
      <c r="AL629" s="45"/>
      <c r="AM629" s="45"/>
      <c r="AN629" s="44">
        <v>0</v>
      </c>
      <c r="AO629" s="45"/>
      <c r="AP629" s="44">
        <v>0</v>
      </c>
    </row>
    <row r="630" spans="1:42" s="1" customFormat="1" ht="20.100000000000001" customHeight="1" x14ac:dyDescent="0.2">
      <c r="A630" s="3"/>
      <c r="B630" s="6"/>
      <c r="C630" s="3"/>
      <c r="D630" s="3"/>
      <c r="E630" s="62"/>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row>
    <row r="631" spans="1:42" s="1" customFormat="1" ht="20.100000000000001" customHeight="1" x14ac:dyDescent="0.25">
      <c r="A631" s="3"/>
      <c r="B631" s="49" t="s">
        <v>316</v>
      </c>
      <c r="C631" s="50"/>
      <c r="D631" s="50"/>
      <c r="E631" s="62"/>
      <c r="F631" s="51">
        <v>50</v>
      </c>
      <c r="G631" s="52"/>
      <c r="H631" s="52"/>
      <c r="I631" s="52"/>
      <c r="J631" s="51">
        <v>102</v>
      </c>
      <c r="K631" s="51">
        <v>6</v>
      </c>
      <c r="L631" s="51">
        <v>0</v>
      </c>
      <c r="M631" s="52"/>
      <c r="N631" s="51">
        <v>108</v>
      </c>
      <c r="O631" s="52"/>
      <c r="P631" s="52"/>
      <c r="Q631" s="52"/>
      <c r="R631" s="51">
        <v>0</v>
      </c>
      <c r="S631" s="51">
        <v>6</v>
      </c>
      <c r="T631" s="51">
        <v>17</v>
      </c>
      <c r="U631" s="51">
        <v>0</v>
      </c>
      <c r="V631" s="51">
        <v>13</v>
      </c>
      <c r="W631" s="52"/>
      <c r="X631" s="51">
        <v>20</v>
      </c>
      <c r="Y631" s="51">
        <v>0</v>
      </c>
      <c r="Z631" s="51">
        <v>4</v>
      </c>
      <c r="AA631" s="51">
        <v>17</v>
      </c>
      <c r="AB631" s="51">
        <v>0</v>
      </c>
      <c r="AC631" s="51">
        <v>0</v>
      </c>
      <c r="AD631" s="51">
        <v>14</v>
      </c>
      <c r="AE631" s="52"/>
      <c r="AF631" s="51">
        <v>91</v>
      </c>
      <c r="AG631" s="52"/>
      <c r="AH631" s="52"/>
      <c r="AI631" s="52"/>
      <c r="AJ631" s="51">
        <v>67</v>
      </c>
      <c r="AK631" s="52"/>
      <c r="AL631" s="52"/>
      <c r="AM631" s="52"/>
      <c r="AN631" s="51">
        <v>0</v>
      </c>
      <c r="AO631" s="52"/>
      <c r="AP631" s="51">
        <v>0</v>
      </c>
    </row>
    <row r="632" spans="1:42" ht="20.100000000000001" customHeight="1" x14ac:dyDescent="0.2">
      <c r="E632" s="6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row>
    <row r="633" spans="1:42" ht="20.100000000000001" customHeight="1" x14ac:dyDescent="0.2">
      <c r="B633" s="6" t="s">
        <v>317</v>
      </c>
      <c r="E633" s="62"/>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row>
    <row r="634" spans="1:42" ht="20.100000000000001" customHeight="1" x14ac:dyDescent="0.2">
      <c r="C634" s="3" t="s">
        <v>0</v>
      </c>
      <c r="E634" s="62"/>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row>
    <row r="635" spans="1:42" ht="20.100000000000001" customHeight="1" x14ac:dyDescent="0.2">
      <c r="D635" s="2" t="s">
        <v>124</v>
      </c>
      <c r="E635" s="62"/>
      <c r="F635" s="37">
        <v>0</v>
      </c>
      <c r="G635" s="37"/>
      <c r="H635" s="37"/>
      <c r="I635" s="37"/>
      <c r="J635" s="37">
        <v>0</v>
      </c>
      <c r="K635" s="37">
        <v>0</v>
      </c>
      <c r="L635" s="37">
        <v>0</v>
      </c>
      <c r="M635" s="37"/>
      <c r="N635" s="37">
        <v>0</v>
      </c>
      <c r="O635" s="37"/>
      <c r="P635" s="37"/>
      <c r="Q635" s="37"/>
      <c r="R635" s="37">
        <v>0</v>
      </c>
      <c r="S635" s="37">
        <v>0</v>
      </c>
      <c r="T635" s="37">
        <v>0</v>
      </c>
      <c r="U635" s="37">
        <v>0</v>
      </c>
      <c r="V635" s="37">
        <v>0</v>
      </c>
      <c r="W635" s="37"/>
      <c r="X635" s="37">
        <v>0</v>
      </c>
      <c r="Y635" s="37">
        <v>0</v>
      </c>
      <c r="Z635" s="37">
        <v>0</v>
      </c>
      <c r="AA635" s="37">
        <v>0</v>
      </c>
      <c r="AB635" s="37">
        <v>0</v>
      </c>
      <c r="AC635" s="37">
        <v>0</v>
      </c>
      <c r="AD635" s="37">
        <v>0</v>
      </c>
      <c r="AE635" s="37"/>
      <c r="AF635" s="37">
        <v>0</v>
      </c>
      <c r="AG635" s="37"/>
      <c r="AH635" s="37"/>
      <c r="AI635" s="37"/>
      <c r="AJ635" s="37">
        <v>0</v>
      </c>
      <c r="AK635" s="37"/>
      <c r="AL635" s="37"/>
      <c r="AM635" s="37"/>
      <c r="AN635" s="37">
        <v>0</v>
      </c>
      <c r="AO635" s="37"/>
      <c r="AP635" s="37">
        <v>0</v>
      </c>
    </row>
    <row r="636" spans="1:42" ht="20.100000000000001" customHeight="1" x14ac:dyDescent="0.2">
      <c r="D636" s="38" t="s">
        <v>99</v>
      </c>
      <c r="E636" s="62"/>
      <c r="F636" s="39">
        <v>0</v>
      </c>
      <c r="G636" s="40"/>
      <c r="H636" s="40"/>
      <c r="I636" s="40"/>
      <c r="J636" s="39">
        <v>0</v>
      </c>
      <c r="K636" s="39">
        <v>0</v>
      </c>
      <c r="L636" s="39">
        <v>0</v>
      </c>
      <c r="M636" s="40"/>
      <c r="N636" s="39">
        <v>0</v>
      </c>
      <c r="O636" s="40"/>
      <c r="P636" s="40"/>
      <c r="Q636" s="40"/>
      <c r="R636" s="39">
        <v>0</v>
      </c>
      <c r="S636" s="39">
        <v>0</v>
      </c>
      <c r="T636" s="39">
        <v>0</v>
      </c>
      <c r="U636" s="39">
        <v>0</v>
      </c>
      <c r="V636" s="39">
        <v>0</v>
      </c>
      <c r="W636" s="40"/>
      <c r="X636" s="39">
        <v>0</v>
      </c>
      <c r="Y636" s="39">
        <v>0</v>
      </c>
      <c r="Z636" s="39">
        <v>0</v>
      </c>
      <c r="AA636" s="39">
        <v>0</v>
      </c>
      <c r="AB636" s="39">
        <v>0</v>
      </c>
      <c r="AC636" s="39">
        <v>0</v>
      </c>
      <c r="AD636" s="39">
        <v>0</v>
      </c>
      <c r="AE636" s="40"/>
      <c r="AF636" s="39">
        <v>0</v>
      </c>
      <c r="AG636" s="40"/>
      <c r="AH636" s="40"/>
      <c r="AI636" s="40"/>
      <c r="AJ636" s="39">
        <v>0</v>
      </c>
      <c r="AK636" s="40"/>
      <c r="AL636" s="40"/>
      <c r="AM636" s="40"/>
      <c r="AN636" s="39">
        <v>0</v>
      </c>
      <c r="AO636" s="40"/>
      <c r="AP636" s="39">
        <v>0</v>
      </c>
    </row>
    <row r="637" spans="1:42" ht="20.100000000000001" customHeight="1" x14ac:dyDescent="0.2">
      <c r="E637" s="6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row>
    <row r="638" spans="1:42" ht="20.100000000000001" customHeight="1" x14ac:dyDescent="0.2">
      <c r="C638" s="42" t="s">
        <v>122</v>
      </c>
      <c r="D638" s="42"/>
      <c r="E638" s="62"/>
      <c r="F638" s="44">
        <v>0</v>
      </c>
      <c r="G638" s="45"/>
      <c r="H638" s="45"/>
      <c r="I638" s="45"/>
      <c r="J638" s="44">
        <v>0</v>
      </c>
      <c r="K638" s="44">
        <v>0</v>
      </c>
      <c r="L638" s="44">
        <v>0</v>
      </c>
      <c r="M638" s="45"/>
      <c r="N638" s="44">
        <v>0</v>
      </c>
      <c r="O638" s="45"/>
      <c r="P638" s="45"/>
      <c r="Q638" s="45"/>
      <c r="R638" s="44">
        <v>0</v>
      </c>
      <c r="S638" s="44">
        <v>0</v>
      </c>
      <c r="T638" s="44">
        <v>0</v>
      </c>
      <c r="U638" s="44">
        <v>0</v>
      </c>
      <c r="V638" s="44">
        <v>0</v>
      </c>
      <c r="W638" s="45"/>
      <c r="X638" s="44">
        <v>0</v>
      </c>
      <c r="Y638" s="44">
        <v>0</v>
      </c>
      <c r="Z638" s="44">
        <v>0</v>
      </c>
      <c r="AA638" s="44">
        <v>0</v>
      </c>
      <c r="AB638" s="44">
        <v>0</v>
      </c>
      <c r="AC638" s="44">
        <v>0</v>
      </c>
      <c r="AD638" s="44">
        <v>0</v>
      </c>
      <c r="AE638" s="45"/>
      <c r="AF638" s="44">
        <v>0</v>
      </c>
      <c r="AG638" s="45"/>
      <c r="AH638" s="45"/>
      <c r="AI638" s="45"/>
      <c r="AJ638" s="44">
        <v>0</v>
      </c>
      <c r="AK638" s="45"/>
      <c r="AL638" s="45"/>
      <c r="AM638" s="45"/>
      <c r="AN638" s="44">
        <v>0</v>
      </c>
      <c r="AO638" s="45"/>
      <c r="AP638" s="44">
        <v>0</v>
      </c>
    </row>
    <row r="639" spans="1:42" ht="20.100000000000001" customHeight="1" x14ac:dyDescent="0.2">
      <c r="E639" s="6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row>
    <row r="640" spans="1:42" ht="20.100000000000001" customHeight="1" x14ac:dyDescent="0.2">
      <c r="C640" s="3" t="s">
        <v>97</v>
      </c>
      <c r="E640" s="62"/>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row>
    <row r="641" spans="1:42" ht="20.100000000000001" customHeight="1" x14ac:dyDescent="0.2">
      <c r="D641" s="2" t="s">
        <v>98</v>
      </c>
      <c r="E641" s="62"/>
      <c r="F641" s="37">
        <v>0</v>
      </c>
      <c r="G641" s="37"/>
      <c r="H641" s="37"/>
      <c r="I641" s="37"/>
      <c r="J641" s="37">
        <v>0</v>
      </c>
      <c r="K641" s="37">
        <v>0</v>
      </c>
      <c r="L641" s="37">
        <v>0</v>
      </c>
      <c r="M641" s="37"/>
      <c r="N641" s="37">
        <v>0</v>
      </c>
      <c r="O641" s="37"/>
      <c r="P641" s="37"/>
      <c r="Q641" s="37"/>
      <c r="R641" s="37">
        <v>0</v>
      </c>
      <c r="S641" s="37">
        <v>0</v>
      </c>
      <c r="T641" s="37">
        <v>0</v>
      </c>
      <c r="U641" s="37">
        <v>0</v>
      </c>
      <c r="V641" s="37">
        <v>0</v>
      </c>
      <c r="W641" s="37"/>
      <c r="X641" s="37">
        <v>0</v>
      </c>
      <c r="Y641" s="37">
        <v>0</v>
      </c>
      <c r="Z641" s="37">
        <v>0</v>
      </c>
      <c r="AA641" s="37">
        <v>0</v>
      </c>
      <c r="AB641" s="37">
        <v>0</v>
      </c>
      <c r="AC641" s="37">
        <v>0</v>
      </c>
      <c r="AD641" s="37">
        <v>0</v>
      </c>
      <c r="AE641" s="37"/>
      <c r="AF641" s="37">
        <v>0</v>
      </c>
      <c r="AG641" s="37"/>
      <c r="AH641" s="37"/>
      <c r="AI641" s="37"/>
      <c r="AJ641" s="37">
        <v>0</v>
      </c>
      <c r="AK641" s="37"/>
      <c r="AL641" s="37"/>
      <c r="AM641" s="37"/>
      <c r="AN641" s="37">
        <v>0</v>
      </c>
      <c r="AO641" s="37"/>
      <c r="AP641" s="37">
        <v>0</v>
      </c>
    </row>
    <row r="642" spans="1:42" ht="20.100000000000001" customHeight="1" x14ac:dyDescent="0.2">
      <c r="D642" s="38" t="s">
        <v>99</v>
      </c>
      <c r="E642" s="62"/>
      <c r="F642" s="39">
        <v>0</v>
      </c>
      <c r="G642" s="40"/>
      <c r="H642" s="40"/>
      <c r="I642" s="40"/>
      <c r="J642" s="39">
        <v>0</v>
      </c>
      <c r="K642" s="39">
        <v>0</v>
      </c>
      <c r="L642" s="39">
        <v>0</v>
      </c>
      <c r="M642" s="40"/>
      <c r="N642" s="39">
        <v>0</v>
      </c>
      <c r="O642" s="40"/>
      <c r="P642" s="40"/>
      <c r="Q642" s="40"/>
      <c r="R642" s="39">
        <v>0</v>
      </c>
      <c r="S642" s="39">
        <v>0</v>
      </c>
      <c r="T642" s="39">
        <v>0</v>
      </c>
      <c r="U642" s="39">
        <v>0</v>
      </c>
      <c r="V642" s="39">
        <v>0</v>
      </c>
      <c r="W642" s="40"/>
      <c r="X642" s="39">
        <v>0</v>
      </c>
      <c r="Y642" s="39">
        <v>0</v>
      </c>
      <c r="Z642" s="39">
        <v>0</v>
      </c>
      <c r="AA642" s="39">
        <v>0</v>
      </c>
      <c r="AB642" s="39">
        <v>0</v>
      </c>
      <c r="AC642" s="39">
        <v>0</v>
      </c>
      <c r="AD642" s="39">
        <v>0</v>
      </c>
      <c r="AE642" s="40"/>
      <c r="AF642" s="39">
        <v>0</v>
      </c>
      <c r="AG642" s="40"/>
      <c r="AH642" s="40"/>
      <c r="AI642" s="40"/>
      <c r="AJ642" s="39">
        <v>0</v>
      </c>
      <c r="AK642" s="40"/>
      <c r="AL642" s="40"/>
      <c r="AM642" s="40"/>
      <c r="AN642" s="39">
        <v>0</v>
      </c>
      <c r="AO642" s="40"/>
      <c r="AP642" s="39">
        <v>0</v>
      </c>
    </row>
    <row r="643" spans="1:42" ht="20.100000000000001" customHeight="1" x14ac:dyDescent="0.2">
      <c r="D643" s="2" t="s">
        <v>100</v>
      </c>
      <c r="E643" s="62"/>
      <c r="F643" s="37">
        <v>0</v>
      </c>
      <c r="G643" s="37"/>
      <c r="H643" s="37"/>
      <c r="I643" s="37"/>
      <c r="J643" s="37">
        <v>0</v>
      </c>
      <c r="K643" s="37">
        <v>0</v>
      </c>
      <c r="L643" s="37">
        <v>0</v>
      </c>
      <c r="M643" s="37"/>
      <c r="N643" s="37">
        <v>0</v>
      </c>
      <c r="O643" s="37"/>
      <c r="P643" s="37"/>
      <c r="Q643" s="37"/>
      <c r="R643" s="37">
        <v>0</v>
      </c>
      <c r="S643" s="37">
        <v>0</v>
      </c>
      <c r="T643" s="37">
        <v>0</v>
      </c>
      <c r="U643" s="37">
        <v>0</v>
      </c>
      <c r="V643" s="37">
        <v>0</v>
      </c>
      <c r="W643" s="37"/>
      <c r="X643" s="37">
        <v>0</v>
      </c>
      <c r="Y643" s="37">
        <v>0</v>
      </c>
      <c r="Z643" s="37">
        <v>0</v>
      </c>
      <c r="AA643" s="37">
        <v>0</v>
      </c>
      <c r="AB643" s="37">
        <v>0</v>
      </c>
      <c r="AC643" s="37">
        <v>0</v>
      </c>
      <c r="AD643" s="37">
        <v>0</v>
      </c>
      <c r="AE643" s="37"/>
      <c r="AF643" s="37">
        <v>0</v>
      </c>
      <c r="AG643" s="37"/>
      <c r="AH643" s="37"/>
      <c r="AI643" s="37"/>
      <c r="AJ643" s="37">
        <v>0</v>
      </c>
      <c r="AK643" s="37"/>
      <c r="AL643" s="37"/>
      <c r="AM643" s="37"/>
      <c r="AN643" s="37">
        <v>0</v>
      </c>
      <c r="AO643" s="37"/>
      <c r="AP643" s="37">
        <v>0</v>
      </c>
    </row>
    <row r="644" spans="1:42" ht="20.100000000000001" customHeight="1" x14ac:dyDescent="0.2">
      <c r="E644" s="6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row>
    <row r="645" spans="1:42" ht="20.100000000000001" customHeight="1" x14ac:dyDescent="0.2">
      <c r="C645" s="42" t="s">
        <v>112</v>
      </c>
      <c r="D645" s="42"/>
      <c r="E645" s="62"/>
      <c r="F645" s="44">
        <v>0</v>
      </c>
      <c r="G645" s="45"/>
      <c r="H645" s="45"/>
      <c r="I645" s="45"/>
      <c r="J645" s="44">
        <v>0</v>
      </c>
      <c r="K645" s="44">
        <v>0</v>
      </c>
      <c r="L645" s="44">
        <v>0</v>
      </c>
      <c r="M645" s="45"/>
      <c r="N645" s="44">
        <v>0</v>
      </c>
      <c r="O645" s="45"/>
      <c r="P645" s="45"/>
      <c r="Q645" s="45"/>
      <c r="R645" s="44">
        <v>0</v>
      </c>
      <c r="S645" s="44">
        <v>0</v>
      </c>
      <c r="T645" s="44">
        <v>0</v>
      </c>
      <c r="U645" s="44">
        <v>0</v>
      </c>
      <c r="V645" s="44">
        <v>0</v>
      </c>
      <c r="W645" s="45"/>
      <c r="X645" s="44">
        <v>0</v>
      </c>
      <c r="Y645" s="44">
        <v>0</v>
      </c>
      <c r="Z645" s="44">
        <v>0</v>
      </c>
      <c r="AA645" s="44">
        <v>0</v>
      </c>
      <c r="AB645" s="44">
        <v>0</v>
      </c>
      <c r="AC645" s="44">
        <v>0</v>
      </c>
      <c r="AD645" s="44">
        <v>0</v>
      </c>
      <c r="AE645" s="45"/>
      <c r="AF645" s="44">
        <v>0</v>
      </c>
      <c r="AG645" s="45"/>
      <c r="AH645" s="45"/>
      <c r="AI645" s="45"/>
      <c r="AJ645" s="44">
        <v>0</v>
      </c>
      <c r="AK645" s="45"/>
      <c r="AL645" s="45"/>
      <c r="AM645" s="45"/>
      <c r="AN645" s="44">
        <v>0</v>
      </c>
      <c r="AO645" s="45"/>
      <c r="AP645" s="44">
        <v>0</v>
      </c>
    </row>
    <row r="646" spans="1:42" ht="20.100000000000001" customHeight="1" x14ac:dyDescent="0.2">
      <c r="E646" s="6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row>
    <row r="647" spans="1:42" ht="20.100000000000001" customHeight="1" x14ac:dyDescent="0.2">
      <c r="C647" s="3" t="s">
        <v>318</v>
      </c>
      <c r="E647" s="62"/>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row>
    <row r="648" spans="1:42" ht="20.100000000000001" customHeight="1" x14ac:dyDescent="0.2">
      <c r="D648" s="2" t="s">
        <v>98</v>
      </c>
      <c r="E648" s="62"/>
      <c r="F648" s="37">
        <v>71</v>
      </c>
      <c r="G648" s="37"/>
      <c r="H648" s="37"/>
      <c r="I648" s="37"/>
      <c r="J648" s="37">
        <v>113</v>
      </c>
      <c r="K648" s="37">
        <v>1</v>
      </c>
      <c r="L648" s="37">
        <v>1</v>
      </c>
      <c r="M648" s="37"/>
      <c r="N648" s="37">
        <v>115</v>
      </c>
      <c r="O648" s="37"/>
      <c r="P648" s="37"/>
      <c r="Q648" s="37"/>
      <c r="R648" s="37">
        <v>0</v>
      </c>
      <c r="S648" s="37">
        <v>10</v>
      </c>
      <c r="T648" s="37">
        <v>15</v>
      </c>
      <c r="U648" s="37">
        <v>0</v>
      </c>
      <c r="V648" s="37">
        <v>13</v>
      </c>
      <c r="W648" s="37"/>
      <c r="X648" s="37">
        <v>24</v>
      </c>
      <c r="Y648" s="37">
        <v>1</v>
      </c>
      <c r="Z648" s="37">
        <v>2</v>
      </c>
      <c r="AA648" s="37">
        <v>31</v>
      </c>
      <c r="AB648" s="37">
        <v>0</v>
      </c>
      <c r="AC648" s="37">
        <v>0</v>
      </c>
      <c r="AD648" s="37">
        <v>4</v>
      </c>
      <c r="AE648" s="37"/>
      <c r="AF648" s="37">
        <v>100</v>
      </c>
      <c r="AG648" s="37"/>
      <c r="AH648" s="37"/>
      <c r="AI648" s="37"/>
      <c r="AJ648" s="37">
        <v>86</v>
      </c>
      <c r="AK648" s="37"/>
      <c r="AL648" s="37"/>
      <c r="AM648" s="37"/>
      <c r="AN648" s="37">
        <v>0</v>
      </c>
      <c r="AO648" s="37"/>
      <c r="AP648" s="37">
        <v>0</v>
      </c>
    </row>
    <row r="649" spans="1:42" ht="20.100000000000001" customHeight="1" x14ac:dyDescent="0.2">
      <c r="D649" s="38" t="s">
        <v>99</v>
      </c>
      <c r="E649" s="62"/>
      <c r="F649" s="39">
        <v>69</v>
      </c>
      <c r="G649" s="40"/>
      <c r="H649" s="40"/>
      <c r="I649" s="40"/>
      <c r="J649" s="39">
        <v>110</v>
      </c>
      <c r="K649" s="39">
        <v>3</v>
      </c>
      <c r="L649" s="39">
        <v>1</v>
      </c>
      <c r="M649" s="40"/>
      <c r="N649" s="39">
        <v>114</v>
      </c>
      <c r="O649" s="40"/>
      <c r="P649" s="40"/>
      <c r="Q649" s="40"/>
      <c r="R649" s="39">
        <v>0</v>
      </c>
      <c r="S649" s="39">
        <v>1</v>
      </c>
      <c r="T649" s="39">
        <v>8</v>
      </c>
      <c r="U649" s="39">
        <v>1</v>
      </c>
      <c r="V649" s="39">
        <v>11</v>
      </c>
      <c r="W649" s="40"/>
      <c r="X649" s="39">
        <v>24</v>
      </c>
      <c r="Y649" s="39">
        <v>0</v>
      </c>
      <c r="Z649" s="39">
        <v>4</v>
      </c>
      <c r="AA649" s="39">
        <v>31</v>
      </c>
      <c r="AB649" s="39">
        <v>0</v>
      </c>
      <c r="AC649" s="39">
        <v>0</v>
      </c>
      <c r="AD649" s="39">
        <v>9</v>
      </c>
      <c r="AE649" s="40"/>
      <c r="AF649" s="39">
        <v>89</v>
      </c>
      <c r="AG649" s="40"/>
      <c r="AH649" s="40"/>
      <c r="AI649" s="40"/>
      <c r="AJ649" s="39">
        <v>94</v>
      </c>
      <c r="AK649" s="40"/>
      <c r="AL649" s="40"/>
      <c r="AM649" s="40"/>
      <c r="AN649" s="39">
        <v>0</v>
      </c>
      <c r="AO649" s="40"/>
      <c r="AP649" s="39">
        <v>0</v>
      </c>
    </row>
    <row r="650" spans="1:42" ht="20.100000000000001" customHeight="1" x14ac:dyDescent="0.2">
      <c r="E650" s="6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row>
    <row r="651" spans="1:42" ht="20.100000000000001" customHeight="1" x14ac:dyDescent="0.2">
      <c r="C651" s="42" t="s">
        <v>319</v>
      </c>
      <c r="D651" s="42"/>
      <c r="E651" s="62"/>
      <c r="F651" s="44">
        <v>140</v>
      </c>
      <c r="G651" s="45"/>
      <c r="H651" s="45"/>
      <c r="I651" s="45"/>
      <c r="J651" s="44">
        <v>223</v>
      </c>
      <c r="K651" s="44">
        <v>4</v>
      </c>
      <c r="L651" s="44">
        <v>2</v>
      </c>
      <c r="M651" s="45"/>
      <c r="N651" s="44">
        <v>229</v>
      </c>
      <c r="O651" s="45"/>
      <c r="P651" s="45"/>
      <c r="Q651" s="45"/>
      <c r="R651" s="44">
        <v>0</v>
      </c>
      <c r="S651" s="44">
        <v>11</v>
      </c>
      <c r="T651" s="44">
        <v>23</v>
      </c>
      <c r="U651" s="44">
        <v>1</v>
      </c>
      <c r="V651" s="44">
        <v>24</v>
      </c>
      <c r="W651" s="45"/>
      <c r="X651" s="44">
        <v>48</v>
      </c>
      <c r="Y651" s="44">
        <v>1</v>
      </c>
      <c r="Z651" s="44">
        <v>6</v>
      </c>
      <c r="AA651" s="44">
        <v>62</v>
      </c>
      <c r="AB651" s="44">
        <v>0</v>
      </c>
      <c r="AC651" s="44">
        <v>0</v>
      </c>
      <c r="AD651" s="44">
        <v>13</v>
      </c>
      <c r="AE651" s="45"/>
      <c r="AF651" s="44">
        <v>189</v>
      </c>
      <c r="AG651" s="45"/>
      <c r="AH651" s="45"/>
      <c r="AI651" s="45"/>
      <c r="AJ651" s="44">
        <v>180</v>
      </c>
      <c r="AK651" s="45"/>
      <c r="AL651" s="45"/>
      <c r="AM651" s="45"/>
      <c r="AN651" s="44">
        <v>0</v>
      </c>
      <c r="AO651" s="45"/>
      <c r="AP651" s="44">
        <v>0</v>
      </c>
    </row>
    <row r="652" spans="1:42" ht="20.100000000000001" customHeight="1" x14ac:dyDescent="0.2">
      <c r="E652" s="6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row>
    <row r="653" spans="1:42" s="1" customFormat="1" ht="20.100000000000001" customHeight="1" x14ac:dyDescent="0.25">
      <c r="A653" s="3"/>
      <c r="B653" s="49" t="s">
        <v>320</v>
      </c>
      <c r="C653" s="50"/>
      <c r="D653" s="50"/>
      <c r="E653" s="62"/>
      <c r="F653" s="51">
        <v>140</v>
      </c>
      <c r="G653" s="52"/>
      <c r="H653" s="52"/>
      <c r="I653" s="52"/>
      <c r="J653" s="51">
        <v>223</v>
      </c>
      <c r="K653" s="51">
        <v>4</v>
      </c>
      <c r="L653" s="51">
        <v>2</v>
      </c>
      <c r="M653" s="52"/>
      <c r="N653" s="51">
        <v>229</v>
      </c>
      <c r="O653" s="52"/>
      <c r="P653" s="52"/>
      <c r="Q653" s="52"/>
      <c r="R653" s="51">
        <v>0</v>
      </c>
      <c r="S653" s="51">
        <v>11</v>
      </c>
      <c r="T653" s="51">
        <v>23</v>
      </c>
      <c r="U653" s="51">
        <v>1</v>
      </c>
      <c r="V653" s="51">
        <v>24</v>
      </c>
      <c r="W653" s="52"/>
      <c r="X653" s="51">
        <v>48</v>
      </c>
      <c r="Y653" s="51">
        <v>1</v>
      </c>
      <c r="Z653" s="51">
        <v>6</v>
      </c>
      <c r="AA653" s="51">
        <v>62</v>
      </c>
      <c r="AB653" s="51">
        <v>0</v>
      </c>
      <c r="AC653" s="51">
        <v>0</v>
      </c>
      <c r="AD653" s="51">
        <v>13</v>
      </c>
      <c r="AE653" s="52"/>
      <c r="AF653" s="51">
        <v>189</v>
      </c>
      <c r="AG653" s="52"/>
      <c r="AH653" s="52"/>
      <c r="AI653" s="52"/>
      <c r="AJ653" s="51">
        <v>180</v>
      </c>
      <c r="AK653" s="52"/>
      <c r="AL653" s="52"/>
      <c r="AM653" s="52"/>
      <c r="AN653" s="51">
        <v>0</v>
      </c>
      <c r="AO653" s="52"/>
      <c r="AP653" s="51">
        <v>0</v>
      </c>
    </row>
    <row r="654" spans="1:42" ht="20.100000000000001" customHeight="1" x14ac:dyDescent="0.2">
      <c r="E654" s="6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row>
    <row r="655" spans="1:42" ht="20.100000000000001" customHeight="1" x14ac:dyDescent="0.2">
      <c r="B655" s="6" t="s">
        <v>321</v>
      </c>
      <c r="E655" s="62"/>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row>
    <row r="656" spans="1:42" ht="20.100000000000001" customHeight="1" x14ac:dyDescent="0.2">
      <c r="C656" s="3" t="s">
        <v>172</v>
      </c>
      <c r="E656" s="62"/>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row>
    <row r="657" spans="1:42" ht="20.100000000000001" customHeight="1" x14ac:dyDescent="0.2">
      <c r="B657" s="5"/>
      <c r="D657" s="2" t="s">
        <v>98</v>
      </c>
      <c r="E657" s="62"/>
      <c r="F657" s="37">
        <v>7</v>
      </c>
      <c r="G657" s="37"/>
      <c r="H657" s="37"/>
      <c r="I657" s="37"/>
      <c r="J657" s="37">
        <v>26</v>
      </c>
      <c r="K657" s="37">
        <v>1</v>
      </c>
      <c r="L657" s="37">
        <v>0</v>
      </c>
      <c r="M657" s="37"/>
      <c r="N657" s="37">
        <v>27</v>
      </c>
      <c r="O657" s="37"/>
      <c r="P657" s="37"/>
      <c r="Q657" s="37"/>
      <c r="R657" s="37">
        <v>0</v>
      </c>
      <c r="S657" s="37">
        <v>5</v>
      </c>
      <c r="T657" s="37">
        <v>7</v>
      </c>
      <c r="U657" s="37">
        <v>0</v>
      </c>
      <c r="V657" s="37">
        <v>1</v>
      </c>
      <c r="W657" s="37"/>
      <c r="X657" s="37">
        <v>2</v>
      </c>
      <c r="Y657" s="37">
        <v>0</v>
      </c>
      <c r="Z657" s="37">
        <v>2</v>
      </c>
      <c r="AA657" s="37">
        <v>1</v>
      </c>
      <c r="AB657" s="37">
        <v>0</v>
      </c>
      <c r="AC657" s="37">
        <v>0</v>
      </c>
      <c r="AD657" s="37">
        <v>4</v>
      </c>
      <c r="AE657" s="37"/>
      <c r="AF657" s="37">
        <v>22</v>
      </c>
      <c r="AG657" s="37"/>
      <c r="AH657" s="37"/>
      <c r="AI657" s="37"/>
      <c r="AJ657" s="37">
        <v>12</v>
      </c>
      <c r="AK657" s="37"/>
      <c r="AL657" s="37"/>
      <c r="AM657" s="37"/>
      <c r="AN657" s="37">
        <v>0</v>
      </c>
      <c r="AO657" s="37"/>
      <c r="AP657" s="37">
        <v>0</v>
      </c>
    </row>
    <row r="658" spans="1:42" ht="20.100000000000001" customHeight="1" x14ac:dyDescent="0.2">
      <c r="D658" s="38" t="s">
        <v>99</v>
      </c>
      <c r="E658" s="62"/>
      <c r="F658" s="39">
        <v>13</v>
      </c>
      <c r="G658" s="40"/>
      <c r="H658" s="40"/>
      <c r="I658" s="40"/>
      <c r="J658" s="39">
        <v>26</v>
      </c>
      <c r="K658" s="39">
        <v>0</v>
      </c>
      <c r="L658" s="39">
        <v>0</v>
      </c>
      <c r="M658" s="40"/>
      <c r="N658" s="39">
        <v>26</v>
      </c>
      <c r="O658" s="40"/>
      <c r="P658" s="40"/>
      <c r="Q658" s="40"/>
      <c r="R658" s="39">
        <v>1</v>
      </c>
      <c r="S658" s="39">
        <v>6</v>
      </c>
      <c r="T658" s="39">
        <v>2</v>
      </c>
      <c r="U658" s="39">
        <v>5</v>
      </c>
      <c r="V658" s="39">
        <v>1</v>
      </c>
      <c r="W658" s="40"/>
      <c r="X658" s="39">
        <v>1</v>
      </c>
      <c r="Y658" s="39">
        <v>0</v>
      </c>
      <c r="Z658" s="39">
        <v>5</v>
      </c>
      <c r="AA658" s="39">
        <v>5</v>
      </c>
      <c r="AB658" s="39">
        <v>0</v>
      </c>
      <c r="AC658" s="39">
        <v>0</v>
      </c>
      <c r="AD658" s="39">
        <v>4</v>
      </c>
      <c r="AE658" s="40"/>
      <c r="AF658" s="39">
        <v>30</v>
      </c>
      <c r="AG658" s="40"/>
      <c r="AH658" s="40"/>
      <c r="AI658" s="40"/>
      <c r="AJ658" s="39">
        <v>9</v>
      </c>
      <c r="AK658" s="40"/>
      <c r="AL658" s="40"/>
      <c r="AM658" s="40"/>
      <c r="AN658" s="39">
        <v>0</v>
      </c>
      <c r="AO658" s="40"/>
      <c r="AP658" s="39">
        <v>0</v>
      </c>
    </row>
    <row r="659" spans="1:42" ht="20.100000000000001" customHeight="1" x14ac:dyDescent="0.2">
      <c r="D659" s="2" t="s">
        <v>113</v>
      </c>
      <c r="E659" s="62"/>
      <c r="F659" s="37">
        <v>20</v>
      </c>
      <c r="G659" s="37"/>
      <c r="H659" s="37"/>
      <c r="I659" s="37"/>
      <c r="J659" s="37">
        <v>30</v>
      </c>
      <c r="K659" s="37">
        <v>0</v>
      </c>
      <c r="L659" s="37">
        <v>0</v>
      </c>
      <c r="M659" s="37"/>
      <c r="N659" s="37">
        <v>30</v>
      </c>
      <c r="O659" s="37"/>
      <c r="P659" s="37"/>
      <c r="Q659" s="37"/>
      <c r="R659" s="37">
        <v>0</v>
      </c>
      <c r="S659" s="37">
        <v>5</v>
      </c>
      <c r="T659" s="37">
        <v>9</v>
      </c>
      <c r="U659" s="37">
        <v>0</v>
      </c>
      <c r="V659" s="37">
        <v>2</v>
      </c>
      <c r="W659" s="37"/>
      <c r="X659" s="37">
        <v>1</v>
      </c>
      <c r="Y659" s="37">
        <v>0</v>
      </c>
      <c r="Z659" s="37">
        <v>2</v>
      </c>
      <c r="AA659" s="37">
        <v>10</v>
      </c>
      <c r="AB659" s="37">
        <v>0</v>
      </c>
      <c r="AC659" s="37">
        <v>0</v>
      </c>
      <c r="AD659" s="37">
        <v>0</v>
      </c>
      <c r="AE659" s="37"/>
      <c r="AF659" s="37">
        <v>29</v>
      </c>
      <c r="AG659" s="37"/>
      <c r="AH659" s="37"/>
      <c r="AI659" s="37"/>
      <c r="AJ659" s="37">
        <v>21</v>
      </c>
      <c r="AK659" s="37"/>
      <c r="AL659" s="37"/>
      <c r="AM659" s="37"/>
      <c r="AN659" s="37">
        <v>0</v>
      </c>
      <c r="AO659" s="37"/>
      <c r="AP659" s="37">
        <v>0</v>
      </c>
    </row>
    <row r="660" spans="1:42" ht="20.100000000000001" customHeight="1" x14ac:dyDescent="0.2">
      <c r="E660" s="6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row>
    <row r="661" spans="1:42" s="1" customFormat="1" ht="20.100000000000001" customHeight="1" x14ac:dyDescent="0.2">
      <c r="A661" s="3"/>
      <c r="B661" s="6"/>
      <c r="C661" s="42" t="s">
        <v>180</v>
      </c>
      <c r="D661" s="42"/>
      <c r="E661" s="62"/>
      <c r="F661" s="44">
        <v>40</v>
      </c>
      <c r="G661" s="45"/>
      <c r="H661" s="45"/>
      <c r="I661" s="45"/>
      <c r="J661" s="44">
        <v>82</v>
      </c>
      <c r="K661" s="44">
        <v>1</v>
      </c>
      <c r="L661" s="44">
        <v>0</v>
      </c>
      <c r="M661" s="45"/>
      <c r="N661" s="44">
        <v>83</v>
      </c>
      <c r="O661" s="45"/>
      <c r="P661" s="45"/>
      <c r="Q661" s="45"/>
      <c r="R661" s="44">
        <v>1</v>
      </c>
      <c r="S661" s="44">
        <v>16</v>
      </c>
      <c r="T661" s="44">
        <v>18</v>
      </c>
      <c r="U661" s="44">
        <v>5</v>
      </c>
      <c r="V661" s="44">
        <v>4</v>
      </c>
      <c r="W661" s="45"/>
      <c r="X661" s="44">
        <v>4</v>
      </c>
      <c r="Y661" s="44">
        <v>0</v>
      </c>
      <c r="Z661" s="44">
        <v>9</v>
      </c>
      <c r="AA661" s="44">
        <v>16</v>
      </c>
      <c r="AB661" s="44">
        <v>0</v>
      </c>
      <c r="AC661" s="44">
        <v>0</v>
      </c>
      <c r="AD661" s="44">
        <v>8</v>
      </c>
      <c r="AE661" s="45"/>
      <c r="AF661" s="44">
        <v>81</v>
      </c>
      <c r="AG661" s="45"/>
      <c r="AH661" s="45"/>
      <c r="AI661" s="45"/>
      <c r="AJ661" s="44">
        <v>42</v>
      </c>
      <c r="AK661" s="45"/>
      <c r="AL661" s="45"/>
      <c r="AM661" s="45"/>
      <c r="AN661" s="44">
        <v>0</v>
      </c>
      <c r="AO661" s="45"/>
      <c r="AP661" s="44">
        <v>0</v>
      </c>
    </row>
    <row r="662" spans="1:42" s="1" customFormat="1" ht="20.100000000000001" customHeight="1" x14ac:dyDescent="0.2">
      <c r="A662" s="3"/>
      <c r="B662" s="6"/>
      <c r="C662" s="3"/>
      <c r="D662" s="3"/>
      <c r="E662" s="62"/>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row>
    <row r="663" spans="1:42" s="1" customFormat="1" ht="20.100000000000001" customHeight="1" x14ac:dyDescent="0.25">
      <c r="A663" s="3"/>
      <c r="B663" s="49" t="s">
        <v>322</v>
      </c>
      <c r="C663" s="50"/>
      <c r="D663" s="50"/>
      <c r="E663" s="62"/>
      <c r="F663" s="51">
        <v>40</v>
      </c>
      <c r="G663" s="52"/>
      <c r="H663" s="52"/>
      <c r="I663" s="52"/>
      <c r="J663" s="51">
        <v>82</v>
      </c>
      <c r="K663" s="51">
        <v>1</v>
      </c>
      <c r="L663" s="51">
        <v>0</v>
      </c>
      <c r="M663" s="52"/>
      <c r="N663" s="51">
        <v>83</v>
      </c>
      <c r="O663" s="52"/>
      <c r="P663" s="52"/>
      <c r="Q663" s="52"/>
      <c r="R663" s="51">
        <v>1</v>
      </c>
      <c r="S663" s="51">
        <v>16</v>
      </c>
      <c r="T663" s="51">
        <v>18</v>
      </c>
      <c r="U663" s="51">
        <v>5</v>
      </c>
      <c r="V663" s="51">
        <v>4</v>
      </c>
      <c r="W663" s="52"/>
      <c r="X663" s="51">
        <v>4</v>
      </c>
      <c r="Y663" s="51">
        <v>0</v>
      </c>
      <c r="Z663" s="51">
        <v>9</v>
      </c>
      <c r="AA663" s="51">
        <v>16</v>
      </c>
      <c r="AB663" s="51">
        <v>0</v>
      </c>
      <c r="AC663" s="51">
        <v>0</v>
      </c>
      <c r="AD663" s="51">
        <v>8</v>
      </c>
      <c r="AE663" s="52"/>
      <c r="AF663" s="51">
        <v>81</v>
      </c>
      <c r="AG663" s="52"/>
      <c r="AH663" s="52"/>
      <c r="AI663" s="52"/>
      <c r="AJ663" s="51">
        <v>42</v>
      </c>
      <c r="AK663" s="52"/>
      <c r="AL663" s="52"/>
      <c r="AM663" s="52"/>
      <c r="AN663" s="51">
        <v>0</v>
      </c>
      <c r="AO663" s="52"/>
      <c r="AP663" s="51">
        <v>0</v>
      </c>
    </row>
    <row r="664" spans="1:42" ht="20.100000000000001" customHeight="1" x14ac:dyDescent="0.2">
      <c r="E664" s="6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row>
    <row r="665" spans="1:42" ht="20.100000000000001" customHeight="1" x14ac:dyDescent="0.2">
      <c r="B665" s="6" t="s">
        <v>323</v>
      </c>
      <c r="E665" s="62"/>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row>
    <row r="666" spans="1:42" ht="20.100000000000001" customHeight="1" x14ac:dyDescent="0.2">
      <c r="C666" s="3" t="s">
        <v>172</v>
      </c>
      <c r="E666" s="62"/>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row>
    <row r="667" spans="1:42" ht="20.100000000000001" customHeight="1" x14ac:dyDescent="0.2">
      <c r="B667" s="5"/>
      <c r="D667" s="2" t="s">
        <v>98</v>
      </c>
      <c r="E667" s="62"/>
      <c r="F667" s="37">
        <v>54</v>
      </c>
      <c r="G667" s="37"/>
      <c r="H667" s="37"/>
      <c r="I667" s="37"/>
      <c r="J667" s="37">
        <v>100</v>
      </c>
      <c r="K667" s="37">
        <v>1</v>
      </c>
      <c r="L667" s="37">
        <v>2</v>
      </c>
      <c r="M667" s="37"/>
      <c r="N667" s="37">
        <v>103</v>
      </c>
      <c r="O667" s="37"/>
      <c r="P667" s="37"/>
      <c r="Q667" s="37"/>
      <c r="R667" s="37">
        <v>0</v>
      </c>
      <c r="S667" s="37">
        <v>3</v>
      </c>
      <c r="T667" s="37">
        <v>24</v>
      </c>
      <c r="U667" s="37">
        <v>0</v>
      </c>
      <c r="V667" s="37">
        <v>8</v>
      </c>
      <c r="W667" s="37"/>
      <c r="X667" s="37">
        <v>12</v>
      </c>
      <c r="Y667" s="37">
        <v>0</v>
      </c>
      <c r="Z667" s="37">
        <v>12</v>
      </c>
      <c r="AA667" s="37">
        <v>19</v>
      </c>
      <c r="AB667" s="37">
        <v>0</v>
      </c>
      <c r="AC667" s="37">
        <v>0</v>
      </c>
      <c r="AD667" s="37">
        <v>7</v>
      </c>
      <c r="AE667" s="37"/>
      <c r="AF667" s="37">
        <v>85</v>
      </c>
      <c r="AG667" s="37"/>
      <c r="AH667" s="37"/>
      <c r="AI667" s="37"/>
      <c r="AJ667" s="37">
        <v>72</v>
      </c>
      <c r="AK667" s="37"/>
      <c r="AL667" s="37"/>
      <c r="AM667" s="37"/>
      <c r="AN667" s="37">
        <v>0</v>
      </c>
      <c r="AO667" s="37"/>
      <c r="AP667" s="37">
        <v>0</v>
      </c>
    </row>
    <row r="668" spans="1:42" ht="20.100000000000001" customHeight="1" x14ac:dyDescent="0.2">
      <c r="D668" s="38" t="s">
        <v>99</v>
      </c>
      <c r="E668" s="62"/>
      <c r="F668" s="39">
        <v>66</v>
      </c>
      <c r="G668" s="40"/>
      <c r="H668" s="40"/>
      <c r="I668" s="40"/>
      <c r="J668" s="39">
        <v>102</v>
      </c>
      <c r="K668" s="39">
        <v>4</v>
      </c>
      <c r="L668" s="39">
        <v>0</v>
      </c>
      <c r="M668" s="40"/>
      <c r="N668" s="39">
        <v>106</v>
      </c>
      <c r="O668" s="40"/>
      <c r="P668" s="40"/>
      <c r="Q668" s="40"/>
      <c r="R668" s="39">
        <v>0</v>
      </c>
      <c r="S668" s="39">
        <v>2</v>
      </c>
      <c r="T668" s="39">
        <v>48</v>
      </c>
      <c r="U668" s="39">
        <v>0</v>
      </c>
      <c r="V668" s="39">
        <v>6</v>
      </c>
      <c r="W668" s="40"/>
      <c r="X668" s="39">
        <v>19</v>
      </c>
      <c r="Y668" s="39">
        <v>2</v>
      </c>
      <c r="Z668" s="39">
        <v>4</v>
      </c>
      <c r="AA668" s="39">
        <v>19</v>
      </c>
      <c r="AB668" s="39">
        <v>0</v>
      </c>
      <c r="AC668" s="39">
        <v>0</v>
      </c>
      <c r="AD668" s="39">
        <v>9</v>
      </c>
      <c r="AE668" s="40"/>
      <c r="AF668" s="39">
        <v>109</v>
      </c>
      <c r="AG668" s="40"/>
      <c r="AH668" s="40"/>
      <c r="AI668" s="40"/>
      <c r="AJ668" s="39">
        <v>63</v>
      </c>
      <c r="AK668" s="40"/>
      <c r="AL668" s="40"/>
      <c r="AM668" s="40"/>
      <c r="AN668" s="39">
        <v>0</v>
      </c>
      <c r="AO668" s="40"/>
      <c r="AP668" s="39">
        <v>0</v>
      </c>
    </row>
    <row r="669" spans="1:42" ht="20.100000000000001" customHeight="1" x14ac:dyDescent="0.2">
      <c r="D669" s="2" t="s">
        <v>100</v>
      </c>
      <c r="E669" s="62"/>
      <c r="F669" s="37">
        <v>64</v>
      </c>
      <c r="G669" s="37"/>
      <c r="H669" s="37"/>
      <c r="I669" s="37"/>
      <c r="J669" s="37">
        <v>103</v>
      </c>
      <c r="K669" s="37">
        <v>2</v>
      </c>
      <c r="L669" s="37">
        <v>1</v>
      </c>
      <c r="M669" s="37"/>
      <c r="N669" s="37">
        <v>106</v>
      </c>
      <c r="O669" s="37"/>
      <c r="P669" s="37"/>
      <c r="Q669" s="37"/>
      <c r="R669" s="37">
        <v>0</v>
      </c>
      <c r="S669" s="37">
        <v>4</v>
      </c>
      <c r="T669" s="37">
        <v>20</v>
      </c>
      <c r="U669" s="37">
        <v>0</v>
      </c>
      <c r="V669" s="37">
        <v>5</v>
      </c>
      <c r="W669" s="37"/>
      <c r="X669" s="37">
        <v>21</v>
      </c>
      <c r="Y669" s="37">
        <v>0</v>
      </c>
      <c r="Z669" s="37">
        <v>10</v>
      </c>
      <c r="AA669" s="37">
        <v>31</v>
      </c>
      <c r="AB669" s="37">
        <v>0</v>
      </c>
      <c r="AC669" s="37">
        <v>0</v>
      </c>
      <c r="AD669" s="37">
        <v>13</v>
      </c>
      <c r="AE669" s="37"/>
      <c r="AF669" s="37">
        <v>104</v>
      </c>
      <c r="AG669" s="37"/>
      <c r="AH669" s="37"/>
      <c r="AI669" s="37"/>
      <c r="AJ669" s="37">
        <v>66</v>
      </c>
      <c r="AK669" s="37"/>
      <c r="AL669" s="37"/>
      <c r="AM669" s="37"/>
      <c r="AN669" s="37">
        <v>0</v>
      </c>
      <c r="AO669" s="37"/>
      <c r="AP669" s="37">
        <v>0</v>
      </c>
    </row>
    <row r="670" spans="1:42" ht="20.100000000000001" customHeight="1" x14ac:dyDescent="0.2">
      <c r="E670" s="6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row>
    <row r="671" spans="1:42" s="1" customFormat="1" ht="20.100000000000001" customHeight="1" x14ac:dyDescent="0.2">
      <c r="A671" s="3"/>
      <c r="B671" s="6"/>
      <c r="C671" s="42" t="s">
        <v>180</v>
      </c>
      <c r="D671" s="42"/>
      <c r="E671" s="62"/>
      <c r="F671" s="44">
        <v>184</v>
      </c>
      <c r="G671" s="45"/>
      <c r="H671" s="45"/>
      <c r="I671" s="45"/>
      <c r="J671" s="44">
        <v>305</v>
      </c>
      <c r="K671" s="44">
        <v>7</v>
      </c>
      <c r="L671" s="44">
        <v>3</v>
      </c>
      <c r="M671" s="45"/>
      <c r="N671" s="44">
        <v>315</v>
      </c>
      <c r="O671" s="45"/>
      <c r="P671" s="45"/>
      <c r="Q671" s="45"/>
      <c r="R671" s="44">
        <v>0</v>
      </c>
      <c r="S671" s="44">
        <v>9</v>
      </c>
      <c r="T671" s="44">
        <v>92</v>
      </c>
      <c r="U671" s="44">
        <v>0</v>
      </c>
      <c r="V671" s="44">
        <v>19</v>
      </c>
      <c r="W671" s="45"/>
      <c r="X671" s="44">
        <v>52</v>
      </c>
      <c r="Y671" s="44">
        <v>2</v>
      </c>
      <c r="Z671" s="44">
        <v>26</v>
      </c>
      <c r="AA671" s="44">
        <v>69</v>
      </c>
      <c r="AB671" s="44">
        <v>0</v>
      </c>
      <c r="AC671" s="44">
        <v>0</v>
      </c>
      <c r="AD671" s="44">
        <v>29</v>
      </c>
      <c r="AE671" s="45"/>
      <c r="AF671" s="44">
        <v>298</v>
      </c>
      <c r="AG671" s="45"/>
      <c r="AH671" s="45"/>
      <c r="AI671" s="45"/>
      <c r="AJ671" s="44">
        <v>201</v>
      </c>
      <c r="AK671" s="45"/>
      <c r="AL671" s="45"/>
      <c r="AM671" s="45"/>
      <c r="AN671" s="44">
        <v>0</v>
      </c>
      <c r="AO671" s="45"/>
      <c r="AP671" s="44">
        <v>0</v>
      </c>
    </row>
    <row r="672" spans="1:42" s="1" customFormat="1" ht="20.100000000000001" customHeight="1" x14ac:dyDescent="0.2">
      <c r="A672" s="3"/>
      <c r="B672" s="6"/>
      <c r="C672" s="3"/>
      <c r="D672" s="3"/>
      <c r="E672" s="62"/>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row>
    <row r="673" spans="1:42" s="1" customFormat="1" ht="20.100000000000001" customHeight="1" x14ac:dyDescent="0.25">
      <c r="A673" s="3"/>
      <c r="B673" s="49" t="s">
        <v>324</v>
      </c>
      <c r="C673" s="50"/>
      <c r="D673" s="50"/>
      <c r="E673" s="62"/>
      <c r="F673" s="51">
        <v>184</v>
      </c>
      <c r="G673" s="52"/>
      <c r="H673" s="52"/>
      <c r="I673" s="52"/>
      <c r="J673" s="51">
        <v>305</v>
      </c>
      <c r="K673" s="51">
        <v>7</v>
      </c>
      <c r="L673" s="51">
        <v>3</v>
      </c>
      <c r="M673" s="52"/>
      <c r="N673" s="51">
        <v>315</v>
      </c>
      <c r="O673" s="52"/>
      <c r="P673" s="52"/>
      <c r="Q673" s="52"/>
      <c r="R673" s="51">
        <v>0</v>
      </c>
      <c r="S673" s="51">
        <v>9</v>
      </c>
      <c r="T673" s="51">
        <v>92</v>
      </c>
      <c r="U673" s="51">
        <v>0</v>
      </c>
      <c r="V673" s="51">
        <v>19</v>
      </c>
      <c r="W673" s="52"/>
      <c r="X673" s="51">
        <v>52</v>
      </c>
      <c r="Y673" s="51">
        <v>2</v>
      </c>
      <c r="Z673" s="51">
        <v>26</v>
      </c>
      <c r="AA673" s="51">
        <v>69</v>
      </c>
      <c r="AB673" s="51">
        <v>0</v>
      </c>
      <c r="AC673" s="51">
        <v>0</v>
      </c>
      <c r="AD673" s="51">
        <v>29</v>
      </c>
      <c r="AE673" s="52"/>
      <c r="AF673" s="51">
        <v>298</v>
      </c>
      <c r="AG673" s="52"/>
      <c r="AH673" s="52"/>
      <c r="AI673" s="52"/>
      <c r="AJ673" s="51">
        <v>201</v>
      </c>
      <c r="AK673" s="52"/>
      <c r="AL673" s="52"/>
      <c r="AM673" s="52"/>
      <c r="AN673" s="51">
        <v>0</v>
      </c>
      <c r="AO673" s="52"/>
      <c r="AP673" s="51">
        <v>0</v>
      </c>
    </row>
    <row r="674" spans="1:42" ht="20.100000000000001" customHeight="1" x14ac:dyDescent="0.2">
      <c r="E674" s="6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row>
    <row r="675" spans="1:42" ht="20.100000000000001" customHeight="1" x14ac:dyDescent="0.2">
      <c r="B675" s="6" t="s">
        <v>325</v>
      </c>
      <c r="E675" s="62"/>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row>
    <row r="676" spans="1:42" ht="20.100000000000001" customHeight="1" x14ac:dyDescent="0.2">
      <c r="C676" s="3" t="s">
        <v>186</v>
      </c>
      <c r="E676" s="62"/>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row>
    <row r="677" spans="1:42" ht="20.100000000000001" customHeight="1" x14ac:dyDescent="0.2">
      <c r="D677" s="2" t="s">
        <v>173</v>
      </c>
      <c r="E677" s="62"/>
      <c r="F677" s="37">
        <v>625</v>
      </c>
      <c r="G677" s="37"/>
      <c r="H677" s="37"/>
      <c r="I677" s="37"/>
      <c r="J677" s="37">
        <v>846</v>
      </c>
      <c r="K677" s="37">
        <v>20</v>
      </c>
      <c r="L677" s="37">
        <v>2</v>
      </c>
      <c r="M677" s="37"/>
      <c r="N677" s="37">
        <v>868</v>
      </c>
      <c r="O677" s="37"/>
      <c r="P677" s="37"/>
      <c r="Q677" s="37"/>
      <c r="R677" s="37">
        <v>0</v>
      </c>
      <c r="S677" s="37">
        <v>3</v>
      </c>
      <c r="T677" s="37">
        <v>105</v>
      </c>
      <c r="U677" s="37">
        <v>0</v>
      </c>
      <c r="V677" s="37">
        <v>132</v>
      </c>
      <c r="W677" s="37"/>
      <c r="X677" s="37">
        <v>555</v>
      </c>
      <c r="Y677" s="37">
        <v>3</v>
      </c>
      <c r="Z677" s="37">
        <v>37</v>
      </c>
      <c r="AA677" s="37">
        <v>104</v>
      </c>
      <c r="AB677" s="37">
        <v>0</v>
      </c>
      <c r="AC677" s="37">
        <v>0</v>
      </c>
      <c r="AD677" s="37">
        <v>96</v>
      </c>
      <c r="AE677" s="37"/>
      <c r="AF677" s="37">
        <v>1035</v>
      </c>
      <c r="AG677" s="37"/>
      <c r="AH677" s="37"/>
      <c r="AI677" s="37"/>
      <c r="AJ677" s="37">
        <v>458</v>
      </c>
      <c r="AK677" s="37"/>
      <c r="AL677" s="37"/>
      <c r="AM677" s="37"/>
      <c r="AN677" s="37">
        <v>0</v>
      </c>
      <c r="AO677" s="37"/>
      <c r="AP677" s="37">
        <v>0</v>
      </c>
    </row>
    <row r="678" spans="1:42" ht="20.100000000000001" customHeight="1" x14ac:dyDescent="0.2">
      <c r="E678" s="6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row>
    <row r="679" spans="1:42" ht="20.100000000000001" customHeight="1" x14ac:dyDescent="0.2">
      <c r="C679" s="42" t="s">
        <v>188</v>
      </c>
      <c r="D679" s="42"/>
      <c r="E679" s="62"/>
      <c r="F679" s="44">
        <v>625</v>
      </c>
      <c r="G679" s="45"/>
      <c r="H679" s="45"/>
      <c r="I679" s="45"/>
      <c r="J679" s="44">
        <v>846</v>
      </c>
      <c r="K679" s="44">
        <v>20</v>
      </c>
      <c r="L679" s="44">
        <v>2</v>
      </c>
      <c r="M679" s="45"/>
      <c r="N679" s="44">
        <v>868</v>
      </c>
      <c r="O679" s="45"/>
      <c r="P679" s="45"/>
      <c r="Q679" s="45"/>
      <c r="R679" s="44">
        <v>0</v>
      </c>
      <c r="S679" s="44">
        <v>3</v>
      </c>
      <c r="T679" s="44">
        <v>105</v>
      </c>
      <c r="U679" s="44">
        <v>0</v>
      </c>
      <c r="V679" s="44">
        <v>132</v>
      </c>
      <c r="W679" s="45"/>
      <c r="X679" s="44">
        <v>555</v>
      </c>
      <c r="Y679" s="44">
        <v>3</v>
      </c>
      <c r="Z679" s="44">
        <v>37</v>
      </c>
      <c r="AA679" s="44">
        <v>104</v>
      </c>
      <c r="AB679" s="44">
        <v>0</v>
      </c>
      <c r="AC679" s="44">
        <v>0</v>
      </c>
      <c r="AD679" s="44">
        <v>96</v>
      </c>
      <c r="AE679" s="45"/>
      <c r="AF679" s="44">
        <v>1035</v>
      </c>
      <c r="AG679" s="45"/>
      <c r="AH679" s="45"/>
      <c r="AI679" s="45"/>
      <c r="AJ679" s="44">
        <v>458</v>
      </c>
      <c r="AK679" s="45"/>
      <c r="AL679" s="45"/>
      <c r="AM679" s="45"/>
      <c r="AN679" s="44">
        <v>0</v>
      </c>
      <c r="AO679" s="45"/>
      <c r="AP679" s="44">
        <v>0</v>
      </c>
    </row>
    <row r="680" spans="1:42" ht="20.100000000000001" customHeight="1" x14ac:dyDescent="0.2">
      <c r="E680" s="6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row>
    <row r="681" spans="1:42" ht="20.100000000000001" customHeight="1" x14ac:dyDescent="0.2">
      <c r="C681" s="3" t="s">
        <v>172</v>
      </c>
      <c r="E681" s="62"/>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row>
    <row r="682" spans="1:42" ht="20.100000000000001" customHeight="1" x14ac:dyDescent="0.2">
      <c r="D682" s="2" t="s">
        <v>124</v>
      </c>
      <c r="E682" s="62"/>
      <c r="F682" s="37">
        <v>134</v>
      </c>
      <c r="G682" s="37"/>
      <c r="H682" s="37"/>
      <c r="I682" s="37"/>
      <c r="J682" s="37">
        <v>139</v>
      </c>
      <c r="K682" s="37">
        <v>2</v>
      </c>
      <c r="L682" s="37">
        <v>0</v>
      </c>
      <c r="M682" s="37"/>
      <c r="N682" s="37">
        <v>141</v>
      </c>
      <c r="O682" s="37"/>
      <c r="P682" s="37"/>
      <c r="Q682" s="37"/>
      <c r="R682" s="37">
        <v>0</v>
      </c>
      <c r="S682" s="37">
        <v>10</v>
      </c>
      <c r="T682" s="37">
        <v>21</v>
      </c>
      <c r="U682" s="37">
        <v>0</v>
      </c>
      <c r="V682" s="37">
        <v>0</v>
      </c>
      <c r="W682" s="37"/>
      <c r="X682" s="37">
        <v>31</v>
      </c>
      <c r="Y682" s="37">
        <v>0</v>
      </c>
      <c r="Z682" s="37">
        <v>0</v>
      </c>
      <c r="AA682" s="37">
        <v>91</v>
      </c>
      <c r="AB682" s="37">
        <v>0</v>
      </c>
      <c r="AC682" s="37">
        <v>0</v>
      </c>
      <c r="AD682" s="37">
        <v>0</v>
      </c>
      <c r="AE682" s="37"/>
      <c r="AF682" s="37">
        <v>153</v>
      </c>
      <c r="AG682" s="37"/>
      <c r="AH682" s="37"/>
      <c r="AI682" s="37"/>
      <c r="AJ682" s="37">
        <v>122</v>
      </c>
      <c r="AK682" s="37"/>
      <c r="AL682" s="37"/>
      <c r="AM682" s="37"/>
      <c r="AN682" s="37">
        <v>0</v>
      </c>
      <c r="AO682" s="37"/>
      <c r="AP682" s="37">
        <v>0</v>
      </c>
    </row>
    <row r="683" spans="1:42" ht="20.100000000000001" customHeight="1" x14ac:dyDescent="0.2">
      <c r="B683" s="5"/>
      <c r="D683" s="38" t="s">
        <v>173</v>
      </c>
      <c r="E683" s="62"/>
      <c r="F683" s="39">
        <v>193</v>
      </c>
      <c r="G683" s="40"/>
      <c r="H683" s="40"/>
      <c r="I683" s="40"/>
      <c r="J683" s="39">
        <v>337</v>
      </c>
      <c r="K683" s="39">
        <v>12</v>
      </c>
      <c r="L683" s="39">
        <v>1</v>
      </c>
      <c r="M683" s="40"/>
      <c r="N683" s="39">
        <v>350</v>
      </c>
      <c r="O683" s="40"/>
      <c r="P683" s="40"/>
      <c r="Q683" s="40"/>
      <c r="R683" s="39">
        <v>5</v>
      </c>
      <c r="S683" s="39">
        <v>12</v>
      </c>
      <c r="T683" s="39">
        <v>68</v>
      </c>
      <c r="U683" s="39">
        <v>24</v>
      </c>
      <c r="V683" s="39">
        <v>21</v>
      </c>
      <c r="W683" s="40"/>
      <c r="X683" s="39">
        <v>51</v>
      </c>
      <c r="Y683" s="39">
        <v>0</v>
      </c>
      <c r="Z683" s="39">
        <v>6</v>
      </c>
      <c r="AA683" s="39">
        <v>162</v>
      </c>
      <c r="AB683" s="39">
        <v>0</v>
      </c>
      <c r="AC683" s="39">
        <v>0</v>
      </c>
      <c r="AD683" s="39">
        <v>24</v>
      </c>
      <c r="AE683" s="40"/>
      <c r="AF683" s="39">
        <v>373</v>
      </c>
      <c r="AG683" s="40"/>
      <c r="AH683" s="40"/>
      <c r="AI683" s="40"/>
      <c r="AJ683" s="39">
        <v>170</v>
      </c>
      <c r="AK683" s="40"/>
      <c r="AL683" s="40"/>
      <c r="AM683" s="40"/>
      <c r="AN683" s="39">
        <v>0</v>
      </c>
      <c r="AO683" s="40"/>
      <c r="AP683" s="39">
        <v>0</v>
      </c>
    </row>
    <row r="684" spans="1:42" ht="20.100000000000001" customHeight="1" x14ac:dyDescent="0.2">
      <c r="B684" s="5"/>
      <c r="D684" s="2" t="s">
        <v>100</v>
      </c>
      <c r="E684" s="62"/>
      <c r="F684" s="37">
        <v>174</v>
      </c>
      <c r="G684" s="37"/>
      <c r="H684" s="37"/>
      <c r="I684" s="37"/>
      <c r="J684" s="37">
        <v>340</v>
      </c>
      <c r="K684" s="37">
        <v>6</v>
      </c>
      <c r="L684" s="37">
        <v>0</v>
      </c>
      <c r="M684" s="37"/>
      <c r="N684" s="37">
        <v>346</v>
      </c>
      <c r="O684" s="37"/>
      <c r="P684" s="37"/>
      <c r="Q684" s="37"/>
      <c r="R684" s="37">
        <v>0</v>
      </c>
      <c r="S684" s="37">
        <v>0</v>
      </c>
      <c r="T684" s="37">
        <v>233</v>
      </c>
      <c r="U684" s="37">
        <v>0</v>
      </c>
      <c r="V684" s="37">
        <v>22</v>
      </c>
      <c r="W684" s="37"/>
      <c r="X684" s="37">
        <v>50</v>
      </c>
      <c r="Y684" s="37">
        <v>15</v>
      </c>
      <c r="Z684" s="37">
        <v>3</v>
      </c>
      <c r="AA684" s="37">
        <v>94</v>
      </c>
      <c r="AB684" s="37">
        <v>0</v>
      </c>
      <c r="AC684" s="37">
        <v>0</v>
      </c>
      <c r="AD684" s="37">
        <v>8</v>
      </c>
      <c r="AE684" s="37"/>
      <c r="AF684" s="37">
        <v>425</v>
      </c>
      <c r="AG684" s="37"/>
      <c r="AH684" s="37"/>
      <c r="AI684" s="37"/>
      <c r="AJ684" s="37">
        <v>95</v>
      </c>
      <c r="AK684" s="37"/>
      <c r="AL684" s="37"/>
      <c r="AM684" s="37"/>
      <c r="AN684" s="37">
        <v>0</v>
      </c>
      <c r="AO684" s="37"/>
      <c r="AP684" s="37">
        <v>0</v>
      </c>
    </row>
    <row r="685" spans="1:42" ht="20.100000000000001" customHeight="1" x14ac:dyDescent="0.2">
      <c r="D685" s="38" t="s">
        <v>101</v>
      </c>
      <c r="E685" s="62"/>
      <c r="F685" s="39">
        <v>143</v>
      </c>
      <c r="G685" s="40"/>
      <c r="H685" s="40"/>
      <c r="I685" s="40"/>
      <c r="J685" s="39">
        <v>339</v>
      </c>
      <c r="K685" s="39">
        <v>2</v>
      </c>
      <c r="L685" s="39">
        <v>1</v>
      </c>
      <c r="M685" s="40"/>
      <c r="N685" s="39">
        <v>342</v>
      </c>
      <c r="O685" s="40"/>
      <c r="P685" s="40"/>
      <c r="Q685" s="40"/>
      <c r="R685" s="39">
        <v>0</v>
      </c>
      <c r="S685" s="39">
        <v>4</v>
      </c>
      <c r="T685" s="39">
        <v>206</v>
      </c>
      <c r="U685" s="39">
        <v>0</v>
      </c>
      <c r="V685" s="39">
        <v>0</v>
      </c>
      <c r="W685" s="40"/>
      <c r="X685" s="39">
        <v>24</v>
      </c>
      <c r="Y685" s="39">
        <v>0</v>
      </c>
      <c r="Z685" s="39">
        <v>2</v>
      </c>
      <c r="AA685" s="39">
        <v>115</v>
      </c>
      <c r="AB685" s="39">
        <v>0</v>
      </c>
      <c r="AC685" s="39">
        <v>0</v>
      </c>
      <c r="AD685" s="39">
        <v>3</v>
      </c>
      <c r="AE685" s="40"/>
      <c r="AF685" s="39">
        <v>354</v>
      </c>
      <c r="AG685" s="40"/>
      <c r="AH685" s="40"/>
      <c r="AI685" s="40"/>
      <c r="AJ685" s="39">
        <v>131</v>
      </c>
      <c r="AK685" s="40"/>
      <c r="AL685" s="40"/>
      <c r="AM685" s="40"/>
      <c r="AN685" s="39">
        <v>0</v>
      </c>
      <c r="AO685" s="40"/>
      <c r="AP685" s="39">
        <v>0</v>
      </c>
    </row>
    <row r="686" spans="1:42" ht="20.100000000000001" customHeight="1" x14ac:dyDescent="0.2">
      <c r="D686" s="2" t="s">
        <v>115</v>
      </c>
      <c r="E686" s="62"/>
      <c r="F686" s="37">
        <v>194</v>
      </c>
      <c r="G686" s="37"/>
      <c r="H686" s="37"/>
      <c r="I686" s="37"/>
      <c r="J686" s="37">
        <v>337</v>
      </c>
      <c r="K686" s="37">
        <v>4</v>
      </c>
      <c r="L686" s="37">
        <v>0</v>
      </c>
      <c r="M686" s="37"/>
      <c r="N686" s="37">
        <v>341</v>
      </c>
      <c r="O686" s="37"/>
      <c r="P686" s="37"/>
      <c r="Q686" s="37"/>
      <c r="R686" s="37">
        <v>0</v>
      </c>
      <c r="S686" s="37">
        <v>15</v>
      </c>
      <c r="T686" s="37">
        <v>131</v>
      </c>
      <c r="U686" s="37">
        <v>0</v>
      </c>
      <c r="V686" s="37">
        <v>0</v>
      </c>
      <c r="W686" s="37"/>
      <c r="X686" s="37">
        <v>75</v>
      </c>
      <c r="Y686" s="37">
        <v>4</v>
      </c>
      <c r="Z686" s="37">
        <v>0</v>
      </c>
      <c r="AA686" s="37">
        <v>145</v>
      </c>
      <c r="AB686" s="37">
        <v>0</v>
      </c>
      <c r="AC686" s="37">
        <v>0</v>
      </c>
      <c r="AD686" s="37">
        <v>2</v>
      </c>
      <c r="AE686" s="37"/>
      <c r="AF686" s="37">
        <v>372</v>
      </c>
      <c r="AG686" s="37"/>
      <c r="AH686" s="37"/>
      <c r="AI686" s="37"/>
      <c r="AJ686" s="37">
        <v>163</v>
      </c>
      <c r="AK686" s="37"/>
      <c r="AL686" s="37"/>
      <c r="AM686" s="37"/>
      <c r="AN686" s="37">
        <v>0</v>
      </c>
      <c r="AO686" s="37"/>
      <c r="AP686" s="37">
        <v>0</v>
      </c>
    </row>
    <row r="687" spans="1:42" ht="20.100000000000001" customHeight="1" x14ac:dyDescent="0.2">
      <c r="D687" s="38" t="s">
        <v>103</v>
      </c>
      <c r="E687" s="62"/>
      <c r="F687" s="39">
        <v>106</v>
      </c>
      <c r="G687" s="40"/>
      <c r="H687" s="40"/>
      <c r="I687" s="40"/>
      <c r="J687" s="39">
        <v>150</v>
      </c>
      <c r="K687" s="39">
        <v>0</v>
      </c>
      <c r="L687" s="39">
        <v>0</v>
      </c>
      <c r="M687" s="40"/>
      <c r="N687" s="39">
        <v>150</v>
      </c>
      <c r="O687" s="40"/>
      <c r="P687" s="40"/>
      <c r="Q687" s="40"/>
      <c r="R687" s="39">
        <v>0</v>
      </c>
      <c r="S687" s="39">
        <v>4</v>
      </c>
      <c r="T687" s="39">
        <v>48</v>
      </c>
      <c r="U687" s="39">
        <v>0</v>
      </c>
      <c r="V687" s="39">
        <v>0</v>
      </c>
      <c r="W687" s="40"/>
      <c r="X687" s="39">
        <v>35</v>
      </c>
      <c r="Y687" s="39">
        <v>0</v>
      </c>
      <c r="Z687" s="39">
        <v>0</v>
      </c>
      <c r="AA687" s="39">
        <v>92</v>
      </c>
      <c r="AB687" s="39">
        <v>0</v>
      </c>
      <c r="AC687" s="39">
        <v>0</v>
      </c>
      <c r="AD687" s="39">
        <v>4</v>
      </c>
      <c r="AE687" s="40"/>
      <c r="AF687" s="39">
        <v>183</v>
      </c>
      <c r="AG687" s="40"/>
      <c r="AH687" s="40"/>
      <c r="AI687" s="40"/>
      <c r="AJ687" s="39">
        <v>73</v>
      </c>
      <c r="AK687" s="40"/>
      <c r="AL687" s="40"/>
      <c r="AM687" s="40"/>
      <c r="AN687" s="39">
        <v>0</v>
      </c>
      <c r="AO687" s="40"/>
      <c r="AP687" s="39">
        <v>0</v>
      </c>
    </row>
    <row r="688" spans="1:42" ht="20.100000000000001" customHeight="1" x14ac:dyDescent="0.2">
      <c r="D688" s="2" t="s">
        <v>104</v>
      </c>
      <c r="E688" s="62"/>
      <c r="F688" s="37">
        <v>118</v>
      </c>
      <c r="G688" s="37"/>
      <c r="H688" s="37"/>
      <c r="I688" s="37"/>
      <c r="J688" s="37">
        <v>337</v>
      </c>
      <c r="K688" s="37">
        <v>6</v>
      </c>
      <c r="L688" s="37">
        <v>3</v>
      </c>
      <c r="M688" s="37"/>
      <c r="N688" s="37">
        <v>346</v>
      </c>
      <c r="O688" s="37"/>
      <c r="P688" s="37"/>
      <c r="Q688" s="37"/>
      <c r="R688" s="37">
        <v>0</v>
      </c>
      <c r="S688" s="37">
        <v>4</v>
      </c>
      <c r="T688" s="37">
        <v>172</v>
      </c>
      <c r="U688" s="37">
        <v>26</v>
      </c>
      <c r="V688" s="37">
        <v>16</v>
      </c>
      <c r="W688" s="37"/>
      <c r="X688" s="37">
        <v>45</v>
      </c>
      <c r="Y688" s="37">
        <v>0</v>
      </c>
      <c r="Z688" s="37">
        <v>12</v>
      </c>
      <c r="AA688" s="37">
        <v>90</v>
      </c>
      <c r="AB688" s="37">
        <v>0</v>
      </c>
      <c r="AC688" s="37">
        <v>0</v>
      </c>
      <c r="AD688" s="37">
        <v>8</v>
      </c>
      <c r="AE688" s="37"/>
      <c r="AF688" s="37">
        <v>373</v>
      </c>
      <c r="AG688" s="37"/>
      <c r="AH688" s="37"/>
      <c r="AI688" s="37"/>
      <c r="AJ688" s="37">
        <v>91</v>
      </c>
      <c r="AK688" s="37"/>
      <c r="AL688" s="37"/>
      <c r="AM688" s="37"/>
      <c r="AN688" s="37">
        <v>0</v>
      </c>
      <c r="AO688" s="37"/>
      <c r="AP688" s="37">
        <v>0</v>
      </c>
    </row>
    <row r="689" spans="1:42" ht="20.100000000000001" customHeight="1" x14ac:dyDescent="0.2">
      <c r="E689" s="6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row>
    <row r="690" spans="1:42" s="1" customFormat="1" ht="20.100000000000001" customHeight="1" x14ac:dyDescent="0.2">
      <c r="A690" s="3"/>
      <c r="B690" s="6"/>
      <c r="C690" s="42" t="s">
        <v>180</v>
      </c>
      <c r="D690" s="42"/>
      <c r="E690" s="62"/>
      <c r="F690" s="44">
        <v>1062</v>
      </c>
      <c r="G690" s="45"/>
      <c r="H690" s="45"/>
      <c r="I690" s="45"/>
      <c r="J690" s="44">
        <v>1979</v>
      </c>
      <c r="K690" s="44">
        <v>32</v>
      </c>
      <c r="L690" s="44">
        <v>5</v>
      </c>
      <c r="M690" s="45"/>
      <c r="N690" s="44">
        <v>2016</v>
      </c>
      <c r="O690" s="45"/>
      <c r="P690" s="45"/>
      <c r="Q690" s="45"/>
      <c r="R690" s="44">
        <v>5</v>
      </c>
      <c r="S690" s="44">
        <v>49</v>
      </c>
      <c r="T690" s="44">
        <v>879</v>
      </c>
      <c r="U690" s="44">
        <v>50</v>
      </c>
      <c r="V690" s="44">
        <v>59</v>
      </c>
      <c r="W690" s="45"/>
      <c r="X690" s="44">
        <v>311</v>
      </c>
      <c r="Y690" s="44">
        <v>19</v>
      </c>
      <c r="Z690" s="44">
        <v>23</v>
      </c>
      <c r="AA690" s="44">
        <v>789</v>
      </c>
      <c r="AB690" s="44">
        <v>0</v>
      </c>
      <c r="AC690" s="44">
        <v>0</v>
      </c>
      <c r="AD690" s="44">
        <v>49</v>
      </c>
      <c r="AE690" s="45"/>
      <c r="AF690" s="44">
        <v>2233</v>
      </c>
      <c r="AG690" s="45"/>
      <c r="AH690" s="45"/>
      <c r="AI690" s="45"/>
      <c r="AJ690" s="44">
        <v>845</v>
      </c>
      <c r="AK690" s="45"/>
      <c r="AL690" s="45"/>
      <c r="AM690" s="45"/>
      <c r="AN690" s="44">
        <v>0</v>
      </c>
      <c r="AO690" s="45"/>
      <c r="AP690" s="44">
        <v>0</v>
      </c>
    </row>
    <row r="691" spans="1:42" s="1" customFormat="1" ht="20.100000000000001" customHeight="1" x14ac:dyDescent="0.2">
      <c r="A691" s="3"/>
      <c r="B691" s="6"/>
      <c r="C691" s="3"/>
      <c r="D691" s="3"/>
      <c r="E691" s="62"/>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row>
    <row r="692" spans="1:42" s="1" customFormat="1" ht="20.100000000000001" customHeight="1" x14ac:dyDescent="0.25">
      <c r="A692" s="3"/>
      <c r="B692" s="49" t="s">
        <v>326</v>
      </c>
      <c r="C692" s="50"/>
      <c r="D692" s="50"/>
      <c r="E692" s="62"/>
      <c r="F692" s="51">
        <v>1687</v>
      </c>
      <c r="G692" s="52"/>
      <c r="H692" s="52"/>
      <c r="I692" s="52"/>
      <c r="J692" s="51">
        <v>2825</v>
      </c>
      <c r="K692" s="51">
        <v>52</v>
      </c>
      <c r="L692" s="51">
        <v>7</v>
      </c>
      <c r="M692" s="52"/>
      <c r="N692" s="51">
        <v>2884</v>
      </c>
      <c r="O692" s="52"/>
      <c r="P692" s="52"/>
      <c r="Q692" s="52"/>
      <c r="R692" s="51">
        <v>5</v>
      </c>
      <c r="S692" s="51">
        <v>52</v>
      </c>
      <c r="T692" s="51">
        <v>984</v>
      </c>
      <c r="U692" s="51">
        <v>50</v>
      </c>
      <c r="V692" s="51">
        <v>191</v>
      </c>
      <c r="W692" s="52"/>
      <c r="X692" s="51">
        <v>866</v>
      </c>
      <c r="Y692" s="51">
        <v>22</v>
      </c>
      <c r="Z692" s="51">
        <v>60</v>
      </c>
      <c r="AA692" s="51">
        <v>893</v>
      </c>
      <c r="AB692" s="51">
        <v>0</v>
      </c>
      <c r="AC692" s="51">
        <v>0</v>
      </c>
      <c r="AD692" s="51">
        <v>145</v>
      </c>
      <c r="AE692" s="52"/>
      <c r="AF692" s="51">
        <v>3268</v>
      </c>
      <c r="AG692" s="52"/>
      <c r="AH692" s="52"/>
      <c r="AI692" s="52"/>
      <c r="AJ692" s="51">
        <v>1303</v>
      </c>
      <c r="AK692" s="52"/>
      <c r="AL692" s="52"/>
      <c r="AM692" s="52"/>
      <c r="AN692" s="51">
        <v>0</v>
      </c>
      <c r="AO692" s="52"/>
      <c r="AP692" s="51">
        <v>0</v>
      </c>
    </row>
    <row r="693" spans="1:42" ht="20.100000000000001" customHeight="1" x14ac:dyDescent="0.2">
      <c r="E693" s="6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row>
    <row r="694" spans="1:42" ht="20.100000000000001" customHeight="1" x14ac:dyDescent="0.2">
      <c r="B694" s="6" t="s">
        <v>327</v>
      </c>
      <c r="E694" s="62"/>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row>
    <row r="695" spans="1:42" ht="20.100000000000001" customHeight="1" x14ac:dyDescent="0.2">
      <c r="C695" s="3" t="s">
        <v>172</v>
      </c>
      <c r="E695" s="62"/>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row>
    <row r="696" spans="1:42" ht="20.100000000000001" customHeight="1" x14ac:dyDescent="0.2">
      <c r="D696" s="2" t="s">
        <v>98</v>
      </c>
      <c r="E696" s="62"/>
      <c r="F696" s="37">
        <v>212</v>
      </c>
      <c r="G696" s="37"/>
      <c r="H696" s="37"/>
      <c r="I696" s="37"/>
      <c r="J696" s="37">
        <v>204</v>
      </c>
      <c r="K696" s="37">
        <v>2</v>
      </c>
      <c r="L696" s="37">
        <v>2</v>
      </c>
      <c r="M696" s="37"/>
      <c r="N696" s="37">
        <v>208</v>
      </c>
      <c r="O696" s="37"/>
      <c r="P696" s="37"/>
      <c r="Q696" s="37"/>
      <c r="R696" s="37">
        <v>1</v>
      </c>
      <c r="S696" s="37">
        <v>4</v>
      </c>
      <c r="T696" s="37">
        <v>20</v>
      </c>
      <c r="U696" s="37">
        <v>0</v>
      </c>
      <c r="V696" s="37">
        <v>16</v>
      </c>
      <c r="W696" s="37"/>
      <c r="X696" s="37">
        <v>39</v>
      </c>
      <c r="Y696" s="37">
        <v>2</v>
      </c>
      <c r="Z696" s="37">
        <v>1</v>
      </c>
      <c r="AA696" s="37">
        <v>127</v>
      </c>
      <c r="AB696" s="37">
        <v>0</v>
      </c>
      <c r="AC696" s="37">
        <v>0</v>
      </c>
      <c r="AD696" s="37">
        <v>8</v>
      </c>
      <c r="AE696" s="37"/>
      <c r="AF696" s="37">
        <v>218</v>
      </c>
      <c r="AG696" s="37"/>
      <c r="AH696" s="37"/>
      <c r="AI696" s="37"/>
      <c r="AJ696" s="37">
        <v>202</v>
      </c>
      <c r="AK696" s="37"/>
      <c r="AL696" s="37"/>
      <c r="AM696" s="37"/>
      <c r="AN696" s="37">
        <v>0</v>
      </c>
      <c r="AO696" s="37"/>
      <c r="AP696" s="37">
        <v>0</v>
      </c>
    </row>
    <row r="697" spans="1:42" ht="20.100000000000001" customHeight="1" x14ac:dyDescent="0.2">
      <c r="D697" s="38" t="s">
        <v>99</v>
      </c>
      <c r="E697" s="62"/>
      <c r="F697" s="39">
        <v>113</v>
      </c>
      <c r="G697" s="40"/>
      <c r="H697" s="40"/>
      <c r="I697" s="40"/>
      <c r="J697" s="39">
        <v>201</v>
      </c>
      <c r="K697" s="39">
        <v>4</v>
      </c>
      <c r="L697" s="39">
        <v>1</v>
      </c>
      <c r="M697" s="40"/>
      <c r="N697" s="39">
        <v>206</v>
      </c>
      <c r="O697" s="40"/>
      <c r="P697" s="40"/>
      <c r="Q697" s="40"/>
      <c r="R697" s="39">
        <v>1</v>
      </c>
      <c r="S697" s="39">
        <v>3</v>
      </c>
      <c r="T697" s="39">
        <v>19</v>
      </c>
      <c r="U697" s="39">
        <v>0</v>
      </c>
      <c r="V697" s="39">
        <v>4</v>
      </c>
      <c r="W697" s="40"/>
      <c r="X697" s="39">
        <v>44</v>
      </c>
      <c r="Y697" s="39">
        <v>0</v>
      </c>
      <c r="Z697" s="39">
        <v>6</v>
      </c>
      <c r="AA697" s="39">
        <v>79</v>
      </c>
      <c r="AB697" s="39">
        <v>0</v>
      </c>
      <c r="AC697" s="39">
        <v>0</v>
      </c>
      <c r="AD697" s="39">
        <v>10</v>
      </c>
      <c r="AE697" s="40"/>
      <c r="AF697" s="39">
        <v>166</v>
      </c>
      <c r="AG697" s="40"/>
      <c r="AH697" s="40"/>
      <c r="AI697" s="40"/>
      <c r="AJ697" s="39">
        <v>153</v>
      </c>
      <c r="AK697" s="40"/>
      <c r="AL697" s="40"/>
      <c r="AM697" s="40"/>
      <c r="AN697" s="39">
        <v>0</v>
      </c>
      <c r="AO697" s="40"/>
      <c r="AP697" s="39">
        <v>0</v>
      </c>
    </row>
    <row r="698" spans="1:42" ht="20.100000000000001" customHeight="1" x14ac:dyDescent="0.2">
      <c r="D698" s="2" t="s">
        <v>100</v>
      </c>
      <c r="E698" s="62"/>
      <c r="F698" s="40">
        <v>87</v>
      </c>
      <c r="G698" s="40"/>
      <c r="H698" s="40"/>
      <c r="I698" s="40"/>
      <c r="J698" s="40">
        <v>207</v>
      </c>
      <c r="K698" s="40">
        <v>3</v>
      </c>
      <c r="L698" s="40">
        <v>0</v>
      </c>
      <c r="M698" s="40"/>
      <c r="N698" s="40">
        <v>210</v>
      </c>
      <c r="O698" s="40"/>
      <c r="P698" s="40"/>
      <c r="Q698" s="40"/>
      <c r="R698" s="40">
        <v>0</v>
      </c>
      <c r="S698" s="40">
        <v>7</v>
      </c>
      <c r="T698" s="40">
        <v>77</v>
      </c>
      <c r="U698" s="40">
        <v>0</v>
      </c>
      <c r="V698" s="40">
        <v>5</v>
      </c>
      <c r="W698" s="40"/>
      <c r="X698" s="40">
        <v>30</v>
      </c>
      <c r="Y698" s="40">
        <v>2</v>
      </c>
      <c r="Z698" s="40">
        <v>5</v>
      </c>
      <c r="AA698" s="40">
        <v>77</v>
      </c>
      <c r="AB698" s="40">
        <v>0</v>
      </c>
      <c r="AC698" s="40">
        <v>0</v>
      </c>
      <c r="AD698" s="40">
        <v>5</v>
      </c>
      <c r="AE698" s="40"/>
      <c r="AF698" s="40">
        <v>208</v>
      </c>
      <c r="AG698" s="40"/>
      <c r="AH698" s="40"/>
      <c r="AI698" s="40"/>
      <c r="AJ698" s="40">
        <v>89</v>
      </c>
      <c r="AK698" s="40"/>
      <c r="AL698" s="40"/>
      <c r="AM698" s="40"/>
      <c r="AN698" s="40">
        <v>0</v>
      </c>
      <c r="AO698" s="40"/>
      <c r="AP698" s="40">
        <v>0</v>
      </c>
    </row>
    <row r="699" spans="1:42" ht="20.100000000000001" customHeight="1" x14ac:dyDescent="0.2">
      <c r="E699" s="6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row>
    <row r="700" spans="1:42" s="1" customFormat="1" ht="20.100000000000001" customHeight="1" x14ac:dyDescent="0.2">
      <c r="A700" s="3"/>
      <c r="B700" s="6"/>
      <c r="C700" s="42" t="s">
        <v>180</v>
      </c>
      <c r="D700" s="42"/>
      <c r="E700" s="62"/>
      <c r="F700" s="44">
        <v>412</v>
      </c>
      <c r="G700" s="45"/>
      <c r="H700" s="45"/>
      <c r="I700" s="45"/>
      <c r="J700" s="44">
        <v>612</v>
      </c>
      <c r="K700" s="44">
        <v>9</v>
      </c>
      <c r="L700" s="44">
        <v>3</v>
      </c>
      <c r="M700" s="45"/>
      <c r="N700" s="44">
        <v>624</v>
      </c>
      <c r="O700" s="45"/>
      <c r="P700" s="45"/>
      <c r="Q700" s="45"/>
      <c r="R700" s="44">
        <v>2</v>
      </c>
      <c r="S700" s="44">
        <v>14</v>
      </c>
      <c r="T700" s="44">
        <v>116</v>
      </c>
      <c r="U700" s="44">
        <v>0</v>
      </c>
      <c r="V700" s="44">
        <v>25</v>
      </c>
      <c r="W700" s="45"/>
      <c r="X700" s="44">
        <v>113</v>
      </c>
      <c r="Y700" s="44">
        <v>4</v>
      </c>
      <c r="Z700" s="44">
        <v>12</v>
      </c>
      <c r="AA700" s="44">
        <v>283</v>
      </c>
      <c r="AB700" s="44">
        <v>0</v>
      </c>
      <c r="AC700" s="44">
        <v>0</v>
      </c>
      <c r="AD700" s="44">
        <v>23</v>
      </c>
      <c r="AE700" s="45"/>
      <c r="AF700" s="44">
        <v>592</v>
      </c>
      <c r="AG700" s="45"/>
      <c r="AH700" s="45"/>
      <c r="AI700" s="45"/>
      <c r="AJ700" s="44">
        <v>444</v>
      </c>
      <c r="AK700" s="45"/>
      <c r="AL700" s="45"/>
      <c r="AM700" s="45"/>
      <c r="AN700" s="44">
        <v>0</v>
      </c>
      <c r="AO700" s="45"/>
      <c r="AP700" s="44">
        <v>0</v>
      </c>
    </row>
    <row r="701" spans="1:42" s="1" customFormat="1" ht="20.100000000000001" customHeight="1" x14ac:dyDescent="0.2">
      <c r="A701" s="3"/>
      <c r="B701" s="6"/>
      <c r="C701" s="3"/>
      <c r="D701" s="3"/>
      <c r="E701" s="62"/>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row>
    <row r="702" spans="1:42" s="1" customFormat="1" ht="20.100000000000001" customHeight="1" x14ac:dyDescent="0.25">
      <c r="A702" s="3"/>
      <c r="B702" s="49" t="s">
        <v>328</v>
      </c>
      <c r="C702" s="50"/>
      <c r="D702" s="50"/>
      <c r="E702" s="62"/>
      <c r="F702" s="51">
        <v>412</v>
      </c>
      <c r="G702" s="52"/>
      <c r="H702" s="52"/>
      <c r="I702" s="52"/>
      <c r="J702" s="51">
        <v>612</v>
      </c>
      <c r="K702" s="51">
        <v>9</v>
      </c>
      <c r="L702" s="51">
        <v>3</v>
      </c>
      <c r="M702" s="52"/>
      <c r="N702" s="51">
        <v>624</v>
      </c>
      <c r="O702" s="52"/>
      <c r="P702" s="52"/>
      <c r="Q702" s="52"/>
      <c r="R702" s="51">
        <v>2</v>
      </c>
      <c r="S702" s="51">
        <v>14</v>
      </c>
      <c r="T702" s="51">
        <v>116</v>
      </c>
      <c r="U702" s="51">
        <v>0</v>
      </c>
      <c r="V702" s="51">
        <v>25</v>
      </c>
      <c r="W702" s="52"/>
      <c r="X702" s="51">
        <v>113</v>
      </c>
      <c r="Y702" s="51">
        <v>4</v>
      </c>
      <c r="Z702" s="51">
        <v>12</v>
      </c>
      <c r="AA702" s="51">
        <v>283</v>
      </c>
      <c r="AB702" s="51">
        <v>0</v>
      </c>
      <c r="AC702" s="51">
        <v>0</v>
      </c>
      <c r="AD702" s="51">
        <v>23</v>
      </c>
      <c r="AE702" s="52"/>
      <c r="AF702" s="51">
        <v>592</v>
      </c>
      <c r="AG702" s="52"/>
      <c r="AH702" s="52"/>
      <c r="AI702" s="52"/>
      <c r="AJ702" s="51">
        <v>444</v>
      </c>
      <c r="AK702" s="52"/>
      <c r="AL702" s="52"/>
      <c r="AM702" s="52"/>
      <c r="AN702" s="51">
        <v>0</v>
      </c>
      <c r="AO702" s="52"/>
      <c r="AP702" s="51">
        <v>0</v>
      </c>
    </row>
    <row r="703" spans="1:42" ht="20.100000000000001" customHeight="1" x14ac:dyDescent="0.2">
      <c r="E703" s="6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row>
    <row r="704" spans="1:42" ht="20.100000000000001" customHeight="1" x14ac:dyDescent="0.2">
      <c r="B704" s="6" t="s">
        <v>329</v>
      </c>
      <c r="E704" s="62"/>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row>
    <row r="705" spans="1:42" ht="20.100000000000001" customHeight="1" x14ac:dyDescent="0.2">
      <c r="B705" s="5"/>
      <c r="C705" s="3" t="s">
        <v>172</v>
      </c>
      <c r="E705" s="62"/>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row>
    <row r="706" spans="1:42" ht="20.100000000000001" customHeight="1" x14ac:dyDescent="0.2">
      <c r="B706" s="5"/>
      <c r="D706" s="2" t="s">
        <v>98</v>
      </c>
      <c r="E706" s="62"/>
      <c r="F706" s="37">
        <v>112</v>
      </c>
      <c r="G706" s="37"/>
      <c r="H706" s="37"/>
      <c r="I706" s="37"/>
      <c r="J706" s="37">
        <v>125</v>
      </c>
      <c r="K706" s="37">
        <v>2</v>
      </c>
      <c r="L706" s="37">
        <v>0</v>
      </c>
      <c r="M706" s="37"/>
      <c r="N706" s="37">
        <v>127</v>
      </c>
      <c r="O706" s="37"/>
      <c r="P706" s="37"/>
      <c r="Q706" s="37"/>
      <c r="R706" s="37">
        <v>0</v>
      </c>
      <c r="S706" s="37">
        <v>7</v>
      </c>
      <c r="T706" s="37">
        <v>13</v>
      </c>
      <c r="U706" s="37">
        <v>10</v>
      </c>
      <c r="V706" s="37">
        <v>11</v>
      </c>
      <c r="W706" s="37"/>
      <c r="X706" s="37">
        <v>21</v>
      </c>
      <c r="Y706" s="37">
        <v>0</v>
      </c>
      <c r="Z706" s="37">
        <v>3</v>
      </c>
      <c r="AA706" s="37">
        <v>63</v>
      </c>
      <c r="AB706" s="37">
        <v>0</v>
      </c>
      <c r="AC706" s="37">
        <v>1</v>
      </c>
      <c r="AD706" s="37">
        <v>7</v>
      </c>
      <c r="AE706" s="37"/>
      <c r="AF706" s="37">
        <v>136</v>
      </c>
      <c r="AG706" s="37"/>
      <c r="AH706" s="37"/>
      <c r="AI706" s="37"/>
      <c r="AJ706" s="37">
        <v>103</v>
      </c>
      <c r="AK706" s="37"/>
      <c r="AL706" s="37"/>
      <c r="AM706" s="37"/>
      <c r="AN706" s="37">
        <v>0</v>
      </c>
      <c r="AO706" s="37"/>
      <c r="AP706" s="37">
        <v>0</v>
      </c>
    </row>
    <row r="707" spans="1:42" ht="20.100000000000001" customHeight="1" x14ac:dyDescent="0.2">
      <c r="D707" s="38" t="s">
        <v>99</v>
      </c>
      <c r="E707" s="62"/>
      <c r="F707" s="39">
        <v>93</v>
      </c>
      <c r="G707" s="40"/>
      <c r="H707" s="40"/>
      <c r="I707" s="40"/>
      <c r="J707" s="39">
        <v>124</v>
      </c>
      <c r="K707" s="39">
        <v>1</v>
      </c>
      <c r="L707" s="39">
        <v>0</v>
      </c>
      <c r="M707" s="40"/>
      <c r="N707" s="39">
        <v>125</v>
      </c>
      <c r="O707" s="40"/>
      <c r="P707" s="40"/>
      <c r="Q707" s="40"/>
      <c r="R707" s="39">
        <v>0</v>
      </c>
      <c r="S707" s="39">
        <v>3</v>
      </c>
      <c r="T707" s="39">
        <v>32</v>
      </c>
      <c r="U707" s="39">
        <v>0</v>
      </c>
      <c r="V707" s="39">
        <v>6</v>
      </c>
      <c r="W707" s="40"/>
      <c r="X707" s="39">
        <v>10</v>
      </c>
      <c r="Y707" s="39">
        <v>0</v>
      </c>
      <c r="Z707" s="39">
        <v>6</v>
      </c>
      <c r="AA707" s="39">
        <v>65</v>
      </c>
      <c r="AB707" s="39">
        <v>0</v>
      </c>
      <c r="AC707" s="39">
        <v>0</v>
      </c>
      <c r="AD707" s="39">
        <v>7</v>
      </c>
      <c r="AE707" s="40"/>
      <c r="AF707" s="39">
        <v>129</v>
      </c>
      <c r="AG707" s="40"/>
      <c r="AH707" s="40"/>
      <c r="AI707" s="40"/>
      <c r="AJ707" s="39">
        <v>89</v>
      </c>
      <c r="AK707" s="40"/>
      <c r="AL707" s="40"/>
      <c r="AM707" s="40"/>
      <c r="AN707" s="39">
        <v>0</v>
      </c>
      <c r="AO707" s="40"/>
      <c r="AP707" s="39">
        <v>0</v>
      </c>
    </row>
    <row r="708" spans="1:42" ht="20.100000000000001" customHeight="1" x14ac:dyDescent="0.2">
      <c r="D708" s="2" t="s">
        <v>113</v>
      </c>
      <c r="E708" s="62"/>
      <c r="F708" s="37">
        <v>101</v>
      </c>
      <c r="G708" s="37"/>
      <c r="H708" s="37"/>
      <c r="I708" s="37"/>
      <c r="J708" s="37">
        <v>125</v>
      </c>
      <c r="K708" s="37">
        <v>2</v>
      </c>
      <c r="L708" s="37">
        <v>0</v>
      </c>
      <c r="M708" s="37"/>
      <c r="N708" s="37">
        <v>127</v>
      </c>
      <c r="O708" s="37"/>
      <c r="P708" s="37"/>
      <c r="Q708" s="37"/>
      <c r="R708" s="37">
        <v>0</v>
      </c>
      <c r="S708" s="37">
        <v>5</v>
      </c>
      <c r="T708" s="37">
        <v>29</v>
      </c>
      <c r="U708" s="37">
        <v>0</v>
      </c>
      <c r="V708" s="37">
        <v>0</v>
      </c>
      <c r="W708" s="37"/>
      <c r="X708" s="37">
        <v>14</v>
      </c>
      <c r="Y708" s="37">
        <v>0</v>
      </c>
      <c r="Z708" s="37">
        <v>4</v>
      </c>
      <c r="AA708" s="37">
        <v>62</v>
      </c>
      <c r="AB708" s="37">
        <v>0</v>
      </c>
      <c r="AC708" s="37">
        <v>0</v>
      </c>
      <c r="AD708" s="37">
        <v>5</v>
      </c>
      <c r="AE708" s="37"/>
      <c r="AF708" s="37">
        <v>119</v>
      </c>
      <c r="AG708" s="37"/>
      <c r="AH708" s="37"/>
      <c r="AI708" s="37"/>
      <c r="AJ708" s="37">
        <v>109</v>
      </c>
      <c r="AK708" s="37"/>
      <c r="AL708" s="37"/>
      <c r="AM708" s="37"/>
      <c r="AN708" s="37">
        <v>0</v>
      </c>
      <c r="AO708" s="37"/>
      <c r="AP708" s="37">
        <v>0</v>
      </c>
    </row>
    <row r="709" spans="1:42" ht="20.100000000000001" customHeight="1" x14ac:dyDescent="0.2">
      <c r="D709" s="38" t="s">
        <v>174</v>
      </c>
      <c r="E709" s="62"/>
      <c r="F709" s="39">
        <v>50</v>
      </c>
      <c r="G709" s="40"/>
      <c r="H709" s="40"/>
      <c r="I709" s="40"/>
      <c r="J709" s="39">
        <v>123</v>
      </c>
      <c r="K709" s="39">
        <v>2</v>
      </c>
      <c r="L709" s="39">
        <v>0</v>
      </c>
      <c r="M709" s="40"/>
      <c r="N709" s="39">
        <v>125</v>
      </c>
      <c r="O709" s="40"/>
      <c r="P709" s="40"/>
      <c r="Q709" s="40"/>
      <c r="R709" s="39">
        <v>0</v>
      </c>
      <c r="S709" s="39">
        <v>4</v>
      </c>
      <c r="T709" s="39">
        <v>36</v>
      </c>
      <c r="U709" s="39">
        <v>11</v>
      </c>
      <c r="V709" s="39">
        <v>0</v>
      </c>
      <c r="W709" s="40"/>
      <c r="X709" s="39">
        <v>19</v>
      </c>
      <c r="Y709" s="39">
        <v>0</v>
      </c>
      <c r="Z709" s="39">
        <v>5</v>
      </c>
      <c r="AA709" s="39">
        <v>42</v>
      </c>
      <c r="AB709" s="39">
        <v>0</v>
      </c>
      <c r="AC709" s="39">
        <v>0</v>
      </c>
      <c r="AD709" s="39">
        <v>4</v>
      </c>
      <c r="AE709" s="40"/>
      <c r="AF709" s="39">
        <v>121</v>
      </c>
      <c r="AG709" s="40"/>
      <c r="AH709" s="40"/>
      <c r="AI709" s="40"/>
      <c r="AJ709" s="39">
        <v>54</v>
      </c>
      <c r="AK709" s="40"/>
      <c r="AL709" s="40"/>
      <c r="AM709" s="40"/>
      <c r="AN709" s="39">
        <v>0</v>
      </c>
      <c r="AO709" s="40"/>
      <c r="AP709" s="39">
        <v>0</v>
      </c>
    </row>
    <row r="710" spans="1:42" ht="20.100000000000001" customHeight="1" x14ac:dyDescent="0.2">
      <c r="E710" s="6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row>
    <row r="711" spans="1:42" s="1" customFormat="1" ht="20.100000000000001" customHeight="1" x14ac:dyDescent="0.2">
      <c r="A711" s="3"/>
      <c r="B711" s="6"/>
      <c r="C711" s="42" t="s">
        <v>180</v>
      </c>
      <c r="D711" s="42"/>
      <c r="E711" s="62"/>
      <c r="F711" s="44">
        <v>356</v>
      </c>
      <c r="G711" s="45"/>
      <c r="H711" s="45"/>
      <c r="I711" s="45"/>
      <c r="J711" s="44">
        <v>497</v>
      </c>
      <c r="K711" s="44">
        <v>7</v>
      </c>
      <c r="L711" s="44">
        <v>0</v>
      </c>
      <c r="M711" s="45"/>
      <c r="N711" s="44">
        <v>504</v>
      </c>
      <c r="O711" s="45"/>
      <c r="P711" s="45"/>
      <c r="Q711" s="45"/>
      <c r="R711" s="44">
        <v>0</v>
      </c>
      <c r="S711" s="44">
        <v>19</v>
      </c>
      <c r="T711" s="44">
        <v>110</v>
      </c>
      <c r="U711" s="44">
        <v>21</v>
      </c>
      <c r="V711" s="44">
        <v>17</v>
      </c>
      <c r="W711" s="45"/>
      <c r="X711" s="44">
        <v>64</v>
      </c>
      <c r="Y711" s="44">
        <v>0</v>
      </c>
      <c r="Z711" s="44">
        <v>18</v>
      </c>
      <c r="AA711" s="44">
        <v>232</v>
      </c>
      <c r="AB711" s="44">
        <v>0</v>
      </c>
      <c r="AC711" s="44">
        <v>1</v>
      </c>
      <c r="AD711" s="44">
        <v>23</v>
      </c>
      <c r="AE711" s="45"/>
      <c r="AF711" s="44">
        <v>505</v>
      </c>
      <c r="AG711" s="45"/>
      <c r="AH711" s="45"/>
      <c r="AI711" s="45"/>
      <c r="AJ711" s="44">
        <v>355</v>
      </c>
      <c r="AK711" s="45"/>
      <c r="AL711" s="45"/>
      <c r="AM711" s="45"/>
      <c r="AN711" s="44">
        <v>0</v>
      </c>
      <c r="AO711" s="45"/>
      <c r="AP711" s="44">
        <v>0</v>
      </c>
    </row>
    <row r="712" spans="1:42" s="1" customFormat="1" ht="20.100000000000001" customHeight="1" x14ac:dyDescent="0.2">
      <c r="A712" s="3"/>
      <c r="B712" s="6"/>
      <c r="C712" s="3"/>
      <c r="D712" s="3"/>
      <c r="E712" s="62"/>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row>
    <row r="713" spans="1:42" s="1" customFormat="1" ht="20.100000000000001" customHeight="1" x14ac:dyDescent="0.25">
      <c r="A713" s="3"/>
      <c r="B713" s="49" t="s">
        <v>330</v>
      </c>
      <c r="C713" s="50"/>
      <c r="D713" s="50"/>
      <c r="E713" s="62"/>
      <c r="F713" s="51">
        <v>356</v>
      </c>
      <c r="G713" s="52"/>
      <c r="H713" s="52"/>
      <c r="I713" s="52"/>
      <c r="J713" s="51">
        <v>497</v>
      </c>
      <c r="K713" s="51">
        <v>7</v>
      </c>
      <c r="L713" s="51">
        <v>0</v>
      </c>
      <c r="M713" s="52"/>
      <c r="N713" s="51">
        <v>504</v>
      </c>
      <c r="O713" s="52"/>
      <c r="P713" s="52"/>
      <c r="Q713" s="52"/>
      <c r="R713" s="51">
        <v>0</v>
      </c>
      <c r="S713" s="51">
        <v>19</v>
      </c>
      <c r="T713" s="51">
        <v>110</v>
      </c>
      <c r="U713" s="51">
        <v>21</v>
      </c>
      <c r="V713" s="51">
        <v>17</v>
      </c>
      <c r="W713" s="52"/>
      <c r="X713" s="51">
        <v>64</v>
      </c>
      <c r="Y713" s="51">
        <v>0</v>
      </c>
      <c r="Z713" s="51">
        <v>18</v>
      </c>
      <c r="AA713" s="51">
        <v>232</v>
      </c>
      <c r="AB713" s="51">
        <v>0</v>
      </c>
      <c r="AC713" s="51">
        <v>1</v>
      </c>
      <c r="AD713" s="51">
        <v>23</v>
      </c>
      <c r="AE713" s="52"/>
      <c r="AF713" s="51">
        <v>505</v>
      </c>
      <c r="AG713" s="52"/>
      <c r="AH713" s="52"/>
      <c r="AI713" s="52"/>
      <c r="AJ713" s="51">
        <v>355</v>
      </c>
      <c r="AK713" s="52"/>
      <c r="AL713" s="52"/>
      <c r="AM713" s="52"/>
      <c r="AN713" s="51">
        <v>0</v>
      </c>
      <c r="AO713" s="52"/>
      <c r="AP713" s="51">
        <v>0</v>
      </c>
    </row>
    <row r="714" spans="1:42" s="1" customFormat="1" ht="20.100000000000001" customHeight="1" x14ac:dyDescent="0.2">
      <c r="A714" s="3"/>
      <c r="B714" s="55"/>
      <c r="C714" s="55"/>
      <c r="D714" s="55"/>
      <c r="E714" s="62"/>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row>
    <row r="715" spans="1:42" s="1" customFormat="1" ht="20.100000000000001" customHeight="1" x14ac:dyDescent="0.2">
      <c r="A715" s="3"/>
      <c r="B715" s="6" t="s">
        <v>331</v>
      </c>
      <c r="C715" s="55"/>
      <c r="D715" s="55"/>
      <c r="E715" s="62"/>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row>
    <row r="716" spans="1:42" s="1" customFormat="1" ht="20.100000000000001" customHeight="1" x14ac:dyDescent="0.2">
      <c r="A716" s="3"/>
      <c r="B716" s="55"/>
      <c r="C716" s="3" t="s">
        <v>172</v>
      </c>
      <c r="D716" s="2"/>
      <c r="E716" s="62"/>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row>
    <row r="717" spans="1:42" s="1" customFormat="1" ht="20.100000000000001" customHeight="1" x14ac:dyDescent="0.2">
      <c r="A717" s="3"/>
      <c r="B717" s="55"/>
      <c r="C717" s="3"/>
      <c r="D717" s="2" t="s">
        <v>98</v>
      </c>
      <c r="E717" s="62"/>
      <c r="F717" s="37">
        <v>22</v>
      </c>
      <c r="G717" s="37"/>
      <c r="H717" s="37"/>
      <c r="I717" s="37"/>
      <c r="J717" s="37">
        <v>51</v>
      </c>
      <c r="K717" s="37">
        <v>0</v>
      </c>
      <c r="L717" s="37">
        <v>0</v>
      </c>
      <c r="M717" s="37"/>
      <c r="N717" s="37">
        <v>51</v>
      </c>
      <c r="O717" s="37"/>
      <c r="P717" s="37"/>
      <c r="Q717" s="37"/>
      <c r="R717" s="37">
        <v>0</v>
      </c>
      <c r="S717" s="37">
        <v>10</v>
      </c>
      <c r="T717" s="37">
        <v>6</v>
      </c>
      <c r="U717" s="37">
        <v>1</v>
      </c>
      <c r="V717" s="37">
        <v>5</v>
      </c>
      <c r="W717" s="37"/>
      <c r="X717" s="37">
        <v>3</v>
      </c>
      <c r="Y717" s="37">
        <v>0</v>
      </c>
      <c r="Z717" s="37">
        <v>2</v>
      </c>
      <c r="AA717" s="37">
        <v>10</v>
      </c>
      <c r="AB717" s="37">
        <v>0</v>
      </c>
      <c r="AC717" s="37">
        <v>1</v>
      </c>
      <c r="AD717" s="37">
        <v>1</v>
      </c>
      <c r="AE717" s="37"/>
      <c r="AF717" s="37">
        <v>39</v>
      </c>
      <c r="AG717" s="37"/>
      <c r="AH717" s="37"/>
      <c r="AI717" s="37"/>
      <c r="AJ717" s="37">
        <v>34</v>
      </c>
      <c r="AK717" s="37"/>
      <c r="AL717" s="37"/>
      <c r="AM717" s="37"/>
      <c r="AN717" s="37">
        <v>0</v>
      </c>
      <c r="AO717" s="37"/>
      <c r="AP717" s="37">
        <v>0</v>
      </c>
    </row>
    <row r="718" spans="1:42" s="1" customFormat="1" ht="20.100000000000001" customHeight="1" x14ac:dyDescent="0.2">
      <c r="A718" s="3"/>
      <c r="B718" s="55"/>
      <c r="C718" s="3"/>
      <c r="D718" s="38" t="s">
        <v>99</v>
      </c>
      <c r="E718" s="62"/>
      <c r="F718" s="39">
        <v>15</v>
      </c>
      <c r="G718" s="40"/>
      <c r="H718" s="40"/>
      <c r="I718" s="40"/>
      <c r="J718" s="39">
        <v>50</v>
      </c>
      <c r="K718" s="39">
        <v>0</v>
      </c>
      <c r="L718" s="39">
        <v>1</v>
      </c>
      <c r="M718" s="40"/>
      <c r="N718" s="39">
        <v>51</v>
      </c>
      <c r="O718" s="40"/>
      <c r="P718" s="40"/>
      <c r="Q718" s="40"/>
      <c r="R718" s="39">
        <v>0</v>
      </c>
      <c r="S718" s="39">
        <v>6</v>
      </c>
      <c r="T718" s="39">
        <v>17</v>
      </c>
      <c r="U718" s="39">
        <v>1</v>
      </c>
      <c r="V718" s="39">
        <v>5</v>
      </c>
      <c r="W718" s="40"/>
      <c r="X718" s="39">
        <v>6</v>
      </c>
      <c r="Y718" s="39">
        <v>0</v>
      </c>
      <c r="Z718" s="39">
        <v>2</v>
      </c>
      <c r="AA718" s="39">
        <v>8</v>
      </c>
      <c r="AB718" s="39">
        <v>0</v>
      </c>
      <c r="AC718" s="39">
        <v>0</v>
      </c>
      <c r="AD718" s="39">
        <v>2</v>
      </c>
      <c r="AE718" s="40"/>
      <c r="AF718" s="39">
        <v>47</v>
      </c>
      <c r="AG718" s="40"/>
      <c r="AH718" s="40"/>
      <c r="AI718" s="40"/>
      <c r="AJ718" s="39">
        <v>19</v>
      </c>
      <c r="AK718" s="40"/>
      <c r="AL718" s="40"/>
      <c r="AM718" s="40"/>
      <c r="AN718" s="39">
        <v>0</v>
      </c>
      <c r="AO718" s="40"/>
      <c r="AP718" s="39">
        <v>0</v>
      </c>
    </row>
    <row r="719" spans="1:42" s="1" customFormat="1" ht="20.100000000000001" customHeight="1" x14ac:dyDescent="0.2">
      <c r="A719" s="3"/>
      <c r="B719" s="55"/>
      <c r="C719" s="3"/>
      <c r="D719" s="2" t="s">
        <v>113</v>
      </c>
      <c r="E719" s="62"/>
      <c r="F719" s="37">
        <v>17</v>
      </c>
      <c r="G719" s="37"/>
      <c r="H719" s="37"/>
      <c r="I719" s="37"/>
      <c r="J719" s="37">
        <v>49</v>
      </c>
      <c r="K719" s="37">
        <v>1</v>
      </c>
      <c r="L719" s="37">
        <v>0</v>
      </c>
      <c r="M719" s="37"/>
      <c r="N719" s="37">
        <v>50</v>
      </c>
      <c r="O719" s="37"/>
      <c r="P719" s="37"/>
      <c r="Q719" s="37"/>
      <c r="R719" s="37">
        <v>0</v>
      </c>
      <c r="S719" s="37">
        <v>10</v>
      </c>
      <c r="T719" s="37">
        <v>15</v>
      </c>
      <c r="U719" s="37">
        <v>0</v>
      </c>
      <c r="V719" s="37">
        <v>4</v>
      </c>
      <c r="W719" s="37"/>
      <c r="X719" s="37">
        <v>6</v>
      </c>
      <c r="Y719" s="37">
        <v>0</v>
      </c>
      <c r="Z719" s="37">
        <v>3</v>
      </c>
      <c r="AA719" s="37">
        <v>9</v>
      </c>
      <c r="AB719" s="37">
        <v>0</v>
      </c>
      <c r="AC719" s="37">
        <v>0</v>
      </c>
      <c r="AD719" s="37">
        <v>3</v>
      </c>
      <c r="AE719" s="37"/>
      <c r="AF719" s="37">
        <v>50</v>
      </c>
      <c r="AG719" s="37"/>
      <c r="AH719" s="37"/>
      <c r="AI719" s="37"/>
      <c r="AJ719" s="37">
        <v>17</v>
      </c>
      <c r="AK719" s="37"/>
      <c r="AL719" s="37"/>
      <c r="AM719" s="37"/>
      <c r="AN719" s="37">
        <v>0</v>
      </c>
      <c r="AO719" s="37"/>
      <c r="AP719" s="37">
        <v>0</v>
      </c>
    </row>
    <row r="720" spans="1:42" s="1" customFormat="1" ht="20.100000000000001" customHeight="1" x14ac:dyDescent="0.2">
      <c r="A720" s="3"/>
      <c r="B720" s="55"/>
      <c r="C720" s="3"/>
      <c r="D720" s="2"/>
      <c r="E720" s="62"/>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row>
    <row r="721" spans="1:42" s="1" customFormat="1" ht="20.100000000000001" customHeight="1" x14ac:dyDescent="0.2">
      <c r="A721" s="3"/>
      <c r="B721" s="55"/>
      <c r="C721" s="42" t="s">
        <v>180</v>
      </c>
      <c r="D721" s="42"/>
      <c r="E721" s="62"/>
      <c r="F721" s="44">
        <v>54</v>
      </c>
      <c r="G721" s="45"/>
      <c r="H721" s="45"/>
      <c r="I721" s="45"/>
      <c r="J721" s="44">
        <v>150</v>
      </c>
      <c r="K721" s="44">
        <v>1</v>
      </c>
      <c r="L721" s="44">
        <v>1</v>
      </c>
      <c r="M721" s="45"/>
      <c r="N721" s="44">
        <v>152</v>
      </c>
      <c r="O721" s="45"/>
      <c r="P721" s="45"/>
      <c r="Q721" s="45"/>
      <c r="R721" s="44">
        <v>0</v>
      </c>
      <c r="S721" s="44">
        <v>26</v>
      </c>
      <c r="T721" s="44">
        <v>38</v>
      </c>
      <c r="U721" s="44">
        <v>2</v>
      </c>
      <c r="V721" s="44">
        <v>14</v>
      </c>
      <c r="W721" s="45"/>
      <c r="X721" s="44">
        <v>15</v>
      </c>
      <c r="Y721" s="44">
        <v>0</v>
      </c>
      <c r="Z721" s="44">
        <v>7</v>
      </c>
      <c r="AA721" s="44">
        <v>27</v>
      </c>
      <c r="AB721" s="44">
        <v>0</v>
      </c>
      <c r="AC721" s="44">
        <v>1</v>
      </c>
      <c r="AD721" s="44">
        <v>6</v>
      </c>
      <c r="AE721" s="45"/>
      <c r="AF721" s="44">
        <v>136</v>
      </c>
      <c r="AG721" s="45"/>
      <c r="AH721" s="45"/>
      <c r="AI721" s="45"/>
      <c r="AJ721" s="44">
        <v>70</v>
      </c>
      <c r="AK721" s="45"/>
      <c r="AL721" s="45"/>
      <c r="AM721" s="45"/>
      <c r="AN721" s="44">
        <v>0</v>
      </c>
      <c r="AO721" s="45"/>
      <c r="AP721" s="44">
        <v>0</v>
      </c>
    </row>
    <row r="722" spans="1:42" s="1" customFormat="1" ht="20.100000000000001" customHeight="1" x14ac:dyDescent="0.2">
      <c r="A722" s="3"/>
      <c r="B722" s="55"/>
      <c r="C722" s="55"/>
      <c r="D722" s="55"/>
      <c r="E722" s="62"/>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row>
    <row r="723" spans="1:42" s="1" customFormat="1" ht="20.100000000000001" customHeight="1" x14ac:dyDescent="0.25">
      <c r="A723" s="3"/>
      <c r="B723" s="49" t="s">
        <v>332</v>
      </c>
      <c r="C723" s="50"/>
      <c r="D723" s="50"/>
      <c r="E723" s="62"/>
      <c r="F723" s="51">
        <v>54</v>
      </c>
      <c r="G723" s="52"/>
      <c r="H723" s="52"/>
      <c r="I723" s="52"/>
      <c r="J723" s="51">
        <v>150</v>
      </c>
      <c r="K723" s="51">
        <v>1</v>
      </c>
      <c r="L723" s="51">
        <v>1</v>
      </c>
      <c r="M723" s="52"/>
      <c r="N723" s="51">
        <v>152</v>
      </c>
      <c r="O723" s="52"/>
      <c r="P723" s="52"/>
      <c r="Q723" s="52"/>
      <c r="R723" s="51">
        <v>0</v>
      </c>
      <c r="S723" s="51">
        <v>26</v>
      </c>
      <c r="T723" s="51">
        <v>38</v>
      </c>
      <c r="U723" s="51">
        <v>2</v>
      </c>
      <c r="V723" s="51">
        <v>14</v>
      </c>
      <c r="W723" s="52"/>
      <c r="X723" s="51">
        <v>15</v>
      </c>
      <c r="Y723" s="51">
        <v>0</v>
      </c>
      <c r="Z723" s="51">
        <v>7</v>
      </c>
      <c r="AA723" s="51">
        <v>27</v>
      </c>
      <c r="AB723" s="51">
        <v>0</v>
      </c>
      <c r="AC723" s="51">
        <v>1</v>
      </c>
      <c r="AD723" s="51">
        <v>6</v>
      </c>
      <c r="AE723" s="52"/>
      <c r="AF723" s="51">
        <v>136</v>
      </c>
      <c r="AG723" s="52"/>
      <c r="AH723" s="52"/>
      <c r="AI723" s="52"/>
      <c r="AJ723" s="51">
        <v>70</v>
      </c>
      <c r="AK723" s="52"/>
      <c r="AL723" s="52"/>
      <c r="AM723" s="52"/>
      <c r="AN723" s="51">
        <v>0</v>
      </c>
      <c r="AO723" s="52"/>
      <c r="AP723" s="51">
        <v>0</v>
      </c>
    </row>
    <row r="724" spans="1:42" s="1" customFormat="1" ht="20.100000000000001" customHeight="1" x14ac:dyDescent="0.2">
      <c r="A724" s="3"/>
      <c r="B724" s="55"/>
      <c r="C724" s="55"/>
      <c r="D724" s="55"/>
      <c r="E724" s="62"/>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row>
    <row r="725" spans="1:42" s="1" customFormat="1" ht="20.100000000000001" customHeight="1" x14ac:dyDescent="0.2">
      <c r="A725" s="3"/>
      <c r="B725" s="6" t="s">
        <v>333</v>
      </c>
      <c r="C725" s="55"/>
      <c r="D725" s="55"/>
      <c r="E725" s="62"/>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row>
    <row r="726" spans="1:42" s="1" customFormat="1" ht="20.100000000000001" customHeight="1" x14ac:dyDescent="0.2">
      <c r="A726" s="3"/>
      <c r="B726" s="55"/>
      <c r="C726" s="3" t="s">
        <v>172</v>
      </c>
      <c r="D726" s="2"/>
      <c r="E726" s="62"/>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row>
    <row r="727" spans="1:42" s="1" customFormat="1" ht="20.100000000000001" customHeight="1" x14ac:dyDescent="0.2">
      <c r="A727" s="3"/>
      <c r="B727" s="55"/>
      <c r="C727" s="3"/>
      <c r="D727" s="2" t="s">
        <v>98</v>
      </c>
      <c r="E727" s="62"/>
      <c r="F727" s="37">
        <v>42</v>
      </c>
      <c r="G727" s="37"/>
      <c r="H727" s="37"/>
      <c r="I727" s="37"/>
      <c r="J727" s="37">
        <v>101</v>
      </c>
      <c r="K727" s="37">
        <v>0</v>
      </c>
      <c r="L727" s="37">
        <v>1</v>
      </c>
      <c r="M727" s="37"/>
      <c r="N727" s="37">
        <v>102</v>
      </c>
      <c r="O727" s="37"/>
      <c r="P727" s="37"/>
      <c r="Q727" s="37"/>
      <c r="R727" s="37">
        <v>0</v>
      </c>
      <c r="S727" s="37">
        <v>3</v>
      </c>
      <c r="T727" s="37">
        <v>31</v>
      </c>
      <c r="U727" s="37">
        <v>0</v>
      </c>
      <c r="V727" s="37">
        <v>13</v>
      </c>
      <c r="W727" s="37"/>
      <c r="X727" s="37">
        <v>6</v>
      </c>
      <c r="Y727" s="37">
        <v>3</v>
      </c>
      <c r="Z727" s="37">
        <v>3</v>
      </c>
      <c r="AA727" s="37">
        <v>19</v>
      </c>
      <c r="AB727" s="37">
        <v>0</v>
      </c>
      <c r="AC727" s="37">
        <v>0</v>
      </c>
      <c r="AD727" s="37">
        <v>21</v>
      </c>
      <c r="AE727" s="37"/>
      <c r="AF727" s="37">
        <v>99</v>
      </c>
      <c r="AG727" s="37"/>
      <c r="AH727" s="37"/>
      <c r="AI727" s="37"/>
      <c r="AJ727" s="37">
        <v>45</v>
      </c>
      <c r="AK727" s="37"/>
      <c r="AL727" s="37"/>
      <c r="AM727" s="37"/>
      <c r="AN727" s="37">
        <v>0</v>
      </c>
      <c r="AO727" s="37"/>
      <c r="AP727" s="37">
        <v>0</v>
      </c>
    </row>
    <row r="728" spans="1:42" s="1" customFormat="1" ht="20.100000000000001" customHeight="1" x14ac:dyDescent="0.2">
      <c r="A728" s="3"/>
      <c r="B728" s="55"/>
      <c r="C728" s="3"/>
      <c r="D728" s="38" t="s">
        <v>99</v>
      </c>
      <c r="E728" s="62"/>
      <c r="F728" s="39">
        <v>31</v>
      </c>
      <c r="G728" s="40"/>
      <c r="H728" s="40"/>
      <c r="I728" s="40"/>
      <c r="J728" s="39">
        <v>105</v>
      </c>
      <c r="K728" s="39">
        <v>0</v>
      </c>
      <c r="L728" s="39">
        <v>0</v>
      </c>
      <c r="M728" s="40"/>
      <c r="N728" s="39">
        <v>105</v>
      </c>
      <c r="O728" s="40"/>
      <c r="P728" s="40"/>
      <c r="Q728" s="40"/>
      <c r="R728" s="39">
        <v>3</v>
      </c>
      <c r="S728" s="39">
        <v>5</v>
      </c>
      <c r="T728" s="39">
        <v>22</v>
      </c>
      <c r="U728" s="39">
        <v>0</v>
      </c>
      <c r="V728" s="39">
        <v>11</v>
      </c>
      <c r="W728" s="40"/>
      <c r="X728" s="39">
        <v>8</v>
      </c>
      <c r="Y728" s="39">
        <v>0</v>
      </c>
      <c r="Z728" s="39">
        <v>1</v>
      </c>
      <c r="AA728" s="39">
        <v>12</v>
      </c>
      <c r="AB728" s="39">
        <v>0</v>
      </c>
      <c r="AC728" s="39">
        <v>0</v>
      </c>
      <c r="AD728" s="39">
        <v>11</v>
      </c>
      <c r="AE728" s="40"/>
      <c r="AF728" s="39">
        <v>73</v>
      </c>
      <c r="AG728" s="40"/>
      <c r="AH728" s="40"/>
      <c r="AI728" s="40"/>
      <c r="AJ728" s="39">
        <v>63</v>
      </c>
      <c r="AK728" s="40"/>
      <c r="AL728" s="40"/>
      <c r="AM728" s="40"/>
      <c r="AN728" s="39">
        <v>0</v>
      </c>
      <c r="AO728" s="40"/>
      <c r="AP728" s="39">
        <v>0</v>
      </c>
    </row>
    <row r="729" spans="1:42" s="1" customFormat="1" ht="20.100000000000001" customHeight="1" x14ac:dyDescent="0.2">
      <c r="A729" s="3"/>
      <c r="B729" s="55"/>
      <c r="C729" s="3"/>
      <c r="D729" s="2"/>
      <c r="E729" s="62"/>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row>
    <row r="730" spans="1:42" s="1" customFormat="1" ht="20.100000000000001" customHeight="1" x14ac:dyDescent="0.2">
      <c r="A730" s="3"/>
      <c r="B730" s="55"/>
      <c r="C730" s="42" t="s">
        <v>180</v>
      </c>
      <c r="D730" s="42"/>
      <c r="E730" s="62"/>
      <c r="F730" s="44">
        <v>73</v>
      </c>
      <c r="G730" s="45"/>
      <c r="H730" s="45"/>
      <c r="I730" s="45"/>
      <c r="J730" s="44">
        <v>206</v>
      </c>
      <c r="K730" s="44">
        <v>0</v>
      </c>
      <c r="L730" s="44">
        <v>1</v>
      </c>
      <c r="M730" s="45"/>
      <c r="N730" s="44">
        <v>207</v>
      </c>
      <c r="O730" s="45"/>
      <c r="P730" s="45"/>
      <c r="Q730" s="45"/>
      <c r="R730" s="44">
        <v>3</v>
      </c>
      <c r="S730" s="44">
        <v>8</v>
      </c>
      <c r="T730" s="44">
        <v>53</v>
      </c>
      <c r="U730" s="44">
        <v>0</v>
      </c>
      <c r="V730" s="44">
        <v>24</v>
      </c>
      <c r="W730" s="45"/>
      <c r="X730" s="44">
        <v>14</v>
      </c>
      <c r="Y730" s="44">
        <v>3</v>
      </c>
      <c r="Z730" s="44">
        <v>4</v>
      </c>
      <c r="AA730" s="44">
        <v>31</v>
      </c>
      <c r="AB730" s="44">
        <v>0</v>
      </c>
      <c r="AC730" s="44">
        <v>0</v>
      </c>
      <c r="AD730" s="44">
        <v>32</v>
      </c>
      <c r="AE730" s="45"/>
      <c r="AF730" s="44">
        <v>172</v>
      </c>
      <c r="AG730" s="45"/>
      <c r="AH730" s="45"/>
      <c r="AI730" s="45"/>
      <c r="AJ730" s="44">
        <v>108</v>
      </c>
      <c r="AK730" s="45"/>
      <c r="AL730" s="45"/>
      <c r="AM730" s="45"/>
      <c r="AN730" s="44">
        <v>0</v>
      </c>
      <c r="AO730" s="45"/>
      <c r="AP730" s="44">
        <v>0</v>
      </c>
    </row>
    <row r="731" spans="1:42" s="1" customFormat="1" ht="20.100000000000001" customHeight="1" x14ac:dyDescent="0.2">
      <c r="A731" s="3"/>
      <c r="B731" s="55"/>
      <c r="C731" s="55"/>
      <c r="D731" s="55"/>
      <c r="E731" s="62"/>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row>
    <row r="732" spans="1:42" s="1" customFormat="1" ht="20.100000000000001" customHeight="1" x14ac:dyDescent="0.25">
      <c r="A732" s="3"/>
      <c r="B732" s="49" t="s">
        <v>334</v>
      </c>
      <c r="C732" s="50"/>
      <c r="D732" s="50"/>
      <c r="E732" s="62"/>
      <c r="F732" s="51">
        <v>73</v>
      </c>
      <c r="G732" s="52"/>
      <c r="H732" s="52"/>
      <c r="I732" s="52"/>
      <c r="J732" s="51">
        <v>206</v>
      </c>
      <c r="K732" s="51">
        <v>0</v>
      </c>
      <c r="L732" s="51">
        <v>1</v>
      </c>
      <c r="M732" s="52"/>
      <c r="N732" s="51">
        <v>207</v>
      </c>
      <c r="O732" s="52"/>
      <c r="P732" s="52"/>
      <c r="Q732" s="52"/>
      <c r="R732" s="51">
        <v>3</v>
      </c>
      <c r="S732" s="51">
        <v>8</v>
      </c>
      <c r="T732" s="51">
        <v>53</v>
      </c>
      <c r="U732" s="51">
        <v>0</v>
      </c>
      <c r="V732" s="51">
        <v>24</v>
      </c>
      <c r="W732" s="52"/>
      <c r="X732" s="51">
        <v>14</v>
      </c>
      <c r="Y732" s="51">
        <v>3</v>
      </c>
      <c r="Z732" s="51">
        <v>4</v>
      </c>
      <c r="AA732" s="51">
        <v>31</v>
      </c>
      <c r="AB732" s="51">
        <v>0</v>
      </c>
      <c r="AC732" s="51">
        <v>0</v>
      </c>
      <c r="AD732" s="51">
        <v>32</v>
      </c>
      <c r="AE732" s="52"/>
      <c r="AF732" s="51">
        <v>172</v>
      </c>
      <c r="AG732" s="52"/>
      <c r="AH732" s="52"/>
      <c r="AI732" s="52"/>
      <c r="AJ732" s="51">
        <v>108</v>
      </c>
      <c r="AK732" s="52"/>
      <c r="AL732" s="52"/>
      <c r="AM732" s="52"/>
      <c r="AN732" s="51">
        <v>0</v>
      </c>
      <c r="AO732" s="52"/>
      <c r="AP732" s="51">
        <v>0</v>
      </c>
    </row>
    <row r="733" spans="1:42" s="1" customFormat="1" ht="20.100000000000001" customHeight="1" x14ac:dyDescent="0.2">
      <c r="A733" s="3"/>
      <c r="B733" s="55"/>
      <c r="C733" s="55"/>
      <c r="D733" s="55"/>
      <c r="E733" s="62"/>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row>
    <row r="734" spans="1:42" s="1" customFormat="1" ht="20.100000000000001" customHeight="1" x14ac:dyDescent="0.2">
      <c r="A734" s="3"/>
      <c r="B734" s="6" t="s">
        <v>335</v>
      </c>
      <c r="C734" s="55"/>
      <c r="D734" s="55"/>
      <c r="E734" s="62"/>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row>
    <row r="735" spans="1:42" s="1" customFormat="1" ht="20.100000000000001" customHeight="1" x14ac:dyDescent="0.2">
      <c r="A735" s="3"/>
      <c r="B735" s="55"/>
      <c r="C735" s="3" t="s">
        <v>172</v>
      </c>
      <c r="D735" s="2"/>
      <c r="E735" s="62"/>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row>
    <row r="736" spans="1:42" s="1" customFormat="1" ht="20.100000000000001" customHeight="1" x14ac:dyDescent="0.2">
      <c r="A736" s="3"/>
      <c r="B736" s="55"/>
      <c r="C736" s="3"/>
      <c r="D736" s="2" t="s">
        <v>124</v>
      </c>
      <c r="E736" s="62"/>
      <c r="F736" s="37">
        <v>62</v>
      </c>
      <c r="G736" s="37"/>
      <c r="H736" s="37"/>
      <c r="I736" s="37"/>
      <c r="J736" s="37">
        <v>91</v>
      </c>
      <c r="K736" s="37">
        <v>1</v>
      </c>
      <c r="L736" s="37">
        <v>3</v>
      </c>
      <c r="M736" s="37"/>
      <c r="N736" s="37">
        <v>95</v>
      </c>
      <c r="O736" s="37"/>
      <c r="P736" s="37"/>
      <c r="Q736" s="37"/>
      <c r="R736" s="37">
        <v>0</v>
      </c>
      <c r="S736" s="37">
        <v>6</v>
      </c>
      <c r="T736" s="37">
        <v>5</v>
      </c>
      <c r="U736" s="37">
        <v>6</v>
      </c>
      <c r="V736" s="37">
        <v>15</v>
      </c>
      <c r="W736" s="37"/>
      <c r="X736" s="37">
        <v>17</v>
      </c>
      <c r="Y736" s="37">
        <v>0</v>
      </c>
      <c r="Z736" s="37">
        <v>5</v>
      </c>
      <c r="AA736" s="37">
        <v>39</v>
      </c>
      <c r="AB736" s="37">
        <v>0</v>
      </c>
      <c r="AC736" s="37">
        <v>0</v>
      </c>
      <c r="AD736" s="37">
        <v>7</v>
      </c>
      <c r="AE736" s="37"/>
      <c r="AF736" s="37">
        <v>100</v>
      </c>
      <c r="AG736" s="37"/>
      <c r="AH736" s="37"/>
      <c r="AI736" s="37"/>
      <c r="AJ736" s="37">
        <v>57</v>
      </c>
      <c r="AK736" s="37"/>
      <c r="AL736" s="37"/>
      <c r="AM736" s="37"/>
      <c r="AN736" s="37">
        <v>0</v>
      </c>
      <c r="AO736" s="37"/>
      <c r="AP736" s="37">
        <v>0</v>
      </c>
    </row>
    <row r="737" spans="1:42" s="1" customFormat="1" ht="20.100000000000001" customHeight="1" x14ac:dyDescent="0.2">
      <c r="A737" s="3"/>
      <c r="B737" s="55"/>
      <c r="C737" s="3"/>
      <c r="D737" s="38" t="s">
        <v>99</v>
      </c>
      <c r="E737" s="62"/>
      <c r="F737" s="39">
        <v>32</v>
      </c>
      <c r="G737" s="40"/>
      <c r="H737" s="40"/>
      <c r="I737" s="40"/>
      <c r="J737" s="39">
        <v>92</v>
      </c>
      <c r="K737" s="39">
        <v>2</v>
      </c>
      <c r="L737" s="39">
        <v>0</v>
      </c>
      <c r="M737" s="40"/>
      <c r="N737" s="39">
        <v>94</v>
      </c>
      <c r="O737" s="40"/>
      <c r="P737" s="40"/>
      <c r="Q737" s="40"/>
      <c r="R737" s="39">
        <v>0</v>
      </c>
      <c r="S737" s="39">
        <v>6</v>
      </c>
      <c r="T737" s="39">
        <v>45</v>
      </c>
      <c r="U737" s="39">
        <v>0</v>
      </c>
      <c r="V737" s="39">
        <v>3</v>
      </c>
      <c r="W737" s="40"/>
      <c r="X737" s="39">
        <v>13</v>
      </c>
      <c r="Y737" s="39">
        <v>1</v>
      </c>
      <c r="Z737" s="39">
        <v>1</v>
      </c>
      <c r="AA737" s="39">
        <v>20</v>
      </c>
      <c r="AB737" s="39">
        <v>0</v>
      </c>
      <c r="AC737" s="39">
        <v>0</v>
      </c>
      <c r="AD737" s="39">
        <v>3</v>
      </c>
      <c r="AE737" s="40"/>
      <c r="AF737" s="39">
        <v>92</v>
      </c>
      <c r="AG737" s="40"/>
      <c r="AH737" s="40"/>
      <c r="AI737" s="40"/>
      <c r="AJ737" s="39">
        <v>34</v>
      </c>
      <c r="AK737" s="40"/>
      <c r="AL737" s="40"/>
      <c r="AM737" s="40"/>
      <c r="AN737" s="39">
        <v>0</v>
      </c>
      <c r="AO737" s="40"/>
      <c r="AP737" s="39">
        <v>0</v>
      </c>
    </row>
    <row r="738" spans="1:42" s="1" customFormat="1" ht="20.100000000000001" customHeight="1" x14ac:dyDescent="0.2">
      <c r="A738" s="3"/>
      <c r="B738" s="55"/>
      <c r="C738" s="3"/>
      <c r="D738" s="2"/>
      <c r="E738" s="62"/>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row>
    <row r="739" spans="1:42" s="1" customFormat="1" ht="20.100000000000001" customHeight="1" x14ac:dyDescent="0.2">
      <c r="A739" s="3"/>
      <c r="B739" s="55"/>
      <c r="C739" s="42" t="s">
        <v>180</v>
      </c>
      <c r="D739" s="42"/>
      <c r="E739" s="62"/>
      <c r="F739" s="44">
        <v>94</v>
      </c>
      <c r="G739" s="45"/>
      <c r="H739" s="45"/>
      <c r="I739" s="45"/>
      <c r="J739" s="44">
        <v>183</v>
      </c>
      <c r="K739" s="44">
        <v>3</v>
      </c>
      <c r="L739" s="44">
        <v>3</v>
      </c>
      <c r="M739" s="45"/>
      <c r="N739" s="44">
        <v>189</v>
      </c>
      <c r="O739" s="45"/>
      <c r="P739" s="45"/>
      <c r="Q739" s="45"/>
      <c r="R739" s="44">
        <v>0</v>
      </c>
      <c r="S739" s="44">
        <v>12</v>
      </c>
      <c r="T739" s="44">
        <v>50</v>
      </c>
      <c r="U739" s="44">
        <v>6</v>
      </c>
      <c r="V739" s="44">
        <v>18</v>
      </c>
      <c r="W739" s="45"/>
      <c r="X739" s="44">
        <v>30</v>
      </c>
      <c r="Y739" s="44">
        <v>1</v>
      </c>
      <c r="Z739" s="44">
        <v>6</v>
      </c>
      <c r="AA739" s="44">
        <v>59</v>
      </c>
      <c r="AB739" s="44">
        <v>0</v>
      </c>
      <c r="AC739" s="44">
        <v>0</v>
      </c>
      <c r="AD739" s="44">
        <v>10</v>
      </c>
      <c r="AE739" s="45"/>
      <c r="AF739" s="44">
        <v>192</v>
      </c>
      <c r="AG739" s="45"/>
      <c r="AH739" s="45"/>
      <c r="AI739" s="45"/>
      <c r="AJ739" s="44">
        <v>91</v>
      </c>
      <c r="AK739" s="45"/>
      <c r="AL739" s="45"/>
      <c r="AM739" s="45"/>
      <c r="AN739" s="44">
        <v>0</v>
      </c>
      <c r="AO739" s="45"/>
      <c r="AP739" s="44">
        <v>0</v>
      </c>
    </row>
    <row r="740" spans="1:42" s="1" customFormat="1" ht="20.100000000000001" customHeight="1" x14ac:dyDescent="0.2">
      <c r="A740" s="3"/>
      <c r="B740" s="55"/>
      <c r="C740" s="55"/>
      <c r="D740" s="55"/>
      <c r="E740" s="62"/>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row>
    <row r="741" spans="1:42" s="1" customFormat="1" ht="20.100000000000001" customHeight="1" x14ac:dyDescent="0.25">
      <c r="A741" s="3"/>
      <c r="B741" s="49" t="s">
        <v>336</v>
      </c>
      <c r="C741" s="50"/>
      <c r="D741" s="50"/>
      <c r="E741" s="62"/>
      <c r="F741" s="51">
        <v>94</v>
      </c>
      <c r="G741" s="52"/>
      <c r="H741" s="52"/>
      <c r="I741" s="52"/>
      <c r="J741" s="51">
        <v>183</v>
      </c>
      <c r="K741" s="51">
        <v>3</v>
      </c>
      <c r="L741" s="51">
        <v>3</v>
      </c>
      <c r="M741" s="52"/>
      <c r="N741" s="51">
        <v>189</v>
      </c>
      <c r="O741" s="52"/>
      <c r="P741" s="52"/>
      <c r="Q741" s="52"/>
      <c r="R741" s="51">
        <v>0</v>
      </c>
      <c r="S741" s="51">
        <v>12</v>
      </c>
      <c r="T741" s="51">
        <v>50</v>
      </c>
      <c r="U741" s="51">
        <v>6</v>
      </c>
      <c r="V741" s="51">
        <v>18</v>
      </c>
      <c r="W741" s="52"/>
      <c r="X741" s="51">
        <v>30</v>
      </c>
      <c r="Y741" s="51">
        <v>1</v>
      </c>
      <c r="Z741" s="51">
        <v>6</v>
      </c>
      <c r="AA741" s="51">
        <v>59</v>
      </c>
      <c r="AB741" s="51">
        <v>0</v>
      </c>
      <c r="AC741" s="51">
        <v>0</v>
      </c>
      <c r="AD741" s="51">
        <v>10</v>
      </c>
      <c r="AE741" s="52"/>
      <c r="AF741" s="51">
        <v>192</v>
      </c>
      <c r="AG741" s="52"/>
      <c r="AH741" s="52"/>
      <c r="AI741" s="52"/>
      <c r="AJ741" s="51">
        <v>91</v>
      </c>
      <c r="AK741" s="52"/>
      <c r="AL741" s="52"/>
      <c r="AM741" s="52"/>
      <c r="AN741" s="51">
        <v>0</v>
      </c>
      <c r="AO741" s="52"/>
      <c r="AP741" s="51">
        <v>0</v>
      </c>
    </row>
    <row r="742" spans="1:42" ht="20.100000000000001" customHeight="1" x14ac:dyDescent="0.2">
      <c r="E742" s="6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row>
    <row r="743" spans="1:42" s="61" customFormat="1" ht="30" customHeight="1" x14ac:dyDescent="0.2">
      <c r="A743" s="57"/>
      <c r="B743" s="58" t="s">
        <v>337</v>
      </c>
      <c r="C743" s="59"/>
      <c r="D743" s="59"/>
      <c r="E743" s="62"/>
      <c r="F743" s="60">
        <f>18451+101</f>
        <v>18552</v>
      </c>
      <c r="G743" s="52"/>
      <c r="H743" s="52"/>
      <c r="I743" s="52"/>
      <c r="J743" s="60">
        <v>39020</v>
      </c>
      <c r="K743" s="60">
        <v>1312</v>
      </c>
      <c r="L743" s="60">
        <v>269</v>
      </c>
      <c r="M743" s="52"/>
      <c r="N743" s="60">
        <v>40601</v>
      </c>
      <c r="O743" s="52"/>
      <c r="P743" s="52"/>
      <c r="Q743" s="52"/>
      <c r="R743" s="60">
        <v>63</v>
      </c>
      <c r="S743" s="60">
        <v>2420</v>
      </c>
      <c r="T743" s="60">
        <v>13792</v>
      </c>
      <c r="U743" s="60">
        <v>827</v>
      </c>
      <c r="V743" s="60">
        <v>2348</v>
      </c>
      <c r="W743" s="52"/>
      <c r="X743" s="60">
        <v>6705</v>
      </c>
      <c r="Y743" s="60">
        <v>323</v>
      </c>
      <c r="Z743" s="60">
        <v>1089</v>
      </c>
      <c r="AA743" s="60">
        <v>9510</v>
      </c>
      <c r="AB743" s="60">
        <v>10</v>
      </c>
      <c r="AC743" s="60">
        <v>10</v>
      </c>
      <c r="AD743" s="60">
        <v>3744</v>
      </c>
      <c r="AE743" s="52"/>
      <c r="AF743" s="60">
        <v>40841</v>
      </c>
      <c r="AG743" s="52"/>
      <c r="AH743" s="52"/>
      <c r="AI743" s="52"/>
      <c r="AJ743" s="60">
        <f>18177+93</f>
        <v>18270</v>
      </c>
      <c r="AK743" s="52"/>
      <c r="AL743" s="52"/>
      <c r="AM743" s="52"/>
      <c r="AN743" s="60">
        <v>676</v>
      </c>
      <c r="AO743" s="52"/>
      <c r="AP743" s="60">
        <v>718</v>
      </c>
    </row>
  </sheetData>
  <autoFilter ref="A9:AP743"/>
  <mergeCells count="4">
    <mergeCell ref="A2:AP3"/>
    <mergeCell ref="A4:AP5"/>
    <mergeCell ref="F7:AP7"/>
    <mergeCell ref="A8:D8"/>
  </mergeCells>
  <phoneticPr fontId="2" type="noConversion"/>
  <pageMargins left="0.43307086614173229" right="0" top="0" bottom="0" header="0" footer="0"/>
  <pageSetup paperSize="5" scale="4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L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11" width="12.7109375" style="4" customWidth="1"/>
    <col min="12" max="14" width="1.7109375" style="4" customWidth="1"/>
    <col min="15" max="20" width="12.7109375" style="4" customWidth="1"/>
    <col min="21" max="23" width="1.7109375" style="4" customWidth="1"/>
    <col min="24" max="29" width="12.7109375" style="4" customWidth="1"/>
    <col min="30" max="32" width="1.7109375" style="4" customWidth="1"/>
    <col min="33" max="38" width="12.7109375" style="4" customWidth="1"/>
    <col min="39" max="16384" width="11.42578125" style="7"/>
  </cols>
  <sheetData>
    <row r="1" spans="1:38" x14ac:dyDescent="0.2">
      <c r="D1" s="6"/>
      <c r="E1" s="3"/>
      <c r="F1" s="6"/>
      <c r="G1" s="3"/>
      <c r="H1" s="6"/>
      <c r="I1" s="3"/>
      <c r="J1" s="6"/>
      <c r="K1" s="3"/>
      <c r="L1" s="6"/>
      <c r="M1" s="3"/>
      <c r="N1" s="6"/>
      <c r="O1" s="3"/>
      <c r="P1" s="6"/>
      <c r="Q1" s="3"/>
      <c r="R1" s="6"/>
      <c r="S1" s="3"/>
      <c r="T1" s="6"/>
      <c r="U1" s="3"/>
      <c r="V1" s="6"/>
      <c r="W1" s="3"/>
      <c r="X1" s="6"/>
      <c r="Y1" s="3"/>
      <c r="Z1" s="6"/>
      <c r="AA1" s="3"/>
      <c r="AB1" s="6"/>
      <c r="AC1" s="3"/>
      <c r="AD1" s="6"/>
      <c r="AE1" s="3"/>
      <c r="AF1" s="6"/>
      <c r="AG1" s="3"/>
      <c r="AH1" s="6"/>
      <c r="AI1" s="3"/>
      <c r="AJ1" s="6"/>
      <c r="AK1" s="3"/>
      <c r="AL1" s="6"/>
    </row>
    <row r="2" spans="1:38" ht="12.75" x14ac:dyDescent="0.2">
      <c r="A2" s="84" t="s">
        <v>56</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row>
    <row r="3" spans="1:38"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row>
    <row r="4" spans="1:38" ht="12.75" x14ac:dyDescent="0.2">
      <c r="A4" s="90" t="s">
        <v>87</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row>
    <row r="5" spans="1:38" ht="13.5" thickBot="1" x14ac:dyDescent="0.25">
      <c r="A5" s="91"/>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row>
    <row r="6" spans="1:38" ht="15" customHeight="1" x14ac:dyDescent="0.2">
      <c r="A6" s="1"/>
      <c r="B6" s="1"/>
      <c r="C6" s="1"/>
      <c r="D6" s="7"/>
      <c r="E6" s="7"/>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row>
    <row r="7" spans="1:38" ht="30" customHeight="1" thickBot="1" x14ac:dyDescent="0.25">
      <c r="A7" s="6"/>
      <c r="C7" s="6"/>
      <c r="D7" s="5"/>
      <c r="F7" s="86" t="s">
        <v>57</v>
      </c>
      <c r="G7" s="86"/>
      <c r="H7" s="86"/>
      <c r="I7" s="86"/>
      <c r="J7" s="86"/>
      <c r="K7" s="86"/>
      <c r="L7" s="19"/>
      <c r="M7" s="19"/>
      <c r="N7" s="19"/>
      <c r="O7" s="86" t="s">
        <v>58</v>
      </c>
      <c r="P7" s="86"/>
      <c r="Q7" s="86"/>
      <c r="R7" s="86"/>
      <c r="S7" s="86"/>
      <c r="T7" s="86"/>
      <c r="U7" s="19"/>
      <c r="V7" s="19"/>
      <c r="W7" s="19"/>
      <c r="X7" s="86" t="s">
        <v>59</v>
      </c>
      <c r="Y7" s="86"/>
      <c r="Z7" s="86"/>
      <c r="AA7" s="86"/>
      <c r="AB7" s="86"/>
      <c r="AC7" s="86"/>
      <c r="AD7" s="19"/>
      <c r="AE7" s="19"/>
      <c r="AF7" s="19"/>
      <c r="AG7" s="86" t="s">
        <v>60</v>
      </c>
      <c r="AH7" s="86"/>
      <c r="AI7" s="86"/>
      <c r="AJ7" s="86"/>
      <c r="AK7" s="86"/>
      <c r="AL7" s="86"/>
    </row>
    <row r="8" spans="1:38" ht="50.1" customHeight="1" thickBot="1" x14ac:dyDescent="0.25">
      <c r="A8" s="87" t="s">
        <v>3</v>
      </c>
      <c r="B8" s="87"/>
      <c r="C8" s="87"/>
      <c r="D8" s="87"/>
      <c r="E8" s="7"/>
      <c r="F8" s="15" t="s">
        <v>4</v>
      </c>
      <c r="G8" s="15" t="s">
        <v>61</v>
      </c>
      <c r="H8" s="15" t="s">
        <v>62</v>
      </c>
      <c r="I8" s="15" t="s">
        <v>16</v>
      </c>
      <c r="J8" s="15" t="s">
        <v>17</v>
      </c>
      <c r="K8" s="15" t="s">
        <v>18</v>
      </c>
      <c r="L8" s="11"/>
      <c r="M8" s="11"/>
      <c r="N8" s="11"/>
      <c r="O8" s="15" t="s">
        <v>4</v>
      </c>
      <c r="P8" s="15" t="s">
        <v>63</v>
      </c>
      <c r="Q8" s="15" t="s">
        <v>62</v>
      </c>
      <c r="R8" s="15" t="s">
        <v>16</v>
      </c>
      <c r="S8" s="15" t="s">
        <v>17</v>
      </c>
      <c r="T8" s="15" t="s">
        <v>18</v>
      </c>
      <c r="U8" s="11"/>
      <c r="V8" s="11"/>
      <c r="W8" s="11"/>
      <c r="X8" s="15" t="s">
        <v>4</v>
      </c>
      <c r="Y8" s="15" t="s">
        <v>61</v>
      </c>
      <c r="Z8" s="15" t="s">
        <v>62</v>
      </c>
      <c r="AA8" s="15" t="s">
        <v>16</v>
      </c>
      <c r="AB8" s="15" t="s">
        <v>17</v>
      </c>
      <c r="AC8" s="15" t="s">
        <v>18</v>
      </c>
      <c r="AD8" s="11"/>
      <c r="AE8" s="11"/>
      <c r="AF8" s="11"/>
      <c r="AG8" s="15" t="s">
        <v>4</v>
      </c>
      <c r="AH8" s="15" t="s">
        <v>63</v>
      </c>
      <c r="AI8" s="15" t="s">
        <v>62</v>
      </c>
      <c r="AJ8" s="15" t="s">
        <v>16</v>
      </c>
      <c r="AK8" s="15" t="s">
        <v>17</v>
      </c>
      <c r="AL8" s="15" t="s">
        <v>18</v>
      </c>
    </row>
    <row r="9" spans="1:38" ht="20.100000000000001" customHeight="1" x14ac:dyDescent="0.2"/>
    <row r="10" spans="1:38" ht="20.100000000000001" customHeight="1" x14ac:dyDescent="0.2">
      <c r="A10" s="2"/>
      <c r="B10" s="6" t="s">
        <v>96</v>
      </c>
    </row>
    <row r="11" spans="1:38" ht="20.100000000000001" customHeight="1" x14ac:dyDescent="0.2">
      <c r="A11" s="35"/>
      <c r="B11" s="36"/>
      <c r="C11" s="3" t="s">
        <v>97</v>
      </c>
    </row>
    <row r="12" spans="1:38" ht="20.100000000000001" customHeight="1" x14ac:dyDescent="0.2">
      <c r="D12" s="2" t="s">
        <v>98</v>
      </c>
      <c r="F12" s="37">
        <v>9</v>
      </c>
      <c r="G12" s="37">
        <v>73</v>
      </c>
      <c r="H12" s="37">
        <v>77</v>
      </c>
      <c r="I12" s="37">
        <v>5</v>
      </c>
      <c r="J12" s="37">
        <v>0</v>
      </c>
      <c r="K12" s="37">
        <v>0</v>
      </c>
      <c r="L12" s="37"/>
      <c r="M12" s="37"/>
      <c r="N12" s="37"/>
      <c r="O12" s="37">
        <v>7</v>
      </c>
      <c r="P12" s="37">
        <v>170</v>
      </c>
      <c r="Q12" s="37">
        <v>171</v>
      </c>
      <c r="R12" s="37">
        <v>6</v>
      </c>
      <c r="S12" s="37">
        <v>0</v>
      </c>
      <c r="T12" s="37">
        <v>0</v>
      </c>
      <c r="U12" s="37"/>
      <c r="V12" s="37"/>
      <c r="W12" s="37"/>
      <c r="X12" s="37">
        <v>0</v>
      </c>
      <c r="Y12" s="37">
        <v>0</v>
      </c>
      <c r="Z12" s="37">
        <v>0</v>
      </c>
      <c r="AA12" s="37">
        <v>0</v>
      </c>
      <c r="AB12" s="37">
        <v>0</v>
      </c>
      <c r="AC12" s="37">
        <v>0</v>
      </c>
      <c r="AD12" s="37"/>
      <c r="AE12" s="37"/>
      <c r="AF12" s="37"/>
      <c r="AG12" s="37">
        <v>0</v>
      </c>
      <c r="AH12" s="37">
        <v>0</v>
      </c>
      <c r="AI12" s="37">
        <v>0</v>
      </c>
      <c r="AJ12" s="37">
        <v>0</v>
      </c>
      <c r="AK12" s="37">
        <v>0</v>
      </c>
      <c r="AL12" s="37">
        <v>0</v>
      </c>
    </row>
    <row r="13" spans="1:38" ht="20.100000000000001" customHeight="1" x14ac:dyDescent="0.2">
      <c r="D13" s="38" t="s">
        <v>99</v>
      </c>
      <c r="F13" s="39">
        <v>12</v>
      </c>
      <c r="G13" s="39">
        <v>167</v>
      </c>
      <c r="H13" s="39">
        <v>168</v>
      </c>
      <c r="I13" s="39">
        <v>11</v>
      </c>
      <c r="J13" s="39">
        <v>0</v>
      </c>
      <c r="K13" s="39">
        <v>0</v>
      </c>
      <c r="L13" s="40"/>
      <c r="M13" s="40"/>
      <c r="N13" s="40"/>
      <c r="O13" s="39">
        <v>3</v>
      </c>
      <c r="P13" s="39">
        <v>158</v>
      </c>
      <c r="Q13" s="39">
        <v>160</v>
      </c>
      <c r="R13" s="39">
        <v>1</v>
      </c>
      <c r="S13" s="39">
        <v>0</v>
      </c>
      <c r="T13" s="39">
        <v>0</v>
      </c>
      <c r="U13" s="40"/>
      <c r="V13" s="40"/>
      <c r="W13" s="40"/>
      <c r="X13" s="39">
        <v>0</v>
      </c>
      <c r="Y13" s="39">
        <v>0</v>
      </c>
      <c r="Z13" s="39">
        <v>0</v>
      </c>
      <c r="AA13" s="39">
        <v>0</v>
      </c>
      <c r="AB13" s="39">
        <v>0</v>
      </c>
      <c r="AC13" s="39">
        <v>0</v>
      </c>
      <c r="AD13" s="40"/>
      <c r="AE13" s="40"/>
      <c r="AF13" s="40"/>
      <c r="AG13" s="39">
        <v>0</v>
      </c>
      <c r="AH13" s="39">
        <v>0</v>
      </c>
      <c r="AI13" s="39">
        <v>0</v>
      </c>
      <c r="AJ13" s="39">
        <v>0</v>
      </c>
      <c r="AK13" s="39">
        <v>0</v>
      </c>
      <c r="AL13" s="39">
        <v>0</v>
      </c>
    </row>
    <row r="14" spans="1:38" ht="20.100000000000001" customHeight="1" x14ac:dyDescent="0.2">
      <c r="D14" s="2" t="s">
        <v>100</v>
      </c>
      <c r="F14" s="37">
        <v>14</v>
      </c>
      <c r="G14" s="37">
        <v>189</v>
      </c>
      <c r="H14" s="37">
        <v>191</v>
      </c>
      <c r="I14" s="37">
        <v>12</v>
      </c>
      <c r="J14" s="37">
        <v>0</v>
      </c>
      <c r="K14" s="37">
        <v>0</v>
      </c>
      <c r="L14" s="37"/>
      <c r="M14" s="37"/>
      <c r="N14" s="37"/>
      <c r="O14" s="37">
        <v>4</v>
      </c>
      <c r="P14" s="37">
        <v>165</v>
      </c>
      <c r="Q14" s="37">
        <v>168</v>
      </c>
      <c r="R14" s="37">
        <v>1</v>
      </c>
      <c r="S14" s="37">
        <v>0</v>
      </c>
      <c r="T14" s="37">
        <v>0</v>
      </c>
      <c r="U14" s="37"/>
      <c r="V14" s="37"/>
      <c r="W14" s="37"/>
      <c r="X14" s="37">
        <v>0</v>
      </c>
      <c r="Y14" s="37">
        <v>0</v>
      </c>
      <c r="Z14" s="37">
        <v>0</v>
      </c>
      <c r="AA14" s="37">
        <v>0</v>
      </c>
      <c r="AB14" s="37">
        <v>0</v>
      </c>
      <c r="AC14" s="37">
        <v>0</v>
      </c>
      <c r="AD14" s="37"/>
      <c r="AE14" s="37"/>
      <c r="AF14" s="37"/>
      <c r="AG14" s="37">
        <v>0</v>
      </c>
      <c r="AH14" s="37">
        <v>0</v>
      </c>
      <c r="AI14" s="37">
        <v>0</v>
      </c>
      <c r="AJ14" s="37">
        <v>0</v>
      </c>
      <c r="AK14" s="37">
        <v>0</v>
      </c>
      <c r="AL14" s="37">
        <v>0</v>
      </c>
    </row>
    <row r="15" spans="1:38" ht="20.100000000000001" customHeight="1" x14ac:dyDescent="0.2">
      <c r="D15" s="38" t="s">
        <v>101</v>
      </c>
      <c r="F15" s="39">
        <v>20</v>
      </c>
      <c r="G15" s="39">
        <v>141</v>
      </c>
      <c r="H15" s="39">
        <v>131</v>
      </c>
      <c r="I15" s="39">
        <v>30</v>
      </c>
      <c r="J15" s="39">
        <v>0</v>
      </c>
      <c r="K15" s="39">
        <v>0</v>
      </c>
      <c r="L15" s="40"/>
      <c r="M15" s="40"/>
      <c r="N15" s="40"/>
      <c r="O15" s="39">
        <v>4</v>
      </c>
      <c r="P15" s="39">
        <v>154</v>
      </c>
      <c r="Q15" s="39">
        <v>155</v>
      </c>
      <c r="R15" s="39">
        <v>3</v>
      </c>
      <c r="S15" s="39">
        <v>0</v>
      </c>
      <c r="T15" s="39">
        <v>0</v>
      </c>
      <c r="U15" s="40"/>
      <c r="V15" s="40"/>
      <c r="W15" s="40"/>
      <c r="X15" s="39">
        <v>0</v>
      </c>
      <c r="Y15" s="39">
        <v>1</v>
      </c>
      <c r="Z15" s="39">
        <v>0</v>
      </c>
      <c r="AA15" s="39">
        <v>1</v>
      </c>
      <c r="AB15" s="39">
        <v>0</v>
      </c>
      <c r="AC15" s="39">
        <v>0</v>
      </c>
      <c r="AD15" s="40"/>
      <c r="AE15" s="40"/>
      <c r="AF15" s="40"/>
      <c r="AG15" s="39">
        <v>0</v>
      </c>
      <c r="AH15" s="39">
        <v>0</v>
      </c>
      <c r="AI15" s="39">
        <v>0</v>
      </c>
      <c r="AJ15" s="39">
        <v>0</v>
      </c>
      <c r="AK15" s="39">
        <v>0</v>
      </c>
      <c r="AL15" s="39">
        <v>0</v>
      </c>
    </row>
    <row r="16" spans="1:38" ht="20.100000000000001" customHeight="1" x14ac:dyDescent="0.2">
      <c r="D16" s="2" t="s">
        <v>102</v>
      </c>
      <c r="F16" s="37">
        <v>17</v>
      </c>
      <c r="G16" s="37">
        <v>274</v>
      </c>
      <c r="H16" s="37">
        <v>266</v>
      </c>
      <c r="I16" s="37">
        <v>25</v>
      </c>
      <c r="J16" s="37">
        <v>0</v>
      </c>
      <c r="K16" s="37">
        <v>0</v>
      </c>
      <c r="L16" s="37"/>
      <c r="M16" s="37"/>
      <c r="N16" s="37"/>
      <c r="O16" s="37">
        <v>3</v>
      </c>
      <c r="P16" s="37">
        <v>154</v>
      </c>
      <c r="Q16" s="37">
        <v>154</v>
      </c>
      <c r="R16" s="37">
        <v>3</v>
      </c>
      <c r="S16" s="37">
        <v>0</v>
      </c>
      <c r="T16" s="37">
        <v>0</v>
      </c>
      <c r="U16" s="37"/>
      <c r="V16" s="37"/>
      <c r="W16" s="37"/>
      <c r="X16" s="37">
        <v>0</v>
      </c>
      <c r="Y16" s="37">
        <v>0</v>
      </c>
      <c r="Z16" s="37">
        <v>0</v>
      </c>
      <c r="AA16" s="37">
        <v>0</v>
      </c>
      <c r="AB16" s="37">
        <v>0</v>
      </c>
      <c r="AC16" s="37">
        <v>0</v>
      </c>
      <c r="AD16" s="37"/>
      <c r="AE16" s="37"/>
      <c r="AF16" s="37"/>
      <c r="AG16" s="37">
        <v>0</v>
      </c>
      <c r="AH16" s="37">
        <v>0</v>
      </c>
      <c r="AI16" s="37">
        <v>0</v>
      </c>
      <c r="AJ16" s="37">
        <v>0</v>
      </c>
      <c r="AK16" s="37">
        <v>0</v>
      </c>
      <c r="AL16" s="37">
        <v>0</v>
      </c>
    </row>
    <row r="17" spans="1:38" ht="20.100000000000001" customHeight="1" x14ac:dyDescent="0.2">
      <c r="D17" s="38" t="s">
        <v>103</v>
      </c>
      <c r="F17" s="39">
        <v>17</v>
      </c>
      <c r="G17" s="39">
        <v>250</v>
      </c>
      <c r="H17" s="39">
        <v>253</v>
      </c>
      <c r="I17" s="39">
        <v>14</v>
      </c>
      <c r="J17" s="39">
        <v>0</v>
      </c>
      <c r="K17" s="39">
        <v>0</v>
      </c>
      <c r="L17" s="40"/>
      <c r="M17" s="40"/>
      <c r="N17" s="40"/>
      <c r="O17" s="39">
        <v>4</v>
      </c>
      <c r="P17" s="39">
        <v>168</v>
      </c>
      <c r="Q17" s="39">
        <v>170</v>
      </c>
      <c r="R17" s="39">
        <v>2</v>
      </c>
      <c r="S17" s="39">
        <v>0</v>
      </c>
      <c r="T17" s="39">
        <v>0</v>
      </c>
      <c r="U17" s="40"/>
      <c r="V17" s="40"/>
      <c r="W17" s="40"/>
      <c r="X17" s="39">
        <v>0</v>
      </c>
      <c r="Y17" s="39">
        <v>0</v>
      </c>
      <c r="Z17" s="39">
        <v>0</v>
      </c>
      <c r="AA17" s="39">
        <v>0</v>
      </c>
      <c r="AB17" s="39">
        <v>0</v>
      </c>
      <c r="AC17" s="39">
        <v>0</v>
      </c>
      <c r="AD17" s="40"/>
      <c r="AE17" s="40"/>
      <c r="AF17" s="40"/>
      <c r="AG17" s="39">
        <v>0</v>
      </c>
      <c r="AH17" s="39">
        <v>0</v>
      </c>
      <c r="AI17" s="39">
        <v>0</v>
      </c>
      <c r="AJ17" s="39">
        <v>0</v>
      </c>
      <c r="AK17" s="39">
        <v>0</v>
      </c>
      <c r="AL17" s="39">
        <v>0</v>
      </c>
    </row>
    <row r="18" spans="1:38" ht="20.100000000000001" customHeight="1" x14ac:dyDescent="0.2">
      <c r="D18" s="2" t="s">
        <v>104</v>
      </c>
      <c r="F18" s="37">
        <v>8</v>
      </c>
      <c r="G18" s="37">
        <v>159</v>
      </c>
      <c r="H18" s="37">
        <v>152</v>
      </c>
      <c r="I18" s="37">
        <v>15</v>
      </c>
      <c r="J18" s="37">
        <v>0</v>
      </c>
      <c r="K18" s="37">
        <v>0</v>
      </c>
      <c r="L18" s="37"/>
      <c r="M18" s="37"/>
      <c r="N18" s="37"/>
      <c r="O18" s="37">
        <v>4</v>
      </c>
      <c r="P18" s="37">
        <v>156</v>
      </c>
      <c r="Q18" s="37">
        <v>158</v>
      </c>
      <c r="R18" s="37">
        <v>2</v>
      </c>
      <c r="S18" s="37">
        <v>0</v>
      </c>
      <c r="T18" s="37">
        <v>0</v>
      </c>
      <c r="U18" s="37"/>
      <c r="V18" s="37"/>
      <c r="W18" s="37"/>
      <c r="X18" s="37">
        <v>0</v>
      </c>
      <c r="Y18" s="37">
        <v>0</v>
      </c>
      <c r="Z18" s="37">
        <v>0</v>
      </c>
      <c r="AA18" s="37">
        <v>0</v>
      </c>
      <c r="AB18" s="37">
        <v>0</v>
      </c>
      <c r="AC18" s="37">
        <v>0</v>
      </c>
      <c r="AD18" s="37"/>
      <c r="AE18" s="37"/>
      <c r="AF18" s="37"/>
      <c r="AG18" s="37">
        <v>0</v>
      </c>
      <c r="AH18" s="37">
        <v>0</v>
      </c>
      <c r="AI18" s="37">
        <v>0</v>
      </c>
      <c r="AJ18" s="37">
        <v>0</v>
      </c>
      <c r="AK18" s="37">
        <v>0</v>
      </c>
      <c r="AL18" s="37">
        <v>0</v>
      </c>
    </row>
    <row r="19" spans="1:38" ht="20.100000000000001" customHeight="1" x14ac:dyDescent="0.2">
      <c r="D19" s="38" t="s">
        <v>105</v>
      </c>
      <c r="F19" s="39">
        <v>6</v>
      </c>
      <c r="G19" s="39">
        <v>150</v>
      </c>
      <c r="H19" s="39">
        <v>146</v>
      </c>
      <c r="I19" s="39">
        <v>10</v>
      </c>
      <c r="J19" s="39">
        <v>0</v>
      </c>
      <c r="K19" s="39">
        <v>0</v>
      </c>
      <c r="L19" s="40"/>
      <c r="M19" s="40"/>
      <c r="N19" s="40"/>
      <c r="O19" s="39">
        <v>4</v>
      </c>
      <c r="P19" s="39">
        <v>158</v>
      </c>
      <c r="Q19" s="39">
        <v>161</v>
      </c>
      <c r="R19" s="39">
        <v>1</v>
      </c>
      <c r="S19" s="39">
        <v>0</v>
      </c>
      <c r="T19" s="39">
        <v>0</v>
      </c>
      <c r="U19" s="40"/>
      <c r="V19" s="40"/>
      <c r="W19" s="40"/>
      <c r="X19" s="39">
        <v>0</v>
      </c>
      <c r="Y19" s="39">
        <v>0</v>
      </c>
      <c r="Z19" s="39">
        <v>0</v>
      </c>
      <c r="AA19" s="39">
        <v>0</v>
      </c>
      <c r="AB19" s="39">
        <v>0</v>
      </c>
      <c r="AC19" s="39">
        <v>0</v>
      </c>
      <c r="AD19" s="40"/>
      <c r="AE19" s="40"/>
      <c r="AF19" s="40"/>
      <c r="AG19" s="39">
        <v>0</v>
      </c>
      <c r="AH19" s="39">
        <v>2</v>
      </c>
      <c r="AI19" s="39">
        <v>2</v>
      </c>
      <c r="AJ19" s="39">
        <v>0</v>
      </c>
      <c r="AK19" s="39">
        <v>0</v>
      </c>
      <c r="AL19" s="39">
        <v>0</v>
      </c>
    </row>
    <row r="20" spans="1:38" ht="20.100000000000001" customHeight="1" x14ac:dyDescent="0.2">
      <c r="D20" s="2" t="s">
        <v>106</v>
      </c>
      <c r="F20" s="37">
        <v>26</v>
      </c>
      <c r="G20" s="37">
        <v>193</v>
      </c>
      <c r="H20" s="37">
        <v>204</v>
      </c>
      <c r="I20" s="37">
        <v>15</v>
      </c>
      <c r="J20" s="37">
        <v>0</v>
      </c>
      <c r="K20" s="37">
        <v>0</v>
      </c>
      <c r="L20" s="37"/>
      <c r="M20" s="37"/>
      <c r="N20" s="37"/>
      <c r="O20" s="37">
        <v>3</v>
      </c>
      <c r="P20" s="37">
        <v>157</v>
      </c>
      <c r="Q20" s="37">
        <v>160</v>
      </c>
      <c r="R20" s="37">
        <v>0</v>
      </c>
      <c r="S20" s="37">
        <v>0</v>
      </c>
      <c r="T20" s="37">
        <v>0</v>
      </c>
      <c r="U20" s="37"/>
      <c r="V20" s="37"/>
      <c r="W20" s="37"/>
      <c r="X20" s="37">
        <v>0</v>
      </c>
      <c r="Y20" s="37">
        <v>0</v>
      </c>
      <c r="Z20" s="37">
        <v>0</v>
      </c>
      <c r="AA20" s="37">
        <v>0</v>
      </c>
      <c r="AB20" s="37">
        <v>0</v>
      </c>
      <c r="AC20" s="37">
        <v>0</v>
      </c>
      <c r="AD20" s="37"/>
      <c r="AE20" s="37"/>
      <c r="AF20" s="37"/>
      <c r="AG20" s="37">
        <v>0</v>
      </c>
      <c r="AH20" s="37">
        <v>0</v>
      </c>
      <c r="AI20" s="37">
        <v>0</v>
      </c>
      <c r="AJ20" s="37">
        <v>0</v>
      </c>
      <c r="AK20" s="37">
        <v>0</v>
      </c>
      <c r="AL20" s="37">
        <v>0</v>
      </c>
    </row>
    <row r="21" spans="1:38" ht="20.100000000000001" customHeight="1" x14ac:dyDescent="0.2">
      <c r="D21" s="38" t="s">
        <v>107</v>
      </c>
      <c r="F21" s="39">
        <v>22</v>
      </c>
      <c r="G21" s="39">
        <v>291</v>
      </c>
      <c r="H21" s="39">
        <v>288</v>
      </c>
      <c r="I21" s="39">
        <v>25</v>
      </c>
      <c r="J21" s="39">
        <v>0</v>
      </c>
      <c r="K21" s="39">
        <v>0</v>
      </c>
      <c r="L21" s="40"/>
      <c r="M21" s="40"/>
      <c r="N21" s="40"/>
      <c r="O21" s="39">
        <v>5</v>
      </c>
      <c r="P21" s="39">
        <v>157</v>
      </c>
      <c r="Q21" s="39">
        <v>158</v>
      </c>
      <c r="R21" s="39">
        <v>4</v>
      </c>
      <c r="S21" s="39">
        <v>0</v>
      </c>
      <c r="T21" s="39">
        <v>0</v>
      </c>
      <c r="U21" s="40"/>
      <c r="V21" s="40"/>
      <c r="W21" s="40"/>
      <c r="X21" s="39">
        <v>0</v>
      </c>
      <c r="Y21" s="39">
        <v>0</v>
      </c>
      <c r="Z21" s="39">
        <v>0</v>
      </c>
      <c r="AA21" s="39">
        <v>0</v>
      </c>
      <c r="AB21" s="39">
        <v>0</v>
      </c>
      <c r="AC21" s="39">
        <v>0</v>
      </c>
      <c r="AD21" s="40"/>
      <c r="AE21" s="40"/>
      <c r="AF21" s="40"/>
      <c r="AG21" s="39">
        <v>0</v>
      </c>
      <c r="AH21" s="39">
        <v>1</v>
      </c>
      <c r="AI21" s="39">
        <v>1</v>
      </c>
      <c r="AJ21" s="39">
        <v>0</v>
      </c>
      <c r="AK21" s="39">
        <v>0</v>
      </c>
      <c r="AL21" s="39">
        <v>0</v>
      </c>
    </row>
    <row r="22" spans="1:38" ht="20.100000000000001" customHeight="1" x14ac:dyDescent="0.2">
      <c r="D22" s="2" t="s">
        <v>108</v>
      </c>
      <c r="F22" s="37">
        <v>19</v>
      </c>
      <c r="G22" s="37">
        <v>145</v>
      </c>
      <c r="H22" s="37">
        <v>153</v>
      </c>
      <c r="I22" s="37">
        <v>11</v>
      </c>
      <c r="J22" s="37">
        <v>0</v>
      </c>
      <c r="K22" s="37">
        <v>0</v>
      </c>
      <c r="L22" s="37"/>
      <c r="M22" s="37"/>
      <c r="N22" s="37"/>
      <c r="O22" s="37">
        <v>4</v>
      </c>
      <c r="P22" s="37">
        <v>157</v>
      </c>
      <c r="Q22" s="37">
        <v>156</v>
      </c>
      <c r="R22" s="37">
        <v>5</v>
      </c>
      <c r="S22" s="37">
        <v>0</v>
      </c>
      <c r="T22" s="37">
        <v>0</v>
      </c>
      <c r="U22" s="37"/>
      <c r="V22" s="37"/>
      <c r="W22" s="37"/>
      <c r="X22" s="37">
        <v>0</v>
      </c>
      <c r="Y22" s="37">
        <v>0</v>
      </c>
      <c r="Z22" s="37">
        <v>0</v>
      </c>
      <c r="AA22" s="37">
        <v>0</v>
      </c>
      <c r="AB22" s="37">
        <v>0</v>
      </c>
      <c r="AC22" s="37">
        <v>0</v>
      </c>
      <c r="AD22" s="37"/>
      <c r="AE22" s="37"/>
      <c r="AF22" s="37"/>
      <c r="AG22" s="37">
        <v>0</v>
      </c>
      <c r="AH22" s="37">
        <v>0</v>
      </c>
      <c r="AI22" s="37">
        <v>0</v>
      </c>
      <c r="AJ22" s="37">
        <v>0</v>
      </c>
      <c r="AK22" s="37">
        <v>0</v>
      </c>
      <c r="AL22" s="37">
        <v>0</v>
      </c>
    </row>
    <row r="23" spans="1:38" ht="20.100000000000001" customHeight="1" x14ac:dyDescent="0.2">
      <c r="D23" s="38" t="s">
        <v>109</v>
      </c>
      <c r="F23" s="39">
        <v>36</v>
      </c>
      <c r="G23" s="39">
        <v>379</v>
      </c>
      <c r="H23" s="39">
        <v>384</v>
      </c>
      <c r="I23" s="39">
        <v>31</v>
      </c>
      <c r="J23" s="39">
        <v>0</v>
      </c>
      <c r="K23" s="39">
        <v>0</v>
      </c>
      <c r="L23" s="40"/>
      <c r="M23" s="40"/>
      <c r="N23" s="40"/>
      <c r="O23" s="39">
        <v>5</v>
      </c>
      <c r="P23" s="39">
        <v>161</v>
      </c>
      <c r="Q23" s="39">
        <v>163</v>
      </c>
      <c r="R23" s="39">
        <v>3</v>
      </c>
      <c r="S23" s="39">
        <v>0</v>
      </c>
      <c r="T23" s="39">
        <v>0</v>
      </c>
      <c r="U23" s="40"/>
      <c r="V23" s="40"/>
      <c r="W23" s="40"/>
      <c r="X23" s="39">
        <v>0</v>
      </c>
      <c r="Y23" s="39">
        <v>0</v>
      </c>
      <c r="Z23" s="39">
        <v>0</v>
      </c>
      <c r="AA23" s="39">
        <v>0</v>
      </c>
      <c r="AB23" s="39">
        <v>0</v>
      </c>
      <c r="AC23" s="39">
        <v>0</v>
      </c>
      <c r="AD23" s="40"/>
      <c r="AE23" s="40"/>
      <c r="AF23" s="40"/>
      <c r="AG23" s="39">
        <v>0</v>
      </c>
      <c r="AH23" s="39">
        <v>0</v>
      </c>
      <c r="AI23" s="39">
        <v>0</v>
      </c>
      <c r="AJ23" s="39">
        <v>0</v>
      </c>
      <c r="AK23" s="39">
        <v>0</v>
      </c>
      <c r="AL23" s="39">
        <v>0</v>
      </c>
    </row>
    <row r="24" spans="1:38" ht="20.100000000000001" customHeight="1" x14ac:dyDescent="0.2">
      <c r="D24" s="2" t="s">
        <v>110</v>
      </c>
      <c r="F24" s="37">
        <v>14</v>
      </c>
      <c r="G24" s="37">
        <v>180</v>
      </c>
      <c r="H24" s="37">
        <v>173</v>
      </c>
      <c r="I24" s="37">
        <v>21</v>
      </c>
      <c r="J24" s="37">
        <v>0</v>
      </c>
      <c r="K24" s="37">
        <v>0</v>
      </c>
      <c r="L24" s="37"/>
      <c r="M24" s="37"/>
      <c r="N24" s="37"/>
      <c r="O24" s="37">
        <v>5</v>
      </c>
      <c r="P24" s="37">
        <v>164</v>
      </c>
      <c r="Q24" s="37">
        <v>167</v>
      </c>
      <c r="R24" s="37">
        <v>2</v>
      </c>
      <c r="S24" s="37">
        <v>0</v>
      </c>
      <c r="T24" s="37">
        <v>0</v>
      </c>
      <c r="U24" s="37"/>
      <c r="V24" s="37"/>
      <c r="W24" s="37"/>
      <c r="X24" s="37">
        <v>0</v>
      </c>
      <c r="Y24" s="37">
        <v>0</v>
      </c>
      <c r="Z24" s="37">
        <v>0</v>
      </c>
      <c r="AA24" s="37">
        <v>0</v>
      </c>
      <c r="AB24" s="37">
        <v>0</v>
      </c>
      <c r="AC24" s="37">
        <v>0</v>
      </c>
      <c r="AD24" s="37"/>
      <c r="AE24" s="37"/>
      <c r="AF24" s="37"/>
      <c r="AG24" s="37">
        <v>0</v>
      </c>
      <c r="AH24" s="37">
        <v>0</v>
      </c>
      <c r="AI24" s="37">
        <v>0</v>
      </c>
      <c r="AJ24" s="37">
        <v>0</v>
      </c>
      <c r="AK24" s="37">
        <v>0</v>
      </c>
      <c r="AL24" s="37">
        <v>0</v>
      </c>
    </row>
    <row r="25" spans="1:38" ht="20.100000000000001" customHeight="1" x14ac:dyDescent="0.2">
      <c r="D25" s="38" t="s">
        <v>111</v>
      </c>
      <c r="F25" s="39">
        <v>39</v>
      </c>
      <c r="G25" s="39">
        <v>358</v>
      </c>
      <c r="H25" s="39">
        <v>357</v>
      </c>
      <c r="I25" s="39">
        <v>40</v>
      </c>
      <c r="J25" s="39">
        <v>0</v>
      </c>
      <c r="K25" s="39">
        <v>0</v>
      </c>
      <c r="L25" s="40"/>
      <c r="M25" s="40"/>
      <c r="N25" s="40"/>
      <c r="O25" s="39">
        <v>5</v>
      </c>
      <c r="P25" s="39">
        <v>159</v>
      </c>
      <c r="Q25" s="39">
        <v>160</v>
      </c>
      <c r="R25" s="39">
        <v>4</v>
      </c>
      <c r="S25" s="39">
        <v>0</v>
      </c>
      <c r="T25" s="39">
        <v>0</v>
      </c>
      <c r="U25" s="40"/>
      <c r="V25" s="40"/>
      <c r="W25" s="40"/>
      <c r="X25" s="39">
        <v>0</v>
      </c>
      <c r="Y25" s="39">
        <v>0</v>
      </c>
      <c r="Z25" s="39">
        <v>0</v>
      </c>
      <c r="AA25" s="39">
        <v>0</v>
      </c>
      <c r="AB25" s="39">
        <v>0</v>
      </c>
      <c r="AC25" s="39">
        <v>0</v>
      </c>
      <c r="AD25" s="40"/>
      <c r="AE25" s="40"/>
      <c r="AF25" s="40"/>
      <c r="AG25" s="39">
        <v>0</v>
      </c>
      <c r="AH25" s="39">
        <v>0</v>
      </c>
      <c r="AI25" s="39">
        <v>0</v>
      </c>
      <c r="AJ25" s="39">
        <v>0</v>
      </c>
      <c r="AK25" s="39">
        <v>0</v>
      </c>
      <c r="AL25" s="39">
        <v>0</v>
      </c>
    </row>
    <row r="26" spans="1:38" ht="20.100000000000001" customHeight="1" x14ac:dyDescent="0.2">
      <c r="D26" s="41" t="s">
        <v>366</v>
      </c>
      <c r="F26" s="40">
        <v>0</v>
      </c>
      <c r="G26" s="40">
        <v>66</v>
      </c>
      <c r="H26" s="40">
        <v>55</v>
      </c>
      <c r="I26" s="40">
        <v>11</v>
      </c>
      <c r="J26" s="40">
        <v>0</v>
      </c>
      <c r="K26" s="40">
        <v>0</v>
      </c>
      <c r="L26" s="40"/>
      <c r="M26" s="40"/>
      <c r="N26" s="40"/>
      <c r="O26" s="40">
        <v>0</v>
      </c>
      <c r="P26" s="40">
        <v>71</v>
      </c>
      <c r="Q26" s="40">
        <v>69</v>
      </c>
      <c r="R26" s="40">
        <v>2</v>
      </c>
      <c r="S26" s="40">
        <v>0</v>
      </c>
      <c r="T26" s="40">
        <v>0</v>
      </c>
      <c r="U26" s="40"/>
      <c r="V26" s="40"/>
      <c r="W26" s="40"/>
      <c r="X26" s="40">
        <v>0</v>
      </c>
      <c r="Y26" s="40">
        <v>0</v>
      </c>
      <c r="Z26" s="40">
        <v>0</v>
      </c>
      <c r="AA26" s="40">
        <v>0</v>
      </c>
      <c r="AB26" s="40">
        <v>0</v>
      </c>
      <c r="AC26" s="40">
        <v>0</v>
      </c>
      <c r="AD26" s="40"/>
      <c r="AE26" s="40"/>
      <c r="AF26" s="40"/>
      <c r="AG26" s="40">
        <v>0</v>
      </c>
      <c r="AH26" s="40">
        <v>0</v>
      </c>
      <c r="AI26" s="40">
        <v>0</v>
      </c>
      <c r="AJ26" s="40">
        <v>0</v>
      </c>
      <c r="AK26" s="40">
        <v>0</v>
      </c>
      <c r="AL26" s="40">
        <v>0</v>
      </c>
    </row>
    <row r="27" spans="1:38" ht="20.100000000000001" customHeight="1" x14ac:dyDescent="0.2">
      <c r="D27" s="38" t="s">
        <v>367</v>
      </c>
      <c r="F27" s="39">
        <v>0</v>
      </c>
      <c r="G27" s="39">
        <v>78</v>
      </c>
      <c r="H27" s="39">
        <v>67</v>
      </c>
      <c r="I27" s="39">
        <v>11</v>
      </c>
      <c r="J27" s="39">
        <v>0</v>
      </c>
      <c r="K27" s="39">
        <v>0</v>
      </c>
      <c r="L27" s="40"/>
      <c r="M27" s="40"/>
      <c r="N27" s="40"/>
      <c r="O27" s="39">
        <v>0</v>
      </c>
      <c r="P27" s="39">
        <v>58</v>
      </c>
      <c r="Q27" s="39">
        <v>56</v>
      </c>
      <c r="R27" s="39">
        <v>2</v>
      </c>
      <c r="S27" s="39">
        <v>0</v>
      </c>
      <c r="T27" s="39">
        <v>0</v>
      </c>
      <c r="U27" s="40"/>
      <c r="V27" s="40"/>
      <c r="W27" s="40"/>
      <c r="X27" s="39">
        <v>0</v>
      </c>
      <c r="Y27" s="39">
        <v>0</v>
      </c>
      <c r="Z27" s="39">
        <v>0</v>
      </c>
      <c r="AA27" s="39">
        <v>0</v>
      </c>
      <c r="AB27" s="39">
        <v>0</v>
      </c>
      <c r="AC27" s="39">
        <v>0</v>
      </c>
      <c r="AD27" s="40"/>
      <c r="AE27" s="40"/>
      <c r="AF27" s="40"/>
      <c r="AG27" s="39">
        <v>0</v>
      </c>
      <c r="AH27" s="39">
        <v>0</v>
      </c>
      <c r="AI27" s="39">
        <v>0</v>
      </c>
      <c r="AJ27" s="39">
        <v>0</v>
      </c>
      <c r="AK27" s="39">
        <v>0</v>
      </c>
      <c r="AL27" s="39">
        <v>0</v>
      </c>
    </row>
    <row r="28" spans="1:38"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row>
    <row r="29" spans="1:38" s="1" customFormat="1" ht="20.100000000000001" customHeight="1" x14ac:dyDescent="0.25">
      <c r="A29" s="3"/>
      <c r="B29" s="6"/>
      <c r="C29" s="42" t="s">
        <v>112</v>
      </c>
      <c r="D29" s="43"/>
      <c r="E29" s="5"/>
      <c r="F29" s="44">
        <v>259</v>
      </c>
      <c r="G29" s="44">
        <v>3093</v>
      </c>
      <c r="H29" s="44">
        <v>3065</v>
      </c>
      <c r="I29" s="44">
        <v>287</v>
      </c>
      <c r="J29" s="44">
        <v>0</v>
      </c>
      <c r="K29" s="44">
        <v>0</v>
      </c>
      <c r="L29" s="45"/>
      <c r="M29" s="45"/>
      <c r="N29" s="45"/>
      <c r="O29" s="44">
        <v>60</v>
      </c>
      <c r="P29" s="44">
        <v>2367</v>
      </c>
      <c r="Q29" s="44">
        <v>2386</v>
      </c>
      <c r="R29" s="44">
        <v>41</v>
      </c>
      <c r="S29" s="44">
        <v>0</v>
      </c>
      <c r="T29" s="44">
        <v>0</v>
      </c>
      <c r="U29" s="45"/>
      <c r="V29" s="45"/>
      <c r="W29" s="45"/>
      <c r="X29" s="44">
        <v>0</v>
      </c>
      <c r="Y29" s="44">
        <v>1</v>
      </c>
      <c r="Z29" s="44">
        <v>0</v>
      </c>
      <c r="AA29" s="44">
        <v>1</v>
      </c>
      <c r="AB29" s="44">
        <v>0</v>
      </c>
      <c r="AC29" s="44">
        <v>0</v>
      </c>
      <c r="AD29" s="45"/>
      <c r="AE29" s="45"/>
      <c r="AF29" s="45"/>
      <c r="AG29" s="44">
        <v>0</v>
      </c>
      <c r="AH29" s="44">
        <v>3</v>
      </c>
      <c r="AI29" s="44">
        <v>3</v>
      </c>
      <c r="AJ29" s="44">
        <v>0</v>
      </c>
      <c r="AK29" s="44">
        <v>0</v>
      </c>
      <c r="AL29" s="44">
        <v>0</v>
      </c>
    </row>
    <row r="30" spans="1:38"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row>
    <row r="31" spans="1:38" ht="20.100000000000001" customHeight="1" x14ac:dyDescent="0.2">
      <c r="C31" s="3" t="s">
        <v>0</v>
      </c>
      <c r="F31" s="46"/>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row>
    <row r="32" spans="1:38" ht="20.100000000000001" customHeight="1" x14ac:dyDescent="0.2">
      <c r="D32" s="2" t="s">
        <v>98</v>
      </c>
      <c r="F32" s="37">
        <v>0</v>
      </c>
      <c r="G32" s="37">
        <v>0</v>
      </c>
      <c r="H32" s="37">
        <v>0</v>
      </c>
      <c r="I32" s="37">
        <v>0</v>
      </c>
      <c r="J32" s="37">
        <v>0</v>
      </c>
      <c r="K32" s="37">
        <v>0</v>
      </c>
      <c r="L32" s="37"/>
      <c r="M32" s="37"/>
      <c r="N32" s="37"/>
      <c r="O32" s="37">
        <v>0</v>
      </c>
      <c r="P32" s="37">
        <v>0</v>
      </c>
      <c r="Q32" s="37">
        <v>0</v>
      </c>
      <c r="R32" s="37">
        <v>0</v>
      </c>
      <c r="S32" s="37">
        <v>0</v>
      </c>
      <c r="T32" s="37">
        <v>0</v>
      </c>
      <c r="U32" s="37"/>
      <c r="V32" s="37"/>
      <c r="W32" s="37"/>
      <c r="X32" s="37">
        <v>91</v>
      </c>
      <c r="Y32" s="37">
        <v>866</v>
      </c>
      <c r="Z32" s="37">
        <v>886</v>
      </c>
      <c r="AA32" s="37">
        <v>100</v>
      </c>
      <c r="AB32" s="37">
        <v>29</v>
      </c>
      <c r="AC32" s="37">
        <v>0</v>
      </c>
      <c r="AD32" s="37"/>
      <c r="AE32" s="37"/>
      <c r="AF32" s="37"/>
      <c r="AG32" s="37">
        <v>16</v>
      </c>
      <c r="AH32" s="37">
        <v>406</v>
      </c>
      <c r="AI32" s="37">
        <v>355</v>
      </c>
      <c r="AJ32" s="37">
        <v>68</v>
      </c>
      <c r="AK32" s="37">
        <v>1</v>
      </c>
      <c r="AL32" s="37">
        <v>0</v>
      </c>
    </row>
    <row r="33" spans="4:38" ht="20.100000000000001" customHeight="1" x14ac:dyDescent="0.2">
      <c r="D33" s="38" t="s">
        <v>99</v>
      </c>
      <c r="F33" s="39">
        <v>0</v>
      </c>
      <c r="G33" s="39">
        <v>0</v>
      </c>
      <c r="H33" s="39">
        <v>0</v>
      </c>
      <c r="I33" s="39">
        <v>0</v>
      </c>
      <c r="J33" s="39">
        <v>0</v>
      </c>
      <c r="K33" s="39">
        <v>0</v>
      </c>
      <c r="L33" s="40"/>
      <c r="M33" s="40"/>
      <c r="N33" s="40"/>
      <c r="O33" s="39">
        <v>0</v>
      </c>
      <c r="P33" s="39">
        <v>0</v>
      </c>
      <c r="Q33" s="39">
        <v>0</v>
      </c>
      <c r="R33" s="39">
        <v>0</v>
      </c>
      <c r="S33" s="39">
        <v>0</v>
      </c>
      <c r="T33" s="39">
        <v>0</v>
      </c>
      <c r="U33" s="40"/>
      <c r="V33" s="40"/>
      <c r="W33" s="40"/>
      <c r="X33" s="39">
        <v>64</v>
      </c>
      <c r="Y33" s="39">
        <v>843</v>
      </c>
      <c r="Z33" s="39">
        <v>838</v>
      </c>
      <c r="AA33" s="39">
        <v>95</v>
      </c>
      <c r="AB33" s="39">
        <v>26</v>
      </c>
      <c r="AC33" s="39">
        <v>0</v>
      </c>
      <c r="AD33" s="40"/>
      <c r="AE33" s="40"/>
      <c r="AF33" s="40"/>
      <c r="AG33" s="39">
        <v>14</v>
      </c>
      <c r="AH33" s="39">
        <v>407</v>
      </c>
      <c r="AI33" s="39">
        <v>371</v>
      </c>
      <c r="AJ33" s="39">
        <v>51</v>
      </c>
      <c r="AK33" s="39">
        <v>1</v>
      </c>
      <c r="AL33" s="39">
        <v>0</v>
      </c>
    </row>
    <row r="34" spans="4:38" ht="20.100000000000001" customHeight="1" x14ac:dyDescent="0.2">
      <c r="D34" s="2" t="s">
        <v>113</v>
      </c>
      <c r="F34" s="37">
        <v>0</v>
      </c>
      <c r="G34" s="37">
        <v>0</v>
      </c>
      <c r="H34" s="37">
        <v>0</v>
      </c>
      <c r="I34" s="37">
        <v>0</v>
      </c>
      <c r="J34" s="37">
        <v>0</v>
      </c>
      <c r="K34" s="37">
        <v>0</v>
      </c>
      <c r="L34" s="37"/>
      <c r="M34" s="37"/>
      <c r="N34" s="37"/>
      <c r="O34" s="37">
        <v>0</v>
      </c>
      <c r="P34" s="37">
        <v>0</v>
      </c>
      <c r="Q34" s="37">
        <v>0</v>
      </c>
      <c r="R34" s="37">
        <v>0</v>
      </c>
      <c r="S34" s="37">
        <v>0</v>
      </c>
      <c r="T34" s="37">
        <v>0</v>
      </c>
      <c r="U34" s="37"/>
      <c r="V34" s="37"/>
      <c r="W34" s="37"/>
      <c r="X34" s="37">
        <v>59</v>
      </c>
      <c r="Y34" s="37">
        <v>680</v>
      </c>
      <c r="Z34" s="37">
        <v>672</v>
      </c>
      <c r="AA34" s="37">
        <v>78</v>
      </c>
      <c r="AB34" s="37">
        <v>11</v>
      </c>
      <c r="AC34" s="37">
        <v>0</v>
      </c>
      <c r="AD34" s="37"/>
      <c r="AE34" s="37"/>
      <c r="AF34" s="37"/>
      <c r="AG34" s="37">
        <v>15</v>
      </c>
      <c r="AH34" s="37">
        <v>389</v>
      </c>
      <c r="AI34" s="37">
        <v>390</v>
      </c>
      <c r="AJ34" s="37">
        <v>16</v>
      </c>
      <c r="AK34" s="37">
        <v>2</v>
      </c>
      <c r="AL34" s="37">
        <v>0</v>
      </c>
    </row>
    <row r="35" spans="4:38" ht="20.100000000000001" customHeight="1" x14ac:dyDescent="0.2">
      <c r="D35" s="38" t="s">
        <v>114</v>
      </c>
      <c r="F35" s="39">
        <v>0</v>
      </c>
      <c r="G35" s="39">
        <v>0</v>
      </c>
      <c r="H35" s="39">
        <v>0</v>
      </c>
      <c r="I35" s="39">
        <v>0</v>
      </c>
      <c r="J35" s="39">
        <v>0</v>
      </c>
      <c r="K35" s="39">
        <v>0</v>
      </c>
      <c r="L35" s="40"/>
      <c r="M35" s="40"/>
      <c r="N35" s="40"/>
      <c r="O35" s="39">
        <v>0</v>
      </c>
      <c r="P35" s="39">
        <v>0</v>
      </c>
      <c r="Q35" s="39">
        <v>0</v>
      </c>
      <c r="R35" s="39">
        <v>0</v>
      </c>
      <c r="S35" s="39">
        <v>0</v>
      </c>
      <c r="T35" s="39">
        <v>0</v>
      </c>
      <c r="U35" s="40"/>
      <c r="V35" s="40"/>
      <c r="W35" s="40"/>
      <c r="X35" s="39">
        <v>170</v>
      </c>
      <c r="Y35" s="39">
        <v>279</v>
      </c>
      <c r="Z35" s="39">
        <v>305</v>
      </c>
      <c r="AA35" s="39">
        <v>0</v>
      </c>
      <c r="AB35" s="39">
        <v>0</v>
      </c>
      <c r="AC35" s="39">
        <v>144</v>
      </c>
      <c r="AD35" s="40"/>
      <c r="AE35" s="40"/>
      <c r="AF35" s="40"/>
      <c r="AG35" s="39">
        <v>35</v>
      </c>
      <c r="AH35" s="39">
        <v>103</v>
      </c>
      <c r="AI35" s="39">
        <v>131</v>
      </c>
      <c r="AJ35" s="39">
        <v>0</v>
      </c>
      <c r="AK35" s="39">
        <v>0</v>
      </c>
      <c r="AL35" s="39">
        <v>7</v>
      </c>
    </row>
    <row r="36" spans="4:38" ht="20.100000000000001" customHeight="1" x14ac:dyDescent="0.2">
      <c r="D36" s="2" t="s">
        <v>115</v>
      </c>
      <c r="F36" s="37">
        <v>0</v>
      </c>
      <c r="G36" s="37">
        <v>0</v>
      </c>
      <c r="H36" s="37">
        <v>0</v>
      </c>
      <c r="I36" s="37">
        <v>0</v>
      </c>
      <c r="J36" s="37">
        <v>0</v>
      </c>
      <c r="K36" s="37">
        <v>0</v>
      </c>
      <c r="L36" s="37"/>
      <c r="M36" s="37"/>
      <c r="N36" s="37"/>
      <c r="O36" s="37">
        <v>0</v>
      </c>
      <c r="P36" s="37">
        <v>0</v>
      </c>
      <c r="Q36" s="37">
        <v>0</v>
      </c>
      <c r="R36" s="37">
        <v>0</v>
      </c>
      <c r="S36" s="37">
        <v>0</v>
      </c>
      <c r="T36" s="37">
        <v>0</v>
      </c>
      <c r="U36" s="37"/>
      <c r="V36" s="37"/>
      <c r="W36" s="37"/>
      <c r="X36" s="37">
        <v>46</v>
      </c>
      <c r="Y36" s="37">
        <v>490</v>
      </c>
      <c r="Z36" s="37">
        <v>492</v>
      </c>
      <c r="AA36" s="37">
        <v>44</v>
      </c>
      <c r="AB36" s="37">
        <v>0</v>
      </c>
      <c r="AC36" s="37">
        <v>0</v>
      </c>
      <c r="AD36" s="37"/>
      <c r="AE36" s="37"/>
      <c r="AF36" s="37"/>
      <c r="AG36" s="37">
        <v>40</v>
      </c>
      <c r="AH36" s="37">
        <v>277</v>
      </c>
      <c r="AI36" s="37">
        <v>292</v>
      </c>
      <c r="AJ36" s="37">
        <v>28</v>
      </c>
      <c r="AK36" s="37">
        <v>3</v>
      </c>
      <c r="AL36" s="37">
        <v>0</v>
      </c>
    </row>
    <row r="37" spans="4:38" ht="20.100000000000001" customHeight="1" x14ac:dyDescent="0.2">
      <c r="D37" s="38" t="s">
        <v>116</v>
      </c>
      <c r="F37" s="39">
        <v>0</v>
      </c>
      <c r="G37" s="39">
        <v>0</v>
      </c>
      <c r="H37" s="39">
        <v>0</v>
      </c>
      <c r="I37" s="39">
        <v>0</v>
      </c>
      <c r="J37" s="39">
        <v>0</v>
      </c>
      <c r="K37" s="39">
        <v>0</v>
      </c>
      <c r="L37" s="40"/>
      <c r="M37" s="40"/>
      <c r="N37" s="40"/>
      <c r="O37" s="39">
        <v>0</v>
      </c>
      <c r="P37" s="39">
        <v>0</v>
      </c>
      <c r="Q37" s="39">
        <v>0</v>
      </c>
      <c r="R37" s="39">
        <v>0</v>
      </c>
      <c r="S37" s="39">
        <v>0</v>
      </c>
      <c r="T37" s="39">
        <v>0</v>
      </c>
      <c r="U37" s="40"/>
      <c r="V37" s="40"/>
      <c r="W37" s="40"/>
      <c r="X37" s="39">
        <v>69</v>
      </c>
      <c r="Y37" s="39">
        <v>613</v>
      </c>
      <c r="Z37" s="39">
        <v>615</v>
      </c>
      <c r="AA37" s="39">
        <v>67</v>
      </c>
      <c r="AB37" s="39">
        <v>0</v>
      </c>
      <c r="AC37" s="39">
        <v>0</v>
      </c>
      <c r="AD37" s="40"/>
      <c r="AE37" s="40"/>
      <c r="AF37" s="40"/>
      <c r="AG37" s="39">
        <v>47</v>
      </c>
      <c r="AH37" s="39">
        <v>274</v>
      </c>
      <c r="AI37" s="39">
        <v>302</v>
      </c>
      <c r="AJ37" s="39">
        <v>21</v>
      </c>
      <c r="AK37" s="39">
        <v>3</v>
      </c>
      <c r="AL37" s="39">
        <v>1</v>
      </c>
    </row>
    <row r="38" spans="4:38" ht="20.100000000000001" customHeight="1" x14ac:dyDescent="0.2">
      <c r="D38" s="2" t="s">
        <v>117</v>
      </c>
      <c r="F38" s="37">
        <v>0</v>
      </c>
      <c r="G38" s="37">
        <v>0</v>
      </c>
      <c r="H38" s="37">
        <v>0</v>
      </c>
      <c r="I38" s="37">
        <v>0</v>
      </c>
      <c r="J38" s="37">
        <v>0</v>
      </c>
      <c r="K38" s="37">
        <v>0</v>
      </c>
      <c r="L38" s="37"/>
      <c r="M38" s="37"/>
      <c r="N38" s="37"/>
      <c r="O38" s="37">
        <v>0</v>
      </c>
      <c r="P38" s="37">
        <v>0</v>
      </c>
      <c r="Q38" s="37">
        <v>0</v>
      </c>
      <c r="R38" s="37">
        <v>0</v>
      </c>
      <c r="S38" s="37">
        <v>0</v>
      </c>
      <c r="T38" s="37">
        <v>0</v>
      </c>
      <c r="U38" s="37"/>
      <c r="V38" s="37"/>
      <c r="W38" s="37"/>
      <c r="X38" s="37">
        <v>78</v>
      </c>
      <c r="Y38" s="37">
        <v>1117</v>
      </c>
      <c r="Z38" s="37">
        <v>1068</v>
      </c>
      <c r="AA38" s="37">
        <v>127</v>
      </c>
      <c r="AB38" s="37">
        <v>0</v>
      </c>
      <c r="AC38" s="37">
        <v>0</v>
      </c>
      <c r="AD38" s="37"/>
      <c r="AE38" s="37"/>
      <c r="AF38" s="37"/>
      <c r="AG38" s="37">
        <v>10</v>
      </c>
      <c r="AH38" s="37">
        <v>367</v>
      </c>
      <c r="AI38" s="37">
        <v>360</v>
      </c>
      <c r="AJ38" s="37">
        <v>20</v>
      </c>
      <c r="AK38" s="37">
        <v>3</v>
      </c>
      <c r="AL38" s="37">
        <v>0</v>
      </c>
    </row>
    <row r="39" spans="4:38" ht="20.100000000000001" customHeight="1" x14ac:dyDescent="0.2">
      <c r="D39" s="38" t="s">
        <v>105</v>
      </c>
      <c r="F39" s="39">
        <v>0</v>
      </c>
      <c r="G39" s="39">
        <v>0</v>
      </c>
      <c r="H39" s="39">
        <v>0</v>
      </c>
      <c r="I39" s="39">
        <v>0</v>
      </c>
      <c r="J39" s="39">
        <v>0</v>
      </c>
      <c r="K39" s="39">
        <v>0</v>
      </c>
      <c r="L39" s="40"/>
      <c r="M39" s="40"/>
      <c r="N39" s="40"/>
      <c r="O39" s="39">
        <v>0</v>
      </c>
      <c r="P39" s="39">
        <v>0</v>
      </c>
      <c r="Q39" s="39">
        <v>0</v>
      </c>
      <c r="R39" s="39">
        <v>0</v>
      </c>
      <c r="S39" s="39">
        <v>0</v>
      </c>
      <c r="T39" s="39">
        <v>0</v>
      </c>
      <c r="U39" s="40"/>
      <c r="V39" s="40"/>
      <c r="W39" s="40"/>
      <c r="X39" s="39">
        <v>89</v>
      </c>
      <c r="Y39" s="39">
        <v>744</v>
      </c>
      <c r="Z39" s="39">
        <v>740</v>
      </c>
      <c r="AA39" s="39">
        <v>93</v>
      </c>
      <c r="AB39" s="39">
        <v>0</v>
      </c>
      <c r="AC39" s="39">
        <v>0</v>
      </c>
      <c r="AD39" s="40"/>
      <c r="AE39" s="40"/>
      <c r="AF39" s="40"/>
      <c r="AG39" s="39">
        <v>24</v>
      </c>
      <c r="AH39" s="39">
        <v>367</v>
      </c>
      <c r="AI39" s="39">
        <v>360</v>
      </c>
      <c r="AJ39" s="39">
        <v>33</v>
      </c>
      <c r="AK39" s="39">
        <v>2</v>
      </c>
      <c r="AL39" s="39">
        <v>0</v>
      </c>
    </row>
    <row r="40" spans="4:38" ht="20.100000000000001" customHeight="1" x14ac:dyDescent="0.2">
      <c r="D40" s="2" t="s">
        <v>106</v>
      </c>
      <c r="F40" s="37">
        <v>0</v>
      </c>
      <c r="G40" s="37">
        <v>0</v>
      </c>
      <c r="H40" s="37">
        <v>0</v>
      </c>
      <c r="I40" s="37">
        <v>0</v>
      </c>
      <c r="J40" s="37">
        <v>0</v>
      </c>
      <c r="K40" s="37">
        <v>0</v>
      </c>
      <c r="L40" s="37"/>
      <c r="M40" s="37"/>
      <c r="N40" s="37"/>
      <c r="O40" s="37">
        <v>0</v>
      </c>
      <c r="P40" s="37">
        <v>0</v>
      </c>
      <c r="Q40" s="37">
        <v>0</v>
      </c>
      <c r="R40" s="37">
        <v>0</v>
      </c>
      <c r="S40" s="37">
        <v>0</v>
      </c>
      <c r="T40" s="37">
        <v>0</v>
      </c>
      <c r="U40" s="37"/>
      <c r="V40" s="37"/>
      <c r="W40" s="37"/>
      <c r="X40" s="37">
        <v>38</v>
      </c>
      <c r="Y40" s="37">
        <v>559</v>
      </c>
      <c r="Z40" s="37">
        <v>525</v>
      </c>
      <c r="AA40" s="37">
        <v>72</v>
      </c>
      <c r="AB40" s="37">
        <v>0</v>
      </c>
      <c r="AC40" s="37">
        <v>0</v>
      </c>
      <c r="AD40" s="37"/>
      <c r="AE40" s="37"/>
      <c r="AF40" s="37"/>
      <c r="AG40" s="37">
        <v>9</v>
      </c>
      <c r="AH40" s="37">
        <v>441</v>
      </c>
      <c r="AI40" s="37">
        <v>415</v>
      </c>
      <c r="AJ40" s="37">
        <v>40</v>
      </c>
      <c r="AK40" s="37">
        <v>5</v>
      </c>
      <c r="AL40" s="37">
        <v>0</v>
      </c>
    </row>
    <row r="41" spans="4:38" ht="20.100000000000001" customHeight="1" x14ac:dyDescent="0.2">
      <c r="D41" s="38" t="s">
        <v>118</v>
      </c>
      <c r="F41" s="39">
        <v>0</v>
      </c>
      <c r="G41" s="39">
        <v>0</v>
      </c>
      <c r="H41" s="39">
        <v>0</v>
      </c>
      <c r="I41" s="39">
        <v>0</v>
      </c>
      <c r="J41" s="39">
        <v>0</v>
      </c>
      <c r="K41" s="39">
        <v>0</v>
      </c>
      <c r="L41" s="40"/>
      <c r="M41" s="40"/>
      <c r="N41" s="40"/>
      <c r="O41" s="39">
        <v>0</v>
      </c>
      <c r="P41" s="39">
        <v>0</v>
      </c>
      <c r="Q41" s="39">
        <v>0</v>
      </c>
      <c r="R41" s="39">
        <v>0</v>
      </c>
      <c r="S41" s="39">
        <v>0</v>
      </c>
      <c r="T41" s="39">
        <v>0</v>
      </c>
      <c r="U41" s="40"/>
      <c r="V41" s="40"/>
      <c r="W41" s="40"/>
      <c r="X41" s="39">
        <v>79</v>
      </c>
      <c r="Y41" s="39">
        <v>604</v>
      </c>
      <c r="Z41" s="39">
        <v>632</v>
      </c>
      <c r="AA41" s="39">
        <v>51</v>
      </c>
      <c r="AB41" s="39">
        <v>0</v>
      </c>
      <c r="AC41" s="39">
        <v>0</v>
      </c>
      <c r="AD41" s="40"/>
      <c r="AE41" s="40"/>
      <c r="AF41" s="40"/>
      <c r="AG41" s="39">
        <v>11</v>
      </c>
      <c r="AH41" s="39">
        <v>289</v>
      </c>
      <c r="AI41" s="39">
        <v>274</v>
      </c>
      <c r="AJ41" s="39">
        <v>26</v>
      </c>
      <c r="AK41" s="39">
        <v>0</v>
      </c>
      <c r="AL41" s="39">
        <v>0</v>
      </c>
    </row>
    <row r="42" spans="4:38" ht="20.100000000000001" customHeight="1" x14ac:dyDescent="0.2">
      <c r="D42" s="2" t="s">
        <v>108</v>
      </c>
      <c r="F42" s="37">
        <v>0</v>
      </c>
      <c r="G42" s="37">
        <v>0</v>
      </c>
      <c r="H42" s="37">
        <v>0</v>
      </c>
      <c r="I42" s="37">
        <v>0</v>
      </c>
      <c r="J42" s="37">
        <v>0</v>
      </c>
      <c r="K42" s="37">
        <v>0</v>
      </c>
      <c r="L42" s="37"/>
      <c r="M42" s="37"/>
      <c r="N42" s="37"/>
      <c r="O42" s="37">
        <v>0</v>
      </c>
      <c r="P42" s="37">
        <v>0</v>
      </c>
      <c r="Q42" s="37">
        <v>0</v>
      </c>
      <c r="R42" s="37">
        <v>0</v>
      </c>
      <c r="S42" s="37">
        <v>0</v>
      </c>
      <c r="T42" s="37">
        <v>0</v>
      </c>
      <c r="U42" s="37"/>
      <c r="V42" s="37"/>
      <c r="W42" s="37"/>
      <c r="X42" s="37">
        <v>73</v>
      </c>
      <c r="Y42" s="37">
        <v>818</v>
      </c>
      <c r="Z42" s="37">
        <v>818</v>
      </c>
      <c r="AA42" s="37">
        <v>73</v>
      </c>
      <c r="AB42" s="37">
        <v>0</v>
      </c>
      <c r="AC42" s="37">
        <v>0</v>
      </c>
      <c r="AD42" s="37"/>
      <c r="AE42" s="37"/>
      <c r="AF42" s="37"/>
      <c r="AG42" s="37">
        <v>7</v>
      </c>
      <c r="AH42" s="37">
        <v>363</v>
      </c>
      <c r="AI42" s="37">
        <v>363</v>
      </c>
      <c r="AJ42" s="37">
        <v>8</v>
      </c>
      <c r="AK42" s="37">
        <v>1</v>
      </c>
      <c r="AL42" s="37">
        <v>0</v>
      </c>
    </row>
    <row r="43" spans="4:38" ht="20.100000000000001" customHeight="1" x14ac:dyDescent="0.2">
      <c r="D43" s="38" t="s">
        <v>109</v>
      </c>
      <c r="F43" s="39">
        <v>0</v>
      </c>
      <c r="G43" s="39">
        <v>0</v>
      </c>
      <c r="H43" s="39">
        <v>0</v>
      </c>
      <c r="I43" s="39">
        <v>0</v>
      </c>
      <c r="J43" s="39">
        <v>0</v>
      </c>
      <c r="K43" s="39">
        <v>0</v>
      </c>
      <c r="L43" s="40"/>
      <c r="M43" s="40"/>
      <c r="N43" s="40"/>
      <c r="O43" s="39">
        <v>0</v>
      </c>
      <c r="P43" s="39">
        <v>0</v>
      </c>
      <c r="Q43" s="39">
        <v>0</v>
      </c>
      <c r="R43" s="39">
        <v>0</v>
      </c>
      <c r="S43" s="39">
        <v>0</v>
      </c>
      <c r="T43" s="39">
        <v>0</v>
      </c>
      <c r="U43" s="40"/>
      <c r="V43" s="40"/>
      <c r="W43" s="40"/>
      <c r="X43" s="39">
        <v>79</v>
      </c>
      <c r="Y43" s="39">
        <v>754</v>
      </c>
      <c r="Z43" s="39">
        <v>725</v>
      </c>
      <c r="AA43" s="39">
        <v>108</v>
      </c>
      <c r="AB43" s="39">
        <v>0</v>
      </c>
      <c r="AC43" s="39">
        <v>0</v>
      </c>
      <c r="AD43" s="40"/>
      <c r="AE43" s="40"/>
      <c r="AF43" s="40"/>
      <c r="AG43" s="39">
        <v>15</v>
      </c>
      <c r="AH43" s="39">
        <v>379</v>
      </c>
      <c r="AI43" s="39">
        <v>375</v>
      </c>
      <c r="AJ43" s="39">
        <v>21</v>
      </c>
      <c r="AK43" s="39">
        <v>2</v>
      </c>
      <c r="AL43" s="39">
        <v>0</v>
      </c>
    </row>
    <row r="44" spans="4:38" ht="20.100000000000001" customHeight="1" x14ac:dyDescent="0.2">
      <c r="D44" s="2" t="s">
        <v>110</v>
      </c>
      <c r="F44" s="37">
        <v>0</v>
      </c>
      <c r="G44" s="37">
        <v>0</v>
      </c>
      <c r="H44" s="37">
        <v>0</v>
      </c>
      <c r="I44" s="37">
        <v>0</v>
      </c>
      <c r="J44" s="37">
        <v>0</v>
      </c>
      <c r="K44" s="37">
        <v>0</v>
      </c>
      <c r="L44" s="37"/>
      <c r="M44" s="37"/>
      <c r="N44" s="37"/>
      <c r="O44" s="37">
        <v>0</v>
      </c>
      <c r="P44" s="37">
        <v>0</v>
      </c>
      <c r="Q44" s="37">
        <v>0</v>
      </c>
      <c r="R44" s="37">
        <v>0</v>
      </c>
      <c r="S44" s="37">
        <v>0</v>
      </c>
      <c r="T44" s="37">
        <v>0</v>
      </c>
      <c r="U44" s="37"/>
      <c r="V44" s="37"/>
      <c r="W44" s="37"/>
      <c r="X44" s="37">
        <v>43</v>
      </c>
      <c r="Y44" s="37">
        <v>696</v>
      </c>
      <c r="Z44" s="37">
        <v>656</v>
      </c>
      <c r="AA44" s="37">
        <v>83</v>
      </c>
      <c r="AB44" s="37">
        <v>0</v>
      </c>
      <c r="AC44" s="37">
        <v>0</v>
      </c>
      <c r="AD44" s="37"/>
      <c r="AE44" s="37"/>
      <c r="AF44" s="37"/>
      <c r="AG44" s="37">
        <v>12</v>
      </c>
      <c r="AH44" s="37">
        <v>350</v>
      </c>
      <c r="AI44" s="37">
        <v>335</v>
      </c>
      <c r="AJ44" s="37">
        <v>27</v>
      </c>
      <c r="AK44" s="37">
        <v>9</v>
      </c>
      <c r="AL44" s="37">
        <v>9</v>
      </c>
    </row>
    <row r="45" spans="4:38" ht="20.100000000000001" customHeight="1" x14ac:dyDescent="0.2">
      <c r="D45" s="38" t="s">
        <v>111</v>
      </c>
      <c r="F45" s="39">
        <v>0</v>
      </c>
      <c r="G45" s="39">
        <v>0</v>
      </c>
      <c r="H45" s="39">
        <v>0</v>
      </c>
      <c r="I45" s="39">
        <v>0</v>
      </c>
      <c r="J45" s="39">
        <v>0</v>
      </c>
      <c r="K45" s="39">
        <v>0</v>
      </c>
      <c r="L45" s="40"/>
      <c r="M45" s="40"/>
      <c r="N45" s="40"/>
      <c r="O45" s="39">
        <v>0</v>
      </c>
      <c r="P45" s="39">
        <v>0</v>
      </c>
      <c r="Q45" s="39">
        <v>0</v>
      </c>
      <c r="R45" s="39">
        <v>0</v>
      </c>
      <c r="S45" s="39">
        <v>0</v>
      </c>
      <c r="T45" s="39">
        <v>0</v>
      </c>
      <c r="U45" s="40"/>
      <c r="V45" s="40"/>
      <c r="W45" s="40"/>
      <c r="X45" s="39">
        <v>70</v>
      </c>
      <c r="Y45" s="39">
        <v>686</v>
      </c>
      <c r="Z45" s="39">
        <v>636</v>
      </c>
      <c r="AA45" s="39">
        <v>120</v>
      </c>
      <c r="AB45" s="39">
        <v>0</v>
      </c>
      <c r="AC45" s="39">
        <v>0</v>
      </c>
      <c r="AD45" s="40"/>
      <c r="AE45" s="40"/>
      <c r="AF45" s="40"/>
      <c r="AG45" s="39">
        <v>17</v>
      </c>
      <c r="AH45" s="39">
        <v>344</v>
      </c>
      <c r="AI45" s="39">
        <v>351</v>
      </c>
      <c r="AJ45" s="39">
        <v>19</v>
      </c>
      <c r="AK45" s="39">
        <v>223</v>
      </c>
      <c r="AL45" s="39">
        <v>214</v>
      </c>
    </row>
    <row r="46" spans="4:38" ht="20.100000000000001" customHeight="1" x14ac:dyDescent="0.2">
      <c r="D46" s="2" t="s">
        <v>119</v>
      </c>
      <c r="F46" s="37">
        <v>0</v>
      </c>
      <c r="G46" s="37">
        <v>0</v>
      </c>
      <c r="H46" s="37">
        <v>0</v>
      </c>
      <c r="I46" s="37">
        <v>0</v>
      </c>
      <c r="J46" s="37">
        <v>0</v>
      </c>
      <c r="K46" s="37">
        <v>0</v>
      </c>
      <c r="L46" s="37"/>
      <c r="M46" s="37"/>
      <c r="N46" s="37"/>
      <c r="O46" s="37">
        <v>0</v>
      </c>
      <c r="P46" s="37">
        <v>0</v>
      </c>
      <c r="Q46" s="37">
        <v>0</v>
      </c>
      <c r="R46" s="37">
        <v>0</v>
      </c>
      <c r="S46" s="37">
        <v>0</v>
      </c>
      <c r="T46" s="37">
        <v>0</v>
      </c>
      <c r="U46" s="37"/>
      <c r="V46" s="37"/>
      <c r="W46" s="37"/>
      <c r="X46" s="37">
        <v>121</v>
      </c>
      <c r="Y46" s="37">
        <v>498</v>
      </c>
      <c r="Z46" s="37">
        <v>501</v>
      </c>
      <c r="AA46" s="37">
        <v>0</v>
      </c>
      <c r="AB46" s="37">
        <v>0</v>
      </c>
      <c r="AC46" s="37">
        <v>118</v>
      </c>
      <c r="AD46" s="37"/>
      <c r="AE46" s="37"/>
      <c r="AF46" s="37"/>
      <c r="AG46" s="37">
        <v>19</v>
      </c>
      <c r="AH46" s="37">
        <v>187</v>
      </c>
      <c r="AI46" s="37">
        <v>190</v>
      </c>
      <c r="AJ46" s="37">
        <v>0</v>
      </c>
      <c r="AK46" s="37">
        <v>0</v>
      </c>
      <c r="AL46" s="37">
        <v>16</v>
      </c>
    </row>
    <row r="47" spans="4:38" ht="20.100000000000001" customHeight="1" x14ac:dyDescent="0.2">
      <c r="D47" s="38" t="s">
        <v>120</v>
      </c>
      <c r="F47" s="39">
        <v>0</v>
      </c>
      <c r="G47" s="39">
        <v>0</v>
      </c>
      <c r="H47" s="39">
        <v>0</v>
      </c>
      <c r="I47" s="39">
        <v>0</v>
      </c>
      <c r="J47" s="39">
        <v>0</v>
      </c>
      <c r="K47" s="39">
        <v>0</v>
      </c>
      <c r="L47" s="40"/>
      <c r="M47" s="40"/>
      <c r="N47" s="40"/>
      <c r="O47" s="39">
        <v>0</v>
      </c>
      <c r="P47" s="39">
        <v>0</v>
      </c>
      <c r="Q47" s="39">
        <v>0</v>
      </c>
      <c r="R47" s="39">
        <v>0</v>
      </c>
      <c r="S47" s="39">
        <v>0</v>
      </c>
      <c r="T47" s="39">
        <v>0</v>
      </c>
      <c r="U47" s="40"/>
      <c r="V47" s="40"/>
      <c r="W47" s="40"/>
      <c r="X47" s="39">
        <v>138</v>
      </c>
      <c r="Y47" s="39">
        <v>1366</v>
      </c>
      <c r="Z47" s="39">
        <v>1399</v>
      </c>
      <c r="AA47" s="39">
        <v>119</v>
      </c>
      <c r="AB47" s="39">
        <v>14</v>
      </c>
      <c r="AC47" s="39">
        <v>0</v>
      </c>
      <c r="AD47" s="40"/>
      <c r="AE47" s="40"/>
      <c r="AF47" s="40"/>
      <c r="AG47" s="39">
        <v>15</v>
      </c>
      <c r="AH47" s="39">
        <v>374</v>
      </c>
      <c r="AI47" s="39">
        <v>384</v>
      </c>
      <c r="AJ47" s="39">
        <v>7</v>
      </c>
      <c r="AK47" s="39">
        <v>2</v>
      </c>
      <c r="AL47" s="39">
        <v>0</v>
      </c>
    </row>
    <row r="48" spans="4:38" ht="20.100000000000001" customHeight="1" x14ac:dyDescent="0.2">
      <c r="D48" s="2" t="s">
        <v>368</v>
      </c>
      <c r="F48" s="37">
        <v>0</v>
      </c>
      <c r="G48" s="37">
        <v>0</v>
      </c>
      <c r="H48" s="37">
        <v>0</v>
      </c>
      <c r="I48" s="37">
        <v>0</v>
      </c>
      <c r="J48" s="37">
        <v>0</v>
      </c>
      <c r="K48" s="37">
        <v>0</v>
      </c>
      <c r="L48" s="37"/>
      <c r="M48" s="37"/>
      <c r="N48" s="37"/>
      <c r="O48" s="37">
        <v>0</v>
      </c>
      <c r="P48" s="37">
        <v>0</v>
      </c>
      <c r="Q48" s="37">
        <v>0</v>
      </c>
      <c r="R48" s="37">
        <v>0</v>
      </c>
      <c r="S48" s="37">
        <v>0</v>
      </c>
      <c r="T48" s="37">
        <v>0</v>
      </c>
      <c r="U48" s="37"/>
      <c r="V48" s="37"/>
      <c r="W48" s="37"/>
      <c r="X48" s="37">
        <v>95</v>
      </c>
      <c r="Y48" s="37">
        <v>544</v>
      </c>
      <c r="Z48" s="37">
        <v>557</v>
      </c>
      <c r="AA48" s="37">
        <v>0</v>
      </c>
      <c r="AB48" s="37">
        <v>0</v>
      </c>
      <c r="AC48" s="37">
        <v>82</v>
      </c>
      <c r="AD48" s="37"/>
      <c r="AE48" s="37"/>
      <c r="AF48" s="37"/>
      <c r="AG48" s="37">
        <v>8</v>
      </c>
      <c r="AH48" s="37">
        <v>189</v>
      </c>
      <c r="AI48" s="37">
        <v>189</v>
      </c>
      <c r="AJ48" s="37">
        <v>0</v>
      </c>
      <c r="AK48" s="37">
        <v>0</v>
      </c>
      <c r="AL48" s="37">
        <v>8</v>
      </c>
    </row>
    <row r="49" spans="1:38" ht="20.100000000000001" customHeight="1" x14ac:dyDescent="0.2">
      <c r="D49" s="38" t="s">
        <v>121</v>
      </c>
      <c r="F49" s="39">
        <v>0</v>
      </c>
      <c r="G49" s="39">
        <v>0</v>
      </c>
      <c r="H49" s="39">
        <v>0</v>
      </c>
      <c r="I49" s="39">
        <v>0</v>
      </c>
      <c r="J49" s="39">
        <v>0</v>
      </c>
      <c r="K49" s="39">
        <v>0</v>
      </c>
      <c r="L49" s="40"/>
      <c r="M49" s="40"/>
      <c r="N49" s="40"/>
      <c r="O49" s="39">
        <v>0</v>
      </c>
      <c r="P49" s="39">
        <v>0</v>
      </c>
      <c r="Q49" s="39">
        <v>0</v>
      </c>
      <c r="R49" s="39">
        <v>0</v>
      </c>
      <c r="S49" s="39">
        <v>0</v>
      </c>
      <c r="T49" s="39">
        <v>0</v>
      </c>
      <c r="U49" s="40"/>
      <c r="V49" s="40"/>
      <c r="W49" s="40"/>
      <c r="X49" s="39">
        <v>106</v>
      </c>
      <c r="Y49" s="39">
        <v>934</v>
      </c>
      <c r="Z49" s="39">
        <v>861</v>
      </c>
      <c r="AA49" s="39">
        <v>207</v>
      </c>
      <c r="AB49" s="39">
        <v>28</v>
      </c>
      <c r="AC49" s="39">
        <v>0</v>
      </c>
      <c r="AD49" s="40"/>
      <c r="AE49" s="40"/>
      <c r="AF49" s="40"/>
      <c r="AG49" s="39">
        <v>15</v>
      </c>
      <c r="AH49" s="39">
        <v>387</v>
      </c>
      <c r="AI49" s="39">
        <v>391</v>
      </c>
      <c r="AJ49" s="39">
        <v>11</v>
      </c>
      <c r="AK49" s="39">
        <v>0</v>
      </c>
      <c r="AL49" s="39">
        <v>0</v>
      </c>
    </row>
    <row r="50" spans="1:38"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row>
    <row r="51" spans="1:38" s="1" customFormat="1" ht="20.100000000000001" customHeight="1" x14ac:dyDescent="0.2">
      <c r="A51" s="3"/>
      <c r="B51" s="6"/>
      <c r="C51" s="42" t="s">
        <v>122</v>
      </c>
      <c r="D51" s="42"/>
      <c r="E51" s="5"/>
      <c r="F51" s="44">
        <v>0</v>
      </c>
      <c r="G51" s="44">
        <v>0</v>
      </c>
      <c r="H51" s="44">
        <v>0</v>
      </c>
      <c r="I51" s="44">
        <v>0</v>
      </c>
      <c r="J51" s="44">
        <v>0</v>
      </c>
      <c r="K51" s="44">
        <v>0</v>
      </c>
      <c r="L51" s="45"/>
      <c r="M51" s="45"/>
      <c r="N51" s="45"/>
      <c r="O51" s="44">
        <v>0</v>
      </c>
      <c r="P51" s="44">
        <v>0</v>
      </c>
      <c r="Q51" s="44">
        <v>0</v>
      </c>
      <c r="R51" s="44">
        <v>0</v>
      </c>
      <c r="S51" s="44">
        <v>0</v>
      </c>
      <c r="T51" s="44">
        <v>0</v>
      </c>
      <c r="U51" s="45"/>
      <c r="V51" s="45"/>
      <c r="W51" s="45"/>
      <c r="X51" s="44">
        <v>1508</v>
      </c>
      <c r="Y51" s="44">
        <v>13091</v>
      </c>
      <c r="Z51" s="44">
        <v>12926</v>
      </c>
      <c r="AA51" s="44">
        <v>1437</v>
      </c>
      <c r="AB51" s="44">
        <v>108</v>
      </c>
      <c r="AC51" s="44">
        <v>344</v>
      </c>
      <c r="AD51" s="45"/>
      <c r="AE51" s="45"/>
      <c r="AF51" s="45"/>
      <c r="AG51" s="44">
        <v>329</v>
      </c>
      <c r="AH51" s="44">
        <v>5893</v>
      </c>
      <c r="AI51" s="44">
        <v>5828</v>
      </c>
      <c r="AJ51" s="44">
        <v>396</v>
      </c>
      <c r="AK51" s="44">
        <v>257</v>
      </c>
      <c r="AL51" s="44">
        <v>255</v>
      </c>
    </row>
    <row r="52" spans="1:38"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row>
    <row r="53" spans="1:38"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row>
    <row r="54" spans="1:38" ht="20.100000000000001" customHeight="1" x14ac:dyDescent="0.2">
      <c r="D54" s="2" t="s">
        <v>124</v>
      </c>
      <c r="F54" s="37">
        <v>1</v>
      </c>
      <c r="G54" s="37">
        <v>46</v>
      </c>
      <c r="H54" s="37">
        <v>44</v>
      </c>
      <c r="I54" s="37">
        <v>3</v>
      </c>
      <c r="J54" s="37">
        <v>0</v>
      </c>
      <c r="K54" s="37">
        <v>0</v>
      </c>
      <c r="L54" s="37"/>
      <c r="M54" s="37"/>
      <c r="N54" s="37"/>
      <c r="O54" s="37">
        <v>4</v>
      </c>
      <c r="P54" s="37">
        <v>150</v>
      </c>
      <c r="Q54" s="37">
        <v>152</v>
      </c>
      <c r="R54" s="37">
        <v>2</v>
      </c>
      <c r="S54" s="37">
        <v>0</v>
      </c>
      <c r="T54" s="37">
        <v>0</v>
      </c>
      <c r="U54" s="37"/>
      <c r="V54" s="37"/>
      <c r="W54" s="37"/>
      <c r="X54" s="37">
        <v>0</v>
      </c>
      <c r="Y54" s="37">
        <v>0</v>
      </c>
      <c r="Z54" s="37">
        <v>0</v>
      </c>
      <c r="AA54" s="37">
        <v>0</v>
      </c>
      <c r="AB54" s="37">
        <v>0</v>
      </c>
      <c r="AC54" s="37">
        <v>0</v>
      </c>
      <c r="AD54" s="37"/>
      <c r="AE54" s="37"/>
      <c r="AF54" s="37"/>
      <c r="AG54" s="37">
        <v>0</v>
      </c>
      <c r="AH54" s="37">
        <v>6</v>
      </c>
      <c r="AI54" s="37">
        <v>6</v>
      </c>
      <c r="AJ54" s="37">
        <v>0</v>
      </c>
      <c r="AK54" s="37">
        <v>0</v>
      </c>
      <c r="AL54" s="37">
        <v>0</v>
      </c>
    </row>
    <row r="55" spans="1:38" ht="20.100000000000001" customHeight="1" x14ac:dyDescent="0.2">
      <c r="D55" s="38" t="s">
        <v>99</v>
      </c>
      <c r="F55" s="39">
        <v>1</v>
      </c>
      <c r="G55" s="39">
        <v>37</v>
      </c>
      <c r="H55" s="39">
        <v>34</v>
      </c>
      <c r="I55" s="39">
        <v>4</v>
      </c>
      <c r="J55" s="39">
        <v>0</v>
      </c>
      <c r="K55" s="39">
        <v>0</v>
      </c>
      <c r="L55" s="40"/>
      <c r="M55" s="40"/>
      <c r="N55" s="40"/>
      <c r="O55" s="39">
        <v>6</v>
      </c>
      <c r="P55" s="39">
        <v>158</v>
      </c>
      <c r="Q55" s="39">
        <v>161</v>
      </c>
      <c r="R55" s="39">
        <v>3</v>
      </c>
      <c r="S55" s="39">
        <v>0</v>
      </c>
      <c r="T55" s="39">
        <v>0</v>
      </c>
      <c r="U55" s="40"/>
      <c r="V55" s="40"/>
      <c r="W55" s="40"/>
      <c r="X55" s="39">
        <v>0</v>
      </c>
      <c r="Y55" s="39">
        <v>1</v>
      </c>
      <c r="Z55" s="39">
        <v>1</v>
      </c>
      <c r="AA55" s="39">
        <v>0</v>
      </c>
      <c r="AB55" s="39">
        <v>0</v>
      </c>
      <c r="AC55" s="39">
        <v>0</v>
      </c>
      <c r="AD55" s="40"/>
      <c r="AE55" s="40"/>
      <c r="AF55" s="40"/>
      <c r="AG55" s="39">
        <v>0</v>
      </c>
      <c r="AH55" s="39">
        <v>0</v>
      </c>
      <c r="AI55" s="39">
        <v>0</v>
      </c>
      <c r="AJ55" s="39">
        <v>0</v>
      </c>
      <c r="AK55" s="39">
        <v>0</v>
      </c>
      <c r="AL55" s="39">
        <v>0</v>
      </c>
    </row>
    <row r="56" spans="1:38" ht="20.100000000000001" customHeight="1" x14ac:dyDescent="0.2">
      <c r="D56" s="2" t="s">
        <v>113</v>
      </c>
      <c r="F56" s="37">
        <v>15</v>
      </c>
      <c r="G56" s="37">
        <v>93</v>
      </c>
      <c r="H56" s="37">
        <v>98</v>
      </c>
      <c r="I56" s="37">
        <v>10</v>
      </c>
      <c r="J56" s="37">
        <v>0</v>
      </c>
      <c r="K56" s="37">
        <v>0</v>
      </c>
      <c r="L56" s="37"/>
      <c r="M56" s="37"/>
      <c r="N56" s="37"/>
      <c r="O56" s="37">
        <v>5</v>
      </c>
      <c r="P56" s="37">
        <v>157</v>
      </c>
      <c r="Q56" s="37">
        <v>159</v>
      </c>
      <c r="R56" s="37">
        <v>3</v>
      </c>
      <c r="S56" s="37">
        <v>0</v>
      </c>
      <c r="T56" s="37">
        <v>0</v>
      </c>
      <c r="U56" s="37"/>
      <c r="V56" s="37"/>
      <c r="W56" s="37"/>
      <c r="X56" s="37">
        <v>0</v>
      </c>
      <c r="Y56" s="37">
        <v>0</v>
      </c>
      <c r="Z56" s="37">
        <v>0</v>
      </c>
      <c r="AA56" s="37">
        <v>0</v>
      </c>
      <c r="AB56" s="37">
        <v>0</v>
      </c>
      <c r="AC56" s="37">
        <v>0</v>
      </c>
      <c r="AD56" s="37"/>
      <c r="AE56" s="37"/>
      <c r="AF56" s="37"/>
      <c r="AG56" s="37">
        <v>0</v>
      </c>
      <c r="AH56" s="37">
        <v>0</v>
      </c>
      <c r="AI56" s="37">
        <v>0</v>
      </c>
      <c r="AJ56" s="37">
        <v>0</v>
      </c>
      <c r="AK56" s="37">
        <v>0</v>
      </c>
      <c r="AL56" s="37">
        <v>0</v>
      </c>
    </row>
    <row r="57" spans="1:38" ht="20.100000000000001" customHeight="1" x14ac:dyDescent="0.2">
      <c r="D57" s="38" t="s">
        <v>101</v>
      </c>
      <c r="F57" s="39">
        <v>136</v>
      </c>
      <c r="G57" s="39">
        <v>68</v>
      </c>
      <c r="H57" s="39">
        <v>64</v>
      </c>
      <c r="I57" s="39">
        <v>140</v>
      </c>
      <c r="J57" s="39">
        <v>0</v>
      </c>
      <c r="K57" s="39">
        <v>0</v>
      </c>
      <c r="L57" s="40"/>
      <c r="M57" s="40"/>
      <c r="N57" s="40"/>
      <c r="O57" s="39">
        <v>74</v>
      </c>
      <c r="P57" s="39">
        <v>158</v>
      </c>
      <c r="Q57" s="39">
        <v>157</v>
      </c>
      <c r="R57" s="39">
        <v>75</v>
      </c>
      <c r="S57" s="39">
        <v>0</v>
      </c>
      <c r="T57" s="39">
        <v>0</v>
      </c>
      <c r="U57" s="40"/>
      <c r="V57" s="40"/>
      <c r="W57" s="40"/>
      <c r="X57" s="39">
        <v>0</v>
      </c>
      <c r="Y57" s="39">
        <v>0</v>
      </c>
      <c r="Z57" s="39">
        <v>0</v>
      </c>
      <c r="AA57" s="39">
        <v>0</v>
      </c>
      <c r="AB57" s="39">
        <v>0</v>
      </c>
      <c r="AC57" s="39">
        <v>0</v>
      </c>
      <c r="AD57" s="40"/>
      <c r="AE57" s="40"/>
      <c r="AF57" s="40"/>
      <c r="AG57" s="39">
        <v>2</v>
      </c>
      <c r="AH57" s="39">
        <v>0</v>
      </c>
      <c r="AI57" s="39">
        <v>0</v>
      </c>
      <c r="AJ57" s="39">
        <v>2</v>
      </c>
      <c r="AK57" s="39">
        <v>0</v>
      </c>
      <c r="AL57" s="39">
        <v>0</v>
      </c>
    </row>
    <row r="58" spans="1:38" ht="20.100000000000001" customHeight="1" x14ac:dyDescent="0.2">
      <c r="D58" s="2" t="s">
        <v>115</v>
      </c>
      <c r="F58" s="37">
        <v>8</v>
      </c>
      <c r="G58" s="37">
        <v>92</v>
      </c>
      <c r="H58" s="37">
        <v>94</v>
      </c>
      <c r="I58" s="37">
        <v>6</v>
      </c>
      <c r="J58" s="37">
        <v>0</v>
      </c>
      <c r="K58" s="37">
        <v>0</v>
      </c>
      <c r="L58" s="37"/>
      <c r="M58" s="37"/>
      <c r="N58" s="37"/>
      <c r="O58" s="37">
        <v>4</v>
      </c>
      <c r="P58" s="37">
        <v>157</v>
      </c>
      <c r="Q58" s="37">
        <v>157</v>
      </c>
      <c r="R58" s="37">
        <v>4</v>
      </c>
      <c r="S58" s="37">
        <v>0</v>
      </c>
      <c r="T58" s="37">
        <v>0</v>
      </c>
      <c r="U58" s="37"/>
      <c r="V58" s="37"/>
      <c r="W58" s="37"/>
      <c r="X58" s="37">
        <v>0</v>
      </c>
      <c r="Y58" s="37">
        <v>0</v>
      </c>
      <c r="Z58" s="37">
        <v>0</v>
      </c>
      <c r="AA58" s="37">
        <v>0</v>
      </c>
      <c r="AB58" s="37">
        <v>0</v>
      </c>
      <c r="AC58" s="37">
        <v>0</v>
      </c>
      <c r="AD58" s="37"/>
      <c r="AE58" s="37"/>
      <c r="AF58" s="37"/>
      <c r="AG58" s="37">
        <v>0</v>
      </c>
      <c r="AH58" s="37">
        <v>0</v>
      </c>
      <c r="AI58" s="37">
        <v>0</v>
      </c>
      <c r="AJ58" s="37">
        <v>0</v>
      </c>
      <c r="AK58" s="37">
        <v>0</v>
      </c>
      <c r="AL58" s="37">
        <v>0</v>
      </c>
    </row>
    <row r="59" spans="1:38" ht="20.100000000000001" customHeight="1" x14ac:dyDescent="0.2">
      <c r="D59" s="38" t="s">
        <v>116</v>
      </c>
      <c r="F59" s="39">
        <v>3</v>
      </c>
      <c r="G59" s="39">
        <v>41</v>
      </c>
      <c r="H59" s="39">
        <v>38</v>
      </c>
      <c r="I59" s="39">
        <v>6</v>
      </c>
      <c r="J59" s="39">
        <v>0</v>
      </c>
      <c r="K59" s="39">
        <v>0</v>
      </c>
      <c r="L59" s="40"/>
      <c r="M59" s="40"/>
      <c r="N59" s="40"/>
      <c r="O59" s="39">
        <v>4</v>
      </c>
      <c r="P59" s="39">
        <v>160</v>
      </c>
      <c r="Q59" s="39">
        <v>161</v>
      </c>
      <c r="R59" s="39">
        <v>3</v>
      </c>
      <c r="S59" s="39">
        <v>0</v>
      </c>
      <c r="T59" s="39">
        <v>0</v>
      </c>
      <c r="U59" s="40"/>
      <c r="V59" s="40"/>
      <c r="W59" s="40"/>
      <c r="X59" s="39">
        <v>0</v>
      </c>
      <c r="Y59" s="39">
        <v>0</v>
      </c>
      <c r="Z59" s="39">
        <v>0</v>
      </c>
      <c r="AA59" s="39">
        <v>0</v>
      </c>
      <c r="AB59" s="39">
        <v>0</v>
      </c>
      <c r="AC59" s="39">
        <v>0</v>
      </c>
      <c r="AD59" s="40"/>
      <c r="AE59" s="40"/>
      <c r="AF59" s="40"/>
      <c r="AG59" s="39">
        <v>0</v>
      </c>
      <c r="AH59" s="39">
        <v>0</v>
      </c>
      <c r="AI59" s="39">
        <v>0</v>
      </c>
      <c r="AJ59" s="39">
        <v>0</v>
      </c>
      <c r="AK59" s="39">
        <v>0</v>
      </c>
      <c r="AL59" s="39">
        <v>0</v>
      </c>
    </row>
    <row r="60" spans="1:38" ht="20.100000000000001" customHeight="1" x14ac:dyDescent="0.2">
      <c r="D60" s="2" t="s">
        <v>104</v>
      </c>
      <c r="F60" s="37">
        <v>5</v>
      </c>
      <c r="G60" s="37">
        <v>36</v>
      </c>
      <c r="H60" s="37">
        <v>38</v>
      </c>
      <c r="I60" s="37">
        <v>3</v>
      </c>
      <c r="J60" s="37">
        <v>0</v>
      </c>
      <c r="K60" s="37">
        <v>0</v>
      </c>
      <c r="L60" s="37"/>
      <c r="M60" s="37"/>
      <c r="N60" s="37"/>
      <c r="O60" s="37">
        <v>5</v>
      </c>
      <c r="P60" s="37">
        <v>162</v>
      </c>
      <c r="Q60" s="37">
        <v>164</v>
      </c>
      <c r="R60" s="37">
        <v>3</v>
      </c>
      <c r="S60" s="37">
        <v>0</v>
      </c>
      <c r="T60" s="37">
        <v>0</v>
      </c>
      <c r="U60" s="37"/>
      <c r="V60" s="37"/>
      <c r="W60" s="37"/>
      <c r="X60" s="37">
        <v>0</v>
      </c>
      <c r="Y60" s="37">
        <v>0</v>
      </c>
      <c r="Z60" s="37">
        <v>0</v>
      </c>
      <c r="AA60" s="37">
        <v>0</v>
      </c>
      <c r="AB60" s="37">
        <v>0</v>
      </c>
      <c r="AC60" s="37">
        <v>0</v>
      </c>
      <c r="AD60" s="37"/>
      <c r="AE60" s="37"/>
      <c r="AF60" s="37"/>
      <c r="AG60" s="37">
        <v>0</v>
      </c>
      <c r="AH60" s="37">
        <v>0</v>
      </c>
      <c r="AI60" s="37">
        <v>0</v>
      </c>
      <c r="AJ60" s="37">
        <v>0</v>
      </c>
      <c r="AK60" s="37">
        <v>0</v>
      </c>
      <c r="AL60" s="37">
        <v>0</v>
      </c>
    </row>
    <row r="61" spans="1:38" ht="20.100000000000001" customHeight="1" x14ac:dyDescent="0.2">
      <c r="D61" s="38" t="s">
        <v>105</v>
      </c>
      <c r="F61" s="39">
        <v>48</v>
      </c>
      <c r="G61" s="39">
        <v>92</v>
      </c>
      <c r="H61" s="39">
        <v>84</v>
      </c>
      <c r="I61" s="39">
        <v>56</v>
      </c>
      <c r="J61" s="39">
        <v>0</v>
      </c>
      <c r="K61" s="39">
        <v>0</v>
      </c>
      <c r="L61" s="40"/>
      <c r="M61" s="40"/>
      <c r="N61" s="40"/>
      <c r="O61" s="39">
        <v>4</v>
      </c>
      <c r="P61" s="39">
        <v>158</v>
      </c>
      <c r="Q61" s="39">
        <v>159</v>
      </c>
      <c r="R61" s="39">
        <v>3</v>
      </c>
      <c r="S61" s="39">
        <v>0</v>
      </c>
      <c r="T61" s="39">
        <v>0</v>
      </c>
      <c r="U61" s="40"/>
      <c r="V61" s="40"/>
      <c r="W61" s="40"/>
      <c r="X61" s="39">
        <v>0</v>
      </c>
      <c r="Y61" s="39">
        <v>0</v>
      </c>
      <c r="Z61" s="39">
        <v>0</v>
      </c>
      <c r="AA61" s="39">
        <v>0</v>
      </c>
      <c r="AB61" s="39">
        <v>0</v>
      </c>
      <c r="AC61" s="39">
        <v>0</v>
      </c>
      <c r="AD61" s="40"/>
      <c r="AE61" s="40"/>
      <c r="AF61" s="40"/>
      <c r="AG61" s="39">
        <v>0</v>
      </c>
      <c r="AH61" s="39">
        <v>0</v>
      </c>
      <c r="AI61" s="39">
        <v>0</v>
      </c>
      <c r="AJ61" s="39">
        <v>0</v>
      </c>
      <c r="AK61" s="39">
        <v>0</v>
      </c>
      <c r="AL61" s="39">
        <v>0</v>
      </c>
    </row>
    <row r="62" spans="1:38" ht="20.100000000000001" customHeight="1" x14ac:dyDescent="0.2">
      <c r="D62" s="2" t="s">
        <v>106</v>
      </c>
      <c r="F62" s="37">
        <v>5</v>
      </c>
      <c r="G62" s="37">
        <v>82</v>
      </c>
      <c r="H62" s="37">
        <v>81</v>
      </c>
      <c r="I62" s="37">
        <v>6</v>
      </c>
      <c r="J62" s="37">
        <v>0</v>
      </c>
      <c r="K62" s="37">
        <v>0</v>
      </c>
      <c r="L62" s="37"/>
      <c r="M62" s="37"/>
      <c r="N62" s="37"/>
      <c r="O62" s="37">
        <v>4</v>
      </c>
      <c r="P62" s="37">
        <v>159</v>
      </c>
      <c r="Q62" s="37">
        <v>161</v>
      </c>
      <c r="R62" s="37">
        <v>2</v>
      </c>
      <c r="S62" s="37">
        <v>0</v>
      </c>
      <c r="T62" s="37">
        <v>0</v>
      </c>
      <c r="U62" s="37"/>
      <c r="V62" s="37"/>
      <c r="W62" s="37"/>
      <c r="X62" s="37">
        <v>0</v>
      </c>
      <c r="Y62" s="37">
        <v>0</v>
      </c>
      <c r="Z62" s="37">
        <v>0</v>
      </c>
      <c r="AA62" s="37">
        <v>0</v>
      </c>
      <c r="AB62" s="37">
        <v>0</v>
      </c>
      <c r="AC62" s="37">
        <v>0</v>
      </c>
      <c r="AD62" s="37"/>
      <c r="AE62" s="37"/>
      <c r="AF62" s="37"/>
      <c r="AG62" s="37">
        <v>0</v>
      </c>
      <c r="AH62" s="37">
        <v>0</v>
      </c>
      <c r="AI62" s="37">
        <v>0</v>
      </c>
      <c r="AJ62" s="37">
        <v>0</v>
      </c>
      <c r="AK62" s="37">
        <v>0</v>
      </c>
      <c r="AL62" s="37">
        <v>0</v>
      </c>
    </row>
    <row r="63" spans="1:38" ht="20.100000000000001" customHeight="1" x14ac:dyDescent="0.2">
      <c r="D63" s="38" t="s">
        <v>118</v>
      </c>
      <c r="F63" s="39">
        <v>1</v>
      </c>
      <c r="G63" s="39">
        <v>71</v>
      </c>
      <c r="H63" s="39">
        <v>68</v>
      </c>
      <c r="I63" s="39">
        <v>4</v>
      </c>
      <c r="J63" s="39">
        <v>0</v>
      </c>
      <c r="K63" s="39">
        <v>0</v>
      </c>
      <c r="L63" s="40"/>
      <c r="M63" s="40"/>
      <c r="N63" s="40"/>
      <c r="O63" s="39">
        <v>2</v>
      </c>
      <c r="P63" s="39">
        <v>155</v>
      </c>
      <c r="Q63" s="39">
        <v>155</v>
      </c>
      <c r="R63" s="39">
        <v>2</v>
      </c>
      <c r="S63" s="39">
        <v>0</v>
      </c>
      <c r="T63" s="39">
        <v>0</v>
      </c>
      <c r="U63" s="40"/>
      <c r="V63" s="40"/>
      <c r="W63" s="40"/>
      <c r="X63" s="39">
        <v>0</v>
      </c>
      <c r="Y63" s="39">
        <v>0</v>
      </c>
      <c r="Z63" s="39">
        <v>0</v>
      </c>
      <c r="AA63" s="39">
        <v>0</v>
      </c>
      <c r="AB63" s="39">
        <v>0</v>
      </c>
      <c r="AC63" s="39">
        <v>0</v>
      </c>
      <c r="AD63" s="40"/>
      <c r="AE63" s="40"/>
      <c r="AF63" s="40"/>
      <c r="AG63" s="39">
        <v>0</v>
      </c>
      <c r="AH63" s="39">
        <v>2</v>
      </c>
      <c r="AI63" s="39">
        <v>2</v>
      </c>
      <c r="AJ63" s="39">
        <v>0</v>
      </c>
      <c r="AK63" s="39">
        <v>0</v>
      </c>
      <c r="AL63" s="39">
        <v>0</v>
      </c>
    </row>
    <row r="64" spans="1:38" ht="20.100000000000001" customHeight="1" x14ac:dyDescent="0.2">
      <c r="D64" s="2" t="s">
        <v>108</v>
      </c>
      <c r="F64" s="37">
        <v>3</v>
      </c>
      <c r="G64" s="37">
        <v>63</v>
      </c>
      <c r="H64" s="37">
        <v>62</v>
      </c>
      <c r="I64" s="37">
        <v>4</v>
      </c>
      <c r="J64" s="37">
        <v>0</v>
      </c>
      <c r="K64" s="37">
        <v>0</v>
      </c>
      <c r="L64" s="37"/>
      <c r="M64" s="37"/>
      <c r="N64" s="37"/>
      <c r="O64" s="37">
        <v>3</v>
      </c>
      <c r="P64" s="37">
        <v>157</v>
      </c>
      <c r="Q64" s="37">
        <v>159</v>
      </c>
      <c r="R64" s="37">
        <v>1</v>
      </c>
      <c r="S64" s="37">
        <v>0</v>
      </c>
      <c r="T64" s="37">
        <v>0</v>
      </c>
      <c r="U64" s="37"/>
      <c r="V64" s="37"/>
      <c r="W64" s="37"/>
      <c r="X64" s="37">
        <v>0</v>
      </c>
      <c r="Y64" s="37">
        <v>0</v>
      </c>
      <c r="Z64" s="37">
        <v>0</v>
      </c>
      <c r="AA64" s="37">
        <v>0</v>
      </c>
      <c r="AB64" s="37">
        <v>0</v>
      </c>
      <c r="AC64" s="37">
        <v>0</v>
      </c>
      <c r="AD64" s="37"/>
      <c r="AE64" s="37"/>
      <c r="AF64" s="37"/>
      <c r="AG64" s="37">
        <v>0</v>
      </c>
      <c r="AH64" s="37">
        <v>0</v>
      </c>
      <c r="AI64" s="37">
        <v>0</v>
      </c>
      <c r="AJ64" s="37">
        <v>0</v>
      </c>
      <c r="AK64" s="37">
        <v>0</v>
      </c>
      <c r="AL64" s="37">
        <v>0</v>
      </c>
    </row>
    <row r="65" spans="1:38" ht="20.100000000000001" customHeight="1" x14ac:dyDescent="0.2">
      <c r="D65" s="38" t="s">
        <v>109</v>
      </c>
      <c r="F65" s="39">
        <v>2</v>
      </c>
      <c r="G65" s="39">
        <v>34</v>
      </c>
      <c r="H65" s="39">
        <v>31</v>
      </c>
      <c r="I65" s="39">
        <v>5</v>
      </c>
      <c r="J65" s="39">
        <v>0</v>
      </c>
      <c r="K65" s="39">
        <v>0</v>
      </c>
      <c r="L65" s="40"/>
      <c r="M65" s="40"/>
      <c r="N65" s="40"/>
      <c r="O65" s="39">
        <v>5</v>
      </c>
      <c r="P65" s="39">
        <v>155</v>
      </c>
      <c r="Q65" s="39">
        <v>155</v>
      </c>
      <c r="R65" s="39">
        <v>5</v>
      </c>
      <c r="S65" s="39">
        <v>0</v>
      </c>
      <c r="T65" s="39">
        <v>0</v>
      </c>
      <c r="U65" s="40"/>
      <c r="V65" s="40"/>
      <c r="W65" s="40"/>
      <c r="X65" s="39">
        <v>0</v>
      </c>
      <c r="Y65" s="39">
        <v>0</v>
      </c>
      <c r="Z65" s="39">
        <v>0</v>
      </c>
      <c r="AA65" s="39">
        <v>0</v>
      </c>
      <c r="AB65" s="39">
        <v>0</v>
      </c>
      <c r="AC65" s="39">
        <v>0</v>
      </c>
      <c r="AD65" s="40"/>
      <c r="AE65" s="40"/>
      <c r="AF65" s="40"/>
      <c r="AG65" s="39">
        <v>0</v>
      </c>
      <c r="AH65" s="39">
        <v>2</v>
      </c>
      <c r="AI65" s="39">
        <v>2</v>
      </c>
      <c r="AJ65" s="39">
        <v>0</v>
      </c>
      <c r="AK65" s="39">
        <v>0</v>
      </c>
      <c r="AL65" s="39">
        <v>0</v>
      </c>
    </row>
    <row r="66" spans="1:38" ht="20.100000000000001" customHeight="1" x14ac:dyDescent="0.2">
      <c r="D66" s="2" t="s">
        <v>110</v>
      </c>
      <c r="F66" s="37">
        <v>2</v>
      </c>
      <c r="G66" s="37">
        <v>76</v>
      </c>
      <c r="H66" s="37">
        <v>66</v>
      </c>
      <c r="I66" s="37">
        <v>12</v>
      </c>
      <c r="J66" s="37">
        <v>0</v>
      </c>
      <c r="K66" s="37">
        <v>0</v>
      </c>
      <c r="L66" s="37"/>
      <c r="M66" s="37"/>
      <c r="N66" s="37"/>
      <c r="O66" s="37">
        <v>3</v>
      </c>
      <c r="P66" s="37">
        <v>158</v>
      </c>
      <c r="Q66" s="37">
        <v>158</v>
      </c>
      <c r="R66" s="37">
        <v>3</v>
      </c>
      <c r="S66" s="37">
        <v>0</v>
      </c>
      <c r="T66" s="37">
        <v>0</v>
      </c>
      <c r="U66" s="37"/>
      <c r="V66" s="37"/>
      <c r="W66" s="37"/>
      <c r="X66" s="37">
        <v>0</v>
      </c>
      <c r="Y66" s="37">
        <v>0</v>
      </c>
      <c r="Z66" s="37">
        <v>0</v>
      </c>
      <c r="AA66" s="37">
        <v>0</v>
      </c>
      <c r="AB66" s="37">
        <v>0</v>
      </c>
      <c r="AC66" s="37">
        <v>0</v>
      </c>
      <c r="AD66" s="37"/>
      <c r="AE66" s="37"/>
      <c r="AF66" s="37"/>
      <c r="AG66" s="37">
        <v>0</v>
      </c>
      <c r="AH66" s="37">
        <v>0</v>
      </c>
      <c r="AI66" s="37">
        <v>0</v>
      </c>
      <c r="AJ66" s="37">
        <v>0</v>
      </c>
      <c r="AK66" s="37">
        <v>0</v>
      </c>
      <c r="AL66" s="37">
        <v>0</v>
      </c>
    </row>
    <row r="67" spans="1:38" ht="20.100000000000001" customHeight="1" x14ac:dyDescent="0.2">
      <c r="D67" s="38" t="s">
        <v>111</v>
      </c>
      <c r="F67" s="39">
        <v>6</v>
      </c>
      <c r="G67" s="39">
        <v>80</v>
      </c>
      <c r="H67" s="39">
        <v>79</v>
      </c>
      <c r="I67" s="39">
        <v>7</v>
      </c>
      <c r="J67" s="39">
        <v>0</v>
      </c>
      <c r="K67" s="39">
        <v>0</v>
      </c>
      <c r="L67" s="40"/>
      <c r="M67" s="40"/>
      <c r="N67" s="40"/>
      <c r="O67" s="39">
        <v>5</v>
      </c>
      <c r="P67" s="39">
        <v>157</v>
      </c>
      <c r="Q67" s="39">
        <v>157</v>
      </c>
      <c r="R67" s="39">
        <v>5</v>
      </c>
      <c r="S67" s="39">
        <v>0</v>
      </c>
      <c r="T67" s="39">
        <v>0</v>
      </c>
      <c r="U67" s="40"/>
      <c r="V67" s="40"/>
      <c r="W67" s="40"/>
      <c r="X67" s="39">
        <v>0</v>
      </c>
      <c r="Y67" s="39">
        <v>0</v>
      </c>
      <c r="Z67" s="39">
        <v>0</v>
      </c>
      <c r="AA67" s="39">
        <v>0</v>
      </c>
      <c r="AB67" s="39">
        <v>0</v>
      </c>
      <c r="AC67" s="39">
        <v>0</v>
      </c>
      <c r="AD67" s="40"/>
      <c r="AE67" s="40"/>
      <c r="AF67" s="40"/>
      <c r="AG67" s="39">
        <v>0</v>
      </c>
      <c r="AH67" s="39">
        <v>0</v>
      </c>
      <c r="AI67" s="39">
        <v>0</v>
      </c>
      <c r="AJ67" s="39">
        <v>0</v>
      </c>
      <c r="AK67" s="39">
        <v>0</v>
      </c>
      <c r="AL67" s="39">
        <v>0</v>
      </c>
    </row>
    <row r="68" spans="1:38" ht="20.100000000000001" customHeight="1" x14ac:dyDescent="0.2">
      <c r="D68" s="2" t="s">
        <v>125</v>
      </c>
      <c r="F68" s="37">
        <v>3</v>
      </c>
      <c r="G68" s="37">
        <v>46</v>
      </c>
      <c r="H68" s="37">
        <v>47</v>
      </c>
      <c r="I68" s="37">
        <v>2</v>
      </c>
      <c r="J68" s="37">
        <v>0</v>
      </c>
      <c r="K68" s="37">
        <v>0</v>
      </c>
      <c r="L68" s="37"/>
      <c r="M68" s="37"/>
      <c r="N68" s="37"/>
      <c r="O68" s="37">
        <v>4</v>
      </c>
      <c r="P68" s="37">
        <v>156</v>
      </c>
      <c r="Q68" s="37">
        <v>159</v>
      </c>
      <c r="R68" s="37">
        <v>1</v>
      </c>
      <c r="S68" s="37">
        <v>0</v>
      </c>
      <c r="T68" s="37">
        <v>0</v>
      </c>
      <c r="U68" s="37"/>
      <c r="V68" s="37"/>
      <c r="W68" s="37"/>
      <c r="X68" s="37">
        <v>0</v>
      </c>
      <c r="Y68" s="37">
        <v>0</v>
      </c>
      <c r="Z68" s="37">
        <v>0</v>
      </c>
      <c r="AA68" s="37">
        <v>0</v>
      </c>
      <c r="AB68" s="37">
        <v>0</v>
      </c>
      <c r="AC68" s="37">
        <v>0</v>
      </c>
      <c r="AD68" s="37"/>
      <c r="AE68" s="37"/>
      <c r="AF68" s="37"/>
      <c r="AG68" s="37">
        <v>0</v>
      </c>
      <c r="AH68" s="37">
        <v>0</v>
      </c>
      <c r="AI68" s="37">
        <v>0</v>
      </c>
      <c r="AJ68" s="37">
        <v>0</v>
      </c>
      <c r="AK68" s="37">
        <v>0</v>
      </c>
      <c r="AL68" s="37">
        <v>0</v>
      </c>
    </row>
    <row r="69" spans="1:38" ht="20.100000000000001" customHeight="1" x14ac:dyDescent="0.2">
      <c r="D69" s="38" t="s">
        <v>120</v>
      </c>
      <c r="F69" s="39">
        <v>2</v>
      </c>
      <c r="G69" s="39">
        <v>28</v>
      </c>
      <c r="H69" s="39">
        <v>28</v>
      </c>
      <c r="I69" s="39">
        <v>2</v>
      </c>
      <c r="J69" s="39">
        <v>0</v>
      </c>
      <c r="K69" s="39">
        <v>0</v>
      </c>
      <c r="L69" s="40"/>
      <c r="M69" s="40"/>
      <c r="N69" s="40"/>
      <c r="O69" s="39">
        <v>7</v>
      </c>
      <c r="P69" s="39">
        <v>157</v>
      </c>
      <c r="Q69" s="39">
        <v>159</v>
      </c>
      <c r="R69" s="39">
        <v>5</v>
      </c>
      <c r="S69" s="39">
        <v>0</v>
      </c>
      <c r="T69" s="39">
        <v>0</v>
      </c>
      <c r="U69" s="40"/>
      <c r="V69" s="40"/>
      <c r="W69" s="40"/>
      <c r="X69" s="39">
        <v>1</v>
      </c>
      <c r="Y69" s="39">
        <v>0</v>
      </c>
      <c r="Z69" s="39">
        <v>1</v>
      </c>
      <c r="AA69" s="39">
        <v>0</v>
      </c>
      <c r="AB69" s="39">
        <v>0</v>
      </c>
      <c r="AC69" s="39">
        <v>0</v>
      </c>
      <c r="AD69" s="40"/>
      <c r="AE69" s="40"/>
      <c r="AF69" s="40"/>
      <c r="AG69" s="39">
        <v>0</v>
      </c>
      <c r="AH69" s="39">
        <v>1</v>
      </c>
      <c r="AI69" s="39">
        <v>1</v>
      </c>
      <c r="AJ69" s="39">
        <v>0</v>
      </c>
      <c r="AK69" s="39">
        <v>0</v>
      </c>
      <c r="AL69" s="39">
        <v>0</v>
      </c>
    </row>
    <row r="70" spans="1:38"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row>
    <row r="71" spans="1:38" s="1" customFormat="1" ht="20.100000000000001" customHeight="1" x14ac:dyDescent="0.25">
      <c r="A71" s="3"/>
      <c r="B71" s="6"/>
      <c r="C71" s="42" t="s">
        <v>126</v>
      </c>
      <c r="D71" s="43"/>
      <c r="E71" s="5"/>
      <c r="F71" s="44">
        <v>241</v>
      </c>
      <c r="G71" s="44">
        <v>985</v>
      </c>
      <c r="H71" s="44">
        <v>956</v>
      </c>
      <c r="I71" s="44">
        <v>270</v>
      </c>
      <c r="J71" s="44">
        <v>0</v>
      </c>
      <c r="K71" s="44">
        <v>0</v>
      </c>
      <c r="L71" s="45"/>
      <c r="M71" s="45"/>
      <c r="N71" s="45"/>
      <c r="O71" s="44">
        <v>139</v>
      </c>
      <c r="P71" s="44">
        <v>2514</v>
      </c>
      <c r="Q71" s="44">
        <v>2533</v>
      </c>
      <c r="R71" s="44">
        <v>120</v>
      </c>
      <c r="S71" s="44">
        <v>0</v>
      </c>
      <c r="T71" s="44">
        <v>0</v>
      </c>
      <c r="U71" s="45"/>
      <c r="V71" s="45"/>
      <c r="W71" s="45"/>
      <c r="X71" s="44">
        <v>1</v>
      </c>
      <c r="Y71" s="44">
        <v>1</v>
      </c>
      <c r="Z71" s="44">
        <v>2</v>
      </c>
      <c r="AA71" s="44">
        <v>0</v>
      </c>
      <c r="AB71" s="44">
        <v>0</v>
      </c>
      <c r="AC71" s="44">
        <v>0</v>
      </c>
      <c r="AD71" s="45"/>
      <c r="AE71" s="45"/>
      <c r="AF71" s="45"/>
      <c r="AG71" s="44">
        <v>2</v>
      </c>
      <c r="AH71" s="44">
        <v>11</v>
      </c>
      <c r="AI71" s="44">
        <v>11</v>
      </c>
      <c r="AJ71" s="44">
        <v>2</v>
      </c>
      <c r="AK71" s="44">
        <v>0</v>
      </c>
      <c r="AL71" s="44">
        <v>0</v>
      </c>
    </row>
    <row r="72" spans="1:38"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row>
    <row r="73" spans="1:38"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row>
    <row r="74" spans="1:38" ht="20.100000000000001" customHeight="1" x14ac:dyDescent="0.2">
      <c r="D74" s="2" t="s">
        <v>124</v>
      </c>
      <c r="F74" s="37">
        <v>19</v>
      </c>
      <c r="G74" s="37">
        <v>433</v>
      </c>
      <c r="H74" s="37">
        <v>441</v>
      </c>
      <c r="I74" s="37">
        <v>11</v>
      </c>
      <c r="J74" s="37">
        <v>0</v>
      </c>
      <c r="K74" s="37">
        <v>0</v>
      </c>
      <c r="L74" s="37"/>
      <c r="M74" s="37"/>
      <c r="N74" s="37"/>
      <c r="O74" s="37">
        <v>0</v>
      </c>
      <c r="P74" s="37">
        <v>5</v>
      </c>
      <c r="Q74" s="37">
        <v>5</v>
      </c>
      <c r="R74" s="37">
        <v>0</v>
      </c>
      <c r="S74" s="37">
        <v>0</v>
      </c>
      <c r="T74" s="37">
        <v>0</v>
      </c>
      <c r="U74" s="37"/>
      <c r="V74" s="37"/>
      <c r="W74" s="37"/>
      <c r="X74" s="37">
        <v>0</v>
      </c>
      <c r="Y74" s="37">
        <v>0</v>
      </c>
      <c r="Z74" s="37">
        <v>0</v>
      </c>
      <c r="AA74" s="37">
        <v>0</v>
      </c>
      <c r="AB74" s="37">
        <v>0</v>
      </c>
      <c r="AC74" s="37">
        <v>0</v>
      </c>
      <c r="AD74" s="37"/>
      <c r="AE74" s="37"/>
      <c r="AF74" s="37"/>
      <c r="AG74" s="37">
        <v>0</v>
      </c>
      <c r="AH74" s="37">
        <v>0</v>
      </c>
      <c r="AI74" s="37">
        <v>0</v>
      </c>
      <c r="AJ74" s="37">
        <v>0</v>
      </c>
      <c r="AK74" s="37">
        <v>0</v>
      </c>
      <c r="AL74" s="37">
        <v>0</v>
      </c>
    </row>
    <row r="75" spans="1:38" ht="20.100000000000001" customHeight="1" x14ac:dyDescent="0.2">
      <c r="D75" s="38" t="s">
        <v>99</v>
      </c>
      <c r="F75" s="39">
        <v>16</v>
      </c>
      <c r="G75" s="39">
        <v>141</v>
      </c>
      <c r="H75" s="39">
        <v>151</v>
      </c>
      <c r="I75" s="39">
        <v>6</v>
      </c>
      <c r="J75" s="39">
        <v>0</v>
      </c>
      <c r="K75" s="39">
        <v>0</v>
      </c>
      <c r="L75" s="40"/>
      <c r="M75" s="40"/>
      <c r="N75" s="40"/>
      <c r="O75" s="39">
        <v>0</v>
      </c>
      <c r="P75" s="39">
        <v>5</v>
      </c>
      <c r="Q75" s="39">
        <v>5</v>
      </c>
      <c r="R75" s="39">
        <v>0</v>
      </c>
      <c r="S75" s="39">
        <v>0</v>
      </c>
      <c r="T75" s="39">
        <v>0</v>
      </c>
      <c r="U75" s="40"/>
      <c r="V75" s="40"/>
      <c r="W75" s="40"/>
      <c r="X75" s="39">
        <v>0</v>
      </c>
      <c r="Y75" s="39">
        <v>0</v>
      </c>
      <c r="Z75" s="39">
        <v>0</v>
      </c>
      <c r="AA75" s="39">
        <v>0</v>
      </c>
      <c r="AB75" s="39">
        <v>0</v>
      </c>
      <c r="AC75" s="39">
        <v>0</v>
      </c>
      <c r="AD75" s="40"/>
      <c r="AE75" s="40"/>
      <c r="AF75" s="40"/>
      <c r="AG75" s="39">
        <v>0</v>
      </c>
      <c r="AH75" s="39">
        <v>0</v>
      </c>
      <c r="AI75" s="39">
        <v>0</v>
      </c>
      <c r="AJ75" s="39">
        <v>0</v>
      </c>
      <c r="AK75" s="39">
        <v>0</v>
      </c>
      <c r="AL75" s="39">
        <v>0</v>
      </c>
    </row>
    <row r="76" spans="1:38"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row>
    <row r="77" spans="1:38" ht="20.100000000000001" customHeight="1" x14ac:dyDescent="0.25">
      <c r="C77" s="47" t="s">
        <v>128</v>
      </c>
      <c r="D77" s="43"/>
      <c r="F77" s="44">
        <v>35</v>
      </c>
      <c r="G77" s="44">
        <v>574</v>
      </c>
      <c r="H77" s="44">
        <v>592</v>
      </c>
      <c r="I77" s="44">
        <v>17</v>
      </c>
      <c r="J77" s="44">
        <v>0</v>
      </c>
      <c r="K77" s="44">
        <v>0</v>
      </c>
      <c r="L77" s="45"/>
      <c r="M77" s="45"/>
      <c r="N77" s="45"/>
      <c r="O77" s="44">
        <v>0</v>
      </c>
      <c r="P77" s="44">
        <v>10</v>
      </c>
      <c r="Q77" s="44">
        <v>10</v>
      </c>
      <c r="R77" s="44">
        <v>0</v>
      </c>
      <c r="S77" s="44">
        <v>0</v>
      </c>
      <c r="T77" s="44">
        <v>0</v>
      </c>
      <c r="U77" s="45"/>
      <c r="V77" s="45"/>
      <c r="W77" s="45"/>
      <c r="X77" s="44">
        <v>0</v>
      </c>
      <c r="Y77" s="44">
        <v>0</v>
      </c>
      <c r="Z77" s="44">
        <v>0</v>
      </c>
      <c r="AA77" s="44">
        <v>0</v>
      </c>
      <c r="AB77" s="44">
        <v>0</v>
      </c>
      <c r="AC77" s="44">
        <v>0</v>
      </c>
      <c r="AD77" s="45"/>
      <c r="AE77" s="45"/>
      <c r="AF77" s="45"/>
      <c r="AG77" s="44">
        <v>0</v>
      </c>
      <c r="AH77" s="44">
        <v>0</v>
      </c>
      <c r="AI77" s="44">
        <v>0</v>
      </c>
      <c r="AJ77" s="44">
        <v>0</v>
      </c>
      <c r="AK77" s="44">
        <v>0</v>
      </c>
      <c r="AL77" s="44">
        <v>0</v>
      </c>
    </row>
    <row r="78" spans="1:38"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row>
    <row r="79" spans="1:38"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row>
    <row r="80" spans="1:38" ht="20.100000000000001" customHeight="1" x14ac:dyDescent="0.2">
      <c r="D80" s="2" t="s">
        <v>130</v>
      </c>
      <c r="F80" s="37">
        <v>22</v>
      </c>
      <c r="G80" s="37">
        <v>155</v>
      </c>
      <c r="H80" s="37">
        <v>143</v>
      </c>
      <c r="I80" s="37">
        <v>34</v>
      </c>
      <c r="J80" s="37">
        <v>0</v>
      </c>
      <c r="K80" s="37">
        <v>0</v>
      </c>
      <c r="L80" s="37"/>
      <c r="M80" s="37"/>
      <c r="N80" s="37"/>
      <c r="O80" s="37">
        <v>5</v>
      </c>
      <c r="P80" s="37">
        <v>272</v>
      </c>
      <c r="Q80" s="37">
        <v>270</v>
      </c>
      <c r="R80" s="37">
        <v>7</v>
      </c>
      <c r="S80" s="37">
        <v>0</v>
      </c>
      <c r="T80" s="37">
        <v>0</v>
      </c>
      <c r="U80" s="37"/>
      <c r="V80" s="37"/>
      <c r="W80" s="37"/>
      <c r="X80" s="37">
        <v>75</v>
      </c>
      <c r="Y80" s="37">
        <v>437</v>
      </c>
      <c r="Z80" s="37">
        <v>420</v>
      </c>
      <c r="AA80" s="37">
        <v>92</v>
      </c>
      <c r="AB80" s="37">
        <v>0</v>
      </c>
      <c r="AC80" s="37">
        <v>0</v>
      </c>
      <c r="AD80" s="37"/>
      <c r="AE80" s="37"/>
      <c r="AF80" s="37"/>
      <c r="AG80" s="37">
        <v>4</v>
      </c>
      <c r="AH80" s="37">
        <v>168</v>
      </c>
      <c r="AI80" s="37">
        <v>166</v>
      </c>
      <c r="AJ80" s="37">
        <v>6</v>
      </c>
      <c r="AK80" s="37">
        <v>0</v>
      </c>
      <c r="AL80" s="37">
        <v>0</v>
      </c>
    </row>
    <row r="81" spans="1:38" ht="20.100000000000001" customHeight="1" x14ac:dyDescent="0.2">
      <c r="D81" s="38" t="s">
        <v>131</v>
      </c>
      <c r="F81" s="39">
        <v>31</v>
      </c>
      <c r="G81" s="39">
        <v>106</v>
      </c>
      <c r="H81" s="39">
        <v>103</v>
      </c>
      <c r="I81" s="39">
        <v>34</v>
      </c>
      <c r="J81" s="39">
        <v>0</v>
      </c>
      <c r="K81" s="39">
        <v>0</v>
      </c>
      <c r="L81" s="40"/>
      <c r="M81" s="40"/>
      <c r="N81" s="40"/>
      <c r="O81" s="39">
        <v>5</v>
      </c>
      <c r="P81" s="39">
        <v>271</v>
      </c>
      <c r="Q81" s="39">
        <v>268</v>
      </c>
      <c r="R81" s="39">
        <v>8</v>
      </c>
      <c r="S81" s="39">
        <v>0</v>
      </c>
      <c r="T81" s="39">
        <v>0</v>
      </c>
      <c r="U81" s="40"/>
      <c r="V81" s="40"/>
      <c r="W81" s="40"/>
      <c r="X81" s="39">
        <v>100</v>
      </c>
      <c r="Y81" s="39">
        <v>401</v>
      </c>
      <c r="Z81" s="39">
        <v>412</v>
      </c>
      <c r="AA81" s="39">
        <v>89</v>
      </c>
      <c r="AB81" s="39">
        <v>0</v>
      </c>
      <c r="AC81" s="39">
        <v>0</v>
      </c>
      <c r="AD81" s="40"/>
      <c r="AE81" s="40"/>
      <c r="AF81" s="40"/>
      <c r="AG81" s="39">
        <v>7</v>
      </c>
      <c r="AH81" s="39">
        <v>172</v>
      </c>
      <c r="AI81" s="39">
        <v>172</v>
      </c>
      <c r="AJ81" s="39">
        <v>7</v>
      </c>
      <c r="AK81" s="39">
        <v>0</v>
      </c>
      <c r="AL81" s="39">
        <v>0</v>
      </c>
    </row>
    <row r="82" spans="1:38" ht="20.100000000000001" customHeight="1" x14ac:dyDescent="0.2">
      <c r="D82" s="2" t="s">
        <v>132</v>
      </c>
      <c r="F82" s="37">
        <v>16</v>
      </c>
      <c r="G82" s="37">
        <v>124</v>
      </c>
      <c r="H82" s="37">
        <v>128</v>
      </c>
      <c r="I82" s="37">
        <v>12</v>
      </c>
      <c r="J82" s="37">
        <v>0</v>
      </c>
      <c r="K82" s="37">
        <v>0</v>
      </c>
      <c r="L82" s="37"/>
      <c r="M82" s="37"/>
      <c r="N82" s="37"/>
      <c r="O82" s="37">
        <v>2</v>
      </c>
      <c r="P82" s="37">
        <v>291</v>
      </c>
      <c r="Q82" s="37">
        <v>285</v>
      </c>
      <c r="R82" s="37">
        <v>8</v>
      </c>
      <c r="S82" s="37">
        <v>0</v>
      </c>
      <c r="T82" s="37">
        <v>0</v>
      </c>
      <c r="U82" s="37"/>
      <c r="V82" s="37"/>
      <c r="W82" s="37"/>
      <c r="X82" s="37">
        <v>56</v>
      </c>
      <c r="Y82" s="37">
        <v>322</v>
      </c>
      <c r="Z82" s="37">
        <v>318</v>
      </c>
      <c r="AA82" s="37">
        <v>60</v>
      </c>
      <c r="AB82" s="37">
        <v>0</v>
      </c>
      <c r="AC82" s="37">
        <v>0</v>
      </c>
      <c r="AD82" s="37"/>
      <c r="AE82" s="37"/>
      <c r="AF82" s="37"/>
      <c r="AG82" s="37">
        <v>1</v>
      </c>
      <c r="AH82" s="37">
        <v>154</v>
      </c>
      <c r="AI82" s="37">
        <v>150</v>
      </c>
      <c r="AJ82" s="37">
        <v>5</v>
      </c>
      <c r="AK82" s="37">
        <v>0</v>
      </c>
      <c r="AL82" s="37">
        <v>0</v>
      </c>
    </row>
    <row r="83" spans="1:38" ht="20.100000000000001" customHeight="1" x14ac:dyDescent="0.2">
      <c r="D83" s="38" t="s">
        <v>133</v>
      </c>
      <c r="F83" s="39">
        <v>18</v>
      </c>
      <c r="G83" s="39">
        <v>115</v>
      </c>
      <c r="H83" s="39">
        <v>120</v>
      </c>
      <c r="I83" s="39">
        <v>13</v>
      </c>
      <c r="J83" s="39">
        <v>0</v>
      </c>
      <c r="K83" s="39">
        <v>0</v>
      </c>
      <c r="L83" s="40"/>
      <c r="M83" s="40"/>
      <c r="N83" s="40"/>
      <c r="O83" s="39">
        <v>5</v>
      </c>
      <c r="P83" s="39">
        <v>288</v>
      </c>
      <c r="Q83" s="39">
        <v>283</v>
      </c>
      <c r="R83" s="39">
        <v>10</v>
      </c>
      <c r="S83" s="39">
        <v>0</v>
      </c>
      <c r="T83" s="39">
        <v>0</v>
      </c>
      <c r="U83" s="40"/>
      <c r="V83" s="40"/>
      <c r="W83" s="40"/>
      <c r="X83" s="39">
        <v>98</v>
      </c>
      <c r="Y83" s="39">
        <v>418</v>
      </c>
      <c r="Z83" s="39">
        <v>424</v>
      </c>
      <c r="AA83" s="39">
        <v>92</v>
      </c>
      <c r="AB83" s="39">
        <v>0</v>
      </c>
      <c r="AC83" s="39">
        <v>0</v>
      </c>
      <c r="AD83" s="40"/>
      <c r="AE83" s="40"/>
      <c r="AF83" s="40"/>
      <c r="AG83" s="39">
        <v>2</v>
      </c>
      <c r="AH83" s="39">
        <v>153</v>
      </c>
      <c r="AI83" s="39">
        <v>151</v>
      </c>
      <c r="AJ83" s="39">
        <v>4</v>
      </c>
      <c r="AK83" s="39">
        <v>0</v>
      </c>
      <c r="AL83" s="39">
        <v>0</v>
      </c>
    </row>
    <row r="84" spans="1:38" ht="20.100000000000001" customHeight="1" x14ac:dyDescent="0.2">
      <c r="D84" s="2" t="s">
        <v>134</v>
      </c>
      <c r="F84" s="37">
        <v>71</v>
      </c>
      <c r="G84" s="37">
        <v>186</v>
      </c>
      <c r="H84" s="37">
        <v>169</v>
      </c>
      <c r="I84" s="37">
        <v>88</v>
      </c>
      <c r="J84" s="37">
        <v>0</v>
      </c>
      <c r="K84" s="37">
        <v>0</v>
      </c>
      <c r="L84" s="37"/>
      <c r="M84" s="37"/>
      <c r="N84" s="37"/>
      <c r="O84" s="37">
        <v>7</v>
      </c>
      <c r="P84" s="37">
        <v>275</v>
      </c>
      <c r="Q84" s="37">
        <v>263</v>
      </c>
      <c r="R84" s="37">
        <v>19</v>
      </c>
      <c r="S84" s="37">
        <v>0</v>
      </c>
      <c r="T84" s="37">
        <v>0</v>
      </c>
      <c r="U84" s="37"/>
      <c r="V84" s="37"/>
      <c r="W84" s="37"/>
      <c r="X84" s="37">
        <v>126</v>
      </c>
      <c r="Y84" s="37">
        <v>390</v>
      </c>
      <c r="Z84" s="37">
        <v>398</v>
      </c>
      <c r="AA84" s="37">
        <v>118</v>
      </c>
      <c r="AB84" s="37">
        <v>0</v>
      </c>
      <c r="AC84" s="37">
        <v>0</v>
      </c>
      <c r="AD84" s="37"/>
      <c r="AE84" s="37"/>
      <c r="AF84" s="37"/>
      <c r="AG84" s="37">
        <v>4</v>
      </c>
      <c r="AH84" s="37">
        <v>169</v>
      </c>
      <c r="AI84" s="37">
        <v>166</v>
      </c>
      <c r="AJ84" s="37">
        <v>7</v>
      </c>
      <c r="AK84" s="37">
        <v>0</v>
      </c>
      <c r="AL84" s="37">
        <v>0</v>
      </c>
    </row>
    <row r="85" spans="1:38" ht="20.100000000000001" customHeight="1" x14ac:dyDescent="0.2">
      <c r="D85" s="38" t="s">
        <v>135</v>
      </c>
      <c r="F85" s="39">
        <v>59</v>
      </c>
      <c r="G85" s="39">
        <v>204</v>
      </c>
      <c r="H85" s="39">
        <v>211</v>
      </c>
      <c r="I85" s="39">
        <v>52</v>
      </c>
      <c r="J85" s="39">
        <v>0</v>
      </c>
      <c r="K85" s="39">
        <v>0</v>
      </c>
      <c r="L85" s="40"/>
      <c r="M85" s="40"/>
      <c r="N85" s="40"/>
      <c r="O85" s="39">
        <v>9</v>
      </c>
      <c r="P85" s="39">
        <v>263</v>
      </c>
      <c r="Q85" s="39">
        <v>264</v>
      </c>
      <c r="R85" s="39">
        <v>8</v>
      </c>
      <c r="S85" s="39">
        <v>0</v>
      </c>
      <c r="T85" s="39">
        <v>0</v>
      </c>
      <c r="U85" s="40"/>
      <c r="V85" s="40"/>
      <c r="W85" s="40"/>
      <c r="X85" s="39">
        <v>221</v>
      </c>
      <c r="Y85" s="39">
        <v>604</v>
      </c>
      <c r="Z85" s="39">
        <v>606</v>
      </c>
      <c r="AA85" s="39">
        <v>219</v>
      </c>
      <c r="AB85" s="39">
        <v>0</v>
      </c>
      <c r="AC85" s="39">
        <v>0</v>
      </c>
      <c r="AD85" s="40"/>
      <c r="AE85" s="40"/>
      <c r="AF85" s="40"/>
      <c r="AG85" s="39">
        <v>1</v>
      </c>
      <c r="AH85" s="39">
        <v>176</v>
      </c>
      <c r="AI85" s="39">
        <v>172</v>
      </c>
      <c r="AJ85" s="39">
        <v>5</v>
      </c>
      <c r="AK85" s="39">
        <v>0</v>
      </c>
      <c r="AL85" s="39">
        <v>0</v>
      </c>
    </row>
    <row r="86" spans="1:38" ht="20.100000000000001" customHeight="1" x14ac:dyDescent="0.2">
      <c r="D86" s="2" t="s">
        <v>136</v>
      </c>
      <c r="F86" s="37">
        <v>28</v>
      </c>
      <c r="G86" s="37">
        <v>194</v>
      </c>
      <c r="H86" s="37">
        <v>185</v>
      </c>
      <c r="I86" s="37">
        <v>37</v>
      </c>
      <c r="J86" s="37">
        <v>0</v>
      </c>
      <c r="K86" s="37">
        <v>0</v>
      </c>
      <c r="L86" s="37"/>
      <c r="M86" s="37"/>
      <c r="N86" s="37"/>
      <c r="O86" s="37">
        <v>4</v>
      </c>
      <c r="P86" s="37">
        <v>281</v>
      </c>
      <c r="Q86" s="37">
        <v>276</v>
      </c>
      <c r="R86" s="37">
        <v>9</v>
      </c>
      <c r="S86" s="37">
        <v>0</v>
      </c>
      <c r="T86" s="37">
        <v>0</v>
      </c>
      <c r="U86" s="37"/>
      <c r="V86" s="37"/>
      <c r="W86" s="37"/>
      <c r="X86" s="37">
        <v>91</v>
      </c>
      <c r="Y86" s="37">
        <v>518</v>
      </c>
      <c r="Z86" s="37">
        <v>496</v>
      </c>
      <c r="AA86" s="37">
        <v>113</v>
      </c>
      <c r="AB86" s="37">
        <v>0</v>
      </c>
      <c r="AC86" s="37">
        <v>0</v>
      </c>
      <c r="AD86" s="37"/>
      <c r="AE86" s="37"/>
      <c r="AF86" s="37"/>
      <c r="AG86" s="37">
        <v>5</v>
      </c>
      <c r="AH86" s="37">
        <v>160</v>
      </c>
      <c r="AI86" s="37">
        <v>161</v>
      </c>
      <c r="AJ86" s="37">
        <v>4</v>
      </c>
      <c r="AK86" s="37">
        <v>0</v>
      </c>
      <c r="AL86" s="37">
        <v>0</v>
      </c>
    </row>
    <row r="87" spans="1:38" ht="20.100000000000001" customHeight="1" x14ac:dyDescent="0.2">
      <c r="D87" s="38" t="s">
        <v>137</v>
      </c>
      <c r="F87" s="39">
        <v>7</v>
      </c>
      <c r="G87" s="39">
        <v>150</v>
      </c>
      <c r="H87" s="39">
        <v>145</v>
      </c>
      <c r="I87" s="39">
        <v>12</v>
      </c>
      <c r="J87" s="39">
        <v>0</v>
      </c>
      <c r="K87" s="39">
        <v>0</v>
      </c>
      <c r="L87" s="40"/>
      <c r="M87" s="40"/>
      <c r="N87" s="40"/>
      <c r="O87" s="39">
        <v>5</v>
      </c>
      <c r="P87" s="39">
        <v>273</v>
      </c>
      <c r="Q87" s="39">
        <v>267</v>
      </c>
      <c r="R87" s="39">
        <v>11</v>
      </c>
      <c r="S87" s="39">
        <v>0</v>
      </c>
      <c r="T87" s="39">
        <v>0</v>
      </c>
      <c r="U87" s="40"/>
      <c r="V87" s="40"/>
      <c r="W87" s="40"/>
      <c r="X87" s="39">
        <v>111</v>
      </c>
      <c r="Y87" s="39">
        <v>719</v>
      </c>
      <c r="Z87" s="39">
        <v>742</v>
      </c>
      <c r="AA87" s="39">
        <v>88</v>
      </c>
      <c r="AB87" s="39">
        <v>0</v>
      </c>
      <c r="AC87" s="39">
        <v>0</v>
      </c>
      <c r="AD87" s="40"/>
      <c r="AE87" s="40"/>
      <c r="AF87" s="40"/>
      <c r="AG87" s="39">
        <v>3</v>
      </c>
      <c r="AH87" s="39">
        <v>166</v>
      </c>
      <c r="AI87" s="39">
        <v>166</v>
      </c>
      <c r="AJ87" s="39">
        <v>3</v>
      </c>
      <c r="AK87" s="39">
        <v>0</v>
      </c>
      <c r="AL87" s="39">
        <v>0</v>
      </c>
    </row>
    <row r="88" spans="1:38" ht="20.100000000000001" customHeight="1" x14ac:dyDescent="0.2">
      <c r="D88" s="2" t="s">
        <v>138</v>
      </c>
      <c r="F88" s="37">
        <v>100</v>
      </c>
      <c r="G88" s="37">
        <v>93</v>
      </c>
      <c r="H88" s="37">
        <v>95</v>
      </c>
      <c r="I88" s="37">
        <v>98</v>
      </c>
      <c r="J88" s="37">
        <v>0</v>
      </c>
      <c r="K88" s="37">
        <v>0</v>
      </c>
      <c r="L88" s="37"/>
      <c r="M88" s="37"/>
      <c r="N88" s="37"/>
      <c r="O88" s="37">
        <v>35</v>
      </c>
      <c r="P88" s="37">
        <v>275</v>
      </c>
      <c r="Q88" s="37">
        <v>302</v>
      </c>
      <c r="R88" s="37">
        <v>8</v>
      </c>
      <c r="S88" s="37">
        <v>0</v>
      </c>
      <c r="T88" s="37">
        <v>0</v>
      </c>
      <c r="U88" s="37"/>
      <c r="V88" s="37"/>
      <c r="W88" s="37"/>
      <c r="X88" s="37">
        <v>265</v>
      </c>
      <c r="Y88" s="37">
        <v>538</v>
      </c>
      <c r="Z88" s="37">
        <v>545</v>
      </c>
      <c r="AA88" s="37">
        <v>258</v>
      </c>
      <c r="AB88" s="37">
        <v>0</v>
      </c>
      <c r="AC88" s="37">
        <v>0</v>
      </c>
      <c r="AD88" s="37"/>
      <c r="AE88" s="37"/>
      <c r="AF88" s="37"/>
      <c r="AG88" s="37">
        <v>38</v>
      </c>
      <c r="AH88" s="37">
        <v>163</v>
      </c>
      <c r="AI88" s="37">
        <v>189</v>
      </c>
      <c r="AJ88" s="37">
        <v>12</v>
      </c>
      <c r="AK88" s="37">
        <v>0</v>
      </c>
      <c r="AL88" s="37">
        <v>0</v>
      </c>
    </row>
    <row r="89" spans="1:38" ht="20.100000000000001" customHeight="1" x14ac:dyDescent="0.2">
      <c r="D89" s="38" t="s">
        <v>139</v>
      </c>
      <c r="F89" s="39">
        <v>18</v>
      </c>
      <c r="G89" s="39">
        <v>138</v>
      </c>
      <c r="H89" s="39">
        <v>144</v>
      </c>
      <c r="I89" s="39">
        <v>12</v>
      </c>
      <c r="J89" s="39">
        <v>0</v>
      </c>
      <c r="K89" s="39">
        <v>0</v>
      </c>
      <c r="L89" s="40"/>
      <c r="M89" s="40"/>
      <c r="N89" s="40"/>
      <c r="O89" s="39">
        <v>4</v>
      </c>
      <c r="P89" s="39">
        <v>260</v>
      </c>
      <c r="Q89" s="39">
        <v>253</v>
      </c>
      <c r="R89" s="39">
        <v>11</v>
      </c>
      <c r="S89" s="39">
        <v>0</v>
      </c>
      <c r="T89" s="39">
        <v>0</v>
      </c>
      <c r="U89" s="40"/>
      <c r="V89" s="40"/>
      <c r="W89" s="40"/>
      <c r="X89" s="39">
        <v>72</v>
      </c>
      <c r="Y89" s="39">
        <v>388</v>
      </c>
      <c r="Z89" s="39">
        <v>416</v>
      </c>
      <c r="AA89" s="39">
        <v>44</v>
      </c>
      <c r="AB89" s="39">
        <v>0</v>
      </c>
      <c r="AC89" s="39">
        <v>0</v>
      </c>
      <c r="AD89" s="40"/>
      <c r="AE89" s="40"/>
      <c r="AF89" s="40"/>
      <c r="AG89" s="39">
        <v>7</v>
      </c>
      <c r="AH89" s="39">
        <v>183</v>
      </c>
      <c r="AI89" s="39">
        <v>187</v>
      </c>
      <c r="AJ89" s="39">
        <v>3</v>
      </c>
      <c r="AK89" s="39">
        <v>0</v>
      </c>
      <c r="AL89" s="39">
        <v>0</v>
      </c>
    </row>
    <row r="90" spans="1:38" ht="20.100000000000001" customHeight="1" x14ac:dyDescent="0.2">
      <c r="D90" s="2" t="s">
        <v>140</v>
      </c>
      <c r="F90" s="37">
        <v>12</v>
      </c>
      <c r="G90" s="37">
        <v>146</v>
      </c>
      <c r="H90" s="37">
        <v>148</v>
      </c>
      <c r="I90" s="37">
        <v>10</v>
      </c>
      <c r="J90" s="37">
        <v>0</v>
      </c>
      <c r="K90" s="37">
        <v>0</v>
      </c>
      <c r="L90" s="37"/>
      <c r="M90" s="37"/>
      <c r="N90" s="37"/>
      <c r="O90" s="37">
        <v>5</v>
      </c>
      <c r="P90" s="37">
        <v>286</v>
      </c>
      <c r="Q90" s="37">
        <v>282</v>
      </c>
      <c r="R90" s="37">
        <v>9</v>
      </c>
      <c r="S90" s="37">
        <v>0</v>
      </c>
      <c r="T90" s="37">
        <v>0</v>
      </c>
      <c r="U90" s="37"/>
      <c r="V90" s="37"/>
      <c r="W90" s="37"/>
      <c r="X90" s="37">
        <v>76</v>
      </c>
      <c r="Y90" s="37">
        <v>415</v>
      </c>
      <c r="Z90" s="37">
        <v>435</v>
      </c>
      <c r="AA90" s="37">
        <v>56</v>
      </c>
      <c r="AB90" s="37">
        <v>0</v>
      </c>
      <c r="AC90" s="37">
        <v>0</v>
      </c>
      <c r="AD90" s="37"/>
      <c r="AE90" s="37"/>
      <c r="AF90" s="37"/>
      <c r="AG90" s="37">
        <v>9</v>
      </c>
      <c r="AH90" s="37">
        <v>151</v>
      </c>
      <c r="AI90" s="37">
        <v>155</v>
      </c>
      <c r="AJ90" s="37">
        <v>5</v>
      </c>
      <c r="AK90" s="37">
        <v>0</v>
      </c>
      <c r="AL90" s="37">
        <v>0</v>
      </c>
    </row>
    <row r="91" spans="1:38" ht="20.100000000000001" customHeight="1" x14ac:dyDescent="0.2">
      <c r="D91" s="38" t="s">
        <v>141</v>
      </c>
      <c r="F91" s="39">
        <v>199</v>
      </c>
      <c r="G91" s="39">
        <v>125</v>
      </c>
      <c r="H91" s="39">
        <v>131</v>
      </c>
      <c r="I91" s="39">
        <v>193</v>
      </c>
      <c r="J91" s="39">
        <v>0</v>
      </c>
      <c r="K91" s="39">
        <v>0</v>
      </c>
      <c r="L91" s="40"/>
      <c r="M91" s="40"/>
      <c r="N91" s="40"/>
      <c r="O91" s="39">
        <v>4</v>
      </c>
      <c r="P91" s="39">
        <v>271</v>
      </c>
      <c r="Q91" s="39">
        <v>266</v>
      </c>
      <c r="R91" s="39">
        <v>9</v>
      </c>
      <c r="S91" s="39">
        <v>0</v>
      </c>
      <c r="T91" s="39">
        <v>0</v>
      </c>
      <c r="U91" s="40"/>
      <c r="V91" s="40"/>
      <c r="W91" s="40"/>
      <c r="X91" s="39">
        <v>245</v>
      </c>
      <c r="Y91" s="39">
        <v>437</v>
      </c>
      <c r="Z91" s="39">
        <v>515</v>
      </c>
      <c r="AA91" s="39">
        <v>167</v>
      </c>
      <c r="AB91" s="39">
        <v>0</v>
      </c>
      <c r="AC91" s="39">
        <v>0</v>
      </c>
      <c r="AD91" s="40"/>
      <c r="AE91" s="40"/>
      <c r="AF91" s="40"/>
      <c r="AG91" s="39">
        <v>1</v>
      </c>
      <c r="AH91" s="39">
        <v>167</v>
      </c>
      <c r="AI91" s="39">
        <v>161</v>
      </c>
      <c r="AJ91" s="39">
        <v>7</v>
      </c>
      <c r="AK91" s="39">
        <v>0</v>
      </c>
      <c r="AL91" s="39">
        <v>0</v>
      </c>
    </row>
    <row r="92" spans="1:38" ht="20.100000000000001" customHeight="1" x14ac:dyDescent="0.2">
      <c r="D92" s="2" t="s">
        <v>142</v>
      </c>
      <c r="F92" s="37">
        <v>22</v>
      </c>
      <c r="G92" s="37">
        <v>108</v>
      </c>
      <c r="H92" s="37">
        <v>112</v>
      </c>
      <c r="I92" s="37">
        <v>18</v>
      </c>
      <c r="J92" s="37">
        <v>0</v>
      </c>
      <c r="K92" s="37">
        <v>0</v>
      </c>
      <c r="L92" s="37"/>
      <c r="M92" s="37"/>
      <c r="N92" s="37"/>
      <c r="O92" s="37">
        <v>2</v>
      </c>
      <c r="P92" s="37">
        <v>278</v>
      </c>
      <c r="Q92" s="37">
        <v>273</v>
      </c>
      <c r="R92" s="37">
        <v>7</v>
      </c>
      <c r="S92" s="37">
        <v>0</v>
      </c>
      <c r="T92" s="37">
        <v>0</v>
      </c>
      <c r="U92" s="37"/>
      <c r="V92" s="37"/>
      <c r="W92" s="37"/>
      <c r="X92" s="37">
        <v>124</v>
      </c>
      <c r="Y92" s="37">
        <v>327</v>
      </c>
      <c r="Z92" s="37">
        <v>351</v>
      </c>
      <c r="AA92" s="37">
        <v>100</v>
      </c>
      <c r="AB92" s="37">
        <v>0</v>
      </c>
      <c r="AC92" s="37">
        <v>0</v>
      </c>
      <c r="AD92" s="37"/>
      <c r="AE92" s="37"/>
      <c r="AF92" s="37"/>
      <c r="AG92" s="37">
        <v>12</v>
      </c>
      <c r="AH92" s="37">
        <v>160</v>
      </c>
      <c r="AI92" s="37">
        <v>160</v>
      </c>
      <c r="AJ92" s="37">
        <v>12</v>
      </c>
      <c r="AK92" s="37">
        <v>0</v>
      </c>
      <c r="AL92" s="37">
        <v>0</v>
      </c>
    </row>
    <row r="93" spans="1:38" ht="20.100000000000001" customHeight="1" x14ac:dyDescent="0.2">
      <c r="D93" s="38" t="s">
        <v>143</v>
      </c>
      <c r="F93" s="39">
        <v>0</v>
      </c>
      <c r="G93" s="39">
        <v>127</v>
      </c>
      <c r="H93" s="39">
        <v>112</v>
      </c>
      <c r="I93" s="39">
        <v>15</v>
      </c>
      <c r="J93" s="39">
        <v>0</v>
      </c>
      <c r="K93" s="39">
        <v>0</v>
      </c>
      <c r="L93" s="40"/>
      <c r="M93" s="40"/>
      <c r="N93" s="40"/>
      <c r="O93" s="39">
        <v>0</v>
      </c>
      <c r="P93" s="39">
        <v>292</v>
      </c>
      <c r="Q93" s="39">
        <v>287</v>
      </c>
      <c r="R93" s="39">
        <v>5</v>
      </c>
      <c r="S93" s="39">
        <v>0</v>
      </c>
      <c r="T93" s="39">
        <v>0</v>
      </c>
      <c r="U93" s="40"/>
      <c r="V93" s="40"/>
      <c r="W93" s="40"/>
      <c r="X93" s="39">
        <v>0</v>
      </c>
      <c r="Y93" s="39">
        <v>486</v>
      </c>
      <c r="Z93" s="39">
        <v>401</v>
      </c>
      <c r="AA93" s="39">
        <v>85</v>
      </c>
      <c r="AB93" s="39">
        <v>0</v>
      </c>
      <c r="AC93" s="39">
        <v>0</v>
      </c>
      <c r="AD93" s="40"/>
      <c r="AE93" s="40"/>
      <c r="AF93" s="40"/>
      <c r="AG93" s="39">
        <v>0</v>
      </c>
      <c r="AH93" s="39">
        <v>144</v>
      </c>
      <c r="AI93" s="39">
        <v>141</v>
      </c>
      <c r="AJ93" s="39">
        <v>3</v>
      </c>
      <c r="AK93" s="39">
        <v>0</v>
      </c>
      <c r="AL93" s="39">
        <v>0</v>
      </c>
    </row>
    <row r="94" spans="1:38"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row>
    <row r="95" spans="1:38" s="1" customFormat="1" ht="20.100000000000001" customHeight="1" x14ac:dyDescent="0.2">
      <c r="A95" s="3"/>
      <c r="B95" s="6"/>
      <c r="C95" s="42" t="s">
        <v>144</v>
      </c>
      <c r="D95" s="42"/>
      <c r="E95" s="5"/>
      <c r="F95" s="44">
        <v>603</v>
      </c>
      <c r="G95" s="44">
        <v>1971</v>
      </c>
      <c r="H95" s="44">
        <v>1946</v>
      </c>
      <c r="I95" s="44">
        <v>628</v>
      </c>
      <c r="J95" s="44">
        <v>0</v>
      </c>
      <c r="K95" s="44">
        <v>0</v>
      </c>
      <c r="L95" s="45"/>
      <c r="M95" s="45"/>
      <c r="N95" s="45"/>
      <c r="O95" s="44">
        <v>92</v>
      </c>
      <c r="P95" s="44">
        <v>3876</v>
      </c>
      <c r="Q95" s="44">
        <v>3839</v>
      </c>
      <c r="R95" s="44">
        <v>129</v>
      </c>
      <c r="S95" s="44">
        <v>0</v>
      </c>
      <c r="T95" s="44">
        <v>0</v>
      </c>
      <c r="U95" s="45"/>
      <c r="V95" s="45"/>
      <c r="W95" s="45"/>
      <c r="X95" s="44">
        <v>1660</v>
      </c>
      <c r="Y95" s="44">
        <v>6400</v>
      </c>
      <c r="Z95" s="44">
        <v>6479</v>
      </c>
      <c r="AA95" s="44">
        <v>1581</v>
      </c>
      <c r="AB95" s="44">
        <v>0</v>
      </c>
      <c r="AC95" s="44">
        <v>0</v>
      </c>
      <c r="AD95" s="45"/>
      <c r="AE95" s="45"/>
      <c r="AF95" s="45"/>
      <c r="AG95" s="44">
        <v>94</v>
      </c>
      <c r="AH95" s="44">
        <v>2286</v>
      </c>
      <c r="AI95" s="44">
        <v>2297</v>
      </c>
      <c r="AJ95" s="44">
        <v>83</v>
      </c>
      <c r="AK95" s="44">
        <v>0</v>
      </c>
      <c r="AL95" s="44">
        <v>0</v>
      </c>
    </row>
    <row r="96" spans="1:38"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row>
    <row r="97" spans="1:38"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row>
    <row r="98" spans="1:38" ht="20.100000000000001" customHeight="1" x14ac:dyDescent="0.2">
      <c r="D98" s="2" t="s">
        <v>146</v>
      </c>
      <c r="F98" s="37">
        <v>14</v>
      </c>
      <c r="G98" s="37">
        <v>92</v>
      </c>
      <c r="H98" s="37">
        <v>96</v>
      </c>
      <c r="I98" s="37">
        <v>10</v>
      </c>
      <c r="J98" s="37">
        <v>0</v>
      </c>
      <c r="K98" s="37">
        <v>0</v>
      </c>
      <c r="L98" s="37"/>
      <c r="M98" s="37"/>
      <c r="N98" s="37"/>
      <c r="O98" s="37">
        <v>4</v>
      </c>
      <c r="P98" s="37">
        <v>129</v>
      </c>
      <c r="Q98" s="37">
        <v>131</v>
      </c>
      <c r="R98" s="37">
        <v>2</v>
      </c>
      <c r="S98" s="37">
        <v>0</v>
      </c>
      <c r="T98" s="37">
        <v>0</v>
      </c>
      <c r="U98" s="37"/>
      <c r="V98" s="37"/>
      <c r="W98" s="37"/>
      <c r="X98" s="37">
        <v>0</v>
      </c>
      <c r="Y98" s="37">
        <v>0</v>
      </c>
      <c r="Z98" s="37">
        <v>0</v>
      </c>
      <c r="AA98" s="37">
        <v>0</v>
      </c>
      <c r="AB98" s="37">
        <v>0</v>
      </c>
      <c r="AC98" s="37">
        <v>0</v>
      </c>
      <c r="AD98" s="37"/>
      <c r="AE98" s="37"/>
      <c r="AF98" s="37"/>
      <c r="AG98" s="37">
        <v>0</v>
      </c>
      <c r="AH98" s="37">
        <v>0</v>
      </c>
      <c r="AI98" s="37">
        <v>0</v>
      </c>
      <c r="AJ98" s="37">
        <v>0</v>
      </c>
      <c r="AK98" s="37">
        <v>0</v>
      </c>
      <c r="AL98" s="37">
        <v>0</v>
      </c>
    </row>
    <row r="99" spans="1:38" ht="20.100000000000001" customHeight="1" x14ac:dyDescent="0.2">
      <c r="D99" s="38" t="s">
        <v>147</v>
      </c>
      <c r="F99" s="39">
        <v>11</v>
      </c>
      <c r="G99" s="39">
        <v>150</v>
      </c>
      <c r="H99" s="39">
        <v>144</v>
      </c>
      <c r="I99" s="39">
        <v>17</v>
      </c>
      <c r="J99" s="39">
        <v>0</v>
      </c>
      <c r="K99" s="39">
        <v>0</v>
      </c>
      <c r="L99" s="40"/>
      <c r="M99" s="40"/>
      <c r="N99" s="40"/>
      <c r="O99" s="39">
        <v>4</v>
      </c>
      <c r="P99" s="39">
        <v>133</v>
      </c>
      <c r="Q99" s="39">
        <v>132</v>
      </c>
      <c r="R99" s="39">
        <v>5</v>
      </c>
      <c r="S99" s="39">
        <v>0</v>
      </c>
      <c r="T99" s="39">
        <v>0</v>
      </c>
      <c r="U99" s="40"/>
      <c r="V99" s="40"/>
      <c r="W99" s="40"/>
      <c r="X99" s="39">
        <v>0</v>
      </c>
      <c r="Y99" s="39">
        <v>0</v>
      </c>
      <c r="Z99" s="39">
        <v>0</v>
      </c>
      <c r="AA99" s="39">
        <v>0</v>
      </c>
      <c r="AB99" s="39">
        <v>0</v>
      </c>
      <c r="AC99" s="39">
        <v>0</v>
      </c>
      <c r="AD99" s="40"/>
      <c r="AE99" s="40"/>
      <c r="AF99" s="40"/>
      <c r="AG99" s="39">
        <v>0</v>
      </c>
      <c r="AH99" s="39">
        <v>0</v>
      </c>
      <c r="AI99" s="39">
        <v>0</v>
      </c>
      <c r="AJ99" s="39">
        <v>0</v>
      </c>
      <c r="AK99" s="39">
        <v>0</v>
      </c>
      <c r="AL99" s="39">
        <v>0</v>
      </c>
    </row>
    <row r="100" spans="1:38" ht="20.100000000000001" customHeight="1" x14ac:dyDescent="0.2">
      <c r="D100" s="2" t="s">
        <v>148</v>
      </c>
      <c r="F100" s="37">
        <v>15</v>
      </c>
      <c r="G100" s="37">
        <v>103</v>
      </c>
      <c r="H100" s="37">
        <v>112</v>
      </c>
      <c r="I100" s="37">
        <v>6</v>
      </c>
      <c r="J100" s="37">
        <v>0</v>
      </c>
      <c r="K100" s="37">
        <v>0</v>
      </c>
      <c r="L100" s="37"/>
      <c r="M100" s="37"/>
      <c r="N100" s="37"/>
      <c r="O100" s="37">
        <v>3</v>
      </c>
      <c r="P100" s="37">
        <v>130</v>
      </c>
      <c r="Q100" s="37">
        <v>131</v>
      </c>
      <c r="R100" s="37">
        <v>2</v>
      </c>
      <c r="S100" s="37">
        <v>0</v>
      </c>
      <c r="T100" s="37">
        <v>0</v>
      </c>
      <c r="U100" s="37"/>
      <c r="V100" s="37"/>
      <c r="W100" s="37"/>
      <c r="X100" s="37">
        <v>0</v>
      </c>
      <c r="Y100" s="37">
        <v>0</v>
      </c>
      <c r="Z100" s="37">
        <v>0</v>
      </c>
      <c r="AA100" s="37">
        <v>0</v>
      </c>
      <c r="AB100" s="37">
        <v>0</v>
      </c>
      <c r="AC100" s="37">
        <v>0</v>
      </c>
      <c r="AD100" s="37"/>
      <c r="AE100" s="37"/>
      <c r="AF100" s="37"/>
      <c r="AG100" s="37">
        <v>0</v>
      </c>
      <c r="AH100" s="37">
        <v>0</v>
      </c>
      <c r="AI100" s="37">
        <v>0</v>
      </c>
      <c r="AJ100" s="37">
        <v>0</v>
      </c>
      <c r="AK100" s="37">
        <v>0</v>
      </c>
      <c r="AL100" s="37">
        <v>0</v>
      </c>
    </row>
    <row r="101" spans="1:38" ht="20.100000000000001" customHeight="1" x14ac:dyDescent="0.2">
      <c r="D101" s="38" t="s">
        <v>149</v>
      </c>
      <c r="F101" s="39">
        <v>31</v>
      </c>
      <c r="G101" s="39">
        <v>163</v>
      </c>
      <c r="H101" s="39">
        <v>191</v>
      </c>
      <c r="I101" s="39">
        <v>3</v>
      </c>
      <c r="J101" s="39">
        <v>0</v>
      </c>
      <c r="K101" s="39">
        <v>0</v>
      </c>
      <c r="L101" s="40"/>
      <c r="M101" s="40"/>
      <c r="N101" s="40"/>
      <c r="O101" s="39">
        <v>2</v>
      </c>
      <c r="P101" s="39">
        <v>132</v>
      </c>
      <c r="Q101" s="39">
        <v>132</v>
      </c>
      <c r="R101" s="39">
        <v>2</v>
      </c>
      <c r="S101" s="39">
        <v>0</v>
      </c>
      <c r="T101" s="39">
        <v>0</v>
      </c>
      <c r="U101" s="40"/>
      <c r="V101" s="40"/>
      <c r="W101" s="40"/>
      <c r="X101" s="39">
        <v>0</v>
      </c>
      <c r="Y101" s="39">
        <v>0</v>
      </c>
      <c r="Z101" s="39">
        <v>0</v>
      </c>
      <c r="AA101" s="39">
        <v>0</v>
      </c>
      <c r="AB101" s="39">
        <v>0</v>
      </c>
      <c r="AC101" s="39">
        <v>0</v>
      </c>
      <c r="AD101" s="40"/>
      <c r="AE101" s="40"/>
      <c r="AF101" s="40"/>
      <c r="AG101" s="39">
        <v>0</v>
      </c>
      <c r="AH101" s="39">
        <v>0</v>
      </c>
      <c r="AI101" s="39">
        <v>0</v>
      </c>
      <c r="AJ101" s="39">
        <v>0</v>
      </c>
      <c r="AK101" s="39">
        <v>0</v>
      </c>
      <c r="AL101" s="39">
        <v>0</v>
      </c>
    </row>
    <row r="102" spans="1:38" ht="20.100000000000001" customHeight="1" x14ac:dyDescent="0.2">
      <c r="D102" s="2" t="s">
        <v>150</v>
      </c>
      <c r="F102" s="37">
        <v>21</v>
      </c>
      <c r="G102" s="37">
        <v>200</v>
      </c>
      <c r="H102" s="37">
        <v>206</v>
      </c>
      <c r="I102" s="37">
        <v>15</v>
      </c>
      <c r="J102" s="37">
        <v>0</v>
      </c>
      <c r="K102" s="37">
        <v>0</v>
      </c>
      <c r="L102" s="37"/>
      <c r="M102" s="37"/>
      <c r="N102" s="37"/>
      <c r="O102" s="37">
        <v>3</v>
      </c>
      <c r="P102" s="37">
        <v>130</v>
      </c>
      <c r="Q102" s="37">
        <v>131</v>
      </c>
      <c r="R102" s="37">
        <v>2</v>
      </c>
      <c r="S102" s="37">
        <v>0</v>
      </c>
      <c r="T102" s="37">
        <v>0</v>
      </c>
      <c r="U102" s="37"/>
      <c r="V102" s="37"/>
      <c r="W102" s="37"/>
      <c r="X102" s="37">
        <v>0</v>
      </c>
      <c r="Y102" s="37">
        <v>0</v>
      </c>
      <c r="Z102" s="37">
        <v>0</v>
      </c>
      <c r="AA102" s="37">
        <v>0</v>
      </c>
      <c r="AB102" s="37">
        <v>0</v>
      </c>
      <c r="AC102" s="37">
        <v>0</v>
      </c>
      <c r="AD102" s="37"/>
      <c r="AE102" s="37"/>
      <c r="AF102" s="37"/>
      <c r="AG102" s="37">
        <v>0</v>
      </c>
      <c r="AH102" s="37">
        <v>0</v>
      </c>
      <c r="AI102" s="37">
        <v>0</v>
      </c>
      <c r="AJ102" s="37">
        <v>0</v>
      </c>
      <c r="AK102" s="37">
        <v>0</v>
      </c>
      <c r="AL102" s="37">
        <v>0</v>
      </c>
    </row>
    <row r="103" spans="1:38" ht="20.100000000000001" customHeight="1" x14ac:dyDescent="0.2">
      <c r="D103" s="38" t="s">
        <v>151</v>
      </c>
      <c r="F103" s="39">
        <v>12</v>
      </c>
      <c r="G103" s="39">
        <v>64</v>
      </c>
      <c r="H103" s="39">
        <v>74</v>
      </c>
      <c r="I103" s="39">
        <v>2</v>
      </c>
      <c r="J103" s="39">
        <v>0</v>
      </c>
      <c r="K103" s="39">
        <v>0</v>
      </c>
      <c r="L103" s="40"/>
      <c r="M103" s="40"/>
      <c r="N103" s="40"/>
      <c r="O103" s="39">
        <v>3</v>
      </c>
      <c r="P103" s="39">
        <v>131</v>
      </c>
      <c r="Q103" s="39">
        <v>131</v>
      </c>
      <c r="R103" s="39">
        <v>3</v>
      </c>
      <c r="S103" s="39">
        <v>0</v>
      </c>
      <c r="T103" s="39">
        <v>0</v>
      </c>
      <c r="U103" s="40"/>
      <c r="V103" s="40"/>
      <c r="W103" s="40"/>
      <c r="X103" s="39">
        <v>0</v>
      </c>
      <c r="Y103" s="39">
        <v>0</v>
      </c>
      <c r="Z103" s="39">
        <v>0</v>
      </c>
      <c r="AA103" s="39">
        <v>0</v>
      </c>
      <c r="AB103" s="39">
        <v>0</v>
      </c>
      <c r="AC103" s="39">
        <v>0</v>
      </c>
      <c r="AD103" s="40"/>
      <c r="AE103" s="40"/>
      <c r="AF103" s="40"/>
      <c r="AG103" s="39">
        <v>0</v>
      </c>
      <c r="AH103" s="39">
        <v>0</v>
      </c>
      <c r="AI103" s="39">
        <v>0</v>
      </c>
      <c r="AJ103" s="39">
        <v>0</v>
      </c>
      <c r="AK103" s="39">
        <v>0</v>
      </c>
      <c r="AL103" s="39">
        <v>0</v>
      </c>
    </row>
    <row r="104" spans="1:38" ht="20.100000000000001" customHeight="1" x14ac:dyDescent="0.2">
      <c r="D104" s="41" t="s">
        <v>152</v>
      </c>
      <c r="F104" s="40">
        <v>0</v>
      </c>
      <c r="G104" s="40">
        <v>83</v>
      </c>
      <c r="H104" s="40">
        <v>69</v>
      </c>
      <c r="I104" s="40">
        <v>14</v>
      </c>
      <c r="J104" s="40">
        <v>0</v>
      </c>
      <c r="K104" s="40">
        <v>0</v>
      </c>
      <c r="L104" s="40"/>
      <c r="M104" s="40"/>
      <c r="N104" s="40"/>
      <c r="O104" s="40">
        <v>0</v>
      </c>
      <c r="P104" s="40">
        <v>102</v>
      </c>
      <c r="Q104" s="40">
        <v>100</v>
      </c>
      <c r="R104" s="40">
        <v>2</v>
      </c>
      <c r="S104" s="40">
        <v>0</v>
      </c>
      <c r="T104" s="40">
        <v>0</v>
      </c>
      <c r="U104" s="40"/>
      <c r="V104" s="40"/>
      <c r="W104" s="40"/>
      <c r="X104" s="40">
        <v>0</v>
      </c>
      <c r="Y104" s="40">
        <v>0</v>
      </c>
      <c r="Z104" s="40">
        <v>0</v>
      </c>
      <c r="AA104" s="40">
        <v>0</v>
      </c>
      <c r="AB104" s="40">
        <v>0</v>
      </c>
      <c r="AC104" s="40">
        <v>0</v>
      </c>
      <c r="AD104" s="40"/>
      <c r="AE104" s="40"/>
      <c r="AF104" s="40"/>
      <c r="AG104" s="40">
        <v>0</v>
      </c>
      <c r="AH104" s="40">
        <v>0</v>
      </c>
      <c r="AI104" s="40">
        <v>0</v>
      </c>
      <c r="AJ104" s="40">
        <v>0</v>
      </c>
      <c r="AK104" s="40">
        <v>0</v>
      </c>
      <c r="AL104" s="40">
        <v>0</v>
      </c>
    </row>
    <row r="105" spans="1:38" ht="20.100000000000001" customHeight="1" x14ac:dyDescent="0.2">
      <c r="D105" s="38" t="s">
        <v>153</v>
      </c>
      <c r="F105" s="39">
        <v>0</v>
      </c>
      <c r="G105" s="39">
        <v>89</v>
      </c>
      <c r="H105" s="39">
        <v>78</v>
      </c>
      <c r="I105" s="39">
        <v>11</v>
      </c>
      <c r="J105" s="39">
        <v>0</v>
      </c>
      <c r="K105" s="39">
        <v>0</v>
      </c>
      <c r="L105" s="40"/>
      <c r="M105" s="40"/>
      <c r="N105" s="40"/>
      <c r="O105" s="39">
        <v>0</v>
      </c>
      <c r="P105" s="39">
        <v>105</v>
      </c>
      <c r="Q105" s="39">
        <v>101</v>
      </c>
      <c r="R105" s="39">
        <v>4</v>
      </c>
      <c r="S105" s="39">
        <v>0</v>
      </c>
      <c r="T105" s="39">
        <v>0</v>
      </c>
      <c r="U105" s="40"/>
      <c r="V105" s="40"/>
      <c r="W105" s="40"/>
      <c r="X105" s="39">
        <v>0</v>
      </c>
      <c r="Y105" s="39">
        <v>0</v>
      </c>
      <c r="Z105" s="39">
        <v>0</v>
      </c>
      <c r="AA105" s="39">
        <v>0</v>
      </c>
      <c r="AB105" s="39">
        <v>0</v>
      </c>
      <c r="AC105" s="39">
        <v>0</v>
      </c>
      <c r="AD105" s="40"/>
      <c r="AE105" s="40"/>
      <c r="AF105" s="40"/>
      <c r="AG105" s="39">
        <v>0</v>
      </c>
      <c r="AH105" s="39">
        <v>0</v>
      </c>
      <c r="AI105" s="39">
        <v>0</v>
      </c>
      <c r="AJ105" s="39">
        <v>0</v>
      </c>
      <c r="AK105" s="39">
        <v>0</v>
      </c>
      <c r="AL105" s="39">
        <v>0</v>
      </c>
    </row>
    <row r="106" spans="1:38" ht="20.100000000000001" customHeight="1" x14ac:dyDescent="0.2">
      <c r="D106" s="41" t="s">
        <v>154</v>
      </c>
      <c r="F106" s="40">
        <v>0</v>
      </c>
      <c r="G106" s="40">
        <v>48</v>
      </c>
      <c r="H106" s="40">
        <v>42</v>
      </c>
      <c r="I106" s="40">
        <v>6</v>
      </c>
      <c r="J106" s="40">
        <v>0</v>
      </c>
      <c r="K106" s="40">
        <v>0</v>
      </c>
      <c r="L106" s="40"/>
      <c r="M106" s="40"/>
      <c r="N106" s="40"/>
      <c r="O106" s="40">
        <v>0</v>
      </c>
      <c r="P106" s="40">
        <v>105</v>
      </c>
      <c r="Q106" s="40">
        <v>102</v>
      </c>
      <c r="R106" s="40">
        <v>3</v>
      </c>
      <c r="S106" s="40">
        <v>0</v>
      </c>
      <c r="T106" s="40">
        <v>0</v>
      </c>
      <c r="U106" s="40"/>
      <c r="V106" s="40"/>
      <c r="W106" s="40"/>
      <c r="X106" s="40">
        <v>0</v>
      </c>
      <c r="Y106" s="40">
        <v>0</v>
      </c>
      <c r="Z106" s="40">
        <v>0</v>
      </c>
      <c r="AA106" s="40">
        <v>0</v>
      </c>
      <c r="AB106" s="40">
        <v>0</v>
      </c>
      <c r="AC106" s="40">
        <v>0</v>
      </c>
      <c r="AD106" s="40"/>
      <c r="AE106" s="40"/>
      <c r="AF106" s="40"/>
      <c r="AG106" s="40">
        <v>0</v>
      </c>
      <c r="AH106" s="40">
        <v>0</v>
      </c>
      <c r="AI106" s="40">
        <v>0</v>
      </c>
      <c r="AJ106" s="40">
        <v>0</v>
      </c>
      <c r="AK106" s="40">
        <v>0</v>
      </c>
      <c r="AL106" s="40">
        <v>0</v>
      </c>
    </row>
    <row r="107" spans="1:38"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row>
    <row r="108" spans="1:38" s="1" customFormat="1" ht="20.100000000000001" customHeight="1" x14ac:dyDescent="0.2">
      <c r="A108" s="3"/>
      <c r="B108" s="6"/>
      <c r="C108" s="42" t="s">
        <v>155</v>
      </c>
      <c r="D108" s="42"/>
      <c r="E108" s="5"/>
      <c r="F108" s="44">
        <v>104</v>
      </c>
      <c r="G108" s="44">
        <v>992</v>
      </c>
      <c r="H108" s="44">
        <v>1012</v>
      </c>
      <c r="I108" s="44">
        <v>84</v>
      </c>
      <c r="J108" s="44">
        <v>0</v>
      </c>
      <c r="K108" s="44">
        <v>0</v>
      </c>
      <c r="L108" s="45"/>
      <c r="M108" s="45"/>
      <c r="N108" s="45"/>
      <c r="O108" s="44">
        <v>19</v>
      </c>
      <c r="P108" s="44">
        <v>1097</v>
      </c>
      <c r="Q108" s="44">
        <v>1091</v>
      </c>
      <c r="R108" s="44">
        <v>25</v>
      </c>
      <c r="S108" s="44">
        <v>0</v>
      </c>
      <c r="T108" s="44">
        <v>0</v>
      </c>
      <c r="U108" s="45"/>
      <c r="V108" s="45"/>
      <c r="W108" s="45"/>
      <c r="X108" s="44">
        <v>0</v>
      </c>
      <c r="Y108" s="44">
        <v>0</v>
      </c>
      <c r="Z108" s="44">
        <v>0</v>
      </c>
      <c r="AA108" s="44">
        <v>0</v>
      </c>
      <c r="AB108" s="44">
        <v>0</v>
      </c>
      <c r="AC108" s="44">
        <v>0</v>
      </c>
      <c r="AD108" s="45"/>
      <c r="AE108" s="45"/>
      <c r="AF108" s="45"/>
      <c r="AG108" s="44">
        <v>0</v>
      </c>
      <c r="AH108" s="44">
        <v>0</v>
      </c>
      <c r="AI108" s="44">
        <v>0</v>
      </c>
      <c r="AJ108" s="44">
        <v>0</v>
      </c>
      <c r="AK108" s="44">
        <v>0</v>
      </c>
      <c r="AL108" s="44">
        <v>0</v>
      </c>
    </row>
    <row r="109" spans="1:38"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row>
    <row r="110" spans="1:38"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row>
    <row r="111" spans="1:38" s="1" customFormat="1" ht="20.100000000000001" customHeight="1" x14ac:dyDescent="0.2">
      <c r="A111" s="3"/>
      <c r="B111" s="6"/>
      <c r="C111" s="3"/>
      <c r="D111" s="2" t="s">
        <v>157</v>
      </c>
      <c r="E111" s="5"/>
      <c r="F111" s="37">
        <v>1242</v>
      </c>
      <c r="G111" s="37">
        <v>4645</v>
      </c>
      <c r="H111" s="37">
        <v>4703</v>
      </c>
      <c r="I111" s="37">
        <v>1184</v>
      </c>
      <c r="J111" s="37">
        <v>0</v>
      </c>
      <c r="K111" s="37">
        <v>0</v>
      </c>
      <c r="L111" s="37"/>
      <c r="M111" s="37"/>
      <c r="N111" s="37"/>
      <c r="O111" s="37">
        <v>0</v>
      </c>
      <c r="P111" s="37">
        <v>0</v>
      </c>
      <c r="Q111" s="37">
        <v>0</v>
      </c>
      <c r="R111" s="37">
        <v>0</v>
      </c>
      <c r="S111" s="37">
        <v>0</v>
      </c>
      <c r="T111" s="37">
        <v>0</v>
      </c>
      <c r="U111" s="37"/>
      <c r="V111" s="37"/>
      <c r="W111" s="37"/>
      <c r="X111" s="37">
        <v>0</v>
      </c>
      <c r="Y111" s="37">
        <v>0</v>
      </c>
      <c r="Z111" s="37">
        <v>0</v>
      </c>
      <c r="AA111" s="37">
        <v>0</v>
      </c>
      <c r="AB111" s="37">
        <v>0</v>
      </c>
      <c r="AC111" s="37">
        <v>0</v>
      </c>
      <c r="AD111" s="37"/>
      <c r="AE111" s="37"/>
      <c r="AF111" s="37"/>
      <c r="AG111" s="37">
        <v>0</v>
      </c>
      <c r="AH111" s="37">
        <v>0</v>
      </c>
      <c r="AI111" s="37">
        <v>0</v>
      </c>
      <c r="AJ111" s="37">
        <v>0</v>
      </c>
      <c r="AK111" s="37">
        <v>0</v>
      </c>
      <c r="AL111" s="37">
        <v>0</v>
      </c>
    </row>
    <row r="112" spans="1:38" s="1" customFormat="1" ht="20.100000000000001" customHeight="1" x14ac:dyDescent="0.2">
      <c r="A112" s="3"/>
      <c r="B112" s="6"/>
      <c r="C112" s="3"/>
      <c r="D112" s="38" t="s">
        <v>158</v>
      </c>
      <c r="E112" s="5"/>
      <c r="F112" s="39">
        <v>1221</v>
      </c>
      <c r="G112" s="39">
        <v>3462</v>
      </c>
      <c r="H112" s="39">
        <v>3767</v>
      </c>
      <c r="I112" s="39">
        <v>916</v>
      </c>
      <c r="J112" s="39">
        <v>0</v>
      </c>
      <c r="K112" s="39">
        <v>0</v>
      </c>
      <c r="L112" s="40"/>
      <c r="M112" s="40"/>
      <c r="N112" s="40"/>
      <c r="O112" s="39">
        <v>0</v>
      </c>
      <c r="P112" s="39">
        <v>0</v>
      </c>
      <c r="Q112" s="39">
        <v>0</v>
      </c>
      <c r="R112" s="39">
        <v>0</v>
      </c>
      <c r="S112" s="39">
        <v>0</v>
      </c>
      <c r="T112" s="39">
        <v>0</v>
      </c>
      <c r="U112" s="40"/>
      <c r="V112" s="40"/>
      <c r="W112" s="40"/>
      <c r="X112" s="39">
        <v>0</v>
      </c>
      <c r="Y112" s="39">
        <v>0</v>
      </c>
      <c r="Z112" s="39">
        <v>0</v>
      </c>
      <c r="AA112" s="39">
        <v>0</v>
      </c>
      <c r="AB112" s="39">
        <v>0</v>
      </c>
      <c r="AC112" s="39">
        <v>0</v>
      </c>
      <c r="AD112" s="40"/>
      <c r="AE112" s="40"/>
      <c r="AF112" s="40"/>
      <c r="AG112" s="39">
        <v>0</v>
      </c>
      <c r="AH112" s="39">
        <v>0</v>
      </c>
      <c r="AI112" s="39">
        <v>0</v>
      </c>
      <c r="AJ112" s="39">
        <v>0</v>
      </c>
      <c r="AK112" s="39">
        <v>0</v>
      </c>
      <c r="AL112" s="39">
        <v>0</v>
      </c>
    </row>
    <row r="113" spans="1:38" s="1" customFormat="1" ht="20.100000000000001" customHeight="1" x14ac:dyDescent="0.2">
      <c r="A113" s="3"/>
      <c r="B113" s="6"/>
      <c r="C113" s="3"/>
      <c r="D113" s="2" t="s">
        <v>159</v>
      </c>
      <c r="E113" s="5"/>
      <c r="F113" s="37">
        <v>0</v>
      </c>
      <c r="G113" s="37">
        <v>4</v>
      </c>
      <c r="H113" s="37">
        <v>4</v>
      </c>
      <c r="I113" s="37">
        <v>0</v>
      </c>
      <c r="J113" s="37">
        <v>0</v>
      </c>
      <c r="K113" s="37">
        <v>0</v>
      </c>
      <c r="L113" s="37"/>
      <c r="M113" s="37"/>
      <c r="N113" s="37"/>
      <c r="O113" s="37">
        <v>0</v>
      </c>
      <c r="P113" s="37">
        <v>0</v>
      </c>
      <c r="Q113" s="37">
        <v>0</v>
      </c>
      <c r="R113" s="37">
        <v>0</v>
      </c>
      <c r="S113" s="37">
        <v>0</v>
      </c>
      <c r="T113" s="37">
        <v>0</v>
      </c>
      <c r="U113" s="37"/>
      <c r="V113" s="37"/>
      <c r="W113" s="37"/>
      <c r="X113" s="37">
        <v>8</v>
      </c>
      <c r="Y113" s="37">
        <v>42</v>
      </c>
      <c r="Z113" s="37">
        <v>48</v>
      </c>
      <c r="AA113" s="37">
        <v>2</v>
      </c>
      <c r="AB113" s="37">
        <v>0</v>
      </c>
      <c r="AC113" s="37">
        <v>0</v>
      </c>
      <c r="AD113" s="37"/>
      <c r="AE113" s="37"/>
      <c r="AF113" s="37"/>
      <c r="AG113" s="37">
        <v>0</v>
      </c>
      <c r="AH113" s="37">
        <v>0</v>
      </c>
      <c r="AI113" s="37">
        <v>0</v>
      </c>
      <c r="AJ113" s="37">
        <v>0</v>
      </c>
      <c r="AK113" s="37">
        <v>0</v>
      </c>
      <c r="AL113" s="37">
        <v>0</v>
      </c>
    </row>
    <row r="114" spans="1:38"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row>
    <row r="115" spans="1:38" s="1" customFormat="1" ht="20.100000000000001" customHeight="1" x14ac:dyDescent="0.2">
      <c r="A115" s="3"/>
      <c r="B115" s="6"/>
      <c r="C115" s="42" t="s">
        <v>160</v>
      </c>
      <c r="D115" s="42"/>
      <c r="E115" s="5"/>
      <c r="F115" s="44">
        <v>2463</v>
      </c>
      <c r="G115" s="44">
        <v>8111</v>
      </c>
      <c r="H115" s="44">
        <v>8474</v>
      </c>
      <c r="I115" s="44">
        <v>2100</v>
      </c>
      <c r="J115" s="44">
        <v>0</v>
      </c>
      <c r="K115" s="44">
        <v>0</v>
      </c>
      <c r="L115" s="45"/>
      <c r="M115" s="45"/>
      <c r="N115" s="45"/>
      <c r="O115" s="44">
        <v>0</v>
      </c>
      <c r="P115" s="44">
        <v>0</v>
      </c>
      <c r="Q115" s="44">
        <v>0</v>
      </c>
      <c r="R115" s="44">
        <v>0</v>
      </c>
      <c r="S115" s="44">
        <v>0</v>
      </c>
      <c r="T115" s="44">
        <v>0</v>
      </c>
      <c r="U115" s="45"/>
      <c r="V115" s="45"/>
      <c r="W115" s="45"/>
      <c r="X115" s="44">
        <v>8</v>
      </c>
      <c r="Y115" s="44">
        <v>42</v>
      </c>
      <c r="Z115" s="44">
        <v>48</v>
      </c>
      <c r="AA115" s="44">
        <v>2</v>
      </c>
      <c r="AB115" s="44">
        <v>0</v>
      </c>
      <c r="AC115" s="44">
        <v>0</v>
      </c>
      <c r="AD115" s="45"/>
      <c r="AE115" s="45"/>
      <c r="AF115" s="45"/>
      <c r="AG115" s="44">
        <v>0</v>
      </c>
      <c r="AH115" s="44">
        <v>0</v>
      </c>
      <c r="AI115" s="44">
        <v>0</v>
      </c>
      <c r="AJ115" s="44">
        <v>0</v>
      </c>
      <c r="AK115" s="44">
        <v>0</v>
      </c>
      <c r="AL115" s="44">
        <v>0</v>
      </c>
    </row>
    <row r="116" spans="1:38"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row>
    <row r="117" spans="1:38" s="1" customFormat="1" ht="20.100000000000001" customHeight="1" x14ac:dyDescent="0.25">
      <c r="A117" s="3"/>
      <c r="B117" s="49" t="s">
        <v>161</v>
      </c>
      <c r="C117" s="50"/>
      <c r="D117" s="50"/>
      <c r="E117" s="5"/>
      <c r="F117" s="51">
        <v>3705</v>
      </c>
      <c r="G117" s="51">
        <v>15726</v>
      </c>
      <c r="H117" s="51">
        <v>16045</v>
      </c>
      <c r="I117" s="51">
        <v>3386</v>
      </c>
      <c r="J117" s="51">
        <v>0</v>
      </c>
      <c r="K117" s="51">
        <v>0</v>
      </c>
      <c r="L117" s="52"/>
      <c r="M117" s="52"/>
      <c r="N117" s="52"/>
      <c r="O117" s="51">
        <v>310</v>
      </c>
      <c r="P117" s="51">
        <v>9864</v>
      </c>
      <c r="Q117" s="51">
        <v>9859</v>
      </c>
      <c r="R117" s="51">
        <v>315</v>
      </c>
      <c r="S117" s="51">
        <v>0</v>
      </c>
      <c r="T117" s="51">
        <v>0</v>
      </c>
      <c r="U117" s="52"/>
      <c r="V117" s="52"/>
      <c r="W117" s="52"/>
      <c r="X117" s="51">
        <v>3177</v>
      </c>
      <c r="Y117" s="51">
        <v>19535</v>
      </c>
      <c r="Z117" s="51">
        <v>19455</v>
      </c>
      <c r="AA117" s="51">
        <v>3021</v>
      </c>
      <c r="AB117" s="51">
        <v>108</v>
      </c>
      <c r="AC117" s="51">
        <v>344</v>
      </c>
      <c r="AD117" s="52"/>
      <c r="AE117" s="52"/>
      <c r="AF117" s="52"/>
      <c r="AG117" s="51">
        <v>425</v>
      </c>
      <c r="AH117" s="51">
        <v>8193</v>
      </c>
      <c r="AI117" s="51">
        <v>8139</v>
      </c>
      <c r="AJ117" s="51">
        <v>481</v>
      </c>
      <c r="AK117" s="51">
        <v>257</v>
      </c>
      <c r="AL117" s="51">
        <v>255</v>
      </c>
    </row>
    <row r="118" spans="1:38"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row>
    <row r="119" spans="1:38"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row>
    <row r="120" spans="1:38"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row>
    <row r="121" spans="1:38" ht="20.100000000000001" customHeight="1" x14ac:dyDescent="0.2">
      <c r="D121" s="2" t="s">
        <v>163</v>
      </c>
      <c r="F121" s="37">
        <v>0</v>
      </c>
      <c r="G121" s="37">
        <v>0</v>
      </c>
      <c r="H121" s="37">
        <v>0</v>
      </c>
      <c r="I121" s="37">
        <v>0</v>
      </c>
      <c r="J121" s="37">
        <v>0</v>
      </c>
      <c r="K121" s="37">
        <v>0</v>
      </c>
      <c r="L121" s="37"/>
      <c r="M121" s="37"/>
      <c r="N121" s="37"/>
      <c r="O121" s="37">
        <v>0</v>
      </c>
      <c r="P121" s="37">
        <v>0</v>
      </c>
      <c r="Q121" s="37">
        <v>0</v>
      </c>
      <c r="R121" s="37">
        <v>0</v>
      </c>
      <c r="S121" s="37">
        <v>0</v>
      </c>
      <c r="T121" s="37">
        <v>0</v>
      </c>
      <c r="U121" s="37"/>
      <c r="V121" s="37"/>
      <c r="W121" s="37"/>
      <c r="X121" s="37">
        <v>309</v>
      </c>
      <c r="Y121" s="37">
        <v>1763</v>
      </c>
      <c r="Z121" s="37">
        <v>1828</v>
      </c>
      <c r="AA121" s="37">
        <v>244</v>
      </c>
      <c r="AB121" s="37">
        <v>0</v>
      </c>
      <c r="AC121" s="37">
        <v>0</v>
      </c>
      <c r="AD121" s="37"/>
      <c r="AE121" s="37"/>
      <c r="AF121" s="37"/>
      <c r="AG121" s="37">
        <v>60</v>
      </c>
      <c r="AH121" s="37">
        <v>1057</v>
      </c>
      <c r="AI121" s="37">
        <v>1078</v>
      </c>
      <c r="AJ121" s="37">
        <v>39</v>
      </c>
      <c r="AK121" s="37">
        <v>0</v>
      </c>
      <c r="AL121" s="37">
        <v>0</v>
      </c>
    </row>
    <row r="122" spans="1:38" ht="20.100000000000001" customHeight="1" x14ac:dyDescent="0.2">
      <c r="D122" s="38" t="s">
        <v>164</v>
      </c>
      <c r="F122" s="39">
        <v>0</v>
      </c>
      <c r="G122" s="39">
        <v>0</v>
      </c>
      <c r="H122" s="39">
        <v>0</v>
      </c>
      <c r="I122" s="39">
        <v>0</v>
      </c>
      <c r="J122" s="39">
        <v>0</v>
      </c>
      <c r="K122" s="39">
        <v>0</v>
      </c>
      <c r="L122" s="40"/>
      <c r="M122" s="40"/>
      <c r="N122" s="40"/>
      <c r="O122" s="39">
        <v>0</v>
      </c>
      <c r="P122" s="39">
        <v>0</v>
      </c>
      <c r="Q122" s="39">
        <v>0</v>
      </c>
      <c r="R122" s="39">
        <v>0</v>
      </c>
      <c r="S122" s="39">
        <v>0</v>
      </c>
      <c r="T122" s="39">
        <v>0</v>
      </c>
      <c r="U122" s="40"/>
      <c r="V122" s="40"/>
      <c r="W122" s="40"/>
      <c r="X122" s="39">
        <v>160</v>
      </c>
      <c r="Y122" s="39">
        <v>1132</v>
      </c>
      <c r="Z122" s="39">
        <v>1106</v>
      </c>
      <c r="AA122" s="39">
        <v>186</v>
      </c>
      <c r="AB122" s="39">
        <v>0</v>
      </c>
      <c r="AC122" s="39">
        <v>0</v>
      </c>
      <c r="AD122" s="40"/>
      <c r="AE122" s="40"/>
      <c r="AF122" s="40"/>
      <c r="AG122" s="39">
        <v>66</v>
      </c>
      <c r="AH122" s="39">
        <v>1064</v>
      </c>
      <c r="AI122" s="39">
        <v>1083</v>
      </c>
      <c r="AJ122" s="39">
        <v>47</v>
      </c>
      <c r="AK122" s="39">
        <v>0</v>
      </c>
      <c r="AL122" s="39">
        <v>0</v>
      </c>
    </row>
    <row r="123" spans="1:38" ht="20.100000000000001" customHeight="1" x14ac:dyDescent="0.2">
      <c r="D123" s="2" t="s">
        <v>165</v>
      </c>
      <c r="F123" s="37">
        <v>0</v>
      </c>
      <c r="G123" s="37">
        <v>0</v>
      </c>
      <c r="H123" s="37">
        <v>0</v>
      </c>
      <c r="I123" s="37">
        <v>0</v>
      </c>
      <c r="J123" s="37">
        <v>0</v>
      </c>
      <c r="K123" s="37">
        <v>0</v>
      </c>
      <c r="L123" s="37"/>
      <c r="M123" s="37"/>
      <c r="N123" s="37"/>
      <c r="O123" s="37">
        <v>0</v>
      </c>
      <c r="P123" s="37">
        <v>0</v>
      </c>
      <c r="Q123" s="37">
        <v>0</v>
      </c>
      <c r="R123" s="37">
        <v>0</v>
      </c>
      <c r="S123" s="37">
        <v>0</v>
      </c>
      <c r="T123" s="37">
        <v>0</v>
      </c>
      <c r="U123" s="37"/>
      <c r="V123" s="37"/>
      <c r="W123" s="37"/>
      <c r="X123" s="37">
        <v>293</v>
      </c>
      <c r="Y123" s="37">
        <v>1952</v>
      </c>
      <c r="Z123" s="37">
        <v>1881</v>
      </c>
      <c r="AA123" s="37">
        <v>364</v>
      </c>
      <c r="AB123" s="37">
        <v>0</v>
      </c>
      <c r="AC123" s="37">
        <v>0</v>
      </c>
      <c r="AD123" s="37"/>
      <c r="AE123" s="37"/>
      <c r="AF123" s="37"/>
      <c r="AG123" s="37">
        <v>76</v>
      </c>
      <c r="AH123" s="37">
        <v>1062</v>
      </c>
      <c r="AI123" s="37">
        <v>1094</v>
      </c>
      <c r="AJ123" s="37">
        <v>44</v>
      </c>
      <c r="AK123" s="37">
        <v>0</v>
      </c>
      <c r="AL123" s="37">
        <v>0</v>
      </c>
    </row>
    <row r="124" spans="1:38" ht="20.100000000000001" customHeight="1" x14ac:dyDescent="0.2">
      <c r="D124" s="38" t="s">
        <v>166</v>
      </c>
      <c r="F124" s="39">
        <v>0</v>
      </c>
      <c r="G124" s="39">
        <v>0</v>
      </c>
      <c r="H124" s="39">
        <v>0</v>
      </c>
      <c r="I124" s="39">
        <v>0</v>
      </c>
      <c r="J124" s="39">
        <v>0</v>
      </c>
      <c r="K124" s="39">
        <v>0</v>
      </c>
      <c r="L124" s="40"/>
      <c r="M124" s="40"/>
      <c r="N124" s="40"/>
      <c r="O124" s="39">
        <v>0</v>
      </c>
      <c r="P124" s="39">
        <v>0</v>
      </c>
      <c r="Q124" s="39">
        <v>0</v>
      </c>
      <c r="R124" s="39">
        <v>0</v>
      </c>
      <c r="S124" s="39">
        <v>0</v>
      </c>
      <c r="T124" s="39">
        <v>0</v>
      </c>
      <c r="U124" s="40"/>
      <c r="V124" s="40"/>
      <c r="W124" s="40"/>
      <c r="X124" s="39">
        <v>375</v>
      </c>
      <c r="Y124" s="39">
        <v>1818</v>
      </c>
      <c r="Z124" s="39">
        <v>1753</v>
      </c>
      <c r="AA124" s="39">
        <v>440</v>
      </c>
      <c r="AB124" s="39">
        <v>0</v>
      </c>
      <c r="AC124" s="39">
        <v>0</v>
      </c>
      <c r="AD124" s="40"/>
      <c r="AE124" s="40"/>
      <c r="AF124" s="40"/>
      <c r="AG124" s="39">
        <v>61</v>
      </c>
      <c r="AH124" s="39">
        <v>1050</v>
      </c>
      <c r="AI124" s="39">
        <v>1077</v>
      </c>
      <c r="AJ124" s="39">
        <v>34</v>
      </c>
      <c r="AK124" s="39">
        <v>0</v>
      </c>
      <c r="AL124" s="39">
        <v>0</v>
      </c>
    </row>
    <row r="125" spans="1:38" ht="20.100000000000001" customHeight="1" x14ac:dyDescent="0.2">
      <c r="D125" s="2" t="s">
        <v>167</v>
      </c>
      <c r="F125" s="37">
        <v>0</v>
      </c>
      <c r="G125" s="37">
        <v>0</v>
      </c>
      <c r="H125" s="37">
        <v>0</v>
      </c>
      <c r="I125" s="37">
        <v>0</v>
      </c>
      <c r="J125" s="37">
        <v>0</v>
      </c>
      <c r="K125" s="37">
        <v>0</v>
      </c>
      <c r="L125" s="37"/>
      <c r="M125" s="37"/>
      <c r="N125" s="37"/>
      <c r="O125" s="37">
        <v>0</v>
      </c>
      <c r="P125" s="37">
        <v>0</v>
      </c>
      <c r="Q125" s="37">
        <v>0</v>
      </c>
      <c r="R125" s="37">
        <v>0</v>
      </c>
      <c r="S125" s="37">
        <v>0</v>
      </c>
      <c r="T125" s="37">
        <v>0</v>
      </c>
      <c r="U125" s="37"/>
      <c r="V125" s="37"/>
      <c r="W125" s="37"/>
      <c r="X125" s="37">
        <v>276</v>
      </c>
      <c r="Y125" s="37">
        <v>1607</v>
      </c>
      <c r="Z125" s="37">
        <v>1598</v>
      </c>
      <c r="AA125" s="37">
        <v>285</v>
      </c>
      <c r="AB125" s="37">
        <v>0</v>
      </c>
      <c r="AC125" s="37">
        <v>0</v>
      </c>
      <c r="AD125" s="37"/>
      <c r="AE125" s="37"/>
      <c r="AF125" s="37"/>
      <c r="AG125" s="37">
        <v>76</v>
      </c>
      <c r="AH125" s="37">
        <v>1058</v>
      </c>
      <c r="AI125" s="37">
        <v>1080</v>
      </c>
      <c r="AJ125" s="37">
        <v>54</v>
      </c>
      <c r="AK125" s="37">
        <v>0</v>
      </c>
      <c r="AL125" s="37">
        <v>0</v>
      </c>
    </row>
    <row r="126" spans="1:38" ht="20.100000000000001" customHeight="1" x14ac:dyDescent="0.2">
      <c r="D126" s="38" t="s">
        <v>168</v>
      </c>
      <c r="F126" s="39">
        <v>0</v>
      </c>
      <c r="G126" s="39">
        <v>0</v>
      </c>
      <c r="H126" s="39">
        <v>0</v>
      </c>
      <c r="I126" s="39">
        <v>0</v>
      </c>
      <c r="J126" s="39">
        <v>0</v>
      </c>
      <c r="K126" s="39">
        <v>0</v>
      </c>
      <c r="L126" s="40"/>
      <c r="M126" s="40"/>
      <c r="N126" s="40"/>
      <c r="O126" s="39">
        <v>0</v>
      </c>
      <c r="P126" s="39">
        <v>0</v>
      </c>
      <c r="Q126" s="39">
        <v>0</v>
      </c>
      <c r="R126" s="39">
        <v>0</v>
      </c>
      <c r="S126" s="39">
        <v>0</v>
      </c>
      <c r="T126" s="39">
        <v>0</v>
      </c>
      <c r="U126" s="40"/>
      <c r="V126" s="40"/>
      <c r="W126" s="40"/>
      <c r="X126" s="39">
        <v>325</v>
      </c>
      <c r="Y126" s="39">
        <v>2015</v>
      </c>
      <c r="Z126" s="39">
        <v>1987</v>
      </c>
      <c r="AA126" s="39">
        <v>353</v>
      </c>
      <c r="AB126" s="39">
        <v>0</v>
      </c>
      <c r="AC126" s="39">
        <v>0</v>
      </c>
      <c r="AD126" s="40"/>
      <c r="AE126" s="40"/>
      <c r="AF126" s="40"/>
      <c r="AG126" s="39">
        <v>76</v>
      </c>
      <c r="AH126" s="39">
        <v>1066</v>
      </c>
      <c r="AI126" s="39">
        <v>1086</v>
      </c>
      <c r="AJ126" s="39">
        <v>56</v>
      </c>
      <c r="AK126" s="39">
        <v>0</v>
      </c>
      <c r="AL126" s="39">
        <v>0</v>
      </c>
    </row>
    <row r="127" spans="1:38" ht="20.100000000000001" customHeight="1" x14ac:dyDescent="0.2">
      <c r="D127" s="41" t="s">
        <v>169</v>
      </c>
      <c r="F127" s="40">
        <v>0</v>
      </c>
      <c r="G127" s="40">
        <v>0</v>
      </c>
      <c r="H127" s="40">
        <v>0</v>
      </c>
      <c r="I127" s="40">
        <v>0</v>
      </c>
      <c r="J127" s="40">
        <v>0</v>
      </c>
      <c r="K127" s="40">
        <v>0</v>
      </c>
      <c r="L127" s="40"/>
      <c r="M127" s="40"/>
      <c r="N127" s="40"/>
      <c r="O127" s="40">
        <v>0</v>
      </c>
      <c r="P127" s="40">
        <v>0</v>
      </c>
      <c r="Q127" s="40">
        <v>0</v>
      </c>
      <c r="R127" s="40">
        <v>0</v>
      </c>
      <c r="S127" s="40">
        <v>0</v>
      </c>
      <c r="T127" s="40">
        <v>0</v>
      </c>
      <c r="U127" s="40"/>
      <c r="V127" s="40"/>
      <c r="W127" s="40"/>
      <c r="X127" s="40">
        <v>0</v>
      </c>
      <c r="Y127" s="40">
        <v>174</v>
      </c>
      <c r="Z127" s="40">
        <v>159</v>
      </c>
      <c r="AA127" s="40">
        <v>15</v>
      </c>
      <c r="AB127" s="40">
        <v>0</v>
      </c>
      <c r="AC127" s="40">
        <v>0</v>
      </c>
      <c r="AD127" s="40"/>
      <c r="AE127" s="40"/>
      <c r="AF127" s="40"/>
      <c r="AG127" s="40">
        <v>0</v>
      </c>
      <c r="AH127" s="40">
        <v>1036</v>
      </c>
      <c r="AI127" s="40">
        <v>995</v>
      </c>
      <c r="AJ127" s="40">
        <v>41</v>
      </c>
      <c r="AK127" s="40">
        <v>0</v>
      </c>
      <c r="AL127" s="40">
        <v>0</v>
      </c>
    </row>
    <row r="128" spans="1:38"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row>
    <row r="129" spans="1:38" s="1" customFormat="1" ht="20.100000000000001" customHeight="1" x14ac:dyDescent="0.2">
      <c r="A129" s="3"/>
      <c r="B129" s="6"/>
      <c r="C129" s="42" t="s">
        <v>122</v>
      </c>
      <c r="D129" s="42"/>
      <c r="E129" s="5"/>
      <c r="F129" s="44">
        <v>0</v>
      </c>
      <c r="G129" s="44">
        <v>0</v>
      </c>
      <c r="H129" s="44">
        <v>0</v>
      </c>
      <c r="I129" s="44">
        <v>0</v>
      </c>
      <c r="J129" s="44">
        <v>0</v>
      </c>
      <c r="K129" s="44">
        <v>0</v>
      </c>
      <c r="L129" s="45"/>
      <c r="M129" s="45"/>
      <c r="N129" s="45"/>
      <c r="O129" s="44">
        <v>0</v>
      </c>
      <c r="P129" s="44">
        <v>0</v>
      </c>
      <c r="Q129" s="44">
        <v>0</v>
      </c>
      <c r="R129" s="44">
        <v>0</v>
      </c>
      <c r="S129" s="44">
        <v>0</v>
      </c>
      <c r="T129" s="44">
        <v>0</v>
      </c>
      <c r="U129" s="45"/>
      <c r="V129" s="45"/>
      <c r="W129" s="45"/>
      <c r="X129" s="44">
        <v>1738</v>
      </c>
      <c r="Y129" s="44">
        <v>10461</v>
      </c>
      <c r="Z129" s="44">
        <v>10312</v>
      </c>
      <c r="AA129" s="44">
        <v>1887</v>
      </c>
      <c r="AB129" s="44">
        <v>0</v>
      </c>
      <c r="AC129" s="44">
        <v>0</v>
      </c>
      <c r="AD129" s="45"/>
      <c r="AE129" s="45"/>
      <c r="AF129" s="45"/>
      <c r="AG129" s="44">
        <v>415</v>
      </c>
      <c r="AH129" s="44">
        <v>7393</v>
      </c>
      <c r="AI129" s="44">
        <v>7493</v>
      </c>
      <c r="AJ129" s="44">
        <v>315</v>
      </c>
      <c r="AK129" s="44">
        <v>0</v>
      </c>
      <c r="AL129" s="44">
        <v>0</v>
      </c>
    </row>
    <row r="130" spans="1:38"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row>
    <row r="131" spans="1:38"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row>
    <row r="132" spans="1:38" ht="20.100000000000001" customHeight="1" x14ac:dyDescent="0.2">
      <c r="D132" s="2" t="s">
        <v>124</v>
      </c>
      <c r="F132" s="37">
        <v>84</v>
      </c>
      <c r="G132" s="37">
        <v>828</v>
      </c>
      <c r="H132" s="37">
        <v>642</v>
      </c>
      <c r="I132" s="37">
        <v>270</v>
      </c>
      <c r="J132" s="37">
        <v>0</v>
      </c>
      <c r="K132" s="37">
        <v>0</v>
      </c>
      <c r="L132" s="37"/>
      <c r="M132" s="37"/>
      <c r="N132" s="37"/>
      <c r="O132" s="37">
        <v>11</v>
      </c>
      <c r="P132" s="37">
        <v>532</v>
      </c>
      <c r="Q132" s="37">
        <v>531</v>
      </c>
      <c r="R132" s="37">
        <v>12</v>
      </c>
      <c r="S132" s="37">
        <v>0</v>
      </c>
      <c r="T132" s="37">
        <v>0</v>
      </c>
      <c r="U132" s="37"/>
      <c r="V132" s="37"/>
      <c r="W132" s="37"/>
      <c r="X132" s="37">
        <v>28</v>
      </c>
      <c r="Y132" s="37">
        <v>66</v>
      </c>
      <c r="Z132" s="37">
        <v>55</v>
      </c>
      <c r="AA132" s="37">
        <v>39</v>
      </c>
      <c r="AB132" s="37">
        <v>0</v>
      </c>
      <c r="AC132" s="37">
        <v>0</v>
      </c>
      <c r="AD132" s="37"/>
      <c r="AE132" s="37"/>
      <c r="AF132" s="37"/>
      <c r="AG132" s="37">
        <v>8</v>
      </c>
      <c r="AH132" s="37">
        <v>73</v>
      </c>
      <c r="AI132" s="37">
        <v>77</v>
      </c>
      <c r="AJ132" s="37">
        <v>4</v>
      </c>
      <c r="AK132" s="37">
        <v>0</v>
      </c>
      <c r="AL132" s="37">
        <v>0</v>
      </c>
    </row>
    <row r="133" spans="1:38" ht="20.100000000000001" customHeight="1" x14ac:dyDescent="0.2">
      <c r="D133" s="38" t="s">
        <v>99</v>
      </c>
      <c r="F133" s="39">
        <v>40</v>
      </c>
      <c r="G133" s="39">
        <v>1070</v>
      </c>
      <c r="H133" s="39">
        <v>932</v>
      </c>
      <c r="I133" s="39">
        <v>178</v>
      </c>
      <c r="J133" s="39">
        <v>0</v>
      </c>
      <c r="K133" s="39">
        <v>0</v>
      </c>
      <c r="L133" s="40"/>
      <c r="M133" s="40"/>
      <c r="N133" s="40"/>
      <c r="O133" s="39">
        <v>3</v>
      </c>
      <c r="P133" s="39">
        <v>504</v>
      </c>
      <c r="Q133" s="39">
        <v>502</v>
      </c>
      <c r="R133" s="39">
        <v>5</v>
      </c>
      <c r="S133" s="39">
        <v>0</v>
      </c>
      <c r="T133" s="39">
        <v>0</v>
      </c>
      <c r="U133" s="40"/>
      <c r="V133" s="40"/>
      <c r="W133" s="40"/>
      <c r="X133" s="39">
        <v>11</v>
      </c>
      <c r="Y133" s="39">
        <v>60</v>
      </c>
      <c r="Z133" s="39">
        <v>65</v>
      </c>
      <c r="AA133" s="39">
        <v>6</v>
      </c>
      <c r="AB133" s="39">
        <v>0</v>
      </c>
      <c r="AC133" s="39">
        <v>0</v>
      </c>
      <c r="AD133" s="40"/>
      <c r="AE133" s="40"/>
      <c r="AF133" s="40"/>
      <c r="AG133" s="39">
        <v>6</v>
      </c>
      <c r="AH133" s="39">
        <v>105</v>
      </c>
      <c r="AI133" s="39">
        <v>106</v>
      </c>
      <c r="AJ133" s="39">
        <v>5</v>
      </c>
      <c r="AK133" s="39">
        <v>0</v>
      </c>
      <c r="AL133" s="39">
        <v>0</v>
      </c>
    </row>
    <row r="134" spans="1:38" ht="20.100000000000001" customHeight="1" x14ac:dyDescent="0.2">
      <c r="D134" s="2" t="s">
        <v>100</v>
      </c>
      <c r="F134" s="37">
        <v>45</v>
      </c>
      <c r="G134" s="37">
        <v>786</v>
      </c>
      <c r="H134" s="37">
        <v>749</v>
      </c>
      <c r="I134" s="37">
        <v>82</v>
      </c>
      <c r="J134" s="37">
        <v>0</v>
      </c>
      <c r="K134" s="37">
        <v>0</v>
      </c>
      <c r="L134" s="37"/>
      <c r="M134" s="37"/>
      <c r="N134" s="37"/>
      <c r="O134" s="37">
        <v>8</v>
      </c>
      <c r="P134" s="37">
        <v>508</v>
      </c>
      <c r="Q134" s="37">
        <v>504</v>
      </c>
      <c r="R134" s="37">
        <v>12</v>
      </c>
      <c r="S134" s="37">
        <v>0</v>
      </c>
      <c r="T134" s="37">
        <v>0</v>
      </c>
      <c r="U134" s="37"/>
      <c r="V134" s="37"/>
      <c r="W134" s="37"/>
      <c r="X134" s="37">
        <v>9</v>
      </c>
      <c r="Y134" s="37">
        <v>94</v>
      </c>
      <c r="Z134" s="37">
        <v>85</v>
      </c>
      <c r="AA134" s="37">
        <v>18</v>
      </c>
      <c r="AB134" s="37">
        <v>0</v>
      </c>
      <c r="AC134" s="37">
        <v>0</v>
      </c>
      <c r="AD134" s="37"/>
      <c r="AE134" s="37"/>
      <c r="AF134" s="37"/>
      <c r="AG134" s="37">
        <v>8</v>
      </c>
      <c r="AH134" s="37">
        <v>90</v>
      </c>
      <c r="AI134" s="37">
        <v>94</v>
      </c>
      <c r="AJ134" s="37">
        <v>4</v>
      </c>
      <c r="AK134" s="37">
        <v>0</v>
      </c>
      <c r="AL134" s="37">
        <v>0</v>
      </c>
    </row>
    <row r="135" spans="1:38" ht="20.100000000000001" customHeight="1" x14ac:dyDescent="0.2">
      <c r="D135" s="38" t="s">
        <v>101</v>
      </c>
      <c r="F135" s="39">
        <v>53</v>
      </c>
      <c r="G135" s="39">
        <v>819</v>
      </c>
      <c r="H135" s="39">
        <v>796</v>
      </c>
      <c r="I135" s="39">
        <v>76</v>
      </c>
      <c r="J135" s="39">
        <v>0</v>
      </c>
      <c r="K135" s="39">
        <v>0</v>
      </c>
      <c r="L135" s="40"/>
      <c r="M135" s="40"/>
      <c r="N135" s="40"/>
      <c r="O135" s="39">
        <v>15</v>
      </c>
      <c r="P135" s="39">
        <v>497</v>
      </c>
      <c r="Q135" s="39">
        <v>501</v>
      </c>
      <c r="R135" s="39">
        <v>11</v>
      </c>
      <c r="S135" s="39">
        <v>0</v>
      </c>
      <c r="T135" s="39">
        <v>0</v>
      </c>
      <c r="U135" s="40"/>
      <c r="V135" s="40"/>
      <c r="W135" s="40"/>
      <c r="X135" s="39">
        <v>16</v>
      </c>
      <c r="Y135" s="39">
        <v>63</v>
      </c>
      <c r="Z135" s="39">
        <v>72</v>
      </c>
      <c r="AA135" s="39">
        <v>7</v>
      </c>
      <c r="AB135" s="39">
        <v>0</v>
      </c>
      <c r="AC135" s="39">
        <v>0</v>
      </c>
      <c r="AD135" s="40"/>
      <c r="AE135" s="40"/>
      <c r="AF135" s="40"/>
      <c r="AG135" s="39">
        <v>7</v>
      </c>
      <c r="AH135" s="39">
        <v>112</v>
      </c>
      <c r="AI135" s="39">
        <v>116</v>
      </c>
      <c r="AJ135" s="39">
        <v>3</v>
      </c>
      <c r="AK135" s="39">
        <v>0</v>
      </c>
      <c r="AL135" s="39">
        <v>0</v>
      </c>
    </row>
    <row r="136" spans="1:38" ht="20.100000000000001" customHeight="1" x14ac:dyDescent="0.2">
      <c r="D136" s="2" t="s">
        <v>102</v>
      </c>
      <c r="F136" s="37">
        <v>41</v>
      </c>
      <c r="G136" s="37">
        <v>697</v>
      </c>
      <c r="H136" s="37">
        <v>639</v>
      </c>
      <c r="I136" s="37">
        <v>99</v>
      </c>
      <c r="J136" s="37">
        <v>0</v>
      </c>
      <c r="K136" s="37">
        <v>0</v>
      </c>
      <c r="L136" s="37"/>
      <c r="M136" s="37"/>
      <c r="N136" s="37"/>
      <c r="O136" s="37">
        <v>13</v>
      </c>
      <c r="P136" s="37">
        <v>502</v>
      </c>
      <c r="Q136" s="37">
        <v>498</v>
      </c>
      <c r="R136" s="37">
        <v>17</v>
      </c>
      <c r="S136" s="37">
        <v>0</v>
      </c>
      <c r="T136" s="37">
        <v>0</v>
      </c>
      <c r="U136" s="37"/>
      <c r="V136" s="37"/>
      <c r="W136" s="37"/>
      <c r="X136" s="37">
        <v>19</v>
      </c>
      <c r="Y136" s="37">
        <v>89</v>
      </c>
      <c r="Z136" s="37">
        <v>93</v>
      </c>
      <c r="AA136" s="37">
        <v>15</v>
      </c>
      <c r="AB136" s="37">
        <v>0</v>
      </c>
      <c r="AC136" s="37">
        <v>0</v>
      </c>
      <c r="AD136" s="37"/>
      <c r="AE136" s="37"/>
      <c r="AF136" s="37"/>
      <c r="AG136" s="37">
        <v>10</v>
      </c>
      <c r="AH136" s="37">
        <v>101</v>
      </c>
      <c r="AI136" s="37">
        <v>109</v>
      </c>
      <c r="AJ136" s="37">
        <v>2</v>
      </c>
      <c r="AK136" s="37">
        <v>0</v>
      </c>
      <c r="AL136" s="37">
        <v>0</v>
      </c>
    </row>
    <row r="137" spans="1:38"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row>
    <row r="138" spans="1:38" s="1" customFormat="1" ht="20.100000000000001" customHeight="1" x14ac:dyDescent="0.2">
      <c r="A138" s="3"/>
      <c r="B138" s="6"/>
      <c r="C138" s="42" t="s">
        <v>171</v>
      </c>
      <c r="D138" s="42"/>
      <c r="E138" s="5"/>
      <c r="F138" s="44">
        <v>263</v>
      </c>
      <c r="G138" s="44">
        <v>4200</v>
      </c>
      <c r="H138" s="44">
        <v>3758</v>
      </c>
      <c r="I138" s="44">
        <v>705</v>
      </c>
      <c r="J138" s="44">
        <v>0</v>
      </c>
      <c r="K138" s="44">
        <v>0</v>
      </c>
      <c r="L138" s="45"/>
      <c r="M138" s="45"/>
      <c r="N138" s="45"/>
      <c r="O138" s="44">
        <v>50</v>
      </c>
      <c r="P138" s="44">
        <v>2543</v>
      </c>
      <c r="Q138" s="44">
        <v>2536</v>
      </c>
      <c r="R138" s="44">
        <v>57</v>
      </c>
      <c r="S138" s="44">
        <v>0</v>
      </c>
      <c r="T138" s="44">
        <v>0</v>
      </c>
      <c r="U138" s="45"/>
      <c r="V138" s="45"/>
      <c r="W138" s="45"/>
      <c r="X138" s="44">
        <v>83</v>
      </c>
      <c r="Y138" s="44">
        <v>372</v>
      </c>
      <c r="Z138" s="44">
        <v>370</v>
      </c>
      <c r="AA138" s="44">
        <v>85</v>
      </c>
      <c r="AB138" s="44">
        <v>0</v>
      </c>
      <c r="AC138" s="44">
        <v>0</v>
      </c>
      <c r="AD138" s="45"/>
      <c r="AE138" s="45"/>
      <c r="AF138" s="45"/>
      <c r="AG138" s="44">
        <v>39</v>
      </c>
      <c r="AH138" s="44">
        <v>481</v>
      </c>
      <c r="AI138" s="44">
        <v>502</v>
      </c>
      <c r="AJ138" s="44">
        <v>18</v>
      </c>
      <c r="AK138" s="44">
        <v>0</v>
      </c>
      <c r="AL138" s="44">
        <v>0</v>
      </c>
    </row>
    <row r="139" spans="1:38"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row>
    <row r="140" spans="1:38"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row>
    <row r="141" spans="1:38" ht="20.100000000000001" customHeight="1" x14ac:dyDescent="0.2">
      <c r="D141" s="2" t="s">
        <v>124</v>
      </c>
      <c r="F141" s="37">
        <v>13</v>
      </c>
      <c r="G141" s="37">
        <v>339</v>
      </c>
      <c r="H141" s="37">
        <v>328</v>
      </c>
      <c r="I141" s="37">
        <v>24</v>
      </c>
      <c r="J141" s="37">
        <v>0</v>
      </c>
      <c r="K141" s="37">
        <v>0</v>
      </c>
      <c r="L141" s="37"/>
      <c r="M141" s="37"/>
      <c r="N141" s="37"/>
      <c r="O141" s="37">
        <v>7</v>
      </c>
      <c r="P141" s="37">
        <v>583</v>
      </c>
      <c r="Q141" s="37">
        <v>574</v>
      </c>
      <c r="R141" s="37">
        <v>16</v>
      </c>
      <c r="S141" s="37">
        <v>0</v>
      </c>
      <c r="T141" s="37">
        <v>0</v>
      </c>
      <c r="U141" s="37"/>
      <c r="V141" s="37"/>
      <c r="W141" s="37"/>
      <c r="X141" s="37">
        <v>66</v>
      </c>
      <c r="Y141" s="37">
        <v>744</v>
      </c>
      <c r="Z141" s="37">
        <v>680</v>
      </c>
      <c r="AA141" s="37">
        <v>130</v>
      </c>
      <c r="AB141" s="37">
        <v>0</v>
      </c>
      <c r="AC141" s="37">
        <v>0</v>
      </c>
      <c r="AD141" s="37"/>
      <c r="AE141" s="37"/>
      <c r="AF141" s="37"/>
      <c r="AG141" s="37">
        <v>27</v>
      </c>
      <c r="AH141" s="37">
        <v>438</v>
      </c>
      <c r="AI141" s="37">
        <v>441</v>
      </c>
      <c r="AJ141" s="37">
        <v>24</v>
      </c>
      <c r="AK141" s="37">
        <v>0</v>
      </c>
      <c r="AL141" s="37">
        <v>0</v>
      </c>
    </row>
    <row r="142" spans="1:38" ht="20.100000000000001" customHeight="1" x14ac:dyDescent="0.2">
      <c r="D142" s="38" t="s">
        <v>173</v>
      </c>
      <c r="F142" s="39">
        <v>468</v>
      </c>
      <c r="G142" s="39">
        <v>673</v>
      </c>
      <c r="H142" s="39">
        <v>613</v>
      </c>
      <c r="I142" s="39">
        <v>528</v>
      </c>
      <c r="J142" s="39">
        <v>0</v>
      </c>
      <c r="K142" s="39">
        <v>0</v>
      </c>
      <c r="L142" s="40"/>
      <c r="M142" s="40"/>
      <c r="N142" s="40"/>
      <c r="O142" s="39">
        <v>145</v>
      </c>
      <c r="P142" s="39">
        <v>583</v>
      </c>
      <c r="Q142" s="39">
        <v>593</v>
      </c>
      <c r="R142" s="39">
        <v>135</v>
      </c>
      <c r="S142" s="39">
        <v>0</v>
      </c>
      <c r="T142" s="39">
        <v>0</v>
      </c>
      <c r="U142" s="40"/>
      <c r="V142" s="40"/>
      <c r="W142" s="40"/>
      <c r="X142" s="39">
        <v>348</v>
      </c>
      <c r="Y142" s="39">
        <v>876</v>
      </c>
      <c r="Z142" s="39">
        <v>816</v>
      </c>
      <c r="AA142" s="39">
        <v>408</v>
      </c>
      <c r="AB142" s="39">
        <v>0</v>
      </c>
      <c r="AC142" s="39">
        <v>0</v>
      </c>
      <c r="AD142" s="40"/>
      <c r="AE142" s="40"/>
      <c r="AF142" s="40"/>
      <c r="AG142" s="39">
        <v>65</v>
      </c>
      <c r="AH142" s="39">
        <v>409</v>
      </c>
      <c r="AI142" s="39">
        <v>388</v>
      </c>
      <c r="AJ142" s="39">
        <v>86</v>
      </c>
      <c r="AK142" s="39">
        <v>0</v>
      </c>
      <c r="AL142" s="39">
        <v>0</v>
      </c>
    </row>
    <row r="143" spans="1:38" ht="20.100000000000001" customHeight="1" x14ac:dyDescent="0.2">
      <c r="D143" s="2" t="s">
        <v>113</v>
      </c>
      <c r="F143" s="37">
        <v>21</v>
      </c>
      <c r="G143" s="37">
        <v>250</v>
      </c>
      <c r="H143" s="37">
        <v>255</v>
      </c>
      <c r="I143" s="37">
        <v>16</v>
      </c>
      <c r="J143" s="37">
        <v>0</v>
      </c>
      <c r="K143" s="37">
        <v>0</v>
      </c>
      <c r="L143" s="37"/>
      <c r="M143" s="37"/>
      <c r="N143" s="37"/>
      <c r="O143" s="37">
        <v>18</v>
      </c>
      <c r="P143" s="37">
        <v>554</v>
      </c>
      <c r="Q143" s="37">
        <v>546</v>
      </c>
      <c r="R143" s="37">
        <v>26</v>
      </c>
      <c r="S143" s="37">
        <v>0</v>
      </c>
      <c r="T143" s="37">
        <v>0</v>
      </c>
      <c r="U143" s="37"/>
      <c r="V143" s="37"/>
      <c r="W143" s="37"/>
      <c r="X143" s="37">
        <v>125</v>
      </c>
      <c r="Y143" s="37">
        <v>845</v>
      </c>
      <c r="Z143" s="37">
        <v>878</v>
      </c>
      <c r="AA143" s="37">
        <v>92</v>
      </c>
      <c r="AB143" s="37">
        <v>0</v>
      </c>
      <c r="AC143" s="37">
        <v>0</v>
      </c>
      <c r="AD143" s="37"/>
      <c r="AE143" s="37"/>
      <c r="AF143" s="37"/>
      <c r="AG143" s="37">
        <v>24</v>
      </c>
      <c r="AH143" s="37">
        <v>438</v>
      </c>
      <c r="AI143" s="37">
        <v>422</v>
      </c>
      <c r="AJ143" s="37">
        <v>40</v>
      </c>
      <c r="AK143" s="37">
        <v>0</v>
      </c>
      <c r="AL143" s="37">
        <v>0</v>
      </c>
    </row>
    <row r="144" spans="1:38" ht="20.100000000000001" customHeight="1" x14ac:dyDescent="0.2">
      <c r="D144" s="38" t="s">
        <v>174</v>
      </c>
      <c r="F144" s="39">
        <v>27</v>
      </c>
      <c r="G144" s="39">
        <v>352</v>
      </c>
      <c r="H144" s="39">
        <v>331</v>
      </c>
      <c r="I144" s="39">
        <v>48</v>
      </c>
      <c r="J144" s="39">
        <v>0</v>
      </c>
      <c r="K144" s="39">
        <v>0</v>
      </c>
      <c r="L144" s="40"/>
      <c r="M144" s="40"/>
      <c r="N144" s="40"/>
      <c r="O144" s="39">
        <v>14</v>
      </c>
      <c r="P144" s="39">
        <v>580</v>
      </c>
      <c r="Q144" s="39">
        <v>577</v>
      </c>
      <c r="R144" s="39">
        <v>17</v>
      </c>
      <c r="S144" s="39">
        <v>0</v>
      </c>
      <c r="T144" s="39">
        <v>0</v>
      </c>
      <c r="U144" s="40"/>
      <c r="V144" s="40"/>
      <c r="W144" s="40"/>
      <c r="X144" s="39">
        <v>26</v>
      </c>
      <c r="Y144" s="39">
        <v>297</v>
      </c>
      <c r="Z144" s="39">
        <v>262</v>
      </c>
      <c r="AA144" s="39">
        <v>61</v>
      </c>
      <c r="AB144" s="39">
        <v>0</v>
      </c>
      <c r="AC144" s="39">
        <v>0</v>
      </c>
      <c r="AD144" s="40"/>
      <c r="AE144" s="40"/>
      <c r="AF144" s="40"/>
      <c r="AG144" s="39">
        <v>15</v>
      </c>
      <c r="AH144" s="39">
        <v>402</v>
      </c>
      <c r="AI144" s="39">
        <v>397</v>
      </c>
      <c r="AJ144" s="39">
        <v>20</v>
      </c>
      <c r="AK144" s="39">
        <v>0</v>
      </c>
      <c r="AL144" s="39">
        <v>0</v>
      </c>
    </row>
    <row r="145" spans="1:38" ht="20.100000000000001" customHeight="1" x14ac:dyDescent="0.2">
      <c r="D145" s="2" t="s">
        <v>115</v>
      </c>
      <c r="F145" s="37">
        <v>15</v>
      </c>
      <c r="G145" s="37">
        <v>239</v>
      </c>
      <c r="H145" s="37">
        <v>248</v>
      </c>
      <c r="I145" s="37">
        <v>6</v>
      </c>
      <c r="J145" s="37">
        <v>0</v>
      </c>
      <c r="K145" s="37">
        <v>0</v>
      </c>
      <c r="L145" s="37"/>
      <c r="M145" s="37"/>
      <c r="N145" s="37"/>
      <c r="O145" s="37">
        <v>9</v>
      </c>
      <c r="P145" s="37">
        <v>690</v>
      </c>
      <c r="Q145" s="37">
        <v>674</v>
      </c>
      <c r="R145" s="37">
        <v>25</v>
      </c>
      <c r="S145" s="37">
        <v>0</v>
      </c>
      <c r="T145" s="37">
        <v>0</v>
      </c>
      <c r="U145" s="37"/>
      <c r="V145" s="37"/>
      <c r="W145" s="37"/>
      <c r="X145" s="37">
        <v>91</v>
      </c>
      <c r="Y145" s="37">
        <v>821</v>
      </c>
      <c r="Z145" s="37">
        <v>802</v>
      </c>
      <c r="AA145" s="37">
        <v>110</v>
      </c>
      <c r="AB145" s="37">
        <v>0</v>
      </c>
      <c r="AC145" s="37">
        <v>0</v>
      </c>
      <c r="AD145" s="37"/>
      <c r="AE145" s="37"/>
      <c r="AF145" s="37"/>
      <c r="AG145" s="37">
        <v>36</v>
      </c>
      <c r="AH145" s="37">
        <v>758</v>
      </c>
      <c r="AI145" s="37">
        <v>747</v>
      </c>
      <c r="AJ145" s="37">
        <v>47</v>
      </c>
      <c r="AK145" s="37">
        <v>0</v>
      </c>
      <c r="AL145" s="37">
        <v>0</v>
      </c>
    </row>
    <row r="146" spans="1:38" ht="20.100000000000001" customHeight="1" x14ac:dyDescent="0.2">
      <c r="D146" s="38" t="s">
        <v>116</v>
      </c>
      <c r="F146" s="39">
        <v>166</v>
      </c>
      <c r="G146" s="39">
        <v>586</v>
      </c>
      <c r="H146" s="39">
        <v>563</v>
      </c>
      <c r="I146" s="39">
        <v>189</v>
      </c>
      <c r="J146" s="39">
        <v>0</v>
      </c>
      <c r="K146" s="39">
        <v>0</v>
      </c>
      <c r="L146" s="40"/>
      <c r="M146" s="40"/>
      <c r="N146" s="40"/>
      <c r="O146" s="39">
        <v>113</v>
      </c>
      <c r="P146" s="39">
        <v>677</v>
      </c>
      <c r="Q146" s="39">
        <v>651</v>
      </c>
      <c r="R146" s="39">
        <v>139</v>
      </c>
      <c r="S146" s="39">
        <v>0</v>
      </c>
      <c r="T146" s="39">
        <v>0</v>
      </c>
      <c r="U146" s="40"/>
      <c r="V146" s="40"/>
      <c r="W146" s="40"/>
      <c r="X146" s="39">
        <v>312</v>
      </c>
      <c r="Y146" s="39">
        <v>845</v>
      </c>
      <c r="Z146" s="39">
        <v>847</v>
      </c>
      <c r="AA146" s="39">
        <v>310</v>
      </c>
      <c r="AB146" s="39">
        <v>0</v>
      </c>
      <c r="AC146" s="39">
        <v>0</v>
      </c>
      <c r="AD146" s="40"/>
      <c r="AE146" s="40"/>
      <c r="AF146" s="40"/>
      <c r="AG146" s="39">
        <v>156</v>
      </c>
      <c r="AH146" s="39">
        <v>751</v>
      </c>
      <c r="AI146" s="39">
        <v>731</v>
      </c>
      <c r="AJ146" s="39">
        <v>176</v>
      </c>
      <c r="AK146" s="39">
        <v>0</v>
      </c>
      <c r="AL146" s="39">
        <v>0</v>
      </c>
    </row>
    <row r="147" spans="1:38" ht="20.100000000000001" customHeight="1" x14ac:dyDescent="0.2">
      <c r="D147" s="2" t="s">
        <v>104</v>
      </c>
      <c r="F147" s="37">
        <v>154</v>
      </c>
      <c r="G147" s="37">
        <v>522</v>
      </c>
      <c r="H147" s="37">
        <v>520</v>
      </c>
      <c r="I147" s="37">
        <v>156</v>
      </c>
      <c r="J147" s="37">
        <v>0</v>
      </c>
      <c r="K147" s="37">
        <v>0</v>
      </c>
      <c r="L147" s="37"/>
      <c r="M147" s="37"/>
      <c r="N147" s="37"/>
      <c r="O147" s="37">
        <v>23</v>
      </c>
      <c r="P147" s="37">
        <v>570</v>
      </c>
      <c r="Q147" s="37">
        <v>571</v>
      </c>
      <c r="R147" s="37">
        <v>22</v>
      </c>
      <c r="S147" s="37">
        <v>0</v>
      </c>
      <c r="T147" s="37">
        <v>0</v>
      </c>
      <c r="U147" s="37"/>
      <c r="V147" s="37"/>
      <c r="W147" s="37"/>
      <c r="X147" s="37">
        <v>99</v>
      </c>
      <c r="Y147" s="37">
        <v>479</v>
      </c>
      <c r="Z147" s="37">
        <v>448</v>
      </c>
      <c r="AA147" s="37">
        <v>130</v>
      </c>
      <c r="AB147" s="37">
        <v>0</v>
      </c>
      <c r="AC147" s="37">
        <v>0</v>
      </c>
      <c r="AD147" s="37"/>
      <c r="AE147" s="37"/>
      <c r="AF147" s="37"/>
      <c r="AG147" s="37">
        <v>80</v>
      </c>
      <c r="AH147" s="37">
        <v>416</v>
      </c>
      <c r="AI147" s="37">
        <v>415</v>
      </c>
      <c r="AJ147" s="37">
        <v>81</v>
      </c>
      <c r="AK147" s="37">
        <v>0</v>
      </c>
      <c r="AL147" s="37">
        <v>0</v>
      </c>
    </row>
    <row r="148" spans="1:38" ht="20.100000000000001" customHeight="1" x14ac:dyDescent="0.2">
      <c r="D148" s="38" t="s">
        <v>365</v>
      </c>
      <c r="F148" s="39">
        <f>33-11+132</f>
        <v>154</v>
      </c>
      <c r="G148" s="39">
        <v>0</v>
      </c>
      <c r="H148" s="39">
        <v>0</v>
      </c>
      <c r="I148" s="39">
        <f>22+132</f>
        <v>154</v>
      </c>
      <c r="J148" s="39">
        <v>0</v>
      </c>
      <c r="K148" s="39">
        <v>0</v>
      </c>
      <c r="L148" s="40"/>
      <c r="M148" s="40"/>
      <c r="N148" s="40"/>
      <c r="O148" s="39">
        <f>10+22+121</f>
        <v>153</v>
      </c>
      <c r="P148" s="39">
        <v>0</v>
      </c>
      <c r="Q148" s="39">
        <v>0</v>
      </c>
      <c r="R148" s="39">
        <f>32+121</f>
        <v>153</v>
      </c>
      <c r="S148" s="39">
        <v>0</v>
      </c>
      <c r="T148" s="39">
        <v>0</v>
      </c>
      <c r="U148" s="40"/>
      <c r="V148" s="40"/>
      <c r="W148" s="40"/>
      <c r="X148" s="39">
        <f>58+80+15</f>
        <v>153</v>
      </c>
      <c r="Y148" s="39">
        <v>0</v>
      </c>
      <c r="Z148" s="39">
        <v>0</v>
      </c>
      <c r="AA148" s="39">
        <f>96+42+15</f>
        <v>153</v>
      </c>
      <c r="AB148" s="39">
        <v>0</v>
      </c>
      <c r="AC148" s="39">
        <v>0</v>
      </c>
      <c r="AD148" s="40"/>
      <c r="AE148" s="40"/>
      <c r="AF148" s="40"/>
      <c r="AG148" s="39">
        <f>22+44+50</f>
        <v>116</v>
      </c>
      <c r="AH148" s="39">
        <v>0</v>
      </c>
      <c r="AI148" s="39">
        <v>0</v>
      </c>
      <c r="AJ148" s="39">
        <f>(18+48)+50</f>
        <v>116</v>
      </c>
      <c r="AK148" s="39">
        <v>0</v>
      </c>
      <c r="AL148" s="39">
        <v>0</v>
      </c>
    </row>
    <row r="149" spans="1:38" ht="20.100000000000001" customHeight="1" x14ac:dyDescent="0.2">
      <c r="D149" s="2" t="s">
        <v>106</v>
      </c>
      <c r="F149" s="37">
        <v>74</v>
      </c>
      <c r="G149" s="37">
        <v>467</v>
      </c>
      <c r="H149" s="37">
        <v>433</v>
      </c>
      <c r="I149" s="37">
        <v>108</v>
      </c>
      <c r="J149" s="37">
        <v>0</v>
      </c>
      <c r="K149" s="37">
        <v>0</v>
      </c>
      <c r="L149" s="37"/>
      <c r="M149" s="37"/>
      <c r="N149" s="37"/>
      <c r="O149" s="37">
        <v>29</v>
      </c>
      <c r="P149" s="37">
        <v>690</v>
      </c>
      <c r="Q149" s="37">
        <v>683</v>
      </c>
      <c r="R149" s="37">
        <v>36</v>
      </c>
      <c r="S149" s="37">
        <v>0</v>
      </c>
      <c r="T149" s="37">
        <v>0</v>
      </c>
      <c r="U149" s="37"/>
      <c r="V149" s="37"/>
      <c r="W149" s="37"/>
      <c r="X149" s="37">
        <v>183</v>
      </c>
      <c r="Y149" s="37">
        <v>943</v>
      </c>
      <c r="Z149" s="37">
        <v>918</v>
      </c>
      <c r="AA149" s="37">
        <v>208</v>
      </c>
      <c r="AB149" s="37">
        <v>0</v>
      </c>
      <c r="AC149" s="37">
        <v>0</v>
      </c>
      <c r="AD149" s="37"/>
      <c r="AE149" s="37"/>
      <c r="AF149" s="37"/>
      <c r="AG149" s="37">
        <v>53</v>
      </c>
      <c r="AH149" s="37">
        <v>738</v>
      </c>
      <c r="AI149" s="37">
        <v>725</v>
      </c>
      <c r="AJ149" s="37">
        <v>66</v>
      </c>
      <c r="AK149" s="37">
        <v>0</v>
      </c>
      <c r="AL149" s="37">
        <v>0</v>
      </c>
    </row>
    <row r="150" spans="1:38" ht="20.100000000000001" customHeight="1" x14ac:dyDescent="0.2">
      <c r="D150" s="38" t="s">
        <v>107</v>
      </c>
      <c r="F150" s="39">
        <v>128</v>
      </c>
      <c r="G150" s="39">
        <v>476</v>
      </c>
      <c r="H150" s="39">
        <v>461</v>
      </c>
      <c r="I150" s="39">
        <v>143</v>
      </c>
      <c r="J150" s="39">
        <v>0</v>
      </c>
      <c r="K150" s="39">
        <v>0</v>
      </c>
      <c r="L150" s="40"/>
      <c r="M150" s="40"/>
      <c r="N150" s="40"/>
      <c r="O150" s="39">
        <v>23</v>
      </c>
      <c r="P150" s="39">
        <v>567</v>
      </c>
      <c r="Q150" s="39">
        <v>559</v>
      </c>
      <c r="R150" s="39">
        <v>31</v>
      </c>
      <c r="S150" s="39">
        <v>0</v>
      </c>
      <c r="T150" s="39">
        <v>0</v>
      </c>
      <c r="U150" s="40"/>
      <c r="V150" s="40"/>
      <c r="W150" s="40"/>
      <c r="X150" s="39">
        <v>59</v>
      </c>
      <c r="Y150" s="39">
        <v>350</v>
      </c>
      <c r="Z150" s="39">
        <v>322</v>
      </c>
      <c r="AA150" s="39">
        <v>87</v>
      </c>
      <c r="AB150" s="39">
        <v>0</v>
      </c>
      <c r="AC150" s="39">
        <v>0</v>
      </c>
      <c r="AD150" s="40"/>
      <c r="AE150" s="40"/>
      <c r="AF150" s="40"/>
      <c r="AG150" s="39">
        <v>25</v>
      </c>
      <c r="AH150" s="39">
        <v>397</v>
      </c>
      <c r="AI150" s="39">
        <v>412</v>
      </c>
      <c r="AJ150" s="39">
        <v>10</v>
      </c>
      <c r="AK150" s="39">
        <v>0</v>
      </c>
      <c r="AL150" s="39">
        <v>0</v>
      </c>
    </row>
    <row r="151" spans="1:38" ht="20.100000000000001" customHeight="1" x14ac:dyDescent="0.2">
      <c r="D151" s="2" t="s">
        <v>176</v>
      </c>
      <c r="F151" s="37">
        <v>29</v>
      </c>
      <c r="G151" s="37">
        <v>384</v>
      </c>
      <c r="H151" s="37">
        <v>386</v>
      </c>
      <c r="I151" s="37">
        <v>27</v>
      </c>
      <c r="J151" s="37">
        <v>0</v>
      </c>
      <c r="K151" s="37">
        <v>0</v>
      </c>
      <c r="L151" s="37"/>
      <c r="M151" s="37"/>
      <c r="N151" s="37"/>
      <c r="O151" s="37">
        <v>10</v>
      </c>
      <c r="P151" s="37">
        <v>577</v>
      </c>
      <c r="Q151" s="37">
        <v>573</v>
      </c>
      <c r="R151" s="37">
        <v>14</v>
      </c>
      <c r="S151" s="37">
        <v>0</v>
      </c>
      <c r="T151" s="37">
        <v>0</v>
      </c>
      <c r="U151" s="37"/>
      <c r="V151" s="37"/>
      <c r="W151" s="37"/>
      <c r="X151" s="37">
        <v>68</v>
      </c>
      <c r="Y151" s="37">
        <v>414</v>
      </c>
      <c r="Z151" s="37">
        <v>417</v>
      </c>
      <c r="AA151" s="37">
        <v>65</v>
      </c>
      <c r="AB151" s="37">
        <v>0</v>
      </c>
      <c r="AC151" s="37">
        <v>0</v>
      </c>
      <c r="AD151" s="37"/>
      <c r="AE151" s="37"/>
      <c r="AF151" s="37"/>
      <c r="AG151" s="37">
        <v>24</v>
      </c>
      <c r="AH151" s="37">
        <v>407</v>
      </c>
      <c r="AI151" s="37">
        <v>414</v>
      </c>
      <c r="AJ151" s="37">
        <v>17</v>
      </c>
      <c r="AK151" s="37">
        <v>0</v>
      </c>
      <c r="AL151" s="37">
        <v>0</v>
      </c>
    </row>
    <row r="152" spans="1:38" ht="20.100000000000001" customHeight="1" x14ac:dyDescent="0.2">
      <c r="D152" s="38" t="s">
        <v>177</v>
      </c>
      <c r="F152" s="39">
        <v>36</v>
      </c>
      <c r="G152" s="39">
        <v>699</v>
      </c>
      <c r="H152" s="39">
        <v>678</v>
      </c>
      <c r="I152" s="39">
        <v>57</v>
      </c>
      <c r="J152" s="39">
        <v>0</v>
      </c>
      <c r="K152" s="39">
        <v>0</v>
      </c>
      <c r="L152" s="40"/>
      <c r="M152" s="40"/>
      <c r="N152" s="40"/>
      <c r="O152" s="39">
        <v>38</v>
      </c>
      <c r="P152" s="39">
        <v>660</v>
      </c>
      <c r="Q152" s="39">
        <v>657</v>
      </c>
      <c r="R152" s="39">
        <v>41</v>
      </c>
      <c r="S152" s="39">
        <v>0</v>
      </c>
      <c r="T152" s="39">
        <v>0</v>
      </c>
      <c r="U152" s="40"/>
      <c r="V152" s="40"/>
      <c r="W152" s="40"/>
      <c r="X152" s="39">
        <v>129</v>
      </c>
      <c r="Y152" s="39">
        <v>1689</v>
      </c>
      <c r="Z152" s="39">
        <v>1638</v>
      </c>
      <c r="AA152" s="39">
        <v>180</v>
      </c>
      <c r="AB152" s="39">
        <v>0</v>
      </c>
      <c r="AC152" s="39">
        <v>0</v>
      </c>
      <c r="AD152" s="40"/>
      <c r="AE152" s="40"/>
      <c r="AF152" s="40"/>
      <c r="AG152" s="39">
        <v>58</v>
      </c>
      <c r="AH152" s="39">
        <v>774</v>
      </c>
      <c r="AI152" s="39">
        <v>755</v>
      </c>
      <c r="AJ152" s="39">
        <v>77</v>
      </c>
      <c r="AK152" s="39">
        <v>0</v>
      </c>
      <c r="AL152" s="39">
        <v>0</v>
      </c>
    </row>
    <row r="153" spans="1:38" ht="20.100000000000001" customHeight="1" x14ac:dyDescent="0.2">
      <c r="D153" s="2" t="s">
        <v>178</v>
      </c>
      <c r="F153" s="37">
        <v>52</v>
      </c>
      <c r="G153" s="37">
        <v>617</v>
      </c>
      <c r="H153" s="37">
        <v>602</v>
      </c>
      <c r="I153" s="37">
        <v>67</v>
      </c>
      <c r="J153" s="37">
        <v>0</v>
      </c>
      <c r="K153" s="37">
        <v>0</v>
      </c>
      <c r="L153" s="37"/>
      <c r="M153" s="37"/>
      <c r="N153" s="37"/>
      <c r="O153" s="37">
        <v>7</v>
      </c>
      <c r="P153" s="37">
        <v>571</v>
      </c>
      <c r="Q153" s="37">
        <v>561</v>
      </c>
      <c r="R153" s="37">
        <v>17</v>
      </c>
      <c r="S153" s="37">
        <v>0</v>
      </c>
      <c r="T153" s="37">
        <v>0</v>
      </c>
      <c r="U153" s="37"/>
      <c r="V153" s="37"/>
      <c r="W153" s="37"/>
      <c r="X153" s="37">
        <v>35</v>
      </c>
      <c r="Y153" s="37">
        <v>276</v>
      </c>
      <c r="Z153" s="37">
        <v>254</v>
      </c>
      <c r="AA153" s="37">
        <v>57</v>
      </c>
      <c r="AB153" s="37">
        <v>0</v>
      </c>
      <c r="AC153" s="37">
        <v>0</v>
      </c>
      <c r="AD153" s="37"/>
      <c r="AE153" s="37"/>
      <c r="AF153" s="37"/>
      <c r="AG153" s="37">
        <v>16</v>
      </c>
      <c r="AH153" s="37">
        <v>428</v>
      </c>
      <c r="AI153" s="37">
        <v>423</v>
      </c>
      <c r="AJ153" s="37">
        <v>21</v>
      </c>
      <c r="AK153" s="37">
        <v>0</v>
      </c>
      <c r="AL153" s="37">
        <v>0</v>
      </c>
    </row>
    <row r="154" spans="1:38" ht="20.100000000000001" customHeight="1" x14ac:dyDescent="0.2">
      <c r="D154" s="38" t="s">
        <v>179</v>
      </c>
      <c r="F154" s="39">
        <v>31</v>
      </c>
      <c r="G154" s="39">
        <v>568</v>
      </c>
      <c r="H154" s="39">
        <v>521</v>
      </c>
      <c r="I154" s="39">
        <v>78</v>
      </c>
      <c r="J154" s="39">
        <v>0</v>
      </c>
      <c r="K154" s="39">
        <v>0</v>
      </c>
      <c r="L154" s="40"/>
      <c r="M154" s="40"/>
      <c r="N154" s="40"/>
      <c r="O154" s="39">
        <v>12</v>
      </c>
      <c r="P154" s="39">
        <v>562</v>
      </c>
      <c r="Q154" s="39">
        <v>559</v>
      </c>
      <c r="R154" s="39">
        <v>15</v>
      </c>
      <c r="S154" s="39">
        <v>0</v>
      </c>
      <c r="T154" s="39">
        <v>0</v>
      </c>
      <c r="U154" s="40"/>
      <c r="V154" s="40"/>
      <c r="W154" s="40"/>
      <c r="X154" s="39">
        <v>69</v>
      </c>
      <c r="Y154" s="39">
        <v>669</v>
      </c>
      <c r="Z154" s="39">
        <v>561</v>
      </c>
      <c r="AA154" s="39">
        <v>177</v>
      </c>
      <c r="AB154" s="39">
        <v>0</v>
      </c>
      <c r="AC154" s="39">
        <v>0</v>
      </c>
      <c r="AD154" s="40"/>
      <c r="AE154" s="40"/>
      <c r="AF154" s="40"/>
      <c r="AG154" s="39">
        <v>17</v>
      </c>
      <c r="AH154" s="39">
        <v>432</v>
      </c>
      <c r="AI154" s="39">
        <v>411</v>
      </c>
      <c r="AJ154" s="39">
        <v>38</v>
      </c>
      <c r="AK154" s="39">
        <v>0</v>
      </c>
      <c r="AL154" s="39">
        <v>0</v>
      </c>
    </row>
    <row r="155" spans="1:38"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row>
    <row r="156" spans="1:38" s="1" customFormat="1" ht="20.100000000000001" customHeight="1" x14ac:dyDescent="0.2">
      <c r="A156" s="3"/>
      <c r="B156" s="6"/>
      <c r="C156" s="42" t="s">
        <v>180</v>
      </c>
      <c r="D156" s="42"/>
      <c r="E156" s="5"/>
      <c r="F156" s="44">
        <f>1247-11+132</f>
        <v>1368</v>
      </c>
      <c r="G156" s="44">
        <v>6172</v>
      </c>
      <c r="H156" s="44">
        <v>5939</v>
      </c>
      <c r="I156" s="44">
        <f>1476-7+132</f>
        <v>1601</v>
      </c>
      <c r="J156" s="44">
        <v>0</v>
      </c>
      <c r="K156" s="44">
        <v>0</v>
      </c>
      <c r="L156" s="45"/>
      <c r="M156" s="45"/>
      <c r="N156" s="45"/>
      <c r="O156" s="44">
        <f>458+22+121</f>
        <v>601</v>
      </c>
      <c r="P156" s="44">
        <v>7864</v>
      </c>
      <c r="Q156" s="44">
        <v>7778</v>
      </c>
      <c r="R156" s="44">
        <f>574-8+121</f>
        <v>687</v>
      </c>
      <c r="S156" s="44">
        <v>0</v>
      </c>
      <c r="T156" s="44">
        <v>0</v>
      </c>
      <c r="U156" s="45"/>
      <c r="V156" s="45"/>
      <c r="W156" s="45"/>
      <c r="X156" s="44">
        <f>1668+80+15</f>
        <v>1763</v>
      </c>
      <c r="Y156" s="44">
        <v>9248</v>
      </c>
      <c r="Z156" s="44">
        <v>8843</v>
      </c>
      <c r="AA156" s="44">
        <f>2111+42+15</f>
        <v>2168</v>
      </c>
      <c r="AB156" s="44">
        <v>0</v>
      </c>
      <c r="AC156" s="44">
        <v>0</v>
      </c>
      <c r="AD156" s="45"/>
      <c r="AE156" s="45"/>
      <c r="AF156" s="45"/>
      <c r="AG156" s="44">
        <f>(618+44)+50</f>
        <v>712</v>
      </c>
      <c r="AH156" s="44">
        <v>6788</v>
      </c>
      <c r="AI156" s="44">
        <v>6681</v>
      </c>
      <c r="AJ156" s="44">
        <f>721+48+50</f>
        <v>819</v>
      </c>
      <c r="AK156" s="44">
        <v>0</v>
      </c>
      <c r="AL156" s="44">
        <v>0</v>
      </c>
    </row>
    <row r="157" spans="1:38"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row>
    <row r="158" spans="1:38" s="1" customFormat="1" ht="20.100000000000001" customHeight="1" x14ac:dyDescent="0.25">
      <c r="A158" s="3"/>
      <c r="B158" s="49" t="s">
        <v>181</v>
      </c>
      <c r="C158" s="50"/>
      <c r="D158" s="50"/>
      <c r="E158" s="5"/>
      <c r="F158" s="51">
        <f>1510-11+132</f>
        <v>1631</v>
      </c>
      <c r="G158" s="51">
        <v>10372</v>
      </c>
      <c r="H158" s="51">
        <v>9697</v>
      </c>
      <c r="I158" s="51">
        <f>2181-7+132</f>
        <v>2306</v>
      </c>
      <c r="J158" s="51">
        <v>0</v>
      </c>
      <c r="K158" s="51">
        <v>0</v>
      </c>
      <c r="L158" s="52"/>
      <c r="M158" s="52"/>
      <c r="N158" s="52"/>
      <c r="O158" s="51">
        <f>508+22+121</f>
        <v>651</v>
      </c>
      <c r="P158" s="51">
        <v>10407</v>
      </c>
      <c r="Q158" s="51">
        <v>10314</v>
      </c>
      <c r="R158" s="51">
        <f>631-8+121</f>
        <v>744</v>
      </c>
      <c r="S158" s="51">
        <v>0</v>
      </c>
      <c r="T158" s="51">
        <v>0</v>
      </c>
      <c r="U158" s="52"/>
      <c r="V158" s="52"/>
      <c r="W158" s="52"/>
      <c r="X158" s="51">
        <f>3489+80+15</f>
        <v>3584</v>
      </c>
      <c r="Y158" s="51">
        <v>20081</v>
      </c>
      <c r="Z158" s="51">
        <v>19525</v>
      </c>
      <c r="AA158" s="51">
        <f>4083+42+15</f>
        <v>4140</v>
      </c>
      <c r="AB158" s="51">
        <v>0</v>
      </c>
      <c r="AC158" s="51">
        <v>0</v>
      </c>
      <c r="AD158" s="52"/>
      <c r="AE158" s="52"/>
      <c r="AF158" s="52"/>
      <c r="AG158" s="51">
        <f>(1072+44)+50</f>
        <v>1166</v>
      </c>
      <c r="AH158" s="51">
        <v>14662</v>
      </c>
      <c r="AI158" s="51">
        <v>14676</v>
      </c>
      <c r="AJ158" s="51">
        <f>1054+48+50</f>
        <v>1152</v>
      </c>
      <c r="AK158" s="51">
        <v>0</v>
      </c>
      <c r="AL158" s="51">
        <v>0</v>
      </c>
    </row>
    <row r="159" spans="1:38"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row>
    <row r="160" spans="1:38"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row>
    <row r="161" spans="3:38"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row>
    <row r="162" spans="3:38" ht="20.100000000000001" customHeight="1" x14ac:dyDescent="0.2">
      <c r="D162" s="2" t="s">
        <v>124</v>
      </c>
      <c r="F162" s="37">
        <v>249</v>
      </c>
      <c r="G162" s="37">
        <v>204</v>
      </c>
      <c r="H162" s="37">
        <v>226</v>
      </c>
      <c r="I162" s="37">
        <v>227</v>
      </c>
      <c r="J162" s="37">
        <v>0</v>
      </c>
      <c r="K162" s="37">
        <v>0</v>
      </c>
      <c r="L162" s="37"/>
      <c r="M162" s="37"/>
      <c r="N162" s="37"/>
      <c r="O162" s="37">
        <v>2</v>
      </c>
      <c r="P162" s="37">
        <v>156</v>
      </c>
      <c r="Q162" s="37">
        <v>155</v>
      </c>
      <c r="R162" s="37">
        <v>3</v>
      </c>
      <c r="S162" s="37">
        <v>0</v>
      </c>
      <c r="T162" s="37">
        <v>0</v>
      </c>
      <c r="U162" s="37"/>
      <c r="V162" s="37"/>
      <c r="W162" s="37"/>
      <c r="X162" s="37">
        <v>493</v>
      </c>
      <c r="Y162" s="37">
        <v>166</v>
      </c>
      <c r="Z162" s="37">
        <v>398</v>
      </c>
      <c r="AA162" s="37">
        <v>261</v>
      </c>
      <c r="AB162" s="37">
        <v>0</v>
      </c>
      <c r="AC162" s="37">
        <v>0</v>
      </c>
      <c r="AD162" s="37"/>
      <c r="AE162" s="37"/>
      <c r="AF162" s="37"/>
      <c r="AG162" s="37">
        <v>0</v>
      </c>
      <c r="AH162" s="37">
        <v>0</v>
      </c>
      <c r="AI162" s="37">
        <v>0</v>
      </c>
      <c r="AJ162" s="37">
        <v>0</v>
      </c>
      <c r="AK162" s="37">
        <v>0</v>
      </c>
      <c r="AL162" s="37">
        <v>0</v>
      </c>
    </row>
    <row r="163" spans="3:38" ht="20.100000000000001" customHeight="1" x14ac:dyDescent="0.2">
      <c r="D163" s="38" t="s">
        <v>173</v>
      </c>
      <c r="F163" s="39">
        <v>29</v>
      </c>
      <c r="G163" s="39">
        <v>286</v>
      </c>
      <c r="H163" s="39">
        <v>255</v>
      </c>
      <c r="I163" s="39">
        <v>60</v>
      </c>
      <c r="J163" s="39">
        <v>0</v>
      </c>
      <c r="K163" s="39">
        <v>0</v>
      </c>
      <c r="L163" s="40"/>
      <c r="M163" s="40"/>
      <c r="N163" s="40"/>
      <c r="O163" s="39">
        <v>3</v>
      </c>
      <c r="P163" s="39">
        <v>148</v>
      </c>
      <c r="Q163" s="39">
        <v>147</v>
      </c>
      <c r="R163" s="39">
        <v>4</v>
      </c>
      <c r="S163" s="39">
        <v>0</v>
      </c>
      <c r="T163" s="39">
        <v>0</v>
      </c>
      <c r="U163" s="40"/>
      <c r="V163" s="40"/>
      <c r="W163" s="40"/>
      <c r="X163" s="39">
        <v>14</v>
      </c>
      <c r="Y163" s="39">
        <v>112</v>
      </c>
      <c r="Z163" s="39">
        <v>121</v>
      </c>
      <c r="AA163" s="39">
        <v>5</v>
      </c>
      <c r="AB163" s="39">
        <v>0</v>
      </c>
      <c r="AC163" s="39">
        <v>0</v>
      </c>
      <c r="AD163" s="40"/>
      <c r="AE163" s="40"/>
      <c r="AF163" s="40"/>
      <c r="AG163" s="39">
        <v>0</v>
      </c>
      <c r="AH163" s="39">
        <v>4</v>
      </c>
      <c r="AI163" s="39">
        <v>4</v>
      </c>
      <c r="AJ163" s="39">
        <v>0</v>
      </c>
      <c r="AK163" s="39">
        <v>0</v>
      </c>
      <c r="AL163" s="39">
        <v>0</v>
      </c>
    </row>
    <row r="164" spans="3:38" ht="20.100000000000001" customHeight="1" x14ac:dyDescent="0.2">
      <c r="D164" s="2" t="s">
        <v>100</v>
      </c>
      <c r="F164" s="37">
        <v>20</v>
      </c>
      <c r="G164" s="37">
        <v>179</v>
      </c>
      <c r="H164" s="37">
        <v>173</v>
      </c>
      <c r="I164" s="37">
        <v>26</v>
      </c>
      <c r="J164" s="37">
        <v>0</v>
      </c>
      <c r="K164" s="37">
        <v>0</v>
      </c>
      <c r="L164" s="37"/>
      <c r="M164" s="37"/>
      <c r="N164" s="37"/>
      <c r="O164" s="37">
        <v>6</v>
      </c>
      <c r="P164" s="37">
        <v>153</v>
      </c>
      <c r="Q164" s="37">
        <v>154</v>
      </c>
      <c r="R164" s="37">
        <v>5</v>
      </c>
      <c r="S164" s="37">
        <v>0</v>
      </c>
      <c r="T164" s="37">
        <v>0</v>
      </c>
      <c r="U164" s="37"/>
      <c r="V164" s="37"/>
      <c r="W164" s="37"/>
      <c r="X164" s="37">
        <v>0</v>
      </c>
      <c r="Y164" s="37">
        <v>0</v>
      </c>
      <c r="Z164" s="37">
        <v>0</v>
      </c>
      <c r="AA164" s="37">
        <v>0</v>
      </c>
      <c r="AB164" s="37">
        <v>0</v>
      </c>
      <c r="AC164" s="37">
        <v>0</v>
      </c>
      <c r="AD164" s="37"/>
      <c r="AE164" s="37"/>
      <c r="AF164" s="37"/>
      <c r="AG164" s="37">
        <v>0</v>
      </c>
      <c r="AH164" s="37">
        <v>1</v>
      </c>
      <c r="AI164" s="37">
        <v>1</v>
      </c>
      <c r="AJ164" s="37">
        <v>0</v>
      </c>
      <c r="AK164" s="37">
        <v>0</v>
      </c>
      <c r="AL164" s="37">
        <v>0</v>
      </c>
    </row>
    <row r="165" spans="3:38" ht="20.100000000000001" customHeight="1" x14ac:dyDescent="0.2">
      <c r="D165" s="38" t="s">
        <v>174</v>
      </c>
      <c r="F165" s="39">
        <v>24</v>
      </c>
      <c r="G165" s="39">
        <v>277</v>
      </c>
      <c r="H165" s="39">
        <v>277</v>
      </c>
      <c r="I165" s="39">
        <v>24</v>
      </c>
      <c r="J165" s="39">
        <v>0</v>
      </c>
      <c r="K165" s="39">
        <v>0</v>
      </c>
      <c r="L165" s="40"/>
      <c r="M165" s="40"/>
      <c r="N165" s="40"/>
      <c r="O165" s="39">
        <v>3</v>
      </c>
      <c r="P165" s="39">
        <v>148</v>
      </c>
      <c r="Q165" s="39">
        <v>149</v>
      </c>
      <c r="R165" s="39">
        <v>2</v>
      </c>
      <c r="S165" s="39">
        <v>0</v>
      </c>
      <c r="T165" s="39">
        <v>0</v>
      </c>
      <c r="U165" s="40"/>
      <c r="V165" s="40"/>
      <c r="W165" s="40"/>
      <c r="X165" s="39">
        <v>0</v>
      </c>
      <c r="Y165" s="39">
        <v>0</v>
      </c>
      <c r="Z165" s="39">
        <v>0</v>
      </c>
      <c r="AA165" s="39">
        <v>0</v>
      </c>
      <c r="AB165" s="39">
        <v>0</v>
      </c>
      <c r="AC165" s="39">
        <v>0</v>
      </c>
      <c r="AD165" s="40"/>
      <c r="AE165" s="40"/>
      <c r="AF165" s="40"/>
      <c r="AG165" s="39">
        <v>0</v>
      </c>
      <c r="AH165" s="39">
        <v>0</v>
      </c>
      <c r="AI165" s="39">
        <v>0</v>
      </c>
      <c r="AJ165" s="39">
        <v>0</v>
      </c>
      <c r="AK165" s="39">
        <v>0</v>
      </c>
      <c r="AL165" s="39">
        <v>0</v>
      </c>
    </row>
    <row r="166" spans="3:38" ht="20.100000000000001" customHeight="1" x14ac:dyDescent="0.2">
      <c r="D166" s="2" t="s">
        <v>115</v>
      </c>
      <c r="F166" s="37">
        <v>32</v>
      </c>
      <c r="G166" s="37">
        <v>201</v>
      </c>
      <c r="H166" s="37">
        <v>223</v>
      </c>
      <c r="I166" s="37">
        <v>10</v>
      </c>
      <c r="J166" s="37">
        <v>0</v>
      </c>
      <c r="K166" s="37">
        <v>0</v>
      </c>
      <c r="L166" s="37"/>
      <c r="M166" s="37"/>
      <c r="N166" s="37"/>
      <c r="O166" s="37">
        <v>4</v>
      </c>
      <c r="P166" s="37">
        <v>153</v>
      </c>
      <c r="Q166" s="37">
        <v>154</v>
      </c>
      <c r="R166" s="37">
        <v>3</v>
      </c>
      <c r="S166" s="37">
        <v>0</v>
      </c>
      <c r="T166" s="37">
        <v>0</v>
      </c>
      <c r="U166" s="37"/>
      <c r="V166" s="37"/>
      <c r="W166" s="37"/>
      <c r="X166" s="37">
        <v>0</v>
      </c>
      <c r="Y166" s="37">
        <v>0</v>
      </c>
      <c r="Z166" s="37">
        <v>0</v>
      </c>
      <c r="AA166" s="37">
        <v>0</v>
      </c>
      <c r="AB166" s="37">
        <v>0</v>
      </c>
      <c r="AC166" s="37">
        <v>0</v>
      </c>
      <c r="AD166" s="37"/>
      <c r="AE166" s="37"/>
      <c r="AF166" s="37"/>
      <c r="AG166" s="37">
        <v>0</v>
      </c>
      <c r="AH166" s="37">
        <v>2</v>
      </c>
      <c r="AI166" s="37">
        <v>2</v>
      </c>
      <c r="AJ166" s="37">
        <v>0</v>
      </c>
      <c r="AK166" s="37">
        <v>0</v>
      </c>
      <c r="AL166" s="37">
        <v>0</v>
      </c>
    </row>
    <row r="167" spans="3:38" ht="20.100000000000001" customHeight="1" x14ac:dyDescent="0.2">
      <c r="D167" s="38" t="s">
        <v>103</v>
      </c>
      <c r="F167" s="39">
        <v>24</v>
      </c>
      <c r="G167" s="39">
        <v>185</v>
      </c>
      <c r="H167" s="39">
        <v>189</v>
      </c>
      <c r="I167" s="39">
        <v>20</v>
      </c>
      <c r="J167" s="39">
        <v>0</v>
      </c>
      <c r="K167" s="39">
        <v>0</v>
      </c>
      <c r="L167" s="40"/>
      <c r="M167" s="40"/>
      <c r="N167" s="40"/>
      <c r="O167" s="39">
        <v>2</v>
      </c>
      <c r="P167" s="39">
        <v>154</v>
      </c>
      <c r="Q167" s="39">
        <v>155</v>
      </c>
      <c r="R167" s="39">
        <v>1</v>
      </c>
      <c r="S167" s="39">
        <v>0</v>
      </c>
      <c r="T167" s="39">
        <v>0</v>
      </c>
      <c r="U167" s="40"/>
      <c r="V167" s="40"/>
      <c r="W167" s="40"/>
      <c r="X167" s="39">
        <v>0</v>
      </c>
      <c r="Y167" s="39">
        <v>0</v>
      </c>
      <c r="Z167" s="39">
        <v>0</v>
      </c>
      <c r="AA167" s="39">
        <v>0</v>
      </c>
      <c r="AB167" s="39">
        <v>0</v>
      </c>
      <c r="AC167" s="39">
        <v>0</v>
      </c>
      <c r="AD167" s="40"/>
      <c r="AE167" s="40"/>
      <c r="AF167" s="40"/>
      <c r="AG167" s="39">
        <v>0</v>
      </c>
      <c r="AH167" s="39">
        <v>1</v>
      </c>
      <c r="AI167" s="39">
        <v>1</v>
      </c>
      <c r="AJ167" s="39">
        <v>0</v>
      </c>
      <c r="AK167" s="39">
        <v>0</v>
      </c>
      <c r="AL167" s="39">
        <v>0</v>
      </c>
    </row>
    <row r="168" spans="3:38"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row>
    <row r="169" spans="3:38" ht="20.100000000000001" customHeight="1" x14ac:dyDescent="0.2">
      <c r="C169" s="42" t="s">
        <v>112</v>
      </c>
      <c r="D169" s="42"/>
      <c r="F169" s="44">
        <v>378</v>
      </c>
      <c r="G169" s="44">
        <v>1332</v>
      </c>
      <c r="H169" s="44">
        <v>1343</v>
      </c>
      <c r="I169" s="44">
        <v>367</v>
      </c>
      <c r="J169" s="44">
        <v>0</v>
      </c>
      <c r="K169" s="44">
        <v>0</v>
      </c>
      <c r="L169" s="45"/>
      <c r="M169" s="45"/>
      <c r="N169" s="45"/>
      <c r="O169" s="44">
        <v>20</v>
      </c>
      <c r="P169" s="44">
        <v>912</v>
      </c>
      <c r="Q169" s="44">
        <v>914</v>
      </c>
      <c r="R169" s="44">
        <v>18</v>
      </c>
      <c r="S169" s="44">
        <v>0</v>
      </c>
      <c r="T169" s="44">
        <v>0</v>
      </c>
      <c r="U169" s="45"/>
      <c r="V169" s="45"/>
      <c r="W169" s="45"/>
      <c r="X169" s="44">
        <v>507</v>
      </c>
      <c r="Y169" s="44">
        <v>278</v>
      </c>
      <c r="Z169" s="44">
        <v>519</v>
      </c>
      <c r="AA169" s="44">
        <v>266</v>
      </c>
      <c r="AB169" s="44">
        <v>0</v>
      </c>
      <c r="AC169" s="44">
        <v>0</v>
      </c>
      <c r="AD169" s="45"/>
      <c r="AE169" s="45"/>
      <c r="AF169" s="45"/>
      <c r="AG169" s="44">
        <v>0</v>
      </c>
      <c r="AH169" s="44">
        <v>8</v>
      </c>
      <c r="AI169" s="44">
        <v>8</v>
      </c>
      <c r="AJ169" s="44">
        <v>0</v>
      </c>
      <c r="AK169" s="44">
        <v>0</v>
      </c>
      <c r="AL169" s="44">
        <v>0</v>
      </c>
    </row>
    <row r="170" spans="3:38"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row>
    <row r="171" spans="3:38"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row>
    <row r="172" spans="3:38" ht="20.100000000000001" customHeight="1" x14ac:dyDescent="0.2">
      <c r="D172" s="2" t="s">
        <v>124</v>
      </c>
      <c r="F172" s="37">
        <v>0</v>
      </c>
      <c r="G172" s="37">
        <v>0</v>
      </c>
      <c r="H172" s="37">
        <v>0</v>
      </c>
      <c r="I172" s="37">
        <v>0</v>
      </c>
      <c r="J172" s="37">
        <v>0</v>
      </c>
      <c r="K172" s="37">
        <v>0</v>
      </c>
      <c r="L172" s="37"/>
      <c r="M172" s="37"/>
      <c r="N172" s="37"/>
      <c r="O172" s="37">
        <v>0</v>
      </c>
      <c r="P172" s="37">
        <v>0</v>
      </c>
      <c r="Q172" s="37">
        <v>0</v>
      </c>
      <c r="R172" s="37">
        <v>0</v>
      </c>
      <c r="S172" s="37">
        <v>0</v>
      </c>
      <c r="T172" s="37">
        <v>0</v>
      </c>
      <c r="U172" s="37"/>
      <c r="V172" s="37"/>
      <c r="W172" s="37"/>
      <c r="X172" s="37">
        <v>182</v>
      </c>
      <c r="Y172" s="37">
        <v>1148</v>
      </c>
      <c r="Z172" s="37">
        <v>1145</v>
      </c>
      <c r="AA172" s="37">
        <v>185</v>
      </c>
      <c r="AB172" s="37">
        <v>0</v>
      </c>
      <c r="AC172" s="37">
        <v>0</v>
      </c>
      <c r="AD172" s="37"/>
      <c r="AE172" s="37"/>
      <c r="AF172" s="37"/>
      <c r="AG172" s="37">
        <v>71</v>
      </c>
      <c r="AH172" s="37">
        <v>1032</v>
      </c>
      <c r="AI172" s="37">
        <v>1060</v>
      </c>
      <c r="AJ172" s="37">
        <v>43</v>
      </c>
      <c r="AK172" s="37">
        <v>0</v>
      </c>
      <c r="AL172" s="37">
        <v>0</v>
      </c>
    </row>
    <row r="173" spans="3:38" ht="20.100000000000001" customHeight="1" x14ac:dyDescent="0.2">
      <c r="D173" s="38" t="s">
        <v>173</v>
      </c>
      <c r="F173" s="39">
        <v>0</v>
      </c>
      <c r="G173" s="39">
        <v>0</v>
      </c>
      <c r="H173" s="39">
        <v>0</v>
      </c>
      <c r="I173" s="39">
        <v>0</v>
      </c>
      <c r="J173" s="39">
        <v>0</v>
      </c>
      <c r="K173" s="39">
        <v>0</v>
      </c>
      <c r="L173" s="40"/>
      <c r="M173" s="40"/>
      <c r="N173" s="40"/>
      <c r="O173" s="39">
        <v>0</v>
      </c>
      <c r="P173" s="39">
        <v>13</v>
      </c>
      <c r="Q173" s="39">
        <v>13</v>
      </c>
      <c r="R173" s="39">
        <v>0</v>
      </c>
      <c r="S173" s="39">
        <v>0</v>
      </c>
      <c r="T173" s="39">
        <v>0</v>
      </c>
      <c r="U173" s="40"/>
      <c r="V173" s="40"/>
      <c r="W173" s="40"/>
      <c r="X173" s="39">
        <v>110</v>
      </c>
      <c r="Y173" s="39">
        <v>751</v>
      </c>
      <c r="Z173" s="39">
        <v>731</v>
      </c>
      <c r="AA173" s="39">
        <v>130</v>
      </c>
      <c r="AB173" s="39">
        <v>0</v>
      </c>
      <c r="AC173" s="39">
        <v>0</v>
      </c>
      <c r="AD173" s="40"/>
      <c r="AE173" s="40"/>
      <c r="AF173" s="40"/>
      <c r="AG173" s="39">
        <v>58</v>
      </c>
      <c r="AH173" s="39">
        <v>1017</v>
      </c>
      <c r="AI173" s="39">
        <v>1022</v>
      </c>
      <c r="AJ173" s="39">
        <v>53</v>
      </c>
      <c r="AK173" s="39">
        <v>0</v>
      </c>
      <c r="AL173" s="39">
        <v>0</v>
      </c>
    </row>
    <row r="174" spans="3:38" ht="20.100000000000001" customHeight="1" x14ac:dyDescent="0.2">
      <c r="D174" s="2" t="s">
        <v>113</v>
      </c>
      <c r="F174" s="37">
        <v>7</v>
      </c>
      <c r="G174" s="37">
        <v>0</v>
      </c>
      <c r="H174" s="37">
        <v>1</v>
      </c>
      <c r="I174" s="37">
        <v>6</v>
      </c>
      <c r="J174" s="37">
        <v>0</v>
      </c>
      <c r="K174" s="37">
        <v>0</v>
      </c>
      <c r="L174" s="37"/>
      <c r="M174" s="37"/>
      <c r="N174" s="37"/>
      <c r="O174" s="37">
        <v>0</v>
      </c>
      <c r="P174" s="37">
        <v>0</v>
      </c>
      <c r="Q174" s="37">
        <v>0</v>
      </c>
      <c r="R174" s="37">
        <v>0</v>
      </c>
      <c r="S174" s="37">
        <v>0</v>
      </c>
      <c r="T174" s="37">
        <v>0</v>
      </c>
      <c r="U174" s="37"/>
      <c r="V174" s="37"/>
      <c r="W174" s="37"/>
      <c r="X174" s="37">
        <v>352</v>
      </c>
      <c r="Y174" s="37">
        <v>1448</v>
      </c>
      <c r="Z174" s="37">
        <v>1412</v>
      </c>
      <c r="AA174" s="37">
        <v>388</v>
      </c>
      <c r="AB174" s="37">
        <v>0</v>
      </c>
      <c r="AC174" s="37">
        <v>0</v>
      </c>
      <c r="AD174" s="37"/>
      <c r="AE174" s="37"/>
      <c r="AF174" s="37"/>
      <c r="AG174" s="37">
        <v>75</v>
      </c>
      <c r="AH174" s="37">
        <v>1023</v>
      </c>
      <c r="AI174" s="37">
        <v>1046</v>
      </c>
      <c r="AJ174" s="37">
        <v>52</v>
      </c>
      <c r="AK174" s="37">
        <v>0</v>
      </c>
      <c r="AL174" s="37">
        <v>0</v>
      </c>
    </row>
    <row r="175" spans="3:38" ht="20.100000000000001" customHeight="1" x14ac:dyDescent="0.2">
      <c r="D175" s="38" t="s">
        <v>174</v>
      </c>
      <c r="F175" s="39">
        <v>19</v>
      </c>
      <c r="G175" s="39">
        <v>0</v>
      </c>
      <c r="H175" s="39">
        <v>2</v>
      </c>
      <c r="I175" s="39">
        <v>17</v>
      </c>
      <c r="J175" s="39">
        <v>0</v>
      </c>
      <c r="K175" s="39">
        <v>0</v>
      </c>
      <c r="L175" s="40"/>
      <c r="M175" s="40"/>
      <c r="N175" s="40"/>
      <c r="O175" s="39">
        <v>0</v>
      </c>
      <c r="P175" s="39">
        <v>0</v>
      </c>
      <c r="Q175" s="39">
        <v>0</v>
      </c>
      <c r="R175" s="39">
        <v>0</v>
      </c>
      <c r="S175" s="39">
        <v>0</v>
      </c>
      <c r="T175" s="39">
        <v>0</v>
      </c>
      <c r="U175" s="40"/>
      <c r="V175" s="40"/>
      <c r="W175" s="40"/>
      <c r="X175" s="39">
        <v>544</v>
      </c>
      <c r="Y175" s="39">
        <v>1668</v>
      </c>
      <c r="Z175" s="39">
        <v>1749</v>
      </c>
      <c r="AA175" s="39">
        <v>463</v>
      </c>
      <c r="AB175" s="39">
        <v>0</v>
      </c>
      <c r="AC175" s="39">
        <v>0</v>
      </c>
      <c r="AD175" s="40"/>
      <c r="AE175" s="40"/>
      <c r="AF175" s="40"/>
      <c r="AG175" s="39">
        <v>79</v>
      </c>
      <c r="AH175" s="39">
        <v>1025</v>
      </c>
      <c r="AI175" s="39">
        <v>1054</v>
      </c>
      <c r="AJ175" s="39">
        <v>50</v>
      </c>
      <c r="AK175" s="39">
        <v>0</v>
      </c>
      <c r="AL175" s="39">
        <v>0</v>
      </c>
    </row>
    <row r="176" spans="3:38" ht="20.100000000000001" customHeight="1" x14ac:dyDescent="0.2">
      <c r="D176" s="2" t="s">
        <v>115</v>
      </c>
      <c r="F176" s="37">
        <v>0</v>
      </c>
      <c r="G176" s="37">
        <v>0</v>
      </c>
      <c r="H176" s="37">
        <v>0</v>
      </c>
      <c r="I176" s="37">
        <v>0</v>
      </c>
      <c r="J176" s="37">
        <v>0</v>
      </c>
      <c r="K176" s="37">
        <v>0</v>
      </c>
      <c r="L176" s="37"/>
      <c r="M176" s="37"/>
      <c r="N176" s="37"/>
      <c r="O176" s="37">
        <v>0</v>
      </c>
      <c r="P176" s="37">
        <v>6</v>
      </c>
      <c r="Q176" s="37">
        <v>6</v>
      </c>
      <c r="R176" s="37">
        <v>0</v>
      </c>
      <c r="S176" s="37">
        <v>0</v>
      </c>
      <c r="T176" s="37">
        <v>0</v>
      </c>
      <c r="U176" s="37"/>
      <c r="V176" s="37"/>
      <c r="W176" s="37"/>
      <c r="X176" s="37">
        <v>301</v>
      </c>
      <c r="Y176" s="37">
        <v>1206</v>
      </c>
      <c r="Z176" s="37">
        <v>1147</v>
      </c>
      <c r="AA176" s="37">
        <v>360</v>
      </c>
      <c r="AB176" s="37">
        <v>0</v>
      </c>
      <c r="AC176" s="37">
        <v>0</v>
      </c>
      <c r="AD176" s="37"/>
      <c r="AE176" s="37"/>
      <c r="AF176" s="37"/>
      <c r="AG176" s="37">
        <v>70</v>
      </c>
      <c r="AH176" s="37">
        <v>1013</v>
      </c>
      <c r="AI176" s="37">
        <v>1012</v>
      </c>
      <c r="AJ176" s="37">
        <v>71</v>
      </c>
      <c r="AK176" s="37">
        <v>0</v>
      </c>
      <c r="AL176" s="37">
        <v>0</v>
      </c>
    </row>
    <row r="177" spans="1:38" ht="20.100000000000001" customHeight="1" x14ac:dyDescent="0.2">
      <c r="D177" s="38" t="s">
        <v>103</v>
      </c>
      <c r="F177" s="39">
        <v>0</v>
      </c>
      <c r="G177" s="39">
        <v>0</v>
      </c>
      <c r="H177" s="39">
        <v>0</v>
      </c>
      <c r="I177" s="39">
        <v>0</v>
      </c>
      <c r="J177" s="39">
        <v>0</v>
      </c>
      <c r="K177" s="39">
        <v>0</v>
      </c>
      <c r="L177" s="40"/>
      <c r="M177" s="40"/>
      <c r="N177" s="40"/>
      <c r="O177" s="39">
        <v>0</v>
      </c>
      <c r="P177" s="39">
        <v>9</v>
      </c>
      <c r="Q177" s="39">
        <v>9</v>
      </c>
      <c r="R177" s="39">
        <v>0</v>
      </c>
      <c r="S177" s="39">
        <v>0</v>
      </c>
      <c r="T177" s="39">
        <v>0</v>
      </c>
      <c r="U177" s="40"/>
      <c r="V177" s="40"/>
      <c r="W177" s="40"/>
      <c r="X177" s="39">
        <v>202</v>
      </c>
      <c r="Y177" s="39">
        <v>1157</v>
      </c>
      <c r="Z177" s="39">
        <v>1166</v>
      </c>
      <c r="AA177" s="39">
        <v>193</v>
      </c>
      <c r="AB177" s="39">
        <v>0</v>
      </c>
      <c r="AC177" s="39">
        <v>0</v>
      </c>
      <c r="AD177" s="40"/>
      <c r="AE177" s="40"/>
      <c r="AF177" s="40"/>
      <c r="AG177" s="39">
        <v>80</v>
      </c>
      <c r="AH177" s="39">
        <v>1017</v>
      </c>
      <c r="AI177" s="39">
        <v>1043</v>
      </c>
      <c r="AJ177" s="39">
        <v>54</v>
      </c>
      <c r="AK177" s="39">
        <v>0</v>
      </c>
      <c r="AL177" s="39">
        <v>0</v>
      </c>
    </row>
    <row r="178" spans="1:38" ht="19.5" customHeight="1" x14ac:dyDescent="0.2">
      <c r="D178" s="2" t="s">
        <v>117</v>
      </c>
      <c r="F178" s="37">
        <v>2</v>
      </c>
      <c r="G178" s="37">
        <v>0</v>
      </c>
      <c r="H178" s="37">
        <v>0</v>
      </c>
      <c r="I178" s="37">
        <v>2</v>
      </c>
      <c r="J178" s="37">
        <v>0</v>
      </c>
      <c r="K178" s="37">
        <v>0</v>
      </c>
      <c r="L178" s="37"/>
      <c r="M178" s="37"/>
      <c r="N178" s="37"/>
      <c r="O178" s="37">
        <v>0</v>
      </c>
      <c r="P178" s="37">
        <v>3</v>
      </c>
      <c r="Q178" s="37">
        <v>3</v>
      </c>
      <c r="R178" s="37">
        <v>0</v>
      </c>
      <c r="S178" s="37">
        <v>0</v>
      </c>
      <c r="T178" s="37">
        <v>0</v>
      </c>
      <c r="U178" s="37"/>
      <c r="V178" s="37"/>
      <c r="W178" s="37"/>
      <c r="X178" s="37">
        <v>330</v>
      </c>
      <c r="Y178" s="37">
        <v>1197</v>
      </c>
      <c r="Z178" s="37">
        <v>1296</v>
      </c>
      <c r="AA178" s="37">
        <v>231</v>
      </c>
      <c r="AB178" s="37">
        <v>0</v>
      </c>
      <c r="AC178" s="37">
        <v>0</v>
      </c>
      <c r="AD178" s="37"/>
      <c r="AE178" s="37"/>
      <c r="AF178" s="37"/>
      <c r="AG178" s="37">
        <v>77</v>
      </c>
      <c r="AH178" s="37">
        <v>1022</v>
      </c>
      <c r="AI178" s="37">
        <v>1032</v>
      </c>
      <c r="AJ178" s="37">
        <v>67</v>
      </c>
      <c r="AK178" s="37">
        <v>0</v>
      </c>
      <c r="AL178" s="37">
        <v>0</v>
      </c>
    </row>
    <row r="179" spans="1:38" ht="20.100000000000001" customHeight="1" x14ac:dyDescent="0.2">
      <c r="D179" s="38" t="s">
        <v>175</v>
      </c>
      <c r="F179" s="39">
        <v>0</v>
      </c>
      <c r="G179" s="39">
        <v>0</v>
      </c>
      <c r="H179" s="39">
        <v>0</v>
      </c>
      <c r="I179" s="39">
        <v>0</v>
      </c>
      <c r="J179" s="39">
        <v>0</v>
      </c>
      <c r="K179" s="39">
        <v>0</v>
      </c>
      <c r="L179" s="40"/>
      <c r="M179" s="40"/>
      <c r="N179" s="40"/>
      <c r="O179" s="39">
        <v>0</v>
      </c>
      <c r="P179" s="39">
        <v>0</v>
      </c>
      <c r="Q179" s="39">
        <v>0</v>
      </c>
      <c r="R179" s="39">
        <v>0</v>
      </c>
      <c r="S179" s="39">
        <v>0</v>
      </c>
      <c r="T179" s="39">
        <v>0</v>
      </c>
      <c r="U179" s="40"/>
      <c r="V179" s="40"/>
      <c r="W179" s="40"/>
      <c r="X179" s="39">
        <v>16</v>
      </c>
      <c r="Y179" s="39">
        <v>268</v>
      </c>
      <c r="Z179" s="39">
        <v>248</v>
      </c>
      <c r="AA179" s="39">
        <v>36</v>
      </c>
      <c r="AB179" s="39">
        <v>0</v>
      </c>
      <c r="AC179" s="39">
        <v>0</v>
      </c>
      <c r="AD179" s="40"/>
      <c r="AE179" s="40"/>
      <c r="AF179" s="40"/>
      <c r="AG179" s="39">
        <v>42</v>
      </c>
      <c r="AH179" s="39">
        <v>1038</v>
      </c>
      <c r="AI179" s="39">
        <v>1055</v>
      </c>
      <c r="AJ179" s="39">
        <v>25</v>
      </c>
      <c r="AK179" s="39">
        <v>0</v>
      </c>
      <c r="AL179" s="39">
        <v>0</v>
      </c>
    </row>
    <row r="180" spans="1:38" ht="20.100000000000001" customHeight="1" x14ac:dyDescent="0.2">
      <c r="D180" s="2" t="s">
        <v>183</v>
      </c>
      <c r="F180" s="37">
        <v>0</v>
      </c>
      <c r="G180" s="37">
        <v>0</v>
      </c>
      <c r="H180" s="37">
        <v>0</v>
      </c>
      <c r="I180" s="37">
        <v>0</v>
      </c>
      <c r="J180" s="37">
        <v>0</v>
      </c>
      <c r="K180" s="37">
        <v>0</v>
      </c>
      <c r="L180" s="37"/>
      <c r="M180" s="37"/>
      <c r="N180" s="37"/>
      <c r="O180" s="37">
        <v>0</v>
      </c>
      <c r="P180" s="37">
        <v>0</v>
      </c>
      <c r="Q180" s="37">
        <v>0</v>
      </c>
      <c r="R180" s="37">
        <v>0</v>
      </c>
      <c r="S180" s="37">
        <v>0</v>
      </c>
      <c r="T180" s="37">
        <v>0</v>
      </c>
      <c r="U180" s="37"/>
      <c r="V180" s="37"/>
      <c r="W180" s="37"/>
      <c r="X180" s="37">
        <v>68</v>
      </c>
      <c r="Y180" s="37">
        <v>587</v>
      </c>
      <c r="Z180" s="37">
        <v>575</v>
      </c>
      <c r="AA180" s="37">
        <v>80</v>
      </c>
      <c r="AB180" s="37">
        <v>0</v>
      </c>
      <c r="AC180" s="37">
        <v>0</v>
      </c>
      <c r="AD180" s="37"/>
      <c r="AE180" s="37"/>
      <c r="AF180" s="37"/>
      <c r="AG180" s="37">
        <v>60</v>
      </c>
      <c r="AH180" s="37">
        <v>1023</v>
      </c>
      <c r="AI180" s="37">
        <v>1038</v>
      </c>
      <c r="AJ180" s="37">
        <v>45</v>
      </c>
      <c r="AK180" s="37">
        <v>0</v>
      </c>
      <c r="AL180" s="37">
        <v>0</v>
      </c>
    </row>
    <row r="181" spans="1:38"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row>
    <row r="182" spans="1:38" s="1" customFormat="1" ht="20.100000000000001" customHeight="1" x14ac:dyDescent="0.2">
      <c r="A182" s="3"/>
      <c r="B182" s="6"/>
      <c r="C182" s="42" t="s">
        <v>122</v>
      </c>
      <c r="D182" s="42"/>
      <c r="E182" s="5"/>
      <c r="F182" s="44">
        <v>28</v>
      </c>
      <c r="G182" s="44">
        <v>0</v>
      </c>
      <c r="H182" s="44">
        <v>3</v>
      </c>
      <c r="I182" s="44">
        <v>25</v>
      </c>
      <c r="J182" s="44">
        <v>0</v>
      </c>
      <c r="K182" s="44">
        <v>0</v>
      </c>
      <c r="L182" s="45"/>
      <c r="M182" s="45"/>
      <c r="N182" s="45"/>
      <c r="O182" s="44">
        <v>0</v>
      </c>
      <c r="P182" s="44">
        <v>31</v>
      </c>
      <c r="Q182" s="44">
        <v>31</v>
      </c>
      <c r="R182" s="44">
        <v>0</v>
      </c>
      <c r="S182" s="44">
        <v>0</v>
      </c>
      <c r="T182" s="44">
        <v>0</v>
      </c>
      <c r="U182" s="45"/>
      <c r="V182" s="45"/>
      <c r="W182" s="45"/>
      <c r="X182" s="44">
        <v>2105</v>
      </c>
      <c r="Y182" s="44">
        <v>9430</v>
      </c>
      <c r="Z182" s="44">
        <v>9469</v>
      </c>
      <c r="AA182" s="44">
        <v>2066</v>
      </c>
      <c r="AB182" s="44">
        <v>0</v>
      </c>
      <c r="AC182" s="44">
        <v>0</v>
      </c>
      <c r="AD182" s="45"/>
      <c r="AE182" s="45"/>
      <c r="AF182" s="45"/>
      <c r="AG182" s="44">
        <v>612</v>
      </c>
      <c r="AH182" s="44">
        <v>9210</v>
      </c>
      <c r="AI182" s="44">
        <v>9362</v>
      </c>
      <c r="AJ182" s="44">
        <v>460</v>
      </c>
      <c r="AK182" s="44">
        <v>0</v>
      </c>
      <c r="AL182" s="44">
        <v>0</v>
      </c>
    </row>
    <row r="183" spans="1:38"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row>
    <row r="184" spans="1:38"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row>
    <row r="185" spans="1:38" ht="20.100000000000001" customHeight="1" x14ac:dyDescent="0.2">
      <c r="D185" s="2" t="s">
        <v>124</v>
      </c>
      <c r="F185" s="37">
        <v>58</v>
      </c>
      <c r="G185" s="37">
        <v>246</v>
      </c>
      <c r="H185" s="37">
        <v>241</v>
      </c>
      <c r="I185" s="37">
        <v>63</v>
      </c>
      <c r="J185" s="37">
        <v>0</v>
      </c>
      <c r="K185" s="37">
        <v>0</v>
      </c>
      <c r="L185" s="37"/>
      <c r="M185" s="37"/>
      <c r="N185" s="37"/>
      <c r="O185" s="37">
        <v>5</v>
      </c>
      <c r="P185" s="37">
        <v>225</v>
      </c>
      <c r="Q185" s="37">
        <v>226</v>
      </c>
      <c r="R185" s="37">
        <v>4</v>
      </c>
      <c r="S185" s="37">
        <v>0</v>
      </c>
      <c r="T185" s="37">
        <v>0</v>
      </c>
      <c r="U185" s="37"/>
      <c r="V185" s="37"/>
      <c r="W185" s="37"/>
      <c r="X185" s="37">
        <v>0</v>
      </c>
      <c r="Y185" s="37">
        <v>0</v>
      </c>
      <c r="Z185" s="37">
        <v>0</v>
      </c>
      <c r="AA185" s="37">
        <v>0</v>
      </c>
      <c r="AB185" s="37">
        <v>0</v>
      </c>
      <c r="AC185" s="37">
        <v>0</v>
      </c>
      <c r="AD185" s="37"/>
      <c r="AE185" s="37"/>
      <c r="AF185" s="37"/>
      <c r="AG185" s="37">
        <v>0</v>
      </c>
      <c r="AH185" s="37">
        <v>0</v>
      </c>
      <c r="AI185" s="37">
        <v>0</v>
      </c>
      <c r="AJ185" s="37">
        <v>0</v>
      </c>
      <c r="AK185" s="37">
        <v>0</v>
      </c>
      <c r="AL185" s="37">
        <v>0</v>
      </c>
    </row>
    <row r="186" spans="1:38" ht="20.100000000000001" customHeight="1" x14ac:dyDescent="0.2">
      <c r="D186" s="38" t="s">
        <v>173</v>
      </c>
      <c r="F186" s="39">
        <v>180</v>
      </c>
      <c r="G186" s="39">
        <v>220</v>
      </c>
      <c r="H186" s="39">
        <v>209</v>
      </c>
      <c r="I186" s="39">
        <v>191</v>
      </c>
      <c r="J186" s="39">
        <v>0</v>
      </c>
      <c r="K186" s="39">
        <v>0</v>
      </c>
      <c r="L186" s="40"/>
      <c r="M186" s="40"/>
      <c r="N186" s="40"/>
      <c r="O186" s="39">
        <v>9</v>
      </c>
      <c r="P186" s="39">
        <v>225</v>
      </c>
      <c r="Q186" s="39">
        <v>230</v>
      </c>
      <c r="R186" s="39">
        <v>4</v>
      </c>
      <c r="S186" s="39">
        <v>0</v>
      </c>
      <c r="T186" s="39">
        <v>0</v>
      </c>
      <c r="U186" s="40"/>
      <c r="V186" s="40"/>
      <c r="W186" s="40"/>
      <c r="X186" s="39">
        <v>0</v>
      </c>
      <c r="Y186" s="39">
        <v>0</v>
      </c>
      <c r="Z186" s="39">
        <v>0</v>
      </c>
      <c r="AA186" s="39">
        <v>0</v>
      </c>
      <c r="AB186" s="39">
        <v>0</v>
      </c>
      <c r="AC186" s="39">
        <v>0</v>
      </c>
      <c r="AD186" s="40"/>
      <c r="AE186" s="40"/>
      <c r="AF186" s="40"/>
      <c r="AG186" s="39">
        <v>1</v>
      </c>
      <c r="AH186" s="39">
        <v>9</v>
      </c>
      <c r="AI186" s="39">
        <v>10</v>
      </c>
      <c r="AJ186" s="39">
        <v>0</v>
      </c>
      <c r="AK186" s="39">
        <v>0</v>
      </c>
      <c r="AL186" s="39">
        <v>0</v>
      </c>
    </row>
    <row r="187" spans="1:38" ht="20.100000000000001" customHeight="1" x14ac:dyDescent="0.2">
      <c r="D187" s="2" t="s">
        <v>100</v>
      </c>
      <c r="F187" s="37">
        <v>40</v>
      </c>
      <c r="G187" s="37">
        <v>174</v>
      </c>
      <c r="H187" s="37">
        <v>180</v>
      </c>
      <c r="I187" s="37">
        <v>34</v>
      </c>
      <c r="J187" s="37">
        <v>0</v>
      </c>
      <c r="K187" s="37">
        <v>0</v>
      </c>
      <c r="L187" s="37"/>
      <c r="M187" s="37"/>
      <c r="N187" s="37"/>
      <c r="O187" s="37">
        <v>7</v>
      </c>
      <c r="P187" s="37">
        <v>223</v>
      </c>
      <c r="Q187" s="37">
        <v>226</v>
      </c>
      <c r="R187" s="37">
        <v>4</v>
      </c>
      <c r="S187" s="37">
        <v>0</v>
      </c>
      <c r="T187" s="37">
        <v>0</v>
      </c>
      <c r="U187" s="37"/>
      <c r="V187" s="37"/>
      <c r="W187" s="37"/>
      <c r="X187" s="37">
        <v>0</v>
      </c>
      <c r="Y187" s="37">
        <v>0</v>
      </c>
      <c r="Z187" s="37">
        <v>0</v>
      </c>
      <c r="AA187" s="37">
        <v>0</v>
      </c>
      <c r="AB187" s="37">
        <v>0</v>
      </c>
      <c r="AC187" s="37">
        <v>0</v>
      </c>
      <c r="AD187" s="37"/>
      <c r="AE187" s="37"/>
      <c r="AF187" s="37"/>
      <c r="AG187" s="37">
        <v>0</v>
      </c>
      <c r="AH187" s="37">
        <v>3</v>
      </c>
      <c r="AI187" s="37">
        <v>3</v>
      </c>
      <c r="AJ187" s="37">
        <v>0</v>
      </c>
      <c r="AK187" s="37">
        <v>0</v>
      </c>
      <c r="AL187" s="37">
        <v>0</v>
      </c>
    </row>
    <row r="188" spans="1:38" ht="20.100000000000001" customHeight="1" x14ac:dyDescent="0.2">
      <c r="D188" s="38" t="s">
        <v>174</v>
      </c>
      <c r="F188" s="39">
        <v>53</v>
      </c>
      <c r="G188" s="39">
        <v>225</v>
      </c>
      <c r="H188" s="39">
        <v>226</v>
      </c>
      <c r="I188" s="39">
        <v>52</v>
      </c>
      <c r="J188" s="39">
        <v>0</v>
      </c>
      <c r="K188" s="39">
        <v>0</v>
      </c>
      <c r="L188" s="40"/>
      <c r="M188" s="40"/>
      <c r="N188" s="40"/>
      <c r="O188" s="39">
        <v>6</v>
      </c>
      <c r="P188" s="39">
        <v>224</v>
      </c>
      <c r="Q188" s="39">
        <v>223</v>
      </c>
      <c r="R188" s="39">
        <v>7</v>
      </c>
      <c r="S188" s="39">
        <v>0</v>
      </c>
      <c r="T188" s="39">
        <v>0</v>
      </c>
      <c r="U188" s="40"/>
      <c r="V188" s="40"/>
      <c r="W188" s="40"/>
      <c r="X188" s="39">
        <v>0</v>
      </c>
      <c r="Y188" s="39">
        <v>0</v>
      </c>
      <c r="Z188" s="39">
        <v>0</v>
      </c>
      <c r="AA188" s="39">
        <v>0</v>
      </c>
      <c r="AB188" s="39">
        <v>0</v>
      </c>
      <c r="AC188" s="39">
        <v>0</v>
      </c>
      <c r="AD188" s="40"/>
      <c r="AE188" s="40"/>
      <c r="AF188" s="40"/>
      <c r="AG188" s="39">
        <v>0</v>
      </c>
      <c r="AH188" s="39">
        <v>5</v>
      </c>
      <c r="AI188" s="39">
        <v>5</v>
      </c>
      <c r="AJ188" s="39">
        <v>0</v>
      </c>
      <c r="AK188" s="39">
        <v>0</v>
      </c>
      <c r="AL188" s="39">
        <v>0</v>
      </c>
    </row>
    <row r="189" spans="1:38" ht="20.100000000000001" customHeight="1" x14ac:dyDescent="0.2">
      <c r="D189" s="2" t="s">
        <v>115</v>
      </c>
      <c r="F189" s="37">
        <v>137</v>
      </c>
      <c r="G189" s="37">
        <v>249</v>
      </c>
      <c r="H189" s="37">
        <v>342</v>
      </c>
      <c r="I189" s="37">
        <v>44</v>
      </c>
      <c r="J189" s="37">
        <v>0</v>
      </c>
      <c r="K189" s="37">
        <v>0</v>
      </c>
      <c r="L189" s="37"/>
      <c r="M189" s="37"/>
      <c r="N189" s="37"/>
      <c r="O189" s="37">
        <v>18</v>
      </c>
      <c r="P189" s="37">
        <v>224</v>
      </c>
      <c r="Q189" s="37">
        <v>239</v>
      </c>
      <c r="R189" s="37">
        <v>3</v>
      </c>
      <c r="S189" s="37">
        <v>0</v>
      </c>
      <c r="T189" s="37">
        <v>0</v>
      </c>
      <c r="U189" s="37"/>
      <c r="V189" s="37"/>
      <c r="W189" s="37"/>
      <c r="X189" s="37">
        <v>0</v>
      </c>
      <c r="Y189" s="37">
        <v>0</v>
      </c>
      <c r="Z189" s="37">
        <v>0</v>
      </c>
      <c r="AA189" s="37">
        <v>0</v>
      </c>
      <c r="AB189" s="37">
        <v>0</v>
      </c>
      <c r="AC189" s="37">
        <v>0</v>
      </c>
      <c r="AD189" s="37"/>
      <c r="AE189" s="37"/>
      <c r="AF189" s="37"/>
      <c r="AG189" s="37">
        <v>0</v>
      </c>
      <c r="AH189" s="37">
        <v>2</v>
      </c>
      <c r="AI189" s="37">
        <v>2</v>
      </c>
      <c r="AJ189" s="37">
        <v>0</v>
      </c>
      <c r="AK189" s="37">
        <v>0</v>
      </c>
      <c r="AL189" s="37">
        <v>0</v>
      </c>
    </row>
    <row r="190" spans="1:38" ht="20.100000000000001" customHeight="1" x14ac:dyDescent="0.2">
      <c r="D190" s="38" t="s">
        <v>103</v>
      </c>
      <c r="F190" s="39">
        <v>54</v>
      </c>
      <c r="G190" s="39">
        <v>182</v>
      </c>
      <c r="H190" s="39">
        <v>159</v>
      </c>
      <c r="I190" s="39">
        <v>77</v>
      </c>
      <c r="J190" s="39">
        <v>0</v>
      </c>
      <c r="K190" s="39">
        <v>0</v>
      </c>
      <c r="L190" s="40"/>
      <c r="M190" s="40"/>
      <c r="N190" s="40"/>
      <c r="O190" s="39">
        <v>3</v>
      </c>
      <c r="P190" s="39">
        <v>225</v>
      </c>
      <c r="Q190" s="39">
        <v>227</v>
      </c>
      <c r="R190" s="39">
        <v>1</v>
      </c>
      <c r="S190" s="39">
        <v>0</v>
      </c>
      <c r="T190" s="39">
        <v>0</v>
      </c>
      <c r="U190" s="40"/>
      <c r="V190" s="40"/>
      <c r="W190" s="40"/>
      <c r="X190" s="39">
        <v>0</v>
      </c>
      <c r="Y190" s="39">
        <v>0</v>
      </c>
      <c r="Z190" s="39">
        <v>0</v>
      </c>
      <c r="AA190" s="39">
        <v>0</v>
      </c>
      <c r="AB190" s="39">
        <v>0</v>
      </c>
      <c r="AC190" s="39">
        <v>0</v>
      </c>
      <c r="AD190" s="40"/>
      <c r="AE190" s="40"/>
      <c r="AF190" s="40"/>
      <c r="AG190" s="39">
        <v>0</v>
      </c>
      <c r="AH190" s="39">
        <v>5</v>
      </c>
      <c r="AI190" s="39">
        <v>5</v>
      </c>
      <c r="AJ190" s="39">
        <v>0</v>
      </c>
      <c r="AK190" s="39">
        <v>0</v>
      </c>
      <c r="AL190" s="39">
        <v>0</v>
      </c>
    </row>
    <row r="191" spans="1:38" ht="20.100000000000001" customHeight="1" x14ac:dyDescent="0.2">
      <c r="D191" s="2" t="s">
        <v>117</v>
      </c>
      <c r="F191" s="37">
        <v>33</v>
      </c>
      <c r="G191" s="37">
        <v>211</v>
      </c>
      <c r="H191" s="37">
        <v>224</v>
      </c>
      <c r="I191" s="37">
        <v>20</v>
      </c>
      <c r="J191" s="37">
        <v>0</v>
      </c>
      <c r="K191" s="37">
        <v>0</v>
      </c>
      <c r="L191" s="37"/>
      <c r="M191" s="37"/>
      <c r="N191" s="37"/>
      <c r="O191" s="37">
        <v>4</v>
      </c>
      <c r="P191" s="37">
        <v>223</v>
      </c>
      <c r="Q191" s="37">
        <v>223</v>
      </c>
      <c r="R191" s="37">
        <v>4</v>
      </c>
      <c r="S191" s="37">
        <v>0</v>
      </c>
      <c r="T191" s="37">
        <v>0</v>
      </c>
      <c r="U191" s="37"/>
      <c r="V191" s="37"/>
      <c r="W191" s="37"/>
      <c r="X191" s="37">
        <v>0</v>
      </c>
      <c r="Y191" s="37">
        <v>1</v>
      </c>
      <c r="Z191" s="37">
        <v>1</v>
      </c>
      <c r="AA191" s="37">
        <v>0</v>
      </c>
      <c r="AB191" s="37">
        <v>0</v>
      </c>
      <c r="AC191" s="37">
        <v>0</v>
      </c>
      <c r="AD191" s="37"/>
      <c r="AE191" s="37"/>
      <c r="AF191" s="37"/>
      <c r="AG191" s="37">
        <v>0</v>
      </c>
      <c r="AH191" s="37">
        <v>5</v>
      </c>
      <c r="AI191" s="37">
        <v>5</v>
      </c>
      <c r="AJ191" s="37">
        <v>0</v>
      </c>
      <c r="AK191" s="37">
        <v>0</v>
      </c>
      <c r="AL191" s="37">
        <v>0</v>
      </c>
    </row>
    <row r="192" spans="1:38" ht="20.100000000000001" customHeight="1" x14ac:dyDescent="0.2">
      <c r="D192" s="38" t="s">
        <v>175</v>
      </c>
      <c r="F192" s="39">
        <v>20</v>
      </c>
      <c r="G192" s="39">
        <v>267</v>
      </c>
      <c r="H192" s="39">
        <v>238</v>
      </c>
      <c r="I192" s="39">
        <v>49</v>
      </c>
      <c r="J192" s="39">
        <v>0</v>
      </c>
      <c r="K192" s="39">
        <v>0</v>
      </c>
      <c r="L192" s="40"/>
      <c r="M192" s="40"/>
      <c r="N192" s="40"/>
      <c r="O192" s="39">
        <v>294</v>
      </c>
      <c r="P192" s="39">
        <v>294</v>
      </c>
      <c r="Q192" s="39">
        <v>586</v>
      </c>
      <c r="R192" s="39">
        <v>2</v>
      </c>
      <c r="S192" s="39">
        <v>0</v>
      </c>
      <c r="T192" s="39">
        <v>0</v>
      </c>
      <c r="U192" s="40"/>
      <c r="V192" s="40"/>
      <c r="W192" s="40"/>
      <c r="X192" s="39">
        <v>0</v>
      </c>
      <c r="Y192" s="39">
        <v>0</v>
      </c>
      <c r="Z192" s="39">
        <v>0</v>
      </c>
      <c r="AA192" s="39">
        <v>0</v>
      </c>
      <c r="AB192" s="39">
        <v>0</v>
      </c>
      <c r="AC192" s="39">
        <v>0</v>
      </c>
      <c r="AD192" s="40"/>
      <c r="AE192" s="40"/>
      <c r="AF192" s="40"/>
      <c r="AG192" s="39">
        <v>0</v>
      </c>
      <c r="AH192" s="39">
        <v>6</v>
      </c>
      <c r="AI192" s="39">
        <v>6</v>
      </c>
      <c r="AJ192" s="39">
        <v>0</v>
      </c>
      <c r="AK192" s="39">
        <v>0</v>
      </c>
      <c r="AL192" s="39">
        <v>0</v>
      </c>
    </row>
    <row r="193" spans="1:38"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row>
    <row r="194" spans="1:38" s="1" customFormat="1" ht="20.100000000000001" customHeight="1" x14ac:dyDescent="0.2">
      <c r="A194" s="3"/>
      <c r="B194" s="6"/>
      <c r="C194" s="42" t="s">
        <v>185</v>
      </c>
      <c r="D194" s="42"/>
      <c r="E194" s="5"/>
      <c r="F194" s="44">
        <v>575</v>
      </c>
      <c r="G194" s="44">
        <v>1774</v>
      </c>
      <c r="H194" s="44">
        <v>1819</v>
      </c>
      <c r="I194" s="44">
        <v>530</v>
      </c>
      <c r="J194" s="44">
        <v>0</v>
      </c>
      <c r="K194" s="44">
        <v>0</v>
      </c>
      <c r="L194" s="45"/>
      <c r="M194" s="45"/>
      <c r="N194" s="45"/>
      <c r="O194" s="44">
        <v>346</v>
      </c>
      <c r="P194" s="44">
        <v>1863</v>
      </c>
      <c r="Q194" s="44">
        <v>2180</v>
      </c>
      <c r="R194" s="44">
        <v>29</v>
      </c>
      <c r="S194" s="44">
        <v>0</v>
      </c>
      <c r="T194" s="44">
        <v>0</v>
      </c>
      <c r="U194" s="45"/>
      <c r="V194" s="45"/>
      <c r="W194" s="45"/>
      <c r="X194" s="44">
        <v>0</v>
      </c>
      <c r="Y194" s="44">
        <v>1</v>
      </c>
      <c r="Z194" s="44">
        <v>1</v>
      </c>
      <c r="AA194" s="44">
        <v>0</v>
      </c>
      <c r="AB194" s="44">
        <v>0</v>
      </c>
      <c r="AC194" s="44">
        <v>0</v>
      </c>
      <c r="AD194" s="45"/>
      <c r="AE194" s="45"/>
      <c r="AF194" s="45"/>
      <c r="AG194" s="44">
        <v>1</v>
      </c>
      <c r="AH194" s="44">
        <v>35</v>
      </c>
      <c r="AI194" s="44">
        <v>36</v>
      </c>
      <c r="AJ194" s="44">
        <v>0</v>
      </c>
      <c r="AK194" s="44">
        <v>0</v>
      </c>
      <c r="AL194" s="44">
        <v>0</v>
      </c>
    </row>
    <row r="195" spans="1:38"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row>
    <row r="196" spans="1:38"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row>
    <row r="197" spans="1:38" ht="20.100000000000001" customHeight="1" x14ac:dyDescent="0.2">
      <c r="D197" s="2" t="s">
        <v>124</v>
      </c>
      <c r="F197" s="37">
        <v>346</v>
      </c>
      <c r="G197" s="37">
        <v>328</v>
      </c>
      <c r="H197" s="37">
        <v>306</v>
      </c>
      <c r="I197" s="37">
        <v>368</v>
      </c>
      <c r="J197" s="37">
        <v>0</v>
      </c>
      <c r="K197" s="37">
        <v>0</v>
      </c>
      <c r="L197" s="37"/>
      <c r="M197" s="37"/>
      <c r="N197" s="37"/>
      <c r="O197" s="37">
        <v>1</v>
      </c>
      <c r="P197" s="37">
        <v>103</v>
      </c>
      <c r="Q197" s="37">
        <v>96</v>
      </c>
      <c r="R197" s="37">
        <v>8</v>
      </c>
      <c r="S197" s="37">
        <v>0</v>
      </c>
      <c r="T197" s="37">
        <v>0</v>
      </c>
      <c r="U197" s="37"/>
      <c r="V197" s="37"/>
      <c r="W197" s="37"/>
      <c r="X197" s="37">
        <v>115</v>
      </c>
      <c r="Y197" s="37">
        <v>468</v>
      </c>
      <c r="Z197" s="37">
        <v>409</v>
      </c>
      <c r="AA197" s="37">
        <v>174</v>
      </c>
      <c r="AB197" s="37">
        <v>0</v>
      </c>
      <c r="AC197" s="37">
        <v>0</v>
      </c>
      <c r="AD197" s="37"/>
      <c r="AE197" s="37"/>
      <c r="AF197" s="37"/>
      <c r="AG197" s="37">
        <v>2</v>
      </c>
      <c r="AH197" s="37">
        <v>66</v>
      </c>
      <c r="AI197" s="37">
        <v>64</v>
      </c>
      <c r="AJ197" s="37">
        <v>4</v>
      </c>
      <c r="AK197" s="37">
        <v>0</v>
      </c>
      <c r="AL197" s="37">
        <v>0</v>
      </c>
    </row>
    <row r="198" spans="1:38" ht="20.100000000000001" customHeight="1" x14ac:dyDescent="0.2">
      <c r="D198" s="38" t="s">
        <v>173</v>
      </c>
      <c r="F198" s="39">
        <v>80</v>
      </c>
      <c r="G198" s="39">
        <v>286</v>
      </c>
      <c r="H198" s="39">
        <v>301</v>
      </c>
      <c r="I198" s="39">
        <v>65</v>
      </c>
      <c r="J198" s="39">
        <v>0</v>
      </c>
      <c r="K198" s="39">
        <v>0</v>
      </c>
      <c r="L198" s="40"/>
      <c r="M198" s="40"/>
      <c r="N198" s="40"/>
      <c r="O198" s="39">
        <v>1</v>
      </c>
      <c r="P198" s="39">
        <v>91</v>
      </c>
      <c r="Q198" s="39">
        <v>86</v>
      </c>
      <c r="R198" s="39">
        <v>6</v>
      </c>
      <c r="S198" s="39">
        <v>0</v>
      </c>
      <c r="T198" s="39">
        <v>0</v>
      </c>
      <c r="U198" s="40"/>
      <c r="V198" s="40"/>
      <c r="W198" s="40"/>
      <c r="X198" s="39">
        <v>102</v>
      </c>
      <c r="Y198" s="39">
        <v>384</v>
      </c>
      <c r="Z198" s="39">
        <v>387</v>
      </c>
      <c r="AA198" s="39">
        <v>99</v>
      </c>
      <c r="AB198" s="39">
        <v>0</v>
      </c>
      <c r="AC198" s="39">
        <v>0</v>
      </c>
      <c r="AD198" s="40"/>
      <c r="AE198" s="40"/>
      <c r="AF198" s="40"/>
      <c r="AG198" s="39">
        <v>5</v>
      </c>
      <c r="AH198" s="39">
        <v>108</v>
      </c>
      <c r="AI198" s="39">
        <v>108</v>
      </c>
      <c r="AJ198" s="39">
        <v>5</v>
      </c>
      <c r="AK198" s="39">
        <v>0</v>
      </c>
      <c r="AL198" s="39">
        <v>0</v>
      </c>
    </row>
    <row r="199" spans="1:38" ht="20.100000000000001" customHeight="1" x14ac:dyDescent="0.2">
      <c r="D199" s="2" t="s">
        <v>100</v>
      </c>
      <c r="F199" s="37">
        <v>82</v>
      </c>
      <c r="G199" s="37">
        <v>213</v>
      </c>
      <c r="H199" s="37">
        <v>266</v>
      </c>
      <c r="I199" s="37">
        <v>29</v>
      </c>
      <c r="J199" s="37">
        <v>0</v>
      </c>
      <c r="K199" s="37">
        <v>0</v>
      </c>
      <c r="L199" s="37"/>
      <c r="M199" s="37"/>
      <c r="N199" s="37"/>
      <c r="O199" s="37">
        <v>0</v>
      </c>
      <c r="P199" s="37">
        <v>92</v>
      </c>
      <c r="Q199" s="37">
        <v>85</v>
      </c>
      <c r="R199" s="37">
        <v>7</v>
      </c>
      <c r="S199" s="37">
        <v>0</v>
      </c>
      <c r="T199" s="37">
        <v>0</v>
      </c>
      <c r="U199" s="37"/>
      <c r="V199" s="37"/>
      <c r="W199" s="37"/>
      <c r="X199" s="37">
        <v>35</v>
      </c>
      <c r="Y199" s="37">
        <v>146</v>
      </c>
      <c r="Z199" s="37">
        <v>172</v>
      </c>
      <c r="AA199" s="37">
        <v>9</v>
      </c>
      <c r="AB199" s="37">
        <v>0</v>
      </c>
      <c r="AC199" s="37">
        <v>0</v>
      </c>
      <c r="AD199" s="37"/>
      <c r="AE199" s="37"/>
      <c r="AF199" s="37"/>
      <c r="AG199" s="37">
        <v>3</v>
      </c>
      <c r="AH199" s="37">
        <v>105</v>
      </c>
      <c r="AI199" s="37">
        <v>106</v>
      </c>
      <c r="AJ199" s="37">
        <v>2</v>
      </c>
      <c r="AK199" s="37">
        <v>0</v>
      </c>
      <c r="AL199" s="37">
        <v>0</v>
      </c>
    </row>
    <row r="200" spans="1:38" ht="20.100000000000001" customHeight="1" x14ac:dyDescent="0.2">
      <c r="D200" s="38" t="s">
        <v>174</v>
      </c>
      <c r="F200" s="39">
        <v>57</v>
      </c>
      <c r="G200" s="39">
        <v>253</v>
      </c>
      <c r="H200" s="39">
        <v>264</v>
      </c>
      <c r="I200" s="39">
        <v>46</v>
      </c>
      <c r="J200" s="39">
        <v>0</v>
      </c>
      <c r="K200" s="39">
        <v>0</v>
      </c>
      <c r="L200" s="40"/>
      <c r="M200" s="40"/>
      <c r="N200" s="40"/>
      <c r="O200" s="39">
        <v>2</v>
      </c>
      <c r="P200" s="39">
        <v>88</v>
      </c>
      <c r="Q200" s="39">
        <v>83</v>
      </c>
      <c r="R200" s="39">
        <v>7</v>
      </c>
      <c r="S200" s="39">
        <v>0</v>
      </c>
      <c r="T200" s="39">
        <v>0</v>
      </c>
      <c r="U200" s="40"/>
      <c r="V200" s="40"/>
      <c r="W200" s="40"/>
      <c r="X200" s="39">
        <v>9</v>
      </c>
      <c r="Y200" s="39">
        <v>48</v>
      </c>
      <c r="Z200" s="39">
        <v>55</v>
      </c>
      <c r="AA200" s="39">
        <v>2</v>
      </c>
      <c r="AB200" s="39">
        <v>0</v>
      </c>
      <c r="AC200" s="39">
        <v>0</v>
      </c>
      <c r="AD200" s="40"/>
      <c r="AE200" s="40"/>
      <c r="AF200" s="40"/>
      <c r="AG200" s="39">
        <v>3</v>
      </c>
      <c r="AH200" s="39">
        <v>108</v>
      </c>
      <c r="AI200" s="39">
        <v>107</v>
      </c>
      <c r="AJ200" s="39">
        <v>4</v>
      </c>
      <c r="AK200" s="39">
        <v>0</v>
      </c>
      <c r="AL200" s="39">
        <v>0</v>
      </c>
    </row>
    <row r="201" spans="1:38" ht="20.100000000000001" customHeight="1" x14ac:dyDescent="0.2">
      <c r="D201" s="2" t="s">
        <v>115</v>
      </c>
      <c r="F201" s="37">
        <v>71</v>
      </c>
      <c r="G201" s="37">
        <v>210</v>
      </c>
      <c r="H201" s="37">
        <v>228</v>
      </c>
      <c r="I201" s="37">
        <v>53</v>
      </c>
      <c r="J201" s="37">
        <v>0</v>
      </c>
      <c r="K201" s="37">
        <v>0</v>
      </c>
      <c r="L201" s="37"/>
      <c r="M201" s="37"/>
      <c r="N201" s="37"/>
      <c r="O201" s="37">
        <v>3</v>
      </c>
      <c r="P201" s="37">
        <v>132</v>
      </c>
      <c r="Q201" s="37">
        <v>125</v>
      </c>
      <c r="R201" s="37">
        <v>10</v>
      </c>
      <c r="S201" s="37">
        <v>0</v>
      </c>
      <c r="T201" s="37">
        <v>0</v>
      </c>
      <c r="U201" s="37"/>
      <c r="V201" s="37"/>
      <c r="W201" s="37"/>
      <c r="X201" s="37">
        <v>155</v>
      </c>
      <c r="Y201" s="37">
        <v>253</v>
      </c>
      <c r="Z201" s="37">
        <v>254</v>
      </c>
      <c r="AA201" s="37">
        <v>154</v>
      </c>
      <c r="AB201" s="37">
        <v>0</v>
      </c>
      <c r="AC201" s="37">
        <v>0</v>
      </c>
      <c r="AD201" s="37"/>
      <c r="AE201" s="37"/>
      <c r="AF201" s="37"/>
      <c r="AG201" s="37">
        <v>0</v>
      </c>
      <c r="AH201" s="37">
        <v>66</v>
      </c>
      <c r="AI201" s="37">
        <v>63</v>
      </c>
      <c r="AJ201" s="37">
        <v>3</v>
      </c>
      <c r="AK201" s="37">
        <v>0</v>
      </c>
      <c r="AL201" s="37">
        <v>0</v>
      </c>
    </row>
    <row r="202" spans="1:38" ht="20.100000000000001" customHeight="1" x14ac:dyDescent="0.2">
      <c r="D202" s="38" t="s">
        <v>116</v>
      </c>
      <c r="F202" s="39">
        <v>42</v>
      </c>
      <c r="G202" s="39">
        <v>327</v>
      </c>
      <c r="H202" s="39">
        <v>328</v>
      </c>
      <c r="I202" s="39">
        <v>41</v>
      </c>
      <c r="J202" s="39">
        <v>0</v>
      </c>
      <c r="K202" s="39">
        <v>0</v>
      </c>
      <c r="L202" s="40"/>
      <c r="M202" s="40"/>
      <c r="N202" s="40"/>
      <c r="O202" s="39">
        <v>2</v>
      </c>
      <c r="P202" s="39">
        <v>94</v>
      </c>
      <c r="Q202" s="39">
        <v>91</v>
      </c>
      <c r="R202" s="39">
        <v>5</v>
      </c>
      <c r="S202" s="39">
        <v>0</v>
      </c>
      <c r="T202" s="39">
        <v>0</v>
      </c>
      <c r="U202" s="40"/>
      <c r="V202" s="40"/>
      <c r="W202" s="40"/>
      <c r="X202" s="39">
        <v>17</v>
      </c>
      <c r="Y202" s="39">
        <v>70</v>
      </c>
      <c r="Z202" s="39">
        <v>78</v>
      </c>
      <c r="AA202" s="39">
        <v>9</v>
      </c>
      <c r="AB202" s="39">
        <v>0</v>
      </c>
      <c r="AC202" s="39">
        <v>0</v>
      </c>
      <c r="AD202" s="40"/>
      <c r="AE202" s="40"/>
      <c r="AF202" s="40"/>
      <c r="AG202" s="39">
        <v>4</v>
      </c>
      <c r="AH202" s="39">
        <v>100</v>
      </c>
      <c r="AI202" s="39">
        <v>102</v>
      </c>
      <c r="AJ202" s="39">
        <v>2</v>
      </c>
      <c r="AK202" s="39">
        <v>0</v>
      </c>
      <c r="AL202" s="39">
        <v>0</v>
      </c>
    </row>
    <row r="203" spans="1:38" ht="20.100000000000001" customHeight="1" x14ac:dyDescent="0.2">
      <c r="D203" s="2" t="s">
        <v>104</v>
      </c>
      <c r="F203" s="37">
        <v>37</v>
      </c>
      <c r="G203" s="37">
        <v>339</v>
      </c>
      <c r="H203" s="37">
        <v>343</v>
      </c>
      <c r="I203" s="37">
        <v>33</v>
      </c>
      <c r="J203" s="37">
        <v>0</v>
      </c>
      <c r="K203" s="37">
        <v>0</v>
      </c>
      <c r="L203" s="37"/>
      <c r="M203" s="37"/>
      <c r="N203" s="37"/>
      <c r="O203" s="37">
        <v>9</v>
      </c>
      <c r="P203" s="37">
        <v>102</v>
      </c>
      <c r="Q203" s="37">
        <v>106</v>
      </c>
      <c r="R203" s="37">
        <v>5</v>
      </c>
      <c r="S203" s="37">
        <v>0</v>
      </c>
      <c r="T203" s="37">
        <v>0</v>
      </c>
      <c r="U203" s="37"/>
      <c r="V203" s="37"/>
      <c r="W203" s="37"/>
      <c r="X203" s="37">
        <v>9</v>
      </c>
      <c r="Y203" s="37">
        <v>150</v>
      </c>
      <c r="Z203" s="37">
        <v>128</v>
      </c>
      <c r="AA203" s="37">
        <v>31</v>
      </c>
      <c r="AB203" s="37">
        <v>0</v>
      </c>
      <c r="AC203" s="37">
        <v>0</v>
      </c>
      <c r="AD203" s="37"/>
      <c r="AE203" s="37"/>
      <c r="AF203" s="37"/>
      <c r="AG203" s="37">
        <v>14</v>
      </c>
      <c r="AH203" s="37">
        <v>99</v>
      </c>
      <c r="AI203" s="37">
        <v>105</v>
      </c>
      <c r="AJ203" s="37">
        <v>8</v>
      </c>
      <c r="AK203" s="37">
        <v>0</v>
      </c>
      <c r="AL203" s="37">
        <v>0</v>
      </c>
    </row>
    <row r="204" spans="1:38"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row>
    <row r="205" spans="1:38" s="1" customFormat="1" ht="20.100000000000001" customHeight="1" x14ac:dyDescent="0.2">
      <c r="A205" s="3"/>
      <c r="B205" s="6"/>
      <c r="C205" s="42" t="s">
        <v>144</v>
      </c>
      <c r="D205" s="42"/>
      <c r="E205" s="5"/>
      <c r="F205" s="44">
        <v>715</v>
      </c>
      <c r="G205" s="44">
        <v>1956</v>
      </c>
      <c r="H205" s="44">
        <v>2036</v>
      </c>
      <c r="I205" s="44">
        <v>635</v>
      </c>
      <c r="J205" s="44">
        <v>0</v>
      </c>
      <c r="K205" s="44">
        <v>0</v>
      </c>
      <c r="L205" s="45"/>
      <c r="M205" s="45"/>
      <c r="N205" s="45"/>
      <c r="O205" s="44">
        <v>18</v>
      </c>
      <c r="P205" s="44">
        <v>702</v>
      </c>
      <c r="Q205" s="44">
        <v>672</v>
      </c>
      <c r="R205" s="44">
        <v>48</v>
      </c>
      <c r="S205" s="44">
        <v>0</v>
      </c>
      <c r="T205" s="44">
        <v>0</v>
      </c>
      <c r="U205" s="45"/>
      <c r="V205" s="45"/>
      <c r="W205" s="45"/>
      <c r="X205" s="44">
        <v>442</v>
      </c>
      <c r="Y205" s="44">
        <v>1519</v>
      </c>
      <c r="Z205" s="44">
        <v>1483</v>
      </c>
      <c r="AA205" s="44">
        <v>478</v>
      </c>
      <c r="AB205" s="44">
        <v>0</v>
      </c>
      <c r="AC205" s="44">
        <v>0</v>
      </c>
      <c r="AD205" s="45"/>
      <c r="AE205" s="45"/>
      <c r="AF205" s="45"/>
      <c r="AG205" s="44">
        <v>31</v>
      </c>
      <c r="AH205" s="44">
        <v>652</v>
      </c>
      <c r="AI205" s="44">
        <v>655</v>
      </c>
      <c r="AJ205" s="44">
        <v>28</v>
      </c>
      <c r="AK205" s="44">
        <v>0</v>
      </c>
      <c r="AL205" s="44">
        <v>0</v>
      </c>
    </row>
    <row r="206" spans="1:38"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row>
    <row r="207" spans="1:38"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row>
    <row r="208" spans="1:38" ht="19.5" customHeight="1" x14ac:dyDescent="0.2">
      <c r="D208" s="2" t="s">
        <v>187</v>
      </c>
      <c r="F208" s="37">
        <v>0</v>
      </c>
      <c r="G208" s="37">
        <v>0</v>
      </c>
      <c r="H208" s="37">
        <v>0</v>
      </c>
      <c r="I208" s="37">
        <v>0</v>
      </c>
      <c r="J208" s="37">
        <v>0</v>
      </c>
      <c r="K208" s="37">
        <v>0</v>
      </c>
      <c r="L208" s="37"/>
      <c r="M208" s="37"/>
      <c r="N208" s="37"/>
      <c r="O208" s="37">
        <v>0</v>
      </c>
      <c r="P208" s="37">
        <v>0</v>
      </c>
      <c r="Q208" s="37">
        <v>0</v>
      </c>
      <c r="R208" s="37">
        <v>0</v>
      </c>
      <c r="S208" s="37">
        <v>0</v>
      </c>
      <c r="T208" s="37">
        <v>0</v>
      </c>
      <c r="U208" s="37"/>
      <c r="V208" s="37"/>
      <c r="W208" s="37"/>
      <c r="X208" s="37">
        <v>424</v>
      </c>
      <c r="Y208" s="37">
        <v>907</v>
      </c>
      <c r="Z208" s="37">
        <v>977</v>
      </c>
      <c r="AA208" s="37">
        <v>354</v>
      </c>
      <c r="AB208" s="37">
        <v>0</v>
      </c>
      <c r="AC208" s="37">
        <v>0</v>
      </c>
      <c r="AD208" s="37"/>
      <c r="AE208" s="37"/>
      <c r="AF208" s="37"/>
      <c r="AG208" s="37">
        <v>0</v>
      </c>
      <c r="AH208" s="37">
        <v>11</v>
      </c>
      <c r="AI208" s="37">
        <v>8</v>
      </c>
      <c r="AJ208" s="37">
        <v>3</v>
      </c>
      <c r="AK208" s="37">
        <v>0</v>
      </c>
      <c r="AL208" s="37">
        <v>0</v>
      </c>
    </row>
    <row r="209" spans="1:38"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row>
    <row r="210" spans="1:38" s="1" customFormat="1" ht="20.100000000000001" customHeight="1" x14ac:dyDescent="0.2">
      <c r="A210" s="3"/>
      <c r="B210" s="6"/>
      <c r="C210" s="42" t="s">
        <v>188</v>
      </c>
      <c r="D210" s="42"/>
      <c r="E210" s="5"/>
      <c r="F210" s="44">
        <v>0</v>
      </c>
      <c r="G210" s="44">
        <v>0</v>
      </c>
      <c r="H210" s="44">
        <v>0</v>
      </c>
      <c r="I210" s="44">
        <v>0</v>
      </c>
      <c r="J210" s="44">
        <v>0</v>
      </c>
      <c r="K210" s="44">
        <v>0</v>
      </c>
      <c r="L210" s="45"/>
      <c r="M210" s="45"/>
      <c r="N210" s="45"/>
      <c r="O210" s="44">
        <v>0</v>
      </c>
      <c r="P210" s="44">
        <v>0</v>
      </c>
      <c r="Q210" s="44">
        <v>0</v>
      </c>
      <c r="R210" s="44">
        <v>0</v>
      </c>
      <c r="S210" s="44">
        <v>0</v>
      </c>
      <c r="T210" s="44">
        <v>0</v>
      </c>
      <c r="U210" s="45"/>
      <c r="V210" s="45"/>
      <c r="W210" s="45"/>
      <c r="X210" s="44">
        <v>424</v>
      </c>
      <c r="Y210" s="44">
        <v>907</v>
      </c>
      <c r="Z210" s="44">
        <v>977</v>
      </c>
      <c r="AA210" s="44">
        <v>354</v>
      </c>
      <c r="AB210" s="44">
        <v>0</v>
      </c>
      <c r="AC210" s="44">
        <v>0</v>
      </c>
      <c r="AD210" s="45"/>
      <c r="AE210" s="45"/>
      <c r="AF210" s="45"/>
      <c r="AG210" s="44">
        <v>0</v>
      </c>
      <c r="AH210" s="44">
        <v>11</v>
      </c>
      <c r="AI210" s="44">
        <v>8</v>
      </c>
      <c r="AJ210" s="44">
        <v>3</v>
      </c>
      <c r="AK210" s="44">
        <v>0</v>
      </c>
      <c r="AL210" s="44">
        <v>0</v>
      </c>
    </row>
    <row r="211" spans="1:38"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row>
    <row r="212" spans="1:38" s="1" customFormat="1" ht="20.100000000000001" customHeight="1" x14ac:dyDescent="0.25">
      <c r="A212" s="3"/>
      <c r="B212" s="49" t="s">
        <v>189</v>
      </c>
      <c r="C212" s="50"/>
      <c r="D212" s="50"/>
      <c r="E212" s="5"/>
      <c r="F212" s="51">
        <v>1696</v>
      </c>
      <c r="G212" s="51">
        <v>5062</v>
      </c>
      <c r="H212" s="51">
        <v>5201</v>
      </c>
      <c r="I212" s="51">
        <v>1557</v>
      </c>
      <c r="J212" s="51">
        <v>0</v>
      </c>
      <c r="K212" s="51">
        <v>0</v>
      </c>
      <c r="L212" s="52"/>
      <c r="M212" s="52"/>
      <c r="N212" s="52"/>
      <c r="O212" s="51">
        <v>384</v>
      </c>
      <c r="P212" s="51">
        <v>3508</v>
      </c>
      <c r="Q212" s="51">
        <v>3797</v>
      </c>
      <c r="R212" s="51">
        <v>95</v>
      </c>
      <c r="S212" s="51">
        <v>0</v>
      </c>
      <c r="T212" s="51">
        <v>0</v>
      </c>
      <c r="U212" s="52"/>
      <c r="V212" s="52"/>
      <c r="W212" s="52"/>
      <c r="X212" s="51">
        <v>3478</v>
      </c>
      <c r="Y212" s="51">
        <v>12135</v>
      </c>
      <c r="Z212" s="51">
        <v>12449</v>
      </c>
      <c r="AA212" s="51">
        <v>3164</v>
      </c>
      <c r="AB212" s="51">
        <v>0</v>
      </c>
      <c r="AC212" s="51">
        <v>0</v>
      </c>
      <c r="AD212" s="52"/>
      <c r="AE212" s="52"/>
      <c r="AF212" s="52"/>
      <c r="AG212" s="51">
        <v>644</v>
      </c>
      <c r="AH212" s="51">
        <v>9916</v>
      </c>
      <c r="AI212" s="51">
        <v>10069</v>
      </c>
      <c r="AJ212" s="51">
        <v>491</v>
      </c>
      <c r="AK212" s="51">
        <v>0</v>
      </c>
      <c r="AL212" s="51">
        <v>0</v>
      </c>
    </row>
    <row r="213" spans="1:38"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row>
    <row r="214" spans="1:38"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row>
    <row r="215" spans="1:38"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row>
    <row r="216" spans="1:38" ht="20.100000000000001" customHeight="1" x14ac:dyDescent="0.2">
      <c r="D216" s="2" t="s">
        <v>192</v>
      </c>
      <c r="F216" s="37">
        <v>7</v>
      </c>
      <c r="G216" s="37">
        <v>80</v>
      </c>
      <c r="H216" s="37">
        <v>83</v>
      </c>
      <c r="I216" s="37">
        <v>4</v>
      </c>
      <c r="J216" s="37">
        <v>0</v>
      </c>
      <c r="K216" s="37">
        <v>0</v>
      </c>
      <c r="L216" s="37"/>
      <c r="M216" s="37"/>
      <c r="N216" s="37"/>
      <c r="O216" s="37">
        <v>2</v>
      </c>
      <c r="P216" s="37">
        <v>48</v>
      </c>
      <c r="Q216" s="37">
        <v>50</v>
      </c>
      <c r="R216" s="37">
        <v>0</v>
      </c>
      <c r="S216" s="37">
        <v>0</v>
      </c>
      <c r="T216" s="37">
        <v>0</v>
      </c>
      <c r="U216" s="37"/>
      <c r="V216" s="37"/>
      <c r="W216" s="37"/>
      <c r="X216" s="37">
        <v>118</v>
      </c>
      <c r="Y216" s="37">
        <v>512</v>
      </c>
      <c r="Z216" s="37">
        <v>571</v>
      </c>
      <c r="AA216" s="37">
        <v>59</v>
      </c>
      <c r="AB216" s="37">
        <v>0</v>
      </c>
      <c r="AC216" s="37">
        <v>0</v>
      </c>
      <c r="AD216" s="37"/>
      <c r="AE216" s="37"/>
      <c r="AF216" s="37"/>
      <c r="AG216" s="37">
        <v>9</v>
      </c>
      <c r="AH216" s="37">
        <v>321</v>
      </c>
      <c r="AI216" s="37">
        <v>318</v>
      </c>
      <c r="AJ216" s="37">
        <v>12</v>
      </c>
      <c r="AK216" s="37">
        <v>0</v>
      </c>
      <c r="AL216" s="37">
        <v>0</v>
      </c>
    </row>
    <row r="217" spans="1:38" ht="20.100000000000001" customHeight="1" x14ac:dyDescent="0.2">
      <c r="D217" s="38" t="s">
        <v>193</v>
      </c>
      <c r="F217" s="39">
        <v>2</v>
      </c>
      <c r="G217" s="39">
        <v>51</v>
      </c>
      <c r="H217" s="39">
        <v>45</v>
      </c>
      <c r="I217" s="39">
        <v>8</v>
      </c>
      <c r="J217" s="39">
        <v>0</v>
      </c>
      <c r="K217" s="39">
        <v>0</v>
      </c>
      <c r="L217" s="40"/>
      <c r="M217" s="40"/>
      <c r="N217" s="40"/>
      <c r="O217" s="39">
        <v>0</v>
      </c>
      <c r="P217" s="39">
        <v>30</v>
      </c>
      <c r="Q217" s="39">
        <v>29</v>
      </c>
      <c r="R217" s="39">
        <v>1</v>
      </c>
      <c r="S217" s="39">
        <v>0</v>
      </c>
      <c r="T217" s="39">
        <v>0</v>
      </c>
      <c r="U217" s="40"/>
      <c r="V217" s="40"/>
      <c r="W217" s="40"/>
      <c r="X217" s="39">
        <v>102</v>
      </c>
      <c r="Y217" s="39">
        <v>383</v>
      </c>
      <c r="Z217" s="39">
        <v>441</v>
      </c>
      <c r="AA217" s="39">
        <v>44</v>
      </c>
      <c r="AB217" s="39">
        <v>0</v>
      </c>
      <c r="AC217" s="39">
        <v>0</v>
      </c>
      <c r="AD217" s="40"/>
      <c r="AE217" s="40"/>
      <c r="AF217" s="40"/>
      <c r="AG217" s="39">
        <v>4</v>
      </c>
      <c r="AH217" s="39">
        <v>337</v>
      </c>
      <c r="AI217" s="39">
        <v>335</v>
      </c>
      <c r="AJ217" s="39">
        <v>6</v>
      </c>
      <c r="AK217" s="39">
        <v>0</v>
      </c>
      <c r="AL217" s="39">
        <v>0</v>
      </c>
    </row>
    <row r="218" spans="1:38" ht="20.100000000000001" customHeight="1" x14ac:dyDescent="0.2">
      <c r="D218" s="2" t="s">
        <v>194</v>
      </c>
      <c r="F218" s="37">
        <v>8</v>
      </c>
      <c r="G218" s="37">
        <v>65</v>
      </c>
      <c r="H218" s="37">
        <v>64</v>
      </c>
      <c r="I218" s="37">
        <v>9</v>
      </c>
      <c r="J218" s="37">
        <v>0</v>
      </c>
      <c r="K218" s="37">
        <v>0</v>
      </c>
      <c r="L218" s="37"/>
      <c r="M218" s="37"/>
      <c r="N218" s="37"/>
      <c r="O218" s="37">
        <v>0</v>
      </c>
      <c r="P218" s="37">
        <v>34</v>
      </c>
      <c r="Q218" s="37">
        <v>34</v>
      </c>
      <c r="R218" s="37">
        <v>0</v>
      </c>
      <c r="S218" s="37">
        <v>0</v>
      </c>
      <c r="T218" s="37">
        <v>0</v>
      </c>
      <c r="U218" s="37"/>
      <c r="V218" s="37"/>
      <c r="W218" s="37"/>
      <c r="X218" s="37">
        <v>151</v>
      </c>
      <c r="Y218" s="37">
        <v>624</v>
      </c>
      <c r="Z218" s="37">
        <v>680</v>
      </c>
      <c r="AA218" s="37">
        <v>95</v>
      </c>
      <c r="AB218" s="37">
        <v>0</v>
      </c>
      <c r="AC218" s="37">
        <v>0</v>
      </c>
      <c r="AD218" s="37"/>
      <c r="AE218" s="37"/>
      <c r="AF218" s="37"/>
      <c r="AG218" s="37">
        <v>16</v>
      </c>
      <c r="AH218" s="37">
        <v>332</v>
      </c>
      <c r="AI218" s="37">
        <v>341</v>
      </c>
      <c r="AJ218" s="37">
        <v>7</v>
      </c>
      <c r="AK218" s="37">
        <v>0</v>
      </c>
      <c r="AL218" s="37">
        <v>0</v>
      </c>
    </row>
    <row r="219" spans="1:38" ht="20.100000000000001" customHeight="1" x14ac:dyDescent="0.2">
      <c r="D219" s="38" t="s">
        <v>195</v>
      </c>
      <c r="F219" s="39">
        <v>9</v>
      </c>
      <c r="G219" s="39">
        <v>63</v>
      </c>
      <c r="H219" s="39">
        <v>69</v>
      </c>
      <c r="I219" s="39">
        <v>3</v>
      </c>
      <c r="J219" s="39">
        <v>0</v>
      </c>
      <c r="K219" s="39">
        <v>0</v>
      </c>
      <c r="L219" s="40"/>
      <c r="M219" s="40"/>
      <c r="N219" s="40"/>
      <c r="O219" s="39">
        <v>0</v>
      </c>
      <c r="P219" s="39">
        <v>37</v>
      </c>
      <c r="Q219" s="39">
        <v>37</v>
      </c>
      <c r="R219" s="39">
        <v>0</v>
      </c>
      <c r="S219" s="39">
        <v>0</v>
      </c>
      <c r="T219" s="39">
        <v>0</v>
      </c>
      <c r="U219" s="40"/>
      <c r="V219" s="40"/>
      <c r="W219" s="40"/>
      <c r="X219" s="39">
        <v>80</v>
      </c>
      <c r="Y219" s="39">
        <v>625</v>
      </c>
      <c r="Z219" s="39">
        <v>637</v>
      </c>
      <c r="AA219" s="39">
        <v>68</v>
      </c>
      <c r="AB219" s="39">
        <v>0</v>
      </c>
      <c r="AC219" s="39">
        <v>0</v>
      </c>
      <c r="AD219" s="40"/>
      <c r="AE219" s="40"/>
      <c r="AF219" s="40"/>
      <c r="AG219" s="39">
        <v>7</v>
      </c>
      <c r="AH219" s="39">
        <v>330</v>
      </c>
      <c r="AI219" s="39">
        <v>329</v>
      </c>
      <c r="AJ219" s="39">
        <v>8</v>
      </c>
      <c r="AK219" s="39">
        <v>0</v>
      </c>
      <c r="AL219" s="39">
        <v>0</v>
      </c>
    </row>
    <row r="220" spans="1:38" ht="20.100000000000001" customHeight="1" x14ac:dyDescent="0.2">
      <c r="D220" s="2" t="s">
        <v>115</v>
      </c>
      <c r="F220" s="37">
        <v>7</v>
      </c>
      <c r="G220" s="37">
        <v>56</v>
      </c>
      <c r="H220" s="37">
        <v>61</v>
      </c>
      <c r="I220" s="37">
        <v>2</v>
      </c>
      <c r="J220" s="37">
        <v>0</v>
      </c>
      <c r="K220" s="37">
        <v>0</v>
      </c>
      <c r="L220" s="37"/>
      <c r="M220" s="37"/>
      <c r="N220" s="37"/>
      <c r="O220" s="37">
        <v>0</v>
      </c>
      <c r="P220" s="37">
        <v>30</v>
      </c>
      <c r="Q220" s="37">
        <v>30</v>
      </c>
      <c r="R220" s="37">
        <v>0</v>
      </c>
      <c r="S220" s="37">
        <v>0</v>
      </c>
      <c r="T220" s="37">
        <v>0</v>
      </c>
      <c r="U220" s="37"/>
      <c r="V220" s="37"/>
      <c r="W220" s="37"/>
      <c r="X220" s="37">
        <v>144</v>
      </c>
      <c r="Y220" s="37">
        <v>900</v>
      </c>
      <c r="Z220" s="37">
        <v>884</v>
      </c>
      <c r="AA220" s="37">
        <v>160</v>
      </c>
      <c r="AB220" s="37">
        <v>0</v>
      </c>
      <c r="AC220" s="37">
        <v>0</v>
      </c>
      <c r="AD220" s="37"/>
      <c r="AE220" s="37"/>
      <c r="AF220" s="37"/>
      <c r="AG220" s="37">
        <v>11</v>
      </c>
      <c r="AH220" s="37">
        <v>340</v>
      </c>
      <c r="AI220" s="37">
        <v>343</v>
      </c>
      <c r="AJ220" s="37">
        <v>8</v>
      </c>
      <c r="AK220" s="37">
        <v>0</v>
      </c>
      <c r="AL220" s="37">
        <v>0</v>
      </c>
    </row>
    <row r="221" spans="1:38" ht="20.100000000000001" customHeight="1" x14ac:dyDescent="0.2">
      <c r="D221" s="38" t="s">
        <v>116</v>
      </c>
      <c r="F221" s="39">
        <v>28</v>
      </c>
      <c r="G221" s="39">
        <v>99</v>
      </c>
      <c r="H221" s="39">
        <v>70</v>
      </c>
      <c r="I221" s="39">
        <v>57</v>
      </c>
      <c r="J221" s="39">
        <v>0</v>
      </c>
      <c r="K221" s="39">
        <v>0</v>
      </c>
      <c r="L221" s="40"/>
      <c r="M221" s="40"/>
      <c r="N221" s="40"/>
      <c r="O221" s="39">
        <v>0</v>
      </c>
      <c r="P221" s="39">
        <v>35</v>
      </c>
      <c r="Q221" s="39">
        <v>34</v>
      </c>
      <c r="R221" s="39">
        <v>1</v>
      </c>
      <c r="S221" s="39">
        <v>0</v>
      </c>
      <c r="T221" s="39">
        <v>0</v>
      </c>
      <c r="U221" s="40"/>
      <c r="V221" s="40"/>
      <c r="W221" s="40"/>
      <c r="X221" s="39">
        <v>396</v>
      </c>
      <c r="Y221" s="39">
        <v>679</v>
      </c>
      <c r="Z221" s="39">
        <v>587</v>
      </c>
      <c r="AA221" s="39">
        <v>488</v>
      </c>
      <c r="AB221" s="39">
        <v>0</v>
      </c>
      <c r="AC221" s="39">
        <v>0</v>
      </c>
      <c r="AD221" s="40"/>
      <c r="AE221" s="40"/>
      <c r="AF221" s="40"/>
      <c r="AG221" s="39">
        <v>7</v>
      </c>
      <c r="AH221" s="39">
        <v>337</v>
      </c>
      <c r="AI221" s="39">
        <v>333</v>
      </c>
      <c r="AJ221" s="39">
        <v>11</v>
      </c>
      <c r="AK221" s="39">
        <v>0</v>
      </c>
      <c r="AL221" s="39">
        <v>0</v>
      </c>
    </row>
    <row r="222" spans="1:38"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row>
    <row r="223" spans="1:38" s="1" customFormat="1" ht="20.100000000000001" customHeight="1" x14ac:dyDescent="0.2">
      <c r="A223" s="3"/>
      <c r="B223" s="6"/>
      <c r="C223" s="42" t="s">
        <v>196</v>
      </c>
      <c r="D223" s="42"/>
      <c r="E223" s="5"/>
      <c r="F223" s="44">
        <v>61</v>
      </c>
      <c r="G223" s="44">
        <v>414</v>
      </c>
      <c r="H223" s="44">
        <v>392</v>
      </c>
      <c r="I223" s="44">
        <v>83</v>
      </c>
      <c r="J223" s="44">
        <v>0</v>
      </c>
      <c r="K223" s="44">
        <v>0</v>
      </c>
      <c r="L223" s="45"/>
      <c r="M223" s="45"/>
      <c r="N223" s="45"/>
      <c r="O223" s="44">
        <v>2</v>
      </c>
      <c r="P223" s="44">
        <v>214</v>
      </c>
      <c r="Q223" s="44">
        <v>214</v>
      </c>
      <c r="R223" s="44">
        <v>2</v>
      </c>
      <c r="S223" s="44">
        <v>0</v>
      </c>
      <c r="T223" s="44">
        <v>0</v>
      </c>
      <c r="U223" s="45"/>
      <c r="V223" s="45"/>
      <c r="W223" s="45"/>
      <c r="X223" s="44">
        <v>991</v>
      </c>
      <c r="Y223" s="44">
        <v>3723</v>
      </c>
      <c r="Z223" s="44">
        <v>3800</v>
      </c>
      <c r="AA223" s="44">
        <v>914</v>
      </c>
      <c r="AB223" s="44">
        <v>0</v>
      </c>
      <c r="AC223" s="44">
        <v>0</v>
      </c>
      <c r="AD223" s="45"/>
      <c r="AE223" s="45"/>
      <c r="AF223" s="45"/>
      <c r="AG223" s="44">
        <v>54</v>
      </c>
      <c r="AH223" s="44">
        <v>1997</v>
      </c>
      <c r="AI223" s="44">
        <v>1999</v>
      </c>
      <c r="AJ223" s="44">
        <v>52</v>
      </c>
      <c r="AK223" s="44">
        <v>0</v>
      </c>
      <c r="AL223" s="44">
        <v>0</v>
      </c>
    </row>
    <row r="224" spans="1:38"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row>
    <row r="225" spans="1:38"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row>
    <row r="226" spans="1:38" ht="20.100000000000001" customHeight="1" x14ac:dyDescent="0.2">
      <c r="D226" s="2" t="s">
        <v>192</v>
      </c>
      <c r="F226" s="37">
        <v>9</v>
      </c>
      <c r="G226" s="37">
        <v>120</v>
      </c>
      <c r="H226" s="37">
        <v>110</v>
      </c>
      <c r="I226" s="37">
        <v>19</v>
      </c>
      <c r="J226" s="37">
        <v>0</v>
      </c>
      <c r="K226" s="37">
        <v>0</v>
      </c>
      <c r="L226" s="37"/>
      <c r="M226" s="37"/>
      <c r="N226" s="37"/>
      <c r="O226" s="37">
        <v>4</v>
      </c>
      <c r="P226" s="37">
        <v>1274</v>
      </c>
      <c r="Q226" s="37">
        <v>1183</v>
      </c>
      <c r="R226" s="37">
        <v>95</v>
      </c>
      <c r="S226" s="37">
        <v>0</v>
      </c>
      <c r="T226" s="37">
        <v>0</v>
      </c>
      <c r="U226" s="37"/>
      <c r="V226" s="37"/>
      <c r="W226" s="37"/>
      <c r="X226" s="37">
        <v>0</v>
      </c>
      <c r="Y226" s="37">
        <v>0</v>
      </c>
      <c r="Z226" s="37">
        <v>0</v>
      </c>
      <c r="AA226" s="37">
        <v>0</v>
      </c>
      <c r="AB226" s="37">
        <v>0</v>
      </c>
      <c r="AC226" s="37">
        <v>0</v>
      </c>
      <c r="AD226" s="37"/>
      <c r="AE226" s="37"/>
      <c r="AF226" s="37"/>
      <c r="AG226" s="37">
        <v>1</v>
      </c>
      <c r="AH226" s="37">
        <v>13</v>
      </c>
      <c r="AI226" s="37">
        <v>12</v>
      </c>
      <c r="AJ226" s="37">
        <v>2</v>
      </c>
      <c r="AK226" s="37">
        <v>0</v>
      </c>
      <c r="AL226" s="37">
        <v>0</v>
      </c>
    </row>
    <row r="227" spans="1:38" ht="20.100000000000001" customHeight="1" x14ac:dyDescent="0.2">
      <c r="D227" s="38" t="s">
        <v>99</v>
      </c>
      <c r="F227" s="39">
        <v>26</v>
      </c>
      <c r="G227" s="39">
        <v>101</v>
      </c>
      <c r="H227" s="39">
        <v>85</v>
      </c>
      <c r="I227" s="39">
        <v>42</v>
      </c>
      <c r="J227" s="39">
        <v>0</v>
      </c>
      <c r="K227" s="39">
        <v>0</v>
      </c>
      <c r="L227" s="40"/>
      <c r="M227" s="40"/>
      <c r="N227" s="40"/>
      <c r="O227" s="39">
        <v>2</v>
      </c>
      <c r="P227" s="39">
        <v>1274</v>
      </c>
      <c r="Q227" s="39">
        <v>1109</v>
      </c>
      <c r="R227" s="39">
        <v>167</v>
      </c>
      <c r="S227" s="39">
        <v>0</v>
      </c>
      <c r="T227" s="39">
        <v>0</v>
      </c>
      <c r="U227" s="40"/>
      <c r="V227" s="40"/>
      <c r="W227" s="40"/>
      <c r="X227" s="39">
        <v>0</v>
      </c>
      <c r="Y227" s="39">
        <v>0</v>
      </c>
      <c r="Z227" s="39">
        <v>0</v>
      </c>
      <c r="AA227" s="39">
        <v>0</v>
      </c>
      <c r="AB227" s="39">
        <v>0</v>
      </c>
      <c r="AC227" s="39">
        <v>0</v>
      </c>
      <c r="AD227" s="40"/>
      <c r="AE227" s="40"/>
      <c r="AF227" s="40"/>
      <c r="AG227" s="39">
        <v>0</v>
      </c>
      <c r="AH227" s="39">
        <v>0</v>
      </c>
      <c r="AI227" s="39">
        <v>0</v>
      </c>
      <c r="AJ227" s="39">
        <v>0</v>
      </c>
      <c r="AK227" s="39">
        <v>0</v>
      </c>
      <c r="AL227" s="39">
        <v>0</v>
      </c>
    </row>
    <row r="228" spans="1:38"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row>
    <row r="229" spans="1:38" s="1" customFormat="1" ht="20.100000000000001" customHeight="1" x14ac:dyDescent="0.2">
      <c r="A229" s="3"/>
      <c r="B229" s="6"/>
      <c r="C229" s="42" t="s">
        <v>126</v>
      </c>
      <c r="D229" s="42"/>
      <c r="E229" s="5"/>
      <c r="F229" s="44">
        <v>35</v>
      </c>
      <c r="G229" s="44">
        <v>221</v>
      </c>
      <c r="H229" s="44">
        <v>195</v>
      </c>
      <c r="I229" s="44">
        <v>61</v>
      </c>
      <c r="J229" s="44">
        <v>0</v>
      </c>
      <c r="K229" s="44">
        <v>0</v>
      </c>
      <c r="L229" s="45"/>
      <c r="M229" s="45"/>
      <c r="N229" s="45"/>
      <c r="O229" s="44">
        <v>6</v>
      </c>
      <c r="P229" s="44">
        <v>2548</v>
      </c>
      <c r="Q229" s="44">
        <v>2292</v>
      </c>
      <c r="R229" s="44">
        <v>262</v>
      </c>
      <c r="S229" s="44">
        <v>0</v>
      </c>
      <c r="T229" s="44">
        <v>0</v>
      </c>
      <c r="U229" s="45"/>
      <c r="V229" s="45"/>
      <c r="W229" s="45"/>
      <c r="X229" s="44">
        <v>0</v>
      </c>
      <c r="Y229" s="44">
        <v>0</v>
      </c>
      <c r="Z229" s="44">
        <v>0</v>
      </c>
      <c r="AA229" s="44">
        <v>0</v>
      </c>
      <c r="AB229" s="44">
        <v>0</v>
      </c>
      <c r="AC229" s="44">
        <v>0</v>
      </c>
      <c r="AD229" s="45"/>
      <c r="AE229" s="45"/>
      <c r="AF229" s="45"/>
      <c r="AG229" s="44">
        <v>1</v>
      </c>
      <c r="AH229" s="44">
        <v>13</v>
      </c>
      <c r="AI229" s="44">
        <v>12</v>
      </c>
      <c r="AJ229" s="44">
        <v>2</v>
      </c>
      <c r="AK229" s="44">
        <v>0</v>
      </c>
      <c r="AL229" s="44">
        <v>0</v>
      </c>
    </row>
    <row r="230" spans="1:38"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row>
    <row r="231" spans="1:38"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row>
    <row r="232" spans="1:38" ht="20.100000000000001" customHeight="1" x14ac:dyDescent="0.2">
      <c r="D232" s="2" t="s">
        <v>98</v>
      </c>
      <c r="F232" s="37">
        <v>7</v>
      </c>
      <c r="G232" s="37">
        <v>67</v>
      </c>
      <c r="H232" s="37">
        <v>67</v>
      </c>
      <c r="I232" s="37">
        <v>7</v>
      </c>
      <c r="J232" s="37">
        <v>0</v>
      </c>
      <c r="K232" s="37">
        <v>0</v>
      </c>
      <c r="L232" s="37"/>
      <c r="M232" s="37"/>
      <c r="N232" s="37"/>
      <c r="O232" s="37">
        <v>4</v>
      </c>
      <c r="P232" s="37">
        <v>117</v>
      </c>
      <c r="Q232" s="37">
        <v>121</v>
      </c>
      <c r="R232" s="37">
        <v>0</v>
      </c>
      <c r="S232" s="37">
        <v>0</v>
      </c>
      <c r="T232" s="37">
        <v>0</v>
      </c>
      <c r="U232" s="37"/>
      <c r="V232" s="37"/>
      <c r="W232" s="37"/>
      <c r="X232" s="37">
        <v>4</v>
      </c>
      <c r="Y232" s="37">
        <v>46</v>
      </c>
      <c r="Z232" s="37">
        <v>42</v>
      </c>
      <c r="AA232" s="37">
        <v>8</v>
      </c>
      <c r="AB232" s="37">
        <v>0</v>
      </c>
      <c r="AC232" s="37">
        <v>0</v>
      </c>
      <c r="AD232" s="37"/>
      <c r="AE232" s="37"/>
      <c r="AF232" s="37"/>
      <c r="AG232" s="37">
        <v>3</v>
      </c>
      <c r="AH232" s="37">
        <v>145</v>
      </c>
      <c r="AI232" s="37">
        <v>142</v>
      </c>
      <c r="AJ232" s="37">
        <v>6</v>
      </c>
      <c r="AK232" s="37">
        <v>0</v>
      </c>
      <c r="AL232" s="37">
        <v>0</v>
      </c>
    </row>
    <row r="233" spans="1:38" ht="20.100000000000001" customHeight="1" x14ac:dyDescent="0.2">
      <c r="D233" s="38" t="s">
        <v>99</v>
      </c>
      <c r="F233" s="39">
        <v>9</v>
      </c>
      <c r="G233" s="39">
        <v>98</v>
      </c>
      <c r="H233" s="39">
        <v>97</v>
      </c>
      <c r="I233" s="39">
        <v>10</v>
      </c>
      <c r="J233" s="39">
        <v>0</v>
      </c>
      <c r="K233" s="39">
        <v>0</v>
      </c>
      <c r="L233" s="40"/>
      <c r="M233" s="40"/>
      <c r="N233" s="40"/>
      <c r="O233" s="39">
        <v>3</v>
      </c>
      <c r="P233" s="39">
        <v>123</v>
      </c>
      <c r="Q233" s="39">
        <v>126</v>
      </c>
      <c r="R233" s="39">
        <v>0</v>
      </c>
      <c r="S233" s="39">
        <v>0</v>
      </c>
      <c r="T233" s="39">
        <v>0</v>
      </c>
      <c r="U233" s="40"/>
      <c r="V233" s="40"/>
      <c r="W233" s="40"/>
      <c r="X233" s="39">
        <v>4</v>
      </c>
      <c r="Y233" s="39">
        <v>29</v>
      </c>
      <c r="Z233" s="39">
        <v>30</v>
      </c>
      <c r="AA233" s="39">
        <v>3</v>
      </c>
      <c r="AB233" s="39">
        <v>0</v>
      </c>
      <c r="AC233" s="39">
        <v>0</v>
      </c>
      <c r="AD233" s="40"/>
      <c r="AE233" s="40"/>
      <c r="AF233" s="40"/>
      <c r="AG233" s="39">
        <v>1</v>
      </c>
      <c r="AH233" s="39">
        <v>124</v>
      </c>
      <c r="AI233" s="39">
        <v>120</v>
      </c>
      <c r="AJ233" s="39">
        <v>5</v>
      </c>
      <c r="AK233" s="39">
        <v>0</v>
      </c>
      <c r="AL233" s="39">
        <v>0</v>
      </c>
    </row>
    <row r="234" spans="1:38" ht="20.100000000000001" customHeight="1" x14ac:dyDescent="0.2">
      <c r="D234" s="2" t="s">
        <v>113</v>
      </c>
      <c r="F234" s="37">
        <v>15</v>
      </c>
      <c r="G234" s="37">
        <v>105</v>
      </c>
      <c r="H234" s="37">
        <v>109</v>
      </c>
      <c r="I234" s="37">
        <v>11</v>
      </c>
      <c r="J234" s="37">
        <v>0</v>
      </c>
      <c r="K234" s="37">
        <v>0</v>
      </c>
      <c r="L234" s="37"/>
      <c r="M234" s="37"/>
      <c r="N234" s="37"/>
      <c r="O234" s="37">
        <v>4</v>
      </c>
      <c r="P234" s="37">
        <v>101</v>
      </c>
      <c r="Q234" s="37">
        <v>105</v>
      </c>
      <c r="R234" s="37">
        <v>0</v>
      </c>
      <c r="S234" s="37">
        <v>0</v>
      </c>
      <c r="T234" s="37">
        <v>0</v>
      </c>
      <c r="U234" s="37"/>
      <c r="V234" s="37"/>
      <c r="W234" s="37"/>
      <c r="X234" s="37">
        <v>3</v>
      </c>
      <c r="Y234" s="37">
        <v>58</v>
      </c>
      <c r="Z234" s="37">
        <v>54</v>
      </c>
      <c r="AA234" s="37">
        <v>7</v>
      </c>
      <c r="AB234" s="37">
        <v>0</v>
      </c>
      <c r="AC234" s="37">
        <v>0</v>
      </c>
      <c r="AD234" s="37"/>
      <c r="AE234" s="37"/>
      <c r="AF234" s="37"/>
      <c r="AG234" s="37">
        <v>2</v>
      </c>
      <c r="AH234" s="37">
        <v>126</v>
      </c>
      <c r="AI234" s="37">
        <v>122</v>
      </c>
      <c r="AJ234" s="37">
        <v>6</v>
      </c>
      <c r="AK234" s="37">
        <v>0</v>
      </c>
      <c r="AL234" s="37">
        <v>0</v>
      </c>
    </row>
    <row r="235" spans="1:38" ht="20.100000000000001" customHeight="1" x14ac:dyDescent="0.2">
      <c r="D235" s="38" t="s">
        <v>101</v>
      </c>
      <c r="F235" s="39">
        <v>12</v>
      </c>
      <c r="G235" s="39">
        <v>82</v>
      </c>
      <c r="H235" s="39">
        <v>75</v>
      </c>
      <c r="I235" s="39">
        <v>19</v>
      </c>
      <c r="J235" s="39">
        <v>0</v>
      </c>
      <c r="K235" s="39">
        <v>0</v>
      </c>
      <c r="L235" s="40"/>
      <c r="M235" s="40"/>
      <c r="N235" s="40"/>
      <c r="O235" s="39">
        <v>2</v>
      </c>
      <c r="P235" s="39">
        <v>160</v>
      </c>
      <c r="Q235" s="39">
        <v>161</v>
      </c>
      <c r="R235" s="39">
        <v>1</v>
      </c>
      <c r="S235" s="39">
        <v>0</v>
      </c>
      <c r="T235" s="39">
        <v>0</v>
      </c>
      <c r="U235" s="40"/>
      <c r="V235" s="40"/>
      <c r="W235" s="40"/>
      <c r="X235" s="39">
        <v>5</v>
      </c>
      <c r="Y235" s="39">
        <v>48</v>
      </c>
      <c r="Z235" s="39">
        <v>45</v>
      </c>
      <c r="AA235" s="39">
        <v>8</v>
      </c>
      <c r="AB235" s="39">
        <v>0</v>
      </c>
      <c r="AC235" s="39">
        <v>0</v>
      </c>
      <c r="AD235" s="40"/>
      <c r="AE235" s="40"/>
      <c r="AF235" s="40"/>
      <c r="AG235" s="39">
        <v>1</v>
      </c>
      <c r="AH235" s="39">
        <v>78</v>
      </c>
      <c r="AI235" s="39">
        <v>77</v>
      </c>
      <c r="AJ235" s="39">
        <v>2</v>
      </c>
      <c r="AK235" s="39">
        <v>0</v>
      </c>
      <c r="AL235" s="39">
        <v>0</v>
      </c>
    </row>
    <row r="236" spans="1:38" ht="20.100000000000001" customHeight="1" x14ac:dyDescent="0.2">
      <c r="D236" s="41" t="s">
        <v>115</v>
      </c>
      <c r="F236" s="40">
        <v>9</v>
      </c>
      <c r="G236" s="40">
        <v>121</v>
      </c>
      <c r="H236" s="40">
        <v>116</v>
      </c>
      <c r="I236" s="40">
        <v>14</v>
      </c>
      <c r="J236" s="40">
        <v>0</v>
      </c>
      <c r="K236" s="40">
        <v>0</v>
      </c>
      <c r="L236" s="40"/>
      <c r="M236" s="40"/>
      <c r="N236" s="40"/>
      <c r="O236" s="40">
        <v>2</v>
      </c>
      <c r="P236" s="40">
        <v>156</v>
      </c>
      <c r="Q236" s="40">
        <v>154</v>
      </c>
      <c r="R236" s="40">
        <v>4</v>
      </c>
      <c r="S236" s="40">
        <v>0</v>
      </c>
      <c r="T236" s="40">
        <v>0</v>
      </c>
      <c r="U236" s="40"/>
      <c r="V236" s="40"/>
      <c r="W236" s="40"/>
      <c r="X236" s="40">
        <v>5</v>
      </c>
      <c r="Y236" s="40">
        <v>26</v>
      </c>
      <c r="Z236" s="40">
        <v>30</v>
      </c>
      <c r="AA236" s="40">
        <v>1</v>
      </c>
      <c r="AB236" s="40">
        <v>0</v>
      </c>
      <c r="AC236" s="40">
        <v>0</v>
      </c>
      <c r="AD236" s="40"/>
      <c r="AE236" s="40"/>
      <c r="AF236" s="40"/>
      <c r="AG236" s="40">
        <v>5</v>
      </c>
      <c r="AH236" s="40">
        <v>80</v>
      </c>
      <c r="AI236" s="40">
        <v>85</v>
      </c>
      <c r="AJ236" s="40">
        <v>0</v>
      </c>
      <c r="AK236" s="40">
        <v>0</v>
      </c>
      <c r="AL236" s="40">
        <v>0</v>
      </c>
    </row>
    <row r="237" spans="1:38"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row>
    <row r="238" spans="1:38" s="1" customFormat="1" ht="20.100000000000001" customHeight="1" x14ac:dyDescent="0.2">
      <c r="A238" s="3"/>
      <c r="B238" s="6"/>
      <c r="C238" s="42" t="s">
        <v>198</v>
      </c>
      <c r="D238" s="42"/>
      <c r="E238" s="5"/>
      <c r="F238" s="44">
        <v>52</v>
      </c>
      <c r="G238" s="44">
        <v>473</v>
      </c>
      <c r="H238" s="44">
        <v>464</v>
      </c>
      <c r="I238" s="44">
        <v>61</v>
      </c>
      <c r="J238" s="44">
        <v>0</v>
      </c>
      <c r="K238" s="44">
        <v>0</v>
      </c>
      <c r="L238" s="45"/>
      <c r="M238" s="45"/>
      <c r="N238" s="45"/>
      <c r="O238" s="44">
        <v>15</v>
      </c>
      <c r="P238" s="44">
        <v>657</v>
      </c>
      <c r="Q238" s="44">
        <v>667</v>
      </c>
      <c r="R238" s="44">
        <v>5</v>
      </c>
      <c r="S238" s="44">
        <v>0</v>
      </c>
      <c r="T238" s="44">
        <v>0</v>
      </c>
      <c r="U238" s="45"/>
      <c r="V238" s="45"/>
      <c r="W238" s="45"/>
      <c r="X238" s="44">
        <v>21</v>
      </c>
      <c r="Y238" s="44">
        <v>207</v>
      </c>
      <c r="Z238" s="44">
        <v>201</v>
      </c>
      <c r="AA238" s="44">
        <v>27</v>
      </c>
      <c r="AB238" s="44">
        <v>0</v>
      </c>
      <c r="AC238" s="44">
        <v>0</v>
      </c>
      <c r="AD238" s="45"/>
      <c r="AE238" s="45"/>
      <c r="AF238" s="45"/>
      <c r="AG238" s="44">
        <v>12</v>
      </c>
      <c r="AH238" s="44">
        <v>553</v>
      </c>
      <c r="AI238" s="44">
        <v>546</v>
      </c>
      <c r="AJ238" s="44">
        <v>19</v>
      </c>
      <c r="AK238" s="44">
        <v>0</v>
      </c>
      <c r="AL238" s="44">
        <v>0</v>
      </c>
    </row>
    <row r="239" spans="1:38"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row>
    <row r="240" spans="1:38" s="1" customFormat="1" ht="20.100000000000001" customHeight="1" x14ac:dyDescent="0.25">
      <c r="A240" s="3"/>
      <c r="B240" s="49" t="s">
        <v>199</v>
      </c>
      <c r="C240" s="50"/>
      <c r="D240" s="50"/>
      <c r="E240" s="5"/>
      <c r="F240" s="51">
        <v>148</v>
      </c>
      <c r="G240" s="51">
        <v>1108</v>
      </c>
      <c r="H240" s="51">
        <v>1051</v>
      </c>
      <c r="I240" s="51">
        <v>205</v>
      </c>
      <c r="J240" s="51">
        <v>0</v>
      </c>
      <c r="K240" s="51">
        <v>0</v>
      </c>
      <c r="L240" s="52"/>
      <c r="M240" s="52"/>
      <c r="N240" s="52"/>
      <c r="O240" s="51">
        <v>23</v>
      </c>
      <c r="P240" s="51">
        <v>3419</v>
      </c>
      <c r="Q240" s="51">
        <v>3173</v>
      </c>
      <c r="R240" s="51">
        <v>269</v>
      </c>
      <c r="S240" s="51">
        <v>0</v>
      </c>
      <c r="T240" s="51">
        <v>0</v>
      </c>
      <c r="U240" s="52"/>
      <c r="V240" s="52"/>
      <c r="W240" s="52"/>
      <c r="X240" s="51">
        <v>1012</v>
      </c>
      <c r="Y240" s="51">
        <v>3930</v>
      </c>
      <c r="Z240" s="51">
        <v>4001</v>
      </c>
      <c r="AA240" s="51">
        <v>941</v>
      </c>
      <c r="AB240" s="51">
        <v>0</v>
      </c>
      <c r="AC240" s="51">
        <v>0</v>
      </c>
      <c r="AD240" s="52"/>
      <c r="AE240" s="52"/>
      <c r="AF240" s="52"/>
      <c r="AG240" s="51">
        <v>67</v>
      </c>
      <c r="AH240" s="51">
        <v>2563</v>
      </c>
      <c r="AI240" s="51">
        <v>2557</v>
      </c>
      <c r="AJ240" s="51">
        <v>73</v>
      </c>
      <c r="AK240" s="51">
        <v>0</v>
      </c>
      <c r="AL240" s="51">
        <v>0</v>
      </c>
    </row>
    <row r="241" spans="2:38"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row>
    <row r="242" spans="2:38"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row>
    <row r="243" spans="2:38"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row>
    <row r="244" spans="2:38" ht="20.100000000000001" customHeight="1" x14ac:dyDescent="0.2">
      <c r="D244" s="2" t="s">
        <v>201</v>
      </c>
      <c r="F244" s="37">
        <v>192</v>
      </c>
      <c r="G244" s="37">
        <v>181</v>
      </c>
      <c r="H244" s="37">
        <v>61</v>
      </c>
      <c r="I244" s="37">
        <v>312</v>
      </c>
      <c r="J244" s="37">
        <v>0</v>
      </c>
      <c r="K244" s="37">
        <v>0</v>
      </c>
      <c r="L244" s="37"/>
      <c r="M244" s="37"/>
      <c r="N244" s="37"/>
      <c r="O244" s="37">
        <v>102</v>
      </c>
      <c r="P244" s="37">
        <v>254</v>
      </c>
      <c r="Q244" s="37">
        <v>242</v>
      </c>
      <c r="R244" s="37">
        <v>114</v>
      </c>
      <c r="S244" s="37">
        <v>0</v>
      </c>
      <c r="T244" s="37">
        <v>0</v>
      </c>
      <c r="U244" s="37"/>
      <c r="V244" s="37"/>
      <c r="W244" s="37"/>
      <c r="X244" s="37">
        <v>397</v>
      </c>
      <c r="Y244" s="37">
        <v>753</v>
      </c>
      <c r="Z244" s="37">
        <v>392</v>
      </c>
      <c r="AA244" s="37">
        <v>758</v>
      </c>
      <c r="AB244" s="37">
        <v>0</v>
      </c>
      <c r="AC244" s="37">
        <v>0</v>
      </c>
      <c r="AD244" s="37"/>
      <c r="AE244" s="37"/>
      <c r="AF244" s="37"/>
      <c r="AG244" s="37">
        <v>1686</v>
      </c>
      <c r="AH244" s="37">
        <v>3371</v>
      </c>
      <c r="AI244" s="37">
        <v>3621</v>
      </c>
      <c r="AJ244" s="37">
        <v>1436</v>
      </c>
      <c r="AK244" s="37">
        <v>0</v>
      </c>
      <c r="AL244" s="37">
        <v>0</v>
      </c>
    </row>
    <row r="245" spans="2:38" ht="20.100000000000001" customHeight="1" x14ac:dyDescent="0.2">
      <c r="D245" s="38" t="s">
        <v>202</v>
      </c>
      <c r="F245" s="39">
        <v>158</v>
      </c>
      <c r="G245" s="39">
        <v>260</v>
      </c>
      <c r="H245" s="39">
        <v>242</v>
      </c>
      <c r="I245" s="39">
        <v>176</v>
      </c>
      <c r="J245" s="39">
        <v>0</v>
      </c>
      <c r="K245" s="39">
        <v>0</v>
      </c>
      <c r="L245" s="40"/>
      <c r="M245" s="40"/>
      <c r="N245" s="40"/>
      <c r="O245" s="39">
        <v>74</v>
      </c>
      <c r="P245" s="39">
        <v>239</v>
      </c>
      <c r="Q245" s="39">
        <v>259</v>
      </c>
      <c r="R245" s="39">
        <v>54</v>
      </c>
      <c r="S245" s="39">
        <v>0</v>
      </c>
      <c r="T245" s="39">
        <v>0</v>
      </c>
      <c r="U245" s="40"/>
      <c r="V245" s="40"/>
      <c r="W245" s="40"/>
      <c r="X245" s="39">
        <v>243</v>
      </c>
      <c r="Y245" s="39">
        <v>949</v>
      </c>
      <c r="Z245" s="39">
        <v>1008</v>
      </c>
      <c r="AA245" s="39">
        <v>184</v>
      </c>
      <c r="AB245" s="39">
        <v>0</v>
      </c>
      <c r="AC245" s="39">
        <v>0</v>
      </c>
      <c r="AD245" s="40"/>
      <c r="AE245" s="40"/>
      <c r="AF245" s="40"/>
      <c r="AG245" s="39">
        <v>589</v>
      </c>
      <c r="AH245" s="39">
        <v>3413</v>
      </c>
      <c r="AI245" s="39">
        <v>3719</v>
      </c>
      <c r="AJ245" s="39">
        <v>283</v>
      </c>
      <c r="AK245" s="39">
        <v>0</v>
      </c>
      <c r="AL245" s="39">
        <v>0</v>
      </c>
    </row>
    <row r="246" spans="2:38" ht="20.100000000000001" customHeight="1" x14ac:dyDescent="0.2">
      <c r="D246" s="2" t="s">
        <v>203</v>
      </c>
      <c r="F246" s="37">
        <v>30</v>
      </c>
      <c r="G246" s="37">
        <v>181</v>
      </c>
      <c r="H246" s="37">
        <v>186</v>
      </c>
      <c r="I246" s="37">
        <v>25</v>
      </c>
      <c r="J246" s="37">
        <v>0</v>
      </c>
      <c r="K246" s="37">
        <v>0</v>
      </c>
      <c r="L246" s="37"/>
      <c r="M246" s="37"/>
      <c r="N246" s="37"/>
      <c r="O246" s="37">
        <v>3</v>
      </c>
      <c r="P246" s="37">
        <v>234</v>
      </c>
      <c r="Q246" s="37">
        <v>235</v>
      </c>
      <c r="R246" s="37">
        <v>2</v>
      </c>
      <c r="S246" s="37">
        <v>0</v>
      </c>
      <c r="T246" s="37">
        <v>0</v>
      </c>
      <c r="U246" s="37"/>
      <c r="V246" s="37"/>
      <c r="W246" s="37"/>
      <c r="X246" s="37">
        <v>132</v>
      </c>
      <c r="Y246" s="37">
        <v>1005</v>
      </c>
      <c r="Z246" s="37">
        <v>978</v>
      </c>
      <c r="AA246" s="37">
        <v>159</v>
      </c>
      <c r="AB246" s="37">
        <v>0</v>
      </c>
      <c r="AC246" s="37">
        <v>0</v>
      </c>
      <c r="AD246" s="37"/>
      <c r="AE246" s="37"/>
      <c r="AF246" s="37"/>
      <c r="AG246" s="37">
        <v>232</v>
      </c>
      <c r="AH246" s="37">
        <v>3403</v>
      </c>
      <c r="AI246" s="37">
        <v>3518</v>
      </c>
      <c r="AJ246" s="37">
        <v>117</v>
      </c>
      <c r="AK246" s="37">
        <v>0</v>
      </c>
      <c r="AL246" s="37">
        <v>0</v>
      </c>
    </row>
    <row r="247" spans="2:38" ht="20.100000000000001" customHeight="1" x14ac:dyDescent="0.2">
      <c r="D247" s="38" t="s">
        <v>204</v>
      </c>
      <c r="F247" s="39">
        <v>107</v>
      </c>
      <c r="G247" s="39">
        <v>245</v>
      </c>
      <c r="H247" s="39">
        <v>252</v>
      </c>
      <c r="I247" s="39">
        <v>100</v>
      </c>
      <c r="J247" s="39">
        <v>0</v>
      </c>
      <c r="K247" s="39">
        <v>0</v>
      </c>
      <c r="L247" s="40"/>
      <c r="M247" s="40"/>
      <c r="N247" s="40"/>
      <c r="O247" s="39">
        <v>3</v>
      </c>
      <c r="P247" s="39">
        <v>139</v>
      </c>
      <c r="Q247" s="39">
        <v>140</v>
      </c>
      <c r="R247" s="39">
        <v>2</v>
      </c>
      <c r="S247" s="39">
        <v>0</v>
      </c>
      <c r="T247" s="39">
        <v>0</v>
      </c>
      <c r="U247" s="40"/>
      <c r="V247" s="40"/>
      <c r="W247" s="40"/>
      <c r="X247" s="39">
        <v>543</v>
      </c>
      <c r="Y247" s="39">
        <v>1927</v>
      </c>
      <c r="Z247" s="39">
        <v>1991</v>
      </c>
      <c r="AA247" s="39">
        <v>479</v>
      </c>
      <c r="AB247" s="39">
        <v>0</v>
      </c>
      <c r="AC247" s="39">
        <v>0</v>
      </c>
      <c r="AD247" s="40"/>
      <c r="AE247" s="40"/>
      <c r="AF247" s="40"/>
      <c r="AG247" s="39">
        <v>9</v>
      </c>
      <c r="AH247" s="39">
        <v>304</v>
      </c>
      <c r="AI247" s="39">
        <v>304</v>
      </c>
      <c r="AJ247" s="39">
        <v>9</v>
      </c>
      <c r="AK247" s="39">
        <v>0</v>
      </c>
      <c r="AL247" s="39">
        <v>0</v>
      </c>
    </row>
    <row r="248" spans="2:38" ht="20.100000000000001" customHeight="1" x14ac:dyDescent="0.2">
      <c r="D248" s="2" t="s">
        <v>205</v>
      </c>
      <c r="F248" s="37">
        <v>40</v>
      </c>
      <c r="G248" s="37">
        <v>188</v>
      </c>
      <c r="H248" s="37">
        <v>180</v>
      </c>
      <c r="I248" s="37">
        <v>48</v>
      </c>
      <c r="J248" s="37">
        <v>0</v>
      </c>
      <c r="K248" s="37">
        <v>0</v>
      </c>
      <c r="L248" s="37"/>
      <c r="M248" s="37"/>
      <c r="N248" s="37"/>
      <c r="O248" s="37">
        <v>9</v>
      </c>
      <c r="P248" s="37">
        <v>127</v>
      </c>
      <c r="Q248" s="37">
        <v>131</v>
      </c>
      <c r="R248" s="37">
        <v>5</v>
      </c>
      <c r="S248" s="37">
        <v>0</v>
      </c>
      <c r="T248" s="37">
        <v>0</v>
      </c>
      <c r="U248" s="37"/>
      <c r="V248" s="37"/>
      <c r="W248" s="37"/>
      <c r="X248" s="37">
        <v>323</v>
      </c>
      <c r="Y248" s="37">
        <v>2059</v>
      </c>
      <c r="Z248" s="37">
        <v>2017</v>
      </c>
      <c r="AA248" s="37">
        <v>365</v>
      </c>
      <c r="AB248" s="37">
        <v>0</v>
      </c>
      <c r="AC248" s="37">
        <v>0</v>
      </c>
      <c r="AD248" s="37"/>
      <c r="AE248" s="37"/>
      <c r="AF248" s="37"/>
      <c r="AG248" s="37">
        <v>17</v>
      </c>
      <c r="AH248" s="37">
        <v>319</v>
      </c>
      <c r="AI248" s="37">
        <v>315</v>
      </c>
      <c r="AJ248" s="37">
        <v>21</v>
      </c>
      <c r="AK248" s="37">
        <v>0</v>
      </c>
      <c r="AL248" s="37">
        <v>0</v>
      </c>
    </row>
    <row r="249" spans="2:38" ht="20.100000000000001" customHeight="1" x14ac:dyDescent="0.2">
      <c r="D249" s="38" t="s">
        <v>206</v>
      </c>
      <c r="F249" s="39">
        <v>51</v>
      </c>
      <c r="G249" s="39">
        <v>157</v>
      </c>
      <c r="H249" s="39">
        <v>157</v>
      </c>
      <c r="I249" s="39">
        <v>51</v>
      </c>
      <c r="J249" s="39">
        <v>0</v>
      </c>
      <c r="K249" s="39">
        <v>0</v>
      </c>
      <c r="L249" s="40"/>
      <c r="M249" s="40"/>
      <c r="N249" s="40"/>
      <c r="O249" s="39">
        <v>5</v>
      </c>
      <c r="P249" s="39">
        <v>123</v>
      </c>
      <c r="Q249" s="39">
        <v>123</v>
      </c>
      <c r="R249" s="39">
        <v>5</v>
      </c>
      <c r="S249" s="39">
        <v>0</v>
      </c>
      <c r="T249" s="39">
        <v>0</v>
      </c>
      <c r="U249" s="40"/>
      <c r="V249" s="40"/>
      <c r="W249" s="40"/>
      <c r="X249" s="39">
        <v>460</v>
      </c>
      <c r="Y249" s="39">
        <v>2139</v>
      </c>
      <c r="Z249" s="39">
        <v>2215</v>
      </c>
      <c r="AA249" s="39">
        <v>384</v>
      </c>
      <c r="AB249" s="39">
        <v>0</v>
      </c>
      <c r="AC249" s="39">
        <v>0</v>
      </c>
      <c r="AD249" s="40"/>
      <c r="AE249" s="40"/>
      <c r="AF249" s="40"/>
      <c r="AG249" s="39">
        <v>8</v>
      </c>
      <c r="AH249" s="39">
        <v>297</v>
      </c>
      <c r="AI249" s="39">
        <v>296</v>
      </c>
      <c r="AJ249" s="39">
        <v>9</v>
      </c>
      <c r="AK249" s="39">
        <v>0</v>
      </c>
      <c r="AL249" s="39">
        <v>0</v>
      </c>
    </row>
    <row r="250" spans="2:38" ht="20.100000000000001" customHeight="1" x14ac:dyDescent="0.2">
      <c r="D250" s="2" t="s">
        <v>207</v>
      </c>
      <c r="F250" s="37">
        <v>40</v>
      </c>
      <c r="G250" s="37">
        <v>321</v>
      </c>
      <c r="H250" s="37">
        <v>302</v>
      </c>
      <c r="I250" s="37">
        <v>59</v>
      </c>
      <c r="J250" s="37">
        <v>0</v>
      </c>
      <c r="K250" s="37">
        <v>0</v>
      </c>
      <c r="L250" s="37"/>
      <c r="M250" s="37"/>
      <c r="N250" s="37"/>
      <c r="O250" s="37">
        <v>7</v>
      </c>
      <c r="P250" s="37">
        <v>400</v>
      </c>
      <c r="Q250" s="37">
        <v>399</v>
      </c>
      <c r="R250" s="37">
        <v>8</v>
      </c>
      <c r="S250" s="37">
        <v>0</v>
      </c>
      <c r="T250" s="37">
        <v>0</v>
      </c>
      <c r="U250" s="37"/>
      <c r="V250" s="37"/>
      <c r="W250" s="37"/>
      <c r="X250" s="37">
        <v>260</v>
      </c>
      <c r="Y250" s="37">
        <v>1367</v>
      </c>
      <c r="Z250" s="37">
        <v>1353</v>
      </c>
      <c r="AA250" s="37">
        <v>274</v>
      </c>
      <c r="AB250" s="37">
        <v>0</v>
      </c>
      <c r="AC250" s="37">
        <v>0</v>
      </c>
      <c r="AD250" s="37"/>
      <c r="AE250" s="37"/>
      <c r="AF250" s="37"/>
      <c r="AG250" s="37">
        <v>18</v>
      </c>
      <c r="AH250" s="37">
        <v>316</v>
      </c>
      <c r="AI250" s="37">
        <v>311</v>
      </c>
      <c r="AJ250" s="37">
        <v>23</v>
      </c>
      <c r="AK250" s="37">
        <v>0</v>
      </c>
      <c r="AL250" s="37">
        <v>0</v>
      </c>
    </row>
    <row r="251" spans="2:38" ht="20.100000000000001" customHeight="1" x14ac:dyDescent="0.2">
      <c r="D251" s="38" t="s">
        <v>208</v>
      </c>
      <c r="F251" s="39">
        <v>33</v>
      </c>
      <c r="G251" s="39">
        <v>449</v>
      </c>
      <c r="H251" s="39">
        <v>424</v>
      </c>
      <c r="I251" s="39">
        <v>58</v>
      </c>
      <c r="J251" s="39">
        <v>0</v>
      </c>
      <c r="K251" s="39">
        <v>0</v>
      </c>
      <c r="L251" s="40"/>
      <c r="M251" s="40"/>
      <c r="N251" s="40"/>
      <c r="O251" s="39">
        <v>16</v>
      </c>
      <c r="P251" s="39">
        <v>382</v>
      </c>
      <c r="Q251" s="39">
        <v>386</v>
      </c>
      <c r="R251" s="39">
        <v>12</v>
      </c>
      <c r="S251" s="39">
        <v>0</v>
      </c>
      <c r="T251" s="39">
        <v>0</v>
      </c>
      <c r="U251" s="40"/>
      <c r="V251" s="40"/>
      <c r="W251" s="40"/>
      <c r="X251" s="39">
        <v>215</v>
      </c>
      <c r="Y251" s="39">
        <v>2212</v>
      </c>
      <c r="Z251" s="39">
        <v>2158</v>
      </c>
      <c r="AA251" s="39">
        <v>269</v>
      </c>
      <c r="AB251" s="39">
        <v>0</v>
      </c>
      <c r="AC251" s="39">
        <v>0</v>
      </c>
      <c r="AD251" s="40"/>
      <c r="AE251" s="40"/>
      <c r="AF251" s="40"/>
      <c r="AG251" s="39">
        <v>18</v>
      </c>
      <c r="AH251" s="39">
        <v>320</v>
      </c>
      <c r="AI251" s="39">
        <v>324</v>
      </c>
      <c r="AJ251" s="39">
        <v>14</v>
      </c>
      <c r="AK251" s="39">
        <v>0</v>
      </c>
      <c r="AL251" s="39">
        <v>0</v>
      </c>
    </row>
    <row r="252" spans="2:38" ht="20.100000000000001" customHeight="1" x14ac:dyDescent="0.2">
      <c r="D252" s="2" t="s">
        <v>209</v>
      </c>
      <c r="F252" s="37">
        <v>33</v>
      </c>
      <c r="G252" s="37">
        <v>200</v>
      </c>
      <c r="H252" s="37">
        <v>192</v>
      </c>
      <c r="I252" s="37">
        <v>41</v>
      </c>
      <c r="J252" s="37">
        <v>0</v>
      </c>
      <c r="K252" s="37">
        <v>0</v>
      </c>
      <c r="L252" s="37"/>
      <c r="M252" s="37"/>
      <c r="N252" s="37"/>
      <c r="O252" s="37">
        <v>2</v>
      </c>
      <c r="P252" s="37">
        <v>105</v>
      </c>
      <c r="Q252" s="37">
        <v>101</v>
      </c>
      <c r="R252" s="37">
        <v>6</v>
      </c>
      <c r="S252" s="37">
        <v>0</v>
      </c>
      <c r="T252" s="37">
        <v>0</v>
      </c>
      <c r="U252" s="37"/>
      <c r="V252" s="37"/>
      <c r="W252" s="37"/>
      <c r="X252" s="37">
        <v>249</v>
      </c>
      <c r="Y252" s="37">
        <v>1148</v>
      </c>
      <c r="Z252" s="37">
        <v>1206</v>
      </c>
      <c r="AA252" s="37">
        <v>191</v>
      </c>
      <c r="AB252" s="37">
        <v>0</v>
      </c>
      <c r="AC252" s="37">
        <v>0</v>
      </c>
      <c r="AD252" s="37"/>
      <c r="AE252" s="37"/>
      <c r="AF252" s="37"/>
      <c r="AG252" s="37">
        <v>1</v>
      </c>
      <c r="AH252" s="37">
        <v>74</v>
      </c>
      <c r="AI252" s="37">
        <v>69</v>
      </c>
      <c r="AJ252" s="37">
        <v>6</v>
      </c>
      <c r="AK252" s="37">
        <v>0</v>
      </c>
      <c r="AL252" s="37">
        <v>0</v>
      </c>
    </row>
    <row r="253" spans="2:38" ht="20.100000000000001" customHeight="1" x14ac:dyDescent="0.2">
      <c r="D253" s="38" t="s">
        <v>210</v>
      </c>
      <c r="F253" s="39">
        <v>73</v>
      </c>
      <c r="G253" s="39">
        <v>226</v>
      </c>
      <c r="H253" s="39">
        <v>228</v>
      </c>
      <c r="I253" s="39">
        <v>71</v>
      </c>
      <c r="J253" s="39">
        <v>0</v>
      </c>
      <c r="K253" s="39">
        <v>0</v>
      </c>
      <c r="L253" s="40"/>
      <c r="M253" s="40"/>
      <c r="N253" s="40"/>
      <c r="O253" s="39">
        <v>8</v>
      </c>
      <c r="P253" s="39">
        <v>222</v>
      </c>
      <c r="Q253" s="39">
        <v>226</v>
      </c>
      <c r="R253" s="39">
        <v>4</v>
      </c>
      <c r="S253" s="39">
        <v>0</v>
      </c>
      <c r="T253" s="39">
        <v>0</v>
      </c>
      <c r="U253" s="40"/>
      <c r="V253" s="40"/>
      <c r="W253" s="40"/>
      <c r="X253" s="39">
        <v>271</v>
      </c>
      <c r="Y253" s="39">
        <v>1171</v>
      </c>
      <c r="Z253" s="39">
        <v>1094</v>
      </c>
      <c r="AA253" s="39">
        <v>348</v>
      </c>
      <c r="AB253" s="39">
        <v>0</v>
      </c>
      <c r="AC253" s="39">
        <v>0</v>
      </c>
      <c r="AD253" s="40"/>
      <c r="AE253" s="40"/>
      <c r="AF253" s="40"/>
      <c r="AG253" s="39">
        <v>442</v>
      </c>
      <c r="AH253" s="39">
        <v>3382</v>
      </c>
      <c r="AI253" s="39">
        <v>3672</v>
      </c>
      <c r="AJ253" s="39">
        <v>152</v>
      </c>
      <c r="AK253" s="39">
        <v>0</v>
      </c>
      <c r="AL253" s="39">
        <v>0</v>
      </c>
    </row>
    <row r="254" spans="2:38" ht="20.100000000000001" customHeight="1" x14ac:dyDescent="0.2">
      <c r="D254" s="2" t="s">
        <v>211</v>
      </c>
      <c r="F254" s="37">
        <v>0</v>
      </c>
      <c r="G254" s="37">
        <v>11</v>
      </c>
      <c r="H254" s="37">
        <v>0</v>
      </c>
      <c r="I254" s="37">
        <v>11</v>
      </c>
      <c r="J254" s="37">
        <v>0</v>
      </c>
      <c r="K254" s="37">
        <v>0</v>
      </c>
      <c r="L254" s="37"/>
      <c r="M254" s="37"/>
      <c r="N254" s="37"/>
      <c r="O254" s="37">
        <v>0</v>
      </c>
      <c r="P254" s="37">
        <v>56</v>
      </c>
      <c r="Q254" s="37">
        <v>51</v>
      </c>
      <c r="R254" s="37">
        <v>5</v>
      </c>
      <c r="S254" s="37">
        <v>0</v>
      </c>
      <c r="T254" s="37">
        <v>0</v>
      </c>
      <c r="U254" s="37"/>
      <c r="V254" s="37"/>
      <c r="W254" s="37"/>
      <c r="X254" s="37">
        <v>0</v>
      </c>
      <c r="Y254" s="37">
        <v>17</v>
      </c>
      <c r="Z254" s="37">
        <v>7</v>
      </c>
      <c r="AA254" s="37">
        <v>10</v>
      </c>
      <c r="AB254" s="37">
        <v>0</v>
      </c>
      <c r="AC254" s="37">
        <v>0</v>
      </c>
      <c r="AD254" s="37"/>
      <c r="AE254" s="37"/>
      <c r="AF254" s="37"/>
      <c r="AG254" s="37">
        <v>0</v>
      </c>
      <c r="AH254" s="37">
        <v>104</v>
      </c>
      <c r="AI254" s="37">
        <v>74</v>
      </c>
      <c r="AJ254" s="37">
        <v>30</v>
      </c>
      <c r="AK254" s="37">
        <v>0</v>
      </c>
      <c r="AL254" s="37">
        <v>0</v>
      </c>
    </row>
    <row r="255" spans="2:38" ht="20.100000000000001" customHeight="1" x14ac:dyDescent="0.2">
      <c r="D255" s="38" t="s">
        <v>212</v>
      </c>
      <c r="F255" s="39">
        <v>0</v>
      </c>
      <c r="G255" s="39">
        <v>7</v>
      </c>
      <c r="H255" s="39">
        <v>1</v>
      </c>
      <c r="I255" s="39">
        <v>6</v>
      </c>
      <c r="J255" s="39">
        <v>0</v>
      </c>
      <c r="K255" s="39">
        <v>0</v>
      </c>
      <c r="L255" s="40"/>
      <c r="M255" s="40"/>
      <c r="N255" s="40"/>
      <c r="O255" s="39">
        <v>0</v>
      </c>
      <c r="P255" s="39">
        <v>41</v>
      </c>
      <c r="Q255" s="39">
        <v>31</v>
      </c>
      <c r="R255" s="39">
        <v>10</v>
      </c>
      <c r="S255" s="39">
        <v>0</v>
      </c>
      <c r="T255" s="39">
        <v>0</v>
      </c>
      <c r="U255" s="40"/>
      <c r="V255" s="40"/>
      <c r="W255" s="40"/>
      <c r="X255" s="39">
        <v>0</v>
      </c>
      <c r="Y255" s="39">
        <v>22</v>
      </c>
      <c r="Z255" s="39">
        <v>2</v>
      </c>
      <c r="AA255" s="39">
        <v>20</v>
      </c>
      <c r="AB255" s="39">
        <v>0</v>
      </c>
      <c r="AC255" s="39">
        <v>0</v>
      </c>
      <c r="AD255" s="40"/>
      <c r="AE255" s="40"/>
      <c r="AF255" s="40"/>
      <c r="AG255" s="39">
        <v>0</v>
      </c>
      <c r="AH255" s="39">
        <v>117</v>
      </c>
      <c r="AI255" s="39">
        <v>83</v>
      </c>
      <c r="AJ255" s="39">
        <v>34</v>
      </c>
      <c r="AK255" s="39">
        <v>0</v>
      </c>
      <c r="AL255" s="39">
        <v>0</v>
      </c>
    </row>
    <row r="256" spans="2:38"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row>
    <row r="257" spans="1:38" s="1" customFormat="1" ht="20.100000000000001" customHeight="1" x14ac:dyDescent="0.2">
      <c r="A257" s="3"/>
      <c r="B257" s="6"/>
      <c r="C257" s="42" t="s">
        <v>180</v>
      </c>
      <c r="D257" s="42"/>
      <c r="E257" s="5"/>
      <c r="F257" s="44">
        <v>757</v>
      </c>
      <c r="G257" s="44">
        <v>2426</v>
      </c>
      <c r="H257" s="44">
        <v>2225</v>
      </c>
      <c r="I257" s="44">
        <v>958</v>
      </c>
      <c r="J257" s="44">
        <v>0</v>
      </c>
      <c r="K257" s="44">
        <v>0</v>
      </c>
      <c r="L257" s="45"/>
      <c r="M257" s="45"/>
      <c r="N257" s="45"/>
      <c r="O257" s="44">
        <v>229</v>
      </c>
      <c r="P257" s="44">
        <v>2322</v>
      </c>
      <c r="Q257" s="44">
        <v>2324</v>
      </c>
      <c r="R257" s="44">
        <v>227</v>
      </c>
      <c r="S257" s="44">
        <v>0</v>
      </c>
      <c r="T257" s="44">
        <v>0</v>
      </c>
      <c r="U257" s="45"/>
      <c r="V257" s="45"/>
      <c r="W257" s="45"/>
      <c r="X257" s="44">
        <v>3093</v>
      </c>
      <c r="Y257" s="44">
        <v>14769</v>
      </c>
      <c r="Z257" s="44">
        <v>14421</v>
      </c>
      <c r="AA257" s="44">
        <v>3441</v>
      </c>
      <c r="AB257" s="44">
        <v>0</v>
      </c>
      <c r="AC257" s="44">
        <v>0</v>
      </c>
      <c r="AD257" s="45"/>
      <c r="AE257" s="45"/>
      <c r="AF257" s="45"/>
      <c r="AG257" s="44">
        <v>3020</v>
      </c>
      <c r="AH257" s="44">
        <v>15420</v>
      </c>
      <c r="AI257" s="44">
        <v>16306</v>
      </c>
      <c r="AJ257" s="44">
        <v>2134</v>
      </c>
      <c r="AK257" s="44">
        <v>0</v>
      </c>
      <c r="AL257" s="44">
        <v>0</v>
      </c>
    </row>
    <row r="258" spans="1:38"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row>
    <row r="259" spans="1:38" s="1" customFormat="1" ht="20.100000000000001" customHeight="1" x14ac:dyDescent="0.25">
      <c r="A259" s="3"/>
      <c r="B259" s="49" t="s">
        <v>213</v>
      </c>
      <c r="C259" s="50"/>
      <c r="D259" s="50"/>
      <c r="E259" s="5"/>
      <c r="F259" s="51">
        <v>757</v>
      </c>
      <c r="G259" s="51">
        <v>2426</v>
      </c>
      <c r="H259" s="51">
        <v>2225</v>
      </c>
      <c r="I259" s="51">
        <v>958</v>
      </c>
      <c r="J259" s="51">
        <v>0</v>
      </c>
      <c r="K259" s="51">
        <v>0</v>
      </c>
      <c r="L259" s="52"/>
      <c r="M259" s="52"/>
      <c r="N259" s="52"/>
      <c r="O259" s="51">
        <v>229</v>
      </c>
      <c r="P259" s="51">
        <v>2322</v>
      </c>
      <c r="Q259" s="51">
        <v>2324</v>
      </c>
      <c r="R259" s="51">
        <v>227</v>
      </c>
      <c r="S259" s="51">
        <v>0</v>
      </c>
      <c r="T259" s="51">
        <v>0</v>
      </c>
      <c r="U259" s="52"/>
      <c r="V259" s="52"/>
      <c r="W259" s="52"/>
      <c r="X259" s="51">
        <v>3093</v>
      </c>
      <c r="Y259" s="51">
        <v>14769</v>
      </c>
      <c r="Z259" s="51">
        <v>14421</v>
      </c>
      <c r="AA259" s="51">
        <v>3441</v>
      </c>
      <c r="AB259" s="51">
        <v>0</v>
      </c>
      <c r="AC259" s="51">
        <v>0</v>
      </c>
      <c r="AD259" s="52"/>
      <c r="AE259" s="52"/>
      <c r="AF259" s="52"/>
      <c r="AG259" s="51">
        <v>3020</v>
      </c>
      <c r="AH259" s="51">
        <v>15420</v>
      </c>
      <c r="AI259" s="51">
        <v>16306</v>
      </c>
      <c r="AJ259" s="51">
        <v>2134</v>
      </c>
      <c r="AK259" s="51">
        <v>0</v>
      </c>
      <c r="AL259" s="51">
        <v>0</v>
      </c>
    </row>
    <row r="260" spans="1:38"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row>
    <row r="261" spans="1:38"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row>
    <row r="262" spans="1:38"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row>
    <row r="263" spans="1:38" ht="20.100000000000001" customHeight="1" x14ac:dyDescent="0.2">
      <c r="D263" s="2" t="s">
        <v>215</v>
      </c>
      <c r="F263" s="37">
        <v>0</v>
      </c>
      <c r="G263" s="37">
        <v>159</v>
      </c>
      <c r="H263" s="37">
        <v>190</v>
      </c>
      <c r="I263" s="37">
        <v>30</v>
      </c>
      <c r="J263" s="37">
        <v>61</v>
      </c>
      <c r="K263" s="37">
        <v>0</v>
      </c>
      <c r="L263" s="37"/>
      <c r="M263" s="37"/>
      <c r="N263" s="37"/>
      <c r="O263" s="37">
        <v>0</v>
      </c>
      <c r="P263" s="37">
        <v>39</v>
      </c>
      <c r="Q263" s="37">
        <v>39</v>
      </c>
      <c r="R263" s="37">
        <v>3</v>
      </c>
      <c r="S263" s="37">
        <v>3</v>
      </c>
      <c r="T263" s="37">
        <v>0</v>
      </c>
      <c r="U263" s="37"/>
      <c r="V263" s="37"/>
      <c r="W263" s="37"/>
      <c r="X263" s="37">
        <v>0</v>
      </c>
      <c r="Y263" s="37">
        <v>52</v>
      </c>
      <c r="Z263" s="37">
        <v>71</v>
      </c>
      <c r="AA263" s="37">
        <v>15</v>
      </c>
      <c r="AB263" s="37">
        <v>47</v>
      </c>
      <c r="AC263" s="37">
        <v>13</v>
      </c>
      <c r="AD263" s="37"/>
      <c r="AE263" s="37"/>
      <c r="AF263" s="37"/>
      <c r="AG263" s="37">
        <v>0</v>
      </c>
      <c r="AH263" s="37">
        <v>9</v>
      </c>
      <c r="AI263" s="37">
        <v>24</v>
      </c>
      <c r="AJ263" s="37">
        <v>2</v>
      </c>
      <c r="AK263" s="37">
        <v>17</v>
      </c>
      <c r="AL263" s="37">
        <v>0</v>
      </c>
    </row>
    <row r="264" spans="1:38" ht="20.100000000000001" customHeight="1" x14ac:dyDescent="0.2">
      <c r="D264" s="38" t="s">
        <v>216</v>
      </c>
      <c r="F264" s="39">
        <v>0</v>
      </c>
      <c r="G264" s="39">
        <v>370</v>
      </c>
      <c r="H264" s="39">
        <v>376</v>
      </c>
      <c r="I264" s="39">
        <v>55</v>
      </c>
      <c r="J264" s="39">
        <v>61</v>
      </c>
      <c r="K264" s="39">
        <v>0</v>
      </c>
      <c r="L264" s="40"/>
      <c r="M264" s="40"/>
      <c r="N264" s="40"/>
      <c r="O264" s="39">
        <v>0</v>
      </c>
      <c r="P264" s="39">
        <v>39</v>
      </c>
      <c r="Q264" s="39">
        <v>39</v>
      </c>
      <c r="R264" s="39">
        <v>4</v>
      </c>
      <c r="S264" s="39">
        <v>4</v>
      </c>
      <c r="T264" s="39">
        <v>0</v>
      </c>
      <c r="U264" s="40"/>
      <c r="V264" s="40"/>
      <c r="W264" s="40"/>
      <c r="X264" s="39">
        <v>0</v>
      </c>
      <c r="Y264" s="39">
        <v>77</v>
      </c>
      <c r="Z264" s="39">
        <v>134</v>
      </c>
      <c r="AA264" s="39">
        <v>27</v>
      </c>
      <c r="AB264" s="39">
        <v>84</v>
      </c>
      <c r="AC264" s="39">
        <v>0</v>
      </c>
      <c r="AD264" s="40"/>
      <c r="AE264" s="40"/>
      <c r="AF264" s="40"/>
      <c r="AG264" s="39">
        <v>0</v>
      </c>
      <c r="AH264" s="39">
        <v>1</v>
      </c>
      <c r="AI264" s="39">
        <v>9</v>
      </c>
      <c r="AJ264" s="39">
        <v>0</v>
      </c>
      <c r="AK264" s="39">
        <v>8</v>
      </c>
      <c r="AL264" s="39">
        <v>0</v>
      </c>
    </row>
    <row r="265" spans="1:38" ht="20.100000000000001" customHeight="1" x14ac:dyDescent="0.2">
      <c r="D265" s="2" t="s">
        <v>217</v>
      </c>
      <c r="F265" s="37">
        <v>0</v>
      </c>
      <c r="G265" s="37">
        <v>381</v>
      </c>
      <c r="H265" s="37">
        <v>430</v>
      </c>
      <c r="I265" s="37">
        <v>46</v>
      </c>
      <c r="J265" s="37">
        <v>95</v>
      </c>
      <c r="K265" s="37">
        <v>0</v>
      </c>
      <c r="L265" s="37"/>
      <c r="M265" s="37"/>
      <c r="N265" s="37"/>
      <c r="O265" s="37">
        <v>0</v>
      </c>
      <c r="P265" s="37">
        <v>38</v>
      </c>
      <c r="Q265" s="37">
        <v>41</v>
      </c>
      <c r="R265" s="37">
        <v>4</v>
      </c>
      <c r="S265" s="37">
        <v>7</v>
      </c>
      <c r="T265" s="37">
        <v>0</v>
      </c>
      <c r="U265" s="37"/>
      <c r="V265" s="37"/>
      <c r="W265" s="37"/>
      <c r="X265" s="37">
        <v>0</v>
      </c>
      <c r="Y265" s="37">
        <v>79</v>
      </c>
      <c r="Z265" s="37">
        <v>164</v>
      </c>
      <c r="AA265" s="37">
        <v>11</v>
      </c>
      <c r="AB265" s="37">
        <v>96</v>
      </c>
      <c r="AC265" s="37">
        <v>0</v>
      </c>
      <c r="AD265" s="37"/>
      <c r="AE265" s="37"/>
      <c r="AF265" s="37"/>
      <c r="AG265" s="37">
        <v>0</v>
      </c>
      <c r="AH265" s="37">
        <v>1</v>
      </c>
      <c r="AI265" s="37">
        <v>14</v>
      </c>
      <c r="AJ265" s="37">
        <v>3</v>
      </c>
      <c r="AK265" s="37">
        <v>16</v>
      </c>
      <c r="AL265" s="37">
        <v>0</v>
      </c>
    </row>
    <row r="266" spans="1:38" ht="20.100000000000001" customHeight="1" x14ac:dyDescent="0.2">
      <c r="D266" s="38" t="s">
        <v>218</v>
      </c>
      <c r="F266" s="39">
        <v>0</v>
      </c>
      <c r="G266" s="39">
        <v>188</v>
      </c>
      <c r="H266" s="39">
        <v>155</v>
      </c>
      <c r="I266" s="39">
        <v>33</v>
      </c>
      <c r="J266" s="39">
        <v>0</v>
      </c>
      <c r="K266" s="39">
        <v>0</v>
      </c>
      <c r="L266" s="40"/>
      <c r="M266" s="40"/>
      <c r="N266" s="40"/>
      <c r="O266" s="39">
        <v>0</v>
      </c>
      <c r="P266" s="39">
        <v>41</v>
      </c>
      <c r="Q266" s="39">
        <v>35</v>
      </c>
      <c r="R266" s="39">
        <v>6</v>
      </c>
      <c r="S266" s="39">
        <v>0</v>
      </c>
      <c r="T266" s="39">
        <v>0</v>
      </c>
      <c r="U266" s="40"/>
      <c r="V266" s="40"/>
      <c r="W266" s="40"/>
      <c r="X266" s="39">
        <v>0</v>
      </c>
      <c r="Y266" s="39">
        <v>0</v>
      </c>
      <c r="Z266" s="39">
        <v>0</v>
      </c>
      <c r="AA266" s="39">
        <v>0</v>
      </c>
      <c r="AB266" s="39">
        <v>0</v>
      </c>
      <c r="AC266" s="39">
        <v>0</v>
      </c>
      <c r="AD266" s="40"/>
      <c r="AE266" s="40"/>
      <c r="AF266" s="40"/>
      <c r="AG266" s="39">
        <v>0</v>
      </c>
      <c r="AH266" s="39">
        <v>1</v>
      </c>
      <c r="AI266" s="39">
        <v>1</v>
      </c>
      <c r="AJ266" s="39">
        <v>0</v>
      </c>
      <c r="AK266" s="39">
        <v>0</v>
      </c>
      <c r="AL266" s="39">
        <v>0</v>
      </c>
    </row>
    <row r="267" spans="1:38" ht="20.100000000000001" customHeight="1" x14ac:dyDescent="0.2">
      <c r="D267" s="2" t="s">
        <v>219</v>
      </c>
      <c r="F267" s="37">
        <v>0</v>
      </c>
      <c r="G267" s="37">
        <v>396</v>
      </c>
      <c r="H267" s="37">
        <v>336</v>
      </c>
      <c r="I267" s="37">
        <v>64</v>
      </c>
      <c r="J267" s="37">
        <v>4</v>
      </c>
      <c r="K267" s="37">
        <v>0</v>
      </c>
      <c r="L267" s="37"/>
      <c r="M267" s="37"/>
      <c r="N267" s="37"/>
      <c r="O267" s="37">
        <v>0</v>
      </c>
      <c r="P267" s="37">
        <v>38</v>
      </c>
      <c r="Q267" s="37">
        <v>36</v>
      </c>
      <c r="R267" s="37">
        <v>2</v>
      </c>
      <c r="S267" s="37">
        <v>0</v>
      </c>
      <c r="T267" s="37">
        <v>0</v>
      </c>
      <c r="U267" s="37"/>
      <c r="V267" s="37"/>
      <c r="W267" s="37"/>
      <c r="X267" s="37">
        <v>0</v>
      </c>
      <c r="Y267" s="37">
        <v>0</v>
      </c>
      <c r="Z267" s="37">
        <v>0</v>
      </c>
      <c r="AA267" s="37">
        <v>0</v>
      </c>
      <c r="AB267" s="37">
        <v>0</v>
      </c>
      <c r="AC267" s="37">
        <v>0</v>
      </c>
      <c r="AD267" s="37"/>
      <c r="AE267" s="37"/>
      <c r="AF267" s="37"/>
      <c r="AG267" s="37">
        <v>0</v>
      </c>
      <c r="AH267" s="37">
        <v>3</v>
      </c>
      <c r="AI267" s="37">
        <v>3</v>
      </c>
      <c r="AJ267" s="37">
        <v>0</v>
      </c>
      <c r="AK267" s="37">
        <v>0</v>
      </c>
      <c r="AL267" s="37">
        <v>0</v>
      </c>
    </row>
    <row r="268" spans="1:38"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row>
    <row r="269" spans="1:38" ht="20.100000000000001" customHeight="1" x14ac:dyDescent="0.2">
      <c r="C269" s="42" t="s">
        <v>112</v>
      </c>
      <c r="D269" s="42"/>
      <c r="F269" s="44">
        <v>0</v>
      </c>
      <c r="G269" s="44">
        <v>1494</v>
      </c>
      <c r="H269" s="44">
        <v>1487</v>
      </c>
      <c r="I269" s="44">
        <v>228</v>
      </c>
      <c r="J269" s="44">
        <v>221</v>
      </c>
      <c r="K269" s="44">
        <v>0</v>
      </c>
      <c r="L269" s="45"/>
      <c r="M269" s="45"/>
      <c r="N269" s="45"/>
      <c r="O269" s="44">
        <v>0</v>
      </c>
      <c r="P269" s="44">
        <v>195</v>
      </c>
      <c r="Q269" s="44">
        <v>190</v>
      </c>
      <c r="R269" s="44">
        <v>19</v>
      </c>
      <c r="S269" s="44">
        <v>14</v>
      </c>
      <c r="T269" s="44">
        <v>0</v>
      </c>
      <c r="U269" s="45"/>
      <c r="V269" s="45"/>
      <c r="W269" s="45"/>
      <c r="X269" s="44">
        <v>0</v>
      </c>
      <c r="Y269" s="44">
        <v>208</v>
      </c>
      <c r="Z269" s="44">
        <v>369</v>
      </c>
      <c r="AA269" s="44">
        <v>53</v>
      </c>
      <c r="AB269" s="44">
        <v>227</v>
      </c>
      <c r="AC269" s="44">
        <v>13</v>
      </c>
      <c r="AD269" s="45"/>
      <c r="AE269" s="45"/>
      <c r="AF269" s="45"/>
      <c r="AG269" s="44">
        <v>0</v>
      </c>
      <c r="AH269" s="44">
        <v>15</v>
      </c>
      <c r="AI269" s="44">
        <v>51</v>
      </c>
      <c r="AJ269" s="44">
        <v>5</v>
      </c>
      <c r="AK269" s="44">
        <v>41</v>
      </c>
      <c r="AL269" s="44">
        <v>0</v>
      </c>
    </row>
    <row r="270" spans="1:38"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row>
    <row r="271" spans="1:38"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row>
    <row r="272" spans="1:38" ht="20.100000000000001" customHeight="1" x14ac:dyDescent="0.2">
      <c r="D272" s="2" t="s">
        <v>221</v>
      </c>
      <c r="F272" s="37">
        <v>0</v>
      </c>
      <c r="G272" s="37">
        <v>140</v>
      </c>
      <c r="H272" s="37">
        <v>139</v>
      </c>
      <c r="I272" s="37">
        <v>23</v>
      </c>
      <c r="J272" s="37">
        <v>22</v>
      </c>
      <c r="K272" s="37">
        <v>0</v>
      </c>
      <c r="L272" s="37"/>
      <c r="M272" s="37"/>
      <c r="N272" s="37"/>
      <c r="O272" s="37">
        <v>0</v>
      </c>
      <c r="P272" s="37">
        <v>69</v>
      </c>
      <c r="Q272" s="37">
        <v>72</v>
      </c>
      <c r="R272" s="37">
        <v>5</v>
      </c>
      <c r="S272" s="37">
        <v>8</v>
      </c>
      <c r="T272" s="37">
        <v>0</v>
      </c>
      <c r="U272" s="37"/>
      <c r="V272" s="37"/>
      <c r="W272" s="37"/>
      <c r="X272" s="37">
        <v>0</v>
      </c>
      <c r="Y272" s="37">
        <v>132</v>
      </c>
      <c r="Z272" s="37">
        <v>120</v>
      </c>
      <c r="AA272" s="37">
        <v>45</v>
      </c>
      <c r="AB272" s="37">
        <v>33</v>
      </c>
      <c r="AC272" s="37">
        <v>0</v>
      </c>
      <c r="AD272" s="37"/>
      <c r="AE272" s="37"/>
      <c r="AF272" s="37"/>
      <c r="AG272" s="37">
        <v>0</v>
      </c>
      <c r="AH272" s="37">
        <v>65</v>
      </c>
      <c r="AI272" s="37">
        <v>59</v>
      </c>
      <c r="AJ272" s="37">
        <v>14</v>
      </c>
      <c r="AK272" s="37">
        <v>8</v>
      </c>
      <c r="AL272" s="37">
        <v>0</v>
      </c>
    </row>
    <row r="273" spans="3:38" ht="20.100000000000001" customHeight="1" x14ac:dyDescent="0.2">
      <c r="D273" s="38" t="s">
        <v>222</v>
      </c>
      <c r="F273" s="39">
        <v>0</v>
      </c>
      <c r="G273" s="39">
        <v>464</v>
      </c>
      <c r="H273" s="39">
        <v>471</v>
      </c>
      <c r="I273" s="39">
        <v>104</v>
      </c>
      <c r="J273" s="39">
        <v>111</v>
      </c>
      <c r="K273" s="39">
        <v>0</v>
      </c>
      <c r="L273" s="40"/>
      <c r="M273" s="40"/>
      <c r="N273" s="40"/>
      <c r="O273" s="39">
        <v>0</v>
      </c>
      <c r="P273" s="39">
        <v>73</v>
      </c>
      <c r="Q273" s="39">
        <v>76</v>
      </c>
      <c r="R273" s="39">
        <v>6</v>
      </c>
      <c r="S273" s="39">
        <v>9</v>
      </c>
      <c r="T273" s="39">
        <v>0</v>
      </c>
      <c r="U273" s="40"/>
      <c r="V273" s="40"/>
      <c r="W273" s="40"/>
      <c r="X273" s="39">
        <v>0</v>
      </c>
      <c r="Y273" s="39">
        <v>182</v>
      </c>
      <c r="Z273" s="39">
        <v>200</v>
      </c>
      <c r="AA273" s="39">
        <v>77</v>
      </c>
      <c r="AB273" s="39">
        <v>95</v>
      </c>
      <c r="AC273" s="39">
        <v>0</v>
      </c>
      <c r="AD273" s="40"/>
      <c r="AE273" s="40"/>
      <c r="AF273" s="40"/>
      <c r="AG273" s="39">
        <v>0</v>
      </c>
      <c r="AH273" s="39">
        <v>50</v>
      </c>
      <c r="AI273" s="39">
        <v>59</v>
      </c>
      <c r="AJ273" s="39">
        <v>7</v>
      </c>
      <c r="AK273" s="39">
        <v>16</v>
      </c>
      <c r="AL273" s="39">
        <v>0</v>
      </c>
    </row>
    <row r="274" spans="3:38" ht="20.100000000000001" customHeight="1" x14ac:dyDescent="0.2">
      <c r="D274" s="2" t="s">
        <v>223</v>
      </c>
      <c r="F274" s="37">
        <v>0</v>
      </c>
      <c r="G274" s="37">
        <v>293</v>
      </c>
      <c r="H274" s="37">
        <v>294</v>
      </c>
      <c r="I274" s="37">
        <v>62</v>
      </c>
      <c r="J274" s="37">
        <v>63</v>
      </c>
      <c r="K274" s="37">
        <v>0</v>
      </c>
      <c r="L274" s="37"/>
      <c r="M274" s="37"/>
      <c r="N274" s="37"/>
      <c r="O274" s="37">
        <v>0</v>
      </c>
      <c r="P274" s="37">
        <v>71</v>
      </c>
      <c r="Q274" s="37">
        <v>73</v>
      </c>
      <c r="R274" s="37">
        <v>5</v>
      </c>
      <c r="S274" s="37">
        <v>7</v>
      </c>
      <c r="T274" s="37">
        <v>0</v>
      </c>
      <c r="U274" s="37"/>
      <c r="V274" s="37"/>
      <c r="W274" s="37"/>
      <c r="X274" s="37">
        <v>0</v>
      </c>
      <c r="Y274" s="37">
        <v>91</v>
      </c>
      <c r="Z274" s="37">
        <v>78</v>
      </c>
      <c r="AA274" s="37">
        <v>39</v>
      </c>
      <c r="AB274" s="37">
        <v>26</v>
      </c>
      <c r="AC274" s="37">
        <v>0</v>
      </c>
      <c r="AD274" s="37"/>
      <c r="AE274" s="37"/>
      <c r="AF274" s="37"/>
      <c r="AG274" s="37">
        <v>0</v>
      </c>
      <c r="AH274" s="37">
        <v>56</v>
      </c>
      <c r="AI274" s="37">
        <v>50</v>
      </c>
      <c r="AJ274" s="37">
        <v>13</v>
      </c>
      <c r="AK274" s="37">
        <v>7</v>
      </c>
      <c r="AL274" s="37">
        <v>0</v>
      </c>
    </row>
    <row r="275" spans="3:38" ht="20.100000000000001" customHeight="1" x14ac:dyDescent="0.2">
      <c r="D275" s="38" t="s">
        <v>224</v>
      </c>
      <c r="F275" s="39">
        <v>0</v>
      </c>
      <c r="G275" s="39">
        <v>175</v>
      </c>
      <c r="H275" s="39">
        <v>181</v>
      </c>
      <c r="I275" s="39">
        <v>21</v>
      </c>
      <c r="J275" s="39">
        <v>27</v>
      </c>
      <c r="K275" s="39">
        <v>0</v>
      </c>
      <c r="L275" s="40"/>
      <c r="M275" s="40"/>
      <c r="N275" s="40"/>
      <c r="O275" s="39">
        <v>0</v>
      </c>
      <c r="P275" s="39">
        <v>73</v>
      </c>
      <c r="Q275" s="39">
        <v>76</v>
      </c>
      <c r="R275" s="39">
        <v>3</v>
      </c>
      <c r="S275" s="39">
        <v>6</v>
      </c>
      <c r="T275" s="39">
        <v>0</v>
      </c>
      <c r="U275" s="40"/>
      <c r="V275" s="40"/>
      <c r="W275" s="40"/>
      <c r="X275" s="39">
        <v>0</v>
      </c>
      <c r="Y275" s="39">
        <v>120</v>
      </c>
      <c r="Z275" s="39">
        <v>93</v>
      </c>
      <c r="AA275" s="39">
        <v>35</v>
      </c>
      <c r="AB275" s="39">
        <v>8</v>
      </c>
      <c r="AC275" s="39">
        <v>0</v>
      </c>
      <c r="AD275" s="40"/>
      <c r="AE275" s="40"/>
      <c r="AF275" s="40"/>
      <c r="AG275" s="39">
        <v>0</v>
      </c>
      <c r="AH275" s="39">
        <v>54</v>
      </c>
      <c r="AI275" s="39">
        <v>54</v>
      </c>
      <c r="AJ275" s="39">
        <v>11</v>
      </c>
      <c r="AK275" s="39">
        <v>11</v>
      </c>
      <c r="AL275" s="39">
        <v>0</v>
      </c>
    </row>
    <row r="276" spans="3:38" ht="20.100000000000001" customHeight="1" x14ac:dyDescent="0.2">
      <c r="D276" s="2" t="s">
        <v>225</v>
      </c>
      <c r="F276" s="37">
        <v>0</v>
      </c>
      <c r="G276" s="37">
        <v>413</v>
      </c>
      <c r="H276" s="37">
        <v>423</v>
      </c>
      <c r="I276" s="37">
        <v>61</v>
      </c>
      <c r="J276" s="37">
        <v>71</v>
      </c>
      <c r="K276" s="37">
        <v>0</v>
      </c>
      <c r="L276" s="37"/>
      <c r="M276" s="37"/>
      <c r="N276" s="37"/>
      <c r="O276" s="37">
        <v>0</v>
      </c>
      <c r="P276" s="37">
        <v>69</v>
      </c>
      <c r="Q276" s="37">
        <v>71</v>
      </c>
      <c r="R276" s="37">
        <v>4</v>
      </c>
      <c r="S276" s="37">
        <v>6</v>
      </c>
      <c r="T276" s="37">
        <v>0</v>
      </c>
      <c r="U276" s="37"/>
      <c r="V276" s="37"/>
      <c r="W276" s="37"/>
      <c r="X276" s="37">
        <v>0</v>
      </c>
      <c r="Y276" s="37">
        <v>65</v>
      </c>
      <c r="Z276" s="37">
        <v>83</v>
      </c>
      <c r="AA276" s="37">
        <v>23</v>
      </c>
      <c r="AB276" s="37">
        <v>41</v>
      </c>
      <c r="AC276" s="37">
        <v>0</v>
      </c>
      <c r="AD276" s="37"/>
      <c r="AE276" s="37"/>
      <c r="AF276" s="37"/>
      <c r="AG276" s="37">
        <v>0</v>
      </c>
      <c r="AH276" s="37">
        <v>60</v>
      </c>
      <c r="AI276" s="37">
        <v>58</v>
      </c>
      <c r="AJ276" s="37">
        <v>14</v>
      </c>
      <c r="AK276" s="37">
        <v>12</v>
      </c>
      <c r="AL276" s="37">
        <v>0</v>
      </c>
    </row>
    <row r="277" spans="3:38" ht="20.100000000000001" customHeight="1" x14ac:dyDescent="0.2">
      <c r="D277" s="38" t="s">
        <v>226</v>
      </c>
      <c r="F277" s="39">
        <v>0</v>
      </c>
      <c r="G277" s="39">
        <v>295</v>
      </c>
      <c r="H277" s="39">
        <v>291</v>
      </c>
      <c r="I277" s="39">
        <v>147</v>
      </c>
      <c r="J277" s="39">
        <v>143</v>
      </c>
      <c r="K277" s="39">
        <v>0</v>
      </c>
      <c r="L277" s="40"/>
      <c r="M277" s="40"/>
      <c r="N277" s="40"/>
      <c r="O277" s="39">
        <v>0</v>
      </c>
      <c r="P277" s="39">
        <v>67</v>
      </c>
      <c r="Q277" s="39">
        <v>72</v>
      </c>
      <c r="R277" s="39">
        <v>3</v>
      </c>
      <c r="S277" s="39">
        <v>8</v>
      </c>
      <c r="T277" s="39">
        <v>0</v>
      </c>
      <c r="U277" s="40"/>
      <c r="V277" s="40"/>
      <c r="W277" s="40"/>
      <c r="X277" s="39">
        <v>0</v>
      </c>
      <c r="Y277" s="39">
        <v>96</v>
      </c>
      <c r="Z277" s="39">
        <v>88</v>
      </c>
      <c r="AA277" s="39">
        <v>75</v>
      </c>
      <c r="AB277" s="39">
        <v>67</v>
      </c>
      <c r="AC277" s="39">
        <v>0</v>
      </c>
      <c r="AD277" s="40"/>
      <c r="AE277" s="40"/>
      <c r="AF277" s="40"/>
      <c r="AG277" s="39">
        <v>0</v>
      </c>
      <c r="AH277" s="39">
        <v>62</v>
      </c>
      <c r="AI277" s="39">
        <v>63</v>
      </c>
      <c r="AJ277" s="39">
        <v>14</v>
      </c>
      <c r="AK277" s="39">
        <v>15</v>
      </c>
      <c r="AL277" s="39">
        <v>0</v>
      </c>
    </row>
    <row r="278" spans="3:38"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row>
    <row r="279" spans="3:38" ht="20.100000000000001" customHeight="1" x14ac:dyDescent="0.2">
      <c r="C279" s="42" t="s">
        <v>227</v>
      </c>
      <c r="D279" s="42"/>
      <c r="F279" s="44">
        <v>0</v>
      </c>
      <c r="G279" s="44">
        <v>1780</v>
      </c>
      <c r="H279" s="44">
        <v>1799</v>
      </c>
      <c r="I279" s="44">
        <v>418</v>
      </c>
      <c r="J279" s="44">
        <v>437</v>
      </c>
      <c r="K279" s="44">
        <v>0</v>
      </c>
      <c r="L279" s="45"/>
      <c r="M279" s="45"/>
      <c r="N279" s="45"/>
      <c r="O279" s="44">
        <v>0</v>
      </c>
      <c r="P279" s="44">
        <v>422</v>
      </c>
      <c r="Q279" s="44">
        <v>440</v>
      </c>
      <c r="R279" s="44">
        <v>26</v>
      </c>
      <c r="S279" s="44">
        <v>44</v>
      </c>
      <c r="T279" s="44">
        <v>0</v>
      </c>
      <c r="U279" s="45"/>
      <c r="V279" s="45"/>
      <c r="W279" s="45"/>
      <c r="X279" s="44">
        <v>0</v>
      </c>
      <c r="Y279" s="44">
        <v>686</v>
      </c>
      <c r="Z279" s="44">
        <v>662</v>
      </c>
      <c r="AA279" s="44">
        <v>294</v>
      </c>
      <c r="AB279" s="44">
        <v>270</v>
      </c>
      <c r="AC279" s="44">
        <v>0</v>
      </c>
      <c r="AD279" s="45"/>
      <c r="AE279" s="45"/>
      <c r="AF279" s="45"/>
      <c r="AG279" s="44">
        <v>0</v>
      </c>
      <c r="AH279" s="44">
        <v>347</v>
      </c>
      <c r="AI279" s="44">
        <v>343</v>
      </c>
      <c r="AJ279" s="44">
        <v>73</v>
      </c>
      <c r="AK279" s="44">
        <v>69</v>
      </c>
      <c r="AL279" s="44">
        <v>0</v>
      </c>
    </row>
    <row r="280" spans="3:38"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row>
    <row r="281" spans="3:38"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row>
    <row r="282" spans="3:38" ht="20.100000000000001" customHeight="1" x14ac:dyDescent="0.2">
      <c r="D282" s="2" t="s">
        <v>228</v>
      </c>
      <c r="F282" s="37">
        <v>0</v>
      </c>
      <c r="G282" s="37">
        <v>0</v>
      </c>
      <c r="H282" s="37">
        <v>0</v>
      </c>
      <c r="I282" s="37">
        <v>0</v>
      </c>
      <c r="J282" s="37">
        <v>0</v>
      </c>
      <c r="K282" s="37">
        <v>0</v>
      </c>
      <c r="L282" s="37"/>
      <c r="M282" s="37"/>
      <c r="N282" s="37"/>
      <c r="O282" s="37">
        <v>0</v>
      </c>
      <c r="P282" s="37">
        <v>0</v>
      </c>
      <c r="Q282" s="37">
        <v>0</v>
      </c>
      <c r="R282" s="37">
        <v>0</v>
      </c>
      <c r="S282" s="37">
        <v>0</v>
      </c>
      <c r="T282" s="37">
        <v>0</v>
      </c>
      <c r="U282" s="37"/>
      <c r="V282" s="37"/>
      <c r="W282" s="37"/>
      <c r="X282" s="37">
        <v>23</v>
      </c>
      <c r="Y282" s="37">
        <v>447</v>
      </c>
      <c r="Z282" s="37">
        <v>398</v>
      </c>
      <c r="AA282" s="37">
        <v>72</v>
      </c>
      <c r="AB282" s="37">
        <v>0</v>
      </c>
      <c r="AC282" s="37">
        <v>0</v>
      </c>
      <c r="AD282" s="37"/>
      <c r="AE282" s="37"/>
      <c r="AF282" s="37"/>
      <c r="AG282" s="37">
        <v>1</v>
      </c>
      <c r="AH282" s="37">
        <v>79</v>
      </c>
      <c r="AI282" s="37">
        <v>79</v>
      </c>
      <c r="AJ282" s="37">
        <v>1</v>
      </c>
      <c r="AK282" s="37">
        <v>0</v>
      </c>
      <c r="AL282" s="37">
        <v>0</v>
      </c>
    </row>
    <row r="283" spans="3:38"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row>
    <row r="284" spans="3:38" ht="20.100000000000001" customHeight="1" x14ac:dyDescent="0.2">
      <c r="C284" s="42" t="s">
        <v>188</v>
      </c>
      <c r="D284" s="42"/>
      <c r="F284" s="44">
        <v>0</v>
      </c>
      <c r="G284" s="44">
        <v>0</v>
      </c>
      <c r="H284" s="44">
        <v>0</v>
      </c>
      <c r="I284" s="44">
        <v>0</v>
      </c>
      <c r="J284" s="44">
        <v>0</v>
      </c>
      <c r="K284" s="44">
        <v>0</v>
      </c>
      <c r="L284" s="45"/>
      <c r="M284" s="45"/>
      <c r="N284" s="45"/>
      <c r="O284" s="44">
        <v>0</v>
      </c>
      <c r="P284" s="44">
        <v>0</v>
      </c>
      <c r="Q284" s="44">
        <v>0</v>
      </c>
      <c r="R284" s="44">
        <v>0</v>
      </c>
      <c r="S284" s="44">
        <v>0</v>
      </c>
      <c r="T284" s="44">
        <v>0</v>
      </c>
      <c r="U284" s="45"/>
      <c r="V284" s="45"/>
      <c r="W284" s="45"/>
      <c r="X284" s="44">
        <v>23</v>
      </c>
      <c r="Y284" s="44">
        <v>447</v>
      </c>
      <c r="Z284" s="44">
        <v>398</v>
      </c>
      <c r="AA284" s="44">
        <v>72</v>
      </c>
      <c r="AB284" s="44">
        <v>0</v>
      </c>
      <c r="AC284" s="44">
        <v>0</v>
      </c>
      <c r="AD284" s="45"/>
      <c r="AE284" s="45"/>
      <c r="AF284" s="45"/>
      <c r="AG284" s="44">
        <v>1</v>
      </c>
      <c r="AH284" s="44">
        <v>79</v>
      </c>
      <c r="AI284" s="44">
        <v>79</v>
      </c>
      <c r="AJ284" s="44">
        <v>1</v>
      </c>
      <c r="AK284" s="44">
        <v>0</v>
      </c>
      <c r="AL284" s="44">
        <v>0</v>
      </c>
    </row>
    <row r="285" spans="3:38"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row>
    <row r="286" spans="3:38"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row>
    <row r="287" spans="3:38" ht="20.100000000000001" customHeight="1" x14ac:dyDescent="0.2">
      <c r="D287" s="2" t="s">
        <v>229</v>
      </c>
      <c r="F287" s="37">
        <v>0</v>
      </c>
      <c r="G287" s="37">
        <v>19</v>
      </c>
      <c r="H287" s="37">
        <v>12</v>
      </c>
      <c r="I287" s="37">
        <v>7</v>
      </c>
      <c r="J287" s="37">
        <v>0</v>
      </c>
      <c r="K287" s="37">
        <v>0</v>
      </c>
      <c r="L287" s="37"/>
      <c r="M287" s="37"/>
      <c r="N287" s="37"/>
      <c r="O287" s="37">
        <v>0</v>
      </c>
      <c r="P287" s="37">
        <v>0</v>
      </c>
      <c r="Q287" s="37">
        <v>6</v>
      </c>
      <c r="R287" s="37">
        <v>2</v>
      </c>
      <c r="S287" s="37">
        <v>8</v>
      </c>
      <c r="T287" s="37">
        <v>0</v>
      </c>
      <c r="U287" s="37"/>
      <c r="V287" s="37"/>
      <c r="W287" s="37"/>
      <c r="X287" s="37">
        <v>0</v>
      </c>
      <c r="Y287" s="37">
        <v>491</v>
      </c>
      <c r="Z287" s="37">
        <v>387</v>
      </c>
      <c r="AA287" s="37">
        <v>139</v>
      </c>
      <c r="AB287" s="37">
        <v>35</v>
      </c>
      <c r="AC287" s="37">
        <v>0</v>
      </c>
      <c r="AD287" s="37"/>
      <c r="AE287" s="37"/>
      <c r="AF287" s="37"/>
      <c r="AG287" s="37">
        <v>0</v>
      </c>
      <c r="AH287" s="37">
        <v>286</v>
      </c>
      <c r="AI287" s="37">
        <v>249</v>
      </c>
      <c r="AJ287" s="37">
        <v>50</v>
      </c>
      <c r="AK287" s="37">
        <v>13</v>
      </c>
      <c r="AL287" s="37">
        <v>0</v>
      </c>
    </row>
    <row r="288" spans="3:38" ht="20.100000000000001" customHeight="1" x14ac:dyDescent="0.2">
      <c r="D288" s="38" t="s">
        <v>230</v>
      </c>
      <c r="F288" s="39">
        <v>0</v>
      </c>
      <c r="G288" s="39">
        <v>5</v>
      </c>
      <c r="H288" s="39">
        <v>4</v>
      </c>
      <c r="I288" s="39">
        <v>4</v>
      </c>
      <c r="J288" s="39">
        <v>3</v>
      </c>
      <c r="K288" s="39">
        <v>0</v>
      </c>
      <c r="L288" s="40"/>
      <c r="M288" s="40"/>
      <c r="N288" s="40"/>
      <c r="O288" s="39">
        <v>0</v>
      </c>
      <c r="P288" s="39">
        <v>0</v>
      </c>
      <c r="Q288" s="39">
        <v>8</v>
      </c>
      <c r="R288" s="39">
        <v>0</v>
      </c>
      <c r="S288" s="39">
        <v>8</v>
      </c>
      <c r="T288" s="39">
        <v>0</v>
      </c>
      <c r="U288" s="40"/>
      <c r="V288" s="40"/>
      <c r="W288" s="40"/>
      <c r="X288" s="39">
        <v>0</v>
      </c>
      <c r="Y288" s="39">
        <v>536</v>
      </c>
      <c r="Z288" s="39">
        <v>432</v>
      </c>
      <c r="AA288" s="39">
        <v>150</v>
      </c>
      <c r="AB288" s="39">
        <v>46</v>
      </c>
      <c r="AC288" s="39">
        <v>0</v>
      </c>
      <c r="AD288" s="40"/>
      <c r="AE288" s="40"/>
      <c r="AF288" s="40"/>
      <c r="AG288" s="39">
        <v>0</v>
      </c>
      <c r="AH288" s="39">
        <v>279</v>
      </c>
      <c r="AI288" s="39">
        <v>239</v>
      </c>
      <c r="AJ288" s="39">
        <v>50</v>
      </c>
      <c r="AK288" s="39">
        <v>10</v>
      </c>
      <c r="AL288" s="39">
        <v>0</v>
      </c>
    </row>
    <row r="289" spans="3:38"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row>
    <row r="290" spans="3:38" ht="20.100000000000001" customHeight="1" x14ac:dyDescent="0.2">
      <c r="C290" s="42" t="s">
        <v>122</v>
      </c>
      <c r="D290" s="42"/>
      <c r="F290" s="44">
        <v>0</v>
      </c>
      <c r="G290" s="44">
        <v>24</v>
      </c>
      <c r="H290" s="44">
        <v>16</v>
      </c>
      <c r="I290" s="44">
        <v>11</v>
      </c>
      <c r="J290" s="44">
        <v>3</v>
      </c>
      <c r="K290" s="44">
        <v>0</v>
      </c>
      <c r="L290" s="45"/>
      <c r="M290" s="45"/>
      <c r="N290" s="45"/>
      <c r="O290" s="44">
        <v>0</v>
      </c>
      <c r="P290" s="44">
        <v>0</v>
      </c>
      <c r="Q290" s="44">
        <v>14</v>
      </c>
      <c r="R290" s="44">
        <v>2</v>
      </c>
      <c r="S290" s="44">
        <v>16</v>
      </c>
      <c r="T290" s="44">
        <v>0</v>
      </c>
      <c r="U290" s="45"/>
      <c r="V290" s="45"/>
      <c r="W290" s="45"/>
      <c r="X290" s="44">
        <v>0</v>
      </c>
      <c r="Y290" s="44">
        <v>1027</v>
      </c>
      <c r="Z290" s="44">
        <v>819</v>
      </c>
      <c r="AA290" s="44">
        <v>289</v>
      </c>
      <c r="AB290" s="44">
        <v>81</v>
      </c>
      <c r="AC290" s="44">
        <v>0</v>
      </c>
      <c r="AD290" s="45"/>
      <c r="AE290" s="45"/>
      <c r="AF290" s="45"/>
      <c r="AG290" s="44">
        <v>0</v>
      </c>
      <c r="AH290" s="44">
        <v>565</v>
      </c>
      <c r="AI290" s="44">
        <v>488</v>
      </c>
      <c r="AJ290" s="44">
        <v>100</v>
      </c>
      <c r="AK290" s="44">
        <v>23</v>
      </c>
      <c r="AL290" s="44">
        <v>0</v>
      </c>
    </row>
    <row r="291" spans="3:38"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row>
    <row r="292" spans="3:38"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row>
    <row r="293" spans="3:38" ht="20.100000000000001" customHeight="1" x14ac:dyDescent="0.2">
      <c r="D293" s="2" t="s">
        <v>229</v>
      </c>
      <c r="F293" s="37">
        <v>124</v>
      </c>
      <c r="G293" s="37">
        <v>322</v>
      </c>
      <c r="H293" s="37">
        <v>294</v>
      </c>
      <c r="I293" s="37">
        <v>0</v>
      </c>
      <c r="J293" s="37">
        <v>0</v>
      </c>
      <c r="K293" s="37">
        <v>152</v>
      </c>
      <c r="L293" s="37"/>
      <c r="M293" s="37"/>
      <c r="N293" s="37"/>
      <c r="O293" s="37">
        <v>9</v>
      </c>
      <c r="P293" s="37">
        <v>86</v>
      </c>
      <c r="Q293" s="37">
        <v>84</v>
      </c>
      <c r="R293" s="37">
        <v>0</v>
      </c>
      <c r="S293" s="37">
        <v>0</v>
      </c>
      <c r="T293" s="37">
        <v>11</v>
      </c>
      <c r="U293" s="37"/>
      <c r="V293" s="37"/>
      <c r="W293" s="37"/>
      <c r="X293" s="37">
        <v>222</v>
      </c>
      <c r="Y293" s="37">
        <v>319</v>
      </c>
      <c r="Z293" s="37">
        <v>325</v>
      </c>
      <c r="AA293" s="37">
        <v>0</v>
      </c>
      <c r="AB293" s="37">
        <v>0</v>
      </c>
      <c r="AC293" s="37">
        <v>216</v>
      </c>
      <c r="AD293" s="37"/>
      <c r="AE293" s="37"/>
      <c r="AF293" s="37"/>
      <c r="AG293" s="37">
        <v>50</v>
      </c>
      <c r="AH293" s="37">
        <v>100</v>
      </c>
      <c r="AI293" s="37">
        <v>124</v>
      </c>
      <c r="AJ293" s="37">
        <v>0</v>
      </c>
      <c r="AK293" s="37">
        <v>0</v>
      </c>
      <c r="AL293" s="37">
        <v>23</v>
      </c>
    </row>
    <row r="294" spans="3:38" ht="20.100000000000001" customHeight="1" x14ac:dyDescent="0.2">
      <c r="D294" s="38" t="s">
        <v>230</v>
      </c>
      <c r="F294" s="39">
        <v>65</v>
      </c>
      <c r="G294" s="39">
        <v>308</v>
      </c>
      <c r="H294" s="39">
        <v>303</v>
      </c>
      <c r="I294" s="39">
        <v>0</v>
      </c>
      <c r="J294" s="39">
        <v>0</v>
      </c>
      <c r="K294" s="39">
        <v>70</v>
      </c>
      <c r="L294" s="40"/>
      <c r="M294" s="40"/>
      <c r="N294" s="40"/>
      <c r="O294" s="39">
        <v>3</v>
      </c>
      <c r="P294" s="39">
        <v>67</v>
      </c>
      <c r="Q294" s="39">
        <v>59</v>
      </c>
      <c r="R294" s="39">
        <v>0</v>
      </c>
      <c r="S294" s="39">
        <v>0</v>
      </c>
      <c r="T294" s="39">
        <v>11</v>
      </c>
      <c r="U294" s="40"/>
      <c r="V294" s="40"/>
      <c r="W294" s="40"/>
      <c r="X294" s="39">
        <v>70</v>
      </c>
      <c r="Y294" s="39">
        <v>213</v>
      </c>
      <c r="Z294" s="39">
        <v>203</v>
      </c>
      <c r="AA294" s="39">
        <v>0</v>
      </c>
      <c r="AB294" s="39">
        <v>0</v>
      </c>
      <c r="AC294" s="39">
        <v>80</v>
      </c>
      <c r="AD294" s="40"/>
      <c r="AE294" s="40"/>
      <c r="AF294" s="40"/>
      <c r="AG294" s="39">
        <v>16</v>
      </c>
      <c r="AH294" s="39">
        <v>103</v>
      </c>
      <c r="AI294" s="39">
        <v>108</v>
      </c>
      <c r="AJ294" s="39">
        <v>0</v>
      </c>
      <c r="AK294" s="39">
        <v>0</v>
      </c>
      <c r="AL294" s="39">
        <v>11</v>
      </c>
    </row>
    <row r="295" spans="3:38" ht="20.100000000000001" customHeight="1" x14ac:dyDescent="0.2">
      <c r="D295" s="2" t="s">
        <v>223</v>
      </c>
      <c r="F295" s="37">
        <v>25</v>
      </c>
      <c r="G295" s="37">
        <v>153</v>
      </c>
      <c r="H295" s="37">
        <v>156</v>
      </c>
      <c r="I295" s="37">
        <v>0</v>
      </c>
      <c r="J295" s="37">
        <v>0</v>
      </c>
      <c r="K295" s="37">
        <v>22</v>
      </c>
      <c r="L295" s="37"/>
      <c r="M295" s="37"/>
      <c r="N295" s="37"/>
      <c r="O295" s="37">
        <v>7</v>
      </c>
      <c r="P295" s="37">
        <v>92</v>
      </c>
      <c r="Q295" s="37">
        <v>91</v>
      </c>
      <c r="R295" s="37">
        <v>0</v>
      </c>
      <c r="S295" s="37">
        <v>0</v>
      </c>
      <c r="T295" s="37">
        <v>8</v>
      </c>
      <c r="U295" s="37"/>
      <c r="V295" s="37"/>
      <c r="W295" s="37"/>
      <c r="X295" s="37">
        <v>72</v>
      </c>
      <c r="Y295" s="37">
        <v>222</v>
      </c>
      <c r="Z295" s="37">
        <v>250</v>
      </c>
      <c r="AA295" s="37">
        <v>0</v>
      </c>
      <c r="AB295" s="37">
        <v>0</v>
      </c>
      <c r="AC295" s="37">
        <v>44</v>
      </c>
      <c r="AD295" s="37"/>
      <c r="AE295" s="37"/>
      <c r="AF295" s="37"/>
      <c r="AG295" s="37">
        <v>7</v>
      </c>
      <c r="AH295" s="37">
        <v>82</v>
      </c>
      <c r="AI295" s="37">
        <v>81</v>
      </c>
      <c r="AJ295" s="37">
        <v>0</v>
      </c>
      <c r="AK295" s="37">
        <v>0</v>
      </c>
      <c r="AL295" s="37">
        <v>8</v>
      </c>
    </row>
    <row r="296" spans="3:38" ht="20.100000000000001" customHeight="1" x14ac:dyDescent="0.2">
      <c r="D296" s="38" t="s">
        <v>224</v>
      </c>
      <c r="F296" s="39">
        <v>98</v>
      </c>
      <c r="G296" s="39">
        <v>504</v>
      </c>
      <c r="H296" s="39">
        <v>502</v>
      </c>
      <c r="I296" s="39">
        <v>0</v>
      </c>
      <c r="J296" s="39">
        <v>0</v>
      </c>
      <c r="K296" s="39">
        <v>100</v>
      </c>
      <c r="L296" s="40"/>
      <c r="M296" s="40"/>
      <c r="N296" s="40"/>
      <c r="O296" s="39">
        <v>3</v>
      </c>
      <c r="P296" s="39">
        <v>77</v>
      </c>
      <c r="Q296" s="39">
        <v>71</v>
      </c>
      <c r="R296" s="39">
        <v>0</v>
      </c>
      <c r="S296" s="39">
        <v>0</v>
      </c>
      <c r="T296" s="39">
        <v>9</v>
      </c>
      <c r="U296" s="40"/>
      <c r="V296" s="40"/>
      <c r="W296" s="40"/>
      <c r="X296" s="39">
        <v>88</v>
      </c>
      <c r="Y296" s="39">
        <v>404</v>
      </c>
      <c r="Z296" s="39">
        <v>399</v>
      </c>
      <c r="AA296" s="39">
        <v>0</v>
      </c>
      <c r="AB296" s="39">
        <v>0</v>
      </c>
      <c r="AC296" s="39">
        <v>93</v>
      </c>
      <c r="AD296" s="40"/>
      <c r="AE296" s="40"/>
      <c r="AF296" s="40"/>
      <c r="AG296" s="39">
        <v>11</v>
      </c>
      <c r="AH296" s="39">
        <v>96</v>
      </c>
      <c r="AI296" s="39">
        <v>91</v>
      </c>
      <c r="AJ296" s="39">
        <v>0</v>
      </c>
      <c r="AK296" s="39">
        <v>0</v>
      </c>
      <c r="AL296" s="39">
        <v>16</v>
      </c>
    </row>
    <row r="297" spans="3:38" ht="20.100000000000001" customHeight="1" x14ac:dyDescent="0.2">
      <c r="D297" s="2" t="s">
        <v>371</v>
      </c>
      <c r="F297" s="37">
        <v>175</v>
      </c>
      <c r="G297" s="37">
        <v>368</v>
      </c>
      <c r="H297" s="37">
        <v>302</v>
      </c>
      <c r="I297" s="37">
        <v>0</v>
      </c>
      <c r="J297" s="37">
        <v>0</v>
      </c>
      <c r="K297" s="37">
        <v>241</v>
      </c>
      <c r="L297" s="37"/>
      <c r="M297" s="37"/>
      <c r="N297" s="37"/>
      <c r="O297" s="37">
        <v>4</v>
      </c>
      <c r="P297" s="37">
        <v>81</v>
      </c>
      <c r="Q297" s="37">
        <v>78</v>
      </c>
      <c r="R297" s="37">
        <v>0</v>
      </c>
      <c r="S297" s="37">
        <v>0</v>
      </c>
      <c r="T297" s="37">
        <v>7</v>
      </c>
      <c r="U297" s="37"/>
      <c r="V297" s="37"/>
      <c r="W297" s="37"/>
      <c r="X297" s="37">
        <v>172</v>
      </c>
      <c r="Y297" s="37">
        <v>216</v>
      </c>
      <c r="Z297" s="37">
        <v>205</v>
      </c>
      <c r="AA297" s="37">
        <v>0</v>
      </c>
      <c r="AB297" s="37">
        <v>0</v>
      </c>
      <c r="AC297" s="37">
        <v>183</v>
      </c>
      <c r="AD297" s="37"/>
      <c r="AE297" s="37"/>
      <c r="AF297" s="37"/>
      <c r="AG297" s="37">
        <v>19</v>
      </c>
      <c r="AH297" s="37">
        <v>91</v>
      </c>
      <c r="AI297" s="37">
        <v>95</v>
      </c>
      <c r="AJ297" s="37">
        <v>0</v>
      </c>
      <c r="AK297" s="37">
        <v>0</v>
      </c>
      <c r="AL297" s="37">
        <v>15</v>
      </c>
    </row>
    <row r="298" spans="3:38" ht="20.100000000000001" customHeight="1" x14ac:dyDescent="0.2">
      <c r="D298" s="38" t="s">
        <v>226</v>
      </c>
      <c r="F298" s="39">
        <v>37</v>
      </c>
      <c r="G298" s="39">
        <v>185</v>
      </c>
      <c r="H298" s="39">
        <v>195</v>
      </c>
      <c r="I298" s="39">
        <v>0</v>
      </c>
      <c r="J298" s="39">
        <v>0</v>
      </c>
      <c r="K298" s="39">
        <v>27</v>
      </c>
      <c r="L298" s="40"/>
      <c r="M298" s="40"/>
      <c r="N298" s="40"/>
      <c r="O298" s="39">
        <v>4</v>
      </c>
      <c r="P298" s="39">
        <v>70</v>
      </c>
      <c r="Q298" s="39">
        <v>68</v>
      </c>
      <c r="R298" s="39">
        <v>0</v>
      </c>
      <c r="S298" s="39">
        <v>0</v>
      </c>
      <c r="T298" s="39">
        <v>6</v>
      </c>
      <c r="U298" s="40"/>
      <c r="V298" s="40"/>
      <c r="W298" s="40"/>
      <c r="X298" s="39">
        <v>95</v>
      </c>
      <c r="Y298" s="39">
        <v>442</v>
      </c>
      <c r="Z298" s="39">
        <v>455</v>
      </c>
      <c r="AA298" s="39">
        <v>0</v>
      </c>
      <c r="AB298" s="39">
        <v>0</v>
      </c>
      <c r="AC298" s="39">
        <v>82</v>
      </c>
      <c r="AD298" s="40"/>
      <c r="AE298" s="40"/>
      <c r="AF298" s="40"/>
      <c r="AG298" s="39">
        <v>15</v>
      </c>
      <c r="AH298" s="39">
        <v>104</v>
      </c>
      <c r="AI298" s="39">
        <v>108</v>
      </c>
      <c r="AJ298" s="39">
        <v>0</v>
      </c>
      <c r="AK298" s="39">
        <v>0</v>
      </c>
      <c r="AL298" s="39">
        <v>11</v>
      </c>
    </row>
    <row r="299" spans="3:38" ht="20.100000000000001" customHeight="1" x14ac:dyDescent="0.2">
      <c r="D299" s="2" t="s">
        <v>231</v>
      </c>
      <c r="F299" s="37">
        <v>67</v>
      </c>
      <c r="G299" s="37">
        <v>369</v>
      </c>
      <c r="H299" s="37">
        <v>365</v>
      </c>
      <c r="I299" s="37">
        <v>0</v>
      </c>
      <c r="J299" s="37">
        <v>0</v>
      </c>
      <c r="K299" s="37">
        <v>71</v>
      </c>
      <c r="L299" s="37"/>
      <c r="M299" s="37"/>
      <c r="N299" s="37"/>
      <c r="O299" s="37">
        <v>7</v>
      </c>
      <c r="P299" s="37">
        <v>73</v>
      </c>
      <c r="Q299" s="37">
        <v>74</v>
      </c>
      <c r="R299" s="37">
        <v>0</v>
      </c>
      <c r="S299" s="37">
        <v>0</v>
      </c>
      <c r="T299" s="37">
        <v>6</v>
      </c>
      <c r="U299" s="37"/>
      <c r="V299" s="37"/>
      <c r="W299" s="37"/>
      <c r="X299" s="37">
        <v>42</v>
      </c>
      <c r="Y299" s="37">
        <v>167</v>
      </c>
      <c r="Z299" s="37">
        <v>168</v>
      </c>
      <c r="AA299" s="37">
        <v>0</v>
      </c>
      <c r="AB299" s="37">
        <v>0</v>
      </c>
      <c r="AC299" s="37">
        <v>41</v>
      </c>
      <c r="AD299" s="37"/>
      <c r="AE299" s="37"/>
      <c r="AF299" s="37"/>
      <c r="AG299" s="37">
        <v>15</v>
      </c>
      <c r="AH299" s="37">
        <v>100</v>
      </c>
      <c r="AI299" s="37">
        <v>103</v>
      </c>
      <c r="AJ299" s="37">
        <v>0</v>
      </c>
      <c r="AK299" s="37">
        <v>0</v>
      </c>
      <c r="AL299" s="37">
        <v>12</v>
      </c>
    </row>
    <row r="300" spans="3:38" ht="20.100000000000001" customHeight="1" x14ac:dyDescent="0.2">
      <c r="D300" s="38" t="s">
        <v>232</v>
      </c>
      <c r="F300" s="39">
        <v>41</v>
      </c>
      <c r="G300" s="39">
        <v>372</v>
      </c>
      <c r="H300" s="39">
        <v>352</v>
      </c>
      <c r="I300" s="39">
        <v>0</v>
      </c>
      <c r="J300" s="39">
        <v>0</v>
      </c>
      <c r="K300" s="39">
        <v>61</v>
      </c>
      <c r="L300" s="40"/>
      <c r="M300" s="40"/>
      <c r="N300" s="40"/>
      <c r="O300" s="39">
        <v>2</v>
      </c>
      <c r="P300" s="39">
        <v>77</v>
      </c>
      <c r="Q300" s="39">
        <v>77</v>
      </c>
      <c r="R300" s="39">
        <v>0</v>
      </c>
      <c r="S300" s="39">
        <v>0</v>
      </c>
      <c r="T300" s="39">
        <v>2</v>
      </c>
      <c r="U300" s="40"/>
      <c r="V300" s="40"/>
      <c r="W300" s="40"/>
      <c r="X300" s="39">
        <v>66</v>
      </c>
      <c r="Y300" s="39">
        <v>216</v>
      </c>
      <c r="Z300" s="39">
        <v>235</v>
      </c>
      <c r="AA300" s="39">
        <v>0</v>
      </c>
      <c r="AB300" s="39">
        <v>0</v>
      </c>
      <c r="AC300" s="39">
        <v>47</v>
      </c>
      <c r="AD300" s="40"/>
      <c r="AE300" s="40"/>
      <c r="AF300" s="40"/>
      <c r="AG300" s="39">
        <v>13</v>
      </c>
      <c r="AH300" s="39">
        <v>99</v>
      </c>
      <c r="AI300" s="39">
        <v>95</v>
      </c>
      <c r="AJ300" s="39">
        <v>0</v>
      </c>
      <c r="AK300" s="39">
        <v>0</v>
      </c>
      <c r="AL300" s="39">
        <v>16</v>
      </c>
    </row>
    <row r="301" spans="3:38" ht="20.100000000000001" customHeight="1" x14ac:dyDescent="0.2">
      <c r="D301" s="2" t="s">
        <v>233</v>
      </c>
      <c r="F301" s="37">
        <v>56</v>
      </c>
      <c r="G301" s="37">
        <v>486</v>
      </c>
      <c r="H301" s="37">
        <v>481</v>
      </c>
      <c r="I301" s="37">
        <v>0</v>
      </c>
      <c r="J301" s="37">
        <v>0</v>
      </c>
      <c r="K301" s="37">
        <v>61</v>
      </c>
      <c r="L301" s="37"/>
      <c r="M301" s="37"/>
      <c r="N301" s="37"/>
      <c r="O301" s="37">
        <v>2</v>
      </c>
      <c r="P301" s="37">
        <v>84</v>
      </c>
      <c r="Q301" s="37">
        <v>82</v>
      </c>
      <c r="R301" s="37">
        <v>0</v>
      </c>
      <c r="S301" s="37">
        <v>0</v>
      </c>
      <c r="T301" s="37">
        <v>4</v>
      </c>
      <c r="U301" s="37"/>
      <c r="V301" s="37"/>
      <c r="W301" s="37"/>
      <c r="X301" s="37">
        <v>80</v>
      </c>
      <c r="Y301" s="37">
        <v>330</v>
      </c>
      <c r="Z301" s="37">
        <v>326</v>
      </c>
      <c r="AA301" s="37">
        <v>0</v>
      </c>
      <c r="AB301" s="37">
        <v>0</v>
      </c>
      <c r="AC301" s="37">
        <v>84</v>
      </c>
      <c r="AD301" s="37"/>
      <c r="AE301" s="37"/>
      <c r="AF301" s="37"/>
      <c r="AG301" s="37">
        <v>12</v>
      </c>
      <c r="AH301" s="37">
        <v>90</v>
      </c>
      <c r="AI301" s="37">
        <v>94</v>
      </c>
      <c r="AJ301" s="37">
        <v>0</v>
      </c>
      <c r="AK301" s="37">
        <v>0</v>
      </c>
      <c r="AL301" s="37">
        <v>7</v>
      </c>
    </row>
    <row r="302" spans="3:38" ht="20.100000000000001" customHeight="1" x14ac:dyDescent="0.2">
      <c r="D302" s="38" t="s">
        <v>234</v>
      </c>
      <c r="F302" s="39">
        <v>109</v>
      </c>
      <c r="G302" s="39">
        <v>459</v>
      </c>
      <c r="H302" s="39">
        <v>473</v>
      </c>
      <c r="I302" s="39">
        <v>0</v>
      </c>
      <c r="J302" s="39">
        <v>0</v>
      </c>
      <c r="K302" s="39">
        <v>95</v>
      </c>
      <c r="L302" s="40"/>
      <c r="M302" s="40"/>
      <c r="N302" s="40"/>
      <c r="O302" s="39">
        <v>3</v>
      </c>
      <c r="P302" s="39">
        <v>72</v>
      </c>
      <c r="Q302" s="39">
        <v>68</v>
      </c>
      <c r="R302" s="39">
        <v>0</v>
      </c>
      <c r="S302" s="39">
        <v>0</v>
      </c>
      <c r="T302" s="39">
        <v>7</v>
      </c>
      <c r="U302" s="40"/>
      <c r="V302" s="40"/>
      <c r="W302" s="40"/>
      <c r="X302" s="39">
        <v>102</v>
      </c>
      <c r="Y302" s="39">
        <v>373</v>
      </c>
      <c r="Z302" s="39">
        <v>379</v>
      </c>
      <c r="AA302" s="39">
        <v>0</v>
      </c>
      <c r="AB302" s="39">
        <v>0</v>
      </c>
      <c r="AC302" s="39">
        <v>96</v>
      </c>
      <c r="AD302" s="40"/>
      <c r="AE302" s="40"/>
      <c r="AF302" s="40"/>
      <c r="AG302" s="39">
        <v>13</v>
      </c>
      <c r="AH302" s="39">
        <v>99</v>
      </c>
      <c r="AI302" s="39">
        <v>97</v>
      </c>
      <c r="AJ302" s="39">
        <v>0</v>
      </c>
      <c r="AK302" s="39">
        <v>0</v>
      </c>
      <c r="AL302" s="39">
        <v>15</v>
      </c>
    </row>
    <row r="303" spans="3:38" ht="20.100000000000001" customHeight="1" x14ac:dyDescent="0.2">
      <c r="D303" s="2" t="s">
        <v>235</v>
      </c>
      <c r="F303" s="37">
        <v>89</v>
      </c>
      <c r="G303" s="37">
        <v>476</v>
      </c>
      <c r="H303" s="37">
        <v>422</v>
      </c>
      <c r="I303" s="37">
        <v>0</v>
      </c>
      <c r="J303" s="37">
        <v>0</v>
      </c>
      <c r="K303" s="37">
        <v>143</v>
      </c>
      <c r="L303" s="37"/>
      <c r="M303" s="37"/>
      <c r="N303" s="37"/>
      <c r="O303" s="37">
        <v>7</v>
      </c>
      <c r="P303" s="37">
        <v>82</v>
      </c>
      <c r="Q303" s="37">
        <v>81</v>
      </c>
      <c r="R303" s="37">
        <v>0</v>
      </c>
      <c r="S303" s="37">
        <v>0</v>
      </c>
      <c r="T303" s="37">
        <v>8</v>
      </c>
      <c r="U303" s="37"/>
      <c r="V303" s="37"/>
      <c r="W303" s="37"/>
      <c r="X303" s="37">
        <v>63</v>
      </c>
      <c r="Y303" s="37">
        <v>173</v>
      </c>
      <c r="Z303" s="37">
        <v>169</v>
      </c>
      <c r="AA303" s="37">
        <v>0</v>
      </c>
      <c r="AB303" s="37">
        <v>0</v>
      </c>
      <c r="AC303" s="37">
        <v>67</v>
      </c>
      <c r="AD303" s="37"/>
      <c r="AE303" s="37"/>
      <c r="AF303" s="37"/>
      <c r="AG303" s="37">
        <v>14</v>
      </c>
      <c r="AH303" s="37">
        <v>116</v>
      </c>
      <c r="AI303" s="37">
        <v>116</v>
      </c>
      <c r="AJ303" s="37">
        <v>0</v>
      </c>
      <c r="AK303" s="37">
        <v>0</v>
      </c>
      <c r="AL303" s="37">
        <v>14</v>
      </c>
    </row>
    <row r="304" spans="3:38"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row>
    <row r="305" spans="1:38" s="1" customFormat="1" ht="20.100000000000001" customHeight="1" x14ac:dyDescent="0.2">
      <c r="A305" s="3"/>
      <c r="B305" s="6"/>
      <c r="C305" s="42" t="s">
        <v>180</v>
      </c>
      <c r="D305" s="42"/>
      <c r="E305" s="5"/>
      <c r="F305" s="44">
        <v>886</v>
      </c>
      <c r="G305" s="44">
        <v>4002</v>
      </c>
      <c r="H305" s="44">
        <v>3845</v>
      </c>
      <c r="I305" s="44">
        <v>0</v>
      </c>
      <c r="J305" s="44">
        <v>0</v>
      </c>
      <c r="K305" s="44">
        <v>1043</v>
      </c>
      <c r="L305" s="45"/>
      <c r="M305" s="45"/>
      <c r="N305" s="45"/>
      <c r="O305" s="44">
        <v>51</v>
      </c>
      <c r="P305" s="44">
        <v>861</v>
      </c>
      <c r="Q305" s="44">
        <v>833</v>
      </c>
      <c r="R305" s="44">
        <v>0</v>
      </c>
      <c r="S305" s="44">
        <v>0</v>
      </c>
      <c r="T305" s="44">
        <v>79</v>
      </c>
      <c r="U305" s="45"/>
      <c r="V305" s="45"/>
      <c r="W305" s="45"/>
      <c r="X305" s="44">
        <v>1072</v>
      </c>
      <c r="Y305" s="44">
        <v>3075</v>
      </c>
      <c r="Z305" s="44">
        <v>3114</v>
      </c>
      <c r="AA305" s="44">
        <v>0</v>
      </c>
      <c r="AB305" s="44">
        <v>0</v>
      </c>
      <c r="AC305" s="44">
        <v>1033</v>
      </c>
      <c r="AD305" s="45"/>
      <c r="AE305" s="45"/>
      <c r="AF305" s="45"/>
      <c r="AG305" s="44">
        <v>185</v>
      </c>
      <c r="AH305" s="44">
        <v>1080</v>
      </c>
      <c r="AI305" s="44">
        <v>1112</v>
      </c>
      <c r="AJ305" s="44">
        <v>0</v>
      </c>
      <c r="AK305" s="44">
        <v>0</v>
      </c>
      <c r="AL305" s="44">
        <v>148</v>
      </c>
    </row>
    <row r="306" spans="1:38"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row>
    <row r="307" spans="1:38"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row>
    <row r="308" spans="1:38" ht="20.100000000000001" customHeight="1" x14ac:dyDescent="0.2">
      <c r="D308" s="2" t="s">
        <v>237</v>
      </c>
      <c r="F308" s="37">
        <v>0</v>
      </c>
      <c r="G308" s="37">
        <v>0</v>
      </c>
      <c r="H308" s="37">
        <v>0</v>
      </c>
      <c r="I308" s="37">
        <v>0</v>
      </c>
      <c r="J308" s="37">
        <v>0</v>
      </c>
      <c r="K308" s="37">
        <v>0</v>
      </c>
      <c r="L308" s="37"/>
      <c r="M308" s="37"/>
      <c r="N308" s="37"/>
      <c r="O308" s="37">
        <v>0</v>
      </c>
      <c r="P308" s="37">
        <v>0</v>
      </c>
      <c r="Q308" s="37">
        <v>0</v>
      </c>
      <c r="R308" s="37">
        <v>0</v>
      </c>
      <c r="S308" s="37">
        <v>0</v>
      </c>
      <c r="T308" s="37">
        <v>0</v>
      </c>
      <c r="U308" s="37"/>
      <c r="V308" s="37"/>
      <c r="W308" s="37"/>
      <c r="X308" s="37">
        <v>0</v>
      </c>
      <c r="Y308" s="37">
        <v>0</v>
      </c>
      <c r="Z308" s="37">
        <v>0</v>
      </c>
      <c r="AA308" s="37">
        <v>0</v>
      </c>
      <c r="AB308" s="37">
        <v>0</v>
      </c>
      <c r="AC308" s="37">
        <v>0</v>
      </c>
      <c r="AD308" s="37"/>
      <c r="AE308" s="37"/>
      <c r="AF308" s="37"/>
      <c r="AG308" s="37">
        <v>0</v>
      </c>
      <c r="AH308" s="37">
        <v>0</v>
      </c>
      <c r="AI308" s="37">
        <v>0</v>
      </c>
      <c r="AJ308" s="37">
        <v>0</v>
      </c>
      <c r="AK308" s="37">
        <v>0</v>
      </c>
      <c r="AL308" s="37">
        <v>0</v>
      </c>
    </row>
    <row r="309" spans="1:38" ht="20.100000000000001" customHeight="1" x14ac:dyDescent="0.2">
      <c r="D309" s="38" t="s">
        <v>238</v>
      </c>
      <c r="F309" s="39">
        <v>0</v>
      </c>
      <c r="G309" s="39">
        <v>3</v>
      </c>
      <c r="H309" s="39">
        <v>3</v>
      </c>
      <c r="I309" s="39">
        <v>0</v>
      </c>
      <c r="J309" s="39">
        <v>0</v>
      </c>
      <c r="K309" s="39">
        <v>0</v>
      </c>
      <c r="L309" s="40"/>
      <c r="M309" s="40"/>
      <c r="N309" s="40"/>
      <c r="O309" s="39">
        <v>0</v>
      </c>
      <c r="P309" s="39">
        <v>0</v>
      </c>
      <c r="Q309" s="39">
        <v>0</v>
      </c>
      <c r="R309" s="39">
        <v>0</v>
      </c>
      <c r="S309" s="39">
        <v>0</v>
      </c>
      <c r="T309" s="39">
        <v>0</v>
      </c>
      <c r="U309" s="40"/>
      <c r="V309" s="40"/>
      <c r="W309" s="40"/>
      <c r="X309" s="39">
        <v>0</v>
      </c>
      <c r="Y309" s="39">
        <v>0</v>
      </c>
      <c r="Z309" s="39">
        <v>0</v>
      </c>
      <c r="AA309" s="39">
        <v>0</v>
      </c>
      <c r="AB309" s="39">
        <v>0</v>
      </c>
      <c r="AC309" s="39">
        <v>0</v>
      </c>
      <c r="AD309" s="40"/>
      <c r="AE309" s="40"/>
      <c r="AF309" s="40"/>
      <c r="AG309" s="39">
        <v>0</v>
      </c>
      <c r="AH309" s="39">
        <v>0</v>
      </c>
      <c r="AI309" s="39">
        <v>0</v>
      </c>
      <c r="AJ309" s="39">
        <v>0</v>
      </c>
      <c r="AK309" s="39">
        <v>0</v>
      </c>
      <c r="AL309" s="39">
        <v>0</v>
      </c>
    </row>
    <row r="310" spans="1:38" ht="20.100000000000001" customHeight="1" x14ac:dyDescent="0.2">
      <c r="D310" s="2" t="s">
        <v>239</v>
      </c>
      <c r="F310" s="37">
        <v>1</v>
      </c>
      <c r="G310" s="37">
        <v>3</v>
      </c>
      <c r="H310" s="37">
        <v>4</v>
      </c>
      <c r="I310" s="37">
        <v>0</v>
      </c>
      <c r="J310" s="37">
        <v>0</v>
      </c>
      <c r="K310" s="37">
        <v>0</v>
      </c>
      <c r="L310" s="37"/>
      <c r="M310" s="37"/>
      <c r="N310" s="37"/>
      <c r="O310" s="37">
        <v>0</v>
      </c>
      <c r="P310" s="37">
        <v>0</v>
      </c>
      <c r="Q310" s="37">
        <v>0</v>
      </c>
      <c r="R310" s="37">
        <v>0</v>
      </c>
      <c r="S310" s="37">
        <v>0</v>
      </c>
      <c r="T310" s="37">
        <v>0</v>
      </c>
      <c r="U310" s="37"/>
      <c r="V310" s="37"/>
      <c r="W310" s="37"/>
      <c r="X310" s="37">
        <v>0</v>
      </c>
      <c r="Y310" s="37">
        <v>0</v>
      </c>
      <c r="Z310" s="37">
        <v>0</v>
      </c>
      <c r="AA310" s="37">
        <v>0</v>
      </c>
      <c r="AB310" s="37">
        <v>0</v>
      </c>
      <c r="AC310" s="37">
        <v>0</v>
      </c>
      <c r="AD310" s="37"/>
      <c r="AE310" s="37"/>
      <c r="AF310" s="37"/>
      <c r="AG310" s="37">
        <v>0</v>
      </c>
      <c r="AH310" s="37">
        <v>0</v>
      </c>
      <c r="AI310" s="37">
        <v>0</v>
      </c>
      <c r="AJ310" s="37">
        <v>0</v>
      </c>
      <c r="AK310" s="37">
        <v>0</v>
      </c>
      <c r="AL310" s="37">
        <v>0</v>
      </c>
    </row>
    <row r="311" spans="1:38" ht="20.100000000000001" customHeight="1" x14ac:dyDescent="0.2">
      <c r="D311" s="38" t="s">
        <v>240</v>
      </c>
      <c r="F311" s="39">
        <v>2</v>
      </c>
      <c r="G311" s="39">
        <v>2</v>
      </c>
      <c r="H311" s="39">
        <v>4</v>
      </c>
      <c r="I311" s="39">
        <v>0</v>
      </c>
      <c r="J311" s="39">
        <v>0</v>
      </c>
      <c r="K311" s="39">
        <v>0</v>
      </c>
      <c r="L311" s="40"/>
      <c r="M311" s="40"/>
      <c r="N311" s="40"/>
      <c r="O311" s="39">
        <v>0</v>
      </c>
      <c r="P311" s="39">
        <v>0</v>
      </c>
      <c r="Q311" s="39">
        <v>0</v>
      </c>
      <c r="R311" s="39">
        <v>0</v>
      </c>
      <c r="S311" s="39">
        <v>0</v>
      </c>
      <c r="T311" s="39">
        <v>0</v>
      </c>
      <c r="U311" s="40"/>
      <c r="V311" s="40"/>
      <c r="W311" s="40"/>
      <c r="X311" s="39">
        <v>0</v>
      </c>
      <c r="Y311" s="39">
        <v>0</v>
      </c>
      <c r="Z311" s="39">
        <v>0</v>
      </c>
      <c r="AA311" s="39">
        <v>0</v>
      </c>
      <c r="AB311" s="39">
        <v>0</v>
      </c>
      <c r="AC311" s="39">
        <v>0</v>
      </c>
      <c r="AD311" s="40"/>
      <c r="AE311" s="40"/>
      <c r="AF311" s="40"/>
      <c r="AG311" s="39">
        <v>0</v>
      </c>
      <c r="AH311" s="39">
        <v>0</v>
      </c>
      <c r="AI311" s="39">
        <v>0</v>
      </c>
      <c r="AJ311" s="39">
        <v>0</v>
      </c>
      <c r="AK311" s="39">
        <v>0</v>
      </c>
      <c r="AL311" s="39">
        <v>0</v>
      </c>
    </row>
    <row r="312" spans="1:38"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row>
    <row r="313" spans="1:38" s="1" customFormat="1" ht="20.100000000000001" customHeight="1" x14ac:dyDescent="0.2">
      <c r="A313" s="3"/>
      <c r="B313" s="6"/>
      <c r="C313" s="42" t="s">
        <v>241</v>
      </c>
      <c r="D313" s="42"/>
      <c r="E313" s="5"/>
      <c r="F313" s="44">
        <v>3</v>
      </c>
      <c r="G313" s="44">
        <v>8</v>
      </c>
      <c r="H313" s="44">
        <v>11</v>
      </c>
      <c r="I313" s="44">
        <v>0</v>
      </c>
      <c r="J313" s="44">
        <v>0</v>
      </c>
      <c r="K313" s="44">
        <v>0</v>
      </c>
      <c r="L313" s="45"/>
      <c r="M313" s="45"/>
      <c r="N313" s="45"/>
      <c r="O313" s="44">
        <v>0</v>
      </c>
      <c r="P313" s="44">
        <v>0</v>
      </c>
      <c r="Q313" s="44">
        <v>0</v>
      </c>
      <c r="R313" s="44">
        <v>0</v>
      </c>
      <c r="S313" s="44">
        <v>0</v>
      </c>
      <c r="T313" s="44">
        <v>0</v>
      </c>
      <c r="U313" s="45"/>
      <c r="V313" s="45"/>
      <c r="W313" s="45"/>
      <c r="X313" s="44">
        <v>0</v>
      </c>
      <c r="Y313" s="44">
        <v>0</v>
      </c>
      <c r="Z313" s="44">
        <v>0</v>
      </c>
      <c r="AA313" s="44">
        <v>0</v>
      </c>
      <c r="AB313" s="44">
        <v>0</v>
      </c>
      <c r="AC313" s="44">
        <v>0</v>
      </c>
      <c r="AD313" s="45"/>
      <c r="AE313" s="45"/>
      <c r="AF313" s="45"/>
      <c r="AG313" s="44">
        <v>0</v>
      </c>
      <c r="AH313" s="44">
        <v>0</v>
      </c>
      <c r="AI313" s="44">
        <v>0</v>
      </c>
      <c r="AJ313" s="44">
        <v>0</v>
      </c>
      <c r="AK313" s="44">
        <v>0</v>
      </c>
      <c r="AL313" s="44">
        <v>0</v>
      </c>
    </row>
    <row r="314" spans="1:38"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row>
    <row r="315" spans="1:38" s="1" customFormat="1" ht="20.100000000000001" customHeight="1" x14ac:dyDescent="0.25">
      <c r="A315" s="3"/>
      <c r="B315" s="49" t="s">
        <v>242</v>
      </c>
      <c r="C315" s="50"/>
      <c r="D315" s="50"/>
      <c r="E315" s="5"/>
      <c r="F315" s="51">
        <v>889</v>
      </c>
      <c r="G315" s="51">
        <v>7308</v>
      </c>
      <c r="H315" s="51">
        <v>7158</v>
      </c>
      <c r="I315" s="51">
        <v>657</v>
      </c>
      <c r="J315" s="51">
        <v>661</v>
      </c>
      <c r="K315" s="51">
        <v>1043</v>
      </c>
      <c r="L315" s="52"/>
      <c r="M315" s="52"/>
      <c r="N315" s="52"/>
      <c r="O315" s="51">
        <v>51</v>
      </c>
      <c r="P315" s="51">
        <v>1478</v>
      </c>
      <c r="Q315" s="51">
        <v>1477</v>
      </c>
      <c r="R315" s="51">
        <v>47</v>
      </c>
      <c r="S315" s="51">
        <v>74</v>
      </c>
      <c r="T315" s="51">
        <v>79</v>
      </c>
      <c r="U315" s="52"/>
      <c r="V315" s="52"/>
      <c r="W315" s="52"/>
      <c r="X315" s="51">
        <v>1095</v>
      </c>
      <c r="Y315" s="51">
        <v>5443</v>
      </c>
      <c r="Z315" s="51">
        <v>5362</v>
      </c>
      <c r="AA315" s="51">
        <v>708</v>
      </c>
      <c r="AB315" s="51">
        <v>578</v>
      </c>
      <c r="AC315" s="51">
        <v>1046</v>
      </c>
      <c r="AD315" s="52"/>
      <c r="AE315" s="52"/>
      <c r="AF315" s="52"/>
      <c r="AG315" s="51">
        <v>186</v>
      </c>
      <c r="AH315" s="51">
        <v>2086</v>
      </c>
      <c r="AI315" s="51">
        <v>2073</v>
      </c>
      <c r="AJ315" s="51">
        <v>179</v>
      </c>
      <c r="AK315" s="51">
        <v>133</v>
      </c>
      <c r="AL315" s="51">
        <v>148</v>
      </c>
    </row>
    <row r="316" spans="1:38"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row>
    <row r="317" spans="1:38"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row>
    <row r="318" spans="1:38"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row>
    <row r="319" spans="1:38" ht="20.100000000000001" customHeight="1" x14ac:dyDescent="0.2">
      <c r="D319" s="2" t="s">
        <v>124</v>
      </c>
      <c r="F319" s="37">
        <v>0</v>
      </c>
      <c r="G319" s="37">
        <v>1</v>
      </c>
      <c r="H319" s="37">
        <v>1</v>
      </c>
      <c r="I319" s="37">
        <v>0</v>
      </c>
      <c r="J319" s="37">
        <v>0</v>
      </c>
      <c r="K319" s="37">
        <v>0</v>
      </c>
      <c r="L319" s="37"/>
      <c r="M319" s="37"/>
      <c r="N319" s="37"/>
      <c r="O319" s="37">
        <v>7</v>
      </c>
      <c r="P319" s="37">
        <v>455</v>
      </c>
      <c r="Q319" s="37">
        <v>457</v>
      </c>
      <c r="R319" s="37">
        <v>5</v>
      </c>
      <c r="S319" s="37">
        <v>0</v>
      </c>
      <c r="T319" s="37">
        <v>0</v>
      </c>
      <c r="U319" s="37"/>
      <c r="V319" s="37"/>
      <c r="W319" s="37"/>
      <c r="X319" s="37">
        <v>154</v>
      </c>
      <c r="Y319" s="37">
        <v>913</v>
      </c>
      <c r="Z319" s="37">
        <v>902</v>
      </c>
      <c r="AA319" s="37">
        <v>165</v>
      </c>
      <c r="AB319" s="37">
        <v>0</v>
      </c>
      <c r="AC319" s="37">
        <v>0</v>
      </c>
      <c r="AD319" s="37"/>
      <c r="AE319" s="37"/>
      <c r="AF319" s="37"/>
      <c r="AG319" s="37">
        <v>522</v>
      </c>
      <c r="AH319" s="37">
        <v>10718</v>
      </c>
      <c r="AI319" s="37">
        <v>10767</v>
      </c>
      <c r="AJ319" s="37">
        <v>473</v>
      </c>
      <c r="AK319" s="37">
        <v>0</v>
      </c>
      <c r="AL319" s="37">
        <v>0</v>
      </c>
    </row>
    <row r="320" spans="1:38" ht="20.100000000000001" customHeight="1" x14ac:dyDescent="0.2">
      <c r="D320" s="38" t="s">
        <v>173</v>
      </c>
      <c r="F320" s="39">
        <v>0</v>
      </c>
      <c r="G320" s="39">
        <v>0</v>
      </c>
      <c r="H320" s="39">
        <v>0</v>
      </c>
      <c r="I320" s="39">
        <v>0</v>
      </c>
      <c r="J320" s="39">
        <v>0</v>
      </c>
      <c r="K320" s="39">
        <v>0</v>
      </c>
      <c r="L320" s="40"/>
      <c r="M320" s="40"/>
      <c r="N320" s="40"/>
      <c r="O320" s="39">
        <v>0</v>
      </c>
      <c r="P320" s="39">
        <v>0</v>
      </c>
      <c r="Q320" s="39">
        <v>0</v>
      </c>
      <c r="R320" s="39">
        <v>0</v>
      </c>
      <c r="S320" s="39">
        <v>0</v>
      </c>
      <c r="T320" s="39">
        <v>0</v>
      </c>
      <c r="U320" s="40"/>
      <c r="V320" s="40"/>
      <c r="W320" s="40"/>
      <c r="X320" s="39">
        <v>261</v>
      </c>
      <c r="Y320" s="39">
        <v>1302</v>
      </c>
      <c r="Z320" s="39">
        <v>1374</v>
      </c>
      <c r="AA320" s="39">
        <v>189</v>
      </c>
      <c r="AB320" s="39">
        <v>0</v>
      </c>
      <c r="AC320" s="39">
        <v>0</v>
      </c>
      <c r="AD320" s="40"/>
      <c r="AE320" s="40"/>
      <c r="AF320" s="40"/>
      <c r="AG320" s="39">
        <v>403</v>
      </c>
      <c r="AH320" s="39">
        <v>11328</v>
      </c>
      <c r="AI320" s="39">
        <v>11280</v>
      </c>
      <c r="AJ320" s="39">
        <v>451</v>
      </c>
      <c r="AK320" s="39">
        <v>0</v>
      </c>
      <c r="AL320" s="39">
        <v>0</v>
      </c>
    </row>
    <row r="321" spans="3:38"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row>
    <row r="322" spans="3:38" ht="20.100000000000001" customHeight="1" x14ac:dyDescent="0.2">
      <c r="C322" s="42" t="s">
        <v>122</v>
      </c>
      <c r="D322" s="42"/>
      <c r="F322" s="44">
        <v>0</v>
      </c>
      <c r="G322" s="44">
        <v>1</v>
      </c>
      <c r="H322" s="44">
        <v>1</v>
      </c>
      <c r="I322" s="44">
        <v>0</v>
      </c>
      <c r="J322" s="44">
        <v>0</v>
      </c>
      <c r="K322" s="44">
        <v>0</v>
      </c>
      <c r="L322" s="45"/>
      <c r="M322" s="45"/>
      <c r="N322" s="45"/>
      <c r="O322" s="44">
        <v>7</v>
      </c>
      <c r="P322" s="44">
        <v>455</v>
      </c>
      <c r="Q322" s="44">
        <v>457</v>
      </c>
      <c r="R322" s="44">
        <v>5</v>
      </c>
      <c r="S322" s="44">
        <v>0</v>
      </c>
      <c r="T322" s="44">
        <v>0</v>
      </c>
      <c r="U322" s="45"/>
      <c r="V322" s="45"/>
      <c r="W322" s="45"/>
      <c r="X322" s="44">
        <v>415</v>
      </c>
      <c r="Y322" s="44">
        <v>2215</v>
      </c>
      <c r="Z322" s="44">
        <v>2276</v>
      </c>
      <c r="AA322" s="44">
        <v>354</v>
      </c>
      <c r="AB322" s="44">
        <v>0</v>
      </c>
      <c r="AC322" s="44">
        <v>0</v>
      </c>
      <c r="AD322" s="45"/>
      <c r="AE322" s="45"/>
      <c r="AF322" s="45"/>
      <c r="AG322" s="44">
        <v>925</v>
      </c>
      <c r="AH322" s="44">
        <v>22046</v>
      </c>
      <c r="AI322" s="44">
        <v>22047</v>
      </c>
      <c r="AJ322" s="44">
        <v>924</v>
      </c>
      <c r="AK322" s="44">
        <v>0</v>
      </c>
      <c r="AL322" s="44">
        <v>0</v>
      </c>
    </row>
    <row r="323" spans="3:38"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row>
    <row r="324" spans="3:38"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row>
    <row r="325" spans="3:38" ht="20.100000000000001" customHeight="1" x14ac:dyDescent="0.2">
      <c r="D325" s="2" t="s">
        <v>124</v>
      </c>
      <c r="F325" s="37">
        <v>102</v>
      </c>
      <c r="G325" s="37">
        <v>649</v>
      </c>
      <c r="H325" s="37">
        <v>702</v>
      </c>
      <c r="I325" s="37">
        <v>49</v>
      </c>
      <c r="J325" s="37">
        <v>0</v>
      </c>
      <c r="K325" s="37">
        <v>0</v>
      </c>
      <c r="L325" s="37"/>
      <c r="M325" s="37"/>
      <c r="N325" s="37"/>
      <c r="O325" s="37">
        <v>7</v>
      </c>
      <c r="P325" s="37">
        <v>444</v>
      </c>
      <c r="Q325" s="37">
        <v>441</v>
      </c>
      <c r="R325" s="37">
        <v>10</v>
      </c>
      <c r="S325" s="37">
        <v>0</v>
      </c>
      <c r="T325" s="37">
        <v>0</v>
      </c>
      <c r="U325" s="37"/>
      <c r="V325" s="37"/>
      <c r="W325" s="37"/>
      <c r="X325" s="37">
        <v>143</v>
      </c>
      <c r="Y325" s="37">
        <v>602</v>
      </c>
      <c r="Z325" s="37">
        <v>667</v>
      </c>
      <c r="AA325" s="37">
        <v>78</v>
      </c>
      <c r="AB325" s="37">
        <v>0</v>
      </c>
      <c r="AC325" s="37">
        <v>0</v>
      </c>
      <c r="AD325" s="37"/>
      <c r="AE325" s="37"/>
      <c r="AF325" s="37"/>
      <c r="AG325" s="37">
        <v>16</v>
      </c>
      <c r="AH325" s="37">
        <v>201</v>
      </c>
      <c r="AI325" s="37">
        <v>198</v>
      </c>
      <c r="AJ325" s="37">
        <v>19</v>
      </c>
      <c r="AK325" s="37">
        <v>0</v>
      </c>
      <c r="AL325" s="37">
        <v>0</v>
      </c>
    </row>
    <row r="326" spans="3:38" ht="20.100000000000001" customHeight="1" x14ac:dyDescent="0.2">
      <c r="D326" s="38" t="s">
        <v>173</v>
      </c>
      <c r="F326" s="39">
        <v>48</v>
      </c>
      <c r="G326" s="39">
        <v>641</v>
      </c>
      <c r="H326" s="39">
        <v>619</v>
      </c>
      <c r="I326" s="39">
        <v>70</v>
      </c>
      <c r="J326" s="39">
        <v>0</v>
      </c>
      <c r="K326" s="39">
        <v>0</v>
      </c>
      <c r="L326" s="40"/>
      <c r="M326" s="40"/>
      <c r="N326" s="40"/>
      <c r="O326" s="39">
        <v>6</v>
      </c>
      <c r="P326" s="39">
        <v>435</v>
      </c>
      <c r="Q326" s="39">
        <v>431</v>
      </c>
      <c r="R326" s="39">
        <v>10</v>
      </c>
      <c r="S326" s="39">
        <v>0</v>
      </c>
      <c r="T326" s="39">
        <v>0</v>
      </c>
      <c r="U326" s="40"/>
      <c r="V326" s="40"/>
      <c r="W326" s="40"/>
      <c r="X326" s="39">
        <v>59</v>
      </c>
      <c r="Y326" s="39">
        <v>331</v>
      </c>
      <c r="Z326" s="39">
        <v>330</v>
      </c>
      <c r="AA326" s="39">
        <v>60</v>
      </c>
      <c r="AB326" s="39">
        <v>0</v>
      </c>
      <c r="AC326" s="39">
        <v>0</v>
      </c>
      <c r="AD326" s="40"/>
      <c r="AE326" s="40"/>
      <c r="AF326" s="40"/>
      <c r="AG326" s="39">
        <v>19</v>
      </c>
      <c r="AH326" s="39">
        <v>200</v>
      </c>
      <c r="AI326" s="39">
        <v>208</v>
      </c>
      <c r="AJ326" s="39">
        <v>11</v>
      </c>
      <c r="AK326" s="39">
        <v>0</v>
      </c>
      <c r="AL326" s="39">
        <v>0</v>
      </c>
    </row>
    <row r="327" spans="3:38" ht="20.100000000000001" customHeight="1" x14ac:dyDescent="0.2">
      <c r="D327" s="2" t="s">
        <v>113</v>
      </c>
      <c r="F327" s="37">
        <v>72</v>
      </c>
      <c r="G327" s="37">
        <v>412</v>
      </c>
      <c r="H327" s="37">
        <v>449</v>
      </c>
      <c r="I327" s="37">
        <v>35</v>
      </c>
      <c r="J327" s="37">
        <v>0</v>
      </c>
      <c r="K327" s="37">
        <v>0</v>
      </c>
      <c r="L327" s="37"/>
      <c r="M327" s="37"/>
      <c r="N327" s="37"/>
      <c r="O327" s="37">
        <v>13</v>
      </c>
      <c r="P327" s="37">
        <v>239</v>
      </c>
      <c r="Q327" s="37">
        <v>243</v>
      </c>
      <c r="R327" s="37">
        <v>9</v>
      </c>
      <c r="S327" s="37">
        <v>0</v>
      </c>
      <c r="T327" s="37">
        <v>0</v>
      </c>
      <c r="U327" s="37"/>
      <c r="V327" s="37"/>
      <c r="W327" s="37"/>
      <c r="X327" s="37">
        <v>229</v>
      </c>
      <c r="Y327" s="37">
        <v>1086</v>
      </c>
      <c r="Z327" s="37">
        <v>1213</v>
      </c>
      <c r="AA327" s="37">
        <v>102</v>
      </c>
      <c r="AB327" s="37">
        <v>0</v>
      </c>
      <c r="AC327" s="37">
        <v>0</v>
      </c>
      <c r="AD327" s="37"/>
      <c r="AE327" s="37"/>
      <c r="AF327" s="37"/>
      <c r="AG327" s="37">
        <v>21</v>
      </c>
      <c r="AH327" s="37">
        <v>273</v>
      </c>
      <c r="AI327" s="37">
        <v>269</v>
      </c>
      <c r="AJ327" s="37">
        <v>25</v>
      </c>
      <c r="AK327" s="37">
        <v>0</v>
      </c>
      <c r="AL327" s="37">
        <v>0</v>
      </c>
    </row>
    <row r="328" spans="3:38" ht="20.100000000000001" customHeight="1" x14ac:dyDescent="0.2">
      <c r="D328" s="38" t="s">
        <v>101</v>
      </c>
      <c r="F328" s="39">
        <v>40</v>
      </c>
      <c r="G328" s="39">
        <v>379</v>
      </c>
      <c r="H328" s="39">
        <v>366</v>
      </c>
      <c r="I328" s="39">
        <v>53</v>
      </c>
      <c r="J328" s="39">
        <v>0</v>
      </c>
      <c r="K328" s="39">
        <v>0</v>
      </c>
      <c r="L328" s="40"/>
      <c r="M328" s="40"/>
      <c r="N328" s="40"/>
      <c r="O328" s="39">
        <v>8</v>
      </c>
      <c r="P328" s="39">
        <v>259</v>
      </c>
      <c r="Q328" s="39">
        <v>255</v>
      </c>
      <c r="R328" s="39">
        <v>12</v>
      </c>
      <c r="S328" s="39">
        <v>0</v>
      </c>
      <c r="T328" s="39">
        <v>0</v>
      </c>
      <c r="U328" s="40"/>
      <c r="V328" s="40"/>
      <c r="W328" s="40"/>
      <c r="X328" s="39">
        <v>158</v>
      </c>
      <c r="Y328" s="39">
        <v>721</v>
      </c>
      <c r="Z328" s="39">
        <v>781</v>
      </c>
      <c r="AA328" s="39">
        <v>98</v>
      </c>
      <c r="AB328" s="39">
        <v>0</v>
      </c>
      <c r="AC328" s="39">
        <v>0</v>
      </c>
      <c r="AD328" s="40"/>
      <c r="AE328" s="40"/>
      <c r="AF328" s="40"/>
      <c r="AG328" s="39">
        <v>23</v>
      </c>
      <c r="AH328" s="39">
        <v>243</v>
      </c>
      <c r="AI328" s="39">
        <v>247</v>
      </c>
      <c r="AJ328" s="39">
        <v>19</v>
      </c>
      <c r="AK328" s="39">
        <v>0</v>
      </c>
      <c r="AL328" s="39">
        <v>0</v>
      </c>
    </row>
    <row r="329" spans="3:38" ht="20.100000000000001" customHeight="1" x14ac:dyDescent="0.2">
      <c r="D329" s="2" t="s">
        <v>115</v>
      </c>
      <c r="F329" s="37">
        <v>38</v>
      </c>
      <c r="G329" s="37">
        <v>315</v>
      </c>
      <c r="H329" s="37">
        <v>291</v>
      </c>
      <c r="I329" s="37">
        <v>62</v>
      </c>
      <c r="J329" s="37">
        <v>0</v>
      </c>
      <c r="K329" s="37">
        <v>0</v>
      </c>
      <c r="L329" s="37"/>
      <c r="M329" s="37"/>
      <c r="N329" s="37"/>
      <c r="O329" s="37">
        <v>6</v>
      </c>
      <c r="P329" s="37">
        <v>261</v>
      </c>
      <c r="Q329" s="37">
        <v>264</v>
      </c>
      <c r="R329" s="37">
        <v>3</v>
      </c>
      <c r="S329" s="37">
        <v>0</v>
      </c>
      <c r="T329" s="37">
        <v>0</v>
      </c>
      <c r="U329" s="37"/>
      <c r="V329" s="37"/>
      <c r="W329" s="37"/>
      <c r="X329" s="37">
        <v>169</v>
      </c>
      <c r="Y329" s="37">
        <v>1031</v>
      </c>
      <c r="Z329" s="37">
        <v>1080</v>
      </c>
      <c r="AA329" s="37">
        <v>120</v>
      </c>
      <c r="AB329" s="37">
        <v>0</v>
      </c>
      <c r="AC329" s="37">
        <v>0</v>
      </c>
      <c r="AD329" s="37"/>
      <c r="AE329" s="37"/>
      <c r="AF329" s="37"/>
      <c r="AG329" s="37">
        <v>16</v>
      </c>
      <c r="AH329" s="37">
        <v>249</v>
      </c>
      <c r="AI329" s="37">
        <v>257</v>
      </c>
      <c r="AJ329" s="37">
        <v>8</v>
      </c>
      <c r="AK329" s="37">
        <v>0</v>
      </c>
      <c r="AL329" s="37">
        <v>0</v>
      </c>
    </row>
    <row r="330" spans="3:38" ht="20.100000000000001" customHeight="1" x14ac:dyDescent="0.2">
      <c r="D330" s="38" t="s">
        <v>116</v>
      </c>
      <c r="F330" s="39">
        <v>135</v>
      </c>
      <c r="G330" s="39">
        <v>550</v>
      </c>
      <c r="H330" s="39">
        <v>535</v>
      </c>
      <c r="I330" s="39">
        <v>150</v>
      </c>
      <c r="J330" s="39">
        <v>0</v>
      </c>
      <c r="K330" s="39">
        <v>0</v>
      </c>
      <c r="L330" s="40"/>
      <c r="M330" s="40"/>
      <c r="N330" s="40"/>
      <c r="O330" s="39">
        <v>12</v>
      </c>
      <c r="P330" s="39">
        <v>268</v>
      </c>
      <c r="Q330" s="39">
        <v>277</v>
      </c>
      <c r="R330" s="39">
        <v>3</v>
      </c>
      <c r="S330" s="39">
        <v>0</v>
      </c>
      <c r="T330" s="39">
        <v>0</v>
      </c>
      <c r="U330" s="40"/>
      <c r="V330" s="40"/>
      <c r="W330" s="40"/>
      <c r="X330" s="39">
        <v>216</v>
      </c>
      <c r="Y330" s="39">
        <v>866</v>
      </c>
      <c r="Z330" s="39">
        <v>894</v>
      </c>
      <c r="AA330" s="39">
        <v>188</v>
      </c>
      <c r="AB330" s="39">
        <v>0</v>
      </c>
      <c r="AC330" s="39">
        <v>0</v>
      </c>
      <c r="AD330" s="40"/>
      <c r="AE330" s="40"/>
      <c r="AF330" s="40"/>
      <c r="AG330" s="39">
        <v>18</v>
      </c>
      <c r="AH330" s="39">
        <v>248</v>
      </c>
      <c r="AI330" s="39">
        <v>243</v>
      </c>
      <c r="AJ330" s="39">
        <v>23</v>
      </c>
      <c r="AK330" s="39">
        <v>0</v>
      </c>
      <c r="AL330" s="39">
        <v>0</v>
      </c>
    </row>
    <row r="331" spans="3:38" ht="20.100000000000001" customHeight="1" x14ac:dyDescent="0.2">
      <c r="D331" s="2" t="s">
        <v>117</v>
      </c>
      <c r="F331" s="37">
        <v>39</v>
      </c>
      <c r="G331" s="37">
        <v>431</v>
      </c>
      <c r="H331" s="37">
        <v>412</v>
      </c>
      <c r="I331" s="37">
        <v>58</v>
      </c>
      <c r="J331" s="37">
        <v>0</v>
      </c>
      <c r="K331" s="37">
        <v>0</v>
      </c>
      <c r="L331" s="37"/>
      <c r="M331" s="37"/>
      <c r="N331" s="37"/>
      <c r="O331" s="37">
        <v>10</v>
      </c>
      <c r="P331" s="37">
        <v>168</v>
      </c>
      <c r="Q331" s="37">
        <v>171</v>
      </c>
      <c r="R331" s="37">
        <v>7</v>
      </c>
      <c r="S331" s="37">
        <v>0</v>
      </c>
      <c r="T331" s="37">
        <v>0</v>
      </c>
      <c r="U331" s="37"/>
      <c r="V331" s="37"/>
      <c r="W331" s="37"/>
      <c r="X331" s="37">
        <v>73</v>
      </c>
      <c r="Y331" s="37">
        <v>659</v>
      </c>
      <c r="Z331" s="37">
        <v>665</v>
      </c>
      <c r="AA331" s="37">
        <v>67</v>
      </c>
      <c r="AB331" s="37">
        <v>0</v>
      </c>
      <c r="AC331" s="37">
        <v>0</v>
      </c>
      <c r="AD331" s="37"/>
      <c r="AE331" s="37"/>
      <c r="AF331" s="37"/>
      <c r="AG331" s="37">
        <v>18</v>
      </c>
      <c r="AH331" s="37">
        <v>211</v>
      </c>
      <c r="AI331" s="37">
        <v>210</v>
      </c>
      <c r="AJ331" s="37">
        <v>19</v>
      </c>
      <c r="AK331" s="37">
        <v>0</v>
      </c>
      <c r="AL331" s="37">
        <v>0</v>
      </c>
    </row>
    <row r="332" spans="3:38" ht="20.100000000000001" customHeight="1" x14ac:dyDescent="0.2">
      <c r="D332" s="38" t="s">
        <v>105</v>
      </c>
      <c r="F332" s="39">
        <v>128</v>
      </c>
      <c r="G332" s="39">
        <v>535</v>
      </c>
      <c r="H332" s="39">
        <v>560</v>
      </c>
      <c r="I332" s="39">
        <v>103</v>
      </c>
      <c r="J332" s="39">
        <v>0</v>
      </c>
      <c r="K332" s="39">
        <v>0</v>
      </c>
      <c r="L332" s="40"/>
      <c r="M332" s="40"/>
      <c r="N332" s="40"/>
      <c r="O332" s="39">
        <v>11</v>
      </c>
      <c r="P332" s="39">
        <v>205</v>
      </c>
      <c r="Q332" s="39">
        <v>205</v>
      </c>
      <c r="R332" s="39">
        <v>11</v>
      </c>
      <c r="S332" s="39">
        <v>0</v>
      </c>
      <c r="T332" s="39">
        <v>0</v>
      </c>
      <c r="U332" s="40"/>
      <c r="V332" s="40"/>
      <c r="W332" s="40"/>
      <c r="X332" s="39">
        <v>127</v>
      </c>
      <c r="Y332" s="39">
        <v>550</v>
      </c>
      <c r="Z332" s="39">
        <v>520</v>
      </c>
      <c r="AA332" s="39">
        <v>157</v>
      </c>
      <c r="AB332" s="39">
        <v>0</v>
      </c>
      <c r="AC332" s="39">
        <v>0</v>
      </c>
      <c r="AD332" s="40"/>
      <c r="AE332" s="40"/>
      <c r="AF332" s="40"/>
      <c r="AG332" s="39">
        <v>14</v>
      </c>
      <c r="AH332" s="39">
        <v>173</v>
      </c>
      <c r="AI332" s="39">
        <v>174</v>
      </c>
      <c r="AJ332" s="39">
        <v>13</v>
      </c>
      <c r="AK332" s="39">
        <v>0</v>
      </c>
      <c r="AL332" s="39">
        <v>0</v>
      </c>
    </row>
    <row r="333" spans="3:38" ht="20.100000000000001" customHeight="1" x14ac:dyDescent="0.2">
      <c r="D333" s="2" t="s">
        <v>244</v>
      </c>
      <c r="F333" s="37">
        <v>30</v>
      </c>
      <c r="G333" s="37">
        <v>567</v>
      </c>
      <c r="H333" s="37">
        <v>555</v>
      </c>
      <c r="I333" s="37">
        <v>42</v>
      </c>
      <c r="J333" s="37">
        <v>0</v>
      </c>
      <c r="K333" s="37">
        <v>0</v>
      </c>
      <c r="L333" s="37"/>
      <c r="M333" s="37"/>
      <c r="N333" s="37"/>
      <c r="O333" s="37">
        <v>11</v>
      </c>
      <c r="P333" s="37">
        <v>241</v>
      </c>
      <c r="Q333" s="37">
        <v>250</v>
      </c>
      <c r="R333" s="37">
        <v>2</v>
      </c>
      <c r="S333" s="37">
        <v>0</v>
      </c>
      <c r="T333" s="37">
        <v>0</v>
      </c>
      <c r="U333" s="37"/>
      <c r="V333" s="37"/>
      <c r="W333" s="37"/>
      <c r="X333" s="37">
        <v>34</v>
      </c>
      <c r="Y333" s="37">
        <v>406</v>
      </c>
      <c r="Z333" s="37">
        <v>367</v>
      </c>
      <c r="AA333" s="37">
        <v>73</v>
      </c>
      <c r="AB333" s="37">
        <v>0</v>
      </c>
      <c r="AC333" s="37">
        <v>0</v>
      </c>
      <c r="AD333" s="37"/>
      <c r="AE333" s="37"/>
      <c r="AF333" s="37"/>
      <c r="AG333" s="37">
        <v>16</v>
      </c>
      <c r="AH333" s="37">
        <v>181</v>
      </c>
      <c r="AI333" s="37">
        <v>179</v>
      </c>
      <c r="AJ333" s="37">
        <v>18</v>
      </c>
      <c r="AK333" s="37">
        <v>0</v>
      </c>
      <c r="AL333" s="37">
        <v>0</v>
      </c>
    </row>
    <row r="334" spans="3:38" ht="20.100000000000001" customHeight="1" x14ac:dyDescent="0.2">
      <c r="D334" s="38" t="s">
        <v>245</v>
      </c>
      <c r="F334" s="39">
        <v>303</v>
      </c>
      <c r="G334" s="39">
        <v>710</v>
      </c>
      <c r="H334" s="39">
        <v>658</v>
      </c>
      <c r="I334" s="39">
        <v>355</v>
      </c>
      <c r="J334" s="39">
        <v>0</v>
      </c>
      <c r="K334" s="39">
        <v>0</v>
      </c>
      <c r="L334" s="40"/>
      <c r="M334" s="40"/>
      <c r="N334" s="40"/>
      <c r="O334" s="39">
        <v>5</v>
      </c>
      <c r="P334" s="39">
        <v>283</v>
      </c>
      <c r="Q334" s="39">
        <v>284</v>
      </c>
      <c r="R334" s="39">
        <v>4</v>
      </c>
      <c r="S334" s="39">
        <v>0</v>
      </c>
      <c r="T334" s="39">
        <v>0</v>
      </c>
      <c r="U334" s="40"/>
      <c r="V334" s="40"/>
      <c r="W334" s="40"/>
      <c r="X334" s="39">
        <v>282</v>
      </c>
      <c r="Y334" s="39">
        <v>595</v>
      </c>
      <c r="Z334" s="39">
        <v>532</v>
      </c>
      <c r="AA334" s="39">
        <v>345</v>
      </c>
      <c r="AB334" s="39">
        <v>0</v>
      </c>
      <c r="AC334" s="39">
        <v>0</v>
      </c>
      <c r="AD334" s="40"/>
      <c r="AE334" s="40"/>
      <c r="AF334" s="40"/>
      <c r="AG334" s="39">
        <v>19</v>
      </c>
      <c r="AH334" s="39">
        <v>373</v>
      </c>
      <c r="AI334" s="39">
        <v>374</v>
      </c>
      <c r="AJ334" s="39">
        <v>18</v>
      </c>
      <c r="AK334" s="39">
        <v>0</v>
      </c>
      <c r="AL334" s="39">
        <v>0</v>
      </c>
    </row>
    <row r="335" spans="3:38" ht="20.100000000000001" customHeight="1" x14ac:dyDescent="0.2">
      <c r="D335" s="2" t="s">
        <v>246</v>
      </c>
      <c r="F335" s="37">
        <v>76</v>
      </c>
      <c r="G335" s="37">
        <v>673</v>
      </c>
      <c r="H335" s="37">
        <v>659</v>
      </c>
      <c r="I335" s="37">
        <v>90</v>
      </c>
      <c r="J335" s="37">
        <v>0</v>
      </c>
      <c r="K335" s="37">
        <v>0</v>
      </c>
      <c r="L335" s="37"/>
      <c r="M335" s="37"/>
      <c r="N335" s="37"/>
      <c r="O335" s="37">
        <v>9</v>
      </c>
      <c r="P335" s="37">
        <v>254</v>
      </c>
      <c r="Q335" s="37">
        <v>256</v>
      </c>
      <c r="R335" s="37">
        <v>7</v>
      </c>
      <c r="S335" s="37">
        <v>0</v>
      </c>
      <c r="T335" s="37">
        <v>0</v>
      </c>
      <c r="U335" s="37"/>
      <c r="V335" s="37"/>
      <c r="W335" s="37"/>
      <c r="X335" s="37">
        <v>81</v>
      </c>
      <c r="Y335" s="37">
        <v>466</v>
      </c>
      <c r="Z335" s="37">
        <v>448</v>
      </c>
      <c r="AA335" s="37">
        <v>99</v>
      </c>
      <c r="AB335" s="37">
        <v>0</v>
      </c>
      <c r="AC335" s="37">
        <v>0</v>
      </c>
      <c r="AD335" s="37"/>
      <c r="AE335" s="37"/>
      <c r="AF335" s="37"/>
      <c r="AG335" s="37">
        <v>18</v>
      </c>
      <c r="AH335" s="37">
        <v>184</v>
      </c>
      <c r="AI335" s="37">
        <v>185</v>
      </c>
      <c r="AJ335" s="37">
        <v>17</v>
      </c>
      <c r="AK335" s="37">
        <v>0</v>
      </c>
      <c r="AL335" s="37">
        <v>0</v>
      </c>
    </row>
    <row r="336" spans="3:38" ht="20.100000000000001" customHeight="1" x14ac:dyDescent="0.2">
      <c r="D336" s="38" t="s">
        <v>247</v>
      </c>
      <c r="F336" s="39">
        <v>222</v>
      </c>
      <c r="G336" s="39">
        <v>751</v>
      </c>
      <c r="H336" s="39">
        <v>818</v>
      </c>
      <c r="I336" s="39">
        <v>155</v>
      </c>
      <c r="J336" s="39">
        <v>0</v>
      </c>
      <c r="K336" s="39">
        <v>0</v>
      </c>
      <c r="L336" s="40"/>
      <c r="M336" s="40"/>
      <c r="N336" s="40"/>
      <c r="O336" s="39">
        <v>103</v>
      </c>
      <c r="P336" s="39">
        <v>416</v>
      </c>
      <c r="Q336" s="39">
        <v>410</v>
      </c>
      <c r="R336" s="39">
        <v>109</v>
      </c>
      <c r="S336" s="39">
        <v>0</v>
      </c>
      <c r="T336" s="39">
        <v>0</v>
      </c>
      <c r="U336" s="40"/>
      <c r="V336" s="40"/>
      <c r="W336" s="40"/>
      <c r="X336" s="39">
        <v>318</v>
      </c>
      <c r="Y336" s="39">
        <v>816</v>
      </c>
      <c r="Z336" s="39">
        <v>869</v>
      </c>
      <c r="AA336" s="39">
        <v>265</v>
      </c>
      <c r="AB336" s="39">
        <v>0</v>
      </c>
      <c r="AC336" s="39">
        <v>0</v>
      </c>
      <c r="AD336" s="40"/>
      <c r="AE336" s="40"/>
      <c r="AF336" s="40"/>
      <c r="AG336" s="39">
        <v>80</v>
      </c>
      <c r="AH336" s="39">
        <v>211</v>
      </c>
      <c r="AI336" s="39">
        <v>221</v>
      </c>
      <c r="AJ336" s="39">
        <v>70</v>
      </c>
      <c r="AK336" s="39">
        <v>0</v>
      </c>
      <c r="AL336" s="39">
        <v>0</v>
      </c>
    </row>
    <row r="337" spans="1:38" ht="20.100000000000001" customHeight="1" x14ac:dyDescent="0.2">
      <c r="D337" s="2" t="s">
        <v>120</v>
      </c>
      <c r="F337" s="37">
        <v>155</v>
      </c>
      <c r="G337" s="37">
        <v>680</v>
      </c>
      <c r="H337" s="37">
        <v>668</v>
      </c>
      <c r="I337" s="37">
        <v>167</v>
      </c>
      <c r="J337" s="37">
        <v>0</v>
      </c>
      <c r="K337" s="37">
        <v>0</v>
      </c>
      <c r="L337" s="37"/>
      <c r="M337" s="37"/>
      <c r="N337" s="37"/>
      <c r="O337" s="37">
        <v>13</v>
      </c>
      <c r="P337" s="37">
        <v>316</v>
      </c>
      <c r="Q337" s="37">
        <v>321</v>
      </c>
      <c r="R337" s="37">
        <v>8</v>
      </c>
      <c r="S337" s="37">
        <v>0</v>
      </c>
      <c r="T337" s="37">
        <v>0</v>
      </c>
      <c r="U337" s="37"/>
      <c r="V337" s="37"/>
      <c r="W337" s="37"/>
      <c r="X337" s="37">
        <v>178</v>
      </c>
      <c r="Y337" s="37">
        <v>844</v>
      </c>
      <c r="Z337" s="37">
        <v>819</v>
      </c>
      <c r="AA337" s="37">
        <v>203</v>
      </c>
      <c r="AB337" s="37">
        <v>0</v>
      </c>
      <c r="AC337" s="37">
        <v>0</v>
      </c>
      <c r="AD337" s="37"/>
      <c r="AE337" s="37"/>
      <c r="AF337" s="37"/>
      <c r="AG337" s="37">
        <v>29</v>
      </c>
      <c r="AH337" s="37">
        <v>331</v>
      </c>
      <c r="AI337" s="37">
        <v>353</v>
      </c>
      <c r="AJ337" s="37">
        <v>7</v>
      </c>
      <c r="AK337" s="37">
        <v>0</v>
      </c>
      <c r="AL337" s="37">
        <v>0</v>
      </c>
    </row>
    <row r="338" spans="1:38" ht="20.100000000000001" customHeight="1" x14ac:dyDescent="0.2">
      <c r="D338" s="38" t="s">
        <v>248</v>
      </c>
      <c r="F338" s="39">
        <v>47</v>
      </c>
      <c r="G338" s="39">
        <v>615</v>
      </c>
      <c r="H338" s="39">
        <v>596</v>
      </c>
      <c r="I338" s="39">
        <v>66</v>
      </c>
      <c r="J338" s="39">
        <v>0</v>
      </c>
      <c r="K338" s="39">
        <v>0</v>
      </c>
      <c r="L338" s="40"/>
      <c r="M338" s="40"/>
      <c r="N338" s="40"/>
      <c r="O338" s="39">
        <v>7</v>
      </c>
      <c r="P338" s="39">
        <v>424</v>
      </c>
      <c r="Q338" s="39">
        <v>426</v>
      </c>
      <c r="R338" s="39">
        <v>5</v>
      </c>
      <c r="S338" s="39">
        <v>0</v>
      </c>
      <c r="T338" s="39">
        <v>0</v>
      </c>
      <c r="U338" s="40"/>
      <c r="V338" s="40"/>
      <c r="W338" s="40"/>
      <c r="X338" s="39">
        <v>29</v>
      </c>
      <c r="Y338" s="39">
        <v>270</v>
      </c>
      <c r="Z338" s="39">
        <v>259</v>
      </c>
      <c r="AA338" s="39">
        <v>40</v>
      </c>
      <c r="AB338" s="39">
        <v>0</v>
      </c>
      <c r="AC338" s="39">
        <v>0</v>
      </c>
      <c r="AD338" s="40"/>
      <c r="AE338" s="40"/>
      <c r="AF338" s="40"/>
      <c r="AG338" s="39">
        <v>14</v>
      </c>
      <c r="AH338" s="39">
        <v>202</v>
      </c>
      <c r="AI338" s="39">
        <v>205</v>
      </c>
      <c r="AJ338" s="39">
        <v>11</v>
      </c>
      <c r="AK338" s="39">
        <v>0</v>
      </c>
      <c r="AL338" s="39">
        <v>0</v>
      </c>
    </row>
    <row r="339" spans="1:38"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row>
    <row r="340" spans="1:38" s="1" customFormat="1" ht="20.100000000000001" customHeight="1" x14ac:dyDescent="0.2">
      <c r="A340" s="3"/>
      <c r="B340" s="6"/>
      <c r="C340" s="42" t="s">
        <v>180</v>
      </c>
      <c r="D340" s="42"/>
      <c r="E340" s="5"/>
      <c r="F340" s="44">
        <v>1435</v>
      </c>
      <c r="G340" s="44">
        <v>7908</v>
      </c>
      <c r="H340" s="44">
        <v>7888</v>
      </c>
      <c r="I340" s="44">
        <v>1455</v>
      </c>
      <c r="J340" s="44">
        <v>0</v>
      </c>
      <c r="K340" s="44">
        <v>0</v>
      </c>
      <c r="L340" s="45"/>
      <c r="M340" s="45"/>
      <c r="N340" s="45"/>
      <c r="O340" s="44">
        <v>221</v>
      </c>
      <c r="P340" s="44">
        <v>4213</v>
      </c>
      <c r="Q340" s="44">
        <v>4234</v>
      </c>
      <c r="R340" s="44">
        <v>200</v>
      </c>
      <c r="S340" s="44">
        <v>0</v>
      </c>
      <c r="T340" s="44">
        <v>0</v>
      </c>
      <c r="U340" s="45"/>
      <c r="V340" s="45"/>
      <c r="W340" s="45"/>
      <c r="X340" s="44">
        <v>2096</v>
      </c>
      <c r="Y340" s="44">
        <v>9243</v>
      </c>
      <c r="Z340" s="44">
        <v>9444</v>
      </c>
      <c r="AA340" s="44">
        <v>1895</v>
      </c>
      <c r="AB340" s="44">
        <v>0</v>
      </c>
      <c r="AC340" s="44">
        <v>0</v>
      </c>
      <c r="AD340" s="45"/>
      <c r="AE340" s="45"/>
      <c r="AF340" s="45"/>
      <c r="AG340" s="44">
        <v>321</v>
      </c>
      <c r="AH340" s="44">
        <v>3280</v>
      </c>
      <c r="AI340" s="44">
        <v>3323</v>
      </c>
      <c r="AJ340" s="44">
        <v>278</v>
      </c>
      <c r="AK340" s="44">
        <v>0</v>
      </c>
      <c r="AL340" s="44">
        <v>0</v>
      </c>
    </row>
    <row r="341" spans="1:38"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row>
    <row r="342" spans="1:38" s="1" customFormat="1" ht="20.100000000000001" customHeight="1" x14ac:dyDescent="0.25">
      <c r="A342" s="3"/>
      <c r="B342" s="49" t="s">
        <v>249</v>
      </c>
      <c r="C342" s="50"/>
      <c r="D342" s="50"/>
      <c r="E342" s="5"/>
      <c r="F342" s="51">
        <v>1435</v>
      </c>
      <c r="G342" s="51">
        <v>7909</v>
      </c>
      <c r="H342" s="51">
        <v>7889</v>
      </c>
      <c r="I342" s="51">
        <v>1455</v>
      </c>
      <c r="J342" s="51">
        <v>0</v>
      </c>
      <c r="K342" s="51">
        <v>0</v>
      </c>
      <c r="L342" s="52"/>
      <c r="M342" s="52"/>
      <c r="N342" s="52"/>
      <c r="O342" s="51">
        <v>228</v>
      </c>
      <c r="P342" s="51">
        <v>4668</v>
      </c>
      <c r="Q342" s="51">
        <v>4691</v>
      </c>
      <c r="R342" s="51">
        <v>205</v>
      </c>
      <c r="S342" s="51">
        <v>0</v>
      </c>
      <c r="T342" s="51">
        <v>0</v>
      </c>
      <c r="U342" s="52"/>
      <c r="V342" s="52"/>
      <c r="W342" s="52"/>
      <c r="X342" s="51">
        <v>2511</v>
      </c>
      <c r="Y342" s="51">
        <v>11458</v>
      </c>
      <c r="Z342" s="51">
        <v>11720</v>
      </c>
      <c r="AA342" s="51">
        <v>2249</v>
      </c>
      <c r="AB342" s="51">
        <v>0</v>
      </c>
      <c r="AC342" s="51">
        <v>0</v>
      </c>
      <c r="AD342" s="52"/>
      <c r="AE342" s="52"/>
      <c r="AF342" s="52"/>
      <c r="AG342" s="51">
        <v>1246</v>
      </c>
      <c r="AH342" s="51">
        <v>25326</v>
      </c>
      <c r="AI342" s="51">
        <v>25370</v>
      </c>
      <c r="AJ342" s="51">
        <v>1202</v>
      </c>
      <c r="AK342" s="51">
        <v>0</v>
      </c>
      <c r="AL342" s="51">
        <v>0</v>
      </c>
    </row>
    <row r="343" spans="1:38"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row>
    <row r="344" spans="1:38"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row>
    <row r="345" spans="1:38"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row>
    <row r="346" spans="1:38" ht="20.100000000000001" customHeight="1" x14ac:dyDescent="0.2">
      <c r="D346" s="2" t="s">
        <v>251</v>
      </c>
      <c r="F346" s="37">
        <v>33</v>
      </c>
      <c r="G346" s="37">
        <v>181</v>
      </c>
      <c r="H346" s="37">
        <v>145</v>
      </c>
      <c r="I346" s="37">
        <v>69</v>
      </c>
      <c r="J346" s="37">
        <v>0</v>
      </c>
      <c r="K346" s="37">
        <v>0</v>
      </c>
      <c r="L346" s="37"/>
      <c r="M346" s="37"/>
      <c r="N346" s="37"/>
      <c r="O346" s="37">
        <v>9</v>
      </c>
      <c r="P346" s="37">
        <v>568</v>
      </c>
      <c r="Q346" s="37">
        <v>538</v>
      </c>
      <c r="R346" s="37">
        <v>39</v>
      </c>
      <c r="S346" s="37">
        <v>0</v>
      </c>
      <c r="T346" s="37">
        <v>0</v>
      </c>
      <c r="U346" s="37"/>
      <c r="V346" s="37"/>
      <c r="W346" s="37"/>
      <c r="X346" s="37">
        <v>258</v>
      </c>
      <c r="Y346" s="37">
        <v>954</v>
      </c>
      <c r="Z346" s="37">
        <v>769</v>
      </c>
      <c r="AA346" s="37">
        <v>443</v>
      </c>
      <c r="AB346" s="37">
        <v>0</v>
      </c>
      <c r="AC346" s="37">
        <v>0</v>
      </c>
      <c r="AD346" s="37"/>
      <c r="AE346" s="37"/>
      <c r="AF346" s="37"/>
      <c r="AG346" s="37">
        <v>29</v>
      </c>
      <c r="AH346" s="37">
        <v>2027</v>
      </c>
      <c r="AI346" s="37">
        <v>1818</v>
      </c>
      <c r="AJ346" s="37">
        <v>238</v>
      </c>
      <c r="AK346" s="37">
        <v>0</v>
      </c>
      <c r="AL346" s="37">
        <v>0</v>
      </c>
    </row>
    <row r="347" spans="1:38" ht="20.100000000000001" customHeight="1" x14ac:dyDescent="0.2">
      <c r="D347" s="38" t="s">
        <v>252</v>
      </c>
      <c r="F347" s="39">
        <v>14</v>
      </c>
      <c r="G347" s="39">
        <v>207</v>
      </c>
      <c r="H347" s="39">
        <v>190</v>
      </c>
      <c r="I347" s="39">
        <v>31</v>
      </c>
      <c r="J347" s="39">
        <v>0</v>
      </c>
      <c r="K347" s="39">
        <v>0</v>
      </c>
      <c r="L347" s="40"/>
      <c r="M347" s="40"/>
      <c r="N347" s="40"/>
      <c r="O347" s="39">
        <v>8</v>
      </c>
      <c r="P347" s="39">
        <v>571</v>
      </c>
      <c r="Q347" s="39">
        <v>572</v>
      </c>
      <c r="R347" s="39">
        <v>7</v>
      </c>
      <c r="S347" s="39">
        <v>0</v>
      </c>
      <c r="T347" s="39">
        <v>0</v>
      </c>
      <c r="U347" s="40"/>
      <c r="V347" s="40"/>
      <c r="W347" s="40"/>
      <c r="X347" s="39">
        <v>119</v>
      </c>
      <c r="Y347" s="39">
        <v>737</v>
      </c>
      <c r="Z347" s="39">
        <v>746</v>
      </c>
      <c r="AA347" s="39">
        <v>110</v>
      </c>
      <c r="AB347" s="39">
        <v>0</v>
      </c>
      <c r="AC347" s="39">
        <v>0</v>
      </c>
      <c r="AD347" s="40"/>
      <c r="AE347" s="40"/>
      <c r="AF347" s="40"/>
      <c r="AG347" s="39">
        <v>17</v>
      </c>
      <c r="AH347" s="39">
        <v>2077</v>
      </c>
      <c r="AI347" s="39">
        <v>1922</v>
      </c>
      <c r="AJ347" s="39">
        <v>172</v>
      </c>
      <c r="AK347" s="39">
        <v>0</v>
      </c>
      <c r="AL347" s="39">
        <v>0</v>
      </c>
    </row>
    <row r="348" spans="1:38" ht="20.100000000000001" customHeight="1" x14ac:dyDescent="0.2">
      <c r="D348" s="2" t="s">
        <v>253</v>
      </c>
      <c r="F348" s="37">
        <v>28</v>
      </c>
      <c r="G348" s="37">
        <v>207</v>
      </c>
      <c r="H348" s="37">
        <v>208</v>
      </c>
      <c r="I348" s="37">
        <v>27</v>
      </c>
      <c r="J348" s="37">
        <v>0</v>
      </c>
      <c r="K348" s="37">
        <v>0</v>
      </c>
      <c r="L348" s="37"/>
      <c r="M348" s="37"/>
      <c r="N348" s="37"/>
      <c r="O348" s="37">
        <v>6</v>
      </c>
      <c r="P348" s="37">
        <v>559</v>
      </c>
      <c r="Q348" s="37">
        <v>561</v>
      </c>
      <c r="R348" s="37">
        <v>4</v>
      </c>
      <c r="S348" s="37">
        <v>0</v>
      </c>
      <c r="T348" s="37">
        <v>0</v>
      </c>
      <c r="U348" s="37"/>
      <c r="V348" s="37"/>
      <c r="W348" s="37"/>
      <c r="X348" s="37">
        <v>132</v>
      </c>
      <c r="Y348" s="37">
        <v>980</v>
      </c>
      <c r="Z348" s="37">
        <v>946</v>
      </c>
      <c r="AA348" s="37">
        <v>166</v>
      </c>
      <c r="AB348" s="37">
        <v>0</v>
      </c>
      <c r="AC348" s="37">
        <v>0</v>
      </c>
      <c r="AD348" s="37"/>
      <c r="AE348" s="37"/>
      <c r="AF348" s="37"/>
      <c r="AG348" s="37">
        <v>15</v>
      </c>
      <c r="AH348" s="37">
        <v>2098</v>
      </c>
      <c r="AI348" s="37">
        <v>1975</v>
      </c>
      <c r="AJ348" s="37">
        <v>138</v>
      </c>
      <c r="AK348" s="37">
        <v>0</v>
      </c>
      <c r="AL348" s="37">
        <v>0</v>
      </c>
    </row>
    <row r="349" spans="1:38" ht="20.100000000000001" customHeight="1" x14ac:dyDescent="0.2">
      <c r="D349" s="38" t="s">
        <v>254</v>
      </c>
      <c r="F349" s="39">
        <v>386</v>
      </c>
      <c r="G349" s="39">
        <v>234</v>
      </c>
      <c r="H349" s="39">
        <v>152</v>
      </c>
      <c r="I349" s="39">
        <v>468</v>
      </c>
      <c r="J349" s="39">
        <v>0</v>
      </c>
      <c r="K349" s="39">
        <v>0</v>
      </c>
      <c r="L349" s="40"/>
      <c r="M349" s="40"/>
      <c r="N349" s="40"/>
      <c r="O349" s="39">
        <v>27</v>
      </c>
      <c r="P349" s="39">
        <v>603</v>
      </c>
      <c r="Q349" s="39">
        <v>571</v>
      </c>
      <c r="R349" s="39">
        <v>59</v>
      </c>
      <c r="S349" s="39">
        <v>0</v>
      </c>
      <c r="T349" s="39">
        <v>0</v>
      </c>
      <c r="U349" s="40"/>
      <c r="V349" s="40"/>
      <c r="W349" s="40"/>
      <c r="X349" s="39">
        <v>1000</v>
      </c>
      <c r="Y349" s="39">
        <v>1286</v>
      </c>
      <c r="Z349" s="39">
        <v>1080</v>
      </c>
      <c r="AA349" s="39">
        <v>1206</v>
      </c>
      <c r="AB349" s="39">
        <v>0</v>
      </c>
      <c r="AC349" s="39">
        <v>0</v>
      </c>
      <c r="AD349" s="40"/>
      <c r="AE349" s="40"/>
      <c r="AF349" s="40"/>
      <c r="AG349" s="39">
        <v>17</v>
      </c>
      <c r="AH349" s="39">
        <v>2068</v>
      </c>
      <c r="AI349" s="39">
        <v>1427</v>
      </c>
      <c r="AJ349" s="39">
        <v>658</v>
      </c>
      <c r="AK349" s="39">
        <v>0</v>
      </c>
      <c r="AL349" s="39">
        <v>0</v>
      </c>
    </row>
    <row r="350" spans="1:38" ht="20.100000000000001" customHeight="1" x14ac:dyDescent="0.2">
      <c r="D350" s="2" t="s">
        <v>255</v>
      </c>
      <c r="F350" s="37">
        <v>156</v>
      </c>
      <c r="G350" s="37">
        <v>241</v>
      </c>
      <c r="H350" s="37">
        <v>231</v>
      </c>
      <c r="I350" s="37">
        <v>166</v>
      </c>
      <c r="J350" s="37">
        <v>0</v>
      </c>
      <c r="K350" s="37">
        <v>0</v>
      </c>
      <c r="L350" s="37"/>
      <c r="M350" s="37"/>
      <c r="N350" s="37"/>
      <c r="O350" s="37">
        <v>21</v>
      </c>
      <c r="P350" s="37">
        <v>263</v>
      </c>
      <c r="Q350" s="37">
        <v>283</v>
      </c>
      <c r="R350" s="37">
        <v>1</v>
      </c>
      <c r="S350" s="37">
        <v>0</v>
      </c>
      <c r="T350" s="37">
        <v>0</v>
      </c>
      <c r="U350" s="37"/>
      <c r="V350" s="37"/>
      <c r="W350" s="37"/>
      <c r="X350" s="37">
        <v>538</v>
      </c>
      <c r="Y350" s="37">
        <v>2273</v>
      </c>
      <c r="Z350" s="37">
        <v>2032</v>
      </c>
      <c r="AA350" s="37">
        <v>779</v>
      </c>
      <c r="AB350" s="37">
        <v>0</v>
      </c>
      <c r="AC350" s="37">
        <v>0</v>
      </c>
      <c r="AD350" s="37"/>
      <c r="AE350" s="37"/>
      <c r="AF350" s="37"/>
      <c r="AG350" s="37">
        <v>46</v>
      </c>
      <c r="AH350" s="37">
        <v>166</v>
      </c>
      <c r="AI350" s="37">
        <v>192</v>
      </c>
      <c r="AJ350" s="37">
        <v>20</v>
      </c>
      <c r="AK350" s="37">
        <v>0</v>
      </c>
      <c r="AL350" s="37">
        <v>0</v>
      </c>
    </row>
    <row r="351" spans="1:38" ht="20.100000000000001" customHeight="1" x14ac:dyDescent="0.2">
      <c r="D351" s="38" t="s">
        <v>256</v>
      </c>
      <c r="F351" s="39">
        <v>18</v>
      </c>
      <c r="G351" s="39">
        <v>239</v>
      </c>
      <c r="H351" s="39">
        <v>232</v>
      </c>
      <c r="I351" s="39">
        <v>25</v>
      </c>
      <c r="J351" s="39">
        <v>0</v>
      </c>
      <c r="K351" s="39">
        <v>0</v>
      </c>
      <c r="L351" s="40"/>
      <c r="M351" s="40"/>
      <c r="N351" s="40"/>
      <c r="O351" s="39">
        <v>6</v>
      </c>
      <c r="P351" s="39">
        <v>236</v>
      </c>
      <c r="Q351" s="39">
        <v>238</v>
      </c>
      <c r="R351" s="39">
        <v>4</v>
      </c>
      <c r="S351" s="39">
        <v>0</v>
      </c>
      <c r="T351" s="39">
        <v>0</v>
      </c>
      <c r="U351" s="40"/>
      <c r="V351" s="40"/>
      <c r="W351" s="40"/>
      <c r="X351" s="39">
        <v>226</v>
      </c>
      <c r="Y351" s="39">
        <v>1241</v>
      </c>
      <c r="Z351" s="39">
        <v>1245</v>
      </c>
      <c r="AA351" s="39">
        <v>222</v>
      </c>
      <c r="AB351" s="39">
        <v>0</v>
      </c>
      <c r="AC351" s="39">
        <v>0</v>
      </c>
      <c r="AD351" s="40"/>
      <c r="AE351" s="40"/>
      <c r="AF351" s="40"/>
      <c r="AG351" s="39">
        <v>10</v>
      </c>
      <c r="AH351" s="39">
        <v>189</v>
      </c>
      <c r="AI351" s="39">
        <v>171</v>
      </c>
      <c r="AJ351" s="39">
        <v>28</v>
      </c>
      <c r="AK351" s="39">
        <v>0</v>
      </c>
      <c r="AL351" s="39">
        <v>0</v>
      </c>
    </row>
    <row r="352" spans="1:38" ht="20.100000000000001" customHeight="1" x14ac:dyDescent="0.2">
      <c r="D352" s="2" t="s">
        <v>257</v>
      </c>
      <c r="F352" s="37">
        <v>67</v>
      </c>
      <c r="G352" s="37">
        <v>481</v>
      </c>
      <c r="H352" s="37">
        <v>502</v>
      </c>
      <c r="I352" s="37">
        <v>46</v>
      </c>
      <c r="J352" s="37">
        <v>0</v>
      </c>
      <c r="K352" s="37">
        <v>0</v>
      </c>
      <c r="L352" s="37"/>
      <c r="M352" s="37"/>
      <c r="N352" s="37"/>
      <c r="O352" s="37">
        <v>27</v>
      </c>
      <c r="P352" s="37">
        <v>309</v>
      </c>
      <c r="Q352" s="37">
        <v>323</v>
      </c>
      <c r="R352" s="37">
        <v>13</v>
      </c>
      <c r="S352" s="37">
        <v>0</v>
      </c>
      <c r="T352" s="37">
        <v>0</v>
      </c>
      <c r="U352" s="37"/>
      <c r="V352" s="37"/>
      <c r="W352" s="37"/>
      <c r="X352" s="37">
        <v>295</v>
      </c>
      <c r="Y352" s="37">
        <v>2030</v>
      </c>
      <c r="Z352" s="37">
        <v>2014</v>
      </c>
      <c r="AA352" s="37">
        <v>311</v>
      </c>
      <c r="AB352" s="37">
        <v>0</v>
      </c>
      <c r="AC352" s="37">
        <v>0</v>
      </c>
      <c r="AD352" s="37"/>
      <c r="AE352" s="37"/>
      <c r="AF352" s="37"/>
      <c r="AG352" s="37">
        <v>24</v>
      </c>
      <c r="AH352" s="37">
        <v>183</v>
      </c>
      <c r="AI352" s="37">
        <v>177</v>
      </c>
      <c r="AJ352" s="37">
        <v>30</v>
      </c>
      <c r="AK352" s="37">
        <v>0</v>
      </c>
      <c r="AL352" s="37">
        <v>0</v>
      </c>
    </row>
    <row r="353" spans="1:38" ht="20.100000000000001" customHeight="1" x14ac:dyDescent="0.2">
      <c r="D353" s="38" t="s">
        <v>258</v>
      </c>
      <c r="F353" s="39">
        <v>10</v>
      </c>
      <c r="G353" s="39">
        <v>169</v>
      </c>
      <c r="H353" s="39">
        <v>130</v>
      </c>
      <c r="I353" s="39">
        <v>49</v>
      </c>
      <c r="J353" s="39">
        <v>0</v>
      </c>
      <c r="K353" s="39">
        <v>0</v>
      </c>
      <c r="L353" s="40"/>
      <c r="M353" s="40"/>
      <c r="N353" s="40"/>
      <c r="O353" s="39">
        <v>7</v>
      </c>
      <c r="P353" s="39">
        <v>364</v>
      </c>
      <c r="Q353" s="39">
        <v>371</v>
      </c>
      <c r="R353" s="39">
        <v>0</v>
      </c>
      <c r="S353" s="39">
        <v>0</v>
      </c>
      <c r="T353" s="39">
        <v>0</v>
      </c>
      <c r="U353" s="40"/>
      <c r="V353" s="40"/>
      <c r="W353" s="40"/>
      <c r="X353" s="39">
        <v>50</v>
      </c>
      <c r="Y353" s="39">
        <v>460</v>
      </c>
      <c r="Z353" s="39">
        <v>443</v>
      </c>
      <c r="AA353" s="39">
        <v>67</v>
      </c>
      <c r="AB353" s="39">
        <v>0</v>
      </c>
      <c r="AC353" s="39">
        <v>0</v>
      </c>
      <c r="AD353" s="40"/>
      <c r="AE353" s="40"/>
      <c r="AF353" s="40"/>
      <c r="AG353" s="39">
        <v>12</v>
      </c>
      <c r="AH353" s="39">
        <v>902</v>
      </c>
      <c r="AI353" s="39">
        <v>908</v>
      </c>
      <c r="AJ353" s="39">
        <v>6</v>
      </c>
      <c r="AK353" s="39">
        <v>0</v>
      </c>
      <c r="AL353" s="39">
        <v>0</v>
      </c>
    </row>
    <row r="354" spans="1:38" ht="20.100000000000001" customHeight="1" x14ac:dyDescent="0.2">
      <c r="D354" s="41" t="s">
        <v>259</v>
      </c>
      <c r="F354" s="37">
        <v>19</v>
      </c>
      <c r="G354" s="37">
        <v>216</v>
      </c>
      <c r="H354" s="37">
        <v>161</v>
      </c>
      <c r="I354" s="37">
        <v>74</v>
      </c>
      <c r="J354" s="37">
        <v>0</v>
      </c>
      <c r="K354" s="37">
        <v>0</v>
      </c>
      <c r="L354" s="37"/>
      <c r="M354" s="37"/>
      <c r="N354" s="37"/>
      <c r="O354" s="37">
        <v>7</v>
      </c>
      <c r="P354" s="37">
        <v>395</v>
      </c>
      <c r="Q354" s="37">
        <v>400</v>
      </c>
      <c r="R354" s="37">
        <v>2</v>
      </c>
      <c r="S354" s="37">
        <v>0</v>
      </c>
      <c r="T354" s="37">
        <v>0</v>
      </c>
      <c r="U354" s="37"/>
      <c r="V354" s="37"/>
      <c r="W354" s="37"/>
      <c r="X354" s="37">
        <v>63</v>
      </c>
      <c r="Y354" s="37">
        <v>232</v>
      </c>
      <c r="Z354" s="37">
        <v>239</v>
      </c>
      <c r="AA354" s="37">
        <v>56</v>
      </c>
      <c r="AB354" s="37">
        <v>0</v>
      </c>
      <c r="AC354" s="37">
        <v>0</v>
      </c>
      <c r="AD354" s="37"/>
      <c r="AE354" s="37"/>
      <c r="AF354" s="37"/>
      <c r="AG354" s="37">
        <v>13</v>
      </c>
      <c r="AH354" s="37">
        <v>859</v>
      </c>
      <c r="AI354" s="37">
        <v>865</v>
      </c>
      <c r="AJ354" s="37">
        <v>7</v>
      </c>
      <c r="AK354" s="37">
        <v>0</v>
      </c>
      <c r="AL354" s="37">
        <v>0</v>
      </c>
    </row>
    <row r="355" spans="1:38"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row>
    <row r="356" spans="1:38" s="1" customFormat="1" ht="20.100000000000001" customHeight="1" x14ac:dyDescent="0.2">
      <c r="A356" s="3"/>
      <c r="B356" s="6"/>
      <c r="C356" s="42" t="s">
        <v>180</v>
      </c>
      <c r="D356" s="42"/>
      <c r="E356" s="5"/>
      <c r="F356" s="44">
        <v>731</v>
      </c>
      <c r="G356" s="44">
        <v>2175</v>
      </c>
      <c r="H356" s="44">
        <v>1951</v>
      </c>
      <c r="I356" s="44">
        <v>955</v>
      </c>
      <c r="J356" s="44">
        <v>0</v>
      </c>
      <c r="K356" s="44">
        <v>0</v>
      </c>
      <c r="L356" s="45"/>
      <c r="M356" s="45"/>
      <c r="N356" s="45"/>
      <c r="O356" s="44">
        <v>118</v>
      </c>
      <c r="P356" s="44">
        <v>3868</v>
      </c>
      <c r="Q356" s="44">
        <v>3857</v>
      </c>
      <c r="R356" s="44">
        <v>129</v>
      </c>
      <c r="S356" s="44">
        <v>0</v>
      </c>
      <c r="T356" s="44">
        <v>0</v>
      </c>
      <c r="U356" s="45"/>
      <c r="V356" s="45"/>
      <c r="W356" s="45"/>
      <c r="X356" s="44">
        <v>2681</v>
      </c>
      <c r="Y356" s="44">
        <v>10193</v>
      </c>
      <c r="Z356" s="44">
        <v>9514</v>
      </c>
      <c r="AA356" s="44">
        <v>3360</v>
      </c>
      <c r="AB356" s="44">
        <v>0</v>
      </c>
      <c r="AC356" s="44">
        <v>0</v>
      </c>
      <c r="AD356" s="45"/>
      <c r="AE356" s="45"/>
      <c r="AF356" s="45"/>
      <c r="AG356" s="44">
        <v>183</v>
      </c>
      <c r="AH356" s="44">
        <v>10569</v>
      </c>
      <c r="AI356" s="44">
        <v>9455</v>
      </c>
      <c r="AJ356" s="44">
        <v>1297</v>
      </c>
      <c r="AK356" s="44">
        <v>0</v>
      </c>
      <c r="AL356" s="44">
        <v>0</v>
      </c>
    </row>
    <row r="357" spans="1:38"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row>
    <row r="358" spans="1:38" s="1" customFormat="1" ht="20.100000000000001" customHeight="1" x14ac:dyDescent="0.25">
      <c r="A358" s="3"/>
      <c r="B358" s="49" t="s">
        <v>260</v>
      </c>
      <c r="C358" s="50"/>
      <c r="D358" s="50"/>
      <c r="E358" s="5"/>
      <c r="F358" s="51">
        <v>731</v>
      </c>
      <c r="G358" s="51">
        <v>2175</v>
      </c>
      <c r="H358" s="51">
        <v>1951</v>
      </c>
      <c r="I358" s="51">
        <v>955</v>
      </c>
      <c r="J358" s="51">
        <v>0</v>
      </c>
      <c r="K358" s="51">
        <v>0</v>
      </c>
      <c r="L358" s="52"/>
      <c r="M358" s="52"/>
      <c r="N358" s="52"/>
      <c r="O358" s="51">
        <v>118</v>
      </c>
      <c r="P358" s="51">
        <v>3868</v>
      </c>
      <c r="Q358" s="51">
        <v>3857</v>
      </c>
      <c r="R358" s="51">
        <v>129</v>
      </c>
      <c r="S358" s="51">
        <v>0</v>
      </c>
      <c r="T358" s="51">
        <v>0</v>
      </c>
      <c r="U358" s="52"/>
      <c r="V358" s="52"/>
      <c r="W358" s="52"/>
      <c r="X358" s="51">
        <v>2681</v>
      </c>
      <c r="Y358" s="51">
        <v>10193</v>
      </c>
      <c r="Z358" s="51">
        <v>9514</v>
      </c>
      <c r="AA358" s="51">
        <v>3360</v>
      </c>
      <c r="AB358" s="51">
        <v>0</v>
      </c>
      <c r="AC358" s="51">
        <v>0</v>
      </c>
      <c r="AD358" s="52"/>
      <c r="AE358" s="52"/>
      <c r="AF358" s="52"/>
      <c r="AG358" s="51">
        <v>183</v>
      </c>
      <c r="AH358" s="51">
        <v>10569</v>
      </c>
      <c r="AI358" s="51">
        <v>9455</v>
      </c>
      <c r="AJ358" s="51">
        <v>1297</v>
      </c>
      <c r="AK358" s="51">
        <v>0</v>
      </c>
      <c r="AL358" s="51">
        <v>0</v>
      </c>
    </row>
    <row r="359" spans="1:38"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row>
    <row r="360" spans="1:38"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row>
    <row r="361" spans="1:38"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row>
    <row r="362" spans="1:38" ht="20.100000000000001" customHeight="1" x14ac:dyDescent="0.2">
      <c r="D362" s="2" t="s">
        <v>98</v>
      </c>
      <c r="F362" s="37">
        <v>10</v>
      </c>
      <c r="G362" s="37">
        <v>104</v>
      </c>
      <c r="H362" s="37">
        <v>101</v>
      </c>
      <c r="I362" s="37">
        <v>13</v>
      </c>
      <c r="J362" s="37">
        <v>0</v>
      </c>
      <c r="K362" s="37">
        <v>0</v>
      </c>
      <c r="L362" s="37"/>
      <c r="M362" s="37"/>
      <c r="N362" s="37"/>
      <c r="O362" s="37">
        <v>3</v>
      </c>
      <c r="P362" s="37">
        <v>94</v>
      </c>
      <c r="Q362" s="37">
        <v>92</v>
      </c>
      <c r="R362" s="37">
        <v>5</v>
      </c>
      <c r="S362" s="37">
        <v>0</v>
      </c>
      <c r="T362" s="37">
        <v>0</v>
      </c>
      <c r="U362" s="37"/>
      <c r="V362" s="37"/>
      <c r="W362" s="37"/>
      <c r="X362" s="37">
        <v>77</v>
      </c>
      <c r="Y362" s="37">
        <v>627</v>
      </c>
      <c r="Z362" s="37">
        <v>633</v>
      </c>
      <c r="AA362" s="37">
        <v>71</v>
      </c>
      <c r="AB362" s="37">
        <v>0</v>
      </c>
      <c r="AC362" s="37">
        <v>0</v>
      </c>
      <c r="AD362" s="37"/>
      <c r="AE362" s="37"/>
      <c r="AF362" s="37"/>
      <c r="AG362" s="37">
        <v>24</v>
      </c>
      <c r="AH362" s="37">
        <v>182</v>
      </c>
      <c r="AI362" s="37">
        <v>189</v>
      </c>
      <c r="AJ362" s="37">
        <v>17</v>
      </c>
      <c r="AK362" s="37">
        <v>0</v>
      </c>
      <c r="AL362" s="37">
        <v>0</v>
      </c>
    </row>
    <row r="363" spans="1:38" ht="20.100000000000001" customHeight="1" x14ac:dyDescent="0.2">
      <c r="D363" s="38" t="s">
        <v>99</v>
      </c>
      <c r="F363" s="39">
        <v>12</v>
      </c>
      <c r="G363" s="39">
        <v>109</v>
      </c>
      <c r="H363" s="39">
        <v>109</v>
      </c>
      <c r="I363" s="39">
        <v>12</v>
      </c>
      <c r="J363" s="39">
        <v>0</v>
      </c>
      <c r="K363" s="39">
        <v>0</v>
      </c>
      <c r="L363" s="40"/>
      <c r="M363" s="40"/>
      <c r="N363" s="40"/>
      <c r="O363" s="39">
        <v>4</v>
      </c>
      <c r="P363" s="39">
        <v>106</v>
      </c>
      <c r="Q363" s="39">
        <v>107</v>
      </c>
      <c r="R363" s="39">
        <v>3</v>
      </c>
      <c r="S363" s="39">
        <v>0</v>
      </c>
      <c r="T363" s="39">
        <v>0</v>
      </c>
      <c r="U363" s="40"/>
      <c r="V363" s="40"/>
      <c r="W363" s="40"/>
      <c r="X363" s="39">
        <v>52</v>
      </c>
      <c r="Y363" s="39">
        <v>413</v>
      </c>
      <c r="Z363" s="39">
        <v>416</v>
      </c>
      <c r="AA363" s="39">
        <v>49</v>
      </c>
      <c r="AB363" s="39">
        <v>0</v>
      </c>
      <c r="AC363" s="39">
        <v>0</v>
      </c>
      <c r="AD363" s="40"/>
      <c r="AE363" s="40"/>
      <c r="AF363" s="40"/>
      <c r="AG363" s="39">
        <v>12</v>
      </c>
      <c r="AH363" s="39">
        <v>155</v>
      </c>
      <c r="AI363" s="39">
        <v>156</v>
      </c>
      <c r="AJ363" s="39">
        <v>11</v>
      </c>
      <c r="AK363" s="39">
        <v>0</v>
      </c>
      <c r="AL363" s="39">
        <v>0</v>
      </c>
    </row>
    <row r="364" spans="1:38" ht="20.100000000000001" customHeight="1" x14ac:dyDescent="0.2">
      <c r="D364" s="2" t="s">
        <v>113</v>
      </c>
      <c r="F364" s="37">
        <v>23</v>
      </c>
      <c r="G364" s="37">
        <v>182</v>
      </c>
      <c r="H364" s="37">
        <v>189</v>
      </c>
      <c r="I364" s="37">
        <v>16</v>
      </c>
      <c r="J364" s="37">
        <v>0</v>
      </c>
      <c r="K364" s="37">
        <v>0</v>
      </c>
      <c r="L364" s="37"/>
      <c r="M364" s="37"/>
      <c r="N364" s="37"/>
      <c r="O364" s="37">
        <v>3</v>
      </c>
      <c r="P364" s="37">
        <v>109</v>
      </c>
      <c r="Q364" s="37">
        <v>110</v>
      </c>
      <c r="R364" s="37">
        <v>2</v>
      </c>
      <c r="S364" s="37">
        <v>0</v>
      </c>
      <c r="T364" s="37">
        <v>0</v>
      </c>
      <c r="U364" s="37"/>
      <c r="V364" s="37"/>
      <c r="W364" s="37"/>
      <c r="X364" s="37">
        <v>45</v>
      </c>
      <c r="Y364" s="37">
        <v>445</v>
      </c>
      <c r="Z364" s="37">
        <v>447</v>
      </c>
      <c r="AA364" s="37">
        <v>43</v>
      </c>
      <c r="AB364" s="37">
        <v>0</v>
      </c>
      <c r="AC364" s="37">
        <v>0</v>
      </c>
      <c r="AD364" s="37"/>
      <c r="AE364" s="37"/>
      <c r="AF364" s="37"/>
      <c r="AG364" s="37">
        <v>12</v>
      </c>
      <c r="AH364" s="37">
        <v>171</v>
      </c>
      <c r="AI364" s="37">
        <v>172</v>
      </c>
      <c r="AJ364" s="37">
        <v>11</v>
      </c>
      <c r="AK364" s="37">
        <v>0</v>
      </c>
      <c r="AL364" s="37">
        <v>0</v>
      </c>
    </row>
    <row r="365" spans="1:38" ht="20.100000000000001" customHeight="1" x14ac:dyDescent="0.2">
      <c r="D365" s="38" t="s">
        <v>101</v>
      </c>
      <c r="F365" s="39">
        <v>21</v>
      </c>
      <c r="G365" s="39">
        <v>170</v>
      </c>
      <c r="H365" s="39">
        <v>169</v>
      </c>
      <c r="I365" s="39">
        <v>22</v>
      </c>
      <c r="J365" s="39">
        <v>0</v>
      </c>
      <c r="K365" s="39">
        <v>0</v>
      </c>
      <c r="L365" s="40"/>
      <c r="M365" s="40"/>
      <c r="N365" s="40"/>
      <c r="O365" s="39">
        <v>5</v>
      </c>
      <c r="P365" s="39">
        <v>115</v>
      </c>
      <c r="Q365" s="39">
        <v>116</v>
      </c>
      <c r="R365" s="39">
        <v>4</v>
      </c>
      <c r="S365" s="39">
        <v>0</v>
      </c>
      <c r="T365" s="39">
        <v>0</v>
      </c>
      <c r="U365" s="40"/>
      <c r="V365" s="40"/>
      <c r="W365" s="40"/>
      <c r="X365" s="39">
        <v>163</v>
      </c>
      <c r="Y365" s="39">
        <v>865</v>
      </c>
      <c r="Z365" s="39">
        <v>885</v>
      </c>
      <c r="AA365" s="39">
        <v>143</v>
      </c>
      <c r="AB365" s="39">
        <v>0</v>
      </c>
      <c r="AC365" s="39">
        <v>0</v>
      </c>
      <c r="AD365" s="40"/>
      <c r="AE365" s="40"/>
      <c r="AF365" s="40"/>
      <c r="AG365" s="39">
        <v>17</v>
      </c>
      <c r="AH365" s="39">
        <v>169</v>
      </c>
      <c r="AI365" s="39">
        <v>173</v>
      </c>
      <c r="AJ365" s="39">
        <v>13</v>
      </c>
      <c r="AK365" s="39">
        <v>0</v>
      </c>
      <c r="AL365" s="39">
        <v>0</v>
      </c>
    </row>
    <row r="366" spans="1:38" ht="20.100000000000001" customHeight="1" x14ac:dyDescent="0.2">
      <c r="D366" s="2" t="s">
        <v>115</v>
      </c>
      <c r="F366" s="37">
        <v>59</v>
      </c>
      <c r="G366" s="37">
        <v>200</v>
      </c>
      <c r="H366" s="37">
        <v>215</v>
      </c>
      <c r="I366" s="37">
        <v>44</v>
      </c>
      <c r="J366" s="37">
        <v>0</v>
      </c>
      <c r="K366" s="37">
        <v>0</v>
      </c>
      <c r="L366" s="37"/>
      <c r="M366" s="37"/>
      <c r="N366" s="37"/>
      <c r="O366" s="37">
        <v>17</v>
      </c>
      <c r="P366" s="37">
        <v>96</v>
      </c>
      <c r="Q366" s="37">
        <v>96</v>
      </c>
      <c r="R366" s="37">
        <v>17</v>
      </c>
      <c r="S366" s="37">
        <v>0</v>
      </c>
      <c r="T366" s="37">
        <v>0</v>
      </c>
      <c r="U366" s="37"/>
      <c r="V366" s="37"/>
      <c r="W366" s="37"/>
      <c r="X366" s="37">
        <v>237</v>
      </c>
      <c r="Y366" s="37">
        <v>728</v>
      </c>
      <c r="Z366" s="37">
        <v>723</v>
      </c>
      <c r="AA366" s="37">
        <v>242</v>
      </c>
      <c r="AB366" s="37">
        <v>0</v>
      </c>
      <c r="AC366" s="37">
        <v>0</v>
      </c>
      <c r="AD366" s="37"/>
      <c r="AE366" s="37"/>
      <c r="AF366" s="37"/>
      <c r="AG366" s="37">
        <v>30</v>
      </c>
      <c r="AH366" s="37">
        <v>192</v>
      </c>
      <c r="AI366" s="37">
        <v>189</v>
      </c>
      <c r="AJ366" s="37">
        <v>33</v>
      </c>
      <c r="AK366" s="37">
        <v>0</v>
      </c>
      <c r="AL366" s="37">
        <v>0</v>
      </c>
    </row>
    <row r="367" spans="1:38" ht="20.100000000000001" customHeight="1" x14ac:dyDescent="0.2">
      <c r="D367" s="38" t="s">
        <v>116</v>
      </c>
      <c r="F367" s="39">
        <v>15</v>
      </c>
      <c r="G367" s="39">
        <v>213</v>
      </c>
      <c r="H367" s="39">
        <v>208</v>
      </c>
      <c r="I367" s="39">
        <v>20</v>
      </c>
      <c r="J367" s="39">
        <v>0</v>
      </c>
      <c r="K367" s="39">
        <v>0</v>
      </c>
      <c r="L367" s="40"/>
      <c r="M367" s="40"/>
      <c r="N367" s="40"/>
      <c r="O367" s="39">
        <v>1</v>
      </c>
      <c r="P367" s="39">
        <v>104</v>
      </c>
      <c r="Q367" s="39">
        <v>103</v>
      </c>
      <c r="R367" s="39">
        <v>2</v>
      </c>
      <c r="S367" s="39">
        <v>0</v>
      </c>
      <c r="T367" s="39">
        <v>0</v>
      </c>
      <c r="U367" s="40"/>
      <c r="V367" s="40"/>
      <c r="W367" s="40"/>
      <c r="X367" s="39">
        <v>95</v>
      </c>
      <c r="Y367" s="39">
        <v>774</v>
      </c>
      <c r="Z367" s="39">
        <v>793</v>
      </c>
      <c r="AA367" s="39">
        <v>76</v>
      </c>
      <c r="AB367" s="39">
        <v>0</v>
      </c>
      <c r="AC367" s="39">
        <v>0</v>
      </c>
      <c r="AD367" s="40"/>
      <c r="AE367" s="40"/>
      <c r="AF367" s="40"/>
      <c r="AG367" s="39">
        <v>13</v>
      </c>
      <c r="AH367" s="39">
        <v>175</v>
      </c>
      <c r="AI367" s="39">
        <v>174</v>
      </c>
      <c r="AJ367" s="39">
        <v>14</v>
      </c>
      <c r="AK367" s="39">
        <v>0</v>
      </c>
      <c r="AL367" s="39">
        <v>0</v>
      </c>
    </row>
    <row r="368" spans="1:38" ht="20.100000000000001" customHeight="1" x14ac:dyDescent="0.2">
      <c r="D368" s="41" t="s">
        <v>104</v>
      </c>
      <c r="F368" s="40">
        <v>18</v>
      </c>
      <c r="G368" s="40">
        <v>268</v>
      </c>
      <c r="H368" s="40">
        <v>261</v>
      </c>
      <c r="I368" s="40">
        <v>25</v>
      </c>
      <c r="J368" s="40">
        <v>0</v>
      </c>
      <c r="K368" s="40">
        <v>0</v>
      </c>
      <c r="L368" s="40"/>
      <c r="M368" s="40"/>
      <c r="N368" s="40"/>
      <c r="O368" s="40">
        <v>5</v>
      </c>
      <c r="P368" s="40">
        <v>131</v>
      </c>
      <c r="Q368" s="40">
        <v>134</v>
      </c>
      <c r="R368" s="40">
        <v>2</v>
      </c>
      <c r="S368" s="40">
        <v>0</v>
      </c>
      <c r="T368" s="40">
        <v>0</v>
      </c>
      <c r="U368" s="40"/>
      <c r="V368" s="40"/>
      <c r="W368" s="40"/>
      <c r="X368" s="40">
        <v>42</v>
      </c>
      <c r="Y368" s="40">
        <v>376</v>
      </c>
      <c r="Z368" s="40">
        <v>378</v>
      </c>
      <c r="AA368" s="40">
        <v>40</v>
      </c>
      <c r="AB368" s="40">
        <v>0</v>
      </c>
      <c r="AC368" s="40">
        <v>0</v>
      </c>
      <c r="AD368" s="40"/>
      <c r="AE368" s="40"/>
      <c r="AF368" s="40"/>
      <c r="AG368" s="40">
        <v>12</v>
      </c>
      <c r="AH368" s="40">
        <v>165</v>
      </c>
      <c r="AI368" s="40">
        <v>167</v>
      </c>
      <c r="AJ368" s="40">
        <v>10</v>
      </c>
      <c r="AK368" s="40">
        <v>0</v>
      </c>
      <c r="AL368" s="40">
        <v>0</v>
      </c>
    </row>
    <row r="369" spans="1:38"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row>
    <row r="370" spans="1:38" s="1" customFormat="1" ht="20.100000000000001" customHeight="1" x14ac:dyDescent="0.2">
      <c r="A370" s="3"/>
      <c r="B370" s="6"/>
      <c r="C370" s="42" t="s">
        <v>180</v>
      </c>
      <c r="D370" s="42"/>
      <c r="E370" s="5"/>
      <c r="F370" s="44">
        <v>158</v>
      </c>
      <c r="G370" s="44">
        <v>1246</v>
      </c>
      <c r="H370" s="44">
        <v>1252</v>
      </c>
      <c r="I370" s="44">
        <v>152</v>
      </c>
      <c r="J370" s="44">
        <v>0</v>
      </c>
      <c r="K370" s="44">
        <v>0</v>
      </c>
      <c r="L370" s="45"/>
      <c r="M370" s="45"/>
      <c r="N370" s="45"/>
      <c r="O370" s="44">
        <v>38</v>
      </c>
      <c r="P370" s="44">
        <v>755</v>
      </c>
      <c r="Q370" s="44">
        <v>758</v>
      </c>
      <c r="R370" s="44">
        <v>35</v>
      </c>
      <c r="S370" s="44">
        <v>0</v>
      </c>
      <c r="T370" s="44">
        <v>0</v>
      </c>
      <c r="U370" s="45"/>
      <c r="V370" s="45"/>
      <c r="W370" s="45"/>
      <c r="X370" s="44">
        <v>711</v>
      </c>
      <c r="Y370" s="44">
        <v>4228</v>
      </c>
      <c r="Z370" s="44">
        <v>4275</v>
      </c>
      <c r="AA370" s="44">
        <v>664</v>
      </c>
      <c r="AB370" s="44">
        <v>0</v>
      </c>
      <c r="AC370" s="44">
        <v>0</v>
      </c>
      <c r="AD370" s="45"/>
      <c r="AE370" s="45"/>
      <c r="AF370" s="45"/>
      <c r="AG370" s="44">
        <v>120</v>
      </c>
      <c r="AH370" s="44">
        <v>1209</v>
      </c>
      <c r="AI370" s="44">
        <v>1220</v>
      </c>
      <c r="AJ370" s="44">
        <v>109</v>
      </c>
      <c r="AK370" s="44">
        <v>0</v>
      </c>
      <c r="AL370" s="44">
        <v>0</v>
      </c>
    </row>
    <row r="371" spans="1:38"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row>
    <row r="372" spans="1:38" s="1" customFormat="1" ht="20.100000000000001" customHeight="1" x14ac:dyDescent="0.25">
      <c r="A372" s="3"/>
      <c r="B372" s="49" t="s">
        <v>262</v>
      </c>
      <c r="C372" s="50"/>
      <c r="D372" s="50"/>
      <c r="E372" s="5"/>
      <c r="F372" s="51">
        <v>158</v>
      </c>
      <c r="G372" s="51">
        <v>1246</v>
      </c>
      <c r="H372" s="51">
        <v>1252</v>
      </c>
      <c r="I372" s="51">
        <v>152</v>
      </c>
      <c r="J372" s="51">
        <v>0</v>
      </c>
      <c r="K372" s="51">
        <v>0</v>
      </c>
      <c r="L372" s="52"/>
      <c r="M372" s="52"/>
      <c r="N372" s="52"/>
      <c r="O372" s="51">
        <v>38</v>
      </c>
      <c r="P372" s="51">
        <v>755</v>
      </c>
      <c r="Q372" s="51">
        <v>758</v>
      </c>
      <c r="R372" s="51">
        <v>35</v>
      </c>
      <c r="S372" s="51">
        <v>0</v>
      </c>
      <c r="T372" s="51">
        <v>0</v>
      </c>
      <c r="U372" s="52"/>
      <c r="V372" s="52"/>
      <c r="W372" s="52"/>
      <c r="X372" s="51">
        <v>711</v>
      </c>
      <c r="Y372" s="51">
        <v>4228</v>
      </c>
      <c r="Z372" s="51">
        <v>4275</v>
      </c>
      <c r="AA372" s="51">
        <v>664</v>
      </c>
      <c r="AB372" s="51">
        <v>0</v>
      </c>
      <c r="AC372" s="51">
        <v>0</v>
      </c>
      <c r="AD372" s="52"/>
      <c r="AE372" s="52"/>
      <c r="AF372" s="52"/>
      <c r="AG372" s="51">
        <v>120</v>
      </c>
      <c r="AH372" s="51">
        <v>1209</v>
      </c>
      <c r="AI372" s="51">
        <v>1220</v>
      </c>
      <c r="AJ372" s="51">
        <v>109</v>
      </c>
      <c r="AK372" s="51">
        <v>0</v>
      </c>
      <c r="AL372" s="51">
        <v>0</v>
      </c>
    </row>
    <row r="373" spans="1:38"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row>
    <row r="374" spans="1:38"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row>
    <row r="375" spans="1:38"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row>
    <row r="376" spans="1:38" ht="20.100000000000001" customHeight="1" x14ac:dyDescent="0.2">
      <c r="D376" s="2" t="s">
        <v>264</v>
      </c>
      <c r="F376" s="37">
        <v>230</v>
      </c>
      <c r="G376" s="37">
        <v>694</v>
      </c>
      <c r="H376" s="37">
        <v>701</v>
      </c>
      <c r="I376" s="37">
        <v>223</v>
      </c>
      <c r="J376" s="37">
        <v>0</v>
      </c>
      <c r="K376" s="37">
        <v>0</v>
      </c>
      <c r="L376" s="37"/>
      <c r="M376" s="37"/>
      <c r="N376" s="37"/>
      <c r="O376" s="37">
        <v>35</v>
      </c>
      <c r="P376" s="37">
        <v>135</v>
      </c>
      <c r="Q376" s="37">
        <v>163</v>
      </c>
      <c r="R376" s="37">
        <v>7</v>
      </c>
      <c r="S376" s="37">
        <v>0</v>
      </c>
      <c r="T376" s="37">
        <v>0</v>
      </c>
      <c r="U376" s="37"/>
      <c r="V376" s="37"/>
      <c r="W376" s="37"/>
      <c r="X376" s="37">
        <v>368</v>
      </c>
      <c r="Y376" s="37">
        <v>664</v>
      </c>
      <c r="Z376" s="37">
        <v>752</v>
      </c>
      <c r="AA376" s="37">
        <v>280</v>
      </c>
      <c r="AB376" s="37">
        <v>0</v>
      </c>
      <c r="AC376" s="37">
        <v>0</v>
      </c>
      <c r="AD376" s="37"/>
      <c r="AE376" s="37"/>
      <c r="AF376" s="37"/>
      <c r="AG376" s="37">
        <v>89</v>
      </c>
      <c r="AH376" s="37">
        <v>371</v>
      </c>
      <c r="AI376" s="37">
        <v>435</v>
      </c>
      <c r="AJ376" s="37">
        <v>25</v>
      </c>
      <c r="AK376" s="37">
        <v>0</v>
      </c>
      <c r="AL376" s="37">
        <v>0</v>
      </c>
    </row>
    <row r="377" spans="1:38" ht="20.100000000000001" customHeight="1" x14ac:dyDescent="0.2">
      <c r="D377" s="38" t="s">
        <v>265</v>
      </c>
      <c r="F377" s="39">
        <v>214</v>
      </c>
      <c r="G377" s="39">
        <v>861</v>
      </c>
      <c r="H377" s="39">
        <v>802</v>
      </c>
      <c r="I377" s="39">
        <v>273</v>
      </c>
      <c r="J377" s="39">
        <v>0</v>
      </c>
      <c r="K377" s="39">
        <v>0</v>
      </c>
      <c r="L377" s="40"/>
      <c r="M377" s="40"/>
      <c r="N377" s="40"/>
      <c r="O377" s="39">
        <v>24</v>
      </c>
      <c r="P377" s="39">
        <v>163</v>
      </c>
      <c r="Q377" s="39">
        <v>178</v>
      </c>
      <c r="R377" s="39">
        <v>9</v>
      </c>
      <c r="S377" s="39">
        <v>0</v>
      </c>
      <c r="T377" s="39">
        <v>0</v>
      </c>
      <c r="U377" s="40"/>
      <c r="V377" s="40"/>
      <c r="W377" s="40"/>
      <c r="X377" s="39">
        <v>185</v>
      </c>
      <c r="Y377" s="39">
        <v>589</v>
      </c>
      <c r="Z377" s="39">
        <v>598</v>
      </c>
      <c r="AA377" s="39">
        <v>176</v>
      </c>
      <c r="AB377" s="39">
        <v>0</v>
      </c>
      <c r="AC377" s="39">
        <v>0</v>
      </c>
      <c r="AD377" s="40"/>
      <c r="AE377" s="40"/>
      <c r="AF377" s="40"/>
      <c r="AG377" s="39">
        <v>26</v>
      </c>
      <c r="AH377" s="39">
        <v>334</v>
      </c>
      <c r="AI377" s="39">
        <v>323</v>
      </c>
      <c r="AJ377" s="39">
        <v>37</v>
      </c>
      <c r="AK377" s="39">
        <v>0</v>
      </c>
      <c r="AL377" s="39">
        <v>0</v>
      </c>
    </row>
    <row r="378" spans="1:38" ht="20.100000000000001" customHeight="1" x14ac:dyDescent="0.2">
      <c r="D378" s="2" t="s">
        <v>266</v>
      </c>
      <c r="F378" s="37">
        <v>53</v>
      </c>
      <c r="G378" s="37">
        <v>463</v>
      </c>
      <c r="H378" s="37">
        <v>445</v>
      </c>
      <c r="I378" s="37">
        <v>71</v>
      </c>
      <c r="J378" s="37">
        <v>0</v>
      </c>
      <c r="K378" s="37">
        <v>0</v>
      </c>
      <c r="L378" s="37"/>
      <c r="M378" s="37"/>
      <c r="N378" s="37"/>
      <c r="O378" s="37">
        <v>12</v>
      </c>
      <c r="P378" s="37">
        <v>142</v>
      </c>
      <c r="Q378" s="37">
        <v>144</v>
      </c>
      <c r="R378" s="37">
        <v>10</v>
      </c>
      <c r="S378" s="37">
        <v>0</v>
      </c>
      <c r="T378" s="37">
        <v>0</v>
      </c>
      <c r="U378" s="37"/>
      <c r="V378" s="37"/>
      <c r="W378" s="37"/>
      <c r="X378" s="37">
        <v>120</v>
      </c>
      <c r="Y378" s="37">
        <v>672</v>
      </c>
      <c r="Z378" s="37">
        <v>714</v>
      </c>
      <c r="AA378" s="37">
        <v>78</v>
      </c>
      <c r="AB378" s="37">
        <v>0</v>
      </c>
      <c r="AC378" s="37">
        <v>0</v>
      </c>
      <c r="AD378" s="37"/>
      <c r="AE378" s="37"/>
      <c r="AF378" s="37"/>
      <c r="AG378" s="37">
        <v>68</v>
      </c>
      <c r="AH378" s="37">
        <v>364</v>
      </c>
      <c r="AI378" s="37">
        <v>401</v>
      </c>
      <c r="AJ378" s="37">
        <v>31</v>
      </c>
      <c r="AK378" s="37">
        <v>0</v>
      </c>
      <c r="AL378" s="37">
        <v>0</v>
      </c>
    </row>
    <row r="379" spans="1:38" ht="20.100000000000001" customHeight="1" x14ac:dyDescent="0.2">
      <c r="D379" s="38" t="s">
        <v>267</v>
      </c>
      <c r="F379" s="39">
        <v>160</v>
      </c>
      <c r="G379" s="39">
        <v>834</v>
      </c>
      <c r="H379" s="39">
        <v>933</v>
      </c>
      <c r="I379" s="39">
        <v>61</v>
      </c>
      <c r="J379" s="39">
        <v>0</v>
      </c>
      <c r="K379" s="39">
        <v>0</v>
      </c>
      <c r="L379" s="40"/>
      <c r="M379" s="40"/>
      <c r="N379" s="40"/>
      <c r="O379" s="39">
        <v>33</v>
      </c>
      <c r="P379" s="39">
        <v>162</v>
      </c>
      <c r="Q379" s="39">
        <v>185</v>
      </c>
      <c r="R379" s="39">
        <v>10</v>
      </c>
      <c r="S379" s="39">
        <v>0</v>
      </c>
      <c r="T379" s="39">
        <v>0</v>
      </c>
      <c r="U379" s="40"/>
      <c r="V379" s="40"/>
      <c r="W379" s="40"/>
      <c r="X379" s="39">
        <v>212</v>
      </c>
      <c r="Y379" s="39">
        <v>581</v>
      </c>
      <c r="Z379" s="39">
        <v>696</v>
      </c>
      <c r="AA379" s="39">
        <v>97</v>
      </c>
      <c r="AB379" s="39">
        <v>0</v>
      </c>
      <c r="AC379" s="39">
        <v>0</v>
      </c>
      <c r="AD379" s="40"/>
      <c r="AE379" s="40"/>
      <c r="AF379" s="40"/>
      <c r="AG379" s="39">
        <v>97</v>
      </c>
      <c r="AH379" s="39">
        <v>345</v>
      </c>
      <c r="AI379" s="39">
        <v>402</v>
      </c>
      <c r="AJ379" s="39">
        <v>40</v>
      </c>
      <c r="AK379" s="39">
        <v>0</v>
      </c>
      <c r="AL379" s="39">
        <v>0</v>
      </c>
    </row>
    <row r="380" spans="1:38" ht="20.100000000000001" customHeight="1" x14ac:dyDescent="0.2">
      <c r="D380" s="41" t="s">
        <v>268</v>
      </c>
      <c r="F380" s="40">
        <v>0</v>
      </c>
      <c r="G380" s="40">
        <v>355</v>
      </c>
      <c r="H380" s="40">
        <v>328</v>
      </c>
      <c r="I380" s="40">
        <v>27</v>
      </c>
      <c r="J380" s="40">
        <v>0</v>
      </c>
      <c r="K380" s="40">
        <v>0</v>
      </c>
      <c r="L380" s="40"/>
      <c r="M380" s="40"/>
      <c r="N380" s="40"/>
      <c r="O380" s="40">
        <v>0</v>
      </c>
      <c r="P380" s="40">
        <v>130</v>
      </c>
      <c r="Q380" s="40">
        <v>121</v>
      </c>
      <c r="R380" s="40">
        <v>9</v>
      </c>
      <c r="S380" s="40">
        <v>0</v>
      </c>
      <c r="T380" s="40">
        <v>0</v>
      </c>
      <c r="U380" s="40"/>
      <c r="V380" s="40"/>
      <c r="W380" s="40"/>
      <c r="X380" s="40">
        <v>0</v>
      </c>
      <c r="Y380" s="40">
        <v>128</v>
      </c>
      <c r="Z380" s="40">
        <v>107</v>
      </c>
      <c r="AA380" s="40">
        <v>21</v>
      </c>
      <c r="AB380" s="40">
        <v>0</v>
      </c>
      <c r="AC380" s="40">
        <v>0</v>
      </c>
      <c r="AD380" s="40"/>
      <c r="AE380" s="40"/>
      <c r="AF380" s="40"/>
      <c r="AG380" s="40">
        <v>0</v>
      </c>
      <c r="AH380" s="40">
        <v>322</v>
      </c>
      <c r="AI380" s="40">
        <v>305</v>
      </c>
      <c r="AJ380" s="40">
        <v>17</v>
      </c>
      <c r="AK380" s="40">
        <v>0</v>
      </c>
      <c r="AL380" s="40">
        <v>0</v>
      </c>
    </row>
    <row r="381" spans="1:38" ht="20.100000000000001" customHeight="1" x14ac:dyDescent="0.2">
      <c r="D381" s="38" t="s">
        <v>269</v>
      </c>
      <c r="F381" s="39">
        <v>0</v>
      </c>
      <c r="G381" s="39">
        <v>588</v>
      </c>
      <c r="H381" s="39">
        <v>549</v>
      </c>
      <c r="I381" s="39">
        <v>39</v>
      </c>
      <c r="J381" s="39">
        <v>0</v>
      </c>
      <c r="K381" s="39">
        <v>0</v>
      </c>
      <c r="L381" s="40"/>
      <c r="M381" s="40"/>
      <c r="N381" s="40"/>
      <c r="O381" s="39">
        <v>0</v>
      </c>
      <c r="P381" s="39">
        <v>161</v>
      </c>
      <c r="Q381" s="39">
        <v>153</v>
      </c>
      <c r="R381" s="39">
        <v>8</v>
      </c>
      <c r="S381" s="39">
        <v>0</v>
      </c>
      <c r="T381" s="39">
        <v>0</v>
      </c>
      <c r="U381" s="40"/>
      <c r="V381" s="40"/>
      <c r="W381" s="40"/>
      <c r="X381" s="39">
        <v>0</v>
      </c>
      <c r="Y381" s="39">
        <v>273</v>
      </c>
      <c r="Z381" s="39">
        <v>238</v>
      </c>
      <c r="AA381" s="39">
        <v>35</v>
      </c>
      <c r="AB381" s="39">
        <v>0</v>
      </c>
      <c r="AC381" s="39">
        <v>0</v>
      </c>
      <c r="AD381" s="40"/>
      <c r="AE381" s="40"/>
      <c r="AF381" s="40"/>
      <c r="AG381" s="39">
        <v>0</v>
      </c>
      <c r="AH381" s="39">
        <v>292</v>
      </c>
      <c r="AI381" s="39">
        <v>261</v>
      </c>
      <c r="AJ381" s="39">
        <v>31</v>
      </c>
      <c r="AK381" s="39">
        <v>0</v>
      </c>
      <c r="AL381" s="39">
        <v>0</v>
      </c>
    </row>
    <row r="382" spans="1:38" ht="20.100000000000001" customHeight="1" x14ac:dyDescent="0.2">
      <c r="D382" s="2" t="s">
        <v>270</v>
      </c>
      <c r="F382" s="37">
        <v>165</v>
      </c>
      <c r="G382" s="37">
        <v>784</v>
      </c>
      <c r="H382" s="37">
        <v>779</v>
      </c>
      <c r="I382" s="37">
        <v>170</v>
      </c>
      <c r="J382" s="37">
        <v>0</v>
      </c>
      <c r="K382" s="37">
        <v>0</v>
      </c>
      <c r="L382" s="37"/>
      <c r="M382" s="37"/>
      <c r="N382" s="37"/>
      <c r="O382" s="37">
        <v>8</v>
      </c>
      <c r="P382" s="37">
        <v>169</v>
      </c>
      <c r="Q382" s="37">
        <v>170</v>
      </c>
      <c r="R382" s="37">
        <v>7</v>
      </c>
      <c r="S382" s="37">
        <v>0</v>
      </c>
      <c r="T382" s="37">
        <v>0</v>
      </c>
      <c r="U382" s="37"/>
      <c r="V382" s="37"/>
      <c r="W382" s="37"/>
      <c r="X382" s="37">
        <v>164</v>
      </c>
      <c r="Y382" s="37">
        <v>486</v>
      </c>
      <c r="Z382" s="37">
        <v>472</v>
      </c>
      <c r="AA382" s="37">
        <v>178</v>
      </c>
      <c r="AB382" s="37">
        <v>0</v>
      </c>
      <c r="AC382" s="37">
        <v>0</v>
      </c>
      <c r="AD382" s="37"/>
      <c r="AE382" s="37"/>
      <c r="AF382" s="37"/>
      <c r="AG382" s="37">
        <v>21</v>
      </c>
      <c r="AH382" s="37">
        <v>194</v>
      </c>
      <c r="AI382" s="37">
        <v>200</v>
      </c>
      <c r="AJ382" s="37">
        <v>15</v>
      </c>
      <c r="AK382" s="37">
        <v>0</v>
      </c>
      <c r="AL382" s="37">
        <v>0</v>
      </c>
    </row>
    <row r="383" spans="1:38" ht="20.100000000000001" customHeight="1" x14ac:dyDescent="0.2">
      <c r="D383" s="38" t="s">
        <v>271</v>
      </c>
      <c r="F383" s="39">
        <v>403</v>
      </c>
      <c r="G383" s="39">
        <v>651</v>
      </c>
      <c r="H383" s="39">
        <v>462</v>
      </c>
      <c r="I383" s="39">
        <v>592</v>
      </c>
      <c r="J383" s="39">
        <v>0</v>
      </c>
      <c r="K383" s="39">
        <v>0</v>
      </c>
      <c r="L383" s="40"/>
      <c r="M383" s="40"/>
      <c r="N383" s="40"/>
      <c r="O383" s="39">
        <v>93</v>
      </c>
      <c r="P383" s="39">
        <v>193</v>
      </c>
      <c r="Q383" s="39">
        <v>155</v>
      </c>
      <c r="R383" s="39">
        <v>131</v>
      </c>
      <c r="S383" s="39">
        <v>0</v>
      </c>
      <c r="T383" s="39">
        <v>0</v>
      </c>
      <c r="U383" s="40"/>
      <c r="V383" s="40"/>
      <c r="W383" s="40"/>
      <c r="X383" s="39">
        <v>420</v>
      </c>
      <c r="Y383" s="39">
        <v>460</v>
      </c>
      <c r="Z383" s="39">
        <v>362</v>
      </c>
      <c r="AA383" s="39">
        <v>518</v>
      </c>
      <c r="AB383" s="39">
        <v>0</v>
      </c>
      <c r="AC383" s="39">
        <v>0</v>
      </c>
      <c r="AD383" s="40"/>
      <c r="AE383" s="40"/>
      <c r="AF383" s="40"/>
      <c r="AG383" s="39">
        <v>99</v>
      </c>
      <c r="AH383" s="39">
        <v>181</v>
      </c>
      <c r="AI383" s="39">
        <v>154</v>
      </c>
      <c r="AJ383" s="39">
        <v>126</v>
      </c>
      <c r="AK383" s="39">
        <v>0</v>
      </c>
      <c r="AL383" s="39">
        <v>0</v>
      </c>
    </row>
    <row r="384" spans="1:38" ht="20.100000000000001" customHeight="1" x14ac:dyDescent="0.2">
      <c r="D384" s="2" t="s">
        <v>272</v>
      </c>
      <c r="F384" s="37">
        <v>215</v>
      </c>
      <c r="G384" s="37">
        <v>703</v>
      </c>
      <c r="H384" s="37">
        <v>575</v>
      </c>
      <c r="I384" s="37">
        <v>343</v>
      </c>
      <c r="J384" s="37">
        <v>0</v>
      </c>
      <c r="K384" s="37">
        <v>0</v>
      </c>
      <c r="L384" s="37"/>
      <c r="M384" s="37"/>
      <c r="N384" s="37"/>
      <c r="O384" s="37">
        <v>11</v>
      </c>
      <c r="P384" s="37">
        <v>187</v>
      </c>
      <c r="Q384" s="37">
        <v>181</v>
      </c>
      <c r="R384" s="37">
        <v>17</v>
      </c>
      <c r="S384" s="37">
        <v>0</v>
      </c>
      <c r="T384" s="37">
        <v>0</v>
      </c>
      <c r="U384" s="37"/>
      <c r="V384" s="37"/>
      <c r="W384" s="37"/>
      <c r="X384" s="37">
        <v>234</v>
      </c>
      <c r="Y384" s="37">
        <v>430</v>
      </c>
      <c r="Z384" s="37">
        <v>385</v>
      </c>
      <c r="AA384" s="37">
        <v>279</v>
      </c>
      <c r="AB384" s="37">
        <v>0</v>
      </c>
      <c r="AC384" s="37">
        <v>0</v>
      </c>
      <c r="AD384" s="37"/>
      <c r="AE384" s="37"/>
      <c r="AF384" s="37"/>
      <c r="AG384" s="37">
        <v>25</v>
      </c>
      <c r="AH384" s="37">
        <v>169</v>
      </c>
      <c r="AI384" s="37">
        <v>167</v>
      </c>
      <c r="AJ384" s="37">
        <v>27</v>
      </c>
      <c r="AK384" s="37">
        <v>0</v>
      </c>
      <c r="AL384" s="37">
        <v>0</v>
      </c>
    </row>
    <row r="385" spans="1:38"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row>
    <row r="386" spans="1:38" s="1" customFormat="1" ht="20.100000000000001" customHeight="1" x14ac:dyDescent="0.2">
      <c r="A386" s="3"/>
      <c r="B386" s="6"/>
      <c r="C386" s="42" t="s">
        <v>180</v>
      </c>
      <c r="D386" s="42"/>
      <c r="E386" s="5"/>
      <c r="F386" s="44">
        <v>1440</v>
      </c>
      <c r="G386" s="44">
        <v>5933</v>
      </c>
      <c r="H386" s="44">
        <v>5574</v>
      </c>
      <c r="I386" s="44">
        <v>1799</v>
      </c>
      <c r="J386" s="44">
        <v>0</v>
      </c>
      <c r="K386" s="44">
        <v>0</v>
      </c>
      <c r="L386" s="45"/>
      <c r="M386" s="45"/>
      <c r="N386" s="45"/>
      <c r="O386" s="44">
        <v>216</v>
      </c>
      <c r="P386" s="44">
        <v>1442</v>
      </c>
      <c r="Q386" s="44">
        <v>1450</v>
      </c>
      <c r="R386" s="44">
        <v>208</v>
      </c>
      <c r="S386" s="44">
        <v>0</v>
      </c>
      <c r="T386" s="44">
        <v>0</v>
      </c>
      <c r="U386" s="45"/>
      <c r="V386" s="45"/>
      <c r="W386" s="45"/>
      <c r="X386" s="44">
        <v>1703</v>
      </c>
      <c r="Y386" s="44">
        <v>4283</v>
      </c>
      <c r="Z386" s="44">
        <v>4324</v>
      </c>
      <c r="AA386" s="44">
        <v>1662</v>
      </c>
      <c r="AB386" s="44">
        <v>0</v>
      </c>
      <c r="AC386" s="44">
        <v>0</v>
      </c>
      <c r="AD386" s="45"/>
      <c r="AE386" s="45"/>
      <c r="AF386" s="45"/>
      <c r="AG386" s="44">
        <v>425</v>
      </c>
      <c r="AH386" s="44">
        <v>2572</v>
      </c>
      <c r="AI386" s="44">
        <v>2648</v>
      </c>
      <c r="AJ386" s="44">
        <v>349</v>
      </c>
      <c r="AK386" s="44">
        <v>0</v>
      </c>
      <c r="AL386" s="44">
        <v>0</v>
      </c>
    </row>
    <row r="387" spans="1:38"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row>
    <row r="388" spans="1:38" s="1" customFormat="1" ht="20.100000000000001" customHeight="1" x14ac:dyDescent="0.25">
      <c r="A388" s="3"/>
      <c r="B388" s="49" t="s">
        <v>273</v>
      </c>
      <c r="C388" s="50"/>
      <c r="D388" s="50"/>
      <c r="E388" s="5"/>
      <c r="F388" s="51">
        <v>1440</v>
      </c>
      <c r="G388" s="51">
        <v>5933</v>
      </c>
      <c r="H388" s="51">
        <v>5574</v>
      </c>
      <c r="I388" s="51">
        <v>1799</v>
      </c>
      <c r="J388" s="51">
        <v>0</v>
      </c>
      <c r="K388" s="51">
        <v>0</v>
      </c>
      <c r="L388" s="52"/>
      <c r="M388" s="52"/>
      <c r="N388" s="52"/>
      <c r="O388" s="51">
        <v>216</v>
      </c>
      <c r="P388" s="51">
        <v>1442</v>
      </c>
      <c r="Q388" s="51">
        <v>1450</v>
      </c>
      <c r="R388" s="51">
        <v>208</v>
      </c>
      <c r="S388" s="51">
        <v>0</v>
      </c>
      <c r="T388" s="51">
        <v>0</v>
      </c>
      <c r="U388" s="52"/>
      <c r="V388" s="52"/>
      <c r="W388" s="52"/>
      <c r="X388" s="51">
        <v>1703</v>
      </c>
      <c r="Y388" s="51">
        <v>4283</v>
      </c>
      <c r="Z388" s="51">
        <v>4324</v>
      </c>
      <c r="AA388" s="51">
        <v>1662</v>
      </c>
      <c r="AB388" s="51">
        <v>0</v>
      </c>
      <c r="AC388" s="51">
        <v>0</v>
      </c>
      <c r="AD388" s="52"/>
      <c r="AE388" s="52"/>
      <c r="AF388" s="52"/>
      <c r="AG388" s="51">
        <v>425</v>
      </c>
      <c r="AH388" s="51">
        <v>2572</v>
      </c>
      <c r="AI388" s="51">
        <v>2648</v>
      </c>
      <c r="AJ388" s="51">
        <v>349</v>
      </c>
      <c r="AK388" s="51">
        <v>0</v>
      </c>
      <c r="AL388" s="51">
        <v>0</v>
      </c>
    </row>
    <row r="389" spans="1:38"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row>
    <row r="390" spans="1:38"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row>
    <row r="391" spans="1:38"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row>
    <row r="392" spans="1:38" ht="20.100000000000001" customHeight="1" x14ac:dyDescent="0.2">
      <c r="D392" s="2" t="s">
        <v>98</v>
      </c>
      <c r="F392" s="37">
        <v>37</v>
      </c>
      <c r="G392" s="37">
        <v>476</v>
      </c>
      <c r="H392" s="37">
        <v>425</v>
      </c>
      <c r="I392" s="37">
        <v>88</v>
      </c>
      <c r="J392" s="37">
        <v>0</v>
      </c>
      <c r="K392" s="37">
        <v>0</v>
      </c>
      <c r="L392" s="37"/>
      <c r="M392" s="37"/>
      <c r="N392" s="37"/>
      <c r="O392" s="37">
        <v>5</v>
      </c>
      <c r="P392" s="37">
        <v>123</v>
      </c>
      <c r="Q392" s="37">
        <v>124</v>
      </c>
      <c r="R392" s="37">
        <v>4</v>
      </c>
      <c r="S392" s="37">
        <v>0</v>
      </c>
      <c r="T392" s="37">
        <v>0</v>
      </c>
      <c r="U392" s="37"/>
      <c r="V392" s="37"/>
      <c r="W392" s="37"/>
      <c r="X392" s="37">
        <v>125</v>
      </c>
      <c r="Y392" s="37">
        <v>1153</v>
      </c>
      <c r="Z392" s="37">
        <v>972</v>
      </c>
      <c r="AA392" s="37">
        <v>306</v>
      </c>
      <c r="AB392" s="37">
        <v>0</v>
      </c>
      <c r="AC392" s="37">
        <v>0</v>
      </c>
      <c r="AD392" s="37"/>
      <c r="AE392" s="37"/>
      <c r="AF392" s="37"/>
      <c r="AG392" s="37">
        <v>24</v>
      </c>
      <c r="AH392" s="37">
        <v>338</v>
      </c>
      <c r="AI392" s="37">
        <v>335</v>
      </c>
      <c r="AJ392" s="37">
        <v>27</v>
      </c>
      <c r="AK392" s="37">
        <v>0</v>
      </c>
      <c r="AL392" s="37">
        <v>0</v>
      </c>
    </row>
    <row r="393" spans="1:38" ht="20.100000000000001" customHeight="1" x14ac:dyDescent="0.2">
      <c r="D393" s="38" t="s">
        <v>99</v>
      </c>
      <c r="F393" s="39">
        <v>134</v>
      </c>
      <c r="G393" s="39">
        <v>334</v>
      </c>
      <c r="H393" s="39">
        <v>314</v>
      </c>
      <c r="I393" s="39">
        <v>154</v>
      </c>
      <c r="J393" s="39">
        <v>0</v>
      </c>
      <c r="K393" s="39">
        <v>0</v>
      </c>
      <c r="L393" s="40"/>
      <c r="M393" s="40"/>
      <c r="N393" s="40"/>
      <c r="O393" s="39">
        <v>5</v>
      </c>
      <c r="P393" s="39">
        <v>124</v>
      </c>
      <c r="Q393" s="39">
        <v>122</v>
      </c>
      <c r="R393" s="39">
        <v>7</v>
      </c>
      <c r="S393" s="39">
        <v>0</v>
      </c>
      <c r="T393" s="39">
        <v>0</v>
      </c>
      <c r="U393" s="40"/>
      <c r="V393" s="40"/>
      <c r="W393" s="40"/>
      <c r="X393" s="39">
        <v>346</v>
      </c>
      <c r="Y393" s="39">
        <v>1417</v>
      </c>
      <c r="Z393" s="39">
        <v>1297</v>
      </c>
      <c r="AA393" s="39">
        <v>466</v>
      </c>
      <c r="AB393" s="39">
        <v>0</v>
      </c>
      <c r="AC393" s="39">
        <v>0</v>
      </c>
      <c r="AD393" s="40"/>
      <c r="AE393" s="40"/>
      <c r="AF393" s="40"/>
      <c r="AG393" s="39">
        <v>17</v>
      </c>
      <c r="AH393" s="39">
        <v>341</v>
      </c>
      <c r="AI393" s="39">
        <v>327</v>
      </c>
      <c r="AJ393" s="39">
        <v>31</v>
      </c>
      <c r="AK393" s="39">
        <v>0</v>
      </c>
      <c r="AL393" s="39">
        <v>0</v>
      </c>
    </row>
    <row r="394" spans="1:38" ht="20.100000000000001" customHeight="1" x14ac:dyDescent="0.2">
      <c r="D394" s="2" t="s">
        <v>113</v>
      </c>
      <c r="F394" s="37">
        <v>32</v>
      </c>
      <c r="G394" s="37">
        <v>420</v>
      </c>
      <c r="H394" s="37">
        <v>411</v>
      </c>
      <c r="I394" s="37">
        <v>41</v>
      </c>
      <c r="J394" s="37">
        <v>0</v>
      </c>
      <c r="K394" s="37">
        <v>0</v>
      </c>
      <c r="L394" s="37"/>
      <c r="M394" s="37"/>
      <c r="N394" s="37"/>
      <c r="O394" s="37">
        <v>7</v>
      </c>
      <c r="P394" s="37">
        <v>148</v>
      </c>
      <c r="Q394" s="37">
        <v>141</v>
      </c>
      <c r="R394" s="37">
        <v>14</v>
      </c>
      <c r="S394" s="37">
        <v>0</v>
      </c>
      <c r="T394" s="37">
        <v>0</v>
      </c>
      <c r="U394" s="37"/>
      <c r="V394" s="37"/>
      <c r="W394" s="37"/>
      <c r="X394" s="37">
        <v>122</v>
      </c>
      <c r="Y394" s="37">
        <v>1359</v>
      </c>
      <c r="Z394" s="37">
        <v>1312</v>
      </c>
      <c r="AA394" s="37">
        <v>169</v>
      </c>
      <c r="AB394" s="37">
        <v>0</v>
      </c>
      <c r="AC394" s="37">
        <v>0</v>
      </c>
      <c r="AD394" s="37"/>
      <c r="AE394" s="37"/>
      <c r="AF394" s="37"/>
      <c r="AG394" s="37">
        <v>33</v>
      </c>
      <c r="AH394" s="37">
        <v>321</v>
      </c>
      <c r="AI394" s="37">
        <v>321</v>
      </c>
      <c r="AJ394" s="37">
        <v>33</v>
      </c>
      <c r="AK394" s="37">
        <v>0</v>
      </c>
      <c r="AL394" s="37">
        <v>0</v>
      </c>
    </row>
    <row r="395" spans="1:38" ht="20.100000000000001" customHeight="1" x14ac:dyDescent="0.2">
      <c r="B395" s="5"/>
      <c r="D395" s="38" t="s">
        <v>101</v>
      </c>
      <c r="F395" s="39">
        <v>49</v>
      </c>
      <c r="G395" s="39">
        <v>413</v>
      </c>
      <c r="H395" s="39">
        <v>430</v>
      </c>
      <c r="I395" s="39">
        <v>32</v>
      </c>
      <c r="J395" s="39">
        <v>0</v>
      </c>
      <c r="K395" s="39">
        <v>0</v>
      </c>
      <c r="L395" s="40"/>
      <c r="M395" s="40"/>
      <c r="N395" s="40"/>
      <c r="O395" s="39">
        <v>3</v>
      </c>
      <c r="P395" s="39">
        <v>140</v>
      </c>
      <c r="Q395" s="39">
        <v>137</v>
      </c>
      <c r="R395" s="39">
        <v>6</v>
      </c>
      <c r="S395" s="39">
        <v>0</v>
      </c>
      <c r="T395" s="39">
        <v>0</v>
      </c>
      <c r="U395" s="40"/>
      <c r="V395" s="40"/>
      <c r="W395" s="40"/>
      <c r="X395" s="39">
        <v>162</v>
      </c>
      <c r="Y395" s="39">
        <v>1290</v>
      </c>
      <c r="Z395" s="39">
        <v>1292</v>
      </c>
      <c r="AA395" s="39">
        <v>160</v>
      </c>
      <c r="AB395" s="39">
        <v>0</v>
      </c>
      <c r="AC395" s="39">
        <v>0</v>
      </c>
      <c r="AD395" s="40"/>
      <c r="AE395" s="40"/>
      <c r="AF395" s="40"/>
      <c r="AG395" s="39">
        <v>19</v>
      </c>
      <c r="AH395" s="39">
        <v>327</v>
      </c>
      <c r="AI395" s="39">
        <v>318</v>
      </c>
      <c r="AJ395" s="39">
        <v>28</v>
      </c>
      <c r="AK395" s="39">
        <v>0</v>
      </c>
      <c r="AL395" s="39">
        <v>0</v>
      </c>
    </row>
    <row r="396" spans="1:38" ht="20.100000000000001" customHeight="1" x14ac:dyDescent="0.2">
      <c r="D396" s="2" t="s">
        <v>115</v>
      </c>
      <c r="F396" s="37">
        <v>39</v>
      </c>
      <c r="G396" s="37">
        <v>516</v>
      </c>
      <c r="H396" s="37">
        <v>485</v>
      </c>
      <c r="I396" s="37">
        <v>70</v>
      </c>
      <c r="J396" s="37">
        <v>0</v>
      </c>
      <c r="K396" s="37">
        <v>0</v>
      </c>
      <c r="L396" s="37"/>
      <c r="M396" s="37"/>
      <c r="N396" s="37"/>
      <c r="O396" s="37">
        <v>8</v>
      </c>
      <c r="P396" s="37">
        <v>175</v>
      </c>
      <c r="Q396" s="37">
        <v>167</v>
      </c>
      <c r="R396" s="37">
        <v>16</v>
      </c>
      <c r="S396" s="37">
        <v>0</v>
      </c>
      <c r="T396" s="37">
        <v>0</v>
      </c>
      <c r="U396" s="37"/>
      <c r="V396" s="37"/>
      <c r="W396" s="37"/>
      <c r="X396" s="37">
        <v>295</v>
      </c>
      <c r="Y396" s="37">
        <v>2340</v>
      </c>
      <c r="Z396" s="37">
        <v>2293</v>
      </c>
      <c r="AA396" s="37">
        <v>342</v>
      </c>
      <c r="AB396" s="37">
        <v>0</v>
      </c>
      <c r="AC396" s="37">
        <v>0</v>
      </c>
      <c r="AD396" s="37"/>
      <c r="AE396" s="37"/>
      <c r="AF396" s="37"/>
      <c r="AG396" s="37">
        <v>30</v>
      </c>
      <c r="AH396" s="37">
        <v>329</v>
      </c>
      <c r="AI396" s="37">
        <v>293</v>
      </c>
      <c r="AJ396" s="37">
        <v>66</v>
      </c>
      <c r="AK396" s="37">
        <v>0</v>
      </c>
      <c r="AL396" s="37">
        <v>0</v>
      </c>
    </row>
    <row r="397" spans="1:38" ht="20.100000000000001" customHeight="1" x14ac:dyDescent="0.2">
      <c r="D397" s="38" t="s">
        <v>116</v>
      </c>
      <c r="F397" s="39">
        <v>52</v>
      </c>
      <c r="G397" s="39">
        <v>541</v>
      </c>
      <c r="H397" s="39">
        <v>536</v>
      </c>
      <c r="I397" s="39">
        <v>57</v>
      </c>
      <c r="J397" s="39">
        <v>0</v>
      </c>
      <c r="K397" s="39">
        <v>0</v>
      </c>
      <c r="L397" s="40"/>
      <c r="M397" s="40"/>
      <c r="N397" s="40"/>
      <c r="O397" s="39">
        <v>14</v>
      </c>
      <c r="P397" s="39">
        <v>185</v>
      </c>
      <c r="Q397" s="39">
        <v>185</v>
      </c>
      <c r="R397" s="39">
        <v>14</v>
      </c>
      <c r="S397" s="39">
        <v>0</v>
      </c>
      <c r="T397" s="39">
        <v>0</v>
      </c>
      <c r="U397" s="40"/>
      <c r="V397" s="40"/>
      <c r="W397" s="40"/>
      <c r="X397" s="39">
        <v>317</v>
      </c>
      <c r="Y397" s="39">
        <v>2065</v>
      </c>
      <c r="Z397" s="39">
        <v>2096</v>
      </c>
      <c r="AA397" s="39">
        <v>286</v>
      </c>
      <c r="AB397" s="39">
        <v>0</v>
      </c>
      <c r="AC397" s="39">
        <v>0</v>
      </c>
      <c r="AD397" s="40"/>
      <c r="AE397" s="40"/>
      <c r="AF397" s="40"/>
      <c r="AG397" s="39">
        <v>36</v>
      </c>
      <c r="AH397" s="39">
        <v>340</v>
      </c>
      <c r="AI397" s="39">
        <v>325</v>
      </c>
      <c r="AJ397" s="39">
        <v>51</v>
      </c>
      <c r="AK397" s="39">
        <v>0</v>
      </c>
      <c r="AL397" s="39">
        <v>0</v>
      </c>
    </row>
    <row r="398" spans="1:38" ht="20.100000000000001" customHeight="1" x14ac:dyDescent="0.2">
      <c r="D398" s="2" t="s">
        <v>117</v>
      </c>
      <c r="F398" s="37">
        <v>23</v>
      </c>
      <c r="G398" s="37">
        <v>237</v>
      </c>
      <c r="H398" s="37">
        <v>228</v>
      </c>
      <c r="I398" s="37">
        <v>32</v>
      </c>
      <c r="J398" s="37">
        <v>0</v>
      </c>
      <c r="K398" s="37">
        <v>0</v>
      </c>
      <c r="L398" s="37"/>
      <c r="M398" s="37"/>
      <c r="N398" s="37"/>
      <c r="O398" s="37">
        <v>4</v>
      </c>
      <c r="P398" s="37">
        <v>135</v>
      </c>
      <c r="Q398" s="37">
        <v>130</v>
      </c>
      <c r="R398" s="37">
        <v>9</v>
      </c>
      <c r="S398" s="37">
        <v>0</v>
      </c>
      <c r="T398" s="37">
        <v>0</v>
      </c>
      <c r="U398" s="37"/>
      <c r="V398" s="37"/>
      <c r="W398" s="37"/>
      <c r="X398" s="37">
        <v>183</v>
      </c>
      <c r="Y398" s="37">
        <v>1796</v>
      </c>
      <c r="Z398" s="37">
        <v>1692</v>
      </c>
      <c r="AA398" s="37">
        <v>287</v>
      </c>
      <c r="AB398" s="37">
        <v>0</v>
      </c>
      <c r="AC398" s="37">
        <v>0</v>
      </c>
      <c r="AD398" s="37"/>
      <c r="AE398" s="37"/>
      <c r="AF398" s="37"/>
      <c r="AG398" s="37">
        <v>23</v>
      </c>
      <c r="AH398" s="37">
        <v>335</v>
      </c>
      <c r="AI398" s="37">
        <v>327</v>
      </c>
      <c r="AJ398" s="37">
        <v>31</v>
      </c>
      <c r="AK398" s="37">
        <v>0</v>
      </c>
      <c r="AL398" s="37">
        <v>0</v>
      </c>
    </row>
    <row r="399" spans="1:38" ht="20.100000000000001" customHeight="1" x14ac:dyDescent="0.2">
      <c r="D399" s="38" t="s">
        <v>105</v>
      </c>
      <c r="F399" s="39">
        <v>44</v>
      </c>
      <c r="G399" s="39">
        <v>453</v>
      </c>
      <c r="H399" s="39">
        <v>438</v>
      </c>
      <c r="I399" s="39">
        <v>59</v>
      </c>
      <c r="J399" s="39">
        <v>0</v>
      </c>
      <c r="K399" s="39">
        <v>0</v>
      </c>
      <c r="L399" s="40"/>
      <c r="M399" s="40"/>
      <c r="N399" s="40"/>
      <c r="O399" s="39">
        <v>13</v>
      </c>
      <c r="P399" s="39">
        <v>182</v>
      </c>
      <c r="Q399" s="39">
        <v>185</v>
      </c>
      <c r="R399" s="39">
        <v>10</v>
      </c>
      <c r="S399" s="39">
        <v>0</v>
      </c>
      <c r="T399" s="39">
        <v>0</v>
      </c>
      <c r="U399" s="40"/>
      <c r="V399" s="40"/>
      <c r="W399" s="40"/>
      <c r="X399" s="39">
        <v>392</v>
      </c>
      <c r="Y399" s="39">
        <v>3119</v>
      </c>
      <c r="Z399" s="39">
        <v>3103</v>
      </c>
      <c r="AA399" s="39">
        <v>408</v>
      </c>
      <c r="AB399" s="39">
        <v>0</v>
      </c>
      <c r="AC399" s="39">
        <v>0</v>
      </c>
      <c r="AD399" s="40"/>
      <c r="AE399" s="40"/>
      <c r="AF399" s="40"/>
      <c r="AG399" s="39">
        <v>40</v>
      </c>
      <c r="AH399" s="39">
        <v>338</v>
      </c>
      <c r="AI399" s="39">
        <v>332</v>
      </c>
      <c r="AJ399" s="39">
        <v>46</v>
      </c>
      <c r="AK399" s="39">
        <v>0</v>
      </c>
      <c r="AL399" s="39">
        <v>0</v>
      </c>
    </row>
    <row r="400" spans="1:38" ht="20.100000000000001" customHeight="1" x14ac:dyDescent="0.2">
      <c r="D400" s="2" t="s">
        <v>106</v>
      </c>
      <c r="F400" s="37">
        <v>37</v>
      </c>
      <c r="G400" s="37">
        <v>307</v>
      </c>
      <c r="H400" s="37">
        <v>302</v>
      </c>
      <c r="I400" s="37">
        <v>42</v>
      </c>
      <c r="J400" s="37">
        <v>0</v>
      </c>
      <c r="K400" s="37">
        <v>0</v>
      </c>
      <c r="L400" s="37"/>
      <c r="M400" s="37"/>
      <c r="N400" s="37"/>
      <c r="O400" s="37">
        <v>5</v>
      </c>
      <c r="P400" s="37">
        <v>141</v>
      </c>
      <c r="Q400" s="37">
        <v>140</v>
      </c>
      <c r="R400" s="37">
        <v>6</v>
      </c>
      <c r="S400" s="37">
        <v>0</v>
      </c>
      <c r="T400" s="37">
        <v>0</v>
      </c>
      <c r="U400" s="37"/>
      <c r="V400" s="37"/>
      <c r="W400" s="37"/>
      <c r="X400" s="37">
        <v>161</v>
      </c>
      <c r="Y400" s="37">
        <v>1809</v>
      </c>
      <c r="Z400" s="37">
        <v>1730</v>
      </c>
      <c r="AA400" s="37">
        <v>240</v>
      </c>
      <c r="AB400" s="37">
        <v>0</v>
      </c>
      <c r="AC400" s="37">
        <v>0</v>
      </c>
      <c r="AD400" s="37"/>
      <c r="AE400" s="37"/>
      <c r="AF400" s="37"/>
      <c r="AG400" s="37">
        <v>17</v>
      </c>
      <c r="AH400" s="37">
        <v>318</v>
      </c>
      <c r="AI400" s="37">
        <v>317</v>
      </c>
      <c r="AJ400" s="37">
        <v>18</v>
      </c>
      <c r="AK400" s="37">
        <v>0</v>
      </c>
      <c r="AL400" s="37">
        <v>0</v>
      </c>
    </row>
    <row r="401" spans="1:38"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row>
    <row r="402" spans="1:38" s="1" customFormat="1" ht="20.100000000000001" customHeight="1" x14ac:dyDescent="0.2">
      <c r="A402" s="3"/>
      <c r="B402" s="6"/>
      <c r="C402" s="42" t="s">
        <v>180</v>
      </c>
      <c r="D402" s="42"/>
      <c r="E402" s="5"/>
      <c r="F402" s="44">
        <v>447</v>
      </c>
      <c r="G402" s="44">
        <v>3697</v>
      </c>
      <c r="H402" s="44">
        <v>3569</v>
      </c>
      <c r="I402" s="44">
        <v>575</v>
      </c>
      <c r="J402" s="44">
        <v>0</v>
      </c>
      <c r="K402" s="44">
        <v>0</v>
      </c>
      <c r="L402" s="45"/>
      <c r="M402" s="45"/>
      <c r="N402" s="45"/>
      <c r="O402" s="44">
        <v>64</v>
      </c>
      <c r="P402" s="44">
        <v>1353</v>
      </c>
      <c r="Q402" s="44">
        <v>1331</v>
      </c>
      <c r="R402" s="44">
        <v>86</v>
      </c>
      <c r="S402" s="44">
        <v>0</v>
      </c>
      <c r="T402" s="44">
        <v>0</v>
      </c>
      <c r="U402" s="45"/>
      <c r="V402" s="45"/>
      <c r="W402" s="45"/>
      <c r="X402" s="44">
        <v>2103</v>
      </c>
      <c r="Y402" s="44">
        <v>16348</v>
      </c>
      <c r="Z402" s="44">
        <v>15787</v>
      </c>
      <c r="AA402" s="44">
        <v>2664</v>
      </c>
      <c r="AB402" s="44">
        <v>0</v>
      </c>
      <c r="AC402" s="44">
        <v>0</v>
      </c>
      <c r="AD402" s="45"/>
      <c r="AE402" s="45"/>
      <c r="AF402" s="45"/>
      <c r="AG402" s="44">
        <v>239</v>
      </c>
      <c r="AH402" s="44">
        <v>2987</v>
      </c>
      <c r="AI402" s="44">
        <v>2895</v>
      </c>
      <c r="AJ402" s="44">
        <v>331</v>
      </c>
      <c r="AK402" s="44">
        <v>0</v>
      </c>
      <c r="AL402" s="44">
        <v>0</v>
      </c>
    </row>
    <row r="403" spans="1:38"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row>
    <row r="404" spans="1:38" s="1" customFormat="1" ht="20.100000000000001" customHeight="1" x14ac:dyDescent="0.25">
      <c r="A404" s="3"/>
      <c r="B404" s="49" t="s">
        <v>275</v>
      </c>
      <c r="C404" s="50"/>
      <c r="D404" s="50"/>
      <c r="E404" s="5"/>
      <c r="F404" s="51">
        <v>447</v>
      </c>
      <c r="G404" s="51">
        <v>3697</v>
      </c>
      <c r="H404" s="51">
        <v>3569</v>
      </c>
      <c r="I404" s="51">
        <v>575</v>
      </c>
      <c r="J404" s="51">
        <v>0</v>
      </c>
      <c r="K404" s="51">
        <v>0</v>
      </c>
      <c r="L404" s="52"/>
      <c r="M404" s="52"/>
      <c r="N404" s="52"/>
      <c r="O404" s="51">
        <v>64</v>
      </c>
      <c r="P404" s="51">
        <v>1353</v>
      </c>
      <c r="Q404" s="51">
        <v>1331</v>
      </c>
      <c r="R404" s="51">
        <v>86</v>
      </c>
      <c r="S404" s="51">
        <v>0</v>
      </c>
      <c r="T404" s="51">
        <v>0</v>
      </c>
      <c r="U404" s="52"/>
      <c r="V404" s="52"/>
      <c r="W404" s="52"/>
      <c r="X404" s="51">
        <v>2103</v>
      </c>
      <c r="Y404" s="51">
        <v>16348</v>
      </c>
      <c r="Z404" s="51">
        <v>15787</v>
      </c>
      <c r="AA404" s="51">
        <v>2664</v>
      </c>
      <c r="AB404" s="51">
        <v>0</v>
      </c>
      <c r="AC404" s="51">
        <v>0</v>
      </c>
      <c r="AD404" s="52"/>
      <c r="AE404" s="52"/>
      <c r="AF404" s="52"/>
      <c r="AG404" s="51">
        <v>239</v>
      </c>
      <c r="AH404" s="51">
        <v>2987</v>
      </c>
      <c r="AI404" s="51">
        <v>2895</v>
      </c>
      <c r="AJ404" s="51">
        <v>331</v>
      </c>
      <c r="AK404" s="51">
        <v>0</v>
      </c>
      <c r="AL404" s="51">
        <v>0</v>
      </c>
    </row>
    <row r="405" spans="1:38"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row>
    <row r="406" spans="1:38"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row>
    <row r="407" spans="1:38"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row>
    <row r="408" spans="1:38" ht="20.100000000000001" customHeight="1" x14ac:dyDescent="0.2">
      <c r="D408" s="2" t="s">
        <v>98</v>
      </c>
      <c r="F408" s="37">
        <v>26</v>
      </c>
      <c r="G408" s="37">
        <v>245</v>
      </c>
      <c r="H408" s="37">
        <v>208</v>
      </c>
      <c r="I408" s="37">
        <v>63</v>
      </c>
      <c r="J408" s="37">
        <v>0</v>
      </c>
      <c r="K408" s="37">
        <v>0</v>
      </c>
      <c r="L408" s="37"/>
      <c r="M408" s="37"/>
      <c r="N408" s="37"/>
      <c r="O408" s="37">
        <v>12</v>
      </c>
      <c r="P408" s="37">
        <v>393</v>
      </c>
      <c r="Q408" s="37">
        <v>394</v>
      </c>
      <c r="R408" s="37">
        <v>11</v>
      </c>
      <c r="S408" s="37">
        <v>0</v>
      </c>
      <c r="T408" s="37">
        <v>0</v>
      </c>
      <c r="U408" s="37"/>
      <c r="V408" s="37"/>
      <c r="W408" s="37"/>
      <c r="X408" s="37">
        <v>61</v>
      </c>
      <c r="Y408" s="37">
        <v>389</v>
      </c>
      <c r="Z408" s="37">
        <v>354</v>
      </c>
      <c r="AA408" s="37">
        <v>96</v>
      </c>
      <c r="AB408" s="37">
        <v>0</v>
      </c>
      <c r="AC408" s="37">
        <v>0</v>
      </c>
      <c r="AD408" s="37"/>
      <c r="AE408" s="37"/>
      <c r="AF408" s="37"/>
      <c r="AG408" s="37">
        <v>23</v>
      </c>
      <c r="AH408" s="37">
        <v>511</v>
      </c>
      <c r="AI408" s="37">
        <v>495</v>
      </c>
      <c r="AJ408" s="37">
        <v>39</v>
      </c>
      <c r="AK408" s="37">
        <v>0</v>
      </c>
      <c r="AL408" s="37">
        <v>0</v>
      </c>
    </row>
    <row r="409" spans="1:38" ht="20.100000000000001" customHeight="1" x14ac:dyDescent="0.2">
      <c r="D409" s="38" t="s">
        <v>99</v>
      </c>
      <c r="F409" s="39">
        <v>9</v>
      </c>
      <c r="G409" s="39">
        <v>135</v>
      </c>
      <c r="H409" s="39">
        <v>125</v>
      </c>
      <c r="I409" s="39">
        <v>19</v>
      </c>
      <c r="J409" s="39">
        <v>0</v>
      </c>
      <c r="K409" s="39">
        <v>0</v>
      </c>
      <c r="L409" s="40"/>
      <c r="M409" s="40"/>
      <c r="N409" s="40"/>
      <c r="O409" s="39">
        <v>9</v>
      </c>
      <c r="P409" s="39">
        <v>420</v>
      </c>
      <c r="Q409" s="39">
        <v>419</v>
      </c>
      <c r="R409" s="39">
        <v>10</v>
      </c>
      <c r="S409" s="39">
        <v>0</v>
      </c>
      <c r="T409" s="39">
        <v>0</v>
      </c>
      <c r="U409" s="40"/>
      <c r="V409" s="40"/>
      <c r="W409" s="40"/>
      <c r="X409" s="39">
        <v>46</v>
      </c>
      <c r="Y409" s="39">
        <v>252</v>
      </c>
      <c r="Z409" s="39">
        <v>266</v>
      </c>
      <c r="AA409" s="39">
        <v>32</v>
      </c>
      <c r="AB409" s="39">
        <v>0</v>
      </c>
      <c r="AC409" s="39">
        <v>0</v>
      </c>
      <c r="AD409" s="40"/>
      <c r="AE409" s="40"/>
      <c r="AF409" s="40"/>
      <c r="AG409" s="39">
        <v>18</v>
      </c>
      <c r="AH409" s="39">
        <v>494</v>
      </c>
      <c r="AI409" s="39">
        <v>478</v>
      </c>
      <c r="AJ409" s="39">
        <v>34</v>
      </c>
      <c r="AK409" s="39">
        <v>0</v>
      </c>
      <c r="AL409" s="39">
        <v>0</v>
      </c>
    </row>
    <row r="410" spans="1:38" ht="20.100000000000001" customHeight="1" x14ac:dyDescent="0.2">
      <c r="D410" s="2" t="s">
        <v>113</v>
      </c>
      <c r="F410" s="37">
        <v>8</v>
      </c>
      <c r="G410" s="37">
        <v>186</v>
      </c>
      <c r="H410" s="37">
        <v>169</v>
      </c>
      <c r="I410" s="37">
        <v>25</v>
      </c>
      <c r="J410" s="37">
        <v>0</v>
      </c>
      <c r="K410" s="37">
        <v>0</v>
      </c>
      <c r="L410" s="37"/>
      <c r="M410" s="37"/>
      <c r="N410" s="37"/>
      <c r="O410" s="37">
        <v>7</v>
      </c>
      <c r="P410" s="37">
        <v>422</v>
      </c>
      <c r="Q410" s="37">
        <v>413</v>
      </c>
      <c r="R410" s="37">
        <v>16</v>
      </c>
      <c r="S410" s="37">
        <v>0</v>
      </c>
      <c r="T410" s="37">
        <v>0</v>
      </c>
      <c r="U410" s="37"/>
      <c r="V410" s="37"/>
      <c r="W410" s="37"/>
      <c r="X410" s="37">
        <v>55</v>
      </c>
      <c r="Y410" s="37">
        <v>352</v>
      </c>
      <c r="Z410" s="37">
        <v>351</v>
      </c>
      <c r="AA410" s="37">
        <v>56</v>
      </c>
      <c r="AB410" s="37">
        <v>0</v>
      </c>
      <c r="AC410" s="37">
        <v>0</v>
      </c>
      <c r="AD410" s="37"/>
      <c r="AE410" s="37"/>
      <c r="AF410" s="37"/>
      <c r="AG410" s="37">
        <v>14</v>
      </c>
      <c r="AH410" s="37">
        <v>463</v>
      </c>
      <c r="AI410" s="37">
        <v>449</v>
      </c>
      <c r="AJ410" s="37">
        <v>28</v>
      </c>
      <c r="AK410" s="37">
        <v>0</v>
      </c>
      <c r="AL410" s="37">
        <v>0</v>
      </c>
    </row>
    <row r="411" spans="1:38" ht="20.100000000000001" customHeight="1" x14ac:dyDescent="0.2">
      <c r="D411" s="38" t="s">
        <v>101</v>
      </c>
      <c r="F411" s="39">
        <v>54</v>
      </c>
      <c r="G411" s="39">
        <v>142</v>
      </c>
      <c r="H411" s="39">
        <v>126</v>
      </c>
      <c r="I411" s="39">
        <v>70</v>
      </c>
      <c r="J411" s="39">
        <v>0</v>
      </c>
      <c r="K411" s="39">
        <v>0</v>
      </c>
      <c r="L411" s="40"/>
      <c r="M411" s="40"/>
      <c r="N411" s="40"/>
      <c r="O411" s="39">
        <v>13</v>
      </c>
      <c r="P411" s="39">
        <v>427</v>
      </c>
      <c r="Q411" s="39">
        <v>430</v>
      </c>
      <c r="R411" s="39">
        <v>10</v>
      </c>
      <c r="S411" s="39">
        <v>0</v>
      </c>
      <c r="T411" s="39">
        <v>0</v>
      </c>
      <c r="U411" s="40"/>
      <c r="V411" s="40"/>
      <c r="W411" s="40"/>
      <c r="X411" s="39">
        <v>176</v>
      </c>
      <c r="Y411" s="39">
        <v>380</v>
      </c>
      <c r="Z411" s="39">
        <v>340</v>
      </c>
      <c r="AA411" s="39">
        <v>216</v>
      </c>
      <c r="AB411" s="39">
        <v>0</v>
      </c>
      <c r="AC411" s="39">
        <v>0</v>
      </c>
      <c r="AD411" s="40"/>
      <c r="AE411" s="40"/>
      <c r="AF411" s="40"/>
      <c r="AG411" s="39">
        <v>19</v>
      </c>
      <c r="AH411" s="39">
        <v>479</v>
      </c>
      <c r="AI411" s="39">
        <v>466</v>
      </c>
      <c r="AJ411" s="39">
        <v>32</v>
      </c>
      <c r="AK411" s="39">
        <v>0</v>
      </c>
      <c r="AL411" s="39">
        <v>0</v>
      </c>
    </row>
    <row r="412" spans="1:38" ht="20.100000000000001" customHeight="1" x14ac:dyDescent="0.2">
      <c r="D412" s="2" t="s">
        <v>115</v>
      </c>
      <c r="F412" s="37">
        <v>330</v>
      </c>
      <c r="G412" s="37">
        <v>628</v>
      </c>
      <c r="H412" s="37">
        <v>623</v>
      </c>
      <c r="I412" s="37">
        <v>335</v>
      </c>
      <c r="J412" s="37">
        <v>0</v>
      </c>
      <c r="K412" s="37">
        <v>0</v>
      </c>
      <c r="L412" s="37"/>
      <c r="M412" s="37"/>
      <c r="N412" s="37"/>
      <c r="O412" s="37">
        <v>19</v>
      </c>
      <c r="P412" s="37">
        <v>576</v>
      </c>
      <c r="Q412" s="37">
        <v>581</v>
      </c>
      <c r="R412" s="37">
        <v>14</v>
      </c>
      <c r="S412" s="37">
        <v>0</v>
      </c>
      <c r="T412" s="37">
        <v>0</v>
      </c>
      <c r="U412" s="37"/>
      <c r="V412" s="37"/>
      <c r="W412" s="37"/>
      <c r="X412" s="37">
        <v>380</v>
      </c>
      <c r="Y412" s="37">
        <v>975</v>
      </c>
      <c r="Z412" s="37">
        <v>882</v>
      </c>
      <c r="AA412" s="37">
        <v>471</v>
      </c>
      <c r="AB412" s="37">
        <v>0</v>
      </c>
      <c r="AC412" s="37">
        <v>2</v>
      </c>
      <c r="AD412" s="37"/>
      <c r="AE412" s="37"/>
      <c r="AF412" s="37"/>
      <c r="AG412" s="37">
        <v>35</v>
      </c>
      <c r="AH412" s="37">
        <v>854</v>
      </c>
      <c r="AI412" s="37">
        <v>863</v>
      </c>
      <c r="AJ412" s="37">
        <v>26</v>
      </c>
      <c r="AK412" s="37">
        <v>0</v>
      </c>
      <c r="AL412" s="37">
        <v>0</v>
      </c>
    </row>
    <row r="413" spans="1:38" ht="20.100000000000001" customHeight="1" x14ac:dyDescent="0.2">
      <c r="D413" s="38" t="s">
        <v>116</v>
      </c>
      <c r="F413" s="39">
        <v>240</v>
      </c>
      <c r="G413" s="39">
        <v>719</v>
      </c>
      <c r="H413" s="39">
        <v>694</v>
      </c>
      <c r="I413" s="39">
        <v>265</v>
      </c>
      <c r="J413" s="39">
        <v>0</v>
      </c>
      <c r="K413" s="39">
        <v>0</v>
      </c>
      <c r="L413" s="40"/>
      <c r="M413" s="40"/>
      <c r="N413" s="40"/>
      <c r="O413" s="39">
        <v>15</v>
      </c>
      <c r="P413" s="39">
        <v>553</v>
      </c>
      <c r="Q413" s="39">
        <v>555</v>
      </c>
      <c r="R413" s="39">
        <v>13</v>
      </c>
      <c r="S413" s="39">
        <v>0</v>
      </c>
      <c r="T413" s="39">
        <v>0</v>
      </c>
      <c r="U413" s="40"/>
      <c r="V413" s="40"/>
      <c r="W413" s="40"/>
      <c r="X413" s="39">
        <v>259</v>
      </c>
      <c r="Y413" s="39">
        <v>870</v>
      </c>
      <c r="Z413" s="39">
        <v>862</v>
      </c>
      <c r="AA413" s="39">
        <v>267</v>
      </c>
      <c r="AB413" s="39">
        <v>0</v>
      </c>
      <c r="AC413" s="39">
        <v>0</v>
      </c>
      <c r="AD413" s="40"/>
      <c r="AE413" s="40"/>
      <c r="AF413" s="40"/>
      <c r="AG413" s="39">
        <v>35</v>
      </c>
      <c r="AH413" s="39">
        <v>843</v>
      </c>
      <c r="AI413" s="39">
        <v>853</v>
      </c>
      <c r="AJ413" s="39">
        <v>25</v>
      </c>
      <c r="AK413" s="39">
        <v>0</v>
      </c>
      <c r="AL413" s="39">
        <v>0</v>
      </c>
    </row>
    <row r="414" spans="1:38" ht="20.100000000000001" customHeight="1" x14ac:dyDescent="0.2">
      <c r="D414" s="2" t="s">
        <v>117</v>
      </c>
      <c r="F414" s="37">
        <v>46</v>
      </c>
      <c r="G414" s="37">
        <v>603</v>
      </c>
      <c r="H414" s="37">
        <v>574</v>
      </c>
      <c r="I414" s="37">
        <v>75</v>
      </c>
      <c r="J414" s="37">
        <v>0</v>
      </c>
      <c r="K414" s="37">
        <v>0</v>
      </c>
      <c r="L414" s="37"/>
      <c r="M414" s="37"/>
      <c r="N414" s="37"/>
      <c r="O414" s="37">
        <v>20</v>
      </c>
      <c r="P414" s="37">
        <v>535</v>
      </c>
      <c r="Q414" s="37">
        <v>538</v>
      </c>
      <c r="R414" s="37">
        <v>17</v>
      </c>
      <c r="S414" s="37">
        <v>0</v>
      </c>
      <c r="T414" s="37">
        <v>0</v>
      </c>
      <c r="U414" s="37"/>
      <c r="V414" s="37"/>
      <c r="W414" s="37"/>
      <c r="X414" s="37">
        <v>113</v>
      </c>
      <c r="Y414" s="37">
        <v>830</v>
      </c>
      <c r="Z414" s="37">
        <v>837</v>
      </c>
      <c r="AA414" s="37">
        <v>106</v>
      </c>
      <c r="AB414" s="37">
        <v>0</v>
      </c>
      <c r="AC414" s="37">
        <v>0</v>
      </c>
      <c r="AD414" s="37"/>
      <c r="AE414" s="37"/>
      <c r="AF414" s="37"/>
      <c r="AG414" s="37">
        <v>43</v>
      </c>
      <c r="AH414" s="37">
        <v>869</v>
      </c>
      <c r="AI414" s="37">
        <v>874</v>
      </c>
      <c r="AJ414" s="37">
        <v>38</v>
      </c>
      <c r="AK414" s="37">
        <v>0</v>
      </c>
      <c r="AL414" s="37">
        <v>0</v>
      </c>
    </row>
    <row r="415" spans="1:38" ht="20.100000000000001" customHeight="1" x14ac:dyDescent="0.2">
      <c r="D415" s="38" t="s">
        <v>105</v>
      </c>
      <c r="F415" s="39">
        <v>24</v>
      </c>
      <c r="G415" s="39">
        <v>200</v>
      </c>
      <c r="H415" s="39">
        <v>197</v>
      </c>
      <c r="I415" s="39">
        <v>27</v>
      </c>
      <c r="J415" s="39">
        <v>0</v>
      </c>
      <c r="K415" s="39">
        <v>0</v>
      </c>
      <c r="L415" s="40"/>
      <c r="M415" s="40"/>
      <c r="N415" s="40"/>
      <c r="O415" s="39">
        <v>3</v>
      </c>
      <c r="P415" s="39">
        <v>86</v>
      </c>
      <c r="Q415" s="39">
        <v>85</v>
      </c>
      <c r="R415" s="39">
        <v>4</v>
      </c>
      <c r="S415" s="39">
        <v>0</v>
      </c>
      <c r="T415" s="39">
        <v>0</v>
      </c>
      <c r="U415" s="40"/>
      <c r="V415" s="40"/>
      <c r="W415" s="40"/>
      <c r="X415" s="39">
        <v>48</v>
      </c>
      <c r="Y415" s="39">
        <v>375</v>
      </c>
      <c r="Z415" s="39">
        <v>377</v>
      </c>
      <c r="AA415" s="39">
        <v>46</v>
      </c>
      <c r="AB415" s="39">
        <v>0</v>
      </c>
      <c r="AC415" s="39">
        <v>0</v>
      </c>
      <c r="AD415" s="40"/>
      <c r="AE415" s="40"/>
      <c r="AF415" s="40"/>
      <c r="AG415" s="39">
        <v>36</v>
      </c>
      <c r="AH415" s="39">
        <v>349</v>
      </c>
      <c r="AI415" s="39">
        <v>347</v>
      </c>
      <c r="AJ415" s="39">
        <v>38</v>
      </c>
      <c r="AK415" s="39">
        <v>0</v>
      </c>
      <c r="AL415" s="39">
        <v>0</v>
      </c>
    </row>
    <row r="416" spans="1:38" ht="20.100000000000001" customHeight="1" x14ac:dyDescent="0.2">
      <c r="D416" s="2" t="s">
        <v>106</v>
      </c>
      <c r="F416" s="37">
        <v>41</v>
      </c>
      <c r="G416" s="37">
        <v>232</v>
      </c>
      <c r="H416" s="37">
        <v>219</v>
      </c>
      <c r="I416" s="37">
        <v>54</v>
      </c>
      <c r="J416" s="37">
        <v>0</v>
      </c>
      <c r="K416" s="37">
        <v>0</v>
      </c>
      <c r="L416" s="37"/>
      <c r="M416" s="37"/>
      <c r="N416" s="37"/>
      <c r="O416" s="37">
        <v>2</v>
      </c>
      <c r="P416" s="37">
        <v>94</v>
      </c>
      <c r="Q416" s="37">
        <v>92</v>
      </c>
      <c r="R416" s="37">
        <v>4</v>
      </c>
      <c r="S416" s="37">
        <v>0</v>
      </c>
      <c r="T416" s="37">
        <v>0</v>
      </c>
      <c r="U416" s="37"/>
      <c r="V416" s="37"/>
      <c r="W416" s="37"/>
      <c r="X416" s="37">
        <v>84</v>
      </c>
      <c r="Y416" s="37">
        <v>486</v>
      </c>
      <c r="Z416" s="37">
        <v>489</v>
      </c>
      <c r="AA416" s="37">
        <v>81</v>
      </c>
      <c r="AB416" s="37">
        <v>0</v>
      </c>
      <c r="AC416" s="37">
        <v>0</v>
      </c>
      <c r="AD416" s="37"/>
      <c r="AE416" s="37"/>
      <c r="AF416" s="37"/>
      <c r="AG416" s="37">
        <v>27</v>
      </c>
      <c r="AH416" s="37">
        <v>332</v>
      </c>
      <c r="AI416" s="37">
        <v>334</v>
      </c>
      <c r="AJ416" s="37">
        <v>25</v>
      </c>
      <c r="AK416" s="37">
        <v>0</v>
      </c>
      <c r="AL416" s="37">
        <v>0</v>
      </c>
    </row>
    <row r="417" spans="1:38" ht="20.100000000000001" customHeight="1" x14ac:dyDescent="0.2">
      <c r="D417" s="38" t="s">
        <v>118</v>
      </c>
      <c r="F417" s="39">
        <v>177</v>
      </c>
      <c r="G417" s="39">
        <v>15</v>
      </c>
      <c r="H417" s="39">
        <v>15</v>
      </c>
      <c r="I417" s="39">
        <v>177</v>
      </c>
      <c r="J417" s="39">
        <v>0</v>
      </c>
      <c r="K417" s="39">
        <v>0</v>
      </c>
      <c r="L417" s="40"/>
      <c r="M417" s="40"/>
      <c r="N417" s="40"/>
      <c r="O417" s="39">
        <v>31</v>
      </c>
      <c r="P417" s="39">
        <v>94</v>
      </c>
      <c r="Q417" s="39">
        <v>88</v>
      </c>
      <c r="R417" s="39">
        <v>37</v>
      </c>
      <c r="S417" s="39">
        <v>0</v>
      </c>
      <c r="T417" s="39">
        <v>0</v>
      </c>
      <c r="U417" s="40"/>
      <c r="V417" s="40"/>
      <c r="W417" s="40"/>
      <c r="X417" s="39">
        <v>209</v>
      </c>
      <c r="Y417" s="39">
        <v>51</v>
      </c>
      <c r="Z417" s="39">
        <v>38</v>
      </c>
      <c r="AA417" s="39">
        <v>222</v>
      </c>
      <c r="AB417" s="39">
        <v>0</v>
      </c>
      <c r="AC417" s="39">
        <v>0</v>
      </c>
      <c r="AD417" s="40"/>
      <c r="AE417" s="40"/>
      <c r="AF417" s="40"/>
      <c r="AG417" s="39">
        <v>113</v>
      </c>
      <c r="AH417" s="39">
        <v>329</v>
      </c>
      <c r="AI417" s="39">
        <v>277</v>
      </c>
      <c r="AJ417" s="39">
        <v>165</v>
      </c>
      <c r="AK417" s="39">
        <v>0</v>
      </c>
      <c r="AL417" s="39">
        <v>0</v>
      </c>
    </row>
    <row r="418" spans="1:38"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row>
    <row r="419" spans="1:38" s="1" customFormat="1" ht="20.100000000000001" customHeight="1" x14ac:dyDescent="0.2">
      <c r="A419" s="3"/>
      <c r="B419" s="6"/>
      <c r="C419" s="42" t="s">
        <v>180</v>
      </c>
      <c r="D419" s="42"/>
      <c r="E419" s="5"/>
      <c r="F419" s="44">
        <v>955</v>
      </c>
      <c r="G419" s="44">
        <v>3105</v>
      </c>
      <c r="H419" s="44">
        <v>2950</v>
      </c>
      <c r="I419" s="44">
        <v>1110</v>
      </c>
      <c r="J419" s="44">
        <v>0</v>
      </c>
      <c r="K419" s="44">
        <v>0</v>
      </c>
      <c r="L419" s="45"/>
      <c r="M419" s="45"/>
      <c r="N419" s="45"/>
      <c r="O419" s="44">
        <v>131</v>
      </c>
      <c r="P419" s="44">
        <v>3600</v>
      </c>
      <c r="Q419" s="44">
        <v>3595</v>
      </c>
      <c r="R419" s="44">
        <v>136</v>
      </c>
      <c r="S419" s="44">
        <v>0</v>
      </c>
      <c r="T419" s="44">
        <v>0</v>
      </c>
      <c r="U419" s="45"/>
      <c r="V419" s="45"/>
      <c r="W419" s="45"/>
      <c r="X419" s="44">
        <v>1431</v>
      </c>
      <c r="Y419" s="44">
        <v>4960</v>
      </c>
      <c r="Z419" s="44">
        <v>4796</v>
      </c>
      <c r="AA419" s="44">
        <v>1593</v>
      </c>
      <c r="AB419" s="44">
        <v>0</v>
      </c>
      <c r="AC419" s="44">
        <v>2</v>
      </c>
      <c r="AD419" s="45"/>
      <c r="AE419" s="45"/>
      <c r="AF419" s="45"/>
      <c r="AG419" s="44">
        <v>363</v>
      </c>
      <c r="AH419" s="44">
        <v>5523</v>
      </c>
      <c r="AI419" s="44">
        <v>5436</v>
      </c>
      <c r="AJ419" s="44">
        <v>450</v>
      </c>
      <c r="AK419" s="44">
        <v>0</v>
      </c>
      <c r="AL419" s="44">
        <v>0</v>
      </c>
    </row>
    <row r="420" spans="1:38"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row>
    <row r="421" spans="1:38"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row>
    <row r="422" spans="1:38" ht="20.100000000000001" customHeight="1" x14ac:dyDescent="0.2">
      <c r="D422" s="2" t="s">
        <v>277</v>
      </c>
      <c r="F422" s="37">
        <v>0</v>
      </c>
      <c r="G422" s="37">
        <v>0</v>
      </c>
      <c r="H422" s="37">
        <v>0</v>
      </c>
      <c r="I422" s="37">
        <v>0</v>
      </c>
      <c r="J422" s="37">
        <v>0</v>
      </c>
      <c r="K422" s="37">
        <v>0</v>
      </c>
      <c r="L422" s="37"/>
      <c r="M422" s="37"/>
      <c r="N422" s="37"/>
      <c r="O422" s="37">
        <v>0</v>
      </c>
      <c r="P422" s="37">
        <v>0</v>
      </c>
      <c r="Q422" s="37">
        <v>0</v>
      </c>
      <c r="R422" s="37">
        <v>0</v>
      </c>
      <c r="S422" s="37">
        <v>0</v>
      </c>
      <c r="T422" s="37">
        <v>0</v>
      </c>
      <c r="U422" s="37"/>
      <c r="V422" s="37"/>
      <c r="W422" s="37"/>
      <c r="X422" s="37">
        <v>0</v>
      </c>
      <c r="Y422" s="37">
        <v>0</v>
      </c>
      <c r="Z422" s="37">
        <v>0</v>
      </c>
      <c r="AA422" s="37">
        <v>0</v>
      </c>
      <c r="AB422" s="37">
        <v>0</v>
      </c>
      <c r="AC422" s="37">
        <v>0</v>
      </c>
      <c r="AD422" s="37"/>
      <c r="AE422" s="37"/>
      <c r="AF422" s="37"/>
      <c r="AG422" s="37">
        <v>0</v>
      </c>
      <c r="AH422" s="37">
        <v>0</v>
      </c>
      <c r="AI422" s="37">
        <v>0</v>
      </c>
      <c r="AJ422" s="37">
        <v>0</v>
      </c>
      <c r="AK422" s="37">
        <v>0</v>
      </c>
      <c r="AL422" s="37">
        <v>0</v>
      </c>
    </row>
    <row r="423" spans="1:38" ht="20.100000000000001" customHeight="1" x14ac:dyDescent="0.2">
      <c r="D423" s="38" t="s">
        <v>278</v>
      </c>
      <c r="F423" s="39">
        <v>0</v>
      </c>
      <c r="G423" s="39">
        <v>0</v>
      </c>
      <c r="H423" s="39">
        <v>0</v>
      </c>
      <c r="I423" s="39">
        <v>0</v>
      </c>
      <c r="J423" s="39">
        <v>0</v>
      </c>
      <c r="K423" s="39">
        <v>0</v>
      </c>
      <c r="L423" s="40"/>
      <c r="M423" s="40"/>
      <c r="N423" s="40"/>
      <c r="O423" s="39">
        <v>0</v>
      </c>
      <c r="P423" s="39">
        <v>0</v>
      </c>
      <c r="Q423" s="39">
        <v>0</v>
      </c>
      <c r="R423" s="39">
        <v>0</v>
      </c>
      <c r="S423" s="39">
        <v>0</v>
      </c>
      <c r="T423" s="39">
        <v>0</v>
      </c>
      <c r="U423" s="40"/>
      <c r="V423" s="40"/>
      <c r="W423" s="40"/>
      <c r="X423" s="39">
        <v>0</v>
      </c>
      <c r="Y423" s="39">
        <v>0</v>
      </c>
      <c r="Z423" s="39">
        <v>0</v>
      </c>
      <c r="AA423" s="39">
        <v>0</v>
      </c>
      <c r="AB423" s="39">
        <v>0</v>
      </c>
      <c r="AC423" s="39">
        <v>0</v>
      </c>
      <c r="AD423" s="40"/>
      <c r="AE423" s="40"/>
      <c r="AF423" s="40"/>
      <c r="AG423" s="39">
        <v>0</v>
      </c>
      <c r="AH423" s="39">
        <v>0</v>
      </c>
      <c r="AI423" s="39">
        <v>0</v>
      </c>
      <c r="AJ423" s="39">
        <v>0</v>
      </c>
      <c r="AK423" s="39">
        <v>0</v>
      </c>
      <c r="AL423" s="39">
        <v>0</v>
      </c>
    </row>
    <row r="424" spans="1:38" ht="20.100000000000001" customHeight="1" x14ac:dyDescent="0.2">
      <c r="D424" s="2" t="s">
        <v>279</v>
      </c>
      <c r="F424" s="37">
        <v>32</v>
      </c>
      <c r="G424" s="37">
        <v>107</v>
      </c>
      <c r="H424" s="37">
        <v>92</v>
      </c>
      <c r="I424" s="37">
        <v>47</v>
      </c>
      <c r="J424" s="37">
        <v>0</v>
      </c>
      <c r="K424" s="37">
        <v>0</v>
      </c>
      <c r="L424" s="37"/>
      <c r="M424" s="37"/>
      <c r="N424" s="37"/>
      <c r="O424" s="37">
        <v>9</v>
      </c>
      <c r="P424" s="37">
        <v>335</v>
      </c>
      <c r="Q424" s="37">
        <v>316</v>
      </c>
      <c r="R424" s="37">
        <v>28</v>
      </c>
      <c r="S424" s="37">
        <v>0</v>
      </c>
      <c r="T424" s="37">
        <v>0</v>
      </c>
      <c r="U424" s="37"/>
      <c r="V424" s="37"/>
      <c r="W424" s="37"/>
      <c r="X424" s="37">
        <v>32</v>
      </c>
      <c r="Y424" s="37">
        <v>128</v>
      </c>
      <c r="Z424" s="37">
        <v>123</v>
      </c>
      <c r="AA424" s="37">
        <v>37</v>
      </c>
      <c r="AB424" s="37">
        <v>0</v>
      </c>
      <c r="AC424" s="37">
        <v>0</v>
      </c>
      <c r="AD424" s="37"/>
      <c r="AE424" s="37"/>
      <c r="AF424" s="37"/>
      <c r="AG424" s="37">
        <v>208</v>
      </c>
      <c r="AH424" s="37">
        <v>7109</v>
      </c>
      <c r="AI424" s="37">
        <v>6981</v>
      </c>
      <c r="AJ424" s="37">
        <v>336</v>
      </c>
      <c r="AK424" s="37">
        <v>0</v>
      </c>
      <c r="AL424" s="37">
        <v>0</v>
      </c>
    </row>
    <row r="425" spans="1:38"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row>
    <row r="426" spans="1:38" s="1" customFormat="1" ht="20.100000000000001" customHeight="1" x14ac:dyDescent="0.2">
      <c r="A426" s="3"/>
      <c r="B426" s="6"/>
      <c r="C426" s="42" t="s">
        <v>241</v>
      </c>
      <c r="D426" s="42"/>
      <c r="E426" s="5"/>
      <c r="F426" s="44">
        <v>32</v>
      </c>
      <c r="G426" s="44">
        <v>107</v>
      </c>
      <c r="H426" s="44">
        <v>92</v>
      </c>
      <c r="I426" s="44">
        <v>47</v>
      </c>
      <c r="J426" s="44">
        <v>0</v>
      </c>
      <c r="K426" s="44">
        <v>0</v>
      </c>
      <c r="L426" s="45"/>
      <c r="M426" s="45"/>
      <c r="N426" s="45"/>
      <c r="O426" s="44">
        <v>9</v>
      </c>
      <c r="P426" s="44">
        <v>335</v>
      </c>
      <c r="Q426" s="44">
        <v>316</v>
      </c>
      <c r="R426" s="44">
        <v>28</v>
      </c>
      <c r="S426" s="44">
        <v>0</v>
      </c>
      <c r="T426" s="44">
        <v>0</v>
      </c>
      <c r="U426" s="45"/>
      <c r="V426" s="45"/>
      <c r="W426" s="45"/>
      <c r="X426" s="44">
        <v>32</v>
      </c>
      <c r="Y426" s="44">
        <v>128</v>
      </c>
      <c r="Z426" s="44">
        <v>123</v>
      </c>
      <c r="AA426" s="44">
        <v>37</v>
      </c>
      <c r="AB426" s="44">
        <v>0</v>
      </c>
      <c r="AC426" s="44">
        <v>0</v>
      </c>
      <c r="AD426" s="45"/>
      <c r="AE426" s="45"/>
      <c r="AF426" s="45"/>
      <c r="AG426" s="44">
        <v>208</v>
      </c>
      <c r="AH426" s="44">
        <v>7109</v>
      </c>
      <c r="AI426" s="44">
        <v>6981</v>
      </c>
      <c r="AJ426" s="44">
        <v>336</v>
      </c>
      <c r="AK426" s="44">
        <v>0</v>
      </c>
      <c r="AL426" s="44">
        <v>0</v>
      </c>
    </row>
    <row r="427" spans="1:38"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row>
    <row r="428" spans="1:38" s="1" customFormat="1" ht="20.100000000000001" customHeight="1" x14ac:dyDescent="0.25">
      <c r="A428" s="3"/>
      <c r="B428" s="49" t="s">
        <v>280</v>
      </c>
      <c r="C428" s="50"/>
      <c r="D428" s="50"/>
      <c r="E428" s="5"/>
      <c r="F428" s="51">
        <v>987</v>
      </c>
      <c r="G428" s="51">
        <v>3212</v>
      </c>
      <c r="H428" s="51">
        <v>3042</v>
      </c>
      <c r="I428" s="51">
        <v>1157</v>
      </c>
      <c r="J428" s="51">
        <v>0</v>
      </c>
      <c r="K428" s="51">
        <v>0</v>
      </c>
      <c r="L428" s="52"/>
      <c r="M428" s="52"/>
      <c r="N428" s="52"/>
      <c r="O428" s="51">
        <v>140</v>
      </c>
      <c r="P428" s="51">
        <v>3935</v>
      </c>
      <c r="Q428" s="51">
        <v>3911</v>
      </c>
      <c r="R428" s="51">
        <v>164</v>
      </c>
      <c r="S428" s="51">
        <v>0</v>
      </c>
      <c r="T428" s="51">
        <v>0</v>
      </c>
      <c r="U428" s="52"/>
      <c r="V428" s="52"/>
      <c r="W428" s="52"/>
      <c r="X428" s="51">
        <v>1463</v>
      </c>
      <c r="Y428" s="51">
        <v>5088</v>
      </c>
      <c r="Z428" s="51">
        <v>4919</v>
      </c>
      <c r="AA428" s="51">
        <v>1630</v>
      </c>
      <c r="AB428" s="51">
        <v>0</v>
      </c>
      <c r="AC428" s="51">
        <v>2</v>
      </c>
      <c r="AD428" s="52"/>
      <c r="AE428" s="52"/>
      <c r="AF428" s="52"/>
      <c r="AG428" s="51">
        <v>571</v>
      </c>
      <c r="AH428" s="51">
        <v>12632</v>
      </c>
      <c r="AI428" s="51">
        <v>12417</v>
      </c>
      <c r="AJ428" s="51">
        <v>786</v>
      </c>
      <c r="AK428" s="51">
        <v>0</v>
      </c>
      <c r="AL428" s="51">
        <v>0</v>
      </c>
    </row>
    <row r="429" spans="1:38"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row>
    <row r="430" spans="1:38"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row>
    <row r="431" spans="1:38"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row>
    <row r="432" spans="1:38" ht="20.100000000000001" customHeight="1" x14ac:dyDescent="0.2">
      <c r="D432" s="2" t="s">
        <v>98</v>
      </c>
      <c r="F432" s="37">
        <v>227</v>
      </c>
      <c r="G432" s="37">
        <v>591</v>
      </c>
      <c r="H432" s="37">
        <v>729</v>
      </c>
      <c r="I432" s="37">
        <v>89</v>
      </c>
      <c r="J432" s="37">
        <v>0</v>
      </c>
      <c r="K432" s="37">
        <v>0</v>
      </c>
      <c r="L432" s="37"/>
      <c r="M432" s="37"/>
      <c r="N432" s="37"/>
      <c r="O432" s="37">
        <v>29</v>
      </c>
      <c r="P432" s="37">
        <v>228</v>
      </c>
      <c r="Q432" s="37">
        <v>247</v>
      </c>
      <c r="R432" s="37">
        <v>10</v>
      </c>
      <c r="S432" s="37">
        <v>0</v>
      </c>
      <c r="T432" s="37">
        <v>0</v>
      </c>
      <c r="U432" s="37"/>
      <c r="V432" s="37"/>
      <c r="W432" s="37"/>
      <c r="X432" s="37">
        <v>336</v>
      </c>
      <c r="Y432" s="37">
        <v>1073</v>
      </c>
      <c r="Z432" s="37">
        <v>1265</v>
      </c>
      <c r="AA432" s="37">
        <v>144</v>
      </c>
      <c r="AB432" s="37">
        <v>0</v>
      </c>
      <c r="AC432" s="37">
        <v>0</v>
      </c>
      <c r="AD432" s="37"/>
      <c r="AE432" s="37"/>
      <c r="AF432" s="37"/>
      <c r="AG432" s="37">
        <v>179</v>
      </c>
      <c r="AH432" s="37">
        <v>1181</v>
      </c>
      <c r="AI432" s="37">
        <v>1292</v>
      </c>
      <c r="AJ432" s="37">
        <v>68</v>
      </c>
      <c r="AK432" s="37">
        <v>0</v>
      </c>
      <c r="AL432" s="37">
        <v>0</v>
      </c>
    </row>
    <row r="433" spans="1:38" ht="20.100000000000001" customHeight="1" x14ac:dyDescent="0.2">
      <c r="D433" s="38" t="s">
        <v>99</v>
      </c>
      <c r="F433" s="39">
        <v>205</v>
      </c>
      <c r="G433" s="39">
        <v>2061</v>
      </c>
      <c r="H433" s="39">
        <v>2014</v>
      </c>
      <c r="I433" s="39">
        <v>252</v>
      </c>
      <c r="J433" s="39">
        <v>0</v>
      </c>
      <c r="K433" s="39">
        <v>0</v>
      </c>
      <c r="L433" s="40"/>
      <c r="M433" s="40"/>
      <c r="N433" s="40"/>
      <c r="O433" s="39">
        <v>13</v>
      </c>
      <c r="P433" s="39">
        <v>266</v>
      </c>
      <c r="Q433" s="39">
        <v>240</v>
      </c>
      <c r="R433" s="39">
        <v>39</v>
      </c>
      <c r="S433" s="39">
        <v>0</v>
      </c>
      <c r="T433" s="39">
        <v>0</v>
      </c>
      <c r="U433" s="40"/>
      <c r="V433" s="40"/>
      <c r="W433" s="40"/>
      <c r="X433" s="39">
        <v>321</v>
      </c>
      <c r="Y433" s="39">
        <v>1787</v>
      </c>
      <c r="Z433" s="39">
        <v>1848</v>
      </c>
      <c r="AA433" s="39">
        <v>260</v>
      </c>
      <c r="AB433" s="39">
        <v>0</v>
      </c>
      <c r="AC433" s="39">
        <v>0</v>
      </c>
      <c r="AD433" s="40"/>
      <c r="AE433" s="40"/>
      <c r="AF433" s="40"/>
      <c r="AG433" s="39">
        <v>218</v>
      </c>
      <c r="AH433" s="39">
        <v>1127</v>
      </c>
      <c r="AI433" s="39">
        <v>1217</v>
      </c>
      <c r="AJ433" s="39">
        <v>126</v>
      </c>
      <c r="AK433" s="39">
        <v>0</v>
      </c>
      <c r="AL433" s="39">
        <v>2</v>
      </c>
    </row>
    <row r="434" spans="1:38" ht="20.100000000000001" customHeight="1" x14ac:dyDescent="0.2">
      <c r="D434" s="2" t="s">
        <v>113</v>
      </c>
      <c r="F434" s="37">
        <v>133</v>
      </c>
      <c r="G434" s="37">
        <v>1899</v>
      </c>
      <c r="H434" s="37">
        <v>1788</v>
      </c>
      <c r="I434" s="37">
        <v>244</v>
      </c>
      <c r="J434" s="37">
        <v>0</v>
      </c>
      <c r="K434" s="37">
        <v>0</v>
      </c>
      <c r="L434" s="37"/>
      <c r="M434" s="37"/>
      <c r="N434" s="37"/>
      <c r="O434" s="37">
        <v>19</v>
      </c>
      <c r="P434" s="37">
        <v>282</v>
      </c>
      <c r="Q434" s="37">
        <v>271</v>
      </c>
      <c r="R434" s="37">
        <v>30</v>
      </c>
      <c r="S434" s="37">
        <v>0</v>
      </c>
      <c r="T434" s="37">
        <v>0</v>
      </c>
      <c r="U434" s="37"/>
      <c r="V434" s="37"/>
      <c r="W434" s="37"/>
      <c r="X434" s="37">
        <v>322</v>
      </c>
      <c r="Y434" s="37">
        <v>1327</v>
      </c>
      <c r="Z434" s="37">
        <v>1503</v>
      </c>
      <c r="AA434" s="37">
        <v>146</v>
      </c>
      <c r="AB434" s="37">
        <v>0</v>
      </c>
      <c r="AC434" s="37">
        <v>0</v>
      </c>
      <c r="AD434" s="37"/>
      <c r="AE434" s="37"/>
      <c r="AF434" s="37"/>
      <c r="AG434" s="37">
        <v>211</v>
      </c>
      <c r="AH434" s="37">
        <v>1107</v>
      </c>
      <c r="AI434" s="37">
        <v>1205</v>
      </c>
      <c r="AJ434" s="37">
        <v>113</v>
      </c>
      <c r="AK434" s="37">
        <v>0</v>
      </c>
      <c r="AL434" s="37">
        <v>0</v>
      </c>
    </row>
    <row r="435" spans="1:38" ht="20.100000000000001" customHeight="1" x14ac:dyDescent="0.2">
      <c r="D435" s="38" t="s">
        <v>101</v>
      </c>
      <c r="F435" s="39">
        <v>131</v>
      </c>
      <c r="G435" s="39">
        <v>1896</v>
      </c>
      <c r="H435" s="39">
        <v>1637</v>
      </c>
      <c r="I435" s="39">
        <v>390</v>
      </c>
      <c r="J435" s="39">
        <v>0</v>
      </c>
      <c r="K435" s="39">
        <v>0</v>
      </c>
      <c r="L435" s="40"/>
      <c r="M435" s="40"/>
      <c r="N435" s="40"/>
      <c r="O435" s="39">
        <v>19</v>
      </c>
      <c r="P435" s="39">
        <v>243</v>
      </c>
      <c r="Q435" s="39">
        <v>204</v>
      </c>
      <c r="R435" s="39">
        <v>58</v>
      </c>
      <c r="S435" s="39">
        <v>0</v>
      </c>
      <c r="T435" s="39">
        <v>0</v>
      </c>
      <c r="U435" s="40"/>
      <c r="V435" s="40"/>
      <c r="W435" s="40"/>
      <c r="X435" s="39">
        <v>358</v>
      </c>
      <c r="Y435" s="39">
        <v>1643</v>
      </c>
      <c r="Z435" s="39">
        <v>1657</v>
      </c>
      <c r="AA435" s="39">
        <v>344</v>
      </c>
      <c r="AB435" s="39">
        <v>0</v>
      </c>
      <c r="AC435" s="39">
        <v>0</v>
      </c>
      <c r="AD435" s="40"/>
      <c r="AE435" s="40"/>
      <c r="AF435" s="40"/>
      <c r="AG435" s="39">
        <v>278</v>
      </c>
      <c r="AH435" s="39">
        <v>1148</v>
      </c>
      <c r="AI435" s="39">
        <v>1155</v>
      </c>
      <c r="AJ435" s="39">
        <v>271</v>
      </c>
      <c r="AK435" s="39">
        <v>0</v>
      </c>
      <c r="AL435" s="39">
        <v>0</v>
      </c>
    </row>
    <row r="436" spans="1:38" ht="20.100000000000001" customHeight="1" x14ac:dyDescent="0.2">
      <c r="D436" s="2" t="s">
        <v>115</v>
      </c>
      <c r="F436" s="37">
        <v>69</v>
      </c>
      <c r="G436" s="37">
        <v>861</v>
      </c>
      <c r="H436" s="37">
        <v>797</v>
      </c>
      <c r="I436" s="37">
        <v>133</v>
      </c>
      <c r="J436" s="37">
        <v>0</v>
      </c>
      <c r="K436" s="37">
        <v>0</v>
      </c>
      <c r="L436" s="37"/>
      <c r="M436" s="37"/>
      <c r="N436" s="37"/>
      <c r="O436" s="37">
        <v>19</v>
      </c>
      <c r="P436" s="37">
        <v>253</v>
      </c>
      <c r="Q436" s="37">
        <v>237</v>
      </c>
      <c r="R436" s="37">
        <v>35</v>
      </c>
      <c r="S436" s="37">
        <v>0</v>
      </c>
      <c r="T436" s="37">
        <v>0</v>
      </c>
      <c r="U436" s="37"/>
      <c r="V436" s="37"/>
      <c r="W436" s="37"/>
      <c r="X436" s="37">
        <v>262</v>
      </c>
      <c r="Y436" s="37">
        <v>1402</v>
      </c>
      <c r="Z436" s="37">
        <v>1440</v>
      </c>
      <c r="AA436" s="37">
        <v>224</v>
      </c>
      <c r="AB436" s="37">
        <v>0</v>
      </c>
      <c r="AC436" s="37">
        <v>0</v>
      </c>
      <c r="AD436" s="37"/>
      <c r="AE436" s="37"/>
      <c r="AF436" s="37"/>
      <c r="AG436" s="37">
        <v>181</v>
      </c>
      <c r="AH436" s="37">
        <v>1147</v>
      </c>
      <c r="AI436" s="37">
        <v>1179</v>
      </c>
      <c r="AJ436" s="37">
        <v>149</v>
      </c>
      <c r="AK436" s="37">
        <v>0</v>
      </c>
      <c r="AL436" s="37">
        <v>0</v>
      </c>
    </row>
    <row r="437" spans="1:38" ht="20.100000000000001" customHeight="1" x14ac:dyDescent="0.2">
      <c r="D437" s="38" t="s">
        <v>116</v>
      </c>
      <c r="F437" s="39">
        <v>81</v>
      </c>
      <c r="G437" s="39">
        <v>417</v>
      </c>
      <c r="H437" s="39">
        <v>442</v>
      </c>
      <c r="I437" s="39">
        <v>56</v>
      </c>
      <c r="J437" s="39">
        <v>0</v>
      </c>
      <c r="K437" s="39">
        <v>0</v>
      </c>
      <c r="L437" s="40"/>
      <c r="M437" s="40"/>
      <c r="N437" s="40"/>
      <c r="O437" s="39">
        <v>24</v>
      </c>
      <c r="P437" s="39">
        <v>299</v>
      </c>
      <c r="Q437" s="39">
        <v>299</v>
      </c>
      <c r="R437" s="39">
        <v>24</v>
      </c>
      <c r="S437" s="39">
        <v>0</v>
      </c>
      <c r="T437" s="39">
        <v>0</v>
      </c>
      <c r="U437" s="40"/>
      <c r="V437" s="40"/>
      <c r="W437" s="40"/>
      <c r="X437" s="39">
        <v>293</v>
      </c>
      <c r="Y437" s="39">
        <v>1547</v>
      </c>
      <c r="Z437" s="39">
        <v>1609</v>
      </c>
      <c r="AA437" s="39">
        <v>231</v>
      </c>
      <c r="AB437" s="39">
        <v>0</v>
      </c>
      <c r="AC437" s="39">
        <v>0</v>
      </c>
      <c r="AD437" s="40"/>
      <c r="AE437" s="40"/>
      <c r="AF437" s="40"/>
      <c r="AG437" s="39">
        <v>23</v>
      </c>
      <c r="AH437" s="39">
        <v>303</v>
      </c>
      <c r="AI437" s="39">
        <v>311</v>
      </c>
      <c r="AJ437" s="39">
        <v>15</v>
      </c>
      <c r="AK437" s="39">
        <v>0</v>
      </c>
      <c r="AL437" s="39">
        <v>0</v>
      </c>
    </row>
    <row r="438" spans="1:38" ht="20.100000000000001" customHeight="1" x14ac:dyDescent="0.2">
      <c r="D438" s="2" t="s">
        <v>117</v>
      </c>
      <c r="F438" s="37">
        <v>69</v>
      </c>
      <c r="G438" s="37">
        <v>314</v>
      </c>
      <c r="H438" s="37">
        <v>334</v>
      </c>
      <c r="I438" s="37">
        <v>49</v>
      </c>
      <c r="J438" s="37">
        <v>0</v>
      </c>
      <c r="K438" s="37">
        <v>0</v>
      </c>
      <c r="L438" s="37"/>
      <c r="M438" s="37"/>
      <c r="N438" s="37"/>
      <c r="O438" s="37">
        <v>9</v>
      </c>
      <c r="P438" s="37">
        <v>174</v>
      </c>
      <c r="Q438" s="37">
        <v>180</v>
      </c>
      <c r="R438" s="37">
        <v>3</v>
      </c>
      <c r="S438" s="37">
        <v>0</v>
      </c>
      <c r="T438" s="37">
        <v>0</v>
      </c>
      <c r="U438" s="37"/>
      <c r="V438" s="37"/>
      <c r="W438" s="37"/>
      <c r="X438" s="37">
        <v>216</v>
      </c>
      <c r="Y438" s="37">
        <v>874</v>
      </c>
      <c r="Z438" s="37">
        <v>849</v>
      </c>
      <c r="AA438" s="37">
        <v>241</v>
      </c>
      <c r="AB438" s="37">
        <v>0</v>
      </c>
      <c r="AC438" s="37">
        <v>0</v>
      </c>
      <c r="AD438" s="37"/>
      <c r="AE438" s="37"/>
      <c r="AF438" s="37"/>
      <c r="AG438" s="37">
        <v>49</v>
      </c>
      <c r="AH438" s="37">
        <v>431</v>
      </c>
      <c r="AI438" s="37">
        <v>442</v>
      </c>
      <c r="AJ438" s="37">
        <v>38</v>
      </c>
      <c r="AK438" s="37">
        <v>0</v>
      </c>
      <c r="AL438" s="37">
        <v>0</v>
      </c>
    </row>
    <row r="439" spans="1:38" ht="20.100000000000001" customHeight="1" x14ac:dyDescent="0.2">
      <c r="D439" s="38" t="s">
        <v>105</v>
      </c>
      <c r="F439" s="39">
        <v>119</v>
      </c>
      <c r="G439" s="39">
        <v>638</v>
      </c>
      <c r="H439" s="39">
        <v>708</v>
      </c>
      <c r="I439" s="39">
        <v>49</v>
      </c>
      <c r="J439" s="39">
        <v>0</v>
      </c>
      <c r="K439" s="39">
        <v>0</v>
      </c>
      <c r="L439" s="40"/>
      <c r="M439" s="40"/>
      <c r="N439" s="40"/>
      <c r="O439" s="39">
        <v>18</v>
      </c>
      <c r="P439" s="39">
        <v>245</v>
      </c>
      <c r="Q439" s="39">
        <v>255</v>
      </c>
      <c r="R439" s="39">
        <v>7</v>
      </c>
      <c r="S439" s="39">
        <v>0</v>
      </c>
      <c r="T439" s="39">
        <v>1</v>
      </c>
      <c r="U439" s="40"/>
      <c r="V439" s="40"/>
      <c r="W439" s="40"/>
      <c r="X439" s="39">
        <v>438</v>
      </c>
      <c r="Y439" s="39">
        <v>1307</v>
      </c>
      <c r="Z439" s="39">
        <v>1522</v>
      </c>
      <c r="AA439" s="39">
        <v>223</v>
      </c>
      <c r="AB439" s="39">
        <v>0</v>
      </c>
      <c r="AC439" s="39">
        <v>0</v>
      </c>
      <c r="AD439" s="40"/>
      <c r="AE439" s="40"/>
      <c r="AF439" s="40"/>
      <c r="AG439" s="39">
        <v>285</v>
      </c>
      <c r="AH439" s="39">
        <v>1145</v>
      </c>
      <c r="AI439" s="39">
        <v>1350</v>
      </c>
      <c r="AJ439" s="39">
        <v>80</v>
      </c>
      <c r="AK439" s="39">
        <v>0</v>
      </c>
      <c r="AL439" s="39">
        <v>0</v>
      </c>
    </row>
    <row r="440" spans="1:38"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row>
    <row r="441" spans="1:38" s="1" customFormat="1" ht="20.100000000000001" customHeight="1" x14ac:dyDescent="0.2">
      <c r="A441" s="3"/>
      <c r="B441" s="6"/>
      <c r="C441" s="42" t="s">
        <v>180</v>
      </c>
      <c r="D441" s="42"/>
      <c r="E441" s="5"/>
      <c r="F441" s="44">
        <v>1034</v>
      </c>
      <c r="G441" s="44">
        <v>8677</v>
      </c>
      <c r="H441" s="44">
        <v>8449</v>
      </c>
      <c r="I441" s="44">
        <v>1262</v>
      </c>
      <c r="J441" s="44">
        <v>0</v>
      </c>
      <c r="K441" s="44">
        <v>0</v>
      </c>
      <c r="L441" s="45"/>
      <c r="M441" s="45"/>
      <c r="N441" s="45"/>
      <c r="O441" s="44">
        <v>150</v>
      </c>
      <c r="P441" s="44">
        <v>1990</v>
      </c>
      <c r="Q441" s="44">
        <v>1933</v>
      </c>
      <c r="R441" s="44">
        <v>206</v>
      </c>
      <c r="S441" s="44">
        <v>0</v>
      </c>
      <c r="T441" s="44">
        <v>1</v>
      </c>
      <c r="U441" s="45"/>
      <c r="V441" s="45"/>
      <c r="W441" s="45"/>
      <c r="X441" s="44">
        <v>2546</v>
      </c>
      <c r="Y441" s="44">
        <v>10960</v>
      </c>
      <c r="Z441" s="44">
        <v>11693</v>
      </c>
      <c r="AA441" s="44">
        <v>1813</v>
      </c>
      <c r="AB441" s="44">
        <v>0</v>
      </c>
      <c r="AC441" s="44">
        <v>0</v>
      </c>
      <c r="AD441" s="45"/>
      <c r="AE441" s="45"/>
      <c r="AF441" s="45"/>
      <c r="AG441" s="44">
        <v>1424</v>
      </c>
      <c r="AH441" s="44">
        <v>7589</v>
      </c>
      <c r="AI441" s="44">
        <v>8151</v>
      </c>
      <c r="AJ441" s="44">
        <v>860</v>
      </c>
      <c r="AK441" s="44">
        <v>0</v>
      </c>
      <c r="AL441" s="44">
        <v>2</v>
      </c>
    </row>
    <row r="442" spans="1:38"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row>
    <row r="443" spans="1:38" s="1" customFormat="1" ht="20.100000000000001" customHeight="1" x14ac:dyDescent="0.25">
      <c r="A443" s="3"/>
      <c r="B443" s="49" t="s">
        <v>282</v>
      </c>
      <c r="C443" s="50"/>
      <c r="D443" s="50"/>
      <c r="E443" s="5"/>
      <c r="F443" s="51">
        <v>1034</v>
      </c>
      <c r="G443" s="51">
        <v>8677</v>
      </c>
      <c r="H443" s="51">
        <v>8449</v>
      </c>
      <c r="I443" s="51">
        <v>1262</v>
      </c>
      <c r="J443" s="51">
        <v>0</v>
      </c>
      <c r="K443" s="51">
        <v>0</v>
      </c>
      <c r="L443" s="52"/>
      <c r="M443" s="52"/>
      <c r="N443" s="52"/>
      <c r="O443" s="51">
        <v>150</v>
      </c>
      <c r="P443" s="51">
        <v>1990</v>
      </c>
      <c r="Q443" s="51">
        <v>1933</v>
      </c>
      <c r="R443" s="51">
        <v>206</v>
      </c>
      <c r="S443" s="51">
        <v>0</v>
      </c>
      <c r="T443" s="51">
        <v>1</v>
      </c>
      <c r="U443" s="52"/>
      <c r="V443" s="52"/>
      <c r="W443" s="52"/>
      <c r="X443" s="51">
        <v>2546</v>
      </c>
      <c r="Y443" s="51">
        <v>10960</v>
      </c>
      <c r="Z443" s="51">
        <v>11693</v>
      </c>
      <c r="AA443" s="51">
        <v>1813</v>
      </c>
      <c r="AB443" s="51">
        <v>0</v>
      </c>
      <c r="AC443" s="51">
        <v>0</v>
      </c>
      <c r="AD443" s="52"/>
      <c r="AE443" s="52"/>
      <c r="AF443" s="52"/>
      <c r="AG443" s="51">
        <v>1424</v>
      </c>
      <c r="AH443" s="51">
        <v>7589</v>
      </c>
      <c r="AI443" s="51">
        <v>8151</v>
      </c>
      <c r="AJ443" s="51">
        <v>860</v>
      </c>
      <c r="AK443" s="51">
        <v>0</v>
      </c>
      <c r="AL443" s="51">
        <v>2</v>
      </c>
    </row>
    <row r="444" spans="1:38"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row>
    <row r="445" spans="1:38"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row>
    <row r="446" spans="1:38"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row>
    <row r="447" spans="1:38" ht="20.100000000000001" customHeight="1" x14ac:dyDescent="0.2">
      <c r="D447" s="2" t="s">
        <v>124</v>
      </c>
      <c r="F447" s="37">
        <v>21</v>
      </c>
      <c r="G447" s="37">
        <v>184</v>
      </c>
      <c r="H447" s="37">
        <v>176</v>
      </c>
      <c r="I447" s="37">
        <v>29</v>
      </c>
      <c r="J447" s="37">
        <v>0</v>
      </c>
      <c r="K447" s="37">
        <v>0</v>
      </c>
      <c r="L447" s="37"/>
      <c r="M447" s="37"/>
      <c r="N447" s="37"/>
      <c r="O447" s="37">
        <v>1</v>
      </c>
      <c r="P447" s="37">
        <v>121</v>
      </c>
      <c r="Q447" s="37">
        <v>117</v>
      </c>
      <c r="R447" s="37">
        <v>5</v>
      </c>
      <c r="S447" s="37">
        <v>0</v>
      </c>
      <c r="T447" s="37">
        <v>0</v>
      </c>
      <c r="U447" s="37"/>
      <c r="V447" s="37"/>
      <c r="W447" s="37"/>
      <c r="X447" s="37">
        <v>33</v>
      </c>
      <c r="Y447" s="37">
        <v>185</v>
      </c>
      <c r="Z447" s="37">
        <v>199</v>
      </c>
      <c r="AA447" s="37">
        <v>19</v>
      </c>
      <c r="AB447" s="37">
        <v>0</v>
      </c>
      <c r="AC447" s="37">
        <v>0</v>
      </c>
      <c r="AD447" s="37"/>
      <c r="AE447" s="37"/>
      <c r="AF447" s="37"/>
      <c r="AG447" s="37">
        <v>2</v>
      </c>
      <c r="AH447" s="37">
        <v>102</v>
      </c>
      <c r="AI447" s="37">
        <v>99</v>
      </c>
      <c r="AJ447" s="37">
        <v>5</v>
      </c>
      <c r="AK447" s="37">
        <v>0</v>
      </c>
      <c r="AL447" s="37">
        <v>0</v>
      </c>
    </row>
    <row r="448" spans="1:38" ht="20.100000000000001" customHeight="1" x14ac:dyDescent="0.2">
      <c r="D448" s="38" t="s">
        <v>99</v>
      </c>
      <c r="F448" s="39">
        <v>19</v>
      </c>
      <c r="G448" s="39">
        <v>87</v>
      </c>
      <c r="H448" s="39">
        <v>98</v>
      </c>
      <c r="I448" s="39">
        <v>8</v>
      </c>
      <c r="J448" s="39">
        <v>0</v>
      </c>
      <c r="K448" s="39">
        <v>0</v>
      </c>
      <c r="L448" s="40"/>
      <c r="M448" s="40"/>
      <c r="N448" s="40"/>
      <c r="O448" s="39">
        <v>0</v>
      </c>
      <c r="P448" s="39">
        <v>118</v>
      </c>
      <c r="Q448" s="39">
        <v>116</v>
      </c>
      <c r="R448" s="39">
        <v>2</v>
      </c>
      <c r="S448" s="39">
        <v>0</v>
      </c>
      <c r="T448" s="39">
        <v>0</v>
      </c>
      <c r="U448" s="40"/>
      <c r="V448" s="40"/>
      <c r="W448" s="40"/>
      <c r="X448" s="39">
        <v>20</v>
      </c>
      <c r="Y448" s="39">
        <v>166</v>
      </c>
      <c r="Z448" s="39">
        <v>161</v>
      </c>
      <c r="AA448" s="39">
        <v>25</v>
      </c>
      <c r="AB448" s="39">
        <v>0</v>
      </c>
      <c r="AC448" s="39">
        <v>0</v>
      </c>
      <c r="AD448" s="40"/>
      <c r="AE448" s="40"/>
      <c r="AF448" s="40"/>
      <c r="AG448" s="39">
        <v>3</v>
      </c>
      <c r="AH448" s="39">
        <v>104</v>
      </c>
      <c r="AI448" s="39">
        <v>101</v>
      </c>
      <c r="AJ448" s="39">
        <v>6</v>
      </c>
      <c r="AK448" s="39">
        <v>0</v>
      </c>
      <c r="AL448" s="39">
        <v>0</v>
      </c>
    </row>
    <row r="449" spans="1:38" ht="20.100000000000001" customHeight="1" x14ac:dyDescent="0.2">
      <c r="D449" s="2" t="s">
        <v>113</v>
      </c>
      <c r="F449" s="37">
        <v>19</v>
      </c>
      <c r="G449" s="37">
        <v>131</v>
      </c>
      <c r="H449" s="37">
        <v>125</v>
      </c>
      <c r="I449" s="37">
        <v>25</v>
      </c>
      <c r="J449" s="37">
        <v>0</v>
      </c>
      <c r="K449" s="37">
        <v>0</v>
      </c>
      <c r="L449" s="37"/>
      <c r="M449" s="37"/>
      <c r="N449" s="37"/>
      <c r="O449" s="37">
        <v>3</v>
      </c>
      <c r="P449" s="37">
        <v>122</v>
      </c>
      <c r="Q449" s="37">
        <v>122</v>
      </c>
      <c r="R449" s="37">
        <v>3</v>
      </c>
      <c r="S449" s="37">
        <v>0</v>
      </c>
      <c r="T449" s="37">
        <v>0</v>
      </c>
      <c r="U449" s="37"/>
      <c r="V449" s="37"/>
      <c r="W449" s="37"/>
      <c r="X449" s="37">
        <v>40</v>
      </c>
      <c r="Y449" s="37">
        <v>212</v>
      </c>
      <c r="Z449" s="37">
        <v>198</v>
      </c>
      <c r="AA449" s="37">
        <v>54</v>
      </c>
      <c r="AB449" s="37">
        <v>0</v>
      </c>
      <c r="AC449" s="37">
        <v>0</v>
      </c>
      <c r="AD449" s="37"/>
      <c r="AE449" s="37"/>
      <c r="AF449" s="37"/>
      <c r="AG449" s="37">
        <v>6</v>
      </c>
      <c r="AH449" s="37">
        <v>100</v>
      </c>
      <c r="AI449" s="37">
        <v>99</v>
      </c>
      <c r="AJ449" s="37">
        <v>7</v>
      </c>
      <c r="AK449" s="37">
        <v>0</v>
      </c>
      <c r="AL449" s="37">
        <v>0</v>
      </c>
    </row>
    <row r="450" spans="1:38" ht="20.100000000000001" customHeight="1" x14ac:dyDescent="0.2">
      <c r="D450" s="38" t="s">
        <v>174</v>
      </c>
      <c r="F450" s="39">
        <v>20</v>
      </c>
      <c r="G450" s="39">
        <v>160</v>
      </c>
      <c r="H450" s="39">
        <v>162</v>
      </c>
      <c r="I450" s="39">
        <v>18</v>
      </c>
      <c r="J450" s="39">
        <v>0</v>
      </c>
      <c r="K450" s="39">
        <v>0</v>
      </c>
      <c r="L450" s="40"/>
      <c r="M450" s="40"/>
      <c r="N450" s="40"/>
      <c r="O450" s="39">
        <v>0</v>
      </c>
      <c r="P450" s="39">
        <v>127</v>
      </c>
      <c r="Q450" s="39">
        <v>123</v>
      </c>
      <c r="R450" s="39">
        <v>4</v>
      </c>
      <c r="S450" s="39">
        <v>0</v>
      </c>
      <c r="T450" s="39">
        <v>0</v>
      </c>
      <c r="U450" s="40"/>
      <c r="V450" s="40"/>
      <c r="W450" s="40"/>
      <c r="X450" s="39">
        <v>15</v>
      </c>
      <c r="Y450" s="39">
        <v>200</v>
      </c>
      <c r="Z450" s="39">
        <v>188</v>
      </c>
      <c r="AA450" s="39">
        <v>27</v>
      </c>
      <c r="AB450" s="39">
        <v>0</v>
      </c>
      <c r="AC450" s="39">
        <v>0</v>
      </c>
      <c r="AD450" s="40"/>
      <c r="AE450" s="40"/>
      <c r="AF450" s="40"/>
      <c r="AG450" s="39">
        <v>5</v>
      </c>
      <c r="AH450" s="39">
        <v>93</v>
      </c>
      <c r="AI450" s="39">
        <v>92</v>
      </c>
      <c r="AJ450" s="39">
        <v>6</v>
      </c>
      <c r="AK450" s="39">
        <v>0</v>
      </c>
      <c r="AL450" s="39">
        <v>0</v>
      </c>
    </row>
    <row r="451" spans="1:38" ht="20.100000000000001" customHeight="1" x14ac:dyDescent="0.2">
      <c r="D451" s="2" t="s">
        <v>115</v>
      </c>
      <c r="F451" s="37">
        <v>7</v>
      </c>
      <c r="G451" s="37">
        <v>224</v>
      </c>
      <c r="H451" s="37">
        <v>214</v>
      </c>
      <c r="I451" s="37">
        <v>17</v>
      </c>
      <c r="J451" s="37">
        <v>0</v>
      </c>
      <c r="K451" s="37">
        <v>0</v>
      </c>
      <c r="L451" s="37"/>
      <c r="M451" s="37"/>
      <c r="N451" s="37"/>
      <c r="O451" s="37">
        <v>2</v>
      </c>
      <c r="P451" s="37">
        <v>133</v>
      </c>
      <c r="Q451" s="37">
        <v>132</v>
      </c>
      <c r="R451" s="37">
        <v>3</v>
      </c>
      <c r="S451" s="37">
        <v>0</v>
      </c>
      <c r="T451" s="37">
        <v>0</v>
      </c>
      <c r="U451" s="37"/>
      <c r="V451" s="37"/>
      <c r="W451" s="37"/>
      <c r="X451" s="37">
        <v>21</v>
      </c>
      <c r="Y451" s="37">
        <v>143</v>
      </c>
      <c r="Z451" s="37">
        <v>146</v>
      </c>
      <c r="AA451" s="37">
        <v>18</v>
      </c>
      <c r="AB451" s="37">
        <v>0</v>
      </c>
      <c r="AC451" s="37">
        <v>0</v>
      </c>
      <c r="AD451" s="37"/>
      <c r="AE451" s="37"/>
      <c r="AF451" s="37"/>
      <c r="AG451" s="37">
        <v>5</v>
      </c>
      <c r="AH451" s="37">
        <v>89</v>
      </c>
      <c r="AI451" s="37">
        <v>88</v>
      </c>
      <c r="AJ451" s="37">
        <v>6</v>
      </c>
      <c r="AK451" s="37">
        <v>0</v>
      </c>
      <c r="AL451" s="37">
        <v>0</v>
      </c>
    </row>
    <row r="452" spans="1:38"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row>
    <row r="453" spans="1:38" s="1" customFormat="1" ht="20.100000000000001" customHeight="1" x14ac:dyDescent="0.2">
      <c r="A453" s="3"/>
      <c r="B453" s="6"/>
      <c r="C453" s="42" t="s">
        <v>180</v>
      </c>
      <c r="D453" s="42"/>
      <c r="E453" s="5"/>
      <c r="F453" s="44">
        <v>86</v>
      </c>
      <c r="G453" s="44">
        <v>786</v>
      </c>
      <c r="H453" s="44">
        <v>775</v>
      </c>
      <c r="I453" s="44">
        <v>97</v>
      </c>
      <c r="J453" s="44">
        <v>0</v>
      </c>
      <c r="K453" s="44">
        <v>0</v>
      </c>
      <c r="L453" s="45"/>
      <c r="M453" s="45"/>
      <c r="N453" s="45"/>
      <c r="O453" s="44">
        <v>6</v>
      </c>
      <c r="P453" s="44">
        <v>621</v>
      </c>
      <c r="Q453" s="44">
        <v>610</v>
      </c>
      <c r="R453" s="44">
        <v>17</v>
      </c>
      <c r="S453" s="44">
        <v>0</v>
      </c>
      <c r="T453" s="44">
        <v>0</v>
      </c>
      <c r="U453" s="45"/>
      <c r="V453" s="45"/>
      <c r="W453" s="45"/>
      <c r="X453" s="44">
        <v>129</v>
      </c>
      <c r="Y453" s="44">
        <v>906</v>
      </c>
      <c r="Z453" s="44">
        <v>892</v>
      </c>
      <c r="AA453" s="44">
        <v>143</v>
      </c>
      <c r="AB453" s="44">
        <v>0</v>
      </c>
      <c r="AC453" s="44">
        <v>0</v>
      </c>
      <c r="AD453" s="45"/>
      <c r="AE453" s="45"/>
      <c r="AF453" s="45"/>
      <c r="AG453" s="44">
        <v>21</v>
      </c>
      <c r="AH453" s="44">
        <v>488</v>
      </c>
      <c r="AI453" s="44">
        <v>479</v>
      </c>
      <c r="AJ453" s="44">
        <v>30</v>
      </c>
      <c r="AK453" s="44">
        <v>0</v>
      </c>
      <c r="AL453" s="44">
        <v>0</v>
      </c>
    </row>
    <row r="454" spans="1:38"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row>
    <row r="455" spans="1:38" s="1" customFormat="1" ht="20.100000000000001" customHeight="1" x14ac:dyDescent="0.25">
      <c r="A455" s="3"/>
      <c r="B455" s="49" t="s">
        <v>284</v>
      </c>
      <c r="C455" s="50"/>
      <c r="D455" s="50"/>
      <c r="E455" s="5"/>
      <c r="F455" s="51">
        <v>86</v>
      </c>
      <c r="G455" s="51">
        <v>786</v>
      </c>
      <c r="H455" s="51">
        <v>775</v>
      </c>
      <c r="I455" s="51">
        <v>97</v>
      </c>
      <c r="J455" s="51">
        <v>0</v>
      </c>
      <c r="K455" s="51">
        <v>0</v>
      </c>
      <c r="L455" s="52"/>
      <c r="M455" s="52"/>
      <c r="N455" s="52"/>
      <c r="O455" s="51">
        <v>6</v>
      </c>
      <c r="P455" s="51">
        <v>621</v>
      </c>
      <c r="Q455" s="51">
        <v>610</v>
      </c>
      <c r="R455" s="51">
        <v>17</v>
      </c>
      <c r="S455" s="51">
        <v>0</v>
      </c>
      <c r="T455" s="51">
        <v>0</v>
      </c>
      <c r="U455" s="52"/>
      <c r="V455" s="52"/>
      <c r="W455" s="52"/>
      <c r="X455" s="51">
        <v>129</v>
      </c>
      <c r="Y455" s="51">
        <v>906</v>
      </c>
      <c r="Z455" s="51">
        <v>892</v>
      </c>
      <c r="AA455" s="51">
        <v>143</v>
      </c>
      <c r="AB455" s="51">
        <v>0</v>
      </c>
      <c r="AC455" s="51">
        <v>0</v>
      </c>
      <c r="AD455" s="52"/>
      <c r="AE455" s="52"/>
      <c r="AF455" s="52"/>
      <c r="AG455" s="51">
        <v>21</v>
      </c>
      <c r="AH455" s="51">
        <v>488</v>
      </c>
      <c r="AI455" s="51">
        <v>479</v>
      </c>
      <c r="AJ455" s="51">
        <v>30</v>
      </c>
      <c r="AK455" s="51">
        <v>0</v>
      </c>
      <c r="AL455" s="51">
        <v>0</v>
      </c>
    </row>
    <row r="456" spans="1:38"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row>
    <row r="457" spans="1:38"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row>
    <row r="458" spans="1:38"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row>
    <row r="459" spans="1:38" ht="20.100000000000001" customHeight="1" x14ac:dyDescent="0.2">
      <c r="D459" s="2" t="s">
        <v>124</v>
      </c>
      <c r="F459" s="37">
        <v>1</v>
      </c>
      <c r="G459" s="37">
        <v>2</v>
      </c>
      <c r="H459" s="37">
        <v>3</v>
      </c>
      <c r="I459" s="37">
        <v>0</v>
      </c>
      <c r="J459" s="37">
        <v>0</v>
      </c>
      <c r="K459" s="37">
        <v>0</v>
      </c>
      <c r="L459" s="37"/>
      <c r="M459" s="37"/>
      <c r="N459" s="37"/>
      <c r="O459" s="37">
        <v>1</v>
      </c>
      <c r="P459" s="37">
        <v>3</v>
      </c>
      <c r="Q459" s="37">
        <v>4</v>
      </c>
      <c r="R459" s="37">
        <v>0</v>
      </c>
      <c r="S459" s="37">
        <v>0</v>
      </c>
      <c r="T459" s="37">
        <v>0</v>
      </c>
      <c r="U459" s="37"/>
      <c r="V459" s="37"/>
      <c r="W459" s="37"/>
      <c r="X459" s="37">
        <v>120</v>
      </c>
      <c r="Y459" s="37">
        <v>409</v>
      </c>
      <c r="Z459" s="37">
        <v>490</v>
      </c>
      <c r="AA459" s="37">
        <v>39</v>
      </c>
      <c r="AB459" s="37">
        <v>0</v>
      </c>
      <c r="AC459" s="37">
        <v>0</v>
      </c>
      <c r="AD459" s="37"/>
      <c r="AE459" s="37"/>
      <c r="AF459" s="37"/>
      <c r="AG459" s="37">
        <v>31</v>
      </c>
      <c r="AH459" s="37">
        <v>374</v>
      </c>
      <c r="AI459" s="37">
        <v>395</v>
      </c>
      <c r="AJ459" s="37">
        <v>10</v>
      </c>
      <c r="AK459" s="37">
        <v>0</v>
      </c>
      <c r="AL459" s="37">
        <v>0</v>
      </c>
    </row>
    <row r="460" spans="1:38" ht="20.100000000000001" customHeight="1" x14ac:dyDescent="0.2">
      <c r="D460" s="38" t="s">
        <v>99</v>
      </c>
      <c r="F460" s="39">
        <v>16</v>
      </c>
      <c r="G460" s="39">
        <v>1</v>
      </c>
      <c r="H460" s="39">
        <v>1</v>
      </c>
      <c r="I460" s="39">
        <v>16</v>
      </c>
      <c r="J460" s="39">
        <v>0</v>
      </c>
      <c r="K460" s="39">
        <v>0</v>
      </c>
      <c r="L460" s="40"/>
      <c r="M460" s="40"/>
      <c r="N460" s="40"/>
      <c r="O460" s="39">
        <v>1</v>
      </c>
      <c r="P460" s="39">
        <v>13</v>
      </c>
      <c r="Q460" s="39">
        <v>13</v>
      </c>
      <c r="R460" s="39">
        <v>1</v>
      </c>
      <c r="S460" s="39">
        <v>0</v>
      </c>
      <c r="T460" s="39">
        <v>0</v>
      </c>
      <c r="U460" s="40"/>
      <c r="V460" s="40"/>
      <c r="W460" s="40"/>
      <c r="X460" s="39">
        <v>108</v>
      </c>
      <c r="Y460" s="39">
        <v>640</v>
      </c>
      <c r="Z460" s="39">
        <v>626</v>
      </c>
      <c r="AA460" s="39">
        <v>122</v>
      </c>
      <c r="AB460" s="39">
        <v>0</v>
      </c>
      <c r="AC460" s="39">
        <v>0</v>
      </c>
      <c r="AD460" s="40"/>
      <c r="AE460" s="40"/>
      <c r="AF460" s="40"/>
      <c r="AG460" s="39">
        <v>40</v>
      </c>
      <c r="AH460" s="39">
        <v>373</v>
      </c>
      <c r="AI460" s="39">
        <v>381</v>
      </c>
      <c r="AJ460" s="39">
        <v>32</v>
      </c>
      <c r="AK460" s="39">
        <v>0</v>
      </c>
      <c r="AL460" s="39">
        <v>0</v>
      </c>
    </row>
    <row r="461" spans="1:38" ht="20.100000000000001" customHeight="1" x14ac:dyDescent="0.2">
      <c r="B461" s="5"/>
      <c r="D461" s="2" t="s">
        <v>113</v>
      </c>
      <c r="F461" s="37">
        <v>0</v>
      </c>
      <c r="G461" s="37">
        <v>2</v>
      </c>
      <c r="H461" s="37">
        <v>1</v>
      </c>
      <c r="I461" s="37">
        <v>1</v>
      </c>
      <c r="J461" s="37">
        <v>0</v>
      </c>
      <c r="K461" s="37">
        <v>0</v>
      </c>
      <c r="L461" s="37"/>
      <c r="M461" s="37"/>
      <c r="N461" s="37"/>
      <c r="O461" s="37">
        <v>0</v>
      </c>
      <c r="P461" s="37">
        <v>16</v>
      </c>
      <c r="Q461" s="37">
        <v>16</v>
      </c>
      <c r="R461" s="37">
        <v>0</v>
      </c>
      <c r="S461" s="37">
        <v>0</v>
      </c>
      <c r="T461" s="37">
        <v>0</v>
      </c>
      <c r="U461" s="37"/>
      <c r="V461" s="37"/>
      <c r="W461" s="37"/>
      <c r="X461" s="37">
        <v>54</v>
      </c>
      <c r="Y461" s="37">
        <v>284</v>
      </c>
      <c r="Z461" s="37">
        <v>266</v>
      </c>
      <c r="AA461" s="37">
        <v>72</v>
      </c>
      <c r="AB461" s="37">
        <v>0</v>
      </c>
      <c r="AC461" s="37">
        <v>0</v>
      </c>
      <c r="AD461" s="37"/>
      <c r="AE461" s="37"/>
      <c r="AF461" s="37"/>
      <c r="AG461" s="37">
        <v>7</v>
      </c>
      <c r="AH461" s="37">
        <v>377</v>
      </c>
      <c r="AI461" s="37">
        <v>378</v>
      </c>
      <c r="AJ461" s="37">
        <v>6</v>
      </c>
      <c r="AK461" s="37">
        <v>0</v>
      </c>
      <c r="AL461" s="37">
        <v>0</v>
      </c>
    </row>
    <row r="462" spans="1:38" ht="20.100000000000001" customHeight="1" x14ac:dyDescent="0.2">
      <c r="D462" s="38" t="s">
        <v>174</v>
      </c>
      <c r="F462" s="39">
        <v>0</v>
      </c>
      <c r="G462" s="39">
        <v>1</v>
      </c>
      <c r="H462" s="39">
        <v>1</v>
      </c>
      <c r="I462" s="39">
        <v>0</v>
      </c>
      <c r="J462" s="39">
        <v>0</v>
      </c>
      <c r="K462" s="39">
        <v>0</v>
      </c>
      <c r="L462" s="40"/>
      <c r="M462" s="40"/>
      <c r="N462" s="40"/>
      <c r="O462" s="39">
        <v>0</v>
      </c>
      <c r="P462" s="39">
        <v>1</v>
      </c>
      <c r="Q462" s="39">
        <v>1</v>
      </c>
      <c r="R462" s="39">
        <v>0</v>
      </c>
      <c r="S462" s="39">
        <v>0</v>
      </c>
      <c r="T462" s="39">
        <v>0</v>
      </c>
      <c r="U462" s="40"/>
      <c r="V462" s="40"/>
      <c r="W462" s="40"/>
      <c r="X462" s="39">
        <v>73</v>
      </c>
      <c r="Y462" s="39">
        <v>664</v>
      </c>
      <c r="Z462" s="39">
        <v>672</v>
      </c>
      <c r="AA462" s="39">
        <v>65</v>
      </c>
      <c r="AB462" s="39">
        <v>0</v>
      </c>
      <c r="AC462" s="39">
        <v>0</v>
      </c>
      <c r="AD462" s="40"/>
      <c r="AE462" s="40"/>
      <c r="AF462" s="40"/>
      <c r="AG462" s="39">
        <v>43</v>
      </c>
      <c r="AH462" s="39">
        <v>391</v>
      </c>
      <c r="AI462" s="39">
        <v>416</v>
      </c>
      <c r="AJ462" s="39">
        <v>18</v>
      </c>
      <c r="AK462" s="39">
        <v>0</v>
      </c>
      <c r="AL462" s="39">
        <v>0</v>
      </c>
    </row>
    <row r="463" spans="1:38" ht="20.100000000000001" customHeight="1" x14ac:dyDescent="0.2">
      <c r="D463" s="2" t="s">
        <v>102</v>
      </c>
      <c r="F463" s="37">
        <v>3</v>
      </c>
      <c r="G463" s="37">
        <v>26</v>
      </c>
      <c r="H463" s="37">
        <v>29</v>
      </c>
      <c r="I463" s="37">
        <v>0</v>
      </c>
      <c r="J463" s="37">
        <v>0</v>
      </c>
      <c r="K463" s="37">
        <v>0</v>
      </c>
      <c r="L463" s="37"/>
      <c r="M463" s="37"/>
      <c r="N463" s="37"/>
      <c r="O463" s="37">
        <v>0</v>
      </c>
      <c r="P463" s="37">
        <v>0</v>
      </c>
      <c r="Q463" s="37">
        <v>0</v>
      </c>
      <c r="R463" s="37">
        <v>0</v>
      </c>
      <c r="S463" s="37">
        <v>0</v>
      </c>
      <c r="T463" s="37">
        <v>0</v>
      </c>
      <c r="U463" s="37"/>
      <c r="V463" s="37"/>
      <c r="W463" s="37"/>
      <c r="X463" s="37">
        <v>30</v>
      </c>
      <c r="Y463" s="37">
        <v>199</v>
      </c>
      <c r="Z463" s="37">
        <v>205</v>
      </c>
      <c r="AA463" s="37">
        <v>24</v>
      </c>
      <c r="AB463" s="37">
        <v>0</v>
      </c>
      <c r="AC463" s="37">
        <v>0</v>
      </c>
      <c r="AD463" s="37"/>
      <c r="AE463" s="37"/>
      <c r="AF463" s="37"/>
      <c r="AG463" s="37">
        <v>11</v>
      </c>
      <c r="AH463" s="37">
        <v>378</v>
      </c>
      <c r="AI463" s="37">
        <v>382</v>
      </c>
      <c r="AJ463" s="37">
        <v>7</v>
      </c>
      <c r="AK463" s="37">
        <v>0</v>
      </c>
      <c r="AL463" s="37">
        <v>0</v>
      </c>
    </row>
    <row r="464" spans="1:38" ht="20.100000000000001" customHeight="1" x14ac:dyDescent="0.2">
      <c r="D464" s="38" t="s">
        <v>116</v>
      </c>
      <c r="F464" s="39">
        <v>1</v>
      </c>
      <c r="G464" s="39">
        <v>0</v>
      </c>
      <c r="H464" s="39">
        <v>0</v>
      </c>
      <c r="I464" s="39">
        <v>1</v>
      </c>
      <c r="J464" s="39">
        <v>0</v>
      </c>
      <c r="K464" s="39">
        <v>0</v>
      </c>
      <c r="L464" s="40"/>
      <c r="M464" s="40"/>
      <c r="N464" s="40"/>
      <c r="O464" s="39">
        <v>0</v>
      </c>
      <c r="P464" s="39">
        <v>14</v>
      </c>
      <c r="Q464" s="39">
        <v>14</v>
      </c>
      <c r="R464" s="39">
        <v>0</v>
      </c>
      <c r="S464" s="39">
        <v>0</v>
      </c>
      <c r="T464" s="39">
        <v>0</v>
      </c>
      <c r="U464" s="40"/>
      <c r="V464" s="40"/>
      <c r="W464" s="40"/>
      <c r="X464" s="39">
        <v>39</v>
      </c>
      <c r="Y464" s="39">
        <v>421</v>
      </c>
      <c r="Z464" s="39">
        <v>383</v>
      </c>
      <c r="AA464" s="39">
        <v>77</v>
      </c>
      <c r="AB464" s="39">
        <v>0</v>
      </c>
      <c r="AC464" s="39">
        <v>0</v>
      </c>
      <c r="AD464" s="40"/>
      <c r="AE464" s="40"/>
      <c r="AF464" s="40"/>
      <c r="AG464" s="39">
        <v>16</v>
      </c>
      <c r="AH464" s="39">
        <v>375</v>
      </c>
      <c r="AI464" s="39">
        <v>376</v>
      </c>
      <c r="AJ464" s="39">
        <v>15</v>
      </c>
      <c r="AK464" s="39">
        <v>0</v>
      </c>
      <c r="AL464" s="39">
        <v>0</v>
      </c>
    </row>
    <row r="465" spans="2:38"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row>
    <row r="466" spans="2:38" ht="20.100000000000001" customHeight="1" x14ac:dyDescent="0.2">
      <c r="C466" s="42" t="s">
        <v>122</v>
      </c>
      <c r="D466" s="42"/>
      <c r="F466" s="44">
        <v>21</v>
      </c>
      <c r="G466" s="44">
        <v>32</v>
      </c>
      <c r="H466" s="44">
        <v>35</v>
      </c>
      <c r="I466" s="44">
        <v>18</v>
      </c>
      <c r="J466" s="44">
        <v>0</v>
      </c>
      <c r="K466" s="44">
        <v>0</v>
      </c>
      <c r="L466" s="45"/>
      <c r="M466" s="45"/>
      <c r="N466" s="45"/>
      <c r="O466" s="44">
        <v>2</v>
      </c>
      <c r="P466" s="44">
        <v>47</v>
      </c>
      <c r="Q466" s="44">
        <v>48</v>
      </c>
      <c r="R466" s="44">
        <v>1</v>
      </c>
      <c r="S466" s="44">
        <v>0</v>
      </c>
      <c r="T466" s="44">
        <v>0</v>
      </c>
      <c r="U466" s="45"/>
      <c r="V466" s="45"/>
      <c r="W466" s="45"/>
      <c r="X466" s="44">
        <v>424</v>
      </c>
      <c r="Y466" s="44">
        <v>2617</v>
      </c>
      <c r="Z466" s="44">
        <v>2642</v>
      </c>
      <c r="AA466" s="44">
        <v>399</v>
      </c>
      <c r="AB466" s="44">
        <v>0</v>
      </c>
      <c r="AC466" s="44">
        <v>0</v>
      </c>
      <c r="AD466" s="45"/>
      <c r="AE466" s="45"/>
      <c r="AF466" s="45"/>
      <c r="AG466" s="44">
        <v>148</v>
      </c>
      <c r="AH466" s="44">
        <v>2268</v>
      </c>
      <c r="AI466" s="44">
        <v>2328</v>
      </c>
      <c r="AJ466" s="44">
        <v>88</v>
      </c>
      <c r="AK466" s="44">
        <v>0</v>
      </c>
      <c r="AL466" s="44">
        <v>0</v>
      </c>
    </row>
    <row r="467" spans="2:38"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row>
    <row r="468" spans="2:38"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row>
    <row r="469" spans="2:38" ht="20.100000000000001" customHeight="1" x14ac:dyDescent="0.2">
      <c r="D469" s="2" t="s">
        <v>124</v>
      </c>
      <c r="F469" s="37">
        <v>175</v>
      </c>
      <c r="G469" s="37">
        <v>1030</v>
      </c>
      <c r="H469" s="37">
        <v>1147</v>
      </c>
      <c r="I469" s="37">
        <v>58</v>
      </c>
      <c r="J469" s="37">
        <v>0</v>
      </c>
      <c r="K469" s="37">
        <v>0</v>
      </c>
      <c r="L469" s="37"/>
      <c r="M469" s="37"/>
      <c r="N469" s="37"/>
      <c r="O469" s="37">
        <v>45</v>
      </c>
      <c r="P469" s="37">
        <v>449</v>
      </c>
      <c r="Q469" s="37">
        <v>486</v>
      </c>
      <c r="R469" s="37">
        <v>8</v>
      </c>
      <c r="S469" s="37">
        <v>0</v>
      </c>
      <c r="T469" s="37">
        <v>0</v>
      </c>
      <c r="U469" s="37"/>
      <c r="V469" s="37"/>
      <c r="W469" s="37"/>
      <c r="X469" s="37">
        <v>24</v>
      </c>
      <c r="Y469" s="37">
        <v>168</v>
      </c>
      <c r="Z469" s="37">
        <v>175</v>
      </c>
      <c r="AA469" s="37">
        <v>17</v>
      </c>
      <c r="AB469" s="37">
        <v>0</v>
      </c>
      <c r="AC469" s="37">
        <v>0</v>
      </c>
      <c r="AD469" s="37"/>
      <c r="AE469" s="37"/>
      <c r="AF469" s="37"/>
      <c r="AG469" s="37">
        <v>3</v>
      </c>
      <c r="AH469" s="37">
        <v>40</v>
      </c>
      <c r="AI469" s="37">
        <v>43</v>
      </c>
      <c r="AJ469" s="37">
        <v>0</v>
      </c>
      <c r="AK469" s="37">
        <v>0</v>
      </c>
      <c r="AL469" s="37">
        <v>0</v>
      </c>
    </row>
    <row r="470" spans="2:38" ht="20.100000000000001" customHeight="1" x14ac:dyDescent="0.2">
      <c r="D470" s="38" t="s">
        <v>173</v>
      </c>
      <c r="F470" s="39">
        <v>139</v>
      </c>
      <c r="G470" s="39">
        <v>780</v>
      </c>
      <c r="H470" s="39">
        <v>859</v>
      </c>
      <c r="I470" s="39">
        <v>60</v>
      </c>
      <c r="J470" s="39">
        <v>0</v>
      </c>
      <c r="K470" s="39">
        <v>0</v>
      </c>
      <c r="L470" s="40"/>
      <c r="M470" s="40"/>
      <c r="N470" s="40"/>
      <c r="O470" s="39">
        <v>24</v>
      </c>
      <c r="P470" s="39">
        <v>410</v>
      </c>
      <c r="Q470" s="39">
        <v>422</v>
      </c>
      <c r="R470" s="39">
        <v>12</v>
      </c>
      <c r="S470" s="39">
        <v>0</v>
      </c>
      <c r="T470" s="39">
        <v>0</v>
      </c>
      <c r="U470" s="40"/>
      <c r="V470" s="40"/>
      <c r="W470" s="40"/>
      <c r="X470" s="39">
        <v>49</v>
      </c>
      <c r="Y470" s="39">
        <v>198</v>
      </c>
      <c r="Z470" s="39">
        <v>232</v>
      </c>
      <c r="AA470" s="39">
        <v>15</v>
      </c>
      <c r="AB470" s="39">
        <v>0</v>
      </c>
      <c r="AC470" s="39">
        <v>0</v>
      </c>
      <c r="AD470" s="40"/>
      <c r="AE470" s="40"/>
      <c r="AF470" s="40"/>
      <c r="AG470" s="39">
        <v>8</v>
      </c>
      <c r="AH470" s="39">
        <v>44</v>
      </c>
      <c r="AI470" s="39">
        <v>52</v>
      </c>
      <c r="AJ470" s="39">
        <v>0</v>
      </c>
      <c r="AK470" s="39">
        <v>0</v>
      </c>
      <c r="AL470" s="39">
        <v>0</v>
      </c>
    </row>
    <row r="471" spans="2:38" ht="20.100000000000001" customHeight="1" x14ac:dyDescent="0.2">
      <c r="B471" s="5"/>
      <c r="D471" s="2" t="s">
        <v>113</v>
      </c>
      <c r="F471" s="37">
        <v>20</v>
      </c>
      <c r="G471" s="37">
        <v>177</v>
      </c>
      <c r="H471" s="37">
        <v>191</v>
      </c>
      <c r="I471" s="37">
        <v>6</v>
      </c>
      <c r="J471" s="37">
        <v>0</v>
      </c>
      <c r="K471" s="37">
        <v>0</v>
      </c>
      <c r="L471" s="37"/>
      <c r="M471" s="37"/>
      <c r="N471" s="37"/>
      <c r="O471" s="37">
        <v>9</v>
      </c>
      <c r="P471" s="37">
        <v>401</v>
      </c>
      <c r="Q471" s="37">
        <v>406</v>
      </c>
      <c r="R471" s="37">
        <v>4</v>
      </c>
      <c r="S471" s="37">
        <v>0</v>
      </c>
      <c r="T471" s="37">
        <v>0</v>
      </c>
      <c r="U471" s="37"/>
      <c r="V471" s="37"/>
      <c r="W471" s="37"/>
      <c r="X471" s="37">
        <v>1</v>
      </c>
      <c r="Y471" s="37">
        <v>25</v>
      </c>
      <c r="Z471" s="37">
        <v>21</v>
      </c>
      <c r="AA471" s="37">
        <v>5</v>
      </c>
      <c r="AB471" s="37">
        <v>0</v>
      </c>
      <c r="AC471" s="37">
        <v>0</v>
      </c>
      <c r="AD471" s="37"/>
      <c r="AE471" s="37"/>
      <c r="AF471" s="37"/>
      <c r="AG471" s="37">
        <v>1</v>
      </c>
      <c r="AH471" s="37">
        <v>56</v>
      </c>
      <c r="AI471" s="37">
        <v>56</v>
      </c>
      <c r="AJ471" s="37">
        <v>1</v>
      </c>
      <c r="AK471" s="37">
        <v>0</v>
      </c>
      <c r="AL471" s="37">
        <v>0</v>
      </c>
    </row>
    <row r="472" spans="2:38" ht="20.100000000000001" customHeight="1" x14ac:dyDescent="0.2">
      <c r="D472" s="38" t="s">
        <v>174</v>
      </c>
      <c r="F472" s="39">
        <v>27</v>
      </c>
      <c r="G472" s="39">
        <v>176</v>
      </c>
      <c r="H472" s="39">
        <v>183</v>
      </c>
      <c r="I472" s="39">
        <v>20</v>
      </c>
      <c r="J472" s="39">
        <v>0</v>
      </c>
      <c r="K472" s="39">
        <v>0</v>
      </c>
      <c r="L472" s="40"/>
      <c r="M472" s="40"/>
      <c r="N472" s="40"/>
      <c r="O472" s="39">
        <v>12</v>
      </c>
      <c r="P472" s="39">
        <v>410</v>
      </c>
      <c r="Q472" s="39">
        <v>416</v>
      </c>
      <c r="R472" s="39">
        <v>6</v>
      </c>
      <c r="S472" s="39">
        <v>0</v>
      </c>
      <c r="T472" s="39">
        <v>0</v>
      </c>
      <c r="U472" s="40"/>
      <c r="V472" s="40"/>
      <c r="W472" s="40"/>
      <c r="X472" s="39">
        <v>2</v>
      </c>
      <c r="Y472" s="39">
        <v>18</v>
      </c>
      <c r="Z472" s="39">
        <v>18</v>
      </c>
      <c r="AA472" s="39">
        <v>2</v>
      </c>
      <c r="AB472" s="39">
        <v>0</v>
      </c>
      <c r="AC472" s="39">
        <v>0</v>
      </c>
      <c r="AD472" s="40"/>
      <c r="AE472" s="40"/>
      <c r="AF472" s="40"/>
      <c r="AG472" s="39">
        <v>3</v>
      </c>
      <c r="AH472" s="39">
        <v>47</v>
      </c>
      <c r="AI472" s="39">
        <v>47</v>
      </c>
      <c r="AJ472" s="39">
        <v>3</v>
      </c>
      <c r="AK472" s="39">
        <v>0</v>
      </c>
      <c r="AL472" s="39">
        <v>0</v>
      </c>
    </row>
    <row r="473" spans="2:38"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row>
    <row r="474" spans="2:38" ht="20.100000000000001" customHeight="1" x14ac:dyDescent="0.2">
      <c r="C474" s="42" t="s">
        <v>287</v>
      </c>
      <c r="D474" s="42"/>
      <c r="F474" s="44">
        <v>361</v>
      </c>
      <c r="G474" s="44">
        <v>2163</v>
      </c>
      <c r="H474" s="44">
        <v>2380</v>
      </c>
      <c r="I474" s="44">
        <v>144</v>
      </c>
      <c r="J474" s="44">
        <v>0</v>
      </c>
      <c r="K474" s="44">
        <v>0</v>
      </c>
      <c r="L474" s="45"/>
      <c r="M474" s="45"/>
      <c r="N474" s="45"/>
      <c r="O474" s="44">
        <v>90</v>
      </c>
      <c r="P474" s="44">
        <v>1670</v>
      </c>
      <c r="Q474" s="44">
        <v>1730</v>
      </c>
      <c r="R474" s="44">
        <v>30</v>
      </c>
      <c r="S474" s="44">
        <v>0</v>
      </c>
      <c r="T474" s="44">
        <v>0</v>
      </c>
      <c r="U474" s="45"/>
      <c r="V474" s="45"/>
      <c r="W474" s="45"/>
      <c r="X474" s="44">
        <v>76</v>
      </c>
      <c r="Y474" s="44">
        <v>409</v>
      </c>
      <c r="Z474" s="44">
        <v>446</v>
      </c>
      <c r="AA474" s="44">
        <v>39</v>
      </c>
      <c r="AB474" s="44">
        <v>0</v>
      </c>
      <c r="AC474" s="44">
        <v>0</v>
      </c>
      <c r="AD474" s="45"/>
      <c r="AE474" s="45"/>
      <c r="AF474" s="45"/>
      <c r="AG474" s="44">
        <v>15</v>
      </c>
      <c r="AH474" s="44">
        <v>187</v>
      </c>
      <c r="AI474" s="44">
        <v>198</v>
      </c>
      <c r="AJ474" s="44">
        <v>4</v>
      </c>
      <c r="AK474" s="44">
        <v>0</v>
      </c>
      <c r="AL474" s="44">
        <v>0</v>
      </c>
    </row>
    <row r="475" spans="2:38"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row>
    <row r="476" spans="2:38"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row>
    <row r="477" spans="2:38" ht="20.100000000000001" customHeight="1" x14ac:dyDescent="0.2">
      <c r="B477" s="5"/>
      <c r="D477" s="53" t="s">
        <v>288</v>
      </c>
      <c r="F477" s="37">
        <v>19</v>
      </c>
      <c r="G477" s="37">
        <v>113</v>
      </c>
      <c r="H477" s="37">
        <v>118</v>
      </c>
      <c r="I477" s="37">
        <v>14</v>
      </c>
      <c r="J477" s="37">
        <v>0</v>
      </c>
      <c r="K477" s="37">
        <v>0</v>
      </c>
      <c r="L477" s="37"/>
      <c r="M477" s="37"/>
      <c r="N477" s="37"/>
      <c r="O477" s="37">
        <v>10</v>
      </c>
      <c r="P477" s="37">
        <v>85</v>
      </c>
      <c r="Q477" s="37">
        <v>90</v>
      </c>
      <c r="R477" s="37">
        <v>5</v>
      </c>
      <c r="S477" s="37">
        <v>0</v>
      </c>
      <c r="T477" s="37">
        <v>0</v>
      </c>
      <c r="U477" s="37"/>
      <c r="V477" s="37"/>
      <c r="W477" s="37"/>
      <c r="X477" s="37">
        <v>37</v>
      </c>
      <c r="Y477" s="37">
        <v>255</v>
      </c>
      <c r="Z477" s="37">
        <v>230</v>
      </c>
      <c r="AA477" s="37">
        <v>62</v>
      </c>
      <c r="AB477" s="37">
        <v>0</v>
      </c>
      <c r="AC477" s="37">
        <v>0</v>
      </c>
      <c r="AD477" s="37"/>
      <c r="AE477" s="37"/>
      <c r="AF477" s="37"/>
      <c r="AG477" s="37">
        <v>20</v>
      </c>
      <c r="AH477" s="37">
        <v>401</v>
      </c>
      <c r="AI477" s="37">
        <v>396</v>
      </c>
      <c r="AJ477" s="37">
        <v>25</v>
      </c>
      <c r="AK477" s="37">
        <v>0</v>
      </c>
      <c r="AL477" s="37">
        <v>0</v>
      </c>
    </row>
    <row r="478" spans="2:38" ht="20.100000000000001" customHeight="1" x14ac:dyDescent="0.2">
      <c r="B478" s="5"/>
      <c r="D478" s="38" t="s">
        <v>289</v>
      </c>
      <c r="F478" s="39">
        <v>77</v>
      </c>
      <c r="G478" s="39">
        <v>94</v>
      </c>
      <c r="H478" s="39">
        <v>155</v>
      </c>
      <c r="I478" s="39">
        <v>16</v>
      </c>
      <c r="J478" s="39">
        <v>0</v>
      </c>
      <c r="K478" s="39">
        <v>0</v>
      </c>
      <c r="L478" s="40"/>
      <c r="M478" s="40"/>
      <c r="N478" s="40"/>
      <c r="O478" s="39">
        <v>4</v>
      </c>
      <c r="P478" s="39">
        <v>77</v>
      </c>
      <c r="Q478" s="39">
        <v>80</v>
      </c>
      <c r="R478" s="39">
        <v>1</v>
      </c>
      <c r="S478" s="39">
        <v>0</v>
      </c>
      <c r="T478" s="39">
        <v>0</v>
      </c>
      <c r="U478" s="40"/>
      <c r="V478" s="40"/>
      <c r="W478" s="40"/>
      <c r="X478" s="39">
        <v>128</v>
      </c>
      <c r="Y478" s="39">
        <v>132</v>
      </c>
      <c r="Z478" s="39">
        <v>199</v>
      </c>
      <c r="AA478" s="39">
        <v>61</v>
      </c>
      <c r="AB478" s="39">
        <v>0</v>
      </c>
      <c r="AC478" s="39">
        <v>0</v>
      </c>
      <c r="AD478" s="40"/>
      <c r="AE478" s="40"/>
      <c r="AF478" s="40"/>
      <c r="AG478" s="39">
        <v>7</v>
      </c>
      <c r="AH478" s="39">
        <v>318</v>
      </c>
      <c r="AI478" s="39">
        <v>318</v>
      </c>
      <c r="AJ478" s="39">
        <v>7</v>
      </c>
      <c r="AK478" s="39">
        <v>0</v>
      </c>
      <c r="AL478" s="39">
        <v>0</v>
      </c>
    </row>
    <row r="479" spans="2:38" ht="20.100000000000001" customHeight="1" x14ac:dyDescent="0.2">
      <c r="B479" s="5"/>
      <c r="D479" s="53" t="s">
        <v>290</v>
      </c>
      <c r="F479" s="37">
        <v>13</v>
      </c>
      <c r="G479" s="37">
        <v>130</v>
      </c>
      <c r="H479" s="37">
        <v>136</v>
      </c>
      <c r="I479" s="37">
        <v>7</v>
      </c>
      <c r="J479" s="37">
        <v>0</v>
      </c>
      <c r="K479" s="37">
        <v>0</v>
      </c>
      <c r="L479" s="37"/>
      <c r="M479" s="37"/>
      <c r="N479" s="37"/>
      <c r="O479" s="37">
        <v>1</v>
      </c>
      <c r="P479" s="37">
        <v>95</v>
      </c>
      <c r="Q479" s="37">
        <v>93</v>
      </c>
      <c r="R479" s="37">
        <v>3</v>
      </c>
      <c r="S479" s="37">
        <v>0</v>
      </c>
      <c r="T479" s="37">
        <v>0</v>
      </c>
      <c r="U479" s="37"/>
      <c r="V479" s="37"/>
      <c r="W479" s="37"/>
      <c r="X479" s="37">
        <v>34</v>
      </c>
      <c r="Y479" s="37">
        <v>218</v>
      </c>
      <c r="Z479" s="37">
        <v>218</v>
      </c>
      <c r="AA479" s="37">
        <v>34</v>
      </c>
      <c r="AB479" s="37">
        <v>0</v>
      </c>
      <c r="AC479" s="37">
        <v>0</v>
      </c>
      <c r="AD479" s="37"/>
      <c r="AE479" s="37"/>
      <c r="AF479" s="37"/>
      <c r="AG479" s="37">
        <v>10</v>
      </c>
      <c r="AH479" s="37">
        <v>351</v>
      </c>
      <c r="AI479" s="37">
        <v>342</v>
      </c>
      <c r="AJ479" s="37">
        <v>19</v>
      </c>
      <c r="AK479" s="37">
        <v>0</v>
      </c>
      <c r="AL479" s="37">
        <v>0</v>
      </c>
    </row>
    <row r="480" spans="2:38" ht="20.100000000000001" customHeight="1" x14ac:dyDescent="0.2">
      <c r="B480" s="5"/>
      <c r="D480" s="38" t="s">
        <v>291</v>
      </c>
      <c r="F480" s="39">
        <v>31</v>
      </c>
      <c r="G480" s="39">
        <v>216</v>
      </c>
      <c r="H480" s="39">
        <v>192</v>
      </c>
      <c r="I480" s="39">
        <v>55</v>
      </c>
      <c r="J480" s="39">
        <v>0</v>
      </c>
      <c r="K480" s="39">
        <v>0</v>
      </c>
      <c r="L480" s="40"/>
      <c r="M480" s="40"/>
      <c r="N480" s="40"/>
      <c r="O480" s="39">
        <v>2</v>
      </c>
      <c r="P480" s="39">
        <v>86</v>
      </c>
      <c r="Q480" s="39">
        <v>86</v>
      </c>
      <c r="R480" s="39">
        <v>2</v>
      </c>
      <c r="S480" s="39">
        <v>0</v>
      </c>
      <c r="T480" s="39">
        <v>0</v>
      </c>
      <c r="U480" s="40"/>
      <c r="V480" s="40"/>
      <c r="W480" s="40"/>
      <c r="X480" s="39">
        <v>63</v>
      </c>
      <c r="Y480" s="39">
        <v>255</v>
      </c>
      <c r="Z480" s="39">
        <v>249</v>
      </c>
      <c r="AA480" s="39">
        <v>69</v>
      </c>
      <c r="AB480" s="39">
        <v>0</v>
      </c>
      <c r="AC480" s="39">
        <v>0</v>
      </c>
      <c r="AD480" s="40"/>
      <c r="AE480" s="40"/>
      <c r="AF480" s="40"/>
      <c r="AG480" s="39">
        <v>13</v>
      </c>
      <c r="AH480" s="39">
        <v>350</v>
      </c>
      <c r="AI480" s="39">
        <v>354</v>
      </c>
      <c r="AJ480" s="39">
        <v>9</v>
      </c>
      <c r="AK480" s="39">
        <v>0</v>
      </c>
      <c r="AL480" s="39">
        <v>0</v>
      </c>
    </row>
    <row r="481" spans="1:38" ht="20.100000000000001" customHeight="1" x14ac:dyDescent="0.2">
      <c r="D481" s="53" t="s">
        <v>292</v>
      </c>
      <c r="F481" s="37">
        <v>12</v>
      </c>
      <c r="G481" s="37">
        <v>58</v>
      </c>
      <c r="H481" s="37">
        <v>64</v>
      </c>
      <c r="I481" s="37">
        <v>6</v>
      </c>
      <c r="J481" s="37">
        <v>0</v>
      </c>
      <c r="K481" s="37">
        <v>0</v>
      </c>
      <c r="L481" s="37"/>
      <c r="M481" s="37"/>
      <c r="N481" s="37"/>
      <c r="O481" s="37">
        <v>0</v>
      </c>
      <c r="P481" s="37">
        <v>91</v>
      </c>
      <c r="Q481" s="37">
        <v>88</v>
      </c>
      <c r="R481" s="37">
        <v>3</v>
      </c>
      <c r="S481" s="37">
        <v>0</v>
      </c>
      <c r="T481" s="37">
        <v>0</v>
      </c>
      <c r="U481" s="37"/>
      <c r="V481" s="37"/>
      <c r="W481" s="37"/>
      <c r="X481" s="37">
        <v>29</v>
      </c>
      <c r="Y481" s="37">
        <v>199</v>
      </c>
      <c r="Z481" s="37">
        <v>201</v>
      </c>
      <c r="AA481" s="37">
        <v>27</v>
      </c>
      <c r="AB481" s="37">
        <v>0</v>
      </c>
      <c r="AC481" s="37">
        <v>0</v>
      </c>
      <c r="AD481" s="37"/>
      <c r="AE481" s="37"/>
      <c r="AF481" s="37"/>
      <c r="AG481" s="37">
        <v>12</v>
      </c>
      <c r="AH481" s="37">
        <v>366</v>
      </c>
      <c r="AI481" s="37">
        <v>361</v>
      </c>
      <c r="AJ481" s="37">
        <v>17</v>
      </c>
      <c r="AK481" s="37">
        <v>0</v>
      </c>
      <c r="AL481" s="37">
        <v>0</v>
      </c>
    </row>
    <row r="482" spans="1:38" ht="20.100000000000001" customHeight="1" x14ac:dyDescent="0.2">
      <c r="D482" s="38" t="s">
        <v>293</v>
      </c>
      <c r="F482" s="39">
        <v>40</v>
      </c>
      <c r="G482" s="39">
        <v>116</v>
      </c>
      <c r="H482" s="39">
        <v>123</v>
      </c>
      <c r="I482" s="39">
        <v>33</v>
      </c>
      <c r="J482" s="39">
        <v>0</v>
      </c>
      <c r="K482" s="39">
        <v>0</v>
      </c>
      <c r="L482" s="40"/>
      <c r="M482" s="40"/>
      <c r="N482" s="40"/>
      <c r="O482" s="39">
        <v>1</v>
      </c>
      <c r="P482" s="39">
        <v>84</v>
      </c>
      <c r="Q482" s="39">
        <v>84</v>
      </c>
      <c r="R482" s="39">
        <v>1</v>
      </c>
      <c r="S482" s="39">
        <v>0</v>
      </c>
      <c r="T482" s="39">
        <v>0</v>
      </c>
      <c r="U482" s="40"/>
      <c r="V482" s="40"/>
      <c r="W482" s="40"/>
      <c r="X482" s="39">
        <v>36</v>
      </c>
      <c r="Y482" s="39">
        <v>216</v>
      </c>
      <c r="Z482" s="39">
        <v>226</v>
      </c>
      <c r="AA482" s="39">
        <v>26</v>
      </c>
      <c r="AB482" s="39">
        <v>0</v>
      </c>
      <c r="AC482" s="39">
        <v>0</v>
      </c>
      <c r="AD482" s="40"/>
      <c r="AE482" s="40"/>
      <c r="AF482" s="40"/>
      <c r="AG482" s="39">
        <v>13</v>
      </c>
      <c r="AH482" s="39">
        <v>313</v>
      </c>
      <c r="AI482" s="39">
        <v>317</v>
      </c>
      <c r="AJ482" s="39">
        <v>9</v>
      </c>
      <c r="AK482" s="39">
        <v>0</v>
      </c>
      <c r="AL482" s="39">
        <v>0</v>
      </c>
    </row>
    <row r="483" spans="1:38" ht="20.100000000000001" customHeight="1" x14ac:dyDescent="0.2">
      <c r="D483" s="53" t="s">
        <v>294</v>
      </c>
      <c r="F483" s="37">
        <v>24</v>
      </c>
      <c r="G483" s="37">
        <v>137</v>
      </c>
      <c r="H483" s="37">
        <v>134</v>
      </c>
      <c r="I483" s="37">
        <v>27</v>
      </c>
      <c r="J483" s="37">
        <v>0</v>
      </c>
      <c r="K483" s="37">
        <v>0</v>
      </c>
      <c r="L483" s="37"/>
      <c r="M483" s="37"/>
      <c r="N483" s="37"/>
      <c r="O483" s="37">
        <v>6</v>
      </c>
      <c r="P483" s="37">
        <v>155</v>
      </c>
      <c r="Q483" s="37">
        <v>157</v>
      </c>
      <c r="R483" s="37">
        <v>4</v>
      </c>
      <c r="S483" s="37">
        <v>0</v>
      </c>
      <c r="T483" s="37">
        <v>0</v>
      </c>
      <c r="U483" s="37"/>
      <c r="V483" s="37"/>
      <c r="W483" s="37"/>
      <c r="X483" s="37">
        <v>87</v>
      </c>
      <c r="Y483" s="37">
        <v>338</v>
      </c>
      <c r="Z483" s="37">
        <v>357</v>
      </c>
      <c r="AA483" s="37">
        <v>68</v>
      </c>
      <c r="AB483" s="37">
        <v>0</v>
      </c>
      <c r="AC483" s="37">
        <v>0</v>
      </c>
      <c r="AD483" s="37"/>
      <c r="AE483" s="37"/>
      <c r="AF483" s="37"/>
      <c r="AG483" s="37">
        <v>14</v>
      </c>
      <c r="AH483" s="37">
        <v>265</v>
      </c>
      <c r="AI483" s="37">
        <v>269</v>
      </c>
      <c r="AJ483" s="37">
        <v>10</v>
      </c>
      <c r="AK483" s="37">
        <v>0</v>
      </c>
      <c r="AL483" s="37">
        <v>0</v>
      </c>
    </row>
    <row r="484" spans="1:38" ht="20.100000000000001" customHeight="1" x14ac:dyDescent="0.2">
      <c r="D484" s="38" t="s">
        <v>295</v>
      </c>
      <c r="F484" s="39">
        <v>39</v>
      </c>
      <c r="G484" s="39">
        <v>98</v>
      </c>
      <c r="H484" s="39">
        <v>108</v>
      </c>
      <c r="I484" s="39">
        <v>29</v>
      </c>
      <c r="J484" s="39">
        <v>0</v>
      </c>
      <c r="K484" s="39">
        <v>0</v>
      </c>
      <c r="L484" s="40"/>
      <c r="M484" s="40"/>
      <c r="N484" s="40"/>
      <c r="O484" s="39">
        <v>11</v>
      </c>
      <c r="P484" s="39">
        <v>130</v>
      </c>
      <c r="Q484" s="39">
        <v>139</v>
      </c>
      <c r="R484" s="39">
        <v>2</v>
      </c>
      <c r="S484" s="39">
        <v>0</v>
      </c>
      <c r="T484" s="39">
        <v>0</v>
      </c>
      <c r="U484" s="40"/>
      <c r="V484" s="40"/>
      <c r="W484" s="40"/>
      <c r="X484" s="39">
        <v>92</v>
      </c>
      <c r="Y484" s="39">
        <v>405</v>
      </c>
      <c r="Z484" s="39">
        <v>369</v>
      </c>
      <c r="AA484" s="39">
        <v>128</v>
      </c>
      <c r="AB484" s="39">
        <v>0</v>
      </c>
      <c r="AC484" s="39">
        <v>0</v>
      </c>
      <c r="AD484" s="40"/>
      <c r="AE484" s="40"/>
      <c r="AF484" s="40"/>
      <c r="AG484" s="39">
        <v>10</v>
      </c>
      <c r="AH484" s="39">
        <v>235</v>
      </c>
      <c r="AI484" s="39">
        <v>239</v>
      </c>
      <c r="AJ484" s="39">
        <v>6</v>
      </c>
      <c r="AK484" s="39">
        <v>0</v>
      </c>
      <c r="AL484" s="39">
        <v>0</v>
      </c>
    </row>
    <row r="485" spans="1:38" ht="20.100000000000001" customHeight="1" x14ac:dyDescent="0.2">
      <c r="D485" s="53" t="s">
        <v>296</v>
      </c>
      <c r="F485" s="37">
        <v>10</v>
      </c>
      <c r="G485" s="37">
        <v>102</v>
      </c>
      <c r="H485" s="37">
        <v>107</v>
      </c>
      <c r="I485" s="37">
        <v>5</v>
      </c>
      <c r="J485" s="37">
        <v>0</v>
      </c>
      <c r="K485" s="37">
        <v>0</v>
      </c>
      <c r="L485" s="37"/>
      <c r="M485" s="37"/>
      <c r="N485" s="37"/>
      <c r="O485" s="37">
        <v>2</v>
      </c>
      <c r="P485" s="37">
        <v>105</v>
      </c>
      <c r="Q485" s="37">
        <v>105</v>
      </c>
      <c r="R485" s="37">
        <v>2</v>
      </c>
      <c r="S485" s="37">
        <v>0</v>
      </c>
      <c r="T485" s="37">
        <v>0</v>
      </c>
      <c r="U485" s="37"/>
      <c r="V485" s="37"/>
      <c r="W485" s="37"/>
      <c r="X485" s="37">
        <v>12</v>
      </c>
      <c r="Y485" s="37">
        <v>186</v>
      </c>
      <c r="Z485" s="37">
        <v>173</v>
      </c>
      <c r="AA485" s="37">
        <v>25</v>
      </c>
      <c r="AB485" s="37">
        <v>0</v>
      </c>
      <c r="AC485" s="37">
        <v>0</v>
      </c>
      <c r="AD485" s="37"/>
      <c r="AE485" s="37"/>
      <c r="AF485" s="37"/>
      <c r="AG485" s="37">
        <v>1</v>
      </c>
      <c r="AH485" s="37">
        <v>211</v>
      </c>
      <c r="AI485" s="37">
        <v>205</v>
      </c>
      <c r="AJ485" s="37">
        <v>7</v>
      </c>
      <c r="AK485" s="37">
        <v>0</v>
      </c>
      <c r="AL485" s="37">
        <v>0</v>
      </c>
    </row>
    <row r="486" spans="1:38"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row>
    <row r="487" spans="1:38" s="1" customFormat="1" ht="20.100000000000001" customHeight="1" x14ac:dyDescent="0.2">
      <c r="A487" s="3"/>
      <c r="B487" s="6"/>
      <c r="C487" s="42" t="s">
        <v>180</v>
      </c>
      <c r="D487" s="42"/>
      <c r="E487" s="5"/>
      <c r="F487" s="44">
        <v>265</v>
      </c>
      <c r="G487" s="44">
        <v>1064</v>
      </c>
      <c r="H487" s="44">
        <v>1137</v>
      </c>
      <c r="I487" s="44">
        <v>192</v>
      </c>
      <c r="J487" s="44">
        <v>0</v>
      </c>
      <c r="K487" s="44">
        <v>0</v>
      </c>
      <c r="L487" s="45"/>
      <c r="M487" s="45"/>
      <c r="N487" s="45"/>
      <c r="O487" s="44">
        <v>37</v>
      </c>
      <c r="P487" s="44">
        <v>908</v>
      </c>
      <c r="Q487" s="44">
        <v>922</v>
      </c>
      <c r="R487" s="44">
        <v>23</v>
      </c>
      <c r="S487" s="44">
        <v>0</v>
      </c>
      <c r="T487" s="44">
        <v>0</v>
      </c>
      <c r="U487" s="45"/>
      <c r="V487" s="45"/>
      <c r="W487" s="45"/>
      <c r="X487" s="44">
        <v>518</v>
      </c>
      <c r="Y487" s="44">
        <v>2204</v>
      </c>
      <c r="Z487" s="44">
        <v>2222</v>
      </c>
      <c r="AA487" s="44">
        <v>500</v>
      </c>
      <c r="AB487" s="44">
        <v>0</v>
      </c>
      <c r="AC487" s="44">
        <v>0</v>
      </c>
      <c r="AD487" s="45"/>
      <c r="AE487" s="45"/>
      <c r="AF487" s="45"/>
      <c r="AG487" s="44">
        <v>100</v>
      </c>
      <c r="AH487" s="44">
        <v>2810</v>
      </c>
      <c r="AI487" s="44">
        <v>2801</v>
      </c>
      <c r="AJ487" s="44">
        <v>109</v>
      </c>
      <c r="AK487" s="44">
        <v>0</v>
      </c>
      <c r="AL487" s="44">
        <v>0</v>
      </c>
    </row>
    <row r="488" spans="1:38"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row>
    <row r="489" spans="1:38" s="1" customFormat="1" ht="20.100000000000001" customHeight="1" x14ac:dyDescent="0.25">
      <c r="A489" s="3"/>
      <c r="B489" s="49" t="s">
        <v>297</v>
      </c>
      <c r="C489" s="50"/>
      <c r="D489" s="50"/>
      <c r="E489" s="5"/>
      <c r="F489" s="51">
        <v>647</v>
      </c>
      <c r="G489" s="51">
        <v>3259</v>
      </c>
      <c r="H489" s="51">
        <v>3552</v>
      </c>
      <c r="I489" s="51">
        <v>354</v>
      </c>
      <c r="J489" s="51">
        <v>0</v>
      </c>
      <c r="K489" s="51">
        <v>0</v>
      </c>
      <c r="L489" s="52"/>
      <c r="M489" s="52"/>
      <c r="N489" s="52"/>
      <c r="O489" s="51">
        <v>129</v>
      </c>
      <c r="P489" s="51">
        <v>2625</v>
      </c>
      <c r="Q489" s="51">
        <v>2700</v>
      </c>
      <c r="R489" s="51">
        <v>54</v>
      </c>
      <c r="S489" s="51">
        <v>0</v>
      </c>
      <c r="T489" s="51">
        <v>0</v>
      </c>
      <c r="U489" s="52"/>
      <c r="V489" s="52"/>
      <c r="W489" s="52"/>
      <c r="X489" s="51">
        <v>1018</v>
      </c>
      <c r="Y489" s="51">
        <v>5230</v>
      </c>
      <c r="Z489" s="51">
        <v>5310</v>
      </c>
      <c r="AA489" s="51">
        <v>938</v>
      </c>
      <c r="AB489" s="51">
        <v>0</v>
      </c>
      <c r="AC489" s="51">
        <v>0</v>
      </c>
      <c r="AD489" s="52"/>
      <c r="AE489" s="52"/>
      <c r="AF489" s="52"/>
      <c r="AG489" s="51">
        <v>263</v>
      </c>
      <c r="AH489" s="51">
        <v>5265</v>
      </c>
      <c r="AI489" s="51">
        <v>5327</v>
      </c>
      <c r="AJ489" s="51">
        <v>201</v>
      </c>
      <c r="AK489" s="51">
        <v>0</v>
      </c>
      <c r="AL489" s="51">
        <v>0</v>
      </c>
    </row>
    <row r="490" spans="1:38"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row>
    <row r="491" spans="1:38"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row>
    <row r="492" spans="1:38"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row>
    <row r="493" spans="1:38" ht="20.100000000000001" customHeight="1" x14ac:dyDescent="0.2">
      <c r="D493" s="2" t="s">
        <v>98</v>
      </c>
      <c r="F493" s="37">
        <v>122</v>
      </c>
      <c r="G493" s="37">
        <v>752</v>
      </c>
      <c r="H493" s="37">
        <v>758</v>
      </c>
      <c r="I493" s="37">
        <v>116</v>
      </c>
      <c r="J493" s="37">
        <v>0</v>
      </c>
      <c r="K493" s="37">
        <v>0</v>
      </c>
      <c r="L493" s="37"/>
      <c r="M493" s="37"/>
      <c r="N493" s="37"/>
      <c r="O493" s="37">
        <v>10</v>
      </c>
      <c r="P493" s="37">
        <v>282</v>
      </c>
      <c r="Q493" s="37">
        <v>285</v>
      </c>
      <c r="R493" s="37">
        <v>7</v>
      </c>
      <c r="S493" s="37">
        <v>0</v>
      </c>
      <c r="T493" s="37">
        <v>0</v>
      </c>
      <c r="U493" s="37"/>
      <c r="V493" s="37"/>
      <c r="W493" s="37"/>
      <c r="X493" s="37">
        <v>104</v>
      </c>
      <c r="Y493" s="37">
        <v>615</v>
      </c>
      <c r="Z493" s="37">
        <v>656</v>
      </c>
      <c r="AA493" s="37">
        <v>63</v>
      </c>
      <c r="AB493" s="37">
        <v>0</v>
      </c>
      <c r="AC493" s="37">
        <v>0</v>
      </c>
      <c r="AD493" s="37"/>
      <c r="AE493" s="37"/>
      <c r="AF493" s="37"/>
      <c r="AG493" s="37">
        <v>1</v>
      </c>
      <c r="AH493" s="37">
        <v>301</v>
      </c>
      <c r="AI493" s="37">
        <v>295</v>
      </c>
      <c r="AJ493" s="37">
        <v>7</v>
      </c>
      <c r="AK493" s="37">
        <v>0</v>
      </c>
      <c r="AL493" s="37">
        <v>0</v>
      </c>
    </row>
    <row r="494" spans="1:38" ht="20.100000000000001" customHeight="1" x14ac:dyDescent="0.2">
      <c r="B494" s="5"/>
      <c r="D494" s="38" t="s">
        <v>99</v>
      </c>
      <c r="F494" s="39">
        <v>53</v>
      </c>
      <c r="G494" s="39">
        <v>692</v>
      </c>
      <c r="H494" s="39">
        <v>697</v>
      </c>
      <c r="I494" s="39">
        <v>48</v>
      </c>
      <c r="J494" s="39">
        <v>0</v>
      </c>
      <c r="K494" s="39">
        <v>0</v>
      </c>
      <c r="L494" s="40"/>
      <c r="M494" s="40"/>
      <c r="N494" s="40"/>
      <c r="O494" s="39">
        <v>9</v>
      </c>
      <c r="P494" s="39">
        <v>318</v>
      </c>
      <c r="Q494" s="39">
        <v>317</v>
      </c>
      <c r="R494" s="39">
        <v>10</v>
      </c>
      <c r="S494" s="39">
        <v>0</v>
      </c>
      <c r="T494" s="39">
        <v>0</v>
      </c>
      <c r="U494" s="40"/>
      <c r="V494" s="40"/>
      <c r="W494" s="40"/>
      <c r="X494" s="39">
        <v>89</v>
      </c>
      <c r="Y494" s="39">
        <v>495</v>
      </c>
      <c r="Z494" s="39">
        <v>526</v>
      </c>
      <c r="AA494" s="39">
        <v>58</v>
      </c>
      <c r="AB494" s="39">
        <v>0</v>
      </c>
      <c r="AC494" s="39">
        <v>0</v>
      </c>
      <c r="AD494" s="40"/>
      <c r="AE494" s="40"/>
      <c r="AF494" s="40"/>
      <c r="AG494" s="39">
        <v>6</v>
      </c>
      <c r="AH494" s="39">
        <v>270</v>
      </c>
      <c r="AI494" s="39">
        <v>265</v>
      </c>
      <c r="AJ494" s="39">
        <v>11</v>
      </c>
      <c r="AK494" s="39">
        <v>0</v>
      </c>
      <c r="AL494" s="39">
        <v>0</v>
      </c>
    </row>
    <row r="495" spans="1:38" ht="20.100000000000001" customHeight="1" x14ac:dyDescent="0.2">
      <c r="B495" s="5"/>
      <c r="D495" s="2" t="s">
        <v>113</v>
      </c>
      <c r="F495" s="37">
        <v>21</v>
      </c>
      <c r="G495" s="37">
        <v>175</v>
      </c>
      <c r="H495" s="37">
        <v>176</v>
      </c>
      <c r="I495" s="37">
        <v>20</v>
      </c>
      <c r="J495" s="37">
        <v>0</v>
      </c>
      <c r="K495" s="37">
        <v>0</v>
      </c>
      <c r="L495" s="37"/>
      <c r="M495" s="37"/>
      <c r="N495" s="37"/>
      <c r="O495" s="37">
        <v>7</v>
      </c>
      <c r="P495" s="37">
        <v>745</v>
      </c>
      <c r="Q495" s="37">
        <v>739</v>
      </c>
      <c r="R495" s="37">
        <v>13</v>
      </c>
      <c r="S495" s="37">
        <v>0</v>
      </c>
      <c r="T495" s="37">
        <v>0</v>
      </c>
      <c r="U495" s="37"/>
      <c r="V495" s="37"/>
      <c r="W495" s="37"/>
      <c r="X495" s="37">
        <v>36</v>
      </c>
      <c r="Y495" s="37">
        <v>253</v>
      </c>
      <c r="Z495" s="37">
        <v>255</v>
      </c>
      <c r="AA495" s="37">
        <v>34</v>
      </c>
      <c r="AB495" s="37">
        <v>0</v>
      </c>
      <c r="AC495" s="37">
        <v>0</v>
      </c>
      <c r="AD495" s="37"/>
      <c r="AE495" s="37"/>
      <c r="AF495" s="37"/>
      <c r="AG495" s="37">
        <v>20</v>
      </c>
      <c r="AH495" s="37">
        <v>2195</v>
      </c>
      <c r="AI495" s="37">
        <v>2149</v>
      </c>
      <c r="AJ495" s="37">
        <v>66</v>
      </c>
      <c r="AK495" s="37">
        <v>0</v>
      </c>
      <c r="AL495" s="37">
        <v>0</v>
      </c>
    </row>
    <row r="496" spans="1:38" ht="20.100000000000001" customHeight="1" x14ac:dyDescent="0.2">
      <c r="B496" s="5"/>
      <c r="D496" s="38" t="s">
        <v>174</v>
      </c>
      <c r="F496" s="39">
        <v>33</v>
      </c>
      <c r="G496" s="39">
        <v>299</v>
      </c>
      <c r="H496" s="39">
        <v>301</v>
      </c>
      <c r="I496" s="39">
        <v>31</v>
      </c>
      <c r="J496" s="39">
        <v>0</v>
      </c>
      <c r="K496" s="39">
        <v>0</v>
      </c>
      <c r="L496" s="40"/>
      <c r="M496" s="40"/>
      <c r="N496" s="40"/>
      <c r="O496" s="39">
        <v>6</v>
      </c>
      <c r="P496" s="39">
        <v>692</v>
      </c>
      <c r="Q496" s="39">
        <v>691</v>
      </c>
      <c r="R496" s="39">
        <v>7</v>
      </c>
      <c r="S496" s="39">
        <v>0</v>
      </c>
      <c r="T496" s="39">
        <v>0</v>
      </c>
      <c r="U496" s="40"/>
      <c r="V496" s="40"/>
      <c r="W496" s="40"/>
      <c r="X496" s="39">
        <v>34</v>
      </c>
      <c r="Y496" s="39">
        <v>270</v>
      </c>
      <c r="Z496" s="39">
        <v>267</v>
      </c>
      <c r="AA496" s="39">
        <v>37</v>
      </c>
      <c r="AB496" s="39">
        <v>0</v>
      </c>
      <c r="AC496" s="39">
        <v>0</v>
      </c>
      <c r="AD496" s="40"/>
      <c r="AE496" s="40"/>
      <c r="AF496" s="40"/>
      <c r="AG496" s="39">
        <v>26</v>
      </c>
      <c r="AH496" s="39">
        <v>2291</v>
      </c>
      <c r="AI496" s="39">
        <v>2217</v>
      </c>
      <c r="AJ496" s="39">
        <v>100</v>
      </c>
      <c r="AK496" s="39">
        <v>0</v>
      </c>
      <c r="AL496" s="39">
        <v>0</v>
      </c>
    </row>
    <row r="497" spans="1:38" ht="20.100000000000001" customHeight="1" x14ac:dyDescent="0.2">
      <c r="D497" s="2" t="s">
        <v>115</v>
      </c>
      <c r="F497" s="37">
        <v>12</v>
      </c>
      <c r="G497" s="37">
        <v>242</v>
      </c>
      <c r="H497" s="37">
        <v>240</v>
      </c>
      <c r="I497" s="37">
        <v>14</v>
      </c>
      <c r="J497" s="37">
        <v>0</v>
      </c>
      <c r="K497" s="37">
        <v>0</v>
      </c>
      <c r="L497" s="37"/>
      <c r="M497" s="37"/>
      <c r="N497" s="37"/>
      <c r="O497" s="37">
        <v>6</v>
      </c>
      <c r="P497" s="37">
        <v>246</v>
      </c>
      <c r="Q497" s="37">
        <v>242</v>
      </c>
      <c r="R497" s="37">
        <v>10</v>
      </c>
      <c r="S497" s="37">
        <v>0</v>
      </c>
      <c r="T497" s="37">
        <v>0</v>
      </c>
      <c r="U497" s="37"/>
      <c r="V497" s="37"/>
      <c r="W497" s="37"/>
      <c r="X497" s="37">
        <v>16</v>
      </c>
      <c r="Y497" s="37">
        <v>178</v>
      </c>
      <c r="Z497" s="37">
        <v>185</v>
      </c>
      <c r="AA497" s="37">
        <v>9</v>
      </c>
      <c r="AB497" s="37">
        <v>0</v>
      </c>
      <c r="AC497" s="37">
        <v>0</v>
      </c>
      <c r="AD497" s="37"/>
      <c r="AE497" s="37"/>
      <c r="AF497" s="37"/>
      <c r="AG497" s="37">
        <v>11</v>
      </c>
      <c r="AH497" s="37">
        <v>143</v>
      </c>
      <c r="AI497" s="37">
        <v>148</v>
      </c>
      <c r="AJ497" s="37">
        <v>6</v>
      </c>
      <c r="AK497" s="37">
        <v>0</v>
      </c>
      <c r="AL497" s="37">
        <v>0</v>
      </c>
    </row>
    <row r="498" spans="1:38" ht="20.100000000000001" customHeight="1" x14ac:dyDescent="0.2">
      <c r="D498" s="38" t="s">
        <v>116</v>
      </c>
      <c r="F498" s="39">
        <v>30</v>
      </c>
      <c r="G498" s="39">
        <v>452</v>
      </c>
      <c r="H498" s="39">
        <v>455</v>
      </c>
      <c r="I498" s="39">
        <v>27</v>
      </c>
      <c r="J498" s="39">
        <v>0</v>
      </c>
      <c r="K498" s="39">
        <v>0</v>
      </c>
      <c r="L498" s="40"/>
      <c r="M498" s="40"/>
      <c r="N498" s="40"/>
      <c r="O498" s="39">
        <v>6</v>
      </c>
      <c r="P498" s="39">
        <v>249</v>
      </c>
      <c r="Q498" s="39">
        <v>247</v>
      </c>
      <c r="R498" s="39">
        <v>8</v>
      </c>
      <c r="S498" s="39">
        <v>0</v>
      </c>
      <c r="T498" s="39">
        <v>0</v>
      </c>
      <c r="U498" s="40"/>
      <c r="V498" s="40"/>
      <c r="W498" s="40"/>
      <c r="X498" s="39">
        <v>44</v>
      </c>
      <c r="Y498" s="39">
        <v>573</v>
      </c>
      <c r="Z498" s="39">
        <v>555</v>
      </c>
      <c r="AA498" s="39">
        <v>62</v>
      </c>
      <c r="AB498" s="39">
        <v>0</v>
      </c>
      <c r="AC498" s="39">
        <v>0</v>
      </c>
      <c r="AD498" s="40"/>
      <c r="AE498" s="40"/>
      <c r="AF498" s="40"/>
      <c r="AG498" s="39">
        <v>10</v>
      </c>
      <c r="AH498" s="39">
        <v>144</v>
      </c>
      <c r="AI498" s="39">
        <v>144</v>
      </c>
      <c r="AJ498" s="39">
        <v>10</v>
      </c>
      <c r="AK498" s="39">
        <v>0</v>
      </c>
      <c r="AL498" s="39">
        <v>0</v>
      </c>
    </row>
    <row r="499" spans="1:38" ht="20.100000000000001" customHeight="1" x14ac:dyDescent="0.2">
      <c r="D499" s="2" t="s">
        <v>104</v>
      </c>
      <c r="F499" s="37">
        <v>99</v>
      </c>
      <c r="G499" s="37">
        <v>190</v>
      </c>
      <c r="H499" s="37">
        <v>155</v>
      </c>
      <c r="I499" s="37">
        <v>134</v>
      </c>
      <c r="J499" s="37">
        <v>0</v>
      </c>
      <c r="K499" s="37">
        <v>0</v>
      </c>
      <c r="L499" s="37"/>
      <c r="M499" s="37"/>
      <c r="N499" s="37"/>
      <c r="O499" s="37">
        <v>6</v>
      </c>
      <c r="P499" s="37">
        <v>711</v>
      </c>
      <c r="Q499" s="37">
        <v>696</v>
      </c>
      <c r="R499" s="37">
        <v>21</v>
      </c>
      <c r="S499" s="37">
        <v>0</v>
      </c>
      <c r="T499" s="37">
        <v>0</v>
      </c>
      <c r="U499" s="37"/>
      <c r="V499" s="37"/>
      <c r="W499" s="37"/>
      <c r="X499" s="37">
        <v>132</v>
      </c>
      <c r="Y499" s="37">
        <v>332</v>
      </c>
      <c r="Z499" s="37">
        <v>320</v>
      </c>
      <c r="AA499" s="37">
        <v>144</v>
      </c>
      <c r="AB499" s="37">
        <v>0</v>
      </c>
      <c r="AC499" s="37">
        <v>0</v>
      </c>
      <c r="AD499" s="37"/>
      <c r="AE499" s="37"/>
      <c r="AF499" s="37"/>
      <c r="AG499" s="37">
        <v>54</v>
      </c>
      <c r="AH499" s="37">
        <v>2224</v>
      </c>
      <c r="AI499" s="37">
        <v>2196</v>
      </c>
      <c r="AJ499" s="37">
        <v>82</v>
      </c>
      <c r="AK499" s="37">
        <v>0</v>
      </c>
      <c r="AL499" s="37">
        <v>0</v>
      </c>
    </row>
    <row r="500" spans="1:38" ht="20.100000000000001" customHeight="1" x14ac:dyDescent="0.2">
      <c r="B500" s="5"/>
      <c r="D500" s="38" t="s">
        <v>105</v>
      </c>
      <c r="F500" s="39">
        <v>58</v>
      </c>
      <c r="G500" s="39">
        <v>285</v>
      </c>
      <c r="H500" s="39">
        <v>309</v>
      </c>
      <c r="I500" s="39">
        <v>34</v>
      </c>
      <c r="J500" s="39">
        <v>0</v>
      </c>
      <c r="K500" s="39">
        <v>0</v>
      </c>
      <c r="L500" s="40"/>
      <c r="M500" s="40"/>
      <c r="N500" s="40"/>
      <c r="O500" s="39">
        <v>14</v>
      </c>
      <c r="P500" s="39">
        <v>238</v>
      </c>
      <c r="Q500" s="39">
        <v>249</v>
      </c>
      <c r="R500" s="39">
        <v>3</v>
      </c>
      <c r="S500" s="39">
        <v>0</v>
      </c>
      <c r="T500" s="39">
        <v>0</v>
      </c>
      <c r="U500" s="40"/>
      <c r="V500" s="40"/>
      <c r="W500" s="40"/>
      <c r="X500" s="39">
        <v>64</v>
      </c>
      <c r="Y500" s="39">
        <v>488</v>
      </c>
      <c r="Z500" s="39">
        <v>524</v>
      </c>
      <c r="AA500" s="39">
        <v>28</v>
      </c>
      <c r="AB500" s="39">
        <v>0</v>
      </c>
      <c r="AC500" s="39">
        <v>0</v>
      </c>
      <c r="AD500" s="40"/>
      <c r="AE500" s="40"/>
      <c r="AF500" s="40"/>
      <c r="AG500" s="39">
        <v>4</v>
      </c>
      <c r="AH500" s="39">
        <v>148</v>
      </c>
      <c r="AI500" s="39">
        <v>144</v>
      </c>
      <c r="AJ500" s="39">
        <v>8</v>
      </c>
      <c r="AK500" s="39">
        <v>0</v>
      </c>
      <c r="AL500" s="39">
        <v>0</v>
      </c>
    </row>
    <row r="501" spans="1:38" ht="20.100000000000001" customHeight="1" x14ac:dyDescent="0.2">
      <c r="B501" s="5"/>
      <c r="D501" s="2" t="s">
        <v>106</v>
      </c>
      <c r="F501" s="37">
        <v>68</v>
      </c>
      <c r="G501" s="37">
        <v>857</v>
      </c>
      <c r="H501" s="37">
        <v>817</v>
      </c>
      <c r="I501" s="37">
        <v>108</v>
      </c>
      <c r="J501" s="37">
        <v>0</v>
      </c>
      <c r="K501" s="37">
        <v>0</v>
      </c>
      <c r="L501" s="37"/>
      <c r="M501" s="37"/>
      <c r="N501" s="37"/>
      <c r="O501" s="37">
        <v>14</v>
      </c>
      <c r="P501" s="37">
        <v>309</v>
      </c>
      <c r="Q501" s="37">
        <v>315</v>
      </c>
      <c r="R501" s="37">
        <v>8</v>
      </c>
      <c r="S501" s="37">
        <v>0</v>
      </c>
      <c r="T501" s="37">
        <v>0</v>
      </c>
      <c r="U501" s="37"/>
      <c r="V501" s="37"/>
      <c r="W501" s="37"/>
      <c r="X501" s="37">
        <v>161</v>
      </c>
      <c r="Y501" s="37">
        <v>1578</v>
      </c>
      <c r="Z501" s="37">
        <v>1587</v>
      </c>
      <c r="AA501" s="37">
        <v>152</v>
      </c>
      <c r="AB501" s="37">
        <v>0</v>
      </c>
      <c r="AC501" s="37">
        <v>0</v>
      </c>
      <c r="AD501" s="37"/>
      <c r="AE501" s="37"/>
      <c r="AF501" s="37"/>
      <c r="AG501" s="37">
        <v>37</v>
      </c>
      <c r="AH501" s="37">
        <v>546</v>
      </c>
      <c r="AI501" s="37">
        <v>534</v>
      </c>
      <c r="AJ501" s="37">
        <v>49</v>
      </c>
      <c r="AK501" s="37">
        <v>0</v>
      </c>
      <c r="AL501" s="37">
        <v>0</v>
      </c>
    </row>
    <row r="502" spans="1:38" ht="20.100000000000001" customHeight="1" x14ac:dyDescent="0.2">
      <c r="B502" s="5"/>
      <c r="D502" s="38" t="s">
        <v>118</v>
      </c>
      <c r="F502" s="39">
        <v>101</v>
      </c>
      <c r="G502" s="39">
        <v>971</v>
      </c>
      <c r="H502" s="39">
        <v>955</v>
      </c>
      <c r="I502" s="39">
        <v>117</v>
      </c>
      <c r="J502" s="39">
        <v>0</v>
      </c>
      <c r="K502" s="39">
        <v>0</v>
      </c>
      <c r="L502" s="40"/>
      <c r="M502" s="40"/>
      <c r="N502" s="40"/>
      <c r="O502" s="39">
        <v>20</v>
      </c>
      <c r="P502" s="39">
        <v>383</v>
      </c>
      <c r="Q502" s="39">
        <v>380</v>
      </c>
      <c r="R502" s="39">
        <v>23</v>
      </c>
      <c r="S502" s="39">
        <v>0</v>
      </c>
      <c r="T502" s="39">
        <v>0</v>
      </c>
      <c r="U502" s="40"/>
      <c r="V502" s="40"/>
      <c r="W502" s="40"/>
      <c r="X502" s="39">
        <v>93</v>
      </c>
      <c r="Y502" s="39">
        <v>959</v>
      </c>
      <c r="Z502" s="39">
        <v>969</v>
      </c>
      <c r="AA502" s="39">
        <v>83</v>
      </c>
      <c r="AB502" s="39">
        <v>0</v>
      </c>
      <c r="AC502" s="39">
        <v>0</v>
      </c>
      <c r="AD502" s="40"/>
      <c r="AE502" s="40"/>
      <c r="AF502" s="40"/>
      <c r="AG502" s="39">
        <v>33</v>
      </c>
      <c r="AH502" s="39">
        <v>473</v>
      </c>
      <c r="AI502" s="39">
        <v>470</v>
      </c>
      <c r="AJ502" s="39">
        <v>37</v>
      </c>
      <c r="AK502" s="39">
        <v>1</v>
      </c>
      <c r="AL502" s="39">
        <v>0</v>
      </c>
    </row>
    <row r="503" spans="1:38" ht="20.100000000000001" customHeight="1" x14ac:dyDescent="0.2">
      <c r="B503" s="5"/>
      <c r="D503" s="2" t="s">
        <v>176</v>
      </c>
      <c r="F503" s="37">
        <v>26</v>
      </c>
      <c r="G503" s="37">
        <v>323</v>
      </c>
      <c r="H503" s="37">
        <v>328</v>
      </c>
      <c r="I503" s="37">
        <v>21</v>
      </c>
      <c r="J503" s="37">
        <v>0</v>
      </c>
      <c r="K503" s="37">
        <v>0</v>
      </c>
      <c r="L503" s="37"/>
      <c r="M503" s="37"/>
      <c r="N503" s="37"/>
      <c r="O503" s="37">
        <v>15</v>
      </c>
      <c r="P503" s="37">
        <v>757</v>
      </c>
      <c r="Q503" s="37">
        <v>758</v>
      </c>
      <c r="R503" s="37">
        <v>14</v>
      </c>
      <c r="S503" s="37">
        <v>0</v>
      </c>
      <c r="T503" s="37">
        <v>0</v>
      </c>
      <c r="U503" s="37"/>
      <c r="V503" s="37"/>
      <c r="W503" s="37"/>
      <c r="X503" s="37">
        <v>12</v>
      </c>
      <c r="Y503" s="37">
        <v>159</v>
      </c>
      <c r="Z503" s="37">
        <v>158</v>
      </c>
      <c r="AA503" s="37">
        <v>13</v>
      </c>
      <c r="AB503" s="37">
        <v>0</v>
      </c>
      <c r="AC503" s="37">
        <v>0</v>
      </c>
      <c r="AD503" s="37"/>
      <c r="AE503" s="37"/>
      <c r="AF503" s="37"/>
      <c r="AG503" s="37">
        <v>27</v>
      </c>
      <c r="AH503" s="37">
        <v>2208</v>
      </c>
      <c r="AI503" s="37">
        <v>2184</v>
      </c>
      <c r="AJ503" s="37">
        <v>51</v>
      </c>
      <c r="AK503" s="37">
        <v>0</v>
      </c>
      <c r="AL503" s="37">
        <v>0</v>
      </c>
    </row>
    <row r="504" spans="1:38"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row>
    <row r="505" spans="1:38" s="1" customFormat="1" ht="20.100000000000001" customHeight="1" x14ac:dyDescent="0.2">
      <c r="A505" s="3"/>
      <c r="B505" s="6"/>
      <c r="C505" s="42" t="s">
        <v>180</v>
      </c>
      <c r="D505" s="42"/>
      <c r="E505" s="5"/>
      <c r="F505" s="44">
        <v>623</v>
      </c>
      <c r="G505" s="44">
        <v>5238</v>
      </c>
      <c r="H505" s="44">
        <v>5191</v>
      </c>
      <c r="I505" s="44">
        <v>670</v>
      </c>
      <c r="J505" s="44">
        <v>0</v>
      </c>
      <c r="K505" s="44">
        <v>0</v>
      </c>
      <c r="L505" s="45"/>
      <c r="M505" s="45"/>
      <c r="N505" s="45"/>
      <c r="O505" s="44">
        <v>113</v>
      </c>
      <c r="P505" s="44">
        <v>4930</v>
      </c>
      <c r="Q505" s="44">
        <v>4919</v>
      </c>
      <c r="R505" s="44">
        <v>124</v>
      </c>
      <c r="S505" s="44">
        <v>0</v>
      </c>
      <c r="T505" s="44">
        <v>0</v>
      </c>
      <c r="U505" s="45"/>
      <c r="V505" s="45"/>
      <c r="W505" s="45"/>
      <c r="X505" s="44">
        <v>785</v>
      </c>
      <c r="Y505" s="44">
        <v>5900</v>
      </c>
      <c r="Z505" s="44">
        <v>6002</v>
      </c>
      <c r="AA505" s="44">
        <v>683</v>
      </c>
      <c r="AB505" s="44">
        <v>0</v>
      </c>
      <c r="AC505" s="44">
        <v>0</v>
      </c>
      <c r="AD505" s="45"/>
      <c r="AE505" s="45"/>
      <c r="AF505" s="45"/>
      <c r="AG505" s="44">
        <v>229</v>
      </c>
      <c r="AH505" s="44">
        <v>10943</v>
      </c>
      <c r="AI505" s="44">
        <v>10746</v>
      </c>
      <c r="AJ505" s="44">
        <v>427</v>
      </c>
      <c r="AK505" s="44">
        <v>1</v>
      </c>
      <c r="AL505" s="44">
        <v>0</v>
      </c>
    </row>
    <row r="506" spans="1:38"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row>
    <row r="507" spans="1:38" s="1" customFormat="1" ht="20.100000000000001" customHeight="1" x14ac:dyDescent="0.25">
      <c r="A507" s="3"/>
      <c r="B507" s="49" t="s">
        <v>299</v>
      </c>
      <c r="C507" s="50"/>
      <c r="D507" s="50"/>
      <c r="E507" s="5"/>
      <c r="F507" s="51">
        <v>623</v>
      </c>
      <c r="G507" s="51">
        <v>5238</v>
      </c>
      <c r="H507" s="51">
        <v>5191</v>
      </c>
      <c r="I507" s="51">
        <v>670</v>
      </c>
      <c r="J507" s="51">
        <v>0</v>
      </c>
      <c r="K507" s="51">
        <v>0</v>
      </c>
      <c r="L507" s="52"/>
      <c r="M507" s="52"/>
      <c r="N507" s="52"/>
      <c r="O507" s="51">
        <v>113</v>
      </c>
      <c r="P507" s="51">
        <v>4930</v>
      </c>
      <c r="Q507" s="51">
        <v>4919</v>
      </c>
      <c r="R507" s="51">
        <v>124</v>
      </c>
      <c r="S507" s="51">
        <v>0</v>
      </c>
      <c r="T507" s="51">
        <v>0</v>
      </c>
      <c r="U507" s="52"/>
      <c r="V507" s="52"/>
      <c r="W507" s="52"/>
      <c r="X507" s="51">
        <v>785</v>
      </c>
      <c r="Y507" s="51">
        <v>5900</v>
      </c>
      <c r="Z507" s="51">
        <v>6002</v>
      </c>
      <c r="AA507" s="51">
        <v>683</v>
      </c>
      <c r="AB507" s="51">
        <v>0</v>
      </c>
      <c r="AC507" s="51">
        <v>0</v>
      </c>
      <c r="AD507" s="52"/>
      <c r="AE507" s="52"/>
      <c r="AF507" s="52"/>
      <c r="AG507" s="51">
        <v>229</v>
      </c>
      <c r="AH507" s="51">
        <v>10943</v>
      </c>
      <c r="AI507" s="51">
        <v>10746</v>
      </c>
      <c r="AJ507" s="51">
        <v>427</v>
      </c>
      <c r="AK507" s="51">
        <v>1</v>
      </c>
      <c r="AL507" s="51">
        <v>0</v>
      </c>
    </row>
    <row r="508" spans="1:38"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row>
    <row r="509" spans="1:38"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row>
    <row r="510" spans="1:38"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row>
    <row r="511" spans="1:38" ht="20.100000000000001" customHeight="1" x14ac:dyDescent="0.2">
      <c r="D511" s="2" t="s">
        <v>124</v>
      </c>
      <c r="F511" s="37">
        <v>25</v>
      </c>
      <c r="G511" s="37">
        <v>374</v>
      </c>
      <c r="H511" s="37">
        <v>350</v>
      </c>
      <c r="I511" s="37">
        <v>49</v>
      </c>
      <c r="J511" s="37">
        <v>0</v>
      </c>
      <c r="K511" s="37">
        <v>0</v>
      </c>
      <c r="L511" s="37"/>
      <c r="M511" s="37"/>
      <c r="N511" s="37"/>
      <c r="O511" s="37">
        <v>5</v>
      </c>
      <c r="P511" s="37">
        <v>189</v>
      </c>
      <c r="Q511" s="37">
        <v>191</v>
      </c>
      <c r="R511" s="37">
        <v>3</v>
      </c>
      <c r="S511" s="37">
        <v>0</v>
      </c>
      <c r="T511" s="37">
        <v>0</v>
      </c>
      <c r="U511" s="37"/>
      <c r="V511" s="37"/>
      <c r="W511" s="37"/>
      <c r="X511" s="37">
        <v>75</v>
      </c>
      <c r="Y511" s="37">
        <v>512</v>
      </c>
      <c r="Z511" s="37">
        <v>493</v>
      </c>
      <c r="AA511" s="37">
        <v>94</v>
      </c>
      <c r="AB511" s="37">
        <v>0</v>
      </c>
      <c r="AC511" s="37">
        <v>0</v>
      </c>
      <c r="AD511" s="37"/>
      <c r="AE511" s="37"/>
      <c r="AF511" s="37"/>
      <c r="AG511" s="37">
        <v>17</v>
      </c>
      <c r="AH511" s="37">
        <v>183</v>
      </c>
      <c r="AI511" s="37">
        <v>188</v>
      </c>
      <c r="AJ511" s="37">
        <v>12</v>
      </c>
      <c r="AK511" s="37">
        <v>0</v>
      </c>
      <c r="AL511" s="37">
        <v>0</v>
      </c>
    </row>
    <row r="512" spans="1:38" ht="20.100000000000001" customHeight="1" x14ac:dyDescent="0.2">
      <c r="D512" s="38" t="s">
        <v>99</v>
      </c>
      <c r="F512" s="39">
        <v>35</v>
      </c>
      <c r="G512" s="39">
        <v>327</v>
      </c>
      <c r="H512" s="39">
        <v>332</v>
      </c>
      <c r="I512" s="39">
        <v>30</v>
      </c>
      <c r="J512" s="39">
        <v>0</v>
      </c>
      <c r="K512" s="39">
        <v>0</v>
      </c>
      <c r="L512" s="40"/>
      <c r="M512" s="40"/>
      <c r="N512" s="40"/>
      <c r="O512" s="39">
        <v>12</v>
      </c>
      <c r="P512" s="39">
        <v>190</v>
      </c>
      <c r="Q512" s="39">
        <v>196</v>
      </c>
      <c r="R512" s="39">
        <v>6</v>
      </c>
      <c r="S512" s="39">
        <v>0</v>
      </c>
      <c r="T512" s="39">
        <v>0</v>
      </c>
      <c r="U512" s="40"/>
      <c r="V512" s="40"/>
      <c r="W512" s="40"/>
      <c r="X512" s="39">
        <v>95</v>
      </c>
      <c r="Y512" s="39">
        <v>702</v>
      </c>
      <c r="Z512" s="39">
        <v>681</v>
      </c>
      <c r="AA512" s="39">
        <v>116</v>
      </c>
      <c r="AB512" s="39">
        <v>0</v>
      </c>
      <c r="AC512" s="39">
        <v>0</v>
      </c>
      <c r="AD512" s="40"/>
      <c r="AE512" s="40"/>
      <c r="AF512" s="40"/>
      <c r="AG512" s="39">
        <v>14</v>
      </c>
      <c r="AH512" s="39">
        <v>206</v>
      </c>
      <c r="AI512" s="39">
        <v>210</v>
      </c>
      <c r="AJ512" s="39">
        <v>10</v>
      </c>
      <c r="AK512" s="39">
        <v>0</v>
      </c>
      <c r="AL512" s="39">
        <v>0</v>
      </c>
    </row>
    <row r="513" spans="1:38" ht="20.100000000000001" customHeight="1" x14ac:dyDescent="0.2">
      <c r="D513" s="2" t="s">
        <v>100</v>
      </c>
      <c r="F513" s="37">
        <v>34</v>
      </c>
      <c r="G513" s="37">
        <v>340</v>
      </c>
      <c r="H513" s="37">
        <v>336</v>
      </c>
      <c r="I513" s="37">
        <v>38</v>
      </c>
      <c r="J513" s="37">
        <v>0</v>
      </c>
      <c r="K513" s="37">
        <v>0</v>
      </c>
      <c r="L513" s="37"/>
      <c r="M513" s="37"/>
      <c r="N513" s="37"/>
      <c r="O513" s="37">
        <v>22</v>
      </c>
      <c r="P513" s="37">
        <v>188</v>
      </c>
      <c r="Q513" s="37">
        <v>205</v>
      </c>
      <c r="R513" s="37">
        <v>5</v>
      </c>
      <c r="S513" s="37">
        <v>0</v>
      </c>
      <c r="T513" s="37">
        <v>0</v>
      </c>
      <c r="U513" s="37"/>
      <c r="V513" s="37"/>
      <c r="W513" s="37"/>
      <c r="X513" s="37">
        <v>128</v>
      </c>
      <c r="Y513" s="37">
        <v>970</v>
      </c>
      <c r="Z513" s="37">
        <v>934</v>
      </c>
      <c r="AA513" s="37">
        <v>164</v>
      </c>
      <c r="AB513" s="37">
        <v>0</v>
      </c>
      <c r="AC513" s="37">
        <v>0</v>
      </c>
      <c r="AD513" s="37"/>
      <c r="AE513" s="37"/>
      <c r="AF513" s="37"/>
      <c r="AG513" s="37">
        <v>13</v>
      </c>
      <c r="AH513" s="37">
        <v>159</v>
      </c>
      <c r="AI513" s="37">
        <v>159</v>
      </c>
      <c r="AJ513" s="37">
        <v>13</v>
      </c>
      <c r="AK513" s="37">
        <v>0</v>
      </c>
      <c r="AL513" s="37">
        <v>0</v>
      </c>
    </row>
    <row r="514" spans="1:38" ht="20.100000000000001" customHeight="1" x14ac:dyDescent="0.2">
      <c r="D514" s="38" t="s">
        <v>101</v>
      </c>
      <c r="F514" s="39">
        <v>17</v>
      </c>
      <c r="G514" s="39">
        <v>248</v>
      </c>
      <c r="H514" s="39">
        <v>246</v>
      </c>
      <c r="I514" s="39">
        <v>19</v>
      </c>
      <c r="J514" s="39">
        <v>0</v>
      </c>
      <c r="K514" s="39">
        <v>0</v>
      </c>
      <c r="L514" s="40"/>
      <c r="M514" s="40"/>
      <c r="N514" s="40"/>
      <c r="O514" s="39">
        <v>3</v>
      </c>
      <c r="P514" s="39">
        <v>219</v>
      </c>
      <c r="Q514" s="39">
        <v>220</v>
      </c>
      <c r="R514" s="39">
        <v>2</v>
      </c>
      <c r="S514" s="39">
        <v>0</v>
      </c>
      <c r="T514" s="39">
        <v>0</v>
      </c>
      <c r="U514" s="40"/>
      <c r="V514" s="40"/>
      <c r="W514" s="40"/>
      <c r="X514" s="39">
        <v>67</v>
      </c>
      <c r="Y514" s="39">
        <v>662</v>
      </c>
      <c r="Z514" s="39">
        <v>669</v>
      </c>
      <c r="AA514" s="39">
        <v>60</v>
      </c>
      <c r="AB514" s="39">
        <v>0</v>
      </c>
      <c r="AC514" s="39">
        <v>0</v>
      </c>
      <c r="AD514" s="40"/>
      <c r="AE514" s="40"/>
      <c r="AF514" s="40"/>
      <c r="AG514" s="39">
        <v>25</v>
      </c>
      <c r="AH514" s="39">
        <v>615</v>
      </c>
      <c r="AI514" s="39">
        <v>618</v>
      </c>
      <c r="AJ514" s="39">
        <v>22</v>
      </c>
      <c r="AK514" s="39">
        <v>0</v>
      </c>
      <c r="AL514" s="39">
        <v>0</v>
      </c>
    </row>
    <row r="515" spans="1:38" ht="20.100000000000001" customHeight="1" x14ac:dyDescent="0.2">
      <c r="D515" s="2" t="s">
        <v>115</v>
      </c>
      <c r="F515" s="37">
        <v>11</v>
      </c>
      <c r="G515" s="37">
        <v>250</v>
      </c>
      <c r="H515" s="37">
        <v>230</v>
      </c>
      <c r="I515" s="37">
        <v>31</v>
      </c>
      <c r="J515" s="37">
        <v>0</v>
      </c>
      <c r="K515" s="37">
        <v>0</v>
      </c>
      <c r="L515" s="37"/>
      <c r="M515" s="37"/>
      <c r="N515" s="37"/>
      <c r="O515" s="37">
        <v>4</v>
      </c>
      <c r="P515" s="37">
        <v>232</v>
      </c>
      <c r="Q515" s="37">
        <v>232</v>
      </c>
      <c r="R515" s="37">
        <v>4</v>
      </c>
      <c r="S515" s="37">
        <v>0</v>
      </c>
      <c r="T515" s="37">
        <v>0</v>
      </c>
      <c r="U515" s="37"/>
      <c r="V515" s="37"/>
      <c r="W515" s="37"/>
      <c r="X515" s="37">
        <v>131</v>
      </c>
      <c r="Y515" s="37">
        <v>590</v>
      </c>
      <c r="Z515" s="37">
        <v>650</v>
      </c>
      <c r="AA515" s="37">
        <v>71</v>
      </c>
      <c r="AB515" s="37">
        <v>0</v>
      </c>
      <c r="AC515" s="37">
        <v>0</v>
      </c>
      <c r="AD515" s="37"/>
      <c r="AE515" s="37"/>
      <c r="AF515" s="37"/>
      <c r="AG515" s="37">
        <v>22</v>
      </c>
      <c r="AH515" s="37">
        <v>610</v>
      </c>
      <c r="AI515" s="37">
        <v>614</v>
      </c>
      <c r="AJ515" s="37">
        <v>18</v>
      </c>
      <c r="AK515" s="37">
        <v>0</v>
      </c>
      <c r="AL515" s="37">
        <v>0</v>
      </c>
    </row>
    <row r="516" spans="1:38" ht="20.100000000000001" customHeight="1" x14ac:dyDescent="0.2">
      <c r="D516" s="38" t="s">
        <v>116</v>
      </c>
      <c r="F516" s="39">
        <v>58</v>
      </c>
      <c r="G516" s="39">
        <v>192</v>
      </c>
      <c r="H516" s="39">
        <v>192</v>
      </c>
      <c r="I516" s="39">
        <v>58</v>
      </c>
      <c r="J516" s="39">
        <v>0</v>
      </c>
      <c r="K516" s="39">
        <v>0</v>
      </c>
      <c r="L516" s="40"/>
      <c r="M516" s="40"/>
      <c r="N516" s="40"/>
      <c r="O516" s="39">
        <v>11</v>
      </c>
      <c r="P516" s="39">
        <v>240</v>
      </c>
      <c r="Q516" s="39">
        <v>242</v>
      </c>
      <c r="R516" s="39">
        <v>9</v>
      </c>
      <c r="S516" s="39">
        <v>0</v>
      </c>
      <c r="T516" s="39">
        <v>0</v>
      </c>
      <c r="U516" s="40"/>
      <c r="V516" s="40"/>
      <c r="W516" s="40"/>
      <c r="X516" s="39">
        <v>132</v>
      </c>
      <c r="Y516" s="39">
        <v>391</v>
      </c>
      <c r="Z516" s="39">
        <v>399</v>
      </c>
      <c r="AA516" s="39">
        <v>124</v>
      </c>
      <c r="AB516" s="39">
        <v>0</v>
      </c>
      <c r="AC516" s="39">
        <v>0</v>
      </c>
      <c r="AD516" s="40"/>
      <c r="AE516" s="40"/>
      <c r="AF516" s="40"/>
      <c r="AG516" s="39">
        <v>57</v>
      </c>
      <c r="AH516" s="39">
        <v>601</v>
      </c>
      <c r="AI516" s="39">
        <v>611</v>
      </c>
      <c r="AJ516" s="39">
        <v>47</v>
      </c>
      <c r="AK516" s="39">
        <v>0</v>
      </c>
      <c r="AL516" s="39">
        <v>0</v>
      </c>
    </row>
    <row r="517" spans="1:38" ht="20.100000000000001" customHeight="1" x14ac:dyDescent="0.2">
      <c r="D517" s="2" t="s">
        <v>117</v>
      </c>
      <c r="F517" s="37">
        <v>22</v>
      </c>
      <c r="G517" s="37">
        <v>121</v>
      </c>
      <c r="H517" s="37">
        <v>120</v>
      </c>
      <c r="I517" s="37">
        <v>23</v>
      </c>
      <c r="J517" s="37">
        <v>0</v>
      </c>
      <c r="K517" s="37">
        <v>0</v>
      </c>
      <c r="L517" s="37"/>
      <c r="M517" s="37"/>
      <c r="N517" s="37"/>
      <c r="O517" s="37">
        <v>5</v>
      </c>
      <c r="P517" s="37">
        <v>194</v>
      </c>
      <c r="Q517" s="37">
        <v>196</v>
      </c>
      <c r="R517" s="37">
        <v>3</v>
      </c>
      <c r="S517" s="37">
        <v>0</v>
      </c>
      <c r="T517" s="37">
        <v>0</v>
      </c>
      <c r="U517" s="37"/>
      <c r="V517" s="37"/>
      <c r="W517" s="37"/>
      <c r="X517" s="37">
        <v>108</v>
      </c>
      <c r="Y517" s="37">
        <v>650</v>
      </c>
      <c r="Z517" s="37">
        <v>673</v>
      </c>
      <c r="AA517" s="37">
        <v>85</v>
      </c>
      <c r="AB517" s="37">
        <v>0</v>
      </c>
      <c r="AC517" s="37">
        <v>0</v>
      </c>
      <c r="AD517" s="37"/>
      <c r="AE517" s="37"/>
      <c r="AF517" s="37"/>
      <c r="AG517" s="37">
        <v>27</v>
      </c>
      <c r="AH517" s="37">
        <v>645</v>
      </c>
      <c r="AI517" s="37">
        <v>649</v>
      </c>
      <c r="AJ517" s="37">
        <v>23</v>
      </c>
      <c r="AK517" s="37">
        <v>0</v>
      </c>
      <c r="AL517" s="37">
        <v>0</v>
      </c>
    </row>
    <row r="518" spans="1:38" ht="20.100000000000001" customHeight="1" x14ac:dyDescent="0.2">
      <c r="D518" s="38" t="s">
        <v>105</v>
      </c>
      <c r="F518" s="39">
        <v>91</v>
      </c>
      <c r="G518" s="39">
        <v>258</v>
      </c>
      <c r="H518" s="39">
        <v>252</v>
      </c>
      <c r="I518" s="39">
        <v>97</v>
      </c>
      <c r="J518" s="39">
        <v>0</v>
      </c>
      <c r="K518" s="39">
        <v>0</v>
      </c>
      <c r="L518" s="40"/>
      <c r="M518" s="40"/>
      <c r="N518" s="40"/>
      <c r="O518" s="39">
        <v>14</v>
      </c>
      <c r="P518" s="39">
        <v>171</v>
      </c>
      <c r="Q518" s="39">
        <v>180</v>
      </c>
      <c r="R518" s="39">
        <v>5</v>
      </c>
      <c r="S518" s="39">
        <v>0</v>
      </c>
      <c r="T518" s="39">
        <v>0</v>
      </c>
      <c r="U518" s="40"/>
      <c r="V518" s="40"/>
      <c r="W518" s="40"/>
      <c r="X518" s="39">
        <v>268</v>
      </c>
      <c r="Y518" s="39">
        <v>626</v>
      </c>
      <c r="Z518" s="39">
        <v>627</v>
      </c>
      <c r="AA518" s="39">
        <v>267</v>
      </c>
      <c r="AB518" s="39">
        <v>0</v>
      </c>
      <c r="AC518" s="39">
        <v>0</v>
      </c>
      <c r="AD518" s="40"/>
      <c r="AE518" s="40"/>
      <c r="AF518" s="40"/>
      <c r="AG518" s="39">
        <v>13</v>
      </c>
      <c r="AH518" s="39">
        <v>159</v>
      </c>
      <c r="AI518" s="39">
        <v>159</v>
      </c>
      <c r="AJ518" s="39">
        <v>13</v>
      </c>
      <c r="AK518" s="39">
        <v>0</v>
      </c>
      <c r="AL518" s="39">
        <v>0</v>
      </c>
    </row>
    <row r="519" spans="1:38" ht="20.100000000000001" customHeight="1" x14ac:dyDescent="0.2">
      <c r="D519" s="2" t="s">
        <v>106</v>
      </c>
      <c r="F519" s="37">
        <v>8</v>
      </c>
      <c r="G519" s="37">
        <v>187</v>
      </c>
      <c r="H519" s="37">
        <v>177</v>
      </c>
      <c r="I519" s="37">
        <v>18</v>
      </c>
      <c r="J519" s="37">
        <v>0</v>
      </c>
      <c r="K519" s="37">
        <v>0</v>
      </c>
      <c r="L519" s="37"/>
      <c r="M519" s="37"/>
      <c r="N519" s="37"/>
      <c r="O519" s="37">
        <v>5</v>
      </c>
      <c r="P519" s="37">
        <v>223</v>
      </c>
      <c r="Q519" s="37">
        <v>225</v>
      </c>
      <c r="R519" s="37">
        <v>3</v>
      </c>
      <c r="S519" s="37">
        <v>0</v>
      </c>
      <c r="T519" s="37">
        <v>0</v>
      </c>
      <c r="U519" s="37"/>
      <c r="V519" s="37"/>
      <c r="W519" s="37"/>
      <c r="X519" s="37">
        <v>92</v>
      </c>
      <c r="Y519" s="37">
        <v>583</v>
      </c>
      <c r="Z519" s="37">
        <v>639</v>
      </c>
      <c r="AA519" s="37">
        <v>36</v>
      </c>
      <c r="AB519" s="37">
        <v>0</v>
      </c>
      <c r="AC519" s="37">
        <v>0</v>
      </c>
      <c r="AD519" s="37"/>
      <c r="AE519" s="37"/>
      <c r="AF519" s="37"/>
      <c r="AG519" s="37">
        <v>18</v>
      </c>
      <c r="AH519" s="37">
        <v>611</v>
      </c>
      <c r="AI519" s="37">
        <v>610</v>
      </c>
      <c r="AJ519" s="37">
        <v>19</v>
      </c>
      <c r="AK519" s="37">
        <v>0</v>
      </c>
      <c r="AL519" s="37">
        <v>0</v>
      </c>
    </row>
    <row r="520" spans="1:38" ht="20.100000000000001" customHeight="1" x14ac:dyDescent="0.2">
      <c r="D520" s="38" t="s">
        <v>118</v>
      </c>
      <c r="F520" s="39">
        <v>34</v>
      </c>
      <c r="G520" s="39">
        <v>349</v>
      </c>
      <c r="H520" s="39">
        <v>344</v>
      </c>
      <c r="I520" s="39">
        <v>39</v>
      </c>
      <c r="J520" s="39">
        <v>0</v>
      </c>
      <c r="K520" s="39">
        <v>0</v>
      </c>
      <c r="L520" s="40"/>
      <c r="M520" s="40"/>
      <c r="N520" s="40"/>
      <c r="O520" s="39">
        <v>8</v>
      </c>
      <c r="P520" s="39">
        <v>185</v>
      </c>
      <c r="Q520" s="39">
        <v>190</v>
      </c>
      <c r="R520" s="39">
        <v>3</v>
      </c>
      <c r="S520" s="39">
        <v>0</v>
      </c>
      <c r="T520" s="39">
        <v>0</v>
      </c>
      <c r="U520" s="40"/>
      <c r="V520" s="40"/>
      <c r="W520" s="40"/>
      <c r="X520" s="39">
        <v>206</v>
      </c>
      <c r="Y520" s="39">
        <v>1182</v>
      </c>
      <c r="Z520" s="39">
        <v>1162</v>
      </c>
      <c r="AA520" s="39">
        <v>226</v>
      </c>
      <c r="AB520" s="39">
        <v>0</v>
      </c>
      <c r="AC520" s="39">
        <v>0</v>
      </c>
      <c r="AD520" s="40"/>
      <c r="AE520" s="40"/>
      <c r="AF520" s="40"/>
      <c r="AG520" s="39">
        <v>14</v>
      </c>
      <c r="AH520" s="39">
        <v>159</v>
      </c>
      <c r="AI520" s="39">
        <v>164</v>
      </c>
      <c r="AJ520" s="39">
        <v>9</v>
      </c>
      <c r="AK520" s="39">
        <v>0</v>
      </c>
      <c r="AL520" s="39">
        <v>0</v>
      </c>
    </row>
    <row r="521" spans="1:38"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row>
    <row r="522" spans="1:38" s="1" customFormat="1" ht="20.100000000000001" customHeight="1" x14ac:dyDescent="0.2">
      <c r="A522" s="3"/>
      <c r="B522" s="6"/>
      <c r="C522" s="42" t="s">
        <v>180</v>
      </c>
      <c r="D522" s="42"/>
      <c r="E522" s="5"/>
      <c r="F522" s="44">
        <v>335</v>
      </c>
      <c r="G522" s="44">
        <v>2646</v>
      </c>
      <c r="H522" s="44">
        <v>2579</v>
      </c>
      <c r="I522" s="44">
        <v>402</v>
      </c>
      <c r="J522" s="44">
        <v>0</v>
      </c>
      <c r="K522" s="44">
        <v>0</v>
      </c>
      <c r="L522" s="45"/>
      <c r="M522" s="45"/>
      <c r="N522" s="45"/>
      <c r="O522" s="44">
        <v>89</v>
      </c>
      <c r="P522" s="44">
        <v>2031</v>
      </c>
      <c r="Q522" s="44">
        <v>2077</v>
      </c>
      <c r="R522" s="44">
        <v>43</v>
      </c>
      <c r="S522" s="44">
        <v>0</v>
      </c>
      <c r="T522" s="44">
        <v>0</v>
      </c>
      <c r="U522" s="45"/>
      <c r="V522" s="45"/>
      <c r="W522" s="45"/>
      <c r="X522" s="44">
        <v>1302</v>
      </c>
      <c r="Y522" s="44">
        <v>6868</v>
      </c>
      <c r="Z522" s="44">
        <v>6927</v>
      </c>
      <c r="AA522" s="44">
        <v>1243</v>
      </c>
      <c r="AB522" s="44">
        <v>0</v>
      </c>
      <c r="AC522" s="44">
        <v>0</v>
      </c>
      <c r="AD522" s="45"/>
      <c r="AE522" s="45"/>
      <c r="AF522" s="45"/>
      <c r="AG522" s="44">
        <v>220</v>
      </c>
      <c r="AH522" s="44">
        <v>3948</v>
      </c>
      <c r="AI522" s="44">
        <v>3982</v>
      </c>
      <c r="AJ522" s="44">
        <v>186</v>
      </c>
      <c r="AK522" s="44">
        <v>0</v>
      </c>
      <c r="AL522" s="44">
        <v>0</v>
      </c>
    </row>
    <row r="523" spans="1:38"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row>
    <row r="524" spans="1:38" s="1" customFormat="1" ht="20.100000000000001" customHeight="1" x14ac:dyDescent="0.25">
      <c r="A524" s="3"/>
      <c r="B524" s="49" t="s">
        <v>301</v>
      </c>
      <c r="C524" s="50"/>
      <c r="D524" s="50"/>
      <c r="E524" s="5"/>
      <c r="F524" s="51">
        <v>335</v>
      </c>
      <c r="G524" s="51">
        <v>2646</v>
      </c>
      <c r="H524" s="51">
        <v>2579</v>
      </c>
      <c r="I524" s="51">
        <v>402</v>
      </c>
      <c r="J524" s="51">
        <v>0</v>
      </c>
      <c r="K524" s="51">
        <v>0</v>
      </c>
      <c r="L524" s="52"/>
      <c r="M524" s="52"/>
      <c r="N524" s="52"/>
      <c r="O524" s="51">
        <v>89</v>
      </c>
      <c r="P524" s="51">
        <v>2031</v>
      </c>
      <c r="Q524" s="51">
        <v>2077</v>
      </c>
      <c r="R524" s="51">
        <v>43</v>
      </c>
      <c r="S524" s="51">
        <v>0</v>
      </c>
      <c r="T524" s="51">
        <v>0</v>
      </c>
      <c r="U524" s="52"/>
      <c r="V524" s="52"/>
      <c r="W524" s="52"/>
      <c r="X524" s="51">
        <v>1302</v>
      </c>
      <c r="Y524" s="51">
        <v>6868</v>
      </c>
      <c r="Z524" s="51">
        <v>6927</v>
      </c>
      <c r="AA524" s="51">
        <v>1243</v>
      </c>
      <c r="AB524" s="51">
        <v>0</v>
      </c>
      <c r="AC524" s="51">
        <v>0</v>
      </c>
      <c r="AD524" s="52"/>
      <c r="AE524" s="52"/>
      <c r="AF524" s="52"/>
      <c r="AG524" s="51">
        <v>220</v>
      </c>
      <c r="AH524" s="51">
        <v>3948</v>
      </c>
      <c r="AI524" s="51">
        <v>3982</v>
      </c>
      <c r="AJ524" s="51">
        <v>186</v>
      </c>
      <c r="AK524" s="51">
        <v>0</v>
      </c>
      <c r="AL524" s="51">
        <v>0</v>
      </c>
    </row>
    <row r="525" spans="1:38"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row>
    <row r="526" spans="1:38"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row>
    <row r="527" spans="1:38"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row>
    <row r="528" spans="1:38" ht="20.100000000000001" customHeight="1" x14ac:dyDescent="0.2">
      <c r="D528" s="2" t="s">
        <v>98</v>
      </c>
      <c r="F528" s="37">
        <v>823</v>
      </c>
      <c r="G528" s="37">
        <v>1128</v>
      </c>
      <c r="H528" s="37">
        <v>1881</v>
      </c>
      <c r="I528" s="37">
        <v>70</v>
      </c>
      <c r="J528" s="37">
        <v>0</v>
      </c>
      <c r="K528" s="37">
        <v>0</v>
      </c>
      <c r="L528" s="37"/>
      <c r="M528" s="37"/>
      <c r="N528" s="37"/>
      <c r="O528" s="37">
        <v>3</v>
      </c>
      <c r="P528" s="37">
        <v>176</v>
      </c>
      <c r="Q528" s="37">
        <v>175</v>
      </c>
      <c r="R528" s="37">
        <v>4</v>
      </c>
      <c r="S528" s="37">
        <v>0</v>
      </c>
      <c r="T528" s="37">
        <v>0</v>
      </c>
      <c r="U528" s="37"/>
      <c r="V528" s="37"/>
      <c r="W528" s="37"/>
      <c r="X528" s="37">
        <v>595</v>
      </c>
      <c r="Y528" s="37">
        <v>757</v>
      </c>
      <c r="Z528" s="37">
        <v>1272</v>
      </c>
      <c r="AA528" s="37">
        <v>80</v>
      </c>
      <c r="AB528" s="37">
        <v>0</v>
      </c>
      <c r="AC528" s="37">
        <v>0</v>
      </c>
      <c r="AD528" s="37"/>
      <c r="AE528" s="37"/>
      <c r="AF528" s="37"/>
      <c r="AG528" s="37">
        <v>28</v>
      </c>
      <c r="AH528" s="37">
        <v>372</v>
      </c>
      <c r="AI528" s="37">
        <v>367</v>
      </c>
      <c r="AJ528" s="37">
        <v>33</v>
      </c>
      <c r="AK528" s="37">
        <v>0</v>
      </c>
      <c r="AL528" s="37">
        <v>0</v>
      </c>
    </row>
    <row r="529" spans="1:38" ht="20.100000000000001" customHeight="1" x14ac:dyDescent="0.2">
      <c r="D529" s="38" t="s">
        <v>99</v>
      </c>
      <c r="F529" s="39">
        <v>106</v>
      </c>
      <c r="G529" s="39">
        <v>1914</v>
      </c>
      <c r="H529" s="39">
        <v>1768</v>
      </c>
      <c r="I529" s="39">
        <v>252</v>
      </c>
      <c r="J529" s="39">
        <v>0</v>
      </c>
      <c r="K529" s="39">
        <v>0</v>
      </c>
      <c r="L529" s="40"/>
      <c r="M529" s="40"/>
      <c r="N529" s="40"/>
      <c r="O529" s="39">
        <v>7</v>
      </c>
      <c r="P529" s="39">
        <v>210</v>
      </c>
      <c r="Q529" s="39">
        <v>195</v>
      </c>
      <c r="R529" s="39">
        <v>22</v>
      </c>
      <c r="S529" s="39">
        <v>0</v>
      </c>
      <c r="T529" s="39">
        <v>0</v>
      </c>
      <c r="U529" s="40"/>
      <c r="V529" s="40"/>
      <c r="W529" s="40"/>
      <c r="X529" s="39">
        <v>25</v>
      </c>
      <c r="Y529" s="39">
        <v>901</v>
      </c>
      <c r="Z529" s="39">
        <v>815</v>
      </c>
      <c r="AA529" s="39">
        <v>111</v>
      </c>
      <c r="AB529" s="39">
        <v>0</v>
      </c>
      <c r="AC529" s="39">
        <v>0</v>
      </c>
      <c r="AD529" s="40"/>
      <c r="AE529" s="40"/>
      <c r="AF529" s="40"/>
      <c r="AG529" s="39">
        <v>16</v>
      </c>
      <c r="AH529" s="39">
        <v>348</v>
      </c>
      <c r="AI529" s="39">
        <v>328</v>
      </c>
      <c r="AJ529" s="39">
        <v>36</v>
      </c>
      <c r="AK529" s="39">
        <v>0</v>
      </c>
      <c r="AL529" s="39">
        <v>0</v>
      </c>
    </row>
    <row r="530" spans="1:38" ht="20.100000000000001" customHeight="1" x14ac:dyDescent="0.2">
      <c r="D530" s="2" t="s">
        <v>113</v>
      </c>
      <c r="F530" s="37">
        <v>34</v>
      </c>
      <c r="G530" s="37">
        <v>159</v>
      </c>
      <c r="H530" s="37">
        <v>171</v>
      </c>
      <c r="I530" s="37">
        <v>22</v>
      </c>
      <c r="J530" s="37">
        <v>0</v>
      </c>
      <c r="K530" s="37">
        <v>0</v>
      </c>
      <c r="L530" s="37"/>
      <c r="M530" s="37"/>
      <c r="N530" s="37"/>
      <c r="O530" s="37">
        <v>9</v>
      </c>
      <c r="P530" s="37">
        <v>105</v>
      </c>
      <c r="Q530" s="37">
        <v>106</v>
      </c>
      <c r="R530" s="37">
        <v>8</v>
      </c>
      <c r="S530" s="37">
        <v>0</v>
      </c>
      <c r="T530" s="37">
        <v>0</v>
      </c>
      <c r="U530" s="37"/>
      <c r="V530" s="37"/>
      <c r="W530" s="37"/>
      <c r="X530" s="37">
        <v>48</v>
      </c>
      <c r="Y530" s="37">
        <v>230</v>
      </c>
      <c r="Z530" s="37">
        <v>227</v>
      </c>
      <c r="AA530" s="37">
        <v>51</v>
      </c>
      <c r="AB530" s="37">
        <v>0</v>
      </c>
      <c r="AC530" s="37">
        <v>0</v>
      </c>
      <c r="AD530" s="37"/>
      <c r="AE530" s="37"/>
      <c r="AF530" s="37"/>
      <c r="AG530" s="37">
        <v>20</v>
      </c>
      <c r="AH530" s="37">
        <v>435</v>
      </c>
      <c r="AI530" s="37">
        <v>425</v>
      </c>
      <c r="AJ530" s="37">
        <v>30</v>
      </c>
      <c r="AK530" s="37">
        <v>0</v>
      </c>
      <c r="AL530" s="37">
        <v>0</v>
      </c>
    </row>
    <row r="531" spans="1:38" ht="20.100000000000001" customHeight="1" x14ac:dyDescent="0.2">
      <c r="D531" s="38" t="s">
        <v>101</v>
      </c>
      <c r="F531" s="39">
        <v>256</v>
      </c>
      <c r="G531" s="39">
        <v>832</v>
      </c>
      <c r="H531" s="39">
        <v>784</v>
      </c>
      <c r="I531" s="39">
        <v>304</v>
      </c>
      <c r="J531" s="39">
        <v>0</v>
      </c>
      <c r="K531" s="39">
        <v>0</v>
      </c>
      <c r="L531" s="40"/>
      <c r="M531" s="40"/>
      <c r="N531" s="40"/>
      <c r="O531" s="39">
        <v>14</v>
      </c>
      <c r="P531" s="39">
        <v>106</v>
      </c>
      <c r="Q531" s="39">
        <v>108</v>
      </c>
      <c r="R531" s="39">
        <v>12</v>
      </c>
      <c r="S531" s="39">
        <v>0</v>
      </c>
      <c r="T531" s="39">
        <v>0</v>
      </c>
      <c r="U531" s="40"/>
      <c r="V531" s="40"/>
      <c r="W531" s="40"/>
      <c r="X531" s="39">
        <v>280</v>
      </c>
      <c r="Y531" s="39">
        <v>841</v>
      </c>
      <c r="Z531" s="39">
        <v>750</v>
      </c>
      <c r="AA531" s="39">
        <v>371</v>
      </c>
      <c r="AB531" s="39">
        <v>0</v>
      </c>
      <c r="AC531" s="39">
        <v>0</v>
      </c>
      <c r="AD531" s="40"/>
      <c r="AE531" s="40"/>
      <c r="AF531" s="40"/>
      <c r="AG531" s="39">
        <v>72</v>
      </c>
      <c r="AH531" s="39">
        <v>431</v>
      </c>
      <c r="AI531" s="39">
        <v>408</v>
      </c>
      <c r="AJ531" s="39">
        <v>95</v>
      </c>
      <c r="AK531" s="39">
        <v>0</v>
      </c>
      <c r="AL531" s="39">
        <v>0</v>
      </c>
    </row>
    <row r="532" spans="1:38" ht="20.100000000000001" customHeight="1" x14ac:dyDescent="0.2">
      <c r="D532" s="2" t="s">
        <v>372</v>
      </c>
      <c r="F532" s="37">
        <v>187</v>
      </c>
      <c r="G532" s="37">
        <v>1221</v>
      </c>
      <c r="H532" s="37">
        <v>1164</v>
      </c>
      <c r="I532" s="37">
        <v>244</v>
      </c>
      <c r="J532" s="37">
        <v>0</v>
      </c>
      <c r="K532" s="37">
        <v>0</v>
      </c>
      <c r="L532" s="37"/>
      <c r="M532" s="37"/>
      <c r="N532" s="37"/>
      <c r="O532" s="37">
        <v>24</v>
      </c>
      <c r="P532" s="37">
        <v>147</v>
      </c>
      <c r="Q532" s="37">
        <v>106</v>
      </c>
      <c r="R532" s="37">
        <v>65</v>
      </c>
      <c r="S532" s="37">
        <v>0</v>
      </c>
      <c r="T532" s="37">
        <v>0</v>
      </c>
      <c r="U532" s="37"/>
      <c r="V532" s="37"/>
      <c r="W532" s="37"/>
      <c r="X532" s="37">
        <v>231</v>
      </c>
      <c r="Y532" s="37">
        <v>741</v>
      </c>
      <c r="Z532" s="37">
        <v>729</v>
      </c>
      <c r="AA532" s="37">
        <v>243</v>
      </c>
      <c r="AB532" s="37">
        <v>0</v>
      </c>
      <c r="AC532" s="37">
        <v>0</v>
      </c>
      <c r="AD532" s="37"/>
      <c r="AE532" s="37"/>
      <c r="AF532" s="37"/>
      <c r="AG532" s="37">
        <v>86</v>
      </c>
      <c r="AH532" s="37">
        <v>376</v>
      </c>
      <c r="AI532" s="37">
        <v>346</v>
      </c>
      <c r="AJ532" s="37">
        <v>116</v>
      </c>
      <c r="AK532" s="37">
        <v>0</v>
      </c>
      <c r="AL532" s="37">
        <v>0</v>
      </c>
    </row>
    <row r="533" spans="1:38" ht="20.100000000000001" customHeight="1" x14ac:dyDescent="0.2">
      <c r="D533" s="38" t="s">
        <v>116</v>
      </c>
      <c r="F533" s="39">
        <v>31</v>
      </c>
      <c r="G533" s="39">
        <v>1138</v>
      </c>
      <c r="H533" s="39">
        <v>1114</v>
      </c>
      <c r="I533" s="39">
        <v>55</v>
      </c>
      <c r="J533" s="39">
        <v>0</v>
      </c>
      <c r="K533" s="39">
        <v>0</v>
      </c>
      <c r="L533" s="40"/>
      <c r="M533" s="40"/>
      <c r="N533" s="40"/>
      <c r="O533" s="39">
        <v>2</v>
      </c>
      <c r="P533" s="39">
        <v>164</v>
      </c>
      <c r="Q533" s="39">
        <v>159</v>
      </c>
      <c r="R533" s="39">
        <v>7</v>
      </c>
      <c r="S533" s="39">
        <v>0</v>
      </c>
      <c r="T533" s="39">
        <v>0</v>
      </c>
      <c r="U533" s="40"/>
      <c r="V533" s="40"/>
      <c r="W533" s="40"/>
      <c r="X533" s="39">
        <v>45</v>
      </c>
      <c r="Y533" s="39">
        <v>622</v>
      </c>
      <c r="Z533" s="39">
        <v>630</v>
      </c>
      <c r="AA533" s="39">
        <v>37</v>
      </c>
      <c r="AB533" s="39">
        <v>0</v>
      </c>
      <c r="AC533" s="39">
        <v>0</v>
      </c>
      <c r="AD533" s="40"/>
      <c r="AE533" s="40"/>
      <c r="AF533" s="40"/>
      <c r="AG533" s="39">
        <v>20</v>
      </c>
      <c r="AH533" s="39">
        <v>454</v>
      </c>
      <c r="AI533" s="39">
        <v>448</v>
      </c>
      <c r="AJ533" s="39">
        <v>26</v>
      </c>
      <c r="AK533" s="39">
        <v>0</v>
      </c>
      <c r="AL533" s="39">
        <v>0</v>
      </c>
    </row>
    <row r="534" spans="1:38" ht="20.100000000000001" customHeight="1" x14ac:dyDescent="0.2">
      <c r="D534" s="2" t="s">
        <v>117</v>
      </c>
      <c r="F534" s="37">
        <v>24</v>
      </c>
      <c r="G534" s="37">
        <v>409</v>
      </c>
      <c r="H534" s="37">
        <v>402</v>
      </c>
      <c r="I534" s="37">
        <v>31</v>
      </c>
      <c r="J534" s="37">
        <v>0</v>
      </c>
      <c r="K534" s="37">
        <v>0</v>
      </c>
      <c r="L534" s="37"/>
      <c r="M534" s="37"/>
      <c r="N534" s="37"/>
      <c r="O534" s="37">
        <v>5</v>
      </c>
      <c r="P534" s="37">
        <v>191</v>
      </c>
      <c r="Q534" s="37">
        <v>169</v>
      </c>
      <c r="R534" s="37">
        <v>27</v>
      </c>
      <c r="S534" s="37">
        <v>0</v>
      </c>
      <c r="T534" s="37">
        <v>0</v>
      </c>
      <c r="U534" s="37"/>
      <c r="V534" s="37"/>
      <c r="W534" s="37"/>
      <c r="X534" s="37">
        <v>63</v>
      </c>
      <c r="Y534" s="37">
        <v>365</v>
      </c>
      <c r="Z534" s="37">
        <v>377</v>
      </c>
      <c r="AA534" s="37">
        <v>51</v>
      </c>
      <c r="AB534" s="37">
        <v>0</v>
      </c>
      <c r="AC534" s="37">
        <v>0</v>
      </c>
      <c r="AD534" s="37"/>
      <c r="AE534" s="37"/>
      <c r="AF534" s="37"/>
      <c r="AG534" s="37">
        <v>23</v>
      </c>
      <c r="AH534" s="37">
        <v>372</v>
      </c>
      <c r="AI534" s="37">
        <v>366</v>
      </c>
      <c r="AJ534" s="37">
        <v>29</v>
      </c>
      <c r="AK534" s="37">
        <v>0</v>
      </c>
      <c r="AL534" s="37">
        <v>0</v>
      </c>
    </row>
    <row r="535" spans="1:38" ht="20.100000000000001" customHeight="1" x14ac:dyDescent="0.2">
      <c r="D535" s="38" t="s">
        <v>105</v>
      </c>
      <c r="F535" s="39">
        <v>30</v>
      </c>
      <c r="G535" s="39">
        <v>896</v>
      </c>
      <c r="H535" s="39">
        <v>867</v>
      </c>
      <c r="I535" s="39">
        <v>59</v>
      </c>
      <c r="J535" s="39">
        <v>0</v>
      </c>
      <c r="K535" s="39">
        <v>0</v>
      </c>
      <c r="L535" s="40"/>
      <c r="M535" s="40"/>
      <c r="N535" s="40"/>
      <c r="O535" s="39">
        <v>4</v>
      </c>
      <c r="P535" s="39">
        <v>119</v>
      </c>
      <c r="Q535" s="39">
        <v>118</v>
      </c>
      <c r="R535" s="39">
        <v>5</v>
      </c>
      <c r="S535" s="39">
        <v>0</v>
      </c>
      <c r="T535" s="39">
        <v>0</v>
      </c>
      <c r="U535" s="40"/>
      <c r="V535" s="40"/>
      <c r="W535" s="40"/>
      <c r="X535" s="39">
        <v>8</v>
      </c>
      <c r="Y535" s="39">
        <v>226</v>
      </c>
      <c r="Z535" s="39">
        <v>195</v>
      </c>
      <c r="AA535" s="39">
        <v>39</v>
      </c>
      <c r="AB535" s="39">
        <v>0</v>
      </c>
      <c r="AC535" s="39">
        <v>0</v>
      </c>
      <c r="AD535" s="40"/>
      <c r="AE535" s="40"/>
      <c r="AF535" s="40"/>
      <c r="AG535" s="39">
        <v>17</v>
      </c>
      <c r="AH535" s="39">
        <v>413</v>
      </c>
      <c r="AI535" s="39">
        <v>392</v>
      </c>
      <c r="AJ535" s="39">
        <v>38</v>
      </c>
      <c r="AK535" s="39">
        <v>0</v>
      </c>
      <c r="AL535" s="39">
        <v>0</v>
      </c>
    </row>
    <row r="536" spans="1:38"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row>
    <row r="537" spans="1:38" s="1" customFormat="1" ht="20.100000000000001" customHeight="1" x14ac:dyDescent="0.2">
      <c r="A537" s="3"/>
      <c r="B537" s="6"/>
      <c r="C537" s="42" t="s">
        <v>180</v>
      </c>
      <c r="D537" s="42"/>
      <c r="E537" s="5"/>
      <c r="F537" s="44">
        <v>1491</v>
      </c>
      <c r="G537" s="44">
        <v>7697</v>
      </c>
      <c r="H537" s="44">
        <v>8151</v>
      </c>
      <c r="I537" s="44">
        <v>1037</v>
      </c>
      <c r="J537" s="44">
        <v>0</v>
      </c>
      <c r="K537" s="44">
        <v>0</v>
      </c>
      <c r="L537" s="45"/>
      <c r="M537" s="45"/>
      <c r="N537" s="45"/>
      <c r="O537" s="44">
        <v>68</v>
      </c>
      <c r="P537" s="44">
        <v>1218</v>
      </c>
      <c r="Q537" s="44">
        <v>1136</v>
      </c>
      <c r="R537" s="44">
        <v>150</v>
      </c>
      <c r="S537" s="44">
        <v>0</v>
      </c>
      <c r="T537" s="44">
        <v>0</v>
      </c>
      <c r="U537" s="45"/>
      <c r="V537" s="45"/>
      <c r="W537" s="45"/>
      <c r="X537" s="44">
        <v>1295</v>
      </c>
      <c r="Y537" s="44">
        <v>4683</v>
      </c>
      <c r="Z537" s="44">
        <v>4995</v>
      </c>
      <c r="AA537" s="44">
        <v>983</v>
      </c>
      <c r="AB537" s="44">
        <v>0</v>
      </c>
      <c r="AC537" s="44">
        <v>0</v>
      </c>
      <c r="AD537" s="45"/>
      <c r="AE537" s="45"/>
      <c r="AF537" s="45"/>
      <c r="AG537" s="44">
        <v>282</v>
      </c>
      <c r="AH537" s="44">
        <v>3201</v>
      </c>
      <c r="AI537" s="44">
        <v>3080</v>
      </c>
      <c r="AJ537" s="44">
        <v>403</v>
      </c>
      <c r="AK537" s="44">
        <v>0</v>
      </c>
      <c r="AL537" s="44">
        <v>0</v>
      </c>
    </row>
    <row r="538" spans="1:38"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row>
    <row r="539" spans="1:38" s="1" customFormat="1" ht="20.100000000000001" customHeight="1" x14ac:dyDescent="0.25">
      <c r="A539" s="3"/>
      <c r="B539" s="49" t="s">
        <v>303</v>
      </c>
      <c r="C539" s="50"/>
      <c r="D539" s="50"/>
      <c r="E539" s="5"/>
      <c r="F539" s="51">
        <v>1491</v>
      </c>
      <c r="G539" s="51">
        <v>7697</v>
      </c>
      <c r="H539" s="51">
        <v>8151</v>
      </c>
      <c r="I539" s="51">
        <v>1037</v>
      </c>
      <c r="J539" s="51">
        <v>0</v>
      </c>
      <c r="K539" s="51">
        <v>0</v>
      </c>
      <c r="L539" s="52"/>
      <c r="M539" s="52"/>
      <c r="N539" s="52"/>
      <c r="O539" s="51">
        <v>68</v>
      </c>
      <c r="P539" s="51">
        <v>1218</v>
      </c>
      <c r="Q539" s="51">
        <v>1136</v>
      </c>
      <c r="R539" s="51">
        <v>150</v>
      </c>
      <c r="S539" s="51">
        <v>0</v>
      </c>
      <c r="T539" s="51">
        <v>0</v>
      </c>
      <c r="U539" s="52"/>
      <c r="V539" s="52"/>
      <c r="W539" s="52"/>
      <c r="X539" s="51">
        <v>1295</v>
      </c>
      <c r="Y539" s="51">
        <v>4683</v>
      </c>
      <c r="Z539" s="51">
        <v>4995</v>
      </c>
      <c r="AA539" s="51">
        <v>983</v>
      </c>
      <c r="AB539" s="51">
        <v>0</v>
      </c>
      <c r="AC539" s="51">
        <v>0</v>
      </c>
      <c r="AD539" s="52"/>
      <c r="AE539" s="52"/>
      <c r="AF539" s="52"/>
      <c r="AG539" s="51">
        <v>282</v>
      </c>
      <c r="AH539" s="51">
        <v>3201</v>
      </c>
      <c r="AI539" s="51">
        <v>3080</v>
      </c>
      <c r="AJ539" s="51">
        <v>403</v>
      </c>
      <c r="AK539" s="51">
        <v>0</v>
      </c>
      <c r="AL539" s="51">
        <v>0</v>
      </c>
    </row>
    <row r="540" spans="1:38"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row>
    <row r="541" spans="1:38"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row>
    <row r="542" spans="1:38"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row>
    <row r="543" spans="1:38" ht="20.100000000000001" customHeight="1" x14ac:dyDescent="0.2">
      <c r="D543" s="2" t="s">
        <v>98</v>
      </c>
      <c r="F543" s="37">
        <v>41</v>
      </c>
      <c r="G543" s="37">
        <v>349</v>
      </c>
      <c r="H543" s="37">
        <v>363</v>
      </c>
      <c r="I543" s="37">
        <v>27</v>
      </c>
      <c r="J543" s="37">
        <v>0</v>
      </c>
      <c r="K543" s="37">
        <v>0</v>
      </c>
      <c r="L543" s="37"/>
      <c r="M543" s="37"/>
      <c r="N543" s="37"/>
      <c r="O543" s="37">
        <v>13</v>
      </c>
      <c r="P543" s="37">
        <v>158</v>
      </c>
      <c r="Q543" s="37">
        <v>167</v>
      </c>
      <c r="R543" s="37">
        <v>4</v>
      </c>
      <c r="S543" s="37">
        <v>0</v>
      </c>
      <c r="T543" s="37">
        <v>0</v>
      </c>
      <c r="U543" s="37"/>
      <c r="V543" s="37"/>
      <c r="W543" s="37"/>
      <c r="X543" s="37">
        <v>104</v>
      </c>
      <c r="Y543" s="37">
        <v>730</v>
      </c>
      <c r="Z543" s="37">
        <v>691</v>
      </c>
      <c r="AA543" s="37">
        <v>143</v>
      </c>
      <c r="AB543" s="37">
        <v>0</v>
      </c>
      <c r="AC543" s="37">
        <v>0</v>
      </c>
      <c r="AD543" s="37"/>
      <c r="AE543" s="37"/>
      <c r="AF543" s="37"/>
      <c r="AG543" s="37">
        <v>17</v>
      </c>
      <c r="AH543" s="37">
        <v>255</v>
      </c>
      <c r="AI543" s="37">
        <v>250</v>
      </c>
      <c r="AJ543" s="37">
        <v>22</v>
      </c>
      <c r="AK543" s="37">
        <v>0</v>
      </c>
      <c r="AL543" s="37">
        <v>0</v>
      </c>
    </row>
    <row r="544" spans="1:38" ht="20.100000000000001" customHeight="1" x14ac:dyDescent="0.2">
      <c r="D544" s="38" t="s">
        <v>173</v>
      </c>
      <c r="F544" s="39">
        <v>188</v>
      </c>
      <c r="G544" s="39">
        <v>280</v>
      </c>
      <c r="H544" s="39">
        <v>258</v>
      </c>
      <c r="I544" s="39">
        <v>210</v>
      </c>
      <c r="J544" s="39">
        <v>0</v>
      </c>
      <c r="K544" s="39">
        <v>0</v>
      </c>
      <c r="L544" s="40"/>
      <c r="M544" s="40"/>
      <c r="N544" s="40"/>
      <c r="O544" s="39">
        <v>20</v>
      </c>
      <c r="P544" s="39">
        <v>144</v>
      </c>
      <c r="Q544" s="39">
        <v>141</v>
      </c>
      <c r="R544" s="39">
        <v>23</v>
      </c>
      <c r="S544" s="39">
        <v>0</v>
      </c>
      <c r="T544" s="39">
        <v>0</v>
      </c>
      <c r="U544" s="40"/>
      <c r="V544" s="40"/>
      <c r="W544" s="40"/>
      <c r="X544" s="39">
        <v>201</v>
      </c>
      <c r="Y544" s="39">
        <v>757</v>
      </c>
      <c r="Z544" s="39">
        <v>715</v>
      </c>
      <c r="AA544" s="39">
        <v>243</v>
      </c>
      <c r="AB544" s="39">
        <v>0</v>
      </c>
      <c r="AC544" s="39">
        <v>0</v>
      </c>
      <c r="AD544" s="40"/>
      <c r="AE544" s="40"/>
      <c r="AF544" s="40"/>
      <c r="AG544" s="39">
        <v>55</v>
      </c>
      <c r="AH544" s="39">
        <v>279</v>
      </c>
      <c r="AI544" s="39">
        <v>270</v>
      </c>
      <c r="AJ544" s="39">
        <v>64</v>
      </c>
      <c r="AK544" s="39">
        <v>0</v>
      </c>
      <c r="AL544" s="39">
        <v>0</v>
      </c>
    </row>
    <row r="545" spans="1:38" ht="20.100000000000001" customHeight="1" x14ac:dyDescent="0.2">
      <c r="D545" s="2" t="s">
        <v>113</v>
      </c>
      <c r="F545" s="37">
        <v>7</v>
      </c>
      <c r="G545" s="37">
        <v>71</v>
      </c>
      <c r="H545" s="37">
        <v>62</v>
      </c>
      <c r="I545" s="37">
        <v>16</v>
      </c>
      <c r="J545" s="37">
        <v>0</v>
      </c>
      <c r="K545" s="37">
        <v>0</v>
      </c>
      <c r="L545" s="37"/>
      <c r="M545" s="37"/>
      <c r="N545" s="37"/>
      <c r="O545" s="37">
        <v>5</v>
      </c>
      <c r="P545" s="37">
        <v>114</v>
      </c>
      <c r="Q545" s="37">
        <v>117</v>
      </c>
      <c r="R545" s="37">
        <v>2</v>
      </c>
      <c r="S545" s="37">
        <v>0</v>
      </c>
      <c r="T545" s="37">
        <v>0</v>
      </c>
      <c r="U545" s="37"/>
      <c r="V545" s="37"/>
      <c r="W545" s="37"/>
      <c r="X545" s="37">
        <v>97</v>
      </c>
      <c r="Y545" s="37">
        <v>670</v>
      </c>
      <c r="Z545" s="37">
        <v>695</v>
      </c>
      <c r="AA545" s="37">
        <v>72</v>
      </c>
      <c r="AB545" s="37">
        <v>0</v>
      </c>
      <c r="AC545" s="37">
        <v>0</v>
      </c>
      <c r="AD545" s="37"/>
      <c r="AE545" s="37"/>
      <c r="AF545" s="37"/>
      <c r="AG545" s="37">
        <v>9</v>
      </c>
      <c r="AH545" s="37">
        <v>193</v>
      </c>
      <c r="AI545" s="37">
        <v>190</v>
      </c>
      <c r="AJ545" s="37">
        <v>12</v>
      </c>
      <c r="AK545" s="37">
        <v>0</v>
      </c>
      <c r="AL545" s="37">
        <v>0</v>
      </c>
    </row>
    <row r="546" spans="1:38" ht="20.100000000000001" customHeight="1" x14ac:dyDescent="0.2">
      <c r="D546" s="38" t="s">
        <v>101</v>
      </c>
      <c r="F546" s="39">
        <v>1</v>
      </c>
      <c r="G546" s="39">
        <v>64</v>
      </c>
      <c r="H546" s="39">
        <v>58</v>
      </c>
      <c r="I546" s="39">
        <v>7</v>
      </c>
      <c r="J546" s="39">
        <v>0</v>
      </c>
      <c r="K546" s="39">
        <v>0</v>
      </c>
      <c r="L546" s="40"/>
      <c r="M546" s="40"/>
      <c r="N546" s="40"/>
      <c r="O546" s="39">
        <v>2</v>
      </c>
      <c r="P546" s="39">
        <v>111</v>
      </c>
      <c r="Q546" s="39">
        <v>110</v>
      </c>
      <c r="R546" s="39">
        <v>3</v>
      </c>
      <c r="S546" s="39">
        <v>0</v>
      </c>
      <c r="T546" s="39">
        <v>0</v>
      </c>
      <c r="U546" s="40"/>
      <c r="V546" s="40"/>
      <c r="W546" s="40"/>
      <c r="X546" s="39">
        <v>140</v>
      </c>
      <c r="Y546" s="39">
        <v>1145</v>
      </c>
      <c r="Z546" s="39">
        <v>1121</v>
      </c>
      <c r="AA546" s="39">
        <v>164</v>
      </c>
      <c r="AB546" s="39">
        <v>0</v>
      </c>
      <c r="AC546" s="39">
        <v>0</v>
      </c>
      <c r="AD546" s="40"/>
      <c r="AE546" s="40"/>
      <c r="AF546" s="40"/>
      <c r="AG546" s="39">
        <v>13</v>
      </c>
      <c r="AH546" s="39">
        <v>198</v>
      </c>
      <c r="AI546" s="39">
        <v>202</v>
      </c>
      <c r="AJ546" s="39">
        <v>9</v>
      </c>
      <c r="AK546" s="39">
        <v>0</v>
      </c>
      <c r="AL546" s="39">
        <v>0</v>
      </c>
    </row>
    <row r="547" spans="1:38" ht="20.100000000000001" customHeight="1" x14ac:dyDescent="0.2">
      <c r="D547" s="2" t="s">
        <v>117</v>
      </c>
      <c r="F547" s="37">
        <v>34</v>
      </c>
      <c r="G547" s="37">
        <v>238</v>
      </c>
      <c r="H547" s="37">
        <v>226</v>
      </c>
      <c r="I547" s="37">
        <v>46</v>
      </c>
      <c r="J547" s="37">
        <v>0</v>
      </c>
      <c r="K547" s="37">
        <v>0</v>
      </c>
      <c r="L547" s="37"/>
      <c r="M547" s="37"/>
      <c r="N547" s="37"/>
      <c r="O547" s="37">
        <v>14</v>
      </c>
      <c r="P547" s="37">
        <v>198</v>
      </c>
      <c r="Q547" s="37">
        <v>204</v>
      </c>
      <c r="R547" s="37">
        <v>8</v>
      </c>
      <c r="S547" s="37">
        <v>0</v>
      </c>
      <c r="T547" s="37">
        <v>0</v>
      </c>
      <c r="U547" s="37"/>
      <c r="V547" s="37"/>
      <c r="W547" s="37"/>
      <c r="X547" s="37">
        <v>256</v>
      </c>
      <c r="Y547" s="37">
        <v>1608</v>
      </c>
      <c r="Z547" s="37">
        <v>1502</v>
      </c>
      <c r="AA547" s="37">
        <v>362</v>
      </c>
      <c r="AB547" s="37">
        <v>0</v>
      </c>
      <c r="AC547" s="37">
        <v>0</v>
      </c>
      <c r="AD547" s="37"/>
      <c r="AE547" s="37"/>
      <c r="AF547" s="37"/>
      <c r="AG547" s="37">
        <v>25</v>
      </c>
      <c r="AH547" s="37">
        <v>315</v>
      </c>
      <c r="AI547" s="37">
        <v>307</v>
      </c>
      <c r="AJ547" s="37">
        <v>33</v>
      </c>
      <c r="AK547" s="37">
        <v>0</v>
      </c>
      <c r="AL547" s="37">
        <v>0</v>
      </c>
    </row>
    <row r="548" spans="1:38" ht="20.100000000000001" customHeight="1" x14ac:dyDescent="0.2">
      <c r="D548" s="38" t="s">
        <v>105</v>
      </c>
      <c r="F548" s="39">
        <v>20</v>
      </c>
      <c r="G548" s="39">
        <v>142</v>
      </c>
      <c r="H548" s="39">
        <v>145</v>
      </c>
      <c r="I548" s="39">
        <v>17</v>
      </c>
      <c r="J548" s="39">
        <v>0</v>
      </c>
      <c r="K548" s="39">
        <v>0</v>
      </c>
      <c r="L548" s="40"/>
      <c r="M548" s="40"/>
      <c r="N548" s="40"/>
      <c r="O548" s="39">
        <v>8</v>
      </c>
      <c r="P548" s="39">
        <v>175</v>
      </c>
      <c r="Q548" s="39">
        <v>174</v>
      </c>
      <c r="R548" s="39">
        <v>9</v>
      </c>
      <c r="S548" s="39">
        <v>0</v>
      </c>
      <c r="T548" s="39">
        <v>0</v>
      </c>
      <c r="U548" s="40"/>
      <c r="V548" s="40"/>
      <c r="W548" s="40"/>
      <c r="X548" s="39">
        <v>321</v>
      </c>
      <c r="Y548" s="39">
        <v>2219</v>
      </c>
      <c r="Z548" s="39">
        <v>2258</v>
      </c>
      <c r="AA548" s="39">
        <v>282</v>
      </c>
      <c r="AB548" s="39">
        <v>0</v>
      </c>
      <c r="AC548" s="39">
        <v>0</v>
      </c>
      <c r="AD548" s="40"/>
      <c r="AE548" s="40"/>
      <c r="AF548" s="40"/>
      <c r="AG548" s="39">
        <v>31</v>
      </c>
      <c r="AH548" s="39">
        <v>340</v>
      </c>
      <c r="AI548" s="39">
        <v>327</v>
      </c>
      <c r="AJ548" s="39">
        <v>44</v>
      </c>
      <c r="AK548" s="39">
        <v>0</v>
      </c>
      <c r="AL548" s="39">
        <v>0</v>
      </c>
    </row>
    <row r="549" spans="1:38" ht="20.100000000000001" customHeight="1" x14ac:dyDescent="0.2">
      <c r="D549" s="2" t="s">
        <v>106</v>
      </c>
      <c r="F549" s="37">
        <v>61</v>
      </c>
      <c r="G549" s="37">
        <v>180</v>
      </c>
      <c r="H549" s="37">
        <v>157</v>
      </c>
      <c r="I549" s="37">
        <v>84</v>
      </c>
      <c r="J549" s="37">
        <v>0</v>
      </c>
      <c r="K549" s="37">
        <v>0</v>
      </c>
      <c r="L549" s="37"/>
      <c r="M549" s="37"/>
      <c r="N549" s="37"/>
      <c r="O549" s="37">
        <v>72</v>
      </c>
      <c r="P549" s="37">
        <v>440</v>
      </c>
      <c r="Q549" s="37">
        <v>506</v>
      </c>
      <c r="R549" s="37">
        <v>6</v>
      </c>
      <c r="S549" s="37">
        <v>0</v>
      </c>
      <c r="T549" s="37">
        <v>0</v>
      </c>
      <c r="U549" s="37"/>
      <c r="V549" s="37"/>
      <c r="W549" s="37"/>
      <c r="X549" s="37">
        <v>333</v>
      </c>
      <c r="Y549" s="37">
        <v>937</v>
      </c>
      <c r="Z549" s="37">
        <v>1055</v>
      </c>
      <c r="AA549" s="37">
        <v>215</v>
      </c>
      <c r="AB549" s="37">
        <v>0</v>
      </c>
      <c r="AC549" s="37">
        <v>0</v>
      </c>
      <c r="AD549" s="37"/>
      <c r="AE549" s="37"/>
      <c r="AF549" s="37"/>
      <c r="AG549" s="37">
        <v>54</v>
      </c>
      <c r="AH549" s="37">
        <v>363</v>
      </c>
      <c r="AI549" s="37">
        <v>397</v>
      </c>
      <c r="AJ549" s="37">
        <v>20</v>
      </c>
      <c r="AK549" s="37">
        <v>0</v>
      </c>
      <c r="AL549" s="37">
        <v>0</v>
      </c>
    </row>
    <row r="550" spans="1:38" ht="20.100000000000001" customHeight="1" x14ac:dyDescent="0.2">
      <c r="D550" s="38" t="s">
        <v>118</v>
      </c>
      <c r="F550" s="39">
        <v>60</v>
      </c>
      <c r="G550" s="39">
        <v>224</v>
      </c>
      <c r="H550" s="39">
        <v>220</v>
      </c>
      <c r="I550" s="39">
        <v>64</v>
      </c>
      <c r="J550" s="39">
        <v>0</v>
      </c>
      <c r="K550" s="39">
        <v>0</v>
      </c>
      <c r="L550" s="40"/>
      <c r="M550" s="40"/>
      <c r="N550" s="40"/>
      <c r="O550" s="39">
        <v>77</v>
      </c>
      <c r="P550" s="39">
        <v>458</v>
      </c>
      <c r="Q550" s="39">
        <v>527</v>
      </c>
      <c r="R550" s="39">
        <v>8</v>
      </c>
      <c r="S550" s="39">
        <v>0</v>
      </c>
      <c r="T550" s="39">
        <v>0</v>
      </c>
      <c r="U550" s="40"/>
      <c r="V550" s="40"/>
      <c r="W550" s="40"/>
      <c r="X550" s="39">
        <v>228</v>
      </c>
      <c r="Y550" s="39">
        <v>1265</v>
      </c>
      <c r="Z550" s="39">
        <v>1194</v>
      </c>
      <c r="AA550" s="39">
        <v>299</v>
      </c>
      <c r="AB550" s="39">
        <v>0</v>
      </c>
      <c r="AC550" s="39">
        <v>0</v>
      </c>
      <c r="AD550" s="40"/>
      <c r="AE550" s="40"/>
      <c r="AF550" s="40"/>
      <c r="AG550" s="39">
        <v>79</v>
      </c>
      <c r="AH550" s="39">
        <v>358</v>
      </c>
      <c r="AI550" s="39">
        <v>406</v>
      </c>
      <c r="AJ550" s="39">
        <v>31</v>
      </c>
      <c r="AK550" s="39">
        <v>0</v>
      </c>
      <c r="AL550" s="39">
        <v>0</v>
      </c>
    </row>
    <row r="551" spans="1:38" ht="20.100000000000001" customHeight="1" x14ac:dyDescent="0.2">
      <c r="D551" s="2" t="s">
        <v>305</v>
      </c>
      <c r="F551" s="37">
        <v>31</v>
      </c>
      <c r="G551" s="37">
        <v>280</v>
      </c>
      <c r="H551" s="37">
        <v>268</v>
      </c>
      <c r="I551" s="37">
        <v>43</v>
      </c>
      <c r="J551" s="37">
        <v>0</v>
      </c>
      <c r="K551" s="37">
        <v>0</v>
      </c>
      <c r="L551" s="37"/>
      <c r="M551" s="37"/>
      <c r="N551" s="37"/>
      <c r="O551" s="37">
        <v>4</v>
      </c>
      <c r="P551" s="37">
        <v>133</v>
      </c>
      <c r="Q551" s="37">
        <v>136</v>
      </c>
      <c r="R551" s="37">
        <v>1</v>
      </c>
      <c r="S551" s="37">
        <v>0</v>
      </c>
      <c r="T551" s="37">
        <v>0</v>
      </c>
      <c r="U551" s="37"/>
      <c r="V551" s="37"/>
      <c r="W551" s="37"/>
      <c r="X551" s="37">
        <v>144</v>
      </c>
      <c r="Y551" s="37">
        <v>1267</v>
      </c>
      <c r="Z551" s="37">
        <v>1165</v>
      </c>
      <c r="AA551" s="37">
        <v>246</v>
      </c>
      <c r="AB551" s="37">
        <v>0</v>
      </c>
      <c r="AC551" s="37">
        <v>0</v>
      </c>
      <c r="AD551" s="37"/>
      <c r="AE551" s="37"/>
      <c r="AF551" s="37"/>
      <c r="AG551" s="37">
        <v>16</v>
      </c>
      <c r="AH551" s="37">
        <v>297</v>
      </c>
      <c r="AI551" s="37">
        <v>287</v>
      </c>
      <c r="AJ551" s="37">
        <v>26</v>
      </c>
      <c r="AK551" s="37">
        <v>0</v>
      </c>
      <c r="AL551" s="37">
        <v>0</v>
      </c>
    </row>
    <row r="552" spans="1:38"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row>
    <row r="553" spans="1:38" s="1" customFormat="1" ht="20.100000000000001" customHeight="1" x14ac:dyDescent="0.2">
      <c r="A553" s="3"/>
      <c r="B553" s="6"/>
      <c r="C553" s="42" t="s">
        <v>180</v>
      </c>
      <c r="D553" s="42"/>
      <c r="E553" s="5"/>
      <c r="F553" s="44">
        <v>443</v>
      </c>
      <c r="G553" s="44">
        <v>1828</v>
      </c>
      <c r="H553" s="44">
        <v>1757</v>
      </c>
      <c r="I553" s="44">
        <v>514</v>
      </c>
      <c r="J553" s="44">
        <v>0</v>
      </c>
      <c r="K553" s="44">
        <v>0</v>
      </c>
      <c r="L553" s="45"/>
      <c r="M553" s="45"/>
      <c r="N553" s="45"/>
      <c r="O553" s="44">
        <v>215</v>
      </c>
      <c r="P553" s="44">
        <v>1931</v>
      </c>
      <c r="Q553" s="44">
        <v>2082</v>
      </c>
      <c r="R553" s="44">
        <v>64</v>
      </c>
      <c r="S553" s="44">
        <v>0</v>
      </c>
      <c r="T553" s="44">
        <v>0</v>
      </c>
      <c r="U553" s="45"/>
      <c r="V553" s="45"/>
      <c r="W553" s="45"/>
      <c r="X553" s="44">
        <v>1824</v>
      </c>
      <c r="Y553" s="44">
        <v>10598</v>
      </c>
      <c r="Z553" s="44">
        <v>10396</v>
      </c>
      <c r="AA553" s="44">
        <v>2026</v>
      </c>
      <c r="AB553" s="44">
        <v>0</v>
      </c>
      <c r="AC553" s="44">
        <v>0</v>
      </c>
      <c r="AD553" s="45"/>
      <c r="AE553" s="45"/>
      <c r="AF553" s="45"/>
      <c r="AG553" s="44">
        <v>299</v>
      </c>
      <c r="AH553" s="44">
        <v>2598</v>
      </c>
      <c r="AI553" s="44">
        <v>2636</v>
      </c>
      <c r="AJ553" s="44">
        <v>261</v>
      </c>
      <c r="AK553" s="44">
        <v>0</v>
      </c>
      <c r="AL553" s="44">
        <v>0</v>
      </c>
    </row>
    <row r="554" spans="1:38"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row>
    <row r="555" spans="1:38"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row>
    <row r="556" spans="1:38" s="1" customFormat="1" ht="20.100000000000001" customHeight="1" x14ac:dyDescent="0.2">
      <c r="A556" s="3"/>
      <c r="B556" s="6"/>
      <c r="C556" s="3"/>
      <c r="D556" s="41" t="s">
        <v>98</v>
      </c>
      <c r="E556" s="5"/>
      <c r="F556" s="37">
        <v>99</v>
      </c>
      <c r="G556" s="37">
        <v>1615</v>
      </c>
      <c r="H556" s="37">
        <v>1496</v>
      </c>
      <c r="I556" s="37">
        <v>218</v>
      </c>
      <c r="J556" s="37">
        <v>0</v>
      </c>
      <c r="K556" s="37">
        <v>0</v>
      </c>
      <c r="L556" s="37"/>
      <c r="M556" s="37"/>
      <c r="N556" s="37"/>
      <c r="O556" s="37">
        <v>35</v>
      </c>
      <c r="P556" s="37">
        <v>887</v>
      </c>
      <c r="Q556" s="37">
        <v>909</v>
      </c>
      <c r="R556" s="37">
        <v>13</v>
      </c>
      <c r="S556" s="37">
        <v>0</v>
      </c>
      <c r="T556" s="37">
        <v>0</v>
      </c>
      <c r="U556" s="37"/>
      <c r="V556" s="37"/>
      <c r="W556" s="37"/>
      <c r="X556" s="37">
        <v>6</v>
      </c>
      <c r="Y556" s="37">
        <v>44</v>
      </c>
      <c r="Z556" s="37">
        <v>44</v>
      </c>
      <c r="AA556" s="37">
        <v>6</v>
      </c>
      <c r="AB556" s="37">
        <v>0</v>
      </c>
      <c r="AC556" s="37">
        <v>0</v>
      </c>
      <c r="AD556" s="37"/>
      <c r="AE556" s="37"/>
      <c r="AF556" s="37"/>
      <c r="AG556" s="37">
        <v>3</v>
      </c>
      <c r="AH556" s="37">
        <v>75</v>
      </c>
      <c r="AI556" s="37">
        <v>74</v>
      </c>
      <c r="AJ556" s="37">
        <v>4</v>
      </c>
      <c r="AK556" s="37">
        <v>0</v>
      </c>
      <c r="AL556" s="37">
        <v>0</v>
      </c>
    </row>
    <row r="557" spans="1:38"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row>
    <row r="558" spans="1:38" s="1" customFormat="1" ht="20.100000000000001" customHeight="1" x14ac:dyDescent="0.2">
      <c r="A558" s="3"/>
      <c r="B558" s="6"/>
      <c r="C558" s="42" t="s">
        <v>171</v>
      </c>
      <c r="D558" s="42"/>
      <c r="E558" s="5"/>
      <c r="F558" s="44">
        <v>99</v>
      </c>
      <c r="G558" s="44">
        <v>1615</v>
      </c>
      <c r="H558" s="44">
        <v>1496</v>
      </c>
      <c r="I558" s="44">
        <v>218</v>
      </c>
      <c r="J558" s="44">
        <v>0</v>
      </c>
      <c r="K558" s="44">
        <v>0</v>
      </c>
      <c r="L558" s="45"/>
      <c r="M558" s="45"/>
      <c r="N558" s="45"/>
      <c r="O558" s="44">
        <v>35</v>
      </c>
      <c r="P558" s="44">
        <v>887</v>
      </c>
      <c r="Q558" s="44">
        <v>909</v>
      </c>
      <c r="R558" s="44">
        <v>13</v>
      </c>
      <c r="S558" s="44">
        <v>0</v>
      </c>
      <c r="T558" s="44">
        <v>0</v>
      </c>
      <c r="U558" s="45"/>
      <c r="V558" s="45"/>
      <c r="W558" s="45"/>
      <c r="X558" s="44">
        <v>6</v>
      </c>
      <c r="Y558" s="44">
        <v>44</v>
      </c>
      <c r="Z558" s="44">
        <v>44</v>
      </c>
      <c r="AA558" s="44">
        <v>6</v>
      </c>
      <c r="AB558" s="44">
        <v>0</v>
      </c>
      <c r="AC558" s="44">
        <v>0</v>
      </c>
      <c r="AD558" s="45"/>
      <c r="AE558" s="45"/>
      <c r="AF558" s="45"/>
      <c r="AG558" s="44">
        <v>3</v>
      </c>
      <c r="AH558" s="44">
        <v>75</v>
      </c>
      <c r="AI558" s="44">
        <v>74</v>
      </c>
      <c r="AJ558" s="44">
        <v>4</v>
      </c>
      <c r="AK558" s="44">
        <v>0</v>
      </c>
      <c r="AL558" s="44">
        <v>0</v>
      </c>
    </row>
    <row r="559" spans="1:38"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row>
    <row r="560" spans="1:38"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row>
    <row r="561" spans="1:38" s="1" customFormat="1" ht="20.100000000000001" customHeight="1" x14ac:dyDescent="0.2">
      <c r="A561" s="3"/>
      <c r="B561" s="6"/>
      <c r="C561" s="3"/>
      <c r="D561" s="2" t="s">
        <v>306</v>
      </c>
      <c r="E561" s="5"/>
      <c r="F561" s="37">
        <v>0</v>
      </c>
      <c r="G561" s="37">
        <v>0</v>
      </c>
      <c r="H561" s="37">
        <v>0</v>
      </c>
      <c r="I561" s="37">
        <v>0</v>
      </c>
      <c r="J561" s="37">
        <v>0</v>
      </c>
      <c r="K561" s="37">
        <v>0</v>
      </c>
      <c r="L561" s="37"/>
      <c r="M561" s="37"/>
      <c r="N561" s="37"/>
      <c r="O561" s="37">
        <v>0</v>
      </c>
      <c r="P561" s="37">
        <v>0</v>
      </c>
      <c r="Q561" s="37">
        <v>0</v>
      </c>
      <c r="R561" s="37">
        <v>0</v>
      </c>
      <c r="S561" s="37">
        <v>0</v>
      </c>
      <c r="T561" s="37">
        <v>0</v>
      </c>
      <c r="U561" s="37"/>
      <c r="V561" s="37"/>
      <c r="W561" s="37"/>
      <c r="X561" s="37">
        <v>776</v>
      </c>
      <c r="Y561" s="37">
        <v>3472</v>
      </c>
      <c r="Z561" s="37">
        <v>3517</v>
      </c>
      <c r="AA561" s="37">
        <v>731</v>
      </c>
      <c r="AB561" s="37">
        <v>0</v>
      </c>
      <c r="AC561" s="37">
        <v>0</v>
      </c>
      <c r="AD561" s="37"/>
      <c r="AE561" s="37"/>
      <c r="AF561" s="37"/>
      <c r="AG561" s="37">
        <v>194</v>
      </c>
      <c r="AH561" s="37">
        <v>1012</v>
      </c>
      <c r="AI561" s="37">
        <v>1196</v>
      </c>
      <c r="AJ561" s="37">
        <v>10</v>
      </c>
      <c r="AK561" s="37">
        <v>0</v>
      </c>
      <c r="AL561" s="37">
        <v>0</v>
      </c>
    </row>
    <row r="562" spans="1:38" s="1" customFormat="1" ht="20.100000000000001" customHeight="1" x14ac:dyDescent="0.2">
      <c r="A562" s="3"/>
      <c r="B562" s="6"/>
      <c r="C562" s="3"/>
      <c r="D562" s="38" t="s">
        <v>307</v>
      </c>
      <c r="E562" s="5"/>
      <c r="F562" s="39">
        <v>0</v>
      </c>
      <c r="G562" s="39">
        <v>0</v>
      </c>
      <c r="H562" s="39">
        <v>0</v>
      </c>
      <c r="I562" s="39">
        <v>0</v>
      </c>
      <c r="J562" s="39">
        <v>0</v>
      </c>
      <c r="K562" s="39">
        <v>0</v>
      </c>
      <c r="L562" s="40"/>
      <c r="M562" s="40"/>
      <c r="N562" s="40"/>
      <c r="O562" s="39">
        <v>0</v>
      </c>
      <c r="P562" s="39">
        <v>0</v>
      </c>
      <c r="Q562" s="39">
        <v>0</v>
      </c>
      <c r="R562" s="39">
        <v>0</v>
      </c>
      <c r="S562" s="39">
        <v>0</v>
      </c>
      <c r="T562" s="39">
        <v>0</v>
      </c>
      <c r="U562" s="40"/>
      <c r="V562" s="40"/>
      <c r="W562" s="40"/>
      <c r="X562" s="39">
        <v>843</v>
      </c>
      <c r="Y562" s="39">
        <v>3634</v>
      </c>
      <c r="Z562" s="39">
        <v>3792</v>
      </c>
      <c r="AA562" s="39">
        <v>685</v>
      </c>
      <c r="AB562" s="39">
        <v>0</v>
      </c>
      <c r="AC562" s="39">
        <v>0</v>
      </c>
      <c r="AD562" s="40"/>
      <c r="AE562" s="40"/>
      <c r="AF562" s="40"/>
      <c r="AG562" s="39">
        <v>287</v>
      </c>
      <c r="AH562" s="39">
        <v>1006</v>
      </c>
      <c r="AI562" s="39">
        <v>1289</v>
      </c>
      <c r="AJ562" s="39">
        <v>4</v>
      </c>
      <c r="AK562" s="39">
        <v>0</v>
      </c>
      <c r="AL562" s="39">
        <v>0</v>
      </c>
    </row>
    <row r="563" spans="1:38" s="1" customFormat="1" ht="20.100000000000001" customHeight="1" x14ac:dyDescent="0.2">
      <c r="A563" s="3"/>
      <c r="B563" s="6"/>
      <c r="C563" s="3"/>
      <c r="D563" s="2" t="s">
        <v>100</v>
      </c>
      <c r="E563" s="5"/>
      <c r="F563" s="37">
        <v>0</v>
      </c>
      <c r="G563" s="37">
        <v>0</v>
      </c>
      <c r="H563" s="37">
        <v>0</v>
      </c>
      <c r="I563" s="37">
        <v>0</v>
      </c>
      <c r="J563" s="37">
        <v>0</v>
      </c>
      <c r="K563" s="37">
        <v>0</v>
      </c>
      <c r="L563" s="37"/>
      <c r="M563" s="37"/>
      <c r="N563" s="37"/>
      <c r="O563" s="37">
        <v>0</v>
      </c>
      <c r="P563" s="37">
        <v>0</v>
      </c>
      <c r="Q563" s="37">
        <v>0</v>
      </c>
      <c r="R563" s="37">
        <v>0</v>
      </c>
      <c r="S563" s="37">
        <v>0</v>
      </c>
      <c r="T563" s="37">
        <v>0</v>
      </c>
      <c r="U563" s="37"/>
      <c r="V563" s="37"/>
      <c r="W563" s="37"/>
      <c r="X563" s="37">
        <v>38</v>
      </c>
      <c r="Y563" s="37">
        <v>1282</v>
      </c>
      <c r="Z563" s="37">
        <v>1088</v>
      </c>
      <c r="AA563" s="37">
        <v>232</v>
      </c>
      <c r="AB563" s="37">
        <v>0</v>
      </c>
      <c r="AC563" s="37">
        <v>0</v>
      </c>
      <c r="AD563" s="37"/>
      <c r="AE563" s="37"/>
      <c r="AF563" s="37"/>
      <c r="AG563" s="37">
        <v>130</v>
      </c>
      <c r="AH563" s="37">
        <v>1979</v>
      </c>
      <c r="AI563" s="37">
        <v>2073</v>
      </c>
      <c r="AJ563" s="37">
        <v>36</v>
      </c>
      <c r="AK563" s="37">
        <v>0</v>
      </c>
      <c r="AL563" s="37">
        <v>0</v>
      </c>
    </row>
    <row r="564" spans="1:38"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row>
    <row r="565" spans="1:38" s="1" customFormat="1" ht="20.100000000000001" customHeight="1" x14ac:dyDescent="0.2">
      <c r="A565" s="3"/>
      <c r="B565" s="6"/>
      <c r="C565" s="42" t="s">
        <v>122</v>
      </c>
      <c r="D565" s="42"/>
      <c r="E565" s="5"/>
      <c r="F565" s="44">
        <v>0</v>
      </c>
      <c r="G565" s="44">
        <v>0</v>
      </c>
      <c r="H565" s="44">
        <v>0</v>
      </c>
      <c r="I565" s="44">
        <v>0</v>
      </c>
      <c r="J565" s="44">
        <v>0</v>
      </c>
      <c r="K565" s="44">
        <v>0</v>
      </c>
      <c r="L565" s="45"/>
      <c r="M565" s="45"/>
      <c r="N565" s="45"/>
      <c r="O565" s="44">
        <v>0</v>
      </c>
      <c r="P565" s="44">
        <v>0</v>
      </c>
      <c r="Q565" s="44">
        <v>0</v>
      </c>
      <c r="R565" s="44">
        <v>0</v>
      </c>
      <c r="S565" s="44">
        <v>0</v>
      </c>
      <c r="T565" s="44">
        <v>0</v>
      </c>
      <c r="U565" s="45"/>
      <c r="V565" s="45"/>
      <c r="W565" s="45"/>
      <c r="X565" s="44">
        <v>1657</v>
      </c>
      <c r="Y565" s="44">
        <v>8388</v>
      </c>
      <c r="Z565" s="44">
        <v>8397</v>
      </c>
      <c r="AA565" s="44">
        <v>1648</v>
      </c>
      <c r="AB565" s="44">
        <v>0</v>
      </c>
      <c r="AC565" s="44">
        <v>0</v>
      </c>
      <c r="AD565" s="45"/>
      <c r="AE565" s="45"/>
      <c r="AF565" s="45"/>
      <c r="AG565" s="44">
        <v>611</v>
      </c>
      <c r="AH565" s="44">
        <v>3997</v>
      </c>
      <c r="AI565" s="44">
        <v>4558</v>
      </c>
      <c r="AJ565" s="44">
        <v>50</v>
      </c>
      <c r="AK565" s="44">
        <v>0</v>
      </c>
      <c r="AL565" s="44">
        <v>0</v>
      </c>
    </row>
    <row r="566" spans="1:38"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row>
    <row r="567" spans="1:38" s="1" customFormat="1" ht="20.100000000000001" customHeight="1" x14ac:dyDescent="0.25">
      <c r="A567" s="3"/>
      <c r="B567" s="49" t="s">
        <v>308</v>
      </c>
      <c r="C567" s="50"/>
      <c r="D567" s="50"/>
      <c r="E567" s="5"/>
      <c r="F567" s="51">
        <v>542</v>
      </c>
      <c r="G567" s="51">
        <v>3443</v>
      </c>
      <c r="H567" s="51">
        <v>3253</v>
      </c>
      <c r="I567" s="51">
        <v>732</v>
      </c>
      <c r="J567" s="51">
        <v>0</v>
      </c>
      <c r="K567" s="51">
        <v>0</v>
      </c>
      <c r="L567" s="52"/>
      <c r="M567" s="52"/>
      <c r="N567" s="52"/>
      <c r="O567" s="51">
        <v>250</v>
      </c>
      <c r="P567" s="51">
        <v>2818</v>
      </c>
      <c r="Q567" s="51">
        <v>2991</v>
      </c>
      <c r="R567" s="51">
        <v>77</v>
      </c>
      <c r="S567" s="51">
        <v>0</v>
      </c>
      <c r="T567" s="51">
        <v>0</v>
      </c>
      <c r="U567" s="52"/>
      <c r="V567" s="52"/>
      <c r="W567" s="52"/>
      <c r="X567" s="51">
        <v>3487</v>
      </c>
      <c r="Y567" s="51">
        <v>19030</v>
      </c>
      <c r="Z567" s="51">
        <v>18837</v>
      </c>
      <c r="AA567" s="51">
        <v>3680</v>
      </c>
      <c r="AB567" s="51">
        <v>0</v>
      </c>
      <c r="AC567" s="51">
        <v>0</v>
      </c>
      <c r="AD567" s="52"/>
      <c r="AE567" s="52"/>
      <c r="AF567" s="52"/>
      <c r="AG567" s="51">
        <v>913</v>
      </c>
      <c r="AH567" s="51">
        <v>6670</v>
      </c>
      <c r="AI567" s="51">
        <v>7268</v>
      </c>
      <c r="AJ567" s="51">
        <v>315</v>
      </c>
      <c r="AK567" s="51">
        <v>0</v>
      </c>
      <c r="AL567" s="51">
        <v>0</v>
      </c>
    </row>
    <row r="568" spans="1:38"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row>
    <row r="569" spans="1:38"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row>
    <row r="570" spans="1:38"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row>
    <row r="571" spans="1:38" ht="20.100000000000001" customHeight="1" x14ac:dyDescent="0.2">
      <c r="D571" s="2" t="s">
        <v>98</v>
      </c>
      <c r="F571" s="37">
        <v>0</v>
      </c>
      <c r="G571" s="37">
        <v>0</v>
      </c>
      <c r="H571" s="37">
        <v>0</v>
      </c>
      <c r="I571" s="37">
        <v>0</v>
      </c>
      <c r="J571" s="37">
        <v>0</v>
      </c>
      <c r="K571" s="37">
        <v>0</v>
      </c>
      <c r="L571" s="37"/>
      <c r="M571" s="37"/>
      <c r="N571" s="37"/>
      <c r="O571" s="37">
        <v>0</v>
      </c>
      <c r="P571" s="37">
        <v>36</v>
      </c>
      <c r="Q571" s="37">
        <v>36</v>
      </c>
      <c r="R571" s="37">
        <v>0</v>
      </c>
      <c r="S571" s="37">
        <v>0</v>
      </c>
      <c r="T571" s="37">
        <v>0</v>
      </c>
      <c r="U571" s="37"/>
      <c r="V571" s="37"/>
      <c r="W571" s="37"/>
      <c r="X571" s="37">
        <v>11</v>
      </c>
      <c r="Y571" s="37">
        <v>132</v>
      </c>
      <c r="Z571" s="37">
        <v>137</v>
      </c>
      <c r="AA571" s="37">
        <v>6</v>
      </c>
      <c r="AB571" s="37">
        <v>0</v>
      </c>
      <c r="AC571" s="37">
        <v>0</v>
      </c>
      <c r="AD571" s="37"/>
      <c r="AE571" s="37"/>
      <c r="AF571" s="37"/>
      <c r="AG571" s="37">
        <v>13</v>
      </c>
      <c r="AH571" s="37">
        <v>330</v>
      </c>
      <c r="AI571" s="37">
        <v>331</v>
      </c>
      <c r="AJ571" s="37">
        <v>12</v>
      </c>
      <c r="AK571" s="37">
        <v>0</v>
      </c>
      <c r="AL571" s="37">
        <v>0</v>
      </c>
    </row>
    <row r="572" spans="1:38" ht="20.100000000000001" customHeight="1" x14ac:dyDescent="0.2">
      <c r="D572" s="38" t="s">
        <v>99</v>
      </c>
      <c r="F572" s="39">
        <v>0</v>
      </c>
      <c r="G572" s="39">
        <v>0</v>
      </c>
      <c r="H572" s="39">
        <v>0</v>
      </c>
      <c r="I572" s="39">
        <v>0</v>
      </c>
      <c r="J572" s="39">
        <v>0</v>
      </c>
      <c r="K572" s="39">
        <v>0</v>
      </c>
      <c r="L572" s="40"/>
      <c r="M572" s="40"/>
      <c r="N572" s="40"/>
      <c r="O572" s="39">
        <v>0</v>
      </c>
      <c r="P572" s="39">
        <v>20</v>
      </c>
      <c r="Q572" s="39">
        <v>20</v>
      </c>
      <c r="R572" s="39">
        <v>0</v>
      </c>
      <c r="S572" s="39">
        <v>0</v>
      </c>
      <c r="T572" s="39">
        <v>0</v>
      </c>
      <c r="U572" s="40"/>
      <c r="V572" s="40"/>
      <c r="W572" s="40"/>
      <c r="X572" s="39">
        <v>41</v>
      </c>
      <c r="Y572" s="39">
        <v>202</v>
      </c>
      <c r="Z572" s="39">
        <v>214</v>
      </c>
      <c r="AA572" s="39">
        <v>29</v>
      </c>
      <c r="AB572" s="39">
        <v>0</v>
      </c>
      <c r="AC572" s="39">
        <v>0</v>
      </c>
      <c r="AD572" s="40"/>
      <c r="AE572" s="40"/>
      <c r="AF572" s="40"/>
      <c r="AG572" s="39">
        <v>22</v>
      </c>
      <c r="AH572" s="39">
        <v>355</v>
      </c>
      <c r="AI572" s="39">
        <v>363</v>
      </c>
      <c r="AJ572" s="39">
        <v>14</v>
      </c>
      <c r="AK572" s="39">
        <v>0</v>
      </c>
      <c r="AL572" s="39">
        <v>0</v>
      </c>
    </row>
    <row r="573" spans="1:38"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row>
    <row r="574" spans="1:38" s="1" customFormat="1" ht="20.100000000000001" customHeight="1" x14ac:dyDescent="0.2">
      <c r="A574" s="3"/>
      <c r="B574" s="6"/>
      <c r="C574" s="42" t="s">
        <v>122</v>
      </c>
      <c r="D574" s="42"/>
      <c r="E574" s="5"/>
      <c r="F574" s="44">
        <v>0</v>
      </c>
      <c r="G574" s="44">
        <v>0</v>
      </c>
      <c r="H574" s="44">
        <v>0</v>
      </c>
      <c r="I574" s="44">
        <v>0</v>
      </c>
      <c r="J574" s="44">
        <v>0</v>
      </c>
      <c r="K574" s="44">
        <v>0</v>
      </c>
      <c r="L574" s="45"/>
      <c r="M574" s="45"/>
      <c r="N574" s="45"/>
      <c r="O574" s="44">
        <v>0</v>
      </c>
      <c r="P574" s="44">
        <v>56</v>
      </c>
      <c r="Q574" s="44">
        <v>56</v>
      </c>
      <c r="R574" s="44">
        <v>0</v>
      </c>
      <c r="S574" s="44">
        <v>0</v>
      </c>
      <c r="T574" s="44">
        <v>0</v>
      </c>
      <c r="U574" s="45"/>
      <c r="V574" s="45"/>
      <c r="W574" s="45"/>
      <c r="X574" s="44">
        <v>52</v>
      </c>
      <c r="Y574" s="44">
        <v>334</v>
      </c>
      <c r="Z574" s="44">
        <v>351</v>
      </c>
      <c r="AA574" s="44">
        <v>35</v>
      </c>
      <c r="AB574" s="44">
        <v>0</v>
      </c>
      <c r="AC574" s="44">
        <v>0</v>
      </c>
      <c r="AD574" s="45"/>
      <c r="AE574" s="45"/>
      <c r="AF574" s="45"/>
      <c r="AG574" s="44">
        <v>35</v>
      </c>
      <c r="AH574" s="44">
        <v>685</v>
      </c>
      <c r="AI574" s="44">
        <v>694</v>
      </c>
      <c r="AJ574" s="44">
        <v>26</v>
      </c>
      <c r="AK574" s="44">
        <v>0</v>
      </c>
      <c r="AL574" s="44">
        <v>0</v>
      </c>
    </row>
    <row r="575" spans="1:38"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row>
    <row r="576" spans="1:38"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row>
    <row r="577" spans="1:38" ht="20.100000000000001" customHeight="1" x14ac:dyDescent="0.2">
      <c r="D577" s="2" t="s">
        <v>98</v>
      </c>
      <c r="F577" s="37">
        <v>72</v>
      </c>
      <c r="G577" s="37">
        <v>724</v>
      </c>
      <c r="H577" s="37">
        <v>657</v>
      </c>
      <c r="I577" s="37">
        <v>139</v>
      </c>
      <c r="J577" s="37">
        <v>0</v>
      </c>
      <c r="K577" s="37">
        <v>0</v>
      </c>
      <c r="L577" s="37"/>
      <c r="M577" s="37"/>
      <c r="N577" s="37"/>
      <c r="O577" s="37">
        <v>3</v>
      </c>
      <c r="P577" s="37">
        <v>150</v>
      </c>
      <c r="Q577" s="37">
        <v>149</v>
      </c>
      <c r="R577" s="37">
        <v>4</v>
      </c>
      <c r="S577" s="37">
        <v>0</v>
      </c>
      <c r="T577" s="37">
        <v>0</v>
      </c>
      <c r="U577" s="37"/>
      <c r="V577" s="37"/>
      <c r="W577" s="37"/>
      <c r="X577" s="37">
        <v>55</v>
      </c>
      <c r="Y577" s="37">
        <v>415</v>
      </c>
      <c r="Z577" s="37">
        <v>412</v>
      </c>
      <c r="AA577" s="37">
        <v>58</v>
      </c>
      <c r="AB577" s="37">
        <v>0</v>
      </c>
      <c r="AC577" s="37">
        <v>0</v>
      </c>
      <c r="AD577" s="37"/>
      <c r="AE577" s="37"/>
      <c r="AF577" s="37"/>
      <c r="AG577" s="37">
        <v>5</v>
      </c>
      <c r="AH577" s="37">
        <v>100</v>
      </c>
      <c r="AI577" s="37">
        <v>97</v>
      </c>
      <c r="AJ577" s="37">
        <v>8</v>
      </c>
      <c r="AK577" s="37">
        <v>0</v>
      </c>
      <c r="AL577" s="37">
        <v>0</v>
      </c>
    </row>
    <row r="578" spans="1:38" ht="20.100000000000001" customHeight="1" x14ac:dyDescent="0.2">
      <c r="D578" s="38" t="s">
        <v>99</v>
      </c>
      <c r="F578" s="39">
        <v>272</v>
      </c>
      <c r="G578" s="39">
        <v>625</v>
      </c>
      <c r="H578" s="39">
        <v>603</v>
      </c>
      <c r="I578" s="39">
        <v>294</v>
      </c>
      <c r="J578" s="39">
        <v>0</v>
      </c>
      <c r="K578" s="39">
        <v>0</v>
      </c>
      <c r="L578" s="40"/>
      <c r="M578" s="40"/>
      <c r="N578" s="40"/>
      <c r="O578" s="39">
        <v>4</v>
      </c>
      <c r="P578" s="39">
        <v>141</v>
      </c>
      <c r="Q578" s="39">
        <v>142</v>
      </c>
      <c r="R578" s="39">
        <v>3</v>
      </c>
      <c r="S578" s="39">
        <v>0</v>
      </c>
      <c r="T578" s="39">
        <v>0</v>
      </c>
      <c r="U578" s="40"/>
      <c r="V578" s="40"/>
      <c r="W578" s="40"/>
      <c r="X578" s="39">
        <v>263</v>
      </c>
      <c r="Y578" s="39">
        <v>469</v>
      </c>
      <c r="Z578" s="39">
        <v>457</v>
      </c>
      <c r="AA578" s="39">
        <v>275</v>
      </c>
      <c r="AB578" s="39">
        <v>0</v>
      </c>
      <c r="AC578" s="39">
        <v>0</v>
      </c>
      <c r="AD578" s="40"/>
      <c r="AE578" s="40"/>
      <c r="AF578" s="40"/>
      <c r="AG578" s="39">
        <v>13</v>
      </c>
      <c r="AH578" s="39">
        <v>114</v>
      </c>
      <c r="AI578" s="39">
        <v>110</v>
      </c>
      <c r="AJ578" s="39">
        <v>17</v>
      </c>
      <c r="AK578" s="39">
        <v>0</v>
      </c>
      <c r="AL578" s="39">
        <v>0</v>
      </c>
    </row>
    <row r="579" spans="1:38" ht="20.100000000000001" customHeight="1" x14ac:dyDescent="0.2">
      <c r="D579" s="2" t="s">
        <v>113</v>
      </c>
      <c r="F579" s="37">
        <v>126</v>
      </c>
      <c r="G579" s="37">
        <v>456</v>
      </c>
      <c r="H579" s="37">
        <v>451</v>
      </c>
      <c r="I579" s="37">
        <v>131</v>
      </c>
      <c r="J579" s="37">
        <v>0</v>
      </c>
      <c r="K579" s="37">
        <v>0</v>
      </c>
      <c r="L579" s="37"/>
      <c r="M579" s="37"/>
      <c r="N579" s="37"/>
      <c r="O579" s="37">
        <v>14</v>
      </c>
      <c r="P579" s="37">
        <v>335</v>
      </c>
      <c r="Q579" s="37">
        <v>317</v>
      </c>
      <c r="R579" s="37">
        <v>32</v>
      </c>
      <c r="S579" s="37">
        <v>0</v>
      </c>
      <c r="T579" s="37">
        <v>0</v>
      </c>
      <c r="U579" s="37"/>
      <c r="V579" s="37"/>
      <c r="W579" s="37"/>
      <c r="X579" s="37">
        <v>117</v>
      </c>
      <c r="Y579" s="37">
        <v>443</v>
      </c>
      <c r="Z579" s="37">
        <v>438</v>
      </c>
      <c r="AA579" s="37">
        <v>122</v>
      </c>
      <c r="AB579" s="37">
        <v>0</v>
      </c>
      <c r="AC579" s="37">
        <v>0</v>
      </c>
      <c r="AD579" s="37"/>
      <c r="AE579" s="37"/>
      <c r="AF579" s="37"/>
      <c r="AG579" s="37">
        <v>16</v>
      </c>
      <c r="AH579" s="37">
        <v>269</v>
      </c>
      <c r="AI579" s="37">
        <v>251</v>
      </c>
      <c r="AJ579" s="37">
        <v>34</v>
      </c>
      <c r="AK579" s="37">
        <v>0</v>
      </c>
      <c r="AL579" s="37">
        <v>0</v>
      </c>
    </row>
    <row r="580" spans="1:38" ht="20.100000000000001" customHeight="1" x14ac:dyDescent="0.2">
      <c r="D580" s="38" t="s">
        <v>101</v>
      </c>
      <c r="F580" s="39">
        <v>36</v>
      </c>
      <c r="G580" s="39">
        <v>658</v>
      </c>
      <c r="H580" s="39">
        <v>660</v>
      </c>
      <c r="I580" s="39">
        <v>34</v>
      </c>
      <c r="J580" s="39">
        <v>0</v>
      </c>
      <c r="K580" s="39">
        <v>0</v>
      </c>
      <c r="L580" s="40"/>
      <c r="M580" s="40"/>
      <c r="N580" s="40"/>
      <c r="O580" s="39">
        <v>14</v>
      </c>
      <c r="P580" s="39">
        <v>335</v>
      </c>
      <c r="Q580" s="39">
        <v>329</v>
      </c>
      <c r="R580" s="39">
        <v>20</v>
      </c>
      <c r="S580" s="39">
        <v>0</v>
      </c>
      <c r="T580" s="39">
        <v>0</v>
      </c>
      <c r="U580" s="40"/>
      <c r="V580" s="40"/>
      <c r="W580" s="40"/>
      <c r="X580" s="39">
        <v>47</v>
      </c>
      <c r="Y580" s="39">
        <v>456</v>
      </c>
      <c r="Z580" s="39">
        <v>453</v>
      </c>
      <c r="AA580" s="39">
        <v>50</v>
      </c>
      <c r="AB580" s="39">
        <v>0</v>
      </c>
      <c r="AC580" s="39">
        <v>0</v>
      </c>
      <c r="AD580" s="40"/>
      <c r="AE580" s="40"/>
      <c r="AF580" s="40"/>
      <c r="AG580" s="39">
        <v>15</v>
      </c>
      <c r="AH580" s="39">
        <v>264</v>
      </c>
      <c r="AI580" s="39">
        <v>243</v>
      </c>
      <c r="AJ580" s="39">
        <v>36</v>
      </c>
      <c r="AK580" s="39">
        <v>0</v>
      </c>
      <c r="AL580" s="39">
        <v>0</v>
      </c>
    </row>
    <row r="581" spans="1:38" ht="20.100000000000001" customHeight="1" x14ac:dyDescent="0.2">
      <c r="D581" s="2" t="s">
        <v>115</v>
      </c>
      <c r="F581" s="37">
        <v>183</v>
      </c>
      <c r="G581" s="37">
        <v>571</v>
      </c>
      <c r="H581" s="37">
        <v>533</v>
      </c>
      <c r="I581" s="37">
        <v>221</v>
      </c>
      <c r="J581" s="37">
        <v>0</v>
      </c>
      <c r="K581" s="37">
        <v>0</v>
      </c>
      <c r="L581" s="37"/>
      <c r="M581" s="37"/>
      <c r="N581" s="37"/>
      <c r="O581" s="37">
        <v>4</v>
      </c>
      <c r="P581" s="37">
        <v>139</v>
      </c>
      <c r="Q581" s="37">
        <v>135</v>
      </c>
      <c r="R581" s="37">
        <v>8</v>
      </c>
      <c r="S581" s="37">
        <v>0</v>
      </c>
      <c r="T581" s="37">
        <v>0</v>
      </c>
      <c r="U581" s="37"/>
      <c r="V581" s="37"/>
      <c r="W581" s="37"/>
      <c r="X581" s="37">
        <v>118</v>
      </c>
      <c r="Y581" s="37">
        <v>290</v>
      </c>
      <c r="Z581" s="37">
        <v>276</v>
      </c>
      <c r="AA581" s="37">
        <v>132</v>
      </c>
      <c r="AB581" s="37">
        <v>0</v>
      </c>
      <c r="AC581" s="37">
        <v>0</v>
      </c>
      <c r="AD581" s="37"/>
      <c r="AE581" s="37"/>
      <c r="AF581" s="37"/>
      <c r="AG581" s="37">
        <v>8</v>
      </c>
      <c r="AH581" s="37">
        <v>99</v>
      </c>
      <c r="AI581" s="37">
        <v>100</v>
      </c>
      <c r="AJ581" s="37">
        <v>7</v>
      </c>
      <c r="AK581" s="37">
        <v>0</v>
      </c>
      <c r="AL581" s="37">
        <v>0</v>
      </c>
    </row>
    <row r="582" spans="1:38" ht="20.100000000000001" customHeight="1" x14ac:dyDescent="0.2">
      <c r="D582" s="38" t="s">
        <v>116</v>
      </c>
      <c r="F582" s="39">
        <v>68</v>
      </c>
      <c r="G582" s="39">
        <v>656</v>
      </c>
      <c r="H582" s="39">
        <v>625</v>
      </c>
      <c r="I582" s="39">
        <v>99</v>
      </c>
      <c r="J582" s="39">
        <v>0</v>
      </c>
      <c r="K582" s="39">
        <v>0</v>
      </c>
      <c r="L582" s="40"/>
      <c r="M582" s="40"/>
      <c r="N582" s="40"/>
      <c r="O582" s="39">
        <v>6</v>
      </c>
      <c r="P582" s="39">
        <v>154</v>
      </c>
      <c r="Q582" s="39">
        <v>157</v>
      </c>
      <c r="R582" s="39">
        <v>3</v>
      </c>
      <c r="S582" s="39">
        <v>0</v>
      </c>
      <c r="T582" s="39">
        <v>0</v>
      </c>
      <c r="U582" s="40"/>
      <c r="V582" s="40"/>
      <c r="W582" s="40"/>
      <c r="X582" s="39">
        <v>223</v>
      </c>
      <c r="Y582" s="39">
        <v>337</v>
      </c>
      <c r="Z582" s="39">
        <v>335</v>
      </c>
      <c r="AA582" s="39">
        <v>225</v>
      </c>
      <c r="AB582" s="39">
        <v>0</v>
      </c>
      <c r="AC582" s="39">
        <v>0</v>
      </c>
      <c r="AD582" s="40"/>
      <c r="AE582" s="40"/>
      <c r="AF582" s="40"/>
      <c r="AG582" s="39">
        <v>7</v>
      </c>
      <c r="AH582" s="39">
        <v>90</v>
      </c>
      <c r="AI582" s="39">
        <v>89</v>
      </c>
      <c r="AJ582" s="39">
        <v>8</v>
      </c>
      <c r="AK582" s="39">
        <v>0</v>
      </c>
      <c r="AL582" s="39">
        <v>0</v>
      </c>
    </row>
    <row r="583" spans="1:38" ht="20.100000000000001" customHeight="1" x14ac:dyDescent="0.2">
      <c r="D583" s="2" t="s">
        <v>117</v>
      </c>
      <c r="F583" s="37">
        <v>63</v>
      </c>
      <c r="G583" s="37">
        <v>492</v>
      </c>
      <c r="H583" s="37">
        <v>507</v>
      </c>
      <c r="I583" s="37">
        <v>48</v>
      </c>
      <c r="J583" s="37">
        <v>0</v>
      </c>
      <c r="K583" s="37">
        <v>0</v>
      </c>
      <c r="L583" s="37"/>
      <c r="M583" s="37"/>
      <c r="N583" s="37"/>
      <c r="O583" s="37">
        <v>4</v>
      </c>
      <c r="P583" s="37">
        <v>137</v>
      </c>
      <c r="Q583" s="37">
        <v>136</v>
      </c>
      <c r="R583" s="37">
        <v>5</v>
      </c>
      <c r="S583" s="37">
        <v>0</v>
      </c>
      <c r="T583" s="37">
        <v>0</v>
      </c>
      <c r="U583" s="37"/>
      <c r="V583" s="37"/>
      <c r="W583" s="37"/>
      <c r="X583" s="37">
        <v>50</v>
      </c>
      <c r="Y583" s="37">
        <v>341</v>
      </c>
      <c r="Z583" s="37">
        <v>332</v>
      </c>
      <c r="AA583" s="37">
        <v>59</v>
      </c>
      <c r="AB583" s="37">
        <v>0</v>
      </c>
      <c r="AC583" s="37">
        <v>0</v>
      </c>
      <c r="AD583" s="37"/>
      <c r="AE583" s="37"/>
      <c r="AF583" s="37"/>
      <c r="AG583" s="37">
        <v>13</v>
      </c>
      <c r="AH583" s="37">
        <v>106</v>
      </c>
      <c r="AI583" s="37">
        <v>109</v>
      </c>
      <c r="AJ583" s="37">
        <v>10</v>
      </c>
      <c r="AK583" s="37">
        <v>0</v>
      </c>
      <c r="AL583" s="37">
        <v>0</v>
      </c>
    </row>
    <row r="584" spans="1:38"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row>
    <row r="585" spans="1:38" s="1" customFormat="1" ht="20.100000000000001" customHeight="1" x14ac:dyDescent="0.2">
      <c r="A585" s="3"/>
      <c r="B585" s="6"/>
      <c r="C585" s="42" t="s">
        <v>180</v>
      </c>
      <c r="D585" s="42"/>
      <c r="E585" s="5"/>
      <c r="F585" s="44">
        <v>820</v>
      </c>
      <c r="G585" s="44">
        <v>4182</v>
      </c>
      <c r="H585" s="44">
        <v>4036</v>
      </c>
      <c r="I585" s="44">
        <v>966</v>
      </c>
      <c r="J585" s="44">
        <v>0</v>
      </c>
      <c r="K585" s="44">
        <v>0</v>
      </c>
      <c r="L585" s="45"/>
      <c r="M585" s="45"/>
      <c r="N585" s="45"/>
      <c r="O585" s="44">
        <v>49</v>
      </c>
      <c r="P585" s="44">
        <v>1391</v>
      </c>
      <c r="Q585" s="44">
        <v>1365</v>
      </c>
      <c r="R585" s="44">
        <v>75</v>
      </c>
      <c r="S585" s="44">
        <v>0</v>
      </c>
      <c r="T585" s="44">
        <v>0</v>
      </c>
      <c r="U585" s="45"/>
      <c r="V585" s="45"/>
      <c r="W585" s="45"/>
      <c r="X585" s="44">
        <v>873</v>
      </c>
      <c r="Y585" s="44">
        <v>2751</v>
      </c>
      <c r="Z585" s="44">
        <v>2703</v>
      </c>
      <c r="AA585" s="44">
        <v>921</v>
      </c>
      <c r="AB585" s="44">
        <v>0</v>
      </c>
      <c r="AC585" s="44">
        <v>0</v>
      </c>
      <c r="AD585" s="45"/>
      <c r="AE585" s="45"/>
      <c r="AF585" s="45"/>
      <c r="AG585" s="44">
        <v>77</v>
      </c>
      <c r="AH585" s="44">
        <v>1042</v>
      </c>
      <c r="AI585" s="44">
        <v>999</v>
      </c>
      <c r="AJ585" s="44">
        <v>120</v>
      </c>
      <c r="AK585" s="44">
        <v>0</v>
      </c>
      <c r="AL585" s="44">
        <v>0</v>
      </c>
    </row>
    <row r="586" spans="1:38"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row>
    <row r="587" spans="1:38" s="1" customFormat="1" ht="20.100000000000001" customHeight="1" x14ac:dyDescent="0.25">
      <c r="A587" s="3"/>
      <c r="B587" s="49" t="s">
        <v>310</v>
      </c>
      <c r="C587" s="50"/>
      <c r="D587" s="50"/>
      <c r="E587" s="5"/>
      <c r="F587" s="51">
        <v>820</v>
      </c>
      <c r="G587" s="51">
        <v>4182</v>
      </c>
      <c r="H587" s="51">
        <v>4036</v>
      </c>
      <c r="I587" s="51">
        <v>966</v>
      </c>
      <c r="J587" s="51">
        <v>0</v>
      </c>
      <c r="K587" s="51">
        <v>0</v>
      </c>
      <c r="L587" s="52"/>
      <c r="M587" s="52"/>
      <c r="N587" s="52"/>
      <c r="O587" s="51">
        <v>49</v>
      </c>
      <c r="P587" s="51">
        <v>1447</v>
      </c>
      <c r="Q587" s="51">
        <v>1421</v>
      </c>
      <c r="R587" s="51">
        <v>75</v>
      </c>
      <c r="S587" s="51">
        <v>0</v>
      </c>
      <c r="T587" s="51">
        <v>0</v>
      </c>
      <c r="U587" s="52"/>
      <c r="V587" s="52"/>
      <c r="W587" s="52"/>
      <c r="X587" s="51">
        <v>925</v>
      </c>
      <c r="Y587" s="51">
        <v>3085</v>
      </c>
      <c r="Z587" s="51">
        <v>3054</v>
      </c>
      <c r="AA587" s="51">
        <v>956</v>
      </c>
      <c r="AB587" s="51">
        <v>0</v>
      </c>
      <c r="AC587" s="51">
        <v>0</v>
      </c>
      <c r="AD587" s="52"/>
      <c r="AE587" s="52"/>
      <c r="AF587" s="52"/>
      <c r="AG587" s="51">
        <v>112</v>
      </c>
      <c r="AH587" s="51">
        <v>1727</v>
      </c>
      <c r="AI587" s="51">
        <v>1693</v>
      </c>
      <c r="AJ587" s="51">
        <v>146</v>
      </c>
      <c r="AK587" s="51">
        <v>0</v>
      </c>
      <c r="AL587" s="51">
        <v>0</v>
      </c>
    </row>
    <row r="588" spans="1:38"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row>
    <row r="589" spans="1:38"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row>
    <row r="590" spans="1:38"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row>
    <row r="591" spans="1:38" ht="20.100000000000001" customHeight="1" x14ac:dyDescent="0.2">
      <c r="D591" s="2" t="s">
        <v>124</v>
      </c>
      <c r="F591" s="37">
        <v>168</v>
      </c>
      <c r="G591" s="37">
        <v>387</v>
      </c>
      <c r="H591" s="37">
        <v>391</v>
      </c>
      <c r="I591" s="37">
        <v>164</v>
      </c>
      <c r="J591" s="37">
        <v>0</v>
      </c>
      <c r="K591" s="37">
        <v>0</v>
      </c>
      <c r="L591" s="37"/>
      <c r="M591" s="37"/>
      <c r="N591" s="37"/>
      <c r="O591" s="37">
        <v>5</v>
      </c>
      <c r="P591" s="37">
        <v>277</v>
      </c>
      <c r="Q591" s="37">
        <v>275</v>
      </c>
      <c r="R591" s="37">
        <v>7</v>
      </c>
      <c r="S591" s="37">
        <v>0</v>
      </c>
      <c r="T591" s="37">
        <v>0</v>
      </c>
      <c r="U591" s="37"/>
      <c r="V591" s="37"/>
      <c r="W591" s="37"/>
      <c r="X591" s="37">
        <v>190</v>
      </c>
      <c r="Y591" s="37">
        <v>419</v>
      </c>
      <c r="Z591" s="37">
        <v>420</v>
      </c>
      <c r="AA591" s="37">
        <v>189</v>
      </c>
      <c r="AB591" s="37">
        <v>0</v>
      </c>
      <c r="AC591" s="37">
        <v>0</v>
      </c>
      <c r="AD591" s="37"/>
      <c r="AE591" s="37"/>
      <c r="AF591" s="37"/>
      <c r="AG591" s="37">
        <v>18</v>
      </c>
      <c r="AH591" s="37">
        <v>240</v>
      </c>
      <c r="AI591" s="37">
        <v>247</v>
      </c>
      <c r="AJ591" s="37">
        <v>11</v>
      </c>
      <c r="AK591" s="37">
        <v>0</v>
      </c>
      <c r="AL591" s="37">
        <v>0</v>
      </c>
    </row>
    <row r="592" spans="1:38" ht="20.100000000000001" customHeight="1" x14ac:dyDescent="0.2">
      <c r="D592" s="38" t="s">
        <v>173</v>
      </c>
      <c r="F592" s="39">
        <v>28</v>
      </c>
      <c r="G592" s="39">
        <v>350</v>
      </c>
      <c r="H592" s="39">
        <v>341</v>
      </c>
      <c r="I592" s="39">
        <v>37</v>
      </c>
      <c r="J592" s="39">
        <v>0</v>
      </c>
      <c r="K592" s="39">
        <v>0</v>
      </c>
      <c r="L592" s="40"/>
      <c r="M592" s="40"/>
      <c r="N592" s="40"/>
      <c r="O592" s="39">
        <v>7</v>
      </c>
      <c r="P592" s="39">
        <v>148</v>
      </c>
      <c r="Q592" s="39">
        <v>148</v>
      </c>
      <c r="R592" s="39">
        <v>7</v>
      </c>
      <c r="S592" s="39">
        <v>0</v>
      </c>
      <c r="T592" s="39">
        <v>0</v>
      </c>
      <c r="U592" s="40"/>
      <c r="V592" s="40"/>
      <c r="W592" s="40"/>
      <c r="X592" s="39">
        <v>120</v>
      </c>
      <c r="Y592" s="39">
        <v>884</v>
      </c>
      <c r="Z592" s="39">
        <v>902</v>
      </c>
      <c r="AA592" s="39">
        <v>102</v>
      </c>
      <c r="AB592" s="39">
        <v>0</v>
      </c>
      <c r="AC592" s="39">
        <v>0</v>
      </c>
      <c r="AD592" s="40"/>
      <c r="AE592" s="40"/>
      <c r="AF592" s="40"/>
      <c r="AG592" s="39">
        <v>19</v>
      </c>
      <c r="AH592" s="39">
        <v>245</v>
      </c>
      <c r="AI592" s="39">
        <v>251</v>
      </c>
      <c r="AJ592" s="39">
        <v>13</v>
      </c>
      <c r="AK592" s="39">
        <v>0</v>
      </c>
      <c r="AL592" s="39">
        <v>0</v>
      </c>
    </row>
    <row r="593" spans="1:38" ht="20.100000000000001" customHeight="1" x14ac:dyDescent="0.2">
      <c r="D593" s="2" t="s">
        <v>100</v>
      </c>
      <c r="F593" s="37">
        <v>88</v>
      </c>
      <c r="G593" s="37">
        <v>368</v>
      </c>
      <c r="H593" s="37">
        <v>345</v>
      </c>
      <c r="I593" s="37">
        <v>111</v>
      </c>
      <c r="J593" s="37">
        <v>0</v>
      </c>
      <c r="K593" s="37">
        <v>0</v>
      </c>
      <c r="L593" s="37"/>
      <c r="M593" s="37"/>
      <c r="N593" s="37"/>
      <c r="O593" s="37">
        <v>4</v>
      </c>
      <c r="P593" s="37">
        <v>149</v>
      </c>
      <c r="Q593" s="37">
        <v>137</v>
      </c>
      <c r="R593" s="37">
        <v>16</v>
      </c>
      <c r="S593" s="37">
        <v>0</v>
      </c>
      <c r="T593" s="37">
        <v>0</v>
      </c>
      <c r="U593" s="37"/>
      <c r="V593" s="37"/>
      <c r="W593" s="37"/>
      <c r="X593" s="37">
        <v>200</v>
      </c>
      <c r="Y593" s="37">
        <v>1234</v>
      </c>
      <c r="Z593" s="37">
        <v>1113</v>
      </c>
      <c r="AA593" s="37">
        <v>321</v>
      </c>
      <c r="AB593" s="37">
        <v>0</v>
      </c>
      <c r="AC593" s="37">
        <v>0</v>
      </c>
      <c r="AD593" s="37"/>
      <c r="AE593" s="37"/>
      <c r="AF593" s="37"/>
      <c r="AG593" s="37">
        <v>13</v>
      </c>
      <c r="AH593" s="37">
        <v>245</v>
      </c>
      <c r="AI593" s="37">
        <v>248</v>
      </c>
      <c r="AJ593" s="37">
        <v>10</v>
      </c>
      <c r="AK593" s="37">
        <v>0</v>
      </c>
      <c r="AL593" s="37">
        <v>0</v>
      </c>
    </row>
    <row r="594" spans="1:38" ht="20.100000000000001" customHeight="1" x14ac:dyDescent="0.2">
      <c r="D594" s="38" t="s">
        <v>174</v>
      </c>
      <c r="F594" s="39">
        <v>63</v>
      </c>
      <c r="G594" s="39">
        <v>432</v>
      </c>
      <c r="H594" s="39">
        <v>433</v>
      </c>
      <c r="I594" s="39">
        <v>62</v>
      </c>
      <c r="J594" s="39">
        <v>0</v>
      </c>
      <c r="K594" s="39">
        <v>0</v>
      </c>
      <c r="L594" s="40"/>
      <c r="M594" s="40"/>
      <c r="N594" s="40"/>
      <c r="O594" s="39">
        <v>4</v>
      </c>
      <c r="P594" s="39">
        <v>159</v>
      </c>
      <c r="Q594" s="39">
        <v>153</v>
      </c>
      <c r="R594" s="39">
        <v>10</v>
      </c>
      <c r="S594" s="39">
        <v>0</v>
      </c>
      <c r="T594" s="39">
        <v>0</v>
      </c>
      <c r="U594" s="40"/>
      <c r="V594" s="40"/>
      <c r="W594" s="40"/>
      <c r="X594" s="39">
        <v>134</v>
      </c>
      <c r="Y594" s="39">
        <v>666</v>
      </c>
      <c r="Z594" s="39">
        <v>670</v>
      </c>
      <c r="AA594" s="39">
        <v>130</v>
      </c>
      <c r="AB594" s="39">
        <v>0</v>
      </c>
      <c r="AC594" s="39">
        <v>0</v>
      </c>
      <c r="AD594" s="40"/>
      <c r="AE594" s="40"/>
      <c r="AF594" s="40"/>
      <c r="AG594" s="39">
        <v>18</v>
      </c>
      <c r="AH594" s="39">
        <v>214</v>
      </c>
      <c r="AI594" s="39">
        <v>222</v>
      </c>
      <c r="AJ594" s="39">
        <v>10</v>
      </c>
      <c r="AK594" s="39">
        <v>0</v>
      </c>
      <c r="AL594" s="39">
        <v>0</v>
      </c>
    </row>
    <row r="595" spans="1:38" ht="20.100000000000001" customHeight="1" x14ac:dyDescent="0.2">
      <c r="D595" s="2" t="s">
        <v>102</v>
      </c>
      <c r="F595" s="37">
        <v>46</v>
      </c>
      <c r="G595" s="37">
        <v>390</v>
      </c>
      <c r="H595" s="37">
        <v>365</v>
      </c>
      <c r="I595" s="37">
        <v>71</v>
      </c>
      <c r="J595" s="37">
        <v>0</v>
      </c>
      <c r="K595" s="37">
        <v>0</v>
      </c>
      <c r="L595" s="37"/>
      <c r="M595" s="37"/>
      <c r="N595" s="37"/>
      <c r="O595" s="37">
        <v>9</v>
      </c>
      <c r="P595" s="37">
        <v>133</v>
      </c>
      <c r="Q595" s="37">
        <v>132</v>
      </c>
      <c r="R595" s="37">
        <v>10</v>
      </c>
      <c r="S595" s="37">
        <v>0</v>
      </c>
      <c r="T595" s="37">
        <v>0</v>
      </c>
      <c r="U595" s="37"/>
      <c r="V595" s="37"/>
      <c r="W595" s="37"/>
      <c r="X595" s="37">
        <v>212</v>
      </c>
      <c r="Y595" s="37">
        <v>1448</v>
      </c>
      <c r="Z595" s="37">
        <v>1391</v>
      </c>
      <c r="AA595" s="37">
        <v>269</v>
      </c>
      <c r="AB595" s="37">
        <v>0</v>
      </c>
      <c r="AC595" s="37">
        <v>0</v>
      </c>
      <c r="AD595" s="37"/>
      <c r="AE595" s="37"/>
      <c r="AF595" s="37"/>
      <c r="AG595" s="37">
        <v>27</v>
      </c>
      <c r="AH595" s="37">
        <v>306</v>
      </c>
      <c r="AI595" s="37">
        <v>301</v>
      </c>
      <c r="AJ595" s="37">
        <v>32</v>
      </c>
      <c r="AK595" s="37">
        <v>0</v>
      </c>
      <c r="AL595" s="37">
        <v>0</v>
      </c>
    </row>
    <row r="596" spans="1:38" ht="20.100000000000001" customHeight="1" x14ac:dyDescent="0.2">
      <c r="D596" s="38" t="s">
        <v>103</v>
      </c>
      <c r="F596" s="39">
        <v>50</v>
      </c>
      <c r="G596" s="39">
        <v>265</v>
      </c>
      <c r="H596" s="39">
        <v>268</v>
      </c>
      <c r="I596" s="39">
        <v>47</v>
      </c>
      <c r="J596" s="39">
        <v>0</v>
      </c>
      <c r="K596" s="39">
        <v>0</v>
      </c>
      <c r="L596" s="40"/>
      <c r="M596" s="40"/>
      <c r="N596" s="40"/>
      <c r="O596" s="39">
        <v>12</v>
      </c>
      <c r="P596" s="39">
        <v>144</v>
      </c>
      <c r="Q596" s="39">
        <v>150</v>
      </c>
      <c r="R596" s="39">
        <v>6</v>
      </c>
      <c r="S596" s="39">
        <v>0</v>
      </c>
      <c r="T596" s="39">
        <v>0</v>
      </c>
      <c r="U596" s="40"/>
      <c r="V596" s="40"/>
      <c r="W596" s="40"/>
      <c r="X596" s="39">
        <v>150</v>
      </c>
      <c r="Y596" s="39">
        <v>567</v>
      </c>
      <c r="Z596" s="39">
        <v>578</v>
      </c>
      <c r="AA596" s="39">
        <v>139</v>
      </c>
      <c r="AB596" s="39">
        <v>0</v>
      </c>
      <c r="AC596" s="39">
        <v>0</v>
      </c>
      <c r="AD596" s="40"/>
      <c r="AE596" s="40"/>
      <c r="AF596" s="40"/>
      <c r="AG596" s="39">
        <v>29</v>
      </c>
      <c r="AH596" s="39">
        <v>226</v>
      </c>
      <c r="AI596" s="39">
        <v>241</v>
      </c>
      <c r="AJ596" s="39">
        <v>14</v>
      </c>
      <c r="AK596" s="39">
        <v>0</v>
      </c>
      <c r="AL596" s="39">
        <v>0</v>
      </c>
    </row>
    <row r="597" spans="1:38" ht="20.100000000000001" customHeight="1" x14ac:dyDescent="0.2">
      <c r="B597" s="5"/>
      <c r="D597" s="2" t="s">
        <v>104</v>
      </c>
      <c r="F597" s="37">
        <v>43</v>
      </c>
      <c r="G597" s="37">
        <v>319</v>
      </c>
      <c r="H597" s="37">
        <v>290</v>
      </c>
      <c r="I597" s="37">
        <v>72</v>
      </c>
      <c r="J597" s="37">
        <v>0</v>
      </c>
      <c r="K597" s="37">
        <v>0</v>
      </c>
      <c r="L597" s="37"/>
      <c r="M597" s="37"/>
      <c r="N597" s="37"/>
      <c r="O597" s="37">
        <v>6</v>
      </c>
      <c r="P597" s="37">
        <v>239</v>
      </c>
      <c r="Q597" s="37">
        <v>234</v>
      </c>
      <c r="R597" s="37">
        <v>11</v>
      </c>
      <c r="S597" s="37">
        <v>0</v>
      </c>
      <c r="T597" s="37">
        <v>0</v>
      </c>
      <c r="U597" s="37"/>
      <c r="V597" s="37"/>
      <c r="W597" s="37"/>
      <c r="X597" s="37">
        <v>95</v>
      </c>
      <c r="Y597" s="37">
        <v>432</v>
      </c>
      <c r="Z597" s="37">
        <v>411</v>
      </c>
      <c r="AA597" s="37">
        <v>116</v>
      </c>
      <c r="AB597" s="37">
        <v>0</v>
      </c>
      <c r="AC597" s="37">
        <v>0</v>
      </c>
      <c r="AD597" s="37"/>
      <c r="AE597" s="37"/>
      <c r="AF597" s="37"/>
      <c r="AG597" s="37">
        <v>21</v>
      </c>
      <c r="AH597" s="37">
        <v>262</v>
      </c>
      <c r="AI597" s="37">
        <v>263</v>
      </c>
      <c r="AJ597" s="37">
        <v>16</v>
      </c>
      <c r="AK597" s="37">
        <v>0</v>
      </c>
      <c r="AL597" s="37">
        <v>4</v>
      </c>
    </row>
    <row r="598" spans="1:38" ht="20.100000000000001" customHeight="1" x14ac:dyDescent="0.2">
      <c r="B598" s="5"/>
      <c r="D598" s="38" t="s">
        <v>105</v>
      </c>
      <c r="F598" s="39">
        <v>40</v>
      </c>
      <c r="G598" s="39">
        <v>348</v>
      </c>
      <c r="H598" s="39">
        <v>320</v>
      </c>
      <c r="I598" s="39">
        <v>68</v>
      </c>
      <c r="J598" s="39">
        <v>0</v>
      </c>
      <c r="K598" s="39">
        <v>0</v>
      </c>
      <c r="L598" s="40"/>
      <c r="M598" s="40"/>
      <c r="N598" s="40"/>
      <c r="O598" s="39">
        <v>7</v>
      </c>
      <c r="P598" s="39">
        <v>142</v>
      </c>
      <c r="Q598" s="39">
        <v>143</v>
      </c>
      <c r="R598" s="39">
        <v>6</v>
      </c>
      <c r="S598" s="39">
        <v>0</v>
      </c>
      <c r="T598" s="39">
        <v>0</v>
      </c>
      <c r="U598" s="40"/>
      <c r="V598" s="40"/>
      <c r="W598" s="40"/>
      <c r="X598" s="39">
        <v>174</v>
      </c>
      <c r="Y598" s="39">
        <v>818</v>
      </c>
      <c r="Z598" s="39">
        <v>803</v>
      </c>
      <c r="AA598" s="39">
        <v>189</v>
      </c>
      <c r="AB598" s="39">
        <v>0</v>
      </c>
      <c r="AC598" s="39">
        <v>0</v>
      </c>
      <c r="AD598" s="40"/>
      <c r="AE598" s="40"/>
      <c r="AF598" s="40"/>
      <c r="AG598" s="39">
        <v>11</v>
      </c>
      <c r="AH598" s="39">
        <v>225</v>
      </c>
      <c r="AI598" s="39">
        <v>222</v>
      </c>
      <c r="AJ598" s="39">
        <v>14</v>
      </c>
      <c r="AK598" s="39">
        <v>0</v>
      </c>
      <c r="AL598" s="39">
        <v>0</v>
      </c>
    </row>
    <row r="599" spans="1:38" ht="20.100000000000001" customHeight="1" x14ac:dyDescent="0.2">
      <c r="B599" s="5"/>
      <c r="D599" s="41" t="s">
        <v>183</v>
      </c>
      <c r="F599" s="40">
        <v>34</v>
      </c>
      <c r="G599" s="40">
        <v>385</v>
      </c>
      <c r="H599" s="40">
        <v>373</v>
      </c>
      <c r="I599" s="40">
        <v>46</v>
      </c>
      <c r="J599" s="40">
        <v>0</v>
      </c>
      <c r="K599" s="40">
        <v>0</v>
      </c>
      <c r="L599" s="40"/>
      <c r="M599" s="40"/>
      <c r="N599" s="40"/>
      <c r="O599" s="40">
        <v>4</v>
      </c>
      <c r="P599" s="40">
        <v>132</v>
      </c>
      <c r="Q599" s="40">
        <v>127</v>
      </c>
      <c r="R599" s="40">
        <v>9</v>
      </c>
      <c r="S599" s="40">
        <v>0</v>
      </c>
      <c r="T599" s="40">
        <v>0</v>
      </c>
      <c r="U599" s="40"/>
      <c r="V599" s="40"/>
      <c r="W599" s="40"/>
      <c r="X599" s="40">
        <v>167</v>
      </c>
      <c r="Y599" s="40">
        <v>1587</v>
      </c>
      <c r="Z599" s="40">
        <v>1469</v>
      </c>
      <c r="AA599" s="40">
        <v>285</v>
      </c>
      <c r="AB599" s="40">
        <v>0</v>
      </c>
      <c r="AC599" s="40">
        <v>0</v>
      </c>
      <c r="AD599" s="40"/>
      <c r="AE599" s="40"/>
      <c r="AF599" s="40"/>
      <c r="AG599" s="40">
        <v>8</v>
      </c>
      <c r="AH599" s="40">
        <v>302</v>
      </c>
      <c r="AI599" s="40">
        <v>297</v>
      </c>
      <c r="AJ599" s="40">
        <v>13</v>
      </c>
      <c r="AK599" s="40">
        <v>0</v>
      </c>
      <c r="AL599" s="40">
        <v>0</v>
      </c>
    </row>
    <row r="600" spans="1:38" ht="20.100000000000001" customHeight="1" x14ac:dyDescent="0.2">
      <c r="B600" s="5"/>
      <c r="D600" s="38" t="s">
        <v>107</v>
      </c>
      <c r="F600" s="39">
        <v>51</v>
      </c>
      <c r="G600" s="39">
        <v>343</v>
      </c>
      <c r="H600" s="39">
        <v>322</v>
      </c>
      <c r="I600" s="39">
        <v>72</v>
      </c>
      <c r="J600" s="39">
        <v>0</v>
      </c>
      <c r="K600" s="39">
        <v>0</v>
      </c>
      <c r="L600" s="40"/>
      <c r="M600" s="40"/>
      <c r="N600" s="40"/>
      <c r="O600" s="39">
        <v>5</v>
      </c>
      <c r="P600" s="39">
        <v>255</v>
      </c>
      <c r="Q600" s="39">
        <v>243</v>
      </c>
      <c r="R600" s="39">
        <v>17</v>
      </c>
      <c r="S600" s="39">
        <v>0</v>
      </c>
      <c r="T600" s="39">
        <v>0</v>
      </c>
      <c r="U600" s="40"/>
      <c r="V600" s="40"/>
      <c r="W600" s="40"/>
      <c r="X600" s="39">
        <v>25</v>
      </c>
      <c r="Y600" s="39">
        <v>217</v>
      </c>
      <c r="Z600" s="39">
        <v>193</v>
      </c>
      <c r="AA600" s="39">
        <v>49</v>
      </c>
      <c r="AB600" s="39">
        <v>0</v>
      </c>
      <c r="AC600" s="39">
        <v>0</v>
      </c>
      <c r="AD600" s="40"/>
      <c r="AE600" s="40"/>
      <c r="AF600" s="40"/>
      <c r="AG600" s="39">
        <v>11</v>
      </c>
      <c r="AH600" s="39">
        <v>255</v>
      </c>
      <c r="AI600" s="39">
        <v>247</v>
      </c>
      <c r="AJ600" s="39">
        <v>19</v>
      </c>
      <c r="AK600" s="39">
        <v>0</v>
      </c>
      <c r="AL600" s="39">
        <v>0</v>
      </c>
    </row>
    <row r="601" spans="1:38"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row>
    <row r="602" spans="1:38" s="1" customFormat="1" ht="20.100000000000001" customHeight="1" x14ac:dyDescent="0.2">
      <c r="A602" s="3"/>
      <c r="B602" s="6"/>
      <c r="C602" s="42" t="s">
        <v>180</v>
      </c>
      <c r="D602" s="42"/>
      <c r="E602" s="5"/>
      <c r="F602" s="44">
        <v>611</v>
      </c>
      <c r="G602" s="44">
        <v>3587</v>
      </c>
      <c r="H602" s="44">
        <v>3448</v>
      </c>
      <c r="I602" s="44">
        <v>750</v>
      </c>
      <c r="J602" s="44">
        <v>0</v>
      </c>
      <c r="K602" s="44">
        <v>0</v>
      </c>
      <c r="L602" s="45"/>
      <c r="M602" s="45"/>
      <c r="N602" s="45"/>
      <c r="O602" s="44">
        <v>63</v>
      </c>
      <c r="P602" s="44">
        <v>1778</v>
      </c>
      <c r="Q602" s="44">
        <v>1742</v>
      </c>
      <c r="R602" s="44">
        <v>99</v>
      </c>
      <c r="S602" s="44">
        <v>0</v>
      </c>
      <c r="T602" s="44">
        <v>0</v>
      </c>
      <c r="U602" s="45"/>
      <c r="V602" s="45"/>
      <c r="W602" s="45"/>
      <c r="X602" s="44">
        <v>1467</v>
      </c>
      <c r="Y602" s="44">
        <v>8272</v>
      </c>
      <c r="Z602" s="44">
        <v>7950</v>
      </c>
      <c r="AA602" s="44">
        <v>1789</v>
      </c>
      <c r="AB602" s="44">
        <v>0</v>
      </c>
      <c r="AC602" s="44">
        <v>0</v>
      </c>
      <c r="AD602" s="45"/>
      <c r="AE602" s="45"/>
      <c r="AF602" s="45"/>
      <c r="AG602" s="44">
        <v>175</v>
      </c>
      <c r="AH602" s="44">
        <v>2520</v>
      </c>
      <c r="AI602" s="44">
        <v>2539</v>
      </c>
      <c r="AJ602" s="44">
        <v>152</v>
      </c>
      <c r="AK602" s="44">
        <v>0</v>
      </c>
      <c r="AL602" s="44">
        <v>4</v>
      </c>
    </row>
    <row r="603" spans="1:38"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row>
    <row r="604" spans="1:38" s="1" customFormat="1" ht="20.100000000000001" customHeight="1" x14ac:dyDescent="0.25">
      <c r="A604" s="3"/>
      <c r="B604" s="49" t="s">
        <v>312</v>
      </c>
      <c r="C604" s="50"/>
      <c r="D604" s="50"/>
      <c r="E604" s="5"/>
      <c r="F604" s="51">
        <v>611</v>
      </c>
      <c r="G604" s="51">
        <v>3587</v>
      </c>
      <c r="H604" s="51">
        <v>3448</v>
      </c>
      <c r="I604" s="51">
        <v>750</v>
      </c>
      <c r="J604" s="51">
        <v>0</v>
      </c>
      <c r="K604" s="51">
        <v>0</v>
      </c>
      <c r="L604" s="52"/>
      <c r="M604" s="52"/>
      <c r="N604" s="52"/>
      <c r="O604" s="51">
        <v>63</v>
      </c>
      <c r="P604" s="51">
        <v>1778</v>
      </c>
      <c r="Q604" s="51">
        <v>1742</v>
      </c>
      <c r="R604" s="51">
        <v>99</v>
      </c>
      <c r="S604" s="51">
        <v>0</v>
      </c>
      <c r="T604" s="51">
        <v>0</v>
      </c>
      <c r="U604" s="52"/>
      <c r="V604" s="52"/>
      <c r="W604" s="52"/>
      <c r="X604" s="51">
        <v>1467</v>
      </c>
      <c r="Y604" s="51">
        <v>8272</v>
      </c>
      <c r="Z604" s="51">
        <v>7950</v>
      </c>
      <c r="AA604" s="51">
        <v>1789</v>
      </c>
      <c r="AB604" s="51">
        <v>0</v>
      </c>
      <c r="AC604" s="51">
        <v>0</v>
      </c>
      <c r="AD604" s="52"/>
      <c r="AE604" s="52"/>
      <c r="AF604" s="52"/>
      <c r="AG604" s="51">
        <v>175</v>
      </c>
      <c r="AH604" s="51">
        <v>2520</v>
      </c>
      <c r="AI604" s="51">
        <v>2539</v>
      </c>
      <c r="AJ604" s="51">
        <v>152</v>
      </c>
      <c r="AK604" s="51">
        <v>0</v>
      </c>
      <c r="AL604" s="51">
        <v>4</v>
      </c>
    </row>
    <row r="605" spans="1:38"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row>
    <row r="606" spans="1:38"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row>
    <row r="607" spans="1:38"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row>
    <row r="608" spans="1:38" ht="20.100000000000001" customHeight="1" x14ac:dyDescent="0.2">
      <c r="D608" s="2" t="s">
        <v>124</v>
      </c>
      <c r="F608" s="37">
        <v>0</v>
      </c>
      <c r="G608" s="37">
        <v>21</v>
      </c>
      <c r="H608" s="37">
        <v>17</v>
      </c>
      <c r="I608" s="37">
        <v>3</v>
      </c>
      <c r="J608" s="37">
        <v>0</v>
      </c>
      <c r="K608" s="37">
        <v>1</v>
      </c>
      <c r="L608" s="37"/>
      <c r="M608" s="37"/>
      <c r="N608" s="37"/>
      <c r="O608" s="37">
        <v>0</v>
      </c>
      <c r="P608" s="37">
        <v>2</v>
      </c>
      <c r="Q608" s="37">
        <v>2</v>
      </c>
      <c r="R608" s="37">
        <v>0</v>
      </c>
      <c r="S608" s="37">
        <v>0</v>
      </c>
      <c r="T608" s="37">
        <v>0</v>
      </c>
      <c r="U608" s="37"/>
      <c r="V608" s="37"/>
      <c r="W608" s="37"/>
      <c r="X608" s="37">
        <v>11</v>
      </c>
      <c r="Y608" s="37">
        <v>282</v>
      </c>
      <c r="Z608" s="37">
        <v>268</v>
      </c>
      <c r="AA608" s="37">
        <v>36</v>
      </c>
      <c r="AB608" s="37">
        <v>11</v>
      </c>
      <c r="AC608" s="37">
        <v>0</v>
      </c>
      <c r="AD608" s="37"/>
      <c r="AE608" s="37"/>
      <c r="AF608" s="37"/>
      <c r="AG608" s="37">
        <v>9</v>
      </c>
      <c r="AH608" s="37">
        <v>321</v>
      </c>
      <c r="AI608" s="37">
        <v>317</v>
      </c>
      <c r="AJ608" s="37">
        <v>13</v>
      </c>
      <c r="AK608" s="37">
        <v>0</v>
      </c>
      <c r="AL608" s="37">
        <v>0</v>
      </c>
    </row>
    <row r="609" spans="1:38" ht="20.100000000000001" customHeight="1" x14ac:dyDescent="0.2">
      <c r="D609" s="38" t="s">
        <v>173</v>
      </c>
      <c r="F609" s="39">
        <v>3</v>
      </c>
      <c r="G609" s="39">
        <v>3</v>
      </c>
      <c r="H609" s="39">
        <v>6</v>
      </c>
      <c r="I609" s="39">
        <v>0</v>
      </c>
      <c r="J609" s="39">
        <v>0</v>
      </c>
      <c r="K609" s="39">
        <v>0</v>
      </c>
      <c r="L609" s="40"/>
      <c r="M609" s="40"/>
      <c r="N609" s="40"/>
      <c r="O609" s="39">
        <v>0</v>
      </c>
      <c r="P609" s="39">
        <v>1</v>
      </c>
      <c r="Q609" s="39">
        <v>1</v>
      </c>
      <c r="R609" s="39">
        <v>0</v>
      </c>
      <c r="S609" s="39">
        <v>0</v>
      </c>
      <c r="T609" s="39">
        <v>0</v>
      </c>
      <c r="U609" s="40"/>
      <c r="V609" s="40"/>
      <c r="W609" s="40"/>
      <c r="X609" s="39">
        <v>43</v>
      </c>
      <c r="Y609" s="39">
        <v>620</v>
      </c>
      <c r="Z609" s="39">
        <v>598</v>
      </c>
      <c r="AA609" s="39">
        <v>65</v>
      </c>
      <c r="AB609" s="39">
        <v>0</v>
      </c>
      <c r="AC609" s="39">
        <v>0</v>
      </c>
      <c r="AD609" s="40"/>
      <c r="AE609" s="40"/>
      <c r="AF609" s="40"/>
      <c r="AG609" s="39">
        <v>16</v>
      </c>
      <c r="AH609" s="39">
        <v>314</v>
      </c>
      <c r="AI609" s="39">
        <v>310</v>
      </c>
      <c r="AJ609" s="39">
        <v>20</v>
      </c>
      <c r="AK609" s="39">
        <v>0</v>
      </c>
      <c r="AL609" s="39">
        <v>0</v>
      </c>
    </row>
    <row r="610" spans="1:38"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row>
    <row r="611" spans="1:38" ht="20.100000000000001" customHeight="1" x14ac:dyDescent="0.2">
      <c r="C611" s="42" t="s">
        <v>122</v>
      </c>
      <c r="D611" s="42"/>
      <c r="F611" s="44">
        <v>3</v>
      </c>
      <c r="G611" s="44">
        <v>24</v>
      </c>
      <c r="H611" s="44">
        <v>23</v>
      </c>
      <c r="I611" s="44">
        <v>3</v>
      </c>
      <c r="J611" s="44">
        <v>0</v>
      </c>
      <c r="K611" s="44">
        <v>1</v>
      </c>
      <c r="L611" s="45"/>
      <c r="M611" s="45"/>
      <c r="N611" s="45"/>
      <c r="O611" s="44">
        <v>0</v>
      </c>
      <c r="P611" s="44">
        <v>3</v>
      </c>
      <c r="Q611" s="44">
        <v>3</v>
      </c>
      <c r="R611" s="44">
        <v>0</v>
      </c>
      <c r="S611" s="44">
        <v>0</v>
      </c>
      <c r="T611" s="44">
        <v>0</v>
      </c>
      <c r="U611" s="45"/>
      <c r="V611" s="45"/>
      <c r="W611" s="45"/>
      <c r="X611" s="44">
        <v>54</v>
      </c>
      <c r="Y611" s="44">
        <v>902</v>
      </c>
      <c r="Z611" s="44">
        <v>866</v>
      </c>
      <c r="AA611" s="44">
        <v>101</v>
      </c>
      <c r="AB611" s="44">
        <v>11</v>
      </c>
      <c r="AC611" s="44">
        <v>0</v>
      </c>
      <c r="AD611" s="45"/>
      <c r="AE611" s="45"/>
      <c r="AF611" s="45"/>
      <c r="AG611" s="44">
        <v>25</v>
      </c>
      <c r="AH611" s="44">
        <v>635</v>
      </c>
      <c r="AI611" s="44">
        <v>627</v>
      </c>
      <c r="AJ611" s="44">
        <v>33</v>
      </c>
      <c r="AK611" s="44">
        <v>0</v>
      </c>
      <c r="AL611" s="44">
        <v>0</v>
      </c>
    </row>
    <row r="612" spans="1:38"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row>
    <row r="613" spans="1:38"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row>
    <row r="614" spans="1:38" ht="20.100000000000001" customHeight="1" x14ac:dyDescent="0.2">
      <c r="D614" s="2" t="s">
        <v>124</v>
      </c>
      <c r="F614" s="37">
        <v>35</v>
      </c>
      <c r="G614" s="37">
        <v>264</v>
      </c>
      <c r="H614" s="37">
        <v>268</v>
      </c>
      <c r="I614" s="37">
        <v>31</v>
      </c>
      <c r="J614" s="37">
        <v>0</v>
      </c>
      <c r="K614" s="37">
        <v>0</v>
      </c>
      <c r="L614" s="37"/>
      <c r="M614" s="37"/>
      <c r="N614" s="37"/>
      <c r="O614" s="37">
        <v>6</v>
      </c>
      <c r="P614" s="37">
        <v>168</v>
      </c>
      <c r="Q614" s="37">
        <v>172</v>
      </c>
      <c r="R614" s="37">
        <v>2</v>
      </c>
      <c r="S614" s="37">
        <v>0</v>
      </c>
      <c r="T614" s="37">
        <v>0</v>
      </c>
      <c r="U614" s="37"/>
      <c r="V614" s="37"/>
      <c r="W614" s="37"/>
      <c r="X614" s="37">
        <v>19</v>
      </c>
      <c r="Y614" s="37">
        <v>94</v>
      </c>
      <c r="Z614" s="37">
        <v>103</v>
      </c>
      <c r="AA614" s="37">
        <v>10</v>
      </c>
      <c r="AB614" s="37">
        <v>0</v>
      </c>
      <c r="AC614" s="37">
        <v>0</v>
      </c>
      <c r="AD614" s="37"/>
      <c r="AE614" s="37"/>
      <c r="AF614" s="37"/>
      <c r="AG614" s="37">
        <v>5</v>
      </c>
      <c r="AH614" s="37">
        <v>43</v>
      </c>
      <c r="AI614" s="37">
        <v>45</v>
      </c>
      <c r="AJ614" s="37">
        <v>3</v>
      </c>
      <c r="AK614" s="37">
        <v>0</v>
      </c>
      <c r="AL614" s="37">
        <v>0</v>
      </c>
    </row>
    <row r="615" spans="1:38" ht="20.100000000000001" customHeight="1" x14ac:dyDescent="0.2">
      <c r="D615" s="38" t="s">
        <v>173</v>
      </c>
      <c r="F615" s="39">
        <v>22</v>
      </c>
      <c r="G615" s="39">
        <v>319</v>
      </c>
      <c r="H615" s="39">
        <v>321</v>
      </c>
      <c r="I615" s="39">
        <v>20</v>
      </c>
      <c r="J615" s="39">
        <v>0</v>
      </c>
      <c r="K615" s="39">
        <v>0</v>
      </c>
      <c r="L615" s="40"/>
      <c r="M615" s="40"/>
      <c r="N615" s="40"/>
      <c r="O615" s="39">
        <v>0</v>
      </c>
      <c r="P615" s="39">
        <v>151</v>
      </c>
      <c r="Q615" s="39">
        <v>150</v>
      </c>
      <c r="R615" s="39">
        <v>1</v>
      </c>
      <c r="S615" s="39">
        <v>0</v>
      </c>
      <c r="T615" s="39">
        <v>0</v>
      </c>
      <c r="U615" s="40"/>
      <c r="V615" s="40"/>
      <c r="W615" s="40"/>
      <c r="X615" s="39">
        <v>24</v>
      </c>
      <c r="Y615" s="39">
        <v>114</v>
      </c>
      <c r="Z615" s="39">
        <v>124</v>
      </c>
      <c r="AA615" s="39">
        <v>14</v>
      </c>
      <c r="AB615" s="39">
        <v>0</v>
      </c>
      <c r="AC615" s="39">
        <v>0</v>
      </c>
      <c r="AD615" s="40"/>
      <c r="AE615" s="40"/>
      <c r="AF615" s="40"/>
      <c r="AG615" s="39">
        <v>5</v>
      </c>
      <c r="AH615" s="39">
        <v>65</v>
      </c>
      <c r="AI615" s="39">
        <v>69</v>
      </c>
      <c r="AJ615" s="39">
        <v>1</v>
      </c>
      <c r="AK615" s="39">
        <v>0</v>
      </c>
      <c r="AL615" s="39">
        <v>0</v>
      </c>
    </row>
    <row r="616" spans="1:38" ht="20.100000000000001" customHeight="1" x14ac:dyDescent="0.2">
      <c r="D616" s="41" t="s">
        <v>113</v>
      </c>
      <c r="F616" s="40">
        <v>18</v>
      </c>
      <c r="G616" s="40">
        <v>382</v>
      </c>
      <c r="H616" s="40">
        <v>366</v>
      </c>
      <c r="I616" s="40">
        <v>34</v>
      </c>
      <c r="J616" s="40">
        <v>0</v>
      </c>
      <c r="K616" s="40">
        <v>0</v>
      </c>
      <c r="L616" s="40"/>
      <c r="M616" s="40"/>
      <c r="N616" s="40"/>
      <c r="O616" s="40">
        <v>2</v>
      </c>
      <c r="P616" s="40">
        <v>161</v>
      </c>
      <c r="Q616" s="40">
        <v>161</v>
      </c>
      <c r="R616" s="40">
        <v>2</v>
      </c>
      <c r="S616" s="40">
        <v>0</v>
      </c>
      <c r="T616" s="40">
        <v>0</v>
      </c>
      <c r="U616" s="40"/>
      <c r="V616" s="40"/>
      <c r="W616" s="40"/>
      <c r="X616" s="40">
        <v>8</v>
      </c>
      <c r="Y616" s="40">
        <v>71</v>
      </c>
      <c r="Z616" s="40">
        <v>72</v>
      </c>
      <c r="AA616" s="40">
        <v>7</v>
      </c>
      <c r="AB616" s="40">
        <v>0</v>
      </c>
      <c r="AC616" s="40">
        <v>0</v>
      </c>
      <c r="AD616" s="40"/>
      <c r="AE616" s="40"/>
      <c r="AF616" s="40"/>
      <c r="AG616" s="40">
        <v>4</v>
      </c>
      <c r="AH616" s="40">
        <v>53</v>
      </c>
      <c r="AI616" s="40">
        <v>53</v>
      </c>
      <c r="AJ616" s="40">
        <v>4</v>
      </c>
      <c r="AK616" s="40">
        <v>0</v>
      </c>
      <c r="AL616" s="40">
        <v>0</v>
      </c>
    </row>
    <row r="617" spans="1:38" ht="20.100000000000001" customHeight="1" x14ac:dyDescent="0.2">
      <c r="D617" s="38" t="s">
        <v>101</v>
      </c>
      <c r="F617" s="39">
        <v>22</v>
      </c>
      <c r="G617" s="39">
        <v>123</v>
      </c>
      <c r="H617" s="39">
        <v>132</v>
      </c>
      <c r="I617" s="39">
        <v>13</v>
      </c>
      <c r="J617" s="39">
        <v>0</v>
      </c>
      <c r="K617" s="39">
        <v>0</v>
      </c>
      <c r="L617" s="40"/>
      <c r="M617" s="40"/>
      <c r="N617" s="40"/>
      <c r="O617" s="39">
        <v>6</v>
      </c>
      <c r="P617" s="39">
        <v>148</v>
      </c>
      <c r="Q617" s="39">
        <v>154</v>
      </c>
      <c r="R617" s="39">
        <v>0</v>
      </c>
      <c r="S617" s="39">
        <v>0</v>
      </c>
      <c r="T617" s="39">
        <v>0</v>
      </c>
      <c r="U617" s="40"/>
      <c r="V617" s="40"/>
      <c r="W617" s="40"/>
      <c r="X617" s="39">
        <v>0</v>
      </c>
      <c r="Y617" s="39">
        <v>30</v>
      </c>
      <c r="Z617" s="39">
        <v>27</v>
      </c>
      <c r="AA617" s="39">
        <v>3</v>
      </c>
      <c r="AB617" s="39">
        <v>0</v>
      </c>
      <c r="AC617" s="39">
        <v>0</v>
      </c>
      <c r="AD617" s="40"/>
      <c r="AE617" s="40"/>
      <c r="AF617" s="40"/>
      <c r="AG617" s="39">
        <v>2</v>
      </c>
      <c r="AH617" s="39">
        <v>68</v>
      </c>
      <c r="AI617" s="39">
        <v>67</v>
      </c>
      <c r="AJ617" s="39">
        <v>3</v>
      </c>
      <c r="AK617" s="39">
        <v>0</v>
      </c>
      <c r="AL617" s="39">
        <v>0</v>
      </c>
    </row>
    <row r="618" spans="1:38" ht="20.100000000000001" customHeight="1" x14ac:dyDescent="0.2">
      <c r="D618" s="41" t="s">
        <v>115</v>
      </c>
      <c r="F618" s="40">
        <v>34</v>
      </c>
      <c r="G618" s="40">
        <v>249</v>
      </c>
      <c r="H618" s="40">
        <v>258</v>
      </c>
      <c r="I618" s="40">
        <v>25</v>
      </c>
      <c r="J618" s="40">
        <v>0</v>
      </c>
      <c r="K618" s="40">
        <v>0</v>
      </c>
      <c r="L618" s="40"/>
      <c r="M618" s="40"/>
      <c r="N618" s="40"/>
      <c r="O618" s="40">
        <v>3</v>
      </c>
      <c r="P618" s="40">
        <v>161</v>
      </c>
      <c r="Q618" s="40">
        <v>162</v>
      </c>
      <c r="R618" s="40">
        <v>2</v>
      </c>
      <c r="S618" s="40">
        <v>0</v>
      </c>
      <c r="T618" s="40">
        <v>0</v>
      </c>
      <c r="U618" s="40"/>
      <c r="V618" s="40"/>
      <c r="W618" s="40"/>
      <c r="X618" s="40">
        <v>2</v>
      </c>
      <c r="Y618" s="40">
        <v>30</v>
      </c>
      <c r="Z618" s="40">
        <v>28</v>
      </c>
      <c r="AA618" s="40">
        <v>4</v>
      </c>
      <c r="AB618" s="40">
        <v>0</v>
      </c>
      <c r="AC618" s="40">
        <v>0</v>
      </c>
      <c r="AD618" s="40"/>
      <c r="AE618" s="40"/>
      <c r="AF618" s="40"/>
      <c r="AG618" s="40">
        <v>4</v>
      </c>
      <c r="AH618" s="40">
        <v>57</v>
      </c>
      <c r="AI618" s="40">
        <v>59</v>
      </c>
      <c r="AJ618" s="40">
        <v>2</v>
      </c>
      <c r="AK618" s="40">
        <v>0</v>
      </c>
      <c r="AL618" s="40">
        <v>0</v>
      </c>
    </row>
    <row r="619" spans="1:38"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row>
    <row r="620" spans="1:38" ht="20.100000000000001" customHeight="1" x14ac:dyDescent="0.2">
      <c r="C620" s="42" t="s">
        <v>287</v>
      </c>
      <c r="D620" s="42"/>
      <c r="F620" s="44">
        <v>131</v>
      </c>
      <c r="G620" s="44">
        <v>1337</v>
      </c>
      <c r="H620" s="44">
        <v>1345</v>
      </c>
      <c r="I620" s="44">
        <v>123</v>
      </c>
      <c r="J620" s="44">
        <v>0</v>
      </c>
      <c r="K620" s="44">
        <v>0</v>
      </c>
      <c r="L620" s="45"/>
      <c r="M620" s="45"/>
      <c r="N620" s="45"/>
      <c r="O620" s="44">
        <v>17</v>
      </c>
      <c r="P620" s="44">
        <v>789</v>
      </c>
      <c r="Q620" s="44">
        <v>799</v>
      </c>
      <c r="R620" s="44">
        <v>7</v>
      </c>
      <c r="S620" s="44">
        <v>0</v>
      </c>
      <c r="T620" s="44">
        <v>0</v>
      </c>
      <c r="U620" s="45"/>
      <c r="V620" s="45"/>
      <c r="W620" s="45"/>
      <c r="X620" s="44">
        <v>53</v>
      </c>
      <c r="Y620" s="44">
        <v>339</v>
      </c>
      <c r="Z620" s="44">
        <v>354</v>
      </c>
      <c r="AA620" s="44">
        <v>38</v>
      </c>
      <c r="AB620" s="44">
        <v>0</v>
      </c>
      <c r="AC620" s="44">
        <v>0</v>
      </c>
      <c r="AD620" s="45"/>
      <c r="AE620" s="45"/>
      <c r="AF620" s="45"/>
      <c r="AG620" s="44">
        <v>20</v>
      </c>
      <c r="AH620" s="44">
        <v>286</v>
      </c>
      <c r="AI620" s="44">
        <v>293</v>
      </c>
      <c r="AJ620" s="44">
        <v>13</v>
      </c>
      <c r="AK620" s="44">
        <v>0</v>
      </c>
      <c r="AL620" s="44">
        <v>0</v>
      </c>
    </row>
    <row r="621" spans="1:38"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row>
    <row r="622" spans="1:38" s="1" customFormat="1" ht="20.100000000000001" customHeight="1" x14ac:dyDescent="0.25">
      <c r="A622" s="3"/>
      <c r="B622" s="49" t="s">
        <v>314</v>
      </c>
      <c r="C622" s="50"/>
      <c r="D622" s="50"/>
      <c r="E622" s="5"/>
      <c r="F622" s="51">
        <v>134</v>
      </c>
      <c r="G622" s="51">
        <v>1361</v>
      </c>
      <c r="H622" s="51">
        <v>1368</v>
      </c>
      <c r="I622" s="51">
        <v>126</v>
      </c>
      <c r="J622" s="51">
        <v>0</v>
      </c>
      <c r="K622" s="51">
        <v>1</v>
      </c>
      <c r="L622" s="52"/>
      <c r="M622" s="52"/>
      <c r="N622" s="52"/>
      <c r="O622" s="51">
        <v>17</v>
      </c>
      <c r="P622" s="51">
        <v>792</v>
      </c>
      <c r="Q622" s="51">
        <v>802</v>
      </c>
      <c r="R622" s="51">
        <v>7</v>
      </c>
      <c r="S622" s="51">
        <v>0</v>
      </c>
      <c r="T622" s="51">
        <v>0</v>
      </c>
      <c r="U622" s="52"/>
      <c r="V622" s="52"/>
      <c r="W622" s="52"/>
      <c r="X622" s="51">
        <v>107</v>
      </c>
      <c r="Y622" s="51">
        <v>1241</v>
      </c>
      <c r="Z622" s="51">
        <v>1220</v>
      </c>
      <c r="AA622" s="51">
        <v>139</v>
      </c>
      <c r="AB622" s="51">
        <v>11</v>
      </c>
      <c r="AC622" s="51">
        <v>0</v>
      </c>
      <c r="AD622" s="52"/>
      <c r="AE622" s="52"/>
      <c r="AF622" s="52"/>
      <c r="AG622" s="51">
        <v>45</v>
      </c>
      <c r="AH622" s="51">
        <v>921</v>
      </c>
      <c r="AI622" s="51">
        <v>920</v>
      </c>
      <c r="AJ622" s="51">
        <v>46</v>
      </c>
      <c r="AK622" s="51">
        <v>0</v>
      </c>
      <c r="AL622" s="51">
        <v>0</v>
      </c>
    </row>
    <row r="623" spans="1:38"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row>
    <row r="624" spans="1:38"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row>
    <row r="625" spans="1:38"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row>
    <row r="626" spans="1:38" ht="20.100000000000001" customHeight="1" x14ac:dyDescent="0.2">
      <c r="D626" s="2" t="s">
        <v>98</v>
      </c>
      <c r="F626" s="37">
        <v>90</v>
      </c>
      <c r="G626" s="37">
        <v>927</v>
      </c>
      <c r="H626" s="37">
        <v>922</v>
      </c>
      <c r="I626" s="37">
        <v>95</v>
      </c>
      <c r="J626" s="37">
        <v>0</v>
      </c>
      <c r="K626" s="37">
        <v>0</v>
      </c>
      <c r="L626" s="37"/>
      <c r="M626" s="37"/>
      <c r="N626" s="37"/>
      <c r="O626" s="37">
        <v>10</v>
      </c>
      <c r="P626" s="37">
        <v>198</v>
      </c>
      <c r="Q626" s="37">
        <v>200</v>
      </c>
      <c r="R626" s="37">
        <v>8</v>
      </c>
      <c r="S626" s="37">
        <v>0</v>
      </c>
      <c r="T626" s="37">
        <v>0</v>
      </c>
      <c r="U626" s="37"/>
      <c r="V626" s="37"/>
      <c r="W626" s="37"/>
      <c r="X626" s="37">
        <v>56</v>
      </c>
      <c r="Y626" s="37">
        <v>417</v>
      </c>
      <c r="Z626" s="37">
        <v>414</v>
      </c>
      <c r="AA626" s="37">
        <v>59</v>
      </c>
      <c r="AB626" s="37">
        <v>0</v>
      </c>
      <c r="AC626" s="37">
        <v>0</v>
      </c>
      <c r="AD626" s="37"/>
      <c r="AE626" s="37"/>
      <c r="AF626" s="37"/>
      <c r="AG626" s="37">
        <v>7</v>
      </c>
      <c r="AH626" s="37">
        <v>81</v>
      </c>
      <c r="AI626" s="37">
        <v>81</v>
      </c>
      <c r="AJ626" s="37">
        <v>8</v>
      </c>
      <c r="AK626" s="37">
        <v>1</v>
      </c>
      <c r="AL626" s="37">
        <v>0</v>
      </c>
    </row>
    <row r="627" spans="1:38" ht="20.100000000000001" customHeight="1" x14ac:dyDescent="0.2">
      <c r="D627" s="38" t="s">
        <v>173</v>
      </c>
      <c r="F627" s="39">
        <v>0</v>
      </c>
      <c r="G627" s="39">
        <v>5</v>
      </c>
      <c r="H627" s="39">
        <v>5</v>
      </c>
      <c r="I627" s="39">
        <v>0</v>
      </c>
      <c r="J627" s="39">
        <v>0</v>
      </c>
      <c r="K627" s="39">
        <v>0</v>
      </c>
      <c r="L627" s="40"/>
      <c r="M627" s="40"/>
      <c r="N627" s="40"/>
      <c r="O627" s="39">
        <v>0</v>
      </c>
      <c r="P627" s="39">
        <v>0</v>
      </c>
      <c r="Q627" s="39">
        <v>0</v>
      </c>
      <c r="R627" s="39">
        <v>0</v>
      </c>
      <c r="S627" s="39">
        <v>0</v>
      </c>
      <c r="T627" s="39">
        <v>0</v>
      </c>
      <c r="U627" s="40"/>
      <c r="V627" s="40"/>
      <c r="W627" s="40"/>
      <c r="X627" s="39">
        <v>158</v>
      </c>
      <c r="Y627" s="39">
        <v>2293</v>
      </c>
      <c r="Z627" s="39">
        <v>2199</v>
      </c>
      <c r="AA627" s="39">
        <v>252</v>
      </c>
      <c r="AB627" s="39">
        <v>0</v>
      </c>
      <c r="AC627" s="39">
        <v>0</v>
      </c>
      <c r="AD627" s="40"/>
      <c r="AE627" s="40"/>
      <c r="AF627" s="40"/>
      <c r="AG627" s="39">
        <v>41</v>
      </c>
      <c r="AH627" s="39">
        <v>383</v>
      </c>
      <c r="AI627" s="39">
        <v>376</v>
      </c>
      <c r="AJ627" s="39">
        <v>48</v>
      </c>
      <c r="AK627" s="39">
        <v>0</v>
      </c>
      <c r="AL627" s="39">
        <v>0</v>
      </c>
    </row>
    <row r="628" spans="1:38"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row>
    <row r="629" spans="1:38" s="1" customFormat="1" ht="20.100000000000001" customHeight="1" x14ac:dyDescent="0.2">
      <c r="A629" s="3"/>
      <c r="B629" s="6"/>
      <c r="C629" s="42" t="s">
        <v>180</v>
      </c>
      <c r="D629" s="42"/>
      <c r="E629" s="5"/>
      <c r="F629" s="44">
        <v>90</v>
      </c>
      <c r="G629" s="44">
        <v>932</v>
      </c>
      <c r="H629" s="44">
        <v>927</v>
      </c>
      <c r="I629" s="44">
        <v>95</v>
      </c>
      <c r="J629" s="44">
        <v>0</v>
      </c>
      <c r="K629" s="44">
        <v>0</v>
      </c>
      <c r="L629" s="45"/>
      <c r="M629" s="45"/>
      <c r="N629" s="45"/>
      <c r="O629" s="44">
        <v>10</v>
      </c>
      <c r="P629" s="44">
        <v>198</v>
      </c>
      <c r="Q629" s="44">
        <v>200</v>
      </c>
      <c r="R629" s="44">
        <v>8</v>
      </c>
      <c r="S629" s="44">
        <v>0</v>
      </c>
      <c r="T629" s="44">
        <v>0</v>
      </c>
      <c r="U629" s="45"/>
      <c r="V629" s="45"/>
      <c r="W629" s="45"/>
      <c r="X629" s="44">
        <v>214</v>
      </c>
      <c r="Y629" s="44">
        <v>2710</v>
      </c>
      <c r="Z629" s="44">
        <v>2613</v>
      </c>
      <c r="AA629" s="44">
        <v>311</v>
      </c>
      <c r="AB629" s="44">
        <v>0</v>
      </c>
      <c r="AC629" s="44">
        <v>0</v>
      </c>
      <c r="AD629" s="45"/>
      <c r="AE629" s="45"/>
      <c r="AF629" s="45"/>
      <c r="AG629" s="44">
        <v>48</v>
      </c>
      <c r="AH629" s="44">
        <v>464</v>
      </c>
      <c r="AI629" s="44">
        <v>457</v>
      </c>
      <c r="AJ629" s="44">
        <v>56</v>
      </c>
      <c r="AK629" s="44">
        <v>1</v>
      </c>
      <c r="AL629" s="44">
        <v>0</v>
      </c>
    </row>
    <row r="630" spans="1:38"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row>
    <row r="631" spans="1:38" s="1" customFormat="1" ht="20.100000000000001" customHeight="1" x14ac:dyDescent="0.25">
      <c r="A631" s="3"/>
      <c r="B631" s="49" t="s">
        <v>316</v>
      </c>
      <c r="C631" s="50"/>
      <c r="D631" s="50"/>
      <c r="E631" s="5"/>
      <c r="F631" s="51">
        <v>90</v>
      </c>
      <c r="G631" s="51">
        <v>932</v>
      </c>
      <c r="H631" s="51">
        <v>927</v>
      </c>
      <c r="I631" s="51">
        <v>95</v>
      </c>
      <c r="J631" s="51">
        <v>0</v>
      </c>
      <c r="K631" s="51">
        <v>0</v>
      </c>
      <c r="L631" s="52"/>
      <c r="M631" s="52"/>
      <c r="N631" s="52"/>
      <c r="O631" s="51">
        <v>10</v>
      </c>
      <c r="P631" s="51">
        <v>198</v>
      </c>
      <c r="Q631" s="51">
        <v>200</v>
      </c>
      <c r="R631" s="51">
        <v>8</v>
      </c>
      <c r="S631" s="51">
        <v>0</v>
      </c>
      <c r="T631" s="51">
        <v>0</v>
      </c>
      <c r="U631" s="52"/>
      <c r="V631" s="52"/>
      <c r="W631" s="52"/>
      <c r="X631" s="51">
        <v>214</v>
      </c>
      <c r="Y631" s="51">
        <v>2710</v>
      </c>
      <c r="Z631" s="51">
        <v>2613</v>
      </c>
      <c r="AA631" s="51">
        <v>311</v>
      </c>
      <c r="AB631" s="51">
        <v>0</v>
      </c>
      <c r="AC631" s="51">
        <v>0</v>
      </c>
      <c r="AD631" s="52"/>
      <c r="AE631" s="52"/>
      <c r="AF631" s="52"/>
      <c r="AG631" s="51">
        <v>48</v>
      </c>
      <c r="AH631" s="51">
        <v>464</v>
      </c>
      <c r="AI631" s="51">
        <v>457</v>
      </c>
      <c r="AJ631" s="51">
        <v>56</v>
      </c>
      <c r="AK631" s="51">
        <v>1</v>
      </c>
      <c r="AL631" s="51">
        <v>0</v>
      </c>
    </row>
    <row r="632" spans="1:38"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row>
    <row r="633" spans="1:38"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row>
    <row r="634" spans="1:38"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row>
    <row r="635" spans="1:38" ht="20.100000000000001" customHeight="1" x14ac:dyDescent="0.2">
      <c r="D635" s="2" t="s">
        <v>124</v>
      </c>
      <c r="F635" s="37">
        <v>0</v>
      </c>
      <c r="G635" s="37">
        <v>0</v>
      </c>
      <c r="H635" s="37">
        <v>0</v>
      </c>
      <c r="I635" s="37">
        <v>0</v>
      </c>
      <c r="J635" s="37">
        <v>0</v>
      </c>
      <c r="K635" s="37">
        <v>0</v>
      </c>
      <c r="L635" s="37"/>
      <c r="M635" s="37"/>
      <c r="N635" s="37"/>
      <c r="O635" s="37">
        <v>0</v>
      </c>
      <c r="P635" s="37">
        <v>22</v>
      </c>
      <c r="Q635" s="37">
        <v>22</v>
      </c>
      <c r="R635" s="37">
        <v>0</v>
      </c>
      <c r="S635" s="37">
        <v>0</v>
      </c>
      <c r="T635" s="37">
        <v>0</v>
      </c>
      <c r="U635" s="37"/>
      <c r="V635" s="37"/>
      <c r="W635" s="37"/>
      <c r="X635" s="37">
        <v>229</v>
      </c>
      <c r="Y635" s="37">
        <v>1253</v>
      </c>
      <c r="Z635" s="37">
        <v>1233</v>
      </c>
      <c r="AA635" s="37">
        <v>249</v>
      </c>
      <c r="AB635" s="37">
        <v>0</v>
      </c>
      <c r="AC635" s="37">
        <v>0</v>
      </c>
      <c r="AD635" s="37"/>
      <c r="AE635" s="37"/>
      <c r="AF635" s="37"/>
      <c r="AG635" s="37">
        <v>154</v>
      </c>
      <c r="AH635" s="37">
        <v>4762</v>
      </c>
      <c r="AI635" s="37">
        <v>4643</v>
      </c>
      <c r="AJ635" s="37">
        <v>273</v>
      </c>
      <c r="AK635" s="37">
        <v>0</v>
      </c>
      <c r="AL635" s="37">
        <v>0</v>
      </c>
    </row>
    <row r="636" spans="1:38" ht="20.100000000000001" customHeight="1" x14ac:dyDescent="0.2">
      <c r="D636" s="38" t="s">
        <v>99</v>
      </c>
      <c r="F636" s="39">
        <v>0</v>
      </c>
      <c r="G636" s="39">
        <v>0</v>
      </c>
      <c r="H636" s="39">
        <v>0</v>
      </c>
      <c r="I636" s="39">
        <v>0</v>
      </c>
      <c r="J636" s="39">
        <v>0</v>
      </c>
      <c r="K636" s="39">
        <v>0</v>
      </c>
      <c r="L636" s="40"/>
      <c r="M636" s="40"/>
      <c r="N636" s="40"/>
      <c r="O636" s="39">
        <v>0</v>
      </c>
      <c r="P636" s="39">
        <v>0</v>
      </c>
      <c r="Q636" s="39">
        <v>0</v>
      </c>
      <c r="R636" s="39">
        <v>0</v>
      </c>
      <c r="S636" s="39">
        <v>0</v>
      </c>
      <c r="T636" s="39">
        <v>0</v>
      </c>
      <c r="U636" s="40"/>
      <c r="V636" s="40"/>
      <c r="W636" s="40"/>
      <c r="X636" s="39">
        <v>1594</v>
      </c>
      <c r="Y636" s="39">
        <v>1985</v>
      </c>
      <c r="Z636" s="39">
        <v>1714</v>
      </c>
      <c r="AA636" s="39">
        <v>1865</v>
      </c>
      <c r="AB636" s="39">
        <v>0</v>
      </c>
      <c r="AC636" s="39">
        <v>0</v>
      </c>
      <c r="AD636" s="40"/>
      <c r="AE636" s="40"/>
      <c r="AF636" s="40"/>
      <c r="AG636" s="39">
        <v>251</v>
      </c>
      <c r="AH636" s="39">
        <v>4695</v>
      </c>
      <c r="AI636" s="39">
        <v>4738</v>
      </c>
      <c r="AJ636" s="39">
        <v>208</v>
      </c>
      <c r="AK636" s="39">
        <v>0</v>
      </c>
      <c r="AL636" s="39">
        <v>0</v>
      </c>
    </row>
    <row r="637" spans="1:38"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row>
    <row r="638" spans="1:38" ht="20.100000000000001" customHeight="1" x14ac:dyDescent="0.2">
      <c r="C638" s="42" t="s">
        <v>122</v>
      </c>
      <c r="D638" s="42"/>
      <c r="F638" s="44">
        <v>0</v>
      </c>
      <c r="G638" s="44">
        <v>0</v>
      </c>
      <c r="H638" s="44">
        <v>0</v>
      </c>
      <c r="I638" s="44">
        <v>0</v>
      </c>
      <c r="J638" s="44">
        <v>0</v>
      </c>
      <c r="K638" s="44">
        <v>0</v>
      </c>
      <c r="L638" s="45"/>
      <c r="M638" s="45"/>
      <c r="N638" s="45"/>
      <c r="O638" s="44">
        <v>0</v>
      </c>
      <c r="P638" s="44">
        <v>22</v>
      </c>
      <c r="Q638" s="44">
        <v>22</v>
      </c>
      <c r="R638" s="44">
        <v>0</v>
      </c>
      <c r="S638" s="44">
        <v>0</v>
      </c>
      <c r="T638" s="44">
        <v>0</v>
      </c>
      <c r="U638" s="45"/>
      <c r="V638" s="45"/>
      <c r="W638" s="45"/>
      <c r="X638" s="44">
        <v>1823</v>
      </c>
      <c r="Y638" s="44">
        <v>3238</v>
      </c>
      <c r="Z638" s="44">
        <v>2947</v>
      </c>
      <c r="AA638" s="44">
        <v>2114</v>
      </c>
      <c r="AB638" s="44">
        <v>0</v>
      </c>
      <c r="AC638" s="44">
        <v>0</v>
      </c>
      <c r="AD638" s="45"/>
      <c r="AE638" s="45"/>
      <c r="AF638" s="45"/>
      <c r="AG638" s="44">
        <v>405</v>
      </c>
      <c r="AH638" s="44">
        <v>9457</v>
      </c>
      <c r="AI638" s="44">
        <v>9381</v>
      </c>
      <c r="AJ638" s="44">
        <v>481</v>
      </c>
      <c r="AK638" s="44">
        <v>0</v>
      </c>
      <c r="AL638" s="44">
        <v>0</v>
      </c>
    </row>
    <row r="639" spans="1:38"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row>
    <row r="640" spans="1:38"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row>
    <row r="641" spans="1:38" ht="20.100000000000001" customHeight="1" x14ac:dyDescent="0.2">
      <c r="D641" s="2" t="s">
        <v>98</v>
      </c>
      <c r="F641" s="37">
        <v>40</v>
      </c>
      <c r="G641" s="37">
        <v>705</v>
      </c>
      <c r="H641" s="37">
        <v>689</v>
      </c>
      <c r="I641" s="37">
        <v>56</v>
      </c>
      <c r="J641" s="37">
        <v>0</v>
      </c>
      <c r="K641" s="37">
        <v>0</v>
      </c>
      <c r="L641" s="37"/>
      <c r="M641" s="37"/>
      <c r="N641" s="37"/>
      <c r="O641" s="37">
        <v>2</v>
      </c>
      <c r="P641" s="37">
        <v>289</v>
      </c>
      <c r="Q641" s="37">
        <v>288</v>
      </c>
      <c r="R641" s="37">
        <v>3</v>
      </c>
      <c r="S641" s="37">
        <v>0</v>
      </c>
      <c r="T641" s="37">
        <v>0</v>
      </c>
      <c r="U641" s="37"/>
      <c r="V641" s="37"/>
      <c r="W641" s="37"/>
      <c r="X641" s="37">
        <v>1</v>
      </c>
      <c r="Y641" s="37">
        <v>30</v>
      </c>
      <c r="Z641" s="37">
        <v>26</v>
      </c>
      <c r="AA641" s="37">
        <v>5</v>
      </c>
      <c r="AB641" s="37">
        <v>0</v>
      </c>
      <c r="AC641" s="37">
        <v>0</v>
      </c>
      <c r="AD641" s="37"/>
      <c r="AE641" s="37"/>
      <c r="AF641" s="37"/>
      <c r="AG641" s="37">
        <v>180</v>
      </c>
      <c r="AH641" s="37">
        <v>4633</v>
      </c>
      <c r="AI641" s="37">
        <v>4540</v>
      </c>
      <c r="AJ641" s="37">
        <v>273</v>
      </c>
      <c r="AK641" s="37">
        <v>0</v>
      </c>
      <c r="AL641" s="37">
        <v>0</v>
      </c>
    </row>
    <row r="642" spans="1:38" ht="20.100000000000001" customHeight="1" x14ac:dyDescent="0.2">
      <c r="D642" s="38" t="s">
        <v>99</v>
      </c>
      <c r="F642" s="39">
        <v>48</v>
      </c>
      <c r="G642" s="39">
        <v>708</v>
      </c>
      <c r="H642" s="39">
        <v>710</v>
      </c>
      <c r="I642" s="39">
        <v>46</v>
      </c>
      <c r="J642" s="39">
        <v>0</v>
      </c>
      <c r="K642" s="39">
        <v>0</v>
      </c>
      <c r="L642" s="40"/>
      <c r="M642" s="40"/>
      <c r="N642" s="40"/>
      <c r="O642" s="39">
        <v>6</v>
      </c>
      <c r="P642" s="39">
        <v>286</v>
      </c>
      <c r="Q642" s="39">
        <v>287</v>
      </c>
      <c r="R642" s="39">
        <v>5</v>
      </c>
      <c r="S642" s="39">
        <v>0</v>
      </c>
      <c r="T642" s="39">
        <v>0</v>
      </c>
      <c r="U642" s="40"/>
      <c r="V642" s="40"/>
      <c r="W642" s="40"/>
      <c r="X642" s="39">
        <v>2</v>
      </c>
      <c r="Y642" s="39">
        <v>21</v>
      </c>
      <c r="Z642" s="39">
        <v>20</v>
      </c>
      <c r="AA642" s="39">
        <v>3</v>
      </c>
      <c r="AB642" s="39">
        <v>0</v>
      </c>
      <c r="AC642" s="39">
        <v>0</v>
      </c>
      <c r="AD642" s="40"/>
      <c r="AE642" s="40"/>
      <c r="AF642" s="40"/>
      <c r="AG642" s="39">
        <v>128</v>
      </c>
      <c r="AH642" s="39">
        <v>4626</v>
      </c>
      <c r="AI642" s="39">
        <v>4566</v>
      </c>
      <c r="AJ642" s="39">
        <v>188</v>
      </c>
      <c r="AK642" s="39">
        <v>0</v>
      </c>
      <c r="AL642" s="39">
        <v>0</v>
      </c>
    </row>
    <row r="643" spans="1:38" ht="20.100000000000001" customHeight="1" x14ac:dyDescent="0.2">
      <c r="D643" s="2" t="s">
        <v>100</v>
      </c>
      <c r="F643" s="37">
        <v>21</v>
      </c>
      <c r="G643" s="37">
        <v>528</v>
      </c>
      <c r="H643" s="37">
        <v>505</v>
      </c>
      <c r="I643" s="37">
        <v>44</v>
      </c>
      <c r="J643" s="37">
        <v>0</v>
      </c>
      <c r="K643" s="37">
        <v>0</v>
      </c>
      <c r="L643" s="37"/>
      <c r="M643" s="37"/>
      <c r="N643" s="37"/>
      <c r="O643" s="37">
        <v>3</v>
      </c>
      <c r="P643" s="37">
        <v>301</v>
      </c>
      <c r="Q643" s="37">
        <v>300</v>
      </c>
      <c r="R643" s="37">
        <v>4</v>
      </c>
      <c r="S643" s="37">
        <v>0</v>
      </c>
      <c r="T643" s="37">
        <v>0</v>
      </c>
      <c r="U643" s="37"/>
      <c r="V643" s="37"/>
      <c r="W643" s="37"/>
      <c r="X643" s="37">
        <v>0</v>
      </c>
      <c r="Y643" s="37">
        <v>12</v>
      </c>
      <c r="Z643" s="37">
        <v>11</v>
      </c>
      <c r="AA643" s="37">
        <v>1</v>
      </c>
      <c r="AB643" s="37">
        <v>0</v>
      </c>
      <c r="AC643" s="37">
        <v>0</v>
      </c>
      <c r="AD643" s="37"/>
      <c r="AE643" s="37"/>
      <c r="AF643" s="37"/>
      <c r="AG643" s="37">
        <v>156</v>
      </c>
      <c r="AH643" s="37">
        <v>4639</v>
      </c>
      <c r="AI643" s="37">
        <v>4540</v>
      </c>
      <c r="AJ643" s="37">
        <v>255</v>
      </c>
      <c r="AK643" s="37">
        <v>0</v>
      </c>
      <c r="AL643" s="37">
        <v>0</v>
      </c>
    </row>
    <row r="644" spans="1:38"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row>
    <row r="645" spans="1:38" ht="20.100000000000001" customHeight="1" x14ac:dyDescent="0.2">
      <c r="C645" s="42" t="s">
        <v>112</v>
      </c>
      <c r="D645" s="42"/>
      <c r="F645" s="44">
        <v>109</v>
      </c>
      <c r="G645" s="44">
        <v>1941</v>
      </c>
      <c r="H645" s="44">
        <v>1904</v>
      </c>
      <c r="I645" s="44">
        <v>146</v>
      </c>
      <c r="J645" s="44">
        <v>0</v>
      </c>
      <c r="K645" s="44">
        <v>0</v>
      </c>
      <c r="L645" s="45"/>
      <c r="M645" s="45"/>
      <c r="N645" s="45"/>
      <c r="O645" s="44">
        <v>11</v>
      </c>
      <c r="P645" s="44">
        <v>876</v>
      </c>
      <c r="Q645" s="44">
        <v>875</v>
      </c>
      <c r="R645" s="44">
        <v>12</v>
      </c>
      <c r="S645" s="44">
        <v>0</v>
      </c>
      <c r="T645" s="44">
        <v>0</v>
      </c>
      <c r="U645" s="45"/>
      <c r="V645" s="45"/>
      <c r="W645" s="45"/>
      <c r="X645" s="44">
        <v>3</v>
      </c>
      <c r="Y645" s="44">
        <v>63</v>
      </c>
      <c r="Z645" s="44">
        <v>57</v>
      </c>
      <c r="AA645" s="44">
        <v>9</v>
      </c>
      <c r="AB645" s="44">
        <v>0</v>
      </c>
      <c r="AC645" s="44">
        <v>0</v>
      </c>
      <c r="AD645" s="45"/>
      <c r="AE645" s="45"/>
      <c r="AF645" s="45"/>
      <c r="AG645" s="44">
        <v>464</v>
      </c>
      <c r="AH645" s="44">
        <v>13898</v>
      </c>
      <c r="AI645" s="44">
        <v>13646</v>
      </c>
      <c r="AJ645" s="44">
        <v>716</v>
      </c>
      <c r="AK645" s="44">
        <v>0</v>
      </c>
      <c r="AL645" s="44">
        <v>0</v>
      </c>
    </row>
    <row r="646" spans="1:38"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row>
    <row r="647" spans="1:38"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row>
    <row r="648" spans="1:38" ht="20.100000000000001" customHeight="1" x14ac:dyDescent="0.2">
      <c r="D648" s="2" t="s">
        <v>98</v>
      </c>
      <c r="F648" s="37">
        <v>117</v>
      </c>
      <c r="G648" s="37">
        <v>638</v>
      </c>
      <c r="H648" s="37">
        <v>644</v>
      </c>
      <c r="I648" s="37">
        <v>111</v>
      </c>
      <c r="J648" s="37">
        <v>0</v>
      </c>
      <c r="K648" s="37">
        <v>0</v>
      </c>
      <c r="L648" s="37"/>
      <c r="M648" s="37"/>
      <c r="N648" s="37"/>
      <c r="O648" s="37">
        <v>10</v>
      </c>
      <c r="P648" s="37">
        <v>153</v>
      </c>
      <c r="Q648" s="37">
        <v>153</v>
      </c>
      <c r="R648" s="37">
        <v>11</v>
      </c>
      <c r="S648" s="37">
        <v>1</v>
      </c>
      <c r="T648" s="37">
        <v>0</v>
      </c>
      <c r="U648" s="37"/>
      <c r="V648" s="37"/>
      <c r="W648" s="37"/>
      <c r="X648" s="37">
        <v>41</v>
      </c>
      <c r="Y648" s="37">
        <v>172</v>
      </c>
      <c r="Z648" s="37">
        <v>175</v>
      </c>
      <c r="AA648" s="37">
        <v>38</v>
      </c>
      <c r="AB648" s="37">
        <v>0</v>
      </c>
      <c r="AC648" s="37">
        <v>0</v>
      </c>
      <c r="AD648" s="37"/>
      <c r="AE648" s="37"/>
      <c r="AF648" s="37"/>
      <c r="AG648" s="37">
        <v>192</v>
      </c>
      <c r="AH648" s="37">
        <v>71</v>
      </c>
      <c r="AI648" s="37">
        <v>4659</v>
      </c>
      <c r="AJ648" s="37">
        <v>241</v>
      </c>
      <c r="AK648" s="37">
        <v>4637</v>
      </c>
      <c r="AL648" s="37">
        <v>0</v>
      </c>
    </row>
    <row r="649" spans="1:38" ht="20.100000000000001" customHeight="1" x14ac:dyDescent="0.2">
      <c r="D649" s="38" t="s">
        <v>99</v>
      </c>
      <c r="F649" s="39">
        <v>102</v>
      </c>
      <c r="G649" s="39">
        <v>723</v>
      </c>
      <c r="H649" s="39">
        <v>687</v>
      </c>
      <c r="I649" s="39">
        <v>138</v>
      </c>
      <c r="J649" s="39">
        <v>0</v>
      </c>
      <c r="K649" s="39">
        <v>0</v>
      </c>
      <c r="L649" s="40"/>
      <c r="M649" s="40"/>
      <c r="N649" s="40"/>
      <c r="O649" s="39">
        <v>14</v>
      </c>
      <c r="P649" s="39">
        <v>122</v>
      </c>
      <c r="Q649" s="39">
        <v>132</v>
      </c>
      <c r="R649" s="39">
        <v>4</v>
      </c>
      <c r="S649" s="39">
        <v>0</v>
      </c>
      <c r="T649" s="39">
        <v>0</v>
      </c>
      <c r="U649" s="40"/>
      <c r="V649" s="40"/>
      <c r="W649" s="40"/>
      <c r="X649" s="39">
        <v>28</v>
      </c>
      <c r="Y649" s="39">
        <v>173</v>
      </c>
      <c r="Z649" s="39">
        <v>147</v>
      </c>
      <c r="AA649" s="39">
        <v>54</v>
      </c>
      <c r="AB649" s="39">
        <v>0</v>
      </c>
      <c r="AC649" s="39">
        <v>0</v>
      </c>
      <c r="AD649" s="40"/>
      <c r="AE649" s="40"/>
      <c r="AF649" s="40"/>
      <c r="AG649" s="39">
        <v>170</v>
      </c>
      <c r="AH649" s="39">
        <v>4728</v>
      </c>
      <c r="AI649" s="39">
        <v>4668</v>
      </c>
      <c r="AJ649" s="39">
        <v>230</v>
      </c>
      <c r="AK649" s="39">
        <v>0</v>
      </c>
      <c r="AL649" s="39">
        <v>0</v>
      </c>
    </row>
    <row r="650" spans="1:38"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row>
    <row r="651" spans="1:38" ht="20.100000000000001" customHeight="1" x14ac:dyDescent="0.2">
      <c r="C651" s="42" t="s">
        <v>319</v>
      </c>
      <c r="D651" s="42"/>
      <c r="F651" s="44">
        <v>219</v>
      </c>
      <c r="G651" s="44">
        <v>1361</v>
      </c>
      <c r="H651" s="44">
        <v>1331</v>
      </c>
      <c r="I651" s="44">
        <v>249</v>
      </c>
      <c r="J651" s="44">
        <v>0</v>
      </c>
      <c r="K651" s="44">
        <v>0</v>
      </c>
      <c r="L651" s="45"/>
      <c r="M651" s="45"/>
      <c r="N651" s="45"/>
      <c r="O651" s="44">
        <v>24</v>
      </c>
      <c r="P651" s="44">
        <v>275</v>
      </c>
      <c r="Q651" s="44">
        <v>285</v>
      </c>
      <c r="R651" s="44">
        <v>15</v>
      </c>
      <c r="S651" s="44">
        <v>1</v>
      </c>
      <c r="T651" s="44">
        <v>0</v>
      </c>
      <c r="U651" s="45"/>
      <c r="V651" s="45"/>
      <c r="W651" s="45"/>
      <c r="X651" s="44">
        <v>69</v>
      </c>
      <c r="Y651" s="44">
        <v>345</v>
      </c>
      <c r="Z651" s="44">
        <v>322</v>
      </c>
      <c r="AA651" s="44">
        <v>92</v>
      </c>
      <c r="AB651" s="44">
        <v>0</v>
      </c>
      <c r="AC651" s="44">
        <v>0</v>
      </c>
      <c r="AD651" s="45"/>
      <c r="AE651" s="45"/>
      <c r="AF651" s="45"/>
      <c r="AG651" s="44">
        <v>362</v>
      </c>
      <c r="AH651" s="44">
        <v>4799</v>
      </c>
      <c r="AI651" s="44">
        <v>9327</v>
      </c>
      <c r="AJ651" s="44">
        <v>471</v>
      </c>
      <c r="AK651" s="44">
        <v>4637</v>
      </c>
      <c r="AL651" s="44">
        <v>0</v>
      </c>
    </row>
    <row r="652" spans="1:38"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row>
    <row r="653" spans="1:38" s="1" customFormat="1" ht="20.100000000000001" customHeight="1" x14ac:dyDescent="0.25">
      <c r="A653" s="3"/>
      <c r="B653" s="49" t="s">
        <v>320</v>
      </c>
      <c r="C653" s="50"/>
      <c r="D653" s="50"/>
      <c r="E653" s="5"/>
      <c r="F653" s="51">
        <v>328</v>
      </c>
      <c r="G653" s="51">
        <v>3302</v>
      </c>
      <c r="H653" s="51">
        <v>3235</v>
      </c>
      <c r="I653" s="51">
        <v>395</v>
      </c>
      <c r="J653" s="51">
        <v>0</v>
      </c>
      <c r="K653" s="51">
        <v>0</v>
      </c>
      <c r="L653" s="52"/>
      <c r="M653" s="52"/>
      <c r="N653" s="52"/>
      <c r="O653" s="51">
        <v>35</v>
      </c>
      <c r="P653" s="51">
        <v>1173</v>
      </c>
      <c r="Q653" s="51">
        <v>1182</v>
      </c>
      <c r="R653" s="51">
        <v>27</v>
      </c>
      <c r="S653" s="51">
        <v>1</v>
      </c>
      <c r="T653" s="51">
        <v>0</v>
      </c>
      <c r="U653" s="52"/>
      <c r="V653" s="52"/>
      <c r="W653" s="52"/>
      <c r="X653" s="51">
        <v>1895</v>
      </c>
      <c r="Y653" s="51">
        <v>3646</v>
      </c>
      <c r="Z653" s="51">
        <v>3326</v>
      </c>
      <c r="AA653" s="51">
        <v>2215</v>
      </c>
      <c r="AB653" s="51">
        <v>0</v>
      </c>
      <c r="AC653" s="51">
        <v>0</v>
      </c>
      <c r="AD653" s="52"/>
      <c r="AE653" s="52"/>
      <c r="AF653" s="52"/>
      <c r="AG653" s="51">
        <v>1231</v>
      </c>
      <c r="AH653" s="51">
        <v>28154</v>
      </c>
      <c r="AI653" s="51">
        <v>32354</v>
      </c>
      <c r="AJ653" s="51">
        <v>1668</v>
      </c>
      <c r="AK653" s="51">
        <v>4637</v>
      </c>
      <c r="AL653" s="51">
        <v>0</v>
      </c>
    </row>
    <row r="654" spans="1:38"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row>
    <row r="655" spans="1:38"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row>
    <row r="656" spans="1:38"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row>
    <row r="657" spans="1:38" ht="20.100000000000001" customHeight="1" x14ac:dyDescent="0.2">
      <c r="B657" s="5"/>
      <c r="D657" s="2" t="s">
        <v>98</v>
      </c>
      <c r="F657" s="37">
        <v>241</v>
      </c>
      <c r="G657" s="37">
        <v>623</v>
      </c>
      <c r="H657" s="37">
        <v>563</v>
      </c>
      <c r="I657" s="37">
        <v>301</v>
      </c>
      <c r="J657" s="37">
        <v>0</v>
      </c>
      <c r="K657" s="37">
        <v>0</v>
      </c>
      <c r="L657" s="37"/>
      <c r="M657" s="37"/>
      <c r="N657" s="37"/>
      <c r="O657" s="37">
        <v>23</v>
      </c>
      <c r="P657" s="37">
        <v>187</v>
      </c>
      <c r="Q657" s="37">
        <v>180</v>
      </c>
      <c r="R657" s="37">
        <v>30</v>
      </c>
      <c r="S657" s="37">
        <v>0</v>
      </c>
      <c r="T657" s="37">
        <v>0</v>
      </c>
      <c r="U657" s="37"/>
      <c r="V657" s="37"/>
      <c r="W657" s="37"/>
      <c r="X657" s="37">
        <v>406</v>
      </c>
      <c r="Y657" s="37">
        <v>1101</v>
      </c>
      <c r="Z657" s="37">
        <v>1043</v>
      </c>
      <c r="AA657" s="37">
        <v>464</v>
      </c>
      <c r="AB657" s="37">
        <v>0</v>
      </c>
      <c r="AC657" s="37">
        <v>0</v>
      </c>
      <c r="AD657" s="37"/>
      <c r="AE657" s="37"/>
      <c r="AF657" s="37"/>
      <c r="AG657" s="37">
        <v>111</v>
      </c>
      <c r="AH657" s="37">
        <v>1007</v>
      </c>
      <c r="AI657" s="37">
        <v>1008</v>
      </c>
      <c r="AJ657" s="37">
        <v>110</v>
      </c>
      <c r="AK657" s="37">
        <v>0</v>
      </c>
      <c r="AL657" s="37">
        <v>0</v>
      </c>
    </row>
    <row r="658" spans="1:38" ht="20.100000000000001" customHeight="1" x14ac:dyDescent="0.2">
      <c r="D658" s="38" t="s">
        <v>99</v>
      </c>
      <c r="F658" s="39">
        <v>49</v>
      </c>
      <c r="G658" s="39">
        <v>562</v>
      </c>
      <c r="H658" s="39">
        <v>523</v>
      </c>
      <c r="I658" s="39">
        <v>88</v>
      </c>
      <c r="J658" s="39">
        <v>0</v>
      </c>
      <c r="K658" s="39">
        <v>0</v>
      </c>
      <c r="L658" s="40"/>
      <c r="M658" s="40"/>
      <c r="N658" s="40"/>
      <c r="O658" s="39">
        <v>10</v>
      </c>
      <c r="P658" s="39">
        <v>216</v>
      </c>
      <c r="Q658" s="39">
        <v>216</v>
      </c>
      <c r="R658" s="39">
        <v>10</v>
      </c>
      <c r="S658" s="39">
        <v>0</v>
      </c>
      <c r="T658" s="39">
        <v>0</v>
      </c>
      <c r="U658" s="40"/>
      <c r="V658" s="40"/>
      <c r="W658" s="40"/>
      <c r="X658" s="39">
        <v>143</v>
      </c>
      <c r="Y658" s="39">
        <v>1086</v>
      </c>
      <c r="Z658" s="39">
        <v>1084</v>
      </c>
      <c r="AA658" s="39">
        <v>145</v>
      </c>
      <c r="AB658" s="39">
        <v>0</v>
      </c>
      <c r="AC658" s="39">
        <v>0</v>
      </c>
      <c r="AD658" s="40"/>
      <c r="AE658" s="40"/>
      <c r="AF658" s="40"/>
      <c r="AG658" s="39">
        <v>92</v>
      </c>
      <c r="AH658" s="39">
        <v>994</v>
      </c>
      <c r="AI658" s="39">
        <v>1001</v>
      </c>
      <c r="AJ658" s="39">
        <v>85</v>
      </c>
      <c r="AK658" s="39">
        <v>0</v>
      </c>
      <c r="AL658" s="39">
        <v>0</v>
      </c>
    </row>
    <row r="659" spans="1:38" ht="20.100000000000001" customHeight="1" x14ac:dyDescent="0.2">
      <c r="D659" s="2" t="s">
        <v>113</v>
      </c>
      <c r="F659" s="37">
        <v>48</v>
      </c>
      <c r="G659" s="37">
        <v>473</v>
      </c>
      <c r="H659" s="37">
        <v>475</v>
      </c>
      <c r="I659" s="37">
        <v>46</v>
      </c>
      <c r="J659" s="37">
        <v>0</v>
      </c>
      <c r="K659" s="37">
        <v>0</v>
      </c>
      <c r="L659" s="37"/>
      <c r="M659" s="37"/>
      <c r="N659" s="37"/>
      <c r="O659" s="37">
        <v>6</v>
      </c>
      <c r="P659" s="37">
        <v>230</v>
      </c>
      <c r="Q659" s="37">
        <v>226</v>
      </c>
      <c r="R659" s="37">
        <v>10</v>
      </c>
      <c r="S659" s="37">
        <v>0</v>
      </c>
      <c r="T659" s="37">
        <v>0</v>
      </c>
      <c r="U659" s="37"/>
      <c r="V659" s="37"/>
      <c r="W659" s="37"/>
      <c r="X659" s="37">
        <v>99</v>
      </c>
      <c r="Y659" s="37">
        <v>838</v>
      </c>
      <c r="Z659" s="37">
        <v>841</v>
      </c>
      <c r="AA659" s="37">
        <v>96</v>
      </c>
      <c r="AB659" s="37">
        <v>0</v>
      </c>
      <c r="AC659" s="37">
        <v>0</v>
      </c>
      <c r="AD659" s="37"/>
      <c r="AE659" s="37"/>
      <c r="AF659" s="37"/>
      <c r="AG659" s="37">
        <v>88</v>
      </c>
      <c r="AH659" s="37">
        <v>975</v>
      </c>
      <c r="AI659" s="37">
        <v>999</v>
      </c>
      <c r="AJ659" s="37">
        <v>64</v>
      </c>
      <c r="AK659" s="37">
        <v>0</v>
      </c>
      <c r="AL659" s="37">
        <v>0</v>
      </c>
    </row>
    <row r="660" spans="1:38"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row>
    <row r="661" spans="1:38" s="1" customFormat="1" ht="20.100000000000001" customHeight="1" x14ac:dyDescent="0.2">
      <c r="A661" s="3"/>
      <c r="B661" s="6"/>
      <c r="C661" s="42" t="s">
        <v>180</v>
      </c>
      <c r="D661" s="42"/>
      <c r="E661" s="5"/>
      <c r="F661" s="44">
        <v>338</v>
      </c>
      <c r="G661" s="44">
        <v>1658</v>
      </c>
      <c r="H661" s="44">
        <v>1561</v>
      </c>
      <c r="I661" s="44">
        <v>435</v>
      </c>
      <c r="J661" s="44">
        <v>0</v>
      </c>
      <c r="K661" s="44">
        <v>0</v>
      </c>
      <c r="L661" s="45"/>
      <c r="M661" s="45"/>
      <c r="N661" s="45"/>
      <c r="O661" s="44">
        <v>39</v>
      </c>
      <c r="P661" s="44">
        <v>633</v>
      </c>
      <c r="Q661" s="44">
        <v>622</v>
      </c>
      <c r="R661" s="44">
        <v>50</v>
      </c>
      <c r="S661" s="44">
        <v>0</v>
      </c>
      <c r="T661" s="44">
        <v>0</v>
      </c>
      <c r="U661" s="45"/>
      <c r="V661" s="45"/>
      <c r="W661" s="45"/>
      <c r="X661" s="44">
        <v>648</v>
      </c>
      <c r="Y661" s="44">
        <v>3025</v>
      </c>
      <c r="Z661" s="44">
        <v>2968</v>
      </c>
      <c r="AA661" s="44">
        <v>705</v>
      </c>
      <c r="AB661" s="44">
        <v>0</v>
      </c>
      <c r="AC661" s="44">
        <v>0</v>
      </c>
      <c r="AD661" s="45"/>
      <c r="AE661" s="45"/>
      <c r="AF661" s="45"/>
      <c r="AG661" s="44">
        <v>291</v>
      </c>
      <c r="AH661" s="44">
        <v>2976</v>
      </c>
      <c r="AI661" s="44">
        <v>3008</v>
      </c>
      <c r="AJ661" s="44">
        <v>259</v>
      </c>
      <c r="AK661" s="44">
        <v>0</v>
      </c>
      <c r="AL661" s="44">
        <v>0</v>
      </c>
    </row>
    <row r="662" spans="1:38"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row>
    <row r="663" spans="1:38" s="1" customFormat="1" ht="20.100000000000001" customHeight="1" x14ac:dyDescent="0.25">
      <c r="A663" s="3"/>
      <c r="B663" s="49" t="s">
        <v>322</v>
      </c>
      <c r="C663" s="50"/>
      <c r="D663" s="50"/>
      <c r="E663" s="5"/>
      <c r="F663" s="51">
        <v>338</v>
      </c>
      <c r="G663" s="51">
        <v>1658</v>
      </c>
      <c r="H663" s="51">
        <v>1561</v>
      </c>
      <c r="I663" s="51">
        <v>435</v>
      </c>
      <c r="J663" s="51">
        <v>0</v>
      </c>
      <c r="K663" s="51">
        <v>0</v>
      </c>
      <c r="L663" s="52"/>
      <c r="M663" s="52"/>
      <c r="N663" s="52"/>
      <c r="O663" s="51">
        <v>39</v>
      </c>
      <c r="P663" s="51">
        <v>633</v>
      </c>
      <c r="Q663" s="51">
        <v>622</v>
      </c>
      <c r="R663" s="51">
        <v>50</v>
      </c>
      <c r="S663" s="51">
        <v>0</v>
      </c>
      <c r="T663" s="51">
        <v>0</v>
      </c>
      <c r="U663" s="52"/>
      <c r="V663" s="52"/>
      <c r="W663" s="52"/>
      <c r="X663" s="51">
        <v>648</v>
      </c>
      <c r="Y663" s="51">
        <v>3025</v>
      </c>
      <c r="Z663" s="51">
        <v>2968</v>
      </c>
      <c r="AA663" s="51">
        <v>705</v>
      </c>
      <c r="AB663" s="51">
        <v>0</v>
      </c>
      <c r="AC663" s="51">
        <v>0</v>
      </c>
      <c r="AD663" s="52"/>
      <c r="AE663" s="52"/>
      <c r="AF663" s="52"/>
      <c r="AG663" s="51">
        <v>291</v>
      </c>
      <c r="AH663" s="51">
        <v>2976</v>
      </c>
      <c r="AI663" s="51">
        <v>3008</v>
      </c>
      <c r="AJ663" s="51">
        <v>259</v>
      </c>
      <c r="AK663" s="51">
        <v>0</v>
      </c>
      <c r="AL663" s="51">
        <v>0</v>
      </c>
    </row>
    <row r="664" spans="1:38"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row>
    <row r="665" spans="1:38"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row>
    <row r="666" spans="1:38"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row>
    <row r="667" spans="1:38" ht="20.100000000000001" customHeight="1" x14ac:dyDescent="0.2">
      <c r="B667" s="5"/>
      <c r="D667" s="2" t="s">
        <v>98</v>
      </c>
      <c r="F667" s="37">
        <v>259</v>
      </c>
      <c r="G667" s="37">
        <v>442</v>
      </c>
      <c r="H667" s="37">
        <v>386</v>
      </c>
      <c r="I667" s="37">
        <v>315</v>
      </c>
      <c r="J667" s="37">
        <v>0</v>
      </c>
      <c r="K667" s="37">
        <v>0</v>
      </c>
      <c r="L667" s="37"/>
      <c r="M667" s="37"/>
      <c r="N667" s="37"/>
      <c r="O667" s="37">
        <v>9</v>
      </c>
      <c r="P667" s="37">
        <v>89</v>
      </c>
      <c r="Q667" s="37">
        <v>94</v>
      </c>
      <c r="R667" s="37">
        <v>4</v>
      </c>
      <c r="S667" s="37">
        <v>0</v>
      </c>
      <c r="T667" s="37">
        <v>0</v>
      </c>
      <c r="U667" s="37"/>
      <c r="V667" s="37"/>
      <c r="W667" s="37"/>
      <c r="X667" s="37">
        <v>253</v>
      </c>
      <c r="Y667" s="37">
        <v>391</v>
      </c>
      <c r="Z667" s="37">
        <v>336</v>
      </c>
      <c r="AA667" s="37">
        <v>308</v>
      </c>
      <c r="AB667" s="37">
        <v>0</v>
      </c>
      <c r="AC667" s="37">
        <v>0</v>
      </c>
      <c r="AD667" s="37"/>
      <c r="AE667" s="37"/>
      <c r="AF667" s="37"/>
      <c r="AG667" s="37">
        <v>17</v>
      </c>
      <c r="AH667" s="37">
        <v>195</v>
      </c>
      <c r="AI667" s="37">
        <v>200</v>
      </c>
      <c r="AJ667" s="37">
        <v>12</v>
      </c>
      <c r="AK667" s="37">
        <v>0</v>
      </c>
      <c r="AL667" s="37">
        <v>0</v>
      </c>
    </row>
    <row r="668" spans="1:38" ht="20.100000000000001" customHeight="1" x14ac:dyDescent="0.2">
      <c r="D668" s="38" t="s">
        <v>99</v>
      </c>
      <c r="F668" s="39">
        <v>122</v>
      </c>
      <c r="G668" s="39">
        <v>393</v>
      </c>
      <c r="H668" s="39">
        <v>363</v>
      </c>
      <c r="I668" s="39">
        <v>152</v>
      </c>
      <c r="J668" s="39">
        <v>0</v>
      </c>
      <c r="K668" s="39">
        <v>0</v>
      </c>
      <c r="L668" s="40"/>
      <c r="M668" s="40"/>
      <c r="N668" s="40"/>
      <c r="O668" s="39">
        <v>5</v>
      </c>
      <c r="P668" s="39">
        <v>93</v>
      </c>
      <c r="Q668" s="39">
        <v>90</v>
      </c>
      <c r="R668" s="39">
        <v>8</v>
      </c>
      <c r="S668" s="39">
        <v>0</v>
      </c>
      <c r="T668" s="39">
        <v>0</v>
      </c>
      <c r="U668" s="40"/>
      <c r="V668" s="40"/>
      <c r="W668" s="40"/>
      <c r="X668" s="39">
        <v>167</v>
      </c>
      <c r="Y668" s="39">
        <v>234</v>
      </c>
      <c r="Z668" s="39">
        <v>239</v>
      </c>
      <c r="AA668" s="39">
        <v>162</v>
      </c>
      <c r="AB668" s="39">
        <v>0</v>
      </c>
      <c r="AC668" s="39">
        <v>0</v>
      </c>
      <c r="AD668" s="40"/>
      <c r="AE668" s="40"/>
      <c r="AF668" s="40"/>
      <c r="AG668" s="39">
        <v>25</v>
      </c>
      <c r="AH668" s="39">
        <v>180</v>
      </c>
      <c r="AI668" s="39">
        <v>198</v>
      </c>
      <c r="AJ668" s="39">
        <v>7</v>
      </c>
      <c r="AK668" s="39">
        <v>0</v>
      </c>
      <c r="AL668" s="39">
        <v>0</v>
      </c>
    </row>
    <row r="669" spans="1:38" ht="20.100000000000001" customHeight="1" x14ac:dyDescent="0.2">
      <c r="D669" s="2" t="s">
        <v>100</v>
      </c>
      <c r="F669" s="37">
        <v>33</v>
      </c>
      <c r="G669" s="37">
        <v>342</v>
      </c>
      <c r="H669" s="37">
        <v>317</v>
      </c>
      <c r="I669" s="37">
        <v>58</v>
      </c>
      <c r="J669" s="37">
        <v>0</v>
      </c>
      <c r="K669" s="37">
        <v>0</v>
      </c>
      <c r="L669" s="37"/>
      <c r="M669" s="37"/>
      <c r="N669" s="37"/>
      <c r="O669" s="37">
        <v>7</v>
      </c>
      <c r="P669" s="37">
        <v>77</v>
      </c>
      <c r="Q669" s="37">
        <v>80</v>
      </c>
      <c r="R669" s="37">
        <v>4</v>
      </c>
      <c r="S669" s="37">
        <v>0</v>
      </c>
      <c r="T669" s="37">
        <v>0</v>
      </c>
      <c r="U669" s="37"/>
      <c r="V669" s="37"/>
      <c r="W669" s="37"/>
      <c r="X669" s="37">
        <v>49</v>
      </c>
      <c r="Y669" s="37">
        <v>357</v>
      </c>
      <c r="Z669" s="37">
        <v>347</v>
      </c>
      <c r="AA669" s="37">
        <v>59</v>
      </c>
      <c r="AB669" s="37">
        <v>0</v>
      </c>
      <c r="AC669" s="37">
        <v>0</v>
      </c>
      <c r="AD669" s="37"/>
      <c r="AE669" s="37"/>
      <c r="AF669" s="37"/>
      <c r="AG669" s="37">
        <v>5</v>
      </c>
      <c r="AH669" s="37">
        <v>198</v>
      </c>
      <c r="AI669" s="37">
        <v>193</v>
      </c>
      <c r="AJ669" s="37">
        <v>10</v>
      </c>
      <c r="AK669" s="37">
        <v>0</v>
      </c>
      <c r="AL669" s="37">
        <v>0</v>
      </c>
    </row>
    <row r="670" spans="1:38"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row>
    <row r="671" spans="1:38" s="1" customFormat="1" ht="20.100000000000001" customHeight="1" x14ac:dyDescent="0.2">
      <c r="A671" s="3"/>
      <c r="B671" s="6"/>
      <c r="C671" s="42" t="s">
        <v>180</v>
      </c>
      <c r="D671" s="42"/>
      <c r="E671" s="5"/>
      <c r="F671" s="44">
        <v>414</v>
      </c>
      <c r="G671" s="44">
        <v>1177</v>
      </c>
      <c r="H671" s="44">
        <v>1066</v>
      </c>
      <c r="I671" s="44">
        <v>525</v>
      </c>
      <c r="J671" s="44">
        <v>0</v>
      </c>
      <c r="K671" s="44">
        <v>0</v>
      </c>
      <c r="L671" s="45"/>
      <c r="M671" s="45"/>
      <c r="N671" s="45"/>
      <c r="O671" s="44">
        <v>21</v>
      </c>
      <c r="P671" s="44">
        <v>259</v>
      </c>
      <c r="Q671" s="44">
        <v>264</v>
      </c>
      <c r="R671" s="44">
        <v>16</v>
      </c>
      <c r="S671" s="44">
        <v>0</v>
      </c>
      <c r="T671" s="44">
        <v>0</v>
      </c>
      <c r="U671" s="45"/>
      <c r="V671" s="45"/>
      <c r="W671" s="45"/>
      <c r="X671" s="44">
        <v>469</v>
      </c>
      <c r="Y671" s="44">
        <v>982</v>
      </c>
      <c r="Z671" s="44">
        <v>922</v>
      </c>
      <c r="AA671" s="44">
        <v>529</v>
      </c>
      <c r="AB671" s="44">
        <v>0</v>
      </c>
      <c r="AC671" s="44">
        <v>0</v>
      </c>
      <c r="AD671" s="45"/>
      <c r="AE671" s="45"/>
      <c r="AF671" s="45"/>
      <c r="AG671" s="44">
        <v>47</v>
      </c>
      <c r="AH671" s="44">
        <v>573</v>
      </c>
      <c r="AI671" s="44">
        <v>591</v>
      </c>
      <c r="AJ671" s="44">
        <v>29</v>
      </c>
      <c r="AK671" s="44">
        <v>0</v>
      </c>
      <c r="AL671" s="44">
        <v>0</v>
      </c>
    </row>
    <row r="672" spans="1:38"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row>
    <row r="673" spans="1:38" s="1" customFormat="1" ht="20.100000000000001" customHeight="1" x14ac:dyDescent="0.25">
      <c r="A673" s="3"/>
      <c r="B673" s="49" t="s">
        <v>324</v>
      </c>
      <c r="C673" s="50"/>
      <c r="D673" s="50"/>
      <c r="E673" s="5"/>
      <c r="F673" s="51">
        <v>414</v>
      </c>
      <c r="G673" s="51">
        <v>1177</v>
      </c>
      <c r="H673" s="51">
        <v>1066</v>
      </c>
      <c r="I673" s="51">
        <v>525</v>
      </c>
      <c r="J673" s="51">
        <v>0</v>
      </c>
      <c r="K673" s="51">
        <v>0</v>
      </c>
      <c r="L673" s="52"/>
      <c r="M673" s="52"/>
      <c r="N673" s="52"/>
      <c r="O673" s="51">
        <v>21</v>
      </c>
      <c r="P673" s="51">
        <v>259</v>
      </c>
      <c r="Q673" s="51">
        <v>264</v>
      </c>
      <c r="R673" s="51">
        <v>16</v>
      </c>
      <c r="S673" s="51">
        <v>0</v>
      </c>
      <c r="T673" s="51">
        <v>0</v>
      </c>
      <c r="U673" s="52"/>
      <c r="V673" s="52"/>
      <c r="W673" s="52"/>
      <c r="X673" s="51">
        <v>469</v>
      </c>
      <c r="Y673" s="51">
        <v>982</v>
      </c>
      <c r="Z673" s="51">
        <v>922</v>
      </c>
      <c r="AA673" s="51">
        <v>529</v>
      </c>
      <c r="AB673" s="51">
        <v>0</v>
      </c>
      <c r="AC673" s="51">
        <v>0</v>
      </c>
      <c r="AD673" s="52"/>
      <c r="AE673" s="52"/>
      <c r="AF673" s="52"/>
      <c r="AG673" s="51">
        <v>47</v>
      </c>
      <c r="AH673" s="51">
        <v>573</v>
      </c>
      <c r="AI673" s="51">
        <v>591</v>
      </c>
      <c r="AJ673" s="51">
        <v>29</v>
      </c>
      <c r="AK673" s="51">
        <v>0</v>
      </c>
      <c r="AL673" s="51">
        <v>0</v>
      </c>
    </row>
    <row r="674" spans="1:38"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row>
    <row r="675" spans="1:38"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row>
    <row r="676" spans="1:38"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row>
    <row r="677" spans="1:38" ht="20.100000000000001" customHeight="1" x14ac:dyDescent="0.2">
      <c r="D677" s="2" t="s">
        <v>173</v>
      </c>
      <c r="F677" s="37">
        <v>0</v>
      </c>
      <c r="G677" s="37">
        <v>0</v>
      </c>
      <c r="H677" s="37">
        <v>0</v>
      </c>
      <c r="I677" s="37">
        <v>0</v>
      </c>
      <c r="J677" s="37">
        <v>0</v>
      </c>
      <c r="K677" s="37">
        <v>0</v>
      </c>
      <c r="L677" s="37"/>
      <c r="M677" s="37"/>
      <c r="N677" s="37"/>
      <c r="O677" s="37">
        <v>0</v>
      </c>
      <c r="P677" s="37">
        <v>0</v>
      </c>
      <c r="Q677" s="37">
        <v>0</v>
      </c>
      <c r="R677" s="37">
        <v>0</v>
      </c>
      <c r="S677" s="37">
        <v>0</v>
      </c>
      <c r="T677" s="37">
        <v>0</v>
      </c>
      <c r="U677" s="37"/>
      <c r="V677" s="37"/>
      <c r="W677" s="37"/>
      <c r="X677" s="37">
        <v>182</v>
      </c>
      <c r="Y677" s="37">
        <v>673</v>
      </c>
      <c r="Z677" s="37">
        <v>721</v>
      </c>
      <c r="AA677" s="37">
        <v>134</v>
      </c>
      <c r="AB677" s="37">
        <v>0</v>
      </c>
      <c r="AC677" s="37">
        <v>0</v>
      </c>
      <c r="AD677" s="37"/>
      <c r="AE677" s="37"/>
      <c r="AF677" s="37"/>
      <c r="AG677" s="37">
        <v>1</v>
      </c>
      <c r="AH677" s="37">
        <v>5</v>
      </c>
      <c r="AI677" s="37">
        <v>6</v>
      </c>
      <c r="AJ677" s="37">
        <v>0</v>
      </c>
      <c r="AK677" s="37">
        <v>0</v>
      </c>
      <c r="AL677" s="37">
        <v>0</v>
      </c>
    </row>
    <row r="678" spans="1:38"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row>
    <row r="679" spans="1:38" ht="20.100000000000001" customHeight="1" x14ac:dyDescent="0.2">
      <c r="C679" s="42" t="s">
        <v>188</v>
      </c>
      <c r="D679" s="42"/>
      <c r="F679" s="44">
        <v>0</v>
      </c>
      <c r="G679" s="44">
        <v>0</v>
      </c>
      <c r="H679" s="44">
        <v>0</v>
      </c>
      <c r="I679" s="44">
        <v>0</v>
      </c>
      <c r="J679" s="44">
        <v>0</v>
      </c>
      <c r="K679" s="44">
        <v>0</v>
      </c>
      <c r="L679" s="45"/>
      <c r="M679" s="45"/>
      <c r="N679" s="45"/>
      <c r="O679" s="44">
        <v>0</v>
      </c>
      <c r="P679" s="44">
        <v>0</v>
      </c>
      <c r="Q679" s="44">
        <v>0</v>
      </c>
      <c r="R679" s="44">
        <v>0</v>
      </c>
      <c r="S679" s="44">
        <v>0</v>
      </c>
      <c r="T679" s="44">
        <v>0</v>
      </c>
      <c r="U679" s="45"/>
      <c r="V679" s="45"/>
      <c r="W679" s="45"/>
      <c r="X679" s="44">
        <v>182</v>
      </c>
      <c r="Y679" s="44">
        <v>673</v>
      </c>
      <c r="Z679" s="44">
        <v>721</v>
      </c>
      <c r="AA679" s="44">
        <v>134</v>
      </c>
      <c r="AB679" s="44">
        <v>0</v>
      </c>
      <c r="AC679" s="44">
        <v>0</v>
      </c>
      <c r="AD679" s="45"/>
      <c r="AE679" s="45"/>
      <c r="AF679" s="45"/>
      <c r="AG679" s="44">
        <v>1</v>
      </c>
      <c r="AH679" s="44">
        <v>5</v>
      </c>
      <c r="AI679" s="44">
        <v>6</v>
      </c>
      <c r="AJ679" s="44">
        <v>0</v>
      </c>
      <c r="AK679" s="44">
        <v>0</v>
      </c>
      <c r="AL679" s="44">
        <v>0</v>
      </c>
    </row>
    <row r="680" spans="1:38"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row>
    <row r="681" spans="1:38"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row>
    <row r="682" spans="1:38" ht="20.100000000000001" customHeight="1" x14ac:dyDescent="0.2">
      <c r="D682" s="2" t="s">
        <v>124</v>
      </c>
      <c r="F682" s="37">
        <v>63</v>
      </c>
      <c r="G682" s="37">
        <v>274</v>
      </c>
      <c r="H682" s="37">
        <v>315</v>
      </c>
      <c r="I682" s="37">
        <v>22</v>
      </c>
      <c r="J682" s="37">
        <v>0</v>
      </c>
      <c r="K682" s="37">
        <v>0</v>
      </c>
      <c r="L682" s="37"/>
      <c r="M682" s="37"/>
      <c r="N682" s="37"/>
      <c r="O682" s="37">
        <v>4</v>
      </c>
      <c r="P682" s="37">
        <v>148</v>
      </c>
      <c r="Q682" s="37">
        <v>149</v>
      </c>
      <c r="R682" s="37">
        <v>3</v>
      </c>
      <c r="S682" s="37">
        <v>0</v>
      </c>
      <c r="T682" s="37">
        <v>0</v>
      </c>
      <c r="U682" s="37"/>
      <c r="V682" s="37"/>
      <c r="W682" s="37"/>
      <c r="X682" s="37">
        <v>30</v>
      </c>
      <c r="Y682" s="37">
        <v>122</v>
      </c>
      <c r="Z682" s="37">
        <v>118</v>
      </c>
      <c r="AA682" s="37">
        <v>34</v>
      </c>
      <c r="AB682" s="37">
        <v>0</v>
      </c>
      <c r="AC682" s="37">
        <v>0</v>
      </c>
      <c r="AD682" s="37"/>
      <c r="AE682" s="37"/>
      <c r="AF682" s="37"/>
      <c r="AG682" s="37">
        <v>13</v>
      </c>
      <c r="AH682" s="37">
        <v>176</v>
      </c>
      <c r="AI682" s="37">
        <v>174</v>
      </c>
      <c r="AJ682" s="37">
        <v>15</v>
      </c>
      <c r="AK682" s="37">
        <v>0</v>
      </c>
      <c r="AL682" s="37">
        <v>0</v>
      </c>
    </row>
    <row r="683" spans="1:38" ht="20.100000000000001" customHeight="1" x14ac:dyDescent="0.2">
      <c r="B683" s="5"/>
      <c r="D683" s="38" t="s">
        <v>173</v>
      </c>
      <c r="F683" s="39">
        <v>40</v>
      </c>
      <c r="G683" s="39">
        <v>187</v>
      </c>
      <c r="H683" s="39">
        <v>212</v>
      </c>
      <c r="I683" s="39">
        <v>15</v>
      </c>
      <c r="J683" s="39">
        <v>0</v>
      </c>
      <c r="K683" s="39">
        <v>0</v>
      </c>
      <c r="L683" s="40"/>
      <c r="M683" s="40"/>
      <c r="N683" s="40"/>
      <c r="O683" s="39">
        <v>18</v>
      </c>
      <c r="P683" s="39">
        <v>156</v>
      </c>
      <c r="Q683" s="39">
        <v>172</v>
      </c>
      <c r="R683" s="39">
        <v>2</v>
      </c>
      <c r="S683" s="39">
        <v>0</v>
      </c>
      <c r="T683" s="39">
        <v>0</v>
      </c>
      <c r="U683" s="40"/>
      <c r="V683" s="40"/>
      <c r="W683" s="40"/>
      <c r="X683" s="39">
        <v>77</v>
      </c>
      <c r="Y683" s="39">
        <v>343</v>
      </c>
      <c r="Z683" s="39">
        <v>350</v>
      </c>
      <c r="AA683" s="39">
        <v>70</v>
      </c>
      <c r="AB683" s="39">
        <v>0</v>
      </c>
      <c r="AC683" s="39">
        <v>0</v>
      </c>
      <c r="AD683" s="40"/>
      <c r="AE683" s="40"/>
      <c r="AF683" s="40"/>
      <c r="AG683" s="39">
        <v>4</v>
      </c>
      <c r="AH683" s="39">
        <v>98</v>
      </c>
      <c r="AI683" s="39">
        <v>94</v>
      </c>
      <c r="AJ683" s="39">
        <v>8</v>
      </c>
      <c r="AK683" s="39">
        <v>0</v>
      </c>
      <c r="AL683" s="39">
        <v>0</v>
      </c>
    </row>
    <row r="684" spans="1:38" ht="20.100000000000001" customHeight="1" x14ac:dyDescent="0.2">
      <c r="B684" s="5"/>
      <c r="D684" s="2" t="s">
        <v>100</v>
      </c>
      <c r="F684" s="37">
        <v>144</v>
      </c>
      <c r="G684" s="37">
        <v>178</v>
      </c>
      <c r="H684" s="37">
        <v>161</v>
      </c>
      <c r="I684" s="37">
        <v>161</v>
      </c>
      <c r="J684" s="37">
        <v>0</v>
      </c>
      <c r="K684" s="37">
        <v>0</v>
      </c>
      <c r="L684" s="37"/>
      <c r="M684" s="37"/>
      <c r="N684" s="37"/>
      <c r="O684" s="37">
        <v>8</v>
      </c>
      <c r="P684" s="37">
        <v>159</v>
      </c>
      <c r="Q684" s="37">
        <v>165</v>
      </c>
      <c r="R684" s="37">
        <v>2</v>
      </c>
      <c r="S684" s="37">
        <v>0</v>
      </c>
      <c r="T684" s="37">
        <v>0</v>
      </c>
      <c r="U684" s="37"/>
      <c r="V684" s="37"/>
      <c r="W684" s="37"/>
      <c r="X684" s="37">
        <v>254</v>
      </c>
      <c r="Y684" s="37">
        <v>365</v>
      </c>
      <c r="Z684" s="37">
        <v>354</v>
      </c>
      <c r="AA684" s="37">
        <v>265</v>
      </c>
      <c r="AB684" s="37">
        <v>0</v>
      </c>
      <c r="AC684" s="37">
        <v>0</v>
      </c>
      <c r="AD684" s="37"/>
      <c r="AE684" s="37"/>
      <c r="AF684" s="37"/>
      <c r="AG684" s="37">
        <v>4</v>
      </c>
      <c r="AH684" s="37">
        <v>97</v>
      </c>
      <c r="AI684" s="37">
        <v>88</v>
      </c>
      <c r="AJ684" s="37">
        <v>13</v>
      </c>
      <c r="AK684" s="37">
        <v>0</v>
      </c>
      <c r="AL684" s="37">
        <v>0</v>
      </c>
    </row>
    <row r="685" spans="1:38" ht="20.100000000000001" customHeight="1" x14ac:dyDescent="0.2">
      <c r="D685" s="38" t="s">
        <v>101</v>
      </c>
      <c r="F685" s="39">
        <v>47</v>
      </c>
      <c r="G685" s="39">
        <v>326</v>
      </c>
      <c r="H685" s="39">
        <v>296</v>
      </c>
      <c r="I685" s="39">
        <v>77</v>
      </c>
      <c r="J685" s="39">
        <v>0</v>
      </c>
      <c r="K685" s="39">
        <v>0</v>
      </c>
      <c r="L685" s="40"/>
      <c r="M685" s="40"/>
      <c r="N685" s="40"/>
      <c r="O685" s="39">
        <v>6</v>
      </c>
      <c r="P685" s="39">
        <v>164</v>
      </c>
      <c r="Q685" s="39">
        <v>163</v>
      </c>
      <c r="R685" s="39">
        <v>7</v>
      </c>
      <c r="S685" s="39">
        <v>0</v>
      </c>
      <c r="T685" s="39">
        <v>0</v>
      </c>
      <c r="U685" s="40"/>
      <c r="V685" s="40"/>
      <c r="W685" s="40"/>
      <c r="X685" s="39">
        <v>113</v>
      </c>
      <c r="Y685" s="39">
        <v>270</v>
      </c>
      <c r="Z685" s="39">
        <v>296</v>
      </c>
      <c r="AA685" s="39">
        <v>87</v>
      </c>
      <c r="AB685" s="39">
        <v>0</v>
      </c>
      <c r="AC685" s="39">
        <v>0</v>
      </c>
      <c r="AD685" s="40"/>
      <c r="AE685" s="40"/>
      <c r="AF685" s="40"/>
      <c r="AG685" s="39">
        <v>10</v>
      </c>
      <c r="AH685" s="39">
        <v>89</v>
      </c>
      <c r="AI685" s="39">
        <v>90</v>
      </c>
      <c r="AJ685" s="39">
        <v>9</v>
      </c>
      <c r="AK685" s="39">
        <v>0</v>
      </c>
      <c r="AL685" s="39">
        <v>0</v>
      </c>
    </row>
    <row r="686" spans="1:38" ht="20.100000000000001" customHeight="1" x14ac:dyDescent="0.2">
      <c r="D686" s="2" t="s">
        <v>115</v>
      </c>
      <c r="F686" s="37">
        <v>42</v>
      </c>
      <c r="G686" s="37">
        <v>218</v>
      </c>
      <c r="H686" s="37">
        <v>226</v>
      </c>
      <c r="I686" s="37">
        <v>34</v>
      </c>
      <c r="J686" s="37">
        <v>0</v>
      </c>
      <c r="K686" s="37">
        <v>0</v>
      </c>
      <c r="L686" s="37"/>
      <c r="M686" s="37"/>
      <c r="N686" s="37"/>
      <c r="O686" s="37">
        <v>9</v>
      </c>
      <c r="P686" s="37">
        <v>163</v>
      </c>
      <c r="Q686" s="37">
        <v>168</v>
      </c>
      <c r="R686" s="37">
        <v>4</v>
      </c>
      <c r="S686" s="37">
        <v>0</v>
      </c>
      <c r="T686" s="37">
        <v>0</v>
      </c>
      <c r="U686" s="37"/>
      <c r="V686" s="37"/>
      <c r="W686" s="37"/>
      <c r="X686" s="37">
        <v>40</v>
      </c>
      <c r="Y686" s="37">
        <v>146</v>
      </c>
      <c r="Z686" s="37">
        <v>154</v>
      </c>
      <c r="AA686" s="37">
        <v>32</v>
      </c>
      <c r="AB686" s="37">
        <v>0</v>
      </c>
      <c r="AC686" s="37">
        <v>0</v>
      </c>
      <c r="AD686" s="37"/>
      <c r="AE686" s="37"/>
      <c r="AF686" s="37"/>
      <c r="AG686" s="37">
        <v>10</v>
      </c>
      <c r="AH686" s="37">
        <v>94</v>
      </c>
      <c r="AI686" s="37">
        <v>98</v>
      </c>
      <c r="AJ686" s="37">
        <v>6</v>
      </c>
      <c r="AK686" s="37">
        <v>0</v>
      </c>
      <c r="AL686" s="37">
        <v>0</v>
      </c>
    </row>
    <row r="687" spans="1:38" ht="20.100000000000001" customHeight="1" x14ac:dyDescent="0.2">
      <c r="D687" s="38" t="s">
        <v>103</v>
      </c>
      <c r="F687" s="39">
        <v>7</v>
      </c>
      <c r="G687" s="39">
        <v>270</v>
      </c>
      <c r="H687" s="39">
        <v>265</v>
      </c>
      <c r="I687" s="39">
        <v>12</v>
      </c>
      <c r="J687" s="39">
        <v>0</v>
      </c>
      <c r="K687" s="39">
        <v>0</v>
      </c>
      <c r="L687" s="40"/>
      <c r="M687" s="40"/>
      <c r="N687" s="40"/>
      <c r="O687" s="39">
        <v>8</v>
      </c>
      <c r="P687" s="39">
        <v>139</v>
      </c>
      <c r="Q687" s="39">
        <v>142</v>
      </c>
      <c r="R687" s="39">
        <v>5</v>
      </c>
      <c r="S687" s="39">
        <v>0</v>
      </c>
      <c r="T687" s="39">
        <v>0</v>
      </c>
      <c r="U687" s="40"/>
      <c r="V687" s="40"/>
      <c r="W687" s="40"/>
      <c r="X687" s="39">
        <v>24</v>
      </c>
      <c r="Y687" s="39">
        <v>85</v>
      </c>
      <c r="Z687" s="39">
        <v>64</v>
      </c>
      <c r="AA687" s="39">
        <v>45</v>
      </c>
      <c r="AB687" s="39">
        <v>0</v>
      </c>
      <c r="AC687" s="39">
        <v>0</v>
      </c>
      <c r="AD687" s="40"/>
      <c r="AE687" s="40"/>
      <c r="AF687" s="40"/>
      <c r="AG687" s="39">
        <v>21</v>
      </c>
      <c r="AH687" s="39">
        <v>188</v>
      </c>
      <c r="AI687" s="39">
        <v>198</v>
      </c>
      <c r="AJ687" s="39">
        <v>11</v>
      </c>
      <c r="AK687" s="39">
        <v>0</v>
      </c>
      <c r="AL687" s="39">
        <v>0</v>
      </c>
    </row>
    <row r="688" spans="1:38" ht="20.100000000000001" customHeight="1" x14ac:dyDescent="0.2">
      <c r="D688" s="2" t="s">
        <v>104</v>
      </c>
      <c r="F688" s="37">
        <v>40</v>
      </c>
      <c r="G688" s="37">
        <v>346</v>
      </c>
      <c r="H688" s="37">
        <v>314</v>
      </c>
      <c r="I688" s="37">
        <v>72</v>
      </c>
      <c r="J688" s="37">
        <v>0</v>
      </c>
      <c r="K688" s="37">
        <v>0</v>
      </c>
      <c r="L688" s="37"/>
      <c r="M688" s="37"/>
      <c r="N688" s="37"/>
      <c r="O688" s="37">
        <v>5</v>
      </c>
      <c r="P688" s="37">
        <v>164</v>
      </c>
      <c r="Q688" s="37">
        <v>161</v>
      </c>
      <c r="R688" s="37">
        <v>8</v>
      </c>
      <c r="S688" s="37">
        <v>0</v>
      </c>
      <c r="T688" s="37">
        <v>0</v>
      </c>
      <c r="U688" s="37"/>
      <c r="V688" s="37"/>
      <c r="W688" s="37"/>
      <c r="X688" s="37">
        <v>14</v>
      </c>
      <c r="Y688" s="37">
        <v>67</v>
      </c>
      <c r="Z688" s="37">
        <v>62</v>
      </c>
      <c r="AA688" s="37">
        <v>19</v>
      </c>
      <c r="AB688" s="37">
        <v>0</v>
      </c>
      <c r="AC688" s="37">
        <v>0</v>
      </c>
      <c r="AD688" s="37"/>
      <c r="AE688" s="37"/>
      <c r="AF688" s="37"/>
      <c r="AG688" s="37">
        <v>4</v>
      </c>
      <c r="AH688" s="37">
        <v>91</v>
      </c>
      <c r="AI688" s="37">
        <v>89</v>
      </c>
      <c r="AJ688" s="37">
        <v>6</v>
      </c>
      <c r="AK688" s="37">
        <v>0</v>
      </c>
      <c r="AL688" s="37">
        <v>0</v>
      </c>
    </row>
    <row r="689" spans="1:38"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row>
    <row r="690" spans="1:38" s="1" customFormat="1" ht="20.100000000000001" customHeight="1" x14ac:dyDescent="0.2">
      <c r="A690" s="3"/>
      <c r="B690" s="6"/>
      <c r="C690" s="42" t="s">
        <v>180</v>
      </c>
      <c r="D690" s="42"/>
      <c r="E690" s="5"/>
      <c r="F690" s="44">
        <v>383</v>
      </c>
      <c r="G690" s="44">
        <v>1799</v>
      </c>
      <c r="H690" s="44">
        <v>1789</v>
      </c>
      <c r="I690" s="44">
        <v>393</v>
      </c>
      <c r="J690" s="44">
        <v>0</v>
      </c>
      <c r="K690" s="44">
        <v>0</v>
      </c>
      <c r="L690" s="45"/>
      <c r="M690" s="45"/>
      <c r="N690" s="45"/>
      <c r="O690" s="44">
        <v>58</v>
      </c>
      <c r="P690" s="44">
        <v>1093</v>
      </c>
      <c r="Q690" s="44">
        <v>1120</v>
      </c>
      <c r="R690" s="44">
        <v>31</v>
      </c>
      <c r="S690" s="44">
        <v>0</v>
      </c>
      <c r="T690" s="44">
        <v>0</v>
      </c>
      <c r="U690" s="45"/>
      <c r="V690" s="45"/>
      <c r="W690" s="45"/>
      <c r="X690" s="44">
        <v>552</v>
      </c>
      <c r="Y690" s="44">
        <v>1398</v>
      </c>
      <c r="Z690" s="44">
        <v>1398</v>
      </c>
      <c r="AA690" s="44">
        <v>552</v>
      </c>
      <c r="AB690" s="44">
        <v>0</v>
      </c>
      <c r="AC690" s="44">
        <v>0</v>
      </c>
      <c r="AD690" s="45"/>
      <c r="AE690" s="45"/>
      <c r="AF690" s="45"/>
      <c r="AG690" s="44">
        <v>66</v>
      </c>
      <c r="AH690" s="44">
        <v>833</v>
      </c>
      <c r="AI690" s="44">
        <v>831</v>
      </c>
      <c r="AJ690" s="44">
        <v>68</v>
      </c>
      <c r="AK690" s="44">
        <v>0</v>
      </c>
      <c r="AL690" s="44">
        <v>0</v>
      </c>
    </row>
    <row r="691" spans="1:38"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row>
    <row r="692" spans="1:38" s="1" customFormat="1" ht="20.100000000000001" customHeight="1" x14ac:dyDescent="0.25">
      <c r="A692" s="3"/>
      <c r="B692" s="49" t="s">
        <v>326</v>
      </c>
      <c r="C692" s="50"/>
      <c r="D692" s="50"/>
      <c r="E692" s="5"/>
      <c r="F692" s="51">
        <v>383</v>
      </c>
      <c r="G692" s="51">
        <v>1799</v>
      </c>
      <c r="H692" s="51">
        <v>1789</v>
      </c>
      <c r="I692" s="51">
        <v>393</v>
      </c>
      <c r="J692" s="51">
        <v>0</v>
      </c>
      <c r="K692" s="51">
        <v>0</v>
      </c>
      <c r="L692" s="52"/>
      <c r="M692" s="52"/>
      <c r="N692" s="52"/>
      <c r="O692" s="51">
        <v>58</v>
      </c>
      <c r="P692" s="51">
        <v>1093</v>
      </c>
      <c r="Q692" s="51">
        <v>1120</v>
      </c>
      <c r="R692" s="51">
        <v>31</v>
      </c>
      <c r="S692" s="51">
        <v>0</v>
      </c>
      <c r="T692" s="51">
        <v>0</v>
      </c>
      <c r="U692" s="52"/>
      <c r="V692" s="52"/>
      <c r="W692" s="52"/>
      <c r="X692" s="51">
        <v>734</v>
      </c>
      <c r="Y692" s="51">
        <v>2071</v>
      </c>
      <c r="Z692" s="51">
        <v>2119</v>
      </c>
      <c r="AA692" s="51">
        <v>686</v>
      </c>
      <c r="AB692" s="51">
        <v>0</v>
      </c>
      <c r="AC692" s="51">
        <v>0</v>
      </c>
      <c r="AD692" s="52"/>
      <c r="AE692" s="52"/>
      <c r="AF692" s="52"/>
      <c r="AG692" s="51">
        <v>67</v>
      </c>
      <c r="AH692" s="51">
        <v>838</v>
      </c>
      <c r="AI692" s="51">
        <v>837</v>
      </c>
      <c r="AJ692" s="51">
        <v>68</v>
      </c>
      <c r="AK692" s="51">
        <v>0</v>
      </c>
      <c r="AL692" s="51">
        <v>0</v>
      </c>
    </row>
    <row r="693" spans="1:38"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row>
    <row r="694" spans="1:38"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row>
    <row r="695" spans="1:38"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row>
    <row r="696" spans="1:38" ht="20.100000000000001" customHeight="1" x14ac:dyDescent="0.2">
      <c r="D696" s="2" t="s">
        <v>98</v>
      </c>
      <c r="F696" s="37">
        <v>107</v>
      </c>
      <c r="G696" s="37">
        <v>391</v>
      </c>
      <c r="H696" s="37">
        <v>356</v>
      </c>
      <c r="I696" s="37">
        <v>142</v>
      </c>
      <c r="J696" s="37">
        <v>0</v>
      </c>
      <c r="K696" s="37">
        <v>0</v>
      </c>
      <c r="L696" s="37"/>
      <c r="M696" s="37"/>
      <c r="N696" s="37"/>
      <c r="O696" s="37">
        <v>10</v>
      </c>
      <c r="P696" s="37">
        <v>126</v>
      </c>
      <c r="Q696" s="37">
        <v>127</v>
      </c>
      <c r="R696" s="37">
        <v>9</v>
      </c>
      <c r="S696" s="37">
        <v>0</v>
      </c>
      <c r="T696" s="37">
        <v>0</v>
      </c>
      <c r="U696" s="37"/>
      <c r="V696" s="37"/>
      <c r="W696" s="37"/>
      <c r="X696" s="37">
        <v>98</v>
      </c>
      <c r="Y696" s="37">
        <v>318</v>
      </c>
      <c r="Z696" s="37">
        <v>323</v>
      </c>
      <c r="AA696" s="37">
        <v>93</v>
      </c>
      <c r="AB696" s="37">
        <v>0</v>
      </c>
      <c r="AC696" s="37">
        <v>0</v>
      </c>
      <c r="AD696" s="37"/>
      <c r="AE696" s="37"/>
      <c r="AF696" s="37"/>
      <c r="AG696" s="37">
        <v>36</v>
      </c>
      <c r="AH696" s="37">
        <v>222</v>
      </c>
      <c r="AI696" s="37">
        <v>211</v>
      </c>
      <c r="AJ696" s="37">
        <v>47</v>
      </c>
      <c r="AK696" s="37">
        <v>0</v>
      </c>
      <c r="AL696" s="37">
        <v>0</v>
      </c>
    </row>
    <row r="697" spans="1:38" ht="20.100000000000001" customHeight="1" x14ac:dyDescent="0.2">
      <c r="D697" s="38" t="s">
        <v>99</v>
      </c>
      <c r="F697" s="39">
        <v>7</v>
      </c>
      <c r="G697" s="39">
        <v>219</v>
      </c>
      <c r="H697" s="39">
        <v>215</v>
      </c>
      <c r="I697" s="39">
        <v>11</v>
      </c>
      <c r="J697" s="39">
        <v>0</v>
      </c>
      <c r="K697" s="39">
        <v>0</v>
      </c>
      <c r="L697" s="40"/>
      <c r="M697" s="40"/>
      <c r="N697" s="40"/>
      <c r="O697" s="39">
        <v>2</v>
      </c>
      <c r="P697" s="39">
        <v>154</v>
      </c>
      <c r="Q697" s="39">
        <v>152</v>
      </c>
      <c r="R697" s="39">
        <v>4</v>
      </c>
      <c r="S697" s="39">
        <v>0</v>
      </c>
      <c r="T697" s="39">
        <v>0</v>
      </c>
      <c r="U697" s="40"/>
      <c r="V697" s="40"/>
      <c r="W697" s="40"/>
      <c r="X697" s="39">
        <v>73</v>
      </c>
      <c r="Y697" s="39">
        <v>186</v>
      </c>
      <c r="Z697" s="39">
        <v>199</v>
      </c>
      <c r="AA697" s="39">
        <v>60</v>
      </c>
      <c r="AB697" s="39">
        <v>0</v>
      </c>
      <c r="AC697" s="39">
        <v>0</v>
      </c>
      <c r="AD697" s="40"/>
      <c r="AE697" s="40"/>
      <c r="AF697" s="40"/>
      <c r="AG697" s="39">
        <v>5</v>
      </c>
      <c r="AH697" s="39">
        <v>191</v>
      </c>
      <c r="AI697" s="39">
        <v>180</v>
      </c>
      <c r="AJ697" s="39">
        <v>16</v>
      </c>
      <c r="AK697" s="39">
        <v>0</v>
      </c>
      <c r="AL697" s="39">
        <v>0</v>
      </c>
    </row>
    <row r="698" spans="1:38" ht="20.100000000000001" customHeight="1" x14ac:dyDescent="0.2">
      <c r="D698" s="2" t="s">
        <v>100</v>
      </c>
      <c r="F698" s="40">
        <v>10</v>
      </c>
      <c r="G698" s="40">
        <v>145</v>
      </c>
      <c r="H698" s="40">
        <v>144</v>
      </c>
      <c r="I698" s="40">
        <v>11</v>
      </c>
      <c r="J698" s="40">
        <v>0</v>
      </c>
      <c r="K698" s="40">
        <v>0</v>
      </c>
      <c r="L698" s="40"/>
      <c r="M698" s="40"/>
      <c r="N698" s="40"/>
      <c r="O698" s="40">
        <v>2</v>
      </c>
      <c r="P698" s="40">
        <v>139</v>
      </c>
      <c r="Q698" s="40">
        <v>136</v>
      </c>
      <c r="R698" s="40">
        <v>5</v>
      </c>
      <c r="S698" s="40">
        <v>0</v>
      </c>
      <c r="T698" s="40">
        <v>0</v>
      </c>
      <c r="U698" s="40"/>
      <c r="V698" s="40"/>
      <c r="W698" s="40"/>
      <c r="X698" s="40">
        <v>7</v>
      </c>
      <c r="Y698" s="40">
        <v>87</v>
      </c>
      <c r="Z698" s="40">
        <v>79</v>
      </c>
      <c r="AA698" s="40">
        <v>15</v>
      </c>
      <c r="AB698" s="40">
        <v>0</v>
      </c>
      <c r="AC698" s="40">
        <v>0</v>
      </c>
      <c r="AD698" s="40"/>
      <c r="AE698" s="40"/>
      <c r="AF698" s="40"/>
      <c r="AG698" s="40">
        <v>8</v>
      </c>
      <c r="AH698" s="40">
        <v>208</v>
      </c>
      <c r="AI698" s="40">
        <v>198</v>
      </c>
      <c r="AJ698" s="40">
        <v>18</v>
      </c>
      <c r="AK698" s="40">
        <v>0</v>
      </c>
      <c r="AL698" s="40">
        <v>0</v>
      </c>
    </row>
    <row r="699" spans="1:38"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row>
    <row r="700" spans="1:38" s="1" customFormat="1" ht="20.100000000000001" customHeight="1" x14ac:dyDescent="0.2">
      <c r="A700" s="3"/>
      <c r="B700" s="6"/>
      <c r="C700" s="42" t="s">
        <v>180</v>
      </c>
      <c r="D700" s="42"/>
      <c r="E700" s="5"/>
      <c r="F700" s="44">
        <v>124</v>
      </c>
      <c r="G700" s="44">
        <v>755</v>
      </c>
      <c r="H700" s="44">
        <v>715</v>
      </c>
      <c r="I700" s="44">
        <v>164</v>
      </c>
      <c r="J700" s="44">
        <v>0</v>
      </c>
      <c r="K700" s="44">
        <v>0</v>
      </c>
      <c r="L700" s="45"/>
      <c r="M700" s="45"/>
      <c r="N700" s="45"/>
      <c r="O700" s="44">
        <v>14</v>
      </c>
      <c r="P700" s="44">
        <v>419</v>
      </c>
      <c r="Q700" s="44">
        <v>415</v>
      </c>
      <c r="R700" s="44">
        <v>18</v>
      </c>
      <c r="S700" s="44">
        <v>0</v>
      </c>
      <c r="T700" s="44">
        <v>0</v>
      </c>
      <c r="U700" s="45"/>
      <c r="V700" s="45"/>
      <c r="W700" s="45"/>
      <c r="X700" s="44">
        <v>178</v>
      </c>
      <c r="Y700" s="44">
        <v>591</v>
      </c>
      <c r="Z700" s="44">
        <v>601</v>
      </c>
      <c r="AA700" s="44">
        <v>168</v>
      </c>
      <c r="AB700" s="44">
        <v>0</v>
      </c>
      <c r="AC700" s="44">
        <v>0</v>
      </c>
      <c r="AD700" s="45"/>
      <c r="AE700" s="45"/>
      <c r="AF700" s="45"/>
      <c r="AG700" s="44">
        <v>49</v>
      </c>
      <c r="AH700" s="44">
        <v>621</v>
      </c>
      <c r="AI700" s="44">
        <v>589</v>
      </c>
      <c r="AJ700" s="44">
        <v>81</v>
      </c>
      <c r="AK700" s="44">
        <v>0</v>
      </c>
      <c r="AL700" s="44">
        <v>0</v>
      </c>
    </row>
    <row r="701" spans="1:38"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row>
    <row r="702" spans="1:38" s="1" customFormat="1" ht="20.100000000000001" customHeight="1" x14ac:dyDescent="0.25">
      <c r="A702" s="3"/>
      <c r="B702" s="49" t="s">
        <v>328</v>
      </c>
      <c r="C702" s="50"/>
      <c r="D702" s="50"/>
      <c r="E702" s="5"/>
      <c r="F702" s="51">
        <v>124</v>
      </c>
      <c r="G702" s="51">
        <v>755</v>
      </c>
      <c r="H702" s="51">
        <v>715</v>
      </c>
      <c r="I702" s="51">
        <v>164</v>
      </c>
      <c r="J702" s="51">
        <v>0</v>
      </c>
      <c r="K702" s="51">
        <v>0</v>
      </c>
      <c r="L702" s="52"/>
      <c r="M702" s="52"/>
      <c r="N702" s="52"/>
      <c r="O702" s="51">
        <v>14</v>
      </c>
      <c r="P702" s="51">
        <v>419</v>
      </c>
      <c r="Q702" s="51">
        <v>415</v>
      </c>
      <c r="R702" s="51">
        <v>18</v>
      </c>
      <c r="S702" s="51">
        <v>0</v>
      </c>
      <c r="T702" s="51">
        <v>0</v>
      </c>
      <c r="U702" s="52"/>
      <c r="V702" s="52"/>
      <c r="W702" s="52"/>
      <c r="X702" s="51">
        <v>178</v>
      </c>
      <c r="Y702" s="51">
        <v>591</v>
      </c>
      <c r="Z702" s="51">
        <v>601</v>
      </c>
      <c r="AA702" s="51">
        <v>168</v>
      </c>
      <c r="AB702" s="51">
        <v>0</v>
      </c>
      <c r="AC702" s="51">
        <v>0</v>
      </c>
      <c r="AD702" s="52"/>
      <c r="AE702" s="52"/>
      <c r="AF702" s="52"/>
      <c r="AG702" s="51">
        <v>49</v>
      </c>
      <c r="AH702" s="51">
        <v>621</v>
      </c>
      <c r="AI702" s="51">
        <v>589</v>
      </c>
      <c r="AJ702" s="51">
        <v>81</v>
      </c>
      <c r="AK702" s="51">
        <v>0</v>
      </c>
      <c r="AL702" s="51">
        <v>0</v>
      </c>
    </row>
    <row r="703" spans="1:38"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row>
    <row r="704" spans="1:38"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row>
    <row r="705" spans="1:38"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row>
    <row r="706" spans="1:38" ht="20.100000000000001" customHeight="1" x14ac:dyDescent="0.2">
      <c r="B706" s="5"/>
      <c r="D706" s="2" t="s">
        <v>98</v>
      </c>
      <c r="F706" s="37">
        <v>88</v>
      </c>
      <c r="G706" s="37">
        <v>927</v>
      </c>
      <c r="H706" s="37">
        <v>921</v>
      </c>
      <c r="I706" s="37">
        <v>94</v>
      </c>
      <c r="J706" s="37">
        <v>0</v>
      </c>
      <c r="K706" s="37">
        <v>0</v>
      </c>
      <c r="L706" s="37"/>
      <c r="M706" s="37"/>
      <c r="N706" s="37"/>
      <c r="O706" s="37">
        <v>6</v>
      </c>
      <c r="P706" s="37">
        <v>182</v>
      </c>
      <c r="Q706" s="37">
        <v>178</v>
      </c>
      <c r="R706" s="37">
        <v>10</v>
      </c>
      <c r="S706" s="37">
        <v>0</v>
      </c>
      <c r="T706" s="37">
        <v>0</v>
      </c>
      <c r="U706" s="37"/>
      <c r="V706" s="37"/>
      <c r="W706" s="37"/>
      <c r="X706" s="37">
        <v>71</v>
      </c>
      <c r="Y706" s="37">
        <v>738</v>
      </c>
      <c r="Z706" s="37">
        <v>715</v>
      </c>
      <c r="AA706" s="37">
        <v>94</v>
      </c>
      <c r="AB706" s="37">
        <v>0</v>
      </c>
      <c r="AC706" s="37">
        <v>0</v>
      </c>
      <c r="AD706" s="37"/>
      <c r="AE706" s="37"/>
      <c r="AF706" s="37"/>
      <c r="AG706" s="37">
        <v>33</v>
      </c>
      <c r="AH706" s="37">
        <v>245</v>
      </c>
      <c r="AI706" s="37">
        <v>245</v>
      </c>
      <c r="AJ706" s="37">
        <v>33</v>
      </c>
      <c r="AK706" s="37">
        <v>0</v>
      </c>
      <c r="AL706" s="37">
        <v>0</v>
      </c>
    </row>
    <row r="707" spans="1:38" ht="20.100000000000001" customHeight="1" x14ac:dyDescent="0.2">
      <c r="D707" s="38" t="s">
        <v>99</v>
      </c>
      <c r="F707" s="39">
        <v>92</v>
      </c>
      <c r="G707" s="39">
        <v>1010</v>
      </c>
      <c r="H707" s="39">
        <v>991</v>
      </c>
      <c r="I707" s="39">
        <v>111</v>
      </c>
      <c r="J707" s="39">
        <v>0</v>
      </c>
      <c r="K707" s="39">
        <v>0</v>
      </c>
      <c r="L707" s="40"/>
      <c r="M707" s="40"/>
      <c r="N707" s="40"/>
      <c r="O707" s="39">
        <v>3</v>
      </c>
      <c r="P707" s="39">
        <v>175</v>
      </c>
      <c r="Q707" s="39">
        <v>174</v>
      </c>
      <c r="R707" s="39">
        <v>4</v>
      </c>
      <c r="S707" s="39">
        <v>0</v>
      </c>
      <c r="T707" s="39">
        <v>0</v>
      </c>
      <c r="U707" s="40"/>
      <c r="V707" s="40"/>
      <c r="W707" s="40"/>
      <c r="X707" s="39">
        <v>71</v>
      </c>
      <c r="Y707" s="39">
        <v>724</v>
      </c>
      <c r="Z707" s="39">
        <v>691</v>
      </c>
      <c r="AA707" s="39">
        <v>104</v>
      </c>
      <c r="AB707" s="39">
        <v>0</v>
      </c>
      <c r="AC707" s="39">
        <v>0</v>
      </c>
      <c r="AD707" s="40"/>
      <c r="AE707" s="40"/>
      <c r="AF707" s="40"/>
      <c r="AG707" s="39">
        <v>27</v>
      </c>
      <c r="AH707" s="39">
        <v>260</v>
      </c>
      <c r="AI707" s="39">
        <v>255</v>
      </c>
      <c r="AJ707" s="39">
        <v>32</v>
      </c>
      <c r="AK707" s="39">
        <v>0</v>
      </c>
      <c r="AL707" s="39">
        <v>0</v>
      </c>
    </row>
    <row r="708" spans="1:38" ht="20.100000000000001" customHeight="1" x14ac:dyDescent="0.2">
      <c r="D708" s="2" t="s">
        <v>113</v>
      </c>
      <c r="F708" s="37">
        <v>51</v>
      </c>
      <c r="G708" s="37">
        <v>711</v>
      </c>
      <c r="H708" s="37">
        <v>708</v>
      </c>
      <c r="I708" s="37">
        <v>54</v>
      </c>
      <c r="J708" s="37">
        <v>0</v>
      </c>
      <c r="K708" s="37">
        <v>0</v>
      </c>
      <c r="L708" s="37"/>
      <c r="M708" s="37"/>
      <c r="N708" s="37"/>
      <c r="O708" s="37">
        <v>7</v>
      </c>
      <c r="P708" s="37">
        <v>181</v>
      </c>
      <c r="Q708" s="37">
        <v>183</v>
      </c>
      <c r="R708" s="37">
        <v>5</v>
      </c>
      <c r="S708" s="37">
        <v>0</v>
      </c>
      <c r="T708" s="37">
        <v>0</v>
      </c>
      <c r="U708" s="37"/>
      <c r="V708" s="37"/>
      <c r="W708" s="37"/>
      <c r="X708" s="37">
        <v>77</v>
      </c>
      <c r="Y708" s="37">
        <v>744</v>
      </c>
      <c r="Z708" s="37">
        <v>742</v>
      </c>
      <c r="AA708" s="37">
        <v>79</v>
      </c>
      <c r="AB708" s="37">
        <v>0</v>
      </c>
      <c r="AC708" s="37">
        <v>0</v>
      </c>
      <c r="AD708" s="37"/>
      <c r="AE708" s="37"/>
      <c r="AF708" s="37"/>
      <c r="AG708" s="37">
        <v>29</v>
      </c>
      <c r="AH708" s="37">
        <v>250</v>
      </c>
      <c r="AI708" s="37">
        <v>245</v>
      </c>
      <c r="AJ708" s="37">
        <v>34</v>
      </c>
      <c r="AK708" s="37">
        <v>0</v>
      </c>
      <c r="AL708" s="37">
        <v>0</v>
      </c>
    </row>
    <row r="709" spans="1:38" ht="20.100000000000001" customHeight="1" x14ac:dyDescent="0.2">
      <c r="D709" s="38" t="s">
        <v>174</v>
      </c>
      <c r="F709" s="39">
        <v>26</v>
      </c>
      <c r="G709" s="39">
        <v>258</v>
      </c>
      <c r="H709" s="39">
        <v>258</v>
      </c>
      <c r="I709" s="39">
        <v>26</v>
      </c>
      <c r="J709" s="39">
        <v>0</v>
      </c>
      <c r="K709" s="39">
        <v>0</v>
      </c>
      <c r="L709" s="40"/>
      <c r="M709" s="40"/>
      <c r="N709" s="40"/>
      <c r="O709" s="39">
        <v>7</v>
      </c>
      <c r="P709" s="39">
        <v>160</v>
      </c>
      <c r="Q709" s="39">
        <v>162</v>
      </c>
      <c r="R709" s="39">
        <v>5</v>
      </c>
      <c r="S709" s="39">
        <v>0</v>
      </c>
      <c r="T709" s="39">
        <v>0</v>
      </c>
      <c r="U709" s="40"/>
      <c r="V709" s="40"/>
      <c r="W709" s="40"/>
      <c r="X709" s="39">
        <v>63</v>
      </c>
      <c r="Y709" s="39">
        <v>702</v>
      </c>
      <c r="Z709" s="39">
        <v>681</v>
      </c>
      <c r="AA709" s="39">
        <v>84</v>
      </c>
      <c r="AB709" s="39">
        <v>0</v>
      </c>
      <c r="AC709" s="39">
        <v>0</v>
      </c>
      <c r="AD709" s="40"/>
      <c r="AE709" s="40"/>
      <c r="AF709" s="40"/>
      <c r="AG709" s="39">
        <v>21</v>
      </c>
      <c r="AH709" s="39">
        <v>283</v>
      </c>
      <c r="AI709" s="39">
        <v>280</v>
      </c>
      <c r="AJ709" s="39">
        <v>24</v>
      </c>
      <c r="AK709" s="39">
        <v>0</v>
      </c>
      <c r="AL709" s="39">
        <v>0</v>
      </c>
    </row>
    <row r="710" spans="1:38"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row>
    <row r="711" spans="1:38" s="1" customFormat="1" ht="20.100000000000001" customHeight="1" x14ac:dyDescent="0.2">
      <c r="A711" s="3"/>
      <c r="B711" s="6"/>
      <c r="C711" s="42" t="s">
        <v>180</v>
      </c>
      <c r="D711" s="42"/>
      <c r="E711" s="5"/>
      <c r="F711" s="44">
        <v>257</v>
      </c>
      <c r="G711" s="44">
        <v>2906</v>
      </c>
      <c r="H711" s="44">
        <v>2878</v>
      </c>
      <c r="I711" s="44">
        <v>285</v>
      </c>
      <c r="J711" s="44">
        <v>0</v>
      </c>
      <c r="K711" s="44">
        <v>0</v>
      </c>
      <c r="L711" s="45"/>
      <c r="M711" s="45"/>
      <c r="N711" s="45"/>
      <c r="O711" s="44">
        <v>23</v>
      </c>
      <c r="P711" s="44">
        <v>698</v>
      </c>
      <c r="Q711" s="44">
        <v>697</v>
      </c>
      <c r="R711" s="44">
        <v>24</v>
      </c>
      <c r="S711" s="44">
        <v>0</v>
      </c>
      <c r="T711" s="44">
        <v>0</v>
      </c>
      <c r="U711" s="45"/>
      <c r="V711" s="45"/>
      <c r="W711" s="45"/>
      <c r="X711" s="44">
        <v>282</v>
      </c>
      <c r="Y711" s="44">
        <v>2908</v>
      </c>
      <c r="Z711" s="44">
        <v>2829</v>
      </c>
      <c r="AA711" s="44">
        <v>361</v>
      </c>
      <c r="AB711" s="44">
        <v>0</v>
      </c>
      <c r="AC711" s="44">
        <v>0</v>
      </c>
      <c r="AD711" s="45"/>
      <c r="AE711" s="45"/>
      <c r="AF711" s="45"/>
      <c r="AG711" s="44">
        <v>110</v>
      </c>
      <c r="AH711" s="44">
        <v>1038</v>
      </c>
      <c r="AI711" s="44">
        <v>1025</v>
      </c>
      <c r="AJ711" s="44">
        <v>123</v>
      </c>
      <c r="AK711" s="44">
        <v>0</v>
      </c>
      <c r="AL711" s="44">
        <v>0</v>
      </c>
    </row>
    <row r="712" spans="1:38"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row>
    <row r="713" spans="1:38" s="1" customFormat="1" ht="20.100000000000001" customHeight="1" x14ac:dyDescent="0.25">
      <c r="A713" s="3"/>
      <c r="B713" s="49" t="s">
        <v>330</v>
      </c>
      <c r="C713" s="50"/>
      <c r="D713" s="50"/>
      <c r="E713" s="5"/>
      <c r="F713" s="51">
        <v>257</v>
      </c>
      <c r="G713" s="51">
        <v>2906</v>
      </c>
      <c r="H713" s="51">
        <v>2878</v>
      </c>
      <c r="I713" s="51">
        <v>285</v>
      </c>
      <c r="J713" s="51">
        <v>0</v>
      </c>
      <c r="K713" s="51">
        <v>0</v>
      </c>
      <c r="L713" s="52"/>
      <c r="M713" s="52"/>
      <c r="N713" s="52"/>
      <c r="O713" s="51">
        <v>23</v>
      </c>
      <c r="P713" s="51">
        <v>698</v>
      </c>
      <c r="Q713" s="51">
        <v>697</v>
      </c>
      <c r="R713" s="51">
        <v>24</v>
      </c>
      <c r="S713" s="51">
        <v>0</v>
      </c>
      <c r="T713" s="51">
        <v>0</v>
      </c>
      <c r="U713" s="52"/>
      <c r="V713" s="52"/>
      <c r="W713" s="52"/>
      <c r="X713" s="51">
        <v>282</v>
      </c>
      <c r="Y713" s="51">
        <v>2908</v>
      </c>
      <c r="Z713" s="51">
        <v>2829</v>
      </c>
      <c r="AA713" s="51">
        <v>361</v>
      </c>
      <c r="AB713" s="51">
        <v>0</v>
      </c>
      <c r="AC713" s="51">
        <v>0</v>
      </c>
      <c r="AD713" s="52"/>
      <c r="AE713" s="52"/>
      <c r="AF713" s="52"/>
      <c r="AG713" s="51">
        <v>110</v>
      </c>
      <c r="AH713" s="51">
        <v>1038</v>
      </c>
      <c r="AI713" s="51">
        <v>1025</v>
      </c>
      <c r="AJ713" s="51">
        <v>123</v>
      </c>
      <c r="AK713" s="51">
        <v>0</v>
      </c>
      <c r="AL713" s="51">
        <v>0</v>
      </c>
    </row>
    <row r="714" spans="1:38"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row>
    <row r="715" spans="1:38"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row>
    <row r="716" spans="1:38"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row>
    <row r="717" spans="1:38" s="1" customFormat="1" ht="20.100000000000001" customHeight="1" x14ac:dyDescent="0.2">
      <c r="A717" s="3"/>
      <c r="B717" s="55"/>
      <c r="C717" s="3"/>
      <c r="D717" s="2" t="s">
        <v>98</v>
      </c>
      <c r="E717" s="5"/>
      <c r="F717" s="37">
        <v>13</v>
      </c>
      <c r="G717" s="37">
        <v>215</v>
      </c>
      <c r="H717" s="37">
        <v>192</v>
      </c>
      <c r="I717" s="37">
        <v>36</v>
      </c>
      <c r="J717" s="37">
        <v>0</v>
      </c>
      <c r="K717" s="37">
        <v>0</v>
      </c>
      <c r="L717" s="37"/>
      <c r="M717" s="37"/>
      <c r="N717" s="37"/>
      <c r="O717" s="37">
        <v>1</v>
      </c>
      <c r="P717" s="37">
        <v>189</v>
      </c>
      <c r="Q717" s="37">
        <v>187</v>
      </c>
      <c r="R717" s="37">
        <v>3</v>
      </c>
      <c r="S717" s="37">
        <v>0</v>
      </c>
      <c r="T717" s="37">
        <v>0</v>
      </c>
      <c r="U717" s="37"/>
      <c r="V717" s="37"/>
      <c r="W717" s="37"/>
      <c r="X717" s="37">
        <v>64</v>
      </c>
      <c r="Y717" s="37">
        <v>349</v>
      </c>
      <c r="Z717" s="37">
        <v>370</v>
      </c>
      <c r="AA717" s="37">
        <v>43</v>
      </c>
      <c r="AB717" s="37">
        <v>0</v>
      </c>
      <c r="AC717" s="37">
        <v>0</v>
      </c>
      <c r="AD717" s="37"/>
      <c r="AE717" s="37"/>
      <c r="AF717" s="37"/>
      <c r="AG717" s="37">
        <v>8</v>
      </c>
      <c r="AH717" s="37">
        <v>152</v>
      </c>
      <c r="AI717" s="37">
        <v>147</v>
      </c>
      <c r="AJ717" s="37">
        <v>13</v>
      </c>
      <c r="AK717" s="37">
        <v>0</v>
      </c>
      <c r="AL717" s="37">
        <v>0</v>
      </c>
    </row>
    <row r="718" spans="1:38" s="1" customFormat="1" ht="20.100000000000001" customHeight="1" x14ac:dyDescent="0.2">
      <c r="A718" s="3"/>
      <c r="B718" s="55"/>
      <c r="C718" s="3"/>
      <c r="D718" s="38" t="s">
        <v>99</v>
      </c>
      <c r="E718" s="5"/>
      <c r="F718" s="39">
        <v>11</v>
      </c>
      <c r="G718" s="39">
        <v>206</v>
      </c>
      <c r="H718" s="39">
        <v>195</v>
      </c>
      <c r="I718" s="39">
        <v>22</v>
      </c>
      <c r="J718" s="39">
        <v>0</v>
      </c>
      <c r="K718" s="39">
        <v>0</v>
      </c>
      <c r="L718" s="40"/>
      <c r="M718" s="40"/>
      <c r="N718" s="40"/>
      <c r="O718" s="39">
        <v>1</v>
      </c>
      <c r="P718" s="39">
        <v>180</v>
      </c>
      <c r="Q718" s="39">
        <v>180</v>
      </c>
      <c r="R718" s="39">
        <v>1</v>
      </c>
      <c r="S718" s="39">
        <v>0</v>
      </c>
      <c r="T718" s="39">
        <v>0</v>
      </c>
      <c r="U718" s="40"/>
      <c r="V718" s="40"/>
      <c r="W718" s="40"/>
      <c r="X718" s="39">
        <v>37</v>
      </c>
      <c r="Y718" s="39">
        <v>298</v>
      </c>
      <c r="Z718" s="39">
        <v>293</v>
      </c>
      <c r="AA718" s="39">
        <v>42</v>
      </c>
      <c r="AB718" s="39">
        <v>0</v>
      </c>
      <c r="AC718" s="39">
        <v>0</v>
      </c>
      <c r="AD718" s="40"/>
      <c r="AE718" s="40"/>
      <c r="AF718" s="40"/>
      <c r="AG718" s="39">
        <v>7</v>
      </c>
      <c r="AH718" s="39">
        <v>151</v>
      </c>
      <c r="AI718" s="39">
        <v>151</v>
      </c>
      <c r="AJ718" s="39">
        <v>7</v>
      </c>
      <c r="AK718" s="39">
        <v>0</v>
      </c>
      <c r="AL718" s="39">
        <v>0</v>
      </c>
    </row>
    <row r="719" spans="1:38" s="1" customFormat="1" ht="20.100000000000001" customHeight="1" x14ac:dyDescent="0.2">
      <c r="A719" s="3"/>
      <c r="B719" s="55"/>
      <c r="C719" s="3"/>
      <c r="D719" s="2" t="s">
        <v>113</v>
      </c>
      <c r="E719" s="5"/>
      <c r="F719" s="37">
        <v>27</v>
      </c>
      <c r="G719" s="37">
        <v>247</v>
      </c>
      <c r="H719" s="37">
        <v>251</v>
      </c>
      <c r="I719" s="37">
        <v>23</v>
      </c>
      <c r="J719" s="37">
        <v>0</v>
      </c>
      <c r="K719" s="37">
        <v>0</v>
      </c>
      <c r="L719" s="37"/>
      <c r="M719" s="37"/>
      <c r="N719" s="37"/>
      <c r="O719" s="37">
        <v>5</v>
      </c>
      <c r="P719" s="37">
        <v>206</v>
      </c>
      <c r="Q719" s="37">
        <v>209</v>
      </c>
      <c r="R719" s="37">
        <v>2</v>
      </c>
      <c r="S719" s="37">
        <v>0</v>
      </c>
      <c r="T719" s="37">
        <v>0</v>
      </c>
      <c r="U719" s="37"/>
      <c r="V719" s="37"/>
      <c r="W719" s="37"/>
      <c r="X719" s="37">
        <v>85</v>
      </c>
      <c r="Y719" s="37">
        <v>625</v>
      </c>
      <c r="Z719" s="37">
        <v>577</v>
      </c>
      <c r="AA719" s="37">
        <v>133</v>
      </c>
      <c r="AB719" s="37">
        <v>0</v>
      </c>
      <c r="AC719" s="37">
        <v>0</v>
      </c>
      <c r="AD719" s="37"/>
      <c r="AE719" s="37"/>
      <c r="AF719" s="37"/>
      <c r="AG719" s="37">
        <v>12</v>
      </c>
      <c r="AH719" s="37">
        <v>136</v>
      </c>
      <c r="AI719" s="37">
        <v>134</v>
      </c>
      <c r="AJ719" s="37">
        <v>14</v>
      </c>
      <c r="AK719" s="37">
        <v>0</v>
      </c>
      <c r="AL719" s="37">
        <v>0</v>
      </c>
    </row>
    <row r="720" spans="1:38"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row>
    <row r="721" spans="1:38" s="1" customFormat="1" ht="20.100000000000001" customHeight="1" x14ac:dyDescent="0.2">
      <c r="A721" s="3"/>
      <c r="B721" s="55"/>
      <c r="C721" s="42" t="s">
        <v>180</v>
      </c>
      <c r="D721" s="42"/>
      <c r="E721" s="5"/>
      <c r="F721" s="44">
        <v>51</v>
      </c>
      <c r="G721" s="44">
        <v>668</v>
      </c>
      <c r="H721" s="44">
        <v>638</v>
      </c>
      <c r="I721" s="44">
        <v>81</v>
      </c>
      <c r="J721" s="44">
        <v>0</v>
      </c>
      <c r="K721" s="44">
        <v>0</v>
      </c>
      <c r="L721" s="45"/>
      <c r="M721" s="45"/>
      <c r="N721" s="45"/>
      <c r="O721" s="44">
        <v>7</v>
      </c>
      <c r="P721" s="44">
        <v>575</v>
      </c>
      <c r="Q721" s="44">
        <v>576</v>
      </c>
      <c r="R721" s="44">
        <v>6</v>
      </c>
      <c r="S721" s="44">
        <v>0</v>
      </c>
      <c r="T721" s="44">
        <v>0</v>
      </c>
      <c r="U721" s="45"/>
      <c r="V721" s="45"/>
      <c r="W721" s="45"/>
      <c r="X721" s="44">
        <v>186</v>
      </c>
      <c r="Y721" s="44">
        <v>1272</v>
      </c>
      <c r="Z721" s="44">
        <v>1240</v>
      </c>
      <c r="AA721" s="44">
        <v>218</v>
      </c>
      <c r="AB721" s="44">
        <v>0</v>
      </c>
      <c r="AC721" s="44">
        <v>0</v>
      </c>
      <c r="AD721" s="45"/>
      <c r="AE721" s="45"/>
      <c r="AF721" s="45"/>
      <c r="AG721" s="44">
        <v>27</v>
      </c>
      <c r="AH721" s="44">
        <v>439</v>
      </c>
      <c r="AI721" s="44">
        <v>432</v>
      </c>
      <c r="AJ721" s="44">
        <v>34</v>
      </c>
      <c r="AK721" s="44">
        <v>0</v>
      </c>
      <c r="AL721" s="44">
        <v>0</v>
      </c>
    </row>
    <row r="722" spans="1:38"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row>
    <row r="723" spans="1:38" s="1" customFormat="1" ht="20.100000000000001" customHeight="1" x14ac:dyDescent="0.25">
      <c r="A723" s="3"/>
      <c r="B723" s="49" t="s">
        <v>332</v>
      </c>
      <c r="C723" s="50"/>
      <c r="D723" s="50"/>
      <c r="E723" s="5"/>
      <c r="F723" s="51">
        <v>51</v>
      </c>
      <c r="G723" s="51">
        <v>668</v>
      </c>
      <c r="H723" s="51">
        <v>638</v>
      </c>
      <c r="I723" s="51">
        <v>81</v>
      </c>
      <c r="J723" s="51">
        <v>0</v>
      </c>
      <c r="K723" s="51">
        <v>0</v>
      </c>
      <c r="L723" s="52"/>
      <c r="M723" s="52"/>
      <c r="N723" s="52"/>
      <c r="O723" s="51">
        <v>7</v>
      </c>
      <c r="P723" s="51">
        <v>575</v>
      </c>
      <c r="Q723" s="51">
        <v>576</v>
      </c>
      <c r="R723" s="51">
        <v>6</v>
      </c>
      <c r="S723" s="51">
        <v>0</v>
      </c>
      <c r="T723" s="51">
        <v>0</v>
      </c>
      <c r="U723" s="52"/>
      <c r="V723" s="52"/>
      <c r="W723" s="52"/>
      <c r="X723" s="51">
        <v>186</v>
      </c>
      <c r="Y723" s="51">
        <v>1272</v>
      </c>
      <c r="Z723" s="51">
        <v>1240</v>
      </c>
      <c r="AA723" s="51">
        <v>218</v>
      </c>
      <c r="AB723" s="51">
        <v>0</v>
      </c>
      <c r="AC723" s="51">
        <v>0</v>
      </c>
      <c r="AD723" s="52"/>
      <c r="AE723" s="52"/>
      <c r="AF723" s="52"/>
      <c r="AG723" s="51">
        <v>27</v>
      </c>
      <c r="AH723" s="51">
        <v>439</v>
      </c>
      <c r="AI723" s="51">
        <v>432</v>
      </c>
      <c r="AJ723" s="51">
        <v>34</v>
      </c>
      <c r="AK723" s="51">
        <v>0</v>
      </c>
      <c r="AL723" s="51">
        <v>0</v>
      </c>
    </row>
    <row r="724" spans="1:38"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row>
    <row r="725" spans="1:38"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row>
    <row r="726" spans="1:38"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row>
    <row r="727" spans="1:38" s="1" customFormat="1" ht="20.100000000000001" customHeight="1" x14ac:dyDescent="0.2">
      <c r="A727" s="3"/>
      <c r="B727" s="55"/>
      <c r="C727" s="3"/>
      <c r="D727" s="2" t="s">
        <v>98</v>
      </c>
      <c r="E727" s="5"/>
      <c r="F727" s="37">
        <v>42</v>
      </c>
      <c r="G727" s="37">
        <v>380</v>
      </c>
      <c r="H727" s="37">
        <v>386</v>
      </c>
      <c r="I727" s="37">
        <v>36</v>
      </c>
      <c r="J727" s="37">
        <v>0</v>
      </c>
      <c r="K727" s="37">
        <v>0</v>
      </c>
      <c r="L727" s="37"/>
      <c r="M727" s="37"/>
      <c r="N727" s="37"/>
      <c r="O727" s="37">
        <v>4</v>
      </c>
      <c r="P727" s="37">
        <v>140</v>
      </c>
      <c r="Q727" s="37">
        <v>141</v>
      </c>
      <c r="R727" s="37">
        <v>3</v>
      </c>
      <c r="S727" s="37">
        <v>0</v>
      </c>
      <c r="T727" s="37">
        <v>0</v>
      </c>
      <c r="U727" s="37"/>
      <c r="V727" s="37"/>
      <c r="W727" s="37"/>
      <c r="X727" s="37">
        <v>202</v>
      </c>
      <c r="Y727" s="37">
        <v>1091</v>
      </c>
      <c r="Z727" s="37">
        <v>1143</v>
      </c>
      <c r="AA727" s="37">
        <v>150</v>
      </c>
      <c r="AB727" s="37">
        <v>0</v>
      </c>
      <c r="AC727" s="37">
        <v>0</v>
      </c>
      <c r="AD727" s="37"/>
      <c r="AE727" s="37"/>
      <c r="AF727" s="37"/>
      <c r="AG727" s="37">
        <v>10</v>
      </c>
      <c r="AH727" s="37">
        <v>197</v>
      </c>
      <c r="AI727" s="37">
        <v>194</v>
      </c>
      <c r="AJ727" s="37">
        <v>13</v>
      </c>
      <c r="AK727" s="37">
        <v>0</v>
      </c>
      <c r="AL727" s="37">
        <v>0</v>
      </c>
    </row>
    <row r="728" spans="1:38" s="1" customFormat="1" ht="20.100000000000001" customHeight="1" x14ac:dyDescent="0.2">
      <c r="A728" s="3"/>
      <c r="B728" s="55"/>
      <c r="C728" s="3"/>
      <c r="D728" s="38" t="s">
        <v>99</v>
      </c>
      <c r="E728" s="5"/>
      <c r="F728" s="39">
        <v>80</v>
      </c>
      <c r="G728" s="39">
        <v>936</v>
      </c>
      <c r="H728" s="39">
        <v>955</v>
      </c>
      <c r="I728" s="39">
        <v>61</v>
      </c>
      <c r="J728" s="39">
        <v>0</v>
      </c>
      <c r="K728" s="39">
        <v>0</v>
      </c>
      <c r="L728" s="40"/>
      <c r="M728" s="40"/>
      <c r="N728" s="40"/>
      <c r="O728" s="39">
        <v>8</v>
      </c>
      <c r="P728" s="39">
        <v>123</v>
      </c>
      <c r="Q728" s="39">
        <v>128</v>
      </c>
      <c r="R728" s="39">
        <v>3</v>
      </c>
      <c r="S728" s="39">
        <v>0</v>
      </c>
      <c r="T728" s="39">
        <v>0</v>
      </c>
      <c r="U728" s="40"/>
      <c r="V728" s="40"/>
      <c r="W728" s="40"/>
      <c r="X728" s="39">
        <v>63</v>
      </c>
      <c r="Y728" s="39">
        <v>505</v>
      </c>
      <c r="Z728" s="39">
        <v>511</v>
      </c>
      <c r="AA728" s="39">
        <v>57</v>
      </c>
      <c r="AB728" s="39">
        <v>0</v>
      </c>
      <c r="AC728" s="39">
        <v>0</v>
      </c>
      <c r="AD728" s="40"/>
      <c r="AE728" s="40"/>
      <c r="AF728" s="40"/>
      <c r="AG728" s="39">
        <v>29</v>
      </c>
      <c r="AH728" s="39">
        <v>208</v>
      </c>
      <c r="AI728" s="39">
        <v>223</v>
      </c>
      <c r="AJ728" s="39">
        <v>14</v>
      </c>
      <c r="AK728" s="39">
        <v>0</v>
      </c>
      <c r="AL728" s="39">
        <v>0</v>
      </c>
    </row>
    <row r="729" spans="1:38"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row>
    <row r="730" spans="1:38" s="1" customFormat="1" ht="20.100000000000001" customHeight="1" x14ac:dyDescent="0.2">
      <c r="A730" s="3"/>
      <c r="B730" s="55"/>
      <c r="C730" s="42" t="s">
        <v>180</v>
      </c>
      <c r="D730" s="42"/>
      <c r="E730" s="5"/>
      <c r="F730" s="44">
        <v>122</v>
      </c>
      <c r="G730" s="44">
        <v>1316</v>
      </c>
      <c r="H730" s="44">
        <v>1341</v>
      </c>
      <c r="I730" s="44">
        <v>97</v>
      </c>
      <c r="J730" s="44">
        <v>0</v>
      </c>
      <c r="K730" s="44">
        <v>0</v>
      </c>
      <c r="L730" s="45"/>
      <c r="M730" s="45"/>
      <c r="N730" s="45"/>
      <c r="O730" s="44">
        <v>12</v>
      </c>
      <c r="P730" s="44">
        <v>263</v>
      </c>
      <c r="Q730" s="44">
        <v>269</v>
      </c>
      <c r="R730" s="44">
        <v>6</v>
      </c>
      <c r="S730" s="44">
        <v>0</v>
      </c>
      <c r="T730" s="44">
        <v>0</v>
      </c>
      <c r="U730" s="45"/>
      <c r="V730" s="45"/>
      <c r="W730" s="45"/>
      <c r="X730" s="44">
        <v>265</v>
      </c>
      <c r="Y730" s="44">
        <v>1596</v>
      </c>
      <c r="Z730" s="44">
        <v>1654</v>
      </c>
      <c r="AA730" s="44">
        <v>207</v>
      </c>
      <c r="AB730" s="44">
        <v>0</v>
      </c>
      <c r="AC730" s="44">
        <v>0</v>
      </c>
      <c r="AD730" s="45"/>
      <c r="AE730" s="45"/>
      <c r="AF730" s="45"/>
      <c r="AG730" s="44">
        <v>39</v>
      </c>
      <c r="AH730" s="44">
        <v>405</v>
      </c>
      <c r="AI730" s="44">
        <v>417</v>
      </c>
      <c r="AJ730" s="44">
        <v>27</v>
      </c>
      <c r="AK730" s="44">
        <v>0</v>
      </c>
      <c r="AL730" s="44">
        <v>0</v>
      </c>
    </row>
    <row r="731" spans="1:38"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row>
    <row r="732" spans="1:38" s="1" customFormat="1" ht="20.100000000000001" customHeight="1" x14ac:dyDescent="0.25">
      <c r="A732" s="3"/>
      <c r="B732" s="49" t="s">
        <v>334</v>
      </c>
      <c r="C732" s="50"/>
      <c r="D732" s="50"/>
      <c r="E732" s="5"/>
      <c r="F732" s="51">
        <v>122</v>
      </c>
      <c r="G732" s="51">
        <v>1316</v>
      </c>
      <c r="H732" s="51">
        <v>1341</v>
      </c>
      <c r="I732" s="51">
        <v>97</v>
      </c>
      <c r="J732" s="51">
        <v>0</v>
      </c>
      <c r="K732" s="51">
        <v>0</v>
      </c>
      <c r="L732" s="52"/>
      <c r="M732" s="52"/>
      <c r="N732" s="52"/>
      <c r="O732" s="51">
        <v>12</v>
      </c>
      <c r="P732" s="51">
        <v>263</v>
      </c>
      <c r="Q732" s="51">
        <v>269</v>
      </c>
      <c r="R732" s="51">
        <v>6</v>
      </c>
      <c r="S732" s="51">
        <v>0</v>
      </c>
      <c r="T732" s="51">
        <v>0</v>
      </c>
      <c r="U732" s="52"/>
      <c r="V732" s="52"/>
      <c r="W732" s="52"/>
      <c r="X732" s="51">
        <v>265</v>
      </c>
      <c r="Y732" s="51">
        <v>1596</v>
      </c>
      <c r="Z732" s="51">
        <v>1654</v>
      </c>
      <c r="AA732" s="51">
        <v>207</v>
      </c>
      <c r="AB732" s="51">
        <v>0</v>
      </c>
      <c r="AC732" s="51">
        <v>0</v>
      </c>
      <c r="AD732" s="52"/>
      <c r="AE732" s="52"/>
      <c r="AF732" s="52"/>
      <c r="AG732" s="51">
        <v>39</v>
      </c>
      <c r="AH732" s="51">
        <v>405</v>
      </c>
      <c r="AI732" s="51">
        <v>417</v>
      </c>
      <c r="AJ732" s="51">
        <v>27</v>
      </c>
      <c r="AK732" s="51">
        <v>0</v>
      </c>
      <c r="AL732" s="51">
        <v>0</v>
      </c>
    </row>
    <row r="733" spans="1:38"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row>
    <row r="734" spans="1:38"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row>
    <row r="735" spans="1:38"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row>
    <row r="736" spans="1:38" s="1" customFormat="1" ht="20.100000000000001" customHeight="1" x14ac:dyDescent="0.2">
      <c r="A736" s="3"/>
      <c r="B736" s="55"/>
      <c r="C736" s="3"/>
      <c r="D736" s="2" t="s">
        <v>124</v>
      </c>
      <c r="E736" s="5"/>
      <c r="F736" s="37">
        <v>387</v>
      </c>
      <c r="G736" s="37">
        <v>336</v>
      </c>
      <c r="H736" s="37">
        <v>312</v>
      </c>
      <c r="I736" s="37">
        <v>411</v>
      </c>
      <c r="J736" s="37">
        <v>0</v>
      </c>
      <c r="K736" s="37">
        <v>0</v>
      </c>
      <c r="L736" s="37"/>
      <c r="M736" s="37"/>
      <c r="N736" s="37"/>
      <c r="O736" s="37">
        <v>17</v>
      </c>
      <c r="P736" s="37">
        <v>163</v>
      </c>
      <c r="Q736" s="37">
        <v>164</v>
      </c>
      <c r="R736" s="37">
        <v>16</v>
      </c>
      <c r="S736" s="37">
        <v>0</v>
      </c>
      <c r="T736" s="37">
        <v>0</v>
      </c>
      <c r="U736" s="37"/>
      <c r="V736" s="37"/>
      <c r="W736" s="37"/>
      <c r="X736" s="37">
        <v>481</v>
      </c>
      <c r="Y736" s="37">
        <v>457</v>
      </c>
      <c r="Z736" s="37">
        <v>473</v>
      </c>
      <c r="AA736" s="37">
        <v>465</v>
      </c>
      <c r="AB736" s="37">
        <v>0</v>
      </c>
      <c r="AC736" s="37">
        <v>0</v>
      </c>
      <c r="AD736" s="37"/>
      <c r="AE736" s="37"/>
      <c r="AF736" s="37"/>
      <c r="AG736" s="37">
        <v>47</v>
      </c>
      <c r="AH736" s="37">
        <v>295</v>
      </c>
      <c r="AI736" s="37">
        <v>292</v>
      </c>
      <c r="AJ736" s="37">
        <v>50</v>
      </c>
      <c r="AK736" s="37">
        <v>0</v>
      </c>
      <c r="AL736" s="37">
        <v>0</v>
      </c>
    </row>
    <row r="737" spans="1:38" s="1" customFormat="1" ht="20.100000000000001" customHeight="1" x14ac:dyDescent="0.2">
      <c r="A737" s="3"/>
      <c r="B737" s="55"/>
      <c r="C737" s="3"/>
      <c r="D737" s="38" t="s">
        <v>99</v>
      </c>
      <c r="E737" s="5"/>
      <c r="F737" s="39">
        <v>44</v>
      </c>
      <c r="G737" s="39">
        <v>408</v>
      </c>
      <c r="H737" s="39">
        <v>418</v>
      </c>
      <c r="I737" s="39">
        <v>34</v>
      </c>
      <c r="J737" s="39">
        <v>0</v>
      </c>
      <c r="K737" s="39">
        <v>0</v>
      </c>
      <c r="L737" s="40"/>
      <c r="M737" s="40"/>
      <c r="N737" s="40"/>
      <c r="O737" s="39">
        <v>12</v>
      </c>
      <c r="P737" s="39">
        <v>233</v>
      </c>
      <c r="Q737" s="39">
        <v>233</v>
      </c>
      <c r="R737" s="39">
        <v>12</v>
      </c>
      <c r="S737" s="39">
        <v>0</v>
      </c>
      <c r="T737" s="39">
        <v>0</v>
      </c>
      <c r="U737" s="40"/>
      <c r="V737" s="40"/>
      <c r="W737" s="40"/>
      <c r="X737" s="39">
        <v>82</v>
      </c>
      <c r="Y737" s="39">
        <v>695</v>
      </c>
      <c r="Z737" s="39">
        <v>721</v>
      </c>
      <c r="AA737" s="39">
        <v>56</v>
      </c>
      <c r="AB737" s="39">
        <v>0</v>
      </c>
      <c r="AC737" s="39">
        <v>0</v>
      </c>
      <c r="AD737" s="40"/>
      <c r="AE737" s="40"/>
      <c r="AF737" s="40"/>
      <c r="AG737" s="39">
        <v>25</v>
      </c>
      <c r="AH737" s="39">
        <v>233</v>
      </c>
      <c r="AI737" s="39">
        <v>242</v>
      </c>
      <c r="AJ737" s="39">
        <v>16</v>
      </c>
      <c r="AK737" s="39">
        <v>0</v>
      </c>
      <c r="AL737" s="39">
        <v>0</v>
      </c>
    </row>
    <row r="738" spans="1:38"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row>
    <row r="739" spans="1:38" s="1" customFormat="1" ht="20.100000000000001" customHeight="1" x14ac:dyDescent="0.2">
      <c r="A739" s="3"/>
      <c r="B739" s="55"/>
      <c r="C739" s="42" t="s">
        <v>180</v>
      </c>
      <c r="D739" s="42"/>
      <c r="E739" s="5"/>
      <c r="F739" s="44">
        <v>431</v>
      </c>
      <c r="G739" s="44">
        <v>744</v>
      </c>
      <c r="H739" s="44">
        <v>730</v>
      </c>
      <c r="I739" s="44">
        <v>445</v>
      </c>
      <c r="J739" s="44">
        <v>0</v>
      </c>
      <c r="K739" s="44">
        <v>0</v>
      </c>
      <c r="L739" s="45"/>
      <c r="M739" s="45"/>
      <c r="N739" s="45"/>
      <c r="O739" s="44">
        <v>29</v>
      </c>
      <c r="P739" s="44">
        <v>396</v>
      </c>
      <c r="Q739" s="44">
        <v>397</v>
      </c>
      <c r="R739" s="44">
        <v>28</v>
      </c>
      <c r="S739" s="44">
        <v>0</v>
      </c>
      <c r="T739" s="44">
        <v>0</v>
      </c>
      <c r="U739" s="45"/>
      <c r="V739" s="45"/>
      <c r="W739" s="45"/>
      <c r="X739" s="44">
        <v>563</v>
      </c>
      <c r="Y739" s="44">
        <v>1152</v>
      </c>
      <c r="Z739" s="44">
        <v>1194</v>
      </c>
      <c r="AA739" s="44">
        <v>521</v>
      </c>
      <c r="AB739" s="44">
        <v>0</v>
      </c>
      <c r="AC739" s="44">
        <v>0</v>
      </c>
      <c r="AD739" s="45"/>
      <c r="AE739" s="45"/>
      <c r="AF739" s="45"/>
      <c r="AG739" s="44">
        <v>72</v>
      </c>
      <c r="AH739" s="44">
        <v>528</v>
      </c>
      <c r="AI739" s="44">
        <v>534</v>
      </c>
      <c r="AJ739" s="44">
        <v>66</v>
      </c>
      <c r="AK739" s="44">
        <v>0</v>
      </c>
      <c r="AL739" s="44">
        <v>0</v>
      </c>
    </row>
    <row r="740" spans="1:38"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row>
    <row r="741" spans="1:38" s="1" customFormat="1" ht="20.100000000000001" customHeight="1" x14ac:dyDescent="0.25">
      <c r="A741" s="3"/>
      <c r="B741" s="49" t="s">
        <v>336</v>
      </c>
      <c r="C741" s="50"/>
      <c r="D741" s="50"/>
      <c r="E741" s="5"/>
      <c r="F741" s="51">
        <v>431</v>
      </c>
      <c r="G741" s="51">
        <v>744</v>
      </c>
      <c r="H741" s="51">
        <v>730</v>
      </c>
      <c r="I741" s="51">
        <v>445</v>
      </c>
      <c r="J741" s="51">
        <v>0</v>
      </c>
      <c r="K741" s="51">
        <v>0</v>
      </c>
      <c r="L741" s="52"/>
      <c r="M741" s="52"/>
      <c r="N741" s="52"/>
      <c r="O741" s="51">
        <v>29</v>
      </c>
      <c r="P741" s="51">
        <v>396</v>
      </c>
      <c r="Q741" s="51">
        <v>397</v>
      </c>
      <c r="R741" s="51">
        <v>28</v>
      </c>
      <c r="S741" s="51">
        <v>0</v>
      </c>
      <c r="T741" s="51">
        <v>0</v>
      </c>
      <c r="U741" s="52"/>
      <c r="V741" s="52"/>
      <c r="W741" s="52"/>
      <c r="X741" s="51">
        <v>563</v>
      </c>
      <c r="Y741" s="51">
        <v>1152</v>
      </c>
      <c r="Z741" s="51">
        <v>1194</v>
      </c>
      <c r="AA741" s="51">
        <v>521</v>
      </c>
      <c r="AB741" s="51">
        <v>0</v>
      </c>
      <c r="AC741" s="51">
        <v>0</v>
      </c>
      <c r="AD741" s="52"/>
      <c r="AE741" s="52"/>
      <c r="AF741" s="52"/>
      <c r="AG741" s="51">
        <v>72</v>
      </c>
      <c r="AH741" s="51">
        <v>528</v>
      </c>
      <c r="AI741" s="51">
        <v>534</v>
      </c>
      <c r="AJ741" s="51">
        <v>66</v>
      </c>
      <c r="AK741" s="51">
        <v>0</v>
      </c>
      <c r="AL741" s="51">
        <v>0</v>
      </c>
    </row>
    <row r="742" spans="1:38"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row>
    <row r="743" spans="1:38" s="61" customFormat="1" ht="30" customHeight="1" x14ac:dyDescent="0.2">
      <c r="A743" s="57"/>
      <c r="B743" s="58" t="s">
        <v>337</v>
      </c>
      <c r="C743" s="59"/>
      <c r="D743" s="59"/>
      <c r="E743" s="5"/>
      <c r="F743" s="60">
        <f>22764-11+132</f>
        <v>22885</v>
      </c>
      <c r="G743" s="60">
        <v>122307</v>
      </c>
      <c r="H743" s="60">
        <v>120336</v>
      </c>
      <c r="I743" s="60">
        <f>24348-7+132</f>
        <v>24473</v>
      </c>
      <c r="J743" s="60">
        <v>661</v>
      </c>
      <c r="K743" s="60">
        <v>1044</v>
      </c>
      <c r="L743" s="52"/>
      <c r="M743" s="52"/>
      <c r="N743" s="52"/>
      <c r="O743" s="60">
        <f>3491+22+121</f>
        <v>3634</v>
      </c>
      <c r="P743" s="60">
        <v>72976</v>
      </c>
      <c r="Q743" s="60">
        <v>73015</v>
      </c>
      <c r="R743" s="60">
        <f>3477-8+121</f>
        <v>3590</v>
      </c>
      <c r="S743" s="60">
        <v>75</v>
      </c>
      <c r="T743" s="60">
        <v>80</v>
      </c>
      <c r="U743" s="52"/>
      <c r="V743" s="52"/>
      <c r="W743" s="52"/>
      <c r="X743" s="60">
        <f>45011+80+15</f>
        <v>45106</v>
      </c>
      <c r="Y743" s="60">
        <v>213619</v>
      </c>
      <c r="Z743" s="60">
        <v>212098</v>
      </c>
      <c r="AA743" s="60">
        <f>45875+42+15</f>
        <v>45932</v>
      </c>
      <c r="AB743" s="60">
        <v>697</v>
      </c>
      <c r="AC743" s="60">
        <v>1392</v>
      </c>
      <c r="AD743" s="52"/>
      <c r="AE743" s="52"/>
      <c r="AF743" s="52"/>
      <c r="AG743" s="60">
        <f>(13863+44)+50</f>
        <v>13957</v>
      </c>
      <c r="AH743" s="60">
        <v>187443</v>
      </c>
      <c r="AI743" s="60">
        <v>192254</v>
      </c>
      <c r="AJ743" s="60">
        <f>(13663+48)+50</f>
        <v>13761</v>
      </c>
      <c r="AK743" s="60">
        <v>5029</v>
      </c>
      <c r="AL743" s="60">
        <v>409</v>
      </c>
    </row>
  </sheetData>
  <autoFilter ref="A9:AL743"/>
  <mergeCells count="7">
    <mergeCell ref="A8:D8"/>
    <mergeCell ref="A2:AL3"/>
    <mergeCell ref="A4:AL5"/>
    <mergeCell ref="F7:K7"/>
    <mergeCell ref="O7:T7"/>
    <mergeCell ref="X7:AC7"/>
    <mergeCell ref="AG7:AL7"/>
  </mergeCells>
  <phoneticPr fontId="2" type="noConversion"/>
  <pageMargins left="0.43307086614173229" right="0" top="0" bottom="0" header="0" footer="0"/>
  <pageSetup paperSize="5" scale="4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AL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11" width="12.7109375" style="4" customWidth="1"/>
    <col min="12" max="14" width="1.7109375" style="4" customWidth="1"/>
    <col min="15" max="20" width="12.7109375" style="4" customWidth="1"/>
    <col min="21" max="23" width="1.7109375" style="4" customWidth="1"/>
    <col min="24" max="29" width="12.7109375" style="4" customWidth="1"/>
    <col min="30" max="32" width="1.7109375" style="4" customWidth="1"/>
    <col min="33" max="38" width="12.7109375" style="4" customWidth="1"/>
    <col min="39" max="16384" width="11.42578125" style="7"/>
  </cols>
  <sheetData>
    <row r="2" spans="1:38" ht="12.75" x14ac:dyDescent="0.2">
      <c r="A2" s="84" t="s">
        <v>65</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row>
    <row r="3" spans="1:38"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row>
    <row r="4" spans="1:38"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row>
    <row r="5" spans="1:38"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row>
    <row r="6" spans="1:38" ht="15" customHeight="1" x14ac:dyDescent="0.2">
      <c r="A6" s="1"/>
      <c r="B6" s="1"/>
      <c r="C6" s="1"/>
      <c r="D6" s="7"/>
      <c r="E6" s="7"/>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row>
    <row r="7" spans="1:38" ht="30" customHeight="1" thickBot="1" x14ac:dyDescent="0.25">
      <c r="A7" s="6"/>
      <c r="C7" s="6"/>
      <c r="D7" s="5"/>
      <c r="F7" s="86" t="s">
        <v>37</v>
      </c>
      <c r="G7" s="86"/>
      <c r="H7" s="86"/>
      <c r="I7" s="86"/>
      <c r="J7" s="86"/>
      <c r="K7" s="86"/>
      <c r="L7" s="19"/>
      <c r="M7" s="19"/>
      <c r="N7" s="19"/>
      <c r="O7" s="86" t="s">
        <v>36</v>
      </c>
      <c r="P7" s="86"/>
      <c r="Q7" s="86"/>
      <c r="R7" s="86"/>
      <c r="S7" s="86"/>
      <c r="T7" s="86"/>
      <c r="U7" s="19"/>
      <c r="V7" s="19"/>
      <c r="W7" s="19"/>
      <c r="X7" s="86" t="s">
        <v>35</v>
      </c>
      <c r="Y7" s="86"/>
      <c r="Z7" s="86"/>
      <c r="AA7" s="86"/>
      <c r="AB7" s="86"/>
      <c r="AC7" s="86"/>
      <c r="AD7" s="19"/>
      <c r="AE7" s="19"/>
      <c r="AF7" s="19"/>
      <c r="AG7" s="86" t="s">
        <v>34</v>
      </c>
      <c r="AH7" s="86"/>
      <c r="AI7" s="86"/>
      <c r="AJ7" s="86"/>
      <c r="AK7" s="86"/>
      <c r="AL7" s="86"/>
    </row>
    <row r="8" spans="1:38" ht="50.1" customHeight="1" thickBot="1" x14ac:dyDescent="0.25">
      <c r="A8" s="87" t="s">
        <v>3</v>
      </c>
      <c r="B8" s="87"/>
      <c r="C8" s="87"/>
      <c r="D8" s="87"/>
      <c r="E8" s="7"/>
      <c r="F8" s="15" t="s">
        <v>4</v>
      </c>
      <c r="G8" s="15" t="s">
        <v>61</v>
      </c>
      <c r="H8" s="15" t="s">
        <v>62</v>
      </c>
      <c r="I8" s="15" t="s">
        <v>16</v>
      </c>
      <c r="J8" s="15" t="s">
        <v>17</v>
      </c>
      <c r="K8" s="15" t="s">
        <v>18</v>
      </c>
      <c r="L8" s="11"/>
      <c r="M8" s="11"/>
      <c r="N8" s="11"/>
      <c r="O8" s="15" t="s">
        <v>4</v>
      </c>
      <c r="P8" s="15" t="s">
        <v>61</v>
      </c>
      <c r="Q8" s="15" t="s">
        <v>62</v>
      </c>
      <c r="R8" s="15" t="s">
        <v>16</v>
      </c>
      <c r="S8" s="15" t="s">
        <v>17</v>
      </c>
      <c r="T8" s="15" t="s">
        <v>18</v>
      </c>
      <c r="U8" s="11"/>
      <c r="V8" s="11"/>
      <c r="W8" s="11"/>
      <c r="X8" s="15" t="s">
        <v>4</v>
      </c>
      <c r="Y8" s="15" t="s">
        <v>61</v>
      </c>
      <c r="Z8" s="15" t="s">
        <v>62</v>
      </c>
      <c r="AA8" s="15" t="s">
        <v>16</v>
      </c>
      <c r="AB8" s="15" t="s">
        <v>17</v>
      </c>
      <c r="AC8" s="15" t="s">
        <v>18</v>
      </c>
      <c r="AD8" s="11"/>
      <c r="AE8" s="11"/>
      <c r="AF8" s="11"/>
      <c r="AG8" s="15" t="s">
        <v>4</v>
      </c>
      <c r="AH8" s="15" t="s">
        <v>61</v>
      </c>
      <c r="AI8" s="15" t="s">
        <v>62</v>
      </c>
      <c r="AJ8" s="15" t="s">
        <v>16</v>
      </c>
      <c r="AK8" s="15" t="s">
        <v>17</v>
      </c>
      <c r="AL8" s="15" t="s">
        <v>18</v>
      </c>
    </row>
    <row r="9" spans="1:38" ht="20.100000000000001" customHeight="1" x14ac:dyDescent="0.2"/>
    <row r="10" spans="1:38" ht="20.100000000000001" customHeight="1" x14ac:dyDescent="0.2">
      <c r="A10" s="2"/>
      <c r="B10" s="6" t="s">
        <v>96</v>
      </c>
    </row>
    <row r="11" spans="1:38" ht="20.100000000000001" customHeight="1" x14ac:dyDescent="0.2">
      <c r="A11" s="35"/>
      <c r="B11" s="36"/>
      <c r="C11" s="3" t="s">
        <v>97</v>
      </c>
    </row>
    <row r="12" spans="1:38" ht="20.100000000000001" customHeight="1" x14ac:dyDescent="0.2">
      <c r="D12" s="2" t="s">
        <v>98</v>
      </c>
      <c r="F12" s="37">
        <v>9</v>
      </c>
      <c r="G12" s="37">
        <v>73</v>
      </c>
      <c r="H12" s="37">
        <v>77</v>
      </c>
      <c r="I12" s="37">
        <v>5</v>
      </c>
      <c r="J12" s="37">
        <v>0</v>
      </c>
      <c r="K12" s="37">
        <v>0</v>
      </c>
      <c r="L12" s="37"/>
      <c r="M12" s="37"/>
      <c r="N12" s="37"/>
      <c r="O12" s="37">
        <v>0</v>
      </c>
      <c r="P12" s="37">
        <v>0</v>
      </c>
      <c r="Q12" s="37">
        <v>0</v>
      </c>
      <c r="R12" s="37">
        <v>0</v>
      </c>
      <c r="S12" s="37">
        <v>0</v>
      </c>
      <c r="T12" s="37">
        <v>0</v>
      </c>
      <c r="U12" s="37"/>
      <c r="V12" s="37"/>
      <c r="W12" s="37"/>
      <c r="X12" s="37">
        <v>0</v>
      </c>
      <c r="Y12" s="37">
        <v>0</v>
      </c>
      <c r="Z12" s="37">
        <v>0</v>
      </c>
      <c r="AA12" s="37">
        <v>0</v>
      </c>
      <c r="AB12" s="37">
        <v>0</v>
      </c>
      <c r="AC12" s="37">
        <v>0</v>
      </c>
      <c r="AD12" s="37"/>
      <c r="AE12" s="37"/>
      <c r="AF12" s="37"/>
      <c r="AG12" s="37">
        <v>0</v>
      </c>
      <c r="AH12" s="37">
        <v>0</v>
      </c>
      <c r="AI12" s="37">
        <v>0</v>
      </c>
      <c r="AJ12" s="37">
        <v>0</v>
      </c>
      <c r="AK12" s="37">
        <v>0</v>
      </c>
      <c r="AL12" s="37">
        <v>0</v>
      </c>
    </row>
    <row r="13" spans="1:38" ht="20.100000000000001" customHeight="1" x14ac:dyDescent="0.2">
      <c r="D13" s="38" t="s">
        <v>99</v>
      </c>
      <c r="F13" s="39">
        <v>12</v>
      </c>
      <c r="G13" s="39">
        <v>167</v>
      </c>
      <c r="H13" s="39">
        <v>168</v>
      </c>
      <c r="I13" s="39">
        <v>11</v>
      </c>
      <c r="J13" s="39">
        <v>0</v>
      </c>
      <c r="K13" s="39">
        <v>0</v>
      </c>
      <c r="L13" s="40"/>
      <c r="M13" s="40"/>
      <c r="N13" s="40"/>
      <c r="O13" s="39">
        <v>0</v>
      </c>
      <c r="P13" s="39">
        <v>0</v>
      </c>
      <c r="Q13" s="39">
        <v>0</v>
      </c>
      <c r="R13" s="39">
        <v>0</v>
      </c>
      <c r="S13" s="39">
        <v>0</v>
      </c>
      <c r="T13" s="39">
        <v>0</v>
      </c>
      <c r="U13" s="40"/>
      <c r="V13" s="40"/>
      <c r="W13" s="40"/>
      <c r="X13" s="39">
        <v>0</v>
      </c>
      <c r="Y13" s="39">
        <v>0</v>
      </c>
      <c r="Z13" s="39">
        <v>0</v>
      </c>
      <c r="AA13" s="39">
        <v>0</v>
      </c>
      <c r="AB13" s="39">
        <v>0</v>
      </c>
      <c r="AC13" s="39">
        <v>0</v>
      </c>
      <c r="AD13" s="40"/>
      <c r="AE13" s="40"/>
      <c r="AF13" s="40"/>
      <c r="AG13" s="39">
        <v>0</v>
      </c>
      <c r="AH13" s="39">
        <v>0</v>
      </c>
      <c r="AI13" s="39">
        <v>0</v>
      </c>
      <c r="AJ13" s="39">
        <v>0</v>
      </c>
      <c r="AK13" s="39">
        <v>0</v>
      </c>
      <c r="AL13" s="39">
        <v>0</v>
      </c>
    </row>
    <row r="14" spans="1:38" ht="20.100000000000001" customHeight="1" x14ac:dyDescent="0.2">
      <c r="D14" s="2" t="s">
        <v>100</v>
      </c>
      <c r="F14" s="37">
        <v>14</v>
      </c>
      <c r="G14" s="37">
        <v>189</v>
      </c>
      <c r="H14" s="37">
        <v>191</v>
      </c>
      <c r="I14" s="37">
        <v>12</v>
      </c>
      <c r="J14" s="37">
        <v>0</v>
      </c>
      <c r="K14" s="37">
        <v>0</v>
      </c>
      <c r="L14" s="37"/>
      <c r="M14" s="37"/>
      <c r="N14" s="37"/>
      <c r="O14" s="37">
        <v>0</v>
      </c>
      <c r="P14" s="37">
        <v>0</v>
      </c>
      <c r="Q14" s="37">
        <v>0</v>
      </c>
      <c r="R14" s="37">
        <v>0</v>
      </c>
      <c r="S14" s="37">
        <v>0</v>
      </c>
      <c r="T14" s="37">
        <v>0</v>
      </c>
      <c r="U14" s="37"/>
      <c r="V14" s="37"/>
      <c r="W14" s="37"/>
      <c r="X14" s="37">
        <v>0</v>
      </c>
      <c r="Y14" s="37">
        <v>0</v>
      </c>
      <c r="Z14" s="37">
        <v>0</v>
      </c>
      <c r="AA14" s="37">
        <v>0</v>
      </c>
      <c r="AB14" s="37">
        <v>0</v>
      </c>
      <c r="AC14" s="37">
        <v>0</v>
      </c>
      <c r="AD14" s="37"/>
      <c r="AE14" s="37"/>
      <c r="AF14" s="37"/>
      <c r="AG14" s="37">
        <v>0</v>
      </c>
      <c r="AH14" s="37">
        <v>0</v>
      </c>
      <c r="AI14" s="37">
        <v>0</v>
      </c>
      <c r="AJ14" s="37">
        <v>0</v>
      </c>
      <c r="AK14" s="37">
        <v>0</v>
      </c>
      <c r="AL14" s="37">
        <v>0</v>
      </c>
    </row>
    <row r="15" spans="1:38" ht="20.100000000000001" customHeight="1" x14ac:dyDescent="0.2">
      <c r="D15" s="38" t="s">
        <v>101</v>
      </c>
      <c r="F15" s="39">
        <v>20</v>
      </c>
      <c r="G15" s="39">
        <v>142</v>
      </c>
      <c r="H15" s="39">
        <v>131</v>
      </c>
      <c r="I15" s="39">
        <v>31</v>
      </c>
      <c r="J15" s="39">
        <v>0</v>
      </c>
      <c r="K15" s="39">
        <v>0</v>
      </c>
      <c r="L15" s="40"/>
      <c r="M15" s="40"/>
      <c r="N15" s="40"/>
      <c r="O15" s="39">
        <v>0</v>
      </c>
      <c r="P15" s="39">
        <v>0</v>
      </c>
      <c r="Q15" s="39">
        <v>0</v>
      </c>
      <c r="R15" s="39">
        <v>0</v>
      </c>
      <c r="S15" s="39">
        <v>0</v>
      </c>
      <c r="T15" s="39">
        <v>0</v>
      </c>
      <c r="U15" s="40"/>
      <c r="V15" s="40"/>
      <c r="W15" s="40"/>
      <c r="X15" s="39">
        <v>0</v>
      </c>
      <c r="Y15" s="39">
        <v>0</v>
      </c>
      <c r="Z15" s="39">
        <v>0</v>
      </c>
      <c r="AA15" s="39">
        <v>0</v>
      </c>
      <c r="AB15" s="39">
        <v>0</v>
      </c>
      <c r="AC15" s="39">
        <v>0</v>
      </c>
      <c r="AD15" s="40"/>
      <c r="AE15" s="40"/>
      <c r="AF15" s="40"/>
      <c r="AG15" s="39">
        <v>0</v>
      </c>
      <c r="AH15" s="39">
        <v>0</v>
      </c>
      <c r="AI15" s="39">
        <v>0</v>
      </c>
      <c r="AJ15" s="39">
        <v>0</v>
      </c>
      <c r="AK15" s="39">
        <v>0</v>
      </c>
      <c r="AL15" s="39">
        <v>0</v>
      </c>
    </row>
    <row r="16" spans="1:38" ht="20.100000000000001" customHeight="1" x14ac:dyDescent="0.2">
      <c r="D16" s="2" t="s">
        <v>102</v>
      </c>
      <c r="F16" s="37">
        <v>17</v>
      </c>
      <c r="G16" s="37">
        <v>274</v>
      </c>
      <c r="H16" s="37">
        <v>266</v>
      </c>
      <c r="I16" s="37">
        <v>25</v>
      </c>
      <c r="J16" s="37">
        <v>0</v>
      </c>
      <c r="K16" s="37">
        <v>0</v>
      </c>
      <c r="L16" s="37"/>
      <c r="M16" s="37"/>
      <c r="N16" s="37"/>
      <c r="O16" s="37">
        <v>0</v>
      </c>
      <c r="P16" s="37">
        <v>0</v>
      </c>
      <c r="Q16" s="37">
        <v>0</v>
      </c>
      <c r="R16" s="37">
        <v>0</v>
      </c>
      <c r="S16" s="37">
        <v>0</v>
      </c>
      <c r="T16" s="37">
        <v>0</v>
      </c>
      <c r="U16" s="37"/>
      <c r="V16" s="37"/>
      <c r="W16" s="37"/>
      <c r="X16" s="37">
        <v>0</v>
      </c>
      <c r="Y16" s="37">
        <v>0</v>
      </c>
      <c r="Z16" s="37">
        <v>0</v>
      </c>
      <c r="AA16" s="37">
        <v>0</v>
      </c>
      <c r="AB16" s="37">
        <v>0</v>
      </c>
      <c r="AC16" s="37">
        <v>0</v>
      </c>
      <c r="AD16" s="37"/>
      <c r="AE16" s="37"/>
      <c r="AF16" s="37"/>
      <c r="AG16" s="37">
        <v>0</v>
      </c>
      <c r="AH16" s="37">
        <v>0</v>
      </c>
      <c r="AI16" s="37">
        <v>0</v>
      </c>
      <c r="AJ16" s="37">
        <v>0</v>
      </c>
      <c r="AK16" s="37">
        <v>0</v>
      </c>
      <c r="AL16" s="37">
        <v>0</v>
      </c>
    </row>
    <row r="17" spans="1:38" ht="20.100000000000001" customHeight="1" x14ac:dyDescent="0.2">
      <c r="D17" s="38" t="s">
        <v>103</v>
      </c>
      <c r="F17" s="39">
        <v>17</v>
      </c>
      <c r="G17" s="39">
        <v>250</v>
      </c>
      <c r="H17" s="39">
        <v>253</v>
      </c>
      <c r="I17" s="39">
        <v>14</v>
      </c>
      <c r="J17" s="39">
        <v>0</v>
      </c>
      <c r="K17" s="39">
        <v>0</v>
      </c>
      <c r="L17" s="40"/>
      <c r="M17" s="40"/>
      <c r="N17" s="40"/>
      <c r="O17" s="39">
        <v>0</v>
      </c>
      <c r="P17" s="39">
        <v>0</v>
      </c>
      <c r="Q17" s="39">
        <v>0</v>
      </c>
      <c r="R17" s="39">
        <v>0</v>
      </c>
      <c r="S17" s="39">
        <v>0</v>
      </c>
      <c r="T17" s="39">
        <v>0</v>
      </c>
      <c r="U17" s="40"/>
      <c r="V17" s="40"/>
      <c r="W17" s="40"/>
      <c r="X17" s="39">
        <v>0</v>
      </c>
      <c r="Y17" s="39">
        <v>0</v>
      </c>
      <c r="Z17" s="39">
        <v>0</v>
      </c>
      <c r="AA17" s="39">
        <v>0</v>
      </c>
      <c r="AB17" s="39">
        <v>0</v>
      </c>
      <c r="AC17" s="39">
        <v>0</v>
      </c>
      <c r="AD17" s="40"/>
      <c r="AE17" s="40"/>
      <c r="AF17" s="40"/>
      <c r="AG17" s="39">
        <v>0</v>
      </c>
      <c r="AH17" s="39">
        <v>0</v>
      </c>
      <c r="AI17" s="39">
        <v>0</v>
      </c>
      <c r="AJ17" s="39">
        <v>0</v>
      </c>
      <c r="AK17" s="39">
        <v>0</v>
      </c>
      <c r="AL17" s="39">
        <v>0</v>
      </c>
    </row>
    <row r="18" spans="1:38" ht="20.100000000000001" customHeight="1" x14ac:dyDescent="0.2">
      <c r="D18" s="2" t="s">
        <v>104</v>
      </c>
      <c r="F18" s="37">
        <v>8</v>
      </c>
      <c r="G18" s="37">
        <v>159</v>
      </c>
      <c r="H18" s="37">
        <v>152</v>
      </c>
      <c r="I18" s="37">
        <v>15</v>
      </c>
      <c r="J18" s="37">
        <v>0</v>
      </c>
      <c r="K18" s="37">
        <v>0</v>
      </c>
      <c r="L18" s="37"/>
      <c r="M18" s="37"/>
      <c r="N18" s="37"/>
      <c r="O18" s="37">
        <v>0</v>
      </c>
      <c r="P18" s="37">
        <v>0</v>
      </c>
      <c r="Q18" s="37">
        <v>0</v>
      </c>
      <c r="R18" s="37">
        <v>0</v>
      </c>
      <c r="S18" s="37">
        <v>0</v>
      </c>
      <c r="T18" s="37">
        <v>0</v>
      </c>
      <c r="U18" s="37"/>
      <c r="V18" s="37"/>
      <c r="W18" s="37"/>
      <c r="X18" s="37">
        <v>0</v>
      </c>
      <c r="Y18" s="37">
        <v>0</v>
      </c>
      <c r="Z18" s="37">
        <v>0</v>
      </c>
      <c r="AA18" s="37">
        <v>0</v>
      </c>
      <c r="AB18" s="37">
        <v>0</v>
      </c>
      <c r="AC18" s="37">
        <v>0</v>
      </c>
      <c r="AD18" s="37"/>
      <c r="AE18" s="37"/>
      <c r="AF18" s="37"/>
      <c r="AG18" s="37">
        <v>0</v>
      </c>
      <c r="AH18" s="37">
        <v>0</v>
      </c>
      <c r="AI18" s="37">
        <v>0</v>
      </c>
      <c r="AJ18" s="37">
        <v>0</v>
      </c>
      <c r="AK18" s="37">
        <v>0</v>
      </c>
      <c r="AL18" s="37">
        <v>0</v>
      </c>
    </row>
    <row r="19" spans="1:38" ht="20.100000000000001" customHeight="1" x14ac:dyDescent="0.2">
      <c r="D19" s="38" t="s">
        <v>105</v>
      </c>
      <c r="F19" s="39">
        <v>6</v>
      </c>
      <c r="G19" s="39">
        <v>150</v>
      </c>
      <c r="H19" s="39">
        <v>146</v>
      </c>
      <c r="I19" s="39">
        <v>10</v>
      </c>
      <c r="J19" s="39">
        <v>0</v>
      </c>
      <c r="K19" s="39">
        <v>0</v>
      </c>
      <c r="L19" s="40"/>
      <c r="M19" s="40"/>
      <c r="N19" s="40"/>
      <c r="O19" s="39">
        <v>0</v>
      </c>
      <c r="P19" s="39">
        <v>0</v>
      </c>
      <c r="Q19" s="39">
        <v>0</v>
      </c>
      <c r="R19" s="39">
        <v>0</v>
      </c>
      <c r="S19" s="39">
        <v>0</v>
      </c>
      <c r="T19" s="39">
        <v>0</v>
      </c>
      <c r="U19" s="40"/>
      <c r="V19" s="40"/>
      <c r="W19" s="40"/>
      <c r="X19" s="39">
        <v>0</v>
      </c>
      <c r="Y19" s="39">
        <v>0</v>
      </c>
      <c r="Z19" s="39">
        <v>0</v>
      </c>
      <c r="AA19" s="39">
        <v>0</v>
      </c>
      <c r="AB19" s="39">
        <v>0</v>
      </c>
      <c r="AC19" s="39">
        <v>0</v>
      </c>
      <c r="AD19" s="40"/>
      <c r="AE19" s="40"/>
      <c r="AF19" s="40"/>
      <c r="AG19" s="39">
        <v>0</v>
      </c>
      <c r="AH19" s="39">
        <v>0</v>
      </c>
      <c r="AI19" s="39">
        <v>0</v>
      </c>
      <c r="AJ19" s="39">
        <v>0</v>
      </c>
      <c r="AK19" s="39">
        <v>0</v>
      </c>
      <c r="AL19" s="39">
        <v>0</v>
      </c>
    </row>
    <row r="20" spans="1:38" ht="20.100000000000001" customHeight="1" x14ac:dyDescent="0.2">
      <c r="D20" s="2" t="s">
        <v>106</v>
      </c>
      <c r="F20" s="37">
        <v>26</v>
      </c>
      <c r="G20" s="37">
        <v>193</v>
      </c>
      <c r="H20" s="37">
        <v>204</v>
      </c>
      <c r="I20" s="37">
        <v>15</v>
      </c>
      <c r="J20" s="37">
        <v>0</v>
      </c>
      <c r="K20" s="37">
        <v>0</v>
      </c>
      <c r="L20" s="37"/>
      <c r="M20" s="37"/>
      <c r="N20" s="37"/>
      <c r="O20" s="37">
        <v>0</v>
      </c>
      <c r="P20" s="37">
        <v>0</v>
      </c>
      <c r="Q20" s="37">
        <v>0</v>
      </c>
      <c r="R20" s="37">
        <v>0</v>
      </c>
      <c r="S20" s="37">
        <v>0</v>
      </c>
      <c r="T20" s="37">
        <v>0</v>
      </c>
      <c r="U20" s="37"/>
      <c r="V20" s="37"/>
      <c r="W20" s="37"/>
      <c r="X20" s="37">
        <v>0</v>
      </c>
      <c r="Y20" s="37">
        <v>0</v>
      </c>
      <c r="Z20" s="37">
        <v>0</v>
      </c>
      <c r="AA20" s="37">
        <v>0</v>
      </c>
      <c r="AB20" s="37">
        <v>0</v>
      </c>
      <c r="AC20" s="37">
        <v>0</v>
      </c>
      <c r="AD20" s="37"/>
      <c r="AE20" s="37"/>
      <c r="AF20" s="37"/>
      <c r="AG20" s="37">
        <v>0</v>
      </c>
      <c r="AH20" s="37">
        <v>0</v>
      </c>
      <c r="AI20" s="37">
        <v>0</v>
      </c>
      <c r="AJ20" s="37">
        <v>0</v>
      </c>
      <c r="AK20" s="37">
        <v>0</v>
      </c>
      <c r="AL20" s="37">
        <v>0</v>
      </c>
    </row>
    <row r="21" spans="1:38" ht="20.100000000000001" customHeight="1" x14ac:dyDescent="0.2">
      <c r="D21" s="38" t="s">
        <v>107</v>
      </c>
      <c r="F21" s="39">
        <v>22</v>
      </c>
      <c r="G21" s="39">
        <v>291</v>
      </c>
      <c r="H21" s="39">
        <v>288</v>
      </c>
      <c r="I21" s="39">
        <v>25</v>
      </c>
      <c r="J21" s="39">
        <v>0</v>
      </c>
      <c r="K21" s="39">
        <v>0</v>
      </c>
      <c r="L21" s="40"/>
      <c r="M21" s="40"/>
      <c r="N21" s="40"/>
      <c r="O21" s="39">
        <v>0</v>
      </c>
      <c r="P21" s="39">
        <v>0</v>
      </c>
      <c r="Q21" s="39">
        <v>0</v>
      </c>
      <c r="R21" s="39">
        <v>0</v>
      </c>
      <c r="S21" s="39">
        <v>0</v>
      </c>
      <c r="T21" s="39">
        <v>0</v>
      </c>
      <c r="U21" s="40"/>
      <c r="V21" s="40"/>
      <c r="W21" s="40"/>
      <c r="X21" s="39">
        <v>0</v>
      </c>
      <c r="Y21" s="39">
        <v>0</v>
      </c>
      <c r="Z21" s="39">
        <v>0</v>
      </c>
      <c r="AA21" s="39">
        <v>0</v>
      </c>
      <c r="AB21" s="39">
        <v>0</v>
      </c>
      <c r="AC21" s="39">
        <v>0</v>
      </c>
      <c r="AD21" s="40"/>
      <c r="AE21" s="40"/>
      <c r="AF21" s="40"/>
      <c r="AG21" s="39">
        <v>0</v>
      </c>
      <c r="AH21" s="39">
        <v>0</v>
      </c>
      <c r="AI21" s="39">
        <v>0</v>
      </c>
      <c r="AJ21" s="39">
        <v>0</v>
      </c>
      <c r="AK21" s="39">
        <v>0</v>
      </c>
      <c r="AL21" s="39">
        <v>0</v>
      </c>
    </row>
    <row r="22" spans="1:38" ht="20.100000000000001" customHeight="1" x14ac:dyDescent="0.2">
      <c r="D22" s="2" t="s">
        <v>108</v>
      </c>
      <c r="F22" s="37">
        <v>19</v>
      </c>
      <c r="G22" s="37">
        <v>145</v>
      </c>
      <c r="H22" s="37">
        <v>153</v>
      </c>
      <c r="I22" s="37">
        <v>11</v>
      </c>
      <c r="J22" s="37">
        <v>0</v>
      </c>
      <c r="K22" s="37">
        <v>0</v>
      </c>
      <c r="L22" s="37"/>
      <c r="M22" s="37"/>
      <c r="N22" s="37"/>
      <c r="O22" s="37">
        <v>0</v>
      </c>
      <c r="P22" s="37">
        <v>0</v>
      </c>
      <c r="Q22" s="37">
        <v>0</v>
      </c>
      <c r="R22" s="37">
        <v>0</v>
      </c>
      <c r="S22" s="37">
        <v>0</v>
      </c>
      <c r="T22" s="37">
        <v>0</v>
      </c>
      <c r="U22" s="37"/>
      <c r="V22" s="37"/>
      <c r="W22" s="37"/>
      <c r="X22" s="37">
        <v>0</v>
      </c>
      <c r="Y22" s="37">
        <v>0</v>
      </c>
      <c r="Z22" s="37">
        <v>0</v>
      </c>
      <c r="AA22" s="37">
        <v>0</v>
      </c>
      <c r="AB22" s="37">
        <v>0</v>
      </c>
      <c r="AC22" s="37">
        <v>0</v>
      </c>
      <c r="AD22" s="37"/>
      <c r="AE22" s="37"/>
      <c r="AF22" s="37"/>
      <c r="AG22" s="37">
        <v>0</v>
      </c>
      <c r="AH22" s="37">
        <v>0</v>
      </c>
      <c r="AI22" s="37">
        <v>0</v>
      </c>
      <c r="AJ22" s="37">
        <v>0</v>
      </c>
      <c r="AK22" s="37">
        <v>0</v>
      </c>
      <c r="AL22" s="37">
        <v>0</v>
      </c>
    </row>
    <row r="23" spans="1:38" ht="20.100000000000001" customHeight="1" x14ac:dyDescent="0.2">
      <c r="D23" s="38" t="s">
        <v>109</v>
      </c>
      <c r="F23" s="39">
        <v>36</v>
      </c>
      <c r="G23" s="39">
        <v>379</v>
      </c>
      <c r="H23" s="39">
        <v>384</v>
      </c>
      <c r="I23" s="39">
        <v>31</v>
      </c>
      <c r="J23" s="39">
        <v>0</v>
      </c>
      <c r="K23" s="39">
        <v>0</v>
      </c>
      <c r="L23" s="40"/>
      <c r="M23" s="40"/>
      <c r="N23" s="40"/>
      <c r="O23" s="39">
        <v>0</v>
      </c>
      <c r="P23" s="39">
        <v>0</v>
      </c>
      <c r="Q23" s="39">
        <v>0</v>
      </c>
      <c r="R23" s="39">
        <v>0</v>
      </c>
      <c r="S23" s="39">
        <v>0</v>
      </c>
      <c r="T23" s="39">
        <v>0</v>
      </c>
      <c r="U23" s="40"/>
      <c r="V23" s="40"/>
      <c r="W23" s="40"/>
      <c r="X23" s="39">
        <v>0</v>
      </c>
      <c r="Y23" s="39">
        <v>0</v>
      </c>
      <c r="Z23" s="39">
        <v>0</v>
      </c>
      <c r="AA23" s="39">
        <v>0</v>
      </c>
      <c r="AB23" s="39">
        <v>0</v>
      </c>
      <c r="AC23" s="39">
        <v>0</v>
      </c>
      <c r="AD23" s="40"/>
      <c r="AE23" s="40"/>
      <c r="AF23" s="40"/>
      <c r="AG23" s="39">
        <v>0</v>
      </c>
      <c r="AH23" s="39">
        <v>0</v>
      </c>
      <c r="AI23" s="39">
        <v>0</v>
      </c>
      <c r="AJ23" s="39">
        <v>0</v>
      </c>
      <c r="AK23" s="39">
        <v>0</v>
      </c>
      <c r="AL23" s="39">
        <v>0</v>
      </c>
    </row>
    <row r="24" spans="1:38" ht="20.100000000000001" customHeight="1" x14ac:dyDescent="0.2">
      <c r="D24" s="2" t="s">
        <v>110</v>
      </c>
      <c r="F24" s="37">
        <v>14</v>
      </c>
      <c r="G24" s="37">
        <v>180</v>
      </c>
      <c r="H24" s="37">
        <v>173</v>
      </c>
      <c r="I24" s="37">
        <v>21</v>
      </c>
      <c r="J24" s="37">
        <v>0</v>
      </c>
      <c r="K24" s="37">
        <v>0</v>
      </c>
      <c r="L24" s="37"/>
      <c r="M24" s="37"/>
      <c r="N24" s="37"/>
      <c r="O24" s="37">
        <v>0</v>
      </c>
      <c r="P24" s="37">
        <v>0</v>
      </c>
      <c r="Q24" s="37">
        <v>0</v>
      </c>
      <c r="R24" s="37">
        <v>0</v>
      </c>
      <c r="S24" s="37">
        <v>0</v>
      </c>
      <c r="T24" s="37">
        <v>0</v>
      </c>
      <c r="U24" s="37"/>
      <c r="V24" s="37"/>
      <c r="W24" s="37"/>
      <c r="X24" s="37">
        <v>0</v>
      </c>
      <c r="Y24" s="37">
        <v>0</v>
      </c>
      <c r="Z24" s="37">
        <v>0</v>
      </c>
      <c r="AA24" s="37">
        <v>0</v>
      </c>
      <c r="AB24" s="37">
        <v>0</v>
      </c>
      <c r="AC24" s="37">
        <v>0</v>
      </c>
      <c r="AD24" s="37"/>
      <c r="AE24" s="37"/>
      <c r="AF24" s="37"/>
      <c r="AG24" s="37">
        <v>0</v>
      </c>
      <c r="AH24" s="37">
        <v>0</v>
      </c>
      <c r="AI24" s="37">
        <v>0</v>
      </c>
      <c r="AJ24" s="37">
        <v>0</v>
      </c>
      <c r="AK24" s="37">
        <v>0</v>
      </c>
      <c r="AL24" s="37">
        <v>0</v>
      </c>
    </row>
    <row r="25" spans="1:38" ht="20.100000000000001" customHeight="1" x14ac:dyDescent="0.2">
      <c r="D25" s="38" t="s">
        <v>111</v>
      </c>
      <c r="F25" s="39">
        <v>39</v>
      </c>
      <c r="G25" s="39">
        <v>358</v>
      </c>
      <c r="H25" s="39">
        <v>357</v>
      </c>
      <c r="I25" s="39">
        <v>40</v>
      </c>
      <c r="J25" s="39">
        <v>0</v>
      </c>
      <c r="K25" s="39">
        <v>0</v>
      </c>
      <c r="L25" s="40"/>
      <c r="M25" s="40"/>
      <c r="N25" s="40"/>
      <c r="O25" s="39">
        <v>0</v>
      </c>
      <c r="P25" s="39">
        <v>0</v>
      </c>
      <c r="Q25" s="39">
        <v>0</v>
      </c>
      <c r="R25" s="39">
        <v>0</v>
      </c>
      <c r="S25" s="39">
        <v>0</v>
      </c>
      <c r="T25" s="39">
        <v>0</v>
      </c>
      <c r="U25" s="40"/>
      <c r="V25" s="40"/>
      <c r="W25" s="40"/>
      <c r="X25" s="39">
        <v>0</v>
      </c>
      <c r="Y25" s="39">
        <v>0</v>
      </c>
      <c r="Z25" s="39">
        <v>0</v>
      </c>
      <c r="AA25" s="39">
        <v>0</v>
      </c>
      <c r="AB25" s="39">
        <v>0</v>
      </c>
      <c r="AC25" s="39">
        <v>0</v>
      </c>
      <c r="AD25" s="40"/>
      <c r="AE25" s="40"/>
      <c r="AF25" s="40"/>
      <c r="AG25" s="39">
        <v>0</v>
      </c>
      <c r="AH25" s="39">
        <v>0</v>
      </c>
      <c r="AI25" s="39">
        <v>0</v>
      </c>
      <c r="AJ25" s="39">
        <v>0</v>
      </c>
      <c r="AK25" s="39">
        <v>0</v>
      </c>
      <c r="AL25" s="39">
        <v>0</v>
      </c>
    </row>
    <row r="26" spans="1:38" ht="20.100000000000001" customHeight="1" x14ac:dyDescent="0.2">
      <c r="D26" s="41" t="s">
        <v>366</v>
      </c>
      <c r="F26" s="40">
        <v>0</v>
      </c>
      <c r="G26" s="40">
        <v>66</v>
      </c>
      <c r="H26" s="40">
        <v>55</v>
      </c>
      <c r="I26" s="40">
        <v>11</v>
      </c>
      <c r="J26" s="40">
        <v>0</v>
      </c>
      <c r="K26" s="40">
        <v>0</v>
      </c>
      <c r="L26" s="40"/>
      <c r="M26" s="40"/>
      <c r="N26" s="40"/>
      <c r="O26" s="40">
        <v>0</v>
      </c>
      <c r="P26" s="40">
        <v>0</v>
      </c>
      <c r="Q26" s="40">
        <v>0</v>
      </c>
      <c r="R26" s="40">
        <v>0</v>
      </c>
      <c r="S26" s="40">
        <v>0</v>
      </c>
      <c r="T26" s="40">
        <v>0</v>
      </c>
      <c r="U26" s="40"/>
      <c r="V26" s="40"/>
      <c r="W26" s="40"/>
      <c r="X26" s="40">
        <v>0</v>
      </c>
      <c r="Y26" s="40">
        <v>0</v>
      </c>
      <c r="Z26" s="40">
        <v>0</v>
      </c>
      <c r="AA26" s="40">
        <v>0</v>
      </c>
      <c r="AB26" s="40">
        <v>0</v>
      </c>
      <c r="AC26" s="40">
        <v>0</v>
      </c>
      <c r="AD26" s="40"/>
      <c r="AE26" s="40"/>
      <c r="AF26" s="40"/>
      <c r="AG26" s="40">
        <v>0</v>
      </c>
      <c r="AH26" s="40">
        <v>0</v>
      </c>
      <c r="AI26" s="40">
        <v>0</v>
      </c>
      <c r="AJ26" s="40">
        <v>0</v>
      </c>
      <c r="AK26" s="40">
        <v>0</v>
      </c>
      <c r="AL26" s="40">
        <v>0</v>
      </c>
    </row>
    <row r="27" spans="1:38" ht="20.100000000000001" customHeight="1" x14ac:dyDescent="0.2">
      <c r="D27" s="38" t="s">
        <v>367</v>
      </c>
      <c r="F27" s="39">
        <v>0</v>
      </c>
      <c r="G27" s="39">
        <v>78</v>
      </c>
      <c r="H27" s="39">
        <v>67</v>
      </c>
      <c r="I27" s="39">
        <v>11</v>
      </c>
      <c r="J27" s="39">
        <v>0</v>
      </c>
      <c r="K27" s="39">
        <v>0</v>
      </c>
      <c r="L27" s="40"/>
      <c r="M27" s="40"/>
      <c r="N27" s="40"/>
      <c r="O27" s="39">
        <v>0</v>
      </c>
      <c r="P27" s="39">
        <v>0</v>
      </c>
      <c r="Q27" s="39">
        <v>0</v>
      </c>
      <c r="R27" s="39">
        <v>0</v>
      </c>
      <c r="S27" s="39">
        <v>0</v>
      </c>
      <c r="T27" s="39">
        <v>0</v>
      </c>
      <c r="U27" s="40"/>
      <c r="V27" s="40"/>
      <c r="W27" s="40"/>
      <c r="X27" s="39">
        <v>0</v>
      </c>
      <c r="Y27" s="39">
        <v>0</v>
      </c>
      <c r="Z27" s="39">
        <v>0</v>
      </c>
      <c r="AA27" s="39">
        <v>0</v>
      </c>
      <c r="AB27" s="39">
        <v>0</v>
      </c>
      <c r="AC27" s="39">
        <v>0</v>
      </c>
      <c r="AD27" s="40"/>
      <c r="AE27" s="40"/>
      <c r="AF27" s="40"/>
      <c r="AG27" s="39">
        <v>0</v>
      </c>
      <c r="AH27" s="39">
        <v>0</v>
      </c>
      <c r="AI27" s="39">
        <v>0</v>
      </c>
      <c r="AJ27" s="39">
        <v>0</v>
      </c>
      <c r="AK27" s="39">
        <v>0</v>
      </c>
      <c r="AL27" s="39">
        <v>0</v>
      </c>
    </row>
    <row r="28" spans="1:38"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row>
    <row r="29" spans="1:38" s="1" customFormat="1" ht="20.100000000000001" customHeight="1" x14ac:dyDescent="0.25">
      <c r="A29" s="3"/>
      <c r="B29" s="6"/>
      <c r="C29" s="42" t="s">
        <v>112</v>
      </c>
      <c r="D29" s="43"/>
      <c r="E29" s="5"/>
      <c r="F29" s="44">
        <v>259</v>
      </c>
      <c r="G29" s="44">
        <v>3094</v>
      </c>
      <c r="H29" s="44">
        <v>3065</v>
      </c>
      <c r="I29" s="44">
        <v>288</v>
      </c>
      <c r="J29" s="44">
        <v>0</v>
      </c>
      <c r="K29" s="44">
        <v>0</v>
      </c>
      <c r="L29" s="45"/>
      <c r="M29" s="45"/>
      <c r="N29" s="45"/>
      <c r="O29" s="44">
        <v>0</v>
      </c>
      <c r="P29" s="44">
        <v>0</v>
      </c>
      <c r="Q29" s="44">
        <v>0</v>
      </c>
      <c r="R29" s="44">
        <v>0</v>
      </c>
      <c r="S29" s="44">
        <v>0</v>
      </c>
      <c r="T29" s="44">
        <v>0</v>
      </c>
      <c r="U29" s="45"/>
      <c r="V29" s="45"/>
      <c r="W29" s="45"/>
      <c r="X29" s="44">
        <v>0</v>
      </c>
      <c r="Y29" s="44">
        <v>0</v>
      </c>
      <c r="Z29" s="44">
        <v>0</v>
      </c>
      <c r="AA29" s="44">
        <v>0</v>
      </c>
      <c r="AB29" s="44">
        <v>0</v>
      </c>
      <c r="AC29" s="44">
        <v>0</v>
      </c>
      <c r="AD29" s="45"/>
      <c r="AE29" s="45"/>
      <c r="AF29" s="45"/>
      <c r="AG29" s="44">
        <v>0</v>
      </c>
      <c r="AH29" s="44">
        <v>0</v>
      </c>
      <c r="AI29" s="44">
        <v>0</v>
      </c>
      <c r="AJ29" s="44">
        <v>0</v>
      </c>
      <c r="AK29" s="44">
        <v>0</v>
      </c>
      <c r="AL29" s="44">
        <v>0</v>
      </c>
    </row>
    <row r="30" spans="1:38"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row>
    <row r="31" spans="1:38" ht="20.100000000000001" customHeight="1" x14ac:dyDescent="0.2">
      <c r="C31" s="3" t="s">
        <v>0</v>
      </c>
      <c r="F31" s="46"/>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row>
    <row r="32" spans="1:38" ht="20.100000000000001" customHeight="1" x14ac:dyDescent="0.2">
      <c r="D32" s="2" t="s">
        <v>98</v>
      </c>
      <c r="F32" s="37">
        <v>91</v>
      </c>
      <c r="G32" s="37">
        <v>866</v>
      </c>
      <c r="H32" s="37">
        <v>886</v>
      </c>
      <c r="I32" s="37">
        <v>100</v>
      </c>
      <c r="J32" s="37">
        <v>29</v>
      </c>
      <c r="K32" s="37">
        <v>0</v>
      </c>
      <c r="L32" s="37"/>
      <c r="M32" s="37"/>
      <c r="N32" s="37"/>
      <c r="O32" s="37">
        <v>0</v>
      </c>
      <c r="P32" s="37">
        <v>0</v>
      </c>
      <c r="Q32" s="37">
        <v>0</v>
      </c>
      <c r="R32" s="37">
        <v>0</v>
      </c>
      <c r="S32" s="37">
        <v>0</v>
      </c>
      <c r="T32" s="37">
        <v>0</v>
      </c>
      <c r="U32" s="37"/>
      <c r="V32" s="37"/>
      <c r="W32" s="37"/>
      <c r="X32" s="37">
        <v>0</v>
      </c>
      <c r="Y32" s="37">
        <v>0</v>
      </c>
      <c r="Z32" s="37">
        <v>0</v>
      </c>
      <c r="AA32" s="37">
        <v>0</v>
      </c>
      <c r="AB32" s="37">
        <v>0</v>
      </c>
      <c r="AC32" s="37">
        <v>0</v>
      </c>
      <c r="AD32" s="37"/>
      <c r="AE32" s="37"/>
      <c r="AF32" s="37"/>
      <c r="AG32" s="37">
        <v>0</v>
      </c>
      <c r="AH32" s="37">
        <v>0</v>
      </c>
      <c r="AI32" s="37">
        <v>0</v>
      </c>
      <c r="AJ32" s="37">
        <v>0</v>
      </c>
      <c r="AK32" s="37">
        <v>0</v>
      </c>
      <c r="AL32" s="37">
        <v>0</v>
      </c>
    </row>
    <row r="33" spans="4:38" ht="20.100000000000001" customHeight="1" x14ac:dyDescent="0.2">
      <c r="D33" s="38" t="s">
        <v>99</v>
      </c>
      <c r="F33" s="39">
        <v>64</v>
      </c>
      <c r="G33" s="39">
        <v>843</v>
      </c>
      <c r="H33" s="39">
        <v>838</v>
      </c>
      <c r="I33" s="39">
        <v>95</v>
      </c>
      <c r="J33" s="39">
        <v>26</v>
      </c>
      <c r="K33" s="39">
        <v>0</v>
      </c>
      <c r="L33" s="40"/>
      <c r="M33" s="40"/>
      <c r="N33" s="40"/>
      <c r="O33" s="39">
        <v>0</v>
      </c>
      <c r="P33" s="39">
        <v>0</v>
      </c>
      <c r="Q33" s="39">
        <v>0</v>
      </c>
      <c r="R33" s="39">
        <v>0</v>
      </c>
      <c r="S33" s="39">
        <v>0</v>
      </c>
      <c r="T33" s="39">
        <v>0</v>
      </c>
      <c r="U33" s="40"/>
      <c r="V33" s="40"/>
      <c r="W33" s="40"/>
      <c r="X33" s="39">
        <v>0</v>
      </c>
      <c r="Y33" s="39">
        <v>0</v>
      </c>
      <c r="Z33" s="39">
        <v>0</v>
      </c>
      <c r="AA33" s="39">
        <v>0</v>
      </c>
      <c r="AB33" s="39">
        <v>0</v>
      </c>
      <c r="AC33" s="39">
        <v>0</v>
      </c>
      <c r="AD33" s="40"/>
      <c r="AE33" s="40"/>
      <c r="AF33" s="40"/>
      <c r="AG33" s="39">
        <v>0</v>
      </c>
      <c r="AH33" s="39">
        <v>0</v>
      </c>
      <c r="AI33" s="39">
        <v>0</v>
      </c>
      <c r="AJ33" s="39">
        <v>0</v>
      </c>
      <c r="AK33" s="39">
        <v>0</v>
      </c>
      <c r="AL33" s="39">
        <v>0</v>
      </c>
    </row>
    <row r="34" spans="4:38" ht="20.100000000000001" customHeight="1" x14ac:dyDescent="0.2">
      <c r="D34" s="2" t="s">
        <v>113</v>
      </c>
      <c r="F34" s="37">
        <v>59</v>
      </c>
      <c r="G34" s="37">
        <v>680</v>
      </c>
      <c r="H34" s="37">
        <v>672</v>
      </c>
      <c r="I34" s="37">
        <v>78</v>
      </c>
      <c r="J34" s="37">
        <v>11</v>
      </c>
      <c r="K34" s="37">
        <v>0</v>
      </c>
      <c r="L34" s="37"/>
      <c r="M34" s="37"/>
      <c r="N34" s="37"/>
      <c r="O34" s="37">
        <v>0</v>
      </c>
      <c r="P34" s="37">
        <v>0</v>
      </c>
      <c r="Q34" s="37">
        <v>0</v>
      </c>
      <c r="R34" s="37">
        <v>0</v>
      </c>
      <c r="S34" s="37">
        <v>0</v>
      </c>
      <c r="T34" s="37">
        <v>0</v>
      </c>
      <c r="U34" s="37"/>
      <c r="V34" s="37"/>
      <c r="W34" s="37"/>
      <c r="X34" s="37">
        <v>0</v>
      </c>
      <c r="Y34" s="37">
        <v>0</v>
      </c>
      <c r="Z34" s="37">
        <v>0</v>
      </c>
      <c r="AA34" s="37">
        <v>0</v>
      </c>
      <c r="AB34" s="37">
        <v>0</v>
      </c>
      <c r="AC34" s="37">
        <v>0</v>
      </c>
      <c r="AD34" s="37"/>
      <c r="AE34" s="37"/>
      <c r="AF34" s="37"/>
      <c r="AG34" s="37">
        <v>0</v>
      </c>
      <c r="AH34" s="37">
        <v>0</v>
      </c>
      <c r="AI34" s="37">
        <v>0</v>
      </c>
      <c r="AJ34" s="37">
        <v>0</v>
      </c>
      <c r="AK34" s="37">
        <v>0</v>
      </c>
      <c r="AL34" s="37">
        <v>0</v>
      </c>
    </row>
    <row r="35" spans="4:38" ht="20.100000000000001" customHeight="1" x14ac:dyDescent="0.2">
      <c r="D35" s="38" t="s">
        <v>114</v>
      </c>
      <c r="F35" s="39">
        <v>170</v>
      </c>
      <c r="G35" s="39">
        <v>279</v>
      </c>
      <c r="H35" s="39">
        <v>305</v>
      </c>
      <c r="I35" s="39">
        <v>0</v>
      </c>
      <c r="J35" s="39">
        <v>0</v>
      </c>
      <c r="K35" s="39">
        <v>144</v>
      </c>
      <c r="L35" s="40"/>
      <c r="M35" s="40"/>
      <c r="N35" s="40"/>
      <c r="O35" s="39">
        <v>0</v>
      </c>
      <c r="P35" s="39">
        <v>0</v>
      </c>
      <c r="Q35" s="39">
        <v>0</v>
      </c>
      <c r="R35" s="39">
        <v>0</v>
      </c>
      <c r="S35" s="39">
        <v>0</v>
      </c>
      <c r="T35" s="39">
        <v>0</v>
      </c>
      <c r="U35" s="40"/>
      <c r="V35" s="40"/>
      <c r="W35" s="40"/>
      <c r="X35" s="39">
        <v>0</v>
      </c>
      <c r="Y35" s="39">
        <v>0</v>
      </c>
      <c r="Z35" s="39">
        <v>0</v>
      </c>
      <c r="AA35" s="39">
        <v>0</v>
      </c>
      <c r="AB35" s="39">
        <v>0</v>
      </c>
      <c r="AC35" s="39">
        <v>0</v>
      </c>
      <c r="AD35" s="40"/>
      <c r="AE35" s="40"/>
      <c r="AF35" s="40"/>
      <c r="AG35" s="39">
        <v>0</v>
      </c>
      <c r="AH35" s="39">
        <v>0</v>
      </c>
      <c r="AI35" s="39">
        <v>0</v>
      </c>
      <c r="AJ35" s="39">
        <v>0</v>
      </c>
      <c r="AK35" s="39">
        <v>0</v>
      </c>
      <c r="AL35" s="39">
        <v>0</v>
      </c>
    </row>
    <row r="36" spans="4:38" ht="20.100000000000001" customHeight="1" x14ac:dyDescent="0.2">
      <c r="D36" s="2" t="s">
        <v>115</v>
      </c>
      <c r="F36" s="37">
        <v>46</v>
      </c>
      <c r="G36" s="37">
        <v>490</v>
      </c>
      <c r="H36" s="37">
        <v>492</v>
      </c>
      <c r="I36" s="37">
        <v>44</v>
      </c>
      <c r="J36" s="37">
        <v>0</v>
      </c>
      <c r="K36" s="37">
        <v>0</v>
      </c>
      <c r="L36" s="37"/>
      <c r="M36" s="37"/>
      <c r="N36" s="37"/>
      <c r="O36" s="37">
        <v>0</v>
      </c>
      <c r="P36" s="37">
        <v>0</v>
      </c>
      <c r="Q36" s="37">
        <v>0</v>
      </c>
      <c r="R36" s="37">
        <v>0</v>
      </c>
      <c r="S36" s="37">
        <v>0</v>
      </c>
      <c r="T36" s="37">
        <v>0</v>
      </c>
      <c r="U36" s="37"/>
      <c r="V36" s="37"/>
      <c r="W36" s="37"/>
      <c r="X36" s="37">
        <v>0</v>
      </c>
      <c r="Y36" s="37">
        <v>0</v>
      </c>
      <c r="Z36" s="37">
        <v>0</v>
      </c>
      <c r="AA36" s="37">
        <v>0</v>
      </c>
      <c r="AB36" s="37">
        <v>0</v>
      </c>
      <c r="AC36" s="37">
        <v>0</v>
      </c>
      <c r="AD36" s="37"/>
      <c r="AE36" s="37"/>
      <c r="AF36" s="37"/>
      <c r="AG36" s="37">
        <v>0</v>
      </c>
      <c r="AH36" s="37">
        <v>0</v>
      </c>
      <c r="AI36" s="37">
        <v>0</v>
      </c>
      <c r="AJ36" s="37">
        <v>0</v>
      </c>
      <c r="AK36" s="37">
        <v>0</v>
      </c>
      <c r="AL36" s="37">
        <v>0</v>
      </c>
    </row>
    <row r="37" spans="4:38" ht="20.100000000000001" customHeight="1" x14ac:dyDescent="0.2">
      <c r="D37" s="38" t="s">
        <v>116</v>
      </c>
      <c r="F37" s="39">
        <v>69</v>
      </c>
      <c r="G37" s="39">
        <v>613</v>
      </c>
      <c r="H37" s="39">
        <v>615</v>
      </c>
      <c r="I37" s="39">
        <v>67</v>
      </c>
      <c r="J37" s="39">
        <v>0</v>
      </c>
      <c r="K37" s="39">
        <v>0</v>
      </c>
      <c r="L37" s="40"/>
      <c r="M37" s="40"/>
      <c r="N37" s="40"/>
      <c r="O37" s="39">
        <v>0</v>
      </c>
      <c r="P37" s="39">
        <v>0</v>
      </c>
      <c r="Q37" s="39">
        <v>0</v>
      </c>
      <c r="R37" s="39">
        <v>0</v>
      </c>
      <c r="S37" s="39">
        <v>0</v>
      </c>
      <c r="T37" s="39">
        <v>0</v>
      </c>
      <c r="U37" s="40"/>
      <c r="V37" s="40"/>
      <c r="W37" s="40"/>
      <c r="X37" s="39">
        <v>0</v>
      </c>
      <c r="Y37" s="39">
        <v>0</v>
      </c>
      <c r="Z37" s="39">
        <v>0</v>
      </c>
      <c r="AA37" s="39">
        <v>0</v>
      </c>
      <c r="AB37" s="39">
        <v>0</v>
      </c>
      <c r="AC37" s="39">
        <v>0</v>
      </c>
      <c r="AD37" s="40"/>
      <c r="AE37" s="40"/>
      <c r="AF37" s="40"/>
      <c r="AG37" s="39">
        <v>0</v>
      </c>
      <c r="AH37" s="39">
        <v>0</v>
      </c>
      <c r="AI37" s="39">
        <v>0</v>
      </c>
      <c r="AJ37" s="39">
        <v>0</v>
      </c>
      <c r="AK37" s="39">
        <v>0</v>
      </c>
      <c r="AL37" s="39">
        <v>0</v>
      </c>
    </row>
    <row r="38" spans="4:38" ht="20.100000000000001" customHeight="1" x14ac:dyDescent="0.2">
      <c r="D38" s="2" t="s">
        <v>117</v>
      </c>
      <c r="F38" s="37">
        <v>78</v>
      </c>
      <c r="G38" s="37">
        <v>1117</v>
      </c>
      <c r="H38" s="37">
        <v>1068</v>
      </c>
      <c r="I38" s="37">
        <v>127</v>
      </c>
      <c r="J38" s="37">
        <v>0</v>
      </c>
      <c r="K38" s="37">
        <v>0</v>
      </c>
      <c r="L38" s="37"/>
      <c r="M38" s="37"/>
      <c r="N38" s="37"/>
      <c r="O38" s="37">
        <v>0</v>
      </c>
      <c r="P38" s="37">
        <v>0</v>
      </c>
      <c r="Q38" s="37">
        <v>0</v>
      </c>
      <c r="R38" s="37">
        <v>0</v>
      </c>
      <c r="S38" s="37">
        <v>0</v>
      </c>
      <c r="T38" s="37">
        <v>0</v>
      </c>
      <c r="U38" s="37"/>
      <c r="V38" s="37"/>
      <c r="W38" s="37"/>
      <c r="X38" s="37">
        <v>0</v>
      </c>
      <c r="Y38" s="37">
        <v>0</v>
      </c>
      <c r="Z38" s="37">
        <v>0</v>
      </c>
      <c r="AA38" s="37">
        <v>0</v>
      </c>
      <c r="AB38" s="37">
        <v>0</v>
      </c>
      <c r="AC38" s="37">
        <v>0</v>
      </c>
      <c r="AD38" s="37"/>
      <c r="AE38" s="37"/>
      <c r="AF38" s="37"/>
      <c r="AG38" s="37">
        <v>0</v>
      </c>
      <c r="AH38" s="37">
        <v>0</v>
      </c>
      <c r="AI38" s="37">
        <v>0</v>
      </c>
      <c r="AJ38" s="37">
        <v>0</v>
      </c>
      <c r="AK38" s="37">
        <v>0</v>
      </c>
      <c r="AL38" s="37">
        <v>0</v>
      </c>
    </row>
    <row r="39" spans="4:38" ht="20.100000000000001" customHeight="1" x14ac:dyDescent="0.2">
      <c r="D39" s="38" t="s">
        <v>105</v>
      </c>
      <c r="F39" s="39">
        <v>89</v>
      </c>
      <c r="G39" s="39">
        <v>744</v>
      </c>
      <c r="H39" s="39">
        <v>740</v>
      </c>
      <c r="I39" s="39">
        <v>93</v>
      </c>
      <c r="J39" s="39">
        <v>0</v>
      </c>
      <c r="K39" s="39">
        <v>0</v>
      </c>
      <c r="L39" s="40"/>
      <c r="M39" s="40"/>
      <c r="N39" s="40"/>
      <c r="O39" s="39">
        <v>0</v>
      </c>
      <c r="P39" s="39">
        <v>0</v>
      </c>
      <c r="Q39" s="39">
        <v>0</v>
      </c>
      <c r="R39" s="39">
        <v>0</v>
      </c>
      <c r="S39" s="39">
        <v>0</v>
      </c>
      <c r="T39" s="39">
        <v>0</v>
      </c>
      <c r="U39" s="40"/>
      <c r="V39" s="40"/>
      <c r="W39" s="40"/>
      <c r="X39" s="39">
        <v>0</v>
      </c>
      <c r="Y39" s="39">
        <v>0</v>
      </c>
      <c r="Z39" s="39">
        <v>0</v>
      </c>
      <c r="AA39" s="39">
        <v>0</v>
      </c>
      <c r="AB39" s="39">
        <v>0</v>
      </c>
      <c r="AC39" s="39">
        <v>0</v>
      </c>
      <c r="AD39" s="40"/>
      <c r="AE39" s="40"/>
      <c r="AF39" s="40"/>
      <c r="AG39" s="39">
        <v>0</v>
      </c>
      <c r="AH39" s="39">
        <v>0</v>
      </c>
      <c r="AI39" s="39">
        <v>0</v>
      </c>
      <c r="AJ39" s="39">
        <v>0</v>
      </c>
      <c r="AK39" s="39">
        <v>0</v>
      </c>
      <c r="AL39" s="39">
        <v>0</v>
      </c>
    </row>
    <row r="40" spans="4:38" ht="20.100000000000001" customHeight="1" x14ac:dyDescent="0.2">
      <c r="D40" s="2" t="s">
        <v>106</v>
      </c>
      <c r="F40" s="37">
        <v>38</v>
      </c>
      <c r="G40" s="37">
        <v>559</v>
      </c>
      <c r="H40" s="37">
        <v>525</v>
      </c>
      <c r="I40" s="37">
        <v>72</v>
      </c>
      <c r="J40" s="37">
        <v>0</v>
      </c>
      <c r="K40" s="37">
        <v>0</v>
      </c>
      <c r="L40" s="37"/>
      <c r="M40" s="37"/>
      <c r="N40" s="37"/>
      <c r="O40" s="37">
        <v>0</v>
      </c>
      <c r="P40" s="37">
        <v>0</v>
      </c>
      <c r="Q40" s="37">
        <v>0</v>
      </c>
      <c r="R40" s="37">
        <v>0</v>
      </c>
      <c r="S40" s="37">
        <v>0</v>
      </c>
      <c r="T40" s="37">
        <v>0</v>
      </c>
      <c r="U40" s="37"/>
      <c r="V40" s="37"/>
      <c r="W40" s="37"/>
      <c r="X40" s="37">
        <v>0</v>
      </c>
      <c r="Y40" s="37">
        <v>0</v>
      </c>
      <c r="Z40" s="37">
        <v>0</v>
      </c>
      <c r="AA40" s="37">
        <v>0</v>
      </c>
      <c r="AB40" s="37">
        <v>0</v>
      </c>
      <c r="AC40" s="37">
        <v>0</v>
      </c>
      <c r="AD40" s="37"/>
      <c r="AE40" s="37"/>
      <c r="AF40" s="37"/>
      <c r="AG40" s="37">
        <v>0</v>
      </c>
      <c r="AH40" s="37">
        <v>0</v>
      </c>
      <c r="AI40" s="37">
        <v>0</v>
      </c>
      <c r="AJ40" s="37">
        <v>0</v>
      </c>
      <c r="AK40" s="37">
        <v>0</v>
      </c>
      <c r="AL40" s="37">
        <v>0</v>
      </c>
    </row>
    <row r="41" spans="4:38" ht="20.100000000000001" customHeight="1" x14ac:dyDescent="0.2">
      <c r="D41" s="38" t="s">
        <v>118</v>
      </c>
      <c r="F41" s="39">
        <v>79</v>
      </c>
      <c r="G41" s="39">
        <v>604</v>
      </c>
      <c r="H41" s="39">
        <v>632</v>
      </c>
      <c r="I41" s="39">
        <v>51</v>
      </c>
      <c r="J41" s="39">
        <v>0</v>
      </c>
      <c r="K41" s="39">
        <v>0</v>
      </c>
      <c r="L41" s="40"/>
      <c r="M41" s="40"/>
      <c r="N41" s="40"/>
      <c r="O41" s="39">
        <v>0</v>
      </c>
      <c r="P41" s="39">
        <v>0</v>
      </c>
      <c r="Q41" s="39">
        <v>0</v>
      </c>
      <c r="R41" s="39">
        <v>0</v>
      </c>
      <c r="S41" s="39">
        <v>0</v>
      </c>
      <c r="T41" s="39">
        <v>0</v>
      </c>
      <c r="U41" s="40"/>
      <c r="V41" s="40"/>
      <c r="W41" s="40"/>
      <c r="X41" s="39">
        <v>0</v>
      </c>
      <c r="Y41" s="39">
        <v>0</v>
      </c>
      <c r="Z41" s="39">
        <v>0</v>
      </c>
      <c r="AA41" s="39">
        <v>0</v>
      </c>
      <c r="AB41" s="39">
        <v>0</v>
      </c>
      <c r="AC41" s="39">
        <v>0</v>
      </c>
      <c r="AD41" s="40"/>
      <c r="AE41" s="40"/>
      <c r="AF41" s="40"/>
      <c r="AG41" s="39">
        <v>0</v>
      </c>
      <c r="AH41" s="39">
        <v>0</v>
      </c>
      <c r="AI41" s="39">
        <v>0</v>
      </c>
      <c r="AJ41" s="39">
        <v>0</v>
      </c>
      <c r="AK41" s="39">
        <v>0</v>
      </c>
      <c r="AL41" s="39">
        <v>0</v>
      </c>
    </row>
    <row r="42" spans="4:38" ht="20.100000000000001" customHeight="1" x14ac:dyDescent="0.2">
      <c r="D42" s="2" t="s">
        <v>108</v>
      </c>
      <c r="F42" s="37">
        <v>73</v>
      </c>
      <c r="G42" s="37">
        <v>818</v>
      </c>
      <c r="H42" s="37">
        <v>818</v>
      </c>
      <c r="I42" s="37">
        <v>73</v>
      </c>
      <c r="J42" s="37">
        <v>0</v>
      </c>
      <c r="K42" s="37">
        <v>0</v>
      </c>
      <c r="L42" s="37"/>
      <c r="M42" s="37"/>
      <c r="N42" s="37"/>
      <c r="O42" s="37">
        <v>0</v>
      </c>
      <c r="P42" s="37">
        <v>0</v>
      </c>
      <c r="Q42" s="37">
        <v>0</v>
      </c>
      <c r="R42" s="37">
        <v>0</v>
      </c>
      <c r="S42" s="37">
        <v>0</v>
      </c>
      <c r="T42" s="37">
        <v>0</v>
      </c>
      <c r="U42" s="37"/>
      <c r="V42" s="37"/>
      <c r="W42" s="37"/>
      <c r="X42" s="37">
        <v>0</v>
      </c>
      <c r="Y42" s="37">
        <v>0</v>
      </c>
      <c r="Z42" s="37">
        <v>0</v>
      </c>
      <c r="AA42" s="37">
        <v>0</v>
      </c>
      <c r="AB42" s="37">
        <v>0</v>
      </c>
      <c r="AC42" s="37">
        <v>0</v>
      </c>
      <c r="AD42" s="37"/>
      <c r="AE42" s="37"/>
      <c r="AF42" s="37"/>
      <c r="AG42" s="37">
        <v>0</v>
      </c>
      <c r="AH42" s="37">
        <v>0</v>
      </c>
      <c r="AI42" s="37">
        <v>0</v>
      </c>
      <c r="AJ42" s="37">
        <v>0</v>
      </c>
      <c r="AK42" s="37">
        <v>0</v>
      </c>
      <c r="AL42" s="37">
        <v>0</v>
      </c>
    </row>
    <row r="43" spans="4:38" ht="20.100000000000001" customHeight="1" x14ac:dyDescent="0.2">
      <c r="D43" s="38" t="s">
        <v>109</v>
      </c>
      <c r="F43" s="39">
        <v>79</v>
      </c>
      <c r="G43" s="39">
        <v>754</v>
      </c>
      <c r="H43" s="39">
        <v>725</v>
      </c>
      <c r="I43" s="39">
        <v>108</v>
      </c>
      <c r="J43" s="39">
        <v>0</v>
      </c>
      <c r="K43" s="39">
        <v>0</v>
      </c>
      <c r="L43" s="40"/>
      <c r="M43" s="40"/>
      <c r="N43" s="40"/>
      <c r="O43" s="39">
        <v>0</v>
      </c>
      <c r="P43" s="39">
        <v>0</v>
      </c>
      <c r="Q43" s="39">
        <v>0</v>
      </c>
      <c r="R43" s="39">
        <v>0</v>
      </c>
      <c r="S43" s="39">
        <v>0</v>
      </c>
      <c r="T43" s="39">
        <v>0</v>
      </c>
      <c r="U43" s="40"/>
      <c r="V43" s="40"/>
      <c r="W43" s="40"/>
      <c r="X43" s="39">
        <v>0</v>
      </c>
      <c r="Y43" s="39">
        <v>0</v>
      </c>
      <c r="Z43" s="39">
        <v>0</v>
      </c>
      <c r="AA43" s="39">
        <v>0</v>
      </c>
      <c r="AB43" s="39">
        <v>0</v>
      </c>
      <c r="AC43" s="39">
        <v>0</v>
      </c>
      <c r="AD43" s="40"/>
      <c r="AE43" s="40"/>
      <c r="AF43" s="40"/>
      <c r="AG43" s="39">
        <v>0</v>
      </c>
      <c r="AH43" s="39">
        <v>0</v>
      </c>
      <c r="AI43" s="39">
        <v>0</v>
      </c>
      <c r="AJ43" s="39">
        <v>0</v>
      </c>
      <c r="AK43" s="39">
        <v>0</v>
      </c>
      <c r="AL43" s="39">
        <v>0</v>
      </c>
    </row>
    <row r="44" spans="4:38" ht="20.100000000000001" customHeight="1" x14ac:dyDescent="0.2">
      <c r="D44" s="2" t="s">
        <v>110</v>
      </c>
      <c r="F44" s="37">
        <v>43</v>
      </c>
      <c r="G44" s="37">
        <v>696</v>
      </c>
      <c r="H44" s="37">
        <v>656</v>
      </c>
      <c r="I44" s="37">
        <v>83</v>
      </c>
      <c r="J44" s="37">
        <v>0</v>
      </c>
      <c r="K44" s="37">
        <v>0</v>
      </c>
      <c r="L44" s="37"/>
      <c r="M44" s="37"/>
      <c r="N44" s="37"/>
      <c r="O44" s="37">
        <v>0</v>
      </c>
      <c r="P44" s="37">
        <v>0</v>
      </c>
      <c r="Q44" s="37">
        <v>0</v>
      </c>
      <c r="R44" s="37">
        <v>0</v>
      </c>
      <c r="S44" s="37">
        <v>0</v>
      </c>
      <c r="T44" s="37">
        <v>0</v>
      </c>
      <c r="U44" s="37"/>
      <c r="V44" s="37"/>
      <c r="W44" s="37"/>
      <c r="X44" s="37">
        <v>0</v>
      </c>
      <c r="Y44" s="37">
        <v>0</v>
      </c>
      <c r="Z44" s="37">
        <v>0</v>
      </c>
      <c r="AA44" s="37">
        <v>0</v>
      </c>
      <c r="AB44" s="37">
        <v>0</v>
      </c>
      <c r="AC44" s="37">
        <v>0</v>
      </c>
      <c r="AD44" s="37"/>
      <c r="AE44" s="37"/>
      <c r="AF44" s="37"/>
      <c r="AG44" s="37">
        <v>0</v>
      </c>
      <c r="AH44" s="37">
        <v>0</v>
      </c>
      <c r="AI44" s="37">
        <v>0</v>
      </c>
      <c r="AJ44" s="37">
        <v>0</v>
      </c>
      <c r="AK44" s="37">
        <v>0</v>
      </c>
      <c r="AL44" s="37">
        <v>0</v>
      </c>
    </row>
    <row r="45" spans="4:38" ht="20.100000000000001" customHeight="1" x14ac:dyDescent="0.2">
      <c r="D45" s="38" t="s">
        <v>111</v>
      </c>
      <c r="F45" s="39">
        <v>70</v>
      </c>
      <c r="G45" s="39">
        <v>686</v>
      </c>
      <c r="H45" s="39">
        <v>636</v>
      </c>
      <c r="I45" s="39">
        <v>120</v>
      </c>
      <c r="J45" s="39">
        <v>0</v>
      </c>
      <c r="K45" s="39">
        <v>0</v>
      </c>
      <c r="L45" s="40"/>
      <c r="M45" s="40"/>
      <c r="N45" s="40"/>
      <c r="O45" s="39">
        <v>0</v>
      </c>
      <c r="P45" s="39">
        <v>0</v>
      </c>
      <c r="Q45" s="39">
        <v>0</v>
      </c>
      <c r="R45" s="39">
        <v>0</v>
      </c>
      <c r="S45" s="39">
        <v>0</v>
      </c>
      <c r="T45" s="39">
        <v>0</v>
      </c>
      <c r="U45" s="40"/>
      <c r="V45" s="40"/>
      <c r="W45" s="40"/>
      <c r="X45" s="39">
        <v>0</v>
      </c>
      <c r="Y45" s="39">
        <v>0</v>
      </c>
      <c r="Z45" s="39">
        <v>0</v>
      </c>
      <c r="AA45" s="39">
        <v>0</v>
      </c>
      <c r="AB45" s="39">
        <v>0</v>
      </c>
      <c r="AC45" s="39">
        <v>0</v>
      </c>
      <c r="AD45" s="40"/>
      <c r="AE45" s="40"/>
      <c r="AF45" s="40"/>
      <c r="AG45" s="39">
        <v>0</v>
      </c>
      <c r="AH45" s="39">
        <v>0</v>
      </c>
      <c r="AI45" s="39">
        <v>0</v>
      </c>
      <c r="AJ45" s="39">
        <v>0</v>
      </c>
      <c r="AK45" s="39">
        <v>0</v>
      </c>
      <c r="AL45" s="39">
        <v>0</v>
      </c>
    </row>
    <row r="46" spans="4:38" ht="20.100000000000001" customHeight="1" x14ac:dyDescent="0.2">
      <c r="D46" s="2" t="s">
        <v>119</v>
      </c>
      <c r="F46" s="37">
        <v>121</v>
      </c>
      <c r="G46" s="37">
        <v>498</v>
      </c>
      <c r="H46" s="37">
        <v>501</v>
      </c>
      <c r="I46" s="37">
        <v>0</v>
      </c>
      <c r="J46" s="37">
        <v>0</v>
      </c>
      <c r="K46" s="37">
        <v>118</v>
      </c>
      <c r="L46" s="37"/>
      <c r="M46" s="37"/>
      <c r="N46" s="37"/>
      <c r="O46" s="37">
        <v>0</v>
      </c>
      <c r="P46" s="37">
        <v>0</v>
      </c>
      <c r="Q46" s="37">
        <v>0</v>
      </c>
      <c r="R46" s="37">
        <v>0</v>
      </c>
      <c r="S46" s="37">
        <v>0</v>
      </c>
      <c r="T46" s="37">
        <v>0</v>
      </c>
      <c r="U46" s="37"/>
      <c r="V46" s="37"/>
      <c r="W46" s="37"/>
      <c r="X46" s="37">
        <v>0</v>
      </c>
      <c r="Y46" s="37">
        <v>0</v>
      </c>
      <c r="Z46" s="37">
        <v>0</v>
      </c>
      <c r="AA46" s="37">
        <v>0</v>
      </c>
      <c r="AB46" s="37">
        <v>0</v>
      </c>
      <c r="AC46" s="37">
        <v>0</v>
      </c>
      <c r="AD46" s="37"/>
      <c r="AE46" s="37"/>
      <c r="AF46" s="37"/>
      <c r="AG46" s="37">
        <v>0</v>
      </c>
      <c r="AH46" s="37">
        <v>0</v>
      </c>
      <c r="AI46" s="37">
        <v>0</v>
      </c>
      <c r="AJ46" s="37">
        <v>0</v>
      </c>
      <c r="AK46" s="37">
        <v>0</v>
      </c>
      <c r="AL46" s="37">
        <v>0</v>
      </c>
    </row>
    <row r="47" spans="4:38" ht="20.100000000000001" customHeight="1" x14ac:dyDescent="0.2">
      <c r="D47" s="38" t="s">
        <v>120</v>
      </c>
      <c r="F47" s="39">
        <v>138</v>
      </c>
      <c r="G47" s="39">
        <v>1366</v>
      </c>
      <c r="H47" s="39">
        <v>1399</v>
      </c>
      <c r="I47" s="39">
        <v>119</v>
      </c>
      <c r="J47" s="39">
        <v>14</v>
      </c>
      <c r="K47" s="39">
        <v>0</v>
      </c>
      <c r="L47" s="40"/>
      <c r="M47" s="40"/>
      <c r="N47" s="40"/>
      <c r="O47" s="39">
        <v>0</v>
      </c>
      <c r="P47" s="39">
        <v>0</v>
      </c>
      <c r="Q47" s="39">
        <v>0</v>
      </c>
      <c r="R47" s="39">
        <v>0</v>
      </c>
      <c r="S47" s="39">
        <v>0</v>
      </c>
      <c r="T47" s="39">
        <v>0</v>
      </c>
      <c r="U47" s="40"/>
      <c r="V47" s="40"/>
      <c r="W47" s="40"/>
      <c r="X47" s="39">
        <v>0</v>
      </c>
      <c r="Y47" s="39">
        <v>0</v>
      </c>
      <c r="Z47" s="39">
        <v>0</v>
      </c>
      <c r="AA47" s="39">
        <v>0</v>
      </c>
      <c r="AB47" s="39">
        <v>0</v>
      </c>
      <c r="AC47" s="39">
        <v>0</v>
      </c>
      <c r="AD47" s="40"/>
      <c r="AE47" s="40"/>
      <c r="AF47" s="40"/>
      <c r="AG47" s="39">
        <v>0</v>
      </c>
      <c r="AH47" s="39">
        <v>0</v>
      </c>
      <c r="AI47" s="39">
        <v>0</v>
      </c>
      <c r="AJ47" s="39">
        <v>0</v>
      </c>
      <c r="AK47" s="39">
        <v>0</v>
      </c>
      <c r="AL47" s="39">
        <v>0</v>
      </c>
    </row>
    <row r="48" spans="4:38" ht="20.100000000000001" customHeight="1" x14ac:dyDescent="0.2">
      <c r="D48" s="2" t="s">
        <v>368</v>
      </c>
      <c r="F48" s="37">
        <v>95</v>
      </c>
      <c r="G48" s="37">
        <v>544</v>
      </c>
      <c r="H48" s="37">
        <v>557</v>
      </c>
      <c r="I48" s="37">
        <v>0</v>
      </c>
      <c r="J48" s="37">
        <v>0</v>
      </c>
      <c r="K48" s="37">
        <v>82</v>
      </c>
      <c r="L48" s="37"/>
      <c r="M48" s="37"/>
      <c r="N48" s="37"/>
      <c r="O48" s="37">
        <v>0</v>
      </c>
      <c r="P48" s="37">
        <v>0</v>
      </c>
      <c r="Q48" s="37">
        <v>0</v>
      </c>
      <c r="R48" s="37">
        <v>0</v>
      </c>
      <c r="S48" s="37">
        <v>0</v>
      </c>
      <c r="T48" s="37">
        <v>0</v>
      </c>
      <c r="U48" s="37"/>
      <c r="V48" s="37"/>
      <c r="W48" s="37"/>
      <c r="X48" s="37">
        <v>0</v>
      </c>
      <c r="Y48" s="37">
        <v>0</v>
      </c>
      <c r="Z48" s="37">
        <v>0</v>
      </c>
      <c r="AA48" s="37">
        <v>0</v>
      </c>
      <c r="AB48" s="37">
        <v>0</v>
      </c>
      <c r="AC48" s="37">
        <v>0</v>
      </c>
      <c r="AD48" s="37"/>
      <c r="AE48" s="37"/>
      <c r="AF48" s="37"/>
      <c r="AG48" s="37">
        <v>0</v>
      </c>
      <c r="AH48" s="37">
        <v>0</v>
      </c>
      <c r="AI48" s="37">
        <v>0</v>
      </c>
      <c r="AJ48" s="37">
        <v>0</v>
      </c>
      <c r="AK48" s="37">
        <v>0</v>
      </c>
      <c r="AL48" s="37">
        <v>0</v>
      </c>
    </row>
    <row r="49" spans="1:38" ht="20.100000000000001" customHeight="1" x14ac:dyDescent="0.2">
      <c r="D49" s="38" t="s">
        <v>121</v>
      </c>
      <c r="F49" s="39">
        <v>106</v>
      </c>
      <c r="G49" s="39">
        <v>934</v>
      </c>
      <c r="H49" s="39">
        <v>861</v>
      </c>
      <c r="I49" s="39">
        <v>207</v>
      </c>
      <c r="J49" s="39">
        <v>28</v>
      </c>
      <c r="K49" s="39">
        <v>0</v>
      </c>
      <c r="L49" s="40"/>
      <c r="M49" s="40"/>
      <c r="N49" s="40"/>
      <c r="O49" s="39">
        <v>0</v>
      </c>
      <c r="P49" s="39">
        <v>0</v>
      </c>
      <c r="Q49" s="39">
        <v>0</v>
      </c>
      <c r="R49" s="39">
        <v>0</v>
      </c>
      <c r="S49" s="39">
        <v>0</v>
      </c>
      <c r="T49" s="39">
        <v>0</v>
      </c>
      <c r="U49" s="40"/>
      <c r="V49" s="40"/>
      <c r="W49" s="40"/>
      <c r="X49" s="39">
        <v>0</v>
      </c>
      <c r="Y49" s="39">
        <v>0</v>
      </c>
      <c r="Z49" s="39">
        <v>0</v>
      </c>
      <c r="AA49" s="39">
        <v>0</v>
      </c>
      <c r="AB49" s="39">
        <v>0</v>
      </c>
      <c r="AC49" s="39">
        <v>0</v>
      </c>
      <c r="AD49" s="40"/>
      <c r="AE49" s="40"/>
      <c r="AF49" s="40"/>
      <c r="AG49" s="39">
        <v>0</v>
      </c>
      <c r="AH49" s="39">
        <v>0</v>
      </c>
      <c r="AI49" s="39">
        <v>0</v>
      </c>
      <c r="AJ49" s="39">
        <v>0</v>
      </c>
      <c r="AK49" s="39">
        <v>0</v>
      </c>
      <c r="AL49" s="39">
        <v>0</v>
      </c>
    </row>
    <row r="50" spans="1:38"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row>
    <row r="51" spans="1:38" s="1" customFormat="1" ht="20.100000000000001" customHeight="1" x14ac:dyDescent="0.2">
      <c r="A51" s="3"/>
      <c r="B51" s="6"/>
      <c r="C51" s="42" t="s">
        <v>122</v>
      </c>
      <c r="D51" s="42"/>
      <c r="E51" s="5"/>
      <c r="F51" s="44">
        <v>1508</v>
      </c>
      <c r="G51" s="44">
        <v>13091</v>
      </c>
      <c r="H51" s="44">
        <v>12926</v>
      </c>
      <c r="I51" s="44">
        <v>1437</v>
      </c>
      <c r="J51" s="44">
        <v>108</v>
      </c>
      <c r="K51" s="44">
        <v>344</v>
      </c>
      <c r="L51" s="45"/>
      <c r="M51" s="45"/>
      <c r="N51" s="45"/>
      <c r="O51" s="44">
        <v>0</v>
      </c>
      <c r="P51" s="44">
        <v>0</v>
      </c>
      <c r="Q51" s="44">
        <v>0</v>
      </c>
      <c r="R51" s="44">
        <v>0</v>
      </c>
      <c r="S51" s="44">
        <v>0</v>
      </c>
      <c r="T51" s="44">
        <v>0</v>
      </c>
      <c r="U51" s="45"/>
      <c r="V51" s="45"/>
      <c r="W51" s="45"/>
      <c r="X51" s="44">
        <v>0</v>
      </c>
      <c r="Y51" s="44">
        <v>0</v>
      </c>
      <c r="Z51" s="44">
        <v>0</v>
      </c>
      <c r="AA51" s="44">
        <v>0</v>
      </c>
      <c r="AB51" s="44">
        <v>0</v>
      </c>
      <c r="AC51" s="44">
        <v>0</v>
      </c>
      <c r="AD51" s="45"/>
      <c r="AE51" s="45"/>
      <c r="AF51" s="45"/>
      <c r="AG51" s="44">
        <v>0</v>
      </c>
      <c r="AH51" s="44">
        <v>0</v>
      </c>
      <c r="AI51" s="44">
        <v>0</v>
      </c>
      <c r="AJ51" s="44">
        <v>0</v>
      </c>
      <c r="AK51" s="44">
        <v>0</v>
      </c>
      <c r="AL51" s="44">
        <v>0</v>
      </c>
    </row>
    <row r="52" spans="1:38"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row>
    <row r="53" spans="1:38"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row>
    <row r="54" spans="1:38" ht="20.100000000000001" customHeight="1" x14ac:dyDescent="0.2">
      <c r="D54" s="2" t="s">
        <v>124</v>
      </c>
      <c r="F54" s="37">
        <v>0</v>
      </c>
      <c r="G54" s="37">
        <v>0</v>
      </c>
      <c r="H54" s="37">
        <v>0</v>
      </c>
      <c r="I54" s="37">
        <v>0</v>
      </c>
      <c r="J54" s="37">
        <v>0</v>
      </c>
      <c r="K54" s="37">
        <v>0</v>
      </c>
      <c r="L54" s="37"/>
      <c r="M54" s="37"/>
      <c r="N54" s="37"/>
      <c r="O54" s="37">
        <v>1</v>
      </c>
      <c r="P54" s="37">
        <v>46</v>
      </c>
      <c r="Q54" s="37">
        <v>44</v>
      </c>
      <c r="R54" s="37">
        <v>3</v>
      </c>
      <c r="S54" s="37">
        <v>0</v>
      </c>
      <c r="T54" s="37">
        <v>0</v>
      </c>
      <c r="U54" s="37"/>
      <c r="V54" s="37"/>
      <c r="W54" s="37"/>
      <c r="X54" s="37">
        <v>0</v>
      </c>
      <c r="Y54" s="37">
        <v>0</v>
      </c>
      <c r="Z54" s="37">
        <v>0</v>
      </c>
      <c r="AA54" s="37">
        <v>0</v>
      </c>
      <c r="AB54" s="37">
        <v>0</v>
      </c>
      <c r="AC54" s="37">
        <v>0</v>
      </c>
      <c r="AD54" s="37"/>
      <c r="AE54" s="37"/>
      <c r="AF54" s="37"/>
      <c r="AG54" s="37">
        <v>0</v>
      </c>
      <c r="AH54" s="37">
        <v>0</v>
      </c>
      <c r="AI54" s="37">
        <v>0</v>
      </c>
      <c r="AJ54" s="37">
        <v>0</v>
      </c>
      <c r="AK54" s="37">
        <v>0</v>
      </c>
      <c r="AL54" s="37">
        <v>0</v>
      </c>
    </row>
    <row r="55" spans="1:38" ht="20.100000000000001" customHeight="1" x14ac:dyDescent="0.2">
      <c r="D55" s="38" t="s">
        <v>99</v>
      </c>
      <c r="F55" s="39">
        <v>0</v>
      </c>
      <c r="G55" s="39">
        <v>0</v>
      </c>
      <c r="H55" s="39">
        <v>0</v>
      </c>
      <c r="I55" s="39">
        <v>0</v>
      </c>
      <c r="J55" s="39">
        <v>0</v>
      </c>
      <c r="K55" s="39">
        <v>0</v>
      </c>
      <c r="L55" s="40"/>
      <c r="M55" s="40"/>
      <c r="N55" s="40"/>
      <c r="O55" s="39">
        <v>1</v>
      </c>
      <c r="P55" s="39">
        <v>38</v>
      </c>
      <c r="Q55" s="39">
        <v>35</v>
      </c>
      <c r="R55" s="39">
        <v>4</v>
      </c>
      <c r="S55" s="39">
        <v>0</v>
      </c>
      <c r="T55" s="39">
        <v>0</v>
      </c>
      <c r="U55" s="40"/>
      <c r="V55" s="40"/>
      <c r="W55" s="40"/>
      <c r="X55" s="39">
        <v>0</v>
      </c>
      <c r="Y55" s="39">
        <v>0</v>
      </c>
      <c r="Z55" s="39">
        <v>0</v>
      </c>
      <c r="AA55" s="39">
        <v>0</v>
      </c>
      <c r="AB55" s="39">
        <v>0</v>
      </c>
      <c r="AC55" s="39">
        <v>0</v>
      </c>
      <c r="AD55" s="40"/>
      <c r="AE55" s="40"/>
      <c r="AF55" s="40"/>
      <c r="AG55" s="39">
        <v>0</v>
      </c>
      <c r="AH55" s="39">
        <v>0</v>
      </c>
      <c r="AI55" s="39">
        <v>0</v>
      </c>
      <c r="AJ55" s="39">
        <v>0</v>
      </c>
      <c r="AK55" s="39">
        <v>0</v>
      </c>
      <c r="AL55" s="39">
        <v>0</v>
      </c>
    </row>
    <row r="56" spans="1:38" ht="20.100000000000001" customHeight="1" x14ac:dyDescent="0.2">
      <c r="D56" s="2" t="s">
        <v>113</v>
      </c>
      <c r="F56" s="37">
        <v>0</v>
      </c>
      <c r="G56" s="37">
        <v>0</v>
      </c>
      <c r="H56" s="37">
        <v>0</v>
      </c>
      <c r="I56" s="37">
        <v>0</v>
      </c>
      <c r="J56" s="37">
        <v>0</v>
      </c>
      <c r="K56" s="37">
        <v>0</v>
      </c>
      <c r="L56" s="37"/>
      <c r="M56" s="37"/>
      <c r="N56" s="37"/>
      <c r="O56" s="37">
        <v>15</v>
      </c>
      <c r="P56" s="37">
        <v>93</v>
      </c>
      <c r="Q56" s="37">
        <v>98</v>
      </c>
      <c r="R56" s="37">
        <v>10</v>
      </c>
      <c r="S56" s="37">
        <v>0</v>
      </c>
      <c r="T56" s="37">
        <v>0</v>
      </c>
      <c r="U56" s="37"/>
      <c r="V56" s="37"/>
      <c r="W56" s="37"/>
      <c r="X56" s="37">
        <v>0</v>
      </c>
      <c r="Y56" s="37">
        <v>0</v>
      </c>
      <c r="Z56" s="37">
        <v>0</v>
      </c>
      <c r="AA56" s="37">
        <v>0</v>
      </c>
      <c r="AB56" s="37">
        <v>0</v>
      </c>
      <c r="AC56" s="37">
        <v>0</v>
      </c>
      <c r="AD56" s="37"/>
      <c r="AE56" s="37"/>
      <c r="AF56" s="37"/>
      <c r="AG56" s="37">
        <v>0</v>
      </c>
      <c r="AH56" s="37">
        <v>0</v>
      </c>
      <c r="AI56" s="37">
        <v>0</v>
      </c>
      <c r="AJ56" s="37">
        <v>0</v>
      </c>
      <c r="AK56" s="37">
        <v>0</v>
      </c>
      <c r="AL56" s="37">
        <v>0</v>
      </c>
    </row>
    <row r="57" spans="1:38" ht="20.100000000000001" customHeight="1" x14ac:dyDescent="0.2">
      <c r="D57" s="38" t="s">
        <v>101</v>
      </c>
      <c r="F57" s="39">
        <v>0</v>
      </c>
      <c r="G57" s="39">
        <v>0</v>
      </c>
      <c r="H57" s="39">
        <v>0</v>
      </c>
      <c r="I57" s="39">
        <v>0</v>
      </c>
      <c r="J57" s="39">
        <v>0</v>
      </c>
      <c r="K57" s="39">
        <v>0</v>
      </c>
      <c r="L57" s="40"/>
      <c r="M57" s="40"/>
      <c r="N57" s="40"/>
      <c r="O57" s="39">
        <v>136</v>
      </c>
      <c r="P57" s="39">
        <v>68</v>
      </c>
      <c r="Q57" s="39">
        <v>64</v>
      </c>
      <c r="R57" s="39">
        <v>140</v>
      </c>
      <c r="S57" s="39">
        <v>0</v>
      </c>
      <c r="T57" s="39">
        <v>0</v>
      </c>
      <c r="U57" s="40"/>
      <c r="V57" s="40"/>
      <c r="W57" s="40"/>
      <c r="X57" s="39">
        <v>0</v>
      </c>
      <c r="Y57" s="39">
        <v>0</v>
      </c>
      <c r="Z57" s="39">
        <v>0</v>
      </c>
      <c r="AA57" s="39">
        <v>0</v>
      </c>
      <c r="AB57" s="39">
        <v>0</v>
      </c>
      <c r="AC57" s="39">
        <v>0</v>
      </c>
      <c r="AD57" s="40"/>
      <c r="AE57" s="40"/>
      <c r="AF57" s="40"/>
      <c r="AG57" s="39">
        <v>0</v>
      </c>
      <c r="AH57" s="39">
        <v>0</v>
      </c>
      <c r="AI57" s="39">
        <v>0</v>
      </c>
      <c r="AJ57" s="39">
        <v>0</v>
      </c>
      <c r="AK57" s="39">
        <v>0</v>
      </c>
      <c r="AL57" s="39">
        <v>0</v>
      </c>
    </row>
    <row r="58" spans="1:38" ht="20.100000000000001" customHeight="1" x14ac:dyDescent="0.2">
      <c r="D58" s="2" t="s">
        <v>115</v>
      </c>
      <c r="F58" s="37">
        <v>0</v>
      </c>
      <c r="G58" s="37">
        <v>0</v>
      </c>
      <c r="H58" s="37">
        <v>0</v>
      </c>
      <c r="I58" s="37">
        <v>0</v>
      </c>
      <c r="J58" s="37">
        <v>0</v>
      </c>
      <c r="K58" s="37">
        <v>0</v>
      </c>
      <c r="L58" s="37"/>
      <c r="M58" s="37"/>
      <c r="N58" s="37"/>
      <c r="O58" s="37">
        <v>8</v>
      </c>
      <c r="P58" s="37">
        <v>92</v>
      </c>
      <c r="Q58" s="37">
        <v>94</v>
      </c>
      <c r="R58" s="37">
        <v>6</v>
      </c>
      <c r="S58" s="37">
        <v>0</v>
      </c>
      <c r="T58" s="37">
        <v>0</v>
      </c>
      <c r="U58" s="37"/>
      <c r="V58" s="37"/>
      <c r="W58" s="37"/>
      <c r="X58" s="37">
        <v>0</v>
      </c>
      <c r="Y58" s="37">
        <v>0</v>
      </c>
      <c r="Z58" s="37">
        <v>0</v>
      </c>
      <c r="AA58" s="37">
        <v>0</v>
      </c>
      <c r="AB58" s="37">
        <v>0</v>
      </c>
      <c r="AC58" s="37">
        <v>0</v>
      </c>
      <c r="AD58" s="37"/>
      <c r="AE58" s="37"/>
      <c r="AF58" s="37"/>
      <c r="AG58" s="37">
        <v>0</v>
      </c>
      <c r="AH58" s="37">
        <v>0</v>
      </c>
      <c r="AI58" s="37">
        <v>0</v>
      </c>
      <c r="AJ58" s="37">
        <v>0</v>
      </c>
      <c r="AK58" s="37">
        <v>0</v>
      </c>
      <c r="AL58" s="37">
        <v>0</v>
      </c>
    </row>
    <row r="59" spans="1:38" ht="20.100000000000001" customHeight="1" x14ac:dyDescent="0.2">
      <c r="D59" s="38" t="s">
        <v>116</v>
      </c>
      <c r="F59" s="39">
        <v>0</v>
      </c>
      <c r="G59" s="39">
        <v>0</v>
      </c>
      <c r="H59" s="39">
        <v>0</v>
      </c>
      <c r="I59" s="39">
        <v>0</v>
      </c>
      <c r="J59" s="39">
        <v>0</v>
      </c>
      <c r="K59" s="39">
        <v>0</v>
      </c>
      <c r="L59" s="40"/>
      <c r="M59" s="40"/>
      <c r="N59" s="40"/>
      <c r="O59" s="39">
        <v>3</v>
      </c>
      <c r="P59" s="39">
        <v>41</v>
      </c>
      <c r="Q59" s="39">
        <v>38</v>
      </c>
      <c r="R59" s="39">
        <v>6</v>
      </c>
      <c r="S59" s="39">
        <v>0</v>
      </c>
      <c r="T59" s="39">
        <v>0</v>
      </c>
      <c r="U59" s="40"/>
      <c r="V59" s="40"/>
      <c r="W59" s="40"/>
      <c r="X59" s="39">
        <v>0</v>
      </c>
      <c r="Y59" s="39">
        <v>0</v>
      </c>
      <c r="Z59" s="39">
        <v>0</v>
      </c>
      <c r="AA59" s="39">
        <v>0</v>
      </c>
      <c r="AB59" s="39">
        <v>0</v>
      </c>
      <c r="AC59" s="39">
        <v>0</v>
      </c>
      <c r="AD59" s="40"/>
      <c r="AE59" s="40"/>
      <c r="AF59" s="40"/>
      <c r="AG59" s="39">
        <v>0</v>
      </c>
      <c r="AH59" s="39">
        <v>0</v>
      </c>
      <c r="AI59" s="39">
        <v>0</v>
      </c>
      <c r="AJ59" s="39">
        <v>0</v>
      </c>
      <c r="AK59" s="39">
        <v>0</v>
      </c>
      <c r="AL59" s="39">
        <v>0</v>
      </c>
    </row>
    <row r="60" spans="1:38" ht="20.100000000000001" customHeight="1" x14ac:dyDescent="0.2">
      <c r="D60" s="2" t="s">
        <v>104</v>
      </c>
      <c r="F60" s="37">
        <v>0</v>
      </c>
      <c r="G60" s="37">
        <v>0</v>
      </c>
      <c r="H60" s="37">
        <v>0</v>
      </c>
      <c r="I60" s="37">
        <v>0</v>
      </c>
      <c r="J60" s="37">
        <v>0</v>
      </c>
      <c r="K60" s="37">
        <v>0</v>
      </c>
      <c r="L60" s="37"/>
      <c r="M60" s="37"/>
      <c r="N60" s="37"/>
      <c r="O60" s="37">
        <v>5</v>
      </c>
      <c r="P60" s="37">
        <v>36</v>
      </c>
      <c r="Q60" s="37">
        <v>38</v>
      </c>
      <c r="R60" s="37">
        <v>3</v>
      </c>
      <c r="S60" s="37">
        <v>0</v>
      </c>
      <c r="T60" s="37">
        <v>0</v>
      </c>
      <c r="U60" s="37"/>
      <c r="V60" s="37"/>
      <c r="W60" s="37"/>
      <c r="X60" s="37">
        <v>0</v>
      </c>
      <c r="Y60" s="37">
        <v>0</v>
      </c>
      <c r="Z60" s="37">
        <v>0</v>
      </c>
      <c r="AA60" s="37">
        <v>0</v>
      </c>
      <c r="AB60" s="37">
        <v>0</v>
      </c>
      <c r="AC60" s="37">
        <v>0</v>
      </c>
      <c r="AD60" s="37"/>
      <c r="AE60" s="37"/>
      <c r="AF60" s="37"/>
      <c r="AG60" s="37">
        <v>0</v>
      </c>
      <c r="AH60" s="37">
        <v>0</v>
      </c>
      <c r="AI60" s="37">
        <v>0</v>
      </c>
      <c r="AJ60" s="37">
        <v>0</v>
      </c>
      <c r="AK60" s="37">
        <v>0</v>
      </c>
      <c r="AL60" s="37">
        <v>0</v>
      </c>
    </row>
    <row r="61" spans="1:38" ht="20.100000000000001" customHeight="1" x14ac:dyDescent="0.2">
      <c r="D61" s="38" t="s">
        <v>105</v>
      </c>
      <c r="F61" s="39">
        <v>0</v>
      </c>
      <c r="G61" s="39">
        <v>0</v>
      </c>
      <c r="H61" s="39">
        <v>0</v>
      </c>
      <c r="I61" s="39">
        <v>0</v>
      </c>
      <c r="J61" s="39">
        <v>0</v>
      </c>
      <c r="K61" s="39">
        <v>0</v>
      </c>
      <c r="L61" s="40"/>
      <c r="M61" s="40"/>
      <c r="N61" s="40"/>
      <c r="O61" s="39">
        <v>48</v>
      </c>
      <c r="P61" s="39">
        <v>92</v>
      </c>
      <c r="Q61" s="39">
        <v>84</v>
      </c>
      <c r="R61" s="39">
        <v>56</v>
      </c>
      <c r="S61" s="39">
        <v>0</v>
      </c>
      <c r="T61" s="39">
        <v>0</v>
      </c>
      <c r="U61" s="40"/>
      <c r="V61" s="40"/>
      <c r="W61" s="40"/>
      <c r="X61" s="39">
        <v>0</v>
      </c>
      <c r="Y61" s="39">
        <v>0</v>
      </c>
      <c r="Z61" s="39">
        <v>0</v>
      </c>
      <c r="AA61" s="39">
        <v>0</v>
      </c>
      <c r="AB61" s="39">
        <v>0</v>
      </c>
      <c r="AC61" s="39">
        <v>0</v>
      </c>
      <c r="AD61" s="40"/>
      <c r="AE61" s="40"/>
      <c r="AF61" s="40"/>
      <c r="AG61" s="39">
        <v>0</v>
      </c>
      <c r="AH61" s="39">
        <v>0</v>
      </c>
      <c r="AI61" s="39">
        <v>0</v>
      </c>
      <c r="AJ61" s="39">
        <v>0</v>
      </c>
      <c r="AK61" s="39">
        <v>0</v>
      </c>
      <c r="AL61" s="39">
        <v>0</v>
      </c>
    </row>
    <row r="62" spans="1:38" ht="20.100000000000001" customHeight="1" x14ac:dyDescent="0.2">
      <c r="D62" s="2" t="s">
        <v>106</v>
      </c>
      <c r="F62" s="37">
        <v>0</v>
      </c>
      <c r="G62" s="37">
        <v>0</v>
      </c>
      <c r="H62" s="37">
        <v>0</v>
      </c>
      <c r="I62" s="37">
        <v>0</v>
      </c>
      <c r="J62" s="37">
        <v>0</v>
      </c>
      <c r="K62" s="37">
        <v>0</v>
      </c>
      <c r="L62" s="37"/>
      <c r="M62" s="37"/>
      <c r="N62" s="37"/>
      <c r="O62" s="37">
        <v>5</v>
      </c>
      <c r="P62" s="37">
        <v>82</v>
      </c>
      <c r="Q62" s="37">
        <v>81</v>
      </c>
      <c r="R62" s="37">
        <v>6</v>
      </c>
      <c r="S62" s="37">
        <v>0</v>
      </c>
      <c r="T62" s="37">
        <v>0</v>
      </c>
      <c r="U62" s="37"/>
      <c r="V62" s="37"/>
      <c r="W62" s="37"/>
      <c r="X62" s="37">
        <v>0</v>
      </c>
      <c r="Y62" s="37">
        <v>0</v>
      </c>
      <c r="Z62" s="37">
        <v>0</v>
      </c>
      <c r="AA62" s="37">
        <v>0</v>
      </c>
      <c r="AB62" s="37">
        <v>0</v>
      </c>
      <c r="AC62" s="37">
        <v>0</v>
      </c>
      <c r="AD62" s="37"/>
      <c r="AE62" s="37"/>
      <c r="AF62" s="37"/>
      <c r="AG62" s="37">
        <v>0</v>
      </c>
      <c r="AH62" s="37">
        <v>0</v>
      </c>
      <c r="AI62" s="37">
        <v>0</v>
      </c>
      <c r="AJ62" s="37">
        <v>0</v>
      </c>
      <c r="AK62" s="37">
        <v>0</v>
      </c>
      <c r="AL62" s="37">
        <v>0</v>
      </c>
    </row>
    <row r="63" spans="1:38" ht="20.100000000000001" customHeight="1" x14ac:dyDescent="0.2">
      <c r="D63" s="38" t="s">
        <v>118</v>
      </c>
      <c r="F63" s="39">
        <v>0</v>
      </c>
      <c r="G63" s="39">
        <v>0</v>
      </c>
      <c r="H63" s="39">
        <v>0</v>
      </c>
      <c r="I63" s="39">
        <v>0</v>
      </c>
      <c r="J63" s="39">
        <v>0</v>
      </c>
      <c r="K63" s="39">
        <v>0</v>
      </c>
      <c r="L63" s="40"/>
      <c r="M63" s="40"/>
      <c r="N63" s="40"/>
      <c r="O63" s="39">
        <v>1</v>
      </c>
      <c r="P63" s="39">
        <v>71</v>
      </c>
      <c r="Q63" s="39">
        <v>68</v>
      </c>
      <c r="R63" s="39">
        <v>4</v>
      </c>
      <c r="S63" s="39">
        <v>0</v>
      </c>
      <c r="T63" s="39">
        <v>0</v>
      </c>
      <c r="U63" s="40"/>
      <c r="V63" s="40"/>
      <c r="W63" s="40"/>
      <c r="X63" s="39">
        <v>0</v>
      </c>
      <c r="Y63" s="39">
        <v>0</v>
      </c>
      <c r="Z63" s="39">
        <v>0</v>
      </c>
      <c r="AA63" s="39">
        <v>0</v>
      </c>
      <c r="AB63" s="39">
        <v>0</v>
      </c>
      <c r="AC63" s="39">
        <v>0</v>
      </c>
      <c r="AD63" s="40"/>
      <c r="AE63" s="40"/>
      <c r="AF63" s="40"/>
      <c r="AG63" s="39">
        <v>0</v>
      </c>
      <c r="AH63" s="39">
        <v>0</v>
      </c>
      <c r="AI63" s="39">
        <v>0</v>
      </c>
      <c r="AJ63" s="39">
        <v>0</v>
      </c>
      <c r="AK63" s="39">
        <v>0</v>
      </c>
      <c r="AL63" s="39">
        <v>0</v>
      </c>
    </row>
    <row r="64" spans="1:38" ht="20.100000000000001" customHeight="1" x14ac:dyDescent="0.2">
      <c r="D64" s="2" t="s">
        <v>108</v>
      </c>
      <c r="F64" s="37">
        <v>0</v>
      </c>
      <c r="G64" s="37">
        <v>0</v>
      </c>
      <c r="H64" s="37">
        <v>0</v>
      </c>
      <c r="I64" s="37">
        <v>0</v>
      </c>
      <c r="J64" s="37">
        <v>0</v>
      </c>
      <c r="K64" s="37">
        <v>0</v>
      </c>
      <c r="L64" s="37"/>
      <c r="M64" s="37"/>
      <c r="N64" s="37"/>
      <c r="O64" s="37">
        <v>3</v>
      </c>
      <c r="P64" s="37">
        <v>63</v>
      </c>
      <c r="Q64" s="37">
        <v>62</v>
      </c>
      <c r="R64" s="37">
        <v>4</v>
      </c>
      <c r="S64" s="37">
        <v>0</v>
      </c>
      <c r="T64" s="37">
        <v>0</v>
      </c>
      <c r="U64" s="37"/>
      <c r="V64" s="37"/>
      <c r="W64" s="37"/>
      <c r="X64" s="37">
        <v>0</v>
      </c>
      <c r="Y64" s="37">
        <v>0</v>
      </c>
      <c r="Z64" s="37">
        <v>0</v>
      </c>
      <c r="AA64" s="37">
        <v>0</v>
      </c>
      <c r="AB64" s="37">
        <v>0</v>
      </c>
      <c r="AC64" s="37">
        <v>0</v>
      </c>
      <c r="AD64" s="37"/>
      <c r="AE64" s="37"/>
      <c r="AF64" s="37"/>
      <c r="AG64" s="37">
        <v>0</v>
      </c>
      <c r="AH64" s="37">
        <v>0</v>
      </c>
      <c r="AI64" s="37">
        <v>0</v>
      </c>
      <c r="AJ64" s="37">
        <v>0</v>
      </c>
      <c r="AK64" s="37">
        <v>0</v>
      </c>
      <c r="AL64" s="37">
        <v>0</v>
      </c>
    </row>
    <row r="65" spans="1:38" ht="20.100000000000001" customHeight="1" x14ac:dyDescent="0.2">
      <c r="D65" s="38" t="s">
        <v>109</v>
      </c>
      <c r="F65" s="39">
        <v>0</v>
      </c>
      <c r="G65" s="39">
        <v>0</v>
      </c>
      <c r="H65" s="39">
        <v>0</v>
      </c>
      <c r="I65" s="39">
        <v>0</v>
      </c>
      <c r="J65" s="39">
        <v>0</v>
      </c>
      <c r="K65" s="39">
        <v>0</v>
      </c>
      <c r="L65" s="40"/>
      <c r="M65" s="40"/>
      <c r="N65" s="40"/>
      <c r="O65" s="39">
        <v>2</v>
      </c>
      <c r="P65" s="39">
        <v>34</v>
      </c>
      <c r="Q65" s="39">
        <v>31</v>
      </c>
      <c r="R65" s="39">
        <v>5</v>
      </c>
      <c r="S65" s="39">
        <v>0</v>
      </c>
      <c r="T65" s="39">
        <v>0</v>
      </c>
      <c r="U65" s="40"/>
      <c r="V65" s="40"/>
      <c r="W65" s="40"/>
      <c r="X65" s="39">
        <v>0</v>
      </c>
      <c r="Y65" s="39">
        <v>0</v>
      </c>
      <c r="Z65" s="39">
        <v>0</v>
      </c>
      <c r="AA65" s="39">
        <v>0</v>
      </c>
      <c r="AB65" s="39">
        <v>0</v>
      </c>
      <c r="AC65" s="39">
        <v>0</v>
      </c>
      <c r="AD65" s="40"/>
      <c r="AE65" s="40"/>
      <c r="AF65" s="40"/>
      <c r="AG65" s="39">
        <v>0</v>
      </c>
      <c r="AH65" s="39">
        <v>0</v>
      </c>
      <c r="AI65" s="39">
        <v>0</v>
      </c>
      <c r="AJ65" s="39">
        <v>0</v>
      </c>
      <c r="AK65" s="39">
        <v>0</v>
      </c>
      <c r="AL65" s="39">
        <v>0</v>
      </c>
    </row>
    <row r="66" spans="1:38" ht="20.100000000000001" customHeight="1" x14ac:dyDescent="0.2">
      <c r="D66" s="2" t="s">
        <v>110</v>
      </c>
      <c r="F66" s="37">
        <v>0</v>
      </c>
      <c r="G66" s="37">
        <v>0</v>
      </c>
      <c r="H66" s="37">
        <v>0</v>
      </c>
      <c r="I66" s="37">
        <v>0</v>
      </c>
      <c r="J66" s="37">
        <v>0</v>
      </c>
      <c r="K66" s="37">
        <v>0</v>
      </c>
      <c r="L66" s="37"/>
      <c r="M66" s="37"/>
      <c r="N66" s="37"/>
      <c r="O66" s="37">
        <v>2</v>
      </c>
      <c r="P66" s="37">
        <v>76</v>
      </c>
      <c r="Q66" s="37">
        <v>66</v>
      </c>
      <c r="R66" s="37">
        <v>12</v>
      </c>
      <c r="S66" s="37">
        <v>0</v>
      </c>
      <c r="T66" s="37">
        <v>0</v>
      </c>
      <c r="U66" s="37"/>
      <c r="V66" s="37"/>
      <c r="W66" s="37"/>
      <c r="X66" s="37">
        <v>0</v>
      </c>
      <c r="Y66" s="37">
        <v>0</v>
      </c>
      <c r="Z66" s="37">
        <v>0</v>
      </c>
      <c r="AA66" s="37">
        <v>0</v>
      </c>
      <c r="AB66" s="37">
        <v>0</v>
      </c>
      <c r="AC66" s="37">
        <v>0</v>
      </c>
      <c r="AD66" s="37"/>
      <c r="AE66" s="37"/>
      <c r="AF66" s="37"/>
      <c r="AG66" s="37">
        <v>0</v>
      </c>
      <c r="AH66" s="37">
        <v>0</v>
      </c>
      <c r="AI66" s="37">
        <v>0</v>
      </c>
      <c r="AJ66" s="37">
        <v>0</v>
      </c>
      <c r="AK66" s="37">
        <v>0</v>
      </c>
      <c r="AL66" s="37">
        <v>0</v>
      </c>
    </row>
    <row r="67" spans="1:38" ht="20.100000000000001" customHeight="1" x14ac:dyDescent="0.2">
      <c r="D67" s="38" t="s">
        <v>111</v>
      </c>
      <c r="F67" s="39">
        <v>0</v>
      </c>
      <c r="G67" s="39">
        <v>0</v>
      </c>
      <c r="H67" s="39">
        <v>0</v>
      </c>
      <c r="I67" s="39">
        <v>0</v>
      </c>
      <c r="J67" s="39">
        <v>0</v>
      </c>
      <c r="K67" s="39">
        <v>0</v>
      </c>
      <c r="L67" s="40"/>
      <c r="M67" s="40"/>
      <c r="N67" s="40"/>
      <c r="O67" s="39">
        <v>6</v>
      </c>
      <c r="P67" s="39">
        <v>80</v>
      </c>
      <c r="Q67" s="39">
        <v>79</v>
      </c>
      <c r="R67" s="39">
        <v>7</v>
      </c>
      <c r="S67" s="39">
        <v>0</v>
      </c>
      <c r="T67" s="39">
        <v>0</v>
      </c>
      <c r="U67" s="40"/>
      <c r="V67" s="40"/>
      <c r="W67" s="40"/>
      <c r="X67" s="39">
        <v>0</v>
      </c>
      <c r="Y67" s="39">
        <v>0</v>
      </c>
      <c r="Z67" s="39">
        <v>0</v>
      </c>
      <c r="AA67" s="39">
        <v>0</v>
      </c>
      <c r="AB67" s="39">
        <v>0</v>
      </c>
      <c r="AC67" s="39">
        <v>0</v>
      </c>
      <c r="AD67" s="40"/>
      <c r="AE67" s="40"/>
      <c r="AF67" s="40"/>
      <c r="AG67" s="39">
        <v>0</v>
      </c>
      <c r="AH67" s="39">
        <v>0</v>
      </c>
      <c r="AI67" s="39">
        <v>0</v>
      </c>
      <c r="AJ67" s="39">
        <v>0</v>
      </c>
      <c r="AK67" s="39">
        <v>0</v>
      </c>
      <c r="AL67" s="39">
        <v>0</v>
      </c>
    </row>
    <row r="68" spans="1:38" ht="20.100000000000001" customHeight="1" x14ac:dyDescent="0.2">
      <c r="D68" s="2" t="s">
        <v>125</v>
      </c>
      <c r="F68" s="37">
        <v>0</v>
      </c>
      <c r="G68" s="37">
        <v>0</v>
      </c>
      <c r="H68" s="37">
        <v>0</v>
      </c>
      <c r="I68" s="37">
        <v>0</v>
      </c>
      <c r="J68" s="37">
        <v>0</v>
      </c>
      <c r="K68" s="37">
        <v>0</v>
      </c>
      <c r="L68" s="37"/>
      <c r="M68" s="37"/>
      <c r="N68" s="37"/>
      <c r="O68" s="37">
        <v>3</v>
      </c>
      <c r="P68" s="37">
        <v>46</v>
      </c>
      <c r="Q68" s="37">
        <v>47</v>
      </c>
      <c r="R68" s="37">
        <v>2</v>
      </c>
      <c r="S68" s="37">
        <v>0</v>
      </c>
      <c r="T68" s="37">
        <v>0</v>
      </c>
      <c r="U68" s="37"/>
      <c r="V68" s="37"/>
      <c r="W68" s="37"/>
      <c r="X68" s="37">
        <v>0</v>
      </c>
      <c r="Y68" s="37">
        <v>0</v>
      </c>
      <c r="Z68" s="37">
        <v>0</v>
      </c>
      <c r="AA68" s="37">
        <v>0</v>
      </c>
      <c r="AB68" s="37">
        <v>0</v>
      </c>
      <c r="AC68" s="37">
        <v>0</v>
      </c>
      <c r="AD68" s="37"/>
      <c r="AE68" s="37"/>
      <c r="AF68" s="37"/>
      <c r="AG68" s="37">
        <v>0</v>
      </c>
      <c r="AH68" s="37">
        <v>0</v>
      </c>
      <c r="AI68" s="37">
        <v>0</v>
      </c>
      <c r="AJ68" s="37">
        <v>0</v>
      </c>
      <c r="AK68" s="37">
        <v>0</v>
      </c>
      <c r="AL68" s="37">
        <v>0</v>
      </c>
    </row>
    <row r="69" spans="1:38" ht="20.100000000000001" customHeight="1" x14ac:dyDescent="0.2">
      <c r="D69" s="38" t="s">
        <v>120</v>
      </c>
      <c r="F69" s="39">
        <v>0</v>
      </c>
      <c r="G69" s="39">
        <v>0</v>
      </c>
      <c r="H69" s="39">
        <v>0</v>
      </c>
      <c r="I69" s="39">
        <v>0</v>
      </c>
      <c r="J69" s="39">
        <v>0</v>
      </c>
      <c r="K69" s="39">
        <v>0</v>
      </c>
      <c r="L69" s="40"/>
      <c r="M69" s="40"/>
      <c r="N69" s="40"/>
      <c r="O69" s="39">
        <v>3</v>
      </c>
      <c r="P69" s="39">
        <v>28</v>
      </c>
      <c r="Q69" s="39">
        <v>29</v>
      </c>
      <c r="R69" s="39">
        <v>2</v>
      </c>
      <c r="S69" s="39">
        <v>0</v>
      </c>
      <c r="T69" s="39">
        <v>0</v>
      </c>
      <c r="U69" s="40"/>
      <c r="V69" s="40"/>
      <c r="W69" s="40"/>
      <c r="X69" s="39">
        <v>0</v>
      </c>
      <c r="Y69" s="39">
        <v>0</v>
      </c>
      <c r="Z69" s="39">
        <v>0</v>
      </c>
      <c r="AA69" s="39">
        <v>0</v>
      </c>
      <c r="AB69" s="39">
        <v>0</v>
      </c>
      <c r="AC69" s="39">
        <v>0</v>
      </c>
      <c r="AD69" s="40"/>
      <c r="AE69" s="40"/>
      <c r="AF69" s="40"/>
      <c r="AG69" s="39">
        <v>0</v>
      </c>
      <c r="AH69" s="39">
        <v>0</v>
      </c>
      <c r="AI69" s="39">
        <v>0</v>
      </c>
      <c r="AJ69" s="39">
        <v>0</v>
      </c>
      <c r="AK69" s="39">
        <v>0</v>
      </c>
      <c r="AL69" s="39">
        <v>0</v>
      </c>
    </row>
    <row r="70" spans="1:38"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row>
    <row r="71" spans="1:38" s="1" customFormat="1" ht="20.100000000000001" customHeight="1" x14ac:dyDescent="0.25">
      <c r="A71" s="3"/>
      <c r="B71" s="6"/>
      <c r="C71" s="42" t="s">
        <v>126</v>
      </c>
      <c r="D71" s="43"/>
      <c r="E71" s="5"/>
      <c r="F71" s="44">
        <v>0</v>
      </c>
      <c r="G71" s="44">
        <v>0</v>
      </c>
      <c r="H71" s="44">
        <v>0</v>
      </c>
      <c r="I71" s="44">
        <v>0</v>
      </c>
      <c r="J71" s="44">
        <v>0</v>
      </c>
      <c r="K71" s="44">
        <v>0</v>
      </c>
      <c r="L71" s="45"/>
      <c r="M71" s="45"/>
      <c r="N71" s="45"/>
      <c r="O71" s="44">
        <v>242</v>
      </c>
      <c r="P71" s="44">
        <v>986</v>
      </c>
      <c r="Q71" s="44">
        <v>958</v>
      </c>
      <c r="R71" s="44">
        <v>270</v>
      </c>
      <c r="S71" s="44">
        <v>0</v>
      </c>
      <c r="T71" s="44">
        <v>0</v>
      </c>
      <c r="U71" s="45"/>
      <c r="V71" s="45"/>
      <c r="W71" s="45"/>
      <c r="X71" s="44">
        <v>0</v>
      </c>
      <c r="Y71" s="44">
        <v>0</v>
      </c>
      <c r="Z71" s="44">
        <v>0</v>
      </c>
      <c r="AA71" s="44">
        <v>0</v>
      </c>
      <c r="AB71" s="44">
        <v>0</v>
      </c>
      <c r="AC71" s="44">
        <v>0</v>
      </c>
      <c r="AD71" s="45"/>
      <c r="AE71" s="45"/>
      <c r="AF71" s="45"/>
      <c r="AG71" s="44">
        <v>0</v>
      </c>
      <c r="AH71" s="44">
        <v>0</v>
      </c>
      <c r="AI71" s="44">
        <v>0</v>
      </c>
      <c r="AJ71" s="44">
        <v>0</v>
      </c>
      <c r="AK71" s="44">
        <v>0</v>
      </c>
      <c r="AL71" s="44">
        <v>0</v>
      </c>
    </row>
    <row r="72" spans="1:38"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row>
    <row r="73" spans="1:38"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row>
    <row r="74" spans="1:38" ht="20.100000000000001" customHeight="1" x14ac:dyDescent="0.2">
      <c r="D74" s="2" t="s">
        <v>124</v>
      </c>
      <c r="F74" s="37">
        <v>0</v>
      </c>
      <c r="G74" s="37">
        <v>0</v>
      </c>
      <c r="H74" s="37">
        <v>0</v>
      </c>
      <c r="I74" s="37">
        <v>0</v>
      </c>
      <c r="J74" s="37">
        <v>0</v>
      </c>
      <c r="K74" s="37">
        <v>0</v>
      </c>
      <c r="L74" s="37"/>
      <c r="M74" s="37"/>
      <c r="N74" s="37"/>
      <c r="O74" s="37">
        <v>19</v>
      </c>
      <c r="P74" s="37">
        <v>433</v>
      </c>
      <c r="Q74" s="37">
        <v>441</v>
      </c>
      <c r="R74" s="37">
        <v>11</v>
      </c>
      <c r="S74" s="37">
        <v>0</v>
      </c>
      <c r="T74" s="37">
        <v>0</v>
      </c>
      <c r="U74" s="37"/>
      <c r="V74" s="37"/>
      <c r="W74" s="37"/>
      <c r="X74" s="37">
        <v>0</v>
      </c>
      <c r="Y74" s="37">
        <v>0</v>
      </c>
      <c r="Z74" s="37">
        <v>0</v>
      </c>
      <c r="AA74" s="37">
        <v>0</v>
      </c>
      <c r="AB74" s="37">
        <v>0</v>
      </c>
      <c r="AC74" s="37">
        <v>0</v>
      </c>
      <c r="AD74" s="37"/>
      <c r="AE74" s="37"/>
      <c r="AF74" s="37"/>
      <c r="AG74" s="37">
        <v>0</v>
      </c>
      <c r="AH74" s="37">
        <v>0</v>
      </c>
      <c r="AI74" s="37">
        <v>0</v>
      </c>
      <c r="AJ74" s="37">
        <v>0</v>
      </c>
      <c r="AK74" s="37">
        <v>0</v>
      </c>
      <c r="AL74" s="37">
        <v>0</v>
      </c>
    </row>
    <row r="75" spans="1:38" ht="20.100000000000001" customHeight="1" x14ac:dyDescent="0.2">
      <c r="D75" s="38" t="s">
        <v>99</v>
      </c>
      <c r="F75" s="39">
        <v>0</v>
      </c>
      <c r="G75" s="39">
        <v>0</v>
      </c>
      <c r="H75" s="39">
        <v>0</v>
      </c>
      <c r="I75" s="39">
        <v>0</v>
      </c>
      <c r="J75" s="39">
        <v>0</v>
      </c>
      <c r="K75" s="39">
        <v>0</v>
      </c>
      <c r="L75" s="40"/>
      <c r="M75" s="40"/>
      <c r="N75" s="40"/>
      <c r="O75" s="39">
        <v>16</v>
      </c>
      <c r="P75" s="39">
        <v>141</v>
      </c>
      <c r="Q75" s="39">
        <v>151</v>
      </c>
      <c r="R75" s="39">
        <v>6</v>
      </c>
      <c r="S75" s="39">
        <v>0</v>
      </c>
      <c r="T75" s="39">
        <v>0</v>
      </c>
      <c r="U75" s="40"/>
      <c r="V75" s="40"/>
      <c r="W75" s="40"/>
      <c r="X75" s="39">
        <v>0</v>
      </c>
      <c r="Y75" s="39">
        <v>0</v>
      </c>
      <c r="Z75" s="39">
        <v>0</v>
      </c>
      <c r="AA75" s="39">
        <v>0</v>
      </c>
      <c r="AB75" s="39">
        <v>0</v>
      </c>
      <c r="AC75" s="39">
        <v>0</v>
      </c>
      <c r="AD75" s="40"/>
      <c r="AE75" s="40"/>
      <c r="AF75" s="40"/>
      <c r="AG75" s="39">
        <v>0</v>
      </c>
      <c r="AH75" s="39">
        <v>0</v>
      </c>
      <c r="AI75" s="39">
        <v>0</v>
      </c>
      <c r="AJ75" s="39">
        <v>0</v>
      </c>
      <c r="AK75" s="39">
        <v>0</v>
      </c>
      <c r="AL75" s="39">
        <v>0</v>
      </c>
    </row>
    <row r="76" spans="1:38"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row>
    <row r="77" spans="1:38" ht="20.100000000000001" customHeight="1" x14ac:dyDescent="0.25">
      <c r="C77" s="47" t="s">
        <v>128</v>
      </c>
      <c r="D77" s="43"/>
      <c r="F77" s="44">
        <v>0</v>
      </c>
      <c r="G77" s="44">
        <v>0</v>
      </c>
      <c r="H77" s="44">
        <v>0</v>
      </c>
      <c r="I77" s="44">
        <v>0</v>
      </c>
      <c r="J77" s="44">
        <v>0</v>
      </c>
      <c r="K77" s="44">
        <v>0</v>
      </c>
      <c r="L77" s="45"/>
      <c r="M77" s="45"/>
      <c r="N77" s="45"/>
      <c r="O77" s="44">
        <v>35</v>
      </c>
      <c r="P77" s="44">
        <v>574</v>
      </c>
      <c r="Q77" s="44">
        <v>592</v>
      </c>
      <c r="R77" s="44">
        <v>17</v>
      </c>
      <c r="S77" s="44">
        <v>0</v>
      </c>
      <c r="T77" s="44">
        <v>0</v>
      </c>
      <c r="U77" s="45"/>
      <c r="V77" s="45"/>
      <c r="W77" s="45"/>
      <c r="X77" s="44">
        <v>0</v>
      </c>
      <c r="Y77" s="44">
        <v>0</v>
      </c>
      <c r="Z77" s="44">
        <v>0</v>
      </c>
      <c r="AA77" s="44">
        <v>0</v>
      </c>
      <c r="AB77" s="44">
        <v>0</v>
      </c>
      <c r="AC77" s="44">
        <v>0</v>
      </c>
      <c r="AD77" s="45"/>
      <c r="AE77" s="45"/>
      <c r="AF77" s="45"/>
      <c r="AG77" s="44">
        <v>0</v>
      </c>
      <c r="AH77" s="44">
        <v>0</v>
      </c>
      <c r="AI77" s="44">
        <v>0</v>
      </c>
      <c r="AJ77" s="44">
        <v>0</v>
      </c>
      <c r="AK77" s="44">
        <v>0</v>
      </c>
      <c r="AL77" s="44">
        <v>0</v>
      </c>
    </row>
    <row r="78" spans="1:38"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row>
    <row r="79" spans="1:38"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row>
    <row r="80" spans="1:38" ht="20.100000000000001" customHeight="1" x14ac:dyDescent="0.2">
      <c r="D80" s="2" t="s">
        <v>130</v>
      </c>
      <c r="F80" s="37">
        <v>0</v>
      </c>
      <c r="G80" s="37">
        <v>0</v>
      </c>
      <c r="H80" s="37">
        <v>0</v>
      </c>
      <c r="I80" s="37">
        <v>0</v>
      </c>
      <c r="J80" s="37">
        <v>0</v>
      </c>
      <c r="K80" s="37">
        <v>0</v>
      </c>
      <c r="L80" s="37"/>
      <c r="M80" s="37"/>
      <c r="N80" s="37"/>
      <c r="O80" s="37">
        <v>0</v>
      </c>
      <c r="P80" s="37">
        <v>0</v>
      </c>
      <c r="Q80" s="37">
        <v>0</v>
      </c>
      <c r="R80" s="37">
        <v>0</v>
      </c>
      <c r="S80" s="37">
        <v>0</v>
      </c>
      <c r="T80" s="37">
        <v>0</v>
      </c>
      <c r="U80" s="37"/>
      <c r="V80" s="37"/>
      <c r="W80" s="37"/>
      <c r="X80" s="37">
        <v>97</v>
      </c>
      <c r="Y80" s="37">
        <v>592</v>
      </c>
      <c r="Z80" s="37">
        <v>563</v>
      </c>
      <c r="AA80" s="37">
        <v>126</v>
      </c>
      <c r="AB80" s="37">
        <v>0</v>
      </c>
      <c r="AC80" s="37">
        <v>0</v>
      </c>
      <c r="AD80" s="37"/>
      <c r="AE80" s="37"/>
      <c r="AF80" s="37"/>
      <c r="AG80" s="37">
        <v>0</v>
      </c>
      <c r="AH80" s="37">
        <v>0</v>
      </c>
      <c r="AI80" s="37">
        <v>0</v>
      </c>
      <c r="AJ80" s="37">
        <v>0</v>
      </c>
      <c r="AK80" s="37">
        <v>0</v>
      </c>
      <c r="AL80" s="37">
        <v>0</v>
      </c>
    </row>
    <row r="81" spans="1:38" ht="20.100000000000001" customHeight="1" x14ac:dyDescent="0.2">
      <c r="D81" s="38" t="s">
        <v>131</v>
      </c>
      <c r="F81" s="39">
        <v>0</v>
      </c>
      <c r="G81" s="39">
        <v>0</v>
      </c>
      <c r="H81" s="39">
        <v>0</v>
      </c>
      <c r="I81" s="39">
        <v>0</v>
      </c>
      <c r="J81" s="39">
        <v>0</v>
      </c>
      <c r="K81" s="39">
        <v>0</v>
      </c>
      <c r="L81" s="40"/>
      <c r="M81" s="40"/>
      <c r="N81" s="40"/>
      <c r="O81" s="39">
        <v>0</v>
      </c>
      <c r="P81" s="39">
        <v>0</v>
      </c>
      <c r="Q81" s="39">
        <v>0</v>
      </c>
      <c r="R81" s="39">
        <v>0</v>
      </c>
      <c r="S81" s="39">
        <v>0</v>
      </c>
      <c r="T81" s="39">
        <v>0</v>
      </c>
      <c r="U81" s="40"/>
      <c r="V81" s="40"/>
      <c r="W81" s="40"/>
      <c r="X81" s="39">
        <v>131</v>
      </c>
      <c r="Y81" s="39">
        <v>507</v>
      </c>
      <c r="Z81" s="39">
        <v>515</v>
      </c>
      <c r="AA81" s="39">
        <v>123</v>
      </c>
      <c r="AB81" s="39">
        <v>0</v>
      </c>
      <c r="AC81" s="39">
        <v>0</v>
      </c>
      <c r="AD81" s="40"/>
      <c r="AE81" s="40"/>
      <c r="AF81" s="40"/>
      <c r="AG81" s="39">
        <v>0</v>
      </c>
      <c r="AH81" s="39">
        <v>0</v>
      </c>
      <c r="AI81" s="39">
        <v>0</v>
      </c>
      <c r="AJ81" s="39">
        <v>0</v>
      </c>
      <c r="AK81" s="39">
        <v>0</v>
      </c>
      <c r="AL81" s="39">
        <v>0</v>
      </c>
    </row>
    <row r="82" spans="1:38" ht="20.100000000000001" customHeight="1" x14ac:dyDescent="0.2">
      <c r="D82" s="2" t="s">
        <v>132</v>
      </c>
      <c r="F82" s="37">
        <v>0</v>
      </c>
      <c r="G82" s="37">
        <v>0</v>
      </c>
      <c r="H82" s="37">
        <v>0</v>
      </c>
      <c r="I82" s="37">
        <v>0</v>
      </c>
      <c r="J82" s="37">
        <v>0</v>
      </c>
      <c r="K82" s="37">
        <v>0</v>
      </c>
      <c r="L82" s="37"/>
      <c r="M82" s="37"/>
      <c r="N82" s="37"/>
      <c r="O82" s="37">
        <v>0</v>
      </c>
      <c r="P82" s="37">
        <v>0</v>
      </c>
      <c r="Q82" s="37">
        <v>0</v>
      </c>
      <c r="R82" s="37">
        <v>0</v>
      </c>
      <c r="S82" s="37">
        <v>0</v>
      </c>
      <c r="T82" s="37">
        <v>0</v>
      </c>
      <c r="U82" s="37"/>
      <c r="V82" s="37"/>
      <c r="W82" s="37"/>
      <c r="X82" s="37">
        <v>72</v>
      </c>
      <c r="Y82" s="37">
        <v>446</v>
      </c>
      <c r="Z82" s="37">
        <v>446</v>
      </c>
      <c r="AA82" s="37">
        <v>72</v>
      </c>
      <c r="AB82" s="37">
        <v>0</v>
      </c>
      <c r="AC82" s="37">
        <v>0</v>
      </c>
      <c r="AD82" s="37"/>
      <c r="AE82" s="37"/>
      <c r="AF82" s="37"/>
      <c r="AG82" s="37">
        <v>0</v>
      </c>
      <c r="AH82" s="37">
        <v>0</v>
      </c>
      <c r="AI82" s="37">
        <v>0</v>
      </c>
      <c r="AJ82" s="37">
        <v>0</v>
      </c>
      <c r="AK82" s="37">
        <v>0</v>
      </c>
      <c r="AL82" s="37">
        <v>0</v>
      </c>
    </row>
    <row r="83" spans="1:38" ht="20.100000000000001" customHeight="1" x14ac:dyDescent="0.2">
      <c r="D83" s="38" t="s">
        <v>133</v>
      </c>
      <c r="F83" s="39">
        <v>0</v>
      </c>
      <c r="G83" s="39">
        <v>0</v>
      </c>
      <c r="H83" s="39">
        <v>0</v>
      </c>
      <c r="I83" s="39">
        <v>0</v>
      </c>
      <c r="J83" s="39">
        <v>0</v>
      </c>
      <c r="K83" s="39">
        <v>0</v>
      </c>
      <c r="L83" s="40"/>
      <c r="M83" s="40"/>
      <c r="N83" s="40"/>
      <c r="O83" s="39">
        <v>0</v>
      </c>
      <c r="P83" s="39">
        <v>0</v>
      </c>
      <c r="Q83" s="39">
        <v>0</v>
      </c>
      <c r="R83" s="39">
        <v>0</v>
      </c>
      <c r="S83" s="39">
        <v>0</v>
      </c>
      <c r="T83" s="39">
        <v>0</v>
      </c>
      <c r="U83" s="40"/>
      <c r="V83" s="40"/>
      <c r="W83" s="40"/>
      <c r="X83" s="39">
        <v>116</v>
      </c>
      <c r="Y83" s="39">
        <v>533</v>
      </c>
      <c r="Z83" s="39">
        <v>544</v>
      </c>
      <c r="AA83" s="39">
        <v>105</v>
      </c>
      <c r="AB83" s="39">
        <v>0</v>
      </c>
      <c r="AC83" s="39">
        <v>0</v>
      </c>
      <c r="AD83" s="40"/>
      <c r="AE83" s="40"/>
      <c r="AF83" s="40"/>
      <c r="AG83" s="39">
        <v>0</v>
      </c>
      <c r="AH83" s="39">
        <v>0</v>
      </c>
      <c r="AI83" s="39">
        <v>0</v>
      </c>
      <c r="AJ83" s="39">
        <v>0</v>
      </c>
      <c r="AK83" s="39">
        <v>0</v>
      </c>
      <c r="AL83" s="39">
        <v>0</v>
      </c>
    </row>
    <row r="84" spans="1:38" ht="20.100000000000001" customHeight="1" x14ac:dyDescent="0.2">
      <c r="D84" s="2" t="s">
        <v>134</v>
      </c>
      <c r="F84" s="37">
        <v>0</v>
      </c>
      <c r="G84" s="37">
        <v>0</v>
      </c>
      <c r="H84" s="37">
        <v>0</v>
      </c>
      <c r="I84" s="37">
        <v>0</v>
      </c>
      <c r="J84" s="37">
        <v>0</v>
      </c>
      <c r="K84" s="37">
        <v>0</v>
      </c>
      <c r="L84" s="37"/>
      <c r="M84" s="37"/>
      <c r="N84" s="37"/>
      <c r="O84" s="37">
        <v>0</v>
      </c>
      <c r="P84" s="37">
        <v>0</v>
      </c>
      <c r="Q84" s="37">
        <v>0</v>
      </c>
      <c r="R84" s="37">
        <v>0</v>
      </c>
      <c r="S84" s="37">
        <v>0</v>
      </c>
      <c r="T84" s="37">
        <v>0</v>
      </c>
      <c r="U84" s="37"/>
      <c r="V84" s="37"/>
      <c r="W84" s="37"/>
      <c r="X84" s="37">
        <v>197</v>
      </c>
      <c r="Y84" s="37">
        <v>576</v>
      </c>
      <c r="Z84" s="37">
        <v>567</v>
      </c>
      <c r="AA84" s="37">
        <v>206</v>
      </c>
      <c r="AB84" s="37">
        <v>0</v>
      </c>
      <c r="AC84" s="37">
        <v>0</v>
      </c>
      <c r="AD84" s="37"/>
      <c r="AE84" s="37"/>
      <c r="AF84" s="37"/>
      <c r="AG84" s="37">
        <v>0</v>
      </c>
      <c r="AH84" s="37">
        <v>0</v>
      </c>
      <c r="AI84" s="37">
        <v>0</v>
      </c>
      <c r="AJ84" s="37">
        <v>0</v>
      </c>
      <c r="AK84" s="37">
        <v>0</v>
      </c>
      <c r="AL84" s="37">
        <v>0</v>
      </c>
    </row>
    <row r="85" spans="1:38" ht="20.100000000000001" customHeight="1" x14ac:dyDescent="0.2">
      <c r="D85" s="38" t="s">
        <v>135</v>
      </c>
      <c r="F85" s="39">
        <v>0</v>
      </c>
      <c r="G85" s="39">
        <v>0</v>
      </c>
      <c r="H85" s="39">
        <v>0</v>
      </c>
      <c r="I85" s="39">
        <v>0</v>
      </c>
      <c r="J85" s="39">
        <v>0</v>
      </c>
      <c r="K85" s="39">
        <v>0</v>
      </c>
      <c r="L85" s="40"/>
      <c r="M85" s="40"/>
      <c r="N85" s="40"/>
      <c r="O85" s="39">
        <v>0</v>
      </c>
      <c r="P85" s="39">
        <v>0</v>
      </c>
      <c r="Q85" s="39">
        <v>0</v>
      </c>
      <c r="R85" s="39">
        <v>0</v>
      </c>
      <c r="S85" s="39">
        <v>0</v>
      </c>
      <c r="T85" s="39">
        <v>0</v>
      </c>
      <c r="U85" s="40"/>
      <c r="V85" s="40"/>
      <c r="W85" s="40"/>
      <c r="X85" s="39">
        <v>280</v>
      </c>
      <c r="Y85" s="39">
        <v>808</v>
      </c>
      <c r="Z85" s="39">
        <v>817</v>
      </c>
      <c r="AA85" s="39">
        <v>271</v>
      </c>
      <c r="AB85" s="39">
        <v>0</v>
      </c>
      <c r="AC85" s="39">
        <v>0</v>
      </c>
      <c r="AD85" s="40"/>
      <c r="AE85" s="40"/>
      <c r="AF85" s="40"/>
      <c r="AG85" s="39">
        <v>0</v>
      </c>
      <c r="AH85" s="39">
        <v>0</v>
      </c>
      <c r="AI85" s="39">
        <v>0</v>
      </c>
      <c r="AJ85" s="39">
        <v>0</v>
      </c>
      <c r="AK85" s="39">
        <v>0</v>
      </c>
      <c r="AL85" s="39">
        <v>0</v>
      </c>
    </row>
    <row r="86" spans="1:38" ht="20.100000000000001" customHeight="1" x14ac:dyDescent="0.2">
      <c r="D86" s="2" t="s">
        <v>136</v>
      </c>
      <c r="F86" s="37">
        <v>0</v>
      </c>
      <c r="G86" s="37">
        <v>0</v>
      </c>
      <c r="H86" s="37">
        <v>0</v>
      </c>
      <c r="I86" s="37">
        <v>0</v>
      </c>
      <c r="J86" s="37">
        <v>0</v>
      </c>
      <c r="K86" s="37">
        <v>0</v>
      </c>
      <c r="L86" s="37"/>
      <c r="M86" s="37"/>
      <c r="N86" s="37"/>
      <c r="O86" s="37">
        <v>0</v>
      </c>
      <c r="P86" s="37">
        <v>0</v>
      </c>
      <c r="Q86" s="37">
        <v>0</v>
      </c>
      <c r="R86" s="37">
        <v>0</v>
      </c>
      <c r="S86" s="37">
        <v>0</v>
      </c>
      <c r="T86" s="37">
        <v>0</v>
      </c>
      <c r="U86" s="37"/>
      <c r="V86" s="37"/>
      <c r="W86" s="37"/>
      <c r="X86" s="37">
        <v>119</v>
      </c>
      <c r="Y86" s="37">
        <v>712</v>
      </c>
      <c r="Z86" s="37">
        <v>681</v>
      </c>
      <c r="AA86" s="37">
        <v>150</v>
      </c>
      <c r="AB86" s="37">
        <v>0</v>
      </c>
      <c r="AC86" s="37">
        <v>0</v>
      </c>
      <c r="AD86" s="37"/>
      <c r="AE86" s="37"/>
      <c r="AF86" s="37"/>
      <c r="AG86" s="37">
        <v>0</v>
      </c>
      <c r="AH86" s="37">
        <v>0</v>
      </c>
      <c r="AI86" s="37">
        <v>0</v>
      </c>
      <c r="AJ86" s="37">
        <v>0</v>
      </c>
      <c r="AK86" s="37">
        <v>0</v>
      </c>
      <c r="AL86" s="37">
        <v>0</v>
      </c>
    </row>
    <row r="87" spans="1:38" ht="20.100000000000001" customHeight="1" x14ac:dyDescent="0.2">
      <c r="D87" s="38" t="s">
        <v>137</v>
      </c>
      <c r="F87" s="39">
        <v>0</v>
      </c>
      <c r="G87" s="39">
        <v>0</v>
      </c>
      <c r="H87" s="39">
        <v>0</v>
      </c>
      <c r="I87" s="39">
        <v>0</v>
      </c>
      <c r="J87" s="39">
        <v>0</v>
      </c>
      <c r="K87" s="39">
        <v>0</v>
      </c>
      <c r="L87" s="40"/>
      <c r="M87" s="40"/>
      <c r="N87" s="40"/>
      <c r="O87" s="39">
        <v>0</v>
      </c>
      <c r="P87" s="39">
        <v>0</v>
      </c>
      <c r="Q87" s="39">
        <v>0</v>
      </c>
      <c r="R87" s="39">
        <v>0</v>
      </c>
      <c r="S87" s="39">
        <v>0</v>
      </c>
      <c r="T87" s="39">
        <v>0</v>
      </c>
      <c r="U87" s="40"/>
      <c r="V87" s="40"/>
      <c r="W87" s="40"/>
      <c r="X87" s="39">
        <v>118</v>
      </c>
      <c r="Y87" s="39">
        <v>869</v>
      </c>
      <c r="Z87" s="39">
        <v>887</v>
      </c>
      <c r="AA87" s="39">
        <v>100</v>
      </c>
      <c r="AB87" s="39">
        <v>0</v>
      </c>
      <c r="AC87" s="39">
        <v>0</v>
      </c>
      <c r="AD87" s="40"/>
      <c r="AE87" s="40"/>
      <c r="AF87" s="40"/>
      <c r="AG87" s="39">
        <v>0</v>
      </c>
      <c r="AH87" s="39">
        <v>0</v>
      </c>
      <c r="AI87" s="39">
        <v>0</v>
      </c>
      <c r="AJ87" s="39">
        <v>0</v>
      </c>
      <c r="AK87" s="39">
        <v>0</v>
      </c>
      <c r="AL87" s="39">
        <v>0</v>
      </c>
    </row>
    <row r="88" spans="1:38" ht="20.100000000000001" customHeight="1" x14ac:dyDescent="0.2">
      <c r="D88" s="2" t="s">
        <v>138</v>
      </c>
      <c r="F88" s="37">
        <v>0</v>
      </c>
      <c r="G88" s="37">
        <v>0</v>
      </c>
      <c r="H88" s="37">
        <v>0</v>
      </c>
      <c r="I88" s="37">
        <v>0</v>
      </c>
      <c r="J88" s="37">
        <v>0</v>
      </c>
      <c r="K88" s="37">
        <v>0</v>
      </c>
      <c r="L88" s="37"/>
      <c r="M88" s="37"/>
      <c r="N88" s="37"/>
      <c r="O88" s="37">
        <v>0</v>
      </c>
      <c r="P88" s="37">
        <v>0</v>
      </c>
      <c r="Q88" s="37">
        <v>0</v>
      </c>
      <c r="R88" s="37">
        <v>0</v>
      </c>
      <c r="S88" s="37">
        <v>0</v>
      </c>
      <c r="T88" s="37">
        <v>0</v>
      </c>
      <c r="U88" s="37"/>
      <c r="V88" s="37"/>
      <c r="W88" s="37"/>
      <c r="X88" s="37">
        <v>365</v>
      </c>
      <c r="Y88" s="37">
        <v>631</v>
      </c>
      <c r="Z88" s="37">
        <v>640</v>
      </c>
      <c r="AA88" s="37">
        <v>356</v>
      </c>
      <c r="AB88" s="37">
        <v>0</v>
      </c>
      <c r="AC88" s="37">
        <v>0</v>
      </c>
      <c r="AD88" s="37"/>
      <c r="AE88" s="37"/>
      <c r="AF88" s="37"/>
      <c r="AG88" s="37">
        <v>0</v>
      </c>
      <c r="AH88" s="37">
        <v>0</v>
      </c>
      <c r="AI88" s="37">
        <v>0</v>
      </c>
      <c r="AJ88" s="37">
        <v>0</v>
      </c>
      <c r="AK88" s="37">
        <v>0</v>
      </c>
      <c r="AL88" s="37">
        <v>0</v>
      </c>
    </row>
    <row r="89" spans="1:38" ht="20.100000000000001" customHeight="1" x14ac:dyDescent="0.2">
      <c r="D89" s="38" t="s">
        <v>139</v>
      </c>
      <c r="F89" s="39">
        <v>0</v>
      </c>
      <c r="G89" s="39">
        <v>0</v>
      </c>
      <c r="H89" s="39">
        <v>0</v>
      </c>
      <c r="I89" s="39">
        <v>0</v>
      </c>
      <c r="J89" s="39">
        <v>0</v>
      </c>
      <c r="K89" s="39">
        <v>0</v>
      </c>
      <c r="L89" s="40"/>
      <c r="M89" s="40"/>
      <c r="N89" s="40"/>
      <c r="O89" s="39">
        <v>0</v>
      </c>
      <c r="P89" s="39">
        <v>0</v>
      </c>
      <c r="Q89" s="39">
        <v>0</v>
      </c>
      <c r="R89" s="39">
        <v>0</v>
      </c>
      <c r="S89" s="39">
        <v>0</v>
      </c>
      <c r="T89" s="39">
        <v>0</v>
      </c>
      <c r="U89" s="40"/>
      <c r="V89" s="40"/>
      <c r="W89" s="40"/>
      <c r="X89" s="39">
        <v>90</v>
      </c>
      <c r="Y89" s="39">
        <v>526</v>
      </c>
      <c r="Z89" s="39">
        <v>560</v>
      </c>
      <c r="AA89" s="39">
        <v>56</v>
      </c>
      <c r="AB89" s="39">
        <v>0</v>
      </c>
      <c r="AC89" s="39">
        <v>0</v>
      </c>
      <c r="AD89" s="40"/>
      <c r="AE89" s="40"/>
      <c r="AF89" s="40"/>
      <c r="AG89" s="39">
        <v>0</v>
      </c>
      <c r="AH89" s="39">
        <v>0</v>
      </c>
      <c r="AI89" s="39">
        <v>0</v>
      </c>
      <c r="AJ89" s="39">
        <v>0</v>
      </c>
      <c r="AK89" s="39">
        <v>0</v>
      </c>
      <c r="AL89" s="39">
        <v>0</v>
      </c>
    </row>
    <row r="90" spans="1:38" ht="20.100000000000001" customHeight="1" x14ac:dyDescent="0.2">
      <c r="D90" s="2" t="s">
        <v>140</v>
      </c>
      <c r="F90" s="37">
        <v>0</v>
      </c>
      <c r="G90" s="37">
        <v>0</v>
      </c>
      <c r="H90" s="37">
        <v>0</v>
      </c>
      <c r="I90" s="37">
        <v>0</v>
      </c>
      <c r="J90" s="37">
        <v>0</v>
      </c>
      <c r="K90" s="37">
        <v>0</v>
      </c>
      <c r="L90" s="37"/>
      <c r="M90" s="37"/>
      <c r="N90" s="37"/>
      <c r="O90" s="37">
        <v>0</v>
      </c>
      <c r="P90" s="37">
        <v>0</v>
      </c>
      <c r="Q90" s="37">
        <v>0</v>
      </c>
      <c r="R90" s="37">
        <v>0</v>
      </c>
      <c r="S90" s="37">
        <v>0</v>
      </c>
      <c r="T90" s="37">
        <v>0</v>
      </c>
      <c r="U90" s="37"/>
      <c r="V90" s="37"/>
      <c r="W90" s="37"/>
      <c r="X90" s="37">
        <v>88</v>
      </c>
      <c r="Y90" s="37">
        <v>561</v>
      </c>
      <c r="Z90" s="37">
        <v>583</v>
      </c>
      <c r="AA90" s="37">
        <v>66</v>
      </c>
      <c r="AB90" s="37">
        <v>0</v>
      </c>
      <c r="AC90" s="37">
        <v>0</v>
      </c>
      <c r="AD90" s="37"/>
      <c r="AE90" s="37"/>
      <c r="AF90" s="37"/>
      <c r="AG90" s="37">
        <v>0</v>
      </c>
      <c r="AH90" s="37">
        <v>0</v>
      </c>
      <c r="AI90" s="37">
        <v>0</v>
      </c>
      <c r="AJ90" s="37">
        <v>0</v>
      </c>
      <c r="AK90" s="37">
        <v>0</v>
      </c>
      <c r="AL90" s="37">
        <v>0</v>
      </c>
    </row>
    <row r="91" spans="1:38" ht="20.100000000000001" customHeight="1" x14ac:dyDescent="0.2">
      <c r="D91" s="38" t="s">
        <v>141</v>
      </c>
      <c r="F91" s="39">
        <v>0</v>
      </c>
      <c r="G91" s="39">
        <v>0</v>
      </c>
      <c r="H91" s="39">
        <v>0</v>
      </c>
      <c r="I91" s="39">
        <v>0</v>
      </c>
      <c r="J91" s="39">
        <v>0</v>
      </c>
      <c r="K91" s="39">
        <v>0</v>
      </c>
      <c r="L91" s="40"/>
      <c r="M91" s="40"/>
      <c r="N91" s="40"/>
      <c r="O91" s="39">
        <v>0</v>
      </c>
      <c r="P91" s="39">
        <v>0</v>
      </c>
      <c r="Q91" s="39">
        <v>0</v>
      </c>
      <c r="R91" s="39">
        <v>0</v>
      </c>
      <c r="S91" s="39">
        <v>0</v>
      </c>
      <c r="T91" s="39">
        <v>0</v>
      </c>
      <c r="U91" s="40"/>
      <c r="V91" s="40"/>
      <c r="W91" s="40"/>
      <c r="X91" s="39">
        <v>444</v>
      </c>
      <c r="Y91" s="39">
        <v>562</v>
      </c>
      <c r="Z91" s="39">
        <v>646</v>
      </c>
      <c r="AA91" s="39">
        <v>360</v>
      </c>
      <c r="AB91" s="39">
        <v>0</v>
      </c>
      <c r="AC91" s="39">
        <v>0</v>
      </c>
      <c r="AD91" s="40"/>
      <c r="AE91" s="40"/>
      <c r="AF91" s="40"/>
      <c r="AG91" s="39">
        <v>0</v>
      </c>
      <c r="AH91" s="39">
        <v>0</v>
      </c>
      <c r="AI91" s="39">
        <v>0</v>
      </c>
      <c r="AJ91" s="39">
        <v>0</v>
      </c>
      <c r="AK91" s="39">
        <v>0</v>
      </c>
      <c r="AL91" s="39">
        <v>0</v>
      </c>
    </row>
    <row r="92" spans="1:38" ht="20.100000000000001" customHeight="1" x14ac:dyDescent="0.2">
      <c r="D92" s="2" t="s">
        <v>142</v>
      </c>
      <c r="F92" s="37">
        <v>0</v>
      </c>
      <c r="G92" s="37">
        <v>0</v>
      </c>
      <c r="H92" s="37">
        <v>0</v>
      </c>
      <c r="I92" s="37">
        <v>0</v>
      </c>
      <c r="J92" s="37">
        <v>0</v>
      </c>
      <c r="K92" s="37">
        <v>0</v>
      </c>
      <c r="L92" s="37"/>
      <c r="M92" s="37"/>
      <c r="N92" s="37"/>
      <c r="O92" s="37">
        <v>0</v>
      </c>
      <c r="P92" s="37">
        <v>0</v>
      </c>
      <c r="Q92" s="37">
        <v>0</v>
      </c>
      <c r="R92" s="37">
        <v>0</v>
      </c>
      <c r="S92" s="37">
        <v>0</v>
      </c>
      <c r="T92" s="37">
        <v>0</v>
      </c>
      <c r="U92" s="37"/>
      <c r="V92" s="37"/>
      <c r="W92" s="37"/>
      <c r="X92" s="37">
        <v>146</v>
      </c>
      <c r="Y92" s="37">
        <v>435</v>
      </c>
      <c r="Z92" s="37">
        <v>463</v>
      </c>
      <c r="AA92" s="37">
        <v>118</v>
      </c>
      <c r="AB92" s="37">
        <v>0</v>
      </c>
      <c r="AC92" s="37">
        <v>0</v>
      </c>
      <c r="AD92" s="37"/>
      <c r="AE92" s="37"/>
      <c r="AF92" s="37"/>
      <c r="AG92" s="37">
        <v>0</v>
      </c>
      <c r="AH92" s="37">
        <v>0</v>
      </c>
      <c r="AI92" s="37">
        <v>0</v>
      </c>
      <c r="AJ92" s="37">
        <v>0</v>
      </c>
      <c r="AK92" s="37">
        <v>0</v>
      </c>
      <c r="AL92" s="37">
        <v>0</v>
      </c>
    </row>
    <row r="93" spans="1:38" ht="20.100000000000001" customHeight="1" x14ac:dyDescent="0.2">
      <c r="D93" s="38" t="s">
        <v>143</v>
      </c>
      <c r="F93" s="39">
        <v>0</v>
      </c>
      <c r="G93" s="39">
        <v>0</v>
      </c>
      <c r="H93" s="39">
        <v>0</v>
      </c>
      <c r="I93" s="39">
        <v>0</v>
      </c>
      <c r="J93" s="39">
        <v>0</v>
      </c>
      <c r="K93" s="39">
        <v>0</v>
      </c>
      <c r="L93" s="40"/>
      <c r="M93" s="40"/>
      <c r="N93" s="40"/>
      <c r="O93" s="39">
        <v>0</v>
      </c>
      <c r="P93" s="39">
        <v>0</v>
      </c>
      <c r="Q93" s="39">
        <v>0</v>
      </c>
      <c r="R93" s="39">
        <v>0</v>
      </c>
      <c r="S93" s="39">
        <v>0</v>
      </c>
      <c r="T93" s="39">
        <v>0</v>
      </c>
      <c r="U93" s="40"/>
      <c r="V93" s="40"/>
      <c r="W93" s="40"/>
      <c r="X93" s="39">
        <v>0</v>
      </c>
      <c r="Y93" s="39">
        <v>613</v>
      </c>
      <c r="Z93" s="39">
        <v>513</v>
      </c>
      <c r="AA93" s="39">
        <v>100</v>
      </c>
      <c r="AB93" s="39">
        <v>0</v>
      </c>
      <c r="AC93" s="39">
        <v>0</v>
      </c>
      <c r="AD93" s="40"/>
      <c r="AE93" s="40"/>
      <c r="AF93" s="40"/>
      <c r="AG93" s="39">
        <v>0</v>
      </c>
      <c r="AH93" s="39">
        <v>0</v>
      </c>
      <c r="AI93" s="39">
        <v>0</v>
      </c>
      <c r="AJ93" s="39">
        <v>0</v>
      </c>
      <c r="AK93" s="39">
        <v>0</v>
      </c>
      <c r="AL93" s="39">
        <v>0</v>
      </c>
    </row>
    <row r="94" spans="1:38"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row>
    <row r="95" spans="1:38" s="1" customFormat="1" ht="20.100000000000001" customHeight="1" x14ac:dyDescent="0.2">
      <c r="A95" s="3"/>
      <c r="B95" s="6"/>
      <c r="C95" s="42" t="s">
        <v>144</v>
      </c>
      <c r="D95" s="42"/>
      <c r="E95" s="5"/>
      <c r="F95" s="44">
        <v>0</v>
      </c>
      <c r="G95" s="44">
        <v>0</v>
      </c>
      <c r="H95" s="44">
        <v>0</v>
      </c>
      <c r="I95" s="44">
        <v>0</v>
      </c>
      <c r="J95" s="44">
        <v>0</v>
      </c>
      <c r="K95" s="44">
        <v>0</v>
      </c>
      <c r="L95" s="45"/>
      <c r="M95" s="45"/>
      <c r="N95" s="45"/>
      <c r="O95" s="44">
        <v>0</v>
      </c>
      <c r="P95" s="44">
        <v>0</v>
      </c>
      <c r="Q95" s="44">
        <v>0</v>
      </c>
      <c r="R95" s="44">
        <v>0</v>
      </c>
      <c r="S95" s="44">
        <v>0</v>
      </c>
      <c r="T95" s="44">
        <v>0</v>
      </c>
      <c r="U95" s="45"/>
      <c r="V95" s="45"/>
      <c r="W95" s="45"/>
      <c r="X95" s="44">
        <v>2263</v>
      </c>
      <c r="Y95" s="44">
        <v>8371</v>
      </c>
      <c r="Z95" s="44">
        <v>8425</v>
      </c>
      <c r="AA95" s="44">
        <v>2209</v>
      </c>
      <c r="AB95" s="44">
        <v>0</v>
      </c>
      <c r="AC95" s="44">
        <v>0</v>
      </c>
      <c r="AD95" s="45"/>
      <c r="AE95" s="45"/>
      <c r="AF95" s="45"/>
      <c r="AG95" s="44">
        <v>0</v>
      </c>
      <c r="AH95" s="44">
        <v>0</v>
      </c>
      <c r="AI95" s="44">
        <v>0</v>
      </c>
      <c r="AJ95" s="44">
        <v>0</v>
      </c>
      <c r="AK95" s="44">
        <v>0</v>
      </c>
      <c r="AL95" s="44">
        <v>0</v>
      </c>
    </row>
    <row r="96" spans="1:38"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row>
    <row r="97" spans="1:38"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row>
    <row r="98" spans="1:38" ht="20.100000000000001" customHeight="1" x14ac:dyDescent="0.2">
      <c r="D98" s="2" t="s">
        <v>146</v>
      </c>
      <c r="F98" s="37">
        <v>0</v>
      </c>
      <c r="G98" s="37">
        <v>0</v>
      </c>
      <c r="H98" s="37">
        <v>0</v>
      </c>
      <c r="I98" s="37">
        <v>0</v>
      </c>
      <c r="J98" s="37">
        <v>0</v>
      </c>
      <c r="K98" s="37">
        <v>0</v>
      </c>
      <c r="L98" s="37"/>
      <c r="M98" s="37"/>
      <c r="N98" s="37"/>
      <c r="O98" s="37">
        <v>0</v>
      </c>
      <c r="P98" s="37">
        <v>0</v>
      </c>
      <c r="Q98" s="37">
        <v>0</v>
      </c>
      <c r="R98" s="37">
        <v>0</v>
      </c>
      <c r="S98" s="37">
        <v>0</v>
      </c>
      <c r="T98" s="37">
        <v>0</v>
      </c>
      <c r="U98" s="37"/>
      <c r="V98" s="37"/>
      <c r="W98" s="37"/>
      <c r="X98" s="37">
        <v>0</v>
      </c>
      <c r="Y98" s="37">
        <v>0</v>
      </c>
      <c r="Z98" s="37">
        <v>0</v>
      </c>
      <c r="AA98" s="37">
        <v>0</v>
      </c>
      <c r="AB98" s="37">
        <v>0</v>
      </c>
      <c r="AC98" s="37">
        <v>0</v>
      </c>
      <c r="AD98" s="37"/>
      <c r="AE98" s="37"/>
      <c r="AF98" s="37"/>
      <c r="AG98" s="37">
        <v>14</v>
      </c>
      <c r="AH98" s="37">
        <v>92</v>
      </c>
      <c r="AI98" s="37">
        <v>96</v>
      </c>
      <c r="AJ98" s="37">
        <v>10</v>
      </c>
      <c r="AK98" s="37">
        <v>0</v>
      </c>
      <c r="AL98" s="37">
        <v>0</v>
      </c>
    </row>
    <row r="99" spans="1:38" ht="20.100000000000001" customHeight="1" x14ac:dyDescent="0.2">
      <c r="D99" s="38" t="s">
        <v>147</v>
      </c>
      <c r="F99" s="39">
        <v>0</v>
      </c>
      <c r="G99" s="39">
        <v>0</v>
      </c>
      <c r="H99" s="39">
        <v>0</v>
      </c>
      <c r="I99" s="39">
        <v>0</v>
      </c>
      <c r="J99" s="39">
        <v>0</v>
      </c>
      <c r="K99" s="39">
        <v>0</v>
      </c>
      <c r="L99" s="40"/>
      <c r="M99" s="40"/>
      <c r="N99" s="40"/>
      <c r="O99" s="39">
        <v>0</v>
      </c>
      <c r="P99" s="39">
        <v>0</v>
      </c>
      <c r="Q99" s="39">
        <v>0</v>
      </c>
      <c r="R99" s="39">
        <v>0</v>
      </c>
      <c r="S99" s="39">
        <v>0</v>
      </c>
      <c r="T99" s="39">
        <v>0</v>
      </c>
      <c r="U99" s="40"/>
      <c r="V99" s="40"/>
      <c r="W99" s="40"/>
      <c r="X99" s="39">
        <v>0</v>
      </c>
      <c r="Y99" s="39">
        <v>0</v>
      </c>
      <c r="Z99" s="39">
        <v>0</v>
      </c>
      <c r="AA99" s="39">
        <v>0</v>
      </c>
      <c r="AB99" s="39">
        <v>0</v>
      </c>
      <c r="AC99" s="39">
        <v>0</v>
      </c>
      <c r="AD99" s="40"/>
      <c r="AE99" s="40"/>
      <c r="AF99" s="40"/>
      <c r="AG99" s="39">
        <v>11</v>
      </c>
      <c r="AH99" s="39">
        <v>150</v>
      </c>
      <c r="AI99" s="39">
        <v>144</v>
      </c>
      <c r="AJ99" s="39">
        <v>17</v>
      </c>
      <c r="AK99" s="39">
        <v>0</v>
      </c>
      <c r="AL99" s="39">
        <v>0</v>
      </c>
    </row>
    <row r="100" spans="1:38" ht="20.100000000000001" customHeight="1" x14ac:dyDescent="0.2">
      <c r="D100" s="2" t="s">
        <v>148</v>
      </c>
      <c r="F100" s="37">
        <v>0</v>
      </c>
      <c r="G100" s="37">
        <v>0</v>
      </c>
      <c r="H100" s="37">
        <v>0</v>
      </c>
      <c r="I100" s="37">
        <v>0</v>
      </c>
      <c r="J100" s="37">
        <v>0</v>
      </c>
      <c r="K100" s="37">
        <v>0</v>
      </c>
      <c r="L100" s="37"/>
      <c r="M100" s="37"/>
      <c r="N100" s="37"/>
      <c r="O100" s="37">
        <v>0</v>
      </c>
      <c r="P100" s="37">
        <v>0</v>
      </c>
      <c r="Q100" s="37">
        <v>0</v>
      </c>
      <c r="R100" s="37">
        <v>0</v>
      </c>
      <c r="S100" s="37">
        <v>0</v>
      </c>
      <c r="T100" s="37">
        <v>0</v>
      </c>
      <c r="U100" s="37"/>
      <c r="V100" s="37"/>
      <c r="W100" s="37"/>
      <c r="X100" s="37">
        <v>0</v>
      </c>
      <c r="Y100" s="37">
        <v>0</v>
      </c>
      <c r="Z100" s="37">
        <v>0</v>
      </c>
      <c r="AA100" s="37">
        <v>0</v>
      </c>
      <c r="AB100" s="37">
        <v>0</v>
      </c>
      <c r="AC100" s="37">
        <v>0</v>
      </c>
      <c r="AD100" s="37"/>
      <c r="AE100" s="37"/>
      <c r="AF100" s="37"/>
      <c r="AG100" s="37">
        <v>15</v>
      </c>
      <c r="AH100" s="37">
        <v>103</v>
      </c>
      <c r="AI100" s="37">
        <v>112</v>
      </c>
      <c r="AJ100" s="37">
        <v>6</v>
      </c>
      <c r="AK100" s="37">
        <v>0</v>
      </c>
      <c r="AL100" s="37">
        <v>0</v>
      </c>
    </row>
    <row r="101" spans="1:38" ht="20.100000000000001" customHeight="1" x14ac:dyDescent="0.2">
      <c r="D101" s="38" t="s">
        <v>149</v>
      </c>
      <c r="F101" s="39">
        <v>0</v>
      </c>
      <c r="G101" s="39">
        <v>0</v>
      </c>
      <c r="H101" s="39">
        <v>0</v>
      </c>
      <c r="I101" s="39">
        <v>0</v>
      </c>
      <c r="J101" s="39">
        <v>0</v>
      </c>
      <c r="K101" s="39">
        <v>0</v>
      </c>
      <c r="L101" s="40"/>
      <c r="M101" s="40"/>
      <c r="N101" s="40"/>
      <c r="O101" s="39">
        <v>0</v>
      </c>
      <c r="P101" s="39">
        <v>0</v>
      </c>
      <c r="Q101" s="39">
        <v>0</v>
      </c>
      <c r="R101" s="39">
        <v>0</v>
      </c>
      <c r="S101" s="39">
        <v>0</v>
      </c>
      <c r="T101" s="39">
        <v>0</v>
      </c>
      <c r="U101" s="40"/>
      <c r="V101" s="40"/>
      <c r="W101" s="40"/>
      <c r="X101" s="39">
        <v>0</v>
      </c>
      <c r="Y101" s="39">
        <v>0</v>
      </c>
      <c r="Z101" s="39">
        <v>0</v>
      </c>
      <c r="AA101" s="39">
        <v>0</v>
      </c>
      <c r="AB101" s="39">
        <v>0</v>
      </c>
      <c r="AC101" s="39">
        <v>0</v>
      </c>
      <c r="AD101" s="40"/>
      <c r="AE101" s="40"/>
      <c r="AF101" s="40"/>
      <c r="AG101" s="39">
        <v>31</v>
      </c>
      <c r="AH101" s="39">
        <v>163</v>
      </c>
      <c r="AI101" s="39">
        <v>191</v>
      </c>
      <c r="AJ101" s="39">
        <v>3</v>
      </c>
      <c r="AK101" s="39">
        <v>0</v>
      </c>
      <c r="AL101" s="39">
        <v>0</v>
      </c>
    </row>
    <row r="102" spans="1:38" ht="20.100000000000001" customHeight="1" x14ac:dyDescent="0.2">
      <c r="D102" s="2" t="s">
        <v>150</v>
      </c>
      <c r="F102" s="37">
        <v>0</v>
      </c>
      <c r="G102" s="37">
        <v>0</v>
      </c>
      <c r="H102" s="37">
        <v>0</v>
      </c>
      <c r="I102" s="37">
        <v>0</v>
      </c>
      <c r="J102" s="37">
        <v>0</v>
      </c>
      <c r="K102" s="37">
        <v>0</v>
      </c>
      <c r="L102" s="37"/>
      <c r="M102" s="37"/>
      <c r="N102" s="37"/>
      <c r="O102" s="37">
        <v>0</v>
      </c>
      <c r="P102" s="37">
        <v>0</v>
      </c>
      <c r="Q102" s="37">
        <v>0</v>
      </c>
      <c r="R102" s="37">
        <v>0</v>
      </c>
      <c r="S102" s="37">
        <v>0</v>
      </c>
      <c r="T102" s="37">
        <v>0</v>
      </c>
      <c r="U102" s="37"/>
      <c r="V102" s="37"/>
      <c r="W102" s="37"/>
      <c r="X102" s="37">
        <v>0</v>
      </c>
      <c r="Y102" s="37">
        <v>0</v>
      </c>
      <c r="Z102" s="37">
        <v>0</v>
      </c>
      <c r="AA102" s="37">
        <v>0</v>
      </c>
      <c r="AB102" s="37">
        <v>0</v>
      </c>
      <c r="AC102" s="37">
        <v>0</v>
      </c>
      <c r="AD102" s="37"/>
      <c r="AE102" s="37"/>
      <c r="AF102" s="37"/>
      <c r="AG102" s="37">
        <v>21</v>
      </c>
      <c r="AH102" s="37">
        <v>200</v>
      </c>
      <c r="AI102" s="37">
        <v>206</v>
      </c>
      <c r="AJ102" s="37">
        <v>15</v>
      </c>
      <c r="AK102" s="37">
        <v>0</v>
      </c>
      <c r="AL102" s="37">
        <v>0</v>
      </c>
    </row>
    <row r="103" spans="1:38" ht="20.100000000000001" customHeight="1" x14ac:dyDescent="0.2">
      <c r="D103" s="38" t="s">
        <v>151</v>
      </c>
      <c r="F103" s="39">
        <v>0</v>
      </c>
      <c r="G103" s="39">
        <v>0</v>
      </c>
      <c r="H103" s="39">
        <v>0</v>
      </c>
      <c r="I103" s="39">
        <v>0</v>
      </c>
      <c r="J103" s="39">
        <v>0</v>
      </c>
      <c r="K103" s="39">
        <v>0</v>
      </c>
      <c r="L103" s="40"/>
      <c r="M103" s="40"/>
      <c r="N103" s="40"/>
      <c r="O103" s="39">
        <v>0</v>
      </c>
      <c r="P103" s="39">
        <v>0</v>
      </c>
      <c r="Q103" s="39">
        <v>0</v>
      </c>
      <c r="R103" s="39">
        <v>0</v>
      </c>
      <c r="S103" s="39">
        <v>0</v>
      </c>
      <c r="T103" s="39">
        <v>0</v>
      </c>
      <c r="U103" s="40"/>
      <c r="V103" s="40"/>
      <c r="W103" s="40"/>
      <c r="X103" s="39">
        <v>0</v>
      </c>
      <c r="Y103" s="39">
        <v>0</v>
      </c>
      <c r="Z103" s="39">
        <v>0</v>
      </c>
      <c r="AA103" s="39">
        <v>0</v>
      </c>
      <c r="AB103" s="39">
        <v>0</v>
      </c>
      <c r="AC103" s="39">
        <v>0</v>
      </c>
      <c r="AD103" s="40"/>
      <c r="AE103" s="40"/>
      <c r="AF103" s="40"/>
      <c r="AG103" s="39">
        <v>12</v>
      </c>
      <c r="AH103" s="39">
        <v>64</v>
      </c>
      <c r="AI103" s="39">
        <v>74</v>
      </c>
      <c r="AJ103" s="39">
        <v>2</v>
      </c>
      <c r="AK103" s="39">
        <v>0</v>
      </c>
      <c r="AL103" s="39">
        <v>0</v>
      </c>
    </row>
    <row r="104" spans="1:38" ht="20.100000000000001" customHeight="1" x14ac:dyDescent="0.2">
      <c r="D104" s="41" t="s">
        <v>152</v>
      </c>
      <c r="F104" s="40">
        <v>0</v>
      </c>
      <c r="G104" s="40">
        <v>0</v>
      </c>
      <c r="H104" s="40">
        <v>0</v>
      </c>
      <c r="I104" s="40">
        <v>0</v>
      </c>
      <c r="J104" s="40">
        <v>0</v>
      </c>
      <c r="K104" s="40">
        <v>0</v>
      </c>
      <c r="L104" s="40"/>
      <c r="M104" s="40"/>
      <c r="N104" s="40"/>
      <c r="O104" s="40">
        <v>0</v>
      </c>
      <c r="P104" s="40">
        <v>0</v>
      </c>
      <c r="Q104" s="40">
        <v>0</v>
      </c>
      <c r="R104" s="40">
        <v>0</v>
      </c>
      <c r="S104" s="40">
        <v>0</v>
      </c>
      <c r="T104" s="40">
        <v>0</v>
      </c>
      <c r="U104" s="40"/>
      <c r="V104" s="40"/>
      <c r="W104" s="40"/>
      <c r="X104" s="40">
        <v>0</v>
      </c>
      <c r="Y104" s="40">
        <v>0</v>
      </c>
      <c r="Z104" s="40">
        <v>0</v>
      </c>
      <c r="AA104" s="40">
        <v>0</v>
      </c>
      <c r="AB104" s="40">
        <v>0</v>
      </c>
      <c r="AC104" s="40">
        <v>0</v>
      </c>
      <c r="AD104" s="40"/>
      <c r="AE104" s="40"/>
      <c r="AF104" s="40"/>
      <c r="AG104" s="40">
        <v>0</v>
      </c>
      <c r="AH104" s="40">
        <v>83</v>
      </c>
      <c r="AI104" s="40">
        <v>69</v>
      </c>
      <c r="AJ104" s="40">
        <v>14</v>
      </c>
      <c r="AK104" s="40">
        <v>0</v>
      </c>
      <c r="AL104" s="40">
        <v>0</v>
      </c>
    </row>
    <row r="105" spans="1:38" ht="20.100000000000001" customHeight="1" x14ac:dyDescent="0.2">
      <c r="D105" s="38" t="s">
        <v>153</v>
      </c>
      <c r="F105" s="39">
        <v>0</v>
      </c>
      <c r="G105" s="39">
        <v>0</v>
      </c>
      <c r="H105" s="39">
        <v>0</v>
      </c>
      <c r="I105" s="39">
        <v>0</v>
      </c>
      <c r="J105" s="39">
        <v>0</v>
      </c>
      <c r="K105" s="39">
        <v>0</v>
      </c>
      <c r="L105" s="40"/>
      <c r="M105" s="40"/>
      <c r="N105" s="40"/>
      <c r="O105" s="39">
        <v>0</v>
      </c>
      <c r="P105" s="39">
        <v>0</v>
      </c>
      <c r="Q105" s="39">
        <v>0</v>
      </c>
      <c r="R105" s="39">
        <v>0</v>
      </c>
      <c r="S105" s="39">
        <v>0</v>
      </c>
      <c r="T105" s="39">
        <v>0</v>
      </c>
      <c r="U105" s="40"/>
      <c r="V105" s="40"/>
      <c r="W105" s="40"/>
      <c r="X105" s="39">
        <v>0</v>
      </c>
      <c r="Y105" s="39">
        <v>0</v>
      </c>
      <c r="Z105" s="39">
        <v>0</v>
      </c>
      <c r="AA105" s="39">
        <v>0</v>
      </c>
      <c r="AB105" s="39">
        <v>0</v>
      </c>
      <c r="AC105" s="39">
        <v>0</v>
      </c>
      <c r="AD105" s="40"/>
      <c r="AE105" s="40"/>
      <c r="AF105" s="40"/>
      <c r="AG105" s="39">
        <v>0</v>
      </c>
      <c r="AH105" s="39">
        <v>89</v>
      </c>
      <c r="AI105" s="39">
        <v>78</v>
      </c>
      <c r="AJ105" s="39">
        <v>11</v>
      </c>
      <c r="AK105" s="39">
        <v>0</v>
      </c>
      <c r="AL105" s="39">
        <v>0</v>
      </c>
    </row>
    <row r="106" spans="1:38" ht="20.100000000000001" customHeight="1" x14ac:dyDescent="0.2">
      <c r="D106" s="41" t="s">
        <v>154</v>
      </c>
      <c r="F106" s="40">
        <v>0</v>
      </c>
      <c r="G106" s="40">
        <v>0</v>
      </c>
      <c r="H106" s="40">
        <v>0</v>
      </c>
      <c r="I106" s="40">
        <v>0</v>
      </c>
      <c r="J106" s="40">
        <v>0</v>
      </c>
      <c r="K106" s="40">
        <v>0</v>
      </c>
      <c r="L106" s="40"/>
      <c r="M106" s="40"/>
      <c r="N106" s="40"/>
      <c r="O106" s="40">
        <v>0</v>
      </c>
      <c r="P106" s="40">
        <v>0</v>
      </c>
      <c r="Q106" s="40">
        <v>0</v>
      </c>
      <c r="R106" s="40">
        <v>0</v>
      </c>
      <c r="S106" s="40">
        <v>0</v>
      </c>
      <c r="T106" s="40">
        <v>0</v>
      </c>
      <c r="U106" s="40"/>
      <c r="V106" s="40"/>
      <c r="W106" s="40"/>
      <c r="X106" s="40">
        <v>0</v>
      </c>
      <c r="Y106" s="40">
        <v>0</v>
      </c>
      <c r="Z106" s="40">
        <v>0</v>
      </c>
      <c r="AA106" s="40">
        <v>0</v>
      </c>
      <c r="AB106" s="40">
        <v>0</v>
      </c>
      <c r="AC106" s="40">
        <v>0</v>
      </c>
      <c r="AD106" s="40"/>
      <c r="AE106" s="40"/>
      <c r="AF106" s="40"/>
      <c r="AG106" s="40">
        <v>0</v>
      </c>
      <c r="AH106" s="40">
        <v>48</v>
      </c>
      <c r="AI106" s="40">
        <v>42</v>
      </c>
      <c r="AJ106" s="40">
        <v>6</v>
      </c>
      <c r="AK106" s="40">
        <v>0</v>
      </c>
      <c r="AL106" s="40">
        <v>0</v>
      </c>
    </row>
    <row r="107" spans="1:38"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row>
    <row r="108" spans="1:38" s="1" customFormat="1" ht="20.100000000000001" customHeight="1" x14ac:dyDescent="0.2">
      <c r="A108" s="3"/>
      <c r="B108" s="6"/>
      <c r="C108" s="42" t="s">
        <v>155</v>
      </c>
      <c r="D108" s="42"/>
      <c r="E108" s="5"/>
      <c r="F108" s="44">
        <v>0</v>
      </c>
      <c r="G108" s="44">
        <v>0</v>
      </c>
      <c r="H108" s="44">
        <v>0</v>
      </c>
      <c r="I108" s="44">
        <v>0</v>
      </c>
      <c r="J108" s="44">
        <v>0</v>
      </c>
      <c r="K108" s="44">
        <v>0</v>
      </c>
      <c r="L108" s="45"/>
      <c r="M108" s="45"/>
      <c r="N108" s="45"/>
      <c r="O108" s="44">
        <v>0</v>
      </c>
      <c r="P108" s="44">
        <v>0</v>
      </c>
      <c r="Q108" s="44">
        <v>0</v>
      </c>
      <c r="R108" s="44">
        <v>0</v>
      </c>
      <c r="S108" s="44">
        <v>0</v>
      </c>
      <c r="T108" s="44">
        <v>0</v>
      </c>
      <c r="U108" s="45"/>
      <c r="V108" s="45"/>
      <c r="W108" s="45"/>
      <c r="X108" s="44">
        <v>0</v>
      </c>
      <c r="Y108" s="44">
        <v>0</v>
      </c>
      <c r="Z108" s="44">
        <v>0</v>
      </c>
      <c r="AA108" s="44">
        <v>0</v>
      </c>
      <c r="AB108" s="44">
        <v>0</v>
      </c>
      <c r="AC108" s="44">
        <v>0</v>
      </c>
      <c r="AD108" s="45"/>
      <c r="AE108" s="45"/>
      <c r="AF108" s="45"/>
      <c r="AG108" s="44">
        <v>104</v>
      </c>
      <c r="AH108" s="44">
        <v>992</v>
      </c>
      <c r="AI108" s="44">
        <v>1012</v>
      </c>
      <c r="AJ108" s="44">
        <v>84</v>
      </c>
      <c r="AK108" s="44">
        <v>0</v>
      </c>
      <c r="AL108" s="44">
        <v>0</v>
      </c>
    </row>
    <row r="109" spans="1:38"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row>
    <row r="110" spans="1:38"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row>
    <row r="111" spans="1:38" s="1" customFormat="1" ht="20.100000000000001" customHeight="1" x14ac:dyDescent="0.2">
      <c r="A111" s="3"/>
      <c r="B111" s="6"/>
      <c r="C111" s="3"/>
      <c r="D111" s="2" t="s">
        <v>157</v>
      </c>
      <c r="E111" s="5"/>
      <c r="F111" s="37">
        <v>0</v>
      </c>
      <c r="G111" s="37">
        <v>0</v>
      </c>
      <c r="H111" s="37">
        <v>0</v>
      </c>
      <c r="I111" s="37">
        <v>0</v>
      </c>
      <c r="J111" s="37">
        <v>0</v>
      </c>
      <c r="K111" s="37">
        <v>0</v>
      </c>
      <c r="L111" s="37"/>
      <c r="M111" s="37"/>
      <c r="N111" s="37"/>
      <c r="O111" s="37">
        <v>1242</v>
      </c>
      <c r="P111" s="37">
        <v>4645</v>
      </c>
      <c r="Q111" s="37">
        <v>4703</v>
      </c>
      <c r="R111" s="37">
        <v>1184</v>
      </c>
      <c r="S111" s="37">
        <v>0</v>
      </c>
      <c r="T111" s="37">
        <v>0</v>
      </c>
      <c r="U111" s="37"/>
      <c r="V111" s="37"/>
      <c r="W111" s="37"/>
      <c r="X111" s="37">
        <v>0</v>
      </c>
      <c r="Y111" s="37">
        <v>0</v>
      </c>
      <c r="Z111" s="37">
        <v>0</v>
      </c>
      <c r="AA111" s="37">
        <v>0</v>
      </c>
      <c r="AB111" s="37">
        <v>0</v>
      </c>
      <c r="AC111" s="37">
        <v>0</v>
      </c>
      <c r="AD111" s="37"/>
      <c r="AE111" s="37"/>
      <c r="AF111" s="37"/>
      <c r="AG111" s="37">
        <v>0</v>
      </c>
      <c r="AH111" s="37">
        <v>0</v>
      </c>
      <c r="AI111" s="37">
        <v>0</v>
      </c>
      <c r="AJ111" s="37">
        <v>0</v>
      </c>
      <c r="AK111" s="37">
        <v>0</v>
      </c>
      <c r="AL111" s="37">
        <v>0</v>
      </c>
    </row>
    <row r="112" spans="1:38" s="1" customFormat="1" ht="20.100000000000001" customHeight="1" x14ac:dyDescent="0.2">
      <c r="A112" s="3"/>
      <c r="B112" s="6"/>
      <c r="C112" s="3"/>
      <c r="D112" s="38" t="s">
        <v>158</v>
      </c>
      <c r="E112" s="5"/>
      <c r="F112" s="39">
        <v>0</v>
      </c>
      <c r="G112" s="39">
        <v>0</v>
      </c>
      <c r="H112" s="39">
        <v>0</v>
      </c>
      <c r="I112" s="39">
        <v>0</v>
      </c>
      <c r="J112" s="39">
        <v>0</v>
      </c>
      <c r="K112" s="39">
        <v>0</v>
      </c>
      <c r="L112" s="40"/>
      <c r="M112" s="40"/>
      <c r="N112" s="40"/>
      <c r="O112" s="39">
        <v>1221</v>
      </c>
      <c r="P112" s="39">
        <v>3462</v>
      </c>
      <c r="Q112" s="39">
        <v>3767</v>
      </c>
      <c r="R112" s="39">
        <v>916</v>
      </c>
      <c r="S112" s="39">
        <v>0</v>
      </c>
      <c r="T112" s="39">
        <v>0</v>
      </c>
      <c r="U112" s="40"/>
      <c r="V112" s="40"/>
      <c r="W112" s="40"/>
      <c r="X112" s="39">
        <v>0</v>
      </c>
      <c r="Y112" s="39">
        <v>0</v>
      </c>
      <c r="Z112" s="39">
        <v>0</v>
      </c>
      <c r="AA112" s="39">
        <v>0</v>
      </c>
      <c r="AB112" s="39">
        <v>0</v>
      </c>
      <c r="AC112" s="39">
        <v>0</v>
      </c>
      <c r="AD112" s="40"/>
      <c r="AE112" s="40"/>
      <c r="AF112" s="40"/>
      <c r="AG112" s="39">
        <v>0</v>
      </c>
      <c r="AH112" s="39">
        <v>0</v>
      </c>
      <c r="AI112" s="39">
        <v>0</v>
      </c>
      <c r="AJ112" s="39">
        <v>0</v>
      </c>
      <c r="AK112" s="39">
        <v>0</v>
      </c>
      <c r="AL112" s="39">
        <v>0</v>
      </c>
    </row>
    <row r="113" spans="1:38" s="1" customFormat="1" ht="20.100000000000001" customHeight="1" x14ac:dyDescent="0.2">
      <c r="A113" s="3"/>
      <c r="B113" s="6"/>
      <c r="C113" s="3"/>
      <c r="D113" s="2" t="s">
        <v>159</v>
      </c>
      <c r="E113" s="5"/>
      <c r="F113" s="37">
        <v>0</v>
      </c>
      <c r="G113" s="37">
        <v>0</v>
      </c>
      <c r="H113" s="37">
        <v>0</v>
      </c>
      <c r="I113" s="37">
        <v>0</v>
      </c>
      <c r="J113" s="37">
        <v>0</v>
      </c>
      <c r="K113" s="37">
        <v>0</v>
      </c>
      <c r="L113" s="37"/>
      <c r="M113" s="37"/>
      <c r="N113" s="37"/>
      <c r="O113" s="37">
        <v>0</v>
      </c>
      <c r="P113" s="37">
        <v>0</v>
      </c>
      <c r="Q113" s="37">
        <v>0</v>
      </c>
      <c r="R113" s="37">
        <v>0</v>
      </c>
      <c r="S113" s="37">
        <v>0</v>
      </c>
      <c r="T113" s="37">
        <v>0</v>
      </c>
      <c r="U113" s="37"/>
      <c r="V113" s="37"/>
      <c r="W113" s="37"/>
      <c r="X113" s="37">
        <v>8</v>
      </c>
      <c r="Y113" s="37">
        <v>46</v>
      </c>
      <c r="Z113" s="37">
        <v>52</v>
      </c>
      <c r="AA113" s="37">
        <v>2</v>
      </c>
      <c r="AB113" s="37">
        <v>0</v>
      </c>
      <c r="AC113" s="37">
        <v>0</v>
      </c>
      <c r="AD113" s="37"/>
      <c r="AE113" s="37"/>
      <c r="AF113" s="37"/>
      <c r="AG113" s="37">
        <v>0</v>
      </c>
      <c r="AH113" s="37">
        <v>0</v>
      </c>
      <c r="AI113" s="37">
        <v>0</v>
      </c>
      <c r="AJ113" s="37">
        <v>0</v>
      </c>
      <c r="AK113" s="37">
        <v>0</v>
      </c>
      <c r="AL113" s="37">
        <v>0</v>
      </c>
    </row>
    <row r="114" spans="1:38"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row>
    <row r="115" spans="1:38" s="1" customFormat="1" ht="20.100000000000001" customHeight="1" x14ac:dyDescent="0.2">
      <c r="A115" s="3"/>
      <c r="B115" s="6"/>
      <c r="C115" s="42" t="s">
        <v>160</v>
      </c>
      <c r="D115" s="42"/>
      <c r="E115" s="5"/>
      <c r="F115" s="44">
        <v>0</v>
      </c>
      <c r="G115" s="44">
        <v>0</v>
      </c>
      <c r="H115" s="44">
        <v>0</v>
      </c>
      <c r="I115" s="44">
        <v>0</v>
      </c>
      <c r="J115" s="44">
        <v>0</v>
      </c>
      <c r="K115" s="44">
        <v>0</v>
      </c>
      <c r="L115" s="45"/>
      <c r="M115" s="45"/>
      <c r="N115" s="45"/>
      <c r="O115" s="44">
        <v>2463</v>
      </c>
      <c r="P115" s="44">
        <v>8107</v>
      </c>
      <c r="Q115" s="44">
        <v>8470</v>
      </c>
      <c r="R115" s="44">
        <v>2100</v>
      </c>
      <c r="S115" s="44">
        <v>0</v>
      </c>
      <c r="T115" s="44">
        <v>0</v>
      </c>
      <c r="U115" s="45"/>
      <c r="V115" s="45"/>
      <c r="W115" s="45"/>
      <c r="X115" s="44">
        <v>8</v>
      </c>
      <c r="Y115" s="44">
        <v>46</v>
      </c>
      <c r="Z115" s="44">
        <v>52</v>
      </c>
      <c r="AA115" s="44">
        <v>2</v>
      </c>
      <c r="AB115" s="44">
        <v>0</v>
      </c>
      <c r="AC115" s="44">
        <v>0</v>
      </c>
      <c r="AD115" s="45"/>
      <c r="AE115" s="45"/>
      <c r="AF115" s="45"/>
      <c r="AG115" s="44">
        <v>0</v>
      </c>
      <c r="AH115" s="44">
        <v>0</v>
      </c>
      <c r="AI115" s="44">
        <v>0</v>
      </c>
      <c r="AJ115" s="44">
        <v>0</v>
      </c>
      <c r="AK115" s="44">
        <v>0</v>
      </c>
      <c r="AL115" s="44">
        <v>0</v>
      </c>
    </row>
    <row r="116" spans="1:38"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row>
    <row r="117" spans="1:38" s="1" customFormat="1" ht="20.100000000000001" customHeight="1" x14ac:dyDescent="0.25">
      <c r="A117" s="3"/>
      <c r="B117" s="49" t="s">
        <v>161</v>
      </c>
      <c r="C117" s="50"/>
      <c r="D117" s="50"/>
      <c r="E117" s="5"/>
      <c r="F117" s="51">
        <v>1767</v>
      </c>
      <c r="G117" s="51">
        <v>16185</v>
      </c>
      <c r="H117" s="51">
        <v>15991</v>
      </c>
      <c r="I117" s="51">
        <v>1725</v>
      </c>
      <c r="J117" s="51">
        <v>108</v>
      </c>
      <c r="K117" s="51">
        <v>344</v>
      </c>
      <c r="L117" s="52"/>
      <c r="M117" s="52"/>
      <c r="N117" s="52"/>
      <c r="O117" s="51">
        <v>2740</v>
      </c>
      <c r="P117" s="51">
        <v>9667</v>
      </c>
      <c r="Q117" s="51">
        <v>10020</v>
      </c>
      <c r="R117" s="51">
        <v>2387</v>
      </c>
      <c r="S117" s="51">
        <v>0</v>
      </c>
      <c r="T117" s="51">
        <v>0</v>
      </c>
      <c r="U117" s="52"/>
      <c r="V117" s="52"/>
      <c r="W117" s="52"/>
      <c r="X117" s="51">
        <v>2271</v>
      </c>
      <c r="Y117" s="51">
        <v>8417</v>
      </c>
      <c r="Z117" s="51">
        <v>8477</v>
      </c>
      <c r="AA117" s="51">
        <v>2211</v>
      </c>
      <c r="AB117" s="51">
        <v>0</v>
      </c>
      <c r="AC117" s="51">
        <v>0</v>
      </c>
      <c r="AD117" s="52"/>
      <c r="AE117" s="52"/>
      <c r="AF117" s="52"/>
      <c r="AG117" s="51">
        <v>104</v>
      </c>
      <c r="AH117" s="51">
        <v>992</v>
      </c>
      <c r="AI117" s="51">
        <v>1012</v>
      </c>
      <c r="AJ117" s="51">
        <v>84</v>
      </c>
      <c r="AK117" s="51">
        <v>0</v>
      </c>
      <c r="AL117" s="51">
        <v>0</v>
      </c>
    </row>
    <row r="118" spans="1:38"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row>
    <row r="119" spans="1:38"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row>
    <row r="120" spans="1:38"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row>
    <row r="121" spans="1:38" ht="20.100000000000001" customHeight="1" x14ac:dyDescent="0.2">
      <c r="D121" s="2" t="s">
        <v>163</v>
      </c>
      <c r="F121" s="37">
        <v>309</v>
      </c>
      <c r="G121" s="37">
        <v>1763</v>
      </c>
      <c r="H121" s="37">
        <v>1828</v>
      </c>
      <c r="I121" s="37">
        <v>244</v>
      </c>
      <c r="J121" s="37">
        <v>0</v>
      </c>
      <c r="K121" s="37">
        <v>0</v>
      </c>
      <c r="L121" s="37"/>
      <c r="M121" s="37"/>
      <c r="N121" s="37"/>
      <c r="O121" s="37">
        <v>0</v>
      </c>
      <c r="P121" s="37">
        <v>0</v>
      </c>
      <c r="Q121" s="37">
        <v>0</v>
      </c>
      <c r="R121" s="37">
        <v>0</v>
      </c>
      <c r="S121" s="37">
        <v>0</v>
      </c>
      <c r="T121" s="37">
        <v>0</v>
      </c>
      <c r="U121" s="37"/>
      <c r="V121" s="37"/>
      <c r="W121" s="37"/>
      <c r="X121" s="37">
        <v>0</v>
      </c>
      <c r="Y121" s="37">
        <v>0</v>
      </c>
      <c r="Z121" s="37">
        <v>0</v>
      </c>
      <c r="AA121" s="37">
        <v>0</v>
      </c>
      <c r="AB121" s="37">
        <v>0</v>
      </c>
      <c r="AC121" s="37">
        <v>0</v>
      </c>
      <c r="AD121" s="37"/>
      <c r="AE121" s="37"/>
      <c r="AF121" s="37"/>
      <c r="AG121" s="37">
        <v>0</v>
      </c>
      <c r="AH121" s="37">
        <v>0</v>
      </c>
      <c r="AI121" s="37">
        <v>0</v>
      </c>
      <c r="AJ121" s="37">
        <v>0</v>
      </c>
      <c r="AK121" s="37">
        <v>0</v>
      </c>
      <c r="AL121" s="37">
        <v>0</v>
      </c>
    </row>
    <row r="122" spans="1:38" ht="20.100000000000001" customHeight="1" x14ac:dyDescent="0.2">
      <c r="D122" s="38" t="s">
        <v>164</v>
      </c>
      <c r="F122" s="39">
        <v>160</v>
      </c>
      <c r="G122" s="39">
        <v>1132</v>
      </c>
      <c r="H122" s="39">
        <v>1106</v>
      </c>
      <c r="I122" s="39">
        <v>186</v>
      </c>
      <c r="J122" s="39">
        <v>0</v>
      </c>
      <c r="K122" s="39">
        <v>0</v>
      </c>
      <c r="L122" s="40"/>
      <c r="M122" s="40"/>
      <c r="N122" s="40"/>
      <c r="O122" s="39">
        <v>0</v>
      </c>
      <c r="P122" s="39">
        <v>0</v>
      </c>
      <c r="Q122" s="39">
        <v>0</v>
      </c>
      <c r="R122" s="39">
        <v>0</v>
      </c>
      <c r="S122" s="39">
        <v>0</v>
      </c>
      <c r="T122" s="39">
        <v>0</v>
      </c>
      <c r="U122" s="40"/>
      <c r="V122" s="40"/>
      <c r="W122" s="40"/>
      <c r="X122" s="39">
        <v>0</v>
      </c>
      <c r="Y122" s="39">
        <v>0</v>
      </c>
      <c r="Z122" s="39">
        <v>0</v>
      </c>
      <c r="AA122" s="39">
        <v>0</v>
      </c>
      <c r="AB122" s="39">
        <v>0</v>
      </c>
      <c r="AC122" s="39">
        <v>0</v>
      </c>
      <c r="AD122" s="40"/>
      <c r="AE122" s="40"/>
      <c r="AF122" s="40"/>
      <c r="AG122" s="39">
        <v>0</v>
      </c>
      <c r="AH122" s="39">
        <v>0</v>
      </c>
      <c r="AI122" s="39">
        <v>0</v>
      </c>
      <c r="AJ122" s="39">
        <v>0</v>
      </c>
      <c r="AK122" s="39">
        <v>0</v>
      </c>
      <c r="AL122" s="39">
        <v>0</v>
      </c>
    </row>
    <row r="123" spans="1:38" ht="20.100000000000001" customHeight="1" x14ac:dyDescent="0.2">
      <c r="D123" s="2" t="s">
        <v>165</v>
      </c>
      <c r="F123" s="37">
        <v>293</v>
      </c>
      <c r="G123" s="37">
        <v>1952</v>
      </c>
      <c r="H123" s="37">
        <v>1881</v>
      </c>
      <c r="I123" s="37">
        <v>364</v>
      </c>
      <c r="J123" s="37">
        <v>0</v>
      </c>
      <c r="K123" s="37">
        <v>0</v>
      </c>
      <c r="L123" s="37"/>
      <c r="M123" s="37"/>
      <c r="N123" s="37"/>
      <c r="O123" s="37">
        <v>0</v>
      </c>
      <c r="P123" s="37">
        <v>0</v>
      </c>
      <c r="Q123" s="37">
        <v>0</v>
      </c>
      <c r="R123" s="37">
        <v>0</v>
      </c>
      <c r="S123" s="37">
        <v>0</v>
      </c>
      <c r="T123" s="37">
        <v>0</v>
      </c>
      <c r="U123" s="37"/>
      <c r="V123" s="37"/>
      <c r="W123" s="37"/>
      <c r="X123" s="37">
        <v>0</v>
      </c>
      <c r="Y123" s="37">
        <v>0</v>
      </c>
      <c r="Z123" s="37">
        <v>0</v>
      </c>
      <c r="AA123" s="37">
        <v>0</v>
      </c>
      <c r="AB123" s="37">
        <v>0</v>
      </c>
      <c r="AC123" s="37">
        <v>0</v>
      </c>
      <c r="AD123" s="37"/>
      <c r="AE123" s="37"/>
      <c r="AF123" s="37"/>
      <c r="AG123" s="37">
        <v>0</v>
      </c>
      <c r="AH123" s="37">
        <v>0</v>
      </c>
      <c r="AI123" s="37">
        <v>0</v>
      </c>
      <c r="AJ123" s="37">
        <v>0</v>
      </c>
      <c r="AK123" s="37">
        <v>0</v>
      </c>
      <c r="AL123" s="37">
        <v>0</v>
      </c>
    </row>
    <row r="124" spans="1:38" ht="20.100000000000001" customHeight="1" x14ac:dyDescent="0.2">
      <c r="D124" s="38" t="s">
        <v>166</v>
      </c>
      <c r="F124" s="39">
        <v>375</v>
      </c>
      <c r="G124" s="39">
        <v>1817</v>
      </c>
      <c r="H124" s="39">
        <v>1752</v>
      </c>
      <c r="I124" s="39">
        <v>440</v>
      </c>
      <c r="J124" s="39">
        <v>0</v>
      </c>
      <c r="K124" s="39">
        <v>0</v>
      </c>
      <c r="L124" s="40"/>
      <c r="M124" s="40"/>
      <c r="N124" s="40"/>
      <c r="O124" s="39">
        <v>0</v>
      </c>
      <c r="P124" s="39">
        <v>1</v>
      </c>
      <c r="Q124" s="39">
        <v>1</v>
      </c>
      <c r="R124" s="39">
        <v>0</v>
      </c>
      <c r="S124" s="39">
        <v>0</v>
      </c>
      <c r="T124" s="39">
        <v>0</v>
      </c>
      <c r="U124" s="40"/>
      <c r="V124" s="40"/>
      <c r="W124" s="40"/>
      <c r="X124" s="39">
        <v>0</v>
      </c>
      <c r="Y124" s="39">
        <v>0</v>
      </c>
      <c r="Z124" s="39">
        <v>0</v>
      </c>
      <c r="AA124" s="39">
        <v>0</v>
      </c>
      <c r="AB124" s="39">
        <v>0</v>
      </c>
      <c r="AC124" s="39">
        <v>0</v>
      </c>
      <c r="AD124" s="40"/>
      <c r="AE124" s="40"/>
      <c r="AF124" s="40"/>
      <c r="AG124" s="39">
        <v>0</v>
      </c>
      <c r="AH124" s="39">
        <v>0</v>
      </c>
      <c r="AI124" s="39">
        <v>0</v>
      </c>
      <c r="AJ124" s="39">
        <v>0</v>
      </c>
      <c r="AK124" s="39">
        <v>0</v>
      </c>
      <c r="AL124" s="39">
        <v>0</v>
      </c>
    </row>
    <row r="125" spans="1:38" ht="20.100000000000001" customHeight="1" x14ac:dyDescent="0.2">
      <c r="D125" s="2" t="s">
        <v>167</v>
      </c>
      <c r="F125" s="37">
        <v>276</v>
      </c>
      <c r="G125" s="37">
        <v>1607</v>
      </c>
      <c r="H125" s="37">
        <v>1598</v>
      </c>
      <c r="I125" s="37">
        <v>285</v>
      </c>
      <c r="J125" s="37">
        <v>0</v>
      </c>
      <c r="K125" s="37">
        <v>0</v>
      </c>
      <c r="L125" s="37"/>
      <c r="M125" s="37"/>
      <c r="N125" s="37"/>
      <c r="O125" s="37">
        <v>0</v>
      </c>
      <c r="P125" s="37">
        <v>0</v>
      </c>
      <c r="Q125" s="37">
        <v>0</v>
      </c>
      <c r="R125" s="37">
        <v>0</v>
      </c>
      <c r="S125" s="37">
        <v>0</v>
      </c>
      <c r="T125" s="37">
        <v>0</v>
      </c>
      <c r="U125" s="37"/>
      <c r="V125" s="37"/>
      <c r="W125" s="37"/>
      <c r="X125" s="37">
        <v>0</v>
      </c>
      <c r="Y125" s="37">
        <v>0</v>
      </c>
      <c r="Z125" s="37">
        <v>0</v>
      </c>
      <c r="AA125" s="37">
        <v>0</v>
      </c>
      <c r="AB125" s="37">
        <v>0</v>
      </c>
      <c r="AC125" s="37">
        <v>0</v>
      </c>
      <c r="AD125" s="37"/>
      <c r="AE125" s="37"/>
      <c r="AF125" s="37"/>
      <c r="AG125" s="37">
        <v>0</v>
      </c>
      <c r="AH125" s="37">
        <v>0</v>
      </c>
      <c r="AI125" s="37">
        <v>0</v>
      </c>
      <c r="AJ125" s="37">
        <v>0</v>
      </c>
      <c r="AK125" s="37">
        <v>0</v>
      </c>
      <c r="AL125" s="37">
        <v>0</v>
      </c>
    </row>
    <row r="126" spans="1:38" ht="20.100000000000001" customHeight="1" x14ac:dyDescent="0.2">
      <c r="D126" s="38" t="s">
        <v>168</v>
      </c>
      <c r="F126" s="39">
        <v>325</v>
      </c>
      <c r="G126" s="39">
        <v>2015</v>
      </c>
      <c r="H126" s="39">
        <v>1987</v>
      </c>
      <c r="I126" s="39">
        <v>353</v>
      </c>
      <c r="J126" s="39">
        <v>0</v>
      </c>
      <c r="K126" s="39">
        <v>0</v>
      </c>
      <c r="L126" s="40"/>
      <c r="M126" s="40"/>
      <c r="N126" s="40"/>
      <c r="O126" s="39">
        <v>0</v>
      </c>
      <c r="P126" s="39">
        <v>0</v>
      </c>
      <c r="Q126" s="39">
        <v>0</v>
      </c>
      <c r="R126" s="39">
        <v>0</v>
      </c>
      <c r="S126" s="39">
        <v>0</v>
      </c>
      <c r="T126" s="39">
        <v>0</v>
      </c>
      <c r="U126" s="40"/>
      <c r="V126" s="40"/>
      <c r="W126" s="40"/>
      <c r="X126" s="39">
        <v>0</v>
      </c>
      <c r="Y126" s="39">
        <v>0</v>
      </c>
      <c r="Z126" s="39">
        <v>0</v>
      </c>
      <c r="AA126" s="39">
        <v>0</v>
      </c>
      <c r="AB126" s="39">
        <v>0</v>
      </c>
      <c r="AC126" s="39">
        <v>0</v>
      </c>
      <c r="AD126" s="40"/>
      <c r="AE126" s="40"/>
      <c r="AF126" s="40"/>
      <c r="AG126" s="39">
        <v>0</v>
      </c>
      <c r="AH126" s="39">
        <v>0</v>
      </c>
      <c r="AI126" s="39">
        <v>0</v>
      </c>
      <c r="AJ126" s="39">
        <v>0</v>
      </c>
      <c r="AK126" s="39">
        <v>0</v>
      </c>
      <c r="AL126" s="39">
        <v>0</v>
      </c>
    </row>
    <row r="127" spans="1:38" ht="20.100000000000001" customHeight="1" x14ac:dyDescent="0.2">
      <c r="D127" s="41" t="s">
        <v>169</v>
      </c>
      <c r="F127" s="40">
        <v>0</v>
      </c>
      <c r="G127" s="40">
        <v>174</v>
      </c>
      <c r="H127" s="40">
        <v>159</v>
      </c>
      <c r="I127" s="40">
        <v>15</v>
      </c>
      <c r="J127" s="40">
        <v>0</v>
      </c>
      <c r="K127" s="40">
        <v>0</v>
      </c>
      <c r="L127" s="40"/>
      <c r="M127" s="40"/>
      <c r="N127" s="40"/>
      <c r="O127" s="40">
        <v>0</v>
      </c>
      <c r="P127" s="40">
        <v>0</v>
      </c>
      <c r="Q127" s="40">
        <v>0</v>
      </c>
      <c r="R127" s="40">
        <v>0</v>
      </c>
      <c r="S127" s="40">
        <v>0</v>
      </c>
      <c r="T127" s="40">
        <v>0</v>
      </c>
      <c r="U127" s="40"/>
      <c r="V127" s="40"/>
      <c r="W127" s="40"/>
      <c r="X127" s="40">
        <v>0</v>
      </c>
      <c r="Y127" s="40">
        <v>0</v>
      </c>
      <c r="Z127" s="40">
        <v>0</v>
      </c>
      <c r="AA127" s="40">
        <v>0</v>
      </c>
      <c r="AB127" s="40">
        <v>0</v>
      </c>
      <c r="AC127" s="40">
        <v>0</v>
      </c>
      <c r="AD127" s="40"/>
      <c r="AE127" s="40"/>
      <c r="AF127" s="40"/>
      <c r="AG127" s="40">
        <v>0</v>
      </c>
      <c r="AH127" s="40">
        <v>0</v>
      </c>
      <c r="AI127" s="40">
        <v>0</v>
      </c>
      <c r="AJ127" s="40">
        <v>0</v>
      </c>
      <c r="AK127" s="40">
        <v>0</v>
      </c>
      <c r="AL127" s="40">
        <v>0</v>
      </c>
    </row>
    <row r="128" spans="1:38"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row>
    <row r="129" spans="1:38" s="1" customFormat="1" ht="20.100000000000001" customHeight="1" x14ac:dyDescent="0.2">
      <c r="A129" s="3"/>
      <c r="B129" s="6"/>
      <c r="C129" s="42" t="s">
        <v>122</v>
      </c>
      <c r="D129" s="42"/>
      <c r="E129" s="5"/>
      <c r="F129" s="44">
        <v>1738</v>
      </c>
      <c r="G129" s="44">
        <v>10460</v>
      </c>
      <c r="H129" s="44">
        <v>10311</v>
      </c>
      <c r="I129" s="44">
        <v>1887</v>
      </c>
      <c r="J129" s="44">
        <v>0</v>
      </c>
      <c r="K129" s="44">
        <v>0</v>
      </c>
      <c r="L129" s="45"/>
      <c r="M129" s="45"/>
      <c r="N129" s="45"/>
      <c r="O129" s="44">
        <v>0</v>
      </c>
      <c r="P129" s="44">
        <v>1</v>
      </c>
      <c r="Q129" s="44">
        <v>1</v>
      </c>
      <c r="R129" s="44">
        <v>0</v>
      </c>
      <c r="S129" s="44">
        <v>0</v>
      </c>
      <c r="T129" s="44">
        <v>0</v>
      </c>
      <c r="U129" s="45"/>
      <c r="V129" s="45"/>
      <c r="W129" s="45"/>
      <c r="X129" s="44">
        <v>0</v>
      </c>
      <c r="Y129" s="44">
        <v>0</v>
      </c>
      <c r="Z129" s="44">
        <v>0</v>
      </c>
      <c r="AA129" s="44">
        <v>0</v>
      </c>
      <c r="AB129" s="44">
        <v>0</v>
      </c>
      <c r="AC129" s="44">
        <v>0</v>
      </c>
      <c r="AD129" s="45"/>
      <c r="AE129" s="45"/>
      <c r="AF129" s="45"/>
      <c r="AG129" s="44">
        <v>0</v>
      </c>
      <c r="AH129" s="44">
        <v>0</v>
      </c>
      <c r="AI129" s="44">
        <v>0</v>
      </c>
      <c r="AJ129" s="44">
        <v>0</v>
      </c>
      <c r="AK129" s="44">
        <v>0</v>
      </c>
      <c r="AL129" s="44">
        <v>0</v>
      </c>
    </row>
    <row r="130" spans="1:38"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row>
    <row r="131" spans="1:38"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row>
    <row r="132" spans="1:38" ht="20.100000000000001" customHeight="1" x14ac:dyDescent="0.2">
      <c r="D132" s="2" t="s">
        <v>124</v>
      </c>
      <c r="F132" s="37">
        <v>29</v>
      </c>
      <c r="G132" s="37">
        <v>347</v>
      </c>
      <c r="H132" s="37">
        <v>242</v>
      </c>
      <c r="I132" s="37">
        <v>134</v>
      </c>
      <c r="J132" s="37">
        <v>0</v>
      </c>
      <c r="K132" s="37">
        <v>0</v>
      </c>
      <c r="L132" s="37"/>
      <c r="M132" s="37"/>
      <c r="N132" s="37"/>
      <c r="O132" s="37">
        <v>25</v>
      </c>
      <c r="P132" s="37">
        <v>259</v>
      </c>
      <c r="Q132" s="37">
        <v>223</v>
      </c>
      <c r="R132" s="37">
        <v>61</v>
      </c>
      <c r="S132" s="37">
        <v>0</v>
      </c>
      <c r="T132" s="37">
        <v>0</v>
      </c>
      <c r="U132" s="37"/>
      <c r="V132" s="37"/>
      <c r="W132" s="37"/>
      <c r="X132" s="37">
        <v>51</v>
      </c>
      <c r="Y132" s="37">
        <v>258</v>
      </c>
      <c r="Z132" s="37">
        <v>204</v>
      </c>
      <c r="AA132" s="37">
        <v>105</v>
      </c>
      <c r="AB132" s="37">
        <v>0</v>
      </c>
      <c r="AC132" s="37">
        <v>0</v>
      </c>
      <c r="AD132" s="37"/>
      <c r="AE132" s="37"/>
      <c r="AF132" s="37"/>
      <c r="AG132" s="37">
        <v>7</v>
      </c>
      <c r="AH132" s="37">
        <v>30</v>
      </c>
      <c r="AI132" s="37">
        <v>28</v>
      </c>
      <c r="AJ132" s="37">
        <v>9</v>
      </c>
      <c r="AK132" s="37">
        <v>0</v>
      </c>
      <c r="AL132" s="37">
        <v>0</v>
      </c>
    </row>
    <row r="133" spans="1:38" ht="20.100000000000001" customHeight="1" x14ac:dyDescent="0.2">
      <c r="D133" s="38" t="s">
        <v>99</v>
      </c>
      <c r="F133" s="39">
        <v>12</v>
      </c>
      <c r="G133" s="39">
        <v>730</v>
      </c>
      <c r="H133" s="39">
        <v>607</v>
      </c>
      <c r="I133" s="39">
        <v>135</v>
      </c>
      <c r="J133" s="39">
        <v>0</v>
      </c>
      <c r="K133" s="39">
        <v>0</v>
      </c>
      <c r="L133" s="40"/>
      <c r="M133" s="40"/>
      <c r="N133" s="40"/>
      <c r="O133" s="39">
        <v>5</v>
      </c>
      <c r="P133" s="39">
        <v>139</v>
      </c>
      <c r="Q133" s="39">
        <v>128</v>
      </c>
      <c r="R133" s="39">
        <v>16</v>
      </c>
      <c r="S133" s="39">
        <v>0</v>
      </c>
      <c r="T133" s="39">
        <v>0</v>
      </c>
      <c r="U133" s="40"/>
      <c r="V133" s="40"/>
      <c r="W133" s="40"/>
      <c r="X133" s="39">
        <v>30</v>
      </c>
      <c r="Y133" s="39">
        <v>226</v>
      </c>
      <c r="Z133" s="39">
        <v>227</v>
      </c>
      <c r="AA133" s="39">
        <v>29</v>
      </c>
      <c r="AB133" s="39">
        <v>0</v>
      </c>
      <c r="AC133" s="39">
        <v>0</v>
      </c>
      <c r="AD133" s="40"/>
      <c r="AE133" s="40"/>
      <c r="AF133" s="40"/>
      <c r="AG133" s="39">
        <v>4</v>
      </c>
      <c r="AH133" s="39">
        <v>35</v>
      </c>
      <c r="AI133" s="39">
        <v>35</v>
      </c>
      <c r="AJ133" s="39">
        <v>4</v>
      </c>
      <c r="AK133" s="39">
        <v>0</v>
      </c>
      <c r="AL133" s="39">
        <v>0</v>
      </c>
    </row>
    <row r="134" spans="1:38" ht="20.100000000000001" customHeight="1" x14ac:dyDescent="0.2">
      <c r="D134" s="2" t="s">
        <v>100</v>
      </c>
      <c r="F134" s="37">
        <v>11</v>
      </c>
      <c r="G134" s="37">
        <v>470</v>
      </c>
      <c r="H134" s="37">
        <v>420</v>
      </c>
      <c r="I134" s="37">
        <v>61</v>
      </c>
      <c r="J134" s="37">
        <v>0</v>
      </c>
      <c r="K134" s="37">
        <v>0</v>
      </c>
      <c r="L134" s="37"/>
      <c r="M134" s="37"/>
      <c r="N134" s="37"/>
      <c r="O134" s="37">
        <v>6</v>
      </c>
      <c r="P134" s="37">
        <v>65</v>
      </c>
      <c r="Q134" s="37">
        <v>65</v>
      </c>
      <c r="R134" s="37">
        <v>6</v>
      </c>
      <c r="S134" s="37">
        <v>0</v>
      </c>
      <c r="T134" s="37">
        <v>0</v>
      </c>
      <c r="U134" s="37"/>
      <c r="V134" s="37"/>
      <c r="W134" s="37"/>
      <c r="X134" s="37">
        <v>36</v>
      </c>
      <c r="Y134" s="37">
        <v>325</v>
      </c>
      <c r="Z134" s="37">
        <v>329</v>
      </c>
      <c r="AA134" s="37">
        <v>32</v>
      </c>
      <c r="AB134" s="37">
        <v>0</v>
      </c>
      <c r="AC134" s="37">
        <v>0</v>
      </c>
      <c r="AD134" s="37"/>
      <c r="AE134" s="37"/>
      <c r="AF134" s="37"/>
      <c r="AG134" s="37">
        <v>1</v>
      </c>
      <c r="AH134" s="37">
        <v>20</v>
      </c>
      <c r="AI134" s="37">
        <v>20</v>
      </c>
      <c r="AJ134" s="37">
        <v>1</v>
      </c>
      <c r="AK134" s="37">
        <v>0</v>
      </c>
      <c r="AL134" s="37">
        <v>0</v>
      </c>
    </row>
    <row r="135" spans="1:38" ht="20.100000000000001" customHeight="1" x14ac:dyDescent="0.2">
      <c r="D135" s="38" t="s">
        <v>101</v>
      </c>
      <c r="F135" s="39">
        <v>22</v>
      </c>
      <c r="G135" s="39">
        <v>392</v>
      </c>
      <c r="H135" s="39">
        <v>364</v>
      </c>
      <c r="I135" s="39">
        <v>50</v>
      </c>
      <c r="J135" s="39">
        <v>0</v>
      </c>
      <c r="K135" s="39">
        <v>0</v>
      </c>
      <c r="L135" s="40"/>
      <c r="M135" s="40"/>
      <c r="N135" s="40"/>
      <c r="O135" s="39">
        <v>1</v>
      </c>
      <c r="P135" s="39">
        <v>170</v>
      </c>
      <c r="Q135" s="39">
        <v>168</v>
      </c>
      <c r="R135" s="39">
        <v>3</v>
      </c>
      <c r="S135" s="39">
        <v>0</v>
      </c>
      <c r="T135" s="39">
        <v>0</v>
      </c>
      <c r="U135" s="40"/>
      <c r="V135" s="40"/>
      <c r="W135" s="40"/>
      <c r="X135" s="39">
        <v>45</v>
      </c>
      <c r="Y135" s="39">
        <v>299</v>
      </c>
      <c r="Z135" s="39">
        <v>314</v>
      </c>
      <c r="AA135" s="39">
        <v>30</v>
      </c>
      <c r="AB135" s="39">
        <v>0</v>
      </c>
      <c r="AC135" s="39">
        <v>0</v>
      </c>
      <c r="AD135" s="40"/>
      <c r="AE135" s="40"/>
      <c r="AF135" s="40"/>
      <c r="AG135" s="39">
        <v>1</v>
      </c>
      <c r="AH135" s="39">
        <v>21</v>
      </c>
      <c r="AI135" s="39">
        <v>22</v>
      </c>
      <c r="AJ135" s="39">
        <v>0</v>
      </c>
      <c r="AK135" s="39">
        <v>0</v>
      </c>
      <c r="AL135" s="39">
        <v>0</v>
      </c>
    </row>
    <row r="136" spans="1:38" ht="20.100000000000001" customHeight="1" x14ac:dyDescent="0.2">
      <c r="D136" s="2" t="s">
        <v>102</v>
      </c>
      <c r="F136" s="37">
        <v>19</v>
      </c>
      <c r="G136" s="37">
        <v>318</v>
      </c>
      <c r="H136" s="37">
        <v>290</v>
      </c>
      <c r="I136" s="37">
        <v>47</v>
      </c>
      <c r="J136" s="37">
        <v>0</v>
      </c>
      <c r="K136" s="37">
        <v>0</v>
      </c>
      <c r="L136" s="37"/>
      <c r="M136" s="37"/>
      <c r="N136" s="37"/>
      <c r="O136" s="37">
        <v>7</v>
      </c>
      <c r="P136" s="37">
        <v>174</v>
      </c>
      <c r="Q136" s="37">
        <v>151</v>
      </c>
      <c r="R136" s="37">
        <v>30</v>
      </c>
      <c r="S136" s="37">
        <v>0</v>
      </c>
      <c r="T136" s="37">
        <v>0</v>
      </c>
      <c r="U136" s="37"/>
      <c r="V136" s="37"/>
      <c r="W136" s="37"/>
      <c r="X136" s="37">
        <v>29</v>
      </c>
      <c r="Y136" s="37">
        <v>254</v>
      </c>
      <c r="Z136" s="37">
        <v>250</v>
      </c>
      <c r="AA136" s="37">
        <v>33</v>
      </c>
      <c r="AB136" s="37">
        <v>0</v>
      </c>
      <c r="AC136" s="37">
        <v>0</v>
      </c>
      <c r="AD136" s="37"/>
      <c r="AE136" s="37"/>
      <c r="AF136" s="37"/>
      <c r="AG136" s="37">
        <v>5</v>
      </c>
      <c r="AH136" s="37">
        <v>40</v>
      </c>
      <c r="AI136" s="37">
        <v>41</v>
      </c>
      <c r="AJ136" s="37">
        <v>4</v>
      </c>
      <c r="AK136" s="37">
        <v>0</v>
      </c>
      <c r="AL136" s="37">
        <v>0</v>
      </c>
    </row>
    <row r="137" spans="1:38"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row>
    <row r="138" spans="1:38" s="1" customFormat="1" ht="20.100000000000001" customHeight="1" x14ac:dyDescent="0.2">
      <c r="A138" s="3"/>
      <c r="B138" s="6"/>
      <c r="C138" s="42" t="s">
        <v>171</v>
      </c>
      <c r="D138" s="42"/>
      <c r="E138" s="5"/>
      <c r="F138" s="44">
        <v>93</v>
      </c>
      <c r="G138" s="44">
        <v>2257</v>
      </c>
      <c r="H138" s="44">
        <v>1923</v>
      </c>
      <c r="I138" s="44">
        <v>427</v>
      </c>
      <c r="J138" s="44">
        <v>0</v>
      </c>
      <c r="K138" s="44">
        <v>0</v>
      </c>
      <c r="L138" s="45"/>
      <c r="M138" s="45"/>
      <c r="N138" s="45"/>
      <c r="O138" s="44">
        <v>44</v>
      </c>
      <c r="P138" s="44">
        <v>807</v>
      </c>
      <c r="Q138" s="44">
        <v>735</v>
      </c>
      <c r="R138" s="44">
        <v>116</v>
      </c>
      <c r="S138" s="44">
        <v>0</v>
      </c>
      <c r="T138" s="44">
        <v>0</v>
      </c>
      <c r="U138" s="45"/>
      <c r="V138" s="45"/>
      <c r="W138" s="45"/>
      <c r="X138" s="44">
        <v>191</v>
      </c>
      <c r="Y138" s="44">
        <v>1362</v>
      </c>
      <c r="Z138" s="44">
        <v>1324</v>
      </c>
      <c r="AA138" s="44">
        <v>229</v>
      </c>
      <c r="AB138" s="44">
        <v>0</v>
      </c>
      <c r="AC138" s="44">
        <v>0</v>
      </c>
      <c r="AD138" s="45"/>
      <c r="AE138" s="45"/>
      <c r="AF138" s="45"/>
      <c r="AG138" s="44">
        <v>18</v>
      </c>
      <c r="AH138" s="44">
        <v>146</v>
      </c>
      <c r="AI138" s="44">
        <v>146</v>
      </c>
      <c r="AJ138" s="44">
        <v>18</v>
      </c>
      <c r="AK138" s="44">
        <v>0</v>
      </c>
      <c r="AL138" s="44">
        <v>0</v>
      </c>
    </row>
    <row r="139" spans="1:38"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row>
    <row r="140" spans="1:38"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row>
    <row r="141" spans="1:38" ht="20.100000000000001" customHeight="1" x14ac:dyDescent="0.2">
      <c r="D141" s="2" t="s">
        <v>124</v>
      </c>
      <c r="F141" s="37">
        <v>62</v>
      </c>
      <c r="G141" s="37">
        <v>815</v>
      </c>
      <c r="H141" s="37">
        <v>750</v>
      </c>
      <c r="I141" s="37">
        <v>127</v>
      </c>
      <c r="J141" s="37">
        <v>0</v>
      </c>
      <c r="K141" s="37">
        <v>0</v>
      </c>
      <c r="L141" s="37"/>
      <c r="M141" s="37"/>
      <c r="N141" s="37"/>
      <c r="O141" s="37">
        <v>3</v>
      </c>
      <c r="P141" s="37">
        <v>67</v>
      </c>
      <c r="Q141" s="37">
        <v>66</v>
      </c>
      <c r="R141" s="37">
        <v>4</v>
      </c>
      <c r="S141" s="37">
        <v>0</v>
      </c>
      <c r="T141" s="37">
        <v>0</v>
      </c>
      <c r="U141" s="37"/>
      <c r="V141" s="37"/>
      <c r="W141" s="37"/>
      <c r="X141" s="37">
        <v>14</v>
      </c>
      <c r="Y141" s="37">
        <v>184</v>
      </c>
      <c r="Z141" s="37">
        <v>176</v>
      </c>
      <c r="AA141" s="37">
        <v>22</v>
      </c>
      <c r="AB141" s="37">
        <v>0</v>
      </c>
      <c r="AC141" s="37">
        <v>0</v>
      </c>
      <c r="AD141" s="37"/>
      <c r="AE141" s="37"/>
      <c r="AF141" s="37"/>
      <c r="AG141" s="37">
        <v>0</v>
      </c>
      <c r="AH141" s="37">
        <v>17</v>
      </c>
      <c r="AI141" s="37">
        <v>16</v>
      </c>
      <c r="AJ141" s="37">
        <v>1</v>
      </c>
      <c r="AK141" s="37">
        <v>0</v>
      </c>
      <c r="AL141" s="37">
        <v>0</v>
      </c>
    </row>
    <row r="142" spans="1:38" ht="20.100000000000001" customHeight="1" x14ac:dyDescent="0.2">
      <c r="D142" s="38" t="s">
        <v>173</v>
      </c>
      <c r="F142" s="39">
        <v>445</v>
      </c>
      <c r="G142" s="39">
        <v>944</v>
      </c>
      <c r="H142" s="39">
        <v>883</v>
      </c>
      <c r="I142" s="39">
        <v>506</v>
      </c>
      <c r="J142" s="39">
        <v>0</v>
      </c>
      <c r="K142" s="39">
        <v>0</v>
      </c>
      <c r="L142" s="40"/>
      <c r="M142" s="40"/>
      <c r="N142" s="40"/>
      <c r="O142" s="39">
        <v>77</v>
      </c>
      <c r="P142" s="39">
        <v>154</v>
      </c>
      <c r="Q142" s="39">
        <v>150</v>
      </c>
      <c r="R142" s="39">
        <v>81</v>
      </c>
      <c r="S142" s="39">
        <v>0</v>
      </c>
      <c r="T142" s="39">
        <v>0</v>
      </c>
      <c r="U142" s="40"/>
      <c r="V142" s="40"/>
      <c r="W142" s="40"/>
      <c r="X142" s="39">
        <v>245</v>
      </c>
      <c r="Y142" s="39">
        <v>382</v>
      </c>
      <c r="Z142" s="39">
        <v>330</v>
      </c>
      <c r="AA142" s="39">
        <v>297</v>
      </c>
      <c r="AB142" s="39">
        <v>0</v>
      </c>
      <c r="AC142" s="39">
        <v>0</v>
      </c>
      <c r="AD142" s="40"/>
      <c r="AE142" s="40"/>
      <c r="AF142" s="40"/>
      <c r="AG142" s="39">
        <v>49</v>
      </c>
      <c r="AH142" s="39">
        <v>69</v>
      </c>
      <c r="AI142" s="39">
        <v>66</v>
      </c>
      <c r="AJ142" s="39">
        <v>52</v>
      </c>
      <c r="AK142" s="39">
        <v>0</v>
      </c>
      <c r="AL142" s="39">
        <v>0</v>
      </c>
    </row>
    <row r="143" spans="1:38" ht="20.100000000000001" customHeight="1" x14ac:dyDescent="0.2">
      <c r="D143" s="2" t="s">
        <v>113</v>
      </c>
      <c r="F143" s="37">
        <v>133</v>
      </c>
      <c r="G143" s="37">
        <v>938</v>
      </c>
      <c r="H143" s="37">
        <v>972</v>
      </c>
      <c r="I143" s="37">
        <v>99</v>
      </c>
      <c r="J143" s="37">
        <v>0</v>
      </c>
      <c r="K143" s="37">
        <v>0</v>
      </c>
      <c r="L143" s="37"/>
      <c r="M143" s="37"/>
      <c r="N143" s="37"/>
      <c r="O143" s="37">
        <v>5</v>
      </c>
      <c r="P143" s="37">
        <v>59</v>
      </c>
      <c r="Q143" s="37">
        <v>61</v>
      </c>
      <c r="R143" s="37">
        <v>3</v>
      </c>
      <c r="S143" s="37">
        <v>0</v>
      </c>
      <c r="T143" s="37">
        <v>0</v>
      </c>
      <c r="U143" s="37"/>
      <c r="V143" s="37"/>
      <c r="W143" s="37"/>
      <c r="X143" s="37">
        <v>7</v>
      </c>
      <c r="Y143" s="37">
        <v>78</v>
      </c>
      <c r="Z143" s="37">
        <v>79</v>
      </c>
      <c r="AA143" s="37">
        <v>6</v>
      </c>
      <c r="AB143" s="37">
        <v>0</v>
      </c>
      <c r="AC143" s="37">
        <v>0</v>
      </c>
      <c r="AD143" s="37"/>
      <c r="AE143" s="37"/>
      <c r="AF143" s="37"/>
      <c r="AG143" s="37">
        <v>1</v>
      </c>
      <c r="AH143" s="37">
        <v>20</v>
      </c>
      <c r="AI143" s="37">
        <v>21</v>
      </c>
      <c r="AJ143" s="37">
        <v>0</v>
      </c>
      <c r="AK143" s="37">
        <v>0</v>
      </c>
      <c r="AL143" s="37">
        <v>0</v>
      </c>
    </row>
    <row r="144" spans="1:38" ht="20.100000000000001" customHeight="1" x14ac:dyDescent="0.2">
      <c r="D144" s="38" t="s">
        <v>174</v>
      </c>
      <c r="F144" s="39">
        <v>24</v>
      </c>
      <c r="G144" s="39">
        <v>431</v>
      </c>
      <c r="H144" s="39">
        <v>386</v>
      </c>
      <c r="I144" s="39">
        <v>69</v>
      </c>
      <c r="J144" s="39">
        <v>0</v>
      </c>
      <c r="K144" s="39">
        <v>0</v>
      </c>
      <c r="L144" s="40"/>
      <c r="M144" s="40"/>
      <c r="N144" s="40"/>
      <c r="O144" s="39">
        <v>8</v>
      </c>
      <c r="P144" s="39">
        <v>79</v>
      </c>
      <c r="Q144" s="39">
        <v>69</v>
      </c>
      <c r="R144" s="39">
        <v>18</v>
      </c>
      <c r="S144" s="39">
        <v>0</v>
      </c>
      <c r="T144" s="39">
        <v>0</v>
      </c>
      <c r="U144" s="40"/>
      <c r="V144" s="40"/>
      <c r="W144" s="40"/>
      <c r="X144" s="39">
        <v>18</v>
      </c>
      <c r="Y144" s="39">
        <v>113</v>
      </c>
      <c r="Z144" s="39">
        <v>111</v>
      </c>
      <c r="AA144" s="39">
        <v>20</v>
      </c>
      <c r="AB144" s="39">
        <v>0</v>
      </c>
      <c r="AC144" s="39">
        <v>0</v>
      </c>
      <c r="AD144" s="40"/>
      <c r="AE144" s="40"/>
      <c r="AF144" s="40"/>
      <c r="AG144" s="39">
        <v>3</v>
      </c>
      <c r="AH144" s="39">
        <v>26</v>
      </c>
      <c r="AI144" s="39">
        <v>27</v>
      </c>
      <c r="AJ144" s="39">
        <v>2</v>
      </c>
      <c r="AK144" s="39">
        <v>0</v>
      </c>
      <c r="AL144" s="39">
        <v>0</v>
      </c>
    </row>
    <row r="145" spans="1:38" ht="20.100000000000001" customHeight="1" x14ac:dyDescent="0.2">
      <c r="D145" s="2" t="s">
        <v>115</v>
      </c>
      <c r="F145" s="37">
        <v>91</v>
      </c>
      <c r="G145" s="37">
        <v>875</v>
      </c>
      <c r="H145" s="37">
        <v>860</v>
      </c>
      <c r="I145" s="37">
        <v>106</v>
      </c>
      <c r="J145" s="37">
        <v>0</v>
      </c>
      <c r="K145" s="37">
        <v>0</v>
      </c>
      <c r="L145" s="37"/>
      <c r="M145" s="37"/>
      <c r="N145" s="37"/>
      <c r="O145" s="37">
        <v>2</v>
      </c>
      <c r="P145" s="37">
        <v>66</v>
      </c>
      <c r="Q145" s="37">
        <v>66</v>
      </c>
      <c r="R145" s="37">
        <v>2</v>
      </c>
      <c r="S145" s="37">
        <v>0</v>
      </c>
      <c r="T145" s="37">
        <v>0</v>
      </c>
      <c r="U145" s="37"/>
      <c r="V145" s="37"/>
      <c r="W145" s="37"/>
      <c r="X145" s="37">
        <v>12</v>
      </c>
      <c r="Y145" s="37">
        <v>105</v>
      </c>
      <c r="Z145" s="37">
        <v>109</v>
      </c>
      <c r="AA145" s="37">
        <v>8</v>
      </c>
      <c r="AB145" s="37">
        <v>0</v>
      </c>
      <c r="AC145" s="37">
        <v>0</v>
      </c>
      <c r="AD145" s="37"/>
      <c r="AE145" s="37"/>
      <c r="AF145" s="37"/>
      <c r="AG145" s="37">
        <v>1</v>
      </c>
      <c r="AH145" s="37">
        <v>14</v>
      </c>
      <c r="AI145" s="37">
        <v>15</v>
      </c>
      <c r="AJ145" s="37">
        <v>0</v>
      </c>
      <c r="AK145" s="37">
        <v>0</v>
      </c>
      <c r="AL145" s="37">
        <v>0</v>
      </c>
    </row>
    <row r="146" spans="1:38" ht="20.100000000000001" customHeight="1" x14ac:dyDescent="0.2">
      <c r="D146" s="38" t="s">
        <v>116</v>
      </c>
      <c r="F146" s="39">
        <v>286</v>
      </c>
      <c r="G146" s="39">
        <v>1143</v>
      </c>
      <c r="H146" s="39">
        <v>1132</v>
      </c>
      <c r="I146" s="39">
        <v>297</v>
      </c>
      <c r="J146" s="39">
        <v>0</v>
      </c>
      <c r="K146" s="39">
        <v>0</v>
      </c>
      <c r="L146" s="40"/>
      <c r="M146" s="40"/>
      <c r="N146" s="40"/>
      <c r="O146" s="39">
        <v>18</v>
      </c>
      <c r="P146" s="39">
        <v>48</v>
      </c>
      <c r="Q146" s="39">
        <v>47</v>
      </c>
      <c r="R146" s="39">
        <v>19</v>
      </c>
      <c r="S146" s="39">
        <v>0</v>
      </c>
      <c r="T146" s="39">
        <v>0</v>
      </c>
      <c r="U146" s="40"/>
      <c r="V146" s="40"/>
      <c r="W146" s="40"/>
      <c r="X146" s="39">
        <v>169</v>
      </c>
      <c r="Y146" s="39">
        <v>205</v>
      </c>
      <c r="Z146" s="39">
        <v>194</v>
      </c>
      <c r="AA146" s="39">
        <v>180</v>
      </c>
      <c r="AB146" s="39">
        <v>0</v>
      </c>
      <c r="AC146" s="39">
        <v>0</v>
      </c>
      <c r="AD146" s="40"/>
      <c r="AE146" s="40"/>
      <c r="AF146" s="40"/>
      <c r="AG146" s="39">
        <v>5</v>
      </c>
      <c r="AH146" s="39">
        <v>35</v>
      </c>
      <c r="AI146" s="39">
        <v>37</v>
      </c>
      <c r="AJ146" s="39">
        <v>3</v>
      </c>
      <c r="AK146" s="39">
        <v>0</v>
      </c>
      <c r="AL146" s="39">
        <v>0</v>
      </c>
    </row>
    <row r="147" spans="1:38" ht="20.100000000000001" customHeight="1" x14ac:dyDescent="0.2">
      <c r="D147" s="2" t="s">
        <v>104</v>
      </c>
      <c r="F147" s="37">
        <v>46</v>
      </c>
      <c r="G147" s="37">
        <v>551</v>
      </c>
      <c r="H147" s="37">
        <v>524</v>
      </c>
      <c r="I147" s="37">
        <v>73</v>
      </c>
      <c r="J147" s="37">
        <v>0</v>
      </c>
      <c r="K147" s="37">
        <v>0</v>
      </c>
      <c r="L147" s="37"/>
      <c r="M147" s="37"/>
      <c r="N147" s="37"/>
      <c r="O147" s="37">
        <v>43</v>
      </c>
      <c r="P147" s="37">
        <v>168</v>
      </c>
      <c r="Q147" s="37">
        <v>162</v>
      </c>
      <c r="R147" s="37">
        <v>49</v>
      </c>
      <c r="S147" s="37">
        <v>0</v>
      </c>
      <c r="T147" s="37">
        <v>0</v>
      </c>
      <c r="U147" s="37"/>
      <c r="V147" s="37"/>
      <c r="W147" s="37"/>
      <c r="X147" s="37">
        <v>159</v>
      </c>
      <c r="Y147" s="37">
        <v>222</v>
      </c>
      <c r="Z147" s="37">
        <v>222</v>
      </c>
      <c r="AA147" s="37">
        <v>159</v>
      </c>
      <c r="AB147" s="37">
        <v>0</v>
      </c>
      <c r="AC147" s="37">
        <v>0</v>
      </c>
      <c r="AD147" s="37"/>
      <c r="AE147" s="37"/>
      <c r="AF147" s="37"/>
      <c r="AG147" s="37">
        <v>5</v>
      </c>
      <c r="AH147" s="37">
        <v>60</v>
      </c>
      <c r="AI147" s="37">
        <v>60</v>
      </c>
      <c r="AJ147" s="37">
        <v>5</v>
      </c>
      <c r="AK147" s="37">
        <v>0</v>
      </c>
      <c r="AL147" s="37">
        <v>0</v>
      </c>
    </row>
    <row r="148" spans="1:38" ht="20.100000000000001" customHeight="1" x14ac:dyDescent="0.2">
      <c r="D148" s="38" t="s">
        <v>365</v>
      </c>
      <c r="F148" s="39">
        <f>64+96</f>
        <v>160</v>
      </c>
      <c r="G148" s="39">
        <v>0</v>
      </c>
      <c r="H148" s="39">
        <v>0</v>
      </c>
      <c r="I148" s="39">
        <v>160</v>
      </c>
      <c r="J148" s="39">
        <v>0</v>
      </c>
      <c r="K148" s="39">
        <v>0</v>
      </c>
      <c r="L148" s="40"/>
      <c r="M148" s="40"/>
      <c r="N148" s="40"/>
      <c r="O148" s="39">
        <f>11+8</f>
        <v>19</v>
      </c>
      <c r="P148" s="39">
        <v>0</v>
      </c>
      <c r="Q148" s="39">
        <v>0</v>
      </c>
      <c r="R148" s="39">
        <v>19</v>
      </c>
      <c r="S148" s="39">
        <v>0</v>
      </c>
      <c r="T148" s="39">
        <v>0</v>
      </c>
      <c r="U148" s="40"/>
      <c r="V148" s="40"/>
      <c r="W148" s="40"/>
      <c r="X148" s="39">
        <f>10+92</f>
        <v>102</v>
      </c>
      <c r="Y148" s="39">
        <v>0</v>
      </c>
      <c r="Z148" s="39">
        <v>0</v>
      </c>
      <c r="AA148" s="39">
        <f>34+68</f>
        <v>102</v>
      </c>
      <c r="AB148" s="39">
        <v>0</v>
      </c>
      <c r="AC148" s="39">
        <v>0</v>
      </c>
      <c r="AD148" s="40"/>
      <c r="AE148" s="40"/>
      <c r="AF148" s="40"/>
      <c r="AG148" s="39">
        <f>6+20</f>
        <v>26</v>
      </c>
      <c r="AH148" s="39">
        <v>0</v>
      </c>
      <c r="AI148" s="39">
        <v>0</v>
      </c>
      <c r="AJ148" s="39">
        <f>5+21</f>
        <v>26</v>
      </c>
      <c r="AK148" s="39">
        <v>0</v>
      </c>
      <c r="AL148" s="39">
        <v>0</v>
      </c>
    </row>
    <row r="149" spans="1:38" ht="20.100000000000001" customHeight="1" x14ac:dyDescent="0.2">
      <c r="D149" s="2" t="s">
        <v>106</v>
      </c>
      <c r="F149" s="37">
        <v>179</v>
      </c>
      <c r="G149" s="37">
        <v>1148</v>
      </c>
      <c r="H149" s="37">
        <v>1113</v>
      </c>
      <c r="I149" s="37">
        <v>214</v>
      </c>
      <c r="J149" s="37">
        <v>0</v>
      </c>
      <c r="K149" s="37">
        <v>0</v>
      </c>
      <c r="L149" s="37"/>
      <c r="M149" s="37"/>
      <c r="N149" s="37"/>
      <c r="O149" s="37">
        <v>24</v>
      </c>
      <c r="P149" s="37">
        <v>60</v>
      </c>
      <c r="Q149" s="37">
        <v>57</v>
      </c>
      <c r="R149" s="37">
        <v>27</v>
      </c>
      <c r="S149" s="37">
        <v>0</v>
      </c>
      <c r="T149" s="37">
        <v>0</v>
      </c>
      <c r="U149" s="37"/>
      <c r="V149" s="37"/>
      <c r="W149" s="37"/>
      <c r="X149" s="37">
        <v>53</v>
      </c>
      <c r="Y149" s="37">
        <v>191</v>
      </c>
      <c r="Z149" s="37">
        <v>171</v>
      </c>
      <c r="AA149" s="37">
        <v>73</v>
      </c>
      <c r="AB149" s="37">
        <v>0</v>
      </c>
      <c r="AC149" s="37">
        <v>0</v>
      </c>
      <c r="AD149" s="37"/>
      <c r="AE149" s="37"/>
      <c r="AF149" s="37"/>
      <c r="AG149" s="37">
        <v>1</v>
      </c>
      <c r="AH149" s="37">
        <v>11</v>
      </c>
      <c r="AI149" s="37">
        <v>10</v>
      </c>
      <c r="AJ149" s="37">
        <v>2</v>
      </c>
      <c r="AK149" s="37">
        <v>0</v>
      </c>
      <c r="AL149" s="37">
        <v>0</v>
      </c>
    </row>
    <row r="150" spans="1:38" ht="20.100000000000001" customHeight="1" x14ac:dyDescent="0.2">
      <c r="D150" s="38" t="s">
        <v>107</v>
      </c>
      <c r="F150" s="39">
        <v>88</v>
      </c>
      <c r="G150" s="39">
        <v>510</v>
      </c>
      <c r="H150" s="39">
        <v>484</v>
      </c>
      <c r="I150" s="39">
        <v>114</v>
      </c>
      <c r="J150" s="39">
        <v>0</v>
      </c>
      <c r="K150" s="39">
        <v>0</v>
      </c>
      <c r="L150" s="40"/>
      <c r="M150" s="40"/>
      <c r="N150" s="40"/>
      <c r="O150" s="39">
        <v>26</v>
      </c>
      <c r="P150" s="39">
        <v>84</v>
      </c>
      <c r="Q150" s="39">
        <v>83</v>
      </c>
      <c r="R150" s="39">
        <v>27</v>
      </c>
      <c r="S150" s="39">
        <v>0</v>
      </c>
      <c r="T150" s="39">
        <v>0</v>
      </c>
      <c r="U150" s="40"/>
      <c r="V150" s="40"/>
      <c r="W150" s="40"/>
      <c r="X150" s="39">
        <v>53</v>
      </c>
      <c r="Y150" s="39">
        <v>197</v>
      </c>
      <c r="Z150" s="39">
        <v>176</v>
      </c>
      <c r="AA150" s="39">
        <v>74</v>
      </c>
      <c r="AB150" s="39">
        <v>0</v>
      </c>
      <c r="AC150" s="39">
        <v>0</v>
      </c>
      <c r="AD150" s="40"/>
      <c r="AE150" s="40"/>
      <c r="AF150" s="40"/>
      <c r="AG150" s="39">
        <v>20</v>
      </c>
      <c r="AH150" s="39">
        <v>35</v>
      </c>
      <c r="AI150" s="39">
        <v>40</v>
      </c>
      <c r="AJ150" s="39">
        <v>15</v>
      </c>
      <c r="AK150" s="39">
        <v>0</v>
      </c>
      <c r="AL150" s="39">
        <v>0</v>
      </c>
    </row>
    <row r="151" spans="1:38" ht="20.100000000000001" customHeight="1" x14ac:dyDescent="0.2">
      <c r="D151" s="2" t="s">
        <v>176</v>
      </c>
      <c r="F151" s="37">
        <v>55</v>
      </c>
      <c r="G151" s="37">
        <v>461</v>
      </c>
      <c r="H151" s="37">
        <v>454</v>
      </c>
      <c r="I151" s="37">
        <v>62</v>
      </c>
      <c r="J151" s="37">
        <v>0</v>
      </c>
      <c r="K151" s="37">
        <v>0</v>
      </c>
      <c r="L151" s="37"/>
      <c r="M151" s="37"/>
      <c r="N151" s="37"/>
      <c r="O151" s="37">
        <v>11</v>
      </c>
      <c r="P151" s="37">
        <v>92</v>
      </c>
      <c r="Q151" s="37">
        <v>94</v>
      </c>
      <c r="R151" s="37">
        <v>9</v>
      </c>
      <c r="S151" s="37">
        <v>0</v>
      </c>
      <c r="T151" s="37">
        <v>0</v>
      </c>
      <c r="U151" s="37"/>
      <c r="V151" s="37"/>
      <c r="W151" s="37"/>
      <c r="X151" s="37">
        <v>27</v>
      </c>
      <c r="Y151" s="37">
        <v>201</v>
      </c>
      <c r="Z151" s="37">
        <v>211</v>
      </c>
      <c r="AA151" s="37">
        <v>17</v>
      </c>
      <c r="AB151" s="37">
        <v>0</v>
      </c>
      <c r="AC151" s="37">
        <v>0</v>
      </c>
      <c r="AD151" s="37"/>
      <c r="AE151" s="37"/>
      <c r="AF151" s="37"/>
      <c r="AG151" s="37">
        <v>4</v>
      </c>
      <c r="AH151" s="37">
        <v>44</v>
      </c>
      <c r="AI151" s="37">
        <v>44</v>
      </c>
      <c r="AJ151" s="37">
        <v>4</v>
      </c>
      <c r="AK151" s="37">
        <v>0</v>
      </c>
      <c r="AL151" s="37">
        <v>0</v>
      </c>
    </row>
    <row r="152" spans="1:38" ht="20.100000000000001" customHeight="1" x14ac:dyDescent="0.2">
      <c r="D152" s="38" t="s">
        <v>177</v>
      </c>
      <c r="F152" s="39">
        <v>137</v>
      </c>
      <c r="G152" s="39">
        <v>1878</v>
      </c>
      <c r="H152" s="39">
        <v>1830</v>
      </c>
      <c r="I152" s="39">
        <v>185</v>
      </c>
      <c r="J152" s="39">
        <v>0</v>
      </c>
      <c r="K152" s="39">
        <v>0</v>
      </c>
      <c r="L152" s="40"/>
      <c r="M152" s="40"/>
      <c r="N152" s="40"/>
      <c r="O152" s="39">
        <v>9</v>
      </c>
      <c r="P152" s="39">
        <v>196</v>
      </c>
      <c r="Q152" s="39">
        <v>186</v>
      </c>
      <c r="R152" s="39">
        <v>19</v>
      </c>
      <c r="S152" s="39">
        <v>0</v>
      </c>
      <c r="T152" s="39">
        <v>0</v>
      </c>
      <c r="U152" s="40"/>
      <c r="V152" s="40"/>
      <c r="W152" s="40"/>
      <c r="X152" s="39">
        <v>17</v>
      </c>
      <c r="Y152" s="39">
        <v>277</v>
      </c>
      <c r="Z152" s="39">
        <v>264</v>
      </c>
      <c r="AA152" s="39">
        <v>30</v>
      </c>
      <c r="AB152" s="39">
        <v>0</v>
      </c>
      <c r="AC152" s="39">
        <v>0</v>
      </c>
      <c r="AD152" s="40"/>
      <c r="AE152" s="40"/>
      <c r="AF152" s="40"/>
      <c r="AG152" s="39">
        <v>2</v>
      </c>
      <c r="AH152" s="39">
        <v>37</v>
      </c>
      <c r="AI152" s="39">
        <v>36</v>
      </c>
      <c r="AJ152" s="39">
        <v>3</v>
      </c>
      <c r="AK152" s="39">
        <v>0</v>
      </c>
      <c r="AL152" s="39">
        <v>0</v>
      </c>
    </row>
    <row r="153" spans="1:38" ht="20.100000000000001" customHeight="1" x14ac:dyDescent="0.2">
      <c r="D153" s="2" t="s">
        <v>178</v>
      </c>
      <c r="F153" s="37">
        <v>42</v>
      </c>
      <c r="G153" s="37">
        <v>421</v>
      </c>
      <c r="H153" s="37">
        <v>391</v>
      </c>
      <c r="I153" s="37">
        <v>72</v>
      </c>
      <c r="J153" s="37">
        <v>0</v>
      </c>
      <c r="K153" s="37">
        <v>0</v>
      </c>
      <c r="L153" s="37"/>
      <c r="M153" s="37"/>
      <c r="N153" s="37"/>
      <c r="O153" s="37">
        <v>7</v>
      </c>
      <c r="P153" s="37">
        <v>129</v>
      </c>
      <c r="Q153" s="37">
        <v>127</v>
      </c>
      <c r="R153" s="37">
        <v>9</v>
      </c>
      <c r="S153" s="37">
        <v>0</v>
      </c>
      <c r="T153" s="37">
        <v>0</v>
      </c>
      <c r="U153" s="37"/>
      <c r="V153" s="37"/>
      <c r="W153" s="37"/>
      <c r="X153" s="37">
        <v>33</v>
      </c>
      <c r="Y153" s="37">
        <v>263</v>
      </c>
      <c r="Z153" s="37">
        <v>260</v>
      </c>
      <c r="AA153" s="37">
        <v>36</v>
      </c>
      <c r="AB153" s="37">
        <v>0</v>
      </c>
      <c r="AC153" s="37">
        <v>0</v>
      </c>
      <c r="AD153" s="37"/>
      <c r="AE153" s="37"/>
      <c r="AF153" s="37"/>
      <c r="AG153" s="37">
        <v>5</v>
      </c>
      <c r="AH153" s="37">
        <v>80</v>
      </c>
      <c r="AI153" s="37">
        <v>78</v>
      </c>
      <c r="AJ153" s="37">
        <v>7</v>
      </c>
      <c r="AK153" s="37">
        <v>0</v>
      </c>
      <c r="AL153" s="37">
        <v>0</v>
      </c>
    </row>
    <row r="154" spans="1:38" ht="20.100000000000001" customHeight="1" x14ac:dyDescent="0.2">
      <c r="D154" s="38" t="s">
        <v>179</v>
      </c>
      <c r="F154" s="39">
        <v>73</v>
      </c>
      <c r="G154" s="39">
        <v>796</v>
      </c>
      <c r="H154" s="39">
        <v>686</v>
      </c>
      <c r="I154" s="39">
        <v>183</v>
      </c>
      <c r="J154" s="39">
        <v>0</v>
      </c>
      <c r="K154" s="39">
        <v>0</v>
      </c>
      <c r="L154" s="40"/>
      <c r="M154" s="40"/>
      <c r="N154" s="40"/>
      <c r="O154" s="39">
        <v>6</v>
      </c>
      <c r="P154" s="39">
        <v>116</v>
      </c>
      <c r="Q154" s="39">
        <v>94</v>
      </c>
      <c r="R154" s="39">
        <v>28</v>
      </c>
      <c r="S154" s="39">
        <v>0</v>
      </c>
      <c r="T154" s="39">
        <v>0</v>
      </c>
      <c r="U154" s="40"/>
      <c r="V154" s="40"/>
      <c r="W154" s="40"/>
      <c r="X154" s="39">
        <v>14</v>
      </c>
      <c r="Y154" s="39">
        <v>264</v>
      </c>
      <c r="Z154" s="39">
        <v>247</v>
      </c>
      <c r="AA154" s="39">
        <v>31</v>
      </c>
      <c r="AB154" s="39">
        <v>0</v>
      </c>
      <c r="AC154" s="39">
        <v>0</v>
      </c>
      <c r="AD154" s="40"/>
      <c r="AE154" s="40"/>
      <c r="AF154" s="40"/>
      <c r="AG154" s="39">
        <v>7</v>
      </c>
      <c r="AH154" s="39">
        <v>61</v>
      </c>
      <c r="AI154" s="39">
        <v>55</v>
      </c>
      <c r="AJ154" s="39">
        <v>13</v>
      </c>
      <c r="AK154" s="39">
        <v>0</v>
      </c>
      <c r="AL154" s="39">
        <v>0</v>
      </c>
    </row>
    <row r="155" spans="1:38"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row>
    <row r="156" spans="1:38" s="1" customFormat="1" ht="20.100000000000001" customHeight="1" x14ac:dyDescent="0.2">
      <c r="A156" s="3"/>
      <c r="B156" s="6"/>
      <c r="C156" s="42" t="s">
        <v>180</v>
      </c>
      <c r="D156" s="42"/>
      <c r="E156" s="5"/>
      <c r="F156" s="44">
        <v>1821</v>
      </c>
      <c r="G156" s="44">
        <v>10911</v>
      </c>
      <c r="H156" s="44">
        <v>10465</v>
      </c>
      <c r="I156" s="44">
        <v>2267</v>
      </c>
      <c r="J156" s="44">
        <v>0</v>
      </c>
      <c r="K156" s="44">
        <v>0</v>
      </c>
      <c r="L156" s="45"/>
      <c r="M156" s="45"/>
      <c r="N156" s="45"/>
      <c r="O156" s="44">
        <f>250+8</f>
        <v>258</v>
      </c>
      <c r="P156" s="44">
        <v>1318</v>
      </c>
      <c r="Q156" s="44">
        <v>1262</v>
      </c>
      <c r="R156" s="44">
        <v>314</v>
      </c>
      <c r="S156" s="44">
        <v>0</v>
      </c>
      <c r="T156" s="44">
        <v>0</v>
      </c>
      <c r="U156" s="45"/>
      <c r="V156" s="45"/>
      <c r="W156" s="45"/>
      <c r="X156" s="44">
        <f>831+92</f>
        <v>923</v>
      </c>
      <c r="Y156" s="44">
        <v>2682</v>
      </c>
      <c r="Z156" s="44">
        <v>2550</v>
      </c>
      <c r="AA156" s="44">
        <f>987+68</f>
        <v>1055</v>
      </c>
      <c r="AB156" s="44">
        <v>0</v>
      </c>
      <c r="AC156" s="44">
        <v>0</v>
      </c>
      <c r="AD156" s="45"/>
      <c r="AE156" s="45"/>
      <c r="AF156" s="45"/>
      <c r="AG156" s="44">
        <f>109+20</f>
        <v>129</v>
      </c>
      <c r="AH156" s="44">
        <v>509</v>
      </c>
      <c r="AI156" s="44">
        <v>505</v>
      </c>
      <c r="AJ156" s="44">
        <v>133</v>
      </c>
      <c r="AK156" s="44">
        <v>0</v>
      </c>
      <c r="AL156" s="44">
        <v>0</v>
      </c>
    </row>
    <row r="157" spans="1:38"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row>
    <row r="158" spans="1:38" s="1" customFormat="1" ht="20.100000000000001" customHeight="1" x14ac:dyDescent="0.25">
      <c r="A158" s="3"/>
      <c r="B158" s="49" t="s">
        <v>181</v>
      </c>
      <c r="C158" s="50"/>
      <c r="D158" s="50"/>
      <c r="E158" s="5"/>
      <c r="F158" s="51">
        <v>3652</v>
      </c>
      <c r="G158" s="51">
        <v>23628</v>
      </c>
      <c r="H158" s="51">
        <v>22699</v>
      </c>
      <c r="I158" s="51">
        <v>4581</v>
      </c>
      <c r="J158" s="51">
        <v>0</v>
      </c>
      <c r="K158" s="51">
        <v>0</v>
      </c>
      <c r="L158" s="52"/>
      <c r="M158" s="52"/>
      <c r="N158" s="52"/>
      <c r="O158" s="51">
        <f>294+8</f>
        <v>302</v>
      </c>
      <c r="P158" s="51">
        <v>2126</v>
      </c>
      <c r="Q158" s="51">
        <v>1998</v>
      </c>
      <c r="R158" s="51">
        <v>430</v>
      </c>
      <c r="S158" s="51">
        <v>0</v>
      </c>
      <c r="T158" s="51">
        <v>0</v>
      </c>
      <c r="U158" s="52"/>
      <c r="V158" s="52"/>
      <c r="W158" s="52"/>
      <c r="X158" s="51">
        <f>1022+92</f>
        <v>1114</v>
      </c>
      <c r="Y158" s="51">
        <v>4044</v>
      </c>
      <c r="Z158" s="51">
        <v>3874</v>
      </c>
      <c r="AA158" s="51">
        <f>1216+68</f>
        <v>1284</v>
      </c>
      <c r="AB158" s="51">
        <v>0</v>
      </c>
      <c r="AC158" s="51">
        <v>0</v>
      </c>
      <c r="AD158" s="52"/>
      <c r="AE158" s="52"/>
      <c r="AF158" s="52"/>
      <c r="AG158" s="51">
        <f>127+20</f>
        <v>147</v>
      </c>
      <c r="AH158" s="51">
        <v>655</v>
      </c>
      <c r="AI158" s="51">
        <v>651</v>
      </c>
      <c r="AJ158" s="51">
        <v>151</v>
      </c>
      <c r="AK158" s="51">
        <v>0</v>
      </c>
      <c r="AL158" s="51">
        <v>0</v>
      </c>
    </row>
    <row r="159" spans="1:38"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row>
    <row r="160" spans="1:38"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row>
    <row r="161" spans="3:38"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row>
    <row r="162" spans="3:38" ht="20.100000000000001" customHeight="1" x14ac:dyDescent="0.2">
      <c r="D162" s="2" t="s">
        <v>124</v>
      </c>
      <c r="F162" s="37">
        <v>742</v>
      </c>
      <c r="G162" s="37">
        <v>370</v>
      </c>
      <c r="H162" s="37">
        <v>624</v>
      </c>
      <c r="I162" s="37">
        <v>488</v>
      </c>
      <c r="J162" s="37">
        <v>0</v>
      </c>
      <c r="K162" s="37">
        <v>0</v>
      </c>
      <c r="L162" s="37"/>
      <c r="M162" s="37"/>
      <c r="N162" s="37"/>
      <c r="O162" s="37">
        <v>0</v>
      </c>
      <c r="P162" s="37">
        <v>0</v>
      </c>
      <c r="Q162" s="37">
        <v>0</v>
      </c>
      <c r="R162" s="37">
        <v>0</v>
      </c>
      <c r="S162" s="37">
        <v>0</v>
      </c>
      <c r="T162" s="37">
        <v>0</v>
      </c>
      <c r="U162" s="37"/>
      <c r="V162" s="37"/>
      <c r="W162" s="37"/>
      <c r="X162" s="37">
        <v>0</v>
      </c>
      <c r="Y162" s="37">
        <v>0</v>
      </c>
      <c r="Z162" s="37">
        <v>0</v>
      </c>
      <c r="AA162" s="37">
        <v>0</v>
      </c>
      <c r="AB162" s="37">
        <v>0</v>
      </c>
      <c r="AC162" s="37">
        <v>0</v>
      </c>
      <c r="AD162" s="37"/>
      <c r="AE162" s="37"/>
      <c r="AF162" s="37"/>
      <c r="AG162" s="37">
        <v>0</v>
      </c>
      <c r="AH162" s="37">
        <v>0</v>
      </c>
      <c r="AI162" s="37">
        <v>0</v>
      </c>
      <c r="AJ162" s="37">
        <v>0</v>
      </c>
      <c r="AK162" s="37">
        <v>0</v>
      </c>
      <c r="AL162" s="37">
        <v>0</v>
      </c>
    </row>
    <row r="163" spans="3:38" ht="20.100000000000001" customHeight="1" x14ac:dyDescent="0.2">
      <c r="D163" s="38" t="s">
        <v>173</v>
      </c>
      <c r="F163" s="39">
        <v>43</v>
      </c>
      <c r="G163" s="39">
        <v>398</v>
      </c>
      <c r="H163" s="39">
        <v>376</v>
      </c>
      <c r="I163" s="39">
        <v>65</v>
      </c>
      <c r="J163" s="39">
        <v>0</v>
      </c>
      <c r="K163" s="39">
        <v>0</v>
      </c>
      <c r="L163" s="40"/>
      <c r="M163" s="40"/>
      <c r="N163" s="40"/>
      <c r="O163" s="39">
        <v>0</v>
      </c>
      <c r="P163" s="39">
        <v>0</v>
      </c>
      <c r="Q163" s="39">
        <v>0</v>
      </c>
      <c r="R163" s="39">
        <v>0</v>
      </c>
      <c r="S163" s="39">
        <v>0</v>
      </c>
      <c r="T163" s="39">
        <v>0</v>
      </c>
      <c r="U163" s="40"/>
      <c r="V163" s="40"/>
      <c r="W163" s="40"/>
      <c r="X163" s="39">
        <v>0</v>
      </c>
      <c r="Y163" s="39">
        <v>0</v>
      </c>
      <c r="Z163" s="39">
        <v>0</v>
      </c>
      <c r="AA163" s="39">
        <v>0</v>
      </c>
      <c r="AB163" s="39">
        <v>0</v>
      </c>
      <c r="AC163" s="39">
        <v>0</v>
      </c>
      <c r="AD163" s="40"/>
      <c r="AE163" s="40"/>
      <c r="AF163" s="40"/>
      <c r="AG163" s="39">
        <v>0</v>
      </c>
      <c r="AH163" s="39">
        <v>0</v>
      </c>
      <c r="AI163" s="39">
        <v>0</v>
      </c>
      <c r="AJ163" s="39">
        <v>0</v>
      </c>
      <c r="AK163" s="39">
        <v>0</v>
      </c>
      <c r="AL163" s="39">
        <v>0</v>
      </c>
    </row>
    <row r="164" spans="3:38" ht="20.100000000000001" customHeight="1" x14ac:dyDescent="0.2">
      <c r="D164" s="2" t="s">
        <v>100</v>
      </c>
      <c r="F164" s="37">
        <v>20</v>
      </c>
      <c r="G164" s="37">
        <v>179</v>
      </c>
      <c r="H164" s="37">
        <v>173</v>
      </c>
      <c r="I164" s="37">
        <v>26</v>
      </c>
      <c r="J164" s="37">
        <v>0</v>
      </c>
      <c r="K164" s="37">
        <v>0</v>
      </c>
      <c r="L164" s="37"/>
      <c r="M164" s="37"/>
      <c r="N164" s="37"/>
      <c r="O164" s="37">
        <v>0</v>
      </c>
      <c r="P164" s="37">
        <v>0</v>
      </c>
      <c r="Q164" s="37">
        <v>0</v>
      </c>
      <c r="R164" s="37">
        <v>0</v>
      </c>
      <c r="S164" s="37">
        <v>0</v>
      </c>
      <c r="T164" s="37">
        <v>0</v>
      </c>
      <c r="U164" s="37"/>
      <c r="V164" s="37"/>
      <c r="W164" s="37"/>
      <c r="X164" s="37">
        <v>0</v>
      </c>
      <c r="Y164" s="37">
        <v>0</v>
      </c>
      <c r="Z164" s="37">
        <v>0</v>
      </c>
      <c r="AA164" s="37">
        <v>0</v>
      </c>
      <c r="AB164" s="37">
        <v>0</v>
      </c>
      <c r="AC164" s="37">
        <v>0</v>
      </c>
      <c r="AD164" s="37"/>
      <c r="AE164" s="37"/>
      <c r="AF164" s="37"/>
      <c r="AG164" s="37">
        <v>0</v>
      </c>
      <c r="AH164" s="37">
        <v>0</v>
      </c>
      <c r="AI164" s="37">
        <v>0</v>
      </c>
      <c r="AJ164" s="37">
        <v>0</v>
      </c>
      <c r="AK164" s="37">
        <v>0</v>
      </c>
      <c r="AL164" s="37">
        <v>0</v>
      </c>
    </row>
    <row r="165" spans="3:38" ht="20.100000000000001" customHeight="1" x14ac:dyDescent="0.2">
      <c r="D165" s="38" t="s">
        <v>174</v>
      </c>
      <c r="F165" s="39">
        <v>24</v>
      </c>
      <c r="G165" s="39">
        <v>277</v>
      </c>
      <c r="H165" s="39">
        <v>277</v>
      </c>
      <c r="I165" s="39">
        <v>24</v>
      </c>
      <c r="J165" s="39">
        <v>0</v>
      </c>
      <c r="K165" s="39">
        <v>0</v>
      </c>
      <c r="L165" s="40"/>
      <c r="M165" s="40"/>
      <c r="N165" s="40"/>
      <c r="O165" s="39">
        <v>0</v>
      </c>
      <c r="P165" s="39">
        <v>0</v>
      </c>
      <c r="Q165" s="39">
        <v>0</v>
      </c>
      <c r="R165" s="39">
        <v>0</v>
      </c>
      <c r="S165" s="39">
        <v>0</v>
      </c>
      <c r="T165" s="39">
        <v>0</v>
      </c>
      <c r="U165" s="40"/>
      <c r="V165" s="40"/>
      <c r="W165" s="40"/>
      <c r="X165" s="39">
        <v>0</v>
      </c>
      <c r="Y165" s="39">
        <v>0</v>
      </c>
      <c r="Z165" s="39">
        <v>0</v>
      </c>
      <c r="AA165" s="39">
        <v>0</v>
      </c>
      <c r="AB165" s="39">
        <v>0</v>
      </c>
      <c r="AC165" s="39">
        <v>0</v>
      </c>
      <c r="AD165" s="40"/>
      <c r="AE165" s="40"/>
      <c r="AF165" s="40"/>
      <c r="AG165" s="39">
        <v>0</v>
      </c>
      <c r="AH165" s="39">
        <v>0</v>
      </c>
      <c r="AI165" s="39">
        <v>0</v>
      </c>
      <c r="AJ165" s="39">
        <v>0</v>
      </c>
      <c r="AK165" s="39">
        <v>0</v>
      </c>
      <c r="AL165" s="39">
        <v>0</v>
      </c>
    </row>
    <row r="166" spans="3:38" ht="20.100000000000001" customHeight="1" x14ac:dyDescent="0.2">
      <c r="D166" s="2" t="s">
        <v>115</v>
      </c>
      <c r="F166" s="37">
        <v>32</v>
      </c>
      <c r="G166" s="37">
        <v>201</v>
      </c>
      <c r="H166" s="37">
        <v>223</v>
      </c>
      <c r="I166" s="37">
        <v>10</v>
      </c>
      <c r="J166" s="37">
        <v>0</v>
      </c>
      <c r="K166" s="37">
        <v>0</v>
      </c>
      <c r="L166" s="37"/>
      <c r="M166" s="37"/>
      <c r="N166" s="37"/>
      <c r="O166" s="37">
        <v>0</v>
      </c>
      <c r="P166" s="37">
        <v>0</v>
      </c>
      <c r="Q166" s="37">
        <v>0</v>
      </c>
      <c r="R166" s="37">
        <v>0</v>
      </c>
      <c r="S166" s="37">
        <v>0</v>
      </c>
      <c r="T166" s="37">
        <v>0</v>
      </c>
      <c r="U166" s="37"/>
      <c r="V166" s="37"/>
      <c r="W166" s="37"/>
      <c r="X166" s="37">
        <v>0</v>
      </c>
      <c r="Y166" s="37">
        <v>0</v>
      </c>
      <c r="Z166" s="37">
        <v>0</v>
      </c>
      <c r="AA166" s="37">
        <v>0</v>
      </c>
      <c r="AB166" s="37">
        <v>0</v>
      </c>
      <c r="AC166" s="37">
        <v>0</v>
      </c>
      <c r="AD166" s="37"/>
      <c r="AE166" s="37"/>
      <c r="AF166" s="37"/>
      <c r="AG166" s="37">
        <v>0</v>
      </c>
      <c r="AH166" s="37">
        <v>0</v>
      </c>
      <c r="AI166" s="37">
        <v>0</v>
      </c>
      <c r="AJ166" s="37">
        <v>0</v>
      </c>
      <c r="AK166" s="37">
        <v>0</v>
      </c>
      <c r="AL166" s="37">
        <v>0</v>
      </c>
    </row>
    <row r="167" spans="3:38" ht="20.100000000000001" customHeight="1" x14ac:dyDescent="0.2">
      <c r="D167" s="38" t="s">
        <v>103</v>
      </c>
      <c r="F167" s="39">
        <v>24</v>
      </c>
      <c r="G167" s="39">
        <v>185</v>
      </c>
      <c r="H167" s="39">
        <v>189</v>
      </c>
      <c r="I167" s="39">
        <v>20</v>
      </c>
      <c r="J167" s="39">
        <v>0</v>
      </c>
      <c r="K167" s="39">
        <v>0</v>
      </c>
      <c r="L167" s="40"/>
      <c r="M167" s="40"/>
      <c r="N167" s="40"/>
      <c r="O167" s="39">
        <v>0</v>
      </c>
      <c r="P167" s="39">
        <v>0</v>
      </c>
      <c r="Q167" s="39">
        <v>0</v>
      </c>
      <c r="R167" s="39">
        <v>0</v>
      </c>
      <c r="S167" s="39">
        <v>0</v>
      </c>
      <c r="T167" s="39">
        <v>0</v>
      </c>
      <c r="U167" s="40"/>
      <c r="V167" s="40"/>
      <c r="W167" s="40"/>
      <c r="X167" s="39">
        <v>0</v>
      </c>
      <c r="Y167" s="39">
        <v>0</v>
      </c>
      <c r="Z167" s="39">
        <v>0</v>
      </c>
      <c r="AA167" s="39">
        <v>0</v>
      </c>
      <c r="AB167" s="39">
        <v>0</v>
      </c>
      <c r="AC167" s="39">
        <v>0</v>
      </c>
      <c r="AD167" s="40"/>
      <c r="AE167" s="40"/>
      <c r="AF167" s="40"/>
      <c r="AG167" s="39">
        <v>0</v>
      </c>
      <c r="AH167" s="39">
        <v>0</v>
      </c>
      <c r="AI167" s="39">
        <v>0</v>
      </c>
      <c r="AJ167" s="39">
        <v>0</v>
      </c>
      <c r="AK167" s="39">
        <v>0</v>
      </c>
      <c r="AL167" s="39">
        <v>0</v>
      </c>
    </row>
    <row r="168" spans="3:38"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row>
    <row r="169" spans="3:38" ht="20.100000000000001" customHeight="1" x14ac:dyDescent="0.2">
      <c r="C169" s="42" t="s">
        <v>112</v>
      </c>
      <c r="D169" s="42"/>
      <c r="F169" s="44">
        <v>885</v>
      </c>
      <c r="G169" s="44">
        <v>1610</v>
      </c>
      <c r="H169" s="44">
        <v>1862</v>
      </c>
      <c r="I169" s="44">
        <v>633</v>
      </c>
      <c r="J169" s="44">
        <v>0</v>
      </c>
      <c r="K169" s="44">
        <v>0</v>
      </c>
      <c r="L169" s="45"/>
      <c r="M169" s="45"/>
      <c r="N169" s="45"/>
      <c r="O169" s="44">
        <v>0</v>
      </c>
      <c r="P169" s="44">
        <v>0</v>
      </c>
      <c r="Q169" s="44">
        <v>0</v>
      </c>
      <c r="R169" s="44">
        <v>0</v>
      </c>
      <c r="S169" s="44">
        <v>0</v>
      </c>
      <c r="T169" s="44">
        <v>0</v>
      </c>
      <c r="U169" s="45"/>
      <c r="V169" s="45"/>
      <c r="W169" s="45"/>
      <c r="X169" s="44">
        <v>0</v>
      </c>
      <c r="Y169" s="44">
        <v>0</v>
      </c>
      <c r="Z169" s="44">
        <v>0</v>
      </c>
      <c r="AA169" s="44">
        <v>0</v>
      </c>
      <c r="AB169" s="44">
        <v>0</v>
      </c>
      <c r="AC169" s="44">
        <v>0</v>
      </c>
      <c r="AD169" s="45"/>
      <c r="AE169" s="45"/>
      <c r="AF169" s="45"/>
      <c r="AG169" s="44">
        <v>0</v>
      </c>
      <c r="AH169" s="44">
        <v>0</v>
      </c>
      <c r="AI169" s="44">
        <v>0</v>
      </c>
      <c r="AJ169" s="44">
        <v>0</v>
      </c>
      <c r="AK169" s="44">
        <v>0</v>
      </c>
      <c r="AL169" s="44">
        <v>0</v>
      </c>
    </row>
    <row r="170" spans="3:38"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row>
    <row r="171" spans="3:38"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row>
    <row r="172" spans="3:38" ht="20.100000000000001" customHeight="1" x14ac:dyDescent="0.2">
      <c r="D172" s="2" t="s">
        <v>124</v>
      </c>
      <c r="F172" s="37">
        <v>182</v>
      </c>
      <c r="G172" s="37">
        <v>1148</v>
      </c>
      <c r="H172" s="37">
        <v>1145</v>
      </c>
      <c r="I172" s="37">
        <v>185</v>
      </c>
      <c r="J172" s="37">
        <v>0</v>
      </c>
      <c r="K172" s="37">
        <v>0</v>
      </c>
      <c r="L172" s="37"/>
      <c r="M172" s="37"/>
      <c r="N172" s="37"/>
      <c r="O172" s="37">
        <v>0</v>
      </c>
      <c r="P172" s="37">
        <v>0</v>
      </c>
      <c r="Q172" s="37">
        <v>0</v>
      </c>
      <c r="R172" s="37">
        <v>0</v>
      </c>
      <c r="S172" s="37">
        <v>0</v>
      </c>
      <c r="T172" s="37">
        <v>0</v>
      </c>
      <c r="U172" s="37"/>
      <c r="V172" s="37"/>
      <c r="W172" s="37"/>
      <c r="X172" s="37">
        <v>0</v>
      </c>
      <c r="Y172" s="37">
        <v>0</v>
      </c>
      <c r="Z172" s="37">
        <v>0</v>
      </c>
      <c r="AA172" s="37">
        <v>0</v>
      </c>
      <c r="AB172" s="37">
        <v>0</v>
      </c>
      <c r="AC172" s="37">
        <v>0</v>
      </c>
      <c r="AD172" s="37"/>
      <c r="AE172" s="37"/>
      <c r="AF172" s="37"/>
      <c r="AG172" s="37">
        <v>0</v>
      </c>
      <c r="AH172" s="37">
        <v>0</v>
      </c>
      <c r="AI172" s="37">
        <v>0</v>
      </c>
      <c r="AJ172" s="37">
        <v>0</v>
      </c>
      <c r="AK172" s="37">
        <v>0</v>
      </c>
      <c r="AL172" s="37">
        <v>0</v>
      </c>
    </row>
    <row r="173" spans="3:38" ht="20.100000000000001" customHeight="1" x14ac:dyDescent="0.2">
      <c r="D173" s="38" t="s">
        <v>173</v>
      </c>
      <c r="F173" s="39">
        <v>110</v>
      </c>
      <c r="G173" s="39">
        <v>751</v>
      </c>
      <c r="H173" s="39">
        <v>731</v>
      </c>
      <c r="I173" s="39">
        <v>130</v>
      </c>
      <c r="J173" s="39">
        <v>0</v>
      </c>
      <c r="K173" s="39">
        <v>0</v>
      </c>
      <c r="L173" s="40"/>
      <c r="M173" s="40"/>
      <c r="N173" s="40"/>
      <c r="O173" s="39">
        <v>0</v>
      </c>
      <c r="P173" s="39">
        <v>0</v>
      </c>
      <c r="Q173" s="39">
        <v>0</v>
      </c>
      <c r="R173" s="39">
        <v>0</v>
      </c>
      <c r="S173" s="39">
        <v>0</v>
      </c>
      <c r="T173" s="39">
        <v>0</v>
      </c>
      <c r="U173" s="40"/>
      <c r="V173" s="40"/>
      <c r="W173" s="40"/>
      <c r="X173" s="39">
        <v>0</v>
      </c>
      <c r="Y173" s="39">
        <v>0</v>
      </c>
      <c r="Z173" s="39">
        <v>0</v>
      </c>
      <c r="AA173" s="39">
        <v>0</v>
      </c>
      <c r="AB173" s="39">
        <v>0</v>
      </c>
      <c r="AC173" s="39">
        <v>0</v>
      </c>
      <c r="AD173" s="40"/>
      <c r="AE173" s="40"/>
      <c r="AF173" s="40"/>
      <c r="AG173" s="39">
        <v>0</v>
      </c>
      <c r="AH173" s="39">
        <v>0</v>
      </c>
      <c r="AI173" s="39">
        <v>0</v>
      </c>
      <c r="AJ173" s="39">
        <v>0</v>
      </c>
      <c r="AK173" s="39">
        <v>0</v>
      </c>
      <c r="AL173" s="39">
        <v>0</v>
      </c>
    </row>
    <row r="174" spans="3:38" ht="20.100000000000001" customHeight="1" x14ac:dyDescent="0.2">
      <c r="D174" s="2" t="s">
        <v>113</v>
      </c>
      <c r="F174" s="37">
        <v>359</v>
      </c>
      <c r="G174" s="37">
        <v>1448</v>
      </c>
      <c r="H174" s="37">
        <v>1413</v>
      </c>
      <c r="I174" s="37">
        <v>394</v>
      </c>
      <c r="J174" s="37">
        <v>0</v>
      </c>
      <c r="K174" s="37">
        <v>0</v>
      </c>
      <c r="L174" s="37"/>
      <c r="M174" s="37"/>
      <c r="N174" s="37"/>
      <c r="O174" s="37">
        <v>0</v>
      </c>
      <c r="P174" s="37">
        <v>0</v>
      </c>
      <c r="Q174" s="37">
        <v>0</v>
      </c>
      <c r="R174" s="37">
        <v>0</v>
      </c>
      <c r="S174" s="37">
        <v>0</v>
      </c>
      <c r="T174" s="37">
        <v>0</v>
      </c>
      <c r="U174" s="37"/>
      <c r="V174" s="37"/>
      <c r="W174" s="37"/>
      <c r="X174" s="37">
        <v>0</v>
      </c>
      <c r="Y174" s="37">
        <v>0</v>
      </c>
      <c r="Z174" s="37">
        <v>0</v>
      </c>
      <c r="AA174" s="37">
        <v>0</v>
      </c>
      <c r="AB174" s="37">
        <v>0</v>
      </c>
      <c r="AC174" s="37">
        <v>0</v>
      </c>
      <c r="AD174" s="37"/>
      <c r="AE174" s="37"/>
      <c r="AF174" s="37"/>
      <c r="AG174" s="37">
        <v>0</v>
      </c>
      <c r="AH174" s="37">
        <v>0</v>
      </c>
      <c r="AI174" s="37">
        <v>0</v>
      </c>
      <c r="AJ174" s="37">
        <v>0</v>
      </c>
      <c r="AK174" s="37">
        <v>0</v>
      </c>
      <c r="AL174" s="37">
        <v>0</v>
      </c>
    </row>
    <row r="175" spans="3:38" ht="20.100000000000001" customHeight="1" x14ac:dyDescent="0.2">
      <c r="D175" s="38" t="s">
        <v>174</v>
      </c>
      <c r="F175" s="39">
        <v>563</v>
      </c>
      <c r="G175" s="39">
        <v>1668</v>
      </c>
      <c r="H175" s="39">
        <v>1751</v>
      </c>
      <c r="I175" s="39">
        <v>480</v>
      </c>
      <c r="J175" s="39">
        <v>0</v>
      </c>
      <c r="K175" s="39">
        <v>0</v>
      </c>
      <c r="L175" s="40"/>
      <c r="M175" s="40"/>
      <c r="N175" s="40"/>
      <c r="O175" s="39">
        <v>0</v>
      </c>
      <c r="P175" s="39">
        <v>0</v>
      </c>
      <c r="Q175" s="39">
        <v>0</v>
      </c>
      <c r="R175" s="39">
        <v>0</v>
      </c>
      <c r="S175" s="39">
        <v>0</v>
      </c>
      <c r="T175" s="39">
        <v>0</v>
      </c>
      <c r="U175" s="40"/>
      <c r="V175" s="40"/>
      <c r="W175" s="40"/>
      <c r="X175" s="39">
        <v>0</v>
      </c>
      <c r="Y175" s="39">
        <v>0</v>
      </c>
      <c r="Z175" s="39">
        <v>0</v>
      </c>
      <c r="AA175" s="39">
        <v>0</v>
      </c>
      <c r="AB175" s="39">
        <v>0</v>
      </c>
      <c r="AC175" s="39">
        <v>0</v>
      </c>
      <c r="AD175" s="40"/>
      <c r="AE175" s="40"/>
      <c r="AF175" s="40"/>
      <c r="AG175" s="39">
        <v>0</v>
      </c>
      <c r="AH175" s="39">
        <v>0</v>
      </c>
      <c r="AI175" s="39">
        <v>0</v>
      </c>
      <c r="AJ175" s="39">
        <v>0</v>
      </c>
      <c r="AK175" s="39">
        <v>0</v>
      </c>
      <c r="AL175" s="39">
        <v>0</v>
      </c>
    </row>
    <row r="176" spans="3:38" ht="20.100000000000001" customHeight="1" x14ac:dyDescent="0.2">
      <c r="D176" s="2" t="s">
        <v>115</v>
      </c>
      <c r="F176" s="37">
        <v>301</v>
      </c>
      <c r="G176" s="37">
        <v>1205</v>
      </c>
      <c r="H176" s="37">
        <v>1147</v>
      </c>
      <c r="I176" s="37">
        <v>359</v>
      </c>
      <c r="J176" s="37">
        <v>0</v>
      </c>
      <c r="K176" s="37">
        <v>0</v>
      </c>
      <c r="L176" s="37"/>
      <c r="M176" s="37"/>
      <c r="N176" s="37"/>
      <c r="O176" s="37">
        <v>0</v>
      </c>
      <c r="P176" s="37">
        <v>1</v>
      </c>
      <c r="Q176" s="37">
        <v>0</v>
      </c>
      <c r="R176" s="37">
        <v>1</v>
      </c>
      <c r="S176" s="37">
        <v>0</v>
      </c>
      <c r="T176" s="37">
        <v>0</v>
      </c>
      <c r="U176" s="37"/>
      <c r="V176" s="37"/>
      <c r="W176" s="37"/>
      <c r="X176" s="37">
        <v>0</v>
      </c>
      <c r="Y176" s="37">
        <v>0</v>
      </c>
      <c r="Z176" s="37">
        <v>0</v>
      </c>
      <c r="AA176" s="37">
        <v>0</v>
      </c>
      <c r="AB176" s="37">
        <v>0</v>
      </c>
      <c r="AC176" s="37">
        <v>0</v>
      </c>
      <c r="AD176" s="37"/>
      <c r="AE176" s="37"/>
      <c r="AF176" s="37"/>
      <c r="AG176" s="37">
        <v>0</v>
      </c>
      <c r="AH176" s="37">
        <v>0</v>
      </c>
      <c r="AI176" s="37">
        <v>0</v>
      </c>
      <c r="AJ176" s="37">
        <v>0</v>
      </c>
      <c r="AK176" s="37">
        <v>0</v>
      </c>
      <c r="AL176" s="37">
        <v>0</v>
      </c>
    </row>
    <row r="177" spans="1:38" ht="20.100000000000001" customHeight="1" x14ac:dyDescent="0.2">
      <c r="D177" s="38" t="s">
        <v>103</v>
      </c>
      <c r="F177" s="39">
        <v>202</v>
      </c>
      <c r="G177" s="39">
        <v>1157</v>
      </c>
      <c r="H177" s="39">
        <v>1166</v>
      </c>
      <c r="I177" s="39">
        <v>193</v>
      </c>
      <c r="J177" s="39">
        <v>0</v>
      </c>
      <c r="K177" s="39">
        <v>0</v>
      </c>
      <c r="L177" s="40"/>
      <c r="M177" s="40"/>
      <c r="N177" s="40"/>
      <c r="O177" s="39">
        <v>0</v>
      </c>
      <c r="P177" s="39">
        <v>0</v>
      </c>
      <c r="Q177" s="39">
        <v>0</v>
      </c>
      <c r="R177" s="39">
        <v>0</v>
      </c>
      <c r="S177" s="39">
        <v>0</v>
      </c>
      <c r="T177" s="39">
        <v>0</v>
      </c>
      <c r="U177" s="40"/>
      <c r="V177" s="40"/>
      <c r="W177" s="40"/>
      <c r="X177" s="39">
        <v>0</v>
      </c>
      <c r="Y177" s="39">
        <v>0</v>
      </c>
      <c r="Z177" s="39">
        <v>0</v>
      </c>
      <c r="AA177" s="39">
        <v>0</v>
      </c>
      <c r="AB177" s="39">
        <v>0</v>
      </c>
      <c r="AC177" s="39">
        <v>0</v>
      </c>
      <c r="AD177" s="40"/>
      <c r="AE177" s="40"/>
      <c r="AF177" s="40"/>
      <c r="AG177" s="39">
        <v>0</v>
      </c>
      <c r="AH177" s="39">
        <v>0</v>
      </c>
      <c r="AI177" s="39">
        <v>0</v>
      </c>
      <c r="AJ177" s="39">
        <v>0</v>
      </c>
      <c r="AK177" s="39">
        <v>0</v>
      </c>
      <c r="AL177" s="39">
        <v>0</v>
      </c>
    </row>
    <row r="178" spans="1:38" ht="19.5" customHeight="1" x14ac:dyDescent="0.2">
      <c r="D178" s="2" t="s">
        <v>117</v>
      </c>
      <c r="F178" s="37">
        <v>332</v>
      </c>
      <c r="G178" s="37">
        <v>1197</v>
      </c>
      <c r="H178" s="37">
        <v>1296</v>
      </c>
      <c r="I178" s="37">
        <v>233</v>
      </c>
      <c r="J178" s="37">
        <v>0</v>
      </c>
      <c r="K178" s="37">
        <v>0</v>
      </c>
      <c r="L178" s="37"/>
      <c r="M178" s="37"/>
      <c r="N178" s="37"/>
      <c r="O178" s="37">
        <v>0</v>
      </c>
      <c r="P178" s="37">
        <v>0</v>
      </c>
      <c r="Q178" s="37">
        <v>0</v>
      </c>
      <c r="R178" s="37">
        <v>0</v>
      </c>
      <c r="S178" s="37">
        <v>0</v>
      </c>
      <c r="T178" s="37">
        <v>0</v>
      </c>
      <c r="U178" s="37"/>
      <c r="V178" s="37"/>
      <c r="W178" s="37"/>
      <c r="X178" s="37">
        <v>0</v>
      </c>
      <c r="Y178" s="37">
        <v>0</v>
      </c>
      <c r="Z178" s="37">
        <v>0</v>
      </c>
      <c r="AA178" s="37">
        <v>0</v>
      </c>
      <c r="AB178" s="37">
        <v>0</v>
      </c>
      <c r="AC178" s="37">
        <v>0</v>
      </c>
      <c r="AD178" s="37"/>
      <c r="AE178" s="37"/>
      <c r="AF178" s="37"/>
      <c r="AG178" s="37">
        <v>0</v>
      </c>
      <c r="AH178" s="37">
        <v>0</v>
      </c>
      <c r="AI178" s="37">
        <v>0</v>
      </c>
      <c r="AJ178" s="37">
        <v>0</v>
      </c>
      <c r="AK178" s="37">
        <v>0</v>
      </c>
      <c r="AL178" s="37">
        <v>0</v>
      </c>
    </row>
    <row r="179" spans="1:38" ht="20.100000000000001" customHeight="1" x14ac:dyDescent="0.2">
      <c r="D179" s="38" t="s">
        <v>175</v>
      </c>
      <c r="F179" s="39">
        <v>16</v>
      </c>
      <c r="G179" s="39">
        <v>268</v>
      </c>
      <c r="H179" s="39">
        <v>248</v>
      </c>
      <c r="I179" s="39">
        <v>36</v>
      </c>
      <c r="J179" s="39">
        <v>0</v>
      </c>
      <c r="K179" s="39">
        <v>0</v>
      </c>
      <c r="L179" s="40"/>
      <c r="M179" s="40"/>
      <c r="N179" s="40"/>
      <c r="O179" s="39">
        <v>0</v>
      </c>
      <c r="P179" s="39">
        <v>0</v>
      </c>
      <c r="Q179" s="39">
        <v>0</v>
      </c>
      <c r="R179" s="39">
        <v>0</v>
      </c>
      <c r="S179" s="39">
        <v>0</v>
      </c>
      <c r="T179" s="39">
        <v>0</v>
      </c>
      <c r="U179" s="40"/>
      <c r="V179" s="40"/>
      <c r="W179" s="40"/>
      <c r="X179" s="39">
        <v>0</v>
      </c>
      <c r="Y179" s="39">
        <v>0</v>
      </c>
      <c r="Z179" s="39">
        <v>0</v>
      </c>
      <c r="AA179" s="39">
        <v>0</v>
      </c>
      <c r="AB179" s="39">
        <v>0</v>
      </c>
      <c r="AC179" s="39">
        <v>0</v>
      </c>
      <c r="AD179" s="40"/>
      <c r="AE179" s="40"/>
      <c r="AF179" s="40"/>
      <c r="AG179" s="39">
        <v>0</v>
      </c>
      <c r="AH179" s="39">
        <v>0</v>
      </c>
      <c r="AI179" s="39">
        <v>0</v>
      </c>
      <c r="AJ179" s="39">
        <v>0</v>
      </c>
      <c r="AK179" s="39">
        <v>0</v>
      </c>
      <c r="AL179" s="39">
        <v>0</v>
      </c>
    </row>
    <row r="180" spans="1:38" ht="20.100000000000001" customHeight="1" x14ac:dyDescent="0.2">
      <c r="D180" s="2" t="s">
        <v>183</v>
      </c>
      <c r="F180" s="37">
        <v>68</v>
      </c>
      <c r="G180" s="37">
        <v>587</v>
      </c>
      <c r="H180" s="37">
        <v>575</v>
      </c>
      <c r="I180" s="37">
        <v>80</v>
      </c>
      <c r="J180" s="37">
        <v>0</v>
      </c>
      <c r="K180" s="37">
        <v>0</v>
      </c>
      <c r="L180" s="37"/>
      <c r="M180" s="37"/>
      <c r="N180" s="37"/>
      <c r="O180" s="37">
        <v>0</v>
      </c>
      <c r="P180" s="37">
        <v>0</v>
      </c>
      <c r="Q180" s="37">
        <v>0</v>
      </c>
      <c r="R180" s="37">
        <v>0</v>
      </c>
      <c r="S180" s="37">
        <v>0</v>
      </c>
      <c r="T180" s="37">
        <v>0</v>
      </c>
      <c r="U180" s="37"/>
      <c r="V180" s="37"/>
      <c r="W180" s="37"/>
      <c r="X180" s="37">
        <v>0</v>
      </c>
      <c r="Y180" s="37">
        <v>0</v>
      </c>
      <c r="Z180" s="37">
        <v>0</v>
      </c>
      <c r="AA180" s="37">
        <v>0</v>
      </c>
      <c r="AB180" s="37">
        <v>0</v>
      </c>
      <c r="AC180" s="37">
        <v>0</v>
      </c>
      <c r="AD180" s="37"/>
      <c r="AE180" s="37"/>
      <c r="AF180" s="37"/>
      <c r="AG180" s="37">
        <v>0</v>
      </c>
      <c r="AH180" s="37">
        <v>0</v>
      </c>
      <c r="AI180" s="37">
        <v>0</v>
      </c>
      <c r="AJ180" s="37">
        <v>0</v>
      </c>
      <c r="AK180" s="37">
        <v>0</v>
      </c>
      <c r="AL180" s="37">
        <v>0</v>
      </c>
    </row>
    <row r="181" spans="1:38"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row>
    <row r="182" spans="1:38" s="1" customFormat="1" ht="20.100000000000001" customHeight="1" x14ac:dyDescent="0.2">
      <c r="A182" s="3"/>
      <c r="B182" s="6"/>
      <c r="C182" s="42" t="s">
        <v>122</v>
      </c>
      <c r="D182" s="42"/>
      <c r="E182" s="5"/>
      <c r="F182" s="44">
        <v>2133</v>
      </c>
      <c r="G182" s="44">
        <v>9429</v>
      </c>
      <c r="H182" s="44">
        <v>9472</v>
      </c>
      <c r="I182" s="44">
        <v>2090</v>
      </c>
      <c r="J182" s="44">
        <v>0</v>
      </c>
      <c r="K182" s="44">
        <v>0</v>
      </c>
      <c r="L182" s="45"/>
      <c r="M182" s="45"/>
      <c r="N182" s="45"/>
      <c r="O182" s="44">
        <v>0</v>
      </c>
      <c r="P182" s="44">
        <v>1</v>
      </c>
      <c r="Q182" s="44">
        <v>0</v>
      </c>
      <c r="R182" s="44">
        <v>1</v>
      </c>
      <c r="S182" s="44">
        <v>0</v>
      </c>
      <c r="T182" s="44">
        <v>0</v>
      </c>
      <c r="U182" s="45"/>
      <c r="V182" s="45"/>
      <c r="W182" s="45"/>
      <c r="X182" s="44">
        <v>0</v>
      </c>
      <c r="Y182" s="44">
        <v>0</v>
      </c>
      <c r="Z182" s="44">
        <v>0</v>
      </c>
      <c r="AA182" s="44">
        <v>0</v>
      </c>
      <c r="AB182" s="44">
        <v>0</v>
      </c>
      <c r="AC182" s="44">
        <v>0</v>
      </c>
      <c r="AD182" s="45"/>
      <c r="AE182" s="45"/>
      <c r="AF182" s="45"/>
      <c r="AG182" s="44">
        <v>0</v>
      </c>
      <c r="AH182" s="44">
        <v>0</v>
      </c>
      <c r="AI182" s="44">
        <v>0</v>
      </c>
      <c r="AJ182" s="44">
        <v>0</v>
      </c>
      <c r="AK182" s="44">
        <v>0</v>
      </c>
      <c r="AL182" s="44">
        <v>0</v>
      </c>
    </row>
    <row r="183" spans="1:38"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row>
    <row r="184" spans="1:38"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row>
    <row r="185" spans="1:38" ht="20.100000000000001" customHeight="1" x14ac:dyDescent="0.2">
      <c r="D185" s="2" t="s">
        <v>124</v>
      </c>
      <c r="F185" s="37">
        <v>0</v>
      </c>
      <c r="G185" s="37">
        <v>0</v>
      </c>
      <c r="H185" s="37">
        <v>0</v>
      </c>
      <c r="I185" s="37">
        <v>0</v>
      </c>
      <c r="J185" s="37">
        <v>0</v>
      </c>
      <c r="K185" s="37">
        <v>0</v>
      </c>
      <c r="L185" s="37"/>
      <c r="M185" s="37"/>
      <c r="N185" s="37"/>
      <c r="O185" s="37">
        <v>46</v>
      </c>
      <c r="P185" s="37">
        <v>191</v>
      </c>
      <c r="Q185" s="37">
        <v>191</v>
      </c>
      <c r="R185" s="37">
        <v>46</v>
      </c>
      <c r="S185" s="37">
        <v>0</v>
      </c>
      <c r="T185" s="37">
        <v>0</v>
      </c>
      <c r="U185" s="37"/>
      <c r="V185" s="37"/>
      <c r="W185" s="37"/>
      <c r="X185" s="37">
        <v>0</v>
      </c>
      <c r="Y185" s="37">
        <v>0</v>
      </c>
      <c r="Z185" s="37">
        <v>0</v>
      </c>
      <c r="AA185" s="37">
        <v>0</v>
      </c>
      <c r="AB185" s="37">
        <v>0</v>
      </c>
      <c r="AC185" s="37">
        <v>0</v>
      </c>
      <c r="AD185" s="37"/>
      <c r="AE185" s="37"/>
      <c r="AF185" s="37"/>
      <c r="AG185" s="37">
        <v>12</v>
      </c>
      <c r="AH185" s="37">
        <v>55</v>
      </c>
      <c r="AI185" s="37">
        <v>50</v>
      </c>
      <c r="AJ185" s="37">
        <v>17</v>
      </c>
      <c r="AK185" s="37">
        <v>0</v>
      </c>
      <c r="AL185" s="37">
        <v>0</v>
      </c>
    </row>
    <row r="186" spans="1:38" ht="20.100000000000001" customHeight="1" x14ac:dyDescent="0.2">
      <c r="D186" s="38" t="s">
        <v>173</v>
      </c>
      <c r="F186" s="39">
        <v>0</v>
      </c>
      <c r="G186" s="39">
        <v>0</v>
      </c>
      <c r="H186" s="39">
        <v>0</v>
      </c>
      <c r="I186" s="39">
        <v>0</v>
      </c>
      <c r="J186" s="39">
        <v>0</v>
      </c>
      <c r="K186" s="39">
        <v>0</v>
      </c>
      <c r="L186" s="40"/>
      <c r="M186" s="40"/>
      <c r="N186" s="40"/>
      <c r="O186" s="39">
        <v>138</v>
      </c>
      <c r="P186" s="39">
        <v>126</v>
      </c>
      <c r="Q186" s="39">
        <v>126</v>
      </c>
      <c r="R186" s="39">
        <v>138</v>
      </c>
      <c r="S186" s="39">
        <v>0</v>
      </c>
      <c r="T186" s="39">
        <v>0</v>
      </c>
      <c r="U186" s="40"/>
      <c r="V186" s="40"/>
      <c r="W186" s="40"/>
      <c r="X186" s="39">
        <v>0</v>
      </c>
      <c r="Y186" s="39">
        <v>0</v>
      </c>
      <c r="Z186" s="39">
        <v>0</v>
      </c>
      <c r="AA186" s="39">
        <v>0</v>
      </c>
      <c r="AB186" s="39">
        <v>0</v>
      </c>
      <c r="AC186" s="39">
        <v>0</v>
      </c>
      <c r="AD186" s="40"/>
      <c r="AE186" s="40"/>
      <c r="AF186" s="40"/>
      <c r="AG186" s="39">
        <v>42</v>
      </c>
      <c r="AH186" s="39">
        <v>94</v>
      </c>
      <c r="AI186" s="39">
        <v>83</v>
      </c>
      <c r="AJ186" s="39">
        <v>53</v>
      </c>
      <c r="AK186" s="39">
        <v>0</v>
      </c>
      <c r="AL186" s="39">
        <v>0</v>
      </c>
    </row>
    <row r="187" spans="1:38" ht="20.100000000000001" customHeight="1" x14ac:dyDescent="0.2">
      <c r="D187" s="2" t="s">
        <v>100</v>
      </c>
      <c r="F187" s="37">
        <v>0</v>
      </c>
      <c r="G187" s="37">
        <v>0</v>
      </c>
      <c r="H187" s="37">
        <v>0</v>
      </c>
      <c r="I187" s="37">
        <v>0</v>
      </c>
      <c r="J187" s="37">
        <v>0</v>
      </c>
      <c r="K187" s="37">
        <v>0</v>
      </c>
      <c r="L187" s="37"/>
      <c r="M187" s="37"/>
      <c r="N187" s="37"/>
      <c r="O187" s="37">
        <v>28</v>
      </c>
      <c r="P187" s="37">
        <v>102</v>
      </c>
      <c r="Q187" s="37">
        <v>110</v>
      </c>
      <c r="R187" s="37">
        <v>20</v>
      </c>
      <c r="S187" s="37">
        <v>0</v>
      </c>
      <c r="T187" s="37">
        <v>0</v>
      </c>
      <c r="U187" s="37"/>
      <c r="V187" s="37"/>
      <c r="W187" s="37"/>
      <c r="X187" s="37">
        <v>0</v>
      </c>
      <c r="Y187" s="37">
        <v>0</v>
      </c>
      <c r="Z187" s="37">
        <v>0</v>
      </c>
      <c r="AA187" s="37">
        <v>0</v>
      </c>
      <c r="AB187" s="37">
        <v>0</v>
      </c>
      <c r="AC187" s="37">
        <v>0</v>
      </c>
      <c r="AD187" s="37"/>
      <c r="AE187" s="37"/>
      <c r="AF187" s="37"/>
      <c r="AG187" s="37">
        <v>12</v>
      </c>
      <c r="AH187" s="37">
        <v>72</v>
      </c>
      <c r="AI187" s="37">
        <v>70</v>
      </c>
      <c r="AJ187" s="37">
        <v>14</v>
      </c>
      <c r="AK187" s="37">
        <v>0</v>
      </c>
      <c r="AL187" s="37">
        <v>0</v>
      </c>
    </row>
    <row r="188" spans="1:38" ht="20.100000000000001" customHeight="1" x14ac:dyDescent="0.2">
      <c r="D188" s="38" t="s">
        <v>174</v>
      </c>
      <c r="F188" s="39">
        <v>0</v>
      </c>
      <c r="G188" s="39">
        <v>0</v>
      </c>
      <c r="H188" s="39">
        <v>0</v>
      </c>
      <c r="I188" s="39">
        <v>0</v>
      </c>
      <c r="J188" s="39">
        <v>0</v>
      </c>
      <c r="K188" s="39">
        <v>0</v>
      </c>
      <c r="L188" s="40"/>
      <c r="M188" s="40"/>
      <c r="N188" s="40"/>
      <c r="O188" s="39">
        <v>34</v>
      </c>
      <c r="P188" s="39">
        <v>203</v>
      </c>
      <c r="Q188" s="39">
        <v>192</v>
      </c>
      <c r="R188" s="39">
        <v>45</v>
      </c>
      <c r="S188" s="39">
        <v>0</v>
      </c>
      <c r="T188" s="39">
        <v>0</v>
      </c>
      <c r="U188" s="40"/>
      <c r="V188" s="40"/>
      <c r="W188" s="40"/>
      <c r="X188" s="39">
        <v>0</v>
      </c>
      <c r="Y188" s="39">
        <v>0</v>
      </c>
      <c r="Z188" s="39">
        <v>0</v>
      </c>
      <c r="AA188" s="39">
        <v>0</v>
      </c>
      <c r="AB188" s="39">
        <v>0</v>
      </c>
      <c r="AC188" s="39">
        <v>0</v>
      </c>
      <c r="AD188" s="40"/>
      <c r="AE188" s="40"/>
      <c r="AF188" s="40"/>
      <c r="AG188" s="39">
        <v>19</v>
      </c>
      <c r="AH188" s="39">
        <v>22</v>
      </c>
      <c r="AI188" s="39">
        <v>34</v>
      </c>
      <c r="AJ188" s="39">
        <v>7</v>
      </c>
      <c r="AK188" s="39">
        <v>0</v>
      </c>
      <c r="AL188" s="39">
        <v>0</v>
      </c>
    </row>
    <row r="189" spans="1:38" ht="20.100000000000001" customHeight="1" x14ac:dyDescent="0.2">
      <c r="D189" s="2" t="s">
        <v>115</v>
      </c>
      <c r="F189" s="37">
        <v>0</v>
      </c>
      <c r="G189" s="37">
        <v>0</v>
      </c>
      <c r="H189" s="37">
        <v>0</v>
      </c>
      <c r="I189" s="37">
        <v>0</v>
      </c>
      <c r="J189" s="37">
        <v>0</v>
      </c>
      <c r="K189" s="37">
        <v>0</v>
      </c>
      <c r="L189" s="37"/>
      <c r="M189" s="37"/>
      <c r="N189" s="37"/>
      <c r="O189" s="37">
        <v>100</v>
      </c>
      <c r="P189" s="37">
        <v>124</v>
      </c>
      <c r="Q189" s="37">
        <v>198</v>
      </c>
      <c r="R189" s="37">
        <v>26</v>
      </c>
      <c r="S189" s="37">
        <v>0</v>
      </c>
      <c r="T189" s="37">
        <v>0</v>
      </c>
      <c r="U189" s="37"/>
      <c r="V189" s="37"/>
      <c r="W189" s="37"/>
      <c r="X189" s="37">
        <v>0</v>
      </c>
      <c r="Y189" s="37">
        <v>0</v>
      </c>
      <c r="Z189" s="37">
        <v>0</v>
      </c>
      <c r="AA189" s="37">
        <v>0</v>
      </c>
      <c r="AB189" s="37">
        <v>0</v>
      </c>
      <c r="AC189" s="37">
        <v>0</v>
      </c>
      <c r="AD189" s="37"/>
      <c r="AE189" s="37"/>
      <c r="AF189" s="37"/>
      <c r="AG189" s="37">
        <v>37</v>
      </c>
      <c r="AH189" s="37">
        <v>125</v>
      </c>
      <c r="AI189" s="37">
        <v>144</v>
      </c>
      <c r="AJ189" s="37">
        <v>18</v>
      </c>
      <c r="AK189" s="37">
        <v>0</v>
      </c>
      <c r="AL189" s="37">
        <v>0</v>
      </c>
    </row>
    <row r="190" spans="1:38" ht="20.100000000000001" customHeight="1" x14ac:dyDescent="0.2">
      <c r="D190" s="38" t="s">
        <v>103</v>
      </c>
      <c r="F190" s="39">
        <v>0</v>
      </c>
      <c r="G190" s="39">
        <v>0</v>
      </c>
      <c r="H190" s="39">
        <v>0</v>
      </c>
      <c r="I190" s="39">
        <v>0</v>
      </c>
      <c r="J190" s="39">
        <v>0</v>
      </c>
      <c r="K190" s="39">
        <v>0</v>
      </c>
      <c r="L190" s="40"/>
      <c r="M190" s="40"/>
      <c r="N190" s="40"/>
      <c r="O190" s="39">
        <v>39</v>
      </c>
      <c r="P190" s="39">
        <v>126</v>
      </c>
      <c r="Q190" s="39">
        <v>121</v>
      </c>
      <c r="R190" s="39">
        <v>44</v>
      </c>
      <c r="S190" s="39">
        <v>0</v>
      </c>
      <c r="T190" s="39">
        <v>0</v>
      </c>
      <c r="U190" s="40"/>
      <c r="V190" s="40"/>
      <c r="W190" s="40"/>
      <c r="X190" s="39">
        <v>0</v>
      </c>
      <c r="Y190" s="39">
        <v>0</v>
      </c>
      <c r="Z190" s="39">
        <v>0</v>
      </c>
      <c r="AA190" s="39">
        <v>0</v>
      </c>
      <c r="AB190" s="39">
        <v>0</v>
      </c>
      <c r="AC190" s="39">
        <v>0</v>
      </c>
      <c r="AD190" s="40"/>
      <c r="AE190" s="40"/>
      <c r="AF190" s="40"/>
      <c r="AG190" s="39">
        <v>15</v>
      </c>
      <c r="AH190" s="39">
        <v>56</v>
      </c>
      <c r="AI190" s="39">
        <v>38</v>
      </c>
      <c r="AJ190" s="39">
        <v>33</v>
      </c>
      <c r="AK190" s="39">
        <v>0</v>
      </c>
      <c r="AL190" s="39">
        <v>0</v>
      </c>
    </row>
    <row r="191" spans="1:38" ht="20.100000000000001" customHeight="1" x14ac:dyDescent="0.2">
      <c r="D191" s="2" t="s">
        <v>117</v>
      </c>
      <c r="F191" s="37">
        <v>0</v>
      </c>
      <c r="G191" s="37">
        <v>0</v>
      </c>
      <c r="H191" s="37">
        <v>0</v>
      </c>
      <c r="I191" s="37">
        <v>0</v>
      </c>
      <c r="J191" s="37">
        <v>0</v>
      </c>
      <c r="K191" s="37">
        <v>0</v>
      </c>
      <c r="L191" s="37"/>
      <c r="M191" s="37"/>
      <c r="N191" s="37"/>
      <c r="O191" s="37">
        <v>23</v>
      </c>
      <c r="P191" s="37">
        <v>115</v>
      </c>
      <c r="Q191" s="37">
        <v>125</v>
      </c>
      <c r="R191" s="37">
        <v>13</v>
      </c>
      <c r="S191" s="37">
        <v>0</v>
      </c>
      <c r="T191" s="37">
        <v>0</v>
      </c>
      <c r="U191" s="37"/>
      <c r="V191" s="37"/>
      <c r="W191" s="37"/>
      <c r="X191" s="37">
        <v>0</v>
      </c>
      <c r="Y191" s="37">
        <v>0</v>
      </c>
      <c r="Z191" s="37">
        <v>0</v>
      </c>
      <c r="AA191" s="37">
        <v>0</v>
      </c>
      <c r="AB191" s="37">
        <v>0</v>
      </c>
      <c r="AC191" s="37">
        <v>0</v>
      </c>
      <c r="AD191" s="37"/>
      <c r="AE191" s="37"/>
      <c r="AF191" s="37"/>
      <c r="AG191" s="37">
        <v>10</v>
      </c>
      <c r="AH191" s="37">
        <v>97</v>
      </c>
      <c r="AI191" s="37">
        <v>100</v>
      </c>
      <c r="AJ191" s="37">
        <v>7</v>
      </c>
      <c r="AK191" s="37">
        <v>0</v>
      </c>
      <c r="AL191" s="37">
        <v>0</v>
      </c>
    </row>
    <row r="192" spans="1:38" ht="20.100000000000001" customHeight="1" x14ac:dyDescent="0.2">
      <c r="D192" s="38" t="s">
        <v>175</v>
      </c>
      <c r="F192" s="39">
        <v>0</v>
      </c>
      <c r="G192" s="39">
        <v>0</v>
      </c>
      <c r="H192" s="39">
        <v>0</v>
      </c>
      <c r="I192" s="39">
        <v>0</v>
      </c>
      <c r="J192" s="39">
        <v>0</v>
      </c>
      <c r="K192" s="39">
        <v>0</v>
      </c>
      <c r="L192" s="40"/>
      <c r="M192" s="40"/>
      <c r="N192" s="40"/>
      <c r="O192" s="39">
        <v>16</v>
      </c>
      <c r="P192" s="39">
        <v>198</v>
      </c>
      <c r="Q192" s="39">
        <v>169</v>
      </c>
      <c r="R192" s="39">
        <v>45</v>
      </c>
      <c r="S192" s="39">
        <v>0</v>
      </c>
      <c r="T192" s="39">
        <v>0</v>
      </c>
      <c r="U192" s="40"/>
      <c r="V192" s="40"/>
      <c r="W192" s="40"/>
      <c r="X192" s="39">
        <v>0</v>
      </c>
      <c r="Y192" s="39">
        <v>0</v>
      </c>
      <c r="Z192" s="39">
        <v>0</v>
      </c>
      <c r="AA192" s="39">
        <v>0</v>
      </c>
      <c r="AB192" s="39">
        <v>0</v>
      </c>
      <c r="AC192" s="39">
        <v>0</v>
      </c>
      <c r="AD192" s="40"/>
      <c r="AE192" s="40"/>
      <c r="AF192" s="40"/>
      <c r="AG192" s="39">
        <v>4</v>
      </c>
      <c r="AH192" s="39">
        <v>69</v>
      </c>
      <c r="AI192" s="39">
        <v>69</v>
      </c>
      <c r="AJ192" s="39">
        <v>4</v>
      </c>
      <c r="AK192" s="39">
        <v>0</v>
      </c>
      <c r="AL192" s="39">
        <v>0</v>
      </c>
    </row>
    <row r="193" spans="1:38"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row>
    <row r="194" spans="1:38" s="1" customFormat="1" ht="20.100000000000001" customHeight="1" x14ac:dyDescent="0.2">
      <c r="A194" s="3"/>
      <c r="B194" s="6"/>
      <c r="C194" s="42" t="s">
        <v>185</v>
      </c>
      <c r="D194" s="42"/>
      <c r="E194" s="5"/>
      <c r="F194" s="44">
        <v>0</v>
      </c>
      <c r="G194" s="44">
        <v>0</v>
      </c>
      <c r="H194" s="44">
        <v>0</v>
      </c>
      <c r="I194" s="44">
        <v>0</v>
      </c>
      <c r="J194" s="44">
        <v>0</v>
      </c>
      <c r="K194" s="44">
        <v>0</v>
      </c>
      <c r="L194" s="45"/>
      <c r="M194" s="45"/>
      <c r="N194" s="45"/>
      <c r="O194" s="44">
        <v>424</v>
      </c>
      <c r="P194" s="44">
        <v>1185</v>
      </c>
      <c r="Q194" s="44">
        <v>1232</v>
      </c>
      <c r="R194" s="44">
        <v>377</v>
      </c>
      <c r="S194" s="44">
        <v>0</v>
      </c>
      <c r="T194" s="44">
        <v>0</v>
      </c>
      <c r="U194" s="45"/>
      <c r="V194" s="45"/>
      <c r="W194" s="45"/>
      <c r="X194" s="44">
        <v>0</v>
      </c>
      <c r="Y194" s="44">
        <v>0</v>
      </c>
      <c r="Z194" s="44">
        <v>0</v>
      </c>
      <c r="AA194" s="44">
        <v>0</v>
      </c>
      <c r="AB194" s="44">
        <v>0</v>
      </c>
      <c r="AC194" s="44">
        <v>0</v>
      </c>
      <c r="AD194" s="45"/>
      <c r="AE194" s="45"/>
      <c r="AF194" s="45"/>
      <c r="AG194" s="44">
        <v>151</v>
      </c>
      <c r="AH194" s="44">
        <v>590</v>
      </c>
      <c r="AI194" s="44">
        <v>588</v>
      </c>
      <c r="AJ194" s="44">
        <v>153</v>
      </c>
      <c r="AK194" s="44">
        <v>0</v>
      </c>
      <c r="AL194" s="44">
        <v>0</v>
      </c>
    </row>
    <row r="195" spans="1:38"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row>
    <row r="196" spans="1:38"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row>
    <row r="197" spans="1:38" ht="20.100000000000001" customHeight="1" x14ac:dyDescent="0.2">
      <c r="D197" s="2" t="s">
        <v>124</v>
      </c>
      <c r="F197" s="37">
        <v>0</v>
      </c>
      <c r="G197" s="37">
        <v>0</v>
      </c>
      <c r="H197" s="37">
        <v>0</v>
      </c>
      <c r="I197" s="37">
        <v>0</v>
      </c>
      <c r="J197" s="37">
        <v>0</v>
      </c>
      <c r="K197" s="37">
        <v>0</v>
      </c>
      <c r="L197" s="37"/>
      <c r="M197" s="37"/>
      <c r="N197" s="37"/>
      <c r="O197" s="37">
        <v>0</v>
      </c>
      <c r="P197" s="37">
        <v>0</v>
      </c>
      <c r="Q197" s="37">
        <v>0</v>
      </c>
      <c r="R197" s="37">
        <v>0</v>
      </c>
      <c r="S197" s="37">
        <v>0</v>
      </c>
      <c r="T197" s="37">
        <v>0</v>
      </c>
      <c r="U197" s="37"/>
      <c r="V197" s="37"/>
      <c r="W197" s="37"/>
      <c r="X197" s="37">
        <v>461</v>
      </c>
      <c r="Y197" s="37">
        <v>796</v>
      </c>
      <c r="Z197" s="37">
        <v>715</v>
      </c>
      <c r="AA197" s="37">
        <v>542</v>
      </c>
      <c r="AB197" s="37">
        <v>0</v>
      </c>
      <c r="AC197" s="37">
        <v>0</v>
      </c>
      <c r="AD197" s="37"/>
      <c r="AE197" s="37"/>
      <c r="AF197" s="37"/>
      <c r="AG197" s="37">
        <v>0</v>
      </c>
      <c r="AH197" s="37">
        <v>0</v>
      </c>
      <c r="AI197" s="37">
        <v>0</v>
      </c>
      <c r="AJ197" s="37">
        <v>0</v>
      </c>
      <c r="AK197" s="37">
        <v>0</v>
      </c>
      <c r="AL197" s="37">
        <v>0</v>
      </c>
    </row>
    <row r="198" spans="1:38" ht="20.100000000000001" customHeight="1" x14ac:dyDescent="0.2">
      <c r="D198" s="38" t="s">
        <v>173</v>
      </c>
      <c r="F198" s="39">
        <v>0</v>
      </c>
      <c r="G198" s="39">
        <v>0</v>
      </c>
      <c r="H198" s="39">
        <v>0</v>
      </c>
      <c r="I198" s="39">
        <v>0</v>
      </c>
      <c r="J198" s="39">
        <v>0</v>
      </c>
      <c r="K198" s="39">
        <v>0</v>
      </c>
      <c r="L198" s="40"/>
      <c r="M198" s="40"/>
      <c r="N198" s="40"/>
      <c r="O198" s="39">
        <v>0</v>
      </c>
      <c r="P198" s="39">
        <v>0</v>
      </c>
      <c r="Q198" s="39">
        <v>0</v>
      </c>
      <c r="R198" s="39">
        <v>0</v>
      </c>
      <c r="S198" s="39">
        <v>0</v>
      </c>
      <c r="T198" s="39">
        <v>0</v>
      </c>
      <c r="U198" s="40"/>
      <c r="V198" s="40"/>
      <c r="W198" s="40"/>
      <c r="X198" s="39">
        <v>182</v>
      </c>
      <c r="Y198" s="39">
        <v>670</v>
      </c>
      <c r="Z198" s="39">
        <v>688</v>
      </c>
      <c r="AA198" s="39">
        <v>164</v>
      </c>
      <c r="AB198" s="39">
        <v>0</v>
      </c>
      <c r="AC198" s="39">
        <v>0</v>
      </c>
      <c r="AD198" s="40"/>
      <c r="AE198" s="40"/>
      <c r="AF198" s="40"/>
      <c r="AG198" s="39">
        <v>0</v>
      </c>
      <c r="AH198" s="39">
        <v>0</v>
      </c>
      <c r="AI198" s="39">
        <v>0</v>
      </c>
      <c r="AJ198" s="39">
        <v>0</v>
      </c>
      <c r="AK198" s="39">
        <v>0</v>
      </c>
      <c r="AL198" s="39">
        <v>0</v>
      </c>
    </row>
    <row r="199" spans="1:38" ht="20.100000000000001" customHeight="1" x14ac:dyDescent="0.2">
      <c r="D199" s="2" t="s">
        <v>100</v>
      </c>
      <c r="F199" s="37">
        <v>0</v>
      </c>
      <c r="G199" s="37">
        <v>0</v>
      </c>
      <c r="H199" s="37">
        <v>0</v>
      </c>
      <c r="I199" s="37">
        <v>0</v>
      </c>
      <c r="J199" s="37">
        <v>0</v>
      </c>
      <c r="K199" s="37">
        <v>0</v>
      </c>
      <c r="L199" s="37"/>
      <c r="M199" s="37"/>
      <c r="N199" s="37"/>
      <c r="O199" s="37">
        <v>0</v>
      </c>
      <c r="P199" s="37">
        <v>6</v>
      </c>
      <c r="Q199" s="37">
        <v>6</v>
      </c>
      <c r="R199" s="37">
        <v>0</v>
      </c>
      <c r="S199" s="37">
        <v>0</v>
      </c>
      <c r="T199" s="37">
        <v>0</v>
      </c>
      <c r="U199" s="37"/>
      <c r="V199" s="37"/>
      <c r="W199" s="37"/>
      <c r="X199" s="37">
        <v>117</v>
      </c>
      <c r="Y199" s="37">
        <v>353</v>
      </c>
      <c r="Z199" s="37">
        <v>432</v>
      </c>
      <c r="AA199" s="37">
        <v>38</v>
      </c>
      <c r="AB199" s="37">
        <v>0</v>
      </c>
      <c r="AC199" s="37">
        <v>0</v>
      </c>
      <c r="AD199" s="37"/>
      <c r="AE199" s="37"/>
      <c r="AF199" s="37"/>
      <c r="AG199" s="37">
        <v>0</v>
      </c>
      <c r="AH199" s="37">
        <v>0</v>
      </c>
      <c r="AI199" s="37">
        <v>0</v>
      </c>
      <c r="AJ199" s="37">
        <v>0</v>
      </c>
      <c r="AK199" s="37">
        <v>0</v>
      </c>
      <c r="AL199" s="37">
        <v>0</v>
      </c>
    </row>
    <row r="200" spans="1:38" ht="20.100000000000001" customHeight="1" x14ac:dyDescent="0.2">
      <c r="D200" s="38" t="s">
        <v>174</v>
      </c>
      <c r="F200" s="39">
        <v>0</v>
      </c>
      <c r="G200" s="39">
        <v>0</v>
      </c>
      <c r="H200" s="39">
        <v>0</v>
      </c>
      <c r="I200" s="39">
        <v>0</v>
      </c>
      <c r="J200" s="39">
        <v>0</v>
      </c>
      <c r="K200" s="39">
        <v>0</v>
      </c>
      <c r="L200" s="40"/>
      <c r="M200" s="40"/>
      <c r="N200" s="40"/>
      <c r="O200" s="39">
        <v>0</v>
      </c>
      <c r="P200" s="39">
        <v>0</v>
      </c>
      <c r="Q200" s="39">
        <v>0</v>
      </c>
      <c r="R200" s="39">
        <v>0</v>
      </c>
      <c r="S200" s="39">
        <v>0</v>
      </c>
      <c r="T200" s="39">
        <v>0</v>
      </c>
      <c r="U200" s="40"/>
      <c r="V200" s="40"/>
      <c r="W200" s="40"/>
      <c r="X200" s="39">
        <v>66</v>
      </c>
      <c r="Y200" s="39">
        <v>301</v>
      </c>
      <c r="Z200" s="39">
        <v>319</v>
      </c>
      <c r="AA200" s="39">
        <v>48</v>
      </c>
      <c r="AB200" s="39">
        <v>0</v>
      </c>
      <c r="AC200" s="39">
        <v>0</v>
      </c>
      <c r="AD200" s="40"/>
      <c r="AE200" s="40"/>
      <c r="AF200" s="40"/>
      <c r="AG200" s="39">
        <v>0</v>
      </c>
      <c r="AH200" s="39">
        <v>0</v>
      </c>
      <c r="AI200" s="39">
        <v>0</v>
      </c>
      <c r="AJ200" s="39">
        <v>0</v>
      </c>
      <c r="AK200" s="39">
        <v>0</v>
      </c>
      <c r="AL200" s="39">
        <v>0</v>
      </c>
    </row>
    <row r="201" spans="1:38" ht="20.100000000000001" customHeight="1" x14ac:dyDescent="0.2">
      <c r="D201" s="2" t="s">
        <v>115</v>
      </c>
      <c r="F201" s="37">
        <v>0</v>
      </c>
      <c r="G201" s="37">
        <v>0</v>
      </c>
      <c r="H201" s="37">
        <v>0</v>
      </c>
      <c r="I201" s="37">
        <v>0</v>
      </c>
      <c r="J201" s="37">
        <v>0</v>
      </c>
      <c r="K201" s="37">
        <v>0</v>
      </c>
      <c r="L201" s="37"/>
      <c r="M201" s="37"/>
      <c r="N201" s="37"/>
      <c r="O201" s="37">
        <v>0</v>
      </c>
      <c r="P201" s="37">
        <v>6</v>
      </c>
      <c r="Q201" s="37">
        <v>5</v>
      </c>
      <c r="R201" s="37">
        <v>1</v>
      </c>
      <c r="S201" s="37">
        <v>0</v>
      </c>
      <c r="T201" s="37">
        <v>0</v>
      </c>
      <c r="U201" s="37"/>
      <c r="V201" s="37"/>
      <c r="W201" s="37"/>
      <c r="X201" s="37">
        <v>226</v>
      </c>
      <c r="Y201" s="37">
        <v>457</v>
      </c>
      <c r="Z201" s="37">
        <v>477</v>
      </c>
      <c r="AA201" s="37">
        <v>206</v>
      </c>
      <c r="AB201" s="37">
        <v>0</v>
      </c>
      <c r="AC201" s="37">
        <v>0</v>
      </c>
      <c r="AD201" s="37"/>
      <c r="AE201" s="37"/>
      <c r="AF201" s="37"/>
      <c r="AG201" s="37">
        <v>0</v>
      </c>
      <c r="AH201" s="37">
        <v>0</v>
      </c>
      <c r="AI201" s="37">
        <v>0</v>
      </c>
      <c r="AJ201" s="37">
        <v>0</v>
      </c>
      <c r="AK201" s="37">
        <v>0</v>
      </c>
      <c r="AL201" s="37">
        <v>0</v>
      </c>
    </row>
    <row r="202" spans="1:38" ht="20.100000000000001" customHeight="1" x14ac:dyDescent="0.2">
      <c r="D202" s="38" t="s">
        <v>116</v>
      </c>
      <c r="F202" s="39">
        <v>0</v>
      </c>
      <c r="G202" s="39">
        <v>0</v>
      </c>
      <c r="H202" s="39">
        <v>0</v>
      </c>
      <c r="I202" s="39">
        <v>0</v>
      </c>
      <c r="J202" s="39">
        <v>0</v>
      </c>
      <c r="K202" s="39">
        <v>0</v>
      </c>
      <c r="L202" s="40"/>
      <c r="M202" s="40"/>
      <c r="N202" s="40"/>
      <c r="O202" s="39">
        <v>0</v>
      </c>
      <c r="P202" s="39">
        <v>0</v>
      </c>
      <c r="Q202" s="39">
        <v>0</v>
      </c>
      <c r="R202" s="39">
        <v>0</v>
      </c>
      <c r="S202" s="39">
        <v>0</v>
      </c>
      <c r="T202" s="39">
        <v>0</v>
      </c>
      <c r="U202" s="40"/>
      <c r="V202" s="40"/>
      <c r="W202" s="40"/>
      <c r="X202" s="39">
        <v>59</v>
      </c>
      <c r="Y202" s="39">
        <v>397</v>
      </c>
      <c r="Z202" s="39">
        <v>406</v>
      </c>
      <c r="AA202" s="39">
        <v>50</v>
      </c>
      <c r="AB202" s="39">
        <v>0</v>
      </c>
      <c r="AC202" s="39">
        <v>0</v>
      </c>
      <c r="AD202" s="40"/>
      <c r="AE202" s="40"/>
      <c r="AF202" s="40"/>
      <c r="AG202" s="39">
        <v>0</v>
      </c>
      <c r="AH202" s="39">
        <v>0</v>
      </c>
      <c r="AI202" s="39">
        <v>0</v>
      </c>
      <c r="AJ202" s="39">
        <v>0</v>
      </c>
      <c r="AK202" s="39">
        <v>0</v>
      </c>
      <c r="AL202" s="39">
        <v>0</v>
      </c>
    </row>
    <row r="203" spans="1:38" ht="20.100000000000001" customHeight="1" x14ac:dyDescent="0.2">
      <c r="D203" s="2" t="s">
        <v>104</v>
      </c>
      <c r="F203" s="37">
        <v>0</v>
      </c>
      <c r="G203" s="37">
        <v>0</v>
      </c>
      <c r="H203" s="37">
        <v>0</v>
      </c>
      <c r="I203" s="37">
        <v>0</v>
      </c>
      <c r="J203" s="37">
        <v>0</v>
      </c>
      <c r="K203" s="37">
        <v>0</v>
      </c>
      <c r="L203" s="37"/>
      <c r="M203" s="37"/>
      <c r="N203" s="37"/>
      <c r="O203" s="37">
        <v>1</v>
      </c>
      <c r="P203" s="37">
        <v>1</v>
      </c>
      <c r="Q203" s="37">
        <v>2</v>
      </c>
      <c r="R203" s="37">
        <v>0</v>
      </c>
      <c r="S203" s="37">
        <v>0</v>
      </c>
      <c r="T203" s="37">
        <v>0</v>
      </c>
      <c r="U203" s="37"/>
      <c r="V203" s="37"/>
      <c r="W203" s="37"/>
      <c r="X203" s="37">
        <v>45</v>
      </c>
      <c r="Y203" s="37">
        <v>488</v>
      </c>
      <c r="Z203" s="37">
        <v>469</v>
      </c>
      <c r="AA203" s="37">
        <v>64</v>
      </c>
      <c r="AB203" s="37">
        <v>0</v>
      </c>
      <c r="AC203" s="37">
        <v>0</v>
      </c>
      <c r="AD203" s="37"/>
      <c r="AE203" s="37"/>
      <c r="AF203" s="37"/>
      <c r="AG203" s="37">
        <v>0</v>
      </c>
      <c r="AH203" s="37">
        <v>0</v>
      </c>
      <c r="AI203" s="37">
        <v>0</v>
      </c>
      <c r="AJ203" s="37">
        <v>0</v>
      </c>
      <c r="AK203" s="37">
        <v>0</v>
      </c>
      <c r="AL203" s="37">
        <v>0</v>
      </c>
    </row>
    <row r="204" spans="1:38"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row>
    <row r="205" spans="1:38" s="1" customFormat="1" ht="20.100000000000001" customHeight="1" x14ac:dyDescent="0.2">
      <c r="A205" s="3"/>
      <c r="B205" s="6"/>
      <c r="C205" s="42" t="s">
        <v>144</v>
      </c>
      <c r="D205" s="42"/>
      <c r="E205" s="5"/>
      <c r="F205" s="44">
        <v>0</v>
      </c>
      <c r="G205" s="44">
        <v>0</v>
      </c>
      <c r="H205" s="44">
        <v>0</v>
      </c>
      <c r="I205" s="44">
        <v>0</v>
      </c>
      <c r="J205" s="44">
        <v>0</v>
      </c>
      <c r="K205" s="44">
        <v>0</v>
      </c>
      <c r="L205" s="45"/>
      <c r="M205" s="45"/>
      <c r="N205" s="45"/>
      <c r="O205" s="44">
        <v>1</v>
      </c>
      <c r="P205" s="44">
        <v>13</v>
      </c>
      <c r="Q205" s="44">
        <v>13</v>
      </c>
      <c r="R205" s="44">
        <v>1</v>
      </c>
      <c r="S205" s="44">
        <v>0</v>
      </c>
      <c r="T205" s="44">
        <v>0</v>
      </c>
      <c r="U205" s="45"/>
      <c r="V205" s="45"/>
      <c r="W205" s="45"/>
      <c r="X205" s="44">
        <v>1156</v>
      </c>
      <c r="Y205" s="44">
        <v>3462</v>
      </c>
      <c r="Z205" s="44">
        <v>3506</v>
      </c>
      <c r="AA205" s="44">
        <v>1112</v>
      </c>
      <c r="AB205" s="44">
        <v>0</v>
      </c>
      <c r="AC205" s="44">
        <v>0</v>
      </c>
      <c r="AD205" s="45"/>
      <c r="AE205" s="45"/>
      <c r="AF205" s="45"/>
      <c r="AG205" s="44">
        <v>0</v>
      </c>
      <c r="AH205" s="44">
        <v>0</v>
      </c>
      <c r="AI205" s="44">
        <v>0</v>
      </c>
      <c r="AJ205" s="44">
        <v>0</v>
      </c>
      <c r="AK205" s="44">
        <v>0</v>
      </c>
      <c r="AL205" s="44">
        <v>0</v>
      </c>
    </row>
    <row r="206" spans="1:38"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row>
    <row r="207" spans="1:38"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row>
    <row r="208" spans="1:38" ht="19.5" customHeight="1" x14ac:dyDescent="0.2">
      <c r="D208" s="2" t="s">
        <v>187</v>
      </c>
      <c r="F208" s="37">
        <v>0</v>
      </c>
      <c r="G208" s="37">
        <v>0</v>
      </c>
      <c r="H208" s="37">
        <v>0</v>
      </c>
      <c r="I208" s="37">
        <v>0</v>
      </c>
      <c r="J208" s="37">
        <v>0</v>
      </c>
      <c r="K208" s="37">
        <v>0</v>
      </c>
      <c r="L208" s="37"/>
      <c r="M208" s="37"/>
      <c r="N208" s="37"/>
      <c r="O208" s="37">
        <v>0</v>
      </c>
      <c r="P208" s="37">
        <v>0</v>
      </c>
      <c r="Q208" s="37">
        <v>0</v>
      </c>
      <c r="R208" s="37">
        <v>0</v>
      </c>
      <c r="S208" s="37">
        <v>0</v>
      </c>
      <c r="T208" s="37">
        <v>0</v>
      </c>
      <c r="U208" s="37"/>
      <c r="V208" s="37"/>
      <c r="W208" s="37"/>
      <c r="X208" s="37">
        <v>424</v>
      </c>
      <c r="Y208" s="37">
        <v>907</v>
      </c>
      <c r="Z208" s="37">
        <v>977</v>
      </c>
      <c r="AA208" s="37">
        <v>354</v>
      </c>
      <c r="AB208" s="37">
        <v>0</v>
      </c>
      <c r="AC208" s="37">
        <v>0</v>
      </c>
      <c r="AD208" s="37"/>
      <c r="AE208" s="37"/>
      <c r="AF208" s="37"/>
      <c r="AG208" s="37">
        <v>0</v>
      </c>
      <c r="AH208" s="37">
        <v>0</v>
      </c>
      <c r="AI208" s="37">
        <v>0</v>
      </c>
      <c r="AJ208" s="37">
        <v>0</v>
      </c>
      <c r="AK208" s="37">
        <v>0</v>
      </c>
      <c r="AL208" s="37">
        <v>0</v>
      </c>
    </row>
    <row r="209" spans="1:38"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row>
    <row r="210" spans="1:38" s="1" customFormat="1" ht="20.100000000000001" customHeight="1" x14ac:dyDescent="0.2">
      <c r="A210" s="3"/>
      <c r="B210" s="6"/>
      <c r="C210" s="42" t="s">
        <v>188</v>
      </c>
      <c r="D210" s="42"/>
      <c r="E210" s="5"/>
      <c r="F210" s="44">
        <v>0</v>
      </c>
      <c r="G210" s="44">
        <v>0</v>
      </c>
      <c r="H210" s="44">
        <v>0</v>
      </c>
      <c r="I210" s="44">
        <v>0</v>
      </c>
      <c r="J210" s="44">
        <v>0</v>
      </c>
      <c r="K210" s="44">
        <v>0</v>
      </c>
      <c r="L210" s="45"/>
      <c r="M210" s="45"/>
      <c r="N210" s="45"/>
      <c r="O210" s="44">
        <v>0</v>
      </c>
      <c r="P210" s="44">
        <v>0</v>
      </c>
      <c r="Q210" s="44">
        <v>0</v>
      </c>
      <c r="R210" s="44">
        <v>0</v>
      </c>
      <c r="S210" s="44">
        <v>0</v>
      </c>
      <c r="T210" s="44">
        <v>0</v>
      </c>
      <c r="U210" s="45"/>
      <c r="V210" s="45"/>
      <c r="W210" s="45"/>
      <c r="X210" s="44">
        <v>424</v>
      </c>
      <c r="Y210" s="44">
        <v>907</v>
      </c>
      <c r="Z210" s="44">
        <v>977</v>
      </c>
      <c r="AA210" s="44">
        <v>354</v>
      </c>
      <c r="AB210" s="44">
        <v>0</v>
      </c>
      <c r="AC210" s="44">
        <v>0</v>
      </c>
      <c r="AD210" s="45"/>
      <c r="AE210" s="45"/>
      <c r="AF210" s="45"/>
      <c r="AG210" s="44">
        <v>0</v>
      </c>
      <c r="AH210" s="44">
        <v>0</v>
      </c>
      <c r="AI210" s="44">
        <v>0</v>
      </c>
      <c r="AJ210" s="44">
        <v>0</v>
      </c>
      <c r="AK210" s="44">
        <v>0</v>
      </c>
      <c r="AL210" s="44">
        <v>0</v>
      </c>
    </row>
    <row r="211" spans="1:38"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row>
    <row r="212" spans="1:38" s="1" customFormat="1" ht="20.100000000000001" customHeight="1" x14ac:dyDescent="0.25">
      <c r="A212" s="3"/>
      <c r="B212" s="49" t="s">
        <v>189</v>
      </c>
      <c r="C212" s="50"/>
      <c r="D212" s="50"/>
      <c r="E212" s="5"/>
      <c r="F212" s="51">
        <v>3018</v>
      </c>
      <c r="G212" s="51">
        <v>11039</v>
      </c>
      <c r="H212" s="51">
        <v>11334</v>
      </c>
      <c r="I212" s="51">
        <v>2723</v>
      </c>
      <c r="J212" s="51">
        <v>0</v>
      </c>
      <c r="K212" s="51">
        <v>0</v>
      </c>
      <c r="L212" s="52"/>
      <c r="M212" s="52"/>
      <c r="N212" s="52"/>
      <c r="O212" s="51">
        <v>425</v>
      </c>
      <c r="P212" s="51">
        <v>1199</v>
      </c>
      <c r="Q212" s="51">
        <v>1245</v>
      </c>
      <c r="R212" s="51">
        <v>379</v>
      </c>
      <c r="S212" s="51">
        <v>0</v>
      </c>
      <c r="T212" s="51">
        <v>0</v>
      </c>
      <c r="U212" s="52"/>
      <c r="V212" s="52"/>
      <c r="W212" s="52"/>
      <c r="X212" s="51">
        <v>1580</v>
      </c>
      <c r="Y212" s="51">
        <v>4369</v>
      </c>
      <c r="Z212" s="51">
        <v>4483</v>
      </c>
      <c r="AA212" s="51">
        <v>1466</v>
      </c>
      <c r="AB212" s="51">
        <v>0</v>
      </c>
      <c r="AC212" s="51">
        <v>0</v>
      </c>
      <c r="AD212" s="52"/>
      <c r="AE212" s="52"/>
      <c r="AF212" s="52"/>
      <c r="AG212" s="51">
        <v>151</v>
      </c>
      <c r="AH212" s="51">
        <v>590</v>
      </c>
      <c r="AI212" s="51">
        <v>588</v>
      </c>
      <c r="AJ212" s="51">
        <v>153</v>
      </c>
      <c r="AK212" s="51">
        <v>0</v>
      </c>
      <c r="AL212" s="51">
        <v>0</v>
      </c>
    </row>
    <row r="213" spans="1:38"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row>
    <row r="214" spans="1:38"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row>
    <row r="215" spans="1:38"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row>
    <row r="216" spans="1:38" ht="20.100000000000001" customHeight="1" x14ac:dyDescent="0.2">
      <c r="D216" s="2" t="s">
        <v>192</v>
      </c>
      <c r="F216" s="37">
        <v>125</v>
      </c>
      <c r="G216" s="37">
        <v>592</v>
      </c>
      <c r="H216" s="37">
        <v>654</v>
      </c>
      <c r="I216" s="37">
        <v>63</v>
      </c>
      <c r="J216" s="37">
        <v>0</v>
      </c>
      <c r="K216" s="37">
        <v>0</v>
      </c>
      <c r="L216" s="37"/>
      <c r="M216" s="37"/>
      <c r="N216" s="37"/>
      <c r="O216" s="37">
        <v>0</v>
      </c>
      <c r="P216" s="37">
        <v>0</v>
      </c>
      <c r="Q216" s="37">
        <v>0</v>
      </c>
      <c r="R216" s="37">
        <v>0</v>
      </c>
      <c r="S216" s="37">
        <v>0</v>
      </c>
      <c r="T216" s="37">
        <v>0</v>
      </c>
      <c r="U216" s="37"/>
      <c r="V216" s="37"/>
      <c r="W216" s="37"/>
      <c r="X216" s="37">
        <v>0</v>
      </c>
      <c r="Y216" s="37">
        <v>0</v>
      </c>
      <c r="Z216" s="37">
        <v>0</v>
      </c>
      <c r="AA216" s="37">
        <v>0</v>
      </c>
      <c r="AB216" s="37">
        <v>0</v>
      </c>
      <c r="AC216" s="37">
        <v>0</v>
      </c>
      <c r="AD216" s="37"/>
      <c r="AE216" s="37"/>
      <c r="AF216" s="37"/>
      <c r="AG216" s="37">
        <v>0</v>
      </c>
      <c r="AH216" s="37">
        <v>0</v>
      </c>
      <c r="AI216" s="37">
        <v>0</v>
      </c>
      <c r="AJ216" s="37">
        <v>0</v>
      </c>
      <c r="AK216" s="37">
        <v>0</v>
      </c>
      <c r="AL216" s="37">
        <v>0</v>
      </c>
    </row>
    <row r="217" spans="1:38" ht="20.100000000000001" customHeight="1" x14ac:dyDescent="0.2">
      <c r="D217" s="38" t="s">
        <v>193</v>
      </c>
      <c r="F217" s="39">
        <v>104</v>
      </c>
      <c r="G217" s="39">
        <v>434</v>
      </c>
      <c r="H217" s="39">
        <v>486</v>
      </c>
      <c r="I217" s="39">
        <v>52</v>
      </c>
      <c r="J217" s="39">
        <v>0</v>
      </c>
      <c r="K217" s="39">
        <v>0</v>
      </c>
      <c r="L217" s="40"/>
      <c r="M217" s="40"/>
      <c r="N217" s="40"/>
      <c r="O217" s="39">
        <v>0</v>
      </c>
      <c r="P217" s="39">
        <v>0</v>
      </c>
      <c r="Q217" s="39">
        <v>0</v>
      </c>
      <c r="R217" s="39">
        <v>0</v>
      </c>
      <c r="S217" s="39">
        <v>0</v>
      </c>
      <c r="T217" s="39">
        <v>0</v>
      </c>
      <c r="U217" s="40"/>
      <c r="V217" s="40"/>
      <c r="W217" s="40"/>
      <c r="X217" s="39">
        <v>0</v>
      </c>
      <c r="Y217" s="39">
        <v>0</v>
      </c>
      <c r="Z217" s="39">
        <v>0</v>
      </c>
      <c r="AA217" s="39">
        <v>0</v>
      </c>
      <c r="AB217" s="39">
        <v>0</v>
      </c>
      <c r="AC217" s="39">
        <v>0</v>
      </c>
      <c r="AD217" s="40"/>
      <c r="AE217" s="40"/>
      <c r="AF217" s="40"/>
      <c r="AG217" s="39">
        <v>0</v>
      </c>
      <c r="AH217" s="39">
        <v>0</v>
      </c>
      <c r="AI217" s="39">
        <v>0</v>
      </c>
      <c r="AJ217" s="39">
        <v>0</v>
      </c>
      <c r="AK217" s="39">
        <v>0</v>
      </c>
      <c r="AL217" s="39">
        <v>0</v>
      </c>
    </row>
    <row r="218" spans="1:38" ht="20.100000000000001" customHeight="1" x14ac:dyDescent="0.2">
      <c r="D218" s="2" t="s">
        <v>194</v>
      </c>
      <c r="F218" s="37">
        <v>159</v>
      </c>
      <c r="G218" s="37">
        <v>689</v>
      </c>
      <c r="H218" s="37">
        <v>744</v>
      </c>
      <c r="I218" s="37">
        <v>104</v>
      </c>
      <c r="J218" s="37">
        <v>0</v>
      </c>
      <c r="K218" s="37">
        <v>0</v>
      </c>
      <c r="L218" s="37"/>
      <c r="M218" s="37"/>
      <c r="N218" s="37"/>
      <c r="O218" s="37">
        <v>0</v>
      </c>
      <c r="P218" s="37">
        <v>0</v>
      </c>
      <c r="Q218" s="37">
        <v>0</v>
      </c>
      <c r="R218" s="37">
        <v>0</v>
      </c>
      <c r="S218" s="37">
        <v>0</v>
      </c>
      <c r="T218" s="37">
        <v>0</v>
      </c>
      <c r="U218" s="37"/>
      <c r="V218" s="37"/>
      <c r="W218" s="37"/>
      <c r="X218" s="37">
        <v>0</v>
      </c>
      <c r="Y218" s="37">
        <v>0</v>
      </c>
      <c r="Z218" s="37">
        <v>0</v>
      </c>
      <c r="AA218" s="37">
        <v>0</v>
      </c>
      <c r="AB218" s="37">
        <v>0</v>
      </c>
      <c r="AC218" s="37">
        <v>0</v>
      </c>
      <c r="AD218" s="37"/>
      <c r="AE218" s="37"/>
      <c r="AF218" s="37"/>
      <c r="AG218" s="37">
        <v>0</v>
      </c>
      <c r="AH218" s="37">
        <v>0</v>
      </c>
      <c r="AI218" s="37">
        <v>0</v>
      </c>
      <c r="AJ218" s="37">
        <v>0</v>
      </c>
      <c r="AK218" s="37">
        <v>0</v>
      </c>
      <c r="AL218" s="37">
        <v>0</v>
      </c>
    </row>
    <row r="219" spans="1:38" ht="20.100000000000001" customHeight="1" x14ac:dyDescent="0.2">
      <c r="D219" s="38" t="s">
        <v>195</v>
      </c>
      <c r="F219" s="39">
        <v>89</v>
      </c>
      <c r="G219" s="39">
        <v>688</v>
      </c>
      <c r="H219" s="39">
        <v>706</v>
      </c>
      <c r="I219" s="39">
        <v>71</v>
      </c>
      <c r="J219" s="39">
        <v>0</v>
      </c>
      <c r="K219" s="39">
        <v>0</v>
      </c>
      <c r="L219" s="40"/>
      <c r="M219" s="40"/>
      <c r="N219" s="40"/>
      <c r="O219" s="39">
        <v>0</v>
      </c>
      <c r="P219" s="39">
        <v>0</v>
      </c>
      <c r="Q219" s="39">
        <v>0</v>
      </c>
      <c r="R219" s="39">
        <v>0</v>
      </c>
      <c r="S219" s="39">
        <v>0</v>
      </c>
      <c r="T219" s="39">
        <v>0</v>
      </c>
      <c r="U219" s="40"/>
      <c r="V219" s="40"/>
      <c r="W219" s="40"/>
      <c r="X219" s="39">
        <v>0</v>
      </c>
      <c r="Y219" s="39">
        <v>0</v>
      </c>
      <c r="Z219" s="39">
        <v>0</v>
      </c>
      <c r="AA219" s="39">
        <v>0</v>
      </c>
      <c r="AB219" s="39">
        <v>0</v>
      </c>
      <c r="AC219" s="39">
        <v>0</v>
      </c>
      <c r="AD219" s="40"/>
      <c r="AE219" s="40"/>
      <c r="AF219" s="40"/>
      <c r="AG219" s="39">
        <v>0</v>
      </c>
      <c r="AH219" s="39">
        <v>0</v>
      </c>
      <c r="AI219" s="39">
        <v>0</v>
      </c>
      <c r="AJ219" s="39">
        <v>0</v>
      </c>
      <c r="AK219" s="39">
        <v>0</v>
      </c>
      <c r="AL219" s="39">
        <v>0</v>
      </c>
    </row>
    <row r="220" spans="1:38" ht="20.100000000000001" customHeight="1" x14ac:dyDescent="0.2">
      <c r="D220" s="2" t="s">
        <v>115</v>
      </c>
      <c r="F220" s="37">
        <v>151</v>
      </c>
      <c r="G220" s="37">
        <v>956</v>
      </c>
      <c r="H220" s="37">
        <v>945</v>
      </c>
      <c r="I220" s="37">
        <v>162</v>
      </c>
      <c r="J220" s="37">
        <v>0</v>
      </c>
      <c r="K220" s="37">
        <v>0</v>
      </c>
      <c r="L220" s="37"/>
      <c r="M220" s="37"/>
      <c r="N220" s="37"/>
      <c r="O220" s="37">
        <v>0</v>
      </c>
      <c r="P220" s="37">
        <v>0</v>
      </c>
      <c r="Q220" s="37">
        <v>0</v>
      </c>
      <c r="R220" s="37">
        <v>0</v>
      </c>
      <c r="S220" s="37">
        <v>0</v>
      </c>
      <c r="T220" s="37">
        <v>0</v>
      </c>
      <c r="U220" s="37"/>
      <c r="V220" s="37"/>
      <c r="W220" s="37"/>
      <c r="X220" s="37">
        <v>0</v>
      </c>
      <c r="Y220" s="37">
        <v>0</v>
      </c>
      <c r="Z220" s="37">
        <v>0</v>
      </c>
      <c r="AA220" s="37">
        <v>0</v>
      </c>
      <c r="AB220" s="37">
        <v>0</v>
      </c>
      <c r="AC220" s="37">
        <v>0</v>
      </c>
      <c r="AD220" s="37"/>
      <c r="AE220" s="37"/>
      <c r="AF220" s="37"/>
      <c r="AG220" s="37">
        <v>0</v>
      </c>
      <c r="AH220" s="37">
        <v>0</v>
      </c>
      <c r="AI220" s="37">
        <v>0</v>
      </c>
      <c r="AJ220" s="37">
        <v>0</v>
      </c>
      <c r="AK220" s="37">
        <v>0</v>
      </c>
      <c r="AL220" s="37">
        <v>0</v>
      </c>
    </row>
    <row r="221" spans="1:38" ht="20.100000000000001" customHeight="1" x14ac:dyDescent="0.2">
      <c r="D221" s="38" t="s">
        <v>116</v>
      </c>
      <c r="F221" s="39">
        <v>424</v>
      </c>
      <c r="G221" s="39">
        <v>778</v>
      </c>
      <c r="H221" s="39">
        <v>657</v>
      </c>
      <c r="I221" s="39">
        <v>545</v>
      </c>
      <c r="J221" s="39">
        <v>0</v>
      </c>
      <c r="K221" s="39">
        <v>0</v>
      </c>
      <c r="L221" s="40"/>
      <c r="M221" s="40"/>
      <c r="N221" s="40"/>
      <c r="O221" s="39">
        <v>0</v>
      </c>
      <c r="P221" s="39">
        <v>0</v>
      </c>
      <c r="Q221" s="39">
        <v>0</v>
      </c>
      <c r="R221" s="39">
        <v>0</v>
      </c>
      <c r="S221" s="39">
        <v>0</v>
      </c>
      <c r="T221" s="39">
        <v>0</v>
      </c>
      <c r="U221" s="40"/>
      <c r="V221" s="40"/>
      <c r="W221" s="40"/>
      <c r="X221" s="39">
        <v>0</v>
      </c>
      <c r="Y221" s="39">
        <v>0</v>
      </c>
      <c r="Z221" s="39">
        <v>0</v>
      </c>
      <c r="AA221" s="39">
        <v>0</v>
      </c>
      <c r="AB221" s="39">
        <v>0</v>
      </c>
      <c r="AC221" s="39">
        <v>0</v>
      </c>
      <c r="AD221" s="40"/>
      <c r="AE221" s="40"/>
      <c r="AF221" s="40"/>
      <c r="AG221" s="39">
        <v>0</v>
      </c>
      <c r="AH221" s="39">
        <v>0</v>
      </c>
      <c r="AI221" s="39">
        <v>0</v>
      </c>
      <c r="AJ221" s="39">
        <v>0</v>
      </c>
      <c r="AK221" s="39">
        <v>0</v>
      </c>
      <c r="AL221" s="39">
        <v>0</v>
      </c>
    </row>
    <row r="222" spans="1:38"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row>
    <row r="223" spans="1:38" s="1" customFormat="1" ht="20.100000000000001" customHeight="1" x14ac:dyDescent="0.2">
      <c r="A223" s="3"/>
      <c r="B223" s="6"/>
      <c r="C223" s="42" t="s">
        <v>196</v>
      </c>
      <c r="D223" s="42"/>
      <c r="E223" s="5"/>
      <c r="F223" s="44">
        <v>1052</v>
      </c>
      <c r="G223" s="44">
        <v>4137</v>
      </c>
      <c r="H223" s="44">
        <v>4192</v>
      </c>
      <c r="I223" s="44">
        <v>997</v>
      </c>
      <c r="J223" s="44">
        <v>0</v>
      </c>
      <c r="K223" s="44">
        <v>0</v>
      </c>
      <c r="L223" s="45"/>
      <c r="M223" s="45"/>
      <c r="N223" s="45"/>
      <c r="O223" s="44">
        <v>0</v>
      </c>
      <c r="P223" s="44">
        <v>0</v>
      </c>
      <c r="Q223" s="44">
        <v>0</v>
      </c>
      <c r="R223" s="44">
        <v>0</v>
      </c>
      <c r="S223" s="44">
        <v>0</v>
      </c>
      <c r="T223" s="44">
        <v>0</v>
      </c>
      <c r="U223" s="45"/>
      <c r="V223" s="45"/>
      <c r="W223" s="45"/>
      <c r="X223" s="44">
        <v>0</v>
      </c>
      <c r="Y223" s="44">
        <v>0</v>
      </c>
      <c r="Z223" s="44">
        <v>0</v>
      </c>
      <c r="AA223" s="44">
        <v>0</v>
      </c>
      <c r="AB223" s="44">
        <v>0</v>
      </c>
      <c r="AC223" s="44">
        <v>0</v>
      </c>
      <c r="AD223" s="45"/>
      <c r="AE223" s="45"/>
      <c r="AF223" s="45"/>
      <c r="AG223" s="44">
        <v>0</v>
      </c>
      <c r="AH223" s="44">
        <v>0</v>
      </c>
      <c r="AI223" s="44">
        <v>0</v>
      </c>
      <c r="AJ223" s="44">
        <v>0</v>
      </c>
      <c r="AK223" s="44">
        <v>0</v>
      </c>
      <c r="AL223" s="44">
        <v>0</v>
      </c>
    </row>
    <row r="224" spans="1:38"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row>
    <row r="225" spans="1:38"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row>
    <row r="226" spans="1:38" ht="20.100000000000001" customHeight="1" x14ac:dyDescent="0.2">
      <c r="D226" s="2" t="s">
        <v>192</v>
      </c>
      <c r="F226" s="37">
        <v>0</v>
      </c>
      <c r="G226" s="37">
        <v>0</v>
      </c>
      <c r="H226" s="37">
        <v>0</v>
      </c>
      <c r="I226" s="37">
        <v>0</v>
      </c>
      <c r="J226" s="37">
        <v>0</v>
      </c>
      <c r="K226" s="37">
        <v>0</v>
      </c>
      <c r="L226" s="37"/>
      <c r="M226" s="37"/>
      <c r="N226" s="37"/>
      <c r="O226" s="37">
        <v>9</v>
      </c>
      <c r="P226" s="37">
        <v>120</v>
      </c>
      <c r="Q226" s="37">
        <v>110</v>
      </c>
      <c r="R226" s="37">
        <v>19</v>
      </c>
      <c r="S226" s="37">
        <v>0</v>
      </c>
      <c r="T226" s="37">
        <v>0</v>
      </c>
      <c r="U226" s="37"/>
      <c r="V226" s="37"/>
      <c r="W226" s="37"/>
      <c r="X226" s="37">
        <v>0</v>
      </c>
      <c r="Y226" s="37">
        <v>0</v>
      </c>
      <c r="Z226" s="37">
        <v>0</v>
      </c>
      <c r="AA226" s="37">
        <v>0</v>
      </c>
      <c r="AB226" s="37">
        <v>0</v>
      </c>
      <c r="AC226" s="37">
        <v>0</v>
      </c>
      <c r="AD226" s="37"/>
      <c r="AE226" s="37"/>
      <c r="AF226" s="37"/>
      <c r="AG226" s="37">
        <v>0</v>
      </c>
      <c r="AH226" s="37">
        <v>0</v>
      </c>
      <c r="AI226" s="37">
        <v>0</v>
      </c>
      <c r="AJ226" s="37">
        <v>0</v>
      </c>
      <c r="AK226" s="37">
        <v>0</v>
      </c>
      <c r="AL226" s="37">
        <v>0</v>
      </c>
    </row>
    <row r="227" spans="1:38" ht="20.100000000000001" customHeight="1" x14ac:dyDescent="0.2">
      <c r="D227" s="38" t="s">
        <v>99</v>
      </c>
      <c r="F227" s="39">
        <v>0</v>
      </c>
      <c r="G227" s="39">
        <v>0</v>
      </c>
      <c r="H227" s="39">
        <v>0</v>
      </c>
      <c r="I227" s="39">
        <v>0</v>
      </c>
      <c r="J227" s="39">
        <v>0</v>
      </c>
      <c r="K227" s="39">
        <v>0</v>
      </c>
      <c r="L227" s="40"/>
      <c r="M227" s="40"/>
      <c r="N227" s="40"/>
      <c r="O227" s="39">
        <v>26</v>
      </c>
      <c r="P227" s="39">
        <v>101</v>
      </c>
      <c r="Q227" s="39">
        <v>85</v>
      </c>
      <c r="R227" s="39">
        <v>42</v>
      </c>
      <c r="S227" s="39">
        <v>0</v>
      </c>
      <c r="T227" s="39">
        <v>0</v>
      </c>
      <c r="U227" s="40"/>
      <c r="V227" s="40"/>
      <c r="W227" s="40"/>
      <c r="X227" s="39">
        <v>0</v>
      </c>
      <c r="Y227" s="39">
        <v>0</v>
      </c>
      <c r="Z227" s="39">
        <v>0</v>
      </c>
      <c r="AA227" s="39">
        <v>0</v>
      </c>
      <c r="AB227" s="39">
        <v>0</v>
      </c>
      <c r="AC227" s="39">
        <v>0</v>
      </c>
      <c r="AD227" s="40"/>
      <c r="AE227" s="40"/>
      <c r="AF227" s="40"/>
      <c r="AG227" s="39">
        <v>0</v>
      </c>
      <c r="AH227" s="39">
        <v>0</v>
      </c>
      <c r="AI227" s="39">
        <v>0</v>
      </c>
      <c r="AJ227" s="39">
        <v>0</v>
      </c>
      <c r="AK227" s="39">
        <v>0</v>
      </c>
      <c r="AL227" s="39">
        <v>0</v>
      </c>
    </row>
    <row r="228" spans="1:38"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row>
    <row r="229" spans="1:38" s="1" customFormat="1" ht="20.100000000000001" customHeight="1" x14ac:dyDescent="0.2">
      <c r="A229" s="3"/>
      <c r="B229" s="6"/>
      <c r="C229" s="42" t="s">
        <v>126</v>
      </c>
      <c r="D229" s="42"/>
      <c r="E229" s="5"/>
      <c r="F229" s="44">
        <v>0</v>
      </c>
      <c r="G229" s="44">
        <v>0</v>
      </c>
      <c r="H229" s="44">
        <v>0</v>
      </c>
      <c r="I229" s="44">
        <v>0</v>
      </c>
      <c r="J229" s="44">
        <v>0</v>
      </c>
      <c r="K229" s="44">
        <v>0</v>
      </c>
      <c r="L229" s="45"/>
      <c r="M229" s="45"/>
      <c r="N229" s="45"/>
      <c r="O229" s="44">
        <v>35</v>
      </c>
      <c r="P229" s="44">
        <v>221</v>
      </c>
      <c r="Q229" s="44">
        <v>195</v>
      </c>
      <c r="R229" s="44">
        <v>61</v>
      </c>
      <c r="S229" s="44">
        <v>0</v>
      </c>
      <c r="T229" s="44">
        <v>0</v>
      </c>
      <c r="U229" s="45"/>
      <c r="V229" s="45"/>
      <c r="W229" s="45"/>
      <c r="X229" s="44">
        <v>0</v>
      </c>
      <c r="Y229" s="44">
        <v>0</v>
      </c>
      <c r="Z229" s="44">
        <v>0</v>
      </c>
      <c r="AA229" s="44">
        <v>0</v>
      </c>
      <c r="AB229" s="44">
        <v>0</v>
      </c>
      <c r="AC229" s="44">
        <v>0</v>
      </c>
      <c r="AD229" s="45"/>
      <c r="AE229" s="45"/>
      <c r="AF229" s="45"/>
      <c r="AG229" s="44">
        <v>0</v>
      </c>
      <c r="AH229" s="44">
        <v>0</v>
      </c>
      <c r="AI229" s="44">
        <v>0</v>
      </c>
      <c r="AJ229" s="44">
        <v>0</v>
      </c>
      <c r="AK229" s="44">
        <v>0</v>
      </c>
      <c r="AL229" s="44">
        <v>0</v>
      </c>
    </row>
    <row r="230" spans="1:38"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row>
    <row r="231" spans="1:38"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row>
    <row r="232" spans="1:38" ht="20.100000000000001" customHeight="1" x14ac:dyDescent="0.2">
      <c r="D232" s="2" t="s">
        <v>98</v>
      </c>
      <c r="F232" s="37">
        <v>0</v>
      </c>
      <c r="G232" s="37">
        <v>0</v>
      </c>
      <c r="H232" s="37">
        <v>0</v>
      </c>
      <c r="I232" s="37">
        <v>0</v>
      </c>
      <c r="J232" s="37">
        <v>0</v>
      </c>
      <c r="K232" s="37">
        <v>0</v>
      </c>
      <c r="L232" s="37"/>
      <c r="M232" s="37"/>
      <c r="N232" s="37"/>
      <c r="O232" s="37">
        <v>0</v>
      </c>
      <c r="P232" s="37">
        <v>4</v>
      </c>
      <c r="Q232" s="37">
        <v>4</v>
      </c>
      <c r="R232" s="37">
        <v>0</v>
      </c>
      <c r="S232" s="37">
        <v>0</v>
      </c>
      <c r="T232" s="37">
        <v>0</v>
      </c>
      <c r="U232" s="37"/>
      <c r="V232" s="37"/>
      <c r="W232" s="37"/>
      <c r="X232" s="37">
        <v>9</v>
      </c>
      <c r="Y232" s="37">
        <v>101</v>
      </c>
      <c r="Z232" s="37">
        <v>96</v>
      </c>
      <c r="AA232" s="37">
        <v>14</v>
      </c>
      <c r="AB232" s="37">
        <v>0</v>
      </c>
      <c r="AC232" s="37">
        <v>0</v>
      </c>
      <c r="AD232" s="37"/>
      <c r="AE232" s="37"/>
      <c r="AF232" s="37"/>
      <c r="AG232" s="37">
        <v>2</v>
      </c>
      <c r="AH232" s="37">
        <v>8</v>
      </c>
      <c r="AI232" s="37">
        <v>9</v>
      </c>
      <c r="AJ232" s="37">
        <v>1</v>
      </c>
      <c r="AK232" s="37">
        <v>0</v>
      </c>
      <c r="AL232" s="37">
        <v>0</v>
      </c>
    </row>
    <row r="233" spans="1:38" ht="20.100000000000001" customHeight="1" x14ac:dyDescent="0.2">
      <c r="D233" s="38" t="s">
        <v>99</v>
      </c>
      <c r="F233" s="39">
        <v>0</v>
      </c>
      <c r="G233" s="39">
        <v>0</v>
      </c>
      <c r="H233" s="39">
        <v>0</v>
      </c>
      <c r="I233" s="39">
        <v>0</v>
      </c>
      <c r="J233" s="39">
        <v>0</v>
      </c>
      <c r="K233" s="39">
        <v>0</v>
      </c>
      <c r="L233" s="40"/>
      <c r="M233" s="40"/>
      <c r="N233" s="40"/>
      <c r="O233" s="39">
        <v>0</v>
      </c>
      <c r="P233" s="39">
        <v>6</v>
      </c>
      <c r="Q233" s="39">
        <v>6</v>
      </c>
      <c r="R233" s="39">
        <v>0</v>
      </c>
      <c r="S233" s="39">
        <v>0</v>
      </c>
      <c r="T233" s="39">
        <v>0</v>
      </c>
      <c r="U233" s="40"/>
      <c r="V233" s="40"/>
      <c r="W233" s="40"/>
      <c r="X233" s="39">
        <v>10</v>
      </c>
      <c r="Y233" s="39">
        <v>114</v>
      </c>
      <c r="Z233" s="39">
        <v>111</v>
      </c>
      <c r="AA233" s="39">
        <v>13</v>
      </c>
      <c r="AB233" s="39">
        <v>0</v>
      </c>
      <c r="AC233" s="39">
        <v>0</v>
      </c>
      <c r="AD233" s="40"/>
      <c r="AE233" s="40"/>
      <c r="AF233" s="40"/>
      <c r="AG233" s="39">
        <v>3</v>
      </c>
      <c r="AH233" s="39">
        <v>7</v>
      </c>
      <c r="AI233" s="39">
        <v>10</v>
      </c>
      <c r="AJ233" s="39">
        <v>0</v>
      </c>
      <c r="AK233" s="39">
        <v>0</v>
      </c>
      <c r="AL233" s="39">
        <v>0</v>
      </c>
    </row>
    <row r="234" spans="1:38" ht="20.100000000000001" customHeight="1" x14ac:dyDescent="0.2">
      <c r="D234" s="2" t="s">
        <v>113</v>
      </c>
      <c r="F234" s="37">
        <v>0</v>
      </c>
      <c r="G234" s="37">
        <v>0</v>
      </c>
      <c r="H234" s="37">
        <v>0</v>
      </c>
      <c r="I234" s="37">
        <v>0</v>
      </c>
      <c r="J234" s="37">
        <v>0</v>
      </c>
      <c r="K234" s="37">
        <v>0</v>
      </c>
      <c r="L234" s="37"/>
      <c r="M234" s="37"/>
      <c r="N234" s="37"/>
      <c r="O234" s="37">
        <v>0</v>
      </c>
      <c r="P234" s="37">
        <v>0</v>
      </c>
      <c r="Q234" s="37">
        <v>0</v>
      </c>
      <c r="R234" s="37">
        <v>0</v>
      </c>
      <c r="S234" s="37">
        <v>0</v>
      </c>
      <c r="T234" s="37">
        <v>0</v>
      </c>
      <c r="U234" s="37"/>
      <c r="V234" s="37"/>
      <c r="W234" s="37"/>
      <c r="X234" s="37">
        <v>18</v>
      </c>
      <c r="Y234" s="37">
        <v>159</v>
      </c>
      <c r="Z234" s="37">
        <v>159</v>
      </c>
      <c r="AA234" s="37">
        <v>18</v>
      </c>
      <c r="AB234" s="37">
        <v>0</v>
      </c>
      <c r="AC234" s="37">
        <v>0</v>
      </c>
      <c r="AD234" s="37"/>
      <c r="AE234" s="37"/>
      <c r="AF234" s="37"/>
      <c r="AG234" s="37">
        <v>0</v>
      </c>
      <c r="AH234" s="37">
        <v>4</v>
      </c>
      <c r="AI234" s="37">
        <v>4</v>
      </c>
      <c r="AJ234" s="37">
        <v>0</v>
      </c>
      <c r="AK234" s="37">
        <v>0</v>
      </c>
      <c r="AL234" s="37">
        <v>0</v>
      </c>
    </row>
    <row r="235" spans="1:38" ht="20.100000000000001" customHeight="1" x14ac:dyDescent="0.2">
      <c r="D235" s="38" t="s">
        <v>101</v>
      </c>
      <c r="F235" s="39">
        <v>0</v>
      </c>
      <c r="G235" s="39">
        <v>0</v>
      </c>
      <c r="H235" s="39">
        <v>0</v>
      </c>
      <c r="I235" s="39">
        <v>0</v>
      </c>
      <c r="J235" s="39">
        <v>0</v>
      </c>
      <c r="K235" s="39">
        <v>0</v>
      </c>
      <c r="L235" s="40"/>
      <c r="M235" s="40"/>
      <c r="N235" s="40"/>
      <c r="O235" s="39">
        <v>0</v>
      </c>
      <c r="P235" s="39">
        <v>0</v>
      </c>
      <c r="Q235" s="39">
        <v>0</v>
      </c>
      <c r="R235" s="39">
        <v>0</v>
      </c>
      <c r="S235" s="39">
        <v>0</v>
      </c>
      <c r="T235" s="39">
        <v>0</v>
      </c>
      <c r="U235" s="40"/>
      <c r="V235" s="40"/>
      <c r="W235" s="40"/>
      <c r="X235" s="39">
        <v>16</v>
      </c>
      <c r="Y235" s="39">
        <v>126</v>
      </c>
      <c r="Z235" s="39">
        <v>117</v>
      </c>
      <c r="AA235" s="39">
        <v>25</v>
      </c>
      <c r="AB235" s="39">
        <v>0</v>
      </c>
      <c r="AC235" s="39">
        <v>0</v>
      </c>
      <c r="AD235" s="40"/>
      <c r="AE235" s="40"/>
      <c r="AF235" s="40"/>
      <c r="AG235" s="39">
        <v>1</v>
      </c>
      <c r="AH235" s="39">
        <v>4</v>
      </c>
      <c r="AI235" s="39">
        <v>3</v>
      </c>
      <c r="AJ235" s="39">
        <v>2</v>
      </c>
      <c r="AK235" s="39">
        <v>0</v>
      </c>
      <c r="AL235" s="39">
        <v>0</v>
      </c>
    </row>
    <row r="236" spans="1:38" ht="20.100000000000001" customHeight="1" x14ac:dyDescent="0.2">
      <c r="D236" s="41" t="s">
        <v>115</v>
      </c>
      <c r="F236" s="40">
        <v>0</v>
      </c>
      <c r="G236" s="40">
        <v>0</v>
      </c>
      <c r="H236" s="40">
        <v>0</v>
      </c>
      <c r="I236" s="40">
        <v>0</v>
      </c>
      <c r="J236" s="40">
        <v>0</v>
      </c>
      <c r="K236" s="40">
        <v>0</v>
      </c>
      <c r="L236" s="40"/>
      <c r="M236" s="40"/>
      <c r="N236" s="40"/>
      <c r="O236" s="40">
        <v>1</v>
      </c>
      <c r="P236" s="40">
        <v>4</v>
      </c>
      <c r="Q236" s="40">
        <v>5</v>
      </c>
      <c r="R236" s="40">
        <v>0</v>
      </c>
      <c r="S236" s="40">
        <v>0</v>
      </c>
      <c r="T236" s="40">
        <v>0</v>
      </c>
      <c r="U236" s="40"/>
      <c r="V236" s="40"/>
      <c r="W236" s="40"/>
      <c r="X236" s="40">
        <v>12</v>
      </c>
      <c r="Y236" s="40">
        <v>135</v>
      </c>
      <c r="Z236" s="40">
        <v>134</v>
      </c>
      <c r="AA236" s="40">
        <v>13</v>
      </c>
      <c r="AB236" s="40">
        <v>0</v>
      </c>
      <c r="AC236" s="40">
        <v>0</v>
      </c>
      <c r="AD236" s="40"/>
      <c r="AE236" s="40"/>
      <c r="AF236" s="40"/>
      <c r="AG236" s="40">
        <v>1</v>
      </c>
      <c r="AH236" s="40">
        <v>8</v>
      </c>
      <c r="AI236" s="40">
        <v>7</v>
      </c>
      <c r="AJ236" s="40">
        <v>2</v>
      </c>
      <c r="AK236" s="40">
        <v>0</v>
      </c>
      <c r="AL236" s="40">
        <v>0</v>
      </c>
    </row>
    <row r="237" spans="1:38"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row>
    <row r="238" spans="1:38" s="1" customFormat="1" ht="20.100000000000001" customHeight="1" x14ac:dyDescent="0.2">
      <c r="A238" s="3"/>
      <c r="B238" s="6"/>
      <c r="C238" s="42" t="s">
        <v>198</v>
      </c>
      <c r="D238" s="42"/>
      <c r="E238" s="5"/>
      <c r="F238" s="44">
        <v>0</v>
      </c>
      <c r="G238" s="44">
        <v>0</v>
      </c>
      <c r="H238" s="44">
        <v>0</v>
      </c>
      <c r="I238" s="44">
        <v>0</v>
      </c>
      <c r="J238" s="44">
        <v>0</v>
      </c>
      <c r="K238" s="44">
        <v>0</v>
      </c>
      <c r="L238" s="45"/>
      <c r="M238" s="45"/>
      <c r="N238" s="45"/>
      <c r="O238" s="44">
        <v>1</v>
      </c>
      <c r="P238" s="44">
        <v>14</v>
      </c>
      <c r="Q238" s="44">
        <v>15</v>
      </c>
      <c r="R238" s="44">
        <v>0</v>
      </c>
      <c r="S238" s="44">
        <v>0</v>
      </c>
      <c r="T238" s="44">
        <v>0</v>
      </c>
      <c r="U238" s="45"/>
      <c r="V238" s="45"/>
      <c r="W238" s="45"/>
      <c r="X238" s="44">
        <v>65</v>
      </c>
      <c r="Y238" s="44">
        <v>635</v>
      </c>
      <c r="Z238" s="44">
        <v>617</v>
      </c>
      <c r="AA238" s="44">
        <v>83</v>
      </c>
      <c r="AB238" s="44">
        <v>0</v>
      </c>
      <c r="AC238" s="44">
        <v>0</v>
      </c>
      <c r="AD238" s="45"/>
      <c r="AE238" s="45"/>
      <c r="AF238" s="45"/>
      <c r="AG238" s="44">
        <v>7</v>
      </c>
      <c r="AH238" s="44">
        <v>31</v>
      </c>
      <c r="AI238" s="44">
        <v>33</v>
      </c>
      <c r="AJ238" s="44">
        <v>5</v>
      </c>
      <c r="AK238" s="44">
        <v>0</v>
      </c>
      <c r="AL238" s="44">
        <v>0</v>
      </c>
    </row>
    <row r="239" spans="1:38"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row>
    <row r="240" spans="1:38" s="1" customFormat="1" ht="20.100000000000001" customHeight="1" x14ac:dyDescent="0.25">
      <c r="A240" s="3"/>
      <c r="B240" s="49" t="s">
        <v>199</v>
      </c>
      <c r="C240" s="50"/>
      <c r="D240" s="50"/>
      <c r="E240" s="5"/>
      <c r="F240" s="51">
        <v>1052</v>
      </c>
      <c r="G240" s="51">
        <v>4137</v>
      </c>
      <c r="H240" s="51">
        <v>4192</v>
      </c>
      <c r="I240" s="51">
        <v>997</v>
      </c>
      <c r="J240" s="51">
        <v>0</v>
      </c>
      <c r="K240" s="51">
        <v>0</v>
      </c>
      <c r="L240" s="52"/>
      <c r="M240" s="52"/>
      <c r="N240" s="52"/>
      <c r="O240" s="51">
        <v>36</v>
      </c>
      <c r="P240" s="51">
        <v>235</v>
      </c>
      <c r="Q240" s="51">
        <v>210</v>
      </c>
      <c r="R240" s="51">
        <v>61</v>
      </c>
      <c r="S240" s="51">
        <v>0</v>
      </c>
      <c r="T240" s="51">
        <v>0</v>
      </c>
      <c r="U240" s="52"/>
      <c r="V240" s="52"/>
      <c r="W240" s="52"/>
      <c r="X240" s="51">
        <v>65</v>
      </c>
      <c r="Y240" s="51">
        <v>635</v>
      </c>
      <c r="Z240" s="51">
        <v>617</v>
      </c>
      <c r="AA240" s="51">
        <v>83</v>
      </c>
      <c r="AB240" s="51">
        <v>0</v>
      </c>
      <c r="AC240" s="51">
        <v>0</v>
      </c>
      <c r="AD240" s="52"/>
      <c r="AE240" s="52"/>
      <c r="AF240" s="52"/>
      <c r="AG240" s="51">
        <v>7</v>
      </c>
      <c r="AH240" s="51">
        <v>31</v>
      </c>
      <c r="AI240" s="51">
        <v>33</v>
      </c>
      <c r="AJ240" s="51">
        <v>5</v>
      </c>
      <c r="AK240" s="51">
        <v>0</v>
      </c>
      <c r="AL240" s="51">
        <v>0</v>
      </c>
    </row>
    <row r="241" spans="2:38"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row>
    <row r="242" spans="2:38"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row>
    <row r="243" spans="2:38"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row>
    <row r="244" spans="2:38" ht="20.100000000000001" customHeight="1" x14ac:dyDescent="0.2">
      <c r="D244" s="2" t="s">
        <v>201</v>
      </c>
      <c r="F244" s="37">
        <v>449</v>
      </c>
      <c r="G244" s="37">
        <v>783</v>
      </c>
      <c r="H244" s="37">
        <v>403</v>
      </c>
      <c r="I244" s="37">
        <v>829</v>
      </c>
      <c r="J244" s="37">
        <v>0</v>
      </c>
      <c r="K244" s="37">
        <v>0</v>
      </c>
      <c r="L244" s="37"/>
      <c r="M244" s="37"/>
      <c r="N244" s="37"/>
      <c r="O244" s="37">
        <v>37</v>
      </c>
      <c r="P244" s="37">
        <v>26</v>
      </c>
      <c r="Q244" s="37">
        <v>12</v>
      </c>
      <c r="R244" s="37">
        <v>51</v>
      </c>
      <c r="S244" s="37">
        <v>0</v>
      </c>
      <c r="T244" s="37">
        <v>0</v>
      </c>
      <c r="U244" s="37"/>
      <c r="V244" s="37"/>
      <c r="W244" s="37"/>
      <c r="X244" s="37">
        <v>90</v>
      </c>
      <c r="Y244" s="37">
        <v>113</v>
      </c>
      <c r="Z244" s="37">
        <v>31</v>
      </c>
      <c r="AA244" s="37">
        <v>172</v>
      </c>
      <c r="AB244" s="37">
        <v>0</v>
      </c>
      <c r="AC244" s="37">
        <v>0</v>
      </c>
      <c r="AD244" s="37"/>
      <c r="AE244" s="37"/>
      <c r="AF244" s="37"/>
      <c r="AG244" s="37">
        <v>13</v>
      </c>
      <c r="AH244" s="37">
        <v>12</v>
      </c>
      <c r="AI244" s="37">
        <v>7</v>
      </c>
      <c r="AJ244" s="37">
        <v>18</v>
      </c>
      <c r="AK244" s="37">
        <v>0</v>
      </c>
      <c r="AL244" s="37">
        <v>0</v>
      </c>
    </row>
    <row r="245" spans="2:38" ht="20.100000000000001" customHeight="1" x14ac:dyDescent="0.2">
      <c r="D245" s="38" t="s">
        <v>202</v>
      </c>
      <c r="F245" s="39">
        <v>262</v>
      </c>
      <c r="G245" s="39">
        <v>1009</v>
      </c>
      <c r="H245" s="39">
        <v>1073</v>
      </c>
      <c r="I245" s="39">
        <v>198</v>
      </c>
      <c r="J245" s="39">
        <v>0</v>
      </c>
      <c r="K245" s="39">
        <v>0</v>
      </c>
      <c r="L245" s="40"/>
      <c r="M245" s="40"/>
      <c r="N245" s="40"/>
      <c r="O245" s="39">
        <v>68</v>
      </c>
      <c r="P245" s="39">
        <v>79</v>
      </c>
      <c r="Q245" s="39">
        <v>74</v>
      </c>
      <c r="R245" s="39">
        <v>73</v>
      </c>
      <c r="S245" s="39">
        <v>0</v>
      </c>
      <c r="T245" s="39">
        <v>0</v>
      </c>
      <c r="U245" s="40"/>
      <c r="V245" s="40"/>
      <c r="W245" s="40"/>
      <c r="X245" s="39">
        <v>56</v>
      </c>
      <c r="Y245" s="39">
        <v>92</v>
      </c>
      <c r="Z245" s="39">
        <v>77</v>
      </c>
      <c r="AA245" s="39">
        <v>71</v>
      </c>
      <c r="AB245" s="39">
        <v>0</v>
      </c>
      <c r="AC245" s="39">
        <v>0</v>
      </c>
      <c r="AD245" s="40"/>
      <c r="AE245" s="40"/>
      <c r="AF245" s="40"/>
      <c r="AG245" s="39">
        <v>15</v>
      </c>
      <c r="AH245" s="39">
        <v>29</v>
      </c>
      <c r="AI245" s="39">
        <v>26</v>
      </c>
      <c r="AJ245" s="39">
        <v>18</v>
      </c>
      <c r="AK245" s="39">
        <v>0</v>
      </c>
      <c r="AL245" s="39">
        <v>0</v>
      </c>
    </row>
    <row r="246" spans="2:38" ht="20.100000000000001" customHeight="1" x14ac:dyDescent="0.2">
      <c r="D246" s="2" t="s">
        <v>203</v>
      </c>
      <c r="F246" s="37">
        <v>140</v>
      </c>
      <c r="G246" s="37">
        <v>1045</v>
      </c>
      <c r="H246" s="37">
        <v>1026</v>
      </c>
      <c r="I246" s="37">
        <v>159</v>
      </c>
      <c r="J246" s="37">
        <v>0</v>
      </c>
      <c r="K246" s="37">
        <v>0</v>
      </c>
      <c r="L246" s="37"/>
      <c r="M246" s="37"/>
      <c r="N246" s="37"/>
      <c r="O246" s="37">
        <v>4</v>
      </c>
      <c r="P246" s="37">
        <v>38</v>
      </c>
      <c r="Q246" s="37">
        <v>40</v>
      </c>
      <c r="R246" s="37">
        <v>2</v>
      </c>
      <c r="S246" s="37">
        <v>0</v>
      </c>
      <c r="T246" s="37">
        <v>0</v>
      </c>
      <c r="U246" s="37"/>
      <c r="V246" s="37"/>
      <c r="W246" s="37"/>
      <c r="X246" s="37">
        <v>13</v>
      </c>
      <c r="Y246" s="37">
        <v>63</v>
      </c>
      <c r="Z246" s="37">
        <v>55</v>
      </c>
      <c r="AA246" s="37">
        <v>21</v>
      </c>
      <c r="AB246" s="37">
        <v>0</v>
      </c>
      <c r="AC246" s="37">
        <v>0</v>
      </c>
      <c r="AD246" s="37"/>
      <c r="AE246" s="37"/>
      <c r="AF246" s="37"/>
      <c r="AG246" s="37">
        <v>5</v>
      </c>
      <c r="AH246" s="37">
        <v>40</v>
      </c>
      <c r="AI246" s="37">
        <v>43</v>
      </c>
      <c r="AJ246" s="37">
        <v>2</v>
      </c>
      <c r="AK246" s="37">
        <v>0</v>
      </c>
      <c r="AL246" s="37">
        <v>0</v>
      </c>
    </row>
    <row r="247" spans="2:38" ht="20.100000000000001" customHeight="1" x14ac:dyDescent="0.2">
      <c r="D247" s="38" t="s">
        <v>204</v>
      </c>
      <c r="F247" s="39">
        <v>568</v>
      </c>
      <c r="G247" s="39">
        <v>2032</v>
      </c>
      <c r="H247" s="39">
        <v>2101</v>
      </c>
      <c r="I247" s="39">
        <v>499</v>
      </c>
      <c r="J247" s="39">
        <v>0</v>
      </c>
      <c r="K247" s="39">
        <v>0</v>
      </c>
      <c r="L247" s="40"/>
      <c r="M247" s="40"/>
      <c r="N247" s="40"/>
      <c r="O247" s="39">
        <v>46</v>
      </c>
      <c r="P247" s="39">
        <v>75</v>
      </c>
      <c r="Q247" s="39">
        <v>72</v>
      </c>
      <c r="R247" s="39">
        <v>49</v>
      </c>
      <c r="S247" s="39">
        <v>0</v>
      </c>
      <c r="T247" s="39">
        <v>0</v>
      </c>
      <c r="U247" s="40"/>
      <c r="V247" s="40"/>
      <c r="W247" s="40"/>
      <c r="X247" s="39">
        <v>32</v>
      </c>
      <c r="Y247" s="39">
        <v>58</v>
      </c>
      <c r="Z247" s="39">
        <v>64</v>
      </c>
      <c r="AA247" s="39">
        <v>26</v>
      </c>
      <c r="AB247" s="39">
        <v>0</v>
      </c>
      <c r="AC247" s="39">
        <v>0</v>
      </c>
      <c r="AD247" s="40"/>
      <c r="AE247" s="40"/>
      <c r="AF247" s="40"/>
      <c r="AG247" s="39">
        <v>4</v>
      </c>
      <c r="AH247" s="39">
        <v>7</v>
      </c>
      <c r="AI247" s="39">
        <v>6</v>
      </c>
      <c r="AJ247" s="39">
        <v>5</v>
      </c>
      <c r="AK247" s="39">
        <v>0</v>
      </c>
      <c r="AL247" s="39">
        <v>0</v>
      </c>
    </row>
    <row r="248" spans="2:38" ht="20.100000000000001" customHeight="1" x14ac:dyDescent="0.2">
      <c r="D248" s="2" t="s">
        <v>205</v>
      </c>
      <c r="F248" s="37">
        <v>329</v>
      </c>
      <c r="G248" s="37">
        <v>2113</v>
      </c>
      <c r="H248" s="37">
        <v>2067</v>
      </c>
      <c r="I248" s="37">
        <v>375</v>
      </c>
      <c r="J248" s="37">
        <v>0</v>
      </c>
      <c r="K248" s="37">
        <v>0</v>
      </c>
      <c r="L248" s="37"/>
      <c r="M248" s="37"/>
      <c r="N248" s="37"/>
      <c r="O248" s="37">
        <v>16</v>
      </c>
      <c r="P248" s="37">
        <v>43</v>
      </c>
      <c r="Q248" s="37">
        <v>44</v>
      </c>
      <c r="R248" s="37">
        <v>15</v>
      </c>
      <c r="S248" s="37">
        <v>0</v>
      </c>
      <c r="T248" s="37">
        <v>0</v>
      </c>
      <c r="U248" s="37"/>
      <c r="V248" s="37"/>
      <c r="W248" s="37"/>
      <c r="X248" s="37">
        <v>16</v>
      </c>
      <c r="Y248" s="37">
        <v>87</v>
      </c>
      <c r="Z248" s="37">
        <v>83</v>
      </c>
      <c r="AA248" s="37">
        <v>20</v>
      </c>
      <c r="AB248" s="37">
        <v>0</v>
      </c>
      <c r="AC248" s="37">
        <v>0</v>
      </c>
      <c r="AD248" s="37"/>
      <c r="AE248" s="37"/>
      <c r="AF248" s="37"/>
      <c r="AG248" s="37">
        <v>2</v>
      </c>
      <c r="AH248" s="37">
        <v>4</v>
      </c>
      <c r="AI248" s="37">
        <v>3</v>
      </c>
      <c r="AJ248" s="37">
        <v>3</v>
      </c>
      <c r="AK248" s="37">
        <v>0</v>
      </c>
      <c r="AL248" s="37">
        <v>0</v>
      </c>
    </row>
    <row r="249" spans="2:38" ht="20.100000000000001" customHeight="1" x14ac:dyDescent="0.2">
      <c r="D249" s="38" t="s">
        <v>206</v>
      </c>
      <c r="F249" s="39">
        <v>488</v>
      </c>
      <c r="G249" s="39">
        <v>2192</v>
      </c>
      <c r="H249" s="39">
        <v>2274</v>
      </c>
      <c r="I249" s="39">
        <v>406</v>
      </c>
      <c r="J249" s="39">
        <v>0</v>
      </c>
      <c r="K249" s="39">
        <v>0</v>
      </c>
      <c r="L249" s="40"/>
      <c r="M249" s="40"/>
      <c r="N249" s="40"/>
      <c r="O249" s="39">
        <v>10</v>
      </c>
      <c r="P249" s="39">
        <v>59</v>
      </c>
      <c r="Q249" s="39">
        <v>55</v>
      </c>
      <c r="R249" s="39">
        <v>14</v>
      </c>
      <c r="S249" s="39">
        <v>0</v>
      </c>
      <c r="T249" s="39">
        <v>0</v>
      </c>
      <c r="U249" s="40"/>
      <c r="V249" s="40"/>
      <c r="W249" s="40"/>
      <c r="X249" s="39">
        <v>4</v>
      </c>
      <c r="Y249" s="39">
        <v>38</v>
      </c>
      <c r="Z249" s="39">
        <v>36</v>
      </c>
      <c r="AA249" s="39">
        <v>6</v>
      </c>
      <c r="AB249" s="39">
        <v>0</v>
      </c>
      <c r="AC249" s="39">
        <v>0</v>
      </c>
      <c r="AD249" s="40"/>
      <c r="AE249" s="40"/>
      <c r="AF249" s="40"/>
      <c r="AG249" s="39">
        <v>9</v>
      </c>
      <c r="AH249" s="39">
        <v>7</v>
      </c>
      <c r="AI249" s="39">
        <v>7</v>
      </c>
      <c r="AJ249" s="39">
        <v>9</v>
      </c>
      <c r="AK249" s="39">
        <v>0</v>
      </c>
      <c r="AL249" s="39">
        <v>0</v>
      </c>
    </row>
    <row r="250" spans="2:38" ht="20.100000000000001" customHeight="1" x14ac:dyDescent="0.2">
      <c r="D250" s="2" t="s">
        <v>207</v>
      </c>
      <c r="F250" s="37">
        <v>269</v>
      </c>
      <c r="G250" s="37">
        <v>1484</v>
      </c>
      <c r="H250" s="37">
        <v>1453</v>
      </c>
      <c r="I250" s="37">
        <v>300</v>
      </c>
      <c r="J250" s="37">
        <v>0</v>
      </c>
      <c r="K250" s="37">
        <v>0</v>
      </c>
      <c r="L250" s="37"/>
      <c r="M250" s="37"/>
      <c r="N250" s="37"/>
      <c r="O250" s="37">
        <v>14</v>
      </c>
      <c r="P250" s="37">
        <v>107</v>
      </c>
      <c r="Q250" s="37">
        <v>106</v>
      </c>
      <c r="R250" s="37">
        <v>15</v>
      </c>
      <c r="S250" s="37">
        <v>0</v>
      </c>
      <c r="T250" s="37">
        <v>0</v>
      </c>
      <c r="U250" s="37"/>
      <c r="V250" s="37"/>
      <c r="W250" s="37"/>
      <c r="X250" s="37">
        <v>16</v>
      </c>
      <c r="Y250" s="37">
        <v>79</v>
      </c>
      <c r="Z250" s="37">
        <v>82</v>
      </c>
      <c r="AA250" s="37">
        <v>13</v>
      </c>
      <c r="AB250" s="37">
        <v>0</v>
      </c>
      <c r="AC250" s="37">
        <v>0</v>
      </c>
      <c r="AD250" s="37"/>
      <c r="AE250" s="37"/>
      <c r="AF250" s="37"/>
      <c r="AG250" s="37">
        <v>1</v>
      </c>
      <c r="AH250" s="37">
        <v>18</v>
      </c>
      <c r="AI250" s="37">
        <v>14</v>
      </c>
      <c r="AJ250" s="37">
        <v>5</v>
      </c>
      <c r="AK250" s="37">
        <v>0</v>
      </c>
      <c r="AL250" s="37">
        <v>0</v>
      </c>
    </row>
    <row r="251" spans="2:38" ht="20.100000000000001" customHeight="1" x14ac:dyDescent="0.2">
      <c r="D251" s="38" t="s">
        <v>208</v>
      </c>
      <c r="F251" s="39">
        <v>228</v>
      </c>
      <c r="G251" s="39">
        <v>2364</v>
      </c>
      <c r="H251" s="39">
        <v>2310</v>
      </c>
      <c r="I251" s="39">
        <v>282</v>
      </c>
      <c r="J251" s="39">
        <v>0</v>
      </c>
      <c r="K251" s="39">
        <v>0</v>
      </c>
      <c r="L251" s="40"/>
      <c r="M251" s="40"/>
      <c r="N251" s="40"/>
      <c r="O251" s="39">
        <v>8</v>
      </c>
      <c r="P251" s="39">
        <v>134</v>
      </c>
      <c r="Q251" s="39">
        <v>118</v>
      </c>
      <c r="R251" s="39">
        <v>24</v>
      </c>
      <c r="S251" s="39">
        <v>0</v>
      </c>
      <c r="T251" s="39">
        <v>0</v>
      </c>
      <c r="U251" s="40"/>
      <c r="V251" s="40"/>
      <c r="W251" s="40"/>
      <c r="X251" s="39">
        <v>8</v>
      </c>
      <c r="Y251" s="39">
        <v>123</v>
      </c>
      <c r="Z251" s="39">
        <v>116</v>
      </c>
      <c r="AA251" s="39">
        <v>15</v>
      </c>
      <c r="AB251" s="39">
        <v>0</v>
      </c>
      <c r="AC251" s="39">
        <v>0</v>
      </c>
      <c r="AD251" s="40"/>
      <c r="AE251" s="40"/>
      <c r="AF251" s="40"/>
      <c r="AG251" s="39">
        <v>4</v>
      </c>
      <c r="AH251" s="39">
        <v>40</v>
      </c>
      <c r="AI251" s="39">
        <v>38</v>
      </c>
      <c r="AJ251" s="39">
        <v>6</v>
      </c>
      <c r="AK251" s="39">
        <v>0</v>
      </c>
      <c r="AL251" s="39">
        <v>0</v>
      </c>
    </row>
    <row r="252" spans="2:38" ht="20.100000000000001" customHeight="1" x14ac:dyDescent="0.2">
      <c r="D252" s="2" t="s">
        <v>209</v>
      </c>
      <c r="F252" s="37">
        <v>253</v>
      </c>
      <c r="G252" s="37">
        <v>1201</v>
      </c>
      <c r="H252" s="37">
        <v>1256</v>
      </c>
      <c r="I252" s="37">
        <v>198</v>
      </c>
      <c r="J252" s="37">
        <v>0</v>
      </c>
      <c r="K252" s="37">
        <v>0</v>
      </c>
      <c r="L252" s="37"/>
      <c r="M252" s="37"/>
      <c r="N252" s="37"/>
      <c r="O252" s="37">
        <v>15</v>
      </c>
      <c r="P252" s="37">
        <v>64</v>
      </c>
      <c r="Q252" s="37">
        <v>65</v>
      </c>
      <c r="R252" s="37">
        <v>14</v>
      </c>
      <c r="S252" s="37">
        <v>0</v>
      </c>
      <c r="T252" s="37">
        <v>0</v>
      </c>
      <c r="U252" s="37"/>
      <c r="V252" s="37"/>
      <c r="W252" s="37"/>
      <c r="X252" s="37">
        <v>1</v>
      </c>
      <c r="Y252" s="37">
        <v>42</v>
      </c>
      <c r="Z252" s="37">
        <v>36</v>
      </c>
      <c r="AA252" s="37">
        <v>7</v>
      </c>
      <c r="AB252" s="37">
        <v>0</v>
      </c>
      <c r="AC252" s="37">
        <v>0</v>
      </c>
      <c r="AD252" s="37"/>
      <c r="AE252" s="37"/>
      <c r="AF252" s="37"/>
      <c r="AG252" s="37">
        <v>13</v>
      </c>
      <c r="AH252" s="37">
        <v>41</v>
      </c>
      <c r="AI252" s="37">
        <v>41</v>
      </c>
      <c r="AJ252" s="37">
        <v>13</v>
      </c>
      <c r="AK252" s="37">
        <v>0</v>
      </c>
      <c r="AL252" s="37">
        <v>0</v>
      </c>
    </row>
    <row r="253" spans="2:38" ht="20.100000000000001" customHeight="1" x14ac:dyDescent="0.2">
      <c r="D253" s="38" t="s">
        <v>210</v>
      </c>
      <c r="F253" s="39">
        <v>287</v>
      </c>
      <c r="G253" s="39">
        <v>1235</v>
      </c>
      <c r="H253" s="39">
        <v>1157</v>
      </c>
      <c r="I253" s="39">
        <v>365</v>
      </c>
      <c r="J253" s="39">
        <v>0</v>
      </c>
      <c r="K253" s="39">
        <v>0</v>
      </c>
      <c r="L253" s="40"/>
      <c r="M253" s="40"/>
      <c r="N253" s="40"/>
      <c r="O253" s="39">
        <v>24</v>
      </c>
      <c r="P253" s="39">
        <v>20</v>
      </c>
      <c r="Q253" s="39">
        <v>29</v>
      </c>
      <c r="R253" s="39">
        <v>15</v>
      </c>
      <c r="S253" s="39">
        <v>0</v>
      </c>
      <c r="T253" s="39">
        <v>0</v>
      </c>
      <c r="U253" s="40"/>
      <c r="V253" s="40"/>
      <c r="W253" s="40"/>
      <c r="X253" s="39">
        <v>30</v>
      </c>
      <c r="Y253" s="39">
        <v>126</v>
      </c>
      <c r="Z253" s="39">
        <v>120</v>
      </c>
      <c r="AA253" s="39">
        <v>36</v>
      </c>
      <c r="AB253" s="39">
        <v>0</v>
      </c>
      <c r="AC253" s="39">
        <v>0</v>
      </c>
      <c r="AD253" s="40"/>
      <c r="AE253" s="40"/>
      <c r="AF253" s="40"/>
      <c r="AG253" s="39">
        <v>3</v>
      </c>
      <c r="AH253" s="39">
        <v>16</v>
      </c>
      <c r="AI253" s="39">
        <v>16</v>
      </c>
      <c r="AJ253" s="39">
        <v>3</v>
      </c>
      <c r="AK253" s="39">
        <v>0</v>
      </c>
      <c r="AL253" s="39">
        <v>0</v>
      </c>
    </row>
    <row r="254" spans="2:38" ht="20.100000000000001" customHeight="1" x14ac:dyDescent="0.2">
      <c r="D254" s="2" t="s">
        <v>211</v>
      </c>
      <c r="F254" s="37">
        <v>0</v>
      </c>
      <c r="G254" s="37">
        <v>18</v>
      </c>
      <c r="H254" s="37">
        <v>7</v>
      </c>
      <c r="I254" s="37">
        <v>11</v>
      </c>
      <c r="J254" s="37">
        <v>0</v>
      </c>
      <c r="K254" s="37">
        <v>0</v>
      </c>
      <c r="L254" s="37"/>
      <c r="M254" s="37"/>
      <c r="N254" s="37"/>
      <c r="O254" s="37">
        <v>0</v>
      </c>
      <c r="P254" s="37">
        <v>5</v>
      </c>
      <c r="Q254" s="37">
        <v>0</v>
      </c>
      <c r="R254" s="37">
        <v>5</v>
      </c>
      <c r="S254" s="37">
        <v>0</v>
      </c>
      <c r="T254" s="37">
        <v>0</v>
      </c>
      <c r="U254" s="37"/>
      <c r="V254" s="37"/>
      <c r="W254" s="37"/>
      <c r="X254" s="37">
        <v>0</v>
      </c>
      <c r="Y254" s="37">
        <v>5</v>
      </c>
      <c r="Z254" s="37">
        <v>0</v>
      </c>
      <c r="AA254" s="37">
        <v>5</v>
      </c>
      <c r="AB254" s="37">
        <v>0</v>
      </c>
      <c r="AC254" s="37">
        <v>0</v>
      </c>
      <c r="AD254" s="37"/>
      <c r="AE254" s="37"/>
      <c r="AF254" s="37"/>
      <c r="AG254" s="37">
        <v>0</v>
      </c>
      <c r="AH254" s="37">
        <v>0</v>
      </c>
      <c r="AI254" s="37">
        <v>0</v>
      </c>
      <c r="AJ254" s="37">
        <v>0</v>
      </c>
      <c r="AK254" s="37">
        <v>0</v>
      </c>
      <c r="AL254" s="37">
        <v>0</v>
      </c>
    </row>
    <row r="255" spans="2:38" ht="20.100000000000001" customHeight="1" x14ac:dyDescent="0.2">
      <c r="D255" s="38" t="s">
        <v>212</v>
      </c>
      <c r="F255" s="39">
        <v>0</v>
      </c>
      <c r="G255" s="39">
        <v>19</v>
      </c>
      <c r="H255" s="39">
        <v>2</v>
      </c>
      <c r="I255" s="39">
        <v>17</v>
      </c>
      <c r="J255" s="39">
        <v>0</v>
      </c>
      <c r="K255" s="39">
        <v>0</v>
      </c>
      <c r="L255" s="40"/>
      <c r="M255" s="40"/>
      <c r="N255" s="40"/>
      <c r="O255" s="39">
        <v>0</v>
      </c>
      <c r="P255" s="39">
        <v>4</v>
      </c>
      <c r="Q255" s="39">
        <v>0</v>
      </c>
      <c r="R255" s="39">
        <v>4</v>
      </c>
      <c r="S255" s="39">
        <v>0</v>
      </c>
      <c r="T255" s="39">
        <v>0</v>
      </c>
      <c r="U255" s="40"/>
      <c r="V255" s="40"/>
      <c r="W255" s="40"/>
      <c r="X255" s="39">
        <v>0</v>
      </c>
      <c r="Y255" s="39">
        <v>6</v>
      </c>
      <c r="Z255" s="39">
        <v>1</v>
      </c>
      <c r="AA255" s="39">
        <v>5</v>
      </c>
      <c r="AB255" s="39">
        <v>0</v>
      </c>
      <c r="AC255" s="39">
        <v>0</v>
      </c>
      <c r="AD255" s="40"/>
      <c r="AE255" s="40"/>
      <c r="AF255" s="40"/>
      <c r="AG255" s="39">
        <v>0</v>
      </c>
      <c r="AH255" s="39">
        <v>0</v>
      </c>
      <c r="AI255" s="39">
        <v>0</v>
      </c>
      <c r="AJ255" s="39">
        <v>0</v>
      </c>
      <c r="AK255" s="39">
        <v>0</v>
      </c>
      <c r="AL255" s="39">
        <v>0</v>
      </c>
    </row>
    <row r="256" spans="2:38"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row>
    <row r="257" spans="1:38" s="1" customFormat="1" ht="20.100000000000001" customHeight="1" x14ac:dyDescent="0.2">
      <c r="A257" s="3"/>
      <c r="B257" s="6"/>
      <c r="C257" s="42" t="s">
        <v>180</v>
      </c>
      <c r="D257" s="42"/>
      <c r="E257" s="5"/>
      <c r="F257" s="44">
        <v>3273</v>
      </c>
      <c r="G257" s="44">
        <v>15495</v>
      </c>
      <c r="H257" s="44">
        <v>15129</v>
      </c>
      <c r="I257" s="44">
        <v>3639</v>
      </c>
      <c r="J257" s="44">
        <v>0</v>
      </c>
      <c r="K257" s="44">
        <v>0</v>
      </c>
      <c r="L257" s="45"/>
      <c r="M257" s="45"/>
      <c r="N257" s="45"/>
      <c r="O257" s="44">
        <v>242</v>
      </c>
      <c r="P257" s="44">
        <v>654</v>
      </c>
      <c r="Q257" s="44">
        <v>615</v>
      </c>
      <c r="R257" s="44">
        <v>281</v>
      </c>
      <c r="S257" s="44">
        <v>0</v>
      </c>
      <c r="T257" s="44">
        <v>0</v>
      </c>
      <c r="U257" s="45"/>
      <c r="V257" s="45"/>
      <c r="W257" s="45"/>
      <c r="X257" s="44">
        <v>266</v>
      </c>
      <c r="Y257" s="44">
        <v>832</v>
      </c>
      <c r="Z257" s="44">
        <v>701</v>
      </c>
      <c r="AA257" s="44">
        <v>397</v>
      </c>
      <c r="AB257" s="44">
        <v>0</v>
      </c>
      <c r="AC257" s="44">
        <v>0</v>
      </c>
      <c r="AD257" s="45"/>
      <c r="AE257" s="45"/>
      <c r="AF257" s="45"/>
      <c r="AG257" s="44">
        <v>69</v>
      </c>
      <c r="AH257" s="44">
        <v>214</v>
      </c>
      <c r="AI257" s="44">
        <v>201</v>
      </c>
      <c r="AJ257" s="44">
        <v>82</v>
      </c>
      <c r="AK257" s="44">
        <v>0</v>
      </c>
      <c r="AL257" s="44">
        <v>0</v>
      </c>
    </row>
    <row r="258" spans="1:38"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row>
    <row r="259" spans="1:38" s="1" customFormat="1" ht="20.100000000000001" customHeight="1" x14ac:dyDescent="0.25">
      <c r="A259" s="3"/>
      <c r="B259" s="49" t="s">
        <v>213</v>
      </c>
      <c r="C259" s="50"/>
      <c r="D259" s="50"/>
      <c r="E259" s="5"/>
      <c r="F259" s="51">
        <v>3273</v>
      </c>
      <c r="G259" s="51">
        <v>15495</v>
      </c>
      <c r="H259" s="51">
        <v>15129</v>
      </c>
      <c r="I259" s="51">
        <v>3639</v>
      </c>
      <c r="J259" s="51">
        <v>0</v>
      </c>
      <c r="K259" s="51">
        <v>0</v>
      </c>
      <c r="L259" s="52"/>
      <c r="M259" s="52"/>
      <c r="N259" s="52"/>
      <c r="O259" s="51">
        <v>242</v>
      </c>
      <c r="P259" s="51">
        <v>654</v>
      </c>
      <c r="Q259" s="51">
        <v>615</v>
      </c>
      <c r="R259" s="51">
        <v>281</v>
      </c>
      <c r="S259" s="51">
        <v>0</v>
      </c>
      <c r="T259" s="51">
        <v>0</v>
      </c>
      <c r="U259" s="52"/>
      <c r="V259" s="52"/>
      <c r="W259" s="52"/>
      <c r="X259" s="51">
        <v>266</v>
      </c>
      <c r="Y259" s="51">
        <v>832</v>
      </c>
      <c r="Z259" s="51">
        <v>701</v>
      </c>
      <c r="AA259" s="51">
        <v>397</v>
      </c>
      <c r="AB259" s="51">
        <v>0</v>
      </c>
      <c r="AC259" s="51">
        <v>0</v>
      </c>
      <c r="AD259" s="52"/>
      <c r="AE259" s="52"/>
      <c r="AF259" s="52"/>
      <c r="AG259" s="51">
        <v>69</v>
      </c>
      <c r="AH259" s="51">
        <v>214</v>
      </c>
      <c r="AI259" s="51">
        <v>201</v>
      </c>
      <c r="AJ259" s="51">
        <v>82</v>
      </c>
      <c r="AK259" s="51">
        <v>0</v>
      </c>
      <c r="AL259" s="51">
        <v>0</v>
      </c>
    </row>
    <row r="260" spans="1:38"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row>
    <row r="261" spans="1:38"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row>
    <row r="262" spans="1:38"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row>
    <row r="263" spans="1:38" ht="20.100000000000001" customHeight="1" x14ac:dyDescent="0.2">
      <c r="D263" s="2" t="s">
        <v>215</v>
      </c>
      <c r="F263" s="37">
        <v>0</v>
      </c>
      <c r="G263" s="37">
        <v>175</v>
      </c>
      <c r="H263" s="37">
        <v>186</v>
      </c>
      <c r="I263" s="37">
        <v>34</v>
      </c>
      <c r="J263" s="37">
        <v>58</v>
      </c>
      <c r="K263" s="37">
        <v>13</v>
      </c>
      <c r="L263" s="37"/>
      <c r="M263" s="37"/>
      <c r="N263" s="37"/>
      <c r="O263" s="37">
        <v>0</v>
      </c>
      <c r="P263" s="37">
        <v>14</v>
      </c>
      <c r="Q263" s="37">
        <v>23</v>
      </c>
      <c r="R263" s="37">
        <v>1</v>
      </c>
      <c r="S263" s="37">
        <v>10</v>
      </c>
      <c r="T263" s="37">
        <v>0</v>
      </c>
      <c r="U263" s="37"/>
      <c r="V263" s="37"/>
      <c r="W263" s="37"/>
      <c r="X263" s="37">
        <v>0</v>
      </c>
      <c r="Y263" s="37">
        <v>21</v>
      </c>
      <c r="Z263" s="37">
        <v>43</v>
      </c>
      <c r="AA263" s="37">
        <v>10</v>
      </c>
      <c r="AB263" s="37">
        <v>32</v>
      </c>
      <c r="AC263" s="37">
        <v>0</v>
      </c>
      <c r="AD263" s="37"/>
      <c r="AE263" s="37"/>
      <c r="AF263" s="37"/>
      <c r="AG263" s="37">
        <v>0</v>
      </c>
      <c r="AH263" s="37">
        <v>1</v>
      </c>
      <c r="AI263" s="37">
        <v>9</v>
      </c>
      <c r="AJ263" s="37">
        <v>0</v>
      </c>
      <c r="AK263" s="37">
        <v>8</v>
      </c>
      <c r="AL263" s="37">
        <v>0</v>
      </c>
    </row>
    <row r="264" spans="1:38" ht="20.100000000000001" customHeight="1" x14ac:dyDescent="0.2">
      <c r="D264" s="38" t="s">
        <v>216</v>
      </c>
      <c r="F264" s="39">
        <v>0</v>
      </c>
      <c r="G264" s="39">
        <v>349</v>
      </c>
      <c r="H264" s="39">
        <v>382</v>
      </c>
      <c r="I264" s="39">
        <v>59</v>
      </c>
      <c r="J264" s="39">
        <v>92</v>
      </c>
      <c r="K264" s="39">
        <v>0</v>
      </c>
      <c r="L264" s="40"/>
      <c r="M264" s="40"/>
      <c r="N264" s="40"/>
      <c r="O264" s="39">
        <v>0</v>
      </c>
      <c r="P264" s="39">
        <v>8</v>
      </c>
      <c r="Q264" s="39">
        <v>10</v>
      </c>
      <c r="R264" s="39">
        <v>0</v>
      </c>
      <c r="S264" s="39">
        <v>2</v>
      </c>
      <c r="T264" s="39">
        <v>0</v>
      </c>
      <c r="U264" s="40"/>
      <c r="V264" s="40"/>
      <c r="W264" s="40"/>
      <c r="X264" s="39">
        <v>0</v>
      </c>
      <c r="Y264" s="39">
        <v>90</v>
      </c>
      <c r="Z264" s="39">
        <v>117</v>
      </c>
      <c r="AA264" s="39">
        <v>23</v>
      </c>
      <c r="AB264" s="39">
        <v>50</v>
      </c>
      <c r="AC264" s="39">
        <v>0</v>
      </c>
      <c r="AD264" s="40"/>
      <c r="AE264" s="40"/>
      <c r="AF264" s="40"/>
      <c r="AG264" s="39">
        <v>0</v>
      </c>
      <c r="AH264" s="39">
        <v>0</v>
      </c>
      <c r="AI264" s="39">
        <v>1</v>
      </c>
      <c r="AJ264" s="39">
        <v>0</v>
      </c>
      <c r="AK264" s="39">
        <v>1</v>
      </c>
      <c r="AL264" s="39">
        <v>0</v>
      </c>
    </row>
    <row r="265" spans="1:38" ht="20.100000000000001" customHeight="1" x14ac:dyDescent="0.2">
      <c r="D265" s="2" t="s">
        <v>217</v>
      </c>
      <c r="F265" s="37">
        <v>0</v>
      </c>
      <c r="G265" s="37">
        <v>375</v>
      </c>
      <c r="H265" s="37">
        <v>427</v>
      </c>
      <c r="I265" s="37">
        <v>51</v>
      </c>
      <c r="J265" s="37">
        <v>103</v>
      </c>
      <c r="K265" s="37">
        <v>0</v>
      </c>
      <c r="L265" s="37"/>
      <c r="M265" s="37"/>
      <c r="N265" s="37"/>
      <c r="O265" s="37">
        <v>0</v>
      </c>
      <c r="P265" s="37">
        <v>13</v>
      </c>
      <c r="Q265" s="37">
        <v>20</v>
      </c>
      <c r="R265" s="37">
        <v>0</v>
      </c>
      <c r="S265" s="37">
        <v>7</v>
      </c>
      <c r="T265" s="37">
        <v>0</v>
      </c>
      <c r="U265" s="37"/>
      <c r="V265" s="37"/>
      <c r="W265" s="37"/>
      <c r="X265" s="37">
        <v>0</v>
      </c>
      <c r="Y265" s="37">
        <v>68</v>
      </c>
      <c r="Z265" s="37">
        <v>138</v>
      </c>
      <c r="AA265" s="37">
        <v>6</v>
      </c>
      <c r="AB265" s="37">
        <v>76</v>
      </c>
      <c r="AC265" s="37">
        <v>0</v>
      </c>
      <c r="AD265" s="37"/>
      <c r="AE265" s="37"/>
      <c r="AF265" s="37"/>
      <c r="AG265" s="37">
        <v>0</v>
      </c>
      <c r="AH265" s="37">
        <v>4</v>
      </c>
      <c r="AI265" s="37">
        <v>9</v>
      </c>
      <c r="AJ265" s="37">
        <v>0</v>
      </c>
      <c r="AK265" s="37">
        <v>5</v>
      </c>
      <c r="AL265" s="37">
        <v>0</v>
      </c>
    </row>
    <row r="266" spans="1:38" ht="20.100000000000001" customHeight="1" x14ac:dyDescent="0.2">
      <c r="D266" s="38" t="s">
        <v>218</v>
      </c>
      <c r="F266" s="39">
        <v>0</v>
      </c>
      <c r="G266" s="39">
        <v>188</v>
      </c>
      <c r="H266" s="39">
        <v>155</v>
      </c>
      <c r="I266" s="39">
        <v>33</v>
      </c>
      <c r="J266" s="39">
        <v>0</v>
      </c>
      <c r="K266" s="39">
        <v>0</v>
      </c>
      <c r="L266" s="40"/>
      <c r="M266" s="40"/>
      <c r="N266" s="40"/>
      <c r="O266" s="39">
        <v>0</v>
      </c>
      <c r="P266" s="39">
        <v>0</v>
      </c>
      <c r="Q266" s="39">
        <v>0</v>
      </c>
      <c r="R266" s="39">
        <v>0</v>
      </c>
      <c r="S266" s="39">
        <v>0</v>
      </c>
      <c r="T266" s="39">
        <v>0</v>
      </c>
      <c r="U266" s="40"/>
      <c r="V266" s="40"/>
      <c r="W266" s="40"/>
      <c r="X266" s="39">
        <v>0</v>
      </c>
      <c r="Y266" s="39">
        <v>0</v>
      </c>
      <c r="Z266" s="39">
        <v>0</v>
      </c>
      <c r="AA266" s="39">
        <v>0</v>
      </c>
      <c r="AB266" s="39">
        <v>0</v>
      </c>
      <c r="AC266" s="39">
        <v>0</v>
      </c>
      <c r="AD266" s="40"/>
      <c r="AE266" s="40"/>
      <c r="AF266" s="40"/>
      <c r="AG266" s="39">
        <v>0</v>
      </c>
      <c r="AH266" s="39">
        <v>0</v>
      </c>
      <c r="AI266" s="39">
        <v>0</v>
      </c>
      <c r="AJ266" s="39">
        <v>0</v>
      </c>
      <c r="AK266" s="39">
        <v>0</v>
      </c>
      <c r="AL266" s="39">
        <v>0</v>
      </c>
    </row>
    <row r="267" spans="1:38" ht="20.100000000000001" customHeight="1" x14ac:dyDescent="0.2">
      <c r="D267" s="2" t="s">
        <v>219</v>
      </c>
      <c r="F267" s="37">
        <v>0</v>
      </c>
      <c r="G267" s="37">
        <v>396</v>
      </c>
      <c r="H267" s="37">
        <v>336</v>
      </c>
      <c r="I267" s="37">
        <v>64</v>
      </c>
      <c r="J267" s="37">
        <v>4</v>
      </c>
      <c r="K267" s="37">
        <v>0</v>
      </c>
      <c r="L267" s="37"/>
      <c r="M267" s="37"/>
      <c r="N267" s="37"/>
      <c r="O267" s="37">
        <v>0</v>
      </c>
      <c r="P267" s="37">
        <v>0</v>
      </c>
      <c r="Q267" s="37">
        <v>0</v>
      </c>
      <c r="R267" s="37">
        <v>0</v>
      </c>
      <c r="S267" s="37">
        <v>0</v>
      </c>
      <c r="T267" s="37">
        <v>0</v>
      </c>
      <c r="U267" s="37"/>
      <c r="V267" s="37"/>
      <c r="W267" s="37"/>
      <c r="X267" s="37">
        <v>0</v>
      </c>
      <c r="Y267" s="37">
        <v>0</v>
      </c>
      <c r="Z267" s="37">
        <v>0</v>
      </c>
      <c r="AA267" s="37">
        <v>0</v>
      </c>
      <c r="AB267" s="37">
        <v>0</v>
      </c>
      <c r="AC267" s="37">
        <v>0</v>
      </c>
      <c r="AD267" s="37"/>
      <c r="AE267" s="37"/>
      <c r="AF267" s="37"/>
      <c r="AG267" s="37">
        <v>0</v>
      </c>
      <c r="AH267" s="37">
        <v>0</v>
      </c>
      <c r="AI267" s="37">
        <v>0</v>
      </c>
      <c r="AJ267" s="37">
        <v>0</v>
      </c>
      <c r="AK267" s="37">
        <v>0</v>
      </c>
      <c r="AL267" s="37">
        <v>0</v>
      </c>
    </row>
    <row r="268" spans="1:38"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row>
    <row r="269" spans="1:38" ht="20.100000000000001" customHeight="1" x14ac:dyDescent="0.2">
      <c r="C269" s="42" t="s">
        <v>112</v>
      </c>
      <c r="D269" s="42"/>
      <c r="F269" s="44">
        <v>0</v>
      </c>
      <c r="G269" s="44">
        <v>1483</v>
      </c>
      <c r="H269" s="44">
        <v>1486</v>
      </c>
      <c r="I269" s="44">
        <v>241</v>
      </c>
      <c r="J269" s="44">
        <v>257</v>
      </c>
      <c r="K269" s="44">
        <v>13</v>
      </c>
      <c r="L269" s="45"/>
      <c r="M269" s="45"/>
      <c r="N269" s="45"/>
      <c r="O269" s="44">
        <v>0</v>
      </c>
      <c r="P269" s="44">
        <v>35</v>
      </c>
      <c r="Q269" s="44">
        <v>53</v>
      </c>
      <c r="R269" s="44">
        <v>1</v>
      </c>
      <c r="S269" s="44">
        <v>19</v>
      </c>
      <c r="T269" s="44">
        <v>0</v>
      </c>
      <c r="U269" s="45"/>
      <c r="V269" s="45"/>
      <c r="W269" s="45"/>
      <c r="X269" s="44">
        <v>0</v>
      </c>
      <c r="Y269" s="44">
        <v>179</v>
      </c>
      <c r="Z269" s="44">
        <v>298</v>
      </c>
      <c r="AA269" s="44">
        <v>39</v>
      </c>
      <c r="AB269" s="44">
        <v>158</v>
      </c>
      <c r="AC269" s="44">
        <v>0</v>
      </c>
      <c r="AD269" s="45"/>
      <c r="AE269" s="45"/>
      <c r="AF269" s="45"/>
      <c r="AG269" s="44">
        <v>0</v>
      </c>
      <c r="AH269" s="44">
        <v>5</v>
      </c>
      <c r="AI269" s="44">
        <v>19</v>
      </c>
      <c r="AJ269" s="44">
        <v>0</v>
      </c>
      <c r="AK269" s="44">
        <v>14</v>
      </c>
      <c r="AL269" s="44">
        <v>0</v>
      </c>
    </row>
    <row r="270" spans="1:38"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row>
    <row r="271" spans="1:38"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row>
    <row r="272" spans="1:38" ht="20.100000000000001" customHeight="1" x14ac:dyDescent="0.2">
      <c r="D272" s="2" t="s">
        <v>221</v>
      </c>
      <c r="F272" s="37">
        <v>0</v>
      </c>
      <c r="G272" s="37">
        <v>120</v>
      </c>
      <c r="H272" s="37">
        <v>126</v>
      </c>
      <c r="I272" s="37">
        <v>28</v>
      </c>
      <c r="J272" s="37">
        <v>34</v>
      </c>
      <c r="K272" s="37">
        <v>0</v>
      </c>
      <c r="L272" s="37"/>
      <c r="M272" s="37"/>
      <c r="N272" s="37"/>
      <c r="O272" s="37">
        <v>0</v>
      </c>
      <c r="P272" s="37">
        <v>27</v>
      </c>
      <c r="Q272" s="37">
        <v>28</v>
      </c>
      <c r="R272" s="37">
        <v>4</v>
      </c>
      <c r="S272" s="37">
        <v>5</v>
      </c>
      <c r="T272" s="37">
        <v>0</v>
      </c>
      <c r="U272" s="37"/>
      <c r="V272" s="37"/>
      <c r="W272" s="37"/>
      <c r="X272" s="37">
        <v>0</v>
      </c>
      <c r="Y272" s="37">
        <v>118</v>
      </c>
      <c r="Z272" s="37">
        <v>99</v>
      </c>
      <c r="AA272" s="37">
        <v>35</v>
      </c>
      <c r="AB272" s="37">
        <v>16</v>
      </c>
      <c r="AC272" s="37">
        <v>0</v>
      </c>
      <c r="AD272" s="37"/>
      <c r="AE272" s="37"/>
      <c r="AF272" s="37"/>
      <c r="AG272" s="37">
        <v>0</v>
      </c>
      <c r="AH272" s="37">
        <v>7</v>
      </c>
      <c r="AI272" s="37">
        <v>6</v>
      </c>
      <c r="AJ272" s="37">
        <v>1</v>
      </c>
      <c r="AK272" s="37">
        <v>0</v>
      </c>
      <c r="AL272" s="37">
        <v>0</v>
      </c>
    </row>
    <row r="273" spans="3:38" ht="20.100000000000001" customHeight="1" x14ac:dyDescent="0.2">
      <c r="D273" s="38" t="s">
        <v>222</v>
      </c>
      <c r="F273" s="39">
        <v>0</v>
      </c>
      <c r="G273" s="39">
        <v>208</v>
      </c>
      <c r="H273" s="39">
        <v>260</v>
      </c>
      <c r="I273" s="39">
        <v>72</v>
      </c>
      <c r="J273" s="39">
        <v>124</v>
      </c>
      <c r="K273" s="39">
        <v>0</v>
      </c>
      <c r="L273" s="40"/>
      <c r="M273" s="40"/>
      <c r="N273" s="40"/>
      <c r="O273" s="39">
        <v>0</v>
      </c>
      <c r="P273" s="39">
        <v>63</v>
      </c>
      <c r="Q273" s="39">
        <v>59</v>
      </c>
      <c r="R273" s="39">
        <v>15</v>
      </c>
      <c r="S273" s="39">
        <v>11</v>
      </c>
      <c r="T273" s="39">
        <v>0</v>
      </c>
      <c r="U273" s="40"/>
      <c r="V273" s="40"/>
      <c r="W273" s="40"/>
      <c r="X273" s="39">
        <v>0</v>
      </c>
      <c r="Y273" s="39">
        <v>329</v>
      </c>
      <c r="Z273" s="39">
        <v>308</v>
      </c>
      <c r="AA273" s="39">
        <v>84</v>
      </c>
      <c r="AB273" s="39">
        <v>63</v>
      </c>
      <c r="AC273" s="39">
        <v>0</v>
      </c>
      <c r="AD273" s="40"/>
      <c r="AE273" s="40"/>
      <c r="AF273" s="40"/>
      <c r="AG273" s="39">
        <v>0</v>
      </c>
      <c r="AH273" s="39">
        <v>46</v>
      </c>
      <c r="AI273" s="39">
        <v>44</v>
      </c>
      <c r="AJ273" s="39">
        <v>10</v>
      </c>
      <c r="AK273" s="39">
        <v>8</v>
      </c>
      <c r="AL273" s="39">
        <v>0</v>
      </c>
    </row>
    <row r="274" spans="3:38" ht="20.100000000000001" customHeight="1" x14ac:dyDescent="0.2">
      <c r="D274" s="2" t="s">
        <v>223</v>
      </c>
      <c r="F274" s="37">
        <v>0</v>
      </c>
      <c r="G274" s="37">
        <v>62</v>
      </c>
      <c r="H274" s="37">
        <v>89</v>
      </c>
      <c r="I274" s="37">
        <v>7</v>
      </c>
      <c r="J274" s="37">
        <v>34</v>
      </c>
      <c r="K274" s="37">
        <v>0</v>
      </c>
      <c r="L274" s="37"/>
      <c r="M274" s="37"/>
      <c r="N274" s="37"/>
      <c r="O274" s="37">
        <v>0</v>
      </c>
      <c r="P274" s="37">
        <v>35</v>
      </c>
      <c r="Q274" s="37">
        <v>31</v>
      </c>
      <c r="R274" s="37">
        <v>4</v>
      </c>
      <c r="S274" s="37">
        <v>0</v>
      </c>
      <c r="T274" s="37">
        <v>0</v>
      </c>
      <c r="U274" s="37"/>
      <c r="V274" s="37"/>
      <c r="W274" s="37"/>
      <c r="X274" s="37">
        <v>0</v>
      </c>
      <c r="Y274" s="37">
        <v>263</v>
      </c>
      <c r="Z274" s="37">
        <v>231</v>
      </c>
      <c r="AA274" s="37">
        <v>86</v>
      </c>
      <c r="AB274" s="37">
        <v>54</v>
      </c>
      <c r="AC274" s="37">
        <v>0</v>
      </c>
      <c r="AD274" s="37"/>
      <c r="AE274" s="37"/>
      <c r="AF274" s="37"/>
      <c r="AG274" s="37">
        <v>0</v>
      </c>
      <c r="AH274" s="37">
        <v>24</v>
      </c>
      <c r="AI274" s="37">
        <v>21</v>
      </c>
      <c r="AJ274" s="37">
        <v>4</v>
      </c>
      <c r="AK274" s="37">
        <v>1</v>
      </c>
      <c r="AL274" s="37">
        <v>0</v>
      </c>
    </row>
    <row r="275" spans="3:38" ht="20.100000000000001" customHeight="1" x14ac:dyDescent="0.2">
      <c r="D275" s="38" t="s">
        <v>224</v>
      </c>
      <c r="F275" s="39">
        <v>0</v>
      </c>
      <c r="G275" s="39">
        <v>90</v>
      </c>
      <c r="H275" s="39">
        <v>92</v>
      </c>
      <c r="I275" s="39">
        <v>12</v>
      </c>
      <c r="J275" s="39">
        <v>14</v>
      </c>
      <c r="K275" s="39">
        <v>0</v>
      </c>
      <c r="L275" s="40"/>
      <c r="M275" s="40"/>
      <c r="N275" s="40"/>
      <c r="O275" s="39">
        <v>0</v>
      </c>
      <c r="P275" s="39">
        <v>12</v>
      </c>
      <c r="Q275" s="39">
        <v>15</v>
      </c>
      <c r="R275" s="39">
        <v>2</v>
      </c>
      <c r="S275" s="39">
        <v>5</v>
      </c>
      <c r="T275" s="39">
        <v>0</v>
      </c>
      <c r="U275" s="40"/>
      <c r="V275" s="40"/>
      <c r="W275" s="40"/>
      <c r="X275" s="39">
        <v>0</v>
      </c>
      <c r="Y275" s="39">
        <v>189</v>
      </c>
      <c r="Z275" s="39">
        <v>163</v>
      </c>
      <c r="AA275" s="39">
        <v>41</v>
      </c>
      <c r="AB275" s="39">
        <v>15</v>
      </c>
      <c r="AC275" s="39">
        <v>0</v>
      </c>
      <c r="AD275" s="40"/>
      <c r="AE275" s="40"/>
      <c r="AF275" s="40"/>
      <c r="AG275" s="39">
        <v>0</v>
      </c>
      <c r="AH275" s="39">
        <v>4</v>
      </c>
      <c r="AI275" s="39">
        <v>4</v>
      </c>
      <c r="AJ275" s="39">
        <v>1</v>
      </c>
      <c r="AK275" s="39">
        <v>1</v>
      </c>
      <c r="AL275" s="39">
        <v>0</v>
      </c>
    </row>
    <row r="276" spans="3:38" ht="20.100000000000001" customHeight="1" x14ac:dyDescent="0.2">
      <c r="D276" s="2" t="s">
        <v>225</v>
      </c>
      <c r="F276" s="37">
        <v>0</v>
      </c>
      <c r="G276" s="37">
        <v>71</v>
      </c>
      <c r="H276" s="37">
        <v>134</v>
      </c>
      <c r="I276" s="37">
        <v>8</v>
      </c>
      <c r="J276" s="37">
        <v>71</v>
      </c>
      <c r="K276" s="37">
        <v>0</v>
      </c>
      <c r="L276" s="37"/>
      <c r="M276" s="37"/>
      <c r="N276" s="37"/>
      <c r="O276" s="37">
        <v>0</v>
      </c>
      <c r="P276" s="37">
        <v>22</v>
      </c>
      <c r="Q276" s="37">
        <v>15</v>
      </c>
      <c r="R276" s="37">
        <v>9</v>
      </c>
      <c r="S276" s="37">
        <v>2</v>
      </c>
      <c r="T276" s="37">
        <v>0</v>
      </c>
      <c r="U276" s="37"/>
      <c r="V276" s="37"/>
      <c r="W276" s="37"/>
      <c r="X276" s="37">
        <v>0</v>
      </c>
      <c r="Y276" s="37">
        <v>371</v>
      </c>
      <c r="Z276" s="37">
        <v>346</v>
      </c>
      <c r="AA276" s="37">
        <v>63</v>
      </c>
      <c r="AB276" s="37">
        <v>38</v>
      </c>
      <c r="AC276" s="37">
        <v>0</v>
      </c>
      <c r="AD276" s="37"/>
      <c r="AE276" s="37"/>
      <c r="AF276" s="37"/>
      <c r="AG276" s="37">
        <v>0</v>
      </c>
      <c r="AH276" s="37">
        <v>14</v>
      </c>
      <c r="AI276" s="37">
        <v>11</v>
      </c>
      <c r="AJ276" s="37">
        <v>4</v>
      </c>
      <c r="AK276" s="37">
        <v>1</v>
      </c>
      <c r="AL276" s="37">
        <v>0</v>
      </c>
    </row>
    <row r="277" spans="3:38" ht="20.100000000000001" customHeight="1" x14ac:dyDescent="0.2">
      <c r="D277" s="38" t="s">
        <v>226</v>
      </c>
      <c r="F277" s="39">
        <v>0</v>
      </c>
      <c r="G277" s="39">
        <v>82</v>
      </c>
      <c r="H277" s="39">
        <v>109</v>
      </c>
      <c r="I277" s="39">
        <v>98</v>
      </c>
      <c r="J277" s="39">
        <v>125</v>
      </c>
      <c r="K277" s="39">
        <v>0</v>
      </c>
      <c r="L277" s="40"/>
      <c r="M277" s="40"/>
      <c r="N277" s="40"/>
      <c r="O277" s="39">
        <v>0</v>
      </c>
      <c r="P277" s="39">
        <v>34</v>
      </c>
      <c r="Q277" s="39">
        <v>29</v>
      </c>
      <c r="R277" s="39">
        <v>14</v>
      </c>
      <c r="S277" s="39">
        <v>9</v>
      </c>
      <c r="T277" s="39">
        <v>0</v>
      </c>
      <c r="U277" s="40"/>
      <c r="V277" s="40"/>
      <c r="W277" s="40"/>
      <c r="X277" s="39">
        <v>0</v>
      </c>
      <c r="Y277" s="39">
        <v>252</v>
      </c>
      <c r="Z277" s="39">
        <v>225</v>
      </c>
      <c r="AA277" s="39">
        <v>101</v>
      </c>
      <c r="AB277" s="39">
        <v>74</v>
      </c>
      <c r="AC277" s="39">
        <v>0</v>
      </c>
      <c r="AD277" s="40"/>
      <c r="AE277" s="40"/>
      <c r="AF277" s="40"/>
      <c r="AG277" s="39">
        <v>0</v>
      </c>
      <c r="AH277" s="39">
        <v>23</v>
      </c>
      <c r="AI277" s="39">
        <v>16</v>
      </c>
      <c r="AJ277" s="39">
        <v>9</v>
      </c>
      <c r="AK277" s="39">
        <v>2</v>
      </c>
      <c r="AL277" s="39">
        <v>0</v>
      </c>
    </row>
    <row r="278" spans="3:38"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row>
    <row r="279" spans="3:38" ht="20.100000000000001" customHeight="1" x14ac:dyDescent="0.2">
      <c r="C279" s="42" t="s">
        <v>227</v>
      </c>
      <c r="D279" s="42"/>
      <c r="F279" s="44">
        <v>0</v>
      </c>
      <c r="G279" s="44">
        <v>633</v>
      </c>
      <c r="H279" s="44">
        <v>810</v>
      </c>
      <c r="I279" s="44">
        <v>225</v>
      </c>
      <c r="J279" s="44">
        <v>402</v>
      </c>
      <c r="K279" s="44">
        <v>0</v>
      </c>
      <c r="L279" s="45"/>
      <c r="M279" s="45"/>
      <c r="N279" s="45"/>
      <c r="O279" s="44">
        <v>0</v>
      </c>
      <c r="P279" s="44">
        <v>193</v>
      </c>
      <c r="Q279" s="44">
        <v>177</v>
      </c>
      <c r="R279" s="44">
        <v>48</v>
      </c>
      <c r="S279" s="44">
        <v>32</v>
      </c>
      <c r="T279" s="44">
        <v>0</v>
      </c>
      <c r="U279" s="45"/>
      <c r="V279" s="45"/>
      <c r="W279" s="45"/>
      <c r="X279" s="44">
        <v>0</v>
      </c>
      <c r="Y279" s="44">
        <v>1522</v>
      </c>
      <c r="Z279" s="44">
        <v>1372</v>
      </c>
      <c r="AA279" s="44">
        <v>410</v>
      </c>
      <c r="AB279" s="44">
        <v>260</v>
      </c>
      <c r="AC279" s="44">
        <v>0</v>
      </c>
      <c r="AD279" s="45"/>
      <c r="AE279" s="45"/>
      <c r="AF279" s="45"/>
      <c r="AG279" s="44">
        <v>0</v>
      </c>
      <c r="AH279" s="44">
        <v>118</v>
      </c>
      <c r="AI279" s="44">
        <v>102</v>
      </c>
      <c r="AJ279" s="44">
        <v>29</v>
      </c>
      <c r="AK279" s="44">
        <v>13</v>
      </c>
      <c r="AL279" s="44">
        <v>0</v>
      </c>
    </row>
    <row r="280" spans="3:38"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row>
    <row r="281" spans="3:38"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row>
    <row r="282" spans="3:38" ht="20.100000000000001" customHeight="1" x14ac:dyDescent="0.2">
      <c r="D282" s="2" t="s">
        <v>228</v>
      </c>
      <c r="F282" s="37">
        <v>0</v>
      </c>
      <c r="G282" s="37">
        <v>0</v>
      </c>
      <c r="H282" s="37">
        <v>0</v>
      </c>
      <c r="I282" s="37">
        <v>0</v>
      </c>
      <c r="J282" s="37">
        <v>0</v>
      </c>
      <c r="K282" s="37">
        <v>0</v>
      </c>
      <c r="L282" s="37"/>
      <c r="M282" s="37"/>
      <c r="N282" s="37"/>
      <c r="O282" s="37">
        <v>0</v>
      </c>
      <c r="P282" s="37">
        <v>0</v>
      </c>
      <c r="Q282" s="37">
        <v>0</v>
      </c>
      <c r="R282" s="37">
        <v>0</v>
      </c>
      <c r="S282" s="37">
        <v>0</v>
      </c>
      <c r="T282" s="37">
        <v>0</v>
      </c>
      <c r="U282" s="37"/>
      <c r="V282" s="37"/>
      <c r="W282" s="37"/>
      <c r="X282" s="37">
        <v>23</v>
      </c>
      <c r="Y282" s="37">
        <v>447</v>
      </c>
      <c r="Z282" s="37">
        <v>398</v>
      </c>
      <c r="AA282" s="37">
        <v>72</v>
      </c>
      <c r="AB282" s="37">
        <v>0</v>
      </c>
      <c r="AC282" s="37">
        <v>0</v>
      </c>
      <c r="AD282" s="37"/>
      <c r="AE282" s="37"/>
      <c r="AF282" s="37"/>
      <c r="AG282" s="37">
        <v>0</v>
      </c>
      <c r="AH282" s="37">
        <v>0</v>
      </c>
      <c r="AI282" s="37">
        <v>0</v>
      </c>
      <c r="AJ282" s="37">
        <v>0</v>
      </c>
      <c r="AK282" s="37">
        <v>0</v>
      </c>
      <c r="AL282" s="37">
        <v>0</v>
      </c>
    </row>
    <row r="283" spans="3:38"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row>
    <row r="284" spans="3:38" ht="20.100000000000001" customHeight="1" x14ac:dyDescent="0.2">
      <c r="C284" s="42" t="s">
        <v>188</v>
      </c>
      <c r="D284" s="42"/>
      <c r="F284" s="44">
        <v>0</v>
      </c>
      <c r="G284" s="44">
        <v>0</v>
      </c>
      <c r="H284" s="44">
        <v>0</v>
      </c>
      <c r="I284" s="44">
        <v>0</v>
      </c>
      <c r="J284" s="44">
        <v>0</v>
      </c>
      <c r="K284" s="44">
        <v>0</v>
      </c>
      <c r="L284" s="45"/>
      <c r="M284" s="45"/>
      <c r="N284" s="45"/>
      <c r="O284" s="44">
        <v>0</v>
      </c>
      <c r="P284" s="44">
        <v>0</v>
      </c>
      <c r="Q284" s="44">
        <v>0</v>
      </c>
      <c r="R284" s="44">
        <v>0</v>
      </c>
      <c r="S284" s="44">
        <v>0</v>
      </c>
      <c r="T284" s="44">
        <v>0</v>
      </c>
      <c r="U284" s="45"/>
      <c r="V284" s="45"/>
      <c r="W284" s="45"/>
      <c r="X284" s="44">
        <v>23</v>
      </c>
      <c r="Y284" s="44">
        <v>447</v>
      </c>
      <c r="Z284" s="44">
        <v>398</v>
      </c>
      <c r="AA284" s="44">
        <v>72</v>
      </c>
      <c r="AB284" s="44">
        <v>0</v>
      </c>
      <c r="AC284" s="44">
        <v>0</v>
      </c>
      <c r="AD284" s="45"/>
      <c r="AE284" s="45"/>
      <c r="AF284" s="45"/>
      <c r="AG284" s="44">
        <v>0</v>
      </c>
      <c r="AH284" s="44">
        <v>0</v>
      </c>
      <c r="AI284" s="44">
        <v>0</v>
      </c>
      <c r="AJ284" s="44">
        <v>0</v>
      </c>
      <c r="AK284" s="44">
        <v>0</v>
      </c>
      <c r="AL284" s="44">
        <v>0</v>
      </c>
    </row>
    <row r="285" spans="3:38"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row>
    <row r="286" spans="3:38"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row>
    <row r="287" spans="3:38" ht="20.100000000000001" customHeight="1" x14ac:dyDescent="0.2">
      <c r="D287" s="2" t="s">
        <v>229</v>
      </c>
      <c r="F287" s="37">
        <v>0</v>
      </c>
      <c r="G287" s="37">
        <v>488</v>
      </c>
      <c r="H287" s="37">
        <v>385</v>
      </c>
      <c r="I287" s="37">
        <v>138</v>
      </c>
      <c r="J287" s="37">
        <v>35</v>
      </c>
      <c r="K287" s="37">
        <v>0</v>
      </c>
      <c r="L287" s="37"/>
      <c r="M287" s="37"/>
      <c r="N287" s="37"/>
      <c r="O287" s="37">
        <v>0</v>
      </c>
      <c r="P287" s="37">
        <v>6</v>
      </c>
      <c r="Q287" s="37">
        <v>3</v>
      </c>
      <c r="R287" s="37">
        <v>3</v>
      </c>
      <c r="S287" s="37">
        <v>0</v>
      </c>
      <c r="T287" s="37">
        <v>0</v>
      </c>
      <c r="U287" s="37"/>
      <c r="V287" s="37"/>
      <c r="W287" s="37"/>
      <c r="X287" s="37">
        <v>0</v>
      </c>
      <c r="Y287" s="37">
        <v>16</v>
      </c>
      <c r="Z287" s="37">
        <v>11</v>
      </c>
      <c r="AA287" s="37">
        <v>5</v>
      </c>
      <c r="AB287" s="37">
        <v>0</v>
      </c>
      <c r="AC287" s="37">
        <v>0</v>
      </c>
      <c r="AD287" s="37"/>
      <c r="AE287" s="37"/>
      <c r="AF287" s="37"/>
      <c r="AG287" s="37">
        <v>0</v>
      </c>
      <c r="AH287" s="37">
        <v>0</v>
      </c>
      <c r="AI287" s="37">
        <v>0</v>
      </c>
      <c r="AJ287" s="37">
        <v>0</v>
      </c>
      <c r="AK287" s="37">
        <v>0</v>
      </c>
      <c r="AL287" s="37">
        <v>0</v>
      </c>
    </row>
    <row r="288" spans="3:38" ht="20.100000000000001" customHeight="1" x14ac:dyDescent="0.2">
      <c r="D288" s="38" t="s">
        <v>230</v>
      </c>
      <c r="F288" s="39">
        <v>0</v>
      </c>
      <c r="G288" s="39">
        <v>521</v>
      </c>
      <c r="H288" s="39">
        <v>421</v>
      </c>
      <c r="I288" s="39">
        <v>145</v>
      </c>
      <c r="J288" s="39">
        <v>45</v>
      </c>
      <c r="K288" s="39">
        <v>0</v>
      </c>
      <c r="L288" s="40"/>
      <c r="M288" s="40"/>
      <c r="N288" s="40"/>
      <c r="O288" s="39">
        <v>0</v>
      </c>
      <c r="P288" s="39">
        <v>4</v>
      </c>
      <c r="Q288" s="39">
        <v>1</v>
      </c>
      <c r="R288" s="39">
        <v>3</v>
      </c>
      <c r="S288" s="39">
        <v>0</v>
      </c>
      <c r="T288" s="39">
        <v>0</v>
      </c>
      <c r="U288" s="40"/>
      <c r="V288" s="40"/>
      <c r="W288" s="40"/>
      <c r="X288" s="39">
        <v>0</v>
      </c>
      <c r="Y288" s="39">
        <v>16</v>
      </c>
      <c r="Z288" s="39">
        <v>14</v>
      </c>
      <c r="AA288" s="39">
        <v>6</v>
      </c>
      <c r="AB288" s="39">
        <v>4</v>
      </c>
      <c r="AC288" s="39">
        <v>0</v>
      </c>
      <c r="AD288" s="40"/>
      <c r="AE288" s="40"/>
      <c r="AF288" s="40"/>
      <c r="AG288" s="39">
        <v>0</v>
      </c>
      <c r="AH288" s="39">
        <v>0</v>
      </c>
      <c r="AI288" s="39">
        <v>0</v>
      </c>
      <c r="AJ288" s="39">
        <v>0</v>
      </c>
      <c r="AK288" s="39">
        <v>0</v>
      </c>
      <c r="AL288" s="39">
        <v>0</v>
      </c>
    </row>
    <row r="289" spans="3:38"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row>
    <row r="290" spans="3:38" ht="20.100000000000001" customHeight="1" x14ac:dyDescent="0.2">
      <c r="C290" s="42" t="s">
        <v>122</v>
      </c>
      <c r="D290" s="42"/>
      <c r="F290" s="44">
        <v>0</v>
      </c>
      <c r="G290" s="44">
        <v>1009</v>
      </c>
      <c r="H290" s="44">
        <v>806</v>
      </c>
      <c r="I290" s="44">
        <v>283</v>
      </c>
      <c r="J290" s="44">
        <v>80</v>
      </c>
      <c r="K290" s="44">
        <v>0</v>
      </c>
      <c r="L290" s="45"/>
      <c r="M290" s="45"/>
      <c r="N290" s="45"/>
      <c r="O290" s="44">
        <v>0</v>
      </c>
      <c r="P290" s="44">
        <v>10</v>
      </c>
      <c r="Q290" s="44">
        <v>4</v>
      </c>
      <c r="R290" s="44">
        <v>6</v>
      </c>
      <c r="S290" s="44">
        <v>0</v>
      </c>
      <c r="T290" s="44">
        <v>0</v>
      </c>
      <c r="U290" s="45"/>
      <c r="V290" s="45"/>
      <c r="W290" s="45"/>
      <c r="X290" s="44">
        <v>0</v>
      </c>
      <c r="Y290" s="44">
        <v>32</v>
      </c>
      <c r="Z290" s="44">
        <v>25</v>
      </c>
      <c r="AA290" s="44">
        <v>11</v>
      </c>
      <c r="AB290" s="44">
        <v>4</v>
      </c>
      <c r="AC290" s="44">
        <v>0</v>
      </c>
      <c r="AD290" s="45"/>
      <c r="AE290" s="45"/>
      <c r="AF290" s="45"/>
      <c r="AG290" s="44">
        <v>0</v>
      </c>
      <c r="AH290" s="44">
        <v>0</v>
      </c>
      <c r="AI290" s="44">
        <v>0</v>
      </c>
      <c r="AJ290" s="44">
        <v>0</v>
      </c>
      <c r="AK290" s="44">
        <v>0</v>
      </c>
      <c r="AL290" s="44">
        <v>0</v>
      </c>
    </row>
    <row r="291" spans="3:38"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row>
    <row r="292" spans="3:38"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row>
    <row r="293" spans="3:38" ht="20.100000000000001" customHeight="1" x14ac:dyDescent="0.2">
      <c r="D293" s="2" t="s">
        <v>229</v>
      </c>
      <c r="F293" s="37">
        <v>223</v>
      </c>
      <c r="G293" s="37">
        <v>409</v>
      </c>
      <c r="H293" s="37">
        <v>411</v>
      </c>
      <c r="I293" s="37">
        <v>0</v>
      </c>
      <c r="J293" s="37">
        <v>0</v>
      </c>
      <c r="K293" s="37">
        <v>221</v>
      </c>
      <c r="L293" s="37"/>
      <c r="M293" s="37"/>
      <c r="N293" s="37"/>
      <c r="O293" s="37">
        <v>17</v>
      </c>
      <c r="P293" s="37">
        <v>7</v>
      </c>
      <c r="Q293" s="37">
        <v>12</v>
      </c>
      <c r="R293" s="37">
        <v>0</v>
      </c>
      <c r="S293" s="37">
        <v>0</v>
      </c>
      <c r="T293" s="37">
        <v>12</v>
      </c>
      <c r="U293" s="37"/>
      <c r="V293" s="37"/>
      <c r="W293" s="37"/>
      <c r="X293" s="37">
        <v>100</v>
      </c>
      <c r="Y293" s="37">
        <v>222</v>
      </c>
      <c r="Z293" s="37">
        <v>194</v>
      </c>
      <c r="AA293" s="37">
        <v>0</v>
      </c>
      <c r="AB293" s="37">
        <v>0</v>
      </c>
      <c r="AC293" s="37">
        <v>128</v>
      </c>
      <c r="AD293" s="37"/>
      <c r="AE293" s="37"/>
      <c r="AF293" s="37"/>
      <c r="AG293" s="37">
        <v>6</v>
      </c>
      <c r="AH293" s="37">
        <v>3</v>
      </c>
      <c r="AI293" s="37">
        <v>2</v>
      </c>
      <c r="AJ293" s="37">
        <v>0</v>
      </c>
      <c r="AK293" s="37">
        <v>0</v>
      </c>
      <c r="AL293" s="37">
        <v>7</v>
      </c>
    </row>
    <row r="294" spans="3:38" ht="20.100000000000001" customHeight="1" x14ac:dyDescent="0.2">
      <c r="D294" s="38" t="s">
        <v>230</v>
      </c>
      <c r="F294" s="39">
        <v>74</v>
      </c>
      <c r="G294" s="39">
        <v>318</v>
      </c>
      <c r="H294" s="39">
        <v>313</v>
      </c>
      <c r="I294" s="39">
        <v>0</v>
      </c>
      <c r="J294" s="39">
        <v>0</v>
      </c>
      <c r="K294" s="39">
        <v>79</v>
      </c>
      <c r="L294" s="40"/>
      <c r="M294" s="40"/>
      <c r="N294" s="40"/>
      <c r="O294" s="39">
        <v>9</v>
      </c>
      <c r="P294" s="39">
        <v>35</v>
      </c>
      <c r="Q294" s="39">
        <v>34</v>
      </c>
      <c r="R294" s="39">
        <v>0</v>
      </c>
      <c r="S294" s="39">
        <v>0</v>
      </c>
      <c r="T294" s="39">
        <v>10</v>
      </c>
      <c r="U294" s="40"/>
      <c r="V294" s="40"/>
      <c r="W294" s="40"/>
      <c r="X294" s="39">
        <v>49</v>
      </c>
      <c r="Y294" s="39">
        <v>150</v>
      </c>
      <c r="Z294" s="39">
        <v>141</v>
      </c>
      <c r="AA294" s="39">
        <v>0</v>
      </c>
      <c r="AB294" s="39">
        <v>0</v>
      </c>
      <c r="AC294" s="39">
        <v>58</v>
      </c>
      <c r="AD294" s="40"/>
      <c r="AE294" s="40"/>
      <c r="AF294" s="40"/>
      <c r="AG294" s="39">
        <v>3</v>
      </c>
      <c r="AH294" s="39">
        <v>18</v>
      </c>
      <c r="AI294" s="39">
        <v>18</v>
      </c>
      <c r="AJ294" s="39">
        <v>0</v>
      </c>
      <c r="AK294" s="39">
        <v>0</v>
      </c>
      <c r="AL294" s="39">
        <v>3</v>
      </c>
    </row>
    <row r="295" spans="3:38" ht="20.100000000000001" customHeight="1" x14ac:dyDescent="0.2">
      <c r="D295" s="2" t="s">
        <v>223</v>
      </c>
      <c r="F295" s="37">
        <v>75</v>
      </c>
      <c r="G295" s="37">
        <v>249</v>
      </c>
      <c r="H295" s="37">
        <v>279</v>
      </c>
      <c r="I295" s="37">
        <v>0</v>
      </c>
      <c r="J295" s="37">
        <v>0</v>
      </c>
      <c r="K295" s="37">
        <v>45</v>
      </c>
      <c r="L295" s="37"/>
      <c r="M295" s="37"/>
      <c r="N295" s="37"/>
      <c r="O295" s="37">
        <v>3</v>
      </c>
      <c r="P295" s="37">
        <v>34</v>
      </c>
      <c r="Q295" s="37">
        <v>32</v>
      </c>
      <c r="R295" s="37">
        <v>0</v>
      </c>
      <c r="S295" s="37">
        <v>0</v>
      </c>
      <c r="T295" s="37">
        <v>5</v>
      </c>
      <c r="U295" s="37"/>
      <c r="V295" s="37"/>
      <c r="W295" s="37"/>
      <c r="X295" s="37">
        <v>16</v>
      </c>
      <c r="Y295" s="37">
        <v>85</v>
      </c>
      <c r="Z295" s="37">
        <v>85</v>
      </c>
      <c r="AA295" s="37">
        <v>0</v>
      </c>
      <c r="AB295" s="37">
        <v>0</v>
      </c>
      <c r="AC295" s="37">
        <v>16</v>
      </c>
      <c r="AD295" s="37"/>
      <c r="AE295" s="37"/>
      <c r="AF295" s="37"/>
      <c r="AG295" s="37">
        <v>3</v>
      </c>
      <c r="AH295" s="37">
        <v>7</v>
      </c>
      <c r="AI295" s="37">
        <v>10</v>
      </c>
      <c r="AJ295" s="37">
        <v>0</v>
      </c>
      <c r="AK295" s="37">
        <v>0</v>
      </c>
      <c r="AL295" s="37">
        <v>0</v>
      </c>
    </row>
    <row r="296" spans="3:38" ht="20.100000000000001" customHeight="1" x14ac:dyDescent="0.2">
      <c r="D296" s="38" t="s">
        <v>224</v>
      </c>
      <c r="F296" s="39">
        <v>109</v>
      </c>
      <c r="G296" s="39">
        <v>584</v>
      </c>
      <c r="H296" s="39">
        <v>569</v>
      </c>
      <c r="I296" s="39">
        <v>0</v>
      </c>
      <c r="J296" s="39">
        <v>0</v>
      </c>
      <c r="K296" s="39">
        <v>124</v>
      </c>
      <c r="L296" s="40"/>
      <c r="M296" s="40"/>
      <c r="N296" s="40"/>
      <c r="O296" s="39">
        <v>14</v>
      </c>
      <c r="P296" s="39">
        <v>64</v>
      </c>
      <c r="Q296" s="39">
        <v>70</v>
      </c>
      <c r="R296" s="39">
        <v>0</v>
      </c>
      <c r="S296" s="39">
        <v>0</v>
      </c>
      <c r="T296" s="39">
        <v>8</v>
      </c>
      <c r="U296" s="40"/>
      <c r="V296" s="40"/>
      <c r="W296" s="40"/>
      <c r="X296" s="39">
        <v>58</v>
      </c>
      <c r="Y296" s="39">
        <v>243</v>
      </c>
      <c r="Z296" s="39">
        <v>246</v>
      </c>
      <c r="AA296" s="39">
        <v>0</v>
      </c>
      <c r="AB296" s="39">
        <v>0</v>
      </c>
      <c r="AC296" s="39">
        <v>55</v>
      </c>
      <c r="AD296" s="40"/>
      <c r="AE296" s="40"/>
      <c r="AF296" s="40"/>
      <c r="AG296" s="39">
        <v>5</v>
      </c>
      <c r="AH296" s="39">
        <v>17</v>
      </c>
      <c r="AI296" s="39">
        <v>16</v>
      </c>
      <c r="AJ296" s="39">
        <v>0</v>
      </c>
      <c r="AK296" s="39">
        <v>0</v>
      </c>
      <c r="AL296" s="39">
        <v>6</v>
      </c>
    </row>
    <row r="297" spans="3:38" ht="20.100000000000001" customHeight="1" x14ac:dyDescent="0.2">
      <c r="D297" s="2" t="s">
        <v>371</v>
      </c>
      <c r="F297" s="37">
        <v>210</v>
      </c>
      <c r="G297" s="37">
        <v>305</v>
      </c>
      <c r="H297" s="37">
        <v>269</v>
      </c>
      <c r="I297" s="37">
        <v>0</v>
      </c>
      <c r="J297" s="37">
        <v>0</v>
      </c>
      <c r="K297" s="37">
        <v>246</v>
      </c>
      <c r="L297" s="37"/>
      <c r="M297" s="37"/>
      <c r="N297" s="37"/>
      <c r="O297" s="37">
        <v>8</v>
      </c>
      <c r="P297" s="37">
        <v>14</v>
      </c>
      <c r="Q297" s="37">
        <v>7</v>
      </c>
      <c r="R297" s="37">
        <v>0</v>
      </c>
      <c r="S297" s="37">
        <v>0</v>
      </c>
      <c r="T297" s="37">
        <v>15</v>
      </c>
      <c r="U297" s="37"/>
      <c r="V297" s="37"/>
      <c r="W297" s="37"/>
      <c r="X297" s="37">
        <v>119</v>
      </c>
      <c r="Y297" s="37">
        <v>262</v>
      </c>
      <c r="Z297" s="37">
        <v>229</v>
      </c>
      <c r="AA297" s="37">
        <v>0</v>
      </c>
      <c r="AB297" s="37">
        <v>0</v>
      </c>
      <c r="AC297" s="37">
        <v>152</v>
      </c>
      <c r="AD297" s="37"/>
      <c r="AE297" s="37"/>
      <c r="AF297" s="37"/>
      <c r="AG297" s="37">
        <v>10</v>
      </c>
      <c r="AH297" s="37">
        <v>3</v>
      </c>
      <c r="AI297" s="37">
        <v>2</v>
      </c>
      <c r="AJ297" s="37">
        <v>0</v>
      </c>
      <c r="AK297" s="37">
        <v>0</v>
      </c>
      <c r="AL297" s="37">
        <v>11</v>
      </c>
    </row>
    <row r="298" spans="3:38" ht="20.100000000000001" customHeight="1" x14ac:dyDescent="0.2">
      <c r="D298" s="38" t="s">
        <v>226</v>
      </c>
      <c r="F298" s="39">
        <v>102</v>
      </c>
      <c r="G298" s="39">
        <v>508</v>
      </c>
      <c r="H298" s="39">
        <v>522</v>
      </c>
      <c r="I298" s="39">
        <v>0</v>
      </c>
      <c r="J298" s="39">
        <v>0</v>
      </c>
      <c r="K298" s="39">
        <v>88</v>
      </c>
      <c r="L298" s="40"/>
      <c r="M298" s="40"/>
      <c r="N298" s="40"/>
      <c r="O298" s="39">
        <v>9</v>
      </c>
      <c r="P298" s="39">
        <v>28</v>
      </c>
      <c r="Q298" s="39">
        <v>32</v>
      </c>
      <c r="R298" s="39">
        <v>0</v>
      </c>
      <c r="S298" s="39">
        <v>0</v>
      </c>
      <c r="T298" s="39">
        <v>5</v>
      </c>
      <c r="U298" s="40"/>
      <c r="V298" s="40"/>
      <c r="W298" s="40"/>
      <c r="X298" s="39">
        <v>18</v>
      </c>
      <c r="Y298" s="39">
        <v>83</v>
      </c>
      <c r="Z298" s="39">
        <v>86</v>
      </c>
      <c r="AA298" s="39">
        <v>0</v>
      </c>
      <c r="AB298" s="39">
        <v>0</v>
      </c>
      <c r="AC298" s="39">
        <v>15</v>
      </c>
      <c r="AD298" s="40"/>
      <c r="AE298" s="40"/>
      <c r="AF298" s="40"/>
      <c r="AG298" s="39">
        <v>3</v>
      </c>
      <c r="AH298" s="39">
        <v>8</v>
      </c>
      <c r="AI298" s="39">
        <v>10</v>
      </c>
      <c r="AJ298" s="39">
        <v>0</v>
      </c>
      <c r="AK298" s="39">
        <v>0</v>
      </c>
      <c r="AL298" s="39">
        <v>1</v>
      </c>
    </row>
    <row r="299" spans="3:38" ht="20.100000000000001" customHeight="1" x14ac:dyDescent="0.2">
      <c r="D299" s="2" t="s">
        <v>231</v>
      </c>
      <c r="F299" s="37">
        <v>64</v>
      </c>
      <c r="G299" s="37">
        <v>331</v>
      </c>
      <c r="H299" s="37">
        <v>324</v>
      </c>
      <c r="I299" s="37">
        <v>0</v>
      </c>
      <c r="J299" s="37">
        <v>0</v>
      </c>
      <c r="K299" s="37">
        <v>71</v>
      </c>
      <c r="L299" s="37"/>
      <c r="M299" s="37"/>
      <c r="N299" s="37"/>
      <c r="O299" s="37">
        <v>8</v>
      </c>
      <c r="P299" s="37">
        <v>27</v>
      </c>
      <c r="Q299" s="37">
        <v>33</v>
      </c>
      <c r="R299" s="37">
        <v>0</v>
      </c>
      <c r="S299" s="37">
        <v>0</v>
      </c>
      <c r="T299" s="37">
        <v>2</v>
      </c>
      <c r="U299" s="37"/>
      <c r="V299" s="37"/>
      <c r="W299" s="37"/>
      <c r="X299" s="37">
        <v>36</v>
      </c>
      <c r="Y299" s="37">
        <v>163</v>
      </c>
      <c r="Z299" s="37">
        <v>161</v>
      </c>
      <c r="AA299" s="37">
        <v>0</v>
      </c>
      <c r="AB299" s="37">
        <v>0</v>
      </c>
      <c r="AC299" s="37">
        <v>38</v>
      </c>
      <c r="AD299" s="37"/>
      <c r="AE299" s="37"/>
      <c r="AF299" s="37"/>
      <c r="AG299" s="37">
        <v>1</v>
      </c>
      <c r="AH299" s="37">
        <v>15</v>
      </c>
      <c r="AI299" s="37">
        <v>15</v>
      </c>
      <c r="AJ299" s="37">
        <v>0</v>
      </c>
      <c r="AK299" s="37">
        <v>0</v>
      </c>
      <c r="AL299" s="37">
        <v>1</v>
      </c>
    </row>
    <row r="300" spans="3:38" ht="20.100000000000001" customHeight="1" x14ac:dyDescent="0.2">
      <c r="D300" s="38" t="s">
        <v>232</v>
      </c>
      <c r="F300" s="39">
        <v>66</v>
      </c>
      <c r="G300" s="39">
        <v>368</v>
      </c>
      <c r="H300" s="39">
        <v>376</v>
      </c>
      <c r="I300" s="39">
        <v>0</v>
      </c>
      <c r="J300" s="39">
        <v>0</v>
      </c>
      <c r="K300" s="39">
        <v>58</v>
      </c>
      <c r="L300" s="40"/>
      <c r="M300" s="40"/>
      <c r="N300" s="40"/>
      <c r="O300" s="39">
        <v>2</v>
      </c>
      <c r="P300" s="39">
        <v>47</v>
      </c>
      <c r="Q300" s="39">
        <v>39</v>
      </c>
      <c r="R300" s="39">
        <v>0</v>
      </c>
      <c r="S300" s="39">
        <v>0</v>
      </c>
      <c r="T300" s="39">
        <v>10</v>
      </c>
      <c r="U300" s="40"/>
      <c r="V300" s="40"/>
      <c r="W300" s="40"/>
      <c r="X300" s="39">
        <v>38</v>
      </c>
      <c r="Y300" s="39">
        <v>152</v>
      </c>
      <c r="Z300" s="39">
        <v>158</v>
      </c>
      <c r="AA300" s="39">
        <v>0</v>
      </c>
      <c r="AB300" s="39">
        <v>0</v>
      </c>
      <c r="AC300" s="39">
        <v>32</v>
      </c>
      <c r="AD300" s="40"/>
      <c r="AE300" s="40"/>
      <c r="AF300" s="40"/>
      <c r="AG300" s="39">
        <v>1</v>
      </c>
      <c r="AH300" s="39">
        <v>21</v>
      </c>
      <c r="AI300" s="39">
        <v>14</v>
      </c>
      <c r="AJ300" s="39">
        <v>0</v>
      </c>
      <c r="AK300" s="39">
        <v>0</v>
      </c>
      <c r="AL300" s="39">
        <v>8</v>
      </c>
    </row>
    <row r="301" spans="3:38" ht="20.100000000000001" customHeight="1" x14ac:dyDescent="0.2">
      <c r="D301" s="2" t="s">
        <v>233</v>
      </c>
      <c r="F301" s="37">
        <v>95</v>
      </c>
      <c r="G301" s="37">
        <v>522</v>
      </c>
      <c r="H301" s="37">
        <v>525</v>
      </c>
      <c r="I301" s="37">
        <v>0</v>
      </c>
      <c r="J301" s="37">
        <v>0</v>
      </c>
      <c r="K301" s="37">
        <v>92</v>
      </c>
      <c r="L301" s="37"/>
      <c r="M301" s="37"/>
      <c r="N301" s="37"/>
      <c r="O301" s="37">
        <v>0</v>
      </c>
      <c r="P301" s="37">
        <v>15</v>
      </c>
      <c r="Q301" s="37">
        <v>13</v>
      </c>
      <c r="R301" s="37">
        <v>0</v>
      </c>
      <c r="S301" s="37">
        <v>0</v>
      </c>
      <c r="T301" s="37">
        <v>2</v>
      </c>
      <c r="U301" s="37"/>
      <c r="V301" s="37"/>
      <c r="W301" s="37"/>
      <c r="X301" s="37">
        <v>40</v>
      </c>
      <c r="Y301" s="37">
        <v>273</v>
      </c>
      <c r="Z301" s="37">
        <v>263</v>
      </c>
      <c r="AA301" s="37">
        <v>0</v>
      </c>
      <c r="AB301" s="37">
        <v>0</v>
      </c>
      <c r="AC301" s="37">
        <v>50</v>
      </c>
      <c r="AD301" s="37"/>
      <c r="AE301" s="37"/>
      <c r="AF301" s="37"/>
      <c r="AG301" s="37">
        <v>1</v>
      </c>
      <c r="AH301" s="37">
        <v>6</v>
      </c>
      <c r="AI301" s="37">
        <v>6</v>
      </c>
      <c r="AJ301" s="37">
        <v>0</v>
      </c>
      <c r="AK301" s="37">
        <v>0</v>
      </c>
      <c r="AL301" s="37">
        <v>1</v>
      </c>
    </row>
    <row r="302" spans="3:38" ht="20.100000000000001" customHeight="1" x14ac:dyDescent="0.2">
      <c r="D302" s="38" t="s">
        <v>234</v>
      </c>
      <c r="F302" s="39">
        <v>120</v>
      </c>
      <c r="G302" s="39">
        <v>524</v>
      </c>
      <c r="H302" s="39">
        <v>541</v>
      </c>
      <c r="I302" s="39">
        <v>0</v>
      </c>
      <c r="J302" s="39">
        <v>0</v>
      </c>
      <c r="K302" s="39">
        <v>103</v>
      </c>
      <c r="L302" s="40"/>
      <c r="M302" s="40"/>
      <c r="N302" s="40"/>
      <c r="O302" s="39">
        <v>8</v>
      </c>
      <c r="P302" s="39">
        <v>45</v>
      </c>
      <c r="Q302" s="39">
        <v>46</v>
      </c>
      <c r="R302" s="39">
        <v>0</v>
      </c>
      <c r="S302" s="39">
        <v>0</v>
      </c>
      <c r="T302" s="39">
        <v>7</v>
      </c>
      <c r="U302" s="40"/>
      <c r="V302" s="40"/>
      <c r="W302" s="40"/>
      <c r="X302" s="39">
        <v>77</v>
      </c>
      <c r="Y302" s="39">
        <v>243</v>
      </c>
      <c r="Z302" s="39">
        <v>244</v>
      </c>
      <c r="AA302" s="39">
        <v>0</v>
      </c>
      <c r="AB302" s="39">
        <v>0</v>
      </c>
      <c r="AC302" s="39">
        <v>76</v>
      </c>
      <c r="AD302" s="40"/>
      <c r="AE302" s="40"/>
      <c r="AF302" s="40"/>
      <c r="AG302" s="39">
        <v>6</v>
      </c>
      <c r="AH302" s="39">
        <v>20</v>
      </c>
      <c r="AI302" s="39">
        <v>21</v>
      </c>
      <c r="AJ302" s="39">
        <v>0</v>
      </c>
      <c r="AK302" s="39">
        <v>0</v>
      </c>
      <c r="AL302" s="39">
        <v>5</v>
      </c>
    </row>
    <row r="303" spans="3:38" ht="20.100000000000001" customHeight="1" x14ac:dyDescent="0.2">
      <c r="D303" s="2" t="s">
        <v>235</v>
      </c>
      <c r="F303" s="37">
        <v>94</v>
      </c>
      <c r="G303" s="37">
        <v>386</v>
      </c>
      <c r="H303" s="37">
        <v>355</v>
      </c>
      <c r="I303" s="37">
        <v>0</v>
      </c>
      <c r="J303" s="37">
        <v>0</v>
      </c>
      <c r="K303" s="37">
        <v>125</v>
      </c>
      <c r="L303" s="37"/>
      <c r="M303" s="37"/>
      <c r="N303" s="37"/>
      <c r="O303" s="37">
        <v>17</v>
      </c>
      <c r="P303" s="37">
        <v>27</v>
      </c>
      <c r="Q303" s="37">
        <v>35</v>
      </c>
      <c r="R303" s="37">
        <v>0</v>
      </c>
      <c r="S303" s="37">
        <v>0</v>
      </c>
      <c r="T303" s="37">
        <v>9</v>
      </c>
      <c r="U303" s="37"/>
      <c r="V303" s="37"/>
      <c r="W303" s="37"/>
      <c r="X303" s="37">
        <v>39</v>
      </c>
      <c r="Y303" s="37">
        <v>225</v>
      </c>
      <c r="Z303" s="37">
        <v>190</v>
      </c>
      <c r="AA303" s="37">
        <v>0</v>
      </c>
      <c r="AB303" s="37">
        <v>0</v>
      </c>
      <c r="AC303" s="37">
        <v>74</v>
      </c>
      <c r="AD303" s="37"/>
      <c r="AE303" s="37"/>
      <c r="AF303" s="37"/>
      <c r="AG303" s="37">
        <v>2</v>
      </c>
      <c r="AH303" s="37">
        <v>11</v>
      </c>
      <c r="AI303" s="37">
        <v>11</v>
      </c>
      <c r="AJ303" s="37">
        <v>0</v>
      </c>
      <c r="AK303" s="37">
        <v>0</v>
      </c>
      <c r="AL303" s="37">
        <v>2</v>
      </c>
    </row>
    <row r="304" spans="3:38"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row>
    <row r="305" spans="1:38" s="1" customFormat="1" ht="20.100000000000001" customHeight="1" x14ac:dyDescent="0.2">
      <c r="A305" s="3"/>
      <c r="B305" s="6"/>
      <c r="C305" s="42" t="s">
        <v>180</v>
      </c>
      <c r="D305" s="42"/>
      <c r="E305" s="5"/>
      <c r="F305" s="44">
        <v>1232</v>
      </c>
      <c r="G305" s="44">
        <v>4504</v>
      </c>
      <c r="H305" s="44">
        <v>4484</v>
      </c>
      <c r="I305" s="44">
        <v>0</v>
      </c>
      <c r="J305" s="44">
        <v>0</v>
      </c>
      <c r="K305" s="44">
        <v>1252</v>
      </c>
      <c r="L305" s="45"/>
      <c r="M305" s="45"/>
      <c r="N305" s="45"/>
      <c r="O305" s="44">
        <v>95</v>
      </c>
      <c r="P305" s="44">
        <v>343</v>
      </c>
      <c r="Q305" s="44">
        <v>353</v>
      </c>
      <c r="R305" s="44">
        <v>0</v>
      </c>
      <c r="S305" s="44">
        <v>0</v>
      </c>
      <c r="T305" s="44">
        <v>85</v>
      </c>
      <c r="U305" s="45"/>
      <c r="V305" s="45"/>
      <c r="W305" s="45"/>
      <c r="X305" s="44">
        <v>590</v>
      </c>
      <c r="Y305" s="44">
        <v>2101</v>
      </c>
      <c r="Z305" s="44">
        <v>1997</v>
      </c>
      <c r="AA305" s="44">
        <v>0</v>
      </c>
      <c r="AB305" s="44">
        <v>0</v>
      </c>
      <c r="AC305" s="44">
        <v>694</v>
      </c>
      <c r="AD305" s="45"/>
      <c r="AE305" s="45"/>
      <c r="AF305" s="45"/>
      <c r="AG305" s="44">
        <v>41</v>
      </c>
      <c r="AH305" s="44">
        <v>129</v>
      </c>
      <c r="AI305" s="44">
        <v>125</v>
      </c>
      <c r="AJ305" s="44">
        <v>0</v>
      </c>
      <c r="AK305" s="44">
        <v>0</v>
      </c>
      <c r="AL305" s="44">
        <v>45</v>
      </c>
    </row>
    <row r="306" spans="1:38"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row>
    <row r="307" spans="1:38"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row>
    <row r="308" spans="1:38" ht="20.100000000000001" customHeight="1" x14ac:dyDescent="0.2">
      <c r="D308" s="2" t="s">
        <v>237</v>
      </c>
      <c r="F308" s="37">
        <v>0</v>
      </c>
      <c r="G308" s="37">
        <v>0</v>
      </c>
      <c r="H308" s="37">
        <v>0</v>
      </c>
      <c r="I308" s="37">
        <v>0</v>
      </c>
      <c r="J308" s="37">
        <v>0</v>
      </c>
      <c r="K308" s="37">
        <v>0</v>
      </c>
      <c r="L308" s="37"/>
      <c r="M308" s="37"/>
      <c r="N308" s="37"/>
      <c r="O308" s="37">
        <v>0</v>
      </c>
      <c r="P308" s="37">
        <v>0</v>
      </c>
      <c r="Q308" s="37">
        <v>0</v>
      </c>
      <c r="R308" s="37">
        <v>0</v>
      </c>
      <c r="S308" s="37">
        <v>0</v>
      </c>
      <c r="T308" s="37">
        <v>0</v>
      </c>
      <c r="U308" s="37"/>
      <c r="V308" s="37"/>
      <c r="W308" s="37"/>
      <c r="X308" s="37">
        <v>0</v>
      </c>
      <c r="Y308" s="37">
        <v>0</v>
      </c>
      <c r="Z308" s="37">
        <v>0</v>
      </c>
      <c r="AA308" s="37">
        <v>0</v>
      </c>
      <c r="AB308" s="37">
        <v>0</v>
      </c>
      <c r="AC308" s="37">
        <v>0</v>
      </c>
      <c r="AD308" s="37"/>
      <c r="AE308" s="37"/>
      <c r="AF308" s="37"/>
      <c r="AG308" s="37">
        <v>0</v>
      </c>
      <c r="AH308" s="37">
        <v>0</v>
      </c>
      <c r="AI308" s="37">
        <v>0</v>
      </c>
      <c r="AJ308" s="37">
        <v>0</v>
      </c>
      <c r="AK308" s="37">
        <v>0</v>
      </c>
      <c r="AL308" s="37">
        <v>0</v>
      </c>
    </row>
    <row r="309" spans="1:38" ht="20.100000000000001" customHeight="1" x14ac:dyDescent="0.2">
      <c r="D309" s="38" t="s">
        <v>238</v>
      </c>
      <c r="F309" s="39">
        <v>0</v>
      </c>
      <c r="G309" s="39">
        <v>0</v>
      </c>
      <c r="H309" s="39">
        <v>0</v>
      </c>
      <c r="I309" s="39">
        <v>0</v>
      </c>
      <c r="J309" s="39">
        <v>0</v>
      </c>
      <c r="K309" s="39">
        <v>0</v>
      </c>
      <c r="L309" s="40"/>
      <c r="M309" s="40"/>
      <c r="N309" s="40"/>
      <c r="O309" s="39">
        <v>0</v>
      </c>
      <c r="P309" s="39">
        <v>0</v>
      </c>
      <c r="Q309" s="39">
        <v>0</v>
      </c>
      <c r="R309" s="39">
        <v>0</v>
      </c>
      <c r="S309" s="39">
        <v>0</v>
      </c>
      <c r="T309" s="39">
        <v>0</v>
      </c>
      <c r="U309" s="40"/>
      <c r="V309" s="40"/>
      <c r="W309" s="40"/>
      <c r="X309" s="39">
        <v>0</v>
      </c>
      <c r="Y309" s="39">
        <v>0</v>
      </c>
      <c r="Z309" s="39">
        <v>0</v>
      </c>
      <c r="AA309" s="39">
        <v>0</v>
      </c>
      <c r="AB309" s="39">
        <v>0</v>
      </c>
      <c r="AC309" s="39">
        <v>0</v>
      </c>
      <c r="AD309" s="40"/>
      <c r="AE309" s="40"/>
      <c r="AF309" s="40"/>
      <c r="AG309" s="39">
        <v>0</v>
      </c>
      <c r="AH309" s="39">
        <v>3</v>
      </c>
      <c r="AI309" s="39">
        <v>3</v>
      </c>
      <c r="AJ309" s="39">
        <v>0</v>
      </c>
      <c r="AK309" s="39">
        <v>0</v>
      </c>
      <c r="AL309" s="39">
        <v>0</v>
      </c>
    </row>
    <row r="310" spans="1:38" ht="20.100000000000001" customHeight="1" x14ac:dyDescent="0.2">
      <c r="D310" s="2" t="s">
        <v>239</v>
      </c>
      <c r="F310" s="37">
        <v>0</v>
      </c>
      <c r="G310" s="37">
        <v>0</v>
      </c>
      <c r="H310" s="37">
        <v>0</v>
      </c>
      <c r="I310" s="37">
        <v>0</v>
      </c>
      <c r="J310" s="37">
        <v>0</v>
      </c>
      <c r="K310" s="37">
        <v>0</v>
      </c>
      <c r="L310" s="37"/>
      <c r="M310" s="37"/>
      <c r="N310" s="37"/>
      <c r="O310" s="37">
        <v>0</v>
      </c>
      <c r="P310" s="37">
        <v>0</v>
      </c>
      <c r="Q310" s="37">
        <v>0</v>
      </c>
      <c r="R310" s="37">
        <v>0</v>
      </c>
      <c r="S310" s="37">
        <v>0</v>
      </c>
      <c r="T310" s="37">
        <v>0</v>
      </c>
      <c r="U310" s="37"/>
      <c r="V310" s="37"/>
      <c r="W310" s="37"/>
      <c r="X310" s="37">
        <v>0</v>
      </c>
      <c r="Y310" s="37">
        <v>0</v>
      </c>
      <c r="Z310" s="37">
        <v>0</v>
      </c>
      <c r="AA310" s="37">
        <v>0</v>
      </c>
      <c r="AB310" s="37">
        <v>0</v>
      </c>
      <c r="AC310" s="37">
        <v>0</v>
      </c>
      <c r="AD310" s="37"/>
      <c r="AE310" s="37"/>
      <c r="AF310" s="37"/>
      <c r="AG310" s="37">
        <v>1</v>
      </c>
      <c r="AH310" s="37">
        <v>3</v>
      </c>
      <c r="AI310" s="37">
        <v>4</v>
      </c>
      <c r="AJ310" s="37">
        <v>0</v>
      </c>
      <c r="AK310" s="37">
        <v>0</v>
      </c>
      <c r="AL310" s="37">
        <v>0</v>
      </c>
    </row>
    <row r="311" spans="1:38" ht="20.100000000000001" customHeight="1" x14ac:dyDescent="0.2">
      <c r="D311" s="38" t="s">
        <v>240</v>
      </c>
      <c r="F311" s="39">
        <v>0</v>
      </c>
      <c r="G311" s="39">
        <v>0</v>
      </c>
      <c r="H311" s="39">
        <v>0</v>
      </c>
      <c r="I311" s="39">
        <v>0</v>
      </c>
      <c r="J311" s="39">
        <v>0</v>
      </c>
      <c r="K311" s="39">
        <v>0</v>
      </c>
      <c r="L311" s="40"/>
      <c r="M311" s="40"/>
      <c r="N311" s="40"/>
      <c r="O311" s="39">
        <v>0</v>
      </c>
      <c r="P311" s="39">
        <v>0</v>
      </c>
      <c r="Q311" s="39">
        <v>0</v>
      </c>
      <c r="R311" s="39">
        <v>0</v>
      </c>
      <c r="S311" s="39">
        <v>0</v>
      </c>
      <c r="T311" s="39">
        <v>0</v>
      </c>
      <c r="U311" s="40"/>
      <c r="V311" s="40"/>
      <c r="W311" s="40"/>
      <c r="X311" s="39">
        <v>0</v>
      </c>
      <c r="Y311" s="39">
        <v>0</v>
      </c>
      <c r="Z311" s="39">
        <v>0</v>
      </c>
      <c r="AA311" s="39">
        <v>0</v>
      </c>
      <c r="AB311" s="39">
        <v>0</v>
      </c>
      <c r="AC311" s="39">
        <v>0</v>
      </c>
      <c r="AD311" s="40"/>
      <c r="AE311" s="40"/>
      <c r="AF311" s="40"/>
      <c r="AG311" s="39">
        <v>2</v>
      </c>
      <c r="AH311" s="39">
        <v>2</v>
      </c>
      <c r="AI311" s="39">
        <v>4</v>
      </c>
      <c r="AJ311" s="39">
        <v>0</v>
      </c>
      <c r="AK311" s="39">
        <v>0</v>
      </c>
      <c r="AL311" s="39">
        <v>0</v>
      </c>
    </row>
    <row r="312" spans="1:38"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row>
    <row r="313" spans="1:38" s="1" customFormat="1" ht="20.100000000000001" customHeight="1" x14ac:dyDescent="0.2">
      <c r="A313" s="3"/>
      <c r="B313" s="6"/>
      <c r="C313" s="42" t="s">
        <v>241</v>
      </c>
      <c r="D313" s="42"/>
      <c r="E313" s="5"/>
      <c r="F313" s="44">
        <v>0</v>
      </c>
      <c r="G313" s="44">
        <v>0</v>
      </c>
      <c r="H313" s="44">
        <v>0</v>
      </c>
      <c r="I313" s="44">
        <v>0</v>
      </c>
      <c r="J313" s="44">
        <v>0</v>
      </c>
      <c r="K313" s="44">
        <v>0</v>
      </c>
      <c r="L313" s="45"/>
      <c r="M313" s="45"/>
      <c r="N313" s="45"/>
      <c r="O313" s="44">
        <v>0</v>
      </c>
      <c r="P313" s="44">
        <v>0</v>
      </c>
      <c r="Q313" s="44">
        <v>0</v>
      </c>
      <c r="R313" s="44">
        <v>0</v>
      </c>
      <c r="S313" s="44">
        <v>0</v>
      </c>
      <c r="T313" s="44">
        <v>0</v>
      </c>
      <c r="U313" s="45"/>
      <c r="V313" s="45"/>
      <c r="W313" s="45"/>
      <c r="X313" s="44">
        <v>0</v>
      </c>
      <c r="Y313" s="44">
        <v>0</v>
      </c>
      <c r="Z313" s="44">
        <v>0</v>
      </c>
      <c r="AA313" s="44">
        <v>0</v>
      </c>
      <c r="AB313" s="44">
        <v>0</v>
      </c>
      <c r="AC313" s="44">
        <v>0</v>
      </c>
      <c r="AD313" s="45"/>
      <c r="AE313" s="45"/>
      <c r="AF313" s="45"/>
      <c r="AG313" s="44">
        <v>3</v>
      </c>
      <c r="AH313" s="44">
        <v>8</v>
      </c>
      <c r="AI313" s="44">
        <v>11</v>
      </c>
      <c r="AJ313" s="44">
        <v>0</v>
      </c>
      <c r="AK313" s="44">
        <v>0</v>
      </c>
      <c r="AL313" s="44">
        <v>0</v>
      </c>
    </row>
    <row r="314" spans="1:38"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row>
    <row r="315" spans="1:38" s="1" customFormat="1" ht="20.100000000000001" customHeight="1" x14ac:dyDescent="0.25">
      <c r="A315" s="3"/>
      <c r="B315" s="49" t="s">
        <v>242</v>
      </c>
      <c r="C315" s="50"/>
      <c r="D315" s="50"/>
      <c r="E315" s="5"/>
      <c r="F315" s="51">
        <v>1232</v>
      </c>
      <c r="G315" s="51">
        <v>7629</v>
      </c>
      <c r="H315" s="51">
        <v>7586</v>
      </c>
      <c r="I315" s="51">
        <v>749</v>
      </c>
      <c r="J315" s="51">
        <v>739</v>
      </c>
      <c r="K315" s="51">
        <v>1265</v>
      </c>
      <c r="L315" s="52"/>
      <c r="M315" s="52"/>
      <c r="N315" s="52"/>
      <c r="O315" s="51">
        <v>95</v>
      </c>
      <c r="P315" s="51">
        <v>581</v>
      </c>
      <c r="Q315" s="51">
        <v>587</v>
      </c>
      <c r="R315" s="51">
        <v>55</v>
      </c>
      <c r="S315" s="51">
        <v>51</v>
      </c>
      <c r="T315" s="51">
        <v>85</v>
      </c>
      <c r="U315" s="52"/>
      <c r="V315" s="52"/>
      <c r="W315" s="52"/>
      <c r="X315" s="51">
        <v>613</v>
      </c>
      <c r="Y315" s="51">
        <v>4281</v>
      </c>
      <c r="Z315" s="51">
        <v>4090</v>
      </c>
      <c r="AA315" s="51">
        <v>532</v>
      </c>
      <c r="AB315" s="51">
        <v>422</v>
      </c>
      <c r="AC315" s="51">
        <v>694</v>
      </c>
      <c r="AD315" s="52"/>
      <c r="AE315" s="52"/>
      <c r="AF315" s="52"/>
      <c r="AG315" s="51">
        <v>44</v>
      </c>
      <c r="AH315" s="51">
        <v>260</v>
      </c>
      <c r="AI315" s="51">
        <v>257</v>
      </c>
      <c r="AJ315" s="51">
        <v>29</v>
      </c>
      <c r="AK315" s="51">
        <v>27</v>
      </c>
      <c r="AL315" s="51">
        <v>45</v>
      </c>
    </row>
    <row r="316" spans="1:38"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row>
    <row r="317" spans="1:38"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row>
    <row r="318" spans="1:38"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row>
    <row r="319" spans="1:38" ht="20.100000000000001" customHeight="1" x14ac:dyDescent="0.2">
      <c r="D319" s="2" t="s">
        <v>124</v>
      </c>
      <c r="F319" s="37">
        <v>154</v>
      </c>
      <c r="G319" s="37">
        <v>914</v>
      </c>
      <c r="H319" s="37">
        <v>903</v>
      </c>
      <c r="I319" s="37">
        <v>165</v>
      </c>
      <c r="J319" s="37">
        <v>0</v>
      </c>
      <c r="K319" s="37">
        <v>0</v>
      </c>
      <c r="L319" s="37"/>
      <c r="M319" s="37"/>
      <c r="N319" s="37"/>
      <c r="O319" s="37">
        <v>0</v>
      </c>
      <c r="P319" s="37">
        <v>0</v>
      </c>
      <c r="Q319" s="37">
        <v>0</v>
      </c>
      <c r="R319" s="37">
        <v>0</v>
      </c>
      <c r="S319" s="37">
        <v>0</v>
      </c>
      <c r="T319" s="37">
        <v>0</v>
      </c>
      <c r="U319" s="37"/>
      <c r="V319" s="37"/>
      <c r="W319" s="37"/>
      <c r="X319" s="37">
        <v>0</v>
      </c>
      <c r="Y319" s="37">
        <v>0</v>
      </c>
      <c r="Z319" s="37">
        <v>0</v>
      </c>
      <c r="AA319" s="37">
        <v>0</v>
      </c>
      <c r="AB319" s="37">
        <v>0</v>
      </c>
      <c r="AC319" s="37">
        <v>0</v>
      </c>
      <c r="AD319" s="37"/>
      <c r="AE319" s="37"/>
      <c r="AF319" s="37"/>
      <c r="AG319" s="37">
        <v>0</v>
      </c>
      <c r="AH319" s="37">
        <v>0</v>
      </c>
      <c r="AI319" s="37">
        <v>0</v>
      </c>
      <c r="AJ319" s="37">
        <v>0</v>
      </c>
      <c r="AK319" s="37">
        <v>0</v>
      </c>
      <c r="AL319" s="37">
        <v>0</v>
      </c>
    </row>
    <row r="320" spans="1:38" ht="20.100000000000001" customHeight="1" x14ac:dyDescent="0.2">
      <c r="D320" s="38" t="s">
        <v>173</v>
      </c>
      <c r="F320" s="39">
        <v>261</v>
      </c>
      <c r="G320" s="39">
        <v>1302</v>
      </c>
      <c r="H320" s="39">
        <v>1374</v>
      </c>
      <c r="I320" s="39">
        <v>189</v>
      </c>
      <c r="J320" s="39">
        <v>0</v>
      </c>
      <c r="K320" s="39">
        <v>0</v>
      </c>
      <c r="L320" s="40"/>
      <c r="M320" s="40"/>
      <c r="N320" s="40"/>
      <c r="O320" s="39">
        <v>0</v>
      </c>
      <c r="P320" s="39">
        <v>0</v>
      </c>
      <c r="Q320" s="39">
        <v>0</v>
      </c>
      <c r="R320" s="39">
        <v>0</v>
      </c>
      <c r="S320" s="39">
        <v>0</v>
      </c>
      <c r="T320" s="39">
        <v>0</v>
      </c>
      <c r="U320" s="40"/>
      <c r="V320" s="40"/>
      <c r="W320" s="40"/>
      <c r="X320" s="39">
        <v>0</v>
      </c>
      <c r="Y320" s="39">
        <v>0</v>
      </c>
      <c r="Z320" s="39">
        <v>0</v>
      </c>
      <c r="AA320" s="39">
        <v>0</v>
      </c>
      <c r="AB320" s="39">
        <v>0</v>
      </c>
      <c r="AC320" s="39">
        <v>0</v>
      </c>
      <c r="AD320" s="40"/>
      <c r="AE320" s="40"/>
      <c r="AF320" s="40"/>
      <c r="AG320" s="39">
        <v>0</v>
      </c>
      <c r="AH320" s="39">
        <v>0</v>
      </c>
      <c r="AI320" s="39">
        <v>0</v>
      </c>
      <c r="AJ320" s="39">
        <v>0</v>
      </c>
      <c r="AK320" s="39">
        <v>0</v>
      </c>
      <c r="AL320" s="39">
        <v>0</v>
      </c>
    </row>
    <row r="321" spans="3:38"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row>
    <row r="322" spans="3:38" ht="20.100000000000001" customHeight="1" x14ac:dyDescent="0.2">
      <c r="C322" s="42" t="s">
        <v>122</v>
      </c>
      <c r="D322" s="42"/>
      <c r="F322" s="44">
        <v>415</v>
      </c>
      <c r="G322" s="44">
        <v>2216</v>
      </c>
      <c r="H322" s="44">
        <v>2277</v>
      </c>
      <c r="I322" s="44">
        <v>354</v>
      </c>
      <c r="J322" s="44">
        <v>0</v>
      </c>
      <c r="K322" s="44">
        <v>0</v>
      </c>
      <c r="L322" s="45"/>
      <c r="M322" s="45"/>
      <c r="N322" s="45"/>
      <c r="O322" s="44">
        <v>0</v>
      </c>
      <c r="P322" s="44">
        <v>0</v>
      </c>
      <c r="Q322" s="44">
        <v>0</v>
      </c>
      <c r="R322" s="44">
        <v>0</v>
      </c>
      <c r="S322" s="44">
        <v>0</v>
      </c>
      <c r="T322" s="44">
        <v>0</v>
      </c>
      <c r="U322" s="45"/>
      <c r="V322" s="45"/>
      <c r="W322" s="45"/>
      <c r="X322" s="44">
        <v>0</v>
      </c>
      <c r="Y322" s="44">
        <v>0</v>
      </c>
      <c r="Z322" s="44">
        <v>0</v>
      </c>
      <c r="AA322" s="44">
        <v>0</v>
      </c>
      <c r="AB322" s="44">
        <v>0</v>
      </c>
      <c r="AC322" s="44">
        <v>0</v>
      </c>
      <c r="AD322" s="45"/>
      <c r="AE322" s="45"/>
      <c r="AF322" s="45"/>
      <c r="AG322" s="44">
        <v>0</v>
      </c>
      <c r="AH322" s="44">
        <v>0</v>
      </c>
      <c r="AI322" s="44">
        <v>0</v>
      </c>
      <c r="AJ322" s="44">
        <v>0</v>
      </c>
      <c r="AK322" s="44">
        <v>0</v>
      </c>
      <c r="AL322" s="44">
        <v>0</v>
      </c>
    </row>
    <row r="323" spans="3:38"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row>
    <row r="324" spans="3:38"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row>
    <row r="325" spans="3:38" ht="20.100000000000001" customHeight="1" x14ac:dyDescent="0.2">
      <c r="D325" s="2" t="s">
        <v>124</v>
      </c>
      <c r="F325" s="37">
        <v>149</v>
      </c>
      <c r="G325" s="37">
        <v>849</v>
      </c>
      <c r="H325" s="37">
        <v>910</v>
      </c>
      <c r="I325" s="37">
        <v>88</v>
      </c>
      <c r="J325" s="37">
        <v>0</v>
      </c>
      <c r="K325" s="37">
        <v>0</v>
      </c>
      <c r="L325" s="37"/>
      <c r="M325" s="37"/>
      <c r="N325" s="37"/>
      <c r="O325" s="37">
        <v>20</v>
      </c>
      <c r="P325" s="37">
        <v>79</v>
      </c>
      <c r="Q325" s="37">
        <v>91</v>
      </c>
      <c r="R325" s="37">
        <v>8</v>
      </c>
      <c r="S325" s="37">
        <v>0</v>
      </c>
      <c r="T325" s="37">
        <v>0</v>
      </c>
      <c r="U325" s="37"/>
      <c r="V325" s="37"/>
      <c r="W325" s="37"/>
      <c r="X325" s="37">
        <v>73</v>
      </c>
      <c r="Y325" s="37">
        <v>311</v>
      </c>
      <c r="Z325" s="37">
        <v>354</v>
      </c>
      <c r="AA325" s="37">
        <v>30</v>
      </c>
      <c r="AB325" s="37">
        <v>0</v>
      </c>
      <c r="AC325" s="37">
        <v>0</v>
      </c>
      <c r="AD325" s="37"/>
      <c r="AE325" s="37"/>
      <c r="AF325" s="37"/>
      <c r="AG325" s="37">
        <v>3</v>
      </c>
      <c r="AH325" s="37">
        <v>12</v>
      </c>
      <c r="AI325" s="37">
        <v>14</v>
      </c>
      <c r="AJ325" s="37">
        <v>1</v>
      </c>
      <c r="AK325" s="37">
        <v>0</v>
      </c>
      <c r="AL325" s="37">
        <v>0</v>
      </c>
    </row>
    <row r="326" spans="3:38" ht="20.100000000000001" customHeight="1" x14ac:dyDescent="0.2">
      <c r="D326" s="38" t="s">
        <v>173</v>
      </c>
      <c r="F326" s="39">
        <v>70</v>
      </c>
      <c r="G326" s="39">
        <v>665</v>
      </c>
      <c r="H326" s="39">
        <v>650</v>
      </c>
      <c r="I326" s="39">
        <v>85</v>
      </c>
      <c r="J326" s="39">
        <v>0</v>
      </c>
      <c r="K326" s="39">
        <v>0</v>
      </c>
      <c r="L326" s="40"/>
      <c r="M326" s="40"/>
      <c r="N326" s="40"/>
      <c r="O326" s="39">
        <v>5</v>
      </c>
      <c r="P326" s="39">
        <v>38</v>
      </c>
      <c r="Q326" s="39">
        <v>38</v>
      </c>
      <c r="R326" s="39">
        <v>5</v>
      </c>
      <c r="S326" s="39">
        <v>0</v>
      </c>
      <c r="T326" s="39">
        <v>0</v>
      </c>
      <c r="U326" s="40"/>
      <c r="V326" s="40"/>
      <c r="W326" s="40"/>
      <c r="X326" s="39">
        <v>29</v>
      </c>
      <c r="Y326" s="39">
        <v>255</v>
      </c>
      <c r="Z326" s="39">
        <v>246</v>
      </c>
      <c r="AA326" s="39">
        <v>38</v>
      </c>
      <c r="AB326" s="39">
        <v>0</v>
      </c>
      <c r="AC326" s="39">
        <v>0</v>
      </c>
      <c r="AD326" s="40"/>
      <c r="AE326" s="40"/>
      <c r="AF326" s="40"/>
      <c r="AG326" s="39">
        <v>3</v>
      </c>
      <c r="AH326" s="39">
        <v>14</v>
      </c>
      <c r="AI326" s="39">
        <v>15</v>
      </c>
      <c r="AJ326" s="39">
        <v>2</v>
      </c>
      <c r="AK326" s="39">
        <v>0</v>
      </c>
      <c r="AL326" s="39">
        <v>0</v>
      </c>
    </row>
    <row r="327" spans="3:38" ht="20.100000000000001" customHeight="1" x14ac:dyDescent="0.2">
      <c r="D327" s="2" t="s">
        <v>113</v>
      </c>
      <c r="F327" s="37">
        <v>206</v>
      </c>
      <c r="G327" s="37">
        <v>1191</v>
      </c>
      <c r="H327" s="37">
        <v>1294</v>
      </c>
      <c r="I327" s="37">
        <v>103</v>
      </c>
      <c r="J327" s="37">
        <v>0</v>
      </c>
      <c r="K327" s="37">
        <v>0</v>
      </c>
      <c r="L327" s="37"/>
      <c r="M327" s="37"/>
      <c r="N327" s="37"/>
      <c r="O327" s="37">
        <v>13</v>
      </c>
      <c r="P327" s="37">
        <v>57</v>
      </c>
      <c r="Q327" s="37">
        <v>67</v>
      </c>
      <c r="R327" s="37">
        <v>3</v>
      </c>
      <c r="S327" s="37">
        <v>0</v>
      </c>
      <c r="T327" s="37">
        <v>0</v>
      </c>
      <c r="U327" s="37"/>
      <c r="V327" s="37"/>
      <c r="W327" s="37"/>
      <c r="X327" s="37">
        <v>77</v>
      </c>
      <c r="Y327" s="37">
        <v>225</v>
      </c>
      <c r="Z327" s="37">
        <v>271</v>
      </c>
      <c r="AA327" s="37">
        <v>31</v>
      </c>
      <c r="AB327" s="37">
        <v>0</v>
      </c>
      <c r="AC327" s="37">
        <v>0</v>
      </c>
      <c r="AD327" s="37"/>
      <c r="AE327" s="37"/>
      <c r="AF327" s="37"/>
      <c r="AG327" s="37">
        <v>5</v>
      </c>
      <c r="AH327" s="37">
        <v>25</v>
      </c>
      <c r="AI327" s="37">
        <v>30</v>
      </c>
      <c r="AJ327" s="37">
        <v>0</v>
      </c>
      <c r="AK327" s="37">
        <v>0</v>
      </c>
      <c r="AL327" s="37">
        <v>0</v>
      </c>
    </row>
    <row r="328" spans="3:38" ht="20.100000000000001" customHeight="1" x14ac:dyDescent="0.2">
      <c r="D328" s="38" t="s">
        <v>101</v>
      </c>
      <c r="F328" s="39">
        <v>121</v>
      </c>
      <c r="G328" s="39">
        <v>745</v>
      </c>
      <c r="H328" s="39">
        <v>767</v>
      </c>
      <c r="I328" s="39">
        <v>99</v>
      </c>
      <c r="J328" s="39">
        <v>0</v>
      </c>
      <c r="K328" s="39">
        <v>0</v>
      </c>
      <c r="L328" s="40"/>
      <c r="M328" s="40"/>
      <c r="N328" s="40"/>
      <c r="O328" s="39">
        <v>6</v>
      </c>
      <c r="P328" s="39">
        <v>16</v>
      </c>
      <c r="Q328" s="39">
        <v>20</v>
      </c>
      <c r="R328" s="39">
        <v>2</v>
      </c>
      <c r="S328" s="39">
        <v>0</v>
      </c>
      <c r="T328" s="39">
        <v>0</v>
      </c>
      <c r="U328" s="40"/>
      <c r="V328" s="40"/>
      <c r="W328" s="40"/>
      <c r="X328" s="39">
        <v>64</v>
      </c>
      <c r="Y328" s="39">
        <v>333</v>
      </c>
      <c r="Z328" s="39">
        <v>355</v>
      </c>
      <c r="AA328" s="39">
        <v>42</v>
      </c>
      <c r="AB328" s="39">
        <v>0</v>
      </c>
      <c r="AC328" s="39">
        <v>0</v>
      </c>
      <c r="AD328" s="40"/>
      <c r="AE328" s="40"/>
      <c r="AF328" s="40"/>
      <c r="AG328" s="39">
        <v>7</v>
      </c>
      <c r="AH328" s="39">
        <v>6</v>
      </c>
      <c r="AI328" s="39">
        <v>5</v>
      </c>
      <c r="AJ328" s="39">
        <v>8</v>
      </c>
      <c r="AK328" s="39">
        <v>0</v>
      </c>
      <c r="AL328" s="39">
        <v>0</v>
      </c>
    </row>
    <row r="329" spans="3:38" ht="20.100000000000001" customHeight="1" x14ac:dyDescent="0.2">
      <c r="D329" s="2" t="s">
        <v>115</v>
      </c>
      <c r="F329" s="37">
        <v>146</v>
      </c>
      <c r="G329" s="37">
        <v>1133</v>
      </c>
      <c r="H329" s="37">
        <v>1155</v>
      </c>
      <c r="I329" s="37">
        <v>124</v>
      </c>
      <c r="J329" s="37">
        <v>0</v>
      </c>
      <c r="K329" s="37">
        <v>0</v>
      </c>
      <c r="L329" s="37"/>
      <c r="M329" s="37"/>
      <c r="N329" s="37"/>
      <c r="O329" s="37">
        <v>9</v>
      </c>
      <c r="P329" s="37">
        <v>42</v>
      </c>
      <c r="Q329" s="37">
        <v>38</v>
      </c>
      <c r="R329" s="37">
        <v>13</v>
      </c>
      <c r="S329" s="37">
        <v>0</v>
      </c>
      <c r="T329" s="37">
        <v>0</v>
      </c>
      <c r="U329" s="37"/>
      <c r="V329" s="37"/>
      <c r="W329" s="37"/>
      <c r="X329" s="37">
        <v>52</v>
      </c>
      <c r="Y329" s="37">
        <v>155</v>
      </c>
      <c r="Z329" s="37">
        <v>164</v>
      </c>
      <c r="AA329" s="37">
        <v>43</v>
      </c>
      <c r="AB329" s="37">
        <v>0</v>
      </c>
      <c r="AC329" s="37">
        <v>0</v>
      </c>
      <c r="AD329" s="37"/>
      <c r="AE329" s="37"/>
      <c r="AF329" s="37"/>
      <c r="AG329" s="37">
        <v>0</v>
      </c>
      <c r="AH329" s="37">
        <v>16</v>
      </c>
      <c r="AI329" s="37">
        <v>14</v>
      </c>
      <c r="AJ329" s="37">
        <v>2</v>
      </c>
      <c r="AK329" s="37">
        <v>0</v>
      </c>
      <c r="AL329" s="37">
        <v>0</v>
      </c>
    </row>
    <row r="330" spans="3:38" ht="20.100000000000001" customHeight="1" x14ac:dyDescent="0.2">
      <c r="D330" s="38" t="s">
        <v>116</v>
      </c>
      <c r="F330" s="39">
        <v>249</v>
      </c>
      <c r="G330" s="39">
        <v>1012</v>
      </c>
      <c r="H330" s="39">
        <v>1006</v>
      </c>
      <c r="I330" s="39">
        <v>255</v>
      </c>
      <c r="J330" s="39">
        <v>0</v>
      </c>
      <c r="K330" s="39">
        <v>0</v>
      </c>
      <c r="L330" s="40"/>
      <c r="M330" s="40"/>
      <c r="N330" s="40"/>
      <c r="O330" s="39">
        <v>23</v>
      </c>
      <c r="P330" s="39">
        <v>123</v>
      </c>
      <c r="Q330" s="39">
        <v>131</v>
      </c>
      <c r="R330" s="39">
        <v>15</v>
      </c>
      <c r="S330" s="39">
        <v>0</v>
      </c>
      <c r="T330" s="39">
        <v>0</v>
      </c>
      <c r="U330" s="40"/>
      <c r="V330" s="40"/>
      <c r="W330" s="40"/>
      <c r="X330" s="39">
        <v>72</v>
      </c>
      <c r="Y330" s="39">
        <v>253</v>
      </c>
      <c r="Z330" s="39">
        <v>262</v>
      </c>
      <c r="AA330" s="39">
        <v>63</v>
      </c>
      <c r="AB330" s="39">
        <v>0</v>
      </c>
      <c r="AC330" s="39">
        <v>0</v>
      </c>
      <c r="AD330" s="40"/>
      <c r="AE330" s="40"/>
      <c r="AF330" s="40"/>
      <c r="AG330" s="39">
        <v>7</v>
      </c>
      <c r="AH330" s="39">
        <v>28</v>
      </c>
      <c r="AI330" s="39">
        <v>30</v>
      </c>
      <c r="AJ330" s="39">
        <v>5</v>
      </c>
      <c r="AK330" s="39">
        <v>0</v>
      </c>
      <c r="AL330" s="39">
        <v>0</v>
      </c>
    </row>
    <row r="331" spans="3:38" ht="20.100000000000001" customHeight="1" x14ac:dyDescent="0.2">
      <c r="D331" s="2" t="s">
        <v>117</v>
      </c>
      <c r="F331" s="37">
        <v>75</v>
      </c>
      <c r="G331" s="37">
        <v>764</v>
      </c>
      <c r="H331" s="37">
        <v>768</v>
      </c>
      <c r="I331" s="37">
        <v>71</v>
      </c>
      <c r="J331" s="37">
        <v>0</v>
      </c>
      <c r="K331" s="37">
        <v>0</v>
      </c>
      <c r="L331" s="37"/>
      <c r="M331" s="37"/>
      <c r="N331" s="37"/>
      <c r="O331" s="37">
        <v>3</v>
      </c>
      <c r="P331" s="37">
        <v>52</v>
      </c>
      <c r="Q331" s="37">
        <v>44</v>
      </c>
      <c r="R331" s="37">
        <v>11</v>
      </c>
      <c r="S331" s="37">
        <v>0</v>
      </c>
      <c r="T331" s="37">
        <v>0</v>
      </c>
      <c r="U331" s="37"/>
      <c r="V331" s="37"/>
      <c r="W331" s="37"/>
      <c r="X331" s="37">
        <v>33</v>
      </c>
      <c r="Y331" s="37">
        <v>255</v>
      </c>
      <c r="Z331" s="37">
        <v>247</v>
      </c>
      <c r="AA331" s="37">
        <v>41</v>
      </c>
      <c r="AB331" s="37">
        <v>0</v>
      </c>
      <c r="AC331" s="37">
        <v>0</v>
      </c>
      <c r="AD331" s="37"/>
      <c r="AE331" s="37"/>
      <c r="AF331" s="37"/>
      <c r="AG331" s="37">
        <v>1</v>
      </c>
      <c r="AH331" s="37">
        <v>19</v>
      </c>
      <c r="AI331" s="37">
        <v>18</v>
      </c>
      <c r="AJ331" s="37">
        <v>2</v>
      </c>
      <c r="AK331" s="37">
        <v>0</v>
      </c>
      <c r="AL331" s="37">
        <v>0</v>
      </c>
    </row>
    <row r="332" spans="3:38" ht="20.100000000000001" customHeight="1" x14ac:dyDescent="0.2">
      <c r="D332" s="38" t="s">
        <v>105</v>
      </c>
      <c r="F332" s="39">
        <v>184</v>
      </c>
      <c r="G332" s="39">
        <v>747</v>
      </c>
      <c r="H332" s="39">
        <v>746</v>
      </c>
      <c r="I332" s="39">
        <v>185</v>
      </c>
      <c r="J332" s="39">
        <v>0</v>
      </c>
      <c r="K332" s="39">
        <v>0</v>
      </c>
      <c r="L332" s="40"/>
      <c r="M332" s="40"/>
      <c r="N332" s="40"/>
      <c r="O332" s="39">
        <v>9</v>
      </c>
      <c r="P332" s="39">
        <v>80</v>
      </c>
      <c r="Q332" s="39">
        <v>72</v>
      </c>
      <c r="R332" s="39">
        <v>17</v>
      </c>
      <c r="S332" s="39">
        <v>0</v>
      </c>
      <c r="T332" s="39">
        <v>0</v>
      </c>
      <c r="U332" s="40"/>
      <c r="V332" s="40"/>
      <c r="W332" s="40"/>
      <c r="X332" s="39">
        <v>57</v>
      </c>
      <c r="Y332" s="39">
        <v>242</v>
      </c>
      <c r="Z332" s="39">
        <v>244</v>
      </c>
      <c r="AA332" s="39">
        <v>55</v>
      </c>
      <c r="AB332" s="39">
        <v>0</v>
      </c>
      <c r="AC332" s="39">
        <v>0</v>
      </c>
      <c r="AD332" s="40"/>
      <c r="AE332" s="40"/>
      <c r="AF332" s="40"/>
      <c r="AG332" s="39">
        <v>5</v>
      </c>
      <c r="AH332" s="39">
        <v>16</v>
      </c>
      <c r="AI332" s="39">
        <v>18</v>
      </c>
      <c r="AJ332" s="39">
        <v>3</v>
      </c>
      <c r="AK332" s="39">
        <v>0</v>
      </c>
      <c r="AL332" s="39">
        <v>0</v>
      </c>
    </row>
    <row r="333" spans="3:38" ht="20.100000000000001" customHeight="1" x14ac:dyDescent="0.2">
      <c r="D333" s="2" t="s">
        <v>244</v>
      </c>
      <c r="F333" s="37">
        <v>41</v>
      </c>
      <c r="G333" s="37">
        <v>583</v>
      </c>
      <c r="H333" s="37">
        <v>554</v>
      </c>
      <c r="I333" s="37">
        <v>70</v>
      </c>
      <c r="J333" s="37">
        <v>0</v>
      </c>
      <c r="K333" s="37">
        <v>0</v>
      </c>
      <c r="L333" s="37"/>
      <c r="M333" s="37"/>
      <c r="N333" s="37"/>
      <c r="O333" s="37">
        <v>5</v>
      </c>
      <c r="P333" s="37">
        <v>48</v>
      </c>
      <c r="Q333" s="37">
        <v>49</v>
      </c>
      <c r="R333" s="37">
        <v>4</v>
      </c>
      <c r="S333" s="37">
        <v>0</v>
      </c>
      <c r="T333" s="37">
        <v>0</v>
      </c>
      <c r="U333" s="37"/>
      <c r="V333" s="37"/>
      <c r="W333" s="37"/>
      <c r="X333" s="37">
        <v>15</v>
      </c>
      <c r="Y333" s="37">
        <v>309</v>
      </c>
      <c r="Z333" s="37">
        <v>286</v>
      </c>
      <c r="AA333" s="37">
        <v>38</v>
      </c>
      <c r="AB333" s="37">
        <v>0</v>
      </c>
      <c r="AC333" s="37">
        <v>0</v>
      </c>
      <c r="AD333" s="37"/>
      <c r="AE333" s="37"/>
      <c r="AF333" s="37"/>
      <c r="AG333" s="37">
        <v>3</v>
      </c>
      <c r="AH333" s="37">
        <v>33</v>
      </c>
      <c r="AI333" s="37">
        <v>33</v>
      </c>
      <c r="AJ333" s="37">
        <v>3</v>
      </c>
      <c r="AK333" s="37">
        <v>0</v>
      </c>
      <c r="AL333" s="37">
        <v>0</v>
      </c>
    </row>
    <row r="334" spans="3:38" ht="20.100000000000001" customHeight="1" x14ac:dyDescent="0.2">
      <c r="D334" s="38" t="s">
        <v>245</v>
      </c>
      <c r="F334" s="39">
        <v>326</v>
      </c>
      <c r="G334" s="39">
        <v>780</v>
      </c>
      <c r="H334" s="39">
        <v>729</v>
      </c>
      <c r="I334" s="39">
        <v>377</v>
      </c>
      <c r="J334" s="39">
        <v>0</v>
      </c>
      <c r="K334" s="39">
        <v>0</v>
      </c>
      <c r="L334" s="40"/>
      <c r="M334" s="40"/>
      <c r="N334" s="40"/>
      <c r="O334" s="39">
        <v>35</v>
      </c>
      <c r="P334" s="39">
        <v>42</v>
      </c>
      <c r="Q334" s="39">
        <v>35</v>
      </c>
      <c r="R334" s="39">
        <v>42</v>
      </c>
      <c r="S334" s="39">
        <v>0</v>
      </c>
      <c r="T334" s="39">
        <v>0</v>
      </c>
      <c r="U334" s="40"/>
      <c r="V334" s="40"/>
      <c r="W334" s="40"/>
      <c r="X334" s="39">
        <v>198</v>
      </c>
      <c r="Y334" s="39">
        <v>407</v>
      </c>
      <c r="Z334" s="39">
        <v>360</v>
      </c>
      <c r="AA334" s="39">
        <v>245</v>
      </c>
      <c r="AB334" s="39">
        <v>0</v>
      </c>
      <c r="AC334" s="39">
        <v>0</v>
      </c>
      <c r="AD334" s="40"/>
      <c r="AE334" s="40"/>
      <c r="AF334" s="40"/>
      <c r="AG334" s="39">
        <v>26</v>
      </c>
      <c r="AH334" s="39">
        <v>76</v>
      </c>
      <c r="AI334" s="39">
        <v>66</v>
      </c>
      <c r="AJ334" s="39">
        <v>36</v>
      </c>
      <c r="AK334" s="39">
        <v>0</v>
      </c>
      <c r="AL334" s="39">
        <v>0</v>
      </c>
    </row>
    <row r="335" spans="3:38" ht="20.100000000000001" customHeight="1" x14ac:dyDescent="0.2">
      <c r="D335" s="2" t="s">
        <v>246</v>
      </c>
      <c r="F335" s="37">
        <v>99</v>
      </c>
      <c r="G335" s="37">
        <v>750</v>
      </c>
      <c r="H335" s="37">
        <v>737</v>
      </c>
      <c r="I335" s="37">
        <v>112</v>
      </c>
      <c r="J335" s="37">
        <v>0</v>
      </c>
      <c r="K335" s="37">
        <v>0</v>
      </c>
      <c r="L335" s="37"/>
      <c r="M335" s="37"/>
      <c r="N335" s="37"/>
      <c r="O335" s="37">
        <v>2</v>
      </c>
      <c r="P335" s="37">
        <v>49</v>
      </c>
      <c r="Q335" s="37">
        <v>47</v>
      </c>
      <c r="R335" s="37">
        <v>4</v>
      </c>
      <c r="S335" s="37">
        <v>0</v>
      </c>
      <c r="T335" s="37">
        <v>0</v>
      </c>
      <c r="U335" s="37"/>
      <c r="V335" s="37"/>
      <c r="W335" s="37"/>
      <c r="X335" s="37">
        <v>51</v>
      </c>
      <c r="Y335" s="37">
        <v>291</v>
      </c>
      <c r="Z335" s="37">
        <v>280</v>
      </c>
      <c r="AA335" s="37">
        <v>62</v>
      </c>
      <c r="AB335" s="37">
        <v>0</v>
      </c>
      <c r="AC335" s="37">
        <v>0</v>
      </c>
      <c r="AD335" s="37"/>
      <c r="AE335" s="37"/>
      <c r="AF335" s="37"/>
      <c r="AG335" s="37">
        <v>5</v>
      </c>
      <c r="AH335" s="37">
        <v>49</v>
      </c>
      <c r="AI335" s="37">
        <v>43</v>
      </c>
      <c r="AJ335" s="37">
        <v>11</v>
      </c>
      <c r="AK335" s="37">
        <v>0</v>
      </c>
      <c r="AL335" s="37">
        <v>0</v>
      </c>
    </row>
    <row r="336" spans="3:38" ht="20.100000000000001" customHeight="1" x14ac:dyDescent="0.2">
      <c r="D336" s="38" t="s">
        <v>247</v>
      </c>
      <c r="F336" s="39">
        <v>320</v>
      </c>
      <c r="G336" s="39">
        <v>1100</v>
      </c>
      <c r="H336" s="39">
        <v>1159</v>
      </c>
      <c r="I336" s="39">
        <v>261</v>
      </c>
      <c r="J336" s="39">
        <v>0</v>
      </c>
      <c r="K336" s="39">
        <v>0</v>
      </c>
      <c r="L336" s="40"/>
      <c r="M336" s="40"/>
      <c r="N336" s="40"/>
      <c r="O336" s="39">
        <v>44</v>
      </c>
      <c r="P336" s="39">
        <v>78</v>
      </c>
      <c r="Q336" s="39">
        <v>91</v>
      </c>
      <c r="R336" s="39">
        <v>31</v>
      </c>
      <c r="S336" s="39">
        <v>0</v>
      </c>
      <c r="T336" s="39">
        <v>0</v>
      </c>
      <c r="U336" s="40"/>
      <c r="V336" s="40"/>
      <c r="W336" s="40"/>
      <c r="X336" s="39">
        <v>155</v>
      </c>
      <c r="Y336" s="39">
        <v>376</v>
      </c>
      <c r="Z336" s="39">
        <v>419</v>
      </c>
      <c r="AA336" s="39">
        <v>112</v>
      </c>
      <c r="AB336" s="39">
        <v>0</v>
      </c>
      <c r="AC336" s="39">
        <v>0</v>
      </c>
      <c r="AD336" s="40"/>
      <c r="AE336" s="40"/>
      <c r="AF336" s="40"/>
      <c r="AG336" s="39">
        <v>21</v>
      </c>
      <c r="AH336" s="39">
        <v>13</v>
      </c>
      <c r="AI336" s="39">
        <v>18</v>
      </c>
      <c r="AJ336" s="39">
        <v>16</v>
      </c>
      <c r="AK336" s="39">
        <v>0</v>
      </c>
      <c r="AL336" s="39">
        <v>0</v>
      </c>
    </row>
    <row r="337" spans="1:38" ht="20.100000000000001" customHeight="1" x14ac:dyDescent="0.2">
      <c r="D337" s="2" t="s">
        <v>120</v>
      </c>
      <c r="F337" s="37">
        <v>234</v>
      </c>
      <c r="G337" s="37">
        <v>1008</v>
      </c>
      <c r="H337" s="37">
        <v>997</v>
      </c>
      <c r="I337" s="37">
        <v>245</v>
      </c>
      <c r="J337" s="37">
        <v>0</v>
      </c>
      <c r="K337" s="37">
        <v>0</v>
      </c>
      <c r="L337" s="37"/>
      <c r="M337" s="37"/>
      <c r="N337" s="37"/>
      <c r="O337" s="37">
        <v>17</v>
      </c>
      <c r="P337" s="37">
        <v>57</v>
      </c>
      <c r="Q337" s="37">
        <v>53</v>
      </c>
      <c r="R337" s="37">
        <v>21</v>
      </c>
      <c r="S337" s="37">
        <v>0</v>
      </c>
      <c r="T337" s="37">
        <v>0</v>
      </c>
      <c r="U337" s="37"/>
      <c r="V337" s="37"/>
      <c r="W337" s="37"/>
      <c r="X337" s="37">
        <v>73</v>
      </c>
      <c r="Y337" s="37">
        <v>405</v>
      </c>
      <c r="Z337" s="37">
        <v>389</v>
      </c>
      <c r="AA337" s="37">
        <v>89</v>
      </c>
      <c r="AB337" s="37">
        <v>0</v>
      </c>
      <c r="AC337" s="37">
        <v>0</v>
      </c>
      <c r="AD337" s="37"/>
      <c r="AE337" s="37"/>
      <c r="AF337" s="37"/>
      <c r="AG337" s="37">
        <v>9</v>
      </c>
      <c r="AH337" s="37">
        <v>54</v>
      </c>
      <c r="AI337" s="37">
        <v>48</v>
      </c>
      <c r="AJ337" s="37">
        <v>15</v>
      </c>
      <c r="AK337" s="37">
        <v>0</v>
      </c>
      <c r="AL337" s="37">
        <v>0</v>
      </c>
    </row>
    <row r="338" spans="1:38" ht="20.100000000000001" customHeight="1" x14ac:dyDescent="0.2">
      <c r="D338" s="38" t="s">
        <v>248</v>
      </c>
      <c r="F338" s="39">
        <v>35</v>
      </c>
      <c r="G338" s="39">
        <v>547</v>
      </c>
      <c r="H338" s="39">
        <v>513</v>
      </c>
      <c r="I338" s="39">
        <v>69</v>
      </c>
      <c r="J338" s="39">
        <v>0</v>
      </c>
      <c r="K338" s="39">
        <v>0</v>
      </c>
      <c r="L338" s="40"/>
      <c r="M338" s="40"/>
      <c r="N338" s="40"/>
      <c r="O338" s="39">
        <v>6</v>
      </c>
      <c r="P338" s="39">
        <v>63</v>
      </c>
      <c r="Q338" s="39">
        <v>60</v>
      </c>
      <c r="R338" s="39">
        <v>9</v>
      </c>
      <c r="S338" s="39">
        <v>0</v>
      </c>
      <c r="T338" s="39">
        <v>0</v>
      </c>
      <c r="U338" s="40"/>
      <c r="V338" s="40"/>
      <c r="W338" s="40"/>
      <c r="X338" s="39">
        <v>31</v>
      </c>
      <c r="Y338" s="39">
        <v>252</v>
      </c>
      <c r="Z338" s="39">
        <v>256</v>
      </c>
      <c r="AA338" s="39">
        <v>27</v>
      </c>
      <c r="AB338" s="39">
        <v>0</v>
      </c>
      <c r="AC338" s="39">
        <v>0</v>
      </c>
      <c r="AD338" s="40"/>
      <c r="AE338" s="40"/>
      <c r="AF338" s="40"/>
      <c r="AG338" s="39">
        <v>4</v>
      </c>
      <c r="AH338" s="39">
        <v>23</v>
      </c>
      <c r="AI338" s="39">
        <v>26</v>
      </c>
      <c r="AJ338" s="39">
        <v>1</v>
      </c>
      <c r="AK338" s="39">
        <v>0</v>
      </c>
      <c r="AL338" s="39">
        <v>0</v>
      </c>
    </row>
    <row r="339" spans="1:38"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row>
    <row r="340" spans="1:38" s="1" customFormat="1" ht="20.100000000000001" customHeight="1" x14ac:dyDescent="0.2">
      <c r="A340" s="3"/>
      <c r="B340" s="6"/>
      <c r="C340" s="42" t="s">
        <v>180</v>
      </c>
      <c r="D340" s="42"/>
      <c r="E340" s="5"/>
      <c r="F340" s="44">
        <v>2255</v>
      </c>
      <c r="G340" s="44">
        <v>11874</v>
      </c>
      <c r="H340" s="44">
        <v>11985</v>
      </c>
      <c r="I340" s="44">
        <v>2144</v>
      </c>
      <c r="J340" s="44">
        <v>0</v>
      </c>
      <c r="K340" s="44">
        <v>0</v>
      </c>
      <c r="L340" s="45"/>
      <c r="M340" s="45"/>
      <c r="N340" s="45"/>
      <c r="O340" s="44">
        <v>197</v>
      </c>
      <c r="P340" s="44">
        <v>824</v>
      </c>
      <c r="Q340" s="44">
        <v>836</v>
      </c>
      <c r="R340" s="44">
        <v>185</v>
      </c>
      <c r="S340" s="44">
        <v>0</v>
      </c>
      <c r="T340" s="44">
        <v>0</v>
      </c>
      <c r="U340" s="45"/>
      <c r="V340" s="45"/>
      <c r="W340" s="45"/>
      <c r="X340" s="44">
        <v>980</v>
      </c>
      <c r="Y340" s="44">
        <v>4069</v>
      </c>
      <c r="Z340" s="44">
        <v>4133</v>
      </c>
      <c r="AA340" s="44">
        <v>916</v>
      </c>
      <c r="AB340" s="44">
        <v>0</v>
      </c>
      <c r="AC340" s="44">
        <v>0</v>
      </c>
      <c r="AD340" s="45"/>
      <c r="AE340" s="45"/>
      <c r="AF340" s="45"/>
      <c r="AG340" s="44">
        <v>99</v>
      </c>
      <c r="AH340" s="44">
        <v>384</v>
      </c>
      <c r="AI340" s="44">
        <v>378</v>
      </c>
      <c r="AJ340" s="44">
        <v>105</v>
      </c>
      <c r="AK340" s="44">
        <v>0</v>
      </c>
      <c r="AL340" s="44">
        <v>0</v>
      </c>
    </row>
    <row r="341" spans="1:38"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row>
    <row r="342" spans="1:38" s="1" customFormat="1" ht="20.100000000000001" customHeight="1" x14ac:dyDescent="0.25">
      <c r="A342" s="3"/>
      <c r="B342" s="49" t="s">
        <v>249</v>
      </c>
      <c r="C342" s="50"/>
      <c r="D342" s="50"/>
      <c r="E342" s="5"/>
      <c r="F342" s="51">
        <v>2670</v>
      </c>
      <c r="G342" s="51">
        <v>14090</v>
      </c>
      <c r="H342" s="51">
        <v>14262</v>
      </c>
      <c r="I342" s="51">
        <v>2498</v>
      </c>
      <c r="J342" s="51">
        <v>0</v>
      </c>
      <c r="K342" s="51">
        <v>0</v>
      </c>
      <c r="L342" s="52"/>
      <c r="M342" s="52"/>
      <c r="N342" s="52"/>
      <c r="O342" s="51">
        <v>197</v>
      </c>
      <c r="P342" s="51">
        <v>824</v>
      </c>
      <c r="Q342" s="51">
        <v>836</v>
      </c>
      <c r="R342" s="51">
        <v>185</v>
      </c>
      <c r="S342" s="51">
        <v>0</v>
      </c>
      <c r="T342" s="51">
        <v>0</v>
      </c>
      <c r="U342" s="52"/>
      <c r="V342" s="52"/>
      <c r="W342" s="52"/>
      <c r="X342" s="51">
        <v>980</v>
      </c>
      <c r="Y342" s="51">
        <v>4069</v>
      </c>
      <c r="Z342" s="51">
        <v>4133</v>
      </c>
      <c r="AA342" s="51">
        <v>916</v>
      </c>
      <c r="AB342" s="51">
        <v>0</v>
      </c>
      <c r="AC342" s="51">
        <v>0</v>
      </c>
      <c r="AD342" s="52"/>
      <c r="AE342" s="52"/>
      <c r="AF342" s="52"/>
      <c r="AG342" s="51">
        <v>99</v>
      </c>
      <c r="AH342" s="51">
        <v>384</v>
      </c>
      <c r="AI342" s="51">
        <v>378</v>
      </c>
      <c r="AJ342" s="51">
        <v>105</v>
      </c>
      <c r="AK342" s="51">
        <v>0</v>
      </c>
      <c r="AL342" s="51">
        <v>0</v>
      </c>
    </row>
    <row r="343" spans="1:38"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row>
    <row r="344" spans="1:38"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row>
    <row r="345" spans="1:38"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row>
    <row r="346" spans="1:38" ht="20.100000000000001" customHeight="1" x14ac:dyDescent="0.2">
      <c r="D346" s="2" t="s">
        <v>251</v>
      </c>
      <c r="F346" s="37">
        <v>208</v>
      </c>
      <c r="G346" s="37">
        <v>891</v>
      </c>
      <c r="H346" s="37">
        <v>724</v>
      </c>
      <c r="I346" s="37">
        <v>375</v>
      </c>
      <c r="J346" s="37">
        <v>0</v>
      </c>
      <c r="K346" s="37">
        <v>0</v>
      </c>
      <c r="L346" s="37"/>
      <c r="M346" s="37"/>
      <c r="N346" s="37"/>
      <c r="O346" s="37">
        <v>13</v>
      </c>
      <c r="P346" s="37">
        <v>83</v>
      </c>
      <c r="Q346" s="37">
        <v>57</v>
      </c>
      <c r="R346" s="37">
        <v>39</v>
      </c>
      <c r="S346" s="37">
        <v>0</v>
      </c>
      <c r="T346" s="37">
        <v>0</v>
      </c>
      <c r="U346" s="37"/>
      <c r="V346" s="37"/>
      <c r="W346" s="37"/>
      <c r="X346" s="37">
        <v>69</v>
      </c>
      <c r="Y346" s="37">
        <v>148</v>
      </c>
      <c r="Z346" s="37">
        <v>122</v>
      </c>
      <c r="AA346" s="37">
        <v>95</v>
      </c>
      <c r="AB346" s="37">
        <v>0</v>
      </c>
      <c r="AC346" s="37">
        <v>0</v>
      </c>
      <c r="AD346" s="37"/>
      <c r="AE346" s="37"/>
      <c r="AF346" s="37"/>
      <c r="AG346" s="37">
        <v>1</v>
      </c>
      <c r="AH346" s="37">
        <v>13</v>
      </c>
      <c r="AI346" s="37">
        <v>11</v>
      </c>
      <c r="AJ346" s="37">
        <v>3</v>
      </c>
      <c r="AK346" s="37">
        <v>0</v>
      </c>
      <c r="AL346" s="37">
        <v>0</v>
      </c>
    </row>
    <row r="347" spans="1:38" ht="20.100000000000001" customHeight="1" x14ac:dyDescent="0.2">
      <c r="D347" s="38" t="s">
        <v>252</v>
      </c>
      <c r="F347" s="39">
        <v>91</v>
      </c>
      <c r="G347" s="39">
        <v>668</v>
      </c>
      <c r="H347" s="39">
        <v>666</v>
      </c>
      <c r="I347" s="39">
        <v>93</v>
      </c>
      <c r="J347" s="39">
        <v>0</v>
      </c>
      <c r="K347" s="39">
        <v>0</v>
      </c>
      <c r="L347" s="40"/>
      <c r="M347" s="40"/>
      <c r="N347" s="40"/>
      <c r="O347" s="39">
        <v>5</v>
      </c>
      <c r="P347" s="39">
        <v>86</v>
      </c>
      <c r="Q347" s="39">
        <v>78</v>
      </c>
      <c r="R347" s="39">
        <v>13</v>
      </c>
      <c r="S347" s="39">
        <v>0</v>
      </c>
      <c r="T347" s="39">
        <v>0</v>
      </c>
      <c r="U347" s="40"/>
      <c r="V347" s="40"/>
      <c r="W347" s="40"/>
      <c r="X347" s="39">
        <v>35</v>
      </c>
      <c r="Y347" s="39">
        <v>180</v>
      </c>
      <c r="Z347" s="39">
        <v>181</v>
      </c>
      <c r="AA347" s="39">
        <v>34</v>
      </c>
      <c r="AB347" s="39">
        <v>0</v>
      </c>
      <c r="AC347" s="39">
        <v>0</v>
      </c>
      <c r="AD347" s="40"/>
      <c r="AE347" s="40"/>
      <c r="AF347" s="40"/>
      <c r="AG347" s="39">
        <v>2</v>
      </c>
      <c r="AH347" s="39">
        <v>10</v>
      </c>
      <c r="AI347" s="39">
        <v>11</v>
      </c>
      <c r="AJ347" s="39">
        <v>1</v>
      </c>
      <c r="AK347" s="39">
        <v>0</v>
      </c>
      <c r="AL347" s="39">
        <v>0</v>
      </c>
    </row>
    <row r="348" spans="1:38" ht="20.100000000000001" customHeight="1" x14ac:dyDescent="0.2">
      <c r="D348" s="2" t="s">
        <v>253</v>
      </c>
      <c r="F348" s="37">
        <v>116</v>
      </c>
      <c r="G348" s="37">
        <v>942</v>
      </c>
      <c r="H348" s="37">
        <v>900</v>
      </c>
      <c r="I348" s="37">
        <v>158</v>
      </c>
      <c r="J348" s="37">
        <v>0</v>
      </c>
      <c r="K348" s="37">
        <v>0</v>
      </c>
      <c r="L348" s="37"/>
      <c r="M348" s="37"/>
      <c r="N348" s="37"/>
      <c r="O348" s="37">
        <v>4</v>
      </c>
      <c r="P348" s="37">
        <v>49</v>
      </c>
      <c r="Q348" s="37">
        <v>46</v>
      </c>
      <c r="R348" s="37">
        <v>7</v>
      </c>
      <c r="S348" s="37">
        <v>0</v>
      </c>
      <c r="T348" s="37">
        <v>0</v>
      </c>
      <c r="U348" s="37"/>
      <c r="V348" s="37"/>
      <c r="W348" s="37"/>
      <c r="X348" s="37">
        <v>37</v>
      </c>
      <c r="Y348" s="37">
        <v>184</v>
      </c>
      <c r="Z348" s="37">
        <v>195</v>
      </c>
      <c r="AA348" s="37">
        <v>26</v>
      </c>
      <c r="AB348" s="37">
        <v>0</v>
      </c>
      <c r="AC348" s="37">
        <v>0</v>
      </c>
      <c r="AD348" s="37"/>
      <c r="AE348" s="37"/>
      <c r="AF348" s="37"/>
      <c r="AG348" s="37">
        <v>3</v>
      </c>
      <c r="AH348" s="37">
        <v>12</v>
      </c>
      <c r="AI348" s="37">
        <v>13</v>
      </c>
      <c r="AJ348" s="37">
        <v>2</v>
      </c>
      <c r="AK348" s="37">
        <v>0</v>
      </c>
      <c r="AL348" s="37">
        <v>0</v>
      </c>
    </row>
    <row r="349" spans="1:38" ht="20.100000000000001" customHeight="1" x14ac:dyDescent="0.2">
      <c r="D349" s="38" t="s">
        <v>254</v>
      </c>
      <c r="F349" s="39">
        <v>1006</v>
      </c>
      <c r="G349" s="39">
        <v>1296</v>
      </c>
      <c r="H349" s="39">
        <v>1084</v>
      </c>
      <c r="I349" s="39">
        <v>1218</v>
      </c>
      <c r="J349" s="39">
        <v>0</v>
      </c>
      <c r="K349" s="39">
        <v>0</v>
      </c>
      <c r="L349" s="40"/>
      <c r="M349" s="40"/>
      <c r="N349" s="40"/>
      <c r="O349" s="39">
        <v>170</v>
      </c>
      <c r="P349" s="39">
        <v>131</v>
      </c>
      <c r="Q349" s="39">
        <v>99</v>
      </c>
      <c r="R349" s="39">
        <v>202</v>
      </c>
      <c r="S349" s="39">
        <v>0</v>
      </c>
      <c r="T349" s="39">
        <v>0</v>
      </c>
      <c r="U349" s="40"/>
      <c r="V349" s="40"/>
      <c r="W349" s="40"/>
      <c r="X349" s="39">
        <v>207</v>
      </c>
      <c r="Y349" s="39">
        <v>90</v>
      </c>
      <c r="Z349" s="39">
        <v>46</v>
      </c>
      <c r="AA349" s="39">
        <v>251</v>
      </c>
      <c r="AB349" s="39">
        <v>0</v>
      </c>
      <c r="AC349" s="39">
        <v>0</v>
      </c>
      <c r="AD349" s="40"/>
      <c r="AE349" s="40"/>
      <c r="AF349" s="40"/>
      <c r="AG349" s="39">
        <v>3</v>
      </c>
      <c r="AH349" s="39">
        <v>3</v>
      </c>
      <c r="AI349" s="39">
        <v>3</v>
      </c>
      <c r="AJ349" s="39">
        <v>3</v>
      </c>
      <c r="AK349" s="39">
        <v>0</v>
      </c>
      <c r="AL349" s="39">
        <v>0</v>
      </c>
    </row>
    <row r="350" spans="1:38" ht="20.100000000000001" customHeight="1" x14ac:dyDescent="0.2">
      <c r="D350" s="2" t="s">
        <v>255</v>
      </c>
      <c r="F350" s="37">
        <v>570</v>
      </c>
      <c r="G350" s="37">
        <v>2324</v>
      </c>
      <c r="H350" s="37">
        <v>2080</v>
      </c>
      <c r="I350" s="37">
        <v>814</v>
      </c>
      <c r="J350" s="37">
        <v>0</v>
      </c>
      <c r="K350" s="37">
        <v>0</v>
      </c>
      <c r="L350" s="37"/>
      <c r="M350" s="37"/>
      <c r="N350" s="37"/>
      <c r="O350" s="37">
        <v>69</v>
      </c>
      <c r="P350" s="37">
        <v>86</v>
      </c>
      <c r="Q350" s="37">
        <v>82</v>
      </c>
      <c r="R350" s="37">
        <v>73</v>
      </c>
      <c r="S350" s="37">
        <v>0</v>
      </c>
      <c r="T350" s="37">
        <v>0</v>
      </c>
      <c r="U350" s="37"/>
      <c r="V350" s="37"/>
      <c r="W350" s="37"/>
      <c r="X350" s="37">
        <v>46</v>
      </c>
      <c r="Y350" s="37">
        <v>84</v>
      </c>
      <c r="Z350" s="37">
        <v>83</v>
      </c>
      <c r="AA350" s="37">
        <v>47</v>
      </c>
      <c r="AB350" s="37">
        <v>0</v>
      </c>
      <c r="AC350" s="37">
        <v>0</v>
      </c>
      <c r="AD350" s="37"/>
      <c r="AE350" s="37"/>
      <c r="AF350" s="37"/>
      <c r="AG350" s="37">
        <v>9</v>
      </c>
      <c r="AH350" s="37">
        <v>20</v>
      </c>
      <c r="AI350" s="37">
        <v>18</v>
      </c>
      <c r="AJ350" s="37">
        <v>11</v>
      </c>
      <c r="AK350" s="37">
        <v>0</v>
      </c>
      <c r="AL350" s="37">
        <v>0</v>
      </c>
    </row>
    <row r="351" spans="1:38" ht="20.100000000000001" customHeight="1" x14ac:dyDescent="0.2">
      <c r="D351" s="38" t="s">
        <v>256</v>
      </c>
      <c r="F351" s="39">
        <v>230</v>
      </c>
      <c r="G351" s="39">
        <v>1320</v>
      </c>
      <c r="H351" s="39">
        <v>1319</v>
      </c>
      <c r="I351" s="39">
        <v>231</v>
      </c>
      <c r="J351" s="39">
        <v>0</v>
      </c>
      <c r="K351" s="39">
        <v>0</v>
      </c>
      <c r="L351" s="40"/>
      <c r="M351" s="40"/>
      <c r="N351" s="40"/>
      <c r="O351" s="39">
        <v>4</v>
      </c>
      <c r="P351" s="39">
        <v>78</v>
      </c>
      <c r="Q351" s="39">
        <v>76</v>
      </c>
      <c r="R351" s="39">
        <v>6</v>
      </c>
      <c r="S351" s="39">
        <v>0</v>
      </c>
      <c r="T351" s="39">
        <v>0</v>
      </c>
      <c r="U351" s="40"/>
      <c r="V351" s="40"/>
      <c r="W351" s="40"/>
      <c r="X351" s="39">
        <v>8</v>
      </c>
      <c r="Y351" s="39">
        <v>68</v>
      </c>
      <c r="Z351" s="39">
        <v>67</v>
      </c>
      <c r="AA351" s="39">
        <v>9</v>
      </c>
      <c r="AB351" s="39">
        <v>0</v>
      </c>
      <c r="AC351" s="39">
        <v>0</v>
      </c>
      <c r="AD351" s="40"/>
      <c r="AE351" s="40"/>
      <c r="AF351" s="40"/>
      <c r="AG351" s="39">
        <v>2</v>
      </c>
      <c r="AH351" s="39">
        <v>14</v>
      </c>
      <c r="AI351" s="39">
        <v>15</v>
      </c>
      <c r="AJ351" s="39">
        <v>1</v>
      </c>
      <c r="AK351" s="39">
        <v>0</v>
      </c>
      <c r="AL351" s="39">
        <v>0</v>
      </c>
    </row>
    <row r="352" spans="1:38" ht="20.100000000000001" customHeight="1" x14ac:dyDescent="0.2">
      <c r="D352" s="2" t="s">
        <v>257</v>
      </c>
      <c r="F352" s="37">
        <v>311</v>
      </c>
      <c r="G352" s="37">
        <v>2181</v>
      </c>
      <c r="H352" s="37">
        <v>2174</v>
      </c>
      <c r="I352" s="37">
        <v>318</v>
      </c>
      <c r="J352" s="37">
        <v>0</v>
      </c>
      <c r="K352" s="37">
        <v>0</v>
      </c>
      <c r="L352" s="37"/>
      <c r="M352" s="37"/>
      <c r="N352" s="37"/>
      <c r="O352" s="37">
        <v>3</v>
      </c>
      <c r="P352" s="37">
        <v>7</v>
      </c>
      <c r="Q352" s="37">
        <v>7</v>
      </c>
      <c r="R352" s="37">
        <v>3</v>
      </c>
      <c r="S352" s="37">
        <v>0</v>
      </c>
      <c r="T352" s="37">
        <v>0</v>
      </c>
      <c r="U352" s="37"/>
      <c r="V352" s="37"/>
      <c r="W352" s="37"/>
      <c r="X352" s="37">
        <v>47</v>
      </c>
      <c r="Y352" s="37">
        <v>323</v>
      </c>
      <c r="Z352" s="37">
        <v>334</v>
      </c>
      <c r="AA352" s="37">
        <v>36</v>
      </c>
      <c r="AB352" s="37">
        <v>0</v>
      </c>
      <c r="AC352" s="37">
        <v>0</v>
      </c>
      <c r="AD352" s="37"/>
      <c r="AE352" s="37"/>
      <c r="AF352" s="37"/>
      <c r="AG352" s="37">
        <v>1</v>
      </c>
      <c r="AH352" s="37">
        <v>0</v>
      </c>
      <c r="AI352" s="37">
        <v>1</v>
      </c>
      <c r="AJ352" s="37">
        <v>0</v>
      </c>
      <c r="AK352" s="37">
        <v>0</v>
      </c>
      <c r="AL352" s="37">
        <v>0</v>
      </c>
    </row>
    <row r="353" spans="1:38" ht="20.100000000000001" customHeight="1" x14ac:dyDescent="0.2">
      <c r="D353" s="38" t="s">
        <v>258</v>
      </c>
      <c r="F353" s="39">
        <v>55</v>
      </c>
      <c r="G353" s="39">
        <v>570</v>
      </c>
      <c r="H353" s="39">
        <v>519</v>
      </c>
      <c r="I353" s="39">
        <v>106</v>
      </c>
      <c r="J353" s="39">
        <v>0</v>
      </c>
      <c r="K353" s="39">
        <v>0</v>
      </c>
      <c r="L353" s="40"/>
      <c r="M353" s="40"/>
      <c r="N353" s="40"/>
      <c r="O353" s="39">
        <v>1</v>
      </c>
      <c r="P353" s="39">
        <v>20</v>
      </c>
      <c r="Q353" s="39">
        <v>15</v>
      </c>
      <c r="R353" s="39">
        <v>6</v>
      </c>
      <c r="S353" s="39">
        <v>0</v>
      </c>
      <c r="T353" s="39">
        <v>0</v>
      </c>
      <c r="U353" s="40"/>
      <c r="V353" s="40"/>
      <c r="W353" s="40"/>
      <c r="X353" s="39">
        <v>4</v>
      </c>
      <c r="Y353" s="39">
        <v>30</v>
      </c>
      <c r="Z353" s="39">
        <v>30</v>
      </c>
      <c r="AA353" s="39">
        <v>4</v>
      </c>
      <c r="AB353" s="39">
        <v>0</v>
      </c>
      <c r="AC353" s="39">
        <v>0</v>
      </c>
      <c r="AD353" s="40"/>
      <c r="AE353" s="40"/>
      <c r="AF353" s="40"/>
      <c r="AG353" s="39">
        <v>0</v>
      </c>
      <c r="AH353" s="39">
        <v>9</v>
      </c>
      <c r="AI353" s="39">
        <v>9</v>
      </c>
      <c r="AJ353" s="39">
        <v>0</v>
      </c>
      <c r="AK353" s="39">
        <v>0</v>
      </c>
      <c r="AL353" s="39">
        <v>0</v>
      </c>
    </row>
    <row r="354" spans="1:38" ht="20.100000000000001" customHeight="1" x14ac:dyDescent="0.2">
      <c r="D354" s="41" t="s">
        <v>259</v>
      </c>
      <c r="F354" s="37">
        <v>74</v>
      </c>
      <c r="G354" s="37">
        <v>294</v>
      </c>
      <c r="H354" s="37">
        <v>302</v>
      </c>
      <c r="I354" s="37">
        <v>66</v>
      </c>
      <c r="J354" s="37">
        <v>0</v>
      </c>
      <c r="K354" s="37">
        <v>0</v>
      </c>
      <c r="L354" s="37"/>
      <c r="M354" s="37"/>
      <c r="N354" s="37"/>
      <c r="O354" s="37">
        <v>3</v>
      </c>
      <c r="P354" s="37">
        <v>130</v>
      </c>
      <c r="Q354" s="37">
        <v>69</v>
      </c>
      <c r="R354" s="37">
        <v>64</v>
      </c>
      <c r="S354" s="37">
        <v>0</v>
      </c>
      <c r="T354" s="37">
        <v>0</v>
      </c>
      <c r="U354" s="37"/>
      <c r="V354" s="37"/>
      <c r="W354" s="37"/>
      <c r="X354" s="37">
        <v>5</v>
      </c>
      <c r="Y354" s="37">
        <v>20</v>
      </c>
      <c r="Z354" s="37">
        <v>25</v>
      </c>
      <c r="AA354" s="37">
        <v>0</v>
      </c>
      <c r="AB354" s="37">
        <v>0</v>
      </c>
      <c r="AC354" s="37">
        <v>0</v>
      </c>
      <c r="AD354" s="37"/>
      <c r="AE354" s="37"/>
      <c r="AF354" s="37"/>
      <c r="AG354" s="37">
        <v>0</v>
      </c>
      <c r="AH354" s="37">
        <v>4</v>
      </c>
      <c r="AI354" s="37">
        <v>4</v>
      </c>
      <c r="AJ354" s="37">
        <v>0</v>
      </c>
      <c r="AK354" s="37">
        <v>0</v>
      </c>
      <c r="AL354" s="37">
        <v>0</v>
      </c>
    </row>
    <row r="355" spans="1:38"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row>
    <row r="356" spans="1:38" s="1" customFormat="1" ht="20.100000000000001" customHeight="1" x14ac:dyDescent="0.2">
      <c r="A356" s="3"/>
      <c r="B356" s="6"/>
      <c r="C356" s="42" t="s">
        <v>180</v>
      </c>
      <c r="D356" s="42"/>
      <c r="E356" s="5"/>
      <c r="F356" s="44">
        <v>2661</v>
      </c>
      <c r="G356" s="44">
        <v>10486</v>
      </c>
      <c r="H356" s="44">
        <v>9768</v>
      </c>
      <c r="I356" s="44">
        <v>3379</v>
      </c>
      <c r="J356" s="44">
        <v>0</v>
      </c>
      <c r="K356" s="44">
        <v>0</v>
      </c>
      <c r="L356" s="45"/>
      <c r="M356" s="45"/>
      <c r="N356" s="45"/>
      <c r="O356" s="44">
        <v>272</v>
      </c>
      <c r="P356" s="44">
        <v>670</v>
      </c>
      <c r="Q356" s="44">
        <v>529</v>
      </c>
      <c r="R356" s="44">
        <v>413</v>
      </c>
      <c r="S356" s="44">
        <v>0</v>
      </c>
      <c r="T356" s="44">
        <v>0</v>
      </c>
      <c r="U356" s="45"/>
      <c r="V356" s="45"/>
      <c r="W356" s="45"/>
      <c r="X356" s="44">
        <v>458</v>
      </c>
      <c r="Y356" s="44">
        <v>1127</v>
      </c>
      <c r="Z356" s="44">
        <v>1083</v>
      </c>
      <c r="AA356" s="44">
        <v>502</v>
      </c>
      <c r="AB356" s="44">
        <v>0</v>
      </c>
      <c r="AC356" s="44">
        <v>0</v>
      </c>
      <c r="AD356" s="45"/>
      <c r="AE356" s="45"/>
      <c r="AF356" s="45"/>
      <c r="AG356" s="44">
        <v>21</v>
      </c>
      <c r="AH356" s="44">
        <v>85</v>
      </c>
      <c r="AI356" s="44">
        <v>85</v>
      </c>
      <c r="AJ356" s="44">
        <v>21</v>
      </c>
      <c r="AK356" s="44">
        <v>0</v>
      </c>
      <c r="AL356" s="44">
        <v>0</v>
      </c>
    </row>
    <row r="357" spans="1:38"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row>
    <row r="358" spans="1:38" s="1" customFormat="1" ht="20.100000000000001" customHeight="1" x14ac:dyDescent="0.25">
      <c r="A358" s="3"/>
      <c r="B358" s="49" t="s">
        <v>260</v>
      </c>
      <c r="C358" s="50"/>
      <c r="D358" s="50"/>
      <c r="E358" s="5"/>
      <c r="F358" s="51">
        <v>2661</v>
      </c>
      <c r="G358" s="51">
        <v>10486</v>
      </c>
      <c r="H358" s="51">
        <v>9768</v>
      </c>
      <c r="I358" s="51">
        <v>3379</v>
      </c>
      <c r="J358" s="51">
        <v>0</v>
      </c>
      <c r="K358" s="51">
        <v>0</v>
      </c>
      <c r="L358" s="52"/>
      <c r="M358" s="52"/>
      <c r="N358" s="52"/>
      <c r="O358" s="51">
        <v>272</v>
      </c>
      <c r="P358" s="51">
        <v>670</v>
      </c>
      <c r="Q358" s="51">
        <v>529</v>
      </c>
      <c r="R358" s="51">
        <v>413</v>
      </c>
      <c r="S358" s="51">
        <v>0</v>
      </c>
      <c r="T358" s="51">
        <v>0</v>
      </c>
      <c r="U358" s="52"/>
      <c r="V358" s="52"/>
      <c r="W358" s="52"/>
      <c r="X358" s="51">
        <v>458</v>
      </c>
      <c r="Y358" s="51">
        <v>1127</v>
      </c>
      <c r="Z358" s="51">
        <v>1083</v>
      </c>
      <c r="AA358" s="51">
        <v>502</v>
      </c>
      <c r="AB358" s="51">
        <v>0</v>
      </c>
      <c r="AC358" s="51">
        <v>0</v>
      </c>
      <c r="AD358" s="52"/>
      <c r="AE358" s="52"/>
      <c r="AF358" s="52"/>
      <c r="AG358" s="51">
        <v>21</v>
      </c>
      <c r="AH358" s="51">
        <v>85</v>
      </c>
      <c r="AI358" s="51">
        <v>85</v>
      </c>
      <c r="AJ358" s="51">
        <v>21</v>
      </c>
      <c r="AK358" s="51">
        <v>0</v>
      </c>
      <c r="AL358" s="51">
        <v>0</v>
      </c>
    </row>
    <row r="359" spans="1:38"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row>
    <row r="360" spans="1:38"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row>
    <row r="361" spans="1:38"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row>
    <row r="362" spans="1:38" ht="20.100000000000001" customHeight="1" x14ac:dyDescent="0.2">
      <c r="D362" s="2" t="s">
        <v>98</v>
      </c>
      <c r="F362" s="37">
        <v>65</v>
      </c>
      <c r="G362" s="37">
        <v>543</v>
      </c>
      <c r="H362" s="37">
        <v>545</v>
      </c>
      <c r="I362" s="37">
        <v>63</v>
      </c>
      <c r="J362" s="37">
        <v>0</v>
      </c>
      <c r="K362" s="37">
        <v>0</v>
      </c>
      <c r="L362" s="37"/>
      <c r="M362" s="37"/>
      <c r="N362" s="37"/>
      <c r="O362" s="37">
        <v>1</v>
      </c>
      <c r="P362" s="37">
        <v>37</v>
      </c>
      <c r="Q362" s="37">
        <v>33</v>
      </c>
      <c r="R362" s="37">
        <v>5</v>
      </c>
      <c r="S362" s="37">
        <v>0</v>
      </c>
      <c r="T362" s="37">
        <v>0</v>
      </c>
      <c r="U362" s="37"/>
      <c r="V362" s="37"/>
      <c r="W362" s="37"/>
      <c r="X362" s="37">
        <v>21</v>
      </c>
      <c r="Y362" s="37">
        <v>149</v>
      </c>
      <c r="Z362" s="37">
        <v>154</v>
      </c>
      <c r="AA362" s="37">
        <v>16</v>
      </c>
      <c r="AB362" s="37">
        <v>0</v>
      </c>
      <c r="AC362" s="37">
        <v>0</v>
      </c>
      <c r="AD362" s="37"/>
      <c r="AE362" s="37"/>
      <c r="AF362" s="37"/>
      <c r="AG362" s="37">
        <v>0</v>
      </c>
      <c r="AH362" s="37">
        <v>2</v>
      </c>
      <c r="AI362" s="37">
        <v>2</v>
      </c>
      <c r="AJ362" s="37">
        <v>0</v>
      </c>
      <c r="AK362" s="37">
        <v>0</v>
      </c>
      <c r="AL362" s="37">
        <v>0</v>
      </c>
    </row>
    <row r="363" spans="1:38" ht="20.100000000000001" customHeight="1" x14ac:dyDescent="0.2">
      <c r="D363" s="38" t="s">
        <v>99</v>
      </c>
      <c r="F363" s="39">
        <v>46</v>
      </c>
      <c r="G363" s="39">
        <v>386</v>
      </c>
      <c r="H363" s="39">
        <v>385</v>
      </c>
      <c r="I363" s="39">
        <v>47</v>
      </c>
      <c r="J363" s="39">
        <v>0</v>
      </c>
      <c r="K363" s="39">
        <v>0</v>
      </c>
      <c r="L363" s="40"/>
      <c r="M363" s="40"/>
      <c r="N363" s="40"/>
      <c r="O363" s="39">
        <v>1</v>
      </c>
      <c r="P363" s="39">
        <v>27</v>
      </c>
      <c r="Q363" s="39">
        <v>25</v>
      </c>
      <c r="R363" s="39">
        <v>3</v>
      </c>
      <c r="S363" s="39">
        <v>0</v>
      </c>
      <c r="T363" s="39">
        <v>0</v>
      </c>
      <c r="U363" s="40"/>
      <c r="V363" s="40"/>
      <c r="W363" s="40"/>
      <c r="X363" s="39">
        <v>17</v>
      </c>
      <c r="Y363" s="39">
        <v>106</v>
      </c>
      <c r="Z363" s="39">
        <v>112</v>
      </c>
      <c r="AA363" s="39">
        <v>11</v>
      </c>
      <c r="AB363" s="39">
        <v>0</v>
      </c>
      <c r="AC363" s="39">
        <v>0</v>
      </c>
      <c r="AD363" s="40"/>
      <c r="AE363" s="40"/>
      <c r="AF363" s="40"/>
      <c r="AG363" s="39">
        <v>0</v>
      </c>
      <c r="AH363" s="39">
        <v>3</v>
      </c>
      <c r="AI363" s="39">
        <v>3</v>
      </c>
      <c r="AJ363" s="39">
        <v>0</v>
      </c>
      <c r="AK363" s="39">
        <v>0</v>
      </c>
      <c r="AL363" s="39">
        <v>0</v>
      </c>
    </row>
    <row r="364" spans="1:38" ht="20.100000000000001" customHeight="1" x14ac:dyDescent="0.2">
      <c r="D364" s="2" t="s">
        <v>113</v>
      </c>
      <c r="F364" s="37">
        <v>43</v>
      </c>
      <c r="G364" s="37">
        <v>460</v>
      </c>
      <c r="H364" s="37">
        <v>459</v>
      </c>
      <c r="I364" s="37">
        <v>44</v>
      </c>
      <c r="J364" s="37">
        <v>0</v>
      </c>
      <c r="K364" s="37">
        <v>0</v>
      </c>
      <c r="L364" s="37"/>
      <c r="M364" s="37"/>
      <c r="N364" s="37"/>
      <c r="O364" s="37">
        <v>5</v>
      </c>
      <c r="P364" s="37">
        <v>30</v>
      </c>
      <c r="Q364" s="37">
        <v>33</v>
      </c>
      <c r="R364" s="37">
        <v>2</v>
      </c>
      <c r="S364" s="37">
        <v>0</v>
      </c>
      <c r="T364" s="37">
        <v>0</v>
      </c>
      <c r="U364" s="37"/>
      <c r="V364" s="37"/>
      <c r="W364" s="37"/>
      <c r="X364" s="37">
        <v>16</v>
      </c>
      <c r="Y364" s="37">
        <v>125</v>
      </c>
      <c r="Z364" s="37">
        <v>131</v>
      </c>
      <c r="AA364" s="37">
        <v>10</v>
      </c>
      <c r="AB364" s="37">
        <v>0</v>
      </c>
      <c r="AC364" s="37">
        <v>0</v>
      </c>
      <c r="AD364" s="37"/>
      <c r="AE364" s="37"/>
      <c r="AF364" s="37"/>
      <c r="AG364" s="37">
        <v>4</v>
      </c>
      <c r="AH364" s="37">
        <v>12</v>
      </c>
      <c r="AI364" s="37">
        <v>13</v>
      </c>
      <c r="AJ364" s="37">
        <v>3</v>
      </c>
      <c r="AK364" s="37">
        <v>0</v>
      </c>
      <c r="AL364" s="37">
        <v>0</v>
      </c>
    </row>
    <row r="365" spans="1:38" ht="20.100000000000001" customHeight="1" x14ac:dyDescent="0.2">
      <c r="D365" s="38" t="s">
        <v>101</v>
      </c>
      <c r="F365" s="39">
        <v>152</v>
      </c>
      <c r="G365" s="39">
        <v>842</v>
      </c>
      <c r="H365" s="39">
        <v>860</v>
      </c>
      <c r="I365" s="39">
        <v>134</v>
      </c>
      <c r="J365" s="39">
        <v>0</v>
      </c>
      <c r="K365" s="39">
        <v>0</v>
      </c>
      <c r="L365" s="40"/>
      <c r="M365" s="40"/>
      <c r="N365" s="40"/>
      <c r="O365" s="39">
        <v>9</v>
      </c>
      <c r="P365" s="39">
        <v>49</v>
      </c>
      <c r="Q365" s="39">
        <v>52</v>
      </c>
      <c r="R365" s="39">
        <v>6</v>
      </c>
      <c r="S365" s="39">
        <v>0</v>
      </c>
      <c r="T365" s="39">
        <v>0</v>
      </c>
      <c r="U365" s="40"/>
      <c r="V365" s="40"/>
      <c r="W365" s="40"/>
      <c r="X365" s="39">
        <v>20</v>
      </c>
      <c r="Y365" s="39">
        <v>134</v>
      </c>
      <c r="Z365" s="39">
        <v>130</v>
      </c>
      <c r="AA365" s="39">
        <v>24</v>
      </c>
      <c r="AB365" s="39">
        <v>0</v>
      </c>
      <c r="AC365" s="39">
        <v>0</v>
      </c>
      <c r="AD365" s="40"/>
      <c r="AE365" s="40"/>
      <c r="AF365" s="40"/>
      <c r="AG365" s="39">
        <v>3</v>
      </c>
      <c r="AH365" s="39">
        <v>10</v>
      </c>
      <c r="AI365" s="39">
        <v>12</v>
      </c>
      <c r="AJ365" s="39">
        <v>1</v>
      </c>
      <c r="AK365" s="39">
        <v>0</v>
      </c>
      <c r="AL365" s="39">
        <v>0</v>
      </c>
    </row>
    <row r="366" spans="1:38" ht="20.100000000000001" customHeight="1" x14ac:dyDescent="0.2">
      <c r="D366" s="2" t="s">
        <v>115</v>
      </c>
      <c r="F366" s="37">
        <v>199</v>
      </c>
      <c r="G366" s="37">
        <v>698</v>
      </c>
      <c r="H366" s="37">
        <v>709</v>
      </c>
      <c r="I366" s="37">
        <v>188</v>
      </c>
      <c r="J366" s="37">
        <v>0</v>
      </c>
      <c r="K366" s="37">
        <v>0</v>
      </c>
      <c r="L366" s="37"/>
      <c r="M366" s="37"/>
      <c r="N366" s="37"/>
      <c r="O366" s="37">
        <v>15</v>
      </c>
      <c r="P366" s="37">
        <v>55</v>
      </c>
      <c r="Q366" s="37">
        <v>56</v>
      </c>
      <c r="R366" s="37">
        <v>14</v>
      </c>
      <c r="S366" s="37">
        <v>0</v>
      </c>
      <c r="T366" s="37">
        <v>0</v>
      </c>
      <c r="U366" s="37"/>
      <c r="V366" s="37"/>
      <c r="W366" s="37"/>
      <c r="X366" s="37">
        <v>69</v>
      </c>
      <c r="Y366" s="37">
        <v>152</v>
      </c>
      <c r="Z366" s="37">
        <v>148</v>
      </c>
      <c r="AA366" s="37">
        <v>73</v>
      </c>
      <c r="AB366" s="37">
        <v>0</v>
      </c>
      <c r="AC366" s="37">
        <v>0</v>
      </c>
      <c r="AD366" s="37"/>
      <c r="AE366" s="37"/>
      <c r="AF366" s="37"/>
      <c r="AG366" s="37">
        <v>13</v>
      </c>
      <c r="AH366" s="37">
        <v>23</v>
      </c>
      <c r="AI366" s="37">
        <v>25</v>
      </c>
      <c r="AJ366" s="37">
        <v>11</v>
      </c>
      <c r="AK366" s="37">
        <v>0</v>
      </c>
      <c r="AL366" s="37">
        <v>0</v>
      </c>
    </row>
    <row r="367" spans="1:38" ht="20.100000000000001" customHeight="1" x14ac:dyDescent="0.2">
      <c r="D367" s="38" t="s">
        <v>116</v>
      </c>
      <c r="F367" s="39">
        <v>98</v>
      </c>
      <c r="G367" s="39">
        <v>780</v>
      </c>
      <c r="H367" s="39">
        <v>801</v>
      </c>
      <c r="I367" s="39">
        <v>77</v>
      </c>
      <c r="J367" s="39">
        <v>0</v>
      </c>
      <c r="K367" s="39">
        <v>0</v>
      </c>
      <c r="L367" s="40"/>
      <c r="M367" s="40"/>
      <c r="N367" s="40"/>
      <c r="O367" s="39">
        <v>2</v>
      </c>
      <c r="P367" s="39">
        <v>37</v>
      </c>
      <c r="Q367" s="39">
        <v>35</v>
      </c>
      <c r="R367" s="39">
        <v>4</v>
      </c>
      <c r="S367" s="39">
        <v>0</v>
      </c>
      <c r="T367" s="39">
        <v>0</v>
      </c>
      <c r="U367" s="40"/>
      <c r="V367" s="40"/>
      <c r="W367" s="40"/>
      <c r="X367" s="39">
        <v>9</v>
      </c>
      <c r="Y367" s="39">
        <v>164</v>
      </c>
      <c r="Z367" s="39">
        <v>159</v>
      </c>
      <c r="AA367" s="39">
        <v>14</v>
      </c>
      <c r="AB367" s="39">
        <v>0</v>
      </c>
      <c r="AC367" s="39">
        <v>0</v>
      </c>
      <c r="AD367" s="40"/>
      <c r="AE367" s="40"/>
      <c r="AF367" s="40"/>
      <c r="AG367" s="39">
        <v>1</v>
      </c>
      <c r="AH367" s="39">
        <v>6</v>
      </c>
      <c r="AI367" s="39">
        <v>6</v>
      </c>
      <c r="AJ367" s="39">
        <v>1</v>
      </c>
      <c r="AK367" s="39">
        <v>0</v>
      </c>
      <c r="AL367" s="39">
        <v>0</v>
      </c>
    </row>
    <row r="368" spans="1:38" ht="20.100000000000001" customHeight="1" x14ac:dyDescent="0.2">
      <c r="D368" s="41" t="s">
        <v>104</v>
      </c>
      <c r="F368" s="40">
        <v>44</v>
      </c>
      <c r="G368" s="40">
        <v>432</v>
      </c>
      <c r="H368" s="40">
        <v>431</v>
      </c>
      <c r="I368" s="40">
        <v>45</v>
      </c>
      <c r="J368" s="40">
        <v>0</v>
      </c>
      <c r="K368" s="40">
        <v>0</v>
      </c>
      <c r="L368" s="40"/>
      <c r="M368" s="40"/>
      <c r="N368" s="40"/>
      <c r="O368" s="40">
        <v>6</v>
      </c>
      <c r="P368" s="40">
        <v>76</v>
      </c>
      <c r="Q368" s="40">
        <v>73</v>
      </c>
      <c r="R368" s="40">
        <v>9</v>
      </c>
      <c r="S368" s="40">
        <v>0</v>
      </c>
      <c r="T368" s="40">
        <v>0</v>
      </c>
      <c r="U368" s="40"/>
      <c r="V368" s="40"/>
      <c r="W368" s="40"/>
      <c r="X368" s="40">
        <v>8</v>
      </c>
      <c r="Y368" s="40">
        <v>123</v>
      </c>
      <c r="Z368" s="40">
        <v>121</v>
      </c>
      <c r="AA368" s="40">
        <v>10</v>
      </c>
      <c r="AB368" s="40">
        <v>0</v>
      </c>
      <c r="AC368" s="40">
        <v>0</v>
      </c>
      <c r="AD368" s="40"/>
      <c r="AE368" s="40"/>
      <c r="AF368" s="40"/>
      <c r="AG368" s="40">
        <v>2</v>
      </c>
      <c r="AH368" s="40">
        <v>13</v>
      </c>
      <c r="AI368" s="40">
        <v>14</v>
      </c>
      <c r="AJ368" s="40">
        <v>1</v>
      </c>
      <c r="AK368" s="40">
        <v>0</v>
      </c>
      <c r="AL368" s="40">
        <v>0</v>
      </c>
    </row>
    <row r="369" spans="1:38"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row>
    <row r="370" spans="1:38" s="1" customFormat="1" ht="20.100000000000001" customHeight="1" x14ac:dyDescent="0.2">
      <c r="A370" s="3"/>
      <c r="B370" s="6"/>
      <c r="C370" s="42" t="s">
        <v>180</v>
      </c>
      <c r="D370" s="42"/>
      <c r="E370" s="5"/>
      <c r="F370" s="44">
        <v>647</v>
      </c>
      <c r="G370" s="44">
        <v>4141</v>
      </c>
      <c r="H370" s="44">
        <v>4190</v>
      </c>
      <c r="I370" s="44">
        <v>598</v>
      </c>
      <c r="J370" s="44">
        <v>0</v>
      </c>
      <c r="K370" s="44">
        <v>0</v>
      </c>
      <c r="L370" s="45"/>
      <c r="M370" s="45"/>
      <c r="N370" s="45"/>
      <c r="O370" s="44">
        <v>39</v>
      </c>
      <c r="P370" s="44">
        <v>311</v>
      </c>
      <c r="Q370" s="44">
        <v>307</v>
      </c>
      <c r="R370" s="44">
        <v>43</v>
      </c>
      <c r="S370" s="44">
        <v>0</v>
      </c>
      <c r="T370" s="44">
        <v>0</v>
      </c>
      <c r="U370" s="45"/>
      <c r="V370" s="45"/>
      <c r="W370" s="45"/>
      <c r="X370" s="44">
        <v>160</v>
      </c>
      <c r="Y370" s="44">
        <v>953</v>
      </c>
      <c r="Z370" s="44">
        <v>955</v>
      </c>
      <c r="AA370" s="44">
        <v>158</v>
      </c>
      <c r="AB370" s="44">
        <v>0</v>
      </c>
      <c r="AC370" s="44">
        <v>0</v>
      </c>
      <c r="AD370" s="45"/>
      <c r="AE370" s="45"/>
      <c r="AF370" s="45"/>
      <c r="AG370" s="44">
        <v>23</v>
      </c>
      <c r="AH370" s="44">
        <v>69</v>
      </c>
      <c r="AI370" s="44">
        <v>75</v>
      </c>
      <c r="AJ370" s="44">
        <v>17</v>
      </c>
      <c r="AK370" s="44">
        <v>0</v>
      </c>
      <c r="AL370" s="44">
        <v>0</v>
      </c>
    </row>
    <row r="371" spans="1:38"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row>
    <row r="372" spans="1:38" s="1" customFormat="1" ht="20.100000000000001" customHeight="1" x14ac:dyDescent="0.25">
      <c r="A372" s="3"/>
      <c r="B372" s="49" t="s">
        <v>262</v>
      </c>
      <c r="C372" s="50"/>
      <c r="D372" s="50"/>
      <c r="E372" s="5"/>
      <c r="F372" s="51">
        <v>647</v>
      </c>
      <c r="G372" s="51">
        <v>4141</v>
      </c>
      <c r="H372" s="51">
        <v>4190</v>
      </c>
      <c r="I372" s="51">
        <v>598</v>
      </c>
      <c r="J372" s="51">
        <v>0</v>
      </c>
      <c r="K372" s="51">
        <v>0</v>
      </c>
      <c r="L372" s="52"/>
      <c r="M372" s="52"/>
      <c r="N372" s="52"/>
      <c r="O372" s="51">
        <v>39</v>
      </c>
      <c r="P372" s="51">
        <v>311</v>
      </c>
      <c r="Q372" s="51">
        <v>307</v>
      </c>
      <c r="R372" s="51">
        <v>43</v>
      </c>
      <c r="S372" s="51">
        <v>0</v>
      </c>
      <c r="T372" s="51">
        <v>0</v>
      </c>
      <c r="U372" s="52"/>
      <c r="V372" s="52"/>
      <c r="W372" s="52"/>
      <c r="X372" s="51">
        <v>160</v>
      </c>
      <c r="Y372" s="51">
        <v>953</v>
      </c>
      <c r="Z372" s="51">
        <v>955</v>
      </c>
      <c r="AA372" s="51">
        <v>158</v>
      </c>
      <c r="AB372" s="51">
        <v>0</v>
      </c>
      <c r="AC372" s="51">
        <v>0</v>
      </c>
      <c r="AD372" s="52"/>
      <c r="AE372" s="52"/>
      <c r="AF372" s="52"/>
      <c r="AG372" s="51">
        <v>23</v>
      </c>
      <c r="AH372" s="51">
        <v>69</v>
      </c>
      <c r="AI372" s="51">
        <v>75</v>
      </c>
      <c r="AJ372" s="51">
        <v>17</v>
      </c>
      <c r="AK372" s="51">
        <v>0</v>
      </c>
      <c r="AL372" s="51">
        <v>0</v>
      </c>
    </row>
    <row r="373" spans="1:38"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row>
    <row r="374" spans="1:38"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row>
    <row r="375" spans="1:38"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row>
    <row r="376" spans="1:38" ht="20.100000000000001" customHeight="1" x14ac:dyDescent="0.2">
      <c r="D376" s="2" t="s">
        <v>264</v>
      </c>
      <c r="F376" s="37">
        <v>411</v>
      </c>
      <c r="G376" s="37">
        <v>948</v>
      </c>
      <c r="H376" s="37">
        <v>1015</v>
      </c>
      <c r="I376" s="37">
        <v>344</v>
      </c>
      <c r="J376" s="37">
        <v>0</v>
      </c>
      <c r="K376" s="37">
        <v>0</v>
      </c>
      <c r="L376" s="37"/>
      <c r="M376" s="37"/>
      <c r="N376" s="37"/>
      <c r="O376" s="37">
        <v>23</v>
      </c>
      <c r="P376" s="37">
        <v>84</v>
      </c>
      <c r="Q376" s="37">
        <v>90</v>
      </c>
      <c r="R376" s="37">
        <v>17</v>
      </c>
      <c r="S376" s="37">
        <v>0</v>
      </c>
      <c r="T376" s="37">
        <v>0</v>
      </c>
      <c r="U376" s="37"/>
      <c r="V376" s="37"/>
      <c r="W376" s="37"/>
      <c r="X376" s="37">
        <v>145</v>
      </c>
      <c r="Y376" s="37">
        <v>295</v>
      </c>
      <c r="Z376" s="37">
        <v>319</v>
      </c>
      <c r="AA376" s="37">
        <v>121</v>
      </c>
      <c r="AB376" s="37">
        <v>0</v>
      </c>
      <c r="AC376" s="37">
        <v>0</v>
      </c>
      <c r="AD376" s="37"/>
      <c r="AE376" s="37"/>
      <c r="AF376" s="37"/>
      <c r="AG376" s="37">
        <v>19</v>
      </c>
      <c r="AH376" s="37">
        <v>31</v>
      </c>
      <c r="AI376" s="37">
        <v>29</v>
      </c>
      <c r="AJ376" s="37">
        <v>21</v>
      </c>
      <c r="AK376" s="37">
        <v>0</v>
      </c>
      <c r="AL376" s="37">
        <v>0</v>
      </c>
    </row>
    <row r="377" spans="1:38" ht="20.100000000000001" customHeight="1" x14ac:dyDescent="0.2">
      <c r="D377" s="38" t="s">
        <v>265</v>
      </c>
      <c r="F377" s="39">
        <v>256</v>
      </c>
      <c r="G377" s="39">
        <v>1104</v>
      </c>
      <c r="H377" s="39">
        <v>1039</v>
      </c>
      <c r="I377" s="39">
        <v>321</v>
      </c>
      <c r="J377" s="39">
        <v>0</v>
      </c>
      <c r="K377" s="39">
        <v>0</v>
      </c>
      <c r="L377" s="40"/>
      <c r="M377" s="40"/>
      <c r="N377" s="40"/>
      <c r="O377" s="39">
        <v>37</v>
      </c>
      <c r="P377" s="39">
        <v>24</v>
      </c>
      <c r="Q377" s="39">
        <v>46</v>
      </c>
      <c r="R377" s="39">
        <v>15</v>
      </c>
      <c r="S377" s="39">
        <v>0</v>
      </c>
      <c r="T377" s="39">
        <v>0</v>
      </c>
      <c r="U377" s="40"/>
      <c r="V377" s="40"/>
      <c r="W377" s="40"/>
      <c r="X377" s="39">
        <v>86</v>
      </c>
      <c r="Y377" s="39">
        <v>283</v>
      </c>
      <c r="Z377" s="39">
        <v>267</v>
      </c>
      <c r="AA377" s="39">
        <v>102</v>
      </c>
      <c r="AB377" s="39">
        <v>0</v>
      </c>
      <c r="AC377" s="39">
        <v>0</v>
      </c>
      <c r="AD377" s="40"/>
      <c r="AE377" s="40"/>
      <c r="AF377" s="40"/>
      <c r="AG377" s="39">
        <v>20</v>
      </c>
      <c r="AH377" s="39">
        <v>39</v>
      </c>
      <c r="AI377" s="39">
        <v>48</v>
      </c>
      <c r="AJ377" s="39">
        <v>11</v>
      </c>
      <c r="AK377" s="39">
        <v>0</v>
      </c>
      <c r="AL377" s="39">
        <v>0</v>
      </c>
    </row>
    <row r="378" spans="1:38" ht="20.100000000000001" customHeight="1" x14ac:dyDescent="0.2">
      <c r="D378" s="2" t="s">
        <v>266</v>
      </c>
      <c r="F378" s="37">
        <v>101</v>
      </c>
      <c r="G378" s="37">
        <v>762</v>
      </c>
      <c r="H378" s="37">
        <v>770</v>
      </c>
      <c r="I378" s="37">
        <v>93</v>
      </c>
      <c r="J378" s="37">
        <v>0</v>
      </c>
      <c r="K378" s="37">
        <v>0</v>
      </c>
      <c r="L378" s="37"/>
      <c r="M378" s="37"/>
      <c r="N378" s="37"/>
      <c r="O378" s="37">
        <v>15</v>
      </c>
      <c r="P378" s="37">
        <v>82</v>
      </c>
      <c r="Q378" s="37">
        <v>85</v>
      </c>
      <c r="R378" s="37">
        <v>12</v>
      </c>
      <c r="S378" s="37">
        <v>0</v>
      </c>
      <c r="T378" s="37">
        <v>0</v>
      </c>
      <c r="U378" s="37"/>
      <c r="V378" s="37"/>
      <c r="W378" s="37"/>
      <c r="X378" s="37">
        <v>49</v>
      </c>
      <c r="Y378" s="37">
        <v>221</v>
      </c>
      <c r="Z378" s="37">
        <v>233</v>
      </c>
      <c r="AA378" s="37">
        <v>37</v>
      </c>
      <c r="AB378" s="37">
        <v>0</v>
      </c>
      <c r="AC378" s="37">
        <v>0</v>
      </c>
      <c r="AD378" s="37"/>
      <c r="AE378" s="37"/>
      <c r="AF378" s="37"/>
      <c r="AG378" s="37">
        <v>8</v>
      </c>
      <c r="AH378" s="37">
        <v>70</v>
      </c>
      <c r="AI378" s="37">
        <v>71</v>
      </c>
      <c r="AJ378" s="37">
        <v>7</v>
      </c>
      <c r="AK378" s="37">
        <v>0</v>
      </c>
      <c r="AL378" s="37">
        <v>0</v>
      </c>
    </row>
    <row r="379" spans="1:38" ht="20.100000000000001" customHeight="1" x14ac:dyDescent="0.2">
      <c r="D379" s="38" t="s">
        <v>267</v>
      </c>
      <c r="F379" s="39">
        <v>249</v>
      </c>
      <c r="G379" s="39">
        <v>1034</v>
      </c>
      <c r="H379" s="39">
        <v>1174</v>
      </c>
      <c r="I379" s="39">
        <v>109</v>
      </c>
      <c r="J379" s="39">
        <v>0</v>
      </c>
      <c r="K379" s="39">
        <v>0</v>
      </c>
      <c r="L379" s="40"/>
      <c r="M379" s="40"/>
      <c r="N379" s="40"/>
      <c r="O379" s="39">
        <v>10</v>
      </c>
      <c r="P379" s="39">
        <v>47</v>
      </c>
      <c r="Q379" s="39">
        <v>54</v>
      </c>
      <c r="R379" s="39">
        <v>3</v>
      </c>
      <c r="S379" s="39">
        <v>0</v>
      </c>
      <c r="T379" s="39">
        <v>0</v>
      </c>
      <c r="U379" s="40"/>
      <c r="V379" s="40"/>
      <c r="W379" s="40"/>
      <c r="X379" s="39">
        <v>91</v>
      </c>
      <c r="Y379" s="39">
        <v>247</v>
      </c>
      <c r="Z379" s="39">
        <v>301</v>
      </c>
      <c r="AA379" s="39">
        <v>37</v>
      </c>
      <c r="AB379" s="39">
        <v>0</v>
      </c>
      <c r="AC379" s="39">
        <v>0</v>
      </c>
      <c r="AD379" s="40"/>
      <c r="AE379" s="40"/>
      <c r="AF379" s="40"/>
      <c r="AG379" s="39">
        <v>22</v>
      </c>
      <c r="AH379" s="39">
        <v>87</v>
      </c>
      <c r="AI379" s="39">
        <v>100</v>
      </c>
      <c r="AJ379" s="39">
        <v>9</v>
      </c>
      <c r="AK379" s="39">
        <v>0</v>
      </c>
      <c r="AL379" s="39">
        <v>0</v>
      </c>
    </row>
    <row r="380" spans="1:38" ht="20.100000000000001" customHeight="1" x14ac:dyDescent="0.2">
      <c r="D380" s="41" t="s">
        <v>268</v>
      </c>
      <c r="F380" s="40">
        <v>0</v>
      </c>
      <c r="G380" s="40">
        <v>267</v>
      </c>
      <c r="H380" s="40">
        <v>246</v>
      </c>
      <c r="I380" s="40">
        <v>21</v>
      </c>
      <c r="J380" s="40">
        <v>0</v>
      </c>
      <c r="K380" s="40">
        <v>0</v>
      </c>
      <c r="L380" s="40"/>
      <c r="M380" s="40"/>
      <c r="N380" s="40"/>
      <c r="O380" s="40">
        <v>0</v>
      </c>
      <c r="P380" s="40">
        <v>27</v>
      </c>
      <c r="Q380" s="40">
        <v>23</v>
      </c>
      <c r="R380" s="40">
        <v>4</v>
      </c>
      <c r="S380" s="40">
        <v>0</v>
      </c>
      <c r="T380" s="40">
        <v>0</v>
      </c>
      <c r="U380" s="40"/>
      <c r="V380" s="40"/>
      <c r="W380" s="40"/>
      <c r="X380" s="40">
        <v>0</v>
      </c>
      <c r="Y380" s="40">
        <v>168</v>
      </c>
      <c r="Z380" s="40">
        <v>146</v>
      </c>
      <c r="AA380" s="40">
        <v>22</v>
      </c>
      <c r="AB380" s="40">
        <v>0</v>
      </c>
      <c r="AC380" s="40">
        <v>0</v>
      </c>
      <c r="AD380" s="40"/>
      <c r="AE380" s="40"/>
      <c r="AF380" s="40"/>
      <c r="AG380" s="40">
        <v>0</v>
      </c>
      <c r="AH380" s="40">
        <v>21</v>
      </c>
      <c r="AI380" s="40">
        <v>20</v>
      </c>
      <c r="AJ380" s="40">
        <v>1</v>
      </c>
      <c r="AK380" s="40">
        <v>0</v>
      </c>
      <c r="AL380" s="40">
        <v>0</v>
      </c>
    </row>
    <row r="381" spans="1:38" ht="20.100000000000001" customHeight="1" x14ac:dyDescent="0.2">
      <c r="D381" s="38" t="s">
        <v>269</v>
      </c>
      <c r="F381" s="39">
        <v>0</v>
      </c>
      <c r="G381" s="39">
        <v>564</v>
      </c>
      <c r="H381" s="39">
        <v>519</v>
      </c>
      <c r="I381" s="39">
        <v>45</v>
      </c>
      <c r="J381" s="39">
        <v>0</v>
      </c>
      <c r="K381" s="39">
        <v>0</v>
      </c>
      <c r="L381" s="40"/>
      <c r="M381" s="40"/>
      <c r="N381" s="40"/>
      <c r="O381" s="39">
        <v>0</v>
      </c>
      <c r="P381" s="39">
        <v>151</v>
      </c>
      <c r="Q381" s="39">
        <v>140</v>
      </c>
      <c r="R381" s="39">
        <v>11</v>
      </c>
      <c r="S381" s="39">
        <v>0</v>
      </c>
      <c r="T381" s="39">
        <v>0</v>
      </c>
      <c r="U381" s="40"/>
      <c r="V381" s="40"/>
      <c r="W381" s="40"/>
      <c r="X381" s="39">
        <v>0</v>
      </c>
      <c r="Y381" s="39">
        <v>106</v>
      </c>
      <c r="Z381" s="39">
        <v>88</v>
      </c>
      <c r="AA381" s="39">
        <v>18</v>
      </c>
      <c r="AB381" s="39">
        <v>0</v>
      </c>
      <c r="AC381" s="39">
        <v>0</v>
      </c>
      <c r="AD381" s="40"/>
      <c r="AE381" s="40"/>
      <c r="AF381" s="40"/>
      <c r="AG381" s="39">
        <v>0</v>
      </c>
      <c r="AH381" s="39">
        <v>40</v>
      </c>
      <c r="AI381" s="39">
        <v>40</v>
      </c>
      <c r="AJ381" s="39">
        <v>0</v>
      </c>
      <c r="AK381" s="39">
        <v>0</v>
      </c>
      <c r="AL381" s="39">
        <v>0</v>
      </c>
    </row>
    <row r="382" spans="1:38" ht="20.100000000000001" customHeight="1" x14ac:dyDescent="0.2">
      <c r="D382" s="2" t="s">
        <v>270</v>
      </c>
      <c r="F382" s="37">
        <v>208</v>
      </c>
      <c r="G382" s="37">
        <v>771</v>
      </c>
      <c r="H382" s="37">
        <v>773</v>
      </c>
      <c r="I382" s="37">
        <v>206</v>
      </c>
      <c r="J382" s="37">
        <v>0</v>
      </c>
      <c r="K382" s="37">
        <v>0</v>
      </c>
      <c r="L382" s="37"/>
      <c r="M382" s="37"/>
      <c r="N382" s="37"/>
      <c r="O382" s="37">
        <v>24</v>
      </c>
      <c r="P382" s="37">
        <v>83</v>
      </c>
      <c r="Q382" s="37">
        <v>82</v>
      </c>
      <c r="R382" s="37">
        <v>25</v>
      </c>
      <c r="S382" s="37">
        <v>0</v>
      </c>
      <c r="T382" s="37">
        <v>0</v>
      </c>
      <c r="U382" s="37"/>
      <c r="V382" s="37"/>
      <c r="W382" s="37"/>
      <c r="X382" s="37">
        <v>87</v>
      </c>
      <c r="Y382" s="37">
        <v>352</v>
      </c>
      <c r="Z382" s="37">
        <v>331</v>
      </c>
      <c r="AA382" s="37">
        <v>108</v>
      </c>
      <c r="AB382" s="37">
        <v>0</v>
      </c>
      <c r="AC382" s="37">
        <v>0</v>
      </c>
      <c r="AD382" s="37"/>
      <c r="AE382" s="37"/>
      <c r="AF382" s="37"/>
      <c r="AG382" s="37">
        <v>10</v>
      </c>
      <c r="AH382" s="37">
        <v>64</v>
      </c>
      <c r="AI382" s="37">
        <v>65</v>
      </c>
      <c r="AJ382" s="37">
        <v>9</v>
      </c>
      <c r="AK382" s="37">
        <v>0</v>
      </c>
      <c r="AL382" s="37">
        <v>0</v>
      </c>
    </row>
    <row r="383" spans="1:38" ht="20.100000000000001" customHeight="1" x14ac:dyDescent="0.2">
      <c r="D383" s="38" t="s">
        <v>271</v>
      </c>
      <c r="F383" s="39">
        <v>551</v>
      </c>
      <c r="G383" s="39">
        <v>651</v>
      </c>
      <c r="H383" s="39">
        <v>516</v>
      </c>
      <c r="I383" s="39">
        <v>686</v>
      </c>
      <c r="J383" s="39">
        <v>0</v>
      </c>
      <c r="K383" s="39">
        <v>0</v>
      </c>
      <c r="L383" s="40"/>
      <c r="M383" s="40"/>
      <c r="N383" s="40"/>
      <c r="O383" s="39">
        <v>63</v>
      </c>
      <c r="P383" s="39">
        <v>91</v>
      </c>
      <c r="Q383" s="39">
        <v>53</v>
      </c>
      <c r="R383" s="39">
        <v>101</v>
      </c>
      <c r="S383" s="39">
        <v>0</v>
      </c>
      <c r="T383" s="39">
        <v>0</v>
      </c>
      <c r="U383" s="40"/>
      <c r="V383" s="40"/>
      <c r="W383" s="40"/>
      <c r="X383" s="39">
        <v>154</v>
      </c>
      <c r="Y383" s="39">
        <v>299</v>
      </c>
      <c r="Z383" s="39">
        <v>201</v>
      </c>
      <c r="AA383" s="39">
        <v>252</v>
      </c>
      <c r="AB383" s="39">
        <v>0</v>
      </c>
      <c r="AC383" s="39">
        <v>0</v>
      </c>
      <c r="AD383" s="40"/>
      <c r="AE383" s="40"/>
      <c r="AF383" s="40"/>
      <c r="AG383" s="39">
        <v>55</v>
      </c>
      <c r="AH383" s="39">
        <v>70</v>
      </c>
      <c r="AI383" s="39">
        <v>54</v>
      </c>
      <c r="AJ383" s="39">
        <v>71</v>
      </c>
      <c r="AK383" s="39">
        <v>0</v>
      </c>
      <c r="AL383" s="39">
        <v>0</v>
      </c>
    </row>
    <row r="384" spans="1:38" ht="20.100000000000001" customHeight="1" x14ac:dyDescent="0.2">
      <c r="D384" s="2" t="s">
        <v>272</v>
      </c>
      <c r="F384" s="37">
        <v>307</v>
      </c>
      <c r="G384" s="37">
        <v>702</v>
      </c>
      <c r="H384" s="37">
        <v>614</v>
      </c>
      <c r="I384" s="37">
        <v>395</v>
      </c>
      <c r="J384" s="37">
        <v>0</v>
      </c>
      <c r="K384" s="37">
        <v>0</v>
      </c>
      <c r="L384" s="37"/>
      <c r="M384" s="37"/>
      <c r="N384" s="37"/>
      <c r="O384" s="37">
        <v>14</v>
      </c>
      <c r="P384" s="37">
        <v>45</v>
      </c>
      <c r="Q384" s="37">
        <v>38</v>
      </c>
      <c r="R384" s="37">
        <v>21</v>
      </c>
      <c r="S384" s="37">
        <v>0</v>
      </c>
      <c r="T384" s="37">
        <v>0</v>
      </c>
      <c r="U384" s="37"/>
      <c r="V384" s="37"/>
      <c r="W384" s="37"/>
      <c r="X384" s="37">
        <v>103</v>
      </c>
      <c r="Y384" s="37">
        <v>321</v>
      </c>
      <c r="Z384" s="37">
        <v>255</v>
      </c>
      <c r="AA384" s="37">
        <v>169</v>
      </c>
      <c r="AB384" s="37">
        <v>0</v>
      </c>
      <c r="AC384" s="37">
        <v>0</v>
      </c>
      <c r="AD384" s="37"/>
      <c r="AE384" s="37"/>
      <c r="AF384" s="37"/>
      <c r="AG384" s="37">
        <v>25</v>
      </c>
      <c r="AH384" s="37">
        <v>65</v>
      </c>
      <c r="AI384" s="37">
        <v>53</v>
      </c>
      <c r="AJ384" s="37">
        <v>37</v>
      </c>
      <c r="AK384" s="37">
        <v>0</v>
      </c>
      <c r="AL384" s="37">
        <v>0</v>
      </c>
    </row>
    <row r="385" spans="1:38"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row>
    <row r="386" spans="1:38" s="1" customFormat="1" ht="20.100000000000001" customHeight="1" x14ac:dyDescent="0.2">
      <c r="A386" s="3"/>
      <c r="B386" s="6"/>
      <c r="C386" s="42" t="s">
        <v>180</v>
      </c>
      <c r="D386" s="42"/>
      <c r="E386" s="5"/>
      <c r="F386" s="44">
        <v>2083</v>
      </c>
      <c r="G386" s="44">
        <v>6803</v>
      </c>
      <c r="H386" s="44">
        <v>6666</v>
      </c>
      <c r="I386" s="44">
        <v>2220</v>
      </c>
      <c r="J386" s="44">
        <v>0</v>
      </c>
      <c r="K386" s="44">
        <v>0</v>
      </c>
      <c r="L386" s="45"/>
      <c r="M386" s="45"/>
      <c r="N386" s="45"/>
      <c r="O386" s="44">
        <v>186</v>
      </c>
      <c r="P386" s="44">
        <v>634</v>
      </c>
      <c r="Q386" s="44">
        <v>611</v>
      </c>
      <c r="R386" s="44">
        <v>209</v>
      </c>
      <c r="S386" s="44">
        <v>0</v>
      </c>
      <c r="T386" s="44">
        <v>0</v>
      </c>
      <c r="U386" s="45"/>
      <c r="V386" s="45"/>
      <c r="W386" s="45"/>
      <c r="X386" s="44">
        <v>715</v>
      </c>
      <c r="Y386" s="44">
        <v>2292</v>
      </c>
      <c r="Z386" s="44">
        <v>2141</v>
      </c>
      <c r="AA386" s="44">
        <v>866</v>
      </c>
      <c r="AB386" s="44">
        <v>0</v>
      </c>
      <c r="AC386" s="44">
        <v>0</v>
      </c>
      <c r="AD386" s="45"/>
      <c r="AE386" s="45"/>
      <c r="AF386" s="45"/>
      <c r="AG386" s="44">
        <v>159</v>
      </c>
      <c r="AH386" s="44">
        <v>487</v>
      </c>
      <c r="AI386" s="44">
        <v>480</v>
      </c>
      <c r="AJ386" s="44">
        <v>166</v>
      </c>
      <c r="AK386" s="44">
        <v>0</v>
      </c>
      <c r="AL386" s="44">
        <v>0</v>
      </c>
    </row>
    <row r="387" spans="1:38"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row>
    <row r="388" spans="1:38" s="1" customFormat="1" ht="20.100000000000001" customHeight="1" x14ac:dyDescent="0.25">
      <c r="A388" s="3"/>
      <c r="B388" s="49" t="s">
        <v>273</v>
      </c>
      <c r="C388" s="50"/>
      <c r="D388" s="50"/>
      <c r="E388" s="5"/>
      <c r="F388" s="51">
        <v>2083</v>
      </c>
      <c r="G388" s="51">
        <v>6803</v>
      </c>
      <c r="H388" s="51">
        <v>6666</v>
      </c>
      <c r="I388" s="51">
        <v>2220</v>
      </c>
      <c r="J388" s="51">
        <v>0</v>
      </c>
      <c r="K388" s="51">
        <v>0</v>
      </c>
      <c r="L388" s="52"/>
      <c r="M388" s="52"/>
      <c r="N388" s="52"/>
      <c r="O388" s="51">
        <v>186</v>
      </c>
      <c r="P388" s="51">
        <v>634</v>
      </c>
      <c r="Q388" s="51">
        <v>611</v>
      </c>
      <c r="R388" s="51">
        <v>209</v>
      </c>
      <c r="S388" s="51">
        <v>0</v>
      </c>
      <c r="T388" s="51">
        <v>0</v>
      </c>
      <c r="U388" s="52"/>
      <c r="V388" s="52"/>
      <c r="W388" s="52"/>
      <c r="X388" s="51">
        <v>715</v>
      </c>
      <c r="Y388" s="51">
        <v>2292</v>
      </c>
      <c r="Z388" s="51">
        <v>2141</v>
      </c>
      <c r="AA388" s="51">
        <v>866</v>
      </c>
      <c r="AB388" s="51">
        <v>0</v>
      </c>
      <c r="AC388" s="51">
        <v>0</v>
      </c>
      <c r="AD388" s="52"/>
      <c r="AE388" s="52"/>
      <c r="AF388" s="52"/>
      <c r="AG388" s="51">
        <v>159</v>
      </c>
      <c r="AH388" s="51">
        <v>487</v>
      </c>
      <c r="AI388" s="51">
        <v>480</v>
      </c>
      <c r="AJ388" s="51">
        <v>166</v>
      </c>
      <c r="AK388" s="51">
        <v>0</v>
      </c>
      <c r="AL388" s="51">
        <v>0</v>
      </c>
    </row>
    <row r="389" spans="1:38"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row>
    <row r="390" spans="1:38"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row>
    <row r="391" spans="1:38"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row>
    <row r="392" spans="1:38" ht="20.100000000000001" customHeight="1" x14ac:dyDescent="0.2">
      <c r="D392" s="2" t="s">
        <v>98</v>
      </c>
      <c r="F392" s="37">
        <v>120</v>
      </c>
      <c r="G392" s="37">
        <v>1183</v>
      </c>
      <c r="H392" s="37">
        <v>1015</v>
      </c>
      <c r="I392" s="37">
        <v>288</v>
      </c>
      <c r="J392" s="37">
        <v>0</v>
      </c>
      <c r="K392" s="37">
        <v>0</v>
      </c>
      <c r="L392" s="37"/>
      <c r="M392" s="37"/>
      <c r="N392" s="37"/>
      <c r="O392" s="37">
        <v>6</v>
      </c>
      <c r="P392" s="37">
        <v>75</v>
      </c>
      <c r="Q392" s="37">
        <v>68</v>
      </c>
      <c r="R392" s="37">
        <v>13</v>
      </c>
      <c r="S392" s="37">
        <v>0</v>
      </c>
      <c r="T392" s="37">
        <v>0</v>
      </c>
      <c r="U392" s="37"/>
      <c r="V392" s="37"/>
      <c r="W392" s="37"/>
      <c r="X392" s="37">
        <v>35</v>
      </c>
      <c r="Y392" s="37">
        <v>339</v>
      </c>
      <c r="Z392" s="37">
        <v>294</v>
      </c>
      <c r="AA392" s="37">
        <v>80</v>
      </c>
      <c r="AB392" s="37">
        <v>0</v>
      </c>
      <c r="AC392" s="37">
        <v>0</v>
      </c>
      <c r="AD392" s="37"/>
      <c r="AE392" s="37"/>
      <c r="AF392" s="37"/>
      <c r="AG392" s="37">
        <v>1</v>
      </c>
      <c r="AH392" s="37">
        <v>32</v>
      </c>
      <c r="AI392" s="37">
        <v>20</v>
      </c>
      <c r="AJ392" s="37">
        <v>13</v>
      </c>
      <c r="AK392" s="37">
        <v>0</v>
      </c>
      <c r="AL392" s="37">
        <v>0</v>
      </c>
    </row>
    <row r="393" spans="1:38" ht="20.100000000000001" customHeight="1" x14ac:dyDescent="0.2">
      <c r="D393" s="38" t="s">
        <v>99</v>
      </c>
      <c r="F393" s="39">
        <v>355</v>
      </c>
      <c r="G393" s="39">
        <v>1396</v>
      </c>
      <c r="H393" s="39">
        <v>1297</v>
      </c>
      <c r="I393" s="39">
        <v>454</v>
      </c>
      <c r="J393" s="39">
        <v>0</v>
      </c>
      <c r="K393" s="39">
        <v>0</v>
      </c>
      <c r="L393" s="40"/>
      <c r="M393" s="40"/>
      <c r="N393" s="40"/>
      <c r="O393" s="39">
        <v>32</v>
      </c>
      <c r="P393" s="39">
        <v>33</v>
      </c>
      <c r="Q393" s="39">
        <v>28</v>
      </c>
      <c r="R393" s="39">
        <v>37</v>
      </c>
      <c r="S393" s="39">
        <v>0</v>
      </c>
      <c r="T393" s="39">
        <v>0</v>
      </c>
      <c r="U393" s="40"/>
      <c r="V393" s="40"/>
      <c r="W393" s="40"/>
      <c r="X393" s="39">
        <v>87</v>
      </c>
      <c r="Y393" s="39">
        <v>317</v>
      </c>
      <c r="Z393" s="39">
        <v>282</v>
      </c>
      <c r="AA393" s="39">
        <v>122</v>
      </c>
      <c r="AB393" s="39">
        <v>0</v>
      </c>
      <c r="AC393" s="39">
        <v>0</v>
      </c>
      <c r="AD393" s="40"/>
      <c r="AE393" s="40"/>
      <c r="AF393" s="40"/>
      <c r="AG393" s="39">
        <v>6</v>
      </c>
      <c r="AH393" s="39">
        <v>5</v>
      </c>
      <c r="AI393" s="39">
        <v>4</v>
      </c>
      <c r="AJ393" s="39">
        <v>7</v>
      </c>
      <c r="AK393" s="39">
        <v>0</v>
      </c>
      <c r="AL393" s="39">
        <v>0</v>
      </c>
    </row>
    <row r="394" spans="1:38" ht="20.100000000000001" customHeight="1" x14ac:dyDescent="0.2">
      <c r="D394" s="2" t="s">
        <v>113</v>
      </c>
      <c r="F394" s="37">
        <v>118</v>
      </c>
      <c r="G394" s="37">
        <v>1395</v>
      </c>
      <c r="H394" s="37">
        <v>1353</v>
      </c>
      <c r="I394" s="37">
        <v>160</v>
      </c>
      <c r="J394" s="37">
        <v>0</v>
      </c>
      <c r="K394" s="37">
        <v>0</v>
      </c>
      <c r="L394" s="37"/>
      <c r="M394" s="37"/>
      <c r="N394" s="37"/>
      <c r="O394" s="37">
        <v>11</v>
      </c>
      <c r="P394" s="37">
        <v>67</v>
      </c>
      <c r="Q394" s="37">
        <v>73</v>
      </c>
      <c r="R394" s="37">
        <v>5</v>
      </c>
      <c r="S394" s="37">
        <v>0</v>
      </c>
      <c r="T394" s="37">
        <v>0</v>
      </c>
      <c r="U394" s="37"/>
      <c r="V394" s="37"/>
      <c r="W394" s="37"/>
      <c r="X394" s="37">
        <v>22</v>
      </c>
      <c r="Y394" s="37">
        <v>291</v>
      </c>
      <c r="Z394" s="37">
        <v>269</v>
      </c>
      <c r="AA394" s="37">
        <v>44</v>
      </c>
      <c r="AB394" s="37">
        <v>0</v>
      </c>
      <c r="AC394" s="37">
        <v>0</v>
      </c>
      <c r="AD394" s="37"/>
      <c r="AE394" s="37"/>
      <c r="AF394" s="37"/>
      <c r="AG394" s="37">
        <v>3</v>
      </c>
      <c r="AH394" s="37">
        <v>26</v>
      </c>
      <c r="AI394" s="37">
        <v>28</v>
      </c>
      <c r="AJ394" s="37">
        <v>1</v>
      </c>
      <c r="AK394" s="37">
        <v>0</v>
      </c>
      <c r="AL394" s="37">
        <v>0</v>
      </c>
    </row>
    <row r="395" spans="1:38" ht="20.100000000000001" customHeight="1" x14ac:dyDescent="0.2">
      <c r="B395" s="5"/>
      <c r="D395" s="38" t="s">
        <v>101</v>
      </c>
      <c r="F395" s="39">
        <v>155</v>
      </c>
      <c r="G395" s="39">
        <v>1360</v>
      </c>
      <c r="H395" s="39">
        <v>1371</v>
      </c>
      <c r="I395" s="39">
        <v>144</v>
      </c>
      <c r="J395" s="39">
        <v>0</v>
      </c>
      <c r="K395" s="39">
        <v>0</v>
      </c>
      <c r="L395" s="40"/>
      <c r="M395" s="40"/>
      <c r="N395" s="40"/>
      <c r="O395" s="39">
        <v>4</v>
      </c>
      <c r="P395" s="39">
        <v>55</v>
      </c>
      <c r="Q395" s="39">
        <v>47</v>
      </c>
      <c r="R395" s="39">
        <v>12</v>
      </c>
      <c r="S395" s="39">
        <v>0</v>
      </c>
      <c r="T395" s="39">
        <v>0</v>
      </c>
      <c r="U395" s="40"/>
      <c r="V395" s="40"/>
      <c r="W395" s="40"/>
      <c r="X395" s="39">
        <v>51</v>
      </c>
      <c r="Y395" s="39">
        <v>260</v>
      </c>
      <c r="Z395" s="39">
        <v>280</v>
      </c>
      <c r="AA395" s="39">
        <v>31</v>
      </c>
      <c r="AB395" s="39">
        <v>0</v>
      </c>
      <c r="AC395" s="39">
        <v>0</v>
      </c>
      <c r="AD395" s="40"/>
      <c r="AE395" s="40"/>
      <c r="AF395" s="40"/>
      <c r="AG395" s="39">
        <v>1</v>
      </c>
      <c r="AH395" s="39">
        <v>28</v>
      </c>
      <c r="AI395" s="39">
        <v>24</v>
      </c>
      <c r="AJ395" s="39">
        <v>5</v>
      </c>
      <c r="AK395" s="39">
        <v>0</v>
      </c>
      <c r="AL395" s="39">
        <v>0</v>
      </c>
    </row>
    <row r="396" spans="1:38" ht="20.100000000000001" customHeight="1" x14ac:dyDescent="0.2">
      <c r="D396" s="2" t="s">
        <v>115</v>
      </c>
      <c r="F396" s="37">
        <v>298</v>
      </c>
      <c r="G396" s="37">
        <v>2423</v>
      </c>
      <c r="H396" s="37">
        <v>2394</v>
      </c>
      <c r="I396" s="37">
        <v>327</v>
      </c>
      <c r="J396" s="37">
        <v>0</v>
      </c>
      <c r="K396" s="37">
        <v>0</v>
      </c>
      <c r="L396" s="37"/>
      <c r="M396" s="37"/>
      <c r="N396" s="37"/>
      <c r="O396" s="37">
        <v>11</v>
      </c>
      <c r="P396" s="37">
        <v>112</v>
      </c>
      <c r="Q396" s="37">
        <v>113</v>
      </c>
      <c r="R396" s="37">
        <v>10</v>
      </c>
      <c r="S396" s="37">
        <v>0</v>
      </c>
      <c r="T396" s="37">
        <v>0</v>
      </c>
      <c r="U396" s="37"/>
      <c r="V396" s="37"/>
      <c r="W396" s="37"/>
      <c r="X396" s="37">
        <v>25</v>
      </c>
      <c r="Y396" s="37">
        <v>301</v>
      </c>
      <c r="Z396" s="37">
        <v>253</v>
      </c>
      <c r="AA396" s="37">
        <v>73</v>
      </c>
      <c r="AB396" s="37">
        <v>0</v>
      </c>
      <c r="AC396" s="37">
        <v>0</v>
      </c>
      <c r="AD396" s="37"/>
      <c r="AE396" s="37"/>
      <c r="AF396" s="37"/>
      <c r="AG396" s="37">
        <v>0</v>
      </c>
      <c r="AH396" s="37">
        <v>20</v>
      </c>
      <c r="AI396" s="37">
        <v>18</v>
      </c>
      <c r="AJ396" s="37">
        <v>2</v>
      </c>
      <c r="AK396" s="37">
        <v>0</v>
      </c>
      <c r="AL396" s="37">
        <v>0</v>
      </c>
    </row>
    <row r="397" spans="1:38" ht="20.100000000000001" customHeight="1" x14ac:dyDescent="0.2">
      <c r="D397" s="38" t="s">
        <v>116</v>
      </c>
      <c r="F397" s="39">
        <v>329</v>
      </c>
      <c r="G397" s="39">
        <v>2152</v>
      </c>
      <c r="H397" s="39">
        <v>2198</v>
      </c>
      <c r="I397" s="39">
        <v>283</v>
      </c>
      <c r="J397" s="39">
        <v>0</v>
      </c>
      <c r="K397" s="39">
        <v>0</v>
      </c>
      <c r="L397" s="40"/>
      <c r="M397" s="40"/>
      <c r="N397" s="40"/>
      <c r="O397" s="39">
        <v>11</v>
      </c>
      <c r="P397" s="39">
        <v>95</v>
      </c>
      <c r="Q397" s="39">
        <v>95</v>
      </c>
      <c r="R397" s="39">
        <v>11</v>
      </c>
      <c r="S397" s="39">
        <v>0</v>
      </c>
      <c r="T397" s="39">
        <v>0</v>
      </c>
      <c r="U397" s="40"/>
      <c r="V397" s="40"/>
      <c r="W397" s="40"/>
      <c r="X397" s="39">
        <v>28</v>
      </c>
      <c r="Y397" s="39">
        <v>344</v>
      </c>
      <c r="Z397" s="39">
        <v>323</v>
      </c>
      <c r="AA397" s="39">
        <v>49</v>
      </c>
      <c r="AB397" s="39">
        <v>0</v>
      </c>
      <c r="AC397" s="39">
        <v>0</v>
      </c>
      <c r="AD397" s="40"/>
      <c r="AE397" s="40"/>
      <c r="AF397" s="40"/>
      <c r="AG397" s="39">
        <v>1</v>
      </c>
      <c r="AH397" s="39">
        <v>15</v>
      </c>
      <c r="AI397" s="39">
        <v>16</v>
      </c>
      <c r="AJ397" s="39">
        <v>0</v>
      </c>
      <c r="AK397" s="39">
        <v>0</v>
      </c>
      <c r="AL397" s="39">
        <v>0</v>
      </c>
    </row>
    <row r="398" spans="1:38" ht="20.100000000000001" customHeight="1" x14ac:dyDescent="0.2">
      <c r="D398" s="2" t="s">
        <v>117</v>
      </c>
      <c r="F398" s="37">
        <v>172</v>
      </c>
      <c r="G398" s="37">
        <v>1777</v>
      </c>
      <c r="H398" s="37">
        <v>1685</v>
      </c>
      <c r="I398" s="37">
        <v>264</v>
      </c>
      <c r="J398" s="37">
        <v>0</v>
      </c>
      <c r="K398" s="37">
        <v>0</v>
      </c>
      <c r="L398" s="37"/>
      <c r="M398" s="37"/>
      <c r="N398" s="37"/>
      <c r="O398" s="37">
        <v>2</v>
      </c>
      <c r="P398" s="37">
        <v>21</v>
      </c>
      <c r="Q398" s="37">
        <v>19</v>
      </c>
      <c r="R398" s="37">
        <v>4</v>
      </c>
      <c r="S398" s="37">
        <v>0</v>
      </c>
      <c r="T398" s="37">
        <v>0</v>
      </c>
      <c r="U398" s="37"/>
      <c r="V398" s="37"/>
      <c r="W398" s="37"/>
      <c r="X398" s="37">
        <v>32</v>
      </c>
      <c r="Y398" s="37">
        <v>216</v>
      </c>
      <c r="Z398" s="37">
        <v>200</v>
      </c>
      <c r="AA398" s="37">
        <v>48</v>
      </c>
      <c r="AB398" s="37">
        <v>0</v>
      </c>
      <c r="AC398" s="37">
        <v>0</v>
      </c>
      <c r="AD398" s="37"/>
      <c r="AE398" s="37"/>
      <c r="AF398" s="37"/>
      <c r="AG398" s="37">
        <v>0</v>
      </c>
      <c r="AH398" s="37">
        <v>19</v>
      </c>
      <c r="AI398" s="37">
        <v>16</v>
      </c>
      <c r="AJ398" s="37">
        <v>3</v>
      </c>
      <c r="AK398" s="37">
        <v>0</v>
      </c>
      <c r="AL398" s="37">
        <v>0</v>
      </c>
    </row>
    <row r="399" spans="1:38" ht="20.100000000000001" customHeight="1" x14ac:dyDescent="0.2">
      <c r="D399" s="38" t="s">
        <v>105</v>
      </c>
      <c r="F399" s="39">
        <v>389</v>
      </c>
      <c r="G399" s="39">
        <v>3033</v>
      </c>
      <c r="H399" s="39">
        <v>3024</v>
      </c>
      <c r="I399" s="39">
        <v>398</v>
      </c>
      <c r="J399" s="39">
        <v>0</v>
      </c>
      <c r="K399" s="39">
        <v>0</v>
      </c>
      <c r="L399" s="40"/>
      <c r="M399" s="40"/>
      <c r="N399" s="40"/>
      <c r="O399" s="39">
        <v>15</v>
      </c>
      <c r="P399" s="39">
        <v>122</v>
      </c>
      <c r="Q399" s="39">
        <v>124</v>
      </c>
      <c r="R399" s="39">
        <v>13</v>
      </c>
      <c r="S399" s="39">
        <v>0</v>
      </c>
      <c r="T399" s="39">
        <v>0</v>
      </c>
      <c r="U399" s="40"/>
      <c r="V399" s="40"/>
      <c r="W399" s="40"/>
      <c r="X399" s="39">
        <v>30</v>
      </c>
      <c r="Y399" s="39">
        <v>402</v>
      </c>
      <c r="Z399" s="39">
        <v>377</v>
      </c>
      <c r="AA399" s="39">
        <v>55</v>
      </c>
      <c r="AB399" s="39">
        <v>0</v>
      </c>
      <c r="AC399" s="39">
        <v>0</v>
      </c>
      <c r="AD399" s="40"/>
      <c r="AE399" s="40"/>
      <c r="AF399" s="40"/>
      <c r="AG399" s="39">
        <v>2</v>
      </c>
      <c r="AH399" s="39">
        <v>15</v>
      </c>
      <c r="AI399" s="39">
        <v>16</v>
      </c>
      <c r="AJ399" s="39">
        <v>1</v>
      </c>
      <c r="AK399" s="39">
        <v>0</v>
      </c>
      <c r="AL399" s="39">
        <v>0</v>
      </c>
    </row>
    <row r="400" spans="1:38" ht="20.100000000000001" customHeight="1" x14ac:dyDescent="0.2">
      <c r="D400" s="2" t="s">
        <v>106</v>
      </c>
      <c r="F400" s="37">
        <v>152</v>
      </c>
      <c r="G400" s="37">
        <v>1779</v>
      </c>
      <c r="H400" s="37">
        <v>1710</v>
      </c>
      <c r="I400" s="37">
        <v>221</v>
      </c>
      <c r="J400" s="37">
        <v>0</v>
      </c>
      <c r="K400" s="37">
        <v>0</v>
      </c>
      <c r="L400" s="37"/>
      <c r="M400" s="37"/>
      <c r="N400" s="37"/>
      <c r="O400" s="37">
        <v>11</v>
      </c>
      <c r="P400" s="37">
        <v>48</v>
      </c>
      <c r="Q400" s="37">
        <v>53</v>
      </c>
      <c r="R400" s="37">
        <v>6</v>
      </c>
      <c r="S400" s="37">
        <v>0</v>
      </c>
      <c r="T400" s="37">
        <v>0</v>
      </c>
      <c r="U400" s="37"/>
      <c r="V400" s="37"/>
      <c r="W400" s="37"/>
      <c r="X400" s="37">
        <v>33</v>
      </c>
      <c r="Y400" s="37">
        <v>263</v>
      </c>
      <c r="Z400" s="37">
        <v>246</v>
      </c>
      <c r="AA400" s="37">
        <v>50</v>
      </c>
      <c r="AB400" s="37">
        <v>0</v>
      </c>
      <c r="AC400" s="37">
        <v>0</v>
      </c>
      <c r="AD400" s="37"/>
      <c r="AE400" s="37"/>
      <c r="AF400" s="37"/>
      <c r="AG400" s="37">
        <v>2</v>
      </c>
      <c r="AH400" s="37">
        <v>26</v>
      </c>
      <c r="AI400" s="37">
        <v>23</v>
      </c>
      <c r="AJ400" s="37">
        <v>5</v>
      </c>
      <c r="AK400" s="37">
        <v>0</v>
      </c>
      <c r="AL400" s="37">
        <v>0</v>
      </c>
    </row>
    <row r="401" spans="1:38"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row>
    <row r="402" spans="1:38" s="1" customFormat="1" ht="20.100000000000001" customHeight="1" x14ac:dyDescent="0.2">
      <c r="A402" s="3"/>
      <c r="B402" s="6"/>
      <c r="C402" s="42" t="s">
        <v>180</v>
      </c>
      <c r="D402" s="42"/>
      <c r="E402" s="5"/>
      <c r="F402" s="44">
        <v>2088</v>
      </c>
      <c r="G402" s="44">
        <v>16498</v>
      </c>
      <c r="H402" s="44">
        <v>16047</v>
      </c>
      <c r="I402" s="44">
        <v>2539</v>
      </c>
      <c r="J402" s="44">
        <v>0</v>
      </c>
      <c r="K402" s="44">
        <v>0</v>
      </c>
      <c r="L402" s="45"/>
      <c r="M402" s="45"/>
      <c r="N402" s="45"/>
      <c r="O402" s="44">
        <v>103</v>
      </c>
      <c r="P402" s="44">
        <v>628</v>
      </c>
      <c r="Q402" s="44">
        <v>620</v>
      </c>
      <c r="R402" s="44">
        <v>111</v>
      </c>
      <c r="S402" s="44">
        <v>0</v>
      </c>
      <c r="T402" s="44">
        <v>0</v>
      </c>
      <c r="U402" s="45"/>
      <c r="V402" s="45"/>
      <c r="W402" s="45"/>
      <c r="X402" s="44">
        <v>343</v>
      </c>
      <c r="Y402" s="44">
        <v>2733</v>
      </c>
      <c r="Z402" s="44">
        <v>2524</v>
      </c>
      <c r="AA402" s="44">
        <v>552</v>
      </c>
      <c r="AB402" s="44">
        <v>0</v>
      </c>
      <c r="AC402" s="44">
        <v>0</v>
      </c>
      <c r="AD402" s="45"/>
      <c r="AE402" s="45"/>
      <c r="AF402" s="45"/>
      <c r="AG402" s="44">
        <v>16</v>
      </c>
      <c r="AH402" s="44">
        <v>186</v>
      </c>
      <c r="AI402" s="44">
        <v>165</v>
      </c>
      <c r="AJ402" s="44">
        <v>37</v>
      </c>
      <c r="AK402" s="44">
        <v>0</v>
      </c>
      <c r="AL402" s="44">
        <v>0</v>
      </c>
    </row>
    <row r="403" spans="1:38"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row>
    <row r="404" spans="1:38" s="1" customFormat="1" ht="20.100000000000001" customHeight="1" x14ac:dyDescent="0.25">
      <c r="A404" s="3"/>
      <c r="B404" s="49" t="s">
        <v>275</v>
      </c>
      <c r="C404" s="50"/>
      <c r="D404" s="50"/>
      <c r="E404" s="5"/>
      <c r="F404" s="51">
        <v>2088</v>
      </c>
      <c r="G404" s="51">
        <v>16498</v>
      </c>
      <c r="H404" s="51">
        <v>16047</v>
      </c>
      <c r="I404" s="51">
        <v>2539</v>
      </c>
      <c r="J404" s="51">
        <v>0</v>
      </c>
      <c r="K404" s="51">
        <v>0</v>
      </c>
      <c r="L404" s="52"/>
      <c r="M404" s="52"/>
      <c r="N404" s="52"/>
      <c r="O404" s="51">
        <v>103</v>
      </c>
      <c r="P404" s="51">
        <v>628</v>
      </c>
      <c r="Q404" s="51">
        <v>620</v>
      </c>
      <c r="R404" s="51">
        <v>111</v>
      </c>
      <c r="S404" s="51">
        <v>0</v>
      </c>
      <c r="T404" s="51">
        <v>0</v>
      </c>
      <c r="U404" s="52"/>
      <c r="V404" s="52"/>
      <c r="W404" s="52"/>
      <c r="X404" s="51">
        <v>343</v>
      </c>
      <c r="Y404" s="51">
        <v>2733</v>
      </c>
      <c r="Z404" s="51">
        <v>2524</v>
      </c>
      <c r="AA404" s="51">
        <v>552</v>
      </c>
      <c r="AB404" s="51">
        <v>0</v>
      </c>
      <c r="AC404" s="51">
        <v>0</v>
      </c>
      <c r="AD404" s="52"/>
      <c r="AE404" s="52"/>
      <c r="AF404" s="52"/>
      <c r="AG404" s="51">
        <v>16</v>
      </c>
      <c r="AH404" s="51">
        <v>186</v>
      </c>
      <c r="AI404" s="51">
        <v>165</v>
      </c>
      <c r="AJ404" s="51">
        <v>37</v>
      </c>
      <c r="AK404" s="51">
        <v>0</v>
      </c>
      <c r="AL404" s="51">
        <v>0</v>
      </c>
    </row>
    <row r="405" spans="1:38"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row>
    <row r="406" spans="1:38"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row>
    <row r="407" spans="1:38"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row>
    <row r="408" spans="1:38" ht="20.100000000000001" customHeight="1" x14ac:dyDescent="0.2">
      <c r="D408" s="2" t="s">
        <v>98</v>
      </c>
      <c r="F408" s="37">
        <v>61</v>
      </c>
      <c r="G408" s="37">
        <v>415</v>
      </c>
      <c r="H408" s="37">
        <v>390</v>
      </c>
      <c r="I408" s="37">
        <v>86</v>
      </c>
      <c r="J408" s="37">
        <v>0</v>
      </c>
      <c r="K408" s="37">
        <v>0</v>
      </c>
      <c r="L408" s="37"/>
      <c r="M408" s="37"/>
      <c r="N408" s="37"/>
      <c r="O408" s="37">
        <v>12</v>
      </c>
      <c r="P408" s="37">
        <v>137</v>
      </c>
      <c r="Q408" s="37">
        <v>93</v>
      </c>
      <c r="R408" s="37">
        <v>56</v>
      </c>
      <c r="S408" s="37">
        <v>0</v>
      </c>
      <c r="T408" s="37">
        <v>0</v>
      </c>
      <c r="U408" s="37"/>
      <c r="V408" s="37"/>
      <c r="W408" s="37"/>
      <c r="X408" s="37">
        <v>10</v>
      </c>
      <c r="Y408" s="37">
        <v>69</v>
      </c>
      <c r="Z408" s="37">
        <v>65</v>
      </c>
      <c r="AA408" s="37">
        <v>14</v>
      </c>
      <c r="AB408" s="37">
        <v>0</v>
      </c>
      <c r="AC408" s="37">
        <v>0</v>
      </c>
      <c r="AD408" s="37"/>
      <c r="AE408" s="37"/>
      <c r="AF408" s="37"/>
      <c r="AG408" s="37">
        <v>4</v>
      </c>
      <c r="AH408" s="37">
        <v>13</v>
      </c>
      <c r="AI408" s="37">
        <v>14</v>
      </c>
      <c r="AJ408" s="37">
        <v>3</v>
      </c>
      <c r="AK408" s="37">
        <v>0</v>
      </c>
      <c r="AL408" s="37">
        <v>0</v>
      </c>
    </row>
    <row r="409" spans="1:38" ht="20.100000000000001" customHeight="1" x14ac:dyDescent="0.2">
      <c r="D409" s="38" t="s">
        <v>99</v>
      </c>
      <c r="F409" s="39">
        <v>46</v>
      </c>
      <c r="G409" s="39">
        <v>288</v>
      </c>
      <c r="H409" s="39">
        <v>293</v>
      </c>
      <c r="I409" s="39">
        <v>41</v>
      </c>
      <c r="J409" s="39">
        <v>0</v>
      </c>
      <c r="K409" s="39">
        <v>0</v>
      </c>
      <c r="L409" s="40"/>
      <c r="M409" s="40"/>
      <c r="N409" s="40"/>
      <c r="O409" s="39">
        <v>2</v>
      </c>
      <c r="P409" s="39">
        <v>41</v>
      </c>
      <c r="Q409" s="39">
        <v>38</v>
      </c>
      <c r="R409" s="39">
        <v>5</v>
      </c>
      <c r="S409" s="39">
        <v>0</v>
      </c>
      <c r="T409" s="39">
        <v>0</v>
      </c>
      <c r="U409" s="40"/>
      <c r="V409" s="40"/>
      <c r="W409" s="40"/>
      <c r="X409" s="39">
        <v>6</v>
      </c>
      <c r="Y409" s="39">
        <v>46</v>
      </c>
      <c r="Z409" s="39">
        <v>48</v>
      </c>
      <c r="AA409" s="39">
        <v>4</v>
      </c>
      <c r="AB409" s="39">
        <v>0</v>
      </c>
      <c r="AC409" s="39">
        <v>0</v>
      </c>
      <c r="AD409" s="40"/>
      <c r="AE409" s="40"/>
      <c r="AF409" s="40"/>
      <c r="AG409" s="39">
        <v>1</v>
      </c>
      <c r="AH409" s="39">
        <v>12</v>
      </c>
      <c r="AI409" s="39">
        <v>12</v>
      </c>
      <c r="AJ409" s="39">
        <v>1</v>
      </c>
      <c r="AK409" s="39">
        <v>0</v>
      </c>
      <c r="AL409" s="39">
        <v>0</v>
      </c>
    </row>
    <row r="410" spans="1:38" ht="20.100000000000001" customHeight="1" x14ac:dyDescent="0.2">
      <c r="D410" s="2" t="s">
        <v>113</v>
      </c>
      <c r="F410" s="37">
        <v>52</v>
      </c>
      <c r="G410" s="37">
        <v>394</v>
      </c>
      <c r="H410" s="37">
        <v>381</v>
      </c>
      <c r="I410" s="37">
        <v>65</v>
      </c>
      <c r="J410" s="37">
        <v>0</v>
      </c>
      <c r="K410" s="37">
        <v>0</v>
      </c>
      <c r="L410" s="37"/>
      <c r="M410" s="37"/>
      <c r="N410" s="37"/>
      <c r="O410" s="37">
        <v>3</v>
      </c>
      <c r="P410" s="37">
        <v>37</v>
      </c>
      <c r="Q410" s="37">
        <v>33</v>
      </c>
      <c r="R410" s="37">
        <v>7</v>
      </c>
      <c r="S410" s="37">
        <v>0</v>
      </c>
      <c r="T410" s="37">
        <v>0</v>
      </c>
      <c r="U410" s="37"/>
      <c r="V410" s="37"/>
      <c r="W410" s="37"/>
      <c r="X410" s="37">
        <v>7</v>
      </c>
      <c r="Y410" s="37">
        <v>84</v>
      </c>
      <c r="Z410" s="37">
        <v>84</v>
      </c>
      <c r="AA410" s="37">
        <v>7</v>
      </c>
      <c r="AB410" s="37">
        <v>0</v>
      </c>
      <c r="AC410" s="37">
        <v>0</v>
      </c>
      <c r="AD410" s="37"/>
      <c r="AE410" s="37"/>
      <c r="AF410" s="37"/>
      <c r="AG410" s="37">
        <v>1</v>
      </c>
      <c r="AH410" s="37">
        <v>23</v>
      </c>
      <c r="AI410" s="37">
        <v>22</v>
      </c>
      <c r="AJ410" s="37">
        <v>2</v>
      </c>
      <c r="AK410" s="37">
        <v>0</v>
      </c>
      <c r="AL410" s="37">
        <v>0</v>
      </c>
    </row>
    <row r="411" spans="1:38" ht="20.100000000000001" customHeight="1" x14ac:dyDescent="0.2">
      <c r="D411" s="38" t="s">
        <v>101</v>
      </c>
      <c r="F411" s="39">
        <v>195</v>
      </c>
      <c r="G411" s="39">
        <v>394</v>
      </c>
      <c r="H411" s="39">
        <v>361</v>
      </c>
      <c r="I411" s="39">
        <v>228</v>
      </c>
      <c r="J411" s="39">
        <v>0</v>
      </c>
      <c r="K411" s="39">
        <v>0</v>
      </c>
      <c r="L411" s="40"/>
      <c r="M411" s="40"/>
      <c r="N411" s="40"/>
      <c r="O411" s="39">
        <v>15</v>
      </c>
      <c r="P411" s="39">
        <v>45</v>
      </c>
      <c r="Q411" s="39">
        <v>40</v>
      </c>
      <c r="R411" s="39">
        <v>20</v>
      </c>
      <c r="S411" s="39">
        <v>0</v>
      </c>
      <c r="T411" s="39">
        <v>0</v>
      </c>
      <c r="U411" s="40"/>
      <c r="V411" s="40"/>
      <c r="W411" s="40"/>
      <c r="X411" s="39">
        <v>13</v>
      </c>
      <c r="Y411" s="39">
        <v>56</v>
      </c>
      <c r="Z411" s="39">
        <v>45</v>
      </c>
      <c r="AA411" s="39">
        <v>24</v>
      </c>
      <c r="AB411" s="39">
        <v>0</v>
      </c>
      <c r="AC411" s="39">
        <v>0</v>
      </c>
      <c r="AD411" s="40"/>
      <c r="AE411" s="40"/>
      <c r="AF411" s="40"/>
      <c r="AG411" s="39">
        <v>7</v>
      </c>
      <c r="AH411" s="39">
        <v>27</v>
      </c>
      <c r="AI411" s="39">
        <v>20</v>
      </c>
      <c r="AJ411" s="39">
        <v>14</v>
      </c>
      <c r="AK411" s="39">
        <v>0</v>
      </c>
      <c r="AL411" s="39">
        <v>0</v>
      </c>
    </row>
    <row r="412" spans="1:38" ht="20.100000000000001" customHeight="1" x14ac:dyDescent="0.2">
      <c r="D412" s="2" t="s">
        <v>115</v>
      </c>
      <c r="F412" s="37">
        <v>435</v>
      </c>
      <c r="G412" s="37">
        <v>1069</v>
      </c>
      <c r="H412" s="37">
        <v>981</v>
      </c>
      <c r="I412" s="37">
        <v>523</v>
      </c>
      <c r="J412" s="37">
        <v>0</v>
      </c>
      <c r="K412" s="37">
        <v>0</v>
      </c>
      <c r="L412" s="37"/>
      <c r="M412" s="37"/>
      <c r="N412" s="37"/>
      <c r="O412" s="37">
        <v>157</v>
      </c>
      <c r="P412" s="37">
        <v>259</v>
      </c>
      <c r="Q412" s="37">
        <v>277</v>
      </c>
      <c r="R412" s="37">
        <v>139</v>
      </c>
      <c r="S412" s="37">
        <v>0</v>
      </c>
      <c r="T412" s="37">
        <v>0</v>
      </c>
      <c r="U412" s="37"/>
      <c r="V412" s="37"/>
      <c r="W412" s="37"/>
      <c r="X412" s="37">
        <v>94</v>
      </c>
      <c r="Y412" s="37">
        <v>229</v>
      </c>
      <c r="Z412" s="37">
        <v>223</v>
      </c>
      <c r="AA412" s="37">
        <v>98</v>
      </c>
      <c r="AB412" s="37">
        <v>0</v>
      </c>
      <c r="AC412" s="37">
        <v>2</v>
      </c>
      <c r="AD412" s="37"/>
      <c r="AE412" s="37"/>
      <c r="AF412" s="37"/>
      <c r="AG412" s="37">
        <v>24</v>
      </c>
      <c r="AH412" s="37">
        <v>46</v>
      </c>
      <c r="AI412" s="37">
        <v>24</v>
      </c>
      <c r="AJ412" s="37">
        <v>46</v>
      </c>
      <c r="AK412" s="37">
        <v>0</v>
      </c>
      <c r="AL412" s="37">
        <v>0</v>
      </c>
    </row>
    <row r="413" spans="1:38" ht="20.100000000000001" customHeight="1" x14ac:dyDescent="0.2">
      <c r="D413" s="38" t="s">
        <v>116</v>
      </c>
      <c r="F413" s="39">
        <v>323</v>
      </c>
      <c r="G413" s="39">
        <v>1122</v>
      </c>
      <c r="H413" s="39">
        <v>1090</v>
      </c>
      <c r="I413" s="39">
        <v>355</v>
      </c>
      <c r="J413" s="39">
        <v>0</v>
      </c>
      <c r="K413" s="39">
        <v>0</v>
      </c>
      <c r="L413" s="40"/>
      <c r="M413" s="40"/>
      <c r="N413" s="40"/>
      <c r="O413" s="39">
        <v>105</v>
      </c>
      <c r="P413" s="39">
        <v>239</v>
      </c>
      <c r="Q413" s="39">
        <v>234</v>
      </c>
      <c r="R413" s="39">
        <v>110</v>
      </c>
      <c r="S413" s="39">
        <v>0</v>
      </c>
      <c r="T413" s="39">
        <v>0</v>
      </c>
      <c r="U413" s="40"/>
      <c r="V413" s="40"/>
      <c r="W413" s="40"/>
      <c r="X413" s="39">
        <v>64</v>
      </c>
      <c r="Y413" s="39">
        <v>212</v>
      </c>
      <c r="Z413" s="39">
        <v>216</v>
      </c>
      <c r="AA413" s="39">
        <v>60</v>
      </c>
      <c r="AB413" s="39">
        <v>0</v>
      </c>
      <c r="AC413" s="39">
        <v>0</v>
      </c>
      <c r="AD413" s="40"/>
      <c r="AE413" s="40"/>
      <c r="AF413" s="40"/>
      <c r="AG413" s="39">
        <v>7</v>
      </c>
      <c r="AH413" s="39">
        <v>16</v>
      </c>
      <c r="AI413" s="39">
        <v>16</v>
      </c>
      <c r="AJ413" s="39">
        <v>7</v>
      </c>
      <c r="AK413" s="39">
        <v>0</v>
      </c>
      <c r="AL413" s="39">
        <v>0</v>
      </c>
    </row>
    <row r="414" spans="1:38" ht="20.100000000000001" customHeight="1" x14ac:dyDescent="0.2">
      <c r="D414" s="2" t="s">
        <v>117</v>
      </c>
      <c r="F414" s="37">
        <v>118</v>
      </c>
      <c r="G414" s="37">
        <v>915</v>
      </c>
      <c r="H414" s="37">
        <v>909</v>
      </c>
      <c r="I414" s="37">
        <v>124</v>
      </c>
      <c r="J414" s="37">
        <v>0</v>
      </c>
      <c r="K414" s="37">
        <v>0</v>
      </c>
      <c r="L414" s="37"/>
      <c r="M414" s="37"/>
      <c r="N414" s="37"/>
      <c r="O414" s="37">
        <v>17</v>
      </c>
      <c r="P414" s="37">
        <v>252</v>
      </c>
      <c r="Q414" s="37">
        <v>241</v>
      </c>
      <c r="R414" s="37">
        <v>28</v>
      </c>
      <c r="S414" s="37">
        <v>0</v>
      </c>
      <c r="T414" s="37">
        <v>0</v>
      </c>
      <c r="U414" s="37"/>
      <c r="V414" s="37"/>
      <c r="W414" s="37"/>
      <c r="X414" s="37">
        <v>21</v>
      </c>
      <c r="Y414" s="37">
        <v>219</v>
      </c>
      <c r="Z414" s="37">
        <v>212</v>
      </c>
      <c r="AA414" s="37">
        <v>28</v>
      </c>
      <c r="AB414" s="37">
        <v>0</v>
      </c>
      <c r="AC414" s="37">
        <v>0</v>
      </c>
      <c r="AD414" s="37"/>
      <c r="AE414" s="37"/>
      <c r="AF414" s="37"/>
      <c r="AG414" s="37">
        <v>3</v>
      </c>
      <c r="AH414" s="37">
        <v>47</v>
      </c>
      <c r="AI414" s="37">
        <v>49</v>
      </c>
      <c r="AJ414" s="37">
        <v>1</v>
      </c>
      <c r="AK414" s="37">
        <v>0</v>
      </c>
      <c r="AL414" s="37">
        <v>0</v>
      </c>
    </row>
    <row r="415" spans="1:38" ht="20.100000000000001" customHeight="1" x14ac:dyDescent="0.2">
      <c r="D415" s="38" t="s">
        <v>105</v>
      </c>
      <c r="F415" s="39">
        <v>42</v>
      </c>
      <c r="G415" s="39">
        <v>374</v>
      </c>
      <c r="H415" s="39">
        <v>364</v>
      </c>
      <c r="I415" s="39">
        <v>52</v>
      </c>
      <c r="J415" s="39">
        <v>0</v>
      </c>
      <c r="K415" s="39">
        <v>0</v>
      </c>
      <c r="L415" s="40"/>
      <c r="M415" s="40"/>
      <c r="N415" s="40"/>
      <c r="O415" s="39">
        <v>6</v>
      </c>
      <c r="P415" s="39">
        <v>68</v>
      </c>
      <c r="Q415" s="39">
        <v>66</v>
      </c>
      <c r="R415" s="39">
        <v>8</v>
      </c>
      <c r="S415" s="39">
        <v>0</v>
      </c>
      <c r="T415" s="39">
        <v>0</v>
      </c>
      <c r="U415" s="40"/>
      <c r="V415" s="40"/>
      <c r="W415" s="40"/>
      <c r="X415" s="39">
        <v>22</v>
      </c>
      <c r="Y415" s="39">
        <v>125</v>
      </c>
      <c r="Z415" s="39">
        <v>135</v>
      </c>
      <c r="AA415" s="39">
        <v>12</v>
      </c>
      <c r="AB415" s="39">
        <v>0</v>
      </c>
      <c r="AC415" s="39">
        <v>0</v>
      </c>
      <c r="AD415" s="40"/>
      <c r="AE415" s="40"/>
      <c r="AF415" s="40"/>
      <c r="AG415" s="39">
        <v>2</v>
      </c>
      <c r="AH415" s="39">
        <v>8</v>
      </c>
      <c r="AI415" s="39">
        <v>9</v>
      </c>
      <c r="AJ415" s="39">
        <v>1</v>
      </c>
      <c r="AK415" s="39">
        <v>0</v>
      </c>
      <c r="AL415" s="39">
        <v>0</v>
      </c>
    </row>
    <row r="416" spans="1:38" ht="20.100000000000001" customHeight="1" x14ac:dyDescent="0.2">
      <c r="D416" s="2" t="s">
        <v>106</v>
      </c>
      <c r="F416" s="37">
        <v>88</v>
      </c>
      <c r="G416" s="37">
        <v>498</v>
      </c>
      <c r="H416" s="37">
        <v>491</v>
      </c>
      <c r="I416" s="37">
        <v>95</v>
      </c>
      <c r="J416" s="37">
        <v>0</v>
      </c>
      <c r="K416" s="37">
        <v>0</v>
      </c>
      <c r="L416" s="37"/>
      <c r="M416" s="37"/>
      <c r="N416" s="37"/>
      <c r="O416" s="37">
        <v>18</v>
      </c>
      <c r="P416" s="37">
        <v>110</v>
      </c>
      <c r="Q416" s="37">
        <v>106</v>
      </c>
      <c r="R416" s="37">
        <v>22</v>
      </c>
      <c r="S416" s="37">
        <v>0</v>
      </c>
      <c r="T416" s="37">
        <v>0</v>
      </c>
      <c r="U416" s="37"/>
      <c r="V416" s="37"/>
      <c r="W416" s="37"/>
      <c r="X416" s="37">
        <v>17</v>
      </c>
      <c r="Y416" s="37">
        <v>105</v>
      </c>
      <c r="Z416" s="37">
        <v>105</v>
      </c>
      <c r="AA416" s="37">
        <v>17</v>
      </c>
      <c r="AB416" s="37">
        <v>0</v>
      </c>
      <c r="AC416" s="37">
        <v>0</v>
      </c>
      <c r="AD416" s="37"/>
      <c r="AE416" s="37"/>
      <c r="AF416" s="37"/>
      <c r="AG416" s="37">
        <v>2</v>
      </c>
      <c r="AH416" s="37">
        <v>5</v>
      </c>
      <c r="AI416" s="37">
        <v>6</v>
      </c>
      <c r="AJ416" s="37">
        <v>1</v>
      </c>
      <c r="AK416" s="37">
        <v>0</v>
      </c>
      <c r="AL416" s="37">
        <v>0</v>
      </c>
    </row>
    <row r="417" spans="1:38" ht="20.100000000000001" customHeight="1" x14ac:dyDescent="0.2">
      <c r="D417" s="38" t="s">
        <v>118</v>
      </c>
      <c r="F417" s="39">
        <v>223</v>
      </c>
      <c r="G417" s="39">
        <v>48</v>
      </c>
      <c r="H417" s="39">
        <v>41</v>
      </c>
      <c r="I417" s="39">
        <v>230</v>
      </c>
      <c r="J417" s="39">
        <v>0</v>
      </c>
      <c r="K417" s="39">
        <v>0</v>
      </c>
      <c r="L417" s="40"/>
      <c r="M417" s="40"/>
      <c r="N417" s="40"/>
      <c r="O417" s="39">
        <v>52</v>
      </c>
      <c r="P417" s="39">
        <v>3</v>
      </c>
      <c r="Q417" s="39">
        <v>4</v>
      </c>
      <c r="R417" s="39">
        <v>51</v>
      </c>
      <c r="S417" s="39">
        <v>0</v>
      </c>
      <c r="T417" s="39">
        <v>0</v>
      </c>
      <c r="U417" s="40"/>
      <c r="V417" s="40"/>
      <c r="W417" s="40"/>
      <c r="X417" s="39">
        <v>107</v>
      </c>
      <c r="Y417" s="39">
        <v>15</v>
      </c>
      <c r="Z417" s="39">
        <v>7</v>
      </c>
      <c r="AA417" s="39">
        <v>115</v>
      </c>
      <c r="AB417" s="39">
        <v>0</v>
      </c>
      <c r="AC417" s="39">
        <v>0</v>
      </c>
      <c r="AD417" s="40"/>
      <c r="AE417" s="40"/>
      <c r="AF417" s="40"/>
      <c r="AG417" s="39">
        <v>4</v>
      </c>
      <c r="AH417" s="39">
        <v>0</v>
      </c>
      <c r="AI417" s="39">
        <v>1</v>
      </c>
      <c r="AJ417" s="39">
        <v>3</v>
      </c>
      <c r="AK417" s="39">
        <v>0</v>
      </c>
      <c r="AL417" s="39">
        <v>0</v>
      </c>
    </row>
    <row r="418" spans="1:38"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row>
    <row r="419" spans="1:38" s="1" customFormat="1" ht="20.100000000000001" customHeight="1" x14ac:dyDescent="0.2">
      <c r="A419" s="3"/>
      <c r="B419" s="6"/>
      <c r="C419" s="42" t="s">
        <v>180</v>
      </c>
      <c r="D419" s="42"/>
      <c r="E419" s="5"/>
      <c r="F419" s="44">
        <v>1583</v>
      </c>
      <c r="G419" s="44">
        <v>5517</v>
      </c>
      <c r="H419" s="44">
        <v>5301</v>
      </c>
      <c r="I419" s="44">
        <v>1799</v>
      </c>
      <c r="J419" s="44">
        <v>0</v>
      </c>
      <c r="K419" s="44">
        <v>0</v>
      </c>
      <c r="L419" s="45"/>
      <c r="M419" s="45"/>
      <c r="N419" s="45"/>
      <c r="O419" s="44">
        <v>387</v>
      </c>
      <c r="P419" s="44">
        <v>1191</v>
      </c>
      <c r="Q419" s="44">
        <v>1132</v>
      </c>
      <c r="R419" s="44">
        <v>446</v>
      </c>
      <c r="S419" s="44">
        <v>0</v>
      </c>
      <c r="T419" s="44">
        <v>0</v>
      </c>
      <c r="U419" s="45"/>
      <c r="V419" s="45"/>
      <c r="W419" s="45"/>
      <c r="X419" s="44">
        <v>361</v>
      </c>
      <c r="Y419" s="44">
        <v>1160</v>
      </c>
      <c r="Z419" s="44">
        <v>1140</v>
      </c>
      <c r="AA419" s="44">
        <v>379</v>
      </c>
      <c r="AB419" s="44">
        <v>0</v>
      </c>
      <c r="AC419" s="44">
        <v>2</v>
      </c>
      <c r="AD419" s="45"/>
      <c r="AE419" s="45"/>
      <c r="AF419" s="45"/>
      <c r="AG419" s="44">
        <v>55</v>
      </c>
      <c r="AH419" s="44">
        <v>197</v>
      </c>
      <c r="AI419" s="44">
        <v>173</v>
      </c>
      <c r="AJ419" s="44">
        <v>79</v>
      </c>
      <c r="AK419" s="44">
        <v>0</v>
      </c>
      <c r="AL419" s="44">
        <v>0</v>
      </c>
    </row>
    <row r="420" spans="1:38"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row>
    <row r="421" spans="1:38"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row>
    <row r="422" spans="1:38" ht="20.100000000000001" customHeight="1" x14ac:dyDescent="0.2">
      <c r="D422" s="2" t="s">
        <v>277</v>
      </c>
      <c r="F422" s="37">
        <v>0</v>
      </c>
      <c r="G422" s="37">
        <v>0</v>
      </c>
      <c r="H422" s="37">
        <v>0</v>
      </c>
      <c r="I422" s="37">
        <v>0</v>
      </c>
      <c r="J422" s="37">
        <v>0</v>
      </c>
      <c r="K422" s="37">
        <v>0</v>
      </c>
      <c r="L422" s="37"/>
      <c r="M422" s="37"/>
      <c r="N422" s="37"/>
      <c r="O422" s="37">
        <v>0</v>
      </c>
      <c r="P422" s="37">
        <v>0</v>
      </c>
      <c r="Q422" s="37">
        <v>0</v>
      </c>
      <c r="R422" s="37">
        <v>0</v>
      </c>
      <c r="S422" s="37">
        <v>0</v>
      </c>
      <c r="T422" s="37">
        <v>0</v>
      </c>
      <c r="U422" s="37"/>
      <c r="V422" s="37"/>
      <c r="W422" s="37"/>
      <c r="X422" s="37">
        <v>0</v>
      </c>
      <c r="Y422" s="37">
        <v>0</v>
      </c>
      <c r="Z422" s="37">
        <v>0</v>
      </c>
      <c r="AA422" s="37">
        <v>0</v>
      </c>
      <c r="AB422" s="37">
        <v>0</v>
      </c>
      <c r="AC422" s="37">
        <v>0</v>
      </c>
      <c r="AD422" s="37"/>
      <c r="AE422" s="37"/>
      <c r="AF422" s="37"/>
      <c r="AG422" s="37">
        <v>0</v>
      </c>
      <c r="AH422" s="37">
        <v>0</v>
      </c>
      <c r="AI422" s="37">
        <v>0</v>
      </c>
      <c r="AJ422" s="37">
        <v>0</v>
      </c>
      <c r="AK422" s="37">
        <v>0</v>
      </c>
      <c r="AL422" s="37">
        <v>0</v>
      </c>
    </row>
    <row r="423" spans="1:38" ht="20.100000000000001" customHeight="1" x14ac:dyDescent="0.2">
      <c r="D423" s="38" t="s">
        <v>278</v>
      </c>
      <c r="F423" s="39">
        <v>0</v>
      </c>
      <c r="G423" s="39">
        <v>0</v>
      </c>
      <c r="H423" s="39">
        <v>0</v>
      </c>
      <c r="I423" s="39">
        <v>0</v>
      </c>
      <c r="J423" s="39">
        <v>0</v>
      </c>
      <c r="K423" s="39">
        <v>0</v>
      </c>
      <c r="L423" s="40"/>
      <c r="M423" s="40"/>
      <c r="N423" s="40"/>
      <c r="O423" s="39">
        <v>0</v>
      </c>
      <c r="P423" s="39">
        <v>0</v>
      </c>
      <c r="Q423" s="39">
        <v>0</v>
      </c>
      <c r="R423" s="39">
        <v>0</v>
      </c>
      <c r="S423" s="39">
        <v>0</v>
      </c>
      <c r="T423" s="39">
        <v>0</v>
      </c>
      <c r="U423" s="40"/>
      <c r="V423" s="40"/>
      <c r="W423" s="40"/>
      <c r="X423" s="39">
        <v>0</v>
      </c>
      <c r="Y423" s="39">
        <v>0</v>
      </c>
      <c r="Z423" s="39">
        <v>0</v>
      </c>
      <c r="AA423" s="39">
        <v>0</v>
      </c>
      <c r="AB423" s="39">
        <v>0</v>
      </c>
      <c r="AC423" s="39">
        <v>0</v>
      </c>
      <c r="AD423" s="40"/>
      <c r="AE423" s="40"/>
      <c r="AF423" s="40"/>
      <c r="AG423" s="39">
        <v>0</v>
      </c>
      <c r="AH423" s="39">
        <v>0</v>
      </c>
      <c r="AI423" s="39">
        <v>0</v>
      </c>
      <c r="AJ423" s="39">
        <v>0</v>
      </c>
      <c r="AK423" s="39">
        <v>0</v>
      </c>
      <c r="AL423" s="39">
        <v>0</v>
      </c>
    </row>
    <row r="424" spans="1:38" ht="20.100000000000001" customHeight="1" x14ac:dyDescent="0.2">
      <c r="D424" s="2" t="s">
        <v>279</v>
      </c>
      <c r="F424" s="37">
        <v>60</v>
      </c>
      <c r="G424" s="37">
        <v>228</v>
      </c>
      <c r="H424" s="37">
        <v>206</v>
      </c>
      <c r="I424" s="37">
        <v>82</v>
      </c>
      <c r="J424" s="37">
        <v>0</v>
      </c>
      <c r="K424" s="37">
        <v>0</v>
      </c>
      <c r="L424" s="37"/>
      <c r="M424" s="37"/>
      <c r="N424" s="37"/>
      <c r="O424" s="37">
        <v>4</v>
      </c>
      <c r="P424" s="37">
        <v>7</v>
      </c>
      <c r="Q424" s="37">
        <v>9</v>
      </c>
      <c r="R424" s="37">
        <v>2</v>
      </c>
      <c r="S424" s="37">
        <v>0</v>
      </c>
      <c r="T424" s="37">
        <v>0</v>
      </c>
      <c r="U424" s="37"/>
      <c r="V424" s="37"/>
      <c r="W424" s="37"/>
      <c r="X424" s="37">
        <v>0</v>
      </c>
      <c r="Y424" s="37">
        <v>0</v>
      </c>
      <c r="Z424" s="37">
        <v>0</v>
      </c>
      <c r="AA424" s="37">
        <v>0</v>
      </c>
      <c r="AB424" s="37">
        <v>0</v>
      </c>
      <c r="AC424" s="37">
        <v>0</v>
      </c>
      <c r="AD424" s="37"/>
      <c r="AE424" s="37"/>
      <c r="AF424" s="37"/>
      <c r="AG424" s="37">
        <v>0</v>
      </c>
      <c r="AH424" s="37">
        <v>0</v>
      </c>
      <c r="AI424" s="37">
        <v>0</v>
      </c>
      <c r="AJ424" s="37">
        <v>0</v>
      </c>
      <c r="AK424" s="37">
        <v>0</v>
      </c>
      <c r="AL424" s="37">
        <v>0</v>
      </c>
    </row>
    <row r="425" spans="1:38"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row>
    <row r="426" spans="1:38" s="1" customFormat="1" ht="20.100000000000001" customHeight="1" x14ac:dyDescent="0.2">
      <c r="A426" s="3"/>
      <c r="B426" s="6"/>
      <c r="C426" s="42" t="s">
        <v>241</v>
      </c>
      <c r="D426" s="42"/>
      <c r="E426" s="5"/>
      <c r="F426" s="44">
        <v>60</v>
      </c>
      <c r="G426" s="44">
        <v>228</v>
      </c>
      <c r="H426" s="44">
        <v>206</v>
      </c>
      <c r="I426" s="44">
        <v>82</v>
      </c>
      <c r="J426" s="44">
        <v>0</v>
      </c>
      <c r="K426" s="44">
        <v>0</v>
      </c>
      <c r="L426" s="45"/>
      <c r="M426" s="45"/>
      <c r="N426" s="45"/>
      <c r="O426" s="44">
        <v>4</v>
      </c>
      <c r="P426" s="44">
        <v>7</v>
      </c>
      <c r="Q426" s="44">
        <v>9</v>
      </c>
      <c r="R426" s="44">
        <v>2</v>
      </c>
      <c r="S426" s="44">
        <v>0</v>
      </c>
      <c r="T426" s="44">
        <v>0</v>
      </c>
      <c r="U426" s="45"/>
      <c r="V426" s="45"/>
      <c r="W426" s="45"/>
      <c r="X426" s="44">
        <v>0</v>
      </c>
      <c r="Y426" s="44">
        <v>0</v>
      </c>
      <c r="Z426" s="44">
        <v>0</v>
      </c>
      <c r="AA426" s="44">
        <v>0</v>
      </c>
      <c r="AB426" s="44">
        <v>0</v>
      </c>
      <c r="AC426" s="44">
        <v>0</v>
      </c>
      <c r="AD426" s="45"/>
      <c r="AE426" s="45"/>
      <c r="AF426" s="45"/>
      <c r="AG426" s="44">
        <v>0</v>
      </c>
      <c r="AH426" s="44">
        <v>0</v>
      </c>
      <c r="AI426" s="44">
        <v>0</v>
      </c>
      <c r="AJ426" s="44">
        <v>0</v>
      </c>
      <c r="AK426" s="44">
        <v>0</v>
      </c>
      <c r="AL426" s="44">
        <v>0</v>
      </c>
    </row>
    <row r="427" spans="1:38"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row>
    <row r="428" spans="1:38" s="1" customFormat="1" ht="20.100000000000001" customHeight="1" x14ac:dyDescent="0.25">
      <c r="A428" s="3"/>
      <c r="B428" s="49" t="s">
        <v>280</v>
      </c>
      <c r="C428" s="50"/>
      <c r="D428" s="50"/>
      <c r="E428" s="5"/>
      <c r="F428" s="51">
        <v>1643</v>
      </c>
      <c r="G428" s="51">
        <v>5745</v>
      </c>
      <c r="H428" s="51">
        <v>5507</v>
      </c>
      <c r="I428" s="51">
        <v>1881</v>
      </c>
      <c r="J428" s="51">
        <v>0</v>
      </c>
      <c r="K428" s="51">
        <v>0</v>
      </c>
      <c r="L428" s="52"/>
      <c r="M428" s="52"/>
      <c r="N428" s="52"/>
      <c r="O428" s="51">
        <v>391</v>
      </c>
      <c r="P428" s="51">
        <v>1198</v>
      </c>
      <c r="Q428" s="51">
        <v>1141</v>
      </c>
      <c r="R428" s="51">
        <v>448</v>
      </c>
      <c r="S428" s="51">
        <v>0</v>
      </c>
      <c r="T428" s="51">
        <v>0</v>
      </c>
      <c r="U428" s="52"/>
      <c r="V428" s="52"/>
      <c r="W428" s="52"/>
      <c r="X428" s="51">
        <v>361</v>
      </c>
      <c r="Y428" s="51">
        <v>1160</v>
      </c>
      <c r="Z428" s="51">
        <v>1140</v>
      </c>
      <c r="AA428" s="51">
        <v>379</v>
      </c>
      <c r="AB428" s="51">
        <v>0</v>
      </c>
      <c r="AC428" s="51">
        <v>2</v>
      </c>
      <c r="AD428" s="52"/>
      <c r="AE428" s="52"/>
      <c r="AF428" s="52"/>
      <c r="AG428" s="51">
        <v>55</v>
      </c>
      <c r="AH428" s="51">
        <v>197</v>
      </c>
      <c r="AI428" s="51">
        <v>173</v>
      </c>
      <c r="AJ428" s="51">
        <v>79</v>
      </c>
      <c r="AK428" s="51">
        <v>0</v>
      </c>
      <c r="AL428" s="51">
        <v>0</v>
      </c>
    </row>
    <row r="429" spans="1:38"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row>
    <row r="430" spans="1:38"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row>
    <row r="431" spans="1:38"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row>
    <row r="432" spans="1:38" ht="20.100000000000001" customHeight="1" x14ac:dyDescent="0.2">
      <c r="D432" s="2" t="s">
        <v>98</v>
      </c>
      <c r="F432" s="37">
        <v>364</v>
      </c>
      <c r="G432" s="37">
        <v>1287</v>
      </c>
      <c r="H432" s="37">
        <v>1453</v>
      </c>
      <c r="I432" s="37">
        <v>198</v>
      </c>
      <c r="J432" s="37">
        <v>0</v>
      </c>
      <c r="K432" s="37">
        <v>0</v>
      </c>
      <c r="L432" s="37"/>
      <c r="M432" s="37"/>
      <c r="N432" s="37"/>
      <c r="O432" s="37">
        <v>167</v>
      </c>
      <c r="P432" s="37">
        <v>247</v>
      </c>
      <c r="Q432" s="37">
        <v>409</v>
      </c>
      <c r="R432" s="37">
        <v>5</v>
      </c>
      <c r="S432" s="37">
        <v>0</v>
      </c>
      <c r="T432" s="37">
        <v>0</v>
      </c>
      <c r="U432" s="37"/>
      <c r="V432" s="37"/>
      <c r="W432" s="37"/>
      <c r="X432" s="37">
        <v>30</v>
      </c>
      <c r="Y432" s="37">
        <v>125</v>
      </c>
      <c r="Z432" s="37">
        <v>126</v>
      </c>
      <c r="AA432" s="37">
        <v>29</v>
      </c>
      <c r="AB432" s="37">
        <v>0</v>
      </c>
      <c r="AC432" s="37">
        <v>0</v>
      </c>
      <c r="AD432" s="37"/>
      <c r="AE432" s="37"/>
      <c r="AF432" s="37"/>
      <c r="AG432" s="37">
        <v>2</v>
      </c>
      <c r="AH432" s="37">
        <v>5</v>
      </c>
      <c r="AI432" s="37">
        <v>6</v>
      </c>
      <c r="AJ432" s="37">
        <v>1</v>
      </c>
      <c r="AK432" s="37">
        <v>0</v>
      </c>
      <c r="AL432" s="37">
        <v>0</v>
      </c>
    </row>
    <row r="433" spans="1:38" ht="20.100000000000001" customHeight="1" x14ac:dyDescent="0.2">
      <c r="D433" s="38" t="s">
        <v>99</v>
      </c>
      <c r="F433" s="39">
        <v>358</v>
      </c>
      <c r="G433" s="39">
        <v>2274</v>
      </c>
      <c r="H433" s="39">
        <v>2349</v>
      </c>
      <c r="I433" s="39">
        <v>283</v>
      </c>
      <c r="J433" s="39">
        <v>0</v>
      </c>
      <c r="K433" s="39">
        <v>0</v>
      </c>
      <c r="L433" s="40"/>
      <c r="M433" s="40"/>
      <c r="N433" s="40"/>
      <c r="O433" s="39">
        <v>145</v>
      </c>
      <c r="P433" s="39">
        <v>1387</v>
      </c>
      <c r="Q433" s="39">
        <v>1345</v>
      </c>
      <c r="R433" s="39">
        <v>187</v>
      </c>
      <c r="S433" s="39">
        <v>0</v>
      </c>
      <c r="T433" s="39">
        <v>0</v>
      </c>
      <c r="U433" s="40"/>
      <c r="V433" s="40"/>
      <c r="W433" s="40"/>
      <c r="X433" s="39">
        <v>21</v>
      </c>
      <c r="Y433" s="39">
        <v>179</v>
      </c>
      <c r="Z433" s="39">
        <v>162</v>
      </c>
      <c r="AA433" s="39">
        <v>38</v>
      </c>
      <c r="AB433" s="39">
        <v>0</v>
      </c>
      <c r="AC433" s="39">
        <v>0</v>
      </c>
      <c r="AD433" s="40"/>
      <c r="AE433" s="40"/>
      <c r="AF433" s="40"/>
      <c r="AG433" s="39">
        <v>2</v>
      </c>
      <c r="AH433" s="39">
        <v>8</v>
      </c>
      <c r="AI433" s="39">
        <v>6</v>
      </c>
      <c r="AJ433" s="39">
        <v>4</v>
      </c>
      <c r="AK433" s="39">
        <v>0</v>
      </c>
      <c r="AL433" s="39">
        <v>0</v>
      </c>
    </row>
    <row r="434" spans="1:38" ht="20.100000000000001" customHeight="1" x14ac:dyDescent="0.2">
      <c r="D434" s="2" t="s">
        <v>113</v>
      </c>
      <c r="F434" s="37">
        <v>308</v>
      </c>
      <c r="G434" s="37">
        <v>1390</v>
      </c>
      <c r="H434" s="37">
        <v>1552</v>
      </c>
      <c r="I434" s="37">
        <v>146</v>
      </c>
      <c r="J434" s="37">
        <v>0</v>
      </c>
      <c r="K434" s="37">
        <v>0</v>
      </c>
      <c r="L434" s="37"/>
      <c r="M434" s="37"/>
      <c r="N434" s="37"/>
      <c r="O434" s="37">
        <v>100</v>
      </c>
      <c r="P434" s="37">
        <v>1663</v>
      </c>
      <c r="Q434" s="37">
        <v>1548</v>
      </c>
      <c r="R434" s="37">
        <v>215</v>
      </c>
      <c r="S434" s="37">
        <v>0</v>
      </c>
      <c r="T434" s="37">
        <v>0</v>
      </c>
      <c r="U434" s="37"/>
      <c r="V434" s="37"/>
      <c r="W434" s="37"/>
      <c r="X434" s="37">
        <v>46</v>
      </c>
      <c r="Y434" s="37">
        <v>168</v>
      </c>
      <c r="Z434" s="37">
        <v>186</v>
      </c>
      <c r="AA434" s="37">
        <v>28</v>
      </c>
      <c r="AB434" s="37">
        <v>0</v>
      </c>
      <c r="AC434" s="37">
        <v>0</v>
      </c>
      <c r="AD434" s="37"/>
      <c r="AE434" s="37"/>
      <c r="AF434" s="37"/>
      <c r="AG434" s="37">
        <v>1</v>
      </c>
      <c r="AH434" s="37">
        <v>5</v>
      </c>
      <c r="AI434" s="37">
        <v>5</v>
      </c>
      <c r="AJ434" s="37">
        <v>1</v>
      </c>
      <c r="AK434" s="37">
        <v>0</v>
      </c>
      <c r="AL434" s="37">
        <v>0</v>
      </c>
    </row>
    <row r="435" spans="1:38" ht="20.100000000000001" customHeight="1" x14ac:dyDescent="0.2">
      <c r="D435" s="38" t="s">
        <v>101</v>
      </c>
      <c r="F435" s="39">
        <v>377</v>
      </c>
      <c r="G435" s="39">
        <v>2570</v>
      </c>
      <c r="H435" s="39">
        <v>2429</v>
      </c>
      <c r="I435" s="39">
        <v>518</v>
      </c>
      <c r="J435" s="39">
        <v>0</v>
      </c>
      <c r="K435" s="39">
        <v>0</v>
      </c>
      <c r="L435" s="40"/>
      <c r="M435" s="40"/>
      <c r="N435" s="40"/>
      <c r="O435" s="39">
        <v>60</v>
      </c>
      <c r="P435" s="39">
        <v>757</v>
      </c>
      <c r="Q435" s="39">
        <v>654</v>
      </c>
      <c r="R435" s="39">
        <v>163</v>
      </c>
      <c r="S435" s="39">
        <v>0</v>
      </c>
      <c r="T435" s="39">
        <v>0</v>
      </c>
      <c r="U435" s="40"/>
      <c r="V435" s="40"/>
      <c r="W435" s="40"/>
      <c r="X435" s="39">
        <v>43</v>
      </c>
      <c r="Y435" s="39">
        <v>193</v>
      </c>
      <c r="Z435" s="39">
        <v>189</v>
      </c>
      <c r="AA435" s="39">
        <v>47</v>
      </c>
      <c r="AB435" s="39">
        <v>0</v>
      </c>
      <c r="AC435" s="39">
        <v>0</v>
      </c>
      <c r="AD435" s="40"/>
      <c r="AE435" s="40"/>
      <c r="AF435" s="40"/>
      <c r="AG435" s="39">
        <v>9</v>
      </c>
      <c r="AH435" s="39">
        <v>19</v>
      </c>
      <c r="AI435" s="39">
        <v>22</v>
      </c>
      <c r="AJ435" s="39">
        <v>6</v>
      </c>
      <c r="AK435" s="39">
        <v>0</v>
      </c>
      <c r="AL435" s="39">
        <v>0</v>
      </c>
    </row>
    <row r="436" spans="1:38" ht="20.100000000000001" customHeight="1" x14ac:dyDescent="0.2">
      <c r="D436" s="2" t="s">
        <v>115</v>
      </c>
      <c r="F436" s="37">
        <v>288</v>
      </c>
      <c r="G436" s="37">
        <v>1619</v>
      </c>
      <c r="H436" s="37">
        <v>1596</v>
      </c>
      <c r="I436" s="37">
        <v>311</v>
      </c>
      <c r="J436" s="37">
        <v>0</v>
      </c>
      <c r="K436" s="37">
        <v>0</v>
      </c>
      <c r="L436" s="37"/>
      <c r="M436" s="37"/>
      <c r="N436" s="37"/>
      <c r="O436" s="37">
        <v>14</v>
      </c>
      <c r="P436" s="37">
        <v>428</v>
      </c>
      <c r="Q436" s="37">
        <v>427</v>
      </c>
      <c r="R436" s="37">
        <v>15</v>
      </c>
      <c r="S436" s="37">
        <v>0</v>
      </c>
      <c r="T436" s="37">
        <v>0</v>
      </c>
      <c r="U436" s="37"/>
      <c r="V436" s="37"/>
      <c r="W436" s="37"/>
      <c r="X436" s="37">
        <v>28</v>
      </c>
      <c r="Y436" s="37">
        <v>210</v>
      </c>
      <c r="Z436" s="37">
        <v>207</v>
      </c>
      <c r="AA436" s="37">
        <v>31</v>
      </c>
      <c r="AB436" s="37">
        <v>0</v>
      </c>
      <c r="AC436" s="37">
        <v>0</v>
      </c>
      <c r="AD436" s="37"/>
      <c r="AE436" s="37"/>
      <c r="AF436" s="37"/>
      <c r="AG436" s="37">
        <v>1</v>
      </c>
      <c r="AH436" s="37">
        <v>6</v>
      </c>
      <c r="AI436" s="37">
        <v>7</v>
      </c>
      <c r="AJ436" s="37">
        <v>0</v>
      </c>
      <c r="AK436" s="37">
        <v>0</v>
      </c>
      <c r="AL436" s="37">
        <v>0</v>
      </c>
    </row>
    <row r="437" spans="1:38" ht="20.100000000000001" customHeight="1" x14ac:dyDescent="0.2">
      <c r="D437" s="38" t="s">
        <v>116</v>
      </c>
      <c r="F437" s="39">
        <v>317</v>
      </c>
      <c r="G437" s="39">
        <v>1695</v>
      </c>
      <c r="H437" s="39">
        <v>1763</v>
      </c>
      <c r="I437" s="39">
        <v>249</v>
      </c>
      <c r="J437" s="39">
        <v>0</v>
      </c>
      <c r="K437" s="39">
        <v>0</v>
      </c>
      <c r="L437" s="40"/>
      <c r="M437" s="40"/>
      <c r="N437" s="40"/>
      <c r="O437" s="39">
        <v>13</v>
      </c>
      <c r="P437" s="39">
        <v>82</v>
      </c>
      <c r="Q437" s="39">
        <v>86</v>
      </c>
      <c r="R437" s="39">
        <v>9</v>
      </c>
      <c r="S437" s="39">
        <v>0</v>
      </c>
      <c r="T437" s="39">
        <v>0</v>
      </c>
      <c r="U437" s="40"/>
      <c r="V437" s="40"/>
      <c r="W437" s="40"/>
      <c r="X437" s="39">
        <v>43</v>
      </c>
      <c r="Y437" s="39">
        <v>172</v>
      </c>
      <c r="Z437" s="39">
        <v>187</v>
      </c>
      <c r="AA437" s="39">
        <v>28</v>
      </c>
      <c r="AB437" s="39">
        <v>0</v>
      </c>
      <c r="AC437" s="39">
        <v>0</v>
      </c>
      <c r="AD437" s="40"/>
      <c r="AE437" s="40"/>
      <c r="AF437" s="40"/>
      <c r="AG437" s="39">
        <v>1</v>
      </c>
      <c r="AH437" s="39">
        <v>15</v>
      </c>
      <c r="AI437" s="39">
        <v>15</v>
      </c>
      <c r="AJ437" s="39">
        <v>1</v>
      </c>
      <c r="AK437" s="39">
        <v>0</v>
      </c>
      <c r="AL437" s="39">
        <v>0</v>
      </c>
    </row>
    <row r="438" spans="1:38" ht="20.100000000000001" customHeight="1" x14ac:dyDescent="0.2">
      <c r="D438" s="2" t="s">
        <v>117</v>
      </c>
      <c r="F438" s="37">
        <v>209</v>
      </c>
      <c r="G438" s="37">
        <v>856</v>
      </c>
      <c r="H438" s="37">
        <v>837</v>
      </c>
      <c r="I438" s="37">
        <v>228</v>
      </c>
      <c r="J438" s="37">
        <v>0</v>
      </c>
      <c r="K438" s="37">
        <v>0</v>
      </c>
      <c r="L438" s="37"/>
      <c r="M438" s="37"/>
      <c r="N438" s="37"/>
      <c r="O438" s="37">
        <v>17</v>
      </c>
      <c r="P438" s="37">
        <v>96</v>
      </c>
      <c r="Q438" s="37">
        <v>96</v>
      </c>
      <c r="R438" s="37">
        <v>17</v>
      </c>
      <c r="S438" s="37">
        <v>0</v>
      </c>
      <c r="T438" s="37">
        <v>0</v>
      </c>
      <c r="U438" s="37"/>
      <c r="V438" s="37"/>
      <c r="W438" s="37"/>
      <c r="X438" s="37">
        <v>56</v>
      </c>
      <c r="Y438" s="37">
        <v>224</v>
      </c>
      <c r="Z438" s="37">
        <v>237</v>
      </c>
      <c r="AA438" s="37">
        <v>43</v>
      </c>
      <c r="AB438" s="37">
        <v>0</v>
      </c>
      <c r="AC438" s="37">
        <v>0</v>
      </c>
      <c r="AD438" s="37"/>
      <c r="AE438" s="37"/>
      <c r="AF438" s="37"/>
      <c r="AG438" s="37">
        <v>3</v>
      </c>
      <c r="AH438" s="37">
        <v>12</v>
      </c>
      <c r="AI438" s="37">
        <v>13</v>
      </c>
      <c r="AJ438" s="37">
        <v>2</v>
      </c>
      <c r="AK438" s="37">
        <v>0</v>
      </c>
      <c r="AL438" s="37">
        <v>0</v>
      </c>
    </row>
    <row r="439" spans="1:38" ht="20.100000000000001" customHeight="1" x14ac:dyDescent="0.2">
      <c r="D439" s="38" t="s">
        <v>105</v>
      </c>
      <c r="F439" s="39">
        <v>437</v>
      </c>
      <c r="G439" s="39">
        <v>1474</v>
      </c>
      <c r="H439" s="39">
        <v>1689</v>
      </c>
      <c r="I439" s="39">
        <v>222</v>
      </c>
      <c r="J439" s="39">
        <v>0</v>
      </c>
      <c r="K439" s="39">
        <v>0</v>
      </c>
      <c r="L439" s="40"/>
      <c r="M439" s="40"/>
      <c r="N439" s="40"/>
      <c r="O439" s="39">
        <v>76</v>
      </c>
      <c r="P439" s="39">
        <v>287</v>
      </c>
      <c r="Q439" s="39">
        <v>351</v>
      </c>
      <c r="R439" s="39">
        <v>12</v>
      </c>
      <c r="S439" s="39">
        <v>0</v>
      </c>
      <c r="T439" s="39">
        <v>0</v>
      </c>
      <c r="U439" s="40"/>
      <c r="V439" s="40"/>
      <c r="W439" s="40"/>
      <c r="X439" s="39">
        <v>43</v>
      </c>
      <c r="Y439" s="39">
        <v>176</v>
      </c>
      <c r="Z439" s="39">
        <v>181</v>
      </c>
      <c r="AA439" s="39">
        <v>38</v>
      </c>
      <c r="AB439" s="39">
        <v>0</v>
      </c>
      <c r="AC439" s="39">
        <v>0</v>
      </c>
      <c r="AD439" s="40"/>
      <c r="AE439" s="40"/>
      <c r="AF439" s="40"/>
      <c r="AG439" s="39">
        <v>1</v>
      </c>
      <c r="AH439" s="39">
        <v>8</v>
      </c>
      <c r="AI439" s="39">
        <v>9</v>
      </c>
      <c r="AJ439" s="39">
        <v>0</v>
      </c>
      <c r="AK439" s="39">
        <v>0</v>
      </c>
      <c r="AL439" s="39">
        <v>0</v>
      </c>
    </row>
    <row r="440" spans="1:38"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row>
    <row r="441" spans="1:38" s="1" customFormat="1" ht="20.100000000000001" customHeight="1" x14ac:dyDescent="0.2">
      <c r="A441" s="3"/>
      <c r="B441" s="6"/>
      <c r="C441" s="42" t="s">
        <v>180</v>
      </c>
      <c r="D441" s="42"/>
      <c r="E441" s="5"/>
      <c r="F441" s="44">
        <v>2658</v>
      </c>
      <c r="G441" s="44">
        <v>13165</v>
      </c>
      <c r="H441" s="44">
        <v>13668</v>
      </c>
      <c r="I441" s="44">
        <v>2155</v>
      </c>
      <c r="J441" s="44">
        <v>0</v>
      </c>
      <c r="K441" s="44">
        <v>0</v>
      </c>
      <c r="L441" s="45"/>
      <c r="M441" s="45"/>
      <c r="N441" s="45"/>
      <c r="O441" s="44">
        <v>592</v>
      </c>
      <c r="P441" s="44">
        <v>4947</v>
      </c>
      <c r="Q441" s="44">
        <v>4916</v>
      </c>
      <c r="R441" s="44">
        <v>623</v>
      </c>
      <c r="S441" s="44">
        <v>0</v>
      </c>
      <c r="T441" s="44">
        <v>0</v>
      </c>
      <c r="U441" s="45"/>
      <c r="V441" s="45"/>
      <c r="W441" s="45"/>
      <c r="X441" s="44">
        <v>310</v>
      </c>
      <c r="Y441" s="44">
        <v>1447</v>
      </c>
      <c r="Z441" s="44">
        <v>1475</v>
      </c>
      <c r="AA441" s="44">
        <v>282</v>
      </c>
      <c r="AB441" s="44">
        <v>0</v>
      </c>
      <c r="AC441" s="44">
        <v>0</v>
      </c>
      <c r="AD441" s="45"/>
      <c r="AE441" s="45"/>
      <c r="AF441" s="45"/>
      <c r="AG441" s="44">
        <v>20</v>
      </c>
      <c r="AH441" s="44">
        <v>78</v>
      </c>
      <c r="AI441" s="44">
        <v>83</v>
      </c>
      <c r="AJ441" s="44">
        <v>15</v>
      </c>
      <c r="AK441" s="44">
        <v>0</v>
      </c>
      <c r="AL441" s="44">
        <v>0</v>
      </c>
    </row>
    <row r="442" spans="1:38"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row>
    <row r="443" spans="1:38" s="1" customFormat="1" ht="20.100000000000001" customHeight="1" x14ac:dyDescent="0.25">
      <c r="A443" s="3"/>
      <c r="B443" s="49" t="s">
        <v>282</v>
      </c>
      <c r="C443" s="50"/>
      <c r="D443" s="50"/>
      <c r="E443" s="5"/>
      <c r="F443" s="51">
        <v>2658</v>
      </c>
      <c r="G443" s="51">
        <v>13165</v>
      </c>
      <c r="H443" s="51">
        <v>13668</v>
      </c>
      <c r="I443" s="51">
        <v>2155</v>
      </c>
      <c r="J443" s="51">
        <v>0</v>
      </c>
      <c r="K443" s="51">
        <v>0</v>
      </c>
      <c r="L443" s="52"/>
      <c r="M443" s="52"/>
      <c r="N443" s="52"/>
      <c r="O443" s="51">
        <v>592</v>
      </c>
      <c r="P443" s="51">
        <v>4947</v>
      </c>
      <c r="Q443" s="51">
        <v>4916</v>
      </c>
      <c r="R443" s="51">
        <v>623</v>
      </c>
      <c r="S443" s="51">
        <v>0</v>
      </c>
      <c r="T443" s="51">
        <v>0</v>
      </c>
      <c r="U443" s="52"/>
      <c r="V443" s="52"/>
      <c r="W443" s="52"/>
      <c r="X443" s="51">
        <v>310</v>
      </c>
      <c r="Y443" s="51">
        <v>1447</v>
      </c>
      <c r="Z443" s="51">
        <v>1475</v>
      </c>
      <c r="AA443" s="51">
        <v>282</v>
      </c>
      <c r="AB443" s="51">
        <v>0</v>
      </c>
      <c r="AC443" s="51">
        <v>0</v>
      </c>
      <c r="AD443" s="52"/>
      <c r="AE443" s="52"/>
      <c r="AF443" s="52"/>
      <c r="AG443" s="51">
        <v>20</v>
      </c>
      <c r="AH443" s="51">
        <v>78</v>
      </c>
      <c r="AI443" s="51">
        <v>83</v>
      </c>
      <c r="AJ443" s="51">
        <v>15</v>
      </c>
      <c r="AK443" s="51">
        <v>0</v>
      </c>
      <c r="AL443" s="51">
        <v>0</v>
      </c>
    </row>
    <row r="444" spans="1:38"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row>
    <row r="445" spans="1:38"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row>
    <row r="446" spans="1:38"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row>
    <row r="447" spans="1:38" ht="20.100000000000001" customHeight="1" x14ac:dyDescent="0.2">
      <c r="D447" s="2" t="s">
        <v>124</v>
      </c>
      <c r="F447" s="37">
        <v>27</v>
      </c>
      <c r="G447" s="37">
        <v>187</v>
      </c>
      <c r="H447" s="37">
        <v>197</v>
      </c>
      <c r="I447" s="37">
        <v>17</v>
      </c>
      <c r="J447" s="37">
        <v>0</v>
      </c>
      <c r="K447" s="37">
        <v>0</v>
      </c>
      <c r="L447" s="37"/>
      <c r="M447" s="37"/>
      <c r="N447" s="37"/>
      <c r="O447" s="37">
        <v>7</v>
      </c>
      <c r="P447" s="37">
        <v>46</v>
      </c>
      <c r="Q447" s="37">
        <v>41</v>
      </c>
      <c r="R447" s="37">
        <v>12</v>
      </c>
      <c r="S447" s="37">
        <v>0</v>
      </c>
      <c r="T447" s="37">
        <v>0</v>
      </c>
      <c r="U447" s="37"/>
      <c r="V447" s="37"/>
      <c r="W447" s="37"/>
      <c r="X447" s="37">
        <v>18</v>
      </c>
      <c r="Y447" s="37">
        <v>118</v>
      </c>
      <c r="Z447" s="37">
        <v>121</v>
      </c>
      <c r="AA447" s="37">
        <v>15</v>
      </c>
      <c r="AB447" s="37">
        <v>0</v>
      </c>
      <c r="AC447" s="37">
        <v>0</v>
      </c>
      <c r="AD447" s="37"/>
      <c r="AE447" s="37"/>
      <c r="AF447" s="37"/>
      <c r="AG447" s="37">
        <v>2</v>
      </c>
      <c r="AH447" s="37">
        <v>18</v>
      </c>
      <c r="AI447" s="37">
        <v>16</v>
      </c>
      <c r="AJ447" s="37">
        <v>4</v>
      </c>
      <c r="AK447" s="37">
        <v>0</v>
      </c>
      <c r="AL447" s="37">
        <v>0</v>
      </c>
    </row>
    <row r="448" spans="1:38" ht="20.100000000000001" customHeight="1" x14ac:dyDescent="0.2">
      <c r="D448" s="38" t="s">
        <v>99</v>
      </c>
      <c r="F448" s="39">
        <v>16</v>
      </c>
      <c r="G448" s="39">
        <v>118</v>
      </c>
      <c r="H448" s="39">
        <v>124</v>
      </c>
      <c r="I448" s="39">
        <v>10</v>
      </c>
      <c r="J448" s="39">
        <v>0</v>
      </c>
      <c r="K448" s="39">
        <v>0</v>
      </c>
      <c r="L448" s="40"/>
      <c r="M448" s="40"/>
      <c r="N448" s="40"/>
      <c r="O448" s="39">
        <v>3</v>
      </c>
      <c r="P448" s="39">
        <v>18</v>
      </c>
      <c r="Q448" s="39">
        <v>18</v>
      </c>
      <c r="R448" s="39">
        <v>3</v>
      </c>
      <c r="S448" s="39">
        <v>0</v>
      </c>
      <c r="T448" s="39">
        <v>0</v>
      </c>
      <c r="U448" s="40"/>
      <c r="V448" s="40"/>
      <c r="W448" s="40"/>
      <c r="X448" s="39">
        <v>19</v>
      </c>
      <c r="Y448" s="39">
        <v>113</v>
      </c>
      <c r="Z448" s="39">
        <v>113</v>
      </c>
      <c r="AA448" s="39">
        <v>19</v>
      </c>
      <c r="AB448" s="39">
        <v>0</v>
      </c>
      <c r="AC448" s="39">
        <v>0</v>
      </c>
      <c r="AD448" s="40"/>
      <c r="AE448" s="40"/>
      <c r="AF448" s="40"/>
      <c r="AG448" s="39">
        <v>1</v>
      </c>
      <c r="AH448" s="39">
        <v>4</v>
      </c>
      <c r="AI448" s="39">
        <v>4</v>
      </c>
      <c r="AJ448" s="39">
        <v>1</v>
      </c>
      <c r="AK448" s="39">
        <v>0</v>
      </c>
      <c r="AL448" s="39">
        <v>0</v>
      </c>
    </row>
    <row r="449" spans="1:38" ht="20.100000000000001" customHeight="1" x14ac:dyDescent="0.2">
      <c r="D449" s="2" t="s">
        <v>113</v>
      </c>
      <c r="F449" s="37">
        <v>13</v>
      </c>
      <c r="G449" s="37">
        <v>128</v>
      </c>
      <c r="H449" s="37">
        <v>124</v>
      </c>
      <c r="I449" s="37">
        <v>17</v>
      </c>
      <c r="J449" s="37">
        <v>0</v>
      </c>
      <c r="K449" s="37">
        <v>0</v>
      </c>
      <c r="L449" s="37"/>
      <c r="M449" s="37"/>
      <c r="N449" s="37"/>
      <c r="O449" s="37">
        <v>10</v>
      </c>
      <c r="P449" s="37">
        <v>14</v>
      </c>
      <c r="Q449" s="37">
        <v>19</v>
      </c>
      <c r="R449" s="37">
        <v>5</v>
      </c>
      <c r="S449" s="37">
        <v>0</v>
      </c>
      <c r="T449" s="37">
        <v>0</v>
      </c>
      <c r="U449" s="37"/>
      <c r="V449" s="37"/>
      <c r="W449" s="37"/>
      <c r="X449" s="37">
        <v>35</v>
      </c>
      <c r="Y449" s="37">
        <v>182</v>
      </c>
      <c r="Z449" s="37">
        <v>166</v>
      </c>
      <c r="AA449" s="37">
        <v>51</v>
      </c>
      <c r="AB449" s="37">
        <v>0</v>
      </c>
      <c r="AC449" s="37">
        <v>0</v>
      </c>
      <c r="AD449" s="37"/>
      <c r="AE449" s="37"/>
      <c r="AF449" s="37"/>
      <c r="AG449" s="37">
        <v>1</v>
      </c>
      <c r="AH449" s="37">
        <v>19</v>
      </c>
      <c r="AI449" s="37">
        <v>14</v>
      </c>
      <c r="AJ449" s="37">
        <v>6</v>
      </c>
      <c r="AK449" s="37">
        <v>0</v>
      </c>
      <c r="AL449" s="37">
        <v>0</v>
      </c>
    </row>
    <row r="450" spans="1:38" ht="20.100000000000001" customHeight="1" x14ac:dyDescent="0.2">
      <c r="D450" s="38" t="s">
        <v>174</v>
      </c>
      <c r="F450" s="39">
        <v>16</v>
      </c>
      <c r="G450" s="39">
        <v>189</v>
      </c>
      <c r="H450" s="39">
        <v>179</v>
      </c>
      <c r="I450" s="39">
        <v>26</v>
      </c>
      <c r="J450" s="39">
        <v>0</v>
      </c>
      <c r="K450" s="39">
        <v>0</v>
      </c>
      <c r="L450" s="40"/>
      <c r="M450" s="40"/>
      <c r="N450" s="40"/>
      <c r="O450" s="39">
        <v>6</v>
      </c>
      <c r="P450" s="39">
        <v>24</v>
      </c>
      <c r="Q450" s="39">
        <v>25</v>
      </c>
      <c r="R450" s="39">
        <v>5</v>
      </c>
      <c r="S450" s="39">
        <v>0</v>
      </c>
      <c r="T450" s="39">
        <v>0</v>
      </c>
      <c r="U450" s="40"/>
      <c r="V450" s="40"/>
      <c r="W450" s="40"/>
      <c r="X450" s="39">
        <v>9</v>
      </c>
      <c r="Y450" s="39">
        <v>131</v>
      </c>
      <c r="Z450" s="39">
        <v>127</v>
      </c>
      <c r="AA450" s="39">
        <v>13</v>
      </c>
      <c r="AB450" s="39">
        <v>0</v>
      </c>
      <c r="AC450" s="39">
        <v>0</v>
      </c>
      <c r="AD450" s="40"/>
      <c r="AE450" s="40"/>
      <c r="AF450" s="40"/>
      <c r="AG450" s="39">
        <v>4</v>
      </c>
      <c r="AH450" s="39">
        <v>16</v>
      </c>
      <c r="AI450" s="39">
        <v>19</v>
      </c>
      <c r="AJ450" s="39">
        <v>1</v>
      </c>
      <c r="AK450" s="39">
        <v>0</v>
      </c>
      <c r="AL450" s="39">
        <v>0</v>
      </c>
    </row>
    <row r="451" spans="1:38" ht="20.100000000000001" customHeight="1" x14ac:dyDescent="0.2">
      <c r="D451" s="2" t="s">
        <v>115</v>
      </c>
      <c r="F451" s="37">
        <v>13</v>
      </c>
      <c r="G451" s="37">
        <v>151</v>
      </c>
      <c r="H451" s="37">
        <v>152</v>
      </c>
      <c r="I451" s="37">
        <v>12</v>
      </c>
      <c r="J451" s="37">
        <v>0</v>
      </c>
      <c r="K451" s="37">
        <v>0</v>
      </c>
      <c r="L451" s="37"/>
      <c r="M451" s="37"/>
      <c r="N451" s="37"/>
      <c r="O451" s="37">
        <v>3</v>
      </c>
      <c r="P451" s="37">
        <v>87</v>
      </c>
      <c r="Q451" s="37">
        <v>81</v>
      </c>
      <c r="R451" s="37">
        <v>9</v>
      </c>
      <c r="S451" s="37">
        <v>0</v>
      </c>
      <c r="T451" s="37">
        <v>0</v>
      </c>
      <c r="U451" s="37"/>
      <c r="V451" s="37"/>
      <c r="W451" s="37"/>
      <c r="X451" s="37">
        <v>11</v>
      </c>
      <c r="Y451" s="37">
        <v>113</v>
      </c>
      <c r="Z451" s="37">
        <v>111</v>
      </c>
      <c r="AA451" s="37">
        <v>13</v>
      </c>
      <c r="AB451" s="37">
        <v>0</v>
      </c>
      <c r="AC451" s="37">
        <v>0</v>
      </c>
      <c r="AD451" s="37"/>
      <c r="AE451" s="37"/>
      <c r="AF451" s="37"/>
      <c r="AG451" s="37">
        <v>1</v>
      </c>
      <c r="AH451" s="37">
        <v>16</v>
      </c>
      <c r="AI451" s="37">
        <v>16</v>
      </c>
      <c r="AJ451" s="37">
        <v>1</v>
      </c>
      <c r="AK451" s="37">
        <v>0</v>
      </c>
      <c r="AL451" s="37">
        <v>0</v>
      </c>
    </row>
    <row r="452" spans="1:38"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row>
    <row r="453" spans="1:38" s="1" customFormat="1" ht="20.100000000000001" customHeight="1" x14ac:dyDescent="0.2">
      <c r="A453" s="3"/>
      <c r="B453" s="6"/>
      <c r="C453" s="42" t="s">
        <v>180</v>
      </c>
      <c r="D453" s="42"/>
      <c r="E453" s="5"/>
      <c r="F453" s="44">
        <v>85</v>
      </c>
      <c r="G453" s="44">
        <v>773</v>
      </c>
      <c r="H453" s="44">
        <v>776</v>
      </c>
      <c r="I453" s="44">
        <v>82</v>
      </c>
      <c r="J453" s="44">
        <v>0</v>
      </c>
      <c r="K453" s="44">
        <v>0</v>
      </c>
      <c r="L453" s="45"/>
      <c r="M453" s="45"/>
      <c r="N453" s="45"/>
      <c r="O453" s="44">
        <v>29</v>
      </c>
      <c r="P453" s="44">
        <v>189</v>
      </c>
      <c r="Q453" s="44">
        <v>184</v>
      </c>
      <c r="R453" s="44">
        <v>34</v>
      </c>
      <c r="S453" s="44">
        <v>0</v>
      </c>
      <c r="T453" s="44">
        <v>0</v>
      </c>
      <c r="U453" s="45"/>
      <c r="V453" s="45"/>
      <c r="W453" s="45"/>
      <c r="X453" s="44">
        <v>92</v>
      </c>
      <c r="Y453" s="44">
        <v>657</v>
      </c>
      <c r="Z453" s="44">
        <v>638</v>
      </c>
      <c r="AA453" s="44">
        <v>111</v>
      </c>
      <c r="AB453" s="44">
        <v>0</v>
      </c>
      <c r="AC453" s="44">
        <v>0</v>
      </c>
      <c r="AD453" s="45"/>
      <c r="AE453" s="45"/>
      <c r="AF453" s="45"/>
      <c r="AG453" s="44">
        <v>9</v>
      </c>
      <c r="AH453" s="44">
        <v>73</v>
      </c>
      <c r="AI453" s="44">
        <v>69</v>
      </c>
      <c r="AJ453" s="44">
        <v>13</v>
      </c>
      <c r="AK453" s="44">
        <v>0</v>
      </c>
      <c r="AL453" s="44">
        <v>0</v>
      </c>
    </row>
    <row r="454" spans="1:38"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row>
    <row r="455" spans="1:38" s="1" customFormat="1" ht="20.100000000000001" customHeight="1" x14ac:dyDescent="0.25">
      <c r="A455" s="3"/>
      <c r="B455" s="49" t="s">
        <v>284</v>
      </c>
      <c r="C455" s="50"/>
      <c r="D455" s="50"/>
      <c r="E455" s="5"/>
      <c r="F455" s="51">
        <v>85</v>
      </c>
      <c r="G455" s="51">
        <v>773</v>
      </c>
      <c r="H455" s="51">
        <v>776</v>
      </c>
      <c r="I455" s="51">
        <v>82</v>
      </c>
      <c r="J455" s="51">
        <v>0</v>
      </c>
      <c r="K455" s="51">
        <v>0</v>
      </c>
      <c r="L455" s="52"/>
      <c r="M455" s="52"/>
      <c r="N455" s="52"/>
      <c r="O455" s="51">
        <v>29</v>
      </c>
      <c r="P455" s="51">
        <v>189</v>
      </c>
      <c r="Q455" s="51">
        <v>184</v>
      </c>
      <c r="R455" s="51">
        <v>34</v>
      </c>
      <c r="S455" s="51">
        <v>0</v>
      </c>
      <c r="T455" s="51">
        <v>0</v>
      </c>
      <c r="U455" s="52"/>
      <c r="V455" s="52"/>
      <c r="W455" s="52"/>
      <c r="X455" s="51">
        <v>92</v>
      </c>
      <c r="Y455" s="51">
        <v>657</v>
      </c>
      <c r="Z455" s="51">
        <v>638</v>
      </c>
      <c r="AA455" s="51">
        <v>111</v>
      </c>
      <c r="AB455" s="51">
        <v>0</v>
      </c>
      <c r="AC455" s="51">
        <v>0</v>
      </c>
      <c r="AD455" s="52"/>
      <c r="AE455" s="52"/>
      <c r="AF455" s="52"/>
      <c r="AG455" s="51">
        <v>9</v>
      </c>
      <c r="AH455" s="51">
        <v>73</v>
      </c>
      <c r="AI455" s="51">
        <v>69</v>
      </c>
      <c r="AJ455" s="51">
        <v>13</v>
      </c>
      <c r="AK455" s="51">
        <v>0</v>
      </c>
      <c r="AL455" s="51">
        <v>0</v>
      </c>
    </row>
    <row r="456" spans="1:38"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row>
    <row r="457" spans="1:38"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row>
    <row r="458" spans="1:38"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row>
    <row r="459" spans="1:38" ht="20.100000000000001" customHeight="1" x14ac:dyDescent="0.2">
      <c r="D459" s="2" t="s">
        <v>124</v>
      </c>
      <c r="F459" s="37">
        <v>121</v>
      </c>
      <c r="G459" s="37">
        <v>409</v>
      </c>
      <c r="H459" s="37">
        <v>491</v>
      </c>
      <c r="I459" s="37">
        <v>39</v>
      </c>
      <c r="J459" s="37">
        <v>0</v>
      </c>
      <c r="K459" s="37">
        <v>0</v>
      </c>
      <c r="L459" s="37"/>
      <c r="M459" s="37"/>
      <c r="N459" s="37"/>
      <c r="O459" s="37">
        <v>0</v>
      </c>
      <c r="P459" s="37">
        <v>2</v>
      </c>
      <c r="Q459" s="37">
        <v>2</v>
      </c>
      <c r="R459" s="37">
        <v>0</v>
      </c>
      <c r="S459" s="37">
        <v>0</v>
      </c>
      <c r="T459" s="37">
        <v>0</v>
      </c>
      <c r="U459" s="37"/>
      <c r="V459" s="37"/>
      <c r="W459" s="37"/>
      <c r="X459" s="37">
        <v>0</v>
      </c>
      <c r="Y459" s="37">
        <v>0</v>
      </c>
      <c r="Z459" s="37">
        <v>0</v>
      </c>
      <c r="AA459" s="37">
        <v>0</v>
      </c>
      <c r="AB459" s="37">
        <v>0</v>
      </c>
      <c r="AC459" s="37">
        <v>0</v>
      </c>
      <c r="AD459" s="37"/>
      <c r="AE459" s="37"/>
      <c r="AF459" s="37"/>
      <c r="AG459" s="37">
        <v>0</v>
      </c>
      <c r="AH459" s="37">
        <v>0</v>
      </c>
      <c r="AI459" s="37">
        <v>0</v>
      </c>
      <c r="AJ459" s="37">
        <v>0</v>
      </c>
      <c r="AK459" s="37">
        <v>0</v>
      </c>
      <c r="AL459" s="37">
        <v>0</v>
      </c>
    </row>
    <row r="460" spans="1:38" ht="20.100000000000001" customHeight="1" x14ac:dyDescent="0.2">
      <c r="D460" s="38" t="s">
        <v>99</v>
      </c>
      <c r="F460" s="39">
        <v>116</v>
      </c>
      <c r="G460" s="39">
        <v>638</v>
      </c>
      <c r="H460" s="39">
        <v>624</v>
      </c>
      <c r="I460" s="39">
        <v>130</v>
      </c>
      <c r="J460" s="39">
        <v>0</v>
      </c>
      <c r="K460" s="39">
        <v>0</v>
      </c>
      <c r="L460" s="40"/>
      <c r="M460" s="40"/>
      <c r="N460" s="40"/>
      <c r="O460" s="39">
        <v>3</v>
      </c>
      <c r="P460" s="39">
        <v>3</v>
      </c>
      <c r="Q460" s="39">
        <v>3</v>
      </c>
      <c r="R460" s="39">
        <v>3</v>
      </c>
      <c r="S460" s="39">
        <v>0</v>
      </c>
      <c r="T460" s="39">
        <v>0</v>
      </c>
      <c r="U460" s="40"/>
      <c r="V460" s="40"/>
      <c r="W460" s="40"/>
      <c r="X460" s="39">
        <v>5</v>
      </c>
      <c r="Y460" s="39">
        <v>0</v>
      </c>
      <c r="Z460" s="39">
        <v>0</v>
      </c>
      <c r="AA460" s="39">
        <v>5</v>
      </c>
      <c r="AB460" s="39">
        <v>0</v>
      </c>
      <c r="AC460" s="39">
        <v>0</v>
      </c>
      <c r="AD460" s="40"/>
      <c r="AE460" s="40"/>
      <c r="AF460" s="40"/>
      <c r="AG460" s="39">
        <v>0</v>
      </c>
      <c r="AH460" s="39">
        <v>0</v>
      </c>
      <c r="AI460" s="39">
        <v>0</v>
      </c>
      <c r="AJ460" s="39">
        <v>0</v>
      </c>
      <c r="AK460" s="39">
        <v>0</v>
      </c>
      <c r="AL460" s="39">
        <v>0</v>
      </c>
    </row>
    <row r="461" spans="1:38" ht="20.100000000000001" customHeight="1" x14ac:dyDescent="0.2">
      <c r="B461" s="5"/>
      <c r="D461" s="2" t="s">
        <v>113</v>
      </c>
      <c r="F461" s="37">
        <v>54</v>
      </c>
      <c r="G461" s="37">
        <v>286</v>
      </c>
      <c r="H461" s="37">
        <v>267</v>
      </c>
      <c r="I461" s="37">
        <v>73</v>
      </c>
      <c r="J461" s="37">
        <v>0</v>
      </c>
      <c r="K461" s="37">
        <v>0</v>
      </c>
      <c r="L461" s="37"/>
      <c r="M461" s="37"/>
      <c r="N461" s="37"/>
      <c r="O461" s="37">
        <v>0</v>
      </c>
      <c r="P461" s="37">
        <v>0</v>
      </c>
      <c r="Q461" s="37">
        <v>0</v>
      </c>
      <c r="R461" s="37">
        <v>0</v>
      </c>
      <c r="S461" s="37">
        <v>0</v>
      </c>
      <c r="T461" s="37">
        <v>0</v>
      </c>
      <c r="U461" s="37"/>
      <c r="V461" s="37"/>
      <c r="W461" s="37"/>
      <c r="X461" s="37">
        <v>0</v>
      </c>
      <c r="Y461" s="37">
        <v>0</v>
      </c>
      <c r="Z461" s="37">
        <v>0</v>
      </c>
      <c r="AA461" s="37">
        <v>0</v>
      </c>
      <c r="AB461" s="37">
        <v>0</v>
      </c>
      <c r="AC461" s="37">
        <v>0</v>
      </c>
      <c r="AD461" s="37"/>
      <c r="AE461" s="37"/>
      <c r="AF461" s="37"/>
      <c r="AG461" s="37">
        <v>0</v>
      </c>
      <c r="AH461" s="37">
        <v>0</v>
      </c>
      <c r="AI461" s="37">
        <v>0</v>
      </c>
      <c r="AJ461" s="37">
        <v>0</v>
      </c>
      <c r="AK461" s="37">
        <v>0</v>
      </c>
      <c r="AL461" s="37">
        <v>0</v>
      </c>
    </row>
    <row r="462" spans="1:38" ht="20.100000000000001" customHeight="1" x14ac:dyDescent="0.2">
      <c r="D462" s="38" t="s">
        <v>174</v>
      </c>
      <c r="F462" s="39">
        <v>73</v>
      </c>
      <c r="G462" s="39">
        <v>663</v>
      </c>
      <c r="H462" s="39">
        <v>671</v>
      </c>
      <c r="I462" s="39">
        <v>65</v>
      </c>
      <c r="J462" s="39">
        <v>0</v>
      </c>
      <c r="K462" s="39">
        <v>0</v>
      </c>
      <c r="L462" s="40"/>
      <c r="M462" s="40"/>
      <c r="N462" s="40"/>
      <c r="O462" s="39">
        <v>0</v>
      </c>
      <c r="P462" s="39">
        <v>2</v>
      </c>
      <c r="Q462" s="39">
        <v>2</v>
      </c>
      <c r="R462" s="39">
        <v>0</v>
      </c>
      <c r="S462" s="39">
        <v>0</v>
      </c>
      <c r="T462" s="39">
        <v>0</v>
      </c>
      <c r="U462" s="40"/>
      <c r="V462" s="40"/>
      <c r="W462" s="40"/>
      <c r="X462" s="39">
        <v>0</v>
      </c>
      <c r="Y462" s="39">
        <v>0</v>
      </c>
      <c r="Z462" s="39">
        <v>0</v>
      </c>
      <c r="AA462" s="39">
        <v>0</v>
      </c>
      <c r="AB462" s="39">
        <v>0</v>
      </c>
      <c r="AC462" s="39">
        <v>0</v>
      </c>
      <c r="AD462" s="40"/>
      <c r="AE462" s="40"/>
      <c r="AF462" s="40"/>
      <c r="AG462" s="39">
        <v>0</v>
      </c>
      <c r="AH462" s="39">
        <v>0</v>
      </c>
      <c r="AI462" s="39">
        <v>0</v>
      </c>
      <c r="AJ462" s="39">
        <v>0</v>
      </c>
      <c r="AK462" s="39">
        <v>0</v>
      </c>
      <c r="AL462" s="39">
        <v>0</v>
      </c>
    </row>
    <row r="463" spans="1:38" ht="20.100000000000001" customHeight="1" x14ac:dyDescent="0.2">
      <c r="D463" s="2" t="s">
        <v>102</v>
      </c>
      <c r="F463" s="37">
        <v>32</v>
      </c>
      <c r="G463" s="37">
        <v>222</v>
      </c>
      <c r="H463" s="37">
        <v>230</v>
      </c>
      <c r="I463" s="37">
        <v>24</v>
      </c>
      <c r="J463" s="37">
        <v>0</v>
      </c>
      <c r="K463" s="37">
        <v>0</v>
      </c>
      <c r="L463" s="37"/>
      <c r="M463" s="37"/>
      <c r="N463" s="37"/>
      <c r="O463" s="37">
        <v>1</v>
      </c>
      <c r="P463" s="37">
        <v>3</v>
      </c>
      <c r="Q463" s="37">
        <v>4</v>
      </c>
      <c r="R463" s="37">
        <v>0</v>
      </c>
      <c r="S463" s="37">
        <v>0</v>
      </c>
      <c r="T463" s="37">
        <v>0</v>
      </c>
      <c r="U463" s="37"/>
      <c r="V463" s="37"/>
      <c r="W463" s="37"/>
      <c r="X463" s="37">
        <v>0</v>
      </c>
      <c r="Y463" s="37">
        <v>0</v>
      </c>
      <c r="Z463" s="37">
        <v>0</v>
      </c>
      <c r="AA463" s="37">
        <v>0</v>
      </c>
      <c r="AB463" s="37">
        <v>0</v>
      </c>
      <c r="AC463" s="37">
        <v>0</v>
      </c>
      <c r="AD463" s="37"/>
      <c r="AE463" s="37"/>
      <c r="AF463" s="37"/>
      <c r="AG463" s="37">
        <v>0</v>
      </c>
      <c r="AH463" s="37">
        <v>0</v>
      </c>
      <c r="AI463" s="37">
        <v>0</v>
      </c>
      <c r="AJ463" s="37">
        <v>0</v>
      </c>
      <c r="AK463" s="37">
        <v>0</v>
      </c>
      <c r="AL463" s="37">
        <v>0</v>
      </c>
    </row>
    <row r="464" spans="1:38" ht="20.100000000000001" customHeight="1" x14ac:dyDescent="0.2">
      <c r="D464" s="38" t="s">
        <v>116</v>
      </c>
      <c r="F464" s="39">
        <v>40</v>
      </c>
      <c r="G464" s="39">
        <v>421</v>
      </c>
      <c r="H464" s="39">
        <v>383</v>
      </c>
      <c r="I464" s="39">
        <v>78</v>
      </c>
      <c r="J464" s="39">
        <v>0</v>
      </c>
      <c r="K464" s="39">
        <v>0</v>
      </c>
      <c r="L464" s="40"/>
      <c r="M464" s="40"/>
      <c r="N464" s="40"/>
      <c r="O464" s="39">
        <v>0</v>
      </c>
      <c r="P464" s="39">
        <v>0</v>
      </c>
      <c r="Q464" s="39">
        <v>0</v>
      </c>
      <c r="R464" s="39">
        <v>0</v>
      </c>
      <c r="S464" s="39">
        <v>0</v>
      </c>
      <c r="T464" s="39">
        <v>0</v>
      </c>
      <c r="U464" s="40"/>
      <c r="V464" s="40"/>
      <c r="W464" s="40"/>
      <c r="X464" s="39">
        <v>0</v>
      </c>
      <c r="Y464" s="39">
        <v>0</v>
      </c>
      <c r="Z464" s="39">
        <v>0</v>
      </c>
      <c r="AA464" s="39">
        <v>0</v>
      </c>
      <c r="AB464" s="39">
        <v>0</v>
      </c>
      <c r="AC464" s="39">
        <v>0</v>
      </c>
      <c r="AD464" s="40"/>
      <c r="AE464" s="40"/>
      <c r="AF464" s="40"/>
      <c r="AG464" s="39">
        <v>0</v>
      </c>
      <c r="AH464" s="39">
        <v>0</v>
      </c>
      <c r="AI464" s="39">
        <v>0</v>
      </c>
      <c r="AJ464" s="39">
        <v>0</v>
      </c>
      <c r="AK464" s="39">
        <v>0</v>
      </c>
      <c r="AL464" s="39">
        <v>0</v>
      </c>
    </row>
    <row r="465" spans="2:38"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row>
    <row r="466" spans="2:38" ht="20.100000000000001" customHeight="1" x14ac:dyDescent="0.2">
      <c r="C466" s="42" t="s">
        <v>122</v>
      </c>
      <c r="D466" s="42"/>
      <c r="F466" s="44">
        <v>436</v>
      </c>
      <c r="G466" s="44">
        <v>2639</v>
      </c>
      <c r="H466" s="44">
        <v>2666</v>
      </c>
      <c r="I466" s="44">
        <v>409</v>
      </c>
      <c r="J466" s="44">
        <v>0</v>
      </c>
      <c r="K466" s="44">
        <v>0</v>
      </c>
      <c r="L466" s="45"/>
      <c r="M466" s="45"/>
      <c r="N466" s="45"/>
      <c r="O466" s="44">
        <v>4</v>
      </c>
      <c r="P466" s="44">
        <v>10</v>
      </c>
      <c r="Q466" s="44">
        <v>11</v>
      </c>
      <c r="R466" s="44">
        <v>3</v>
      </c>
      <c r="S466" s="44">
        <v>0</v>
      </c>
      <c r="T466" s="44">
        <v>0</v>
      </c>
      <c r="U466" s="45"/>
      <c r="V466" s="45"/>
      <c r="W466" s="45"/>
      <c r="X466" s="44">
        <v>5</v>
      </c>
      <c r="Y466" s="44">
        <v>0</v>
      </c>
      <c r="Z466" s="44">
        <v>0</v>
      </c>
      <c r="AA466" s="44">
        <v>5</v>
      </c>
      <c r="AB466" s="44">
        <v>0</v>
      </c>
      <c r="AC466" s="44">
        <v>0</v>
      </c>
      <c r="AD466" s="45"/>
      <c r="AE466" s="45"/>
      <c r="AF466" s="45"/>
      <c r="AG466" s="44">
        <v>0</v>
      </c>
      <c r="AH466" s="44">
        <v>0</v>
      </c>
      <c r="AI466" s="44">
        <v>0</v>
      </c>
      <c r="AJ466" s="44">
        <v>0</v>
      </c>
      <c r="AK466" s="44">
        <v>0</v>
      </c>
      <c r="AL466" s="44">
        <v>0</v>
      </c>
    </row>
    <row r="467" spans="2:38"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row>
    <row r="468" spans="2:38"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row>
    <row r="469" spans="2:38" ht="20.100000000000001" customHeight="1" x14ac:dyDescent="0.2">
      <c r="D469" s="2" t="s">
        <v>124</v>
      </c>
      <c r="F469" s="37">
        <v>120</v>
      </c>
      <c r="G469" s="37">
        <v>653</v>
      </c>
      <c r="H469" s="37">
        <v>741</v>
      </c>
      <c r="I469" s="37">
        <v>32</v>
      </c>
      <c r="J469" s="37">
        <v>0</v>
      </c>
      <c r="K469" s="37">
        <v>0</v>
      </c>
      <c r="L469" s="37"/>
      <c r="M469" s="37"/>
      <c r="N469" s="37"/>
      <c r="O469" s="37">
        <v>53</v>
      </c>
      <c r="P469" s="37">
        <v>324</v>
      </c>
      <c r="Q469" s="37">
        <v>369</v>
      </c>
      <c r="R469" s="37">
        <v>8</v>
      </c>
      <c r="S469" s="37">
        <v>0</v>
      </c>
      <c r="T469" s="37">
        <v>0</v>
      </c>
      <c r="U469" s="37"/>
      <c r="V469" s="37"/>
      <c r="W469" s="37"/>
      <c r="X469" s="37">
        <v>24</v>
      </c>
      <c r="Y469" s="37">
        <v>199</v>
      </c>
      <c r="Z469" s="37">
        <v>191</v>
      </c>
      <c r="AA469" s="37">
        <v>32</v>
      </c>
      <c r="AB469" s="37">
        <v>0</v>
      </c>
      <c r="AC469" s="37">
        <v>0</v>
      </c>
      <c r="AD469" s="37"/>
      <c r="AE469" s="37"/>
      <c r="AF469" s="37"/>
      <c r="AG469" s="37">
        <v>2</v>
      </c>
      <c r="AH469" s="37">
        <v>22</v>
      </c>
      <c r="AI469" s="37">
        <v>21</v>
      </c>
      <c r="AJ469" s="37">
        <v>3</v>
      </c>
      <c r="AK469" s="37">
        <v>0</v>
      </c>
      <c r="AL469" s="37">
        <v>0</v>
      </c>
    </row>
    <row r="470" spans="2:38" ht="20.100000000000001" customHeight="1" x14ac:dyDescent="0.2">
      <c r="D470" s="38" t="s">
        <v>173</v>
      </c>
      <c r="F470" s="39">
        <v>131</v>
      </c>
      <c r="G470" s="39">
        <v>630</v>
      </c>
      <c r="H470" s="39">
        <v>718</v>
      </c>
      <c r="I470" s="39">
        <v>43</v>
      </c>
      <c r="J470" s="39">
        <v>0</v>
      </c>
      <c r="K470" s="39">
        <v>0</v>
      </c>
      <c r="L470" s="40"/>
      <c r="M470" s="40"/>
      <c r="N470" s="40"/>
      <c r="O470" s="39">
        <v>42</v>
      </c>
      <c r="P470" s="39">
        <v>170</v>
      </c>
      <c r="Q470" s="39">
        <v>203</v>
      </c>
      <c r="R470" s="39">
        <v>9</v>
      </c>
      <c r="S470" s="39">
        <v>0</v>
      </c>
      <c r="T470" s="39">
        <v>0</v>
      </c>
      <c r="U470" s="40"/>
      <c r="V470" s="40"/>
      <c r="W470" s="40"/>
      <c r="X470" s="39">
        <v>14</v>
      </c>
      <c r="Y470" s="39">
        <v>162</v>
      </c>
      <c r="Z470" s="39">
        <v>154</v>
      </c>
      <c r="AA470" s="39">
        <v>22</v>
      </c>
      <c r="AB470" s="39">
        <v>0</v>
      </c>
      <c r="AC470" s="39">
        <v>0</v>
      </c>
      <c r="AD470" s="40"/>
      <c r="AE470" s="40"/>
      <c r="AF470" s="40"/>
      <c r="AG470" s="39">
        <v>1</v>
      </c>
      <c r="AH470" s="39">
        <v>16</v>
      </c>
      <c r="AI470" s="39">
        <v>16</v>
      </c>
      <c r="AJ470" s="39">
        <v>1</v>
      </c>
      <c r="AK470" s="39">
        <v>0</v>
      </c>
      <c r="AL470" s="39">
        <v>0</v>
      </c>
    </row>
    <row r="471" spans="2:38" ht="20.100000000000001" customHeight="1" x14ac:dyDescent="0.2">
      <c r="B471" s="5"/>
      <c r="D471" s="2" t="s">
        <v>113</v>
      </c>
      <c r="F471" s="37">
        <v>8</v>
      </c>
      <c r="G471" s="37">
        <v>45</v>
      </c>
      <c r="H471" s="37">
        <v>49</v>
      </c>
      <c r="I471" s="37">
        <v>4</v>
      </c>
      <c r="J471" s="37">
        <v>0</v>
      </c>
      <c r="K471" s="37">
        <v>0</v>
      </c>
      <c r="L471" s="37"/>
      <c r="M471" s="37"/>
      <c r="N471" s="37"/>
      <c r="O471" s="37">
        <v>8</v>
      </c>
      <c r="P471" s="37">
        <v>63</v>
      </c>
      <c r="Q471" s="37">
        <v>70</v>
      </c>
      <c r="R471" s="37">
        <v>1</v>
      </c>
      <c r="S471" s="37">
        <v>0</v>
      </c>
      <c r="T471" s="37">
        <v>0</v>
      </c>
      <c r="U471" s="37"/>
      <c r="V471" s="37"/>
      <c r="W471" s="37"/>
      <c r="X471" s="37">
        <v>5</v>
      </c>
      <c r="Y471" s="37">
        <v>85</v>
      </c>
      <c r="Z471" s="37">
        <v>84</v>
      </c>
      <c r="AA471" s="37">
        <v>6</v>
      </c>
      <c r="AB471" s="37">
        <v>0</v>
      </c>
      <c r="AC471" s="37">
        <v>0</v>
      </c>
      <c r="AD471" s="37"/>
      <c r="AE471" s="37"/>
      <c r="AF471" s="37"/>
      <c r="AG471" s="37">
        <v>0</v>
      </c>
      <c r="AH471" s="37">
        <v>9</v>
      </c>
      <c r="AI471" s="37">
        <v>9</v>
      </c>
      <c r="AJ471" s="37">
        <v>0</v>
      </c>
      <c r="AK471" s="37">
        <v>0</v>
      </c>
      <c r="AL471" s="37">
        <v>0</v>
      </c>
    </row>
    <row r="472" spans="2:38" ht="20.100000000000001" customHeight="1" x14ac:dyDescent="0.2">
      <c r="D472" s="38" t="s">
        <v>174</v>
      </c>
      <c r="F472" s="39">
        <v>18</v>
      </c>
      <c r="G472" s="39">
        <v>50</v>
      </c>
      <c r="H472" s="39">
        <v>64</v>
      </c>
      <c r="I472" s="39">
        <v>4</v>
      </c>
      <c r="J472" s="39">
        <v>0</v>
      </c>
      <c r="K472" s="39">
        <v>0</v>
      </c>
      <c r="L472" s="40"/>
      <c r="M472" s="40"/>
      <c r="N472" s="40"/>
      <c r="O472" s="39">
        <v>1</v>
      </c>
      <c r="P472" s="39">
        <v>52</v>
      </c>
      <c r="Q472" s="39">
        <v>47</v>
      </c>
      <c r="R472" s="39">
        <v>6</v>
      </c>
      <c r="S472" s="39">
        <v>0</v>
      </c>
      <c r="T472" s="39">
        <v>0</v>
      </c>
      <c r="U472" s="40"/>
      <c r="V472" s="40"/>
      <c r="W472" s="40"/>
      <c r="X472" s="39">
        <v>8</v>
      </c>
      <c r="Y472" s="39">
        <v>81</v>
      </c>
      <c r="Z472" s="39">
        <v>80</v>
      </c>
      <c r="AA472" s="39">
        <v>9</v>
      </c>
      <c r="AB472" s="39">
        <v>0</v>
      </c>
      <c r="AC472" s="39">
        <v>0</v>
      </c>
      <c r="AD472" s="40"/>
      <c r="AE472" s="40"/>
      <c r="AF472" s="40"/>
      <c r="AG472" s="39">
        <v>2</v>
      </c>
      <c r="AH472" s="39">
        <v>11</v>
      </c>
      <c r="AI472" s="39">
        <v>10</v>
      </c>
      <c r="AJ472" s="39">
        <v>3</v>
      </c>
      <c r="AK472" s="39">
        <v>0</v>
      </c>
      <c r="AL472" s="39">
        <v>0</v>
      </c>
    </row>
    <row r="473" spans="2:38"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row>
    <row r="474" spans="2:38" ht="20.100000000000001" customHeight="1" x14ac:dyDescent="0.2">
      <c r="C474" s="42" t="s">
        <v>287</v>
      </c>
      <c r="D474" s="42"/>
      <c r="F474" s="44">
        <v>277</v>
      </c>
      <c r="G474" s="44">
        <v>1378</v>
      </c>
      <c r="H474" s="44">
        <v>1572</v>
      </c>
      <c r="I474" s="44">
        <v>83</v>
      </c>
      <c r="J474" s="44">
        <v>0</v>
      </c>
      <c r="K474" s="44">
        <v>0</v>
      </c>
      <c r="L474" s="45"/>
      <c r="M474" s="45"/>
      <c r="N474" s="45"/>
      <c r="O474" s="44">
        <v>104</v>
      </c>
      <c r="P474" s="44">
        <v>609</v>
      </c>
      <c r="Q474" s="44">
        <v>689</v>
      </c>
      <c r="R474" s="44">
        <v>24</v>
      </c>
      <c r="S474" s="44">
        <v>0</v>
      </c>
      <c r="T474" s="44">
        <v>0</v>
      </c>
      <c r="U474" s="45"/>
      <c r="V474" s="45"/>
      <c r="W474" s="45"/>
      <c r="X474" s="44">
        <v>51</v>
      </c>
      <c r="Y474" s="44">
        <v>527</v>
      </c>
      <c r="Z474" s="44">
        <v>509</v>
      </c>
      <c r="AA474" s="44">
        <v>69</v>
      </c>
      <c r="AB474" s="44">
        <v>0</v>
      </c>
      <c r="AC474" s="44">
        <v>0</v>
      </c>
      <c r="AD474" s="45"/>
      <c r="AE474" s="45"/>
      <c r="AF474" s="45"/>
      <c r="AG474" s="44">
        <v>5</v>
      </c>
      <c r="AH474" s="44">
        <v>58</v>
      </c>
      <c r="AI474" s="44">
        <v>56</v>
      </c>
      <c r="AJ474" s="44">
        <v>7</v>
      </c>
      <c r="AK474" s="44">
        <v>0</v>
      </c>
      <c r="AL474" s="44">
        <v>0</v>
      </c>
    </row>
    <row r="475" spans="2:38"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row>
    <row r="476" spans="2:38"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row>
    <row r="477" spans="2:38" ht="20.100000000000001" customHeight="1" x14ac:dyDescent="0.2">
      <c r="B477" s="5"/>
      <c r="D477" s="53" t="s">
        <v>288</v>
      </c>
      <c r="F477" s="37">
        <v>42</v>
      </c>
      <c r="G477" s="37">
        <v>258</v>
      </c>
      <c r="H477" s="37">
        <v>244</v>
      </c>
      <c r="I477" s="37">
        <v>56</v>
      </c>
      <c r="J477" s="37">
        <v>0</v>
      </c>
      <c r="K477" s="37">
        <v>0</v>
      </c>
      <c r="L477" s="37"/>
      <c r="M477" s="37"/>
      <c r="N477" s="37"/>
      <c r="O477" s="37">
        <v>4</v>
      </c>
      <c r="P477" s="37">
        <v>31</v>
      </c>
      <c r="Q477" s="37">
        <v>30</v>
      </c>
      <c r="R477" s="37">
        <v>5</v>
      </c>
      <c r="S477" s="37">
        <v>0</v>
      </c>
      <c r="T477" s="37">
        <v>0</v>
      </c>
      <c r="U477" s="37"/>
      <c r="V477" s="37"/>
      <c r="W477" s="37"/>
      <c r="X477" s="37">
        <v>9</v>
      </c>
      <c r="Y477" s="37">
        <v>66</v>
      </c>
      <c r="Z477" s="37">
        <v>61</v>
      </c>
      <c r="AA477" s="37">
        <v>14</v>
      </c>
      <c r="AB477" s="37">
        <v>0</v>
      </c>
      <c r="AC477" s="37">
        <v>0</v>
      </c>
      <c r="AD477" s="37"/>
      <c r="AE477" s="37"/>
      <c r="AF477" s="37"/>
      <c r="AG477" s="37">
        <v>1</v>
      </c>
      <c r="AH477" s="37">
        <v>13</v>
      </c>
      <c r="AI477" s="37">
        <v>13</v>
      </c>
      <c r="AJ477" s="37">
        <v>1</v>
      </c>
      <c r="AK477" s="37">
        <v>0</v>
      </c>
      <c r="AL477" s="37">
        <v>0</v>
      </c>
    </row>
    <row r="478" spans="2:38" ht="20.100000000000001" customHeight="1" x14ac:dyDescent="0.2">
      <c r="B478" s="5"/>
      <c r="D478" s="38" t="s">
        <v>289</v>
      </c>
      <c r="F478" s="39">
        <v>144</v>
      </c>
      <c r="G478" s="39">
        <v>135</v>
      </c>
      <c r="H478" s="39">
        <v>219</v>
      </c>
      <c r="I478" s="39">
        <v>60</v>
      </c>
      <c r="J478" s="39">
        <v>0</v>
      </c>
      <c r="K478" s="39">
        <v>0</v>
      </c>
      <c r="L478" s="40"/>
      <c r="M478" s="40"/>
      <c r="N478" s="40"/>
      <c r="O478" s="39">
        <v>41</v>
      </c>
      <c r="P478" s="39">
        <v>62</v>
      </c>
      <c r="Q478" s="39">
        <v>97</v>
      </c>
      <c r="R478" s="39">
        <v>6</v>
      </c>
      <c r="S478" s="39">
        <v>0</v>
      </c>
      <c r="T478" s="39">
        <v>0</v>
      </c>
      <c r="U478" s="40"/>
      <c r="V478" s="40"/>
      <c r="W478" s="40"/>
      <c r="X478" s="39">
        <v>14</v>
      </c>
      <c r="Y478" s="39">
        <v>28</v>
      </c>
      <c r="Z478" s="39">
        <v>31</v>
      </c>
      <c r="AA478" s="39">
        <v>11</v>
      </c>
      <c r="AB478" s="39">
        <v>0</v>
      </c>
      <c r="AC478" s="39">
        <v>0</v>
      </c>
      <c r="AD478" s="40"/>
      <c r="AE478" s="40"/>
      <c r="AF478" s="40"/>
      <c r="AG478" s="39">
        <v>6</v>
      </c>
      <c r="AH478" s="39">
        <v>1</v>
      </c>
      <c r="AI478" s="39">
        <v>7</v>
      </c>
      <c r="AJ478" s="39">
        <v>0</v>
      </c>
      <c r="AK478" s="39">
        <v>0</v>
      </c>
      <c r="AL478" s="39">
        <v>0</v>
      </c>
    </row>
    <row r="479" spans="2:38" ht="20.100000000000001" customHeight="1" x14ac:dyDescent="0.2">
      <c r="B479" s="5"/>
      <c r="D479" s="53" t="s">
        <v>290</v>
      </c>
      <c r="F479" s="37">
        <v>36</v>
      </c>
      <c r="G479" s="37">
        <v>235</v>
      </c>
      <c r="H479" s="37">
        <v>238</v>
      </c>
      <c r="I479" s="37">
        <v>33</v>
      </c>
      <c r="J479" s="37">
        <v>0</v>
      </c>
      <c r="K479" s="37">
        <v>0</v>
      </c>
      <c r="L479" s="37"/>
      <c r="M479" s="37"/>
      <c r="N479" s="37"/>
      <c r="O479" s="37">
        <v>4</v>
      </c>
      <c r="P479" s="37">
        <v>41</v>
      </c>
      <c r="Q479" s="37">
        <v>43</v>
      </c>
      <c r="R479" s="37">
        <v>2</v>
      </c>
      <c r="S479" s="37">
        <v>0</v>
      </c>
      <c r="T479" s="37">
        <v>0</v>
      </c>
      <c r="U479" s="37"/>
      <c r="V479" s="37"/>
      <c r="W479" s="37"/>
      <c r="X479" s="37">
        <v>6</v>
      </c>
      <c r="Y479" s="37">
        <v>60</v>
      </c>
      <c r="Z479" s="37">
        <v>60</v>
      </c>
      <c r="AA479" s="37">
        <v>6</v>
      </c>
      <c r="AB479" s="37">
        <v>0</v>
      </c>
      <c r="AC479" s="37">
        <v>0</v>
      </c>
      <c r="AD479" s="37"/>
      <c r="AE479" s="37"/>
      <c r="AF479" s="37"/>
      <c r="AG479" s="37">
        <v>1</v>
      </c>
      <c r="AH479" s="37">
        <v>12</v>
      </c>
      <c r="AI479" s="37">
        <v>13</v>
      </c>
      <c r="AJ479" s="37">
        <v>0</v>
      </c>
      <c r="AK479" s="37">
        <v>0</v>
      </c>
      <c r="AL479" s="37">
        <v>0</v>
      </c>
    </row>
    <row r="480" spans="2:38" ht="20.100000000000001" customHeight="1" x14ac:dyDescent="0.2">
      <c r="B480" s="5"/>
      <c r="D480" s="38" t="s">
        <v>291</v>
      </c>
      <c r="F480" s="39">
        <v>64</v>
      </c>
      <c r="G480" s="39">
        <v>325</v>
      </c>
      <c r="H480" s="39">
        <v>317</v>
      </c>
      <c r="I480" s="39">
        <v>72</v>
      </c>
      <c r="J480" s="39">
        <v>0</v>
      </c>
      <c r="K480" s="39">
        <v>0</v>
      </c>
      <c r="L480" s="40"/>
      <c r="M480" s="40"/>
      <c r="N480" s="40"/>
      <c r="O480" s="39">
        <v>15</v>
      </c>
      <c r="P480" s="39">
        <v>63</v>
      </c>
      <c r="Q480" s="39">
        <v>56</v>
      </c>
      <c r="R480" s="39">
        <v>22</v>
      </c>
      <c r="S480" s="39">
        <v>0</v>
      </c>
      <c r="T480" s="39">
        <v>0</v>
      </c>
      <c r="U480" s="40"/>
      <c r="V480" s="40"/>
      <c r="W480" s="40"/>
      <c r="X480" s="39">
        <v>14</v>
      </c>
      <c r="Y480" s="39">
        <v>79</v>
      </c>
      <c r="Z480" s="39">
        <v>65</v>
      </c>
      <c r="AA480" s="39">
        <v>28</v>
      </c>
      <c r="AB480" s="39">
        <v>0</v>
      </c>
      <c r="AC480" s="39">
        <v>0</v>
      </c>
      <c r="AD480" s="40"/>
      <c r="AE480" s="40"/>
      <c r="AF480" s="40"/>
      <c r="AG480" s="39">
        <v>1</v>
      </c>
      <c r="AH480" s="39">
        <v>4</v>
      </c>
      <c r="AI480" s="39">
        <v>3</v>
      </c>
      <c r="AJ480" s="39">
        <v>2</v>
      </c>
      <c r="AK480" s="39">
        <v>0</v>
      </c>
      <c r="AL480" s="39">
        <v>0</v>
      </c>
    </row>
    <row r="481" spans="1:38" ht="20.100000000000001" customHeight="1" x14ac:dyDescent="0.2">
      <c r="D481" s="53" t="s">
        <v>292</v>
      </c>
      <c r="F481" s="37">
        <v>32</v>
      </c>
      <c r="G481" s="37">
        <v>185</v>
      </c>
      <c r="H481" s="37">
        <v>192</v>
      </c>
      <c r="I481" s="37">
        <v>25</v>
      </c>
      <c r="J481" s="37">
        <v>0</v>
      </c>
      <c r="K481" s="37">
        <v>0</v>
      </c>
      <c r="L481" s="37"/>
      <c r="M481" s="37"/>
      <c r="N481" s="37"/>
      <c r="O481" s="37">
        <v>2</v>
      </c>
      <c r="P481" s="37">
        <v>22</v>
      </c>
      <c r="Q481" s="37">
        <v>21</v>
      </c>
      <c r="R481" s="37">
        <v>3</v>
      </c>
      <c r="S481" s="37">
        <v>0</v>
      </c>
      <c r="T481" s="37">
        <v>0</v>
      </c>
      <c r="U481" s="37"/>
      <c r="V481" s="37"/>
      <c r="W481" s="37"/>
      <c r="X481" s="37">
        <v>6</v>
      </c>
      <c r="Y481" s="37">
        <v>45</v>
      </c>
      <c r="Z481" s="37">
        <v>47</v>
      </c>
      <c r="AA481" s="37">
        <v>4</v>
      </c>
      <c r="AB481" s="37">
        <v>0</v>
      </c>
      <c r="AC481" s="37">
        <v>0</v>
      </c>
      <c r="AD481" s="37"/>
      <c r="AE481" s="37"/>
      <c r="AF481" s="37"/>
      <c r="AG481" s="37">
        <v>1</v>
      </c>
      <c r="AH481" s="37">
        <v>5</v>
      </c>
      <c r="AI481" s="37">
        <v>5</v>
      </c>
      <c r="AJ481" s="37">
        <v>1</v>
      </c>
      <c r="AK481" s="37">
        <v>0</v>
      </c>
      <c r="AL481" s="37">
        <v>0</v>
      </c>
    </row>
    <row r="482" spans="1:38" ht="20.100000000000001" customHeight="1" x14ac:dyDescent="0.2">
      <c r="D482" s="38" t="s">
        <v>293</v>
      </c>
      <c r="F482" s="39">
        <v>45</v>
      </c>
      <c r="G482" s="39">
        <v>212</v>
      </c>
      <c r="H482" s="39">
        <v>228</v>
      </c>
      <c r="I482" s="39">
        <v>29</v>
      </c>
      <c r="J482" s="39">
        <v>0</v>
      </c>
      <c r="K482" s="39">
        <v>0</v>
      </c>
      <c r="L482" s="40"/>
      <c r="M482" s="40"/>
      <c r="N482" s="40"/>
      <c r="O482" s="39">
        <v>19</v>
      </c>
      <c r="P482" s="39">
        <v>67</v>
      </c>
      <c r="Q482" s="39">
        <v>73</v>
      </c>
      <c r="R482" s="39">
        <v>13</v>
      </c>
      <c r="S482" s="39">
        <v>0</v>
      </c>
      <c r="T482" s="39">
        <v>0</v>
      </c>
      <c r="U482" s="40"/>
      <c r="V482" s="40"/>
      <c r="W482" s="40"/>
      <c r="X482" s="39">
        <v>8</v>
      </c>
      <c r="Y482" s="39">
        <v>47</v>
      </c>
      <c r="Z482" s="39">
        <v>41</v>
      </c>
      <c r="AA482" s="39">
        <v>14</v>
      </c>
      <c r="AB482" s="39">
        <v>0</v>
      </c>
      <c r="AC482" s="39">
        <v>0</v>
      </c>
      <c r="AD482" s="40"/>
      <c r="AE482" s="40"/>
      <c r="AF482" s="40"/>
      <c r="AG482" s="39">
        <v>4</v>
      </c>
      <c r="AH482" s="39">
        <v>6</v>
      </c>
      <c r="AI482" s="39">
        <v>7</v>
      </c>
      <c r="AJ482" s="39">
        <v>3</v>
      </c>
      <c r="AK482" s="39">
        <v>0</v>
      </c>
      <c r="AL482" s="39">
        <v>0</v>
      </c>
    </row>
    <row r="483" spans="1:38" ht="20.100000000000001" customHeight="1" x14ac:dyDescent="0.2">
      <c r="D483" s="53" t="s">
        <v>294</v>
      </c>
      <c r="F483" s="37">
        <v>86</v>
      </c>
      <c r="G483" s="37">
        <v>371</v>
      </c>
      <c r="H483" s="37">
        <v>381</v>
      </c>
      <c r="I483" s="37">
        <v>76</v>
      </c>
      <c r="J483" s="37">
        <v>0</v>
      </c>
      <c r="K483" s="37">
        <v>0</v>
      </c>
      <c r="L483" s="37"/>
      <c r="M483" s="37"/>
      <c r="N483" s="37"/>
      <c r="O483" s="37">
        <v>7</v>
      </c>
      <c r="P483" s="37">
        <v>40</v>
      </c>
      <c r="Q483" s="37">
        <v>44</v>
      </c>
      <c r="R483" s="37">
        <v>3</v>
      </c>
      <c r="S483" s="37">
        <v>0</v>
      </c>
      <c r="T483" s="37">
        <v>0</v>
      </c>
      <c r="U483" s="37"/>
      <c r="V483" s="37"/>
      <c r="W483" s="37"/>
      <c r="X483" s="37">
        <v>17</v>
      </c>
      <c r="Y483" s="37">
        <v>63</v>
      </c>
      <c r="Z483" s="37">
        <v>64</v>
      </c>
      <c r="AA483" s="37">
        <v>16</v>
      </c>
      <c r="AB483" s="37">
        <v>0</v>
      </c>
      <c r="AC483" s="37">
        <v>0</v>
      </c>
      <c r="AD483" s="37"/>
      <c r="AE483" s="37"/>
      <c r="AF483" s="37"/>
      <c r="AG483" s="37">
        <v>1</v>
      </c>
      <c r="AH483" s="37">
        <v>1</v>
      </c>
      <c r="AI483" s="37">
        <v>2</v>
      </c>
      <c r="AJ483" s="37">
        <v>0</v>
      </c>
      <c r="AK483" s="37">
        <v>0</v>
      </c>
      <c r="AL483" s="37">
        <v>0</v>
      </c>
    </row>
    <row r="484" spans="1:38" ht="20.100000000000001" customHeight="1" x14ac:dyDescent="0.2">
      <c r="D484" s="38" t="s">
        <v>295</v>
      </c>
      <c r="F484" s="39">
        <v>90</v>
      </c>
      <c r="G484" s="39">
        <v>413</v>
      </c>
      <c r="H484" s="39">
        <v>374</v>
      </c>
      <c r="I484" s="39">
        <v>129</v>
      </c>
      <c r="J484" s="39">
        <v>0</v>
      </c>
      <c r="K484" s="39">
        <v>0</v>
      </c>
      <c r="L484" s="40"/>
      <c r="M484" s="40"/>
      <c r="N484" s="40"/>
      <c r="O484" s="39">
        <v>18</v>
      </c>
      <c r="P484" s="39">
        <v>28</v>
      </c>
      <c r="Q484" s="39">
        <v>34</v>
      </c>
      <c r="R484" s="39">
        <v>12</v>
      </c>
      <c r="S484" s="39">
        <v>0</v>
      </c>
      <c r="T484" s="39">
        <v>0</v>
      </c>
      <c r="U484" s="40"/>
      <c r="V484" s="40"/>
      <c r="W484" s="40"/>
      <c r="X484" s="39">
        <v>21</v>
      </c>
      <c r="Y484" s="39">
        <v>57</v>
      </c>
      <c r="Z484" s="39">
        <v>64</v>
      </c>
      <c r="AA484" s="39">
        <v>14</v>
      </c>
      <c r="AB484" s="39">
        <v>0</v>
      </c>
      <c r="AC484" s="39">
        <v>0</v>
      </c>
      <c r="AD484" s="40"/>
      <c r="AE484" s="40"/>
      <c r="AF484" s="40"/>
      <c r="AG484" s="39">
        <v>2</v>
      </c>
      <c r="AH484" s="39">
        <v>5</v>
      </c>
      <c r="AI484" s="39">
        <v>5</v>
      </c>
      <c r="AJ484" s="39">
        <v>2</v>
      </c>
      <c r="AK484" s="39">
        <v>0</v>
      </c>
      <c r="AL484" s="39">
        <v>0</v>
      </c>
    </row>
    <row r="485" spans="1:38" ht="20.100000000000001" customHeight="1" x14ac:dyDescent="0.2">
      <c r="D485" s="53" t="s">
        <v>296</v>
      </c>
      <c r="F485" s="37">
        <v>15</v>
      </c>
      <c r="G485" s="37">
        <v>201</v>
      </c>
      <c r="H485" s="37">
        <v>189</v>
      </c>
      <c r="I485" s="37">
        <v>27</v>
      </c>
      <c r="J485" s="37">
        <v>0</v>
      </c>
      <c r="K485" s="37">
        <v>0</v>
      </c>
      <c r="L485" s="37"/>
      <c r="M485" s="37"/>
      <c r="N485" s="37"/>
      <c r="O485" s="37">
        <v>3</v>
      </c>
      <c r="P485" s="37">
        <v>41</v>
      </c>
      <c r="Q485" s="37">
        <v>42</v>
      </c>
      <c r="R485" s="37">
        <v>2</v>
      </c>
      <c r="S485" s="37">
        <v>0</v>
      </c>
      <c r="T485" s="37">
        <v>0</v>
      </c>
      <c r="U485" s="37"/>
      <c r="V485" s="37"/>
      <c r="W485" s="37"/>
      <c r="X485" s="37">
        <v>3</v>
      </c>
      <c r="Y485" s="37">
        <v>44</v>
      </c>
      <c r="Z485" s="37">
        <v>46</v>
      </c>
      <c r="AA485" s="37">
        <v>1</v>
      </c>
      <c r="AB485" s="37">
        <v>0</v>
      </c>
      <c r="AC485" s="37">
        <v>0</v>
      </c>
      <c r="AD485" s="37"/>
      <c r="AE485" s="37"/>
      <c r="AF485" s="37"/>
      <c r="AG485" s="37">
        <v>1</v>
      </c>
      <c r="AH485" s="37">
        <v>2</v>
      </c>
      <c r="AI485" s="37">
        <v>3</v>
      </c>
      <c r="AJ485" s="37">
        <v>0</v>
      </c>
      <c r="AK485" s="37">
        <v>0</v>
      </c>
      <c r="AL485" s="37">
        <v>0</v>
      </c>
    </row>
    <row r="486" spans="1:38"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row>
    <row r="487" spans="1:38" s="1" customFormat="1" ht="20.100000000000001" customHeight="1" x14ac:dyDescent="0.2">
      <c r="A487" s="3"/>
      <c r="B487" s="6"/>
      <c r="C487" s="42" t="s">
        <v>180</v>
      </c>
      <c r="D487" s="42"/>
      <c r="E487" s="5"/>
      <c r="F487" s="44">
        <v>554</v>
      </c>
      <c r="G487" s="44">
        <v>2335</v>
      </c>
      <c r="H487" s="44">
        <v>2382</v>
      </c>
      <c r="I487" s="44">
        <v>507</v>
      </c>
      <c r="J487" s="44">
        <v>0</v>
      </c>
      <c r="K487" s="44">
        <v>0</v>
      </c>
      <c r="L487" s="45"/>
      <c r="M487" s="45"/>
      <c r="N487" s="45"/>
      <c r="O487" s="44">
        <v>113</v>
      </c>
      <c r="P487" s="44">
        <v>395</v>
      </c>
      <c r="Q487" s="44">
        <v>440</v>
      </c>
      <c r="R487" s="44">
        <v>68</v>
      </c>
      <c r="S487" s="44">
        <v>0</v>
      </c>
      <c r="T487" s="44">
        <v>0</v>
      </c>
      <c r="U487" s="45"/>
      <c r="V487" s="45"/>
      <c r="W487" s="45"/>
      <c r="X487" s="44">
        <v>98</v>
      </c>
      <c r="Y487" s="44">
        <v>489</v>
      </c>
      <c r="Z487" s="44">
        <v>479</v>
      </c>
      <c r="AA487" s="44">
        <v>108</v>
      </c>
      <c r="AB487" s="44">
        <v>0</v>
      </c>
      <c r="AC487" s="44">
        <v>0</v>
      </c>
      <c r="AD487" s="45"/>
      <c r="AE487" s="45"/>
      <c r="AF487" s="45"/>
      <c r="AG487" s="44">
        <v>18</v>
      </c>
      <c r="AH487" s="44">
        <v>49</v>
      </c>
      <c r="AI487" s="44">
        <v>58</v>
      </c>
      <c r="AJ487" s="44">
        <v>9</v>
      </c>
      <c r="AK487" s="44">
        <v>0</v>
      </c>
      <c r="AL487" s="44">
        <v>0</v>
      </c>
    </row>
    <row r="488" spans="1:38"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row>
    <row r="489" spans="1:38" s="1" customFormat="1" ht="20.100000000000001" customHeight="1" x14ac:dyDescent="0.25">
      <c r="A489" s="3"/>
      <c r="B489" s="49" t="s">
        <v>297</v>
      </c>
      <c r="C489" s="50"/>
      <c r="D489" s="50"/>
      <c r="E489" s="5"/>
      <c r="F489" s="51">
        <v>1267</v>
      </c>
      <c r="G489" s="51">
        <v>6352</v>
      </c>
      <c r="H489" s="51">
        <v>6620</v>
      </c>
      <c r="I489" s="51">
        <v>999</v>
      </c>
      <c r="J489" s="51">
        <v>0</v>
      </c>
      <c r="K489" s="51">
        <v>0</v>
      </c>
      <c r="L489" s="52"/>
      <c r="M489" s="52"/>
      <c r="N489" s="52"/>
      <c r="O489" s="51">
        <v>221</v>
      </c>
      <c r="P489" s="51">
        <v>1014</v>
      </c>
      <c r="Q489" s="51">
        <v>1140</v>
      </c>
      <c r="R489" s="51">
        <v>95</v>
      </c>
      <c r="S489" s="51">
        <v>0</v>
      </c>
      <c r="T489" s="51">
        <v>0</v>
      </c>
      <c r="U489" s="52"/>
      <c r="V489" s="52"/>
      <c r="W489" s="52"/>
      <c r="X489" s="51">
        <v>154</v>
      </c>
      <c r="Y489" s="51">
        <v>1016</v>
      </c>
      <c r="Z489" s="51">
        <v>988</v>
      </c>
      <c r="AA489" s="51">
        <v>182</v>
      </c>
      <c r="AB489" s="51">
        <v>0</v>
      </c>
      <c r="AC489" s="51">
        <v>0</v>
      </c>
      <c r="AD489" s="52"/>
      <c r="AE489" s="52"/>
      <c r="AF489" s="52"/>
      <c r="AG489" s="51">
        <v>23</v>
      </c>
      <c r="AH489" s="51">
        <v>107</v>
      </c>
      <c r="AI489" s="51">
        <v>114</v>
      </c>
      <c r="AJ489" s="51">
        <v>16</v>
      </c>
      <c r="AK489" s="51">
        <v>0</v>
      </c>
      <c r="AL489" s="51">
        <v>0</v>
      </c>
    </row>
    <row r="490" spans="1:38"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row>
    <row r="491" spans="1:38"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row>
    <row r="492" spans="1:38"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row>
    <row r="493" spans="1:38" ht="20.100000000000001" customHeight="1" x14ac:dyDescent="0.2">
      <c r="D493" s="2" t="s">
        <v>98</v>
      </c>
      <c r="F493" s="37">
        <v>123</v>
      </c>
      <c r="G493" s="37">
        <v>723</v>
      </c>
      <c r="H493" s="37">
        <v>764</v>
      </c>
      <c r="I493" s="37">
        <v>82</v>
      </c>
      <c r="J493" s="37">
        <v>0</v>
      </c>
      <c r="K493" s="37">
        <v>0</v>
      </c>
      <c r="L493" s="37"/>
      <c r="M493" s="37"/>
      <c r="N493" s="37"/>
      <c r="O493" s="37">
        <v>15</v>
      </c>
      <c r="P493" s="37">
        <v>119</v>
      </c>
      <c r="Q493" s="37">
        <v>118</v>
      </c>
      <c r="R493" s="37">
        <v>16</v>
      </c>
      <c r="S493" s="37">
        <v>0</v>
      </c>
      <c r="T493" s="37">
        <v>0</v>
      </c>
      <c r="U493" s="37"/>
      <c r="V493" s="37"/>
      <c r="W493" s="37"/>
      <c r="X493" s="37">
        <v>79</v>
      </c>
      <c r="Y493" s="37">
        <v>443</v>
      </c>
      <c r="Z493" s="37">
        <v>450</v>
      </c>
      <c r="AA493" s="37">
        <v>72</v>
      </c>
      <c r="AB493" s="37">
        <v>0</v>
      </c>
      <c r="AC493" s="37">
        <v>0</v>
      </c>
      <c r="AD493" s="37"/>
      <c r="AE493" s="37"/>
      <c r="AF493" s="37"/>
      <c r="AG493" s="37">
        <v>9</v>
      </c>
      <c r="AH493" s="37">
        <v>82</v>
      </c>
      <c r="AI493" s="37">
        <v>82</v>
      </c>
      <c r="AJ493" s="37">
        <v>9</v>
      </c>
      <c r="AK493" s="37">
        <v>0</v>
      </c>
      <c r="AL493" s="37">
        <v>0</v>
      </c>
    </row>
    <row r="494" spans="1:38" ht="20.100000000000001" customHeight="1" x14ac:dyDescent="0.2">
      <c r="B494" s="5"/>
      <c r="D494" s="38" t="s">
        <v>99</v>
      </c>
      <c r="F494" s="39">
        <v>98</v>
      </c>
      <c r="G494" s="39">
        <v>664</v>
      </c>
      <c r="H494" s="39">
        <v>697</v>
      </c>
      <c r="I494" s="39">
        <v>65</v>
      </c>
      <c r="J494" s="39">
        <v>0</v>
      </c>
      <c r="K494" s="39">
        <v>0</v>
      </c>
      <c r="L494" s="40"/>
      <c r="M494" s="40"/>
      <c r="N494" s="40"/>
      <c r="O494" s="39">
        <v>8</v>
      </c>
      <c r="P494" s="39">
        <v>164</v>
      </c>
      <c r="Q494" s="39">
        <v>163</v>
      </c>
      <c r="R494" s="39">
        <v>9</v>
      </c>
      <c r="S494" s="39">
        <v>0</v>
      </c>
      <c r="T494" s="39">
        <v>0</v>
      </c>
      <c r="U494" s="40"/>
      <c r="V494" s="40"/>
      <c r="W494" s="40"/>
      <c r="X494" s="39">
        <v>31</v>
      </c>
      <c r="Y494" s="39">
        <v>276</v>
      </c>
      <c r="Z494" s="39">
        <v>280</v>
      </c>
      <c r="AA494" s="39">
        <v>27</v>
      </c>
      <c r="AB494" s="39">
        <v>0</v>
      </c>
      <c r="AC494" s="39">
        <v>0</v>
      </c>
      <c r="AD494" s="40"/>
      <c r="AE494" s="40"/>
      <c r="AF494" s="40"/>
      <c r="AG494" s="39">
        <v>5</v>
      </c>
      <c r="AH494" s="39">
        <v>83</v>
      </c>
      <c r="AI494" s="39">
        <v>83</v>
      </c>
      <c r="AJ494" s="39">
        <v>5</v>
      </c>
      <c r="AK494" s="39">
        <v>0</v>
      </c>
      <c r="AL494" s="39">
        <v>0</v>
      </c>
    </row>
    <row r="495" spans="1:38" ht="20.100000000000001" customHeight="1" x14ac:dyDescent="0.2">
      <c r="B495" s="5"/>
      <c r="D495" s="2" t="s">
        <v>113</v>
      </c>
      <c r="F495" s="37">
        <v>42</v>
      </c>
      <c r="G495" s="37">
        <v>296</v>
      </c>
      <c r="H495" s="37">
        <v>299</v>
      </c>
      <c r="I495" s="37">
        <v>39</v>
      </c>
      <c r="J495" s="37">
        <v>0</v>
      </c>
      <c r="K495" s="37">
        <v>0</v>
      </c>
      <c r="L495" s="37"/>
      <c r="M495" s="37"/>
      <c r="N495" s="37"/>
      <c r="O495" s="37">
        <v>3</v>
      </c>
      <c r="P495" s="37">
        <v>49</v>
      </c>
      <c r="Q495" s="37">
        <v>44</v>
      </c>
      <c r="R495" s="37">
        <v>8</v>
      </c>
      <c r="S495" s="37">
        <v>0</v>
      </c>
      <c r="T495" s="37">
        <v>0</v>
      </c>
      <c r="U495" s="37"/>
      <c r="V495" s="37"/>
      <c r="W495" s="37"/>
      <c r="X495" s="37">
        <v>12</v>
      </c>
      <c r="Y495" s="37">
        <v>78</v>
      </c>
      <c r="Z495" s="37">
        <v>83</v>
      </c>
      <c r="AA495" s="37">
        <v>7</v>
      </c>
      <c r="AB495" s="37">
        <v>0</v>
      </c>
      <c r="AC495" s="37">
        <v>0</v>
      </c>
      <c r="AD495" s="37"/>
      <c r="AE495" s="37"/>
      <c r="AF495" s="37"/>
      <c r="AG495" s="37">
        <v>0</v>
      </c>
      <c r="AH495" s="37">
        <v>5</v>
      </c>
      <c r="AI495" s="37">
        <v>5</v>
      </c>
      <c r="AJ495" s="37">
        <v>0</v>
      </c>
      <c r="AK495" s="37">
        <v>0</v>
      </c>
      <c r="AL495" s="37">
        <v>0</v>
      </c>
    </row>
    <row r="496" spans="1:38" ht="20.100000000000001" customHeight="1" x14ac:dyDescent="0.2">
      <c r="B496" s="5"/>
      <c r="D496" s="38" t="s">
        <v>174</v>
      </c>
      <c r="F496" s="39">
        <v>42</v>
      </c>
      <c r="G496" s="39">
        <v>357</v>
      </c>
      <c r="H496" s="39">
        <v>354</v>
      </c>
      <c r="I496" s="39">
        <v>45</v>
      </c>
      <c r="J496" s="39">
        <v>0</v>
      </c>
      <c r="K496" s="39">
        <v>0</v>
      </c>
      <c r="L496" s="40"/>
      <c r="M496" s="40"/>
      <c r="N496" s="40"/>
      <c r="O496" s="39">
        <v>9</v>
      </c>
      <c r="P496" s="39">
        <v>47</v>
      </c>
      <c r="Q496" s="39">
        <v>49</v>
      </c>
      <c r="R496" s="39">
        <v>7</v>
      </c>
      <c r="S496" s="39">
        <v>0</v>
      </c>
      <c r="T496" s="39">
        <v>0</v>
      </c>
      <c r="U496" s="40"/>
      <c r="V496" s="40"/>
      <c r="W496" s="40"/>
      <c r="X496" s="39">
        <v>14</v>
      </c>
      <c r="Y496" s="39">
        <v>156</v>
      </c>
      <c r="Z496" s="39">
        <v>156</v>
      </c>
      <c r="AA496" s="39">
        <v>14</v>
      </c>
      <c r="AB496" s="39">
        <v>0</v>
      </c>
      <c r="AC496" s="39">
        <v>0</v>
      </c>
      <c r="AD496" s="40"/>
      <c r="AE496" s="40"/>
      <c r="AF496" s="40"/>
      <c r="AG496" s="39">
        <v>2</v>
      </c>
      <c r="AH496" s="39">
        <v>9</v>
      </c>
      <c r="AI496" s="39">
        <v>9</v>
      </c>
      <c r="AJ496" s="39">
        <v>2</v>
      </c>
      <c r="AK496" s="39">
        <v>0</v>
      </c>
      <c r="AL496" s="39">
        <v>0</v>
      </c>
    </row>
    <row r="497" spans="1:38" ht="20.100000000000001" customHeight="1" x14ac:dyDescent="0.2">
      <c r="D497" s="2" t="s">
        <v>115</v>
      </c>
      <c r="F497" s="37">
        <v>20</v>
      </c>
      <c r="G497" s="37">
        <v>262</v>
      </c>
      <c r="H497" s="37">
        <v>269</v>
      </c>
      <c r="I497" s="37">
        <v>13</v>
      </c>
      <c r="J497" s="37">
        <v>0</v>
      </c>
      <c r="K497" s="37">
        <v>0</v>
      </c>
      <c r="L497" s="37"/>
      <c r="M497" s="37"/>
      <c r="N497" s="37"/>
      <c r="O497" s="37">
        <v>5</v>
      </c>
      <c r="P497" s="37">
        <v>48</v>
      </c>
      <c r="Q497" s="37">
        <v>47</v>
      </c>
      <c r="R497" s="37">
        <v>6</v>
      </c>
      <c r="S497" s="37">
        <v>0</v>
      </c>
      <c r="T497" s="37">
        <v>0</v>
      </c>
      <c r="U497" s="37"/>
      <c r="V497" s="37"/>
      <c r="W497" s="37"/>
      <c r="X497" s="37">
        <v>3</v>
      </c>
      <c r="Y497" s="37">
        <v>98</v>
      </c>
      <c r="Z497" s="37">
        <v>98</v>
      </c>
      <c r="AA497" s="37">
        <v>3</v>
      </c>
      <c r="AB497" s="37">
        <v>0</v>
      </c>
      <c r="AC497" s="37">
        <v>0</v>
      </c>
      <c r="AD497" s="37"/>
      <c r="AE497" s="37"/>
      <c r="AF497" s="37"/>
      <c r="AG497" s="37">
        <v>0</v>
      </c>
      <c r="AH497" s="37">
        <v>12</v>
      </c>
      <c r="AI497" s="37">
        <v>11</v>
      </c>
      <c r="AJ497" s="37">
        <v>1</v>
      </c>
      <c r="AK497" s="37">
        <v>0</v>
      </c>
      <c r="AL497" s="37">
        <v>0</v>
      </c>
    </row>
    <row r="498" spans="1:38" ht="20.100000000000001" customHeight="1" x14ac:dyDescent="0.2">
      <c r="D498" s="38" t="s">
        <v>116</v>
      </c>
      <c r="F498" s="39">
        <v>48</v>
      </c>
      <c r="G498" s="39">
        <v>680</v>
      </c>
      <c r="H498" s="39">
        <v>665</v>
      </c>
      <c r="I498" s="39">
        <v>63</v>
      </c>
      <c r="J498" s="39">
        <v>0</v>
      </c>
      <c r="K498" s="39">
        <v>0</v>
      </c>
      <c r="L498" s="40"/>
      <c r="M498" s="40"/>
      <c r="N498" s="40"/>
      <c r="O498" s="39">
        <v>3</v>
      </c>
      <c r="P498" s="39">
        <v>64</v>
      </c>
      <c r="Q498" s="39">
        <v>63</v>
      </c>
      <c r="R498" s="39">
        <v>4</v>
      </c>
      <c r="S498" s="39">
        <v>0</v>
      </c>
      <c r="T498" s="39">
        <v>0</v>
      </c>
      <c r="U498" s="40"/>
      <c r="V498" s="40"/>
      <c r="W498" s="40"/>
      <c r="X498" s="39">
        <v>20</v>
      </c>
      <c r="Y498" s="39">
        <v>257</v>
      </c>
      <c r="Z498" s="39">
        <v>257</v>
      </c>
      <c r="AA498" s="39">
        <v>20</v>
      </c>
      <c r="AB498" s="39">
        <v>0</v>
      </c>
      <c r="AC498" s="39">
        <v>0</v>
      </c>
      <c r="AD498" s="40"/>
      <c r="AE498" s="40"/>
      <c r="AF498" s="40"/>
      <c r="AG498" s="39">
        <v>3</v>
      </c>
      <c r="AH498" s="39">
        <v>24</v>
      </c>
      <c r="AI498" s="39">
        <v>25</v>
      </c>
      <c r="AJ498" s="39">
        <v>2</v>
      </c>
      <c r="AK498" s="39">
        <v>0</v>
      </c>
      <c r="AL498" s="39">
        <v>0</v>
      </c>
    </row>
    <row r="499" spans="1:38" ht="20.100000000000001" customHeight="1" x14ac:dyDescent="0.2">
      <c r="D499" s="2" t="s">
        <v>104</v>
      </c>
      <c r="F499" s="37">
        <v>155</v>
      </c>
      <c r="G499" s="37">
        <v>369</v>
      </c>
      <c r="H499" s="37">
        <v>355</v>
      </c>
      <c r="I499" s="37">
        <v>169</v>
      </c>
      <c r="J499" s="37">
        <v>0</v>
      </c>
      <c r="K499" s="37">
        <v>0</v>
      </c>
      <c r="L499" s="37"/>
      <c r="M499" s="37"/>
      <c r="N499" s="37"/>
      <c r="O499" s="37">
        <v>17</v>
      </c>
      <c r="P499" s="37">
        <v>56</v>
      </c>
      <c r="Q499" s="37">
        <v>42</v>
      </c>
      <c r="R499" s="37">
        <v>31</v>
      </c>
      <c r="S499" s="37">
        <v>0</v>
      </c>
      <c r="T499" s="37">
        <v>0</v>
      </c>
      <c r="U499" s="37"/>
      <c r="V499" s="37"/>
      <c r="W499" s="37"/>
      <c r="X499" s="37">
        <v>53</v>
      </c>
      <c r="Y499" s="37">
        <v>82</v>
      </c>
      <c r="Z499" s="37">
        <v>61</v>
      </c>
      <c r="AA499" s="37">
        <v>74</v>
      </c>
      <c r="AB499" s="37">
        <v>0</v>
      </c>
      <c r="AC499" s="37">
        <v>0</v>
      </c>
      <c r="AD499" s="37"/>
      <c r="AE499" s="37"/>
      <c r="AF499" s="37"/>
      <c r="AG499" s="37">
        <v>6</v>
      </c>
      <c r="AH499" s="37">
        <v>15</v>
      </c>
      <c r="AI499" s="37">
        <v>17</v>
      </c>
      <c r="AJ499" s="37">
        <v>4</v>
      </c>
      <c r="AK499" s="37">
        <v>0</v>
      </c>
      <c r="AL499" s="37">
        <v>0</v>
      </c>
    </row>
    <row r="500" spans="1:38" ht="20.100000000000001" customHeight="1" x14ac:dyDescent="0.2">
      <c r="B500" s="5"/>
      <c r="D500" s="38" t="s">
        <v>105</v>
      </c>
      <c r="F500" s="39">
        <v>74</v>
      </c>
      <c r="G500" s="39">
        <v>546</v>
      </c>
      <c r="H500" s="39">
        <v>584</v>
      </c>
      <c r="I500" s="39">
        <v>36</v>
      </c>
      <c r="J500" s="39">
        <v>0</v>
      </c>
      <c r="K500" s="39">
        <v>0</v>
      </c>
      <c r="L500" s="40"/>
      <c r="M500" s="40"/>
      <c r="N500" s="40"/>
      <c r="O500" s="39">
        <v>0</v>
      </c>
      <c r="P500" s="39">
        <v>32</v>
      </c>
      <c r="Q500" s="39">
        <v>27</v>
      </c>
      <c r="R500" s="39">
        <v>5</v>
      </c>
      <c r="S500" s="39">
        <v>0</v>
      </c>
      <c r="T500" s="39">
        <v>0</v>
      </c>
      <c r="U500" s="40"/>
      <c r="V500" s="40"/>
      <c r="W500" s="40"/>
      <c r="X500" s="39">
        <v>47</v>
      </c>
      <c r="Y500" s="39">
        <v>185</v>
      </c>
      <c r="Z500" s="39">
        <v>212</v>
      </c>
      <c r="AA500" s="39">
        <v>20</v>
      </c>
      <c r="AB500" s="39">
        <v>0</v>
      </c>
      <c r="AC500" s="39">
        <v>0</v>
      </c>
      <c r="AD500" s="40"/>
      <c r="AE500" s="40"/>
      <c r="AF500" s="40"/>
      <c r="AG500" s="39">
        <v>1</v>
      </c>
      <c r="AH500" s="39">
        <v>10</v>
      </c>
      <c r="AI500" s="39">
        <v>10</v>
      </c>
      <c r="AJ500" s="39">
        <v>1</v>
      </c>
      <c r="AK500" s="39">
        <v>0</v>
      </c>
      <c r="AL500" s="39">
        <v>0</v>
      </c>
    </row>
    <row r="501" spans="1:38" ht="20.100000000000001" customHeight="1" x14ac:dyDescent="0.2">
      <c r="B501" s="5"/>
      <c r="D501" s="2" t="s">
        <v>106</v>
      </c>
      <c r="F501" s="37">
        <v>172</v>
      </c>
      <c r="G501" s="37">
        <v>1664</v>
      </c>
      <c r="H501" s="37">
        <v>1679</v>
      </c>
      <c r="I501" s="37">
        <v>157</v>
      </c>
      <c r="J501" s="37">
        <v>0</v>
      </c>
      <c r="K501" s="37">
        <v>0</v>
      </c>
      <c r="L501" s="37"/>
      <c r="M501" s="37"/>
      <c r="N501" s="37"/>
      <c r="O501" s="37">
        <v>4</v>
      </c>
      <c r="P501" s="37">
        <v>36</v>
      </c>
      <c r="Q501" s="37">
        <v>30</v>
      </c>
      <c r="R501" s="37">
        <v>10</v>
      </c>
      <c r="S501" s="37">
        <v>0</v>
      </c>
      <c r="T501" s="37">
        <v>0</v>
      </c>
      <c r="U501" s="37"/>
      <c r="V501" s="37"/>
      <c r="W501" s="37"/>
      <c r="X501" s="37">
        <v>52</v>
      </c>
      <c r="Y501" s="37">
        <v>721</v>
      </c>
      <c r="Z501" s="37">
        <v>680</v>
      </c>
      <c r="AA501" s="37">
        <v>93</v>
      </c>
      <c r="AB501" s="37">
        <v>0</v>
      </c>
      <c r="AC501" s="37">
        <v>0</v>
      </c>
      <c r="AD501" s="37"/>
      <c r="AE501" s="37"/>
      <c r="AF501" s="37"/>
      <c r="AG501" s="37">
        <v>1</v>
      </c>
      <c r="AH501" s="37">
        <v>14</v>
      </c>
      <c r="AI501" s="37">
        <v>15</v>
      </c>
      <c r="AJ501" s="37">
        <v>0</v>
      </c>
      <c r="AK501" s="37">
        <v>0</v>
      </c>
      <c r="AL501" s="37">
        <v>0</v>
      </c>
    </row>
    <row r="502" spans="1:38" ht="20.100000000000001" customHeight="1" x14ac:dyDescent="0.2">
      <c r="B502" s="5"/>
      <c r="D502" s="38" t="s">
        <v>118</v>
      </c>
      <c r="F502" s="39">
        <v>104</v>
      </c>
      <c r="G502" s="39">
        <v>1132</v>
      </c>
      <c r="H502" s="39">
        <v>1133</v>
      </c>
      <c r="I502" s="39">
        <v>103</v>
      </c>
      <c r="J502" s="39">
        <v>0</v>
      </c>
      <c r="K502" s="39">
        <v>0</v>
      </c>
      <c r="L502" s="40"/>
      <c r="M502" s="40"/>
      <c r="N502" s="40"/>
      <c r="O502" s="39">
        <v>15</v>
      </c>
      <c r="P502" s="39">
        <v>47</v>
      </c>
      <c r="Q502" s="39">
        <v>60</v>
      </c>
      <c r="R502" s="39">
        <v>2</v>
      </c>
      <c r="S502" s="39">
        <v>0</v>
      </c>
      <c r="T502" s="39">
        <v>0</v>
      </c>
      <c r="U502" s="40"/>
      <c r="V502" s="40"/>
      <c r="W502" s="40"/>
      <c r="X502" s="39">
        <v>75</v>
      </c>
      <c r="Y502" s="39">
        <v>735</v>
      </c>
      <c r="Z502" s="39">
        <v>720</v>
      </c>
      <c r="AA502" s="39">
        <v>90</v>
      </c>
      <c r="AB502" s="39">
        <v>0</v>
      </c>
      <c r="AC502" s="39">
        <v>0</v>
      </c>
      <c r="AD502" s="40"/>
      <c r="AE502" s="40"/>
      <c r="AF502" s="40"/>
      <c r="AG502" s="39">
        <v>0</v>
      </c>
      <c r="AH502" s="39">
        <v>16</v>
      </c>
      <c r="AI502" s="39">
        <v>11</v>
      </c>
      <c r="AJ502" s="39">
        <v>5</v>
      </c>
      <c r="AK502" s="39">
        <v>0</v>
      </c>
      <c r="AL502" s="39">
        <v>0</v>
      </c>
    </row>
    <row r="503" spans="1:38" ht="20.100000000000001" customHeight="1" x14ac:dyDescent="0.2">
      <c r="B503" s="5"/>
      <c r="D503" s="2" t="s">
        <v>176</v>
      </c>
      <c r="F503" s="37">
        <v>15</v>
      </c>
      <c r="G503" s="37">
        <v>269</v>
      </c>
      <c r="H503" s="37">
        <v>261</v>
      </c>
      <c r="I503" s="37">
        <v>23</v>
      </c>
      <c r="J503" s="37">
        <v>0</v>
      </c>
      <c r="K503" s="37">
        <v>0</v>
      </c>
      <c r="L503" s="37"/>
      <c r="M503" s="37"/>
      <c r="N503" s="37"/>
      <c r="O503" s="37">
        <v>5</v>
      </c>
      <c r="P503" s="37">
        <v>35</v>
      </c>
      <c r="Q503" s="37">
        <v>40</v>
      </c>
      <c r="R503" s="37">
        <v>0</v>
      </c>
      <c r="S503" s="37">
        <v>0</v>
      </c>
      <c r="T503" s="37">
        <v>0</v>
      </c>
      <c r="U503" s="37"/>
      <c r="V503" s="37"/>
      <c r="W503" s="37"/>
      <c r="X503" s="37">
        <v>18</v>
      </c>
      <c r="Y503" s="37">
        <v>166</v>
      </c>
      <c r="Z503" s="37">
        <v>174</v>
      </c>
      <c r="AA503" s="37">
        <v>10</v>
      </c>
      <c r="AB503" s="37">
        <v>0</v>
      </c>
      <c r="AC503" s="37">
        <v>0</v>
      </c>
      <c r="AD503" s="37"/>
      <c r="AE503" s="37"/>
      <c r="AF503" s="37"/>
      <c r="AG503" s="37">
        <v>0</v>
      </c>
      <c r="AH503" s="37">
        <v>12</v>
      </c>
      <c r="AI503" s="37">
        <v>11</v>
      </c>
      <c r="AJ503" s="37">
        <v>1</v>
      </c>
      <c r="AK503" s="37">
        <v>0</v>
      </c>
      <c r="AL503" s="37">
        <v>0</v>
      </c>
    </row>
    <row r="504" spans="1:38"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row>
    <row r="505" spans="1:38" s="1" customFormat="1" ht="20.100000000000001" customHeight="1" x14ac:dyDescent="0.2">
      <c r="A505" s="3"/>
      <c r="B505" s="6"/>
      <c r="C505" s="42" t="s">
        <v>180</v>
      </c>
      <c r="D505" s="42"/>
      <c r="E505" s="5"/>
      <c r="F505" s="44">
        <v>893</v>
      </c>
      <c r="G505" s="44">
        <v>6962</v>
      </c>
      <c r="H505" s="44">
        <v>7060</v>
      </c>
      <c r="I505" s="44">
        <v>795</v>
      </c>
      <c r="J505" s="44">
        <v>0</v>
      </c>
      <c r="K505" s="44">
        <v>0</v>
      </c>
      <c r="L505" s="45"/>
      <c r="M505" s="45"/>
      <c r="N505" s="45"/>
      <c r="O505" s="44">
        <v>84</v>
      </c>
      <c r="P505" s="44">
        <v>697</v>
      </c>
      <c r="Q505" s="44">
        <v>683</v>
      </c>
      <c r="R505" s="44">
        <v>98</v>
      </c>
      <c r="S505" s="44">
        <v>0</v>
      </c>
      <c r="T505" s="44">
        <v>0</v>
      </c>
      <c r="U505" s="45"/>
      <c r="V505" s="45"/>
      <c r="W505" s="45"/>
      <c r="X505" s="44">
        <v>404</v>
      </c>
      <c r="Y505" s="44">
        <v>3197</v>
      </c>
      <c r="Z505" s="44">
        <v>3171</v>
      </c>
      <c r="AA505" s="44">
        <v>430</v>
      </c>
      <c r="AB505" s="44">
        <v>0</v>
      </c>
      <c r="AC505" s="44">
        <v>0</v>
      </c>
      <c r="AD505" s="45"/>
      <c r="AE505" s="45"/>
      <c r="AF505" s="45"/>
      <c r="AG505" s="44">
        <v>27</v>
      </c>
      <c r="AH505" s="44">
        <v>282</v>
      </c>
      <c r="AI505" s="44">
        <v>279</v>
      </c>
      <c r="AJ505" s="44">
        <v>30</v>
      </c>
      <c r="AK505" s="44">
        <v>0</v>
      </c>
      <c r="AL505" s="44">
        <v>0</v>
      </c>
    </row>
    <row r="506" spans="1:38"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row>
    <row r="507" spans="1:38" s="1" customFormat="1" ht="20.100000000000001" customHeight="1" x14ac:dyDescent="0.25">
      <c r="A507" s="3"/>
      <c r="B507" s="49" t="s">
        <v>299</v>
      </c>
      <c r="C507" s="50"/>
      <c r="D507" s="50"/>
      <c r="E507" s="5"/>
      <c r="F507" s="51">
        <v>893</v>
      </c>
      <c r="G507" s="51">
        <v>6962</v>
      </c>
      <c r="H507" s="51">
        <v>7060</v>
      </c>
      <c r="I507" s="51">
        <v>795</v>
      </c>
      <c r="J507" s="51">
        <v>0</v>
      </c>
      <c r="K507" s="51">
        <v>0</v>
      </c>
      <c r="L507" s="52"/>
      <c r="M507" s="52"/>
      <c r="N507" s="52"/>
      <c r="O507" s="51">
        <v>84</v>
      </c>
      <c r="P507" s="51">
        <v>697</v>
      </c>
      <c r="Q507" s="51">
        <v>683</v>
      </c>
      <c r="R507" s="51">
        <v>98</v>
      </c>
      <c r="S507" s="51">
        <v>0</v>
      </c>
      <c r="T507" s="51">
        <v>0</v>
      </c>
      <c r="U507" s="52"/>
      <c r="V507" s="52"/>
      <c r="W507" s="52"/>
      <c r="X507" s="51">
        <v>404</v>
      </c>
      <c r="Y507" s="51">
        <v>3197</v>
      </c>
      <c r="Z507" s="51">
        <v>3171</v>
      </c>
      <c r="AA507" s="51">
        <v>430</v>
      </c>
      <c r="AB507" s="51">
        <v>0</v>
      </c>
      <c r="AC507" s="51">
        <v>0</v>
      </c>
      <c r="AD507" s="52"/>
      <c r="AE507" s="52"/>
      <c r="AF507" s="52"/>
      <c r="AG507" s="51">
        <v>27</v>
      </c>
      <c r="AH507" s="51">
        <v>282</v>
      </c>
      <c r="AI507" s="51">
        <v>279</v>
      </c>
      <c r="AJ507" s="51">
        <v>30</v>
      </c>
      <c r="AK507" s="51">
        <v>0</v>
      </c>
      <c r="AL507" s="51">
        <v>0</v>
      </c>
    </row>
    <row r="508" spans="1:38"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row>
    <row r="509" spans="1:38"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row>
    <row r="510" spans="1:38"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row>
    <row r="511" spans="1:38" ht="20.100000000000001" customHeight="1" x14ac:dyDescent="0.2">
      <c r="D511" s="2" t="s">
        <v>124</v>
      </c>
      <c r="F511" s="37">
        <v>60</v>
      </c>
      <c r="G511" s="37">
        <v>551</v>
      </c>
      <c r="H511" s="37">
        <v>545</v>
      </c>
      <c r="I511" s="37">
        <v>66</v>
      </c>
      <c r="J511" s="37">
        <v>0</v>
      </c>
      <c r="K511" s="37">
        <v>0</v>
      </c>
      <c r="L511" s="37"/>
      <c r="M511" s="37"/>
      <c r="N511" s="37"/>
      <c r="O511" s="37">
        <v>7</v>
      </c>
      <c r="P511" s="37">
        <v>51</v>
      </c>
      <c r="Q511" s="37">
        <v>48</v>
      </c>
      <c r="R511" s="37">
        <v>10</v>
      </c>
      <c r="S511" s="37">
        <v>0</v>
      </c>
      <c r="T511" s="37">
        <v>0</v>
      </c>
      <c r="U511" s="37"/>
      <c r="V511" s="37"/>
      <c r="W511" s="37"/>
      <c r="X511" s="37">
        <v>33</v>
      </c>
      <c r="Y511" s="37">
        <v>242</v>
      </c>
      <c r="Z511" s="37">
        <v>212</v>
      </c>
      <c r="AA511" s="37">
        <v>63</v>
      </c>
      <c r="AB511" s="37">
        <v>0</v>
      </c>
      <c r="AC511" s="37">
        <v>0</v>
      </c>
      <c r="AD511" s="37"/>
      <c r="AE511" s="37"/>
      <c r="AF511" s="37"/>
      <c r="AG511" s="37">
        <v>0</v>
      </c>
      <c r="AH511" s="37">
        <v>42</v>
      </c>
      <c r="AI511" s="37">
        <v>38</v>
      </c>
      <c r="AJ511" s="37">
        <v>4</v>
      </c>
      <c r="AK511" s="37">
        <v>0</v>
      </c>
      <c r="AL511" s="37">
        <v>0</v>
      </c>
    </row>
    <row r="512" spans="1:38" ht="20.100000000000001" customHeight="1" x14ac:dyDescent="0.2">
      <c r="D512" s="38" t="s">
        <v>99</v>
      </c>
      <c r="F512" s="39">
        <v>85</v>
      </c>
      <c r="G512" s="39">
        <v>681</v>
      </c>
      <c r="H512" s="39">
        <v>679</v>
      </c>
      <c r="I512" s="39">
        <v>87</v>
      </c>
      <c r="J512" s="39">
        <v>0</v>
      </c>
      <c r="K512" s="39">
        <v>0</v>
      </c>
      <c r="L512" s="40"/>
      <c r="M512" s="40"/>
      <c r="N512" s="40"/>
      <c r="O512" s="39">
        <v>11</v>
      </c>
      <c r="P512" s="39">
        <v>78</v>
      </c>
      <c r="Q512" s="39">
        <v>82</v>
      </c>
      <c r="R512" s="39">
        <v>7</v>
      </c>
      <c r="S512" s="39">
        <v>0</v>
      </c>
      <c r="T512" s="39">
        <v>0</v>
      </c>
      <c r="U512" s="40"/>
      <c r="V512" s="40"/>
      <c r="W512" s="40"/>
      <c r="X512" s="39">
        <v>28</v>
      </c>
      <c r="Y512" s="39">
        <v>230</v>
      </c>
      <c r="Z512" s="39">
        <v>210</v>
      </c>
      <c r="AA512" s="39">
        <v>48</v>
      </c>
      <c r="AB512" s="39">
        <v>0</v>
      </c>
      <c r="AC512" s="39">
        <v>0</v>
      </c>
      <c r="AD512" s="40"/>
      <c r="AE512" s="40"/>
      <c r="AF512" s="40"/>
      <c r="AG512" s="39">
        <v>6</v>
      </c>
      <c r="AH512" s="39">
        <v>40</v>
      </c>
      <c r="AI512" s="39">
        <v>42</v>
      </c>
      <c r="AJ512" s="39">
        <v>4</v>
      </c>
      <c r="AK512" s="39">
        <v>0</v>
      </c>
      <c r="AL512" s="39">
        <v>0</v>
      </c>
    </row>
    <row r="513" spans="1:38" ht="20.100000000000001" customHeight="1" x14ac:dyDescent="0.2">
      <c r="D513" s="2" t="s">
        <v>100</v>
      </c>
      <c r="F513" s="37">
        <v>112</v>
      </c>
      <c r="G513" s="37">
        <v>986</v>
      </c>
      <c r="H513" s="37">
        <v>949</v>
      </c>
      <c r="I513" s="37">
        <v>149</v>
      </c>
      <c r="J513" s="37">
        <v>0</v>
      </c>
      <c r="K513" s="37">
        <v>0</v>
      </c>
      <c r="L513" s="37"/>
      <c r="M513" s="37"/>
      <c r="N513" s="37"/>
      <c r="O513" s="37">
        <v>12</v>
      </c>
      <c r="P513" s="37">
        <v>50</v>
      </c>
      <c r="Q513" s="37">
        <v>59</v>
      </c>
      <c r="R513" s="37">
        <v>3</v>
      </c>
      <c r="S513" s="37">
        <v>0</v>
      </c>
      <c r="T513" s="37">
        <v>0</v>
      </c>
      <c r="U513" s="37"/>
      <c r="V513" s="37"/>
      <c r="W513" s="37"/>
      <c r="X513" s="37">
        <v>38</v>
      </c>
      <c r="Y513" s="37">
        <v>248</v>
      </c>
      <c r="Z513" s="37">
        <v>240</v>
      </c>
      <c r="AA513" s="37">
        <v>46</v>
      </c>
      <c r="AB513" s="37">
        <v>0</v>
      </c>
      <c r="AC513" s="37">
        <v>0</v>
      </c>
      <c r="AD513" s="37"/>
      <c r="AE513" s="37"/>
      <c r="AF513" s="37"/>
      <c r="AG513" s="37">
        <v>0</v>
      </c>
      <c r="AH513" s="37">
        <v>26</v>
      </c>
      <c r="AI513" s="37">
        <v>22</v>
      </c>
      <c r="AJ513" s="37">
        <v>4</v>
      </c>
      <c r="AK513" s="37">
        <v>0</v>
      </c>
      <c r="AL513" s="37">
        <v>0</v>
      </c>
    </row>
    <row r="514" spans="1:38" ht="20.100000000000001" customHeight="1" x14ac:dyDescent="0.2">
      <c r="D514" s="38" t="s">
        <v>101</v>
      </c>
      <c r="F514" s="39">
        <v>72</v>
      </c>
      <c r="G514" s="39">
        <v>810</v>
      </c>
      <c r="H514" s="39">
        <v>815</v>
      </c>
      <c r="I514" s="39">
        <v>67</v>
      </c>
      <c r="J514" s="39">
        <v>0</v>
      </c>
      <c r="K514" s="39">
        <v>0</v>
      </c>
      <c r="L514" s="40"/>
      <c r="M514" s="40"/>
      <c r="N514" s="40"/>
      <c r="O514" s="39">
        <v>10</v>
      </c>
      <c r="P514" s="39">
        <v>58</v>
      </c>
      <c r="Q514" s="39">
        <v>67</v>
      </c>
      <c r="R514" s="39">
        <v>1</v>
      </c>
      <c r="S514" s="39">
        <v>0</v>
      </c>
      <c r="T514" s="39">
        <v>0</v>
      </c>
      <c r="U514" s="40"/>
      <c r="V514" s="40"/>
      <c r="W514" s="40"/>
      <c r="X514" s="39">
        <v>2</v>
      </c>
      <c r="Y514" s="39">
        <v>41</v>
      </c>
      <c r="Z514" s="39">
        <v>32</v>
      </c>
      <c r="AA514" s="39">
        <v>11</v>
      </c>
      <c r="AB514" s="39">
        <v>0</v>
      </c>
      <c r="AC514" s="39">
        <v>0</v>
      </c>
      <c r="AD514" s="40"/>
      <c r="AE514" s="40"/>
      <c r="AF514" s="40"/>
      <c r="AG514" s="39">
        <v>0</v>
      </c>
      <c r="AH514" s="39">
        <v>1</v>
      </c>
      <c r="AI514" s="39">
        <v>1</v>
      </c>
      <c r="AJ514" s="39">
        <v>0</v>
      </c>
      <c r="AK514" s="39">
        <v>0</v>
      </c>
      <c r="AL514" s="39">
        <v>0</v>
      </c>
    </row>
    <row r="515" spans="1:38" ht="20.100000000000001" customHeight="1" x14ac:dyDescent="0.2">
      <c r="D515" s="2" t="s">
        <v>115</v>
      </c>
      <c r="F515" s="37">
        <v>125</v>
      </c>
      <c r="G515" s="37">
        <v>767</v>
      </c>
      <c r="H515" s="37">
        <v>801</v>
      </c>
      <c r="I515" s="37">
        <v>91</v>
      </c>
      <c r="J515" s="37">
        <v>0</v>
      </c>
      <c r="K515" s="37">
        <v>0</v>
      </c>
      <c r="L515" s="37"/>
      <c r="M515" s="37"/>
      <c r="N515" s="37"/>
      <c r="O515" s="37">
        <v>5</v>
      </c>
      <c r="P515" s="37">
        <v>43</v>
      </c>
      <c r="Q515" s="37">
        <v>45</v>
      </c>
      <c r="R515" s="37">
        <v>3</v>
      </c>
      <c r="S515" s="37">
        <v>0</v>
      </c>
      <c r="T515" s="37">
        <v>0</v>
      </c>
      <c r="U515" s="37"/>
      <c r="V515" s="37"/>
      <c r="W515" s="37"/>
      <c r="X515" s="37">
        <v>12</v>
      </c>
      <c r="Y515" s="37">
        <v>26</v>
      </c>
      <c r="Z515" s="37">
        <v>31</v>
      </c>
      <c r="AA515" s="37">
        <v>7</v>
      </c>
      <c r="AB515" s="37">
        <v>0</v>
      </c>
      <c r="AC515" s="37">
        <v>0</v>
      </c>
      <c r="AD515" s="37"/>
      <c r="AE515" s="37"/>
      <c r="AF515" s="37"/>
      <c r="AG515" s="37">
        <v>0</v>
      </c>
      <c r="AH515" s="37">
        <v>4</v>
      </c>
      <c r="AI515" s="37">
        <v>3</v>
      </c>
      <c r="AJ515" s="37">
        <v>1</v>
      </c>
      <c r="AK515" s="37">
        <v>0</v>
      </c>
      <c r="AL515" s="37">
        <v>0</v>
      </c>
    </row>
    <row r="516" spans="1:38" ht="20.100000000000001" customHeight="1" x14ac:dyDescent="0.2">
      <c r="D516" s="38" t="s">
        <v>116</v>
      </c>
      <c r="F516" s="39">
        <v>145</v>
      </c>
      <c r="G516" s="39">
        <v>472</v>
      </c>
      <c r="H516" s="39">
        <v>482</v>
      </c>
      <c r="I516" s="39">
        <v>135</v>
      </c>
      <c r="J516" s="39">
        <v>0</v>
      </c>
      <c r="K516" s="39">
        <v>0</v>
      </c>
      <c r="L516" s="40"/>
      <c r="M516" s="40"/>
      <c r="N516" s="40"/>
      <c r="O516" s="39">
        <v>6</v>
      </c>
      <c r="P516" s="39">
        <v>62</v>
      </c>
      <c r="Q516" s="39">
        <v>48</v>
      </c>
      <c r="R516" s="39">
        <v>20</v>
      </c>
      <c r="S516" s="39">
        <v>0</v>
      </c>
      <c r="T516" s="39">
        <v>0</v>
      </c>
      <c r="U516" s="40"/>
      <c r="V516" s="40"/>
      <c r="W516" s="40"/>
      <c r="X516" s="39">
        <v>38</v>
      </c>
      <c r="Y516" s="39">
        <v>40</v>
      </c>
      <c r="Z516" s="39">
        <v>51</v>
      </c>
      <c r="AA516" s="39">
        <v>27</v>
      </c>
      <c r="AB516" s="39">
        <v>0</v>
      </c>
      <c r="AC516" s="39">
        <v>0</v>
      </c>
      <c r="AD516" s="40"/>
      <c r="AE516" s="40"/>
      <c r="AF516" s="40"/>
      <c r="AG516" s="39">
        <v>1</v>
      </c>
      <c r="AH516" s="39">
        <v>9</v>
      </c>
      <c r="AI516" s="39">
        <v>10</v>
      </c>
      <c r="AJ516" s="39">
        <v>0</v>
      </c>
      <c r="AK516" s="39">
        <v>0</v>
      </c>
      <c r="AL516" s="39">
        <v>0</v>
      </c>
    </row>
    <row r="517" spans="1:38" ht="20.100000000000001" customHeight="1" x14ac:dyDescent="0.2">
      <c r="D517" s="2" t="s">
        <v>117</v>
      </c>
      <c r="F517" s="37">
        <v>110</v>
      </c>
      <c r="G517" s="37">
        <v>690</v>
      </c>
      <c r="H517" s="37">
        <v>708</v>
      </c>
      <c r="I517" s="37">
        <v>92</v>
      </c>
      <c r="J517" s="37">
        <v>0</v>
      </c>
      <c r="K517" s="37">
        <v>0</v>
      </c>
      <c r="L517" s="37"/>
      <c r="M517" s="37"/>
      <c r="N517" s="37"/>
      <c r="O517" s="37">
        <v>7</v>
      </c>
      <c r="P517" s="37">
        <v>34</v>
      </c>
      <c r="Q517" s="37">
        <v>36</v>
      </c>
      <c r="R517" s="37">
        <v>5</v>
      </c>
      <c r="S517" s="37">
        <v>0</v>
      </c>
      <c r="T517" s="37">
        <v>0</v>
      </c>
      <c r="U517" s="37"/>
      <c r="V517" s="37"/>
      <c r="W517" s="37"/>
      <c r="X517" s="37">
        <v>12</v>
      </c>
      <c r="Y517" s="37">
        <v>44</v>
      </c>
      <c r="Z517" s="37">
        <v>45</v>
      </c>
      <c r="AA517" s="37">
        <v>11</v>
      </c>
      <c r="AB517" s="37">
        <v>0</v>
      </c>
      <c r="AC517" s="37">
        <v>0</v>
      </c>
      <c r="AD517" s="37"/>
      <c r="AE517" s="37"/>
      <c r="AF517" s="37"/>
      <c r="AG517" s="37">
        <v>1</v>
      </c>
      <c r="AH517" s="37">
        <v>3</v>
      </c>
      <c r="AI517" s="37">
        <v>4</v>
      </c>
      <c r="AJ517" s="37">
        <v>0</v>
      </c>
      <c r="AK517" s="37">
        <v>0</v>
      </c>
      <c r="AL517" s="37">
        <v>0</v>
      </c>
    </row>
    <row r="518" spans="1:38" ht="20.100000000000001" customHeight="1" x14ac:dyDescent="0.2">
      <c r="D518" s="38" t="s">
        <v>105</v>
      </c>
      <c r="F518" s="39">
        <v>240</v>
      </c>
      <c r="G518" s="39">
        <v>628</v>
      </c>
      <c r="H518" s="39">
        <v>622</v>
      </c>
      <c r="I518" s="39">
        <v>246</v>
      </c>
      <c r="J518" s="39">
        <v>0</v>
      </c>
      <c r="K518" s="39">
        <v>0</v>
      </c>
      <c r="L518" s="40"/>
      <c r="M518" s="40"/>
      <c r="N518" s="40"/>
      <c r="O518" s="39">
        <v>26</v>
      </c>
      <c r="P518" s="39">
        <v>35</v>
      </c>
      <c r="Q518" s="39">
        <v>43</v>
      </c>
      <c r="R518" s="39">
        <v>18</v>
      </c>
      <c r="S518" s="39">
        <v>0</v>
      </c>
      <c r="T518" s="39">
        <v>0</v>
      </c>
      <c r="U518" s="40"/>
      <c r="V518" s="40"/>
      <c r="W518" s="40"/>
      <c r="X518" s="39">
        <v>69</v>
      </c>
      <c r="Y518" s="39">
        <v>192</v>
      </c>
      <c r="Z518" s="39">
        <v>186</v>
      </c>
      <c r="AA518" s="39">
        <v>75</v>
      </c>
      <c r="AB518" s="39">
        <v>0</v>
      </c>
      <c r="AC518" s="39">
        <v>0</v>
      </c>
      <c r="AD518" s="40"/>
      <c r="AE518" s="40"/>
      <c r="AF518" s="40"/>
      <c r="AG518" s="39">
        <v>24</v>
      </c>
      <c r="AH518" s="39">
        <v>29</v>
      </c>
      <c r="AI518" s="39">
        <v>28</v>
      </c>
      <c r="AJ518" s="39">
        <v>25</v>
      </c>
      <c r="AK518" s="39">
        <v>0</v>
      </c>
      <c r="AL518" s="39">
        <v>0</v>
      </c>
    </row>
    <row r="519" spans="1:38" ht="20.100000000000001" customHeight="1" x14ac:dyDescent="0.2">
      <c r="D519" s="2" t="s">
        <v>106</v>
      </c>
      <c r="F519" s="37">
        <v>92</v>
      </c>
      <c r="G519" s="37">
        <v>692</v>
      </c>
      <c r="H519" s="37">
        <v>738</v>
      </c>
      <c r="I519" s="37">
        <v>46</v>
      </c>
      <c r="J519" s="37">
        <v>0</v>
      </c>
      <c r="K519" s="37">
        <v>0</v>
      </c>
      <c r="L519" s="37"/>
      <c r="M519" s="37"/>
      <c r="N519" s="37"/>
      <c r="O519" s="37">
        <v>5</v>
      </c>
      <c r="P519" s="37">
        <v>39</v>
      </c>
      <c r="Q519" s="37">
        <v>41</v>
      </c>
      <c r="R519" s="37">
        <v>3</v>
      </c>
      <c r="S519" s="37">
        <v>0</v>
      </c>
      <c r="T519" s="37">
        <v>0</v>
      </c>
      <c r="U519" s="37"/>
      <c r="V519" s="37"/>
      <c r="W519" s="37"/>
      <c r="X519" s="37">
        <v>3</v>
      </c>
      <c r="Y519" s="37">
        <v>34</v>
      </c>
      <c r="Z519" s="37">
        <v>32</v>
      </c>
      <c r="AA519" s="37">
        <v>5</v>
      </c>
      <c r="AB519" s="37">
        <v>0</v>
      </c>
      <c r="AC519" s="37">
        <v>0</v>
      </c>
      <c r="AD519" s="37"/>
      <c r="AE519" s="37"/>
      <c r="AF519" s="37"/>
      <c r="AG519" s="37">
        <v>0</v>
      </c>
      <c r="AH519" s="37">
        <v>5</v>
      </c>
      <c r="AI519" s="37">
        <v>5</v>
      </c>
      <c r="AJ519" s="37">
        <v>0</v>
      </c>
      <c r="AK519" s="37">
        <v>0</v>
      </c>
      <c r="AL519" s="37">
        <v>0</v>
      </c>
    </row>
    <row r="520" spans="1:38" ht="20.100000000000001" customHeight="1" x14ac:dyDescent="0.2">
      <c r="D520" s="38" t="s">
        <v>118</v>
      </c>
      <c r="F520" s="39">
        <v>166</v>
      </c>
      <c r="G520" s="39">
        <v>1173</v>
      </c>
      <c r="H520" s="39">
        <v>1159</v>
      </c>
      <c r="I520" s="39">
        <v>180</v>
      </c>
      <c r="J520" s="39">
        <v>0</v>
      </c>
      <c r="K520" s="39">
        <v>0</v>
      </c>
      <c r="L520" s="40"/>
      <c r="M520" s="40"/>
      <c r="N520" s="40"/>
      <c r="O520" s="39">
        <v>6</v>
      </c>
      <c r="P520" s="39">
        <v>116</v>
      </c>
      <c r="Q520" s="39">
        <v>107</v>
      </c>
      <c r="R520" s="39">
        <v>15</v>
      </c>
      <c r="S520" s="39">
        <v>0</v>
      </c>
      <c r="T520" s="39">
        <v>0</v>
      </c>
      <c r="U520" s="40"/>
      <c r="V520" s="40"/>
      <c r="W520" s="40"/>
      <c r="X520" s="39">
        <v>67</v>
      </c>
      <c r="Y520" s="39">
        <v>205</v>
      </c>
      <c r="Z520" s="39">
        <v>205</v>
      </c>
      <c r="AA520" s="39">
        <v>67</v>
      </c>
      <c r="AB520" s="39">
        <v>0</v>
      </c>
      <c r="AC520" s="39">
        <v>0</v>
      </c>
      <c r="AD520" s="40"/>
      <c r="AE520" s="40"/>
      <c r="AF520" s="40"/>
      <c r="AG520" s="39">
        <v>1</v>
      </c>
      <c r="AH520" s="39">
        <v>37</v>
      </c>
      <c r="AI520" s="39">
        <v>35</v>
      </c>
      <c r="AJ520" s="39">
        <v>3</v>
      </c>
      <c r="AK520" s="39">
        <v>0</v>
      </c>
      <c r="AL520" s="39">
        <v>0</v>
      </c>
    </row>
    <row r="521" spans="1:38"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row>
    <row r="522" spans="1:38" s="1" customFormat="1" ht="20.100000000000001" customHeight="1" x14ac:dyDescent="0.2">
      <c r="A522" s="3"/>
      <c r="B522" s="6"/>
      <c r="C522" s="42" t="s">
        <v>180</v>
      </c>
      <c r="D522" s="42"/>
      <c r="E522" s="5"/>
      <c r="F522" s="44">
        <v>1207</v>
      </c>
      <c r="G522" s="44">
        <v>7450</v>
      </c>
      <c r="H522" s="44">
        <v>7498</v>
      </c>
      <c r="I522" s="44">
        <v>1159</v>
      </c>
      <c r="J522" s="44">
        <v>0</v>
      </c>
      <c r="K522" s="44">
        <v>0</v>
      </c>
      <c r="L522" s="45"/>
      <c r="M522" s="45"/>
      <c r="N522" s="45"/>
      <c r="O522" s="44">
        <v>95</v>
      </c>
      <c r="P522" s="44">
        <v>566</v>
      </c>
      <c r="Q522" s="44">
        <v>576</v>
      </c>
      <c r="R522" s="44">
        <v>85</v>
      </c>
      <c r="S522" s="44">
        <v>0</v>
      </c>
      <c r="T522" s="44">
        <v>0</v>
      </c>
      <c r="U522" s="45"/>
      <c r="V522" s="45"/>
      <c r="W522" s="45"/>
      <c r="X522" s="44">
        <v>302</v>
      </c>
      <c r="Y522" s="44">
        <v>1302</v>
      </c>
      <c r="Z522" s="44">
        <v>1244</v>
      </c>
      <c r="AA522" s="44">
        <v>360</v>
      </c>
      <c r="AB522" s="44">
        <v>0</v>
      </c>
      <c r="AC522" s="44">
        <v>0</v>
      </c>
      <c r="AD522" s="45"/>
      <c r="AE522" s="45"/>
      <c r="AF522" s="45"/>
      <c r="AG522" s="44">
        <v>33</v>
      </c>
      <c r="AH522" s="44">
        <v>196</v>
      </c>
      <c r="AI522" s="44">
        <v>188</v>
      </c>
      <c r="AJ522" s="44">
        <v>41</v>
      </c>
      <c r="AK522" s="44">
        <v>0</v>
      </c>
      <c r="AL522" s="44">
        <v>0</v>
      </c>
    </row>
    <row r="523" spans="1:38"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row>
    <row r="524" spans="1:38" s="1" customFormat="1" ht="20.100000000000001" customHeight="1" x14ac:dyDescent="0.25">
      <c r="A524" s="3"/>
      <c r="B524" s="49" t="s">
        <v>301</v>
      </c>
      <c r="C524" s="50"/>
      <c r="D524" s="50"/>
      <c r="E524" s="5"/>
      <c r="F524" s="51">
        <v>1207</v>
      </c>
      <c r="G524" s="51">
        <v>7450</v>
      </c>
      <c r="H524" s="51">
        <v>7498</v>
      </c>
      <c r="I524" s="51">
        <v>1159</v>
      </c>
      <c r="J524" s="51">
        <v>0</v>
      </c>
      <c r="K524" s="51">
        <v>0</v>
      </c>
      <c r="L524" s="52"/>
      <c r="M524" s="52"/>
      <c r="N524" s="52"/>
      <c r="O524" s="51">
        <v>95</v>
      </c>
      <c r="P524" s="51">
        <v>566</v>
      </c>
      <c r="Q524" s="51">
        <v>576</v>
      </c>
      <c r="R524" s="51">
        <v>85</v>
      </c>
      <c r="S524" s="51">
        <v>0</v>
      </c>
      <c r="T524" s="51">
        <v>0</v>
      </c>
      <c r="U524" s="52"/>
      <c r="V524" s="52"/>
      <c r="W524" s="52"/>
      <c r="X524" s="51">
        <v>302</v>
      </c>
      <c r="Y524" s="51">
        <v>1302</v>
      </c>
      <c r="Z524" s="51">
        <v>1244</v>
      </c>
      <c r="AA524" s="51">
        <v>360</v>
      </c>
      <c r="AB524" s="51">
        <v>0</v>
      </c>
      <c r="AC524" s="51">
        <v>0</v>
      </c>
      <c r="AD524" s="52"/>
      <c r="AE524" s="52"/>
      <c r="AF524" s="52"/>
      <c r="AG524" s="51">
        <v>33</v>
      </c>
      <c r="AH524" s="51">
        <v>196</v>
      </c>
      <c r="AI524" s="51">
        <v>188</v>
      </c>
      <c r="AJ524" s="51">
        <v>41</v>
      </c>
      <c r="AK524" s="51">
        <v>0</v>
      </c>
      <c r="AL524" s="51">
        <v>0</v>
      </c>
    </row>
    <row r="525" spans="1:38"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row>
    <row r="526" spans="1:38"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row>
    <row r="527" spans="1:38"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row>
    <row r="528" spans="1:38" ht="20.100000000000001" customHeight="1" x14ac:dyDescent="0.2">
      <c r="D528" s="2" t="s">
        <v>98</v>
      </c>
      <c r="F528" s="37">
        <v>655</v>
      </c>
      <c r="G528" s="37">
        <v>857</v>
      </c>
      <c r="H528" s="37">
        <v>1441</v>
      </c>
      <c r="I528" s="37">
        <v>71</v>
      </c>
      <c r="J528" s="37">
        <v>0</v>
      </c>
      <c r="K528" s="37">
        <v>0</v>
      </c>
      <c r="L528" s="37"/>
      <c r="M528" s="37"/>
      <c r="N528" s="37"/>
      <c r="O528" s="37">
        <v>438</v>
      </c>
      <c r="P528" s="37">
        <v>655</v>
      </c>
      <c r="Q528" s="37">
        <v>1057</v>
      </c>
      <c r="R528" s="37">
        <v>36</v>
      </c>
      <c r="S528" s="37">
        <v>0</v>
      </c>
      <c r="T528" s="37">
        <v>0</v>
      </c>
      <c r="U528" s="37"/>
      <c r="V528" s="37"/>
      <c r="W528" s="37"/>
      <c r="X528" s="37">
        <v>204</v>
      </c>
      <c r="Y528" s="37">
        <v>251</v>
      </c>
      <c r="Z528" s="37">
        <v>429</v>
      </c>
      <c r="AA528" s="37">
        <v>26</v>
      </c>
      <c r="AB528" s="37">
        <v>0</v>
      </c>
      <c r="AC528" s="37">
        <v>0</v>
      </c>
      <c r="AD528" s="37"/>
      <c r="AE528" s="37"/>
      <c r="AF528" s="37"/>
      <c r="AG528" s="37">
        <v>121</v>
      </c>
      <c r="AH528" s="37">
        <v>122</v>
      </c>
      <c r="AI528" s="37">
        <v>226</v>
      </c>
      <c r="AJ528" s="37">
        <v>17</v>
      </c>
      <c r="AK528" s="37">
        <v>0</v>
      </c>
      <c r="AL528" s="37">
        <v>0</v>
      </c>
    </row>
    <row r="529" spans="1:38" ht="20.100000000000001" customHeight="1" x14ac:dyDescent="0.2">
      <c r="D529" s="38" t="s">
        <v>99</v>
      </c>
      <c r="F529" s="39">
        <v>116</v>
      </c>
      <c r="G529" s="39">
        <v>1727</v>
      </c>
      <c r="H529" s="39">
        <v>1658</v>
      </c>
      <c r="I529" s="39">
        <v>185</v>
      </c>
      <c r="J529" s="39">
        <v>0</v>
      </c>
      <c r="K529" s="39">
        <v>0</v>
      </c>
      <c r="L529" s="40"/>
      <c r="M529" s="40"/>
      <c r="N529" s="40"/>
      <c r="O529" s="39">
        <v>4</v>
      </c>
      <c r="P529" s="39">
        <v>768</v>
      </c>
      <c r="Q529" s="39">
        <v>658</v>
      </c>
      <c r="R529" s="39">
        <v>114</v>
      </c>
      <c r="S529" s="39">
        <v>0</v>
      </c>
      <c r="T529" s="39">
        <v>0</v>
      </c>
      <c r="U529" s="40"/>
      <c r="V529" s="40"/>
      <c r="W529" s="40"/>
      <c r="X529" s="39">
        <v>6</v>
      </c>
      <c r="Y529" s="39">
        <v>215</v>
      </c>
      <c r="Z529" s="39">
        <v>175</v>
      </c>
      <c r="AA529" s="39">
        <v>46</v>
      </c>
      <c r="AB529" s="39">
        <v>0</v>
      </c>
      <c r="AC529" s="39">
        <v>0</v>
      </c>
      <c r="AD529" s="40"/>
      <c r="AE529" s="40"/>
      <c r="AF529" s="40"/>
      <c r="AG529" s="39">
        <v>5</v>
      </c>
      <c r="AH529" s="39">
        <v>105</v>
      </c>
      <c r="AI529" s="39">
        <v>92</v>
      </c>
      <c r="AJ529" s="39">
        <v>18</v>
      </c>
      <c r="AK529" s="39">
        <v>0</v>
      </c>
      <c r="AL529" s="39">
        <v>0</v>
      </c>
    </row>
    <row r="530" spans="1:38" ht="20.100000000000001" customHeight="1" x14ac:dyDescent="0.2">
      <c r="D530" s="2" t="s">
        <v>113</v>
      </c>
      <c r="F530" s="37">
        <v>38</v>
      </c>
      <c r="G530" s="37">
        <v>223</v>
      </c>
      <c r="H530" s="37">
        <v>221</v>
      </c>
      <c r="I530" s="37">
        <v>40</v>
      </c>
      <c r="J530" s="37">
        <v>0</v>
      </c>
      <c r="K530" s="37">
        <v>0</v>
      </c>
      <c r="L530" s="37"/>
      <c r="M530" s="37"/>
      <c r="N530" s="37"/>
      <c r="O530" s="37">
        <v>13</v>
      </c>
      <c r="P530" s="37">
        <v>46</v>
      </c>
      <c r="Q530" s="37">
        <v>52</v>
      </c>
      <c r="R530" s="37">
        <v>7</v>
      </c>
      <c r="S530" s="37">
        <v>0</v>
      </c>
      <c r="T530" s="37">
        <v>0</v>
      </c>
      <c r="U530" s="37"/>
      <c r="V530" s="37"/>
      <c r="W530" s="37"/>
      <c r="X530" s="37">
        <v>26</v>
      </c>
      <c r="Y530" s="37">
        <v>110</v>
      </c>
      <c r="Z530" s="37">
        <v>115</v>
      </c>
      <c r="AA530" s="37">
        <v>21</v>
      </c>
      <c r="AB530" s="37">
        <v>0</v>
      </c>
      <c r="AC530" s="37">
        <v>0</v>
      </c>
      <c r="AD530" s="37"/>
      <c r="AE530" s="37"/>
      <c r="AF530" s="37"/>
      <c r="AG530" s="37">
        <v>5</v>
      </c>
      <c r="AH530" s="37">
        <v>10</v>
      </c>
      <c r="AI530" s="37">
        <v>10</v>
      </c>
      <c r="AJ530" s="37">
        <v>5</v>
      </c>
      <c r="AK530" s="37">
        <v>0</v>
      </c>
      <c r="AL530" s="37">
        <v>0</v>
      </c>
    </row>
    <row r="531" spans="1:38" ht="20.100000000000001" customHeight="1" x14ac:dyDescent="0.2">
      <c r="D531" s="38" t="s">
        <v>101</v>
      </c>
      <c r="F531" s="39">
        <v>336</v>
      </c>
      <c r="G531" s="39">
        <v>1013</v>
      </c>
      <c r="H531" s="39">
        <v>918</v>
      </c>
      <c r="I531" s="39">
        <v>431</v>
      </c>
      <c r="J531" s="39">
        <v>0</v>
      </c>
      <c r="K531" s="39">
        <v>0</v>
      </c>
      <c r="L531" s="40"/>
      <c r="M531" s="40"/>
      <c r="N531" s="40"/>
      <c r="O531" s="39">
        <v>83</v>
      </c>
      <c r="P531" s="39">
        <v>594</v>
      </c>
      <c r="Q531" s="39">
        <v>550</v>
      </c>
      <c r="R531" s="39">
        <v>127</v>
      </c>
      <c r="S531" s="39">
        <v>0</v>
      </c>
      <c r="T531" s="39">
        <v>0</v>
      </c>
      <c r="U531" s="40"/>
      <c r="V531" s="40"/>
      <c r="W531" s="40"/>
      <c r="X531" s="39">
        <v>90</v>
      </c>
      <c r="Y531" s="39">
        <v>55</v>
      </c>
      <c r="Z531" s="39">
        <v>54</v>
      </c>
      <c r="AA531" s="39">
        <v>91</v>
      </c>
      <c r="AB531" s="39">
        <v>0</v>
      </c>
      <c r="AC531" s="39">
        <v>0</v>
      </c>
      <c r="AD531" s="40"/>
      <c r="AE531" s="40"/>
      <c r="AF531" s="40"/>
      <c r="AG531" s="39">
        <v>27</v>
      </c>
      <c r="AH531" s="39">
        <v>11</v>
      </c>
      <c r="AI531" s="39">
        <v>12</v>
      </c>
      <c r="AJ531" s="39">
        <v>26</v>
      </c>
      <c r="AK531" s="39">
        <v>0</v>
      </c>
      <c r="AL531" s="39">
        <v>0</v>
      </c>
    </row>
    <row r="532" spans="1:38" ht="20.100000000000001" customHeight="1" x14ac:dyDescent="0.2">
      <c r="D532" s="2" t="s">
        <v>372</v>
      </c>
      <c r="F532" s="37">
        <v>215</v>
      </c>
      <c r="G532" s="37">
        <v>935</v>
      </c>
      <c r="H532" s="37">
        <v>902</v>
      </c>
      <c r="I532" s="37">
        <v>248</v>
      </c>
      <c r="J532" s="37">
        <v>0</v>
      </c>
      <c r="K532" s="37">
        <v>0</v>
      </c>
      <c r="L532" s="37"/>
      <c r="M532" s="37"/>
      <c r="N532" s="37"/>
      <c r="O532" s="37">
        <v>66</v>
      </c>
      <c r="P532" s="37">
        <v>728</v>
      </c>
      <c r="Q532" s="37">
        <v>708</v>
      </c>
      <c r="R532" s="37">
        <v>86</v>
      </c>
      <c r="S532" s="37">
        <v>0</v>
      </c>
      <c r="T532" s="37">
        <v>0</v>
      </c>
      <c r="U532" s="37"/>
      <c r="V532" s="37"/>
      <c r="W532" s="37"/>
      <c r="X532" s="37">
        <v>103</v>
      </c>
      <c r="Y532" s="37">
        <v>169</v>
      </c>
      <c r="Z532" s="37">
        <v>157</v>
      </c>
      <c r="AA532" s="37">
        <v>115</v>
      </c>
      <c r="AB532" s="37">
        <v>0</v>
      </c>
      <c r="AC532" s="37">
        <v>0</v>
      </c>
      <c r="AD532" s="37"/>
      <c r="AE532" s="37"/>
      <c r="AF532" s="37"/>
      <c r="AG532" s="37">
        <v>34</v>
      </c>
      <c r="AH532" s="37">
        <v>130</v>
      </c>
      <c r="AI532" s="37">
        <v>126</v>
      </c>
      <c r="AJ532" s="37">
        <v>38</v>
      </c>
      <c r="AK532" s="37">
        <v>0</v>
      </c>
      <c r="AL532" s="37">
        <v>0</v>
      </c>
    </row>
    <row r="533" spans="1:38" ht="20.100000000000001" customHeight="1" x14ac:dyDescent="0.2">
      <c r="D533" s="38" t="s">
        <v>116</v>
      </c>
      <c r="F533" s="39">
        <v>50</v>
      </c>
      <c r="G533" s="39">
        <v>818</v>
      </c>
      <c r="H533" s="39">
        <v>833</v>
      </c>
      <c r="I533" s="39">
        <v>35</v>
      </c>
      <c r="J533" s="39">
        <v>0</v>
      </c>
      <c r="K533" s="39">
        <v>0</v>
      </c>
      <c r="L533" s="40"/>
      <c r="M533" s="40"/>
      <c r="N533" s="40"/>
      <c r="O533" s="39">
        <v>11</v>
      </c>
      <c r="P533" s="39">
        <v>722</v>
      </c>
      <c r="Q533" s="39">
        <v>697</v>
      </c>
      <c r="R533" s="39">
        <v>36</v>
      </c>
      <c r="S533" s="39">
        <v>0</v>
      </c>
      <c r="T533" s="39">
        <v>0</v>
      </c>
      <c r="U533" s="40"/>
      <c r="V533" s="40"/>
      <c r="W533" s="40"/>
      <c r="X533" s="39">
        <v>7</v>
      </c>
      <c r="Y533" s="39">
        <v>107</v>
      </c>
      <c r="Z533" s="39">
        <v>103</v>
      </c>
      <c r="AA533" s="39">
        <v>11</v>
      </c>
      <c r="AB533" s="39">
        <v>0</v>
      </c>
      <c r="AC533" s="39">
        <v>0</v>
      </c>
      <c r="AD533" s="40"/>
      <c r="AE533" s="40"/>
      <c r="AF533" s="40"/>
      <c r="AG533" s="39">
        <v>8</v>
      </c>
      <c r="AH533" s="39">
        <v>113</v>
      </c>
      <c r="AI533" s="39">
        <v>111</v>
      </c>
      <c r="AJ533" s="39">
        <v>10</v>
      </c>
      <c r="AK533" s="39">
        <v>0</v>
      </c>
      <c r="AL533" s="39">
        <v>0</v>
      </c>
    </row>
    <row r="534" spans="1:38" ht="20.100000000000001" customHeight="1" x14ac:dyDescent="0.2">
      <c r="D534" s="2" t="s">
        <v>117</v>
      </c>
      <c r="F534" s="37">
        <v>60</v>
      </c>
      <c r="G534" s="37">
        <v>386</v>
      </c>
      <c r="H534" s="37">
        <v>395</v>
      </c>
      <c r="I534" s="37">
        <v>51</v>
      </c>
      <c r="J534" s="37">
        <v>0</v>
      </c>
      <c r="K534" s="37">
        <v>0</v>
      </c>
      <c r="L534" s="37"/>
      <c r="M534" s="37"/>
      <c r="N534" s="37"/>
      <c r="O534" s="37">
        <v>12</v>
      </c>
      <c r="P534" s="37">
        <v>173</v>
      </c>
      <c r="Q534" s="37">
        <v>176</v>
      </c>
      <c r="R534" s="37">
        <v>9</v>
      </c>
      <c r="S534" s="37">
        <v>0</v>
      </c>
      <c r="T534" s="37">
        <v>0</v>
      </c>
      <c r="U534" s="37"/>
      <c r="V534" s="37"/>
      <c r="W534" s="37"/>
      <c r="X534" s="37">
        <v>13</v>
      </c>
      <c r="Y534" s="37">
        <v>130</v>
      </c>
      <c r="Z534" s="37">
        <v>125</v>
      </c>
      <c r="AA534" s="37">
        <v>18</v>
      </c>
      <c r="AB534" s="37">
        <v>0</v>
      </c>
      <c r="AC534" s="37">
        <v>0</v>
      </c>
      <c r="AD534" s="37"/>
      <c r="AE534" s="37"/>
      <c r="AF534" s="37"/>
      <c r="AG534" s="37">
        <v>2</v>
      </c>
      <c r="AH534" s="37">
        <v>85</v>
      </c>
      <c r="AI534" s="37">
        <v>83</v>
      </c>
      <c r="AJ534" s="37">
        <v>4</v>
      </c>
      <c r="AK534" s="37">
        <v>0</v>
      </c>
      <c r="AL534" s="37">
        <v>0</v>
      </c>
    </row>
    <row r="535" spans="1:38" ht="20.100000000000001" customHeight="1" x14ac:dyDescent="0.2">
      <c r="D535" s="38" t="s">
        <v>105</v>
      </c>
      <c r="F535" s="39">
        <v>9</v>
      </c>
      <c r="G535" s="39">
        <v>362</v>
      </c>
      <c r="H535" s="39">
        <v>320</v>
      </c>
      <c r="I535" s="39">
        <v>51</v>
      </c>
      <c r="J535" s="39">
        <v>0</v>
      </c>
      <c r="K535" s="39">
        <v>0</v>
      </c>
      <c r="L535" s="40"/>
      <c r="M535" s="40"/>
      <c r="N535" s="40"/>
      <c r="O535" s="39">
        <v>11</v>
      </c>
      <c r="P535" s="39">
        <v>501</v>
      </c>
      <c r="Q535" s="39">
        <v>483</v>
      </c>
      <c r="R535" s="39">
        <v>29</v>
      </c>
      <c r="S535" s="39">
        <v>0</v>
      </c>
      <c r="T535" s="39">
        <v>0</v>
      </c>
      <c r="U535" s="40"/>
      <c r="V535" s="40"/>
      <c r="W535" s="40"/>
      <c r="X535" s="39">
        <v>5</v>
      </c>
      <c r="Y535" s="39">
        <v>112</v>
      </c>
      <c r="Z535" s="39">
        <v>112</v>
      </c>
      <c r="AA535" s="39">
        <v>5</v>
      </c>
      <c r="AB535" s="39">
        <v>0</v>
      </c>
      <c r="AC535" s="39">
        <v>0</v>
      </c>
      <c r="AD535" s="40"/>
      <c r="AE535" s="40"/>
      <c r="AF535" s="40"/>
      <c r="AG535" s="39">
        <v>13</v>
      </c>
      <c r="AH535" s="39">
        <v>147</v>
      </c>
      <c r="AI535" s="39">
        <v>147</v>
      </c>
      <c r="AJ535" s="39">
        <v>13</v>
      </c>
      <c r="AK535" s="39">
        <v>0</v>
      </c>
      <c r="AL535" s="39">
        <v>0</v>
      </c>
    </row>
    <row r="536" spans="1:38"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row>
    <row r="537" spans="1:38" s="1" customFormat="1" ht="20.100000000000001" customHeight="1" x14ac:dyDescent="0.2">
      <c r="A537" s="3"/>
      <c r="B537" s="6"/>
      <c r="C537" s="42" t="s">
        <v>180</v>
      </c>
      <c r="D537" s="42"/>
      <c r="E537" s="5"/>
      <c r="F537" s="44">
        <v>1479</v>
      </c>
      <c r="G537" s="44">
        <v>6321</v>
      </c>
      <c r="H537" s="44">
        <v>6688</v>
      </c>
      <c r="I537" s="44">
        <v>1112</v>
      </c>
      <c r="J537" s="44">
        <v>0</v>
      </c>
      <c r="K537" s="44">
        <v>0</v>
      </c>
      <c r="L537" s="45"/>
      <c r="M537" s="45"/>
      <c r="N537" s="45"/>
      <c r="O537" s="44">
        <v>638</v>
      </c>
      <c r="P537" s="44">
        <v>4187</v>
      </c>
      <c r="Q537" s="44">
        <v>4381</v>
      </c>
      <c r="R537" s="44">
        <v>444</v>
      </c>
      <c r="S537" s="44">
        <v>0</v>
      </c>
      <c r="T537" s="44">
        <v>0</v>
      </c>
      <c r="U537" s="45"/>
      <c r="V537" s="45"/>
      <c r="W537" s="45"/>
      <c r="X537" s="44">
        <v>454</v>
      </c>
      <c r="Y537" s="44">
        <v>1149</v>
      </c>
      <c r="Z537" s="44">
        <v>1270</v>
      </c>
      <c r="AA537" s="44">
        <v>333</v>
      </c>
      <c r="AB537" s="44">
        <v>0</v>
      </c>
      <c r="AC537" s="44">
        <v>0</v>
      </c>
      <c r="AD537" s="45"/>
      <c r="AE537" s="45"/>
      <c r="AF537" s="45"/>
      <c r="AG537" s="44">
        <v>215</v>
      </c>
      <c r="AH537" s="44">
        <v>723</v>
      </c>
      <c r="AI537" s="44">
        <v>807</v>
      </c>
      <c r="AJ537" s="44">
        <v>131</v>
      </c>
      <c r="AK537" s="44">
        <v>0</v>
      </c>
      <c r="AL537" s="44">
        <v>0</v>
      </c>
    </row>
    <row r="538" spans="1:38"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row>
    <row r="539" spans="1:38" s="1" customFormat="1" ht="20.100000000000001" customHeight="1" x14ac:dyDescent="0.25">
      <c r="A539" s="3"/>
      <c r="B539" s="49" t="s">
        <v>303</v>
      </c>
      <c r="C539" s="50"/>
      <c r="D539" s="50"/>
      <c r="E539" s="5"/>
      <c r="F539" s="51">
        <v>1479</v>
      </c>
      <c r="G539" s="51">
        <v>6321</v>
      </c>
      <c r="H539" s="51">
        <v>6688</v>
      </c>
      <c r="I539" s="51">
        <v>1112</v>
      </c>
      <c r="J539" s="51">
        <v>0</v>
      </c>
      <c r="K539" s="51">
        <v>0</v>
      </c>
      <c r="L539" s="52"/>
      <c r="M539" s="52"/>
      <c r="N539" s="52"/>
      <c r="O539" s="51">
        <v>638</v>
      </c>
      <c r="P539" s="51">
        <v>4187</v>
      </c>
      <c r="Q539" s="51">
        <v>4381</v>
      </c>
      <c r="R539" s="51">
        <v>444</v>
      </c>
      <c r="S539" s="51">
        <v>0</v>
      </c>
      <c r="T539" s="51">
        <v>0</v>
      </c>
      <c r="U539" s="52"/>
      <c r="V539" s="52"/>
      <c r="W539" s="52"/>
      <c r="X539" s="51">
        <v>454</v>
      </c>
      <c r="Y539" s="51">
        <v>1149</v>
      </c>
      <c r="Z539" s="51">
        <v>1270</v>
      </c>
      <c r="AA539" s="51">
        <v>333</v>
      </c>
      <c r="AB539" s="51">
        <v>0</v>
      </c>
      <c r="AC539" s="51">
        <v>0</v>
      </c>
      <c r="AD539" s="52"/>
      <c r="AE539" s="52"/>
      <c r="AF539" s="52"/>
      <c r="AG539" s="51">
        <v>215</v>
      </c>
      <c r="AH539" s="51">
        <v>723</v>
      </c>
      <c r="AI539" s="51">
        <v>807</v>
      </c>
      <c r="AJ539" s="51">
        <v>131</v>
      </c>
      <c r="AK539" s="51">
        <v>0</v>
      </c>
      <c r="AL539" s="51">
        <v>0</v>
      </c>
    </row>
    <row r="540" spans="1:38"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row>
    <row r="541" spans="1:38"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row>
    <row r="542" spans="1:38"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row>
    <row r="543" spans="1:38" ht="20.100000000000001" customHeight="1" x14ac:dyDescent="0.2">
      <c r="D543" s="2" t="s">
        <v>98</v>
      </c>
      <c r="F543" s="37">
        <v>120</v>
      </c>
      <c r="G543" s="37">
        <v>875</v>
      </c>
      <c r="H543" s="37">
        <v>843</v>
      </c>
      <c r="I543" s="37">
        <v>152</v>
      </c>
      <c r="J543" s="37">
        <v>0</v>
      </c>
      <c r="K543" s="37">
        <v>0</v>
      </c>
      <c r="L543" s="37"/>
      <c r="M543" s="37"/>
      <c r="N543" s="37"/>
      <c r="O543" s="37">
        <v>5</v>
      </c>
      <c r="P543" s="37">
        <v>46</v>
      </c>
      <c r="Q543" s="37">
        <v>48</v>
      </c>
      <c r="R543" s="37">
        <v>3</v>
      </c>
      <c r="S543" s="37">
        <v>0</v>
      </c>
      <c r="T543" s="37">
        <v>0</v>
      </c>
      <c r="U543" s="37"/>
      <c r="V543" s="37"/>
      <c r="W543" s="37"/>
      <c r="X543" s="37">
        <v>12</v>
      </c>
      <c r="Y543" s="37">
        <v>117</v>
      </c>
      <c r="Z543" s="37">
        <v>121</v>
      </c>
      <c r="AA543" s="37">
        <v>8</v>
      </c>
      <c r="AB543" s="37">
        <v>0</v>
      </c>
      <c r="AC543" s="37">
        <v>0</v>
      </c>
      <c r="AD543" s="37"/>
      <c r="AE543" s="37"/>
      <c r="AF543" s="37"/>
      <c r="AG543" s="37">
        <v>8</v>
      </c>
      <c r="AH543" s="37">
        <v>41</v>
      </c>
      <c r="AI543" s="37">
        <v>42</v>
      </c>
      <c r="AJ543" s="37">
        <v>7</v>
      </c>
      <c r="AK543" s="37">
        <v>0</v>
      </c>
      <c r="AL543" s="37">
        <v>0</v>
      </c>
    </row>
    <row r="544" spans="1:38" ht="20.100000000000001" customHeight="1" x14ac:dyDescent="0.2">
      <c r="D544" s="38" t="s">
        <v>173</v>
      </c>
      <c r="F544" s="39">
        <v>249</v>
      </c>
      <c r="G544" s="39">
        <v>853</v>
      </c>
      <c r="H544" s="39">
        <v>798</v>
      </c>
      <c r="I544" s="39">
        <v>304</v>
      </c>
      <c r="J544" s="39">
        <v>0</v>
      </c>
      <c r="K544" s="39">
        <v>0</v>
      </c>
      <c r="L544" s="40"/>
      <c r="M544" s="40"/>
      <c r="N544" s="40"/>
      <c r="O544" s="39">
        <v>13</v>
      </c>
      <c r="P544" s="39">
        <v>42</v>
      </c>
      <c r="Q544" s="39">
        <v>39</v>
      </c>
      <c r="R544" s="39">
        <v>16</v>
      </c>
      <c r="S544" s="39">
        <v>0</v>
      </c>
      <c r="T544" s="39">
        <v>0</v>
      </c>
      <c r="U544" s="40"/>
      <c r="V544" s="40"/>
      <c r="W544" s="40"/>
      <c r="X544" s="39">
        <v>86</v>
      </c>
      <c r="Y544" s="39">
        <v>106</v>
      </c>
      <c r="Z544" s="39">
        <v>102</v>
      </c>
      <c r="AA544" s="39">
        <v>90</v>
      </c>
      <c r="AB544" s="39">
        <v>0</v>
      </c>
      <c r="AC544" s="39">
        <v>0</v>
      </c>
      <c r="AD544" s="40"/>
      <c r="AE544" s="40"/>
      <c r="AF544" s="40"/>
      <c r="AG544" s="39">
        <v>41</v>
      </c>
      <c r="AH544" s="39">
        <v>36</v>
      </c>
      <c r="AI544" s="39">
        <v>34</v>
      </c>
      <c r="AJ544" s="39">
        <v>43</v>
      </c>
      <c r="AK544" s="39">
        <v>0</v>
      </c>
      <c r="AL544" s="39">
        <v>0</v>
      </c>
    </row>
    <row r="545" spans="1:38" ht="20.100000000000001" customHeight="1" x14ac:dyDescent="0.2">
      <c r="D545" s="2" t="s">
        <v>113</v>
      </c>
      <c r="F545" s="37">
        <v>99</v>
      </c>
      <c r="G545" s="37">
        <v>694</v>
      </c>
      <c r="H545" s="37">
        <v>719</v>
      </c>
      <c r="I545" s="37">
        <v>74</v>
      </c>
      <c r="J545" s="37">
        <v>0</v>
      </c>
      <c r="K545" s="37">
        <v>0</v>
      </c>
      <c r="L545" s="37"/>
      <c r="M545" s="37"/>
      <c r="N545" s="37"/>
      <c r="O545" s="37">
        <v>1</v>
      </c>
      <c r="P545" s="37">
        <v>24</v>
      </c>
      <c r="Q545" s="37">
        <v>22</v>
      </c>
      <c r="R545" s="37">
        <v>3</v>
      </c>
      <c r="S545" s="37">
        <v>0</v>
      </c>
      <c r="T545" s="37">
        <v>0</v>
      </c>
      <c r="U545" s="37"/>
      <c r="V545" s="37"/>
      <c r="W545" s="37"/>
      <c r="X545" s="37">
        <v>4</v>
      </c>
      <c r="Y545" s="37">
        <v>8</v>
      </c>
      <c r="Z545" s="37">
        <v>6</v>
      </c>
      <c r="AA545" s="37">
        <v>6</v>
      </c>
      <c r="AB545" s="37">
        <v>0</v>
      </c>
      <c r="AC545" s="37">
        <v>0</v>
      </c>
      <c r="AD545" s="37"/>
      <c r="AE545" s="37"/>
      <c r="AF545" s="37"/>
      <c r="AG545" s="37">
        <v>0</v>
      </c>
      <c r="AH545" s="37">
        <v>15</v>
      </c>
      <c r="AI545" s="37">
        <v>10</v>
      </c>
      <c r="AJ545" s="37">
        <v>5</v>
      </c>
      <c r="AK545" s="37">
        <v>0</v>
      </c>
      <c r="AL545" s="37">
        <v>0</v>
      </c>
    </row>
    <row r="546" spans="1:38" ht="20.100000000000001" customHeight="1" x14ac:dyDescent="0.2">
      <c r="D546" s="38" t="s">
        <v>101</v>
      </c>
      <c r="F546" s="39">
        <v>140</v>
      </c>
      <c r="G546" s="39">
        <v>1155</v>
      </c>
      <c r="H546" s="39">
        <v>1133</v>
      </c>
      <c r="I546" s="39">
        <v>162</v>
      </c>
      <c r="J546" s="39">
        <v>0</v>
      </c>
      <c r="K546" s="39">
        <v>0</v>
      </c>
      <c r="L546" s="40"/>
      <c r="M546" s="40"/>
      <c r="N546" s="40"/>
      <c r="O546" s="39">
        <v>0</v>
      </c>
      <c r="P546" s="39">
        <v>31</v>
      </c>
      <c r="Q546" s="39">
        <v>28</v>
      </c>
      <c r="R546" s="39">
        <v>3</v>
      </c>
      <c r="S546" s="39">
        <v>0</v>
      </c>
      <c r="T546" s="39">
        <v>0</v>
      </c>
      <c r="U546" s="40"/>
      <c r="V546" s="40"/>
      <c r="W546" s="40"/>
      <c r="X546" s="39">
        <v>1</v>
      </c>
      <c r="Y546" s="39">
        <v>12</v>
      </c>
      <c r="Z546" s="39">
        <v>9</v>
      </c>
      <c r="AA546" s="39">
        <v>4</v>
      </c>
      <c r="AB546" s="39">
        <v>0</v>
      </c>
      <c r="AC546" s="39">
        <v>0</v>
      </c>
      <c r="AD546" s="40"/>
      <c r="AE546" s="40"/>
      <c r="AF546" s="40"/>
      <c r="AG546" s="39">
        <v>0</v>
      </c>
      <c r="AH546" s="39">
        <v>11</v>
      </c>
      <c r="AI546" s="39">
        <v>9</v>
      </c>
      <c r="AJ546" s="39">
        <v>2</v>
      </c>
      <c r="AK546" s="39">
        <v>0</v>
      </c>
      <c r="AL546" s="39">
        <v>0</v>
      </c>
    </row>
    <row r="547" spans="1:38" ht="20.100000000000001" customHeight="1" x14ac:dyDescent="0.2">
      <c r="D547" s="2" t="s">
        <v>117</v>
      </c>
      <c r="F547" s="37">
        <v>271</v>
      </c>
      <c r="G547" s="37">
        <v>1723</v>
      </c>
      <c r="H547" s="37">
        <v>1618</v>
      </c>
      <c r="I547" s="37">
        <v>376</v>
      </c>
      <c r="J547" s="37">
        <v>0</v>
      </c>
      <c r="K547" s="37">
        <v>0</v>
      </c>
      <c r="L547" s="37"/>
      <c r="M547" s="37"/>
      <c r="N547" s="37"/>
      <c r="O547" s="37">
        <v>0</v>
      </c>
      <c r="P547" s="37">
        <v>17</v>
      </c>
      <c r="Q547" s="37">
        <v>15</v>
      </c>
      <c r="R547" s="37">
        <v>2</v>
      </c>
      <c r="S547" s="37">
        <v>0</v>
      </c>
      <c r="T547" s="37">
        <v>0</v>
      </c>
      <c r="U547" s="37"/>
      <c r="V547" s="37"/>
      <c r="W547" s="37"/>
      <c r="X547" s="37">
        <v>7</v>
      </c>
      <c r="Y547" s="37">
        <v>80</v>
      </c>
      <c r="Z547" s="37">
        <v>62</v>
      </c>
      <c r="AA547" s="37">
        <v>25</v>
      </c>
      <c r="AB547" s="37">
        <v>0</v>
      </c>
      <c r="AC547" s="37">
        <v>0</v>
      </c>
      <c r="AD547" s="37"/>
      <c r="AE547" s="37"/>
      <c r="AF547" s="37"/>
      <c r="AG547" s="37">
        <v>12</v>
      </c>
      <c r="AH547" s="37">
        <v>26</v>
      </c>
      <c r="AI547" s="37">
        <v>33</v>
      </c>
      <c r="AJ547" s="37">
        <v>5</v>
      </c>
      <c r="AK547" s="37">
        <v>0</v>
      </c>
      <c r="AL547" s="37">
        <v>0</v>
      </c>
    </row>
    <row r="548" spans="1:38" ht="20.100000000000001" customHeight="1" x14ac:dyDescent="0.2">
      <c r="D548" s="38" t="s">
        <v>105</v>
      </c>
      <c r="F548" s="39">
        <v>327</v>
      </c>
      <c r="G548" s="39">
        <v>2242</v>
      </c>
      <c r="H548" s="39">
        <v>2284</v>
      </c>
      <c r="I548" s="39">
        <v>285</v>
      </c>
      <c r="J548" s="39">
        <v>0</v>
      </c>
      <c r="K548" s="39">
        <v>0</v>
      </c>
      <c r="L548" s="40"/>
      <c r="M548" s="40"/>
      <c r="N548" s="40"/>
      <c r="O548" s="39">
        <v>3</v>
      </c>
      <c r="P548" s="39">
        <v>39</v>
      </c>
      <c r="Q548" s="39">
        <v>37</v>
      </c>
      <c r="R548" s="39">
        <v>5</v>
      </c>
      <c r="S548" s="39">
        <v>0</v>
      </c>
      <c r="T548" s="39">
        <v>0</v>
      </c>
      <c r="U548" s="40"/>
      <c r="V548" s="40"/>
      <c r="W548" s="40"/>
      <c r="X548" s="39">
        <v>10</v>
      </c>
      <c r="Y548" s="39">
        <v>75</v>
      </c>
      <c r="Z548" s="39">
        <v>76</v>
      </c>
      <c r="AA548" s="39">
        <v>9</v>
      </c>
      <c r="AB548" s="39">
        <v>0</v>
      </c>
      <c r="AC548" s="39">
        <v>0</v>
      </c>
      <c r="AD548" s="40"/>
      <c r="AE548" s="40"/>
      <c r="AF548" s="40"/>
      <c r="AG548" s="39">
        <v>1</v>
      </c>
      <c r="AH548" s="39">
        <v>5</v>
      </c>
      <c r="AI548" s="39">
        <v>6</v>
      </c>
      <c r="AJ548" s="39">
        <v>0</v>
      </c>
      <c r="AK548" s="39">
        <v>0</v>
      </c>
      <c r="AL548" s="39">
        <v>0</v>
      </c>
    </row>
    <row r="549" spans="1:38" ht="20.100000000000001" customHeight="1" x14ac:dyDescent="0.2">
      <c r="D549" s="2" t="s">
        <v>106</v>
      </c>
      <c r="F549" s="37">
        <v>330</v>
      </c>
      <c r="G549" s="37">
        <v>951</v>
      </c>
      <c r="H549" s="37">
        <v>1084</v>
      </c>
      <c r="I549" s="37">
        <v>197</v>
      </c>
      <c r="J549" s="37">
        <v>0</v>
      </c>
      <c r="K549" s="37">
        <v>0</v>
      </c>
      <c r="L549" s="37"/>
      <c r="M549" s="37"/>
      <c r="N549" s="37"/>
      <c r="O549" s="37">
        <v>17</v>
      </c>
      <c r="P549" s="37">
        <v>20</v>
      </c>
      <c r="Q549" s="37">
        <v>15</v>
      </c>
      <c r="R549" s="37">
        <v>22</v>
      </c>
      <c r="S549" s="37">
        <v>0</v>
      </c>
      <c r="T549" s="37">
        <v>0</v>
      </c>
      <c r="U549" s="37"/>
      <c r="V549" s="37"/>
      <c r="W549" s="37"/>
      <c r="X549" s="37">
        <v>43</v>
      </c>
      <c r="Y549" s="37">
        <v>133</v>
      </c>
      <c r="Z549" s="37">
        <v>100</v>
      </c>
      <c r="AA549" s="37">
        <v>76</v>
      </c>
      <c r="AB549" s="37">
        <v>0</v>
      </c>
      <c r="AC549" s="37">
        <v>0</v>
      </c>
      <c r="AD549" s="37"/>
      <c r="AE549" s="37"/>
      <c r="AF549" s="37"/>
      <c r="AG549" s="37">
        <v>4</v>
      </c>
      <c r="AH549" s="37">
        <v>13</v>
      </c>
      <c r="AI549" s="37">
        <v>13</v>
      </c>
      <c r="AJ549" s="37">
        <v>4</v>
      </c>
      <c r="AK549" s="37">
        <v>0</v>
      </c>
      <c r="AL549" s="37">
        <v>0</v>
      </c>
    </row>
    <row r="550" spans="1:38" ht="20.100000000000001" customHeight="1" x14ac:dyDescent="0.2">
      <c r="D550" s="38" t="s">
        <v>118</v>
      </c>
      <c r="F550" s="39">
        <v>199</v>
      </c>
      <c r="G550" s="39">
        <v>1247</v>
      </c>
      <c r="H550" s="39">
        <v>1162</v>
      </c>
      <c r="I550" s="39">
        <v>284</v>
      </c>
      <c r="J550" s="39">
        <v>0</v>
      </c>
      <c r="K550" s="39">
        <v>0</v>
      </c>
      <c r="L550" s="40"/>
      <c r="M550" s="40"/>
      <c r="N550" s="40"/>
      <c r="O550" s="39">
        <v>13</v>
      </c>
      <c r="P550" s="39">
        <v>58</v>
      </c>
      <c r="Q550" s="39">
        <v>50</v>
      </c>
      <c r="R550" s="39">
        <v>21</v>
      </c>
      <c r="S550" s="39">
        <v>0</v>
      </c>
      <c r="T550" s="39">
        <v>0</v>
      </c>
      <c r="U550" s="40"/>
      <c r="V550" s="40"/>
      <c r="W550" s="40"/>
      <c r="X550" s="39">
        <v>67</v>
      </c>
      <c r="Y550" s="39">
        <v>172</v>
      </c>
      <c r="Z550" s="39">
        <v>188</v>
      </c>
      <c r="AA550" s="39">
        <v>51</v>
      </c>
      <c r="AB550" s="39">
        <v>0</v>
      </c>
      <c r="AC550" s="39">
        <v>0</v>
      </c>
      <c r="AD550" s="40"/>
      <c r="AE550" s="40"/>
      <c r="AF550" s="40"/>
      <c r="AG550" s="39">
        <v>9</v>
      </c>
      <c r="AH550" s="39">
        <v>12</v>
      </c>
      <c r="AI550" s="39">
        <v>14</v>
      </c>
      <c r="AJ550" s="39">
        <v>7</v>
      </c>
      <c r="AK550" s="39">
        <v>0</v>
      </c>
      <c r="AL550" s="39">
        <v>0</v>
      </c>
    </row>
    <row r="551" spans="1:38" ht="20.100000000000001" customHeight="1" x14ac:dyDescent="0.2">
      <c r="D551" s="2" t="s">
        <v>305</v>
      </c>
      <c r="F551" s="37">
        <v>152</v>
      </c>
      <c r="G551" s="37">
        <v>1352</v>
      </c>
      <c r="H551" s="37">
        <v>1242</v>
      </c>
      <c r="I551" s="37">
        <v>262</v>
      </c>
      <c r="J551" s="37">
        <v>0</v>
      </c>
      <c r="K551" s="37">
        <v>0</v>
      </c>
      <c r="L551" s="37"/>
      <c r="M551" s="37"/>
      <c r="N551" s="37"/>
      <c r="O551" s="37">
        <v>4</v>
      </c>
      <c r="P551" s="37">
        <v>52</v>
      </c>
      <c r="Q551" s="37">
        <v>44</v>
      </c>
      <c r="R551" s="37">
        <v>12</v>
      </c>
      <c r="S551" s="37">
        <v>0</v>
      </c>
      <c r="T551" s="37">
        <v>0</v>
      </c>
      <c r="U551" s="37"/>
      <c r="V551" s="37"/>
      <c r="W551" s="37"/>
      <c r="X551" s="37">
        <v>15</v>
      </c>
      <c r="Y551" s="37">
        <v>114</v>
      </c>
      <c r="Z551" s="37">
        <v>121</v>
      </c>
      <c r="AA551" s="37">
        <v>8</v>
      </c>
      <c r="AB551" s="37">
        <v>0</v>
      </c>
      <c r="AC551" s="37">
        <v>0</v>
      </c>
      <c r="AD551" s="37"/>
      <c r="AE551" s="37"/>
      <c r="AF551" s="37"/>
      <c r="AG551" s="37">
        <v>4</v>
      </c>
      <c r="AH551" s="37">
        <v>29</v>
      </c>
      <c r="AI551" s="37">
        <v>26</v>
      </c>
      <c r="AJ551" s="37">
        <v>7</v>
      </c>
      <c r="AK551" s="37">
        <v>0</v>
      </c>
      <c r="AL551" s="37">
        <v>0</v>
      </c>
    </row>
    <row r="552" spans="1:38"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row>
    <row r="553" spans="1:38" s="1" customFormat="1" ht="20.100000000000001" customHeight="1" x14ac:dyDescent="0.2">
      <c r="A553" s="3"/>
      <c r="B553" s="6"/>
      <c r="C553" s="42" t="s">
        <v>180</v>
      </c>
      <c r="D553" s="42"/>
      <c r="E553" s="5"/>
      <c r="F553" s="44">
        <v>1887</v>
      </c>
      <c r="G553" s="44">
        <v>11092</v>
      </c>
      <c r="H553" s="44">
        <v>10883</v>
      </c>
      <c r="I553" s="44">
        <v>2096</v>
      </c>
      <c r="J553" s="44">
        <v>0</v>
      </c>
      <c r="K553" s="44">
        <v>0</v>
      </c>
      <c r="L553" s="45"/>
      <c r="M553" s="45"/>
      <c r="N553" s="45"/>
      <c r="O553" s="44">
        <v>56</v>
      </c>
      <c r="P553" s="44">
        <v>329</v>
      </c>
      <c r="Q553" s="44">
        <v>298</v>
      </c>
      <c r="R553" s="44">
        <v>87</v>
      </c>
      <c r="S553" s="44">
        <v>0</v>
      </c>
      <c r="T553" s="44">
        <v>0</v>
      </c>
      <c r="U553" s="45"/>
      <c r="V553" s="45"/>
      <c r="W553" s="45"/>
      <c r="X553" s="44">
        <v>245</v>
      </c>
      <c r="Y553" s="44">
        <v>817</v>
      </c>
      <c r="Z553" s="44">
        <v>785</v>
      </c>
      <c r="AA553" s="44">
        <v>277</v>
      </c>
      <c r="AB553" s="44">
        <v>0</v>
      </c>
      <c r="AC553" s="44">
        <v>0</v>
      </c>
      <c r="AD553" s="45"/>
      <c r="AE553" s="45"/>
      <c r="AF553" s="45"/>
      <c r="AG553" s="44">
        <v>79</v>
      </c>
      <c r="AH553" s="44">
        <v>188</v>
      </c>
      <c r="AI553" s="44">
        <v>187</v>
      </c>
      <c r="AJ553" s="44">
        <v>80</v>
      </c>
      <c r="AK553" s="44">
        <v>0</v>
      </c>
      <c r="AL553" s="44">
        <v>0</v>
      </c>
    </row>
    <row r="554" spans="1:38"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row>
    <row r="555" spans="1:38"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row>
    <row r="556" spans="1:38" s="1" customFormat="1" ht="20.100000000000001" customHeight="1" x14ac:dyDescent="0.2">
      <c r="A556" s="3"/>
      <c r="B556" s="6"/>
      <c r="C556" s="3"/>
      <c r="D556" s="41" t="s">
        <v>98</v>
      </c>
      <c r="E556" s="5"/>
      <c r="F556" s="37">
        <v>46</v>
      </c>
      <c r="G556" s="37">
        <v>439</v>
      </c>
      <c r="H556" s="37">
        <v>448</v>
      </c>
      <c r="I556" s="37">
        <v>37</v>
      </c>
      <c r="J556" s="37">
        <v>0</v>
      </c>
      <c r="K556" s="37">
        <v>0</v>
      </c>
      <c r="L556" s="37"/>
      <c r="M556" s="37"/>
      <c r="N556" s="37"/>
      <c r="O556" s="37">
        <v>38</v>
      </c>
      <c r="P556" s="37">
        <v>1045</v>
      </c>
      <c r="Q556" s="37">
        <v>911</v>
      </c>
      <c r="R556" s="37">
        <v>172</v>
      </c>
      <c r="S556" s="37">
        <v>0</v>
      </c>
      <c r="T556" s="37">
        <v>0</v>
      </c>
      <c r="U556" s="37"/>
      <c r="V556" s="37"/>
      <c r="W556" s="37"/>
      <c r="X556" s="37">
        <v>16</v>
      </c>
      <c r="Y556" s="37">
        <v>146</v>
      </c>
      <c r="Z556" s="37">
        <v>153</v>
      </c>
      <c r="AA556" s="37">
        <v>9</v>
      </c>
      <c r="AB556" s="37">
        <v>0</v>
      </c>
      <c r="AC556" s="37">
        <v>0</v>
      </c>
      <c r="AD556" s="37"/>
      <c r="AE556" s="37"/>
      <c r="AF556" s="37"/>
      <c r="AG556" s="37">
        <v>5</v>
      </c>
      <c r="AH556" s="37">
        <v>29</v>
      </c>
      <c r="AI556" s="37">
        <v>28</v>
      </c>
      <c r="AJ556" s="37">
        <v>6</v>
      </c>
      <c r="AK556" s="37">
        <v>0</v>
      </c>
      <c r="AL556" s="37">
        <v>0</v>
      </c>
    </row>
    <row r="557" spans="1:38"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row>
    <row r="558" spans="1:38" s="1" customFormat="1" ht="20.100000000000001" customHeight="1" x14ac:dyDescent="0.2">
      <c r="A558" s="3"/>
      <c r="B558" s="6"/>
      <c r="C558" s="42" t="s">
        <v>171</v>
      </c>
      <c r="D558" s="42"/>
      <c r="E558" s="5"/>
      <c r="F558" s="44">
        <v>46</v>
      </c>
      <c r="G558" s="44">
        <v>439</v>
      </c>
      <c r="H558" s="44">
        <v>448</v>
      </c>
      <c r="I558" s="44">
        <v>37</v>
      </c>
      <c r="J558" s="44">
        <v>0</v>
      </c>
      <c r="K558" s="44">
        <v>0</v>
      </c>
      <c r="L558" s="45"/>
      <c r="M558" s="45"/>
      <c r="N558" s="45"/>
      <c r="O558" s="44">
        <v>38</v>
      </c>
      <c r="P558" s="44">
        <v>1045</v>
      </c>
      <c r="Q558" s="44">
        <v>911</v>
      </c>
      <c r="R558" s="44">
        <v>172</v>
      </c>
      <c r="S558" s="44">
        <v>0</v>
      </c>
      <c r="T558" s="44">
        <v>0</v>
      </c>
      <c r="U558" s="45"/>
      <c r="V558" s="45"/>
      <c r="W558" s="45"/>
      <c r="X558" s="44">
        <v>16</v>
      </c>
      <c r="Y558" s="44">
        <v>146</v>
      </c>
      <c r="Z558" s="44">
        <v>153</v>
      </c>
      <c r="AA558" s="44">
        <v>9</v>
      </c>
      <c r="AB558" s="44">
        <v>0</v>
      </c>
      <c r="AC558" s="44">
        <v>0</v>
      </c>
      <c r="AD558" s="45"/>
      <c r="AE558" s="45"/>
      <c r="AF558" s="45"/>
      <c r="AG558" s="44">
        <v>5</v>
      </c>
      <c r="AH558" s="44">
        <v>29</v>
      </c>
      <c r="AI558" s="44">
        <v>28</v>
      </c>
      <c r="AJ558" s="44">
        <v>6</v>
      </c>
      <c r="AK558" s="44">
        <v>0</v>
      </c>
      <c r="AL558" s="44">
        <v>0</v>
      </c>
    </row>
    <row r="559" spans="1:38"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row>
    <row r="560" spans="1:38"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row>
    <row r="561" spans="1:38" s="1" customFormat="1" ht="20.100000000000001" customHeight="1" x14ac:dyDescent="0.2">
      <c r="A561" s="3"/>
      <c r="B561" s="6"/>
      <c r="C561" s="3"/>
      <c r="D561" s="2" t="s">
        <v>306</v>
      </c>
      <c r="E561" s="5"/>
      <c r="F561" s="37">
        <v>776</v>
      </c>
      <c r="G561" s="37">
        <v>3469</v>
      </c>
      <c r="H561" s="37">
        <v>3516</v>
      </c>
      <c r="I561" s="37">
        <v>729</v>
      </c>
      <c r="J561" s="37">
        <v>0</v>
      </c>
      <c r="K561" s="37">
        <v>0</v>
      </c>
      <c r="L561" s="37"/>
      <c r="M561" s="37"/>
      <c r="N561" s="37"/>
      <c r="O561" s="37">
        <v>0</v>
      </c>
      <c r="P561" s="37">
        <v>3</v>
      </c>
      <c r="Q561" s="37">
        <v>1</v>
      </c>
      <c r="R561" s="37">
        <v>2</v>
      </c>
      <c r="S561" s="37">
        <v>0</v>
      </c>
      <c r="T561" s="37">
        <v>0</v>
      </c>
      <c r="U561" s="37"/>
      <c r="V561" s="37"/>
      <c r="W561" s="37"/>
      <c r="X561" s="37">
        <v>0</v>
      </c>
      <c r="Y561" s="37">
        <v>0</v>
      </c>
      <c r="Z561" s="37">
        <v>0</v>
      </c>
      <c r="AA561" s="37">
        <v>0</v>
      </c>
      <c r="AB561" s="37">
        <v>0</v>
      </c>
      <c r="AC561" s="37">
        <v>0</v>
      </c>
      <c r="AD561" s="37"/>
      <c r="AE561" s="37"/>
      <c r="AF561" s="37"/>
      <c r="AG561" s="37">
        <v>0</v>
      </c>
      <c r="AH561" s="37">
        <v>0</v>
      </c>
      <c r="AI561" s="37">
        <v>0</v>
      </c>
      <c r="AJ561" s="37">
        <v>0</v>
      </c>
      <c r="AK561" s="37">
        <v>0</v>
      </c>
      <c r="AL561" s="37">
        <v>0</v>
      </c>
    </row>
    <row r="562" spans="1:38" s="1" customFormat="1" ht="20.100000000000001" customHeight="1" x14ac:dyDescent="0.2">
      <c r="A562" s="3"/>
      <c r="B562" s="6"/>
      <c r="C562" s="3"/>
      <c r="D562" s="38" t="s">
        <v>307</v>
      </c>
      <c r="E562" s="5"/>
      <c r="F562" s="39">
        <v>843</v>
      </c>
      <c r="G562" s="39">
        <v>3633</v>
      </c>
      <c r="H562" s="39">
        <v>3791</v>
      </c>
      <c r="I562" s="39">
        <v>685</v>
      </c>
      <c r="J562" s="39">
        <v>0</v>
      </c>
      <c r="K562" s="39">
        <v>0</v>
      </c>
      <c r="L562" s="40"/>
      <c r="M562" s="40"/>
      <c r="N562" s="40"/>
      <c r="O562" s="39">
        <v>0</v>
      </c>
      <c r="P562" s="39">
        <v>1</v>
      </c>
      <c r="Q562" s="39">
        <v>1</v>
      </c>
      <c r="R562" s="39">
        <v>0</v>
      </c>
      <c r="S562" s="39">
        <v>0</v>
      </c>
      <c r="T562" s="39">
        <v>0</v>
      </c>
      <c r="U562" s="40"/>
      <c r="V562" s="40"/>
      <c r="W562" s="40"/>
      <c r="X562" s="39">
        <v>0</v>
      </c>
      <c r="Y562" s="39">
        <v>0</v>
      </c>
      <c r="Z562" s="39">
        <v>0</v>
      </c>
      <c r="AA562" s="39">
        <v>0</v>
      </c>
      <c r="AB562" s="39">
        <v>0</v>
      </c>
      <c r="AC562" s="39">
        <v>0</v>
      </c>
      <c r="AD562" s="40"/>
      <c r="AE562" s="40"/>
      <c r="AF562" s="40"/>
      <c r="AG562" s="39">
        <v>0</v>
      </c>
      <c r="AH562" s="39">
        <v>0</v>
      </c>
      <c r="AI562" s="39">
        <v>0</v>
      </c>
      <c r="AJ562" s="39">
        <v>0</v>
      </c>
      <c r="AK562" s="39">
        <v>0</v>
      </c>
      <c r="AL562" s="39">
        <v>0</v>
      </c>
    </row>
    <row r="563" spans="1:38" s="1" customFormat="1" ht="20.100000000000001" customHeight="1" x14ac:dyDescent="0.2">
      <c r="A563" s="3"/>
      <c r="B563" s="6"/>
      <c r="C563" s="3"/>
      <c r="D563" s="2" t="s">
        <v>100</v>
      </c>
      <c r="E563" s="5"/>
      <c r="F563" s="37">
        <v>38</v>
      </c>
      <c r="G563" s="37">
        <v>1282</v>
      </c>
      <c r="H563" s="37">
        <v>1088</v>
      </c>
      <c r="I563" s="37">
        <v>232</v>
      </c>
      <c r="J563" s="37">
        <v>0</v>
      </c>
      <c r="K563" s="37">
        <v>0</v>
      </c>
      <c r="L563" s="37"/>
      <c r="M563" s="37"/>
      <c r="N563" s="37"/>
      <c r="O563" s="37">
        <v>0</v>
      </c>
      <c r="P563" s="37">
        <v>0</v>
      </c>
      <c r="Q563" s="37">
        <v>0</v>
      </c>
      <c r="R563" s="37">
        <v>0</v>
      </c>
      <c r="S563" s="37">
        <v>0</v>
      </c>
      <c r="T563" s="37">
        <v>0</v>
      </c>
      <c r="U563" s="37"/>
      <c r="V563" s="37"/>
      <c r="W563" s="37"/>
      <c r="X563" s="37">
        <v>0</v>
      </c>
      <c r="Y563" s="37">
        <v>0</v>
      </c>
      <c r="Z563" s="37">
        <v>0</v>
      </c>
      <c r="AA563" s="37">
        <v>0</v>
      </c>
      <c r="AB563" s="37">
        <v>0</v>
      </c>
      <c r="AC563" s="37">
        <v>0</v>
      </c>
      <c r="AD563" s="37"/>
      <c r="AE563" s="37"/>
      <c r="AF563" s="37"/>
      <c r="AG563" s="37">
        <v>0</v>
      </c>
      <c r="AH563" s="37">
        <v>0</v>
      </c>
      <c r="AI563" s="37">
        <v>0</v>
      </c>
      <c r="AJ563" s="37">
        <v>0</v>
      </c>
      <c r="AK563" s="37">
        <v>0</v>
      </c>
      <c r="AL563" s="37">
        <v>0</v>
      </c>
    </row>
    <row r="564" spans="1:38"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row>
    <row r="565" spans="1:38" s="1" customFormat="1" ht="20.100000000000001" customHeight="1" x14ac:dyDescent="0.2">
      <c r="A565" s="3"/>
      <c r="B565" s="6"/>
      <c r="C565" s="42" t="s">
        <v>122</v>
      </c>
      <c r="D565" s="42"/>
      <c r="E565" s="5"/>
      <c r="F565" s="44">
        <v>1657</v>
      </c>
      <c r="G565" s="44">
        <v>8384</v>
      </c>
      <c r="H565" s="44">
        <v>8395</v>
      </c>
      <c r="I565" s="44">
        <v>1646</v>
      </c>
      <c r="J565" s="44">
        <v>0</v>
      </c>
      <c r="K565" s="44">
        <v>0</v>
      </c>
      <c r="L565" s="45"/>
      <c r="M565" s="45"/>
      <c r="N565" s="45"/>
      <c r="O565" s="44">
        <v>0</v>
      </c>
      <c r="P565" s="44">
        <v>4</v>
      </c>
      <c r="Q565" s="44">
        <v>2</v>
      </c>
      <c r="R565" s="44">
        <v>2</v>
      </c>
      <c r="S565" s="44">
        <v>0</v>
      </c>
      <c r="T565" s="44">
        <v>0</v>
      </c>
      <c r="U565" s="45"/>
      <c r="V565" s="45"/>
      <c r="W565" s="45"/>
      <c r="X565" s="44">
        <v>0</v>
      </c>
      <c r="Y565" s="44">
        <v>0</v>
      </c>
      <c r="Z565" s="44">
        <v>0</v>
      </c>
      <c r="AA565" s="44">
        <v>0</v>
      </c>
      <c r="AB565" s="44">
        <v>0</v>
      </c>
      <c r="AC565" s="44">
        <v>0</v>
      </c>
      <c r="AD565" s="45"/>
      <c r="AE565" s="45"/>
      <c r="AF565" s="45"/>
      <c r="AG565" s="44">
        <v>0</v>
      </c>
      <c r="AH565" s="44">
        <v>0</v>
      </c>
      <c r="AI565" s="44">
        <v>0</v>
      </c>
      <c r="AJ565" s="44">
        <v>0</v>
      </c>
      <c r="AK565" s="44">
        <v>0</v>
      </c>
      <c r="AL565" s="44">
        <v>0</v>
      </c>
    </row>
    <row r="566" spans="1:38"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row>
    <row r="567" spans="1:38" s="1" customFormat="1" ht="20.100000000000001" customHeight="1" x14ac:dyDescent="0.25">
      <c r="A567" s="3"/>
      <c r="B567" s="49" t="s">
        <v>308</v>
      </c>
      <c r="C567" s="50"/>
      <c r="D567" s="50"/>
      <c r="E567" s="5"/>
      <c r="F567" s="51">
        <v>3590</v>
      </c>
      <c r="G567" s="51">
        <v>19915</v>
      </c>
      <c r="H567" s="51">
        <v>19726</v>
      </c>
      <c r="I567" s="51">
        <v>3779</v>
      </c>
      <c r="J567" s="51">
        <v>0</v>
      </c>
      <c r="K567" s="51">
        <v>0</v>
      </c>
      <c r="L567" s="52"/>
      <c r="M567" s="52"/>
      <c r="N567" s="52"/>
      <c r="O567" s="51">
        <v>94</v>
      </c>
      <c r="P567" s="51">
        <v>1378</v>
      </c>
      <c r="Q567" s="51">
        <v>1211</v>
      </c>
      <c r="R567" s="51">
        <v>261</v>
      </c>
      <c r="S567" s="51">
        <v>0</v>
      </c>
      <c r="T567" s="51">
        <v>0</v>
      </c>
      <c r="U567" s="52"/>
      <c r="V567" s="52"/>
      <c r="W567" s="52"/>
      <c r="X567" s="51">
        <v>261</v>
      </c>
      <c r="Y567" s="51">
        <v>963</v>
      </c>
      <c r="Z567" s="51">
        <v>938</v>
      </c>
      <c r="AA567" s="51">
        <v>286</v>
      </c>
      <c r="AB567" s="51">
        <v>0</v>
      </c>
      <c r="AC567" s="51">
        <v>0</v>
      </c>
      <c r="AD567" s="52"/>
      <c r="AE567" s="52"/>
      <c r="AF567" s="52"/>
      <c r="AG567" s="51">
        <v>84</v>
      </c>
      <c r="AH567" s="51">
        <v>217</v>
      </c>
      <c r="AI567" s="51">
        <v>215</v>
      </c>
      <c r="AJ567" s="51">
        <v>86</v>
      </c>
      <c r="AK567" s="51">
        <v>0</v>
      </c>
      <c r="AL567" s="51">
        <v>0</v>
      </c>
    </row>
    <row r="568" spans="1:38"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row>
    <row r="569" spans="1:38"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row>
    <row r="570" spans="1:38"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row>
    <row r="571" spans="1:38" ht="20.100000000000001" customHeight="1" x14ac:dyDescent="0.2">
      <c r="D571" s="2" t="s">
        <v>98</v>
      </c>
      <c r="F571" s="37">
        <v>11</v>
      </c>
      <c r="G571" s="37">
        <v>132</v>
      </c>
      <c r="H571" s="37">
        <v>137</v>
      </c>
      <c r="I571" s="37">
        <v>6</v>
      </c>
      <c r="J571" s="37">
        <v>0</v>
      </c>
      <c r="K571" s="37">
        <v>0</v>
      </c>
      <c r="L571" s="37"/>
      <c r="M571" s="37"/>
      <c r="N571" s="37"/>
      <c r="O571" s="37">
        <v>0</v>
      </c>
      <c r="P571" s="37">
        <v>0</v>
      </c>
      <c r="Q571" s="37">
        <v>0</v>
      </c>
      <c r="R571" s="37">
        <v>0</v>
      </c>
      <c r="S571" s="37">
        <v>0</v>
      </c>
      <c r="T571" s="37">
        <v>0</v>
      </c>
      <c r="U571" s="37"/>
      <c r="V571" s="37"/>
      <c r="W571" s="37"/>
      <c r="X571" s="37">
        <v>0</v>
      </c>
      <c r="Y571" s="37">
        <v>0</v>
      </c>
      <c r="Z571" s="37">
        <v>0</v>
      </c>
      <c r="AA571" s="37">
        <v>0</v>
      </c>
      <c r="AB571" s="37">
        <v>0</v>
      </c>
      <c r="AC571" s="37">
        <v>0</v>
      </c>
      <c r="AD571" s="37"/>
      <c r="AE571" s="37"/>
      <c r="AF571" s="37"/>
      <c r="AG571" s="37">
        <v>0</v>
      </c>
      <c r="AH571" s="37">
        <v>0</v>
      </c>
      <c r="AI571" s="37">
        <v>0</v>
      </c>
      <c r="AJ571" s="37">
        <v>0</v>
      </c>
      <c r="AK571" s="37">
        <v>0</v>
      </c>
      <c r="AL571" s="37">
        <v>0</v>
      </c>
    </row>
    <row r="572" spans="1:38" ht="20.100000000000001" customHeight="1" x14ac:dyDescent="0.2">
      <c r="D572" s="38" t="s">
        <v>99</v>
      </c>
      <c r="F572" s="39">
        <v>41</v>
      </c>
      <c r="G572" s="39">
        <v>202</v>
      </c>
      <c r="H572" s="39">
        <v>214</v>
      </c>
      <c r="I572" s="39">
        <v>29</v>
      </c>
      <c r="J572" s="39">
        <v>0</v>
      </c>
      <c r="K572" s="39">
        <v>0</v>
      </c>
      <c r="L572" s="40"/>
      <c r="M572" s="40"/>
      <c r="N572" s="40"/>
      <c r="O572" s="39">
        <v>0</v>
      </c>
      <c r="P572" s="39">
        <v>0</v>
      </c>
      <c r="Q572" s="39">
        <v>0</v>
      </c>
      <c r="R572" s="39">
        <v>0</v>
      </c>
      <c r="S572" s="39">
        <v>0</v>
      </c>
      <c r="T572" s="39">
        <v>0</v>
      </c>
      <c r="U572" s="40"/>
      <c r="V572" s="40"/>
      <c r="W572" s="40"/>
      <c r="X572" s="39">
        <v>0</v>
      </c>
      <c r="Y572" s="39">
        <v>0</v>
      </c>
      <c r="Z572" s="39">
        <v>0</v>
      </c>
      <c r="AA572" s="39">
        <v>0</v>
      </c>
      <c r="AB572" s="39">
        <v>0</v>
      </c>
      <c r="AC572" s="39">
        <v>0</v>
      </c>
      <c r="AD572" s="40"/>
      <c r="AE572" s="40"/>
      <c r="AF572" s="40"/>
      <c r="AG572" s="39">
        <v>0</v>
      </c>
      <c r="AH572" s="39">
        <v>0</v>
      </c>
      <c r="AI572" s="39">
        <v>0</v>
      </c>
      <c r="AJ572" s="39">
        <v>0</v>
      </c>
      <c r="AK572" s="39">
        <v>0</v>
      </c>
      <c r="AL572" s="39">
        <v>0</v>
      </c>
    </row>
    <row r="573" spans="1:38"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row>
    <row r="574" spans="1:38" s="1" customFormat="1" ht="20.100000000000001" customHeight="1" x14ac:dyDescent="0.2">
      <c r="A574" s="3"/>
      <c r="B574" s="6"/>
      <c r="C574" s="42" t="s">
        <v>122</v>
      </c>
      <c r="D574" s="42"/>
      <c r="E574" s="5"/>
      <c r="F574" s="44">
        <v>52</v>
      </c>
      <c r="G574" s="44">
        <v>334</v>
      </c>
      <c r="H574" s="44">
        <v>351</v>
      </c>
      <c r="I574" s="44">
        <v>35</v>
      </c>
      <c r="J574" s="44">
        <v>0</v>
      </c>
      <c r="K574" s="44">
        <v>0</v>
      </c>
      <c r="L574" s="45"/>
      <c r="M574" s="45"/>
      <c r="N574" s="45"/>
      <c r="O574" s="44">
        <v>0</v>
      </c>
      <c r="P574" s="44">
        <v>0</v>
      </c>
      <c r="Q574" s="44">
        <v>0</v>
      </c>
      <c r="R574" s="44">
        <v>0</v>
      </c>
      <c r="S574" s="44">
        <v>0</v>
      </c>
      <c r="T574" s="44">
        <v>0</v>
      </c>
      <c r="U574" s="45"/>
      <c r="V574" s="45"/>
      <c r="W574" s="45"/>
      <c r="X574" s="44">
        <v>0</v>
      </c>
      <c r="Y574" s="44">
        <v>0</v>
      </c>
      <c r="Z574" s="44">
        <v>0</v>
      </c>
      <c r="AA574" s="44">
        <v>0</v>
      </c>
      <c r="AB574" s="44">
        <v>0</v>
      </c>
      <c r="AC574" s="44">
        <v>0</v>
      </c>
      <c r="AD574" s="45"/>
      <c r="AE574" s="45"/>
      <c r="AF574" s="45"/>
      <c r="AG574" s="44">
        <v>0</v>
      </c>
      <c r="AH574" s="44">
        <v>0</v>
      </c>
      <c r="AI574" s="44">
        <v>0</v>
      </c>
      <c r="AJ574" s="44">
        <v>0</v>
      </c>
      <c r="AK574" s="44">
        <v>0</v>
      </c>
      <c r="AL574" s="44">
        <v>0</v>
      </c>
    </row>
    <row r="575" spans="1:38"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row>
    <row r="576" spans="1:38"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row>
    <row r="577" spans="1:38" ht="20.100000000000001" customHeight="1" x14ac:dyDescent="0.2">
      <c r="D577" s="2" t="s">
        <v>98</v>
      </c>
      <c r="F577" s="37">
        <v>87</v>
      </c>
      <c r="G577" s="37">
        <v>721</v>
      </c>
      <c r="H577" s="37">
        <v>680</v>
      </c>
      <c r="I577" s="37">
        <v>128</v>
      </c>
      <c r="J577" s="37">
        <v>0</v>
      </c>
      <c r="K577" s="37">
        <v>0</v>
      </c>
      <c r="L577" s="37"/>
      <c r="M577" s="37"/>
      <c r="N577" s="37"/>
      <c r="O577" s="37">
        <v>5</v>
      </c>
      <c r="P577" s="37">
        <v>107</v>
      </c>
      <c r="Q577" s="37">
        <v>96</v>
      </c>
      <c r="R577" s="37">
        <v>16</v>
      </c>
      <c r="S577" s="37">
        <v>0</v>
      </c>
      <c r="T577" s="37">
        <v>0</v>
      </c>
      <c r="U577" s="37"/>
      <c r="V577" s="37"/>
      <c r="W577" s="37"/>
      <c r="X577" s="37">
        <v>22</v>
      </c>
      <c r="Y577" s="37">
        <v>219</v>
      </c>
      <c r="Z577" s="37">
        <v>202</v>
      </c>
      <c r="AA577" s="37">
        <v>39</v>
      </c>
      <c r="AB577" s="37">
        <v>0</v>
      </c>
      <c r="AC577" s="37">
        <v>0</v>
      </c>
      <c r="AD577" s="37"/>
      <c r="AE577" s="37"/>
      <c r="AF577" s="37"/>
      <c r="AG577" s="37">
        <v>13</v>
      </c>
      <c r="AH577" s="37">
        <v>92</v>
      </c>
      <c r="AI577" s="37">
        <v>91</v>
      </c>
      <c r="AJ577" s="37">
        <v>14</v>
      </c>
      <c r="AK577" s="37">
        <v>0</v>
      </c>
      <c r="AL577" s="37">
        <v>0</v>
      </c>
    </row>
    <row r="578" spans="1:38" ht="20.100000000000001" customHeight="1" x14ac:dyDescent="0.2">
      <c r="D578" s="38" t="s">
        <v>99</v>
      </c>
      <c r="F578" s="39">
        <v>312</v>
      </c>
      <c r="G578" s="39">
        <v>755</v>
      </c>
      <c r="H578" s="39">
        <v>714</v>
      </c>
      <c r="I578" s="39">
        <v>353</v>
      </c>
      <c r="J578" s="39">
        <v>0</v>
      </c>
      <c r="K578" s="39">
        <v>0</v>
      </c>
      <c r="L578" s="40"/>
      <c r="M578" s="40"/>
      <c r="N578" s="40"/>
      <c r="O578" s="39">
        <v>29</v>
      </c>
      <c r="P578" s="39">
        <v>63</v>
      </c>
      <c r="Q578" s="39">
        <v>65</v>
      </c>
      <c r="R578" s="39">
        <v>27</v>
      </c>
      <c r="S578" s="39">
        <v>0</v>
      </c>
      <c r="T578" s="39">
        <v>0</v>
      </c>
      <c r="U578" s="40"/>
      <c r="V578" s="40"/>
      <c r="W578" s="40"/>
      <c r="X578" s="39">
        <v>188</v>
      </c>
      <c r="Y578" s="39">
        <v>239</v>
      </c>
      <c r="Z578" s="39">
        <v>241</v>
      </c>
      <c r="AA578" s="39">
        <v>186</v>
      </c>
      <c r="AB578" s="39">
        <v>0</v>
      </c>
      <c r="AC578" s="39">
        <v>0</v>
      </c>
      <c r="AD578" s="40"/>
      <c r="AE578" s="40"/>
      <c r="AF578" s="40"/>
      <c r="AG578" s="39">
        <v>6</v>
      </c>
      <c r="AH578" s="39">
        <v>37</v>
      </c>
      <c r="AI578" s="39">
        <v>40</v>
      </c>
      <c r="AJ578" s="39">
        <v>3</v>
      </c>
      <c r="AK578" s="39">
        <v>0</v>
      </c>
      <c r="AL578" s="39">
        <v>0</v>
      </c>
    </row>
    <row r="579" spans="1:38" ht="20.100000000000001" customHeight="1" x14ac:dyDescent="0.2">
      <c r="D579" s="2" t="s">
        <v>113</v>
      </c>
      <c r="F579" s="37">
        <v>173</v>
      </c>
      <c r="G579" s="37">
        <v>722</v>
      </c>
      <c r="H579" s="37">
        <v>709</v>
      </c>
      <c r="I579" s="37">
        <v>186</v>
      </c>
      <c r="J579" s="37">
        <v>0</v>
      </c>
      <c r="K579" s="37">
        <v>0</v>
      </c>
      <c r="L579" s="37"/>
      <c r="M579" s="37"/>
      <c r="N579" s="37"/>
      <c r="O579" s="37">
        <v>43</v>
      </c>
      <c r="P579" s="37">
        <v>51</v>
      </c>
      <c r="Q579" s="37">
        <v>51</v>
      </c>
      <c r="R579" s="37">
        <v>43</v>
      </c>
      <c r="S579" s="37">
        <v>0</v>
      </c>
      <c r="T579" s="37">
        <v>0</v>
      </c>
      <c r="U579" s="37"/>
      <c r="V579" s="37"/>
      <c r="W579" s="37"/>
      <c r="X579" s="37">
        <v>20</v>
      </c>
      <c r="Y579" s="37">
        <v>112</v>
      </c>
      <c r="Z579" s="37">
        <v>114</v>
      </c>
      <c r="AA579" s="37">
        <v>18</v>
      </c>
      <c r="AB579" s="37">
        <v>0</v>
      </c>
      <c r="AC579" s="37">
        <v>0</v>
      </c>
      <c r="AD579" s="37"/>
      <c r="AE579" s="37"/>
      <c r="AF579" s="37"/>
      <c r="AG579" s="37">
        <v>7</v>
      </c>
      <c r="AH579" s="37">
        <v>14</v>
      </c>
      <c r="AI579" s="37">
        <v>15</v>
      </c>
      <c r="AJ579" s="37">
        <v>6</v>
      </c>
      <c r="AK579" s="37">
        <v>0</v>
      </c>
      <c r="AL579" s="37">
        <v>0</v>
      </c>
    </row>
    <row r="580" spans="1:38" ht="20.100000000000001" customHeight="1" x14ac:dyDescent="0.2">
      <c r="D580" s="38" t="s">
        <v>101</v>
      </c>
      <c r="F580" s="39">
        <v>66</v>
      </c>
      <c r="G580" s="39">
        <v>709</v>
      </c>
      <c r="H580" s="39">
        <v>718</v>
      </c>
      <c r="I580" s="39">
        <v>57</v>
      </c>
      <c r="J580" s="39">
        <v>0</v>
      </c>
      <c r="K580" s="39">
        <v>0</v>
      </c>
      <c r="L580" s="40"/>
      <c r="M580" s="40"/>
      <c r="N580" s="40"/>
      <c r="O580" s="39">
        <v>3</v>
      </c>
      <c r="P580" s="39">
        <v>236</v>
      </c>
      <c r="Q580" s="39">
        <v>233</v>
      </c>
      <c r="R580" s="39">
        <v>6</v>
      </c>
      <c r="S580" s="39">
        <v>0</v>
      </c>
      <c r="T580" s="39">
        <v>0</v>
      </c>
      <c r="U580" s="40"/>
      <c r="V580" s="40"/>
      <c r="W580" s="40"/>
      <c r="X580" s="39">
        <v>11</v>
      </c>
      <c r="Y580" s="39">
        <v>143</v>
      </c>
      <c r="Z580" s="39">
        <v>137</v>
      </c>
      <c r="AA580" s="39">
        <v>17</v>
      </c>
      <c r="AB580" s="39">
        <v>0</v>
      </c>
      <c r="AC580" s="39">
        <v>0</v>
      </c>
      <c r="AD580" s="40"/>
      <c r="AE580" s="40"/>
      <c r="AF580" s="40"/>
      <c r="AG580" s="39">
        <v>3</v>
      </c>
      <c r="AH580" s="39">
        <v>26</v>
      </c>
      <c r="AI580" s="39">
        <v>25</v>
      </c>
      <c r="AJ580" s="39">
        <v>4</v>
      </c>
      <c r="AK580" s="39">
        <v>0</v>
      </c>
      <c r="AL580" s="39">
        <v>0</v>
      </c>
    </row>
    <row r="581" spans="1:38" ht="20.100000000000001" customHeight="1" x14ac:dyDescent="0.2">
      <c r="D581" s="2" t="s">
        <v>115</v>
      </c>
      <c r="F581" s="37">
        <v>155</v>
      </c>
      <c r="G581" s="37">
        <v>581</v>
      </c>
      <c r="H581" s="37">
        <v>534</v>
      </c>
      <c r="I581" s="37">
        <v>202</v>
      </c>
      <c r="J581" s="37">
        <v>0</v>
      </c>
      <c r="K581" s="37">
        <v>0</v>
      </c>
      <c r="L581" s="37"/>
      <c r="M581" s="37"/>
      <c r="N581" s="37"/>
      <c r="O581" s="37">
        <v>9</v>
      </c>
      <c r="P581" s="37">
        <v>51</v>
      </c>
      <c r="Q581" s="37">
        <v>42</v>
      </c>
      <c r="R581" s="37">
        <v>18</v>
      </c>
      <c r="S581" s="37">
        <v>0</v>
      </c>
      <c r="T581" s="37">
        <v>0</v>
      </c>
      <c r="U581" s="37"/>
      <c r="V581" s="37"/>
      <c r="W581" s="37"/>
      <c r="X581" s="37">
        <v>131</v>
      </c>
      <c r="Y581" s="37">
        <v>191</v>
      </c>
      <c r="Z581" s="37">
        <v>193</v>
      </c>
      <c r="AA581" s="37">
        <v>129</v>
      </c>
      <c r="AB581" s="37">
        <v>0</v>
      </c>
      <c r="AC581" s="37">
        <v>0</v>
      </c>
      <c r="AD581" s="37"/>
      <c r="AE581" s="37"/>
      <c r="AF581" s="37"/>
      <c r="AG581" s="37">
        <v>6</v>
      </c>
      <c r="AH581" s="37">
        <v>38</v>
      </c>
      <c r="AI581" s="37">
        <v>40</v>
      </c>
      <c r="AJ581" s="37">
        <v>4</v>
      </c>
      <c r="AK581" s="37">
        <v>0</v>
      </c>
      <c r="AL581" s="37">
        <v>0</v>
      </c>
    </row>
    <row r="582" spans="1:38" ht="20.100000000000001" customHeight="1" x14ac:dyDescent="0.2">
      <c r="D582" s="38" t="s">
        <v>116</v>
      </c>
      <c r="F582" s="39">
        <v>224</v>
      </c>
      <c r="G582" s="39">
        <v>676</v>
      </c>
      <c r="H582" s="39">
        <v>650</v>
      </c>
      <c r="I582" s="39">
        <v>250</v>
      </c>
      <c r="J582" s="39">
        <v>0</v>
      </c>
      <c r="K582" s="39">
        <v>0</v>
      </c>
      <c r="L582" s="40"/>
      <c r="M582" s="40"/>
      <c r="N582" s="40"/>
      <c r="O582" s="39">
        <v>14</v>
      </c>
      <c r="P582" s="39">
        <v>102</v>
      </c>
      <c r="Q582" s="39">
        <v>100</v>
      </c>
      <c r="R582" s="39">
        <v>16</v>
      </c>
      <c r="S582" s="39">
        <v>0</v>
      </c>
      <c r="T582" s="39">
        <v>0</v>
      </c>
      <c r="U582" s="40"/>
      <c r="V582" s="40"/>
      <c r="W582" s="40"/>
      <c r="X582" s="39">
        <v>48</v>
      </c>
      <c r="Y582" s="39">
        <v>191</v>
      </c>
      <c r="Z582" s="39">
        <v>185</v>
      </c>
      <c r="AA582" s="39">
        <v>54</v>
      </c>
      <c r="AB582" s="39">
        <v>0</v>
      </c>
      <c r="AC582" s="39">
        <v>0</v>
      </c>
      <c r="AD582" s="40"/>
      <c r="AE582" s="40"/>
      <c r="AF582" s="40"/>
      <c r="AG582" s="39">
        <v>5</v>
      </c>
      <c r="AH582" s="39">
        <v>24</v>
      </c>
      <c r="AI582" s="39">
        <v>25</v>
      </c>
      <c r="AJ582" s="39">
        <v>4</v>
      </c>
      <c r="AK582" s="39">
        <v>0</v>
      </c>
      <c r="AL582" s="39">
        <v>0</v>
      </c>
    </row>
    <row r="583" spans="1:38" ht="20.100000000000001" customHeight="1" x14ac:dyDescent="0.2">
      <c r="D583" s="2" t="s">
        <v>117</v>
      </c>
      <c r="F583" s="37">
        <v>61</v>
      </c>
      <c r="G583" s="37">
        <v>509</v>
      </c>
      <c r="H583" s="37">
        <v>509</v>
      </c>
      <c r="I583" s="37">
        <v>61</v>
      </c>
      <c r="J583" s="37">
        <v>0</v>
      </c>
      <c r="K583" s="37">
        <v>0</v>
      </c>
      <c r="L583" s="37"/>
      <c r="M583" s="37"/>
      <c r="N583" s="37"/>
      <c r="O583" s="37">
        <v>10</v>
      </c>
      <c r="P583" s="37">
        <v>105</v>
      </c>
      <c r="Q583" s="37">
        <v>103</v>
      </c>
      <c r="R583" s="37">
        <v>12</v>
      </c>
      <c r="S583" s="37">
        <v>0</v>
      </c>
      <c r="T583" s="37">
        <v>0</v>
      </c>
      <c r="U583" s="37"/>
      <c r="V583" s="37"/>
      <c r="W583" s="37"/>
      <c r="X583" s="37">
        <v>38</v>
      </c>
      <c r="Y583" s="37">
        <v>191</v>
      </c>
      <c r="Z583" s="37">
        <v>196</v>
      </c>
      <c r="AA583" s="37">
        <v>33</v>
      </c>
      <c r="AB583" s="37">
        <v>0</v>
      </c>
      <c r="AC583" s="37">
        <v>0</v>
      </c>
      <c r="AD583" s="37"/>
      <c r="AE583" s="37"/>
      <c r="AF583" s="37"/>
      <c r="AG583" s="37">
        <v>4</v>
      </c>
      <c r="AH583" s="37">
        <v>28</v>
      </c>
      <c r="AI583" s="37">
        <v>31</v>
      </c>
      <c r="AJ583" s="37">
        <v>1</v>
      </c>
      <c r="AK583" s="37">
        <v>0</v>
      </c>
      <c r="AL583" s="37">
        <v>0</v>
      </c>
    </row>
    <row r="584" spans="1:38"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row>
    <row r="585" spans="1:38" s="1" customFormat="1" ht="20.100000000000001" customHeight="1" x14ac:dyDescent="0.2">
      <c r="A585" s="3"/>
      <c r="B585" s="6"/>
      <c r="C585" s="42" t="s">
        <v>180</v>
      </c>
      <c r="D585" s="42"/>
      <c r="E585" s="5"/>
      <c r="F585" s="44">
        <v>1078</v>
      </c>
      <c r="G585" s="44">
        <v>4673</v>
      </c>
      <c r="H585" s="44">
        <v>4514</v>
      </c>
      <c r="I585" s="44">
        <v>1237</v>
      </c>
      <c r="J585" s="44">
        <v>0</v>
      </c>
      <c r="K585" s="44">
        <v>0</v>
      </c>
      <c r="L585" s="45"/>
      <c r="M585" s="45"/>
      <c r="N585" s="45"/>
      <c r="O585" s="44">
        <v>113</v>
      </c>
      <c r="P585" s="44">
        <v>715</v>
      </c>
      <c r="Q585" s="44">
        <v>690</v>
      </c>
      <c r="R585" s="44">
        <v>138</v>
      </c>
      <c r="S585" s="44">
        <v>0</v>
      </c>
      <c r="T585" s="44">
        <v>0</v>
      </c>
      <c r="U585" s="45"/>
      <c r="V585" s="45"/>
      <c r="W585" s="45"/>
      <c r="X585" s="44">
        <v>458</v>
      </c>
      <c r="Y585" s="44">
        <v>1286</v>
      </c>
      <c r="Z585" s="44">
        <v>1268</v>
      </c>
      <c r="AA585" s="44">
        <v>476</v>
      </c>
      <c r="AB585" s="44">
        <v>0</v>
      </c>
      <c r="AC585" s="44">
        <v>0</v>
      </c>
      <c r="AD585" s="45"/>
      <c r="AE585" s="45"/>
      <c r="AF585" s="45"/>
      <c r="AG585" s="44">
        <v>44</v>
      </c>
      <c r="AH585" s="44">
        <v>259</v>
      </c>
      <c r="AI585" s="44">
        <v>267</v>
      </c>
      <c r="AJ585" s="44">
        <v>36</v>
      </c>
      <c r="AK585" s="44">
        <v>0</v>
      </c>
      <c r="AL585" s="44">
        <v>0</v>
      </c>
    </row>
    <row r="586" spans="1:38"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row>
    <row r="587" spans="1:38" s="1" customFormat="1" ht="20.100000000000001" customHeight="1" x14ac:dyDescent="0.25">
      <c r="A587" s="3"/>
      <c r="B587" s="49" t="s">
        <v>310</v>
      </c>
      <c r="C587" s="50"/>
      <c r="D587" s="50"/>
      <c r="E587" s="5"/>
      <c r="F587" s="51">
        <v>1130</v>
      </c>
      <c r="G587" s="51">
        <v>5007</v>
      </c>
      <c r="H587" s="51">
        <v>4865</v>
      </c>
      <c r="I587" s="51">
        <v>1272</v>
      </c>
      <c r="J587" s="51">
        <v>0</v>
      </c>
      <c r="K587" s="51">
        <v>0</v>
      </c>
      <c r="L587" s="52"/>
      <c r="M587" s="52"/>
      <c r="N587" s="52"/>
      <c r="O587" s="51">
        <v>113</v>
      </c>
      <c r="P587" s="51">
        <v>715</v>
      </c>
      <c r="Q587" s="51">
        <v>690</v>
      </c>
      <c r="R587" s="51">
        <v>138</v>
      </c>
      <c r="S587" s="51">
        <v>0</v>
      </c>
      <c r="T587" s="51">
        <v>0</v>
      </c>
      <c r="U587" s="52"/>
      <c r="V587" s="52"/>
      <c r="W587" s="52"/>
      <c r="X587" s="51">
        <v>458</v>
      </c>
      <c r="Y587" s="51">
        <v>1286</v>
      </c>
      <c r="Z587" s="51">
        <v>1268</v>
      </c>
      <c r="AA587" s="51">
        <v>476</v>
      </c>
      <c r="AB587" s="51">
        <v>0</v>
      </c>
      <c r="AC587" s="51">
        <v>0</v>
      </c>
      <c r="AD587" s="52"/>
      <c r="AE587" s="52"/>
      <c r="AF587" s="52"/>
      <c r="AG587" s="51">
        <v>44</v>
      </c>
      <c r="AH587" s="51">
        <v>259</v>
      </c>
      <c r="AI587" s="51">
        <v>267</v>
      </c>
      <c r="AJ587" s="51">
        <v>36</v>
      </c>
      <c r="AK587" s="51">
        <v>0</v>
      </c>
      <c r="AL587" s="51">
        <v>0</v>
      </c>
    </row>
    <row r="588" spans="1:38"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row>
    <row r="589" spans="1:38"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row>
    <row r="590" spans="1:38"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row>
    <row r="591" spans="1:38" ht="20.100000000000001" customHeight="1" x14ac:dyDescent="0.2">
      <c r="D591" s="2" t="s">
        <v>124</v>
      </c>
      <c r="F591" s="37">
        <v>254</v>
      </c>
      <c r="G591" s="37">
        <v>606</v>
      </c>
      <c r="H591" s="37">
        <v>592</v>
      </c>
      <c r="I591" s="37">
        <v>268</v>
      </c>
      <c r="J591" s="37">
        <v>0</v>
      </c>
      <c r="K591" s="37">
        <v>0</v>
      </c>
      <c r="L591" s="37"/>
      <c r="M591" s="37"/>
      <c r="N591" s="37"/>
      <c r="O591" s="37">
        <v>33</v>
      </c>
      <c r="P591" s="37">
        <v>39</v>
      </c>
      <c r="Q591" s="37">
        <v>44</v>
      </c>
      <c r="R591" s="37">
        <v>28</v>
      </c>
      <c r="S591" s="37">
        <v>0</v>
      </c>
      <c r="T591" s="37">
        <v>0</v>
      </c>
      <c r="U591" s="37"/>
      <c r="V591" s="37"/>
      <c r="W591" s="37"/>
      <c r="X591" s="37">
        <v>46</v>
      </c>
      <c r="Y591" s="37">
        <v>87</v>
      </c>
      <c r="Z591" s="37">
        <v>94</v>
      </c>
      <c r="AA591" s="37">
        <v>39</v>
      </c>
      <c r="AB591" s="37">
        <v>0</v>
      </c>
      <c r="AC591" s="37">
        <v>0</v>
      </c>
      <c r="AD591" s="37"/>
      <c r="AE591" s="37"/>
      <c r="AF591" s="37"/>
      <c r="AG591" s="37">
        <v>25</v>
      </c>
      <c r="AH591" s="37">
        <v>74</v>
      </c>
      <c r="AI591" s="37">
        <v>81</v>
      </c>
      <c r="AJ591" s="37">
        <v>18</v>
      </c>
      <c r="AK591" s="37">
        <v>0</v>
      </c>
      <c r="AL591" s="37">
        <v>0</v>
      </c>
    </row>
    <row r="592" spans="1:38" ht="20.100000000000001" customHeight="1" x14ac:dyDescent="0.2">
      <c r="D592" s="38" t="s">
        <v>173</v>
      </c>
      <c r="F592" s="39">
        <v>125</v>
      </c>
      <c r="G592" s="39">
        <v>935</v>
      </c>
      <c r="H592" s="39">
        <v>953</v>
      </c>
      <c r="I592" s="39">
        <v>107</v>
      </c>
      <c r="J592" s="39">
        <v>0</v>
      </c>
      <c r="K592" s="39">
        <v>0</v>
      </c>
      <c r="L592" s="40"/>
      <c r="M592" s="40"/>
      <c r="N592" s="40"/>
      <c r="O592" s="39">
        <v>12</v>
      </c>
      <c r="P592" s="39">
        <v>84</v>
      </c>
      <c r="Q592" s="39">
        <v>89</v>
      </c>
      <c r="R592" s="39">
        <v>7</v>
      </c>
      <c r="S592" s="39">
        <v>0</v>
      </c>
      <c r="T592" s="39">
        <v>0</v>
      </c>
      <c r="U592" s="40"/>
      <c r="V592" s="40"/>
      <c r="W592" s="40"/>
      <c r="X592" s="39">
        <v>10</v>
      </c>
      <c r="Y592" s="39">
        <v>134</v>
      </c>
      <c r="Z592" s="39">
        <v>126</v>
      </c>
      <c r="AA592" s="39">
        <v>18</v>
      </c>
      <c r="AB592" s="39">
        <v>0</v>
      </c>
      <c r="AC592" s="39">
        <v>0</v>
      </c>
      <c r="AD592" s="40"/>
      <c r="AE592" s="40"/>
      <c r="AF592" s="40"/>
      <c r="AG592" s="39">
        <v>1</v>
      </c>
      <c r="AH592" s="39">
        <v>81</v>
      </c>
      <c r="AI592" s="39">
        <v>75</v>
      </c>
      <c r="AJ592" s="39">
        <v>7</v>
      </c>
      <c r="AK592" s="39">
        <v>0</v>
      </c>
      <c r="AL592" s="39">
        <v>0</v>
      </c>
    </row>
    <row r="593" spans="1:38" ht="20.100000000000001" customHeight="1" x14ac:dyDescent="0.2">
      <c r="D593" s="2" t="s">
        <v>100</v>
      </c>
      <c r="F593" s="37">
        <v>227</v>
      </c>
      <c r="G593" s="37">
        <v>1280</v>
      </c>
      <c r="H593" s="37">
        <v>1220</v>
      </c>
      <c r="I593" s="37">
        <v>287</v>
      </c>
      <c r="J593" s="37">
        <v>0</v>
      </c>
      <c r="K593" s="37">
        <v>0</v>
      </c>
      <c r="L593" s="37"/>
      <c r="M593" s="37"/>
      <c r="N593" s="37"/>
      <c r="O593" s="37">
        <v>7</v>
      </c>
      <c r="P593" s="37">
        <v>60</v>
      </c>
      <c r="Q593" s="37">
        <v>53</v>
      </c>
      <c r="R593" s="37">
        <v>14</v>
      </c>
      <c r="S593" s="37">
        <v>0</v>
      </c>
      <c r="T593" s="37">
        <v>0</v>
      </c>
      <c r="U593" s="37"/>
      <c r="V593" s="37"/>
      <c r="W593" s="37"/>
      <c r="X593" s="37">
        <v>42</v>
      </c>
      <c r="Y593" s="37">
        <v>217</v>
      </c>
      <c r="Z593" s="37">
        <v>138</v>
      </c>
      <c r="AA593" s="37">
        <v>121</v>
      </c>
      <c r="AB593" s="37">
        <v>0</v>
      </c>
      <c r="AC593" s="37">
        <v>0</v>
      </c>
      <c r="AD593" s="37"/>
      <c r="AE593" s="37"/>
      <c r="AF593" s="37"/>
      <c r="AG593" s="37">
        <v>12</v>
      </c>
      <c r="AH593" s="37">
        <v>45</v>
      </c>
      <c r="AI593" s="37">
        <v>47</v>
      </c>
      <c r="AJ593" s="37">
        <v>10</v>
      </c>
      <c r="AK593" s="37">
        <v>0</v>
      </c>
      <c r="AL593" s="37">
        <v>0</v>
      </c>
    </row>
    <row r="594" spans="1:38" ht="20.100000000000001" customHeight="1" x14ac:dyDescent="0.2">
      <c r="D594" s="38" t="s">
        <v>174</v>
      </c>
      <c r="F594" s="39">
        <v>157</v>
      </c>
      <c r="G594" s="39">
        <v>769</v>
      </c>
      <c r="H594" s="39">
        <v>804</v>
      </c>
      <c r="I594" s="39">
        <v>122</v>
      </c>
      <c r="J594" s="39">
        <v>0</v>
      </c>
      <c r="K594" s="39">
        <v>0</v>
      </c>
      <c r="L594" s="40"/>
      <c r="M594" s="40"/>
      <c r="N594" s="40"/>
      <c r="O594" s="39">
        <v>9</v>
      </c>
      <c r="P594" s="39">
        <v>107</v>
      </c>
      <c r="Q594" s="39">
        <v>108</v>
      </c>
      <c r="R594" s="39">
        <v>8</v>
      </c>
      <c r="S594" s="39">
        <v>0</v>
      </c>
      <c r="T594" s="39">
        <v>0</v>
      </c>
      <c r="U594" s="40"/>
      <c r="V594" s="40"/>
      <c r="W594" s="40"/>
      <c r="X594" s="39">
        <v>30</v>
      </c>
      <c r="Y594" s="39">
        <v>184</v>
      </c>
      <c r="Z594" s="39">
        <v>156</v>
      </c>
      <c r="AA594" s="39">
        <v>58</v>
      </c>
      <c r="AB594" s="39">
        <v>0</v>
      </c>
      <c r="AC594" s="39">
        <v>0</v>
      </c>
      <c r="AD594" s="40"/>
      <c r="AE594" s="40"/>
      <c r="AF594" s="40"/>
      <c r="AG594" s="39">
        <v>1</v>
      </c>
      <c r="AH594" s="39">
        <v>38</v>
      </c>
      <c r="AI594" s="39">
        <v>35</v>
      </c>
      <c r="AJ594" s="39">
        <v>4</v>
      </c>
      <c r="AK594" s="39">
        <v>0</v>
      </c>
      <c r="AL594" s="39">
        <v>0</v>
      </c>
    </row>
    <row r="595" spans="1:38" ht="20.100000000000001" customHeight="1" x14ac:dyDescent="0.2">
      <c r="D595" s="2" t="s">
        <v>102</v>
      </c>
      <c r="F595" s="37">
        <v>228</v>
      </c>
      <c r="G595" s="37">
        <v>1592</v>
      </c>
      <c r="H595" s="37">
        <v>1532</v>
      </c>
      <c r="I595" s="37">
        <v>288</v>
      </c>
      <c r="J595" s="37">
        <v>0</v>
      </c>
      <c r="K595" s="37">
        <v>0</v>
      </c>
      <c r="L595" s="37"/>
      <c r="M595" s="37"/>
      <c r="N595" s="37"/>
      <c r="O595" s="37">
        <v>3</v>
      </c>
      <c r="P595" s="37">
        <v>67</v>
      </c>
      <c r="Q595" s="37">
        <v>59</v>
      </c>
      <c r="R595" s="37">
        <v>11</v>
      </c>
      <c r="S595" s="37">
        <v>0</v>
      </c>
      <c r="T595" s="37">
        <v>0</v>
      </c>
      <c r="U595" s="37"/>
      <c r="V595" s="37"/>
      <c r="W595" s="37"/>
      <c r="X595" s="37">
        <v>19</v>
      </c>
      <c r="Y595" s="37">
        <v>116</v>
      </c>
      <c r="Z595" s="37">
        <v>109</v>
      </c>
      <c r="AA595" s="37">
        <v>26</v>
      </c>
      <c r="AB595" s="37">
        <v>0</v>
      </c>
      <c r="AC595" s="37">
        <v>0</v>
      </c>
      <c r="AD595" s="37"/>
      <c r="AE595" s="37"/>
      <c r="AF595" s="37"/>
      <c r="AG595" s="37">
        <v>8</v>
      </c>
      <c r="AH595" s="37">
        <v>63</v>
      </c>
      <c r="AI595" s="37">
        <v>56</v>
      </c>
      <c r="AJ595" s="37">
        <v>15</v>
      </c>
      <c r="AK595" s="37">
        <v>0</v>
      </c>
      <c r="AL595" s="37">
        <v>0</v>
      </c>
    </row>
    <row r="596" spans="1:38" ht="20.100000000000001" customHeight="1" x14ac:dyDescent="0.2">
      <c r="D596" s="38" t="s">
        <v>103</v>
      </c>
      <c r="F596" s="39">
        <v>176</v>
      </c>
      <c r="G596" s="39">
        <v>667</v>
      </c>
      <c r="H596" s="39">
        <v>687</v>
      </c>
      <c r="I596" s="39">
        <v>156</v>
      </c>
      <c r="J596" s="39">
        <v>0</v>
      </c>
      <c r="K596" s="39">
        <v>0</v>
      </c>
      <c r="L596" s="40"/>
      <c r="M596" s="40"/>
      <c r="N596" s="40"/>
      <c r="O596" s="39">
        <v>11</v>
      </c>
      <c r="P596" s="39">
        <v>40</v>
      </c>
      <c r="Q596" s="39">
        <v>35</v>
      </c>
      <c r="R596" s="39">
        <v>16</v>
      </c>
      <c r="S596" s="39">
        <v>0</v>
      </c>
      <c r="T596" s="39">
        <v>0</v>
      </c>
      <c r="U596" s="40"/>
      <c r="V596" s="40"/>
      <c r="W596" s="40"/>
      <c r="X596" s="39">
        <v>9</v>
      </c>
      <c r="Y596" s="39">
        <v>115</v>
      </c>
      <c r="Z596" s="39">
        <v>114</v>
      </c>
      <c r="AA596" s="39">
        <v>10</v>
      </c>
      <c r="AB596" s="39">
        <v>0</v>
      </c>
      <c r="AC596" s="39">
        <v>0</v>
      </c>
      <c r="AD596" s="40"/>
      <c r="AE596" s="40"/>
      <c r="AF596" s="40"/>
      <c r="AG596" s="39">
        <v>4</v>
      </c>
      <c r="AH596" s="39">
        <v>10</v>
      </c>
      <c r="AI596" s="39">
        <v>10</v>
      </c>
      <c r="AJ596" s="39">
        <v>4</v>
      </c>
      <c r="AK596" s="39">
        <v>0</v>
      </c>
      <c r="AL596" s="39">
        <v>0</v>
      </c>
    </row>
    <row r="597" spans="1:38" ht="20.100000000000001" customHeight="1" x14ac:dyDescent="0.2">
      <c r="B597" s="5"/>
      <c r="D597" s="2" t="s">
        <v>104</v>
      </c>
      <c r="F597" s="37">
        <v>106</v>
      </c>
      <c r="G597" s="37">
        <v>561</v>
      </c>
      <c r="H597" s="37">
        <v>529</v>
      </c>
      <c r="I597" s="37">
        <v>138</v>
      </c>
      <c r="J597" s="37">
        <v>0</v>
      </c>
      <c r="K597" s="37">
        <v>0</v>
      </c>
      <c r="L597" s="37"/>
      <c r="M597" s="37"/>
      <c r="N597" s="37"/>
      <c r="O597" s="37">
        <v>6</v>
      </c>
      <c r="P597" s="37">
        <v>55</v>
      </c>
      <c r="Q597" s="37">
        <v>47</v>
      </c>
      <c r="R597" s="37">
        <v>14</v>
      </c>
      <c r="S597" s="37">
        <v>0</v>
      </c>
      <c r="T597" s="37">
        <v>0</v>
      </c>
      <c r="U597" s="37"/>
      <c r="V597" s="37"/>
      <c r="W597" s="37"/>
      <c r="X597" s="37">
        <v>23</v>
      </c>
      <c r="Y597" s="37">
        <v>71</v>
      </c>
      <c r="Z597" s="37">
        <v>71</v>
      </c>
      <c r="AA597" s="37">
        <v>23</v>
      </c>
      <c r="AB597" s="37">
        <v>0</v>
      </c>
      <c r="AC597" s="37">
        <v>0</v>
      </c>
      <c r="AD597" s="37"/>
      <c r="AE597" s="37"/>
      <c r="AF597" s="37"/>
      <c r="AG597" s="37">
        <v>3</v>
      </c>
      <c r="AH597" s="37">
        <v>64</v>
      </c>
      <c r="AI597" s="37">
        <v>54</v>
      </c>
      <c r="AJ597" s="37">
        <v>13</v>
      </c>
      <c r="AK597" s="37">
        <v>0</v>
      </c>
      <c r="AL597" s="37">
        <v>0</v>
      </c>
    </row>
    <row r="598" spans="1:38" ht="20.100000000000001" customHeight="1" x14ac:dyDescent="0.2">
      <c r="B598" s="5"/>
      <c r="D598" s="38" t="s">
        <v>105</v>
      </c>
      <c r="F598" s="39">
        <v>190</v>
      </c>
      <c r="G598" s="39">
        <v>948</v>
      </c>
      <c r="H598" s="39">
        <v>925</v>
      </c>
      <c r="I598" s="39">
        <v>213</v>
      </c>
      <c r="J598" s="39">
        <v>0</v>
      </c>
      <c r="K598" s="39">
        <v>0</v>
      </c>
      <c r="L598" s="40"/>
      <c r="M598" s="40"/>
      <c r="N598" s="40"/>
      <c r="O598" s="39">
        <v>6</v>
      </c>
      <c r="P598" s="39">
        <v>66</v>
      </c>
      <c r="Q598" s="39">
        <v>58</v>
      </c>
      <c r="R598" s="39">
        <v>14</v>
      </c>
      <c r="S598" s="39">
        <v>0</v>
      </c>
      <c r="T598" s="39">
        <v>0</v>
      </c>
      <c r="U598" s="40"/>
      <c r="V598" s="40"/>
      <c r="W598" s="40"/>
      <c r="X598" s="39">
        <v>10</v>
      </c>
      <c r="Y598" s="39">
        <v>112</v>
      </c>
      <c r="Z598" s="39">
        <v>97</v>
      </c>
      <c r="AA598" s="39">
        <v>25</v>
      </c>
      <c r="AB598" s="39">
        <v>0</v>
      </c>
      <c r="AC598" s="39">
        <v>0</v>
      </c>
      <c r="AD598" s="40"/>
      <c r="AE598" s="40"/>
      <c r="AF598" s="40"/>
      <c r="AG598" s="39">
        <v>8</v>
      </c>
      <c r="AH598" s="39">
        <v>40</v>
      </c>
      <c r="AI598" s="39">
        <v>43</v>
      </c>
      <c r="AJ598" s="39">
        <v>5</v>
      </c>
      <c r="AK598" s="39">
        <v>0</v>
      </c>
      <c r="AL598" s="39">
        <v>0</v>
      </c>
    </row>
    <row r="599" spans="1:38" ht="20.100000000000001" customHeight="1" x14ac:dyDescent="0.2">
      <c r="B599" s="5"/>
      <c r="D599" s="41" t="s">
        <v>183</v>
      </c>
      <c r="F599" s="40">
        <v>177</v>
      </c>
      <c r="G599" s="40">
        <v>1710</v>
      </c>
      <c r="H599" s="40">
        <v>1593</v>
      </c>
      <c r="I599" s="40">
        <v>294</v>
      </c>
      <c r="J599" s="40">
        <v>0</v>
      </c>
      <c r="K599" s="40">
        <v>0</v>
      </c>
      <c r="L599" s="40"/>
      <c r="M599" s="40"/>
      <c r="N599" s="40"/>
      <c r="O599" s="40">
        <v>5</v>
      </c>
      <c r="P599" s="40">
        <v>47</v>
      </c>
      <c r="Q599" s="40">
        <v>44</v>
      </c>
      <c r="R599" s="40">
        <v>8</v>
      </c>
      <c r="S599" s="40">
        <v>0</v>
      </c>
      <c r="T599" s="40">
        <v>0</v>
      </c>
      <c r="U599" s="40"/>
      <c r="V599" s="40"/>
      <c r="W599" s="40"/>
      <c r="X599" s="40">
        <v>15</v>
      </c>
      <c r="Y599" s="40">
        <v>136</v>
      </c>
      <c r="Z599" s="40">
        <v>129</v>
      </c>
      <c r="AA599" s="40">
        <v>22</v>
      </c>
      <c r="AB599" s="40">
        <v>0</v>
      </c>
      <c r="AC599" s="40">
        <v>0</v>
      </c>
      <c r="AD599" s="40"/>
      <c r="AE599" s="40"/>
      <c r="AF599" s="40"/>
      <c r="AG599" s="40">
        <v>4</v>
      </c>
      <c r="AH599" s="40">
        <v>79</v>
      </c>
      <c r="AI599" s="40">
        <v>76</v>
      </c>
      <c r="AJ599" s="40">
        <v>7</v>
      </c>
      <c r="AK599" s="40">
        <v>0</v>
      </c>
      <c r="AL599" s="40">
        <v>0</v>
      </c>
    </row>
    <row r="600" spans="1:38" ht="20.100000000000001" customHeight="1" x14ac:dyDescent="0.2">
      <c r="B600" s="5"/>
      <c r="D600" s="38" t="s">
        <v>107</v>
      </c>
      <c r="F600" s="39">
        <v>47</v>
      </c>
      <c r="G600" s="39">
        <v>377</v>
      </c>
      <c r="H600" s="39">
        <v>343</v>
      </c>
      <c r="I600" s="39">
        <v>81</v>
      </c>
      <c r="J600" s="39">
        <v>0</v>
      </c>
      <c r="K600" s="39">
        <v>0</v>
      </c>
      <c r="L600" s="40"/>
      <c r="M600" s="40"/>
      <c r="N600" s="40"/>
      <c r="O600" s="39">
        <v>12</v>
      </c>
      <c r="P600" s="39">
        <v>58</v>
      </c>
      <c r="Q600" s="39">
        <v>57</v>
      </c>
      <c r="R600" s="39">
        <v>13</v>
      </c>
      <c r="S600" s="39">
        <v>0</v>
      </c>
      <c r="T600" s="39">
        <v>0</v>
      </c>
      <c r="U600" s="40"/>
      <c r="V600" s="40"/>
      <c r="W600" s="40"/>
      <c r="X600" s="39">
        <v>11</v>
      </c>
      <c r="Y600" s="39">
        <v>91</v>
      </c>
      <c r="Z600" s="39">
        <v>82</v>
      </c>
      <c r="AA600" s="39">
        <v>20</v>
      </c>
      <c r="AB600" s="39">
        <v>0</v>
      </c>
      <c r="AC600" s="39">
        <v>0</v>
      </c>
      <c r="AD600" s="40"/>
      <c r="AE600" s="40"/>
      <c r="AF600" s="40"/>
      <c r="AG600" s="39">
        <v>6</v>
      </c>
      <c r="AH600" s="39">
        <v>34</v>
      </c>
      <c r="AI600" s="39">
        <v>33</v>
      </c>
      <c r="AJ600" s="39">
        <v>7</v>
      </c>
      <c r="AK600" s="39">
        <v>0</v>
      </c>
      <c r="AL600" s="39">
        <v>0</v>
      </c>
    </row>
    <row r="601" spans="1:38"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row>
    <row r="602" spans="1:38" s="1" customFormat="1" ht="20.100000000000001" customHeight="1" x14ac:dyDescent="0.2">
      <c r="A602" s="3"/>
      <c r="B602" s="6"/>
      <c r="C602" s="42" t="s">
        <v>180</v>
      </c>
      <c r="D602" s="42"/>
      <c r="E602" s="5"/>
      <c r="F602" s="44">
        <v>1687</v>
      </c>
      <c r="G602" s="44">
        <v>9445</v>
      </c>
      <c r="H602" s="44">
        <v>9178</v>
      </c>
      <c r="I602" s="44">
        <v>1954</v>
      </c>
      <c r="J602" s="44">
        <v>0</v>
      </c>
      <c r="K602" s="44">
        <v>0</v>
      </c>
      <c r="L602" s="45"/>
      <c r="M602" s="45"/>
      <c r="N602" s="45"/>
      <c r="O602" s="44">
        <v>104</v>
      </c>
      <c r="P602" s="44">
        <v>623</v>
      </c>
      <c r="Q602" s="44">
        <v>594</v>
      </c>
      <c r="R602" s="44">
        <v>133</v>
      </c>
      <c r="S602" s="44">
        <v>0</v>
      </c>
      <c r="T602" s="44">
        <v>0</v>
      </c>
      <c r="U602" s="45"/>
      <c r="V602" s="45"/>
      <c r="W602" s="45"/>
      <c r="X602" s="44">
        <v>215</v>
      </c>
      <c r="Y602" s="44">
        <v>1263</v>
      </c>
      <c r="Z602" s="44">
        <v>1116</v>
      </c>
      <c r="AA602" s="44">
        <v>362</v>
      </c>
      <c r="AB602" s="44">
        <v>0</v>
      </c>
      <c r="AC602" s="44">
        <v>0</v>
      </c>
      <c r="AD602" s="45"/>
      <c r="AE602" s="45"/>
      <c r="AF602" s="45"/>
      <c r="AG602" s="44">
        <v>72</v>
      </c>
      <c r="AH602" s="44">
        <v>528</v>
      </c>
      <c r="AI602" s="44">
        <v>510</v>
      </c>
      <c r="AJ602" s="44">
        <v>90</v>
      </c>
      <c r="AK602" s="44">
        <v>0</v>
      </c>
      <c r="AL602" s="44">
        <v>0</v>
      </c>
    </row>
    <row r="603" spans="1:38"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row>
    <row r="604" spans="1:38" s="1" customFormat="1" ht="20.100000000000001" customHeight="1" x14ac:dyDescent="0.25">
      <c r="A604" s="3"/>
      <c r="B604" s="49" t="s">
        <v>312</v>
      </c>
      <c r="C604" s="50"/>
      <c r="D604" s="50"/>
      <c r="E604" s="5"/>
      <c r="F604" s="51">
        <v>1687</v>
      </c>
      <c r="G604" s="51">
        <v>9445</v>
      </c>
      <c r="H604" s="51">
        <v>9178</v>
      </c>
      <c r="I604" s="51">
        <v>1954</v>
      </c>
      <c r="J604" s="51">
        <v>0</v>
      </c>
      <c r="K604" s="51">
        <v>0</v>
      </c>
      <c r="L604" s="52"/>
      <c r="M604" s="52"/>
      <c r="N604" s="52"/>
      <c r="O604" s="51">
        <v>104</v>
      </c>
      <c r="P604" s="51">
        <v>623</v>
      </c>
      <c r="Q604" s="51">
        <v>594</v>
      </c>
      <c r="R604" s="51">
        <v>133</v>
      </c>
      <c r="S604" s="51">
        <v>0</v>
      </c>
      <c r="T604" s="51">
        <v>0</v>
      </c>
      <c r="U604" s="52"/>
      <c r="V604" s="52"/>
      <c r="W604" s="52"/>
      <c r="X604" s="51">
        <v>215</v>
      </c>
      <c r="Y604" s="51">
        <v>1263</v>
      </c>
      <c r="Z604" s="51">
        <v>1116</v>
      </c>
      <c r="AA604" s="51">
        <v>362</v>
      </c>
      <c r="AB604" s="51">
        <v>0</v>
      </c>
      <c r="AC604" s="51">
        <v>0</v>
      </c>
      <c r="AD604" s="52"/>
      <c r="AE604" s="52"/>
      <c r="AF604" s="52"/>
      <c r="AG604" s="51">
        <v>72</v>
      </c>
      <c r="AH604" s="51">
        <v>528</v>
      </c>
      <c r="AI604" s="51">
        <v>510</v>
      </c>
      <c r="AJ604" s="51">
        <v>90</v>
      </c>
      <c r="AK604" s="51">
        <v>0</v>
      </c>
      <c r="AL604" s="51">
        <v>0</v>
      </c>
    </row>
    <row r="605" spans="1:38"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row>
    <row r="606" spans="1:38"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row>
    <row r="607" spans="1:38"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row>
    <row r="608" spans="1:38" ht="20.100000000000001" customHeight="1" x14ac:dyDescent="0.2">
      <c r="D608" s="2" t="s">
        <v>124</v>
      </c>
      <c r="F608" s="37">
        <v>11</v>
      </c>
      <c r="G608" s="37">
        <v>283</v>
      </c>
      <c r="H608" s="37">
        <v>269</v>
      </c>
      <c r="I608" s="37">
        <v>36</v>
      </c>
      <c r="J608" s="37">
        <v>11</v>
      </c>
      <c r="K608" s="37">
        <v>0</v>
      </c>
      <c r="L608" s="37"/>
      <c r="M608" s="37"/>
      <c r="N608" s="37"/>
      <c r="O608" s="37">
        <v>0</v>
      </c>
      <c r="P608" s="37">
        <v>11</v>
      </c>
      <c r="Q608" s="37">
        <v>8</v>
      </c>
      <c r="R608" s="37">
        <v>2</v>
      </c>
      <c r="S608" s="37">
        <v>0</v>
      </c>
      <c r="T608" s="37">
        <v>1</v>
      </c>
      <c r="U608" s="37"/>
      <c r="V608" s="37"/>
      <c r="W608" s="37"/>
      <c r="X608" s="37">
        <v>0</v>
      </c>
      <c r="Y608" s="37">
        <v>9</v>
      </c>
      <c r="Z608" s="37">
        <v>8</v>
      </c>
      <c r="AA608" s="37">
        <v>1</v>
      </c>
      <c r="AB608" s="37">
        <v>0</v>
      </c>
      <c r="AC608" s="37">
        <v>0</v>
      </c>
      <c r="AD608" s="37"/>
      <c r="AE608" s="37"/>
      <c r="AF608" s="37"/>
      <c r="AG608" s="37">
        <v>0</v>
      </c>
      <c r="AH608" s="37">
        <v>0</v>
      </c>
      <c r="AI608" s="37">
        <v>0</v>
      </c>
      <c r="AJ608" s="37">
        <v>0</v>
      </c>
      <c r="AK608" s="37">
        <v>0</v>
      </c>
      <c r="AL608" s="37">
        <v>0</v>
      </c>
    </row>
    <row r="609" spans="1:38" ht="20.100000000000001" customHeight="1" x14ac:dyDescent="0.2">
      <c r="D609" s="38" t="s">
        <v>173</v>
      </c>
      <c r="F609" s="39">
        <v>46</v>
      </c>
      <c r="G609" s="39">
        <v>621</v>
      </c>
      <c r="H609" s="39">
        <v>602</v>
      </c>
      <c r="I609" s="39">
        <v>65</v>
      </c>
      <c r="J609" s="39">
        <v>0</v>
      </c>
      <c r="K609" s="39">
        <v>0</v>
      </c>
      <c r="L609" s="40"/>
      <c r="M609" s="40"/>
      <c r="N609" s="40"/>
      <c r="O609" s="39">
        <v>0</v>
      </c>
      <c r="P609" s="39">
        <v>2</v>
      </c>
      <c r="Q609" s="39">
        <v>2</v>
      </c>
      <c r="R609" s="39">
        <v>0</v>
      </c>
      <c r="S609" s="39">
        <v>0</v>
      </c>
      <c r="T609" s="39">
        <v>0</v>
      </c>
      <c r="U609" s="40"/>
      <c r="V609" s="40"/>
      <c r="W609" s="40"/>
      <c r="X609" s="39">
        <v>0</v>
      </c>
      <c r="Y609" s="39">
        <v>0</v>
      </c>
      <c r="Z609" s="39">
        <v>0</v>
      </c>
      <c r="AA609" s="39">
        <v>0</v>
      </c>
      <c r="AB609" s="39">
        <v>0</v>
      </c>
      <c r="AC609" s="39">
        <v>0</v>
      </c>
      <c r="AD609" s="40"/>
      <c r="AE609" s="40"/>
      <c r="AF609" s="40"/>
      <c r="AG609" s="39">
        <v>0</v>
      </c>
      <c r="AH609" s="39">
        <v>0</v>
      </c>
      <c r="AI609" s="39">
        <v>0</v>
      </c>
      <c r="AJ609" s="39">
        <v>0</v>
      </c>
      <c r="AK609" s="39">
        <v>0</v>
      </c>
      <c r="AL609" s="39">
        <v>0</v>
      </c>
    </row>
    <row r="610" spans="1:38"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row>
    <row r="611" spans="1:38" ht="20.100000000000001" customHeight="1" x14ac:dyDescent="0.2">
      <c r="C611" s="42" t="s">
        <v>122</v>
      </c>
      <c r="D611" s="42"/>
      <c r="F611" s="44">
        <v>57</v>
      </c>
      <c r="G611" s="44">
        <v>904</v>
      </c>
      <c r="H611" s="44">
        <v>871</v>
      </c>
      <c r="I611" s="44">
        <v>101</v>
      </c>
      <c r="J611" s="44">
        <v>11</v>
      </c>
      <c r="K611" s="44">
        <v>0</v>
      </c>
      <c r="L611" s="45"/>
      <c r="M611" s="45"/>
      <c r="N611" s="45"/>
      <c r="O611" s="44">
        <v>0</v>
      </c>
      <c r="P611" s="44">
        <v>13</v>
      </c>
      <c r="Q611" s="44">
        <v>10</v>
      </c>
      <c r="R611" s="44">
        <v>2</v>
      </c>
      <c r="S611" s="44">
        <v>0</v>
      </c>
      <c r="T611" s="44">
        <v>1</v>
      </c>
      <c r="U611" s="45"/>
      <c r="V611" s="45"/>
      <c r="W611" s="45"/>
      <c r="X611" s="44">
        <v>0</v>
      </c>
      <c r="Y611" s="44">
        <v>9</v>
      </c>
      <c r="Z611" s="44">
        <v>8</v>
      </c>
      <c r="AA611" s="44">
        <v>1</v>
      </c>
      <c r="AB611" s="44">
        <v>0</v>
      </c>
      <c r="AC611" s="44">
        <v>0</v>
      </c>
      <c r="AD611" s="45"/>
      <c r="AE611" s="45"/>
      <c r="AF611" s="45"/>
      <c r="AG611" s="44">
        <v>0</v>
      </c>
      <c r="AH611" s="44">
        <v>0</v>
      </c>
      <c r="AI611" s="44">
        <v>0</v>
      </c>
      <c r="AJ611" s="44">
        <v>0</v>
      </c>
      <c r="AK611" s="44">
        <v>0</v>
      </c>
      <c r="AL611" s="44">
        <v>0</v>
      </c>
    </row>
    <row r="612" spans="1:38"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row>
    <row r="613" spans="1:38"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row>
    <row r="614" spans="1:38" ht="20.100000000000001" customHeight="1" x14ac:dyDescent="0.2">
      <c r="D614" s="2" t="s">
        <v>124</v>
      </c>
      <c r="F614" s="37">
        <v>16</v>
      </c>
      <c r="G614" s="37">
        <v>115</v>
      </c>
      <c r="H614" s="37">
        <v>126</v>
      </c>
      <c r="I614" s="37">
        <v>5</v>
      </c>
      <c r="J614" s="37">
        <v>0</v>
      </c>
      <c r="K614" s="37">
        <v>0</v>
      </c>
      <c r="L614" s="37"/>
      <c r="M614" s="37"/>
      <c r="N614" s="37"/>
      <c r="O614" s="37">
        <v>8</v>
      </c>
      <c r="P614" s="37">
        <v>91</v>
      </c>
      <c r="Q614" s="37">
        <v>81</v>
      </c>
      <c r="R614" s="37">
        <v>18</v>
      </c>
      <c r="S614" s="37">
        <v>0</v>
      </c>
      <c r="T614" s="37">
        <v>0</v>
      </c>
      <c r="U614" s="37"/>
      <c r="V614" s="37"/>
      <c r="W614" s="37"/>
      <c r="X614" s="37">
        <v>27</v>
      </c>
      <c r="Y614" s="37">
        <v>131</v>
      </c>
      <c r="Z614" s="37">
        <v>141</v>
      </c>
      <c r="AA614" s="37">
        <v>17</v>
      </c>
      <c r="AB614" s="37">
        <v>0</v>
      </c>
      <c r="AC614" s="37">
        <v>0</v>
      </c>
      <c r="AD614" s="37"/>
      <c r="AE614" s="37"/>
      <c r="AF614" s="37"/>
      <c r="AG614" s="37">
        <v>3</v>
      </c>
      <c r="AH614" s="37">
        <v>21</v>
      </c>
      <c r="AI614" s="37">
        <v>23</v>
      </c>
      <c r="AJ614" s="37">
        <v>1</v>
      </c>
      <c r="AK614" s="37">
        <v>0</v>
      </c>
      <c r="AL614" s="37">
        <v>0</v>
      </c>
    </row>
    <row r="615" spans="1:38" ht="20.100000000000001" customHeight="1" x14ac:dyDescent="0.2">
      <c r="D615" s="38" t="s">
        <v>173</v>
      </c>
      <c r="F615" s="39">
        <v>24</v>
      </c>
      <c r="G615" s="39">
        <v>128</v>
      </c>
      <c r="H615" s="39">
        <v>143</v>
      </c>
      <c r="I615" s="39">
        <v>9</v>
      </c>
      <c r="J615" s="39">
        <v>0</v>
      </c>
      <c r="K615" s="39">
        <v>0</v>
      </c>
      <c r="L615" s="40"/>
      <c r="M615" s="40"/>
      <c r="N615" s="40"/>
      <c r="O615" s="39">
        <v>5</v>
      </c>
      <c r="P615" s="39">
        <v>76</v>
      </c>
      <c r="Q615" s="39">
        <v>74</v>
      </c>
      <c r="R615" s="39">
        <v>7</v>
      </c>
      <c r="S615" s="39">
        <v>0</v>
      </c>
      <c r="T615" s="39">
        <v>0</v>
      </c>
      <c r="U615" s="40"/>
      <c r="V615" s="40"/>
      <c r="W615" s="40"/>
      <c r="X615" s="39">
        <v>14</v>
      </c>
      <c r="Y615" s="39">
        <v>203</v>
      </c>
      <c r="Z615" s="39">
        <v>202</v>
      </c>
      <c r="AA615" s="39">
        <v>15</v>
      </c>
      <c r="AB615" s="39">
        <v>0</v>
      </c>
      <c r="AC615" s="39">
        <v>0</v>
      </c>
      <c r="AD615" s="40"/>
      <c r="AE615" s="40"/>
      <c r="AF615" s="40"/>
      <c r="AG615" s="39">
        <v>3</v>
      </c>
      <c r="AH615" s="39">
        <v>26</v>
      </c>
      <c r="AI615" s="39">
        <v>26</v>
      </c>
      <c r="AJ615" s="39">
        <v>3</v>
      </c>
      <c r="AK615" s="39">
        <v>0</v>
      </c>
      <c r="AL615" s="39">
        <v>0</v>
      </c>
    </row>
    <row r="616" spans="1:38" ht="20.100000000000001" customHeight="1" x14ac:dyDescent="0.2">
      <c r="D616" s="41" t="s">
        <v>113</v>
      </c>
      <c r="F616" s="40">
        <v>4</v>
      </c>
      <c r="G616" s="40">
        <v>108</v>
      </c>
      <c r="H616" s="40">
        <v>99</v>
      </c>
      <c r="I616" s="40">
        <v>13</v>
      </c>
      <c r="J616" s="40">
        <v>0</v>
      </c>
      <c r="K616" s="40">
        <v>0</v>
      </c>
      <c r="L616" s="40"/>
      <c r="M616" s="40"/>
      <c r="N616" s="40"/>
      <c r="O616" s="40">
        <v>8</v>
      </c>
      <c r="P616" s="40">
        <v>172</v>
      </c>
      <c r="Q616" s="40">
        <v>165</v>
      </c>
      <c r="R616" s="40">
        <v>15</v>
      </c>
      <c r="S616" s="40">
        <v>0</v>
      </c>
      <c r="T616" s="40">
        <v>0</v>
      </c>
      <c r="U616" s="40"/>
      <c r="V616" s="40"/>
      <c r="W616" s="40"/>
      <c r="X616" s="40">
        <v>14</v>
      </c>
      <c r="Y616" s="40">
        <v>153</v>
      </c>
      <c r="Z616" s="40">
        <v>154</v>
      </c>
      <c r="AA616" s="40">
        <v>13</v>
      </c>
      <c r="AB616" s="40">
        <v>0</v>
      </c>
      <c r="AC616" s="40">
        <v>0</v>
      </c>
      <c r="AD616" s="40"/>
      <c r="AE616" s="40"/>
      <c r="AF616" s="40"/>
      <c r="AG616" s="40">
        <v>0</v>
      </c>
      <c r="AH616" s="40">
        <v>20</v>
      </c>
      <c r="AI616" s="40">
        <v>20</v>
      </c>
      <c r="AJ616" s="40">
        <v>0</v>
      </c>
      <c r="AK616" s="40">
        <v>0</v>
      </c>
      <c r="AL616" s="40">
        <v>0</v>
      </c>
    </row>
    <row r="617" spans="1:38" ht="20.100000000000001" customHeight="1" x14ac:dyDescent="0.2">
      <c r="D617" s="38" t="s">
        <v>101</v>
      </c>
      <c r="F617" s="39">
        <v>11</v>
      </c>
      <c r="G617" s="39">
        <v>32</v>
      </c>
      <c r="H617" s="39">
        <v>37</v>
      </c>
      <c r="I617" s="39">
        <v>6</v>
      </c>
      <c r="J617" s="39">
        <v>0</v>
      </c>
      <c r="K617" s="39">
        <v>0</v>
      </c>
      <c r="L617" s="40"/>
      <c r="M617" s="40"/>
      <c r="N617" s="40"/>
      <c r="O617" s="39">
        <v>1</v>
      </c>
      <c r="P617" s="39">
        <v>25</v>
      </c>
      <c r="Q617" s="39">
        <v>24</v>
      </c>
      <c r="R617" s="39">
        <v>2</v>
      </c>
      <c r="S617" s="39">
        <v>0</v>
      </c>
      <c r="T617" s="39">
        <v>0</v>
      </c>
      <c r="U617" s="40"/>
      <c r="V617" s="40"/>
      <c r="W617" s="40"/>
      <c r="X617" s="39">
        <v>10</v>
      </c>
      <c r="Y617" s="39">
        <v>87</v>
      </c>
      <c r="Z617" s="39">
        <v>89</v>
      </c>
      <c r="AA617" s="39">
        <v>8</v>
      </c>
      <c r="AB617" s="39">
        <v>0</v>
      </c>
      <c r="AC617" s="39">
        <v>0</v>
      </c>
      <c r="AD617" s="40"/>
      <c r="AE617" s="40"/>
      <c r="AF617" s="40"/>
      <c r="AG617" s="39">
        <v>0</v>
      </c>
      <c r="AH617" s="39">
        <v>9</v>
      </c>
      <c r="AI617" s="39">
        <v>9</v>
      </c>
      <c r="AJ617" s="39">
        <v>0</v>
      </c>
      <c r="AK617" s="39">
        <v>0</v>
      </c>
      <c r="AL617" s="39">
        <v>0</v>
      </c>
    </row>
    <row r="618" spans="1:38" ht="20.100000000000001" customHeight="1" x14ac:dyDescent="0.2">
      <c r="D618" s="41" t="s">
        <v>115</v>
      </c>
      <c r="F618" s="40">
        <v>8</v>
      </c>
      <c r="G618" s="40">
        <v>95</v>
      </c>
      <c r="H618" s="40">
        <v>82</v>
      </c>
      <c r="I618" s="40">
        <v>21</v>
      </c>
      <c r="J618" s="40">
        <v>0</v>
      </c>
      <c r="K618" s="40">
        <v>0</v>
      </c>
      <c r="L618" s="40"/>
      <c r="M618" s="40"/>
      <c r="N618" s="40"/>
      <c r="O618" s="40">
        <v>7</v>
      </c>
      <c r="P618" s="40">
        <v>72</v>
      </c>
      <c r="Q618" s="40">
        <v>77</v>
      </c>
      <c r="R618" s="40">
        <v>2</v>
      </c>
      <c r="S618" s="40">
        <v>0</v>
      </c>
      <c r="T618" s="40">
        <v>0</v>
      </c>
      <c r="U618" s="40"/>
      <c r="V618" s="40"/>
      <c r="W618" s="40"/>
      <c r="X618" s="40">
        <v>18</v>
      </c>
      <c r="Y618" s="40">
        <v>99</v>
      </c>
      <c r="Z618" s="40">
        <v>111</v>
      </c>
      <c r="AA618" s="40">
        <v>6</v>
      </c>
      <c r="AB618" s="40">
        <v>0</v>
      </c>
      <c r="AC618" s="40">
        <v>0</v>
      </c>
      <c r="AD618" s="40"/>
      <c r="AE618" s="40"/>
      <c r="AF618" s="40"/>
      <c r="AG618" s="40">
        <v>3</v>
      </c>
      <c r="AH618" s="40">
        <v>13</v>
      </c>
      <c r="AI618" s="40">
        <v>16</v>
      </c>
      <c r="AJ618" s="40">
        <v>0</v>
      </c>
      <c r="AK618" s="40">
        <v>0</v>
      </c>
      <c r="AL618" s="40">
        <v>0</v>
      </c>
    </row>
    <row r="619" spans="1:38"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row>
    <row r="620" spans="1:38" ht="20.100000000000001" customHeight="1" x14ac:dyDescent="0.2">
      <c r="C620" s="42" t="s">
        <v>287</v>
      </c>
      <c r="D620" s="42"/>
      <c r="F620" s="44">
        <v>63</v>
      </c>
      <c r="G620" s="44">
        <v>478</v>
      </c>
      <c r="H620" s="44">
        <v>487</v>
      </c>
      <c r="I620" s="44">
        <v>54</v>
      </c>
      <c r="J620" s="44">
        <v>0</v>
      </c>
      <c r="K620" s="44">
        <v>0</v>
      </c>
      <c r="L620" s="45"/>
      <c r="M620" s="45"/>
      <c r="N620" s="45"/>
      <c r="O620" s="44">
        <v>29</v>
      </c>
      <c r="P620" s="44">
        <v>436</v>
      </c>
      <c r="Q620" s="44">
        <v>421</v>
      </c>
      <c r="R620" s="44">
        <v>44</v>
      </c>
      <c r="S620" s="44">
        <v>0</v>
      </c>
      <c r="T620" s="44">
        <v>0</v>
      </c>
      <c r="U620" s="45"/>
      <c r="V620" s="45"/>
      <c r="W620" s="45"/>
      <c r="X620" s="44">
        <v>83</v>
      </c>
      <c r="Y620" s="44">
        <v>673</v>
      </c>
      <c r="Z620" s="44">
        <v>697</v>
      </c>
      <c r="AA620" s="44">
        <v>59</v>
      </c>
      <c r="AB620" s="44">
        <v>0</v>
      </c>
      <c r="AC620" s="44">
        <v>0</v>
      </c>
      <c r="AD620" s="45"/>
      <c r="AE620" s="45"/>
      <c r="AF620" s="45"/>
      <c r="AG620" s="44">
        <v>9</v>
      </c>
      <c r="AH620" s="44">
        <v>89</v>
      </c>
      <c r="AI620" s="44">
        <v>94</v>
      </c>
      <c r="AJ620" s="44">
        <v>4</v>
      </c>
      <c r="AK620" s="44">
        <v>0</v>
      </c>
      <c r="AL620" s="44">
        <v>0</v>
      </c>
    </row>
    <row r="621" spans="1:38"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row>
    <row r="622" spans="1:38" s="1" customFormat="1" ht="20.100000000000001" customHeight="1" x14ac:dyDescent="0.25">
      <c r="A622" s="3"/>
      <c r="B622" s="49" t="s">
        <v>314</v>
      </c>
      <c r="C622" s="50"/>
      <c r="D622" s="50"/>
      <c r="E622" s="5"/>
      <c r="F622" s="51">
        <v>120</v>
      </c>
      <c r="G622" s="51">
        <v>1382</v>
      </c>
      <c r="H622" s="51">
        <v>1358</v>
      </c>
      <c r="I622" s="51">
        <v>155</v>
      </c>
      <c r="J622" s="51">
        <v>11</v>
      </c>
      <c r="K622" s="51">
        <v>0</v>
      </c>
      <c r="L622" s="52"/>
      <c r="M622" s="52"/>
      <c r="N622" s="52"/>
      <c r="O622" s="51">
        <v>29</v>
      </c>
      <c r="P622" s="51">
        <v>449</v>
      </c>
      <c r="Q622" s="51">
        <v>431</v>
      </c>
      <c r="R622" s="51">
        <v>46</v>
      </c>
      <c r="S622" s="51">
        <v>0</v>
      </c>
      <c r="T622" s="51">
        <v>1</v>
      </c>
      <c r="U622" s="52"/>
      <c r="V622" s="52"/>
      <c r="W622" s="52"/>
      <c r="X622" s="51">
        <v>83</v>
      </c>
      <c r="Y622" s="51">
        <v>682</v>
      </c>
      <c r="Z622" s="51">
        <v>705</v>
      </c>
      <c r="AA622" s="51">
        <v>60</v>
      </c>
      <c r="AB622" s="51">
        <v>0</v>
      </c>
      <c r="AC622" s="51">
        <v>0</v>
      </c>
      <c r="AD622" s="52"/>
      <c r="AE622" s="52"/>
      <c r="AF622" s="52"/>
      <c r="AG622" s="51">
        <v>9</v>
      </c>
      <c r="AH622" s="51">
        <v>89</v>
      </c>
      <c r="AI622" s="51">
        <v>94</v>
      </c>
      <c r="AJ622" s="51">
        <v>4</v>
      </c>
      <c r="AK622" s="51">
        <v>0</v>
      </c>
      <c r="AL622" s="51">
        <v>0</v>
      </c>
    </row>
    <row r="623" spans="1:38"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row>
    <row r="624" spans="1:38"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row>
    <row r="625" spans="1:38"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row>
    <row r="626" spans="1:38" ht="20.100000000000001" customHeight="1" x14ac:dyDescent="0.2">
      <c r="D626" s="2" t="s">
        <v>98</v>
      </c>
      <c r="F626" s="37">
        <v>78</v>
      </c>
      <c r="G626" s="37">
        <v>634</v>
      </c>
      <c r="H626" s="37">
        <v>646</v>
      </c>
      <c r="I626" s="37">
        <v>66</v>
      </c>
      <c r="J626" s="37">
        <v>0</v>
      </c>
      <c r="K626" s="37">
        <v>0</v>
      </c>
      <c r="L626" s="37"/>
      <c r="M626" s="37"/>
      <c r="N626" s="37"/>
      <c r="O626" s="37">
        <v>18</v>
      </c>
      <c r="P626" s="37">
        <v>171</v>
      </c>
      <c r="Q626" s="37">
        <v>174</v>
      </c>
      <c r="R626" s="37">
        <v>15</v>
      </c>
      <c r="S626" s="37">
        <v>0</v>
      </c>
      <c r="T626" s="37">
        <v>0</v>
      </c>
      <c r="U626" s="37"/>
      <c r="V626" s="37"/>
      <c r="W626" s="37"/>
      <c r="X626" s="37">
        <v>50</v>
      </c>
      <c r="Y626" s="37">
        <v>499</v>
      </c>
      <c r="Z626" s="37">
        <v>478</v>
      </c>
      <c r="AA626" s="37">
        <v>71</v>
      </c>
      <c r="AB626" s="37">
        <v>0</v>
      </c>
      <c r="AC626" s="37">
        <v>0</v>
      </c>
      <c r="AD626" s="37"/>
      <c r="AE626" s="37"/>
      <c r="AF626" s="37"/>
      <c r="AG626" s="37">
        <v>0</v>
      </c>
      <c r="AH626" s="37">
        <v>40</v>
      </c>
      <c r="AI626" s="37">
        <v>38</v>
      </c>
      <c r="AJ626" s="37">
        <v>2</v>
      </c>
      <c r="AK626" s="37">
        <v>0</v>
      </c>
      <c r="AL626" s="37">
        <v>0</v>
      </c>
    </row>
    <row r="627" spans="1:38" ht="20.100000000000001" customHeight="1" x14ac:dyDescent="0.2">
      <c r="D627" s="38" t="s">
        <v>173</v>
      </c>
      <c r="F627" s="39">
        <v>157</v>
      </c>
      <c r="G627" s="39">
        <v>2285</v>
      </c>
      <c r="H627" s="39">
        <v>2192</v>
      </c>
      <c r="I627" s="39">
        <v>250</v>
      </c>
      <c r="J627" s="39">
        <v>0</v>
      </c>
      <c r="K627" s="39">
        <v>0</v>
      </c>
      <c r="L627" s="40"/>
      <c r="M627" s="40"/>
      <c r="N627" s="40"/>
      <c r="O627" s="39">
        <v>0</v>
      </c>
      <c r="P627" s="39">
        <v>11</v>
      </c>
      <c r="Q627" s="39">
        <v>10</v>
      </c>
      <c r="R627" s="39">
        <v>1</v>
      </c>
      <c r="S627" s="39">
        <v>0</v>
      </c>
      <c r="T627" s="39">
        <v>0</v>
      </c>
      <c r="U627" s="40"/>
      <c r="V627" s="40"/>
      <c r="W627" s="40"/>
      <c r="X627" s="39">
        <v>1</v>
      </c>
      <c r="Y627" s="39">
        <v>2</v>
      </c>
      <c r="Z627" s="39">
        <v>2</v>
      </c>
      <c r="AA627" s="39">
        <v>1</v>
      </c>
      <c r="AB627" s="39">
        <v>0</v>
      </c>
      <c r="AC627" s="39">
        <v>0</v>
      </c>
      <c r="AD627" s="40"/>
      <c r="AE627" s="40"/>
      <c r="AF627" s="40"/>
      <c r="AG627" s="39">
        <v>0</v>
      </c>
      <c r="AH627" s="39">
        <v>0</v>
      </c>
      <c r="AI627" s="39">
        <v>0</v>
      </c>
      <c r="AJ627" s="39">
        <v>0</v>
      </c>
      <c r="AK627" s="39">
        <v>0</v>
      </c>
      <c r="AL627" s="39">
        <v>0</v>
      </c>
    </row>
    <row r="628" spans="1:38"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row>
    <row r="629" spans="1:38" s="1" customFormat="1" ht="20.100000000000001" customHeight="1" x14ac:dyDescent="0.2">
      <c r="A629" s="3"/>
      <c r="B629" s="6"/>
      <c r="C629" s="42" t="s">
        <v>180</v>
      </c>
      <c r="D629" s="42"/>
      <c r="E629" s="5"/>
      <c r="F629" s="44">
        <v>235</v>
      </c>
      <c r="G629" s="44">
        <v>2919</v>
      </c>
      <c r="H629" s="44">
        <v>2838</v>
      </c>
      <c r="I629" s="44">
        <v>316</v>
      </c>
      <c r="J629" s="44">
        <v>0</v>
      </c>
      <c r="K629" s="44">
        <v>0</v>
      </c>
      <c r="L629" s="45"/>
      <c r="M629" s="45"/>
      <c r="N629" s="45"/>
      <c r="O629" s="44">
        <v>18</v>
      </c>
      <c r="P629" s="44">
        <v>182</v>
      </c>
      <c r="Q629" s="44">
        <v>184</v>
      </c>
      <c r="R629" s="44">
        <v>16</v>
      </c>
      <c r="S629" s="44">
        <v>0</v>
      </c>
      <c r="T629" s="44">
        <v>0</v>
      </c>
      <c r="U629" s="45"/>
      <c r="V629" s="45"/>
      <c r="W629" s="45"/>
      <c r="X629" s="44">
        <v>51</v>
      </c>
      <c r="Y629" s="44">
        <v>501</v>
      </c>
      <c r="Z629" s="44">
        <v>480</v>
      </c>
      <c r="AA629" s="44">
        <v>72</v>
      </c>
      <c r="AB629" s="44">
        <v>0</v>
      </c>
      <c r="AC629" s="44">
        <v>0</v>
      </c>
      <c r="AD629" s="45"/>
      <c r="AE629" s="45"/>
      <c r="AF629" s="45"/>
      <c r="AG629" s="44">
        <v>0</v>
      </c>
      <c r="AH629" s="44">
        <v>40</v>
      </c>
      <c r="AI629" s="44">
        <v>38</v>
      </c>
      <c r="AJ629" s="44">
        <v>2</v>
      </c>
      <c r="AK629" s="44">
        <v>0</v>
      </c>
      <c r="AL629" s="44">
        <v>0</v>
      </c>
    </row>
    <row r="630" spans="1:38"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row>
    <row r="631" spans="1:38" s="1" customFormat="1" ht="20.100000000000001" customHeight="1" x14ac:dyDescent="0.25">
      <c r="A631" s="3"/>
      <c r="B631" s="49" t="s">
        <v>316</v>
      </c>
      <c r="C631" s="50"/>
      <c r="D631" s="50"/>
      <c r="E631" s="5"/>
      <c r="F631" s="51">
        <v>235</v>
      </c>
      <c r="G631" s="51">
        <v>2919</v>
      </c>
      <c r="H631" s="51">
        <v>2838</v>
      </c>
      <c r="I631" s="51">
        <v>316</v>
      </c>
      <c r="J631" s="51">
        <v>0</v>
      </c>
      <c r="K631" s="51">
        <v>0</v>
      </c>
      <c r="L631" s="52"/>
      <c r="M631" s="52"/>
      <c r="N631" s="52"/>
      <c r="O631" s="51">
        <v>18</v>
      </c>
      <c r="P631" s="51">
        <v>182</v>
      </c>
      <c r="Q631" s="51">
        <v>184</v>
      </c>
      <c r="R631" s="51">
        <v>16</v>
      </c>
      <c r="S631" s="51">
        <v>0</v>
      </c>
      <c r="T631" s="51">
        <v>0</v>
      </c>
      <c r="U631" s="52"/>
      <c r="V631" s="52"/>
      <c r="W631" s="52"/>
      <c r="X631" s="51">
        <v>51</v>
      </c>
      <c r="Y631" s="51">
        <v>501</v>
      </c>
      <c r="Z631" s="51">
        <v>480</v>
      </c>
      <c r="AA631" s="51">
        <v>72</v>
      </c>
      <c r="AB631" s="51">
        <v>0</v>
      </c>
      <c r="AC631" s="51">
        <v>0</v>
      </c>
      <c r="AD631" s="52"/>
      <c r="AE631" s="52"/>
      <c r="AF631" s="52"/>
      <c r="AG631" s="51">
        <v>0</v>
      </c>
      <c r="AH631" s="51">
        <v>40</v>
      </c>
      <c r="AI631" s="51">
        <v>38</v>
      </c>
      <c r="AJ631" s="51">
        <v>2</v>
      </c>
      <c r="AK631" s="51">
        <v>0</v>
      </c>
      <c r="AL631" s="51">
        <v>0</v>
      </c>
    </row>
    <row r="632" spans="1:38"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row>
    <row r="633" spans="1:38"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row>
    <row r="634" spans="1:38"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row>
    <row r="635" spans="1:38" ht="20.100000000000001" customHeight="1" x14ac:dyDescent="0.2">
      <c r="D635" s="2" t="s">
        <v>124</v>
      </c>
      <c r="F635" s="37">
        <v>229</v>
      </c>
      <c r="G635" s="37">
        <v>1253</v>
      </c>
      <c r="H635" s="37">
        <v>1233</v>
      </c>
      <c r="I635" s="37">
        <v>249</v>
      </c>
      <c r="J635" s="37">
        <v>0</v>
      </c>
      <c r="K635" s="37">
        <v>0</v>
      </c>
      <c r="L635" s="37"/>
      <c r="M635" s="37"/>
      <c r="N635" s="37"/>
      <c r="O635" s="37">
        <v>0</v>
      </c>
      <c r="P635" s="37">
        <v>0</v>
      </c>
      <c r="Q635" s="37">
        <v>0</v>
      </c>
      <c r="R635" s="37">
        <v>0</v>
      </c>
      <c r="S635" s="37">
        <v>0</v>
      </c>
      <c r="T635" s="37">
        <v>0</v>
      </c>
      <c r="U635" s="37"/>
      <c r="V635" s="37"/>
      <c r="W635" s="37"/>
      <c r="X635" s="37">
        <v>0</v>
      </c>
      <c r="Y635" s="37">
        <v>0</v>
      </c>
      <c r="Z635" s="37">
        <v>0</v>
      </c>
      <c r="AA635" s="37">
        <v>0</v>
      </c>
      <c r="AB635" s="37">
        <v>0</v>
      </c>
      <c r="AC635" s="37">
        <v>0</v>
      </c>
      <c r="AD635" s="37"/>
      <c r="AE635" s="37"/>
      <c r="AF635" s="37"/>
      <c r="AG635" s="37">
        <v>0</v>
      </c>
      <c r="AH635" s="37">
        <v>0</v>
      </c>
      <c r="AI635" s="37">
        <v>0</v>
      </c>
      <c r="AJ635" s="37">
        <v>0</v>
      </c>
      <c r="AK635" s="37">
        <v>0</v>
      </c>
      <c r="AL635" s="37">
        <v>0</v>
      </c>
    </row>
    <row r="636" spans="1:38" ht="20.100000000000001" customHeight="1" x14ac:dyDescent="0.2">
      <c r="D636" s="38" t="s">
        <v>99</v>
      </c>
      <c r="F636" s="39">
        <v>1594</v>
      </c>
      <c r="G636" s="39">
        <v>1985</v>
      </c>
      <c r="H636" s="39">
        <v>1714</v>
      </c>
      <c r="I636" s="39">
        <v>1865</v>
      </c>
      <c r="J636" s="39">
        <v>0</v>
      </c>
      <c r="K636" s="39">
        <v>0</v>
      </c>
      <c r="L636" s="40"/>
      <c r="M636" s="40"/>
      <c r="N636" s="40"/>
      <c r="O636" s="39">
        <v>0</v>
      </c>
      <c r="P636" s="39">
        <v>0</v>
      </c>
      <c r="Q636" s="39">
        <v>0</v>
      </c>
      <c r="R636" s="39">
        <v>0</v>
      </c>
      <c r="S636" s="39">
        <v>0</v>
      </c>
      <c r="T636" s="39">
        <v>0</v>
      </c>
      <c r="U636" s="40"/>
      <c r="V636" s="40"/>
      <c r="W636" s="40"/>
      <c r="X636" s="39">
        <v>0</v>
      </c>
      <c r="Y636" s="39">
        <v>0</v>
      </c>
      <c r="Z636" s="39">
        <v>0</v>
      </c>
      <c r="AA636" s="39">
        <v>0</v>
      </c>
      <c r="AB636" s="39">
        <v>0</v>
      </c>
      <c r="AC636" s="39">
        <v>0</v>
      </c>
      <c r="AD636" s="40"/>
      <c r="AE636" s="40"/>
      <c r="AF636" s="40"/>
      <c r="AG636" s="39">
        <v>0</v>
      </c>
      <c r="AH636" s="39">
        <v>0</v>
      </c>
      <c r="AI636" s="39">
        <v>0</v>
      </c>
      <c r="AJ636" s="39">
        <v>0</v>
      </c>
      <c r="AK636" s="39">
        <v>0</v>
      </c>
      <c r="AL636" s="39">
        <v>0</v>
      </c>
    </row>
    <row r="637" spans="1:38"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row>
    <row r="638" spans="1:38" ht="20.100000000000001" customHeight="1" x14ac:dyDescent="0.2">
      <c r="C638" s="42" t="s">
        <v>122</v>
      </c>
      <c r="D638" s="42"/>
      <c r="F638" s="44">
        <v>1823</v>
      </c>
      <c r="G638" s="44">
        <v>3238</v>
      </c>
      <c r="H638" s="44">
        <v>2947</v>
      </c>
      <c r="I638" s="44">
        <v>2114</v>
      </c>
      <c r="J638" s="44">
        <v>0</v>
      </c>
      <c r="K638" s="44">
        <v>0</v>
      </c>
      <c r="L638" s="45"/>
      <c r="M638" s="45"/>
      <c r="N638" s="45"/>
      <c r="O638" s="44">
        <v>0</v>
      </c>
      <c r="P638" s="44">
        <v>0</v>
      </c>
      <c r="Q638" s="44">
        <v>0</v>
      </c>
      <c r="R638" s="44">
        <v>0</v>
      </c>
      <c r="S638" s="44">
        <v>0</v>
      </c>
      <c r="T638" s="44">
        <v>0</v>
      </c>
      <c r="U638" s="45"/>
      <c r="V638" s="45"/>
      <c r="W638" s="45"/>
      <c r="X638" s="44">
        <v>0</v>
      </c>
      <c r="Y638" s="44">
        <v>0</v>
      </c>
      <c r="Z638" s="44">
        <v>0</v>
      </c>
      <c r="AA638" s="44">
        <v>0</v>
      </c>
      <c r="AB638" s="44">
        <v>0</v>
      </c>
      <c r="AC638" s="44">
        <v>0</v>
      </c>
      <c r="AD638" s="45"/>
      <c r="AE638" s="45"/>
      <c r="AF638" s="45"/>
      <c r="AG638" s="44">
        <v>0</v>
      </c>
      <c r="AH638" s="44">
        <v>0</v>
      </c>
      <c r="AI638" s="44">
        <v>0</v>
      </c>
      <c r="AJ638" s="44">
        <v>0</v>
      </c>
      <c r="AK638" s="44">
        <v>0</v>
      </c>
      <c r="AL638" s="44">
        <v>0</v>
      </c>
    </row>
    <row r="639" spans="1:38"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row>
    <row r="640" spans="1:38"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row>
    <row r="641" spans="1:38" ht="20.100000000000001" customHeight="1" x14ac:dyDescent="0.2">
      <c r="D641" s="2" t="s">
        <v>98</v>
      </c>
      <c r="F641" s="37">
        <v>41</v>
      </c>
      <c r="G641" s="37">
        <v>735</v>
      </c>
      <c r="H641" s="37">
        <v>715</v>
      </c>
      <c r="I641" s="37">
        <v>61</v>
      </c>
      <c r="J641" s="37">
        <v>0</v>
      </c>
      <c r="K641" s="37">
        <v>0</v>
      </c>
      <c r="L641" s="37"/>
      <c r="M641" s="37"/>
      <c r="N641" s="37"/>
      <c r="O641" s="37">
        <v>0</v>
      </c>
      <c r="P641" s="37">
        <v>0</v>
      </c>
      <c r="Q641" s="37">
        <v>0</v>
      </c>
      <c r="R641" s="37">
        <v>0</v>
      </c>
      <c r="S641" s="37">
        <v>0</v>
      </c>
      <c r="T641" s="37">
        <v>0</v>
      </c>
      <c r="U641" s="37"/>
      <c r="V641" s="37"/>
      <c r="W641" s="37"/>
      <c r="X641" s="37">
        <v>0</v>
      </c>
      <c r="Y641" s="37">
        <v>0</v>
      </c>
      <c r="Z641" s="37">
        <v>0</v>
      </c>
      <c r="AA641" s="37">
        <v>0</v>
      </c>
      <c r="AB641" s="37">
        <v>0</v>
      </c>
      <c r="AC641" s="37">
        <v>0</v>
      </c>
      <c r="AD641" s="37"/>
      <c r="AE641" s="37"/>
      <c r="AF641" s="37"/>
      <c r="AG641" s="37">
        <v>0</v>
      </c>
      <c r="AH641" s="37">
        <v>0</v>
      </c>
      <c r="AI641" s="37">
        <v>0</v>
      </c>
      <c r="AJ641" s="37">
        <v>0</v>
      </c>
      <c r="AK641" s="37">
        <v>0</v>
      </c>
      <c r="AL641" s="37">
        <v>0</v>
      </c>
    </row>
    <row r="642" spans="1:38" ht="20.100000000000001" customHeight="1" x14ac:dyDescent="0.2">
      <c r="D642" s="38" t="s">
        <v>99</v>
      </c>
      <c r="F642" s="39">
        <v>50</v>
      </c>
      <c r="G642" s="39">
        <v>726</v>
      </c>
      <c r="H642" s="39">
        <v>727</v>
      </c>
      <c r="I642" s="39">
        <v>49</v>
      </c>
      <c r="J642" s="39">
        <v>0</v>
      </c>
      <c r="K642" s="39">
        <v>0</v>
      </c>
      <c r="L642" s="40"/>
      <c r="M642" s="40"/>
      <c r="N642" s="40"/>
      <c r="O642" s="39">
        <v>0</v>
      </c>
      <c r="P642" s="39">
        <v>0</v>
      </c>
      <c r="Q642" s="39">
        <v>0</v>
      </c>
      <c r="R642" s="39">
        <v>0</v>
      </c>
      <c r="S642" s="39">
        <v>0</v>
      </c>
      <c r="T642" s="39">
        <v>0</v>
      </c>
      <c r="U642" s="40"/>
      <c r="V642" s="40"/>
      <c r="W642" s="40"/>
      <c r="X642" s="39">
        <v>0</v>
      </c>
      <c r="Y642" s="39">
        <v>3</v>
      </c>
      <c r="Z642" s="39">
        <v>3</v>
      </c>
      <c r="AA642" s="39">
        <v>0</v>
      </c>
      <c r="AB642" s="39">
        <v>0</v>
      </c>
      <c r="AC642" s="39">
        <v>0</v>
      </c>
      <c r="AD642" s="40"/>
      <c r="AE642" s="40"/>
      <c r="AF642" s="40"/>
      <c r="AG642" s="39">
        <v>0</v>
      </c>
      <c r="AH642" s="39">
        <v>0</v>
      </c>
      <c r="AI642" s="39">
        <v>0</v>
      </c>
      <c r="AJ642" s="39">
        <v>0</v>
      </c>
      <c r="AK642" s="39">
        <v>0</v>
      </c>
      <c r="AL642" s="39">
        <v>0</v>
      </c>
    </row>
    <row r="643" spans="1:38" ht="20.100000000000001" customHeight="1" x14ac:dyDescent="0.2">
      <c r="D643" s="2" t="s">
        <v>100</v>
      </c>
      <c r="F643" s="37">
        <v>21</v>
      </c>
      <c r="G643" s="37">
        <v>540</v>
      </c>
      <c r="H643" s="37">
        <v>516</v>
      </c>
      <c r="I643" s="37">
        <v>45</v>
      </c>
      <c r="J643" s="37">
        <v>0</v>
      </c>
      <c r="K643" s="37">
        <v>0</v>
      </c>
      <c r="L643" s="37"/>
      <c r="M643" s="37"/>
      <c r="N643" s="37"/>
      <c r="O643" s="37">
        <v>0</v>
      </c>
      <c r="P643" s="37">
        <v>0</v>
      </c>
      <c r="Q643" s="37">
        <v>0</v>
      </c>
      <c r="R643" s="37">
        <v>0</v>
      </c>
      <c r="S643" s="37">
        <v>0</v>
      </c>
      <c r="T643" s="37">
        <v>0</v>
      </c>
      <c r="U643" s="37"/>
      <c r="V643" s="37"/>
      <c r="W643" s="37"/>
      <c r="X643" s="37">
        <v>0</v>
      </c>
      <c r="Y643" s="37">
        <v>0</v>
      </c>
      <c r="Z643" s="37">
        <v>0</v>
      </c>
      <c r="AA643" s="37">
        <v>0</v>
      </c>
      <c r="AB643" s="37">
        <v>0</v>
      </c>
      <c r="AC643" s="37">
        <v>0</v>
      </c>
      <c r="AD643" s="37"/>
      <c r="AE643" s="37"/>
      <c r="AF643" s="37"/>
      <c r="AG643" s="37">
        <v>0</v>
      </c>
      <c r="AH643" s="37">
        <v>0</v>
      </c>
      <c r="AI643" s="37">
        <v>0</v>
      </c>
      <c r="AJ643" s="37">
        <v>0</v>
      </c>
      <c r="AK643" s="37">
        <v>0</v>
      </c>
      <c r="AL643" s="37">
        <v>0</v>
      </c>
    </row>
    <row r="644" spans="1:38"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row>
    <row r="645" spans="1:38" ht="20.100000000000001" customHeight="1" x14ac:dyDescent="0.2">
      <c r="C645" s="42" t="s">
        <v>112</v>
      </c>
      <c r="D645" s="42"/>
      <c r="F645" s="44">
        <v>112</v>
      </c>
      <c r="G645" s="44">
        <v>2001</v>
      </c>
      <c r="H645" s="44">
        <v>1958</v>
      </c>
      <c r="I645" s="44">
        <v>155</v>
      </c>
      <c r="J645" s="44">
        <v>0</v>
      </c>
      <c r="K645" s="44">
        <v>0</v>
      </c>
      <c r="L645" s="45"/>
      <c r="M645" s="45"/>
      <c r="N645" s="45"/>
      <c r="O645" s="44">
        <v>0</v>
      </c>
      <c r="P645" s="44">
        <v>0</v>
      </c>
      <c r="Q645" s="44">
        <v>0</v>
      </c>
      <c r="R645" s="44">
        <v>0</v>
      </c>
      <c r="S645" s="44">
        <v>0</v>
      </c>
      <c r="T645" s="44">
        <v>0</v>
      </c>
      <c r="U645" s="45"/>
      <c r="V645" s="45"/>
      <c r="W645" s="45"/>
      <c r="X645" s="44">
        <v>0</v>
      </c>
      <c r="Y645" s="44">
        <v>3</v>
      </c>
      <c r="Z645" s="44">
        <v>3</v>
      </c>
      <c r="AA645" s="44">
        <v>0</v>
      </c>
      <c r="AB645" s="44">
        <v>0</v>
      </c>
      <c r="AC645" s="44">
        <v>0</v>
      </c>
      <c r="AD645" s="45"/>
      <c r="AE645" s="45"/>
      <c r="AF645" s="45"/>
      <c r="AG645" s="44">
        <v>0</v>
      </c>
      <c r="AH645" s="44">
        <v>0</v>
      </c>
      <c r="AI645" s="44">
        <v>0</v>
      </c>
      <c r="AJ645" s="44">
        <v>0</v>
      </c>
      <c r="AK645" s="44">
        <v>0</v>
      </c>
      <c r="AL645" s="44">
        <v>0</v>
      </c>
    </row>
    <row r="646" spans="1:38"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row>
    <row r="647" spans="1:38"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row>
    <row r="648" spans="1:38" ht="20.100000000000001" customHeight="1" x14ac:dyDescent="0.2">
      <c r="D648" s="2" t="s">
        <v>98</v>
      </c>
      <c r="F648" s="37">
        <v>14</v>
      </c>
      <c r="G648" s="37">
        <v>66</v>
      </c>
      <c r="H648" s="37">
        <v>66</v>
      </c>
      <c r="I648" s="37">
        <v>14</v>
      </c>
      <c r="J648" s="37">
        <v>0</v>
      </c>
      <c r="K648" s="37">
        <v>0</v>
      </c>
      <c r="L648" s="37"/>
      <c r="M648" s="37"/>
      <c r="N648" s="37"/>
      <c r="O648" s="37">
        <v>64</v>
      </c>
      <c r="P648" s="37">
        <v>284</v>
      </c>
      <c r="Q648" s="37">
        <v>301</v>
      </c>
      <c r="R648" s="37">
        <v>47</v>
      </c>
      <c r="S648" s="37">
        <v>0</v>
      </c>
      <c r="T648" s="37">
        <v>0</v>
      </c>
      <c r="U648" s="37"/>
      <c r="V648" s="37"/>
      <c r="W648" s="37"/>
      <c r="X648" s="37">
        <v>67</v>
      </c>
      <c r="Y648" s="37">
        <v>366</v>
      </c>
      <c r="Z648" s="37">
        <v>375</v>
      </c>
      <c r="AA648" s="37">
        <v>58</v>
      </c>
      <c r="AB648" s="37">
        <v>0</v>
      </c>
      <c r="AC648" s="37">
        <v>0</v>
      </c>
      <c r="AD648" s="37"/>
      <c r="AE648" s="37"/>
      <c r="AF648" s="37"/>
      <c r="AG648" s="37">
        <v>13</v>
      </c>
      <c r="AH648" s="37">
        <v>94</v>
      </c>
      <c r="AI648" s="37">
        <v>77</v>
      </c>
      <c r="AJ648" s="37">
        <v>30</v>
      </c>
      <c r="AK648" s="37">
        <v>0</v>
      </c>
      <c r="AL648" s="37">
        <v>0</v>
      </c>
    </row>
    <row r="649" spans="1:38" ht="20.100000000000001" customHeight="1" x14ac:dyDescent="0.2">
      <c r="D649" s="38" t="s">
        <v>99</v>
      </c>
      <c r="F649" s="39">
        <v>11</v>
      </c>
      <c r="G649" s="39">
        <v>32</v>
      </c>
      <c r="H649" s="39">
        <v>34</v>
      </c>
      <c r="I649" s="39">
        <v>9</v>
      </c>
      <c r="J649" s="39">
        <v>0</v>
      </c>
      <c r="K649" s="39">
        <v>0</v>
      </c>
      <c r="L649" s="40"/>
      <c r="M649" s="40"/>
      <c r="N649" s="40"/>
      <c r="O649" s="39">
        <v>26</v>
      </c>
      <c r="P649" s="39">
        <v>368</v>
      </c>
      <c r="Q649" s="39">
        <v>319</v>
      </c>
      <c r="R649" s="39">
        <v>75</v>
      </c>
      <c r="S649" s="39">
        <v>0</v>
      </c>
      <c r="T649" s="39">
        <v>0</v>
      </c>
      <c r="U649" s="40"/>
      <c r="V649" s="40"/>
      <c r="W649" s="40"/>
      <c r="X649" s="39">
        <v>86</v>
      </c>
      <c r="Y649" s="39">
        <v>419</v>
      </c>
      <c r="Z649" s="39">
        <v>412</v>
      </c>
      <c r="AA649" s="39">
        <v>93</v>
      </c>
      <c r="AB649" s="39">
        <v>0</v>
      </c>
      <c r="AC649" s="39">
        <v>0</v>
      </c>
      <c r="AD649" s="40"/>
      <c r="AE649" s="40"/>
      <c r="AF649" s="40"/>
      <c r="AG649" s="39">
        <v>7</v>
      </c>
      <c r="AH649" s="39">
        <v>77</v>
      </c>
      <c r="AI649" s="39">
        <v>69</v>
      </c>
      <c r="AJ649" s="39">
        <v>15</v>
      </c>
      <c r="AK649" s="39">
        <v>0</v>
      </c>
      <c r="AL649" s="39">
        <v>0</v>
      </c>
    </row>
    <row r="650" spans="1:38"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row>
    <row r="651" spans="1:38" ht="20.100000000000001" customHeight="1" x14ac:dyDescent="0.2">
      <c r="C651" s="42" t="s">
        <v>319</v>
      </c>
      <c r="D651" s="42"/>
      <c r="F651" s="44">
        <v>25</v>
      </c>
      <c r="G651" s="44">
        <v>98</v>
      </c>
      <c r="H651" s="44">
        <v>100</v>
      </c>
      <c r="I651" s="44">
        <v>23</v>
      </c>
      <c r="J651" s="44">
        <v>0</v>
      </c>
      <c r="K651" s="44">
        <v>0</v>
      </c>
      <c r="L651" s="45"/>
      <c r="M651" s="45"/>
      <c r="N651" s="45"/>
      <c r="O651" s="44">
        <v>90</v>
      </c>
      <c r="P651" s="44">
        <v>652</v>
      </c>
      <c r="Q651" s="44">
        <v>620</v>
      </c>
      <c r="R651" s="44">
        <v>122</v>
      </c>
      <c r="S651" s="44">
        <v>0</v>
      </c>
      <c r="T651" s="44">
        <v>0</v>
      </c>
      <c r="U651" s="45"/>
      <c r="V651" s="45"/>
      <c r="W651" s="45"/>
      <c r="X651" s="44">
        <v>153</v>
      </c>
      <c r="Y651" s="44">
        <v>785</v>
      </c>
      <c r="Z651" s="44">
        <v>787</v>
      </c>
      <c r="AA651" s="44">
        <v>151</v>
      </c>
      <c r="AB651" s="44">
        <v>0</v>
      </c>
      <c r="AC651" s="44">
        <v>0</v>
      </c>
      <c r="AD651" s="45"/>
      <c r="AE651" s="45"/>
      <c r="AF651" s="45"/>
      <c r="AG651" s="44">
        <v>20</v>
      </c>
      <c r="AH651" s="44">
        <v>171</v>
      </c>
      <c r="AI651" s="44">
        <v>146</v>
      </c>
      <c r="AJ651" s="44">
        <v>45</v>
      </c>
      <c r="AK651" s="44">
        <v>0</v>
      </c>
      <c r="AL651" s="44">
        <v>0</v>
      </c>
    </row>
    <row r="652" spans="1:38"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row>
    <row r="653" spans="1:38" s="1" customFormat="1" ht="20.100000000000001" customHeight="1" x14ac:dyDescent="0.25">
      <c r="A653" s="3"/>
      <c r="B653" s="49" t="s">
        <v>320</v>
      </c>
      <c r="C653" s="50"/>
      <c r="D653" s="50"/>
      <c r="E653" s="5"/>
      <c r="F653" s="51">
        <v>1960</v>
      </c>
      <c r="G653" s="51">
        <v>5337</v>
      </c>
      <c r="H653" s="51">
        <v>5005</v>
      </c>
      <c r="I653" s="51">
        <v>2292</v>
      </c>
      <c r="J653" s="51">
        <v>0</v>
      </c>
      <c r="K653" s="51">
        <v>0</v>
      </c>
      <c r="L653" s="52"/>
      <c r="M653" s="52"/>
      <c r="N653" s="52"/>
      <c r="O653" s="51">
        <v>90</v>
      </c>
      <c r="P653" s="51">
        <v>652</v>
      </c>
      <c r="Q653" s="51">
        <v>620</v>
      </c>
      <c r="R653" s="51">
        <v>122</v>
      </c>
      <c r="S653" s="51">
        <v>0</v>
      </c>
      <c r="T653" s="51">
        <v>0</v>
      </c>
      <c r="U653" s="52"/>
      <c r="V653" s="52"/>
      <c r="W653" s="52"/>
      <c r="X653" s="51">
        <v>153</v>
      </c>
      <c r="Y653" s="51">
        <v>788</v>
      </c>
      <c r="Z653" s="51">
        <v>790</v>
      </c>
      <c r="AA653" s="51">
        <v>151</v>
      </c>
      <c r="AB653" s="51">
        <v>0</v>
      </c>
      <c r="AC653" s="51">
        <v>0</v>
      </c>
      <c r="AD653" s="52"/>
      <c r="AE653" s="52"/>
      <c r="AF653" s="52"/>
      <c r="AG653" s="51">
        <v>20</v>
      </c>
      <c r="AH653" s="51">
        <v>171</v>
      </c>
      <c r="AI653" s="51">
        <v>146</v>
      </c>
      <c r="AJ653" s="51">
        <v>45</v>
      </c>
      <c r="AK653" s="51">
        <v>0</v>
      </c>
      <c r="AL653" s="51">
        <v>0</v>
      </c>
    </row>
    <row r="654" spans="1:38"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row>
    <row r="655" spans="1:38"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row>
    <row r="656" spans="1:38"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row>
    <row r="657" spans="1:38" ht="20.100000000000001" customHeight="1" x14ac:dyDescent="0.2">
      <c r="B657" s="5"/>
      <c r="D657" s="2" t="s">
        <v>98</v>
      </c>
      <c r="F657" s="37">
        <v>501</v>
      </c>
      <c r="G657" s="37">
        <v>1593</v>
      </c>
      <c r="H657" s="37">
        <v>1498</v>
      </c>
      <c r="I657" s="37">
        <v>596</v>
      </c>
      <c r="J657" s="37">
        <v>0</v>
      </c>
      <c r="K657" s="37">
        <v>0</v>
      </c>
      <c r="L657" s="37"/>
      <c r="M657" s="37"/>
      <c r="N657" s="37"/>
      <c r="O657" s="37">
        <v>64</v>
      </c>
      <c r="P657" s="37">
        <v>21</v>
      </c>
      <c r="Q657" s="37">
        <v>17</v>
      </c>
      <c r="R657" s="37">
        <v>68</v>
      </c>
      <c r="S657" s="37">
        <v>0</v>
      </c>
      <c r="T657" s="37">
        <v>0</v>
      </c>
      <c r="U657" s="37"/>
      <c r="V657" s="37"/>
      <c r="W657" s="37"/>
      <c r="X657" s="37">
        <v>79</v>
      </c>
      <c r="Y657" s="37">
        <v>103</v>
      </c>
      <c r="Z657" s="37">
        <v>86</v>
      </c>
      <c r="AA657" s="37">
        <v>96</v>
      </c>
      <c r="AB657" s="37">
        <v>0</v>
      </c>
      <c r="AC657" s="37">
        <v>0</v>
      </c>
      <c r="AD657" s="37"/>
      <c r="AE657" s="37"/>
      <c r="AF657" s="37"/>
      <c r="AG657" s="37">
        <v>3</v>
      </c>
      <c r="AH657" s="37">
        <v>7</v>
      </c>
      <c r="AI657" s="37">
        <v>5</v>
      </c>
      <c r="AJ657" s="37">
        <v>5</v>
      </c>
      <c r="AK657" s="37">
        <v>0</v>
      </c>
      <c r="AL657" s="37">
        <v>0</v>
      </c>
    </row>
    <row r="658" spans="1:38" ht="20.100000000000001" customHeight="1" x14ac:dyDescent="0.2">
      <c r="D658" s="38" t="s">
        <v>99</v>
      </c>
      <c r="F658" s="39">
        <v>155</v>
      </c>
      <c r="G658" s="39">
        <v>1224</v>
      </c>
      <c r="H658" s="39">
        <v>1212</v>
      </c>
      <c r="I658" s="39">
        <v>167</v>
      </c>
      <c r="J658" s="39">
        <v>0</v>
      </c>
      <c r="K658" s="39">
        <v>0</v>
      </c>
      <c r="L658" s="40"/>
      <c r="M658" s="40"/>
      <c r="N658" s="40"/>
      <c r="O658" s="39">
        <v>24</v>
      </c>
      <c r="P658" s="39">
        <v>274</v>
      </c>
      <c r="Q658" s="39">
        <v>256</v>
      </c>
      <c r="R658" s="39">
        <v>42</v>
      </c>
      <c r="S658" s="39">
        <v>0</v>
      </c>
      <c r="T658" s="39">
        <v>0</v>
      </c>
      <c r="U658" s="40"/>
      <c r="V658" s="40"/>
      <c r="W658" s="40"/>
      <c r="X658" s="39">
        <v>12</v>
      </c>
      <c r="Y658" s="39">
        <v>132</v>
      </c>
      <c r="Z658" s="39">
        <v>124</v>
      </c>
      <c r="AA658" s="39">
        <v>20</v>
      </c>
      <c r="AB658" s="39">
        <v>0</v>
      </c>
      <c r="AC658" s="39">
        <v>0</v>
      </c>
      <c r="AD658" s="40"/>
      <c r="AE658" s="40"/>
      <c r="AF658" s="40"/>
      <c r="AG658" s="39">
        <v>1</v>
      </c>
      <c r="AH658" s="39">
        <v>18</v>
      </c>
      <c r="AI658" s="39">
        <v>15</v>
      </c>
      <c r="AJ658" s="39">
        <v>4</v>
      </c>
      <c r="AK658" s="39">
        <v>0</v>
      </c>
      <c r="AL658" s="39">
        <v>0</v>
      </c>
    </row>
    <row r="659" spans="1:38" ht="20.100000000000001" customHeight="1" x14ac:dyDescent="0.2">
      <c r="D659" s="2" t="s">
        <v>113</v>
      </c>
      <c r="F659" s="37">
        <v>112</v>
      </c>
      <c r="G659" s="37">
        <v>960</v>
      </c>
      <c r="H659" s="37">
        <v>966</v>
      </c>
      <c r="I659" s="37">
        <v>106</v>
      </c>
      <c r="J659" s="37">
        <v>0</v>
      </c>
      <c r="K659" s="37">
        <v>0</v>
      </c>
      <c r="L659" s="37"/>
      <c r="M659" s="37"/>
      <c r="N659" s="37"/>
      <c r="O659" s="37">
        <v>25</v>
      </c>
      <c r="P659" s="37">
        <v>249</v>
      </c>
      <c r="Q659" s="37">
        <v>248</v>
      </c>
      <c r="R659" s="37">
        <v>26</v>
      </c>
      <c r="S659" s="37">
        <v>0</v>
      </c>
      <c r="T659" s="37">
        <v>0</v>
      </c>
      <c r="U659" s="37"/>
      <c r="V659" s="37"/>
      <c r="W659" s="37"/>
      <c r="X659" s="37">
        <v>8</v>
      </c>
      <c r="Y659" s="37">
        <v>91</v>
      </c>
      <c r="Z659" s="37">
        <v>90</v>
      </c>
      <c r="AA659" s="37">
        <v>9</v>
      </c>
      <c r="AB659" s="37">
        <v>0</v>
      </c>
      <c r="AC659" s="37">
        <v>0</v>
      </c>
      <c r="AD659" s="37"/>
      <c r="AE659" s="37"/>
      <c r="AF659" s="37"/>
      <c r="AG659" s="37">
        <v>2</v>
      </c>
      <c r="AH659" s="37">
        <v>11</v>
      </c>
      <c r="AI659" s="37">
        <v>12</v>
      </c>
      <c r="AJ659" s="37">
        <v>1</v>
      </c>
      <c r="AK659" s="37">
        <v>0</v>
      </c>
      <c r="AL659" s="37">
        <v>0</v>
      </c>
    </row>
    <row r="660" spans="1:38"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row>
    <row r="661" spans="1:38" s="1" customFormat="1" ht="20.100000000000001" customHeight="1" x14ac:dyDescent="0.2">
      <c r="A661" s="3"/>
      <c r="B661" s="6"/>
      <c r="C661" s="42" t="s">
        <v>180</v>
      </c>
      <c r="D661" s="42"/>
      <c r="E661" s="5"/>
      <c r="F661" s="44">
        <v>768</v>
      </c>
      <c r="G661" s="44">
        <v>3777</v>
      </c>
      <c r="H661" s="44">
        <v>3676</v>
      </c>
      <c r="I661" s="44">
        <v>869</v>
      </c>
      <c r="J661" s="44">
        <v>0</v>
      </c>
      <c r="K661" s="44">
        <v>0</v>
      </c>
      <c r="L661" s="45"/>
      <c r="M661" s="45"/>
      <c r="N661" s="45"/>
      <c r="O661" s="44">
        <v>113</v>
      </c>
      <c r="P661" s="44">
        <v>544</v>
      </c>
      <c r="Q661" s="44">
        <v>521</v>
      </c>
      <c r="R661" s="44">
        <v>136</v>
      </c>
      <c r="S661" s="44">
        <v>0</v>
      </c>
      <c r="T661" s="44">
        <v>0</v>
      </c>
      <c r="U661" s="45"/>
      <c r="V661" s="45"/>
      <c r="W661" s="45"/>
      <c r="X661" s="44">
        <v>99</v>
      </c>
      <c r="Y661" s="44">
        <v>326</v>
      </c>
      <c r="Z661" s="44">
        <v>300</v>
      </c>
      <c r="AA661" s="44">
        <v>125</v>
      </c>
      <c r="AB661" s="44">
        <v>0</v>
      </c>
      <c r="AC661" s="44">
        <v>0</v>
      </c>
      <c r="AD661" s="45"/>
      <c r="AE661" s="45"/>
      <c r="AF661" s="45"/>
      <c r="AG661" s="44">
        <v>6</v>
      </c>
      <c r="AH661" s="44">
        <v>36</v>
      </c>
      <c r="AI661" s="44">
        <v>32</v>
      </c>
      <c r="AJ661" s="44">
        <v>10</v>
      </c>
      <c r="AK661" s="44">
        <v>0</v>
      </c>
      <c r="AL661" s="44">
        <v>0</v>
      </c>
    </row>
    <row r="662" spans="1:38"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row>
    <row r="663" spans="1:38" s="1" customFormat="1" ht="20.100000000000001" customHeight="1" x14ac:dyDescent="0.25">
      <c r="A663" s="3"/>
      <c r="B663" s="49" t="s">
        <v>322</v>
      </c>
      <c r="C663" s="50"/>
      <c r="D663" s="50"/>
      <c r="E663" s="5"/>
      <c r="F663" s="51">
        <v>768</v>
      </c>
      <c r="G663" s="51">
        <v>3777</v>
      </c>
      <c r="H663" s="51">
        <v>3676</v>
      </c>
      <c r="I663" s="51">
        <v>869</v>
      </c>
      <c r="J663" s="51">
        <v>0</v>
      </c>
      <c r="K663" s="51">
        <v>0</v>
      </c>
      <c r="L663" s="52"/>
      <c r="M663" s="52"/>
      <c r="N663" s="52"/>
      <c r="O663" s="51">
        <v>113</v>
      </c>
      <c r="P663" s="51">
        <v>544</v>
      </c>
      <c r="Q663" s="51">
        <v>521</v>
      </c>
      <c r="R663" s="51">
        <v>136</v>
      </c>
      <c r="S663" s="51">
        <v>0</v>
      </c>
      <c r="T663" s="51">
        <v>0</v>
      </c>
      <c r="U663" s="52"/>
      <c r="V663" s="52"/>
      <c r="W663" s="52"/>
      <c r="X663" s="51">
        <v>99</v>
      </c>
      <c r="Y663" s="51">
        <v>326</v>
      </c>
      <c r="Z663" s="51">
        <v>300</v>
      </c>
      <c r="AA663" s="51">
        <v>125</v>
      </c>
      <c r="AB663" s="51">
        <v>0</v>
      </c>
      <c r="AC663" s="51">
        <v>0</v>
      </c>
      <c r="AD663" s="52"/>
      <c r="AE663" s="52"/>
      <c r="AF663" s="52"/>
      <c r="AG663" s="51">
        <v>6</v>
      </c>
      <c r="AH663" s="51">
        <v>36</v>
      </c>
      <c r="AI663" s="51">
        <v>32</v>
      </c>
      <c r="AJ663" s="51">
        <v>10</v>
      </c>
      <c r="AK663" s="51">
        <v>0</v>
      </c>
      <c r="AL663" s="51">
        <v>0</v>
      </c>
    </row>
    <row r="664" spans="1:38"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row>
    <row r="665" spans="1:38"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row>
    <row r="666" spans="1:38"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row>
    <row r="667" spans="1:38" ht="20.100000000000001" customHeight="1" x14ac:dyDescent="0.2">
      <c r="B667" s="5"/>
      <c r="D667" s="2" t="s">
        <v>98</v>
      </c>
      <c r="F667" s="37">
        <v>240</v>
      </c>
      <c r="G667" s="37">
        <v>293</v>
      </c>
      <c r="H667" s="37">
        <v>262</v>
      </c>
      <c r="I667" s="37">
        <v>271</v>
      </c>
      <c r="J667" s="37">
        <v>0</v>
      </c>
      <c r="K667" s="37">
        <v>0</v>
      </c>
      <c r="L667" s="37"/>
      <c r="M667" s="37"/>
      <c r="N667" s="37"/>
      <c r="O667" s="37">
        <v>69</v>
      </c>
      <c r="P667" s="37">
        <v>132</v>
      </c>
      <c r="Q667" s="37">
        <v>122</v>
      </c>
      <c r="R667" s="37">
        <v>79</v>
      </c>
      <c r="S667" s="37">
        <v>0</v>
      </c>
      <c r="T667" s="37">
        <v>0</v>
      </c>
      <c r="U667" s="37"/>
      <c r="V667" s="37"/>
      <c r="W667" s="37"/>
      <c r="X667" s="37">
        <v>154</v>
      </c>
      <c r="Y667" s="37">
        <v>407</v>
      </c>
      <c r="Z667" s="37">
        <v>338</v>
      </c>
      <c r="AA667" s="37">
        <v>223</v>
      </c>
      <c r="AB667" s="37">
        <v>0</v>
      </c>
      <c r="AC667" s="37">
        <v>0</v>
      </c>
      <c r="AD667" s="37"/>
      <c r="AE667" s="37"/>
      <c r="AF667" s="37"/>
      <c r="AG667" s="37">
        <v>49</v>
      </c>
      <c r="AH667" s="37">
        <v>1</v>
      </c>
      <c r="AI667" s="37">
        <v>0</v>
      </c>
      <c r="AJ667" s="37">
        <v>50</v>
      </c>
      <c r="AK667" s="37">
        <v>0</v>
      </c>
      <c r="AL667" s="37">
        <v>0</v>
      </c>
    </row>
    <row r="668" spans="1:38" ht="20.100000000000001" customHeight="1" x14ac:dyDescent="0.2">
      <c r="D668" s="38" t="s">
        <v>99</v>
      </c>
      <c r="F668" s="39">
        <v>135</v>
      </c>
      <c r="G668" s="39">
        <v>237</v>
      </c>
      <c r="H668" s="39">
        <v>232</v>
      </c>
      <c r="I668" s="39">
        <v>140</v>
      </c>
      <c r="J668" s="39">
        <v>0</v>
      </c>
      <c r="K668" s="39">
        <v>0</v>
      </c>
      <c r="L668" s="40"/>
      <c r="M668" s="40"/>
      <c r="N668" s="40"/>
      <c r="O668" s="39">
        <v>24</v>
      </c>
      <c r="P668" s="39">
        <v>53</v>
      </c>
      <c r="Q668" s="39">
        <v>52</v>
      </c>
      <c r="R668" s="39">
        <v>25</v>
      </c>
      <c r="S668" s="39">
        <v>0</v>
      </c>
      <c r="T668" s="39">
        <v>0</v>
      </c>
      <c r="U668" s="40"/>
      <c r="V668" s="40"/>
      <c r="W668" s="40"/>
      <c r="X668" s="39">
        <v>118</v>
      </c>
      <c r="Y668" s="39">
        <v>300</v>
      </c>
      <c r="Z668" s="39">
        <v>286</v>
      </c>
      <c r="AA668" s="39">
        <v>132</v>
      </c>
      <c r="AB668" s="39">
        <v>0</v>
      </c>
      <c r="AC668" s="39">
        <v>0</v>
      </c>
      <c r="AD668" s="40"/>
      <c r="AE668" s="40"/>
      <c r="AF668" s="40"/>
      <c r="AG668" s="39">
        <v>12</v>
      </c>
      <c r="AH668" s="39">
        <v>37</v>
      </c>
      <c r="AI668" s="39">
        <v>32</v>
      </c>
      <c r="AJ668" s="39">
        <v>17</v>
      </c>
      <c r="AK668" s="39">
        <v>0</v>
      </c>
      <c r="AL668" s="39">
        <v>0</v>
      </c>
    </row>
    <row r="669" spans="1:38" ht="20.100000000000001" customHeight="1" x14ac:dyDescent="0.2">
      <c r="D669" s="2" t="s">
        <v>100</v>
      </c>
      <c r="F669" s="37">
        <v>35</v>
      </c>
      <c r="G669" s="37">
        <v>298</v>
      </c>
      <c r="H669" s="37">
        <v>293</v>
      </c>
      <c r="I669" s="37">
        <v>40</v>
      </c>
      <c r="J669" s="37">
        <v>0</v>
      </c>
      <c r="K669" s="37">
        <v>0</v>
      </c>
      <c r="L669" s="37"/>
      <c r="M669" s="37"/>
      <c r="N669" s="37"/>
      <c r="O669" s="37">
        <v>11</v>
      </c>
      <c r="P669" s="37">
        <v>123</v>
      </c>
      <c r="Q669" s="37">
        <v>115</v>
      </c>
      <c r="R669" s="37">
        <v>19</v>
      </c>
      <c r="S669" s="37">
        <v>0</v>
      </c>
      <c r="T669" s="37">
        <v>0</v>
      </c>
      <c r="U669" s="37"/>
      <c r="V669" s="37"/>
      <c r="W669" s="37"/>
      <c r="X669" s="37">
        <v>32</v>
      </c>
      <c r="Y669" s="37">
        <v>207</v>
      </c>
      <c r="Z669" s="37">
        <v>195</v>
      </c>
      <c r="AA669" s="37">
        <v>44</v>
      </c>
      <c r="AB669" s="37">
        <v>0</v>
      </c>
      <c r="AC669" s="37">
        <v>0</v>
      </c>
      <c r="AD669" s="37"/>
      <c r="AE669" s="37"/>
      <c r="AF669" s="37"/>
      <c r="AG669" s="37">
        <v>4</v>
      </c>
      <c r="AH669" s="37">
        <v>71</v>
      </c>
      <c r="AI669" s="37">
        <v>61</v>
      </c>
      <c r="AJ669" s="37">
        <v>14</v>
      </c>
      <c r="AK669" s="37">
        <v>0</v>
      </c>
      <c r="AL669" s="37">
        <v>0</v>
      </c>
    </row>
    <row r="670" spans="1:38"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row>
    <row r="671" spans="1:38" s="1" customFormat="1" ht="20.100000000000001" customHeight="1" x14ac:dyDescent="0.2">
      <c r="A671" s="3"/>
      <c r="B671" s="6"/>
      <c r="C671" s="42" t="s">
        <v>180</v>
      </c>
      <c r="D671" s="42"/>
      <c r="E671" s="5"/>
      <c r="F671" s="44">
        <v>410</v>
      </c>
      <c r="G671" s="44">
        <v>828</v>
      </c>
      <c r="H671" s="44">
        <v>787</v>
      </c>
      <c r="I671" s="44">
        <v>451</v>
      </c>
      <c r="J671" s="44">
        <v>0</v>
      </c>
      <c r="K671" s="44">
        <v>0</v>
      </c>
      <c r="L671" s="45"/>
      <c r="M671" s="45"/>
      <c r="N671" s="45"/>
      <c r="O671" s="44">
        <v>104</v>
      </c>
      <c r="P671" s="44">
        <v>308</v>
      </c>
      <c r="Q671" s="44">
        <v>289</v>
      </c>
      <c r="R671" s="44">
        <v>123</v>
      </c>
      <c r="S671" s="44">
        <v>0</v>
      </c>
      <c r="T671" s="44">
        <v>0</v>
      </c>
      <c r="U671" s="45"/>
      <c r="V671" s="45"/>
      <c r="W671" s="45"/>
      <c r="X671" s="44">
        <v>304</v>
      </c>
      <c r="Y671" s="44">
        <v>914</v>
      </c>
      <c r="Z671" s="44">
        <v>819</v>
      </c>
      <c r="AA671" s="44">
        <v>399</v>
      </c>
      <c r="AB671" s="44">
        <v>0</v>
      </c>
      <c r="AC671" s="44">
        <v>0</v>
      </c>
      <c r="AD671" s="45"/>
      <c r="AE671" s="45"/>
      <c r="AF671" s="45"/>
      <c r="AG671" s="44">
        <v>65</v>
      </c>
      <c r="AH671" s="44">
        <v>109</v>
      </c>
      <c r="AI671" s="44">
        <v>93</v>
      </c>
      <c r="AJ671" s="44">
        <v>81</v>
      </c>
      <c r="AK671" s="44">
        <v>0</v>
      </c>
      <c r="AL671" s="44">
        <v>0</v>
      </c>
    </row>
    <row r="672" spans="1:38"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row>
    <row r="673" spans="1:38" s="1" customFormat="1" ht="20.100000000000001" customHeight="1" x14ac:dyDescent="0.25">
      <c r="A673" s="3"/>
      <c r="B673" s="49" t="s">
        <v>324</v>
      </c>
      <c r="C673" s="50"/>
      <c r="D673" s="50"/>
      <c r="E673" s="5"/>
      <c r="F673" s="51">
        <v>410</v>
      </c>
      <c r="G673" s="51">
        <v>828</v>
      </c>
      <c r="H673" s="51">
        <v>787</v>
      </c>
      <c r="I673" s="51">
        <v>451</v>
      </c>
      <c r="J673" s="51">
        <v>0</v>
      </c>
      <c r="K673" s="51">
        <v>0</v>
      </c>
      <c r="L673" s="52"/>
      <c r="M673" s="52"/>
      <c r="N673" s="52"/>
      <c r="O673" s="51">
        <v>104</v>
      </c>
      <c r="P673" s="51">
        <v>308</v>
      </c>
      <c r="Q673" s="51">
        <v>289</v>
      </c>
      <c r="R673" s="51">
        <v>123</v>
      </c>
      <c r="S673" s="51">
        <v>0</v>
      </c>
      <c r="T673" s="51">
        <v>0</v>
      </c>
      <c r="U673" s="52"/>
      <c r="V673" s="52"/>
      <c r="W673" s="52"/>
      <c r="X673" s="51">
        <v>304</v>
      </c>
      <c r="Y673" s="51">
        <v>914</v>
      </c>
      <c r="Z673" s="51">
        <v>819</v>
      </c>
      <c r="AA673" s="51">
        <v>399</v>
      </c>
      <c r="AB673" s="51">
        <v>0</v>
      </c>
      <c r="AC673" s="51">
        <v>0</v>
      </c>
      <c r="AD673" s="52"/>
      <c r="AE673" s="52"/>
      <c r="AF673" s="52"/>
      <c r="AG673" s="51">
        <v>65</v>
      </c>
      <c r="AH673" s="51">
        <v>109</v>
      </c>
      <c r="AI673" s="51">
        <v>93</v>
      </c>
      <c r="AJ673" s="51">
        <v>81</v>
      </c>
      <c r="AK673" s="51">
        <v>0</v>
      </c>
      <c r="AL673" s="51">
        <v>0</v>
      </c>
    </row>
    <row r="674" spans="1:38"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row>
    <row r="675" spans="1:38"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row>
    <row r="676" spans="1:38"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row>
    <row r="677" spans="1:38" ht="20.100000000000001" customHeight="1" x14ac:dyDescent="0.2">
      <c r="D677" s="2" t="s">
        <v>173</v>
      </c>
      <c r="F677" s="37">
        <v>0</v>
      </c>
      <c r="G677" s="37">
        <v>0</v>
      </c>
      <c r="H677" s="37">
        <v>0</v>
      </c>
      <c r="I677" s="37">
        <v>0</v>
      </c>
      <c r="J677" s="37">
        <v>0</v>
      </c>
      <c r="K677" s="37">
        <v>0</v>
      </c>
      <c r="L677" s="37"/>
      <c r="M677" s="37"/>
      <c r="N677" s="37"/>
      <c r="O677" s="37">
        <v>0</v>
      </c>
      <c r="P677" s="37">
        <v>0</v>
      </c>
      <c r="Q677" s="37">
        <v>0</v>
      </c>
      <c r="R677" s="37">
        <v>0</v>
      </c>
      <c r="S677" s="37">
        <v>0</v>
      </c>
      <c r="T677" s="37">
        <v>0</v>
      </c>
      <c r="U677" s="37"/>
      <c r="V677" s="37"/>
      <c r="W677" s="37"/>
      <c r="X677" s="37">
        <v>182</v>
      </c>
      <c r="Y677" s="37">
        <v>673</v>
      </c>
      <c r="Z677" s="37">
        <v>721</v>
      </c>
      <c r="AA677" s="37">
        <v>134</v>
      </c>
      <c r="AB677" s="37">
        <v>0</v>
      </c>
      <c r="AC677" s="37">
        <v>0</v>
      </c>
      <c r="AD677" s="37"/>
      <c r="AE677" s="37"/>
      <c r="AF677" s="37"/>
      <c r="AG677" s="37">
        <v>0</v>
      </c>
      <c r="AH677" s="37">
        <v>0</v>
      </c>
      <c r="AI677" s="37">
        <v>0</v>
      </c>
      <c r="AJ677" s="37">
        <v>0</v>
      </c>
      <c r="AK677" s="37">
        <v>0</v>
      </c>
      <c r="AL677" s="37">
        <v>0</v>
      </c>
    </row>
    <row r="678" spans="1:38"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row>
    <row r="679" spans="1:38" ht="20.100000000000001" customHeight="1" x14ac:dyDescent="0.2">
      <c r="C679" s="42" t="s">
        <v>188</v>
      </c>
      <c r="D679" s="42"/>
      <c r="F679" s="44">
        <v>0</v>
      </c>
      <c r="G679" s="44">
        <v>0</v>
      </c>
      <c r="H679" s="44">
        <v>0</v>
      </c>
      <c r="I679" s="44">
        <v>0</v>
      </c>
      <c r="J679" s="44">
        <v>0</v>
      </c>
      <c r="K679" s="44">
        <v>0</v>
      </c>
      <c r="L679" s="45"/>
      <c r="M679" s="45"/>
      <c r="N679" s="45"/>
      <c r="O679" s="44">
        <v>0</v>
      </c>
      <c r="P679" s="44">
        <v>0</v>
      </c>
      <c r="Q679" s="44">
        <v>0</v>
      </c>
      <c r="R679" s="44">
        <v>0</v>
      </c>
      <c r="S679" s="44">
        <v>0</v>
      </c>
      <c r="T679" s="44">
        <v>0</v>
      </c>
      <c r="U679" s="45"/>
      <c r="V679" s="45"/>
      <c r="W679" s="45"/>
      <c r="X679" s="44">
        <v>182</v>
      </c>
      <c r="Y679" s="44">
        <v>673</v>
      </c>
      <c r="Z679" s="44">
        <v>721</v>
      </c>
      <c r="AA679" s="44">
        <v>134</v>
      </c>
      <c r="AB679" s="44">
        <v>0</v>
      </c>
      <c r="AC679" s="44">
        <v>0</v>
      </c>
      <c r="AD679" s="45"/>
      <c r="AE679" s="45"/>
      <c r="AF679" s="45"/>
      <c r="AG679" s="44">
        <v>0</v>
      </c>
      <c r="AH679" s="44">
        <v>0</v>
      </c>
      <c r="AI679" s="44">
        <v>0</v>
      </c>
      <c r="AJ679" s="44">
        <v>0</v>
      </c>
      <c r="AK679" s="44">
        <v>0</v>
      </c>
      <c r="AL679" s="44">
        <v>0</v>
      </c>
    </row>
    <row r="680" spans="1:38"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row>
    <row r="681" spans="1:38"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row>
    <row r="682" spans="1:38" ht="20.100000000000001" customHeight="1" x14ac:dyDescent="0.2">
      <c r="D682" s="2" t="s">
        <v>124</v>
      </c>
      <c r="F682" s="37">
        <v>27</v>
      </c>
      <c r="G682" s="37">
        <v>152</v>
      </c>
      <c r="H682" s="37">
        <v>155</v>
      </c>
      <c r="I682" s="37">
        <v>24</v>
      </c>
      <c r="J682" s="37">
        <v>0</v>
      </c>
      <c r="K682" s="37">
        <v>0</v>
      </c>
      <c r="L682" s="37"/>
      <c r="M682" s="37"/>
      <c r="N682" s="37"/>
      <c r="O682" s="37">
        <v>53</v>
      </c>
      <c r="P682" s="37">
        <v>178</v>
      </c>
      <c r="Q682" s="37">
        <v>214</v>
      </c>
      <c r="R682" s="37">
        <v>17</v>
      </c>
      <c r="S682" s="37">
        <v>0</v>
      </c>
      <c r="T682" s="37">
        <v>0</v>
      </c>
      <c r="U682" s="37"/>
      <c r="V682" s="37"/>
      <c r="W682" s="37"/>
      <c r="X682" s="37">
        <v>10</v>
      </c>
      <c r="Y682" s="37">
        <v>43</v>
      </c>
      <c r="Z682" s="37">
        <v>40</v>
      </c>
      <c r="AA682" s="37">
        <v>13</v>
      </c>
      <c r="AB682" s="37">
        <v>0</v>
      </c>
      <c r="AC682" s="37">
        <v>0</v>
      </c>
      <c r="AD682" s="37"/>
      <c r="AE682" s="37"/>
      <c r="AF682" s="37"/>
      <c r="AG682" s="37">
        <v>3</v>
      </c>
      <c r="AH682" s="37">
        <v>23</v>
      </c>
      <c r="AI682" s="37">
        <v>24</v>
      </c>
      <c r="AJ682" s="37">
        <v>2</v>
      </c>
      <c r="AK682" s="37">
        <v>0</v>
      </c>
      <c r="AL682" s="37">
        <v>0</v>
      </c>
    </row>
    <row r="683" spans="1:38" ht="20.100000000000001" customHeight="1" x14ac:dyDescent="0.2">
      <c r="B683" s="5"/>
      <c r="D683" s="38" t="s">
        <v>173</v>
      </c>
      <c r="F683" s="39">
        <v>49</v>
      </c>
      <c r="G683" s="39">
        <v>284</v>
      </c>
      <c r="H683" s="39">
        <v>290</v>
      </c>
      <c r="I683" s="39">
        <v>43</v>
      </c>
      <c r="J683" s="39">
        <v>0</v>
      </c>
      <c r="K683" s="39">
        <v>0</v>
      </c>
      <c r="L683" s="40"/>
      <c r="M683" s="40"/>
      <c r="N683" s="40"/>
      <c r="O683" s="39">
        <v>18</v>
      </c>
      <c r="P683" s="39">
        <v>77</v>
      </c>
      <c r="Q683" s="39">
        <v>94</v>
      </c>
      <c r="R683" s="39">
        <v>1</v>
      </c>
      <c r="S683" s="39">
        <v>0</v>
      </c>
      <c r="T683" s="39">
        <v>0</v>
      </c>
      <c r="U683" s="40"/>
      <c r="V683" s="40"/>
      <c r="W683" s="40"/>
      <c r="X683" s="39">
        <v>45</v>
      </c>
      <c r="Y683" s="39">
        <v>150</v>
      </c>
      <c r="Z683" s="39">
        <v>158</v>
      </c>
      <c r="AA683" s="39">
        <v>37</v>
      </c>
      <c r="AB683" s="39">
        <v>0</v>
      </c>
      <c r="AC683" s="39">
        <v>0</v>
      </c>
      <c r="AD683" s="40"/>
      <c r="AE683" s="40"/>
      <c r="AF683" s="40"/>
      <c r="AG683" s="39">
        <v>5</v>
      </c>
      <c r="AH683" s="39">
        <v>19</v>
      </c>
      <c r="AI683" s="39">
        <v>20</v>
      </c>
      <c r="AJ683" s="39">
        <v>4</v>
      </c>
      <c r="AK683" s="39">
        <v>0</v>
      </c>
      <c r="AL683" s="39">
        <v>0</v>
      </c>
    </row>
    <row r="684" spans="1:38" ht="20.100000000000001" customHeight="1" x14ac:dyDescent="0.2">
      <c r="B684" s="5"/>
      <c r="D684" s="2" t="s">
        <v>100</v>
      </c>
      <c r="F684" s="37">
        <v>236</v>
      </c>
      <c r="G684" s="37">
        <v>315</v>
      </c>
      <c r="H684" s="37">
        <v>307</v>
      </c>
      <c r="I684" s="37">
        <v>244</v>
      </c>
      <c r="J684" s="37">
        <v>0</v>
      </c>
      <c r="K684" s="37">
        <v>0</v>
      </c>
      <c r="L684" s="37"/>
      <c r="M684" s="37"/>
      <c r="N684" s="37"/>
      <c r="O684" s="37">
        <v>19</v>
      </c>
      <c r="P684" s="37">
        <v>35</v>
      </c>
      <c r="Q684" s="37">
        <v>34</v>
      </c>
      <c r="R684" s="37">
        <v>20</v>
      </c>
      <c r="S684" s="37">
        <v>0</v>
      </c>
      <c r="T684" s="37">
        <v>0</v>
      </c>
      <c r="U684" s="37"/>
      <c r="V684" s="37"/>
      <c r="W684" s="37"/>
      <c r="X684" s="37">
        <v>67</v>
      </c>
      <c r="Y684" s="37">
        <v>155</v>
      </c>
      <c r="Z684" s="37">
        <v>148</v>
      </c>
      <c r="AA684" s="37">
        <v>74</v>
      </c>
      <c r="AB684" s="37">
        <v>0</v>
      </c>
      <c r="AC684" s="37">
        <v>0</v>
      </c>
      <c r="AD684" s="37"/>
      <c r="AE684" s="37"/>
      <c r="AF684" s="37"/>
      <c r="AG684" s="37">
        <v>76</v>
      </c>
      <c r="AH684" s="37">
        <v>38</v>
      </c>
      <c r="AI684" s="37">
        <v>26</v>
      </c>
      <c r="AJ684" s="37">
        <v>88</v>
      </c>
      <c r="AK684" s="37">
        <v>0</v>
      </c>
      <c r="AL684" s="37">
        <v>0</v>
      </c>
    </row>
    <row r="685" spans="1:38" ht="20.100000000000001" customHeight="1" x14ac:dyDescent="0.2">
      <c r="D685" s="38" t="s">
        <v>101</v>
      </c>
      <c r="F685" s="39">
        <v>101</v>
      </c>
      <c r="G685" s="39">
        <v>272</v>
      </c>
      <c r="H685" s="39">
        <v>290</v>
      </c>
      <c r="I685" s="39">
        <v>83</v>
      </c>
      <c r="J685" s="39">
        <v>0</v>
      </c>
      <c r="K685" s="39">
        <v>0</v>
      </c>
      <c r="L685" s="40"/>
      <c r="M685" s="40"/>
      <c r="N685" s="40"/>
      <c r="O685" s="39">
        <v>6</v>
      </c>
      <c r="P685" s="39">
        <v>115</v>
      </c>
      <c r="Q685" s="39">
        <v>99</v>
      </c>
      <c r="R685" s="39">
        <v>22</v>
      </c>
      <c r="S685" s="39">
        <v>0</v>
      </c>
      <c r="T685" s="39">
        <v>0</v>
      </c>
      <c r="U685" s="40"/>
      <c r="V685" s="40"/>
      <c r="W685" s="40"/>
      <c r="X685" s="39">
        <v>47</v>
      </c>
      <c r="Y685" s="39">
        <v>140</v>
      </c>
      <c r="Z685" s="39">
        <v>143</v>
      </c>
      <c r="AA685" s="39">
        <v>44</v>
      </c>
      <c r="AB685" s="39">
        <v>0</v>
      </c>
      <c r="AC685" s="39">
        <v>0</v>
      </c>
      <c r="AD685" s="40"/>
      <c r="AE685" s="40"/>
      <c r="AF685" s="40"/>
      <c r="AG685" s="39">
        <v>6</v>
      </c>
      <c r="AH685" s="39">
        <v>69</v>
      </c>
      <c r="AI685" s="39">
        <v>60</v>
      </c>
      <c r="AJ685" s="39">
        <v>15</v>
      </c>
      <c r="AK685" s="39">
        <v>0</v>
      </c>
      <c r="AL685" s="39">
        <v>0</v>
      </c>
    </row>
    <row r="686" spans="1:38" ht="20.100000000000001" customHeight="1" x14ac:dyDescent="0.2">
      <c r="D686" s="2" t="s">
        <v>115</v>
      </c>
      <c r="F686" s="37">
        <v>28</v>
      </c>
      <c r="G686" s="37">
        <v>139</v>
      </c>
      <c r="H686" s="37">
        <v>143</v>
      </c>
      <c r="I686" s="37">
        <v>24</v>
      </c>
      <c r="J686" s="37">
        <v>0</v>
      </c>
      <c r="K686" s="37">
        <v>0</v>
      </c>
      <c r="L686" s="37"/>
      <c r="M686" s="37"/>
      <c r="N686" s="37"/>
      <c r="O686" s="37">
        <v>10</v>
      </c>
      <c r="P686" s="37">
        <v>66</v>
      </c>
      <c r="Q686" s="37">
        <v>64</v>
      </c>
      <c r="R686" s="37">
        <v>12</v>
      </c>
      <c r="S686" s="37">
        <v>0</v>
      </c>
      <c r="T686" s="37">
        <v>0</v>
      </c>
      <c r="U686" s="37"/>
      <c r="V686" s="37"/>
      <c r="W686" s="37"/>
      <c r="X686" s="37">
        <v>30</v>
      </c>
      <c r="Y686" s="37">
        <v>137</v>
      </c>
      <c r="Z686" s="37">
        <v>146</v>
      </c>
      <c r="AA686" s="37">
        <v>21</v>
      </c>
      <c r="AB686" s="37">
        <v>0</v>
      </c>
      <c r="AC686" s="37">
        <v>0</v>
      </c>
      <c r="AD686" s="37"/>
      <c r="AE686" s="37"/>
      <c r="AF686" s="37"/>
      <c r="AG686" s="37">
        <v>14</v>
      </c>
      <c r="AH686" s="37">
        <v>22</v>
      </c>
      <c r="AI686" s="37">
        <v>27</v>
      </c>
      <c r="AJ686" s="37">
        <v>9</v>
      </c>
      <c r="AK686" s="37">
        <v>0</v>
      </c>
      <c r="AL686" s="37">
        <v>0</v>
      </c>
    </row>
    <row r="687" spans="1:38" ht="20.100000000000001" customHeight="1" x14ac:dyDescent="0.2">
      <c r="D687" s="38" t="s">
        <v>103</v>
      </c>
      <c r="F687" s="39">
        <v>25</v>
      </c>
      <c r="G687" s="39">
        <v>175</v>
      </c>
      <c r="H687" s="39">
        <v>156</v>
      </c>
      <c r="I687" s="39">
        <v>44</v>
      </c>
      <c r="J687" s="39">
        <v>0</v>
      </c>
      <c r="K687" s="39">
        <v>0</v>
      </c>
      <c r="L687" s="40"/>
      <c r="M687" s="40"/>
      <c r="N687" s="40"/>
      <c r="O687" s="39">
        <v>2</v>
      </c>
      <c r="P687" s="39">
        <v>130</v>
      </c>
      <c r="Q687" s="39">
        <v>125</v>
      </c>
      <c r="R687" s="39">
        <v>7</v>
      </c>
      <c r="S687" s="39">
        <v>0</v>
      </c>
      <c r="T687" s="39">
        <v>0</v>
      </c>
      <c r="U687" s="40"/>
      <c r="V687" s="40"/>
      <c r="W687" s="40"/>
      <c r="X687" s="39">
        <v>4</v>
      </c>
      <c r="Y687" s="39">
        <v>38</v>
      </c>
      <c r="Z687" s="39">
        <v>36</v>
      </c>
      <c r="AA687" s="39">
        <v>6</v>
      </c>
      <c r="AB687" s="39">
        <v>0</v>
      </c>
      <c r="AC687" s="39">
        <v>0</v>
      </c>
      <c r="AD687" s="40"/>
      <c r="AE687" s="40"/>
      <c r="AF687" s="40"/>
      <c r="AG687" s="39">
        <v>0</v>
      </c>
      <c r="AH687" s="39">
        <v>12</v>
      </c>
      <c r="AI687" s="39">
        <v>12</v>
      </c>
      <c r="AJ687" s="39">
        <v>0</v>
      </c>
      <c r="AK687" s="39">
        <v>0</v>
      </c>
      <c r="AL687" s="39">
        <v>0</v>
      </c>
    </row>
    <row r="688" spans="1:38" ht="20.100000000000001" customHeight="1" x14ac:dyDescent="0.2">
      <c r="D688" s="2" t="s">
        <v>104</v>
      </c>
      <c r="F688" s="37">
        <v>15</v>
      </c>
      <c r="G688" s="37">
        <v>158</v>
      </c>
      <c r="H688" s="37">
        <v>142</v>
      </c>
      <c r="I688" s="37">
        <v>31</v>
      </c>
      <c r="J688" s="37">
        <v>0</v>
      </c>
      <c r="K688" s="37">
        <v>0</v>
      </c>
      <c r="L688" s="37"/>
      <c r="M688" s="37"/>
      <c r="N688" s="37"/>
      <c r="O688" s="37">
        <v>6</v>
      </c>
      <c r="P688" s="37">
        <v>58</v>
      </c>
      <c r="Q688" s="37">
        <v>60</v>
      </c>
      <c r="R688" s="37">
        <v>4</v>
      </c>
      <c r="S688" s="37">
        <v>0</v>
      </c>
      <c r="T688" s="37">
        <v>0</v>
      </c>
      <c r="U688" s="37"/>
      <c r="V688" s="37"/>
      <c r="W688" s="37"/>
      <c r="X688" s="37">
        <v>22</v>
      </c>
      <c r="Y688" s="37">
        <v>115</v>
      </c>
      <c r="Z688" s="37">
        <v>109</v>
      </c>
      <c r="AA688" s="37">
        <v>28</v>
      </c>
      <c r="AB688" s="37">
        <v>0</v>
      </c>
      <c r="AC688" s="37">
        <v>0</v>
      </c>
      <c r="AD688" s="37"/>
      <c r="AE688" s="37"/>
      <c r="AF688" s="37"/>
      <c r="AG688" s="37">
        <v>11</v>
      </c>
      <c r="AH688" s="37">
        <v>82</v>
      </c>
      <c r="AI688" s="37">
        <v>65</v>
      </c>
      <c r="AJ688" s="37">
        <v>28</v>
      </c>
      <c r="AK688" s="37">
        <v>0</v>
      </c>
      <c r="AL688" s="37">
        <v>0</v>
      </c>
    </row>
    <row r="689" spans="1:38"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row>
    <row r="690" spans="1:38" s="1" customFormat="1" ht="20.100000000000001" customHeight="1" x14ac:dyDescent="0.2">
      <c r="A690" s="3"/>
      <c r="B690" s="6"/>
      <c r="C690" s="42" t="s">
        <v>180</v>
      </c>
      <c r="D690" s="42"/>
      <c r="E690" s="5"/>
      <c r="F690" s="44">
        <v>481</v>
      </c>
      <c r="G690" s="44">
        <v>1495</v>
      </c>
      <c r="H690" s="44">
        <v>1483</v>
      </c>
      <c r="I690" s="44">
        <v>493</v>
      </c>
      <c r="J690" s="44">
        <v>0</v>
      </c>
      <c r="K690" s="44">
        <v>0</v>
      </c>
      <c r="L690" s="45"/>
      <c r="M690" s="45"/>
      <c r="N690" s="45"/>
      <c r="O690" s="44">
        <v>114</v>
      </c>
      <c r="P690" s="44">
        <v>659</v>
      </c>
      <c r="Q690" s="44">
        <v>690</v>
      </c>
      <c r="R690" s="44">
        <v>83</v>
      </c>
      <c r="S690" s="44">
        <v>0</v>
      </c>
      <c r="T690" s="44">
        <v>0</v>
      </c>
      <c r="U690" s="45"/>
      <c r="V690" s="45"/>
      <c r="W690" s="45"/>
      <c r="X690" s="44">
        <v>225</v>
      </c>
      <c r="Y690" s="44">
        <v>778</v>
      </c>
      <c r="Z690" s="44">
        <v>780</v>
      </c>
      <c r="AA690" s="44">
        <v>223</v>
      </c>
      <c r="AB690" s="44">
        <v>0</v>
      </c>
      <c r="AC690" s="44">
        <v>0</v>
      </c>
      <c r="AD690" s="45"/>
      <c r="AE690" s="45"/>
      <c r="AF690" s="45"/>
      <c r="AG690" s="44">
        <v>115</v>
      </c>
      <c r="AH690" s="44">
        <v>265</v>
      </c>
      <c r="AI690" s="44">
        <v>234</v>
      </c>
      <c r="AJ690" s="44">
        <v>146</v>
      </c>
      <c r="AK690" s="44">
        <v>0</v>
      </c>
      <c r="AL690" s="44">
        <v>0</v>
      </c>
    </row>
    <row r="691" spans="1:38"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row>
    <row r="692" spans="1:38" s="1" customFormat="1" ht="20.100000000000001" customHeight="1" x14ac:dyDescent="0.25">
      <c r="A692" s="3"/>
      <c r="B692" s="49" t="s">
        <v>326</v>
      </c>
      <c r="C692" s="50"/>
      <c r="D692" s="50"/>
      <c r="E692" s="5"/>
      <c r="F692" s="51">
        <v>481</v>
      </c>
      <c r="G692" s="51">
        <v>1495</v>
      </c>
      <c r="H692" s="51">
        <v>1483</v>
      </c>
      <c r="I692" s="51">
        <v>493</v>
      </c>
      <c r="J692" s="51">
        <v>0</v>
      </c>
      <c r="K692" s="51">
        <v>0</v>
      </c>
      <c r="L692" s="52"/>
      <c r="M692" s="52"/>
      <c r="N692" s="52"/>
      <c r="O692" s="51">
        <v>114</v>
      </c>
      <c r="P692" s="51">
        <v>659</v>
      </c>
      <c r="Q692" s="51">
        <v>690</v>
      </c>
      <c r="R692" s="51">
        <v>83</v>
      </c>
      <c r="S692" s="51">
        <v>0</v>
      </c>
      <c r="T692" s="51">
        <v>0</v>
      </c>
      <c r="U692" s="52"/>
      <c r="V692" s="52"/>
      <c r="W692" s="52"/>
      <c r="X692" s="51">
        <v>407</v>
      </c>
      <c r="Y692" s="51">
        <v>1451</v>
      </c>
      <c r="Z692" s="51">
        <v>1501</v>
      </c>
      <c r="AA692" s="51">
        <v>357</v>
      </c>
      <c r="AB692" s="51">
        <v>0</v>
      </c>
      <c r="AC692" s="51">
        <v>0</v>
      </c>
      <c r="AD692" s="52"/>
      <c r="AE692" s="52"/>
      <c r="AF692" s="52"/>
      <c r="AG692" s="51">
        <v>115</v>
      </c>
      <c r="AH692" s="51">
        <v>265</v>
      </c>
      <c r="AI692" s="51">
        <v>234</v>
      </c>
      <c r="AJ692" s="51">
        <v>146</v>
      </c>
      <c r="AK692" s="51">
        <v>0</v>
      </c>
      <c r="AL692" s="51">
        <v>0</v>
      </c>
    </row>
    <row r="693" spans="1:38"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row>
    <row r="694" spans="1:38"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row>
    <row r="695" spans="1:38"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row>
    <row r="696" spans="1:38" ht="20.100000000000001" customHeight="1" x14ac:dyDescent="0.2">
      <c r="D696" s="2" t="s">
        <v>98</v>
      </c>
      <c r="F696" s="37">
        <v>78</v>
      </c>
      <c r="G696" s="37">
        <v>238</v>
      </c>
      <c r="H696" s="37">
        <v>225</v>
      </c>
      <c r="I696" s="37">
        <v>91</v>
      </c>
      <c r="J696" s="37">
        <v>0</v>
      </c>
      <c r="K696" s="37">
        <v>0</v>
      </c>
      <c r="L696" s="37"/>
      <c r="M696" s="37"/>
      <c r="N696" s="37"/>
      <c r="O696" s="37">
        <v>11</v>
      </c>
      <c r="P696" s="37">
        <v>49</v>
      </c>
      <c r="Q696" s="37">
        <v>48</v>
      </c>
      <c r="R696" s="37">
        <v>12</v>
      </c>
      <c r="S696" s="37">
        <v>0</v>
      </c>
      <c r="T696" s="37">
        <v>0</v>
      </c>
      <c r="U696" s="37"/>
      <c r="V696" s="37"/>
      <c r="W696" s="37"/>
      <c r="X696" s="37">
        <v>105</v>
      </c>
      <c r="Y696" s="37">
        <v>389</v>
      </c>
      <c r="Z696" s="37">
        <v>382</v>
      </c>
      <c r="AA696" s="37">
        <v>112</v>
      </c>
      <c r="AB696" s="37">
        <v>0</v>
      </c>
      <c r="AC696" s="37">
        <v>0</v>
      </c>
      <c r="AD696" s="37"/>
      <c r="AE696" s="37"/>
      <c r="AF696" s="37"/>
      <c r="AG696" s="37">
        <v>11</v>
      </c>
      <c r="AH696" s="37">
        <v>33</v>
      </c>
      <c r="AI696" s="37">
        <v>24</v>
      </c>
      <c r="AJ696" s="37">
        <v>20</v>
      </c>
      <c r="AK696" s="37">
        <v>0</v>
      </c>
      <c r="AL696" s="37">
        <v>0</v>
      </c>
    </row>
    <row r="697" spans="1:38" ht="20.100000000000001" customHeight="1" x14ac:dyDescent="0.2">
      <c r="D697" s="38" t="s">
        <v>99</v>
      </c>
      <c r="F697" s="39">
        <v>21</v>
      </c>
      <c r="G697" s="39">
        <v>265</v>
      </c>
      <c r="H697" s="39">
        <v>261</v>
      </c>
      <c r="I697" s="39">
        <v>25</v>
      </c>
      <c r="J697" s="39">
        <v>0</v>
      </c>
      <c r="K697" s="39">
        <v>0</v>
      </c>
      <c r="L697" s="40"/>
      <c r="M697" s="40"/>
      <c r="N697" s="40"/>
      <c r="O697" s="39">
        <v>1</v>
      </c>
      <c r="P697" s="39">
        <v>10</v>
      </c>
      <c r="Q697" s="39">
        <v>11</v>
      </c>
      <c r="R697" s="39">
        <v>0</v>
      </c>
      <c r="S697" s="39">
        <v>0</v>
      </c>
      <c r="T697" s="39">
        <v>0</v>
      </c>
      <c r="U697" s="40"/>
      <c r="V697" s="40"/>
      <c r="W697" s="40"/>
      <c r="X697" s="39">
        <v>58</v>
      </c>
      <c r="Y697" s="39">
        <v>120</v>
      </c>
      <c r="Z697" s="39">
        <v>133</v>
      </c>
      <c r="AA697" s="39">
        <v>45</v>
      </c>
      <c r="AB697" s="39">
        <v>0</v>
      </c>
      <c r="AC697" s="39">
        <v>0</v>
      </c>
      <c r="AD697" s="40"/>
      <c r="AE697" s="40"/>
      <c r="AF697" s="40"/>
      <c r="AG697" s="39">
        <v>0</v>
      </c>
      <c r="AH697" s="39">
        <v>10</v>
      </c>
      <c r="AI697" s="39">
        <v>9</v>
      </c>
      <c r="AJ697" s="39">
        <v>1</v>
      </c>
      <c r="AK697" s="39">
        <v>0</v>
      </c>
      <c r="AL697" s="39">
        <v>0</v>
      </c>
    </row>
    <row r="698" spans="1:38" ht="20.100000000000001" customHeight="1" x14ac:dyDescent="0.2">
      <c r="D698" s="2" t="s">
        <v>100</v>
      </c>
      <c r="F698" s="40">
        <v>9</v>
      </c>
      <c r="G698" s="40">
        <v>119</v>
      </c>
      <c r="H698" s="40">
        <v>119</v>
      </c>
      <c r="I698" s="40">
        <v>9</v>
      </c>
      <c r="J698" s="40">
        <v>0</v>
      </c>
      <c r="K698" s="40">
        <v>0</v>
      </c>
      <c r="L698" s="40"/>
      <c r="M698" s="40"/>
      <c r="N698" s="40"/>
      <c r="O698" s="40">
        <v>0</v>
      </c>
      <c r="P698" s="40">
        <v>16</v>
      </c>
      <c r="Q698" s="40">
        <v>14</v>
      </c>
      <c r="R698" s="40">
        <v>2</v>
      </c>
      <c r="S698" s="40">
        <v>0</v>
      </c>
      <c r="T698" s="40">
        <v>0</v>
      </c>
      <c r="U698" s="40"/>
      <c r="V698" s="40"/>
      <c r="W698" s="40"/>
      <c r="X698" s="40">
        <v>8</v>
      </c>
      <c r="Y698" s="40">
        <v>88</v>
      </c>
      <c r="Z698" s="40">
        <v>83</v>
      </c>
      <c r="AA698" s="40">
        <v>13</v>
      </c>
      <c r="AB698" s="40">
        <v>0</v>
      </c>
      <c r="AC698" s="40">
        <v>0</v>
      </c>
      <c r="AD698" s="40"/>
      <c r="AE698" s="40"/>
      <c r="AF698" s="40"/>
      <c r="AG698" s="40">
        <v>0</v>
      </c>
      <c r="AH698" s="40">
        <v>9</v>
      </c>
      <c r="AI698" s="40">
        <v>7</v>
      </c>
      <c r="AJ698" s="40">
        <v>2</v>
      </c>
      <c r="AK698" s="40">
        <v>0</v>
      </c>
      <c r="AL698" s="40">
        <v>0</v>
      </c>
    </row>
    <row r="699" spans="1:38"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row>
    <row r="700" spans="1:38" s="1" customFormat="1" ht="20.100000000000001" customHeight="1" x14ac:dyDescent="0.2">
      <c r="A700" s="3"/>
      <c r="B700" s="6"/>
      <c r="C700" s="42" t="s">
        <v>180</v>
      </c>
      <c r="D700" s="42"/>
      <c r="E700" s="5"/>
      <c r="F700" s="44">
        <v>108</v>
      </c>
      <c r="G700" s="44">
        <v>622</v>
      </c>
      <c r="H700" s="44">
        <v>605</v>
      </c>
      <c r="I700" s="44">
        <v>125</v>
      </c>
      <c r="J700" s="44">
        <v>0</v>
      </c>
      <c r="K700" s="44">
        <v>0</v>
      </c>
      <c r="L700" s="45"/>
      <c r="M700" s="45"/>
      <c r="N700" s="45"/>
      <c r="O700" s="44">
        <v>12</v>
      </c>
      <c r="P700" s="44">
        <v>75</v>
      </c>
      <c r="Q700" s="44">
        <v>73</v>
      </c>
      <c r="R700" s="44">
        <v>14</v>
      </c>
      <c r="S700" s="44">
        <v>0</v>
      </c>
      <c r="T700" s="44">
        <v>0</v>
      </c>
      <c r="U700" s="45"/>
      <c r="V700" s="45"/>
      <c r="W700" s="45"/>
      <c r="X700" s="44">
        <v>171</v>
      </c>
      <c r="Y700" s="44">
        <v>597</v>
      </c>
      <c r="Z700" s="44">
        <v>598</v>
      </c>
      <c r="AA700" s="44">
        <v>170</v>
      </c>
      <c r="AB700" s="44">
        <v>0</v>
      </c>
      <c r="AC700" s="44">
        <v>0</v>
      </c>
      <c r="AD700" s="45"/>
      <c r="AE700" s="45"/>
      <c r="AF700" s="45"/>
      <c r="AG700" s="44">
        <v>11</v>
      </c>
      <c r="AH700" s="44">
        <v>52</v>
      </c>
      <c r="AI700" s="44">
        <v>40</v>
      </c>
      <c r="AJ700" s="44">
        <v>23</v>
      </c>
      <c r="AK700" s="44">
        <v>0</v>
      </c>
      <c r="AL700" s="44">
        <v>0</v>
      </c>
    </row>
    <row r="701" spans="1:38"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row>
    <row r="702" spans="1:38" s="1" customFormat="1" ht="20.100000000000001" customHeight="1" x14ac:dyDescent="0.25">
      <c r="A702" s="3"/>
      <c r="B702" s="49" t="s">
        <v>328</v>
      </c>
      <c r="C702" s="50"/>
      <c r="D702" s="50"/>
      <c r="E702" s="5"/>
      <c r="F702" s="51">
        <v>108</v>
      </c>
      <c r="G702" s="51">
        <v>622</v>
      </c>
      <c r="H702" s="51">
        <v>605</v>
      </c>
      <c r="I702" s="51">
        <v>125</v>
      </c>
      <c r="J702" s="51">
        <v>0</v>
      </c>
      <c r="K702" s="51">
        <v>0</v>
      </c>
      <c r="L702" s="52"/>
      <c r="M702" s="52"/>
      <c r="N702" s="52"/>
      <c r="O702" s="51">
        <v>12</v>
      </c>
      <c r="P702" s="51">
        <v>75</v>
      </c>
      <c r="Q702" s="51">
        <v>73</v>
      </c>
      <c r="R702" s="51">
        <v>14</v>
      </c>
      <c r="S702" s="51">
        <v>0</v>
      </c>
      <c r="T702" s="51">
        <v>0</v>
      </c>
      <c r="U702" s="52"/>
      <c r="V702" s="52"/>
      <c r="W702" s="52"/>
      <c r="X702" s="51">
        <v>171</v>
      </c>
      <c r="Y702" s="51">
        <v>597</v>
      </c>
      <c r="Z702" s="51">
        <v>598</v>
      </c>
      <c r="AA702" s="51">
        <v>170</v>
      </c>
      <c r="AB702" s="51">
        <v>0</v>
      </c>
      <c r="AC702" s="51">
        <v>0</v>
      </c>
      <c r="AD702" s="52"/>
      <c r="AE702" s="52"/>
      <c r="AF702" s="52"/>
      <c r="AG702" s="51">
        <v>11</v>
      </c>
      <c r="AH702" s="51">
        <v>52</v>
      </c>
      <c r="AI702" s="51">
        <v>40</v>
      </c>
      <c r="AJ702" s="51">
        <v>23</v>
      </c>
      <c r="AK702" s="51">
        <v>0</v>
      </c>
      <c r="AL702" s="51">
        <v>0</v>
      </c>
    </row>
    <row r="703" spans="1:38"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row>
    <row r="704" spans="1:38"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row>
    <row r="705" spans="1:38"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row>
    <row r="706" spans="1:38" ht="20.100000000000001" customHeight="1" x14ac:dyDescent="0.2">
      <c r="B706" s="5"/>
      <c r="D706" s="2" t="s">
        <v>98</v>
      </c>
      <c r="F706" s="37">
        <v>102</v>
      </c>
      <c r="G706" s="37">
        <v>1098</v>
      </c>
      <c r="H706" s="37">
        <v>1093</v>
      </c>
      <c r="I706" s="37">
        <v>107</v>
      </c>
      <c r="J706" s="37">
        <v>0</v>
      </c>
      <c r="K706" s="37">
        <v>0</v>
      </c>
      <c r="L706" s="37"/>
      <c r="M706" s="37"/>
      <c r="N706" s="37"/>
      <c r="O706" s="37">
        <v>10</v>
      </c>
      <c r="P706" s="37">
        <v>132</v>
      </c>
      <c r="Q706" s="37">
        <v>130</v>
      </c>
      <c r="R706" s="37">
        <v>12</v>
      </c>
      <c r="S706" s="37">
        <v>0</v>
      </c>
      <c r="T706" s="37">
        <v>0</v>
      </c>
      <c r="U706" s="37"/>
      <c r="V706" s="37"/>
      <c r="W706" s="37"/>
      <c r="X706" s="37">
        <v>45</v>
      </c>
      <c r="Y706" s="37">
        <v>389</v>
      </c>
      <c r="Z706" s="37">
        <v>371</v>
      </c>
      <c r="AA706" s="37">
        <v>63</v>
      </c>
      <c r="AB706" s="37">
        <v>0</v>
      </c>
      <c r="AC706" s="37">
        <v>0</v>
      </c>
      <c r="AD706" s="37"/>
      <c r="AE706" s="37"/>
      <c r="AF706" s="37"/>
      <c r="AG706" s="37">
        <v>2</v>
      </c>
      <c r="AH706" s="37">
        <v>46</v>
      </c>
      <c r="AI706" s="37">
        <v>42</v>
      </c>
      <c r="AJ706" s="37">
        <v>6</v>
      </c>
      <c r="AK706" s="37">
        <v>0</v>
      </c>
      <c r="AL706" s="37">
        <v>0</v>
      </c>
    </row>
    <row r="707" spans="1:38" ht="20.100000000000001" customHeight="1" x14ac:dyDescent="0.2">
      <c r="D707" s="38" t="s">
        <v>99</v>
      </c>
      <c r="F707" s="39">
        <v>106</v>
      </c>
      <c r="G707" s="39">
        <v>1206</v>
      </c>
      <c r="H707" s="39">
        <v>1175</v>
      </c>
      <c r="I707" s="39">
        <v>137</v>
      </c>
      <c r="J707" s="39">
        <v>0</v>
      </c>
      <c r="K707" s="39">
        <v>0</v>
      </c>
      <c r="L707" s="40"/>
      <c r="M707" s="40"/>
      <c r="N707" s="40"/>
      <c r="O707" s="39">
        <v>13</v>
      </c>
      <c r="P707" s="39">
        <v>51</v>
      </c>
      <c r="Q707" s="39">
        <v>59</v>
      </c>
      <c r="R707" s="39">
        <v>5</v>
      </c>
      <c r="S707" s="39">
        <v>0</v>
      </c>
      <c r="T707" s="39">
        <v>0</v>
      </c>
      <c r="U707" s="40"/>
      <c r="V707" s="40"/>
      <c r="W707" s="40"/>
      <c r="X707" s="39">
        <v>40</v>
      </c>
      <c r="Y707" s="39">
        <v>448</v>
      </c>
      <c r="Z707" s="39">
        <v>417</v>
      </c>
      <c r="AA707" s="39">
        <v>71</v>
      </c>
      <c r="AB707" s="39">
        <v>0</v>
      </c>
      <c r="AC707" s="39">
        <v>0</v>
      </c>
      <c r="AD707" s="40"/>
      <c r="AE707" s="40"/>
      <c r="AF707" s="40"/>
      <c r="AG707" s="39">
        <v>4</v>
      </c>
      <c r="AH707" s="39">
        <v>29</v>
      </c>
      <c r="AI707" s="39">
        <v>31</v>
      </c>
      <c r="AJ707" s="39">
        <v>2</v>
      </c>
      <c r="AK707" s="39">
        <v>0</v>
      </c>
      <c r="AL707" s="39">
        <v>0</v>
      </c>
    </row>
    <row r="708" spans="1:38" ht="20.100000000000001" customHeight="1" x14ac:dyDescent="0.2">
      <c r="D708" s="2" t="s">
        <v>113</v>
      </c>
      <c r="F708" s="37">
        <v>84</v>
      </c>
      <c r="G708" s="37">
        <v>956</v>
      </c>
      <c r="H708" s="37">
        <v>964</v>
      </c>
      <c r="I708" s="37">
        <v>76</v>
      </c>
      <c r="J708" s="37">
        <v>0</v>
      </c>
      <c r="K708" s="37">
        <v>0</v>
      </c>
      <c r="L708" s="37"/>
      <c r="M708" s="37"/>
      <c r="N708" s="37"/>
      <c r="O708" s="37">
        <v>15</v>
      </c>
      <c r="P708" s="37">
        <v>131</v>
      </c>
      <c r="Q708" s="37">
        <v>134</v>
      </c>
      <c r="R708" s="37">
        <v>12</v>
      </c>
      <c r="S708" s="37">
        <v>0</v>
      </c>
      <c r="T708" s="37">
        <v>0</v>
      </c>
      <c r="U708" s="37"/>
      <c r="V708" s="37"/>
      <c r="W708" s="37"/>
      <c r="X708" s="37">
        <v>28</v>
      </c>
      <c r="Y708" s="37">
        <v>324</v>
      </c>
      <c r="Z708" s="37">
        <v>313</v>
      </c>
      <c r="AA708" s="37">
        <v>39</v>
      </c>
      <c r="AB708" s="37">
        <v>0</v>
      </c>
      <c r="AC708" s="37">
        <v>0</v>
      </c>
      <c r="AD708" s="37"/>
      <c r="AE708" s="37"/>
      <c r="AF708" s="37"/>
      <c r="AG708" s="37">
        <v>1</v>
      </c>
      <c r="AH708" s="37">
        <v>44</v>
      </c>
      <c r="AI708" s="37">
        <v>39</v>
      </c>
      <c r="AJ708" s="37">
        <v>6</v>
      </c>
      <c r="AK708" s="37">
        <v>0</v>
      </c>
      <c r="AL708" s="37">
        <v>0</v>
      </c>
    </row>
    <row r="709" spans="1:38" ht="20.100000000000001" customHeight="1" x14ac:dyDescent="0.2">
      <c r="D709" s="38" t="s">
        <v>174</v>
      </c>
      <c r="F709" s="39">
        <v>47</v>
      </c>
      <c r="G709" s="39">
        <v>665</v>
      </c>
      <c r="H709" s="39">
        <v>633</v>
      </c>
      <c r="I709" s="39">
        <v>79</v>
      </c>
      <c r="J709" s="39">
        <v>0</v>
      </c>
      <c r="K709" s="39">
        <v>0</v>
      </c>
      <c r="L709" s="40"/>
      <c r="M709" s="40"/>
      <c r="N709" s="40"/>
      <c r="O709" s="39">
        <v>9</v>
      </c>
      <c r="P709" s="39">
        <v>77</v>
      </c>
      <c r="Q709" s="39">
        <v>81</v>
      </c>
      <c r="R709" s="39">
        <v>5</v>
      </c>
      <c r="S709" s="39">
        <v>0</v>
      </c>
      <c r="T709" s="39">
        <v>0</v>
      </c>
      <c r="U709" s="40"/>
      <c r="V709" s="40"/>
      <c r="W709" s="40"/>
      <c r="X709" s="39">
        <v>31</v>
      </c>
      <c r="Y709" s="39">
        <v>198</v>
      </c>
      <c r="Z709" s="39">
        <v>204</v>
      </c>
      <c r="AA709" s="39">
        <v>25</v>
      </c>
      <c r="AB709" s="39">
        <v>0</v>
      </c>
      <c r="AC709" s="39">
        <v>0</v>
      </c>
      <c r="AD709" s="40"/>
      <c r="AE709" s="40"/>
      <c r="AF709" s="40"/>
      <c r="AG709" s="39">
        <v>2</v>
      </c>
      <c r="AH709" s="39">
        <v>20</v>
      </c>
      <c r="AI709" s="39">
        <v>21</v>
      </c>
      <c r="AJ709" s="39">
        <v>1</v>
      </c>
      <c r="AK709" s="39">
        <v>0</v>
      </c>
      <c r="AL709" s="39">
        <v>0</v>
      </c>
    </row>
    <row r="710" spans="1:38"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row>
    <row r="711" spans="1:38" s="1" customFormat="1" ht="20.100000000000001" customHeight="1" x14ac:dyDescent="0.2">
      <c r="A711" s="3"/>
      <c r="B711" s="6"/>
      <c r="C711" s="42" t="s">
        <v>180</v>
      </c>
      <c r="D711" s="42"/>
      <c r="E711" s="5"/>
      <c r="F711" s="44">
        <v>339</v>
      </c>
      <c r="G711" s="44">
        <v>3925</v>
      </c>
      <c r="H711" s="44">
        <v>3865</v>
      </c>
      <c r="I711" s="44">
        <v>399</v>
      </c>
      <c r="J711" s="44">
        <v>0</v>
      </c>
      <c r="K711" s="44">
        <v>0</v>
      </c>
      <c r="L711" s="45"/>
      <c r="M711" s="45"/>
      <c r="N711" s="45"/>
      <c r="O711" s="44">
        <v>47</v>
      </c>
      <c r="P711" s="44">
        <v>391</v>
      </c>
      <c r="Q711" s="44">
        <v>404</v>
      </c>
      <c r="R711" s="44">
        <v>34</v>
      </c>
      <c r="S711" s="44">
        <v>0</v>
      </c>
      <c r="T711" s="44">
        <v>0</v>
      </c>
      <c r="U711" s="45"/>
      <c r="V711" s="45"/>
      <c r="W711" s="45"/>
      <c r="X711" s="44">
        <v>144</v>
      </c>
      <c r="Y711" s="44">
        <v>1359</v>
      </c>
      <c r="Z711" s="44">
        <v>1305</v>
      </c>
      <c r="AA711" s="44">
        <v>198</v>
      </c>
      <c r="AB711" s="44">
        <v>0</v>
      </c>
      <c r="AC711" s="44">
        <v>0</v>
      </c>
      <c r="AD711" s="45"/>
      <c r="AE711" s="45"/>
      <c r="AF711" s="45"/>
      <c r="AG711" s="44">
        <v>9</v>
      </c>
      <c r="AH711" s="44">
        <v>139</v>
      </c>
      <c r="AI711" s="44">
        <v>133</v>
      </c>
      <c r="AJ711" s="44">
        <v>15</v>
      </c>
      <c r="AK711" s="44">
        <v>0</v>
      </c>
      <c r="AL711" s="44">
        <v>0</v>
      </c>
    </row>
    <row r="712" spans="1:38"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row>
    <row r="713" spans="1:38" s="1" customFormat="1" ht="20.100000000000001" customHeight="1" x14ac:dyDescent="0.25">
      <c r="A713" s="3"/>
      <c r="B713" s="49" t="s">
        <v>330</v>
      </c>
      <c r="C713" s="50"/>
      <c r="D713" s="50"/>
      <c r="E713" s="5"/>
      <c r="F713" s="51">
        <v>339</v>
      </c>
      <c r="G713" s="51">
        <v>3925</v>
      </c>
      <c r="H713" s="51">
        <v>3865</v>
      </c>
      <c r="I713" s="51">
        <v>399</v>
      </c>
      <c r="J713" s="51">
        <v>0</v>
      </c>
      <c r="K713" s="51">
        <v>0</v>
      </c>
      <c r="L713" s="52"/>
      <c r="M713" s="52"/>
      <c r="N713" s="52"/>
      <c r="O713" s="51">
        <v>47</v>
      </c>
      <c r="P713" s="51">
        <v>391</v>
      </c>
      <c r="Q713" s="51">
        <v>404</v>
      </c>
      <c r="R713" s="51">
        <v>34</v>
      </c>
      <c r="S713" s="51">
        <v>0</v>
      </c>
      <c r="T713" s="51">
        <v>0</v>
      </c>
      <c r="U713" s="52"/>
      <c r="V713" s="52"/>
      <c r="W713" s="52"/>
      <c r="X713" s="51">
        <v>144</v>
      </c>
      <c r="Y713" s="51">
        <v>1359</v>
      </c>
      <c r="Z713" s="51">
        <v>1305</v>
      </c>
      <c r="AA713" s="51">
        <v>198</v>
      </c>
      <c r="AB713" s="51">
        <v>0</v>
      </c>
      <c r="AC713" s="51">
        <v>0</v>
      </c>
      <c r="AD713" s="52"/>
      <c r="AE713" s="52"/>
      <c r="AF713" s="52"/>
      <c r="AG713" s="51">
        <v>9</v>
      </c>
      <c r="AH713" s="51">
        <v>139</v>
      </c>
      <c r="AI713" s="51">
        <v>133</v>
      </c>
      <c r="AJ713" s="51">
        <v>15</v>
      </c>
      <c r="AK713" s="51">
        <v>0</v>
      </c>
      <c r="AL713" s="51">
        <v>0</v>
      </c>
    </row>
    <row r="714" spans="1:38"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row>
    <row r="715" spans="1:38"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row>
    <row r="716" spans="1:38"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row>
    <row r="717" spans="1:38" s="1" customFormat="1" ht="20.100000000000001" customHeight="1" x14ac:dyDescent="0.2">
      <c r="A717" s="3"/>
      <c r="B717" s="55"/>
      <c r="C717" s="3"/>
      <c r="D717" s="2" t="s">
        <v>98</v>
      </c>
      <c r="E717" s="5"/>
      <c r="F717" s="37">
        <v>68</v>
      </c>
      <c r="G717" s="37">
        <v>413</v>
      </c>
      <c r="H717" s="37">
        <v>423</v>
      </c>
      <c r="I717" s="37">
        <v>58</v>
      </c>
      <c r="J717" s="37">
        <v>0</v>
      </c>
      <c r="K717" s="37">
        <v>0</v>
      </c>
      <c r="L717" s="37"/>
      <c r="M717" s="37"/>
      <c r="N717" s="37"/>
      <c r="O717" s="37">
        <v>4</v>
      </c>
      <c r="P717" s="37">
        <v>38</v>
      </c>
      <c r="Q717" s="37">
        <v>40</v>
      </c>
      <c r="R717" s="37">
        <v>2</v>
      </c>
      <c r="S717" s="37">
        <v>0</v>
      </c>
      <c r="T717" s="37">
        <v>0</v>
      </c>
      <c r="U717" s="37"/>
      <c r="V717" s="37"/>
      <c r="W717" s="37"/>
      <c r="X717" s="37">
        <v>5</v>
      </c>
      <c r="Y717" s="37">
        <v>107</v>
      </c>
      <c r="Z717" s="37">
        <v>94</v>
      </c>
      <c r="AA717" s="37">
        <v>18</v>
      </c>
      <c r="AB717" s="37">
        <v>0</v>
      </c>
      <c r="AC717" s="37">
        <v>0</v>
      </c>
      <c r="AD717" s="37"/>
      <c r="AE717" s="37"/>
      <c r="AF717" s="37"/>
      <c r="AG717" s="37">
        <v>0</v>
      </c>
      <c r="AH717" s="37">
        <v>6</v>
      </c>
      <c r="AI717" s="37">
        <v>5</v>
      </c>
      <c r="AJ717" s="37">
        <v>1</v>
      </c>
      <c r="AK717" s="37">
        <v>0</v>
      </c>
      <c r="AL717" s="37">
        <v>0</v>
      </c>
    </row>
    <row r="718" spans="1:38" s="1" customFormat="1" ht="20.100000000000001" customHeight="1" x14ac:dyDescent="0.2">
      <c r="A718" s="3"/>
      <c r="B718" s="55"/>
      <c r="C718" s="3"/>
      <c r="D718" s="38" t="s">
        <v>99</v>
      </c>
      <c r="E718" s="5"/>
      <c r="F718" s="39">
        <v>39</v>
      </c>
      <c r="G718" s="39">
        <v>349</v>
      </c>
      <c r="H718" s="39">
        <v>343</v>
      </c>
      <c r="I718" s="39">
        <v>45</v>
      </c>
      <c r="J718" s="39">
        <v>0</v>
      </c>
      <c r="K718" s="39">
        <v>0</v>
      </c>
      <c r="L718" s="40"/>
      <c r="M718" s="40"/>
      <c r="N718" s="40"/>
      <c r="O718" s="39">
        <v>1</v>
      </c>
      <c r="P718" s="39">
        <v>55</v>
      </c>
      <c r="Q718" s="39">
        <v>52</v>
      </c>
      <c r="R718" s="39">
        <v>4</v>
      </c>
      <c r="S718" s="39">
        <v>0</v>
      </c>
      <c r="T718" s="39">
        <v>0</v>
      </c>
      <c r="U718" s="40"/>
      <c r="V718" s="40"/>
      <c r="W718" s="40"/>
      <c r="X718" s="39">
        <v>8</v>
      </c>
      <c r="Y718" s="39">
        <v>93</v>
      </c>
      <c r="Z718" s="39">
        <v>86</v>
      </c>
      <c r="AA718" s="39">
        <v>15</v>
      </c>
      <c r="AB718" s="39">
        <v>0</v>
      </c>
      <c r="AC718" s="39">
        <v>0</v>
      </c>
      <c r="AD718" s="40"/>
      <c r="AE718" s="40"/>
      <c r="AF718" s="40"/>
      <c r="AG718" s="39">
        <v>0</v>
      </c>
      <c r="AH718" s="39">
        <v>7</v>
      </c>
      <c r="AI718" s="39">
        <v>7</v>
      </c>
      <c r="AJ718" s="39">
        <v>0</v>
      </c>
      <c r="AK718" s="39">
        <v>0</v>
      </c>
      <c r="AL718" s="39">
        <v>0</v>
      </c>
    </row>
    <row r="719" spans="1:38" s="1" customFormat="1" ht="20.100000000000001" customHeight="1" x14ac:dyDescent="0.2">
      <c r="A719" s="3"/>
      <c r="B719" s="55"/>
      <c r="C719" s="3"/>
      <c r="D719" s="2" t="s">
        <v>113</v>
      </c>
      <c r="E719" s="5"/>
      <c r="F719" s="37">
        <v>94</v>
      </c>
      <c r="G719" s="37">
        <v>742</v>
      </c>
      <c r="H719" s="37">
        <v>690</v>
      </c>
      <c r="I719" s="37">
        <v>146</v>
      </c>
      <c r="J719" s="37">
        <v>0</v>
      </c>
      <c r="K719" s="37">
        <v>0</v>
      </c>
      <c r="L719" s="37"/>
      <c r="M719" s="37"/>
      <c r="N719" s="37"/>
      <c r="O719" s="37">
        <v>6</v>
      </c>
      <c r="P719" s="37">
        <v>32</v>
      </c>
      <c r="Q719" s="37">
        <v>35</v>
      </c>
      <c r="R719" s="37">
        <v>3</v>
      </c>
      <c r="S719" s="37">
        <v>0</v>
      </c>
      <c r="T719" s="37">
        <v>0</v>
      </c>
      <c r="U719" s="37"/>
      <c r="V719" s="37"/>
      <c r="W719" s="37"/>
      <c r="X719" s="37">
        <v>10</v>
      </c>
      <c r="Y719" s="37">
        <v>93</v>
      </c>
      <c r="Z719" s="37">
        <v>96</v>
      </c>
      <c r="AA719" s="37">
        <v>7</v>
      </c>
      <c r="AB719" s="37">
        <v>0</v>
      </c>
      <c r="AC719" s="37">
        <v>0</v>
      </c>
      <c r="AD719" s="37"/>
      <c r="AE719" s="37"/>
      <c r="AF719" s="37"/>
      <c r="AG719" s="37">
        <v>2</v>
      </c>
      <c r="AH719" s="37">
        <v>5</v>
      </c>
      <c r="AI719" s="37">
        <v>7</v>
      </c>
      <c r="AJ719" s="37">
        <v>0</v>
      </c>
      <c r="AK719" s="37">
        <v>0</v>
      </c>
      <c r="AL719" s="37">
        <v>0</v>
      </c>
    </row>
    <row r="720" spans="1:38"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row>
    <row r="721" spans="1:38" s="1" customFormat="1" ht="20.100000000000001" customHeight="1" x14ac:dyDescent="0.2">
      <c r="A721" s="3"/>
      <c r="B721" s="55"/>
      <c r="C721" s="42" t="s">
        <v>180</v>
      </c>
      <c r="D721" s="42"/>
      <c r="E721" s="5"/>
      <c r="F721" s="44">
        <v>201</v>
      </c>
      <c r="G721" s="44">
        <v>1504</v>
      </c>
      <c r="H721" s="44">
        <v>1456</v>
      </c>
      <c r="I721" s="44">
        <v>249</v>
      </c>
      <c r="J721" s="44">
        <v>0</v>
      </c>
      <c r="K721" s="44">
        <v>0</v>
      </c>
      <c r="L721" s="45"/>
      <c r="M721" s="45"/>
      <c r="N721" s="45"/>
      <c r="O721" s="44">
        <v>11</v>
      </c>
      <c r="P721" s="44">
        <v>125</v>
      </c>
      <c r="Q721" s="44">
        <v>127</v>
      </c>
      <c r="R721" s="44">
        <v>9</v>
      </c>
      <c r="S721" s="44">
        <v>0</v>
      </c>
      <c r="T721" s="44">
        <v>0</v>
      </c>
      <c r="U721" s="45"/>
      <c r="V721" s="45"/>
      <c r="W721" s="45"/>
      <c r="X721" s="44">
        <v>23</v>
      </c>
      <c r="Y721" s="44">
        <v>293</v>
      </c>
      <c r="Z721" s="44">
        <v>276</v>
      </c>
      <c r="AA721" s="44">
        <v>40</v>
      </c>
      <c r="AB721" s="44">
        <v>0</v>
      </c>
      <c r="AC721" s="44">
        <v>0</v>
      </c>
      <c r="AD721" s="45"/>
      <c r="AE721" s="45"/>
      <c r="AF721" s="45"/>
      <c r="AG721" s="44">
        <v>2</v>
      </c>
      <c r="AH721" s="44">
        <v>18</v>
      </c>
      <c r="AI721" s="44">
        <v>19</v>
      </c>
      <c r="AJ721" s="44">
        <v>1</v>
      </c>
      <c r="AK721" s="44">
        <v>0</v>
      </c>
      <c r="AL721" s="44">
        <v>0</v>
      </c>
    </row>
    <row r="722" spans="1:38"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row>
    <row r="723" spans="1:38" s="1" customFormat="1" ht="20.100000000000001" customHeight="1" x14ac:dyDescent="0.25">
      <c r="A723" s="3"/>
      <c r="B723" s="49" t="s">
        <v>332</v>
      </c>
      <c r="C723" s="50"/>
      <c r="D723" s="50"/>
      <c r="E723" s="5"/>
      <c r="F723" s="51">
        <v>201</v>
      </c>
      <c r="G723" s="51">
        <v>1504</v>
      </c>
      <c r="H723" s="51">
        <v>1456</v>
      </c>
      <c r="I723" s="51">
        <v>249</v>
      </c>
      <c r="J723" s="51">
        <v>0</v>
      </c>
      <c r="K723" s="51">
        <v>0</v>
      </c>
      <c r="L723" s="52"/>
      <c r="M723" s="52"/>
      <c r="N723" s="52"/>
      <c r="O723" s="51">
        <v>11</v>
      </c>
      <c r="P723" s="51">
        <v>125</v>
      </c>
      <c r="Q723" s="51">
        <v>127</v>
      </c>
      <c r="R723" s="51">
        <v>9</v>
      </c>
      <c r="S723" s="51">
        <v>0</v>
      </c>
      <c r="T723" s="51">
        <v>0</v>
      </c>
      <c r="U723" s="52"/>
      <c r="V723" s="52"/>
      <c r="W723" s="52"/>
      <c r="X723" s="51">
        <v>23</v>
      </c>
      <c r="Y723" s="51">
        <v>293</v>
      </c>
      <c r="Z723" s="51">
        <v>276</v>
      </c>
      <c r="AA723" s="51">
        <v>40</v>
      </c>
      <c r="AB723" s="51">
        <v>0</v>
      </c>
      <c r="AC723" s="51">
        <v>0</v>
      </c>
      <c r="AD723" s="52"/>
      <c r="AE723" s="52"/>
      <c r="AF723" s="52"/>
      <c r="AG723" s="51">
        <v>2</v>
      </c>
      <c r="AH723" s="51">
        <v>18</v>
      </c>
      <c r="AI723" s="51">
        <v>19</v>
      </c>
      <c r="AJ723" s="51">
        <v>1</v>
      </c>
      <c r="AK723" s="51">
        <v>0</v>
      </c>
      <c r="AL723" s="51">
        <v>0</v>
      </c>
    </row>
    <row r="724" spans="1:38"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row>
    <row r="725" spans="1:38"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row>
    <row r="726" spans="1:38"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row>
    <row r="727" spans="1:38" s="1" customFormat="1" ht="20.100000000000001" customHeight="1" x14ac:dyDescent="0.2">
      <c r="A727" s="3"/>
      <c r="B727" s="55"/>
      <c r="C727" s="3"/>
      <c r="D727" s="2" t="s">
        <v>98</v>
      </c>
      <c r="E727" s="5"/>
      <c r="F727" s="37">
        <v>211</v>
      </c>
      <c r="G727" s="37">
        <v>1093</v>
      </c>
      <c r="H727" s="37">
        <v>1153</v>
      </c>
      <c r="I727" s="37">
        <v>151</v>
      </c>
      <c r="J727" s="37">
        <v>0</v>
      </c>
      <c r="K727" s="37">
        <v>0</v>
      </c>
      <c r="L727" s="37"/>
      <c r="M727" s="37"/>
      <c r="N727" s="37"/>
      <c r="O727" s="37">
        <v>5</v>
      </c>
      <c r="P727" s="37">
        <v>87</v>
      </c>
      <c r="Q727" s="37">
        <v>83</v>
      </c>
      <c r="R727" s="37">
        <v>9</v>
      </c>
      <c r="S727" s="37">
        <v>0</v>
      </c>
      <c r="T727" s="37">
        <v>0</v>
      </c>
      <c r="U727" s="37"/>
      <c r="V727" s="37"/>
      <c r="W727" s="37"/>
      <c r="X727" s="37">
        <v>26</v>
      </c>
      <c r="Y727" s="37">
        <v>265</v>
      </c>
      <c r="Z727" s="37">
        <v>266</v>
      </c>
      <c r="AA727" s="37">
        <v>25</v>
      </c>
      <c r="AB727" s="37">
        <v>0</v>
      </c>
      <c r="AC727" s="37">
        <v>0</v>
      </c>
      <c r="AD727" s="37"/>
      <c r="AE727" s="37"/>
      <c r="AF727" s="37"/>
      <c r="AG727" s="37">
        <v>2</v>
      </c>
      <c r="AH727" s="37">
        <v>26</v>
      </c>
      <c r="AI727" s="37">
        <v>27</v>
      </c>
      <c r="AJ727" s="37">
        <v>1</v>
      </c>
      <c r="AK727" s="37">
        <v>0</v>
      </c>
      <c r="AL727" s="37">
        <v>0</v>
      </c>
    </row>
    <row r="728" spans="1:38" s="1" customFormat="1" ht="20.100000000000001" customHeight="1" x14ac:dyDescent="0.2">
      <c r="A728" s="3"/>
      <c r="B728" s="55"/>
      <c r="C728" s="3"/>
      <c r="D728" s="38" t="s">
        <v>99</v>
      </c>
      <c r="E728" s="5"/>
      <c r="F728" s="39">
        <v>75</v>
      </c>
      <c r="G728" s="39">
        <v>621</v>
      </c>
      <c r="H728" s="39">
        <v>635</v>
      </c>
      <c r="I728" s="39">
        <v>61</v>
      </c>
      <c r="J728" s="39">
        <v>0</v>
      </c>
      <c r="K728" s="39">
        <v>0</v>
      </c>
      <c r="L728" s="40"/>
      <c r="M728" s="40"/>
      <c r="N728" s="40"/>
      <c r="O728" s="39">
        <v>4</v>
      </c>
      <c r="P728" s="39">
        <v>123</v>
      </c>
      <c r="Q728" s="39">
        <v>116</v>
      </c>
      <c r="R728" s="39">
        <v>11</v>
      </c>
      <c r="S728" s="39">
        <v>0</v>
      </c>
      <c r="T728" s="39">
        <v>0</v>
      </c>
      <c r="U728" s="40"/>
      <c r="V728" s="40"/>
      <c r="W728" s="40"/>
      <c r="X728" s="39">
        <v>48</v>
      </c>
      <c r="Y728" s="39">
        <v>298</v>
      </c>
      <c r="Z728" s="39">
        <v>323</v>
      </c>
      <c r="AA728" s="39">
        <v>23</v>
      </c>
      <c r="AB728" s="39">
        <v>0</v>
      </c>
      <c r="AC728" s="39">
        <v>0</v>
      </c>
      <c r="AD728" s="40"/>
      <c r="AE728" s="40"/>
      <c r="AF728" s="40"/>
      <c r="AG728" s="39">
        <v>16</v>
      </c>
      <c r="AH728" s="39">
        <v>399</v>
      </c>
      <c r="AI728" s="39">
        <v>392</v>
      </c>
      <c r="AJ728" s="39">
        <v>23</v>
      </c>
      <c r="AK728" s="39">
        <v>0</v>
      </c>
      <c r="AL728" s="39">
        <v>0</v>
      </c>
    </row>
    <row r="729" spans="1:38"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row>
    <row r="730" spans="1:38" s="1" customFormat="1" ht="20.100000000000001" customHeight="1" x14ac:dyDescent="0.2">
      <c r="A730" s="3"/>
      <c r="B730" s="55"/>
      <c r="C730" s="42" t="s">
        <v>180</v>
      </c>
      <c r="D730" s="42"/>
      <c r="E730" s="5"/>
      <c r="F730" s="44">
        <v>286</v>
      </c>
      <c r="G730" s="44">
        <v>1714</v>
      </c>
      <c r="H730" s="44">
        <v>1788</v>
      </c>
      <c r="I730" s="44">
        <v>212</v>
      </c>
      <c r="J730" s="44">
        <v>0</v>
      </c>
      <c r="K730" s="44">
        <v>0</v>
      </c>
      <c r="L730" s="45"/>
      <c r="M730" s="45"/>
      <c r="N730" s="45"/>
      <c r="O730" s="44">
        <v>9</v>
      </c>
      <c r="P730" s="44">
        <v>210</v>
      </c>
      <c r="Q730" s="44">
        <v>199</v>
      </c>
      <c r="R730" s="44">
        <v>20</v>
      </c>
      <c r="S730" s="44">
        <v>0</v>
      </c>
      <c r="T730" s="44">
        <v>0</v>
      </c>
      <c r="U730" s="45"/>
      <c r="V730" s="45"/>
      <c r="W730" s="45"/>
      <c r="X730" s="44">
        <v>74</v>
      </c>
      <c r="Y730" s="44">
        <v>563</v>
      </c>
      <c r="Z730" s="44">
        <v>589</v>
      </c>
      <c r="AA730" s="44">
        <v>48</v>
      </c>
      <c r="AB730" s="44">
        <v>0</v>
      </c>
      <c r="AC730" s="44">
        <v>0</v>
      </c>
      <c r="AD730" s="45"/>
      <c r="AE730" s="45"/>
      <c r="AF730" s="45"/>
      <c r="AG730" s="44">
        <v>18</v>
      </c>
      <c r="AH730" s="44">
        <v>425</v>
      </c>
      <c r="AI730" s="44">
        <v>419</v>
      </c>
      <c r="AJ730" s="44">
        <v>24</v>
      </c>
      <c r="AK730" s="44">
        <v>0</v>
      </c>
      <c r="AL730" s="44">
        <v>0</v>
      </c>
    </row>
    <row r="731" spans="1:38"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row>
    <row r="732" spans="1:38" s="1" customFormat="1" ht="20.100000000000001" customHeight="1" x14ac:dyDescent="0.25">
      <c r="A732" s="3"/>
      <c r="B732" s="49" t="s">
        <v>334</v>
      </c>
      <c r="C732" s="50"/>
      <c r="D732" s="50"/>
      <c r="E732" s="5"/>
      <c r="F732" s="51">
        <v>286</v>
      </c>
      <c r="G732" s="51">
        <v>1714</v>
      </c>
      <c r="H732" s="51">
        <v>1788</v>
      </c>
      <c r="I732" s="51">
        <v>212</v>
      </c>
      <c r="J732" s="51">
        <v>0</v>
      </c>
      <c r="K732" s="51">
        <v>0</v>
      </c>
      <c r="L732" s="52"/>
      <c r="M732" s="52"/>
      <c r="N732" s="52"/>
      <c r="O732" s="51">
        <v>9</v>
      </c>
      <c r="P732" s="51">
        <v>210</v>
      </c>
      <c r="Q732" s="51">
        <v>199</v>
      </c>
      <c r="R732" s="51">
        <v>20</v>
      </c>
      <c r="S732" s="51">
        <v>0</v>
      </c>
      <c r="T732" s="51">
        <v>0</v>
      </c>
      <c r="U732" s="52"/>
      <c r="V732" s="52"/>
      <c r="W732" s="52"/>
      <c r="X732" s="51">
        <v>74</v>
      </c>
      <c r="Y732" s="51">
        <v>563</v>
      </c>
      <c r="Z732" s="51">
        <v>589</v>
      </c>
      <c r="AA732" s="51">
        <v>48</v>
      </c>
      <c r="AB732" s="51">
        <v>0</v>
      </c>
      <c r="AC732" s="51">
        <v>0</v>
      </c>
      <c r="AD732" s="52"/>
      <c r="AE732" s="52"/>
      <c r="AF732" s="52"/>
      <c r="AG732" s="51">
        <v>18</v>
      </c>
      <c r="AH732" s="51">
        <v>425</v>
      </c>
      <c r="AI732" s="51">
        <v>419</v>
      </c>
      <c r="AJ732" s="51">
        <v>24</v>
      </c>
      <c r="AK732" s="51">
        <v>0</v>
      </c>
      <c r="AL732" s="51">
        <v>0</v>
      </c>
    </row>
    <row r="733" spans="1:38"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row>
    <row r="734" spans="1:38"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row>
    <row r="735" spans="1:38"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row>
    <row r="736" spans="1:38" s="1" customFormat="1" ht="20.100000000000001" customHeight="1" x14ac:dyDescent="0.2">
      <c r="A736" s="3"/>
      <c r="B736" s="55"/>
      <c r="C736" s="3"/>
      <c r="D736" s="2" t="s">
        <v>124</v>
      </c>
      <c r="E736" s="5"/>
      <c r="F736" s="37">
        <v>586</v>
      </c>
      <c r="G736" s="37">
        <v>521</v>
      </c>
      <c r="H736" s="37">
        <v>531</v>
      </c>
      <c r="I736" s="37">
        <v>576</v>
      </c>
      <c r="J736" s="37">
        <v>0</v>
      </c>
      <c r="K736" s="37">
        <v>0</v>
      </c>
      <c r="L736" s="37"/>
      <c r="M736" s="37"/>
      <c r="N736" s="37"/>
      <c r="O736" s="37">
        <v>83</v>
      </c>
      <c r="P736" s="37">
        <v>82</v>
      </c>
      <c r="Q736" s="37">
        <v>78</v>
      </c>
      <c r="R736" s="37">
        <v>87</v>
      </c>
      <c r="S736" s="37">
        <v>0</v>
      </c>
      <c r="T736" s="37">
        <v>0</v>
      </c>
      <c r="U736" s="37"/>
      <c r="V736" s="37"/>
      <c r="W736" s="37"/>
      <c r="X736" s="37">
        <v>184</v>
      </c>
      <c r="Y736" s="37">
        <v>174</v>
      </c>
      <c r="Z736" s="37">
        <v>163</v>
      </c>
      <c r="AA736" s="37">
        <v>195</v>
      </c>
      <c r="AB736" s="37">
        <v>0</v>
      </c>
      <c r="AC736" s="37">
        <v>0</v>
      </c>
      <c r="AD736" s="37"/>
      <c r="AE736" s="37"/>
      <c r="AF736" s="37"/>
      <c r="AG736" s="37">
        <v>15</v>
      </c>
      <c r="AH736" s="37">
        <v>16</v>
      </c>
      <c r="AI736" s="37">
        <v>13</v>
      </c>
      <c r="AJ736" s="37">
        <v>18</v>
      </c>
      <c r="AK736" s="37">
        <v>0</v>
      </c>
      <c r="AL736" s="37">
        <v>0</v>
      </c>
    </row>
    <row r="737" spans="1:38" s="1" customFormat="1" ht="20.100000000000001" customHeight="1" x14ac:dyDescent="0.2">
      <c r="A737" s="3"/>
      <c r="B737" s="55"/>
      <c r="C737" s="3"/>
      <c r="D737" s="38" t="s">
        <v>99</v>
      </c>
      <c r="E737" s="5"/>
      <c r="F737" s="39">
        <v>100</v>
      </c>
      <c r="G737" s="39">
        <v>865</v>
      </c>
      <c r="H737" s="39">
        <v>897</v>
      </c>
      <c r="I737" s="39">
        <v>68</v>
      </c>
      <c r="J737" s="39">
        <v>0</v>
      </c>
      <c r="K737" s="39">
        <v>0</v>
      </c>
      <c r="L737" s="40"/>
      <c r="M737" s="40"/>
      <c r="N737" s="40"/>
      <c r="O737" s="39">
        <v>5</v>
      </c>
      <c r="P737" s="39">
        <v>49</v>
      </c>
      <c r="Q737" s="39">
        <v>50</v>
      </c>
      <c r="R737" s="39">
        <v>4</v>
      </c>
      <c r="S737" s="39">
        <v>0</v>
      </c>
      <c r="T737" s="39">
        <v>0</v>
      </c>
      <c r="U737" s="40"/>
      <c r="V737" s="40"/>
      <c r="W737" s="40"/>
      <c r="X737" s="39">
        <v>19</v>
      </c>
      <c r="Y737" s="39">
        <v>166</v>
      </c>
      <c r="Z737" s="39">
        <v>168</v>
      </c>
      <c r="AA737" s="39">
        <v>17</v>
      </c>
      <c r="AB737" s="39">
        <v>0</v>
      </c>
      <c r="AC737" s="39">
        <v>0</v>
      </c>
      <c r="AD737" s="40"/>
      <c r="AE737" s="40"/>
      <c r="AF737" s="40"/>
      <c r="AG737" s="39">
        <v>2</v>
      </c>
      <c r="AH737" s="39">
        <v>23</v>
      </c>
      <c r="AI737" s="39">
        <v>24</v>
      </c>
      <c r="AJ737" s="39">
        <v>1</v>
      </c>
      <c r="AK737" s="39">
        <v>0</v>
      </c>
      <c r="AL737" s="39">
        <v>0</v>
      </c>
    </row>
    <row r="738" spans="1:38"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row>
    <row r="739" spans="1:38" s="1" customFormat="1" ht="20.100000000000001" customHeight="1" x14ac:dyDescent="0.2">
      <c r="A739" s="3"/>
      <c r="B739" s="55"/>
      <c r="C739" s="42" t="s">
        <v>180</v>
      </c>
      <c r="D739" s="42"/>
      <c r="E739" s="5"/>
      <c r="F739" s="44">
        <v>686</v>
      </c>
      <c r="G739" s="44">
        <v>1386</v>
      </c>
      <c r="H739" s="44">
        <v>1428</v>
      </c>
      <c r="I739" s="44">
        <v>644</v>
      </c>
      <c r="J739" s="44">
        <v>0</v>
      </c>
      <c r="K739" s="44">
        <v>0</v>
      </c>
      <c r="L739" s="45"/>
      <c r="M739" s="45"/>
      <c r="N739" s="45"/>
      <c r="O739" s="44">
        <v>88</v>
      </c>
      <c r="P739" s="44">
        <v>131</v>
      </c>
      <c r="Q739" s="44">
        <v>128</v>
      </c>
      <c r="R739" s="44">
        <v>91</v>
      </c>
      <c r="S739" s="44">
        <v>0</v>
      </c>
      <c r="T739" s="44">
        <v>0</v>
      </c>
      <c r="U739" s="45"/>
      <c r="V739" s="45"/>
      <c r="W739" s="45"/>
      <c r="X739" s="44">
        <v>203</v>
      </c>
      <c r="Y739" s="44">
        <v>340</v>
      </c>
      <c r="Z739" s="44">
        <v>331</v>
      </c>
      <c r="AA739" s="44">
        <v>212</v>
      </c>
      <c r="AB739" s="44">
        <v>0</v>
      </c>
      <c r="AC739" s="44">
        <v>0</v>
      </c>
      <c r="AD739" s="45"/>
      <c r="AE739" s="45"/>
      <c r="AF739" s="45"/>
      <c r="AG739" s="44">
        <v>17</v>
      </c>
      <c r="AH739" s="44">
        <v>39</v>
      </c>
      <c r="AI739" s="44">
        <v>37</v>
      </c>
      <c r="AJ739" s="44">
        <v>19</v>
      </c>
      <c r="AK739" s="44">
        <v>0</v>
      </c>
      <c r="AL739" s="44">
        <v>0</v>
      </c>
    </row>
    <row r="740" spans="1:38"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row>
    <row r="741" spans="1:38" s="1" customFormat="1" ht="20.100000000000001" customHeight="1" x14ac:dyDescent="0.25">
      <c r="A741" s="3"/>
      <c r="B741" s="49" t="s">
        <v>336</v>
      </c>
      <c r="C741" s="50"/>
      <c r="D741" s="50"/>
      <c r="E741" s="5"/>
      <c r="F741" s="51">
        <v>686</v>
      </c>
      <c r="G741" s="51">
        <v>1386</v>
      </c>
      <c r="H741" s="51">
        <v>1428</v>
      </c>
      <c r="I741" s="51">
        <v>644</v>
      </c>
      <c r="J741" s="51">
        <v>0</v>
      </c>
      <c r="K741" s="51">
        <v>0</v>
      </c>
      <c r="L741" s="52"/>
      <c r="M741" s="52"/>
      <c r="N741" s="52"/>
      <c r="O741" s="51">
        <v>88</v>
      </c>
      <c r="P741" s="51">
        <v>131</v>
      </c>
      <c r="Q741" s="51">
        <v>128</v>
      </c>
      <c r="R741" s="51">
        <v>91</v>
      </c>
      <c r="S741" s="51">
        <v>0</v>
      </c>
      <c r="T741" s="51">
        <v>0</v>
      </c>
      <c r="U741" s="52"/>
      <c r="V741" s="52"/>
      <c r="W741" s="52"/>
      <c r="X741" s="51">
        <v>203</v>
      </c>
      <c r="Y741" s="51">
        <v>340</v>
      </c>
      <c r="Z741" s="51">
        <v>331</v>
      </c>
      <c r="AA741" s="51">
        <v>212</v>
      </c>
      <c r="AB741" s="51">
        <v>0</v>
      </c>
      <c r="AC741" s="51">
        <v>0</v>
      </c>
      <c r="AD741" s="52"/>
      <c r="AE741" s="52"/>
      <c r="AF741" s="52"/>
      <c r="AG741" s="51">
        <v>17</v>
      </c>
      <c r="AH741" s="51">
        <v>39</v>
      </c>
      <c r="AI741" s="51">
        <v>37</v>
      </c>
      <c r="AJ741" s="51">
        <v>19</v>
      </c>
      <c r="AK741" s="51">
        <v>0</v>
      </c>
      <c r="AL741" s="51">
        <v>0</v>
      </c>
    </row>
    <row r="742" spans="1:38"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row>
    <row r="743" spans="1:38" s="61" customFormat="1" ht="30" customHeight="1" x14ac:dyDescent="0.2">
      <c r="A743" s="57"/>
      <c r="B743" s="58" t="s">
        <v>337</v>
      </c>
      <c r="C743" s="59"/>
      <c r="D743" s="59"/>
      <c r="E743" s="5"/>
      <c r="F743" s="60">
        <v>45376</v>
      </c>
      <c r="G743" s="60">
        <v>236155</v>
      </c>
      <c r="H743" s="60">
        <v>233739</v>
      </c>
      <c r="I743" s="60">
        <v>47041</v>
      </c>
      <c r="J743" s="60">
        <v>858</v>
      </c>
      <c r="K743" s="60">
        <v>1609</v>
      </c>
      <c r="L743" s="52"/>
      <c r="M743" s="52"/>
      <c r="N743" s="52"/>
      <c r="O743" s="60">
        <f>7625+8</f>
        <v>7633</v>
      </c>
      <c r="P743" s="60">
        <v>36769</v>
      </c>
      <c r="Q743" s="60">
        <v>36760</v>
      </c>
      <c r="R743" s="60">
        <v>7607</v>
      </c>
      <c r="S743" s="60">
        <v>51</v>
      </c>
      <c r="T743" s="60">
        <v>86</v>
      </c>
      <c r="U743" s="52"/>
      <c r="V743" s="52"/>
      <c r="W743" s="52"/>
      <c r="X743" s="60">
        <f>13196+92</f>
        <v>13288</v>
      </c>
      <c r="Y743" s="60">
        <v>55006</v>
      </c>
      <c r="Z743" s="60">
        <v>54020</v>
      </c>
      <c r="AA743" s="60">
        <f>13932+68</f>
        <v>14000</v>
      </c>
      <c r="AB743" s="60">
        <v>422</v>
      </c>
      <c r="AC743" s="60">
        <v>696</v>
      </c>
      <c r="AD743" s="52"/>
      <c r="AE743" s="52"/>
      <c r="AF743" s="52"/>
      <c r="AG743" s="60">
        <f>1674+20</f>
        <v>1694</v>
      </c>
      <c r="AH743" s="60">
        <v>7996</v>
      </c>
      <c r="AI743" s="60">
        <v>7915</v>
      </c>
      <c r="AJ743" s="60">
        <v>1757</v>
      </c>
      <c r="AK743" s="60">
        <v>27</v>
      </c>
      <c r="AL743" s="60">
        <v>45</v>
      </c>
    </row>
  </sheetData>
  <autoFilter ref="A9:AL743"/>
  <mergeCells count="7">
    <mergeCell ref="A8:D8"/>
    <mergeCell ref="A2:AL3"/>
    <mergeCell ref="A4:AL5"/>
    <mergeCell ref="F7:K7"/>
    <mergeCell ref="O7:T7"/>
    <mergeCell ref="X7:AC7"/>
    <mergeCell ref="AG7:AL7"/>
  </mergeCells>
  <phoneticPr fontId="2" type="noConversion"/>
  <pageMargins left="0.43307086614173229" right="0" top="0" bottom="0" header="0" footer="0"/>
  <pageSetup paperSize="5" scale="4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AL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11" width="12.7109375" style="4" customWidth="1"/>
    <col min="12" max="14" width="1.7109375" style="4" customWidth="1"/>
    <col min="15" max="20" width="12.7109375" style="4" customWidth="1"/>
    <col min="21" max="23" width="1.7109375" style="4" customWidth="1"/>
    <col min="24" max="29" width="12.7109375" style="4" customWidth="1"/>
    <col min="30" max="32" width="1.7109375" style="4" customWidth="1"/>
    <col min="33" max="38" width="12.7109375" style="4" customWidth="1"/>
    <col min="39" max="16384" width="11.42578125" style="7"/>
  </cols>
  <sheetData>
    <row r="2" spans="1:38" ht="12.75" x14ac:dyDescent="0.2">
      <c r="A2" s="84" t="s">
        <v>64</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row>
    <row r="3" spans="1:38"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row>
    <row r="4" spans="1:38"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row>
    <row r="5" spans="1:38"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row>
    <row r="6" spans="1:38" ht="15" customHeight="1" x14ac:dyDescent="0.2">
      <c r="A6" s="1"/>
      <c r="B6" s="1"/>
      <c r="C6" s="1"/>
      <c r="D6" s="7"/>
      <c r="E6" s="7"/>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row>
    <row r="7" spans="1:38" ht="30" customHeight="1" thickBot="1" x14ac:dyDescent="0.25">
      <c r="A7" s="6"/>
      <c r="C7" s="6"/>
      <c r="D7" s="5"/>
      <c r="F7" s="86" t="s">
        <v>37</v>
      </c>
      <c r="G7" s="86"/>
      <c r="H7" s="86"/>
      <c r="I7" s="86"/>
      <c r="J7" s="86"/>
      <c r="K7" s="86"/>
      <c r="L7" s="19"/>
      <c r="M7" s="19"/>
      <c r="N7" s="19"/>
      <c r="O7" s="86" t="s">
        <v>36</v>
      </c>
      <c r="P7" s="86"/>
      <c r="Q7" s="86"/>
      <c r="R7" s="86"/>
      <c r="S7" s="86"/>
      <c r="T7" s="86"/>
      <c r="U7" s="19"/>
      <c r="V7" s="19"/>
      <c r="W7" s="19"/>
      <c r="X7" s="86" t="s">
        <v>35</v>
      </c>
      <c r="Y7" s="86"/>
      <c r="Z7" s="86"/>
      <c r="AA7" s="86"/>
      <c r="AB7" s="86"/>
      <c r="AC7" s="86"/>
      <c r="AD7" s="19"/>
      <c r="AE7" s="19"/>
      <c r="AF7" s="19"/>
      <c r="AG7" s="86" t="s">
        <v>34</v>
      </c>
      <c r="AH7" s="86"/>
      <c r="AI7" s="86"/>
      <c r="AJ7" s="86"/>
      <c r="AK7" s="86"/>
      <c r="AL7" s="86"/>
    </row>
    <row r="8" spans="1:38" ht="50.1" customHeight="1" thickBot="1" x14ac:dyDescent="0.25">
      <c r="A8" s="87" t="s">
        <v>3</v>
      </c>
      <c r="B8" s="87"/>
      <c r="C8" s="87"/>
      <c r="D8" s="87"/>
      <c r="E8" s="7"/>
      <c r="F8" s="15" t="s">
        <v>4</v>
      </c>
      <c r="G8" s="15" t="s">
        <v>63</v>
      </c>
      <c r="H8" s="15" t="s">
        <v>62</v>
      </c>
      <c r="I8" s="15" t="s">
        <v>16</v>
      </c>
      <c r="J8" s="15" t="s">
        <v>17</v>
      </c>
      <c r="K8" s="15" t="s">
        <v>18</v>
      </c>
      <c r="L8" s="11"/>
      <c r="M8" s="11"/>
      <c r="N8" s="11"/>
      <c r="O8" s="15" t="s">
        <v>4</v>
      </c>
      <c r="P8" s="15" t="s">
        <v>63</v>
      </c>
      <c r="Q8" s="15" t="s">
        <v>62</v>
      </c>
      <c r="R8" s="15" t="s">
        <v>16</v>
      </c>
      <c r="S8" s="15" t="s">
        <v>17</v>
      </c>
      <c r="T8" s="15" t="s">
        <v>18</v>
      </c>
      <c r="U8" s="11"/>
      <c r="V8" s="11"/>
      <c r="W8" s="11"/>
      <c r="X8" s="15" t="s">
        <v>4</v>
      </c>
      <c r="Y8" s="15" t="s">
        <v>63</v>
      </c>
      <c r="Z8" s="15" t="s">
        <v>62</v>
      </c>
      <c r="AA8" s="15" t="s">
        <v>16</v>
      </c>
      <c r="AB8" s="15" t="s">
        <v>17</v>
      </c>
      <c r="AC8" s="15" t="s">
        <v>18</v>
      </c>
      <c r="AD8" s="11"/>
      <c r="AE8" s="11"/>
      <c r="AF8" s="11"/>
      <c r="AG8" s="15" t="s">
        <v>4</v>
      </c>
      <c r="AH8" s="15" t="s">
        <v>63</v>
      </c>
      <c r="AI8" s="15" t="s">
        <v>62</v>
      </c>
      <c r="AJ8" s="15" t="s">
        <v>16</v>
      </c>
      <c r="AK8" s="15" t="s">
        <v>17</v>
      </c>
      <c r="AL8" s="15" t="s">
        <v>18</v>
      </c>
    </row>
    <row r="9" spans="1:38" ht="20.100000000000001" customHeight="1" x14ac:dyDescent="0.2"/>
    <row r="10" spans="1:38" ht="20.100000000000001" customHeight="1" x14ac:dyDescent="0.2">
      <c r="A10" s="2"/>
      <c r="B10" s="6" t="s">
        <v>96</v>
      </c>
    </row>
    <row r="11" spans="1:38" ht="20.100000000000001" customHeight="1" x14ac:dyDescent="0.2">
      <c r="A11" s="35"/>
      <c r="B11" s="36"/>
      <c r="C11" s="3" t="s">
        <v>97</v>
      </c>
    </row>
    <row r="12" spans="1:38" ht="20.100000000000001" customHeight="1" x14ac:dyDescent="0.2">
      <c r="D12" s="2" t="s">
        <v>98</v>
      </c>
      <c r="F12" s="37">
        <v>7</v>
      </c>
      <c r="G12" s="37">
        <v>170</v>
      </c>
      <c r="H12" s="37">
        <v>171</v>
      </c>
      <c r="I12" s="37">
        <v>6</v>
      </c>
      <c r="J12" s="37">
        <v>0</v>
      </c>
      <c r="K12" s="37">
        <v>0</v>
      </c>
      <c r="L12" s="37"/>
      <c r="M12" s="37"/>
      <c r="N12" s="37"/>
      <c r="O12" s="37">
        <v>0</v>
      </c>
      <c r="P12" s="37">
        <v>0</v>
      </c>
      <c r="Q12" s="37">
        <v>0</v>
      </c>
      <c r="R12" s="37">
        <v>0</v>
      </c>
      <c r="S12" s="37">
        <v>0</v>
      </c>
      <c r="T12" s="37">
        <v>0</v>
      </c>
      <c r="U12" s="37"/>
      <c r="V12" s="37"/>
      <c r="W12" s="37"/>
      <c r="X12" s="37">
        <v>0</v>
      </c>
      <c r="Y12" s="37">
        <v>0</v>
      </c>
      <c r="Z12" s="37">
        <v>0</v>
      </c>
      <c r="AA12" s="37">
        <v>0</v>
      </c>
      <c r="AB12" s="37">
        <v>0</v>
      </c>
      <c r="AC12" s="37">
        <v>0</v>
      </c>
      <c r="AD12" s="37"/>
      <c r="AE12" s="37"/>
      <c r="AF12" s="37"/>
      <c r="AG12" s="37">
        <v>0</v>
      </c>
      <c r="AH12" s="37">
        <v>0</v>
      </c>
      <c r="AI12" s="37">
        <v>0</v>
      </c>
      <c r="AJ12" s="37">
        <v>0</v>
      </c>
      <c r="AK12" s="37">
        <v>0</v>
      </c>
      <c r="AL12" s="37">
        <v>0</v>
      </c>
    </row>
    <row r="13" spans="1:38" ht="20.100000000000001" customHeight="1" x14ac:dyDescent="0.2">
      <c r="D13" s="38" t="s">
        <v>99</v>
      </c>
      <c r="F13" s="39">
        <v>3</v>
      </c>
      <c r="G13" s="39">
        <v>158</v>
      </c>
      <c r="H13" s="39">
        <v>160</v>
      </c>
      <c r="I13" s="39">
        <v>1</v>
      </c>
      <c r="J13" s="39">
        <v>0</v>
      </c>
      <c r="K13" s="39">
        <v>0</v>
      </c>
      <c r="L13" s="40"/>
      <c r="M13" s="40"/>
      <c r="N13" s="40"/>
      <c r="O13" s="39">
        <v>0</v>
      </c>
      <c r="P13" s="39">
        <v>0</v>
      </c>
      <c r="Q13" s="39">
        <v>0</v>
      </c>
      <c r="R13" s="39">
        <v>0</v>
      </c>
      <c r="S13" s="39">
        <v>0</v>
      </c>
      <c r="T13" s="39">
        <v>0</v>
      </c>
      <c r="U13" s="40"/>
      <c r="V13" s="40"/>
      <c r="W13" s="40"/>
      <c r="X13" s="39">
        <v>0</v>
      </c>
      <c r="Y13" s="39">
        <v>0</v>
      </c>
      <c r="Z13" s="39">
        <v>0</v>
      </c>
      <c r="AA13" s="39">
        <v>0</v>
      </c>
      <c r="AB13" s="39">
        <v>0</v>
      </c>
      <c r="AC13" s="39">
        <v>0</v>
      </c>
      <c r="AD13" s="40"/>
      <c r="AE13" s="40"/>
      <c r="AF13" s="40"/>
      <c r="AG13" s="39">
        <v>0</v>
      </c>
      <c r="AH13" s="39">
        <v>0</v>
      </c>
      <c r="AI13" s="39">
        <v>0</v>
      </c>
      <c r="AJ13" s="39">
        <v>0</v>
      </c>
      <c r="AK13" s="39">
        <v>0</v>
      </c>
      <c r="AL13" s="39">
        <v>0</v>
      </c>
    </row>
    <row r="14" spans="1:38" ht="20.100000000000001" customHeight="1" x14ac:dyDescent="0.2">
      <c r="D14" s="2" t="s">
        <v>100</v>
      </c>
      <c r="F14" s="37">
        <v>4</v>
      </c>
      <c r="G14" s="37">
        <v>165</v>
      </c>
      <c r="H14" s="37">
        <v>168</v>
      </c>
      <c r="I14" s="37">
        <v>1</v>
      </c>
      <c r="J14" s="37">
        <v>0</v>
      </c>
      <c r="K14" s="37">
        <v>0</v>
      </c>
      <c r="L14" s="37"/>
      <c r="M14" s="37"/>
      <c r="N14" s="37"/>
      <c r="O14" s="37">
        <v>0</v>
      </c>
      <c r="P14" s="37">
        <v>0</v>
      </c>
      <c r="Q14" s="37">
        <v>0</v>
      </c>
      <c r="R14" s="37">
        <v>0</v>
      </c>
      <c r="S14" s="37">
        <v>0</v>
      </c>
      <c r="T14" s="37">
        <v>0</v>
      </c>
      <c r="U14" s="37"/>
      <c r="V14" s="37"/>
      <c r="W14" s="37"/>
      <c r="X14" s="37">
        <v>0</v>
      </c>
      <c r="Y14" s="37">
        <v>0</v>
      </c>
      <c r="Z14" s="37">
        <v>0</v>
      </c>
      <c r="AA14" s="37">
        <v>0</v>
      </c>
      <c r="AB14" s="37">
        <v>0</v>
      </c>
      <c r="AC14" s="37">
        <v>0</v>
      </c>
      <c r="AD14" s="37"/>
      <c r="AE14" s="37"/>
      <c r="AF14" s="37"/>
      <c r="AG14" s="37">
        <v>0</v>
      </c>
      <c r="AH14" s="37">
        <v>0</v>
      </c>
      <c r="AI14" s="37">
        <v>0</v>
      </c>
      <c r="AJ14" s="37">
        <v>0</v>
      </c>
      <c r="AK14" s="37">
        <v>0</v>
      </c>
      <c r="AL14" s="37">
        <v>0</v>
      </c>
    </row>
    <row r="15" spans="1:38" ht="20.100000000000001" customHeight="1" x14ac:dyDescent="0.2">
      <c r="D15" s="38" t="s">
        <v>101</v>
      </c>
      <c r="F15" s="39">
        <v>4</v>
      </c>
      <c r="G15" s="39">
        <v>154</v>
      </c>
      <c r="H15" s="39">
        <v>155</v>
      </c>
      <c r="I15" s="39">
        <v>3</v>
      </c>
      <c r="J15" s="39">
        <v>0</v>
      </c>
      <c r="K15" s="39">
        <v>0</v>
      </c>
      <c r="L15" s="40"/>
      <c r="M15" s="40"/>
      <c r="N15" s="40"/>
      <c r="O15" s="39">
        <v>0</v>
      </c>
      <c r="P15" s="39">
        <v>0</v>
      </c>
      <c r="Q15" s="39">
        <v>0</v>
      </c>
      <c r="R15" s="39">
        <v>0</v>
      </c>
      <c r="S15" s="39">
        <v>0</v>
      </c>
      <c r="T15" s="39">
        <v>0</v>
      </c>
      <c r="U15" s="40"/>
      <c r="V15" s="40"/>
      <c r="W15" s="40"/>
      <c r="X15" s="39">
        <v>0</v>
      </c>
      <c r="Y15" s="39">
        <v>0</v>
      </c>
      <c r="Z15" s="39">
        <v>0</v>
      </c>
      <c r="AA15" s="39">
        <v>0</v>
      </c>
      <c r="AB15" s="39">
        <v>0</v>
      </c>
      <c r="AC15" s="39">
        <v>0</v>
      </c>
      <c r="AD15" s="40"/>
      <c r="AE15" s="40"/>
      <c r="AF15" s="40"/>
      <c r="AG15" s="39">
        <v>0</v>
      </c>
      <c r="AH15" s="39">
        <v>0</v>
      </c>
      <c r="AI15" s="39">
        <v>0</v>
      </c>
      <c r="AJ15" s="39">
        <v>0</v>
      </c>
      <c r="AK15" s="39">
        <v>0</v>
      </c>
      <c r="AL15" s="39">
        <v>0</v>
      </c>
    </row>
    <row r="16" spans="1:38" ht="20.100000000000001" customHeight="1" x14ac:dyDescent="0.2">
      <c r="D16" s="2" t="s">
        <v>102</v>
      </c>
      <c r="F16" s="37">
        <v>3</v>
      </c>
      <c r="G16" s="37">
        <v>154</v>
      </c>
      <c r="H16" s="37">
        <v>154</v>
      </c>
      <c r="I16" s="37">
        <v>3</v>
      </c>
      <c r="J16" s="37">
        <v>0</v>
      </c>
      <c r="K16" s="37">
        <v>0</v>
      </c>
      <c r="L16" s="37"/>
      <c r="M16" s="37"/>
      <c r="N16" s="37"/>
      <c r="O16" s="37">
        <v>0</v>
      </c>
      <c r="P16" s="37">
        <v>0</v>
      </c>
      <c r="Q16" s="37">
        <v>0</v>
      </c>
      <c r="R16" s="37">
        <v>0</v>
      </c>
      <c r="S16" s="37">
        <v>0</v>
      </c>
      <c r="T16" s="37">
        <v>0</v>
      </c>
      <c r="U16" s="37"/>
      <c r="V16" s="37"/>
      <c r="W16" s="37"/>
      <c r="X16" s="37">
        <v>0</v>
      </c>
      <c r="Y16" s="37">
        <v>0</v>
      </c>
      <c r="Z16" s="37">
        <v>0</v>
      </c>
      <c r="AA16" s="37">
        <v>0</v>
      </c>
      <c r="AB16" s="37">
        <v>0</v>
      </c>
      <c r="AC16" s="37">
        <v>0</v>
      </c>
      <c r="AD16" s="37"/>
      <c r="AE16" s="37"/>
      <c r="AF16" s="37"/>
      <c r="AG16" s="37">
        <v>0</v>
      </c>
      <c r="AH16" s="37">
        <v>0</v>
      </c>
      <c r="AI16" s="37">
        <v>0</v>
      </c>
      <c r="AJ16" s="37">
        <v>0</v>
      </c>
      <c r="AK16" s="37">
        <v>0</v>
      </c>
      <c r="AL16" s="37">
        <v>0</v>
      </c>
    </row>
    <row r="17" spans="1:38" ht="20.100000000000001" customHeight="1" x14ac:dyDescent="0.2">
      <c r="D17" s="38" t="s">
        <v>103</v>
      </c>
      <c r="F17" s="39">
        <v>4</v>
      </c>
      <c r="G17" s="39">
        <v>168</v>
      </c>
      <c r="H17" s="39">
        <v>170</v>
      </c>
      <c r="I17" s="39">
        <v>2</v>
      </c>
      <c r="J17" s="39">
        <v>0</v>
      </c>
      <c r="K17" s="39">
        <v>0</v>
      </c>
      <c r="L17" s="40"/>
      <c r="M17" s="40"/>
      <c r="N17" s="40"/>
      <c r="O17" s="39">
        <v>0</v>
      </c>
      <c r="P17" s="39">
        <v>0</v>
      </c>
      <c r="Q17" s="39">
        <v>0</v>
      </c>
      <c r="R17" s="39">
        <v>0</v>
      </c>
      <c r="S17" s="39">
        <v>0</v>
      </c>
      <c r="T17" s="39">
        <v>0</v>
      </c>
      <c r="U17" s="40"/>
      <c r="V17" s="40"/>
      <c r="W17" s="40"/>
      <c r="X17" s="39">
        <v>0</v>
      </c>
      <c r="Y17" s="39">
        <v>0</v>
      </c>
      <c r="Z17" s="39">
        <v>0</v>
      </c>
      <c r="AA17" s="39">
        <v>0</v>
      </c>
      <c r="AB17" s="39">
        <v>0</v>
      </c>
      <c r="AC17" s="39">
        <v>0</v>
      </c>
      <c r="AD17" s="40"/>
      <c r="AE17" s="40"/>
      <c r="AF17" s="40"/>
      <c r="AG17" s="39">
        <v>0</v>
      </c>
      <c r="AH17" s="39">
        <v>0</v>
      </c>
      <c r="AI17" s="39">
        <v>0</v>
      </c>
      <c r="AJ17" s="39">
        <v>0</v>
      </c>
      <c r="AK17" s="39">
        <v>0</v>
      </c>
      <c r="AL17" s="39">
        <v>0</v>
      </c>
    </row>
    <row r="18" spans="1:38" ht="20.100000000000001" customHeight="1" x14ac:dyDescent="0.2">
      <c r="D18" s="2" t="s">
        <v>104</v>
      </c>
      <c r="F18" s="37">
        <v>4</v>
      </c>
      <c r="G18" s="37">
        <v>156</v>
      </c>
      <c r="H18" s="37">
        <v>158</v>
      </c>
      <c r="I18" s="37">
        <v>2</v>
      </c>
      <c r="J18" s="37">
        <v>0</v>
      </c>
      <c r="K18" s="37">
        <v>0</v>
      </c>
      <c r="L18" s="37"/>
      <c r="M18" s="37"/>
      <c r="N18" s="37"/>
      <c r="O18" s="37">
        <v>0</v>
      </c>
      <c r="P18" s="37">
        <v>0</v>
      </c>
      <c r="Q18" s="37">
        <v>0</v>
      </c>
      <c r="R18" s="37">
        <v>0</v>
      </c>
      <c r="S18" s="37">
        <v>0</v>
      </c>
      <c r="T18" s="37">
        <v>0</v>
      </c>
      <c r="U18" s="37"/>
      <c r="V18" s="37"/>
      <c r="W18" s="37"/>
      <c r="X18" s="37">
        <v>0</v>
      </c>
      <c r="Y18" s="37">
        <v>0</v>
      </c>
      <c r="Z18" s="37">
        <v>0</v>
      </c>
      <c r="AA18" s="37">
        <v>0</v>
      </c>
      <c r="AB18" s="37">
        <v>0</v>
      </c>
      <c r="AC18" s="37">
        <v>0</v>
      </c>
      <c r="AD18" s="37"/>
      <c r="AE18" s="37"/>
      <c r="AF18" s="37"/>
      <c r="AG18" s="37">
        <v>0</v>
      </c>
      <c r="AH18" s="37">
        <v>0</v>
      </c>
      <c r="AI18" s="37">
        <v>0</v>
      </c>
      <c r="AJ18" s="37">
        <v>0</v>
      </c>
      <c r="AK18" s="37">
        <v>0</v>
      </c>
      <c r="AL18" s="37">
        <v>0</v>
      </c>
    </row>
    <row r="19" spans="1:38" ht="20.100000000000001" customHeight="1" x14ac:dyDescent="0.2">
      <c r="D19" s="38" t="s">
        <v>105</v>
      </c>
      <c r="F19" s="39">
        <v>4</v>
      </c>
      <c r="G19" s="39">
        <v>158</v>
      </c>
      <c r="H19" s="39">
        <v>161</v>
      </c>
      <c r="I19" s="39">
        <v>1</v>
      </c>
      <c r="J19" s="39">
        <v>0</v>
      </c>
      <c r="K19" s="39">
        <v>0</v>
      </c>
      <c r="L19" s="40"/>
      <c r="M19" s="40"/>
      <c r="N19" s="40"/>
      <c r="O19" s="39">
        <v>0</v>
      </c>
      <c r="P19" s="39">
        <v>2</v>
      </c>
      <c r="Q19" s="39">
        <v>2</v>
      </c>
      <c r="R19" s="39">
        <v>0</v>
      </c>
      <c r="S19" s="39">
        <v>0</v>
      </c>
      <c r="T19" s="39">
        <v>0</v>
      </c>
      <c r="U19" s="40"/>
      <c r="V19" s="40"/>
      <c r="W19" s="40"/>
      <c r="X19" s="39">
        <v>0</v>
      </c>
      <c r="Y19" s="39">
        <v>0</v>
      </c>
      <c r="Z19" s="39">
        <v>0</v>
      </c>
      <c r="AA19" s="39">
        <v>0</v>
      </c>
      <c r="AB19" s="39">
        <v>0</v>
      </c>
      <c r="AC19" s="39">
        <v>0</v>
      </c>
      <c r="AD19" s="40"/>
      <c r="AE19" s="40"/>
      <c r="AF19" s="40"/>
      <c r="AG19" s="39">
        <v>0</v>
      </c>
      <c r="AH19" s="39">
        <v>0</v>
      </c>
      <c r="AI19" s="39">
        <v>0</v>
      </c>
      <c r="AJ19" s="39">
        <v>0</v>
      </c>
      <c r="AK19" s="39">
        <v>0</v>
      </c>
      <c r="AL19" s="39">
        <v>0</v>
      </c>
    </row>
    <row r="20" spans="1:38" ht="20.100000000000001" customHeight="1" x14ac:dyDescent="0.2">
      <c r="D20" s="2" t="s">
        <v>106</v>
      </c>
      <c r="F20" s="37">
        <v>3</v>
      </c>
      <c r="G20" s="37">
        <v>157</v>
      </c>
      <c r="H20" s="37">
        <v>160</v>
      </c>
      <c r="I20" s="37">
        <v>0</v>
      </c>
      <c r="J20" s="37">
        <v>0</v>
      </c>
      <c r="K20" s="37">
        <v>0</v>
      </c>
      <c r="L20" s="37"/>
      <c r="M20" s="37"/>
      <c r="N20" s="37"/>
      <c r="O20" s="37">
        <v>0</v>
      </c>
      <c r="P20" s="37">
        <v>0</v>
      </c>
      <c r="Q20" s="37">
        <v>0</v>
      </c>
      <c r="R20" s="37">
        <v>0</v>
      </c>
      <c r="S20" s="37">
        <v>0</v>
      </c>
      <c r="T20" s="37">
        <v>0</v>
      </c>
      <c r="U20" s="37"/>
      <c r="V20" s="37"/>
      <c r="W20" s="37"/>
      <c r="X20" s="37">
        <v>0</v>
      </c>
      <c r="Y20" s="37">
        <v>0</v>
      </c>
      <c r="Z20" s="37">
        <v>0</v>
      </c>
      <c r="AA20" s="37">
        <v>0</v>
      </c>
      <c r="AB20" s="37">
        <v>0</v>
      </c>
      <c r="AC20" s="37">
        <v>0</v>
      </c>
      <c r="AD20" s="37"/>
      <c r="AE20" s="37"/>
      <c r="AF20" s="37"/>
      <c r="AG20" s="37">
        <v>0</v>
      </c>
      <c r="AH20" s="37">
        <v>0</v>
      </c>
      <c r="AI20" s="37">
        <v>0</v>
      </c>
      <c r="AJ20" s="37">
        <v>0</v>
      </c>
      <c r="AK20" s="37">
        <v>0</v>
      </c>
      <c r="AL20" s="37">
        <v>0</v>
      </c>
    </row>
    <row r="21" spans="1:38" ht="20.100000000000001" customHeight="1" x14ac:dyDescent="0.2">
      <c r="D21" s="38" t="s">
        <v>107</v>
      </c>
      <c r="F21" s="39">
        <v>5</v>
      </c>
      <c r="G21" s="39">
        <v>157</v>
      </c>
      <c r="H21" s="39">
        <v>158</v>
      </c>
      <c r="I21" s="39">
        <v>4</v>
      </c>
      <c r="J21" s="39">
        <v>0</v>
      </c>
      <c r="K21" s="39">
        <v>0</v>
      </c>
      <c r="L21" s="40"/>
      <c r="M21" s="40"/>
      <c r="N21" s="40"/>
      <c r="O21" s="39">
        <v>0</v>
      </c>
      <c r="P21" s="39">
        <v>1</v>
      </c>
      <c r="Q21" s="39">
        <v>1</v>
      </c>
      <c r="R21" s="39">
        <v>0</v>
      </c>
      <c r="S21" s="39">
        <v>0</v>
      </c>
      <c r="T21" s="39">
        <v>0</v>
      </c>
      <c r="U21" s="40"/>
      <c r="V21" s="40"/>
      <c r="W21" s="40"/>
      <c r="X21" s="39">
        <v>0</v>
      </c>
      <c r="Y21" s="39">
        <v>0</v>
      </c>
      <c r="Z21" s="39">
        <v>0</v>
      </c>
      <c r="AA21" s="39">
        <v>0</v>
      </c>
      <c r="AB21" s="39">
        <v>0</v>
      </c>
      <c r="AC21" s="39">
        <v>0</v>
      </c>
      <c r="AD21" s="40"/>
      <c r="AE21" s="40"/>
      <c r="AF21" s="40"/>
      <c r="AG21" s="39">
        <v>0</v>
      </c>
      <c r="AH21" s="39">
        <v>0</v>
      </c>
      <c r="AI21" s="39">
        <v>0</v>
      </c>
      <c r="AJ21" s="39">
        <v>0</v>
      </c>
      <c r="AK21" s="39">
        <v>0</v>
      </c>
      <c r="AL21" s="39">
        <v>0</v>
      </c>
    </row>
    <row r="22" spans="1:38" ht="20.100000000000001" customHeight="1" x14ac:dyDescent="0.2">
      <c r="D22" s="2" t="s">
        <v>108</v>
      </c>
      <c r="F22" s="37">
        <v>4</v>
      </c>
      <c r="G22" s="37">
        <v>157</v>
      </c>
      <c r="H22" s="37">
        <v>156</v>
      </c>
      <c r="I22" s="37">
        <v>5</v>
      </c>
      <c r="J22" s="37">
        <v>0</v>
      </c>
      <c r="K22" s="37">
        <v>0</v>
      </c>
      <c r="L22" s="37"/>
      <c r="M22" s="37"/>
      <c r="N22" s="37"/>
      <c r="O22" s="37">
        <v>0</v>
      </c>
      <c r="P22" s="37">
        <v>0</v>
      </c>
      <c r="Q22" s="37">
        <v>0</v>
      </c>
      <c r="R22" s="37">
        <v>0</v>
      </c>
      <c r="S22" s="37">
        <v>0</v>
      </c>
      <c r="T22" s="37">
        <v>0</v>
      </c>
      <c r="U22" s="37"/>
      <c r="V22" s="37"/>
      <c r="W22" s="37"/>
      <c r="X22" s="37">
        <v>0</v>
      </c>
      <c r="Y22" s="37">
        <v>0</v>
      </c>
      <c r="Z22" s="37">
        <v>0</v>
      </c>
      <c r="AA22" s="37">
        <v>0</v>
      </c>
      <c r="AB22" s="37">
        <v>0</v>
      </c>
      <c r="AC22" s="37">
        <v>0</v>
      </c>
      <c r="AD22" s="37"/>
      <c r="AE22" s="37"/>
      <c r="AF22" s="37"/>
      <c r="AG22" s="37">
        <v>0</v>
      </c>
      <c r="AH22" s="37">
        <v>0</v>
      </c>
      <c r="AI22" s="37">
        <v>0</v>
      </c>
      <c r="AJ22" s="37">
        <v>0</v>
      </c>
      <c r="AK22" s="37">
        <v>0</v>
      </c>
      <c r="AL22" s="37">
        <v>0</v>
      </c>
    </row>
    <row r="23" spans="1:38" ht="20.100000000000001" customHeight="1" x14ac:dyDescent="0.2">
      <c r="D23" s="38" t="s">
        <v>109</v>
      </c>
      <c r="F23" s="39">
        <v>5</v>
      </c>
      <c r="G23" s="39">
        <v>161</v>
      </c>
      <c r="H23" s="39">
        <v>163</v>
      </c>
      <c r="I23" s="39">
        <v>3</v>
      </c>
      <c r="J23" s="39">
        <v>0</v>
      </c>
      <c r="K23" s="39">
        <v>0</v>
      </c>
      <c r="L23" s="40"/>
      <c r="M23" s="40"/>
      <c r="N23" s="40"/>
      <c r="O23" s="39">
        <v>0</v>
      </c>
      <c r="P23" s="39">
        <v>0</v>
      </c>
      <c r="Q23" s="39">
        <v>0</v>
      </c>
      <c r="R23" s="39">
        <v>0</v>
      </c>
      <c r="S23" s="39">
        <v>0</v>
      </c>
      <c r="T23" s="39">
        <v>0</v>
      </c>
      <c r="U23" s="40"/>
      <c r="V23" s="40"/>
      <c r="W23" s="40"/>
      <c r="X23" s="39">
        <v>0</v>
      </c>
      <c r="Y23" s="39">
        <v>0</v>
      </c>
      <c r="Z23" s="39">
        <v>0</v>
      </c>
      <c r="AA23" s="39">
        <v>0</v>
      </c>
      <c r="AB23" s="39">
        <v>0</v>
      </c>
      <c r="AC23" s="39">
        <v>0</v>
      </c>
      <c r="AD23" s="40"/>
      <c r="AE23" s="40"/>
      <c r="AF23" s="40"/>
      <c r="AG23" s="39">
        <v>0</v>
      </c>
      <c r="AH23" s="39">
        <v>0</v>
      </c>
      <c r="AI23" s="39">
        <v>0</v>
      </c>
      <c r="AJ23" s="39">
        <v>0</v>
      </c>
      <c r="AK23" s="39">
        <v>0</v>
      </c>
      <c r="AL23" s="39">
        <v>0</v>
      </c>
    </row>
    <row r="24" spans="1:38" ht="20.100000000000001" customHeight="1" x14ac:dyDescent="0.2">
      <c r="D24" s="2" t="s">
        <v>110</v>
      </c>
      <c r="F24" s="37">
        <v>5</v>
      </c>
      <c r="G24" s="37">
        <v>164</v>
      </c>
      <c r="H24" s="37">
        <v>167</v>
      </c>
      <c r="I24" s="37">
        <v>2</v>
      </c>
      <c r="J24" s="37">
        <v>0</v>
      </c>
      <c r="K24" s="37">
        <v>0</v>
      </c>
      <c r="L24" s="37"/>
      <c r="M24" s="37"/>
      <c r="N24" s="37"/>
      <c r="O24" s="37">
        <v>0</v>
      </c>
      <c r="P24" s="37">
        <v>0</v>
      </c>
      <c r="Q24" s="37">
        <v>0</v>
      </c>
      <c r="R24" s="37">
        <v>0</v>
      </c>
      <c r="S24" s="37">
        <v>0</v>
      </c>
      <c r="T24" s="37">
        <v>0</v>
      </c>
      <c r="U24" s="37"/>
      <c r="V24" s="37"/>
      <c r="W24" s="37"/>
      <c r="X24" s="37">
        <v>0</v>
      </c>
      <c r="Y24" s="37">
        <v>0</v>
      </c>
      <c r="Z24" s="37">
        <v>0</v>
      </c>
      <c r="AA24" s="37">
        <v>0</v>
      </c>
      <c r="AB24" s="37">
        <v>0</v>
      </c>
      <c r="AC24" s="37">
        <v>0</v>
      </c>
      <c r="AD24" s="37"/>
      <c r="AE24" s="37"/>
      <c r="AF24" s="37"/>
      <c r="AG24" s="37">
        <v>0</v>
      </c>
      <c r="AH24" s="37">
        <v>0</v>
      </c>
      <c r="AI24" s="37">
        <v>0</v>
      </c>
      <c r="AJ24" s="37">
        <v>0</v>
      </c>
      <c r="AK24" s="37">
        <v>0</v>
      </c>
      <c r="AL24" s="37">
        <v>0</v>
      </c>
    </row>
    <row r="25" spans="1:38" ht="20.100000000000001" customHeight="1" x14ac:dyDescent="0.2">
      <c r="D25" s="38" t="s">
        <v>111</v>
      </c>
      <c r="F25" s="39">
        <v>5</v>
      </c>
      <c r="G25" s="39">
        <v>159</v>
      </c>
      <c r="H25" s="39">
        <v>160</v>
      </c>
      <c r="I25" s="39">
        <v>4</v>
      </c>
      <c r="J25" s="39">
        <v>0</v>
      </c>
      <c r="K25" s="39">
        <v>0</v>
      </c>
      <c r="L25" s="40"/>
      <c r="M25" s="40"/>
      <c r="N25" s="40"/>
      <c r="O25" s="39">
        <v>0</v>
      </c>
      <c r="P25" s="39">
        <v>0</v>
      </c>
      <c r="Q25" s="39">
        <v>0</v>
      </c>
      <c r="R25" s="39">
        <v>0</v>
      </c>
      <c r="S25" s="39">
        <v>0</v>
      </c>
      <c r="T25" s="39">
        <v>0</v>
      </c>
      <c r="U25" s="40"/>
      <c r="V25" s="40"/>
      <c r="W25" s="40"/>
      <c r="X25" s="39">
        <v>0</v>
      </c>
      <c r="Y25" s="39">
        <v>0</v>
      </c>
      <c r="Z25" s="39">
        <v>0</v>
      </c>
      <c r="AA25" s="39">
        <v>0</v>
      </c>
      <c r="AB25" s="39">
        <v>0</v>
      </c>
      <c r="AC25" s="39">
        <v>0</v>
      </c>
      <c r="AD25" s="40"/>
      <c r="AE25" s="40"/>
      <c r="AF25" s="40"/>
      <c r="AG25" s="39">
        <v>0</v>
      </c>
      <c r="AH25" s="39">
        <v>0</v>
      </c>
      <c r="AI25" s="39">
        <v>0</v>
      </c>
      <c r="AJ25" s="39">
        <v>0</v>
      </c>
      <c r="AK25" s="39">
        <v>0</v>
      </c>
      <c r="AL25" s="39">
        <v>0</v>
      </c>
    </row>
    <row r="26" spans="1:38" ht="20.100000000000001" customHeight="1" x14ac:dyDescent="0.2">
      <c r="D26" s="41" t="s">
        <v>366</v>
      </c>
      <c r="F26" s="40">
        <v>0</v>
      </c>
      <c r="G26" s="40">
        <v>71</v>
      </c>
      <c r="H26" s="40">
        <v>69</v>
      </c>
      <c r="I26" s="40">
        <v>2</v>
      </c>
      <c r="J26" s="40">
        <v>0</v>
      </c>
      <c r="K26" s="40">
        <v>0</v>
      </c>
      <c r="L26" s="40"/>
      <c r="M26" s="40"/>
      <c r="N26" s="40"/>
      <c r="O26" s="40">
        <v>0</v>
      </c>
      <c r="P26" s="40">
        <v>0</v>
      </c>
      <c r="Q26" s="40">
        <v>0</v>
      </c>
      <c r="R26" s="40">
        <v>0</v>
      </c>
      <c r="S26" s="40">
        <v>0</v>
      </c>
      <c r="T26" s="40">
        <v>0</v>
      </c>
      <c r="U26" s="40"/>
      <c r="V26" s="40"/>
      <c r="W26" s="40"/>
      <c r="X26" s="40">
        <v>0</v>
      </c>
      <c r="Y26" s="40">
        <v>0</v>
      </c>
      <c r="Z26" s="40">
        <v>0</v>
      </c>
      <c r="AA26" s="40">
        <v>0</v>
      </c>
      <c r="AB26" s="40">
        <v>0</v>
      </c>
      <c r="AC26" s="40">
        <v>0</v>
      </c>
      <c r="AD26" s="40"/>
      <c r="AE26" s="40"/>
      <c r="AF26" s="40"/>
      <c r="AG26" s="40">
        <v>0</v>
      </c>
      <c r="AH26" s="40">
        <v>0</v>
      </c>
      <c r="AI26" s="40">
        <v>0</v>
      </c>
      <c r="AJ26" s="40">
        <v>0</v>
      </c>
      <c r="AK26" s="40">
        <v>0</v>
      </c>
      <c r="AL26" s="40">
        <v>0</v>
      </c>
    </row>
    <row r="27" spans="1:38" ht="20.100000000000001" customHeight="1" x14ac:dyDescent="0.2">
      <c r="D27" s="38" t="s">
        <v>367</v>
      </c>
      <c r="F27" s="39">
        <v>0</v>
      </c>
      <c r="G27" s="39">
        <v>58</v>
      </c>
      <c r="H27" s="39">
        <v>56</v>
      </c>
      <c r="I27" s="39">
        <v>2</v>
      </c>
      <c r="J27" s="39">
        <v>0</v>
      </c>
      <c r="K27" s="39">
        <v>0</v>
      </c>
      <c r="L27" s="40"/>
      <c r="M27" s="40"/>
      <c r="N27" s="40"/>
      <c r="O27" s="39">
        <v>0</v>
      </c>
      <c r="P27" s="39">
        <v>0</v>
      </c>
      <c r="Q27" s="39">
        <v>0</v>
      </c>
      <c r="R27" s="39">
        <v>0</v>
      </c>
      <c r="S27" s="39">
        <v>0</v>
      </c>
      <c r="T27" s="39">
        <v>0</v>
      </c>
      <c r="U27" s="40"/>
      <c r="V27" s="40"/>
      <c r="W27" s="40"/>
      <c r="X27" s="39">
        <v>0</v>
      </c>
      <c r="Y27" s="39">
        <v>0</v>
      </c>
      <c r="Z27" s="39">
        <v>0</v>
      </c>
      <c r="AA27" s="39">
        <v>0</v>
      </c>
      <c r="AB27" s="39">
        <v>0</v>
      </c>
      <c r="AC27" s="39">
        <v>0</v>
      </c>
      <c r="AD27" s="40"/>
      <c r="AE27" s="40"/>
      <c r="AF27" s="40"/>
      <c r="AG27" s="39">
        <v>0</v>
      </c>
      <c r="AH27" s="39">
        <v>0</v>
      </c>
      <c r="AI27" s="39">
        <v>0</v>
      </c>
      <c r="AJ27" s="39">
        <v>0</v>
      </c>
      <c r="AK27" s="39">
        <v>0</v>
      </c>
      <c r="AL27" s="39">
        <v>0</v>
      </c>
    </row>
    <row r="28" spans="1:38"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row>
    <row r="29" spans="1:38" s="1" customFormat="1" ht="20.100000000000001" customHeight="1" x14ac:dyDescent="0.25">
      <c r="A29" s="3"/>
      <c r="B29" s="6"/>
      <c r="C29" s="42" t="s">
        <v>112</v>
      </c>
      <c r="D29" s="43"/>
      <c r="E29" s="5"/>
      <c r="F29" s="44">
        <v>60</v>
      </c>
      <c r="G29" s="44">
        <v>2367</v>
      </c>
      <c r="H29" s="44">
        <v>2386</v>
      </c>
      <c r="I29" s="44">
        <v>41</v>
      </c>
      <c r="J29" s="44">
        <v>0</v>
      </c>
      <c r="K29" s="44">
        <v>0</v>
      </c>
      <c r="L29" s="45"/>
      <c r="M29" s="45"/>
      <c r="N29" s="45"/>
      <c r="O29" s="44">
        <v>0</v>
      </c>
      <c r="P29" s="44">
        <v>3</v>
      </c>
      <c r="Q29" s="44">
        <v>3</v>
      </c>
      <c r="R29" s="44">
        <v>0</v>
      </c>
      <c r="S29" s="44">
        <v>0</v>
      </c>
      <c r="T29" s="44">
        <v>0</v>
      </c>
      <c r="U29" s="45"/>
      <c r="V29" s="45"/>
      <c r="W29" s="45"/>
      <c r="X29" s="44">
        <v>0</v>
      </c>
      <c r="Y29" s="44">
        <v>0</v>
      </c>
      <c r="Z29" s="44">
        <v>0</v>
      </c>
      <c r="AA29" s="44">
        <v>0</v>
      </c>
      <c r="AB29" s="44">
        <v>0</v>
      </c>
      <c r="AC29" s="44">
        <v>0</v>
      </c>
      <c r="AD29" s="45"/>
      <c r="AE29" s="45"/>
      <c r="AF29" s="45"/>
      <c r="AG29" s="44">
        <v>0</v>
      </c>
      <c r="AH29" s="44">
        <v>0</v>
      </c>
      <c r="AI29" s="44">
        <v>0</v>
      </c>
      <c r="AJ29" s="44">
        <v>0</v>
      </c>
      <c r="AK29" s="44">
        <v>0</v>
      </c>
      <c r="AL29" s="44">
        <v>0</v>
      </c>
    </row>
    <row r="30" spans="1:38"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row>
    <row r="31" spans="1:38" ht="20.100000000000001" customHeight="1" x14ac:dyDescent="0.2">
      <c r="C31" s="3" t="s">
        <v>0</v>
      </c>
      <c r="F31" s="46"/>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row>
    <row r="32" spans="1:38" ht="20.100000000000001" customHeight="1" x14ac:dyDescent="0.2">
      <c r="D32" s="2" t="s">
        <v>98</v>
      </c>
      <c r="F32" s="37">
        <v>15</v>
      </c>
      <c r="G32" s="37">
        <v>404</v>
      </c>
      <c r="H32" s="37">
        <v>352</v>
      </c>
      <c r="I32" s="37">
        <v>68</v>
      </c>
      <c r="J32" s="37">
        <v>1</v>
      </c>
      <c r="K32" s="37">
        <v>0</v>
      </c>
      <c r="L32" s="37"/>
      <c r="M32" s="37"/>
      <c r="N32" s="37"/>
      <c r="O32" s="37">
        <v>1</v>
      </c>
      <c r="P32" s="37">
        <v>2</v>
      </c>
      <c r="Q32" s="37">
        <v>3</v>
      </c>
      <c r="R32" s="37">
        <v>0</v>
      </c>
      <c r="S32" s="37">
        <v>0</v>
      </c>
      <c r="T32" s="37">
        <v>0</v>
      </c>
      <c r="U32" s="37"/>
      <c r="V32" s="37"/>
      <c r="W32" s="37"/>
      <c r="X32" s="37">
        <v>0</v>
      </c>
      <c r="Y32" s="37">
        <v>0</v>
      </c>
      <c r="Z32" s="37">
        <v>0</v>
      </c>
      <c r="AA32" s="37">
        <v>0</v>
      </c>
      <c r="AB32" s="37">
        <v>0</v>
      </c>
      <c r="AC32" s="37">
        <v>0</v>
      </c>
      <c r="AD32" s="37"/>
      <c r="AE32" s="37"/>
      <c r="AF32" s="37"/>
      <c r="AG32" s="37">
        <v>0</v>
      </c>
      <c r="AH32" s="37">
        <v>0</v>
      </c>
      <c r="AI32" s="37">
        <v>0</v>
      </c>
      <c r="AJ32" s="37">
        <v>0</v>
      </c>
      <c r="AK32" s="37">
        <v>0</v>
      </c>
      <c r="AL32" s="37">
        <v>0</v>
      </c>
    </row>
    <row r="33" spans="4:38" ht="20.100000000000001" customHeight="1" x14ac:dyDescent="0.2">
      <c r="D33" s="38" t="s">
        <v>99</v>
      </c>
      <c r="F33" s="39">
        <v>14</v>
      </c>
      <c r="G33" s="39">
        <v>407</v>
      </c>
      <c r="H33" s="39">
        <v>371</v>
      </c>
      <c r="I33" s="39">
        <v>51</v>
      </c>
      <c r="J33" s="39">
        <v>1</v>
      </c>
      <c r="K33" s="39">
        <v>0</v>
      </c>
      <c r="L33" s="40"/>
      <c r="M33" s="40"/>
      <c r="N33" s="40"/>
      <c r="O33" s="39">
        <v>0</v>
      </c>
      <c r="P33" s="39">
        <v>0</v>
      </c>
      <c r="Q33" s="39">
        <v>0</v>
      </c>
      <c r="R33" s="39">
        <v>0</v>
      </c>
      <c r="S33" s="39">
        <v>0</v>
      </c>
      <c r="T33" s="39">
        <v>0</v>
      </c>
      <c r="U33" s="40"/>
      <c r="V33" s="40"/>
      <c r="W33" s="40"/>
      <c r="X33" s="39">
        <v>0</v>
      </c>
      <c r="Y33" s="39">
        <v>0</v>
      </c>
      <c r="Z33" s="39">
        <v>0</v>
      </c>
      <c r="AA33" s="39">
        <v>0</v>
      </c>
      <c r="AB33" s="39">
        <v>0</v>
      </c>
      <c r="AC33" s="39">
        <v>0</v>
      </c>
      <c r="AD33" s="40"/>
      <c r="AE33" s="40"/>
      <c r="AF33" s="40"/>
      <c r="AG33" s="39">
        <v>0</v>
      </c>
      <c r="AH33" s="39">
        <v>0</v>
      </c>
      <c r="AI33" s="39">
        <v>0</v>
      </c>
      <c r="AJ33" s="39">
        <v>0</v>
      </c>
      <c r="AK33" s="39">
        <v>0</v>
      </c>
      <c r="AL33" s="39">
        <v>0</v>
      </c>
    </row>
    <row r="34" spans="4:38" ht="20.100000000000001" customHeight="1" x14ac:dyDescent="0.2">
      <c r="D34" s="2" t="s">
        <v>113</v>
      </c>
      <c r="F34" s="37">
        <v>15</v>
      </c>
      <c r="G34" s="37">
        <v>389</v>
      </c>
      <c r="H34" s="37">
        <v>390</v>
      </c>
      <c r="I34" s="37">
        <v>16</v>
      </c>
      <c r="J34" s="37">
        <v>2</v>
      </c>
      <c r="K34" s="37">
        <v>0</v>
      </c>
      <c r="L34" s="37"/>
      <c r="M34" s="37"/>
      <c r="N34" s="37"/>
      <c r="O34" s="37">
        <v>0</v>
      </c>
      <c r="P34" s="37">
        <v>0</v>
      </c>
      <c r="Q34" s="37">
        <v>0</v>
      </c>
      <c r="R34" s="37">
        <v>0</v>
      </c>
      <c r="S34" s="37">
        <v>0</v>
      </c>
      <c r="T34" s="37">
        <v>0</v>
      </c>
      <c r="U34" s="37"/>
      <c r="V34" s="37"/>
      <c r="W34" s="37"/>
      <c r="X34" s="37">
        <v>0</v>
      </c>
      <c r="Y34" s="37">
        <v>0</v>
      </c>
      <c r="Z34" s="37">
        <v>0</v>
      </c>
      <c r="AA34" s="37">
        <v>0</v>
      </c>
      <c r="AB34" s="37">
        <v>0</v>
      </c>
      <c r="AC34" s="37">
        <v>0</v>
      </c>
      <c r="AD34" s="37"/>
      <c r="AE34" s="37"/>
      <c r="AF34" s="37"/>
      <c r="AG34" s="37">
        <v>0</v>
      </c>
      <c r="AH34" s="37">
        <v>0</v>
      </c>
      <c r="AI34" s="37">
        <v>0</v>
      </c>
      <c r="AJ34" s="37">
        <v>0</v>
      </c>
      <c r="AK34" s="37">
        <v>0</v>
      </c>
      <c r="AL34" s="37">
        <v>0</v>
      </c>
    </row>
    <row r="35" spans="4:38" ht="20.100000000000001" customHeight="1" x14ac:dyDescent="0.2">
      <c r="D35" s="38" t="s">
        <v>114</v>
      </c>
      <c r="F35" s="39">
        <v>35</v>
      </c>
      <c r="G35" s="39">
        <v>103</v>
      </c>
      <c r="H35" s="39">
        <v>131</v>
      </c>
      <c r="I35" s="39">
        <v>0</v>
      </c>
      <c r="J35" s="39">
        <v>0</v>
      </c>
      <c r="K35" s="39">
        <v>7</v>
      </c>
      <c r="L35" s="40"/>
      <c r="M35" s="40"/>
      <c r="N35" s="40"/>
      <c r="O35" s="39">
        <v>0</v>
      </c>
      <c r="P35" s="39">
        <v>0</v>
      </c>
      <c r="Q35" s="39">
        <v>0</v>
      </c>
      <c r="R35" s="39">
        <v>0</v>
      </c>
      <c r="S35" s="39">
        <v>0</v>
      </c>
      <c r="T35" s="39">
        <v>0</v>
      </c>
      <c r="U35" s="40"/>
      <c r="V35" s="40"/>
      <c r="W35" s="40"/>
      <c r="X35" s="39">
        <v>0</v>
      </c>
      <c r="Y35" s="39">
        <v>0</v>
      </c>
      <c r="Z35" s="39">
        <v>0</v>
      </c>
      <c r="AA35" s="39">
        <v>0</v>
      </c>
      <c r="AB35" s="39">
        <v>0</v>
      </c>
      <c r="AC35" s="39">
        <v>0</v>
      </c>
      <c r="AD35" s="40"/>
      <c r="AE35" s="40"/>
      <c r="AF35" s="40"/>
      <c r="AG35" s="39">
        <v>0</v>
      </c>
      <c r="AH35" s="39">
        <v>0</v>
      </c>
      <c r="AI35" s="39">
        <v>0</v>
      </c>
      <c r="AJ35" s="39">
        <v>0</v>
      </c>
      <c r="AK35" s="39">
        <v>0</v>
      </c>
      <c r="AL35" s="39">
        <v>0</v>
      </c>
    </row>
    <row r="36" spans="4:38" ht="20.100000000000001" customHeight="1" x14ac:dyDescent="0.2">
      <c r="D36" s="2" t="s">
        <v>115</v>
      </c>
      <c r="F36" s="37">
        <v>40</v>
      </c>
      <c r="G36" s="37">
        <v>277</v>
      </c>
      <c r="H36" s="37">
        <v>292</v>
      </c>
      <c r="I36" s="37">
        <v>28</v>
      </c>
      <c r="J36" s="37">
        <v>3</v>
      </c>
      <c r="K36" s="37">
        <v>0</v>
      </c>
      <c r="L36" s="37"/>
      <c r="M36" s="37"/>
      <c r="N36" s="37"/>
      <c r="O36" s="37">
        <v>0</v>
      </c>
      <c r="P36" s="37">
        <v>0</v>
      </c>
      <c r="Q36" s="37">
        <v>0</v>
      </c>
      <c r="R36" s="37">
        <v>0</v>
      </c>
      <c r="S36" s="37">
        <v>0</v>
      </c>
      <c r="T36" s="37">
        <v>0</v>
      </c>
      <c r="U36" s="37"/>
      <c r="V36" s="37"/>
      <c r="W36" s="37"/>
      <c r="X36" s="37">
        <v>0</v>
      </c>
      <c r="Y36" s="37">
        <v>0</v>
      </c>
      <c r="Z36" s="37">
        <v>0</v>
      </c>
      <c r="AA36" s="37">
        <v>0</v>
      </c>
      <c r="AB36" s="37">
        <v>0</v>
      </c>
      <c r="AC36" s="37">
        <v>0</v>
      </c>
      <c r="AD36" s="37"/>
      <c r="AE36" s="37"/>
      <c r="AF36" s="37"/>
      <c r="AG36" s="37">
        <v>0</v>
      </c>
      <c r="AH36" s="37">
        <v>0</v>
      </c>
      <c r="AI36" s="37">
        <v>0</v>
      </c>
      <c r="AJ36" s="37">
        <v>0</v>
      </c>
      <c r="AK36" s="37">
        <v>0</v>
      </c>
      <c r="AL36" s="37">
        <v>0</v>
      </c>
    </row>
    <row r="37" spans="4:38" ht="20.100000000000001" customHeight="1" x14ac:dyDescent="0.2">
      <c r="D37" s="38" t="s">
        <v>116</v>
      </c>
      <c r="F37" s="39">
        <v>47</v>
      </c>
      <c r="G37" s="39">
        <v>274</v>
      </c>
      <c r="H37" s="39">
        <v>302</v>
      </c>
      <c r="I37" s="39">
        <v>21</v>
      </c>
      <c r="J37" s="39">
        <v>3</v>
      </c>
      <c r="K37" s="39">
        <v>1</v>
      </c>
      <c r="L37" s="40"/>
      <c r="M37" s="40"/>
      <c r="N37" s="40"/>
      <c r="O37" s="39">
        <v>0</v>
      </c>
      <c r="P37" s="39">
        <v>0</v>
      </c>
      <c r="Q37" s="39">
        <v>0</v>
      </c>
      <c r="R37" s="39">
        <v>0</v>
      </c>
      <c r="S37" s="39">
        <v>0</v>
      </c>
      <c r="T37" s="39">
        <v>0</v>
      </c>
      <c r="U37" s="40"/>
      <c r="V37" s="40"/>
      <c r="W37" s="40"/>
      <c r="X37" s="39">
        <v>0</v>
      </c>
      <c r="Y37" s="39">
        <v>0</v>
      </c>
      <c r="Z37" s="39">
        <v>0</v>
      </c>
      <c r="AA37" s="39">
        <v>0</v>
      </c>
      <c r="AB37" s="39">
        <v>0</v>
      </c>
      <c r="AC37" s="39">
        <v>0</v>
      </c>
      <c r="AD37" s="40"/>
      <c r="AE37" s="40"/>
      <c r="AF37" s="40"/>
      <c r="AG37" s="39">
        <v>0</v>
      </c>
      <c r="AH37" s="39">
        <v>0</v>
      </c>
      <c r="AI37" s="39">
        <v>0</v>
      </c>
      <c r="AJ37" s="39">
        <v>0</v>
      </c>
      <c r="AK37" s="39">
        <v>0</v>
      </c>
      <c r="AL37" s="39">
        <v>0</v>
      </c>
    </row>
    <row r="38" spans="4:38" ht="20.100000000000001" customHeight="1" x14ac:dyDescent="0.2">
      <c r="D38" s="2" t="s">
        <v>117</v>
      </c>
      <c r="F38" s="37">
        <v>10</v>
      </c>
      <c r="G38" s="37">
        <v>367</v>
      </c>
      <c r="H38" s="37">
        <v>360</v>
      </c>
      <c r="I38" s="37">
        <v>20</v>
      </c>
      <c r="J38" s="37">
        <v>3</v>
      </c>
      <c r="K38" s="37">
        <v>0</v>
      </c>
      <c r="L38" s="37"/>
      <c r="M38" s="37"/>
      <c r="N38" s="37"/>
      <c r="O38" s="37">
        <v>0</v>
      </c>
      <c r="P38" s="37">
        <v>0</v>
      </c>
      <c r="Q38" s="37">
        <v>0</v>
      </c>
      <c r="R38" s="37">
        <v>0</v>
      </c>
      <c r="S38" s="37">
        <v>0</v>
      </c>
      <c r="T38" s="37">
        <v>0</v>
      </c>
      <c r="U38" s="37"/>
      <c r="V38" s="37"/>
      <c r="W38" s="37"/>
      <c r="X38" s="37">
        <v>0</v>
      </c>
      <c r="Y38" s="37">
        <v>0</v>
      </c>
      <c r="Z38" s="37">
        <v>0</v>
      </c>
      <c r="AA38" s="37">
        <v>0</v>
      </c>
      <c r="AB38" s="37">
        <v>0</v>
      </c>
      <c r="AC38" s="37">
        <v>0</v>
      </c>
      <c r="AD38" s="37"/>
      <c r="AE38" s="37"/>
      <c r="AF38" s="37"/>
      <c r="AG38" s="37">
        <v>0</v>
      </c>
      <c r="AH38" s="37">
        <v>0</v>
      </c>
      <c r="AI38" s="37">
        <v>0</v>
      </c>
      <c r="AJ38" s="37">
        <v>0</v>
      </c>
      <c r="AK38" s="37">
        <v>0</v>
      </c>
      <c r="AL38" s="37">
        <v>0</v>
      </c>
    </row>
    <row r="39" spans="4:38" ht="20.100000000000001" customHeight="1" x14ac:dyDescent="0.2">
      <c r="D39" s="38" t="s">
        <v>105</v>
      </c>
      <c r="F39" s="39">
        <v>24</v>
      </c>
      <c r="G39" s="39">
        <v>367</v>
      </c>
      <c r="H39" s="39">
        <v>360</v>
      </c>
      <c r="I39" s="39">
        <v>33</v>
      </c>
      <c r="J39" s="39">
        <v>2</v>
      </c>
      <c r="K39" s="39">
        <v>0</v>
      </c>
      <c r="L39" s="40"/>
      <c r="M39" s="40"/>
      <c r="N39" s="40"/>
      <c r="O39" s="39">
        <v>0</v>
      </c>
      <c r="P39" s="39">
        <v>0</v>
      </c>
      <c r="Q39" s="39">
        <v>0</v>
      </c>
      <c r="R39" s="39">
        <v>0</v>
      </c>
      <c r="S39" s="39">
        <v>0</v>
      </c>
      <c r="T39" s="39">
        <v>0</v>
      </c>
      <c r="U39" s="40"/>
      <c r="V39" s="40"/>
      <c r="W39" s="40"/>
      <c r="X39" s="39">
        <v>0</v>
      </c>
      <c r="Y39" s="39">
        <v>0</v>
      </c>
      <c r="Z39" s="39">
        <v>0</v>
      </c>
      <c r="AA39" s="39">
        <v>0</v>
      </c>
      <c r="AB39" s="39">
        <v>0</v>
      </c>
      <c r="AC39" s="39">
        <v>0</v>
      </c>
      <c r="AD39" s="40"/>
      <c r="AE39" s="40"/>
      <c r="AF39" s="40"/>
      <c r="AG39" s="39">
        <v>0</v>
      </c>
      <c r="AH39" s="39">
        <v>0</v>
      </c>
      <c r="AI39" s="39">
        <v>0</v>
      </c>
      <c r="AJ39" s="39">
        <v>0</v>
      </c>
      <c r="AK39" s="39">
        <v>0</v>
      </c>
      <c r="AL39" s="39">
        <v>0</v>
      </c>
    </row>
    <row r="40" spans="4:38" ht="20.100000000000001" customHeight="1" x14ac:dyDescent="0.2">
      <c r="D40" s="2" t="s">
        <v>106</v>
      </c>
      <c r="F40" s="37">
        <v>9</v>
      </c>
      <c r="G40" s="37">
        <v>441</v>
      </c>
      <c r="H40" s="37">
        <v>415</v>
      </c>
      <c r="I40" s="37">
        <v>40</v>
      </c>
      <c r="J40" s="37">
        <v>5</v>
      </c>
      <c r="K40" s="37">
        <v>0</v>
      </c>
      <c r="L40" s="37"/>
      <c r="M40" s="37"/>
      <c r="N40" s="37"/>
      <c r="O40" s="37">
        <v>0</v>
      </c>
      <c r="P40" s="37">
        <v>0</v>
      </c>
      <c r="Q40" s="37">
        <v>0</v>
      </c>
      <c r="R40" s="37">
        <v>0</v>
      </c>
      <c r="S40" s="37">
        <v>0</v>
      </c>
      <c r="T40" s="37">
        <v>0</v>
      </c>
      <c r="U40" s="37"/>
      <c r="V40" s="37"/>
      <c r="W40" s="37"/>
      <c r="X40" s="37">
        <v>0</v>
      </c>
      <c r="Y40" s="37">
        <v>0</v>
      </c>
      <c r="Z40" s="37">
        <v>0</v>
      </c>
      <c r="AA40" s="37">
        <v>0</v>
      </c>
      <c r="AB40" s="37">
        <v>0</v>
      </c>
      <c r="AC40" s="37">
        <v>0</v>
      </c>
      <c r="AD40" s="37"/>
      <c r="AE40" s="37"/>
      <c r="AF40" s="37"/>
      <c r="AG40" s="37">
        <v>0</v>
      </c>
      <c r="AH40" s="37">
        <v>0</v>
      </c>
      <c r="AI40" s="37">
        <v>0</v>
      </c>
      <c r="AJ40" s="37">
        <v>0</v>
      </c>
      <c r="AK40" s="37">
        <v>0</v>
      </c>
      <c r="AL40" s="37">
        <v>0</v>
      </c>
    </row>
    <row r="41" spans="4:38" ht="20.100000000000001" customHeight="1" x14ac:dyDescent="0.2">
      <c r="D41" s="38" t="s">
        <v>118</v>
      </c>
      <c r="F41" s="39">
        <v>11</v>
      </c>
      <c r="G41" s="39">
        <v>289</v>
      </c>
      <c r="H41" s="39">
        <v>274</v>
      </c>
      <c r="I41" s="39">
        <v>26</v>
      </c>
      <c r="J41" s="39">
        <v>0</v>
      </c>
      <c r="K41" s="39">
        <v>0</v>
      </c>
      <c r="L41" s="40"/>
      <c r="M41" s="40"/>
      <c r="N41" s="40"/>
      <c r="O41" s="39">
        <v>0</v>
      </c>
      <c r="P41" s="39">
        <v>0</v>
      </c>
      <c r="Q41" s="39">
        <v>0</v>
      </c>
      <c r="R41" s="39">
        <v>0</v>
      </c>
      <c r="S41" s="39">
        <v>0</v>
      </c>
      <c r="T41" s="39">
        <v>0</v>
      </c>
      <c r="U41" s="40"/>
      <c r="V41" s="40"/>
      <c r="W41" s="40"/>
      <c r="X41" s="39">
        <v>0</v>
      </c>
      <c r="Y41" s="39">
        <v>0</v>
      </c>
      <c r="Z41" s="39">
        <v>0</v>
      </c>
      <c r="AA41" s="39">
        <v>0</v>
      </c>
      <c r="AB41" s="39">
        <v>0</v>
      </c>
      <c r="AC41" s="39">
        <v>0</v>
      </c>
      <c r="AD41" s="40"/>
      <c r="AE41" s="40"/>
      <c r="AF41" s="40"/>
      <c r="AG41" s="39">
        <v>0</v>
      </c>
      <c r="AH41" s="39">
        <v>0</v>
      </c>
      <c r="AI41" s="39">
        <v>0</v>
      </c>
      <c r="AJ41" s="39">
        <v>0</v>
      </c>
      <c r="AK41" s="39">
        <v>0</v>
      </c>
      <c r="AL41" s="39">
        <v>0</v>
      </c>
    </row>
    <row r="42" spans="4:38" ht="20.100000000000001" customHeight="1" x14ac:dyDescent="0.2">
      <c r="D42" s="2" t="s">
        <v>108</v>
      </c>
      <c r="F42" s="37">
        <v>7</v>
      </c>
      <c r="G42" s="37">
        <v>363</v>
      </c>
      <c r="H42" s="37">
        <v>363</v>
      </c>
      <c r="I42" s="37">
        <v>8</v>
      </c>
      <c r="J42" s="37">
        <v>1</v>
      </c>
      <c r="K42" s="37">
        <v>0</v>
      </c>
      <c r="L42" s="37"/>
      <c r="M42" s="37"/>
      <c r="N42" s="37"/>
      <c r="O42" s="37">
        <v>0</v>
      </c>
      <c r="P42" s="37">
        <v>0</v>
      </c>
      <c r="Q42" s="37">
        <v>0</v>
      </c>
      <c r="R42" s="37">
        <v>0</v>
      </c>
      <c r="S42" s="37">
        <v>0</v>
      </c>
      <c r="T42" s="37">
        <v>0</v>
      </c>
      <c r="U42" s="37"/>
      <c r="V42" s="37"/>
      <c r="W42" s="37"/>
      <c r="X42" s="37">
        <v>0</v>
      </c>
      <c r="Y42" s="37">
        <v>0</v>
      </c>
      <c r="Z42" s="37">
        <v>0</v>
      </c>
      <c r="AA42" s="37">
        <v>0</v>
      </c>
      <c r="AB42" s="37">
        <v>0</v>
      </c>
      <c r="AC42" s="37">
        <v>0</v>
      </c>
      <c r="AD42" s="37"/>
      <c r="AE42" s="37"/>
      <c r="AF42" s="37"/>
      <c r="AG42" s="37">
        <v>0</v>
      </c>
      <c r="AH42" s="37">
        <v>0</v>
      </c>
      <c r="AI42" s="37">
        <v>0</v>
      </c>
      <c r="AJ42" s="37">
        <v>0</v>
      </c>
      <c r="AK42" s="37">
        <v>0</v>
      </c>
      <c r="AL42" s="37">
        <v>0</v>
      </c>
    </row>
    <row r="43" spans="4:38" ht="20.100000000000001" customHeight="1" x14ac:dyDescent="0.2">
      <c r="D43" s="38" t="s">
        <v>109</v>
      </c>
      <c r="F43" s="39">
        <v>15</v>
      </c>
      <c r="G43" s="39">
        <v>379</v>
      </c>
      <c r="H43" s="39">
        <v>375</v>
      </c>
      <c r="I43" s="39">
        <v>21</v>
      </c>
      <c r="J43" s="39">
        <v>2</v>
      </c>
      <c r="K43" s="39">
        <v>0</v>
      </c>
      <c r="L43" s="40"/>
      <c r="M43" s="40"/>
      <c r="N43" s="40"/>
      <c r="O43" s="39">
        <v>0</v>
      </c>
      <c r="P43" s="39">
        <v>0</v>
      </c>
      <c r="Q43" s="39">
        <v>0</v>
      </c>
      <c r="R43" s="39">
        <v>0</v>
      </c>
      <c r="S43" s="39">
        <v>0</v>
      </c>
      <c r="T43" s="39">
        <v>0</v>
      </c>
      <c r="U43" s="40"/>
      <c r="V43" s="40"/>
      <c r="W43" s="40"/>
      <c r="X43" s="39">
        <v>0</v>
      </c>
      <c r="Y43" s="39">
        <v>0</v>
      </c>
      <c r="Z43" s="39">
        <v>0</v>
      </c>
      <c r="AA43" s="39">
        <v>0</v>
      </c>
      <c r="AB43" s="39">
        <v>0</v>
      </c>
      <c r="AC43" s="39">
        <v>0</v>
      </c>
      <c r="AD43" s="40"/>
      <c r="AE43" s="40"/>
      <c r="AF43" s="40"/>
      <c r="AG43" s="39">
        <v>0</v>
      </c>
      <c r="AH43" s="39">
        <v>0</v>
      </c>
      <c r="AI43" s="39">
        <v>0</v>
      </c>
      <c r="AJ43" s="39">
        <v>0</v>
      </c>
      <c r="AK43" s="39">
        <v>0</v>
      </c>
      <c r="AL43" s="39">
        <v>0</v>
      </c>
    </row>
    <row r="44" spans="4:38" ht="20.100000000000001" customHeight="1" x14ac:dyDescent="0.2">
      <c r="D44" s="2" t="s">
        <v>110</v>
      </c>
      <c r="F44" s="37">
        <v>12</v>
      </c>
      <c r="G44" s="37">
        <v>350</v>
      </c>
      <c r="H44" s="37">
        <v>335</v>
      </c>
      <c r="I44" s="37">
        <v>27</v>
      </c>
      <c r="J44" s="37">
        <v>9</v>
      </c>
      <c r="K44" s="37">
        <v>9</v>
      </c>
      <c r="L44" s="37"/>
      <c r="M44" s="37"/>
      <c r="N44" s="37"/>
      <c r="O44" s="37">
        <v>0</v>
      </c>
      <c r="P44" s="37">
        <v>0</v>
      </c>
      <c r="Q44" s="37">
        <v>0</v>
      </c>
      <c r="R44" s="37">
        <v>0</v>
      </c>
      <c r="S44" s="37">
        <v>0</v>
      </c>
      <c r="T44" s="37">
        <v>0</v>
      </c>
      <c r="U44" s="37"/>
      <c r="V44" s="37"/>
      <c r="W44" s="37"/>
      <c r="X44" s="37">
        <v>0</v>
      </c>
      <c r="Y44" s="37">
        <v>0</v>
      </c>
      <c r="Z44" s="37">
        <v>0</v>
      </c>
      <c r="AA44" s="37">
        <v>0</v>
      </c>
      <c r="AB44" s="37">
        <v>0</v>
      </c>
      <c r="AC44" s="37">
        <v>0</v>
      </c>
      <c r="AD44" s="37"/>
      <c r="AE44" s="37"/>
      <c r="AF44" s="37"/>
      <c r="AG44" s="37">
        <v>0</v>
      </c>
      <c r="AH44" s="37">
        <v>0</v>
      </c>
      <c r="AI44" s="37">
        <v>0</v>
      </c>
      <c r="AJ44" s="37">
        <v>0</v>
      </c>
      <c r="AK44" s="37">
        <v>0</v>
      </c>
      <c r="AL44" s="37">
        <v>0</v>
      </c>
    </row>
    <row r="45" spans="4:38" ht="20.100000000000001" customHeight="1" x14ac:dyDescent="0.2">
      <c r="D45" s="38" t="s">
        <v>111</v>
      </c>
      <c r="F45" s="39">
        <v>17</v>
      </c>
      <c r="G45" s="39">
        <v>344</v>
      </c>
      <c r="H45" s="39">
        <v>351</v>
      </c>
      <c r="I45" s="39">
        <v>19</v>
      </c>
      <c r="J45" s="39">
        <v>223</v>
      </c>
      <c r="K45" s="39">
        <v>214</v>
      </c>
      <c r="L45" s="40"/>
      <c r="M45" s="40"/>
      <c r="N45" s="40"/>
      <c r="O45" s="39">
        <v>0</v>
      </c>
      <c r="P45" s="39">
        <v>0</v>
      </c>
      <c r="Q45" s="39">
        <v>0</v>
      </c>
      <c r="R45" s="39">
        <v>0</v>
      </c>
      <c r="S45" s="39">
        <v>0</v>
      </c>
      <c r="T45" s="39">
        <v>0</v>
      </c>
      <c r="U45" s="40"/>
      <c r="V45" s="40"/>
      <c r="W45" s="40"/>
      <c r="X45" s="39">
        <v>0</v>
      </c>
      <c r="Y45" s="39">
        <v>0</v>
      </c>
      <c r="Z45" s="39">
        <v>0</v>
      </c>
      <c r="AA45" s="39">
        <v>0</v>
      </c>
      <c r="AB45" s="39">
        <v>0</v>
      </c>
      <c r="AC45" s="39">
        <v>0</v>
      </c>
      <c r="AD45" s="40"/>
      <c r="AE45" s="40"/>
      <c r="AF45" s="40"/>
      <c r="AG45" s="39">
        <v>0</v>
      </c>
      <c r="AH45" s="39">
        <v>0</v>
      </c>
      <c r="AI45" s="39">
        <v>0</v>
      </c>
      <c r="AJ45" s="39">
        <v>0</v>
      </c>
      <c r="AK45" s="39">
        <v>0</v>
      </c>
      <c r="AL45" s="39">
        <v>0</v>
      </c>
    </row>
    <row r="46" spans="4:38" ht="20.100000000000001" customHeight="1" x14ac:dyDescent="0.2">
      <c r="D46" s="2" t="s">
        <v>119</v>
      </c>
      <c r="F46" s="37">
        <v>19</v>
      </c>
      <c r="G46" s="37">
        <v>187</v>
      </c>
      <c r="H46" s="37">
        <v>190</v>
      </c>
      <c r="I46" s="37">
        <v>0</v>
      </c>
      <c r="J46" s="37">
        <v>0</v>
      </c>
      <c r="K46" s="37">
        <v>16</v>
      </c>
      <c r="L46" s="37"/>
      <c r="M46" s="37"/>
      <c r="N46" s="37"/>
      <c r="O46" s="37">
        <v>0</v>
      </c>
      <c r="P46" s="37">
        <v>0</v>
      </c>
      <c r="Q46" s="37">
        <v>0</v>
      </c>
      <c r="R46" s="37">
        <v>0</v>
      </c>
      <c r="S46" s="37">
        <v>0</v>
      </c>
      <c r="T46" s="37">
        <v>0</v>
      </c>
      <c r="U46" s="37"/>
      <c r="V46" s="37"/>
      <c r="W46" s="37"/>
      <c r="X46" s="37">
        <v>0</v>
      </c>
      <c r="Y46" s="37">
        <v>0</v>
      </c>
      <c r="Z46" s="37">
        <v>0</v>
      </c>
      <c r="AA46" s="37">
        <v>0</v>
      </c>
      <c r="AB46" s="37">
        <v>0</v>
      </c>
      <c r="AC46" s="37">
        <v>0</v>
      </c>
      <c r="AD46" s="37"/>
      <c r="AE46" s="37"/>
      <c r="AF46" s="37"/>
      <c r="AG46" s="37">
        <v>0</v>
      </c>
      <c r="AH46" s="37">
        <v>0</v>
      </c>
      <c r="AI46" s="37">
        <v>0</v>
      </c>
      <c r="AJ46" s="37">
        <v>0</v>
      </c>
      <c r="AK46" s="37">
        <v>0</v>
      </c>
      <c r="AL46" s="37">
        <v>0</v>
      </c>
    </row>
    <row r="47" spans="4:38" ht="20.100000000000001" customHeight="1" x14ac:dyDescent="0.2">
      <c r="D47" s="38" t="s">
        <v>120</v>
      </c>
      <c r="F47" s="39">
        <v>15</v>
      </c>
      <c r="G47" s="39">
        <v>374</v>
      </c>
      <c r="H47" s="39">
        <v>384</v>
      </c>
      <c r="I47" s="39">
        <v>7</v>
      </c>
      <c r="J47" s="39">
        <v>2</v>
      </c>
      <c r="K47" s="39">
        <v>0</v>
      </c>
      <c r="L47" s="40"/>
      <c r="M47" s="40"/>
      <c r="N47" s="40"/>
      <c r="O47" s="39">
        <v>0</v>
      </c>
      <c r="P47" s="39">
        <v>0</v>
      </c>
      <c r="Q47" s="39">
        <v>0</v>
      </c>
      <c r="R47" s="39">
        <v>0</v>
      </c>
      <c r="S47" s="39">
        <v>0</v>
      </c>
      <c r="T47" s="39">
        <v>0</v>
      </c>
      <c r="U47" s="40"/>
      <c r="V47" s="40"/>
      <c r="W47" s="40"/>
      <c r="X47" s="39">
        <v>0</v>
      </c>
      <c r="Y47" s="39">
        <v>0</v>
      </c>
      <c r="Z47" s="39">
        <v>0</v>
      </c>
      <c r="AA47" s="39">
        <v>0</v>
      </c>
      <c r="AB47" s="39">
        <v>0</v>
      </c>
      <c r="AC47" s="39">
        <v>0</v>
      </c>
      <c r="AD47" s="40"/>
      <c r="AE47" s="40"/>
      <c r="AF47" s="40"/>
      <c r="AG47" s="39">
        <v>0</v>
      </c>
      <c r="AH47" s="39">
        <v>0</v>
      </c>
      <c r="AI47" s="39">
        <v>0</v>
      </c>
      <c r="AJ47" s="39">
        <v>0</v>
      </c>
      <c r="AK47" s="39">
        <v>0</v>
      </c>
      <c r="AL47" s="39">
        <v>0</v>
      </c>
    </row>
    <row r="48" spans="4:38" ht="20.100000000000001" customHeight="1" x14ac:dyDescent="0.2">
      <c r="D48" s="2" t="s">
        <v>368</v>
      </c>
      <c r="F48" s="37">
        <v>8</v>
      </c>
      <c r="G48" s="37">
        <v>189</v>
      </c>
      <c r="H48" s="37">
        <v>189</v>
      </c>
      <c r="I48" s="37">
        <v>0</v>
      </c>
      <c r="J48" s="37">
        <v>0</v>
      </c>
      <c r="K48" s="37">
        <v>8</v>
      </c>
      <c r="L48" s="37"/>
      <c r="M48" s="37"/>
      <c r="N48" s="37"/>
      <c r="O48" s="37">
        <v>0</v>
      </c>
      <c r="P48" s="37">
        <v>0</v>
      </c>
      <c r="Q48" s="37">
        <v>0</v>
      </c>
      <c r="R48" s="37">
        <v>0</v>
      </c>
      <c r="S48" s="37">
        <v>0</v>
      </c>
      <c r="T48" s="37">
        <v>0</v>
      </c>
      <c r="U48" s="37"/>
      <c r="V48" s="37"/>
      <c r="W48" s="37"/>
      <c r="X48" s="37">
        <v>0</v>
      </c>
      <c r="Y48" s="37">
        <v>0</v>
      </c>
      <c r="Z48" s="37">
        <v>0</v>
      </c>
      <c r="AA48" s="37">
        <v>0</v>
      </c>
      <c r="AB48" s="37">
        <v>0</v>
      </c>
      <c r="AC48" s="37">
        <v>0</v>
      </c>
      <c r="AD48" s="37"/>
      <c r="AE48" s="37"/>
      <c r="AF48" s="37"/>
      <c r="AG48" s="37">
        <v>0</v>
      </c>
      <c r="AH48" s="37">
        <v>0</v>
      </c>
      <c r="AI48" s="37">
        <v>0</v>
      </c>
      <c r="AJ48" s="37">
        <v>0</v>
      </c>
      <c r="AK48" s="37">
        <v>0</v>
      </c>
      <c r="AL48" s="37">
        <v>0</v>
      </c>
    </row>
    <row r="49" spans="1:38" ht="20.100000000000001" customHeight="1" x14ac:dyDescent="0.2">
      <c r="D49" s="38" t="s">
        <v>121</v>
      </c>
      <c r="F49" s="39">
        <v>15</v>
      </c>
      <c r="G49" s="39">
        <v>387</v>
      </c>
      <c r="H49" s="39">
        <v>391</v>
      </c>
      <c r="I49" s="39">
        <v>11</v>
      </c>
      <c r="J49" s="39">
        <v>0</v>
      </c>
      <c r="K49" s="39">
        <v>0</v>
      </c>
      <c r="L49" s="40"/>
      <c r="M49" s="40"/>
      <c r="N49" s="40"/>
      <c r="O49" s="39">
        <v>0</v>
      </c>
      <c r="P49" s="39">
        <v>0</v>
      </c>
      <c r="Q49" s="39">
        <v>0</v>
      </c>
      <c r="R49" s="39">
        <v>0</v>
      </c>
      <c r="S49" s="39">
        <v>0</v>
      </c>
      <c r="T49" s="39">
        <v>0</v>
      </c>
      <c r="U49" s="40"/>
      <c r="V49" s="40"/>
      <c r="W49" s="40"/>
      <c r="X49" s="39">
        <v>0</v>
      </c>
      <c r="Y49" s="39">
        <v>0</v>
      </c>
      <c r="Z49" s="39">
        <v>0</v>
      </c>
      <c r="AA49" s="39">
        <v>0</v>
      </c>
      <c r="AB49" s="39">
        <v>0</v>
      </c>
      <c r="AC49" s="39">
        <v>0</v>
      </c>
      <c r="AD49" s="40"/>
      <c r="AE49" s="40"/>
      <c r="AF49" s="40"/>
      <c r="AG49" s="39">
        <v>0</v>
      </c>
      <c r="AH49" s="39">
        <v>0</v>
      </c>
      <c r="AI49" s="39">
        <v>0</v>
      </c>
      <c r="AJ49" s="39">
        <v>0</v>
      </c>
      <c r="AK49" s="39">
        <v>0</v>
      </c>
      <c r="AL49" s="39">
        <v>0</v>
      </c>
    </row>
    <row r="50" spans="1:38"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row>
    <row r="51" spans="1:38" s="1" customFormat="1" ht="20.100000000000001" customHeight="1" x14ac:dyDescent="0.2">
      <c r="A51" s="3"/>
      <c r="B51" s="6"/>
      <c r="C51" s="42" t="s">
        <v>122</v>
      </c>
      <c r="D51" s="42"/>
      <c r="E51" s="5"/>
      <c r="F51" s="44">
        <v>328</v>
      </c>
      <c r="G51" s="44">
        <v>5891</v>
      </c>
      <c r="H51" s="44">
        <v>5825</v>
      </c>
      <c r="I51" s="44">
        <v>396</v>
      </c>
      <c r="J51" s="44">
        <v>257</v>
      </c>
      <c r="K51" s="44">
        <v>255</v>
      </c>
      <c r="L51" s="45"/>
      <c r="M51" s="45"/>
      <c r="N51" s="45"/>
      <c r="O51" s="44">
        <v>1</v>
      </c>
      <c r="P51" s="44">
        <v>2</v>
      </c>
      <c r="Q51" s="44">
        <v>3</v>
      </c>
      <c r="R51" s="44">
        <v>0</v>
      </c>
      <c r="S51" s="44">
        <v>0</v>
      </c>
      <c r="T51" s="44">
        <v>0</v>
      </c>
      <c r="U51" s="45"/>
      <c r="V51" s="45"/>
      <c r="W51" s="45"/>
      <c r="X51" s="44">
        <v>0</v>
      </c>
      <c r="Y51" s="44">
        <v>0</v>
      </c>
      <c r="Z51" s="44">
        <v>0</v>
      </c>
      <c r="AA51" s="44">
        <v>0</v>
      </c>
      <c r="AB51" s="44">
        <v>0</v>
      </c>
      <c r="AC51" s="44">
        <v>0</v>
      </c>
      <c r="AD51" s="45"/>
      <c r="AE51" s="45"/>
      <c r="AF51" s="45"/>
      <c r="AG51" s="44">
        <v>0</v>
      </c>
      <c r="AH51" s="44">
        <v>0</v>
      </c>
      <c r="AI51" s="44">
        <v>0</v>
      </c>
      <c r="AJ51" s="44">
        <v>0</v>
      </c>
      <c r="AK51" s="44">
        <v>0</v>
      </c>
      <c r="AL51" s="44">
        <v>0</v>
      </c>
    </row>
    <row r="52" spans="1:38"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row>
    <row r="53" spans="1:38"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row>
    <row r="54" spans="1:38" ht="20.100000000000001" customHeight="1" x14ac:dyDescent="0.2">
      <c r="D54" s="2" t="s">
        <v>124</v>
      </c>
      <c r="F54" s="37">
        <v>0</v>
      </c>
      <c r="G54" s="37">
        <v>0</v>
      </c>
      <c r="H54" s="37">
        <v>0</v>
      </c>
      <c r="I54" s="37">
        <v>0</v>
      </c>
      <c r="J54" s="37">
        <v>0</v>
      </c>
      <c r="K54" s="37">
        <v>0</v>
      </c>
      <c r="L54" s="37"/>
      <c r="M54" s="37"/>
      <c r="N54" s="37"/>
      <c r="O54" s="37">
        <v>4</v>
      </c>
      <c r="P54" s="37">
        <v>156</v>
      </c>
      <c r="Q54" s="37">
        <v>158</v>
      </c>
      <c r="R54" s="37">
        <v>2</v>
      </c>
      <c r="S54" s="37">
        <v>0</v>
      </c>
      <c r="T54" s="37">
        <v>0</v>
      </c>
      <c r="U54" s="37"/>
      <c r="V54" s="37"/>
      <c r="W54" s="37"/>
      <c r="X54" s="37">
        <v>0</v>
      </c>
      <c r="Y54" s="37">
        <v>0</v>
      </c>
      <c r="Z54" s="37">
        <v>0</v>
      </c>
      <c r="AA54" s="37">
        <v>0</v>
      </c>
      <c r="AB54" s="37">
        <v>0</v>
      </c>
      <c r="AC54" s="37">
        <v>0</v>
      </c>
      <c r="AD54" s="37"/>
      <c r="AE54" s="37"/>
      <c r="AF54" s="37"/>
      <c r="AG54" s="37">
        <v>0</v>
      </c>
      <c r="AH54" s="37">
        <v>0</v>
      </c>
      <c r="AI54" s="37">
        <v>0</v>
      </c>
      <c r="AJ54" s="37">
        <v>0</v>
      </c>
      <c r="AK54" s="37">
        <v>0</v>
      </c>
      <c r="AL54" s="37">
        <v>0</v>
      </c>
    </row>
    <row r="55" spans="1:38" ht="20.100000000000001" customHeight="1" x14ac:dyDescent="0.2">
      <c r="D55" s="38" t="s">
        <v>99</v>
      </c>
      <c r="F55" s="39">
        <v>0</v>
      </c>
      <c r="G55" s="39">
        <v>0</v>
      </c>
      <c r="H55" s="39">
        <v>0</v>
      </c>
      <c r="I55" s="39">
        <v>0</v>
      </c>
      <c r="J55" s="39">
        <v>0</v>
      </c>
      <c r="K55" s="39">
        <v>0</v>
      </c>
      <c r="L55" s="40"/>
      <c r="M55" s="40"/>
      <c r="N55" s="40"/>
      <c r="O55" s="39">
        <v>6</v>
      </c>
      <c r="P55" s="39">
        <v>158</v>
      </c>
      <c r="Q55" s="39">
        <v>161</v>
      </c>
      <c r="R55" s="39">
        <v>3</v>
      </c>
      <c r="S55" s="39">
        <v>0</v>
      </c>
      <c r="T55" s="39">
        <v>0</v>
      </c>
      <c r="U55" s="40"/>
      <c r="V55" s="40"/>
      <c r="W55" s="40"/>
      <c r="X55" s="39">
        <v>0</v>
      </c>
      <c r="Y55" s="39">
        <v>0</v>
      </c>
      <c r="Z55" s="39">
        <v>0</v>
      </c>
      <c r="AA55" s="39">
        <v>0</v>
      </c>
      <c r="AB55" s="39">
        <v>0</v>
      </c>
      <c r="AC55" s="39">
        <v>0</v>
      </c>
      <c r="AD55" s="40"/>
      <c r="AE55" s="40"/>
      <c r="AF55" s="40"/>
      <c r="AG55" s="39">
        <v>0</v>
      </c>
      <c r="AH55" s="39">
        <v>0</v>
      </c>
      <c r="AI55" s="39">
        <v>0</v>
      </c>
      <c r="AJ55" s="39">
        <v>0</v>
      </c>
      <c r="AK55" s="39">
        <v>0</v>
      </c>
      <c r="AL55" s="39">
        <v>0</v>
      </c>
    </row>
    <row r="56" spans="1:38" ht="20.100000000000001" customHeight="1" x14ac:dyDescent="0.2">
      <c r="D56" s="2" t="s">
        <v>113</v>
      </c>
      <c r="F56" s="37">
        <v>0</v>
      </c>
      <c r="G56" s="37">
        <v>0</v>
      </c>
      <c r="H56" s="37">
        <v>0</v>
      </c>
      <c r="I56" s="37">
        <v>0</v>
      </c>
      <c r="J56" s="37">
        <v>0</v>
      </c>
      <c r="K56" s="37">
        <v>0</v>
      </c>
      <c r="L56" s="37"/>
      <c r="M56" s="37"/>
      <c r="N56" s="37"/>
      <c r="O56" s="37">
        <v>5</v>
      </c>
      <c r="P56" s="37">
        <v>157</v>
      </c>
      <c r="Q56" s="37">
        <v>159</v>
      </c>
      <c r="R56" s="37">
        <v>3</v>
      </c>
      <c r="S56" s="37">
        <v>0</v>
      </c>
      <c r="T56" s="37">
        <v>0</v>
      </c>
      <c r="U56" s="37"/>
      <c r="V56" s="37"/>
      <c r="W56" s="37"/>
      <c r="X56" s="37">
        <v>0</v>
      </c>
      <c r="Y56" s="37">
        <v>0</v>
      </c>
      <c r="Z56" s="37">
        <v>0</v>
      </c>
      <c r="AA56" s="37">
        <v>0</v>
      </c>
      <c r="AB56" s="37">
        <v>0</v>
      </c>
      <c r="AC56" s="37">
        <v>0</v>
      </c>
      <c r="AD56" s="37"/>
      <c r="AE56" s="37"/>
      <c r="AF56" s="37"/>
      <c r="AG56" s="37">
        <v>0</v>
      </c>
      <c r="AH56" s="37">
        <v>0</v>
      </c>
      <c r="AI56" s="37">
        <v>0</v>
      </c>
      <c r="AJ56" s="37">
        <v>0</v>
      </c>
      <c r="AK56" s="37">
        <v>0</v>
      </c>
      <c r="AL56" s="37">
        <v>0</v>
      </c>
    </row>
    <row r="57" spans="1:38" ht="20.100000000000001" customHeight="1" x14ac:dyDescent="0.2">
      <c r="D57" s="38" t="s">
        <v>101</v>
      </c>
      <c r="F57" s="39">
        <v>0</v>
      </c>
      <c r="G57" s="39">
        <v>0</v>
      </c>
      <c r="H57" s="39">
        <v>0</v>
      </c>
      <c r="I57" s="39">
        <v>0</v>
      </c>
      <c r="J57" s="39">
        <v>0</v>
      </c>
      <c r="K57" s="39">
        <v>0</v>
      </c>
      <c r="L57" s="40"/>
      <c r="M57" s="40"/>
      <c r="N57" s="40"/>
      <c r="O57" s="39">
        <v>76</v>
      </c>
      <c r="P57" s="39">
        <v>158</v>
      </c>
      <c r="Q57" s="39">
        <v>157</v>
      </c>
      <c r="R57" s="39">
        <v>77</v>
      </c>
      <c r="S57" s="39">
        <v>0</v>
      </c>
      <c r="T57" s="39">
        <v>0</v>
      </c>
      <c r="U57" s="40"/>
      <c r="V57" s="40"/>
      <c r="W57" s="40"/>
      <c r="X57" s="39">
        <v>0</v>
      </c>
      <c r="Y57" s="39">
        <v>0</v>
      </c>
      <c r="Z57" s="39">
        <v>0</v>
      </c>
      <c r="AA57" s="39">
        <v>0</v>
      </c>
      <c r="AB57" s="39">
        <v>0</v>
      </c>
      <c r="AC57" s="39">
        <v>0</v>
      </c>
      <c r="AD57" s="40"/>
      <c r="AE57" s="40"/>
      <c r="AF57" s="40"/>
      <c r="AG57" s="39">
        <v>0</v>
      </c>
      <c r="AH57" s="39">
        <v>0</v>
      </c>
      <c r="AI57" s="39">
        <v>0</v>
      </c>
      <c r="AJ57" s="39">
        <v>0</v>
      </c>
      <c r="AK57" s="39">
        <v>0</v>
      </c>
      <c r="AL57" s="39">
        <v>0</v>
      </c>
    </row>
    <row r="58" spans="1:38" ht="20.100000000000001" customHeight="1" x14ac:dyDescent="0.2">
      <c r="D58" s="2" t="s">
        <v>115</v>
      </c>
      <c r="F58" s="37">
        <v>0</v>
      </c>
      <c r="G58" s="37">
        <v>0</v>
      </c>
      <c r="H58" s="37">
        <v>0</v>
      </c>
      <c r="I58" s="37">
        <v>0</v>
      </c>
      <c r="J58" s="37">
        <v>0</v>
      </c>
      <c r="K58" s="37">
        <v>0</v>
      </c>
      <c r="L58" s="37"/>
      <c r="M58" s="37"/>
      <c r="N58" s="37"/>
      <c r="O58" s="37">
        <v>4</v>
      </c>
      <c r="P58" s="37">
        <v>157</v>
      </c>
      <c r="Q58" s="37">
        <v>157</v>
      </c>
      <c r="R58" s="37">
        <v>4</v>
      </c>
      <c r="S58" s="37">
        <v>0</v>
      </c>
      <c r="T58" s="37">
        <v>0</v>
      </c>
      <c r="U58" s="37"/>
      <c r="V58" s="37"/>
      <c r="W58" s="37"/>
      <c r="X58" s="37">
        <v>0</v>
      </c>
      <c r="Y58" s="37">
        <v>0</v>
      </c>
      <c r="Z58" s="37">
        <v>0</v>
      </c>
      <c r="AA58" s="37">
        <v>0</v>
      </c>
      <c r="AB58" s="37">
        <v>0</v>
      </c>
      <c r="AC58" s="37">
        <v>0</v>
      </c>
      <c r="AD58" s="37"/>
      <c r="AE58" s="37"/>
      <c r="AF58" s="37"/>
      <c r="AG58" s="37">
        <v>0</v>
      </c>
      <c r="AH58" s="37">
        <v>0</v>
      </c>
      <c r="AI58" s="37">
        <v>0</v>
      </c>
      <c r="AJ58" s="37">
        <v>0</v>
      </c>
      <c r="AK58" s="37">
        <v>0</v>
      </c>
      <c r="AL58" s="37">
        <v>0</v>
      </c>
    </row>
    <row r="59" spans="1:38" ht="20.100000000000001" customHeight="1" x14ac:dyDescent="0.2">
      <c r="D59" s="38" t="s">
        <v>116</v>
      </c>
      <c r="F59" s="39">
        <v>0</v>
      </c>
      <c r="G59" s="39">
        <v>0</v>
      </c>
      <c r="H59" s="39">
        <v>0</v>
      </c>
      <c r="I59" s="39">
        <v>0</v>
      </c>
      <c r="J59" s="39">
        <v>0</v>
      </c>
      <c r="K59" s="39">
        <v>0</v>
      </c>
      <c r="L59" s="40"/>
      <c r="M59" s="40"/>
      <c r="N59" s="40"/>
      <c r="O59" s="39">
        <v>4</v>
      </c>
      <c r="P59" s="39">
        <v>160</v>
      </c>
      <c r="Q59" s="39">
        <v>161</v>
      </c>
      <c r="R59" s="39">
        <v>3</v>
      </c>
      <c r="S59" s="39">
        <v>0</v>
      </c>
      <c r="T59" s="39">
        <v>0</v>
      </c>
      <c r="U59" s="40"/>
      <c r="V59" s="40"/>
      <c r="W59" s="40"/>
      <c r="X59" s="39">
        <v>0</v>
      </c>
      <c r="Y59" s="39">
        <v>0</v>
      </c>
      <c r="Z59" s="39">
        <v>0</v>
      </c>
      <c r="AA59" s="39">
        <v>0</v>
      </c>
      <c r="AB59" s="39">
        <v>0</v>
      </c>
      <c r="AC59" s="39">
        <v>0</v>
      </c>
      <c r="AD59" s="40"/>
      <c r="AE59" s="40"/>
      <c r="AF59" s="40"/>
      <c r="AG59" s="39">
        <v>0</v>
      </c>
      <c r="AH59" s="39">
        <v>0</v>
      </c>
      <c r="AI59" s="39">
        <v>0</v>
      </c>
      <c r="AJ59" s="39">
        <v>0</v>
      </c>
      <c r="AK59" s="39">
        <v>0</v>
      </c>
      <c r="AL59" s="39">
        <v>0</v>
      </c>
    </row>
    <row r="60" spans="1:38" ht="20.100000000000001" customHeight="1" x14ac:dyDescent="0.2">
      <c r="D60" s="2" t="s">
        <v>104</v>
      </c>
      <c r="F60" s="37">
        <v>0</v>
      </c>
      <c r="G60" s="37">
        <v>0</v>
      </c>
      <c r="H60" s="37">
        <v>0</v>
      </c>
      <c r="I60" s="37">
        <v>0</v>
      </c>
      <c r="J60" s="37">
        <v>0</v>
      </c>
      <c r="K60" s="37">
        <v>0</v>
      </c>
      <c r="L60" s="37"/>
      <c r="M60" s="37"/>
      <c r="N60" s="37"/>
      <c r="O60" s="37">
        <v>5</v>
      </c>
      <c r="P60" s="37">
        <v>162</v>
      </c>
      <c r="Q60" s="37">
        <v>164</v>
      </c>
      <c r="R60" s="37">
        <v>3</v>
      </c>
      <c r="S60" s="37">
        <v>0</v>
      </c>
      <c r="T60" s="37">
        <v>0</v>
      </c>
      <c r="U60" s="37"/>
      <c r="V60" s="37"/>
      <c r="W60" s="37"/>
      <c r="X60" s="37">
        <v>0</v>
      </c>
      <c r="Y60" s="37">
        <v>0</v>
      </c>
      <c r="Z60" s="37">
        <v>0</v>
      </c>
      <c r="AA60" s="37">
        <v>0</v>
      </c>
      <c r="AB60" s="37">
        <v>0</v>
      </c>
      <c r="AC60" s="37">
        <v>0</v>
      </c>
      <c r="AD60" s="37"/>
      <c r="AE60" s="37"/>
      <c r="AF60" s="37"/>
      <c r="AG60" s="37">
        <v>0</v>
      </c>
      <c r="AH60" s="37">
        <v>0</v>
      </c>
      <c r="AI60" s="37">
        <v>0</v>
      </c>
      <c r="AJ60" s="37">
        <v>0</v>
      </c>
      <c r="AK60" s="37">
        <v>0</v>
      </c>
      <c r="AL60" s="37">
        <v>0</v>
      </c>
    </row>
    <row r="61" spans="1:38" ht="20.100000000000001" customHeight="1" x14ac:dyDescent="0.2">
      <c r="D61" s="38" t="s">
        <v>105</v>
      </c>
      <c r="F61" s="39">
        <v>0</v>
      </c>
      <c r="G61" s="39">
        <v>0</v>
      </c>
      <c r="H61" s="39">
        <v>0</v>
      </c>
      <c r="I61" s="39">
        <v>0</v>
      </c>
      <c r="J61" s="39">
        <v>0</v>
      </c>
      <c r="K61" s="39">
        <v>0</v>
      </c>
      <c r="L61" s="40"/>
      <c r="M61" s="40"/>
      <c r="N61" s="40"/>
      <c r="O61" s="39">
        <v>4</v>
      </c>
      <c r="P61" s="39">
        <v>158</v>
      </c>
      <c r="Q61" s="39">
        <v>159</v>
      </c>
      <c r="R61" s="39">
        <v>3</v>
      </c>
      <c r="S61" s="39">
        <v>0</v>
      </c>
      <c r="T61" s="39">
        <v>0</v>
      </c>
      <c r="U61" s="40"/>
      <c r="V61" s="40"/>
      <c r="W61" s="40"/>
      <c r="X61" s="39">
        <v>0</v>
      </c>
      <c r="Y61" s="39">
        <v>0</v>
      </c>
      <c r="Z61" s="39">
        <v>0</v>
      </c>
      <c r="AA61" s="39">
        <v>0</v>
      </c>
      <c r="AB61" s="39">
        <v>0</v>
      </c>
      <c r="AC61" s="39">
        <v>0</v>
      </c>
      <c r="AD61" s="40"/>
      <c r="AE61" s="40"/>
      <c r="AF61" s="40"/>
      <c r="AG61" s="39">
        <v>0</v>
      </c>
      <c r="AH61" s="39">
        <v>0</v>
      </c>
      <c r="AI61" s="39">
        <v>0</v>
      </c>
      <c r="AJ61" s="39">
        <v>0</v>
      </c>
      <c r="AK61" s="39">
        <v>0</v>
      </c>
      <c r="AL61" s="39">
        <v>0</v>
      </c>
    </row>
    <row r="62" spans="1:38" ht="20.100000000000001" customHeight="1" x14ac:dyDescent="0.2">
      <c r="D62" s="2" t="s">
        <v>106</v>
      </c>
      <c r="F62" s="37">
        <v>0</v>
      </c>
      <c r="G62" s="37">
        <v>0</v>
      </c>
      <c r="H62" s="37">
        <v>0</v>
      </c>
      <c r="I62" s="37">
        <v>0</v>
      </c>
      <c r="J62" s="37">
        <v>0</v>
      </c>
      <c r="K62" s="37">
        <v>0</v>
      </c>
      <c r="L62" s="37"/>
      <c r="M62" s="37"/>
      <c r="N62" s="37"/>
      <c r="O62" s="37">
        <v>4</v>
      </c>
      <c r="P62" s="37">
        <v>159</v>
      </c>
      <c r="Q62" s="37">
        <v>161</v>
      </c>
      <c r="R62" s="37">
        <v>2</v>
      </c>
      <c r="S62" s="37">
        <v>0</v>
      </c>
      <c r="T62" s="37">
        <v>0</v>
      </c>
      <c r="U62" s="37"/>
      <c r="V62" s="37"/>
      <c r="W62" s="37"/>
      <c r="X62" s="37">
        <v>0</v>
      </c>
      <c r="Y62" s="37">
        <v>0</v>
      </c>
      <c r="Z62" s="37">
        <v>0</v>
      </c>
      <c r="AA62" s="37">
        <v>0</v>
      </c>
      <c r="AB62" s="37">
        <v>0</v>
      </c>
      <c r="AC62" s="37">
        <v>0</v>
      </c>
      <c r="AD62" s="37"/>
      <c r="AE62" s="37"/>
      <c r="AF62" s="37"/>
      <c r="AG62" s="37">
        <v>0</v>
      </c>
      <c r="AH62" s="37">
        <v>0</v>
      </c>
      <c r="AI62" s="37">
        <v>0</v>
      </c>
      <c r="AJ62" s="37">
        <v>0</v>
      </c>
      <c r="AK62" s="37">
        <v>0</v>
      </c>
      <c r="AL62" s="37">
        <v>0</v>
      </c>
    </row>
    <row r="63" spans="1:38" ht="20.100000000000001" customHeight="1" x14ac:dyDescent="0.2">
      <c r="D63" s="38" t="s">
        <v>118</v>
      </c>
      <c r="F63" s="39">
        <v>0</v>
      </c>
      <c r="G63" s="39">
        <v>0</v>
      </c>
      <c r="H63" s="39">
        <v>0</v>
      </c>
      <c r="I63" s="39">
        <v>0</v>
      </c>
      <c r="J63" s="39">
        <v>0</v>
      </c>
      <c r="K63" s="39">
        <v>0</v>
      </c>
      <c r="L63" s="40"/>
      <c r="M63" s="40"/>
      <c r="N63" s="40"/>
      <c r="O63" s="39">
        <v>2</v>
      </c>
      <c r="P63" s="39">
        <v>157</v>
      </c>
      <c r="Q63" s="39">
        <v>157</v>
      </c>
      <c r="R63" s="39">
        <v>2</v>
      </c>
      <c r="S63" s="39">
        <v>0</v>
      </c>
      <c r="T63" s="39">
        <v>0</v>
      </c>
      <c r="U63" s="40"/>
      <c r="V63" s="40"/>
      <c r="W63" s="40"/>
      <c r="X63" s="39">
        <v>0</v>
      </c>
      <c r="Y63" s="39">
        <v>0</v>
      </c>
      <c r="Z63" s="39">
        <v>0</v>
      </c>
      <c r="AA63" s="39">
        <v>0</v>
      </c>
      <c r="AB63" s="39">
        <v>0</v>
      </c>
      <c r="AC63" s="39">
        <v>0</v>
      </c>
      <c r="AD63" s="40"/>
      <c r="AE63" s="40"/>
      <c r="AF63" s="40"/>
      <c r="AG63" s="39">
        <v>0</v>
      </c>
      <c r="AH63" s="39">
        <v>0</v>
      </c>
      <c r="AI63" s="39">
        <v>0</v>
      </c>
      <c r="AJ63" s="39">
        <v>0</v>
      </c>
      <c r="AK63" s="39">
        <v>0</v>
      </c>
      <c r="AL63" s="39">
        <v>0</v>
      </c>
    </row>
    <row r="64" spans="1:38" ht="20.100000000000001" customHeight="1" x14ac:dyDescent="0.2">
      <c r="D64" s="2" t="s">
        <v>108</v>
      </c>
      <c r="F64" s="37">
        <v>0</v>
      </c>
      <c r="G64" s="37">
        <v>0</v>
      </c>
      <c r="H64" s="37">
        <v>0</v>
      </c>
      <c r="I64" s="37">
        <v>0</v>
      </c>
      <c r="J64" s="37">
        <v>0</v>
      </c>
      <c r="K64" s="37">
        <v>0</v>
      </c>
      <c r="L64" s="37"/>
      <c r="M64" s="37"/>
      <c r="N64" s="37"/>
      <c r="O64" s="37">
        <v>3</v>
      </c>
      <c r="P64" s="37">
        <v>157</v>
      </c>
      <c r="Q64" s="37">
        <v>159</v>
      </c>
      <c r="R64" s="37">
        <v>1</v>
      </c>
      <c r="S64" s="37">
        <v>0</v>
      </c>
      <c r="T64" s="37">
        <v>0</v>
      </c>
      <c r="U64" s="37"/>
      <c r="V64" s="37"/>
      <c r="W64" s="37"/>
      <c r="X64" s="37">
        <v>0</v>
      </c>
      <c r="Y64" s="37">
        <v>0</v>
      </c>
      <c r="Z64" s="37">
        <v>0</v>
      </c>
      <c r="AA64" s="37">
        <v>0</v>
      </c>
      <c r="AB64" s="37">
        <v>0</v>
      </c>
      <c r="AC64" s="37">
        <v>0</v>
      </c>
      <c r="AD64" s="37"/>
      <c r="AE64" s="37"/>
      <c r="AF64" s="37"/>
      <c r="AG64" s="37">
        <v>0</v>
      </c>
      <c r="AH64" s="37">
        <v>0</v>
      </c>
      <c r="AI64" s="37">
        <v>0</v>
      </c>
      <c r="AJ64" s="37">
        <v>0</v>
      </c>
      <c r="AK64" s="37">
        <v>0</v>
      </c>
      <c r="AL64" s="37">
        <v>0</v>
      </c>
    </row>
    <row r="65" spans="1:38" ht="20.100000000000001" customHeight="1" x14ac:dyDescent="0.2">
      <c r="D65" s="38" t="s">
        <v>109</v>
      </c>
      <c r="F65" s="39">
        <v>0</v>
      </c>
      <c r="G65" s="39">
        <v>0</v>
      </c>
      <c r="H65" s="39">
        <v>0</v>
      </c>
      <c r="I65" s="39">
        <v>0</v>
      </c>
      <c r="J65" s="39">
        <v>0</v>
      </c>
      <c r="K65" s="39">
        <v>0</v>
      </c>
      <c r="L65" s="40"/>
      <c r="M65" s="40"/>
      <c r="N65" s="40"/>
      <c r="O65" s="39">
        <v>5</v>
      </c>
      <c r="P65" s="39">
        <v>157</v>
      </c>
      <c r="Q65" s="39">
        <v>157</v>
      </c>
      <c r="R65" s="39">
        <v>5</v>
      </c>
      <c r="S65" s="39">
        <v>0</v>
      </c>
      <c r="T65" s="39">
        <v>0</v>
      </c>
      <c r="U65" s="40"/>
      <c r="V65" s="40"/>
      <c r="W65" s="40"/>
      <c r="X65" s="39">
        <v>0</v>
      </c>
      <c r="Y65" s="39">
        <v>0</v>
      </c>
      <c r="Z65" s="39">
        <v>0</v>
      </c>
      <c r="AA65" s="39">
        <v>0</v>
      </c>
      <c r="AB65" s="39">
        <v>0</v>
      </c>
      <c r="AC65" s="39">
        <v>0</v>
      </c>
      <c r="AD65" s="40"/>
      <c r="AE65" s="40"/>
      <c r="AF65" s="40"/>
      <c r="AG65" s="39">
        <v>0</v>
      </c>
      <c r="AH65" s="39">
        <v>0</v>
      </c>
      <c r="AI65" s="39">
        <v>0</v>
      </c>
      <c r="AJ65" s="39">
        <v>0</v>
      </c>
      <c r="AK65" s="39">
        <v>0</v>
      </c>
      <c r="AL65" s="39">
        <v>0</v>
      </c>
    </row>
    <row r="66" spans="1:38" ht="20.100000000000001" customHeight="1" x14ac:dyDescent="0.2">
      <c r="D66" s="2" t="s">
        <v>110</v>
      </c>
      <c r="F66" s="37">
        <v>0</v>
      </c>
      <c r="G66" s="37">
        <v>0</v>
      </c>
      <c r="H66" s="37">
        <v>0</v>
      </c>
      <c r="I66" s="37">
        <v>0</v>
      </c>
      <c r="J66" s="37">
        <v>0</v>
      </c>
      <c r="K66" s="37">
        <v>0</v>
      </c>
      <c r="L66" s="37"/>
      <c r="M66" s="37"/>
      <c r="N66" s="37"/>
      <c r="O66" s="37">
        <v>3</v>
      </c>
      <c r="P66" s="37">
        <v>158</v>
      </c>
      <c r="Q66" s="37">
        <v>158</v>
      </c>
      <c r="R66" s="37">
        <v>3</v>
      </c>
      <c r="S66" s="37">
        <v>0</v>
      </c>
      <c r="T66" s="37">
        <v>0</v>
      </c>
      <c r="U66" s="37"/>
      <c r="V66" s="37"/>
      <c r="W66" s="37"/>
      <c r="X66" s="37">
        <v>0</v>
      </c>
      <c r="Y66" s="37">
        <v>0</v>
      </c>
      <c r="Z66" s="37">
        <v>0</v>
      </c>
      <c r="AA66" s="37">
        <v>0</v>
      </c>
      <c r="AB66" s="37">
        <v>0</v>
      </c>
      <c r="AC66" s="37">
        <v>0</v>
      </c>
      <c r="AD66" s="37"/>
      <c r="AE66" s="37"/>
      <c r="AF66" s="37"/>
      <c r="AG66" s="37">
        <v>0</v>
      </c>
      <c r="AH66" s="37">
        <v>0</v>
      </c>
      <c r="AI66" s="37">
        <v>0</v>
      </c>
      <c r="AJ66" s="37">
        <v>0</v>
      </c>
      <c r="AK66" s="37">
        <v>0</v>
      </c>
      <c r="AL66" s="37">
        <v>0</v>
      </c>
    </row>
    <row r="67" spans="1:38" ht="20.100000000000001" customHeight="1" x14ac:dyDescent="0.2">
      <c r="D67" s="38" t="s">
        <v>111</v>
      </c>
      <c r="F67" s="39">
        <v>0</v>
      </c>
      <c r="G67" s="39">
        <v>0</v>
      </c>
      <c r="H67" s="39">
        <v>0</v>
      </c>
      <c r="I67" s="39">
        <v>0</v>
      </c>
      <c r="J67" s="39">
        <v>0</v>
      </c>
      <c r="K67" s="39">
        <v>0</v>
      </c>
      <c r="L67" s="40"/>
      <c r="M67" s="40"/>
      <c r="N67" s="40"/>
      <c r="O67" s="39">
        <v>5</v>
      </c>
      <c r="P67" s="39">
        <v>157</v>
      </c>
      <c r="Q67" s="39">
        <v>157</v>
      </c>
      <c r="R67" s="39">
        <v>5</v>
      </c>
      <c r="S67" s="39">
        <v>0</v>
      </c>
      <c r="T67" s="39">
        <v>0</v>
      </c>
      <c r="U67" s="40"/>
      <c r="V67" s="40"/>
      <c r="W67" s="40"/>
      <c r="X67" s="39">
        <v>0</v>
      </c>
      <c r="Y67" s="39">
        <v>0</v>
      </c>
      <c r="Z67" s="39">
        <v>0</v>
      </c>
      <c r="AA67" s="39">
        <v>0</v>
      </c>
      <c r="AB67" s="39">
        <v>0</v>
      </c>
      <c r="AC67" s="39">
        <v>0</v>
      </c>
      <c r="AD67" s="40"/>
      <c r="AE67" s="40"/>
      <c r="AF67" s="40"/>
      <c r="AG67" s="39">
        <v>0</v>
      </c>
      <c r="AH67" s="39">
        <v>0</v>
      </c>
      <c r="AI67" s="39">
        <v>0</v>
      </c>
      <c r="AJ67" s="39">
        <v>0</v>
      </c>
      <c r="AK67" s="39">
        <v>0</v>
      </c>
      <c r="AL67" s="39">
        <v>0</v>
      </c>
    </row>
    <row r="68" spans="1:38" ht="20.100000000000001" customHeight="1" x14ac:dyDescent="0.2">
      <c r="D68" s="2" t="s">
        <v>125</v>
      </c>
      <c r="F68" s="37">
        <v>0</v>
      </c>
      <c r="G68" s="37">
        <v>0</v>
      </c>
      <c r="H68" s="37">
        <v>0</v>
      </c>
      <c r="I68" s="37">
        <v>0</v>
      </c>
      <c r="J68" s="37">
        <v>0</v>
      </c>
      <c r="K68" s="37">
        <v>0</v>
      </c>
      <c r="L68" s="37"/>
      <c r="M68" s="37"/>
      <c r="N68" s="37"/>
      <c r="O68" s="37">
        <v>4</v>
      </c>
      <c r="P68" s="37">
        <v>156</v>
      </c>
      <c r="Q68" s="37">
        <v>159</v>
      </c>
      <c r="R68" s="37">
        <v>1</v>
      </c>
      <c r="S68" s="37">
        <v>0</v>
      </c>
      <c r="T68" s="37">
        <v>0</v>
      </c>
      <c r="U68" s="37"/>
      <c r="V68" s="37"/>
      <c r="W68" s="37"/>
      <c r="X68" s="37">
        <v>0</v>
      </c>
      <c r="Y68" s="37">
        <v>0</v>
      </c>
      <c r="Z68" s="37">
        <v>0</v>
      </c>
      <c r="AA68" s="37">
        <v>0</v>
      </c>
      <c r="AB68" s="37">
        <v>0</v>
      </c>
      <c r="AC68" s="37">
        <v>0</v>
      </c>
      <c r="AD68" s="37"/>
      <c r="AE68" s="37"/>
      <c r="AF68" s="37"/>
      <c r="AG68" s="37">
        <v>0</v>
      </c>
      <c r="AH68" s="37">
        <v>0</v>
      </c>
      <c r="AI68" s="37">
        <v>0</v>
      </c>
      <c r="AJ68" s="37">
        <v>0</v>
      </c>
      <c r="AK68" s="37">
        <v>0</v>
      </c>
      <c r="AL68" s="37">
        <v>0</v>
      </c>
    </row>
    <row r="69" spans="1:38" ht="20.100000000000001" customHeight="1" x14ac:dyDescent="0.2">
      <c r="D69" s="38" t="s">
        <v>120</v>
      </c>
      <c r="F69" s="39">
        <v>0</v>
      </c>
      <c r="G69" s="39">
        <v>0</v>
      </c>
      <c r="H69" s="39">
        <v>0</v>
      </c>
      <c r="I69" s="39">
        <v>0</v>
      </c>
      <c r="J69" s="39">
        <v>0</v>
      </c>
      <c r="K69" s="39">
        <v>0</v>
      </c>
      <c r="L69" s="40"/>
      <c r="M69" s="40"/>
      <c r="N69" s="40"/>
      <c r="O69" s="39">
        <v>7</v>
      </c>
      <c r="P69" s="39">
        <v>158</v>
      </c>
      <c r="Q69" s="39">
        <v>160</v>
      </c>
      <c r="R69" s="39">
        <v>5</v>
      </c>
      <c r="S69" s="39">
        <v>0</v>
      </c>
      <c r="T69" s="39">
        <v>0</v>
      </c>
      <c r="U69" s="40"/>
      <c r="V69" s="40"/>
      <c r="W69" s="40"/>
      <c r="X69" s="39">
        <v>0</v>
      </c>
      <c r="Y69" s="39">
        <v>0</v>
      </c>
      <c r="Z69" s="39">
        <v>0</v>
      </c>
      <c r="AA69" s="39">
        <v>0</v>
      </c>
      <c r="AB69" s="39">
        <v>0</v>
      </c>
      <c r="AC69" s="39">
        <v>0</v>
      </c>
      <c r="AD69" s="40"/>
      <c r="AE69" s="40"/>
      <c r="AF69" s="40"/>
      <c r="AG69" s="39">
        <v>0</v>
      </c>
      <c r="AH69" s="39">
        <v>0</v>
      </c>
      <c r="AI69" s="39">
        <v>0</v>
      </c>
      <c r="AJ69" s="39">
        <v>0</v>
      </c>
      <c r="AK69" s="39">
        <v>0</v>
      </c>
      <c r="AL69" s="39">
        <v>0</v>
      </c>
    </row>
    <row r="70" spans="1:38"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row>
    <row r="71" spans="1:38" s="1" customFormat="1" ht="20.100000000000001" customHeight="1" x14ac:dyDescent="0.25">
      <c r="A71" s="3"/>
      <c r="B71" s="6"/>
      <c r="C71" s="42" t="s">
        <v>126</v>
      </c>
      <c r="D71" s="43"/>
      <c r="E71" s="5"/>
      <c r="F71" s="44">
        <v>0</v>
      </c>
      <c r="G71" s="44">
        <v>0</v>
      </c>
      <c r="H71" s="44">
        <v>0</v>
      </c>
      <c r="I71" s="44">
        <v>0</v>
      </c>
      <c r="J71" s="44">
        <v>0</v>
      </c>
      <c r="K71" s="44">
        <v>0</v>
      </c>
      <c r="L71" s="45"/>
      <c r="M71" s="45"/>
      <c r="N71" s="45"/>
      <c r="O71" s="44">
        <v>141</v>
      </c>
      <c r="P71" s="44">
        <v>2525</v>
      </c>
      <c r="Q71" s="44">
        <v>2544</v>
      </c>
      <c r="R71" s="44">
        <v>122</v>
      </c>
      <c r="S71" s="44">
        <v>0</v>
      </c>
      <c r="T71" s="44">
        <v>0</v>
      </c>
      <c r="U71" s="45"/>
      <c r="V71" s="45"/>
      <c r="W71" s="45"/>
      <c r="X71" s="44">
        <v>0</v>
      </c>
      <c r="Y71" s="44">
        <v>0</v>
      </c>
      <c r="Z71" s="44">
        <v>0</v>
      </c>
      <c r="AA71" s="44">
        <v>0</v>
      </c>
      <c r="AB71" s="44">
        <v>0</v>
      </c>
      <c r="AC71" s="44">
        <v>0</v>
      </c>
      <c r="AD71" s="45"/>
      <c r="AE71" s="45"/>
      <c r="AF71" s="45"/>
      <c r="AG71" s="44">
        <v>0</v>
      </c>
      <c r="AH71" s="44">
        <v>0</v>
      </c>
      <c r="AI71" s="44">
        <v>0</v>
      </c>
      <c r="AJ71" s="44">
        <v>0</v>
      </c>
      <c r="AK71" s="44">
        <v>0</v>
      </c>
      <c r="AL71" s="44">
        <v>0</v>
      </c>
    </row>
    <row r="72" spans="1:38"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row>
    <row r="73" spans="1:38"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row>
    <row r="74" spans="1:38" ht="20.100000000000001" customHeight="1" x14ac:dyDescent="0.2">
      <c r="D74" s="2" t="s">
        <v>124</v>
      </c>
      <c r="F74" s="37">
        <v>0</v>
      </c>
      <c r="G74" s="37">
        <v>0</v>
      </c>
      <c r="H74" s="37">
        <v>0</v>
      </c>
      <c r="I74" s="37">
        <v>0</v>
      </c>
      <c r="J74" s="37">
        <v>0</v>
      </c>
      <c r="K74" s="37">
        <v>0</v>
      </c>
      <c r="L74" s="37"/>
      <c r="M74" s="37"/>
      <c r="N74" s="37"/>
      <c r="O74" s="37">
        <v>0</v>
      </c>
      <c r="P74" s="37">
        <v>5</v>
      </c>
      <c r="Q74" s="37">
        <v>5</v>
      </c>
      <c r="R74" s="37">
        <v>0</v>
      </c>
      <c r="S74" s="37">
        <v>0</v>
      </c>
      <c r="T74" s="37">
        <v>0</v>
      </c>
      <c r="U74" s="37"/>
      <c r="V74" s="37"/>
      <c r="W74" s="37"/>
      <c r="X74" s="37">
        <v>0</v>
      </c>
      <c r="Y74" s="37">
        <v>0</v>
      </c>
      <c r="Z74" s="37">
        <v>0</v>
      </c>
      <c r="AA74" s="37">
        <v>0</v>
      </c>
      <c r="AB74" s="37">
        <v>0</v>
      </c>
      <c r="AC74" s="37">
        <v>0</v>
      </c>
      <c r="AD74" s="37"/>
      <c r="AE74" s="37"/>
      <c r="AF74" s="37"/>
      <c r="AG74" s="37">
        <v>0</v>
      </c>
      <c r="AH74" s="37">
        <v>0</v>
      </c>
      <c r="AI74" s="37">
        <v>0</v>
      </c>
      <c r="AJ74" s="37">
        <v>0</v>
      </c>
      <c r="AK74" s="37">
        <v>0</v>
      </c>
      <c r="AL74" s="37">
        <v>0</v>
      </c>
    </row>
    <row r="75" spans="1:38" ht="20.100000000000001" customHeight="1" x14ac:dyDescent="0.2">
      <c r="D75" s="38" t="s">
        <v>99</v>
      </c>
      <c r="F75" s="39">
        <v>0</v>
      </c>
      <c r="G75" s="39">
        <v>0</v>
      </c>
      <c r="H75" s="39">
        <v>0</v>
      </c>
      <c r="I75" s="39">
        <v>0</v>
      </c>
      <c r="J75" s="39">
        <v>0</v>
      </c>
      <c r="K75" s="39">
        <v>0</v>
      </c>
      <c r="L75" s="40"/>
      <c r="M75" s="40"/>
      <c r="N75" s="40"/>
      <c r="O75" s="39">
        <v>0</v>
      </c>
      <c r="P75" s="39">
        <v>5</v>
      </c>
      <c r="Q75" s="39">
        <v>5</v>
      </c>
      <c r="R75" s="39">
        <v>0</v>
      </c>
      <c r="S75" s="39">
        <v>0</v>
      </c>
      <c r="T75" s="39">
        <v>0</v>
      </c>
      <c r="U75" s="40"/>
      <c r="V75" s="40"/>
      <c r="W75" s="40"/>
      <c r="X75" s="39">
        <v>0</v>
      </c>
      <c r="Y75" s="39">
        <v>0</v>
      </c>
      <c r="Z75" s="39">
        <v>0</v>
      </c>
      <c r="AA75" s="39">
        <v>0</v>
      </c>
      <c r="AB75" s="39">
        <v>0</v>
      </c>
      <c r="AC75" s="39">
        <v>0</v>
      </c>
      <c r="AD75" s="40"/>
      <c r="AE75" s="40"/>
      <c r="AF75" s="40"/>
      <c r="AG75" s="39">
        <v>0</v>
      </c>
      <c r="AH75" s="39">
        <v>0</v>
      </c>
      <c r="AI75" s="39">
        <v>0</v>
      </c>
      <c r="AJ75" s="39">
        <v>0</v>
      </c>
      <c r="AK75" s="39">
        <v>0</v>
      </c>
      <c r="AL75" s="39">
        <v>0</v>
      </c>
    </row>
    <row r="76" spans="1:38"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row>
    <row r="77" spans="1:38" ht="20.100000000000001" customHeight="1" x14ac:dyDescent="0.25">
      <c r="C77" s="47" t="s">
        <v>128</v>
      </c>
      <c r="D77" s="43"/>
      <c r="F77" s="44">
        <v>0</v>
      </c>
      <c r="G77" s="44">
        <v>0</v>
      </c>
      <c r="H77" s="44">
        <v>0</v>
      </c>
      <c r="I77" s="44">
        <v>0</v>
      </c>
      <c r="J77" s="44">
        <v>0</v>
      </c>
      <c r="K77" s="44">
        <v>0</v>
      </c>
      <c r="L77" s="45"/>
      <c r="M77" s="45"/>
      <c r="N77" s="45"/>
      <c r="O77" s="44">
        <v>0</v>
      </c>
      <c r="P77" s="44">
        <v>10</v>
      </c>
      <c r="Q77" s="44">
        <v>10</v>
      </c>
      <c r="R77" s="44">
        <v>0</v>
      </c>
      <c r="S77" s="44">
        <v>0</v>
      </c>
      <c r="T77" s="44">
        <v>0</v>
      </c>
      <c r="U77" s="45"/>
      <c r="V77" s="45"/>
      <c r="W77" s="45"/>
      <c r="X77" s="44">
        <v>0</v>
      </c>
      <c r="Y77" s="44">
        <v>0</v>
      </c>
      <c r="Z77" s="44">
        <v>0</v>
      </c>
      <c r="AA77" s="44">
        <v>0</v>
      </c>
      <c r="AB77" s="44">
        <v>0</v>
      </c>
      <c r="AC77" s="44">
        <v>0</v>
      </c>
      <c r="AD77" s="45"/>
      <c r="AE77" s="45"/>
      <c r="AF77" s="45"/>
      <c r="AG77" s="44">
        <v>0</v>
      </c>
      <c r="AH77" s="44">
        <v>0</v>
      </c>
      <c r="AI77" s="44">
        <v>0</v>
      </c>
      <c r="AJ77" s="44">
        <v>0</v>
      </c>
      <c r="AK77" s="44">
        <v>0</v>
      </c>
      <c r="AL77" s="44">
        <v>0</v>
      </c>
    </row>
    <row r="78" spans="1:38"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row>
    <row r="79" spans="1:38"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row>
    <row r="80" spans="1:38" ht="20.100000000000001" customHeight="1" x14ac:dyDescent="0.2">
      <c r="D80" s="2" t="s">
        <v>130</v>
      </c>
      <c r="F80" s="37">
        <v>0</v>
      </c>
      <c r="G80" s="37">
        <v>0</v>
      </c>
      <c r="H80" s="37">
        <v>0</v>
      </c>
      <c r="I80" s="37">
        <v>0</v>
      </c>
      <c r="J80" s="37">
        <v>0</v>
      </c>
      <c r="K80" s="37">
        <v>0</v>
      </c>
      <c r="L80" s="37"/>
      <c r="M80" s="37"/>
      <c r="N80" s="37"/>
      <c r="O80" s="37">
        <v>-1</v>
      </c>
      <c r="P80" s="37">
        <v>2</v>
      </c>
      <c r="Q80" s="37">
        <v>1</v>
      </c>
      <c r="R80" s="37">
        <v>0</v>
      </c>
      <c r="S80" s="37">
        <v>0</v>
      </c>
      <c r="T80" s="37">
        <v>0</v>
      </c>
      <c r="U80" s="37"/>
      <c r="V80" s="37"/>
      <c r="W80" s="37"/>
      <c r="X80" s="37">
        <v>10</v>
      </c>
      <c r="Y80" s="37">
        <v>438</v>
      </c>
      <c r="Z80" s="37">
        <v>435</v>
      </c>
      <c r="AA80" s="37">
        <v>13</v>
      </c>
      <c r="AB80" s="37">
        <v>0</v>
      </c>
      <c r="AC80" s="37">
        <v>0</v>
      </c>
      <c r="AD80" s="37"/>
      <c r="AE80" s="37"/>
      <c r="AF80" s="37"/>
      <c r="AG80" s="37">
        <v>0</v>
      </c>
      <c r="AH80" s="37">
        <v>0</v>
      </c>
      <c r="AI80" s="37">
        <v>0</v>
      </c>
      <c r="AJ80" s="37">
        <v>0</v>
      </c>
      <c r="AK80" s="37">
        <v>0</v>
      </c>
      <c r="AL80" s="37">
        <v>0</v>
      </c>
    </row>
    <row r="81" spans="1:38" ht="20.100000000000001" customHeight="1" x14ac:dyDescent="0.2">
      <c r="D81" s="38" t="s">
        <v>131</v>
      </c>
      <c r="F81" s="39">
        <v>0</v>
      </c>
      <c r="G81" s="39">
        <v>0</v>
      </c>
      <c r="H81" s="39">
        <v>0</v>
      </c>
      <c r="I81" s="39">
        <v>0</v>
      </c>
      <c r="J81" s="39">
        <v>0</v>
      </c>
      <c r="K81" s="39">
        <v>0</v>
      </c>
      <c r="L81" s="40"/>
      <c r="M81" s="40"/>
      <c r="N81" s="40"/>
      <c r="O81" s="39">
        <v>0</v>
      </c>
      <c r="P81" s="39">
        <v>2</v>
      </c>
      <c r="Q81" s="39">
        <v>2</v>
      </c>
      <c r="R81" s="39">
        <v>0</v>
      </c>
      <c r="S81" s="39">
        <v>0</v>
      </c>
      <c r="T81" s="39">
        <v>0</v>
      </c>
      <c r="U81" s="40"/>
      <c r="V81" s="40"/>
      <c r="W81" s="40"/>
      <c r="X81" s="39">
        <v>12</v>
      </c>
      <c r="Y81" s="39">
        <v>441</v>
      </c>
      <c r="Z81" s="39">
        <v>438</v>
      </c>
      <c r="AA81" s="39">
        <v>15</v>
      </c>
      <c r="AB81" s="39">
        <v>0</v>
      </c>
      <c r="AC81" s="39">
        <v>0</v>
      </c>
      <c r="AD81" s="40"/>
      <c r="AE81" s="40"/>
      <c r="AF81" s="40"/>
      <c r="AG81" s="39">
        <v>0</v>
      </c>
      <c r="AH81" s="39">
        <v>0</v>
      </c>
      <c r="AI81" s="39">
        <v>0</v>
      </c>
      <c r="AJ81" s="39">
        <v>0</v>
      </c>
      <c r="AK81" s="39">
        <v>0</v>
      </c>
      <c r="AL81" s="39">
        <v>0</v>
      </c>
    </row>
    <row r="82" spans="1:38" ht="20.100000000000001" customHeight="1" x14ac:dyDescent="0.2">
      <c r="D82" s="2" t="s">
        <v>132</v>
      </c>
      <c r="F82" s="37">
        <v>0</v>
      </c>
      <c r="G82" s="37">
        <v>0</v>
      </c>
      <c r="H82" s="37">
        <v>0</v>
      </c>
      <c r="I82" s="37">
        <v>0</v>
      </c>
      <c r="J82" s="37">
        <v>0</v>
      </c>
      <c r="K82" s="37">
        <v>0</v>
      </c>
      <c r="L82" s="37"/>
      <c r="M82" s="37"/>
      <c r="N82" s="37"/>
      <c r="O82" s="37">
        <v>0</v>
      </c>
      <c r="P82" s="37">
        <v>1</v>
      </c>
      <c r="Q82" s="37">
        <v>0</v>
      </c>
      <c r="R82" s="37">
        <v>1</v>
      </c>
      <c r="S82" s="37">
        <v>0</v>
      </c>
      <c r="T82" s="37">
        <v>0</v>
      </c>
      <c r="U82" s="37"/>
      <c r="V82" s="37"/>
      <c r="W82" s="37"/>
      <c r="X82" s="37">
        <v>3</v>
      </c>
      <c r="Y82" s="37">
        <v>444</v>
      </c>
      <c r="Z82" s="37">
        <v>435</v>
      </c>
      <c r="AA82" s="37">
        <v>12</v>
      </c>
      <c r="AB82" s="37">
        <v>0</v>
      </c>
      <c r="AC82" s="37">
        <v>0</v>
      </c>
      <c r="AD82" s="37"/>
      <c r="AE82" s="37"/>
      <c r="AF82" s="37"/>
      <c r="AG82" s="37">
        <v>0</v>
      </c>
      <c r="AH82" s="37">
        <v>0</v>
      </c>
      <c r="AI82" s="37">
        <v>0</v>
      </c>
      <c r="AJ82" s="37">
        <v>0</v>
      </c>
      <c r="AK82" s="37">
        <v>0</v>
      </c>
      <c r="AL82" s="37">
        <v>0</v>
      </c>
    </row>
    <row r="83" spans="1:38" ht="20.100000000000001" customHeight="1" x14ac:dyDescent="0.2">
      <c r="D83" s="38" t="s">
        <v>133</v>
      </c>
      <c r="F83" s="39">
        <v>0</v>
      </c>
      <c r="G83" s="39">
        <v>0</v>
      </c>
      <c r="H83" s="39">
        <v>0</v>
      </c>
      <c r="I83" s="39">
        <v>0</v>
      </c>
      <c r="J83" s="39">
        <v>0</v>
      </c>
      <c r="K83" s="39">
        <v>0</v>
      </c>
      <c r="L83" s="40"/>
      <c r="M83" s="40"/>
      <c r="N83" s="40"/>
      <c r="O83" s="39">
        <v>0</v>
      </c>
      <c r="P83" s="39">
        <v>0</v>
      </c>
      <c r="Q83" s="39">
        <v>0</v>
      </c>
      <c r="R83" s="39">
        <v>0</v>
      </c>
      <c r="S83" s="39">
        <v>0</v>
      </c>
      <c r="T83" s="39">
        <v>0</v>
      </c>
      <c r="U83" s="40"/>
      <c r="V83" s="40"/>
      <c r="W83" s="40"/>
      <c r="X83" s="39">
        <v>7</v>
      </c>
      <c r="Y83" s="39">
        <v>441</v>
      </c>
      <c r="Z83" s="39">
        <v>434</v>
      </c>
      <c r="AA83" s="39">
        <v>14</v>
      </c>
      <c r="AB83" s="39">
        <v>0</v>
      </c>
      <c r="AC83" s="39">
        <v>0</v>
      </c>
      <c r="AD83" s="40"/>
      <c r="AE83" s="40"/>
      <c r="AF83" s="40"/>
      <c r="AG83" s="39">
        <v>0</v>
      </c>
      <c r="AH83" s="39">
        <v>0</v>
      </c>
      <c r="AI83" s="39">
        <v>0</v>
      </c>
      <c r="AJ83" s="39">
        <v>0</v>
      </c>
      <c r="AK83" s="39">
        <v>0</v>
      </c>
      <c r="AL83" s="39">
        <v>0</v>
      </c>
    </row>
    <row r="84" spans="1:38" ht="20.100000000000001" customHeight="1" x14ac:dyDescent="0.2">
      <c r="D84" s="2" t="s">
        <v>134</v>
      </c>
      <c r="F84" s="37">
        <v>0</v>
      </c>
      <c r="G84" s="37">
        <v>0</v>
      </c>
      <c r="H84" s="37">
        <v>0</v>
      </c>
      <c r="I84" s="37">
        <v>0</v>
      </c>
      <c r="J84" s="37">
        <v>0</v>
      </c>
      <c r="K84" s="37">
        <v>0</v>
      </c>
      <c r="L84" s="37"/>
      <c r="M84" s="37"/>
      <c r="N84" s="37"/>
      <c r="O84" s="37">
        <v>1</v>
      </c>
      <c r="P84" s="37">
        <v>2</v>
      </c>
      <c r="Q84" s="37">
        <v>3</v>
      </c>
      <c r="R84" s="37">
        <v>0</v>
      </c>
      <c r="S84" s="37">
        <v>0</v>
      </c>
      <c r="T84" s="37">
        <v>0</v>
      </c>
      <c r="U84" s="37"/>
      <c r="V84" s="37"/>
      <c r="W84" s="37"/>
      <c r="X84" s="37">
        <v>10</v>
      </c>
      <c r="Y84" s="37">
        <v>442</v>
      </c>
      <c r="Z84" s="37">
        <v>426</v>
      </c>
      <c r="AA84" s="37">
        <v>26</v>
      </c>
      <c r="AB84" s="37">
        <v>0</v>
      </c>
      <c r="AC84" s="37">
        <v>0</v>
      </c>
      <c r="AD84" s="37"/>
      <c r="AE84" s="37"/>
      <c r="AF84" s="37"/>
      <c r="AG84" s="37">
        <v>0</v>
      </c>
      <c r="AH84" s="37">
        <v>0</v>
      </c>
      <c r="AI84" s="37">
        <v>0</v>
      </c>
      <c r="AJ84" s="37">
        <v>0</v>
      </c>
      <c r="AK84" s="37">
        <v>0</v>
      </c>
      <c r="AL84" s="37">
        <v>0</v>
      </c>
    </row>
    <row r="85" spans="1:38" ht="20.100000000000001" customHeight="1" x14ac:dyDescent="0.2">
      <c r="D85" s="38" t="s">
        <v>135</v>
      </c>
      <c r="F85" s="39">
        <v>0</v>
      </c>
      <c r="G85" s="39">
        <v>0</v>
      </c>
      <c r="H85" s="39">
        <v>0</v>
      </c>
      <c r="I85" s="39">
        <v>0</v>
      </c>
      <c r="J85" s="39">
        <v>0</v>
      </c>
      <c r="K85" s="39">
        <v>0</v>
      </c>
      <c r="L85" s="40"/>
      <c r="M85" s="40"/>
      <c r="N85" s="40"/>
      <c r="O85" s="39">
        <v>0</v>
      </c>
      <c r="P85" s="39">
        <v>1</v>
      </c>
      <c r="Q85" s="39">
        <v>1</v>
      </c>
      <c r="R85" s="39">
        <v>0</v>
      </c>
      <c r="S85" s="39">
        <v>0</v>
      </c>
      <c r="T85" s="39">
        <v>0</v>
      </c>
      <c r="U85" s="40"/>
      <c r="V85" s="40"/>
      <c r="W85" s="40"/>
      <c r="X85" s="39">
        <v>10</v>
      </c>
      <c r="Y85" s="39">
        <v>438</v>
      </c>
      <c r="Z85" s="39">
        <v>435</v>
      </c>
      <c r="AA85" s="39">
        <v>13</v>
      </c>
      <c r="AB85" s="39">
        <v>0</v>
      </c>
      <c r="AC85" s="39">
        <v>0</v>
      </c>
      <c r="AD85" s="40"/>
      <c r="AE85" s="40"/>
      <c r="AF85" s="40"/>
      <c r="AG85" s="39">
        <v>0</v>
      </c>
      <c r="AH85" s="39">
        <v>0</v>
      </c>
      <c r="AI85" s="39">
        <v>0</v>
      </c>
      <c r="AJ85" s="39">
        <v>0</v>
      </c>
      <c r="AK85" s="39">
        <v>0</v>
      </c>
      <c r="AL85" s="39">
        <v>0</v>
      </c>
    </row>
    <row r="86" spans="1:38" ht="20.100000000000001" customHeight="1" x14ac:dyDescent="0.2">
      <c r="D86" s="2" t="s">
        <v>136</v>
      </c>
      <c r="F86" s="37">
        <v>0</v>
      </c>
      <c r="G86" s="37">
        <v>0</v>
      </c>
      <c r="H86" s="37">
        <v>0</v>
      </c>
      <c r="I86" s="37">
        <v>0</v>
      </c>
      <c r="J86" s="37">
        <v>0</v>
      </c>
      <c r="K86" s="37">
        <v>0</v>
      </c>
      <c r="L86" s="37"/>
      <c r="M86" s="37"/>
      <c r="N86" s="37"/>
      <c r="O86" s="37">
        <v>0</v>
      </c>
      <c r="P86" s="37">
        <v>1</v>
      </c>
      <c r="Q86" s="37">
        <v>1</v>
      </c>
      <c r="R86" s="37">
        <v>0</v>
      </c>
      <c r="S86" s="37">
        <v>0</v>
      </c>
      <c r="T86" s="37">
        <v>0</v>
      </c>
      <c r="U86" s="37"/>
      <c r="V86" s="37"/>
      <c r="W86" s="37"/>
      <c r="X86" s="37">
        <v>9</v>
      </c>
      <c r="Y86" s="37">
        <v>440</v>
      </c>
      <c r="Z86" s="37">
        <v>436</v>
      </c>
      <c r="AA86" s="37">
        <v>13</v>
      </c>
      <c r="AB86" s="37">
        <v>0</v>
      </c>
      <c r="AC86" s="37">
        <v>0</v>
      </c>
      <c r="AD86" s="37"/>
      <c r="AE86" s="37"/>
      <c r="AF86" s="37"/>
      <c r="AG86" s="37">
        <v>0</v>
      </c>
      <c r="AH86" s="37">
        <v>0</v>
      </c>
      <c r="AI86" s="37">
        <v>0</v>
      </c>
      <c r="AJ86" s="37">
        <v>0</v>
      </c>
      <c r="AK86" s="37">
        <v>0</v>
      </c>
      <c r="AL86" s="37">
        <v>0</v>
      </c>
    </row>
    <row r="87" spans="1:38" ht="20.100000000000001" customHeight="1" x14ac:dyDescent="0.2">
      <c r="D87" s="38" t="s">
        <v>137</v>
      </c>
      <c r="F87" s="39">
        <v>0</v>
      </c>
      <c r="G87" s="39">
        <v>0</v>
      </c>
      <c r="H87" s="39">
        <v>0</v>
      </c>
      <c r="I87" s="39">
        <v>0</v>
      </c>
      <c r="J87" s="39">
        <v>0</v>
      </c>
      <c r="K87" s="39">
        <v>0</v>
      </c>
      <c r="L87" s="40"/>
      <c r="M87" s="40"/>
      <c r="N87" s="40"/>
      <c r="O87" s="39">
        <v>0</v>
      </c>
      <c r="P87" s="39">
        <v>1</v>
      </c>
      <c r="Q87" s="39">
        <v>1</v>
      </c>
      <c r="R87" s="39">
        <v>0</v>
      </c>
      <c r="S87" s="39">
        <v>0</v>
      </c>
      <c r="T87" s="39">
        <v>0</v>
      </c>
      <c r="U87" s="40"/>
      <c r="V87" s="40"/>
      <c r="W87" s="40"/>
      <c r="X87" s="39">
        <v>8</v>
      </c>
      <c r="Y87" s="39">
        <v>438</v>
      </c>
      <c r="Z87" s="39">
        <v>432</v>
      </c>
      <c r="AA87" s="39">
        <v>14</v>
      </c>
      <c r="AB87" s="39">
        <v>0</v>
      </c>
      <c r="AC87" s="39">
        <v>0</v>
      </c>
      <c r="AD87" s="40"/>
      <c r="AE87" s="40"/>
      <c r="AF87" s="40"/>
      <c r="AG87" s="39">
        <v>0</v>
      </c>
      <c r="AH87" s="39">
        <v>0</v>
      </c>
      <c r="AI87" s="39">
        <v>0</v>
      </c>
      <c r="AJ87" s="39">
        <v>0</v>
      </c>
      <c r="AK87" s="39">
        <v>0</v>
      </c>
      <c r="AL87" s="39">
        <v>0</v>
      </c>
    </row>
    <row r="88" spans="1:38" ht="20.100000000000001" customHeight="1" x14ac:dyDescent="0.2">
      <c r="D88" s="2" t="s">
        <v>138</v>
      </c>
      <c r="F88" s="37">
        <v>0</v>
      </c>
      <c r="G88" s="37">
        <v>0</v>
      </c>
      <c r="H88" s="37">
        <v>0</v>
      </c>
      <c r="I88" s="37">
        <v>0</v>
      </c>
      <c r="J88" s="37">
        <v>0</v>
      </c>
      <c r="K88" s="37">
        <v>0</v>
      </c>
      <c r="L88" s="37"/>
      <c r="M88" s="37"/>
      <c r="N88" s="37"/>
      <c r="O88" s="37">
        <v>3</v>
      </c>
      <c r="P88" s="37">
        <v>1</v>
      </c>
      <c r="Q88" s="37">
        <v>4</v>
      </c>
      <c r="R88" s="37">
        <v>0</v>
      </c>
      <c r="S88" s="37">
        <v>0</v>
      </c>
      <c r="T88" s="37">
        <v>0</v>
      </c>
      <c r="U88" s="37"/>
      <c r="V88" s="37"/>
      <c r="W88" s="37"/>
      <c r="X88" s="37">
        <v>70</v>
      </c>
      <c r="Y88" s="37">
        <v>437</v>
      </c>
      <c r="Z88" s="37">
        <v>487</v>
      </c>
      <c r="AA88" s="37">
        <v>20</v>
      </c>
      <c r="AB88" s="37">
        <v>0</v>
      </c>
      <c r="AC88" s="37">
        <v>0</v>
      </c>
      <c r="AD88" s="37"/>
      <c r="AE88" s="37"/>
      <c r="AF88" s="37"/>
      <c r="AG88" s="37">
        <v>0</v>
      </c>
      <c r="AH88" s="37">
        <v>0</v>
      </c>
      <c r="AI88" s="37">
        <v>0</v>
      </c>
      <c r="AJ88" s="37">
        <v>0</v>
      </c>
      <c r="AK88" s="37">
        <v>0</v>
      </c>
      <c r="AL88" s="37">
        <v>0</v>
      </c>
    </row>
    <row r="89" spans="1:38" ht="20.100000000000001" customHeight="1" x14ac:dyDescent="0.2">
      <c r="D89" s="38" t="s">
        <v>139</v>
      </c>
      <c r="F89" s="39">
        <v>0</v>
      </c>
      <c r="G89" s="39">
        <v>0</v>
      </c>
      <c r="H89" s="39">
        <v>0</v>
      </c>
      <c r="I89" s="39">
        <v>0</v>
      </c>
      <c r="J89" s="39">
        <v>0</v>
      </c>
      <c r="K89" s="39">
        <v>0</v>
      </c>
      <c r="L89" s="40"/>
      <c r="M89" s="40"/>
      <c r="N89" s="40"/>
      <c r="O89" s="39">
        <v>1</v>
      </c>
      <c r="P89" s="39">
        <v>1</v>
      </c>
      <c r="Q89" s="39">
        <v>2</v>
      </c>
      <c r="R89" s="39">
        <v>0</v>
      </c>
      <c r="S89" s="39">
        <v>0</v>
      </c>
      <c r="T89" s="39">
        <v>0</v>
      </c>
      <c r="U89" s="40"/>
      <c r="V89" s="40"/>
      <c r="W89" s="40"/>
      <c r="X89" s="39">
        <v>10</v>
      </c>
      <c r="Y89" s="39">
        <v>442</v>
      </c>
      <c r="Z89" s="39">
        <v>438</v>
      </c>
      <c r="AA89" s="39">
        <v>14</v>
      </c>
      <c r="AB89" s="39">
        <v>0</v>
      </c>
      <c r="AC89" s="39">
        <v>0</v>
      </c>
      <c r="AD89" s="40"/>
      <c r="AE89" s="40"/>
      <c r="AF89" s="40"/>
      <c r="AG89" s="39">
        <v>0</v>
      </c>
      <c r="AH89" s="39">
        <v>0</v>
      </c>
      <c r="AI89" s="39">
        <v>0</v>
      </c>
      <c r="AJ89" s="39">
        <v>0</v>
      </c>
      <c r="AK89" s="39">
        <v>0</v>
      </c>
      <c r="AL89" s="39">
        <v>0</v>
      </c>
    </row>
    <row r="90" spans="1:38" ht="20.100000000000001" customHeight="1" x14ac:dyDescent="0.2">
      <c r="D90" s="2" t="s">
        <v>140</v>
      </c>
      <c r="F90" s="37">
        <v>0</v>
      </c>
      <c r="G90" s="37">
        <v>0</v>
      </c>
      <c r="H90" s="37">
        <v>0</v>
      </c>
      <c r="I90" s="37">
        <v>0</v>
      </c>
      <c r="J90" s="37">
        <v>0</v>
      </c>
      <c r="K90" s="37">
        <v>0</v>
      </c>
      <c r="L90" s="37"/>
      <c r="M90" s="37"/>
      <c r="N90" s="37"/>
      <c r="O90" s="37">
        <v>0</v>
      </c>
      <c r="P90" s="37">
        <v>0</v>
      </c>
      <c r="Q90" s="37">
        <v>0</v>
      </c>
      <c r="R90" s="37">
        <v>0</v>
      </c>
      <c r="S90" s="37">
        <v>0</v>
      </c>
      <c r="T90" s="37">
        <v>0</v>
      </c>
      <c r="U90" s="37"/>
      <c r="V90" s="37"/>
      <c r="W90" s="37"/>
      <c r="X90" s="37">
        <v>14</v>
      </c>
      <c r="Y90" s="37">
        <v>437</v>
      </c>
      <c r="Z90" s="37">
        <v>437</v>
      </c>
      <c r="AA90" s="37">
        <v>14</v>
      </c>
      <c r="AB90" s="37">
        <v>0</v>
      </c>
      <c r="AC90" s="37">
        <v>0</v>
      </c>
      <c r="AD90" s="37"/>
      <c r="AE90" s="37"/>
      <c r="AF90" s="37"/>
      <c r="AG90" s="37">
        <v>0</v>
      </c>
      <c r="AH90" s="37">
        <v>0</v>
      </c>
      <c r="AI90" s="37">
        <v>0</v>
      </c>
      <c r="AJ90" s="37">
        <v>0</v>
      </c>
      <c r="AK90" s="37">
        <v>0</v>
      </c>
      <c r="AL90" s="37">
        <v>0</v>
      </c>
    </row>
    <row r="91" spans="1:38" ht="20.100000000000001" customHeight="1" x14ac:dyDescent="0.2">
      <c r="D91" s="38" t="s">
        <v>141</v>
      </c>
      <c r="F91" s="39">
        <v>0</v>
      </c>
      <c r="G91" s="39">
        <v>0</v>
      </c>
      <c r="H91" s="39">
        <v>0</v>
      </c>
      <c r="I91" s="39">
        <v>0</v>
      </c>
      <c r="J91" s="39">
        <v>0</v>
      </c>
      <c r="K91" s="39">
        <v>0</v>
      </c>
      <c r="L91" s="40"/>
      <c r="M91" s="40"/>
      <c r="N91" s="40"/>
      <c r="O91" s="39">
        <v>0</v>
      </c>
      <c r="P91" s="39">
        <v>0</v>
      </c>
      <c r="Q91" s="39">
        <v>0</v>
      </c>
      <c r="R91" s="39">
        <v>0</v>
      </c>
      <c r="S91" s="39">
        <v>0</v>
      </c>
      <c r="T91" s="39">
        <v>0</v>
      </c>
      <c r="U91" s="40"/>
      <c r="V91" s="40"/>
      <c r="W91" s="40"/>
      <c r="X91" s="39">
        <v>5</v>
      </c>
      <c r="Y91" s="39">
        <v>438</v>
      </c>
      <c r="Z91" s="39">
        <v>427</v>
      </c>
      <c r="AA91" s="39">
        <v>16</v>
      </c>
      <c r="AB91" s="39">
        <v>0</v>
      </c>
      <c r="AC91" s="39">
        <v>0</v>
      </c>
      <c r="AD91" s="40"/>
      <c r="AE91" s="40"/>
      <c r="AF91" s="40"/>
      <c r="AG91" s="39">
        <v>0</v>
      </c>
      <c r="AH91" s="39">
        <v>0</v>
      </c>
      <c r="AI91" s="39">
        <v>0</v>
      </c>
      <c r="AJ91" s="39">
        <v>0</v>
      </c>
      <c r="AK91" s="39">
        <v>0</v>
      </c>
      <c r="AL91" s="39">
        <v>0</v>
      </c>
    </row>
    <row r="92" spans="1:38" ht="20.100000000000001" customHeight="1" x14ac:dyDescent="0.2">
      <c r="D92" s="2" t="s">
        <v>142</v>
      </c>
      <c r="F92" s="37">
        <v>0</v>
      </c>
      <c r="G92" s="37">
        <v>0</v>
      </c>
      <c r="H92" s="37">
        <v>0</v>
      </c>
      <c r="I92" s="37">
        <v>0</v>
      </c>
      <c r="J92" s="37">
        <v>0</v>
      </c>
      <c r="K92" s="37">
        <v>0</v>
      </c>
      <c r="L92" s="37"/>
      <c r="M92" s="37"/>
      <c r="N92" s="37"/>
      <c r="O92" s="37">
        <v>0</v>
      </c>
      <c r="P92" s="37">
        <v>0</v>
      </c>
      <c r="Q92" s="37">
        <v>0</v>
      </c>
      <c r="R92" s="37">
        <v>0</v>
      </c>
      <c r="S92" s="37">
        <v>0</v>
      </c>
      <c r="T92" s="37">
        <v>0</v>
      </c>
      <c r="U92" s="37"/>
      <c r="V92" s="37"/>
      <c r="W92" s="37"/>
      <c r="X92" s="37">
        <v>14</v>
      </c>
      <c r="Y92" s="37">
        <v>438</v>
      </c>
      <c r="Z92" s="37">
        <v>433</v>
      </c>
      <c r="AA92" s="37">
        <v>19</v>
      </c>
      <c r="AB92" s="37">
        <v>0</v>
      </c>
      <c r="AC92" s="37">
        <v>0</v>
      </c>
      <c r="AD92" s="37"/>
      <c r="AE92" s="37"/>
      <c r="AF92" s="37"/>
      <c r="AG92" s="37">
        <v>0</v>
      </c>
      <c r="AH92" s="37">
        <v>0</v>
      </c>
      <c r="AI92" s="37">
        <v>0</v>
      </c>
      <c r="AJ92" s="37">
        <v>0</v>
      </c>
      <c r="AK92" s="37">
        <v>0</v>
      </c>
      <c r="AL92" s="37">
        <v>0</v>
      </c>
    </row>
    <row r="93" spans="1:38" ht="20.100000000000001" customHeight="1" x14ac:dyDescent="0.2">
      <c r="D93" s="38" t="s">
        <v>143</v>
      </c>
      <c r="F93" s="39">
        <v>0</v>
      </c>
      <c r="G93" s="39">
        <v>0</v>
      </c>
      <c r="H93" s="39">
        <v>0</v>
      </c>
      <c r="I93" s="39">
        <v>0</v>
      </c>
      <c r="J93" s="39">
        <v>0</v>
      </c>
      <c r="K93" s="39">
        <v>0</v>
      </c>
      <c r="L93" s="40"/>
      <c r="M93" s="40"/>
      <c r="N93" s="40"/>
      <c r="O93" s="39">
        <v>0</v>
      </c>
      <c r="P93" s="39">
        <v>0</v>
      </c>
      <c r="Q93" s="39">
        <v>0</v>
      </c>
      <c r="R93" s="39">
        <v>0</v>
      </c>
      <c r="S93" s="39">
        <v>0</v>
      </c>
      <c r="T93" s="39">
        <v>0</v>
      </c>
      <c r="U93" s="40"/>
      <c r="V93" s="40"/>
      <c r="W93" s="40"/>
      <c r="X93" s="39">
        <v>0</v>
      </c>
      <c r="Y93" s="39">
        <v>436</v>
      </c>
      <c r="Z93" s="39">
        <v>428</v>
      </c>
      <c r="AA93" s="39">
        <v>8</v>
      </c>
      <c r="AB93" s="39">
        <v>0</v>
      </c>
      <c r="AC93" s="39">
        <v>0</v>
      </c>
      <c r="AD93" s="40"/>
      <c r="AE93" s="40"/>
      <c r="AF93" s="40"/>
      <c r="AG93" s="39">
        <v>0</v>
      </c>
      <c r="AH93" s="39">
        <v>0</v>
      </c>
      <c r="AI93" s="39">
        <v>0</v>
      </c>
      <c r="AJ93" s="39">
        <v>0</v>
      </c>
      <c r="AK93" s="39">
        <v>0</v>
      </c>
      <c r="AL93" s="39">
        <v>0</v>
      </c>
    </row>
    <row r="94" spans="1:38"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row>
    <row r="95" spans="1:38" s="1" customFormat="1" ht="20.100000000000001" customHeight="1" x14ac:dyDescent="0.2">
      <c r="A95" s="3"/>
      <c r="B95" s="6"/>
      <c r="C95" s="42" t="s">
        <v>144</v>
      </c>
      <c r="D95" s="42"/>
      <c r="E95" s="5"/>
      <c r="F95" s="44">
        <v>0</v>
      </c>
      <c r="G95" s="44">
        <v>0</v>
      </c>
      <c r="H95" s="44">
        <v>0</v>
      </c>
      <c r="I95" s="44">
        <v>0</v>
      </c>
      <c r="J95" s="44">
        <v>0</v>
      </c>
      <c r="K95" s="44">
        <v>0</v>
      </c>
      <c r="L95" s="45"/>
      <c r="M95" s="45"/>
      <c r="N95" s="45"/>
      <c r="O95" s="44">
        <v>4</v>
      </c>
      <c r="P95" s="44">
        <v>12</v>
      </c>
      <c r="Q95" s="44">
        <v>15</v>
      </c>
      <c r="R95" s="44">
        <v>1</v>
      </c>
      <c r="S95" s="44">
        <v>0</v>
      </c>
      <c r="T95" s="44">
        <v>0</v>
      </c>
      <c r="U95" s="45"/>
      <c r="V95" s="45"/>
      <c r="W95" s="45"/>
      <c r="X95" s="44">
        <v>182</v>
      </c>
      <c r="Y95" s="44">
        <v>6150</v>
      </c>
      <c r="Z95" s="44">
        <v>6121</v>
      </c>
      <c r="AA95" s="44">
        <v>211</v>
      </c>
      <c r="AB95" s="44">
        <v>0</v>
      </c>
      <c r="AC95" s="44">
        <v>0</v>
      </c>
      <c r="AD95" s="45"/>
      <c r="AE95" s="45"/>
      <c r="AF95" s="45"/>
      <c r="AG95" s="44">
        <v>0</v>
      </c>
      <c r="AH95" s="44">
        <v>0</v>
      </c>
      <c r="AI95" s="44">
        <v>0</v>
      </c>
      <c r="AJ95" s="44">
        <v>0</v>
      </c>
      <c r="AK95" s="44">
        <v>0</v>
      </c>
      <c r="AL95" s="44">
        <v>0</v>
      </c>
    </row>
    <row r="96" spans="1:38"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row>
    <row r="97" spans="1:38"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row>
    <row r="98" spans="1:38" ht="20.100000000000001" customHeight="1" x14ac:dyDescent="0.2">
      <c r="D98" s="2" t="s">
        <v>146</v>
      </c>
      <c r="F98" s="37">
        <v>0</v>
      </c>
      <c r="G98" s="37">
        <v>0</v>
      </c>
      <c r="H98" s="37">
        <v>0</v>
      </c>
      <c r="I98" s="37">
        <v>0</v>
      </c>
      <c r="J98" s="37">
        <v>0</v>
      </c>
      <c r="K98" s="37">
        <v>0</v>
      </c>
      <c r="L98" s="37"/>
      <c r="M98" s="37"/>
      <c r="N98" s="37"/>
      <c r="O98" s="37">
        <v>0</v>
      </c>
      <c r="P98" s="37">
        <v>0</v>
      </c>
      <c r="Q98" s="37">
        <v>0</v>
      </c>
      <c r="R98" s="37">
        <v>0</v>
      </c>
      <c r="S98" s="37">
        <v>0</v>
      </c>
      <c r="T98" s="37">
        <v>0</v>
      </c>
      <c r="U98" s="37"/>
      <c r="V98" s="37"/>
      <c r="W98" s="37"/>
      <c r="X98" s="37">
        <v>0</v>
      </c>
      <c r="Y98" s="37">
        <v>0</v>
      </c>
      <c r="Z98" s="37">
        <v>0</v>
      </c>
      <c r="AA98" s="37">
        <v>0</v>
      </c>
      <c r="AB98" s="37">
        <v>0</v>
      </c>
      <c r="AC98" s="37">
        <v>0</v>
      </c>
      <c r="AD98" s="37"/>
      <c r="AE98" s="37"/>
      <c r="AF98" s="37"/>
      <c r="AG98" s="37">
        <v>4</v>
      </c>
      <c r="AH98" s="37">
        <v>129</v>
      </c>
      <c r="AI98" s="37">
        <v>131</v>
      </c>
      <c r="AJ98" s="37">
        <v>2</v>
      </c>
      <c r="AK98" s="37">
        <v>0</v>
      </c>
      <c r="AL98" s="37">
        <v>0</v>
      </c>
    </row>
    <row r="99" spans="1:38" ht="20.100000000000001" customHeight="1" x14ac:dyDescent="0.2">
      <c r="D99" s="38" t="s">
        <v>147</v>
      </c>
      <c r="F99" s="39">
        <v>0</v>
      </c>
      <c r="G99" s="39">
        <v>0</v>
      </c>
      <c r="H99" s="39">
        <v>0</v>
      </c>
      <c r="I99" s="39">
        <v>0</v>
      </c>
      <c r="J99" s="39">
        <v>0</v>
      </c>
      <c r="K99" s="39">
        <v>0</v>
      </c>
      <c r="L99" s="40"/>
      <c r="M99" s="40"/>
      <c r="N99" s="40"/>
      <c r="O99" s="39">
        <v>0</v>
      </c>
      <c r="P99" s="39">
        <v>0</v>
      </c>
      <c r="Q99" s="39">
        <v>0</v>
      </c>
      <c r="R99" s="39">
        <v>0</v>
      </c>
      <c r="S99" s="39">
        <v>0</v>
      </c>
      <c r="T99" s="39">
        <v>0</v>
      </c>
      <c r="U99" s="40"/>
      <c r="V99" s="40"/>
      <c r="W99" s="40"/>
      <c r="X99" s="39">
        <v>0</v>
      </c>
      <c r="Y99" s="39">
        <v>0</v>
      </c>
      <c r="Z99" s="39">
        <v>0</v>
      </c>
      <c r="AA99" s="39">
        <v>0</v>
      </c>
      <c r="AB99" s="39">
        <v>0</v>
      </c>
      <c r="AC99" s="39">
        <v>0</v>
      </c>
      <c r="AD99" s="40"/>
      <c r="AE99" s="40"/>
      <c r="AF99" s="40"/>
      <c r="AG99" s="39">
        <v>4</v>
      </c>
      <c r="AH99" s="39">
        <v>133</v>
      </c>
      <c r="AI99" s="39">
        <v>132</v>
      </c>
      <c r="AJ99" s="39">
        <v>5</v>
      </c>
      <c r="AK99" s="39">
        <v>0</v>
      </c>
      <c r="AL99" s="39">
        <v>0</v>
      </c>
    </row>
    <row r="100" spans="1:38" ht="20.100000000000001" customHeight="1" x14ac:dyDescent="0.2">
      <c r="D100" s="2" t="s">
        <v>148</v>
      </c>
      <c r="F100" s="37">
        <v>0</v>
      </c>
      <c r="G100" s="37">
        <v>0</v>
      </c>
      <c r="H100" s="37">
        <v>0</v>
      </c>
      <c r="I100" s="37">
        <v>0</v>
      </c>
      <c r="J100" s="37">
        <v>0</v>
      </c>
      <c r="K100" s="37">
        <v>0</v>
      </c>
      <c r="L100" s="37"/>
      <c r="M100" s="37"/>
      <c r="N100" s="37"/>
      <c r="O100" s="37">
        <v>0</v>
      </c>
      <c r="P100" s="37">
        <v>0</v>
      </c>
      <c r="Q100" s="37">
        <v>0</v>
      </c>
      <c r="R100" s="37">
        <v>0</v>
      </c>
      <c r="S100" s="37">
        <v>0</v>
      </c>
      <c r="T100" s="37">
        <v>0</v>
      </c>
      <c r="U100" s="37"/>
      <c r="V100" s="37"/>
      <c r="W100" s="37"/>
      <c r="X100" s="37">
        <v>0</v>
      </c>
      <c r="Y100" s="37">
        <v>0</v>
      </c>
      <c r="Z100" s="37">
        <v>0</v>
      </c>
      <c r="AA100" s="37">
        <v>0</v>
      </c>
      <c r="AB100" s="37">
        <v>0</v>
      </c>
      <c r="AC100" s="37">
        <v>0</v>
      </c>
      <c r="AD100" s="37"/>
      <c r="AE100" s="37"/>
      <c r="AF100" s="37"/>
      <c r="AG100" s="37">
        <v>3</v>
      </c>
      <c r="AH100" s="37">
        <v>130</v>
      </c>
      <c r="AI100" s="37">
        <v>131</v>
      </c>
      <c r="AJ100" s="37">
        <v>2</v>
      </c>
      <c r="AK100" s="37">
        <v>0</v>
      </c>
      <c r="AL100" s="37">
        <v>0</v>
      </c>
    </row>
    <row r="101" spans="1:38" ht="20.100000000000001" customHeight="1" x14ac:dyDescent="0.2">
      <c r="D101" s="38" t="s">
        <v>149</v>
      </c>
      <c r="F101" s="39">
        <v>0</v>
      </c>
      <c r="G101" s="39">
        <v>0</v>
      </c>
      <c r="H101" s="39">
        <v>0</v>
      </c>
      <c r="I101" s="39">
        <v>0</v>
      </c>
      <c r="J101" s="39">
        <v>0</v>
      </c>
      <c r="K101" s="39">
        <v>0</v>
      </c>
      <c r="L101" s="40"/>
      <c r="M101" s="40"/>
      <c r="N101" s="40"/>
      <c r="O101" s="39">
        <v>0</v>
      </c>
      <c r="P101" s="39">
        <v>0</v>
      </c>
      <c r="Q101" s="39">
        <v>0</v>
      </c>
      <c r="R101" s="39">
        <v>0</v>
      </c>
      <c r="S101" s="39">
        <v>0</v>
      </c>
      <c r="T101" s="39">
        <v>0</v>
      </c>
      <c r="U101" s="40"/>
      <c r="V101" s="40"/>
      <c r="W101" s="40"/>
      <c r="X101" s="39">
        <v>0</v>
      </c>
      <c r="Y101" s="39">
        <v>0</v>
      </c>
      <c r="Z101" s="39">
        <v>0</v>
      </c>
      <c r="AA101" s="39">
        <v>0</v>
      </c>
      <c r="AB101" s="39">
        <v>0</v>
      </c>
      <c r="AC101" s="39">
        <v>0</v>
      </c>
      <c r="AD101" s="40"/>
      <c r="AE101" s="40"/>
      <c r="AF101" s="40"/>
      <c r="AG101" s="39">
        <v>2</v>
      </c>
      <c r="AH101" s="39">
        <v>132</v>
      </c>
      <c r="AI101" s="39">
        <v>132</v>
      </c>
      <c r="AJ101" s="39">
        <v>2</v>
      </c>
      <c r="AK101" s="39">
        <v>0</v>
      </c>
      <c r="AL101" s="39">
        <v>0</v>
      </c>
    </row>
    <row r="102" spans="1:38" ht="20.100000000000001" customHeight="1" x14ac:dyDescent="0.2">
      <c r="D102" s="2" t="s">
        <v>150</v>
      </c>
      <c r="F102" s="37">
        <v>0</v>
      </c>
      <c r="G102" s="37">
        <v>0</v>
      </c>
      <c r="H102" s="37">
        <v>0</v>
      </c>
      <c r="I102" s="37">
        <v>0</v>
      </c>
      <c r="J102" s="37">
        <v>0</v>
      </c>
      <c r="K102" s="37">
        <v>0</v>
      </c>
      <c r="L102" s="37"/>
      <c r="M102" s="37"/>
      <c r="N102" s="37"/>
      <c r="O102" s="37">
        <v>0</v>
      </c>
      <c r="P102" s="37">
        <v>0</v>
      </c>
      <c r="Q102" s="37">
        <v>0</v>
      </c>
      <c r="R102" s="37">
        <v>0</v>
      </c>
      <c r="S102" s="37">
        <v>0</v>
      </c>
      <c r="T102" s="37">
        <v>0</v>
      </c>
      <c r="U102" s="37"/>
      <c r="V102" s="37"/>
      <c r="W102" s="37"/>
      <c r="X102" s="37">
        <v>0</v>
      </c>
      <c r="Y102" s="37">
        <v>0</v>
      </c>
      <c r="Z102" s="37">
        <v>0</v>
      </c>
      <c r="AA102" s="37">
        <v>0</v>
      </c>
      <c r="AB102" s="37">
        <v>0</v>
      </c>
      <c r="AC102" s="37">
        <v>0</v>
      </c>
      <c r="AD102" s="37"/>
      <c r="AE102" s="37"/>
      <c r="AF102" s="37"/>
      <c r="AG102" s="37">
        <v>3</v>
      </c>
      <c r="AH102" s="37">
        <v>130</v>
      </c>
      <c r="AI102" s="37">
        <v>131</v>
      </c>
      <c r="AJ102" s="37">
        <v>2</v>
      </c>
      <c r="AK102" s="37">
        <v>0</v>
      </c>
      <c r="AL102" s="37">
        <v>0</v>
      </c>
    </row>
    <row r="103" spans="1:38" ht="20.100000000000001" customHeight="1" x14ac:dyDescent="0.2">
      <c r="D103" s="38" t="s">
        <v>151</v>
      </c>
      <c r="F103" s="39">
        <v>0</v>
      </c>
      <c r="G103" s="39">
        <v>0</v>
      </c>
      <c r="H103" s="39">
        <v>0</v>
      </c>
      <c r="I103" s="39">
        <v>0</v>
      </c>
      <c r="J103" s="39">
        <v>0</v>
      </c>
      <c r="K103" s="39">
        <v>0</v>
      </c>
      <c r="L103" s="40"/>
      <c r="M103" s="40"/>
      <c r="N103" s="40"/>
      <c r="O103" s="39">
        <v>0</v>
      </c>
      <c r="P103" s="39">
        <v>0</v>
      </c>
      <c r="Q103" s="39">
        <v>0</v>
      </c>
      <c r="R103" s="39">
        <v>0</v>
      </c>
      <c r="S103" s="39">
        <v>0</v>
      </c>
      <c r="T103" s="39">
        <v>0</v>
      </c>
      <c r="U103" s="40"/>
      <c r="V103" s="40"/>
      <c r="W103" s="40"/>
      <c r="X103" s="39">
        <v>0</v>
      </c>
      <c r="Y103" s="39">
        <v>0</v>
      </c>
      <c r="Z103" s="39">
        <v>0</v>
      </c>
      <c r="AA103" s="39">
        <v>0</v>
      </c>
      <c r="AB103" s="39">
        <v>0</v>
      </c>
      <c r="AC103" s="39">
        <v>0</v>
      </c>
      <c r="AD103" s="40"/>
      <c r="AE103" s="40"/>
      <c r="AF103" s="40"/>
      <c r="AG103" s="39">
        <v>3</v>
      </c>
      <c r="AH103" s="39">
        <v>131</v>
      </c>
      <c r="AI103" s="39">
        <v>131</v>
      </c>
      <c r="AJ103" s="39">
        <v>3</v>
      </c>
      <c r="AK103" s="39">
        <v>0</v>
      </c>
      <c r="AL103" s="39">
        <v>0</v>
      </c>
    </row>
    <row r="104" spans="1:38" ht="20.100000000000001" customHeight="1" x14ac:dyDescent="0.2">
      <c r="D104" s="41" t="s">
        <v>152</v>
      </c>
      <c r="F104" s="40">
        <v>0</v>
      </c>
      <c r="G104" s="40">
        <v>0</v>
      </c>
      <c r="H104" s="40">
        <v>0</v>
      </c>
      <c r="I104" s="40">
        <v>0</v>
      </c>
      <c r="J104" s="40">
        <v>0</v>
      </c>
      <c r="K104" s="40">
        <v>0</v>
      </c>
      <c r="L104" s="40"/>
      <c r="M104" s="40"/>
      <c r="N104" s="40"/>
      <c r="O104" s="40">
        <v>0</v>
      </c>
      <c r="P104" s="40">
        <v>0</v>
      </c>
      <c r="Q104" s="40">
        <v>0</v>
      </c>
      <c r="R104" s="40">
        <v>0</v>
      </c>
      <c r="S104" s="40">
        <v>0</v>
      </c>
      <c r="T104" s="40">
        <v>0</v>
      </c>
      <c r="U104" s="40"/>
      <c r="V104" s="40"/>
      <c r="W104" s="40"/>
      <c r="X104" s="40">
        <v>0</v>
      </c>
      <c r="Y104" s="40">
        <v>0</v>
      </c>
      <c r="Z104" s="40">
        <v>0</v>
      </c>
      <c r="AA104" s="40">
        <v>0</v>
      </c>
      <c r="AB104" s="40">
        <v>0</v>
      </c>
      <c r="AC104" s="40">
        <v>0</v>
      </c>
      <c r="AD104" s="40"/>
      <c r="AE104" s="40"/>
      <c r="AF104" s="40"/>
      <c r="AG104" s="40">
        <v>0</v>
      </c>
      <c r="AH104" s="40">
        <v>102</v>
      </c>
      <c r="AI104" s="40">
        <v>100</v>
      </c>
      <c r="AJ104" s="40">
        <v>2</v>
      </c>
      <c r="AK104" s="40">
        <v>0</v>
      </c>
      <c r="AL104" s="40">
        <v>0</v>
      </c>
    </row>
    <row r="105" spans="1:38" ht="20.100000000000001" customHeight="1" x14ac:dyDescent="0.2">
      <c r="D105" s="38" t="s">
        <v>153</v>
      </c>
      <c r="F105" s="39">
        <v>0</v>
      </c>
      <c r="G105" s="39">
        <v>0</v>
      </c>
      <c r="H105" s="39">
        <v>0</v>
      </c>
      <c r="I105" s="39">
        <v>0</v>
      </c>
      <c r="J105" s="39">
        <v>0</v>
      </c>
      <c r="K105" s="39">
        <v>0</v>
      </c>
      <c r="L105" s="40"/>
      <c r="M105" s="40"/>
      <c r="N105" s="40"/>
      <c r="O105" s="39">
        <v>0</v>
      </c>
      <c r="P105" s="39">
        <v>0</v>
      </c>
      <c r="Q105" s="39">
        <v>0</v>
      </c>
      <c r="R105" s="39">
        <v>0</v>
      </c>
      <c r="S105" s="39">
        <v>0</v>
      </c>
      <c r="T105" s="39">
        <v>0</v>
      </c>
      <c r="U105" s="40"/>
      <c r="V105" s="40"/>
      <c r="W105" s="40"/>
      <c r="X105" s="39">
        <v>0</v>
      </c>
      <c r="Y105" s="39">
        <v>0</v>
      </c>
      <c r="Z105" s="39">
        <v>0</v>
      </c>
      <c r="AA105" s="39">
        <v>0</v>
      </c>
      <c r="AB105" s="39">
        <v>0</v>
      </c>
      <c r="AC105" s="39">
        <v>0</v>
      </c>
      <c r="AD105" s="40"/>
      <c r="AE105" s="40"/>
      <c r="AF105" s="40"/>
      <c r="AG105" s="39">
        <v>0</v>
      </c>
      <c r="AH105" s="39">
        <v>105</v>
      </c>
      <c r="AI105" s="39">
        <v>101</v>
      </c>
      <c r="AJ105" s="39">
        <v>4</v>
      </c>
      <c r="AK105" s="39">
        <v>0</v>
      </c>
      <c r="AL105" s="39">
        <v>0</v>
      </c>
    </row>
    <row r="106" spans="1:38" ht="20.100000000000001" customHeight="1" x14ac:dyDescent="0.2">
      <c r="D106" s="41" t="s">
        <v>154</v>
      </c>
      <c r="F106" s="40">
        <v>0</v>
      </c>
      <c r="G106" s="40">
        <v>0</v>
      </c>
      <c r="H106" s="40">
        <v>0</v>
      </c>
      <c r="I106" s="40">
        <v>0</v>
      </c>
      <c r="J106" s="40">
        <v>0</v>
      </c>
      <c r="K106" s="40">
        <v>0</v>
      </c>
      <c r="L106" s="40"/>
      <c r="M106" s="40"/>
      <c r="N106" s="40"/>
      <c r="O106" s="40">
        <v>0</v>
      </c>
      <c r="P106" s="40">
        <v>0</v>
      </c>
      <c r="Q106" s="40">
        <v>0</v>
      </c>
      <c r="R106" s="40">
        <v>0</v>
      </c>
      <c r="S106" s="40">
        <v>0</v>
      </c>
      <c r="T106" s="40">
        <v>0</v>
      </c>
      <c r="U106" s="40"/>
      <c r="V106" s="40"/>
      <c r="W106" s="40"/>
      <c r="X106" s="40">
        <v>0</v>
      </c>
      <c r="Y106" s="40">
        <v>0</v>
      </c>
      <c r="Z106" s="40">
        <v>0</v>
      </c>
      <c r="AA106" s="40">
        <v>0</v>
      </c>
      <c r="AB106" s="40">
        <v>0</v>
      </c>
      <c r="AC106" s="40">
        <v>0</v>
      </c>
      <c r="AD106" s="40"/>
      <c r="AE106" s="40"/>
      <c r="AF106" s="40"/>
      <c r="AG106" s="40">
        <v>0</v>
      </c>
      <c r="AH106" s="40">
        <v>105</v>
      </c>
      <c r="AI106" s="40">
        <v>102</v>
      </c>
      <c r="AJ106" s="40">
        <v>3</v>
      </c>
      <c r="AK106" s="40">
        <v>0</v>
      </c>
      <c r="AL106" s="40">
        <v>0</v>
      </c>
    </row>
    <row r="107" spans="1:38"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row>
    <row r="108" spans="1:38" s="1" customFormat="1" ht="20.100000000000001" customHeight="1" x14ac:dyDescent="0.2">
      <c r="A108" s="3"/>
      <c r="B108" s="6"/>
      <c r="C108" s="42" t="s">
        <v>155</v>
      </c>
      <c r="D108" s="42"/>
      <c r="E108" s="5"/>
      <c r="F108" s="44">
        <v>0</v>
      </c>
      <c r="G108" s="44">
        <v>0</v>
      </c>
      <c r="H108" s="44">
        <v>0</v>
      </c>
      <c r="I108" s="44">
        <v>0</v>
      </c>
      <c r="J108" s="44">
        <v>0</v>
      </c>
      <c r="K108" s="44">
        <v>0</v>
      </c>
      <c r="L108" s="45"/>
      <c r="M108" s="45"/>
      <c r="N108" s="45"/>
      <c r="O108" s="44">
        <v>0</v>
      </c>
      <c r="P108" s="44">
        <v>0</v>
      </c>
      <c r="Q108" s="44">
        <v>0</v>
      </c>
      <c r="R108" s="44">
        <v>0</v>
      </c>
      <c r="S108" s="44">
        <v>0</v>
      </c>
      <c r="T108" s="44">
        <v>0</v>
      </c>
      <c r="U108" s="45"/>
      <c r="V108" s="45"/>
      <c r="W108" s="45"/>
      <c r="X108" s="44">
        <v>0</v>
      </c>
      <c r="Y108" s="44">
        <v>0</v>
      </c>
      <c r="Z108" s="44">
        <v>0</v>
      </c>
      <c r="AA108" s="44">
        <v>0</v>
      </c>
      <c r="AB108" s="44">
        <v>0</v>
      </c>
      <c r="AC108" s="44">
        <v>0</v>
      </c>
      <c r="AD108" s="45"/>
      <c r="AE108" s="45"/>
      <c r="AF108" s="45"/>
      <c r="AG108" s="44">
        <v>19</v>
      </c>
      <c r="AH108" s="44">
        <v>1097</v>
      </c>
      <c r="AI108" s="44">
        <v>1091</v>
      </c>
      <c r="AJ108" s="44">
        <v>25</v>
      </c>
      <c r="AK108" s="44">
        <v>0</v>
      </c>
      <c r="AL108" s="44">
        <v>0</v>
      </c>
    </row>
    <row r="109" spans="1:38"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row>
    <row r="110" spans="1:38"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row>
    <row r="111" spans="1:38" s="1" customFormat="1" ht="20.100000000000001" customHeight="1" x14ac:dyDescent="0.2">
      <c r="A111" s="3"/>
      <c r="B111" s="6"/>
      <c r="C111" s="3"/>
      <c r="D111" s="2" t="s">
        <v>157</v>
      </c>
      <c r="E111" s="5"/>
      <c r="F111" s="37">
        <v>0</v>
      </c>
      <c r="G111" s="37">
        <v>0</v>
      </c>
      <c r="H111" s="37">
        <v>0</v>
      </c>
      <c r="I111" s="37">
        <v>0</v>
      </c>
      <c r="J111" s="37">
        <v>0</v>
      </c>
      <c r="K111" s="37">
        <v>0</v>
      </c>
      <c r="L111" s="37"/>
      <c r="M111" s="37"/>
      <c r="N111" s="37"/>
      <c r="O111" s="37">
        <v>0</v>
      </c>
      <c r="P111" s="37">
        <v>0</v>
      </c>
      <c r="Q111" s="37">
        <v>0</v>
      </c>
      <c r="R111" s="37">
        <v>0</v>
      </c>
      <c r="S111" s="37">
        <v>0</v>
      </c>
      <c r="T111" s="37">
        <v>0</v>
      </c>
      <c r="U111" s="37"/>
      <c r="V111" s="37"/>
      <c r="W111" s="37"/>
      <c r="X111" s="37">
        <v>0</v>
      </c>
      <c r="Y111" s="37">
        <v>0</v>
      </c>
      <c r="Z111" s="37">
        <v>0</v>
      </c>
      <c r="AA111" s="37">
        <v>0</v>
      </c>
      <c r="AB111" s="37">
        <v>0</v>
      </c>
      <c r="AC111" s="37">
        <v>0</v>
      </c>
      <c r="AD111" s="37"/>
      <c r="AE111" s="37"/>
      <c r="AF111" s="37"/>
      <c r="AG111" s="37">
        <v>0</v>
      </c>
      <c r="AH111" s="37">
        <v>0</v>
      </c>
      <c r="AI111" s="37">
        <v>0</v>
      </c>
      <c r="AJ111" s="37">
        <v>0</v>
      </c>
      <c r="AK111" s="37">
        <v>0</v>
      </c>
      <c r="AL111" s="37">
        <v>0</v>
      </c>
    </row>
    <row r="112" spans="1:38" s="1" customFormat="1" ht="20.100000000000001" customHeight="1" x14ac:dyDescent="0.2">
      <c r="A112" s="3"/>
      <c r="B112" s="6"/>
      <c r="C112" s="3"/>
      <c r="D112" s="38" t="s">
        <v>158</v>
      </c>
      <c r="E112" s="5"/>
      <c r="F112" s="39">
        <v>0</v>
      </c>
      <c r="G112" s="39">
        <v>0</v>
      </c>
      <c r="H112" s="39">
        <v>0</v>
      </c>
      <c r="I112" s="39">
        <v>0</v>
      </c>
      <c r="J112" s="39">
        <v>0</v>
      </c>
      <c r="K112" s="39">
        <v>0</v>
      </c>
      <c r="L112" s="40"/>
      <c r="M112" s="40"/>
      <c r="N112" s="40"/>
      <c r="O112" s="39">
        <v>0</v>
      </c>
      <c r="P112" s="39">
        <v>0</v>
      </c>
      <c r="Q112" s="39">
        <v>0</v>
      </c>
      <c r="R112" s="39">
        <v>0</v>
      </c>
      <c r="S112" s="39">
        <v>0</v>
      </c>
      <c r="T112" s="39">
        <v>0</v>
      </c>
      <c r="U112" s="40"/>
      <c r="V112" s="40"/>
      <c r="W112" s="40"/>
      <c r="X112" s="39">
        <v>0</v>
      </c>
      <c r="Y112" s="39">
        <v>0</v>
      </c>
      <c r="Z112" s="39">
        <v>0</v>
      </c>
      <c r="AA112" s="39">
        <v>0</v>
      </c>
      <c r="AB112" s="39">
        <v>0</v>
      </c>
      <c r="AC112" s="39">
        <v>0</v>
      </c>
      <c r="AD112" s="40"/>
      <c r="AE112" s="40"/>
      <c r="AF112" s="40"/>
      <c r="AG112" s="39">
        <v>0</v>
      </c>
      <c r="AH112" s="39">
        <v>0</v>
      </c>
      <c r="AI112" s="39">
        <v>0</v>
      </c>
      <c r="AJ112" s="39">
        <v>0</v>
      </c>
      <c r="AK112" s="39">
        <v>0</v>
      </c>
      <c r="AL112" s="39">
        <v>0</v>
      </c>
    </row>
    <row r="113" spans="1:38" s="1" customFormat="1" ht="20.100000000000001" customHeight="1" x14ac:dyDescent="0.2">
      <c r="A113" s="3"/>
      <c r="B113" s="6"/>
      <c r="C113" s="3"/>
      <c r="D113" s="2" t="s">
        <v>159</v>
      </c>
      <c r="E113" s="5"/>
      <c r="F113" s="37">
        <v>0</v>
      </c>
      <c r="G113" s="37">
        <v>0</v>
      </c>
      <c r="H113" s="37">
        <v>0</v>
      </c>
      <c r="I113" s="37">
        <v>0</v>
      </c>
      <c r="J113" s="37">
        <v>0</v>
      </c>
      <c r="K113" s="37">
        <v>0</v>
      </c>
      <c r="L113" s="37"/>
      <c r="M113" s="37"/>
      <c r="N113" s="37"/>
      <c r="O113" s="37">
        <v>0</v>
      </c>
      <c r="P113" s="37">
        <v>0</v>
      </c>
      <c r="Q113" s="37">
        <v>0</v>
      </c>
      <c r="R113" s="37">
        <v>0</v>
      </c>
      <c r="S113" s="37">
        <v>0</v>
      </c>
      <c r="T113" s="37">
        <v>0</v>
      </c>
      <c r="U113" s="37"/>
      <c r="V113" s="37"/>
      <c r="W113" s="37"/>
      <c r="X113" s="37">
        <v>0</v>
      </c>
      <c r="Y113" s="37">
        <v>0</v>
      </c>
      <c r="Z113" s="37">
        <v>0</v>
      </c>
      <c r="AA113" s="37">
        <v>0</v>
      </c>
      <c r="AB113" s="37">
        <v>0</v>
      </c>
      <c r="AC113" s="37">
        <v>0</v>
      </c>
      <c r="AD113" s="37"/>
      <c r="AE113" s="37"/>
      <c r="AF113" s="37"/>
      <c r="AG113" s="37">
        <v>0</v>
      </c>
      <c r="AH113" s="37">
        <v>0</v>
      </c>
      <c r="AI113" s="37">
        <v>0</v>
      </c>
      <c r="AJ113" s="37">
        <v>0</v>
      </c>
      <c r="AK113" s="37">
        <v>0</v>
      </c>
      <c r="AL113" s="37">
        <v>0</v>
      </c>
    </row>
    <row r="114" spans="1:38"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row>
    <row r="115" spans="1:38" s="1" customFormat="1" ht="20.100000000000001" customHeight="1" x14ac:dyDescent="0.2">
      <c r="A115" s="3"/>
      <c r="B115" s="6"/>
      <c r="C115" s="42" t="s">
        <v>160</v>
      </c>
      <c r="D115" s="42"/>
      <c r="E115" s="5"/>
      <c r="F115" s="44">
        <v>0</v>
      </c>
      <c r="G115" s="44">
        <v>0</v>
      </c>
      <c r="H115" s="44">
        <v>0</v>
      </c>
      <c r="I115" s="44">
        <v>0</v>
      </c>
      <c r="J115" s="44">
        <v>0</v>
      </c>
      <c r="K115" s="44">
        <v>0</v>
      </c>
      <c r="L115" s="45"/>
      <c r="M115" s="45"/>
      <c r="N115" s="45"/>
      <c r="O115" s="44">
        <v>0</v>
      </c>
      <c r="P115" s="44">
        <v>0</v>
      </c>
      <c r="Q115" s="44">
        <v>0</v>
      </c>
      <c r="R115" s="44">
        <v>0</v>
      </c>
      <c r="S115" s="44">
        <v>0</v>
      </c>
      <c r="T115" s="44">
        <v>0</v>
      </c>
      <c r="U115" s="45"/>
      <c r="V115" s="45"/>
      <c r="W115" s="45"/>
      <c r="X115" s="44">
        <v>0</v>
      </c>
      <c r="Y115" s="44">
        <v>0</v>
      </c>
      <c r="Z115" s="44">
        <v>0</v>
      </c>
      <c r="AA115" s="44">
        <v>0</v>
      </c>
      <c r="AB115" s="44">
        <v>0</v>
      </c>
      <c r="AC115" s="44">
        <v>0</v>
      </c>
      <c r="AD115" s="45"/>
      <c r="AE115" s="45"/>
      <c r="AF115" s="45"/>
      <c r="AG115" s="44">
        <v>0</v>
      </c>
      <c r="AH115" s="44">
        <v>0</v>
      </c>
      <c r="AI115" s="44">
        <v>0</v>
      </c>
      <c r="AJ115" s="44">
        <v>0</v>
      </c>
      <c r="AK115" s="44">
        <v>0</v>
      </c>
      <c r="AL115" s="44">
        <v>0</v>
      </c>
    </row>
    <row r="116" spans="1:38"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row>
    <row r="117" spans="1:38" s="1" customFormat="1" ht="20.100000000000001" customHeight="1" x14ac:dyDescent="0.25">
      <c r="A117" s="3"/>
      <c r="B117" s="49" t="s">
        <v>161</v>
      </c>
      <c r="C117" s="50"/>
      <c r="D117" s="50"/>
      <c r="E117" s="5"/>
      <c r="F117" s="51">
        <v>388</v>
      </c>
      <c r="G117" s="51">
        <v>8258</v>
      </c>
      <c r="H117" s="51">
        <v>8211</v>
      </c>
      <c r="I117" s="51">
        <v>437</v>
      </c>
      <c r="J117" s="51">
        <v>257</v>
      </c>
      <c r="K117" s="51">
        <v>255</v>
      </c>
      <c r="L117" s="52"/>
      <c r="M117" s="52"/>
      <c r="N117" s="52"/>
      <c r="O117" s="51">
        <v>146</v>
      </c>
      <c r="P117" s="51">
        <v>2552</v>
      </c>
      <c r="Q117" s="51">
        <v>2575</v>
      </c>
      <c r="R117" s="51">
        <v>123</v>
      </c>
      <c r="S117" s="51">
        <v>0</v>
      </c>
      <c r="T117" s="51">
        <v>0</v>
      </c>
      <c r="U117" s="52"/>
      <c r="V117" s="52"/>
      <c r="W117" s="52"/>
      <c r="X117" s="51">
        <v>182</v>
      </c>
      <c r="Y117" s="51">
        <v>6150</v>
      </c>
      <c r="Z117" s="51">
        <v>6121</v>
      </c>
      <c r="AA117" s="51">
        <v>211</v>
      </c>
      <c r="AB117" s="51">
        <v>0</v>
      </c>
      <c r="AC117" s="51">
        <v>0</v>
      </c>
      <c r="AD117" s="52"/>
      <c r="AE117" s="52"/>
      <c r="AF117" s="52"/>
      <c r="AG117" s="51">
        <v>19</v>
      </c>
      <c r="AH117" s="51">
        <v>1097</v>
      </c>
      <c r="AI117" s="51">
        <v>1091</v>
      </c>
      <c r="AJ117" s="51">
        <v>25</v>
      </c>
      <c r="AK117" s="51">
        <v>0</v>
      </c>
      <c r="AL117" s="51">
        <v>0</v>
      </c>
    </row>
    <row r="118" spans="1:38"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row>
    <row r="119" spans="1:38"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row>
    <row r="120" spans="1:38"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row>
    <row r="121" spans="1:38" ht="20.100000000000001" customHeight="1" x14ac:dyDescent="0.2">
      <c r="D121" s="2" t="s">
        <v>163</v>
      </c>
      <c r="F121" s="37">
        <v>59</v>
      </c>
      <c r="G121" s="37">
        <v>1053</v>
      </c>
      <c r="H121" s="37">
        <v>1073</v>
      </c>
      <c r="I121" s="37">
        <v>39</v>
      </c>
      <c r="J121" s="37">
        <v>0</v>
      </c>
      <c r="K121" s="37">
        <v>0</v>
      </c>
      <c r="L121" s="37"/>
      <c r="M121" s="37"/>
      <c r="N121" s="37"/>
      <c r="O121" s="37">
        <v>1</v>
      </c>
      <c r="P121" s="37">
        <v>4</v>
      </c>
      <c r="Q121" s="37">
        <v>5</v>
      </c>
      <c r="R121" s="37">
        <v>0</v>
      </c>
      <c r="S121" s="37">
        <v>0</v>
      </c>
      <c r="T121" s="37">
        <v>0</v>
      </c>
      <c r="U121" s="37"/>
      <c r="V121" s="37"/>
      <c r="W121" s="37"/>
      <c r="X121" s="37">
        <v>0</v>
      </c>
      <c r="Y121" s="37">
        <v>0</v>
      </c>
      <c r="Z121" s="37">
        <v>0</v>
      </c>
      <c r="AA121" s="37">
        <v>0</v>
      </c>
      <c r="AB121" s="37">
        <v>0</v>
      </c>
      <c r="AC121" s="37">
        <v>0</v>
      </c>
      <c r="AD121" s="37"/>
      <c r="AE121" s="37"/>
      <c r="AF121" s="37"/>
      <c r="AG121" s="37">
        <v>0</v>
      </c>
      <c r="AH121" s="37">
        <v>0</v>
      </c>
      <c r="AI121" s="37">
        <v>0</v>
      </c>
      <c r="AJ121" s="37">
        <v>0</v>
      </c>
      <c r="AK121" s="37">
        <v>0</v>
      </c>
      <c r="AL121" s="37">
        <v>0</v>
      </c>
    </row>
    <row r="122" spans="1:38" ht="20.100000000000001" customHeight="1" x14ac:dyDescent="0.2">
      <c r="D122" s="38" t="s">
        <v>164</v>
      </c>
      <c r="F122" s="39">
        <v>65</v>
      </c>
      <c r="G122" s="39">
        <v>1060</v>
      </c>
      <c r="H122" s="39">
        <v>1078</v>
      </c>
      <c r="I122" s="39">
        <v>47</v>
      </c>
      <c r="J122" s="39">
        <v>0</v>
      </c>
      <c r="K122" s="39">
        <v>0</v>
      </c>
      <c r="L122" s="40"/>
      <c r="M122" s="40"/>
      <c r="N122" s="40"/>
      <c r="O122" s="39">
        <v>1</v>
      </c>
      <c r="P122" s="39">
        <v>4</v>
      </c>
      <c r="Q122" s="39">
        <v>5</v>
      </c>
      <c r="R122" s="39">
        <v>0</v>
      </c>
      <c r="S122" s="39">
        <v>0</v>
      </c>
      <c r="T122" s="39">
        <v>0</v>
      </c>
      <c r="U122" s="40"/>
      <c r="V122" s="40"/>
      <c r="W122" s="40"/>
      <c r="X122" s="39">
        <v>0</v>
      </c>
      <c r="Y122" s="39">
        <v>0</v>
      </c>
      <c r="Z122" s="39">
        <v>0</v>
      </c>
      <c r="AA122" s="39">
        <v>0</v>
      </c>
      <c r="AB122" s="39">
        <v>0</v>
      </c>
      <c r="AC122" s="39">
        <v>0</v>
      </c>
      <c r="AD122" s="40"/>
      <c r="AE122" s="40"/>
      <c r="AF122" s="40"/>
      <c r="AG122" s="39">
        <v>0</v>
      </c>
      <c r="AH122" s="39">
        <v>0</v>
      </c>
      <c r="AI122" s="39">
        <v>0</v>
      </c>
      <c r="AJ122" s="39">
        <v>0</v>
      </c>
      <c r="AK122" s="39">
        <v>0</v>
      </c>
      <c r="AL122" s="39">
        <v>0</v>
      </c>
    </row>
    <row r="123" spans="1:38" ht="20.100000000000001" customHeight="1" x14ac:dyDescent="0.2">
      <c r="D123" s="2" t="s">
        <v>165</v>
      </c>
      <c r="F123" s="37">
        <v>76</v>
      </c>
      <c r="G123" s="37">
        <v>1062</v>
      </c>
      <c r="H123" s="37">
        <v>1094</v>
      </c>
      <c r="I123" s="37">
        <v>44</v>
      </c>
      <c r="J123" s="37">
        <v>0</v>
      </c>
      <c r="K123" s="37">
        <v>0</v>
      </c>
      <c r="L123" s="37"/>
      <c r="M123" s="37"/>
      <c r="N123" s="37"/>
      <c r="O123" s="37">
        <v>0</v>
      </c>
      <c r="P123" s="37">
        <v>0</v>
      </c>
      <c r="Q123" s="37">
        <v>0</v>
      </c>
      <c r="R123" s="37">
        <v>0</v>
      </c>
      <c r="S123" s="37">
        <v>0</v>
      </c>
      <c r="T123" s="37">
        <v>0</v>
      </c>
      <c r="U123" s="37"/>
      <c r="V123" s="37"/>
      <c r="W123" s="37"/>
      <c r="X123" s="37">
        <v>0</v>
      </c>
      <c r="Y123" s="37">
        <v>0</v>
      </c>
      <c r="Z123" s="37">
        <v>0</v>
      </c>
      <c r="AA123" s="37">
        <v>0</v>
      </c>
      <c r="AB123" s="37">
        <v>0</v>
      </c>
      <c r="AC123" s="37">
        <v>0</v>
      </c>
      <c r="AD123" s="37"/>
      <c r="AE123" s="37"/>
      <c r="AF123" s="37"/>
      <c r="AG123" s="37">
        <v>0</v>
      </c>
      <c r="AH123" s="37">
        <v>0</v>
      </c>
      <c r="AI123" s="37">
        <v>0</v>
      </c>
      <c r="AJ123" s="37">
        <v>0</v>
      </c>
      <c r="AK123" s="37">
        <v>0</v>
      </c>
      <c r="AL123" s="37">
        <v>0</v>
      </c>
    </row>
    <row r="124" spans="1:38" ht="20.100000000000001" customHeight="1" x14ac:dyDescent="0.2">
      <c r="D124" s="38" t="s">
        <v>166</v>
      </c>
      <c r="F124" s="39">
        <v>61</v>
      </c>
      <c r="G124" s="39">
        <v>1047</v>
      </c>
      <c r="H124" s="39">
        <v>1074</v>
      </c>
      <c r="I124" s="39">
        <v>34</v>
      </c>
      <c r="J124" s="39">
        <v>0</v>
      </c>
      <c r="K124" s="39">
        <v>0</v>
      </c>
      <c r="L124" s="40"/>
      <c r="M124" s="40"/>
      <c r="N124" s="40"/>
      <c r="O124" s="39">
        <v>0</v>
      </c>
      <c r="P124" s="39">
        <v>3</v>
      </c>
      <c r="Q124" s="39">
        <v>3</v>
      </c>
      <c r="R124" s="39">
        <v>0</v>
      </c>
      <c r="S124" s="39">
        <v>0</v>
      </c>
      <c r="T124" s="39">
        <v>0</v>
      </c>
      <c r="U124" s="40"/>
      <c r="V124" s="40"/>
      <c r="W124" s="40"/>
      <c r="X124" s="39">
        <v>0</v>
      </c>
      <c r="Y124" s="39">
        <v>0</v>
      </c>
      <c r="Z124" s="39">
        <v>0</v>
      </c>
      <c r="AA124" s="39">
        <v>0</v>
      </c>
      <c r="AB124" s="39">
        <v>0</v>
      </c>
      <c r="AC124" s="39">
        <v>0</v>
      </c>
      <c r="AD124" s="40"/>
      <c r="AE124" s="40"/>
      <c r="AF124" s="40"/>
      <c r="AG124" s="39">
        <v>0</v>
      </c>
      <c r="AH124" s="39">
        <v>0</v>
      </c>
      <c r="AI124" s="39">
        <v>0</v>
      </c>
      <c r="AJ124" s="39">
        <v>0</v>
      </c>
      <c r="AK124" s="39">
        <v>0</v>
      </c>
      <c r="AL124" s="39">
        <v>0</v>
      </c>
    </row>
    <row r="125" spans="1:38" ht="20.100000000000001" customHeight="1" x14ac:dyDescent="0.2">
      <c r="D125" s="2" t="s">
        <v>167</v>
      </c>
      <c r="F125" s="37">
        <v>76</v>
      </c>
      <c r="G125" s="37">
        <v>1050</v>
      </c>
      <c r="H125" s="37">
        <v>1072</v>
      </c>
      <c r="I125" s="37">
        <v>54</v>
      </c>
      <c r="J125" s="37">
        <v>0</v>
      </c>
      <c r="K125" s="37">
        <v>0</v>
      </c>
      <c r="L125" s="37"/>
      <c r="M125" s="37"/>
      <c r="N125" s="37"/>
      <c r="O125" s="37">
        <v>0</v>
      </c>
      <c r="P125" s="37">
        <v>8</v>
      </c>
      <c r="Q125" s="37">
        <v>8</v>
      </c>
      <c r="R125" s="37">
        <v>0</v>
      </c>
      <c r="S125" s="37">
        <v>0</v>
      </c>
      <c r="T125" s="37">
        <v>0</v>
      </c>
      <c r="U125" s="37"/>
      <c r="V125" s="37"/>
      <c r="W125" s="37"/>
      <c r="X125" s="37">
        <v>0</v>
      </c>
      <c r="Y125" s="37">
        <v>0</v>
      </c>
      <c r="Z125" s="37">
        <v>0</v>
      </c>
      <c r="AA125" s="37">
        <v>0</v>
      </c>
      <c r="AB125" s="37">
        <v>0</v>
      </c>
      <c r="AC125" s="37">
        <v>0</v>
      </c>
      <c r="AD125" s="37"/>
      <c r="AE125" s="37"/>
      <c r="AF125" s="37"/>
      <c r="AG125" s="37">
        <v>0</v>
      </c>
      <c r="AH125" s="37">
        <v>0</v>
      </c>
      <c r="AI125" s="37">
        <v>0</v>
      </c>
      <c r="AJ125" s="37">
        <v>0</v>
      </c>
      <c r="AK125" s="37">
        <v>0</v>
      </c>
      <c r="AL125" s="37">
        <v>0</v>
      </c>
    </row>
    <row r="126" spans="1:38" ht="20.100000000000001" customHeight="1" x14ac:dyDescent="0.2">
      <c r="D126" s="38" t="s">
        <v>168</v>
      </c>
      <c r="F126" s="39">
        <v>76</v>
      </c>
      <c r="G126" s="39">
        <v>1061</v>
      </c>
      <c r="H126" s="39">
        <v>1081</v>
      </c>
      <c r="I126" s="39">
        <v>56</v>
      </c>
      <c r="J126" s="39">
        <v>0</v>
      </c>
      <c r="K126" s="39">
        <v>0</v>
      </c>
      <c r="L126" s="40"/>
      <c r="M126" s="40"/>
      <c r="N126" s="40"/>
      <c r="O126" s="39">
        <v>0</v>
      </c>
      <c r="P126" s="39">
        <v>5</v>
      </c>
      <c r="Q126" s="39">
        <v>5</v>
      </c>
      <c r="R126" s="39">
        <v>0</v>
      </c>
      <c r="S126" s="39">
        <v>0</v>
      </c>
      <c r="T126" s="39">
        <v>0</v>
      </c>
      <c r="U126" s="40"/>
      <c r="V126" s="40"/>
      <c r="W126" s="40"/>
      <c r="X126" s="39">
        <v>0</v>
      </c>
      <c r="Y126" s="39">
        <v>0</v>
      </c>
      <c r="Z126" s="39">
        <v>0</v>
      </c>
      <c r="AA126" s="39">
        <v>0</v>
      </c>
      <c r="AB126" s="39">
        <v>0</v>
      </c>
      <c r="AC126" s="39">
        <v>0</v>
      </c>
      <c r="AD126" s="40"/>
      <c r="AE126" s="40"/>
      <c r="AF126" s="40"/>
      <c r="AG126" s="39">
        <v>0</v>
      </c>
      <c r="AH126" s="39">
        <v>0</v>
      </c>
      <c r="AI126" s="39">
        <v>0</v>
      </c>
      <c r="AJ126" s="39">
        <v>0</v>
      </c>
      <c r="AK126" s="39">
        <v>0</v>
      </c>
      <c r="AL126" s="39">
        <v>0</v>
      </c>
    </row>
    <row r="127" spans="1:38" ht="20.100000000000001" customHeight="1" x14ac:dyDescent="0.2">
      <c r="D127" s="41" t="s">
        <v>169</v>
      </c>
      <c r="F127" s="40">
        <v>0</v>
      </c>
      <c r="G127" s="40">
        <v>1036</v>
      </c>
      <c r="H127" s="40">
        <v>995</v>
      </c>
      <c r="I127" s="40">
        <v>41</v>
      </c>
      <c r="J127" s="40">
        <v>0</v>
      </c>
      <c r="K127" s="40">
        <v>0</v>
      </c>
      <c r="L127" s="40"/>
      <c r="M127" s="40"/>
      <c r="N127" s="40"/>
      <c r="O127" s="40">
        <v>0</v>
      </c>
      <c r="P127" s="40">
        <v>0</v>
      </c>
      <c r="Q127" s="40">
        <v>0</v>
      </c>
      <c r="R127" s="40">
        <v>0</v>
      </c>
      <c r="S127" s="40">
        <v>0</v>
      </c>
      <c r="T127" s="40">
        <v>0</v>
      </c>
      <c r="U127" s="40"/>
      <c r="V127" s="40"/>
      <c r="W127" s="40"/>
      <c r="X127" s="40">
        <v>0</v>
      </c>
      <c r="Y127" s="40">
        <v>0</v>
      </c>
      <c r="Z127" s="40">
        <v>0</v>
      </c>
      <c r="AA127" s="40">
        <v>0</v>
      </c>
      <c r="AB127" s="40">
        <v>0</v>
      </c>
      <c r="AC127" s="40">
        <v>0</v>
      </c>
      <c r="AD127" s="40"/>
      <c r="AE127" s="40"/>
      <c r="AF127" s="40"/>
      <c r="AG127" s="40">
        <v>0</v>
      </c>
      <c r="AH127" s="40">
        <v>0</v>
      </c>
      <c r="AI127" s="40">
        <v>0</v>
      </c>
      <c r="AJ127" s="40">
        <v>0</v>
      </c>
      <c r="AK127" s="40">
        <v>0</v>
      </c>
      <c r="AL127" s="40">
        <v>0</v>
      </c>
    </row>
    <row r="128" spans="1:38"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row>
    <row r="129" spans="1:38" s="1" customFormat="1" ht="20.100000000000001" customHeight="1" x14ac:dyDescent="0.2">
      <c r="A129" s="3"/>
      <c r="B129" s="6"/>
      <c r="C129" s="42" t="s">
        <v>122</v>
      </c>
      <c r="D129" s="42"/>
      <c r="E129" s="5"/>
      <c r="F129" s="44">
        <v>413</v>
      </c>
      <c r="G129" s="44">
        <v>7369</v>
      </c>
      <c r="H129" s="44">
        <v>7467</v>
      </c>
      <c r="I129" s="44">
        <v>315</v>
      </c>
      <c r="J129" s="44">
        <v>0</v>
      </c>
      <c r="K129" s="44">
        <v>0</v>
      </c>
      <c r="L129" s="45"/>
      <c r="M129" s="45"/>
      <c r="N129" s="45"/>
      <c r="O129" s="44">
        <v>2</v>
      </c>
      <c r="P129" s="44">
        <v>24</v>
      </c>
      <c r="Q129" s="44">
        <v>26</v>
      </c>
      <c r="R129" s="44">
        <v>0</v>
      </c>
      <c r="S129" s="44">
        <v>0</v>
      </c>
      <c r="T129" s="44">
        <v>0</v>
      </c>
      <c r="U129" s="45"/>
      <c r="V129" s="45"/>
      <c r="W129" s="45"/>
      <c r="X129" s="44">
        <v>0</v>
      </c>
      <c r="Y129" s="44">
        <v>0</v>
      </c>
      <c r="Z129" s="44">
        <v>0</v>
      </c>
      <c r="AA129" s="44">
        <v>0</v>
      </c>
      <c r="AB129" s="44">
        <v>0</v>
      </c>
      <c r="AC129" s="44">
        <v>0</v>
      </c>
      <c r="AD129" s="45"/>
      <c r="AE129" s="45"/>
      <c r="AF129" s="45"/>
      <c r="AG129" s="44">
        <v>0</v>
      </c>
      <c r="AH129" s="44">
        <v>0</v>
      </c>
      <c r="AI129" s="44">
        <v>0</v>
      </c>
      <c r="AJ129" s="44">
        <v>0</v>
      </c>
      <c r="AK129" s="44">
        <v>0</v>
      </c>
      <c r="AL129" s="44">
        <v>0</v>
      </c>
    </row>
    <row r="130" spans="1:38"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row>
    <row r="131" spans="1:38"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row>
    <row r="132" spans="1:38" ht="20.100000000000001" customHeight="1" x14ac:dyDescent="0.2">
      <c r="D132" s="2" t="s">
        <v>124</v>
      </c>
      <c r="F132" s="37">
        <v>3</v>
      </c>
      <c r="G132" s="37">
        <v>268</v>
      </c>
      <c r="H132" s="37">
        <v>266</v>
      </c>
      <c r="I132" s="37">
        <v>5</v>
      </c>
      <c r="J132" s="37">
        <v>0</v>
      </c>
      <c r="K132" s="37">
        <v>0</v>
      </c>
      <c r="L132" s="37"/>
      <c r="M132" s="37"/>
      <c r="N132" s="37"/>
      <c r="O132" s="37">
        <v>6</v>
      </c>
      <c r="P132" s="37">
        <v>203</v>
      </c>
      <c r="Q132" s="37">
        <v>202</v>
      </c>
      <c r="R132" s="37">
        <v>7</v>
      </c>
      <c r="S132" s="37">
        <v>0</v>
      </c>
      <c r="T132" s="37">
        <v>0</v>
      </c>
      <c r="U132" s="37"/>
      <c r="V132" s="37"/>
      <c r="W132" s="37"/>
      <c r="X132" s="37">
        <v>10</v>
      </c>
      <c r="Y132" s="37">
        <v>112</v>
      </c>
      <c r="Z132" s="37">
        <v>118</v>
      </c>
      <c r="AA132" s="37">
        <v>4</v>
      </c>
      <c r="AB132" s="37">
        <v>0</v>
      </c>
      <c r="AC132" s="37">
        <v>0</v>
      </c>
      <c r="AD132" s="37"/>
      <c r="AE132" s="37"/>
      <c r="AF132" s="37"/>
      <c r="AG132" s="37">
        <v>0</v>
      </c>
      <c r="AH132" s="37">
        <v>22</v>
      </c>
      <c r="AI132" s="37">
        <v>22</v>
      </c>
      <c r="AJ132" s="37">
        <v>0</v>
      </c>
      <c r="AK132" s="37">
        <v>0</v>
      </c>
      <c r="AL132" s="37">
        <v>0</v>
      </c>
    </row>
    <row r="133" spans="1:38" ht="20.100000000000001" customHeight="1" x14ac:dyDescent="0.2">
      <c r="D133" s="38" t="s">
        <v>99</v>
      </c>
      <c r="F133" s="39">
        <v>1</v>
      </c>
      <c r="G133" s="39">
        <v>266</v>
      </c>
      <c r="H133" s="39">
        <v>266</v>
      </c>
      <c r="I133" s="39">
        <v>1</v>
      </c>
      <c r="J133" s="39">
        <v>0</v>
      </c>
      <c r="K133" s="39">
        <v>0</v>
      </c>
      <c r="L133" s="40"/>
      <c r="M133" s="40"/>
      <c r="N133" s="40"/>
      <c r="O133" s="39">
        <v>2</v>
      </c>
      <c r="P133" s="39">
        <v>199</v>
      </c>
      <c r="Q133" s="39">
        <v>199</v>
      </c>
      <c r="R133" s="39">
        <v>2</v>
      </c>
      <c r="S133" s="39">
        <v>0</v>
      </c>
      <c r="T133" s="39">
        <v>0</v>
      </c>
      <c r="U133" s="40"/>
      <c r="V133" s="40"/>
      <c r="W133" s="40"/>
      <c r="X133" s="39">
        <v>6</v>
      </c>
      <c r="Y133" s="39">
        <v>123</v>
      </c>
      <c r="Z133" s="39">
        <v>123</v>
      </c>
      <c r="AA133" s="39">
        <v>6</v>
      </c>
      <c r="AB133" s="39">
        <v>0</v>
      </c>
      <c r="AC133" s="39">
        <v>0</v>
      </c>
      <c r="AD133" s="40"/>
      <c r="AE133" s="40"/>
      <c r="AF133" s="40"/>
      <c r="AG133" s="39">
        <v>0</v>
      </c>
      <c r="AH133" s="39">
        <v>21</v>
      </c>
      <c r="AI133" s="39">
        <v>20</v>
      </c>
      <c r="AJ133" s="39">
        <v>1</v>
      </c>
      <c r="AK133" s="39">
        <v>0</v>
      </c>
      <c r="AL133" s="39">
        <v>0</v>
      </c>
    </row>
    <row r="134" spans="1:38" ht="20.100000000000001" customHeight="1" x14ac:dyDescent="0.2">
      <c r="D134" s="2" t="s">
        <v>100</v>
      </c>
      <c r="F134" s="37">
        <v>3</v>
      </c>
      <c r="G134" s="37">
        <v>277</v>
      </c>
      <c r="H134" s="37">
        <v>271</v>
      </c>
      <c r="I134" s="37">
        <v>9</v>
      </c>
      <c r="J134" s="37">
        <v>0</v>
      </c>
      <c r="K134" s="37">
        <v>0</v>
      </c>
      <c r="L134" s="37"/>
      <c r="M134" s="37"/>
      <c r="N134" s="37"/>
      <c r="O134" s="37">
        <v>2</v>
      </c>
      <c r="P134" s="37">
        <v>193</v>
      </c>
      <c r="Q134" s="37">
        <v>193</v>
      </c>
      <c r="R134" s="37">
        <v>2</v>
      </c>
      <c r="S134" s="37">
        <v>0</v>
      </c>
      <c r="T134" s="37">
        <v>0</v>
      </c>
      <c r="U134" s="37"/>
      <c r="V134" s="37"/>
      <c r="W134" s="37"/>
      <c r="X134" s="37">
        <v>10</v>
      </c>
      <c r="Y134" s="37">
        <v>106</v>
      </c>
      <c r="Z134" s="37">
        <v>112</v>
      </c>
      <c r="AA134" s="37">
        <v>4</v>
      </c>
      <c r="AB134" s="37">
        <v>0</v>
      </c>
      <c r="AC134" s="37">
        <v>0</v>
      </c>
      <c r="AD134" s="37"/>
      <c r="AE134" s="37"/>
      <c r="AF134" s="37"/>
      <c r="AG134" s="37">
        <v>1</v>
      </c>
      <c r="AH134" s="37">
        <v>22</v>
      </c>
      <c r="AI134" s="37">
        <v>22</v>
      </c>
      <c r="AJ134" s="37">
        <v>1</v>
      </c>
      <c r="AK134" s="37">
        <v>0</v>
      </c>
      <c r="AL134" s="37">
        <v>0</v>
      </c>
    </row>
    <row r="135" spans="1:38" ht="20.100000000000001" customHeight="1" x14ac:dyDescent="0.2">
      <c r="D135" s="38" t="s">
        <v>101</v>
      </c>
      <c r="F135" s="39">
        <v>7</v>
      </c>
      <c r="G135" s="39">
        <v>236</v>
      </c>
      <c r="H135" s="39">
        <v>239</v>
      </c>
      <c r="I135" s="39">
        <v>4</v>
      </c>
      <c r="J135" s="39">
        <v>0</v>
      </c>
      <c r="K135" s="39">
        <v>0</v>
      </c>
      <c r="L135" s="40"/>
      <c r="M135" s="40"/>
      <c r="N135" s="40"/>
      <c r="O135" s="39">
        <v>2</v>
      </c>
      <c r="P135" s="39">
        <v>225</v>
      </c>
      <c r="Q135" s="39">
        <v>223</v>
      </c>
      <c r="R135" s="39">
        <v>4</v>
      </c>
      <c r="S135" s="39">
        <v>0</v>
      </c>
      <c r="T135" s="39">
        <v>0</v>
      </c>
      <c r="U135" s="40"/>
      <c r="V135" s="40"/>
      <c r="W135" s="40"/>
      <c r="X135" s="39">
        <v>12</v>
      </c>
      <c r="Y135" s="39">
        <v>119</v>
      </c>
      <c r="Z135" s="39">
        <v>126</v>
      </c>
      <c r="AA135" s="39">
        <v>5</v>
      </c>
      <c r="AB135" s="39">
        <v>0</v>
      </c>
      <c r="AC135" s="39">
        <v>0</v>
      </c>
      <c r="AD135" s="40"/>
      <c r="AE135" s="40"/>
      <c r="AF135" s="40"/>
      <c r="AG135" s="39">
        <v>1</v>
      </c>
      <c r="AH135" s="39">
        <v>29</v>
      </c>
      <c r="AI135" s="39">
        <v>29</v>
      </c>
      <c r="AJ135" s="39">
        <v>1</v>
      </c>
      <c r="AK135" s="39">
        <v>0</v>
      </c>
      <c r="AL135" s="39">
        <v>0</v>
      </c>
    </row>
    <row r="136" spans="1:38" ht="20.100000000000001" customHeight="1" x14ac:dyDescent="0.2">
      <c r="D136" s="2" t="s">
        <v>102</v>
      </c>
      <c r="F136" s="37">
        <v>4</v>
      </c>
      <c r="G136" s="37">
        <v>256</v>
      </c>
      <c r="H136" s="37">
        <v>253</v>
      </c>
      <c r="I136" s="37">
        <v>7</v>
      </c>
      <c r="J136" s="37">
        <v>0</v>
      </c>
      <c r="K136" s="37">
        <v>0</v>
      </c>
      <c r="L136" s="37"/>
      <c r="M136" s="37"/>
      <c r="N136" s="37"/>
      <c r="O136" s="37">
        <v>5</v>
      </c>
      <c r="P136" s="37">
        <v>201</v>
      </c>
      <c r="Q136" s="37">
        <v>200</v>
      </c>
      <c r="R136" s="37">
        <v>6</v>
      </c>
      <c r="S136" s="37">
        <v>0</v>
      </c>
      <c r="T136" s="37">
        <v>0</v>
      </c>
      <c r="U136" s="37"/>
      <c r="V136" s="37"/>
      <c r="W136" s="37"/>
      <c r="X136" s="37">
        <v>12</v>
      </c>
      <c r="Y136" s="37">
        <v>130</v>
      </c>
      <c r="Z136" s="37">
        <v>136</v>
      </c>
      <c r="AA136" s="37">
        <v>6</v>
      </c>
      <c r="AB136" s="37">
        <v>0</v>
      </c>
      <c r="AC136" s="37">
        <v>0</v>
      </c>
      <c r="AD136" s="37"/>
      <c r="AE136" s="37"/>
      <c r="AF136" s="37"/>
      <c r="AG136" s="37">
        <v>2</v>
      </c>
      <c r="AH136" s="37">
        <v>16</v>
      </c>
      <c r="AI136" s="37">
        <v>18</v>
      </c>
      <c r="AJ136" s="37">
        <v>0</v>
      </c>
      <c r="AK136" s="37">
        <v>0</v>
      </c>
      <c r="AL136" s="37">
        <v>0</v>
      </c>
    </row>
    <row r="137" spans="1:38"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row>
    <row r="138" spans="1:38" s="1" customFormat="1" ht="20.100000000000001" customHeight="1" x14ac:dyDescent="0.2">
      <c r="A138" s="3"/>
      <c r="B138" s="6"/>
      <c r="C138" s="42" t="s">
        <v>171</v>
      </c>
      <c r="D138" s="42"/>
      <c r="E138" s="5"/>
      <c r="F138" s="44">
        <v>18</v>
      </c>
      <c r="G138" s="44">
        <v>1303</v>
      </c>
      <c r="H138" s="44">
        <v>1295</v>
      </c>
      <c r="I138" s="44">
        <v>26</v>
      </c>
      <c r="J138" s="44">
        <v>0</v>
      </c>
      <c r="K138" s="44">
        <v>0</v>
      </c>
      <c r="L138" s="45"/>
      <c r="M138" s="45"/>
      <c r="N138" s="45"/>
      <c r="O138" s="44">
        <v>17</v>
      </c>
      <c r="P138" s="44">
        <v>1021</v>
      </c>
      <c r="Q138" s="44">
        <v>1017</v>
      </c>
      <c r="R138" s="44">
        <v>21</v>
      </c>
      <c r="S138" s="44">
        <v>0</v>
      </c>
      <c r="T138" s="44">
        <v>0</v>
      </c>
      <c r="U138" s="45"/>
      <c r="V138" s="45"/>
      <c r="W138" s="45"/>
      <c r="X138" s="44">
        <v>50</v>
      </c>
      <c r="Y138" s="44">
        <v>590</v>
      </c>
      <c r="Z138" s="44">
        <v>615</v>
      </c>
      <c r="AA138" s="44">
        <v>25</v>
      </c>
      <c r="AB138" s="44">
        <v>0</v>
      </c>
      <c r="AC138" s="44">
        <v>0</v>
      </c>
      <c r="AD138" s="45"/>
      <c r="AE138" s="45"/>
      <c r="AF138" s="45"/>
      <c r="AG138" s="44">
        <v>4</v>
      </c>
      <c r="AH138" s="44">
        <v>110</v>
      </c>
      <c r="AI138" s="44">
        <v>111</v>
      </c>
      <c r="AJ138" s="44">
        <v>3</v>
      </c>
      <c r="AK138" s="44">
        <v>0</v>
      </c>
      <c r="AL138" s="44">
        <v>0</v>
      </c>
    </row>
    <row r="139" spans="1:38"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row>
    <row r="140" spans="1:38"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row>
    <row r="141" spans="1:38" ht="20.100000000000001" customHeight="1" x14ac:dyDescent="0.2">
      <c r="D141" s="2" t="s">
        <v>124</v>
      </c>
      <c r="F141" s="37">
        <v>23</v>
      </c>
      <c r="G141" s="37">
        <v>484</v>
      </c>
      <c r="H141" s="37">
        <v>488</v>
      </c>
      <c r="I141" s="37">
        <v>19</v>
      </c>
      <c r="J141" s="37">
        <v>0</v>
      </c>
      <c r="K141" s="37">
        <v>0</v>
      </c>
      <c r="L141" s="37"/>
      <c r="M141" s="37"/>
      <c r="N141" s="37"/>
      <c r="O141" s="37">
        <v>2</v>
      </c>
      <c r="P141" s="37">
        <v>131</v>
      </c>
      <c r="Q141" s="37">
        <v>132</v>
      </c>
      <c r="R141" s="37">
        <v>1</v>
      </c>
      <c r="S141" s="37">
        <v>0</v>
      </c>
      <c r="T141" s="37">
        <v>0</v>
      </c>
      <c r="U141" s="37"/>
      <c r="V141" s="37"/>
      <c r="W141" s="37"/>
      <c r="X141" s="37">
        <v>6</v>
      </c>
      <c r="Y141" s="37">
        <v>319</v>
      </c>
      <c r="Z141" s="37">
        <v>306</v>
      </c>
      <c r="AA141" s="37">
        <v>19</v>
      </c>
      <c r="AB141" s="37">
        <v>0</v>
      </c>
      <c r="AC141" s="37">
        <v>0</v>
      </c>
      <c r="AD141" s="37"/>
      <c r="AE141" s="37"/>
      <c r="AF141" s="37"/>
      <c r="AG141" s="37">
        <v>3</v>
      </c>
      <c r="AH141" s="37">
        <v>87</v>
      </c>
      <c r="AI141" s="37">
        <v>89</v>
      </c>
      <c r="AJ141" s="37">
        <v>1</v>
      </c>
      <c r="AK141" s="37">
        <v>0</v>
      </c>
      <c r="AL141" s="37">
        <v>0</v>
      </c>
    </row>
    <row r="142" spans="1:38" ht="20.100000000000001" customHeight="1" x14ac:dyDescent="0.2">
      <c r="D142" s="38" t="s">
        <v>173</v>
      </c>
      <c r="F142" s="39">
        <v>77</v>
      </c>
      <c r="G142" s="39">
        <v>454</v>
      </c>
      <c r="H142" s="39">
        <v>443</v>
      </c>
      <c r="I142" s="39">
        <v>88</v>
      </c>
      <c r="J142" s="39">
        <v>0</v>
      </c>
      <c r="K142" s="39">
        <v>0</v>
      </c>
      <c r="L142" s="40"/>
      <c r="M142" s="40"/>
      <c r="N142" s="40"/>
      <c r="O142" s="39">
        <v>27</v>
      </c>
      <c r="P142" s="39">
        <v>107</v>
      </c>
      <c r="Q142" s="39">
        <v>110</v>
      </c>
      <c r="R142" s="39">
        <v>24</v>
      </c>
      <c r="S142" s="39">
        <v>0</v>
      </c>
      <c r="T142" s="39">
        <v>0</v>
      </c>
      <c r="U142" s="40"/>
      <c r="V142" s="40"/>
      <c r="W142" s="40"/>
      <c r="X142" s="39">
        <v>95</v>
      </c>
      <c r="Y142" s="39">
        <v>373</v>
      </c>
      <c r="Z142" s="39">
        <v>368</v>
      </c>
      <c r="AA142" s="39">
        <v>100</v>
      </c>
      <c r="AB142" s="39">
        <v>0</v>
      </c>
      <c r="AC142" s="39">
        <v>0</v>
      </c>
      <c r="AD142" s="40"/>
      <c r="AE142" s="40"/>
      <c r="AF142" s="40"/>
      <c r="AG142" s="39">
        <v>11</v>
      </c>
      <c r="AH142" s="39">
        <v>58</v>
      </c>
      <c r="AI142" s="39">
        <v>60</v>
      </c>
      <c r="AJ142" s="39">
        <v>9</v>
      </c>
      <c r="AK142" s="39">
        <v>0</v>
      </c>
      <c r="AL142" s="39">
        <v>0</v>
      </c>
    </row>
    <row r="143" spans="1:38" ht="20.100000000000001" customHeight="1" x14ac:dyDescent="0.2">
      <c r="D143" s="2" t="s">
        <v>113</v>
      </c>
      <c r="F143" s="37">
        <v>19</v>
      </c>
      <c r="G143" s="37">
        <v>504</v>
      </c>
      <c r="H143" s="37">
        <v>480</v>
      </c>
      <c r="I143" s="37">
        <v>43</v>
      </c>
      <c r="J143" s="37">
        <v>0</v>
      </c>
      <c r="K143" s="37">
        <v>0</v>
      </c>
      <c r="L143" s="37"/>
      <c r="M143" s="37"/>
      <c r="N143" s="37"/>
      <c r="O143" s="37">
        <v>2</v>
      </c>
      <c r="P143" s="37">
        <v>103</v>
      </c>
      <c r="Q143" s="37">
        <v>103</v>
      </c>
      <c r="R143" s="37">
        <v>2</v>
      </c>
      <c r="S143" s="37">
        <v>0</v>
      </c>
      <c r="T143" s="37">
        <v>0</v>
      </c>
      <c r="U143" s="37"/>
      <c r="V143" s="37"/>
      <c r="W143" s="37"/>
      <c r="X143" s="37">
        <v>18</v>
      </c>
      <c r="Y143" s="37">
        <v>285</v>
      </c>
      <c r="Z143" s="37">
        <v>286</v>
      </c>
      <c r="AA143" s="37">
        <v>17</v>
      </c>
      <c r="AB143" s="37">
        <v>0</v>
      </c>
      <c r="AC143" s="37">
        <v>0</v>
      </c>
      <c r="AD143" s="37"/>
      <c r="AE143" s="37"/>
      <c r="AF143" s="37"/>
      <c r="AG143" s="37">
        <v>3</v>
      </c>
      <c r="AH143" s="37">
        <v>100</v>
      </c>
      <c r="AI143" s="37">
        <v>99</v>
      </c>
      <c r="AJ143" s="37">
        <v>4</v>
      </c>
      <c r="AK143" s="37">
        <v>0</v>
      </c>
      <c r="AL143" s="37">
        <v>0</v>
      </c>
    </row>
    <row r="144" spans="1:38" ht="20.100000000000001" customHeight="1" x14ac:dyDescent="0.2">
      <c r="D144" s="38" t="s">
        <v>174</v>
      </c>
      <c r="F144" s="39">
        <v>14</v>
      </c>
      <c r="G144" s="39">
        <v>519</v>
      </c>
      <c r="H144" s="39">
        <v>518</v>
      </c>
      <c r="I144" s="39">
        <v>15</v>
      </c>
      <c r="J144" s="39">
        <v>0</v>
      </c>
      <c r="K144" s="39">
        <v>0</v>
      </c>
      <c r="L144" s="40"/>
      <c r="M144" s="40"/>
      <c r="N144" s="40"/>
      <c r="O144" s="39">
        <v>1</v>
      </c>
      <c r="P144" s="39">
        <v>82</v>
      </c>
      <c r="Q144" s="39">
        <v>78</v>
      </c>
      <c r="R144" s="39">
        <v>5</v>
      </c>
      <c r="S144" s="39">
        <v>0</v>
      </c>
      <c r="T144" s="39">
        <v>0</v>
      </c>
      <c r="U144" s="40"/>
      <c r="V144" s="40"/>
      <c r="W144" s="40"/>
      <c r="X144" s="39">
        <v>11</v>
      </c>
      <c r="Y144" s="39">
        <v>278</v>
      </c>
      <c r="Z144" s="39">
        <v>276</v>
      </c>
      <c r="AA144" s="39">
        <v>13</v>
      </c>
      <c r="AB144" s="39">
        <v>0</v>
      </c>
      <c r="AC144" s="39">
        <v>0</v>
      </c>
      <c r="AD144" s="40"/>
      <c r="AE144" s="40"/>
      <c r="AF144" s="40"/>
      <c r="AG144" s="39">
        <v>3</v>
      </c>
      <c r="AH144" s="39">
        <v>103</v>
      </c>
      <c r="AI144" s="39">
        <v>102</v>
      </c>
      <c r="AJ144" s="39">
        <v>4</v>
      </c>
      <c r="AK144" s="39">
        <v>0</v>
      </c>
      <c r="AL144" s="39">
        <v>0</v>
      </c>
    </row>
    <row r="145" spans="1:38" ht="20.100000000000001" customHeight="1" x14ac:dyDescent="0.2">
      <c r="D145" s="2" t="s">
        <v>115</v>
      </c>
      <c r="F145" s="37">
        <v>33</v>
      </c>
      <c r="G145" s="37">
        <v>870</v>
      </c>
      <c r="H145" s="37">
        <v>854</v>
      </c>
      <c r="I145" s="37">
        <v>49</v>
      </c>
      <c r="J145" s="37">
        <v>0</v>
      </c>
      <c r="K145" s="37">
        <v>0</v>
      </c>
      <c r="L145" s="37"/>
      <c r="M145" s="37"/>
      <c r="N145" s="37"/>
      <c r="O145" s="37">
        <v>0</v>
      </c>
      <c r="P145" s="37">
        <v>273</v>
      </c>
      <c r="Q145" s="37">
        <v>266</v>
      </c>
      <c r="R145" s="37">
        <v>7</v>
      </c>
      <c r="S145" s="37">
        <v>0</v>
      </c>
      <c r="T145" s="37">
        <v>0</v>
      </c>
      <c r="U145" s="37"/>
      <c r="V145" s="37"/>
      <c r="W145" s="37"/>
      <c r="X145" s="37">
        <v>11</v>
      </c>
      <c r="Y145" s="37">
        <v>247</v>
      </c>
      <c r="Z145" s="37">
        <v>244</v>
      </c>
      <c r="AA145" s="37">
        <v>14</v>
      </c>
      <c r="AB145" s="37">
        <v>0</v>
      </c>
      <c r="AC145" s="37">
        <v>0</v>
      </c>
      <c r="AD145" s="37"/>
      <c r="AE145" s="37"/>
      <c r="AF145" s="37"/>
      <c r="AG145" s="37">
        <v>1</v>
      </c>
      <c r="AH145" s="37">
        <v>58</v>
      </c>
      <c r="AI145" s="37">
        <v>57</v>
      </c>
      <c r="AJ145" s="37">
        <v>2</v>
      </c>
      <c r="AK145" s="37">
        <v>0</v>
      </c>
      <c r="AL145" s="37">
        <v>0</v>
      </c>
    </row>
    <row r="146" spans="1:38" ht="20.100000000000001" customHeight="1" x14ac:dyDescent="0.2">
      <c r="D146" s="38" t="s">
        <v>116</v>
      </c>
      <c r="F146" s="39">
        <v>162</v>
      </c>
      <c r="G146" s="39">
        <v>996</v>
      </c>
      <c r="H146" s="39">
        <v>962</v>
      </c>
      <c r="I146" s="39">
        <v>196</v>
      </c>
      <c r="J146" s="39">
        <v>0</v>
      </c>
      <c r="K146" s="39">
        <v>0</v>
      </c>
      <c r="L146" s="40"/>
      <c r="M146" s="40"/>
      <c r="N146" s="40"/>
      <c r="O146" s="39">
        <v>21</v>
      </c>
      <c r="P146" s="39">
        <v>98</v>
      </c>
      <c r="Q146" s="39">
        <v>94</v>
      </c>
      <c r="R146" s="39">
        <v>25</v>
      </c>
      <c r="S146" s="39">
        <v>0</v>
      </c>
      <c r="T146" s="39">
        <v>0</v>
      </c>
      <c r="U146" s="40"/>
      <c r="V146" s="40"/>
      <c r="W146" s="40"/>
      <c r="X146" s="39">
        <v>62</v>
      </c>
      <c r="Y146" s="39">
        <v>279</v>
      </c>
      <c r="Z146" s="39">
        <v>271</v>
      </c>
      <c r="AA146" s="39">
        <v>70</v>
      </c>
      <c r="AB146" s="39">
        <v>0</v>
      </c>
      <c r="AC146" s="39">
        <v>0</v>
      </c>
      <c r="AD146" s="40"/>
      <c r="AE146" s="40"/>
      <c r="AF146" s="40"/>
      <c r="AG146" s="39">
        <v>24</v>
      </c>
      <c r="AH146" s="39">
        <v>55</v>
      </c>
      <c r="AI146" s="39">
        <v>55</v>
      </c>
      <c r="AJ146" s="39">
        <v>24</v>
      </c>
      <c r="AK146" s="39">
        <v>0</v>
      </c>
      <c r="AL146" s="39">
        <v>0</v>
      </c>
    </row>
    <row r="147" spans="1:38" ht="20.100000000000001" customHeight="1" x14ac:dyDescent="0.2">
      <c r="D147" s="2" t="s">
        <v>104</v>
      </c>
      <c r="F147" s="37">
        <v>51</v>
      </c>
      <c r="G147" s="37">
        <v>511</v>
      </c>
      <c r="H147" s="37">
        <v>510</v>
      </c>
      <c r="I147" s="37">
        <v>52</v>
      </c>
      <c r="J147" s="37">
        <v>0</v>
      </c>
      <c r="K147" s="37">
        <v>0</v>
      </c>
      <c r="L147" s="37"/>
      <c r="M147" s="37"/>
      <c r="N147" s="37"/>
      <c r="O147" s="37">
        <v>22</v>
      </c>
      <c r="P147" s="37">
        <v>105</v>
      </c>
      <c r="Q147" s="37">
        <v>105</v>
      </c>
      <c r="R147" s="37">
        <v>22</v>
      </c>
      <c r="S147" s="37">
        <v>0</v>
      </c>
      <c r="T147" s="37">
        <v>0</v>
      </c>
      <c r="U147" s="37"/>
      <c r="V147" s="37"/>
      <c r="W147" s="37"/>
      <c r="X147" s="37">
        <v>27</v>
      </c>
      <c r="Y147" s="37">
        <v>284</v>
      </c>
      <c r="Z147" s="37">
        <v>283</v>
      </c>
      <c r="AA147" s="37">
        <v>28</v>
      </c>
      <c r="AB147" s="37">
        <v>0</v>
      </c>
      <c r="AC147" s="37">
        <v>0</v>
      </c>
      <c r="AD147" s="37"/>
      <c r="AE147" s="37"/>
      <c r="AF147" s="37"/>
      <c r="AG147" s="37">
        <v>3</v>
      </c>
      <c r="AH147" s="37">
        <v>86</v>
      </c>
      <c r="AI147" s="37">
        <v>88</v>
      </c>
      <c r="AJ147" s="37">
        <v>1</v>
      </c>
      <c r="AK147" s="37">
        <v>0</v>
      </c>
      <c r="AL147" s="37">
        <v>0</v>
      </c>
    </row>
    <row r="148" spans="1:38" ht="20.100000000000001" customHeight="1" x14ac:dyDescent="0.2">
      <c r="D148" s="38" t="s">
        <v>365</v>
      </c>
      <c r="F148" s="39">
        <f>11+87</f>
        <v>98</v>
      </c>
      <c r="G148" s="39">
        <v>0</v>
      </c>
      <c r="H148" s="39">
        <v>0</v>
      </c>
      <c r="I148" s="39">
        <v>98</v>
      </c>
      <c r="J148" s="39">
        <v>0</v>
      </c>
      <c r="K148" s="39">
        <v>0</v>
      </c>
      <c r="L148" s="40"/>
      <c r="M148" s="40"/>
      <c r="N148" s="40"/>
      <c r="O148" s="39">
        <f>3+21</f>
        <v>24</v>
      </c>
      <c r="P148" s="39">
        <v>0</v>
      </c>
      <c r="Q148" s="39">
        <v>0</v>
      </c>
      <c r="R148" s="39">
        <v>24</v>
      </c>
      <c r="S148" s="39">
        <v>0</v>
      </c>
      <c r="T148" s="39">
        <v>0</v>
      </c>
      <c r="U148" s="40"/>
      <c r="V148" s="40"/>
      <c r="W148" s="40"/>
      <c r="X148" s="39">
        <f>18+105</f>
        <v>123</v>
      </c>
      <c r="Y148" s="39">
        <v>0</v>
      </c>
      <c r="Z148" s="39">
        <v>0</v>
      </c>
      <c r="AA148" s="39">
        <v>123</v>
      </c>
      <c r="AB148" s="39">
        <v>0</v>
      </c>
      <c r="AC148" s="39">
        <v>0</v>
      </c>
      <c r="AD148" s="40"/>
      <c r="AE148" s="40"/>
      <c r="AF148" s="40"/>
      <c r="AG148" s="39">
        <v>24</v>
      </c>
      <c r="AH148" s="39">
        <v>0</v>
      </c>
      <c r="AI148" s="39">
        <v>0</v>
      </c>
      <c r="AJ148" s="39">
        <v>24</v>
      </c>
      <c r="AK148" s="39">
        <v>0</v>
      </c>
      <c r="AL148" s="39">
        <v>0</v>
      </c>
    </row>
    <row r="149" spans="1:38" ht="20.100000000000001" customHeight="1" x14ac:dyDescent="0.2">
      <c r="D149" s="2" t="s">
        <v>106</v>
      </c>
      <c r="F149" s="37">
        <v>49</v>
      </c>
      <c r="G149" s="37">
        <v>986</v>
      </c>
      <c r="H149" s="37">
        <v>971</v>
      </c>
      <c r="I149" s="37">
        <v>64</v>
      </c>
      <c r="J149" s="37">
        <v>0</v>
      </c>
      <c r="K149" s="37">
        <v>0</v>
      </c>
      <c r="L149" s="37"/>
      <c r="M149" s="37"/>
      <c r="N149" s="37"/>
      <c r="O149" s="37">
        <v>4</v>
      </c>
      <c r="P149" s="37">
        <v>133</v>
      </c>
      <c r="Q149" s="37">
        <v>133</v>
      </c>
      <c r="R149" s="37">
        <v>4</v>
      </c>
      <c r="S149" s="37">
        <v>0</v>
      </c>
      <c r="T149" s="37">
        <v>0</v>
      </c>
      <c r="U149" s="37"/>
      <c r="V149" s="37"/>
      <c r="W149" s="37"/>
      <c r="X149" s="37">
        <v>26</v>
      </c>
      <c r="Y149" s="37">
        <v>243</v>
      </c>
      <c r="Z149" s="37">
        <v>239</v>
      </c>
      <c r="AA149" s="37">
        <v>30</v>
      </c>
      <c r="AB149" s="37">
        <v>0</v>
      </c>
      <c r="AC149" s="37">
        <v>0</v>
      </c>
      <c r="AD149" s="37"/>
      <c r="AE149" s="37"/>
      <c r="AF149" s="37"/>
      <c r="AG149" s="37">
        <v>3</v>
      </c>
      <c r="AH149" s="37">
        <v>66</v>
      </c>
      <c r="AI149" s="37">
        <v>65</v>
      </c>
      <c r="AJ149" s="37">
        <v>4</v>
      </c>
      <c r="AK149" s="37">
        <v>0</v>
      </c>
      <c r="AL149" s="37">
        <v>0</v>
      </c>
    </row>
    <row r="150" spans="1:38" ht="20.100000000000001" customHeight="1" x14ac:dyDescent="0.2">
      <c r="D150" s="38" t="s">
        <v>107</v>
      </c>
      <c r="F150" s="39">
        <v>21</v>
      </c>
      <c r="G150" s="39">
        <v>480</v>
      </c>
      <c r="H150" s="39">
        <v>487</v>
      </c>
      <c r="I150" s="39">
        <v>14</v>
      </c>
      <c r="J150" s="39">
        <v>0</v>
      </c>
      <c r="K150" s="39">
        <v>0</v>
      </c>
      <c r="L150" s="40"/>
      <c r="M150" s="40"/>
      <c r="N150" s="40"/>
      <c r="O150" s="39">
        <v>6</v>
      </c>
      <c r="P150" s="39">
        <v>85</v>
      </c>
      <c r="Q150" s="39">
        <v>86</v>
      </c>
      <c r="R150" s="39">
        <v>5</v>
      </c>
      <c r="S150" s="39">
        <v>0</v>
      </c>
      <c r="T150" s="39">
        <v>0</v>
      </c>
      <c r="U150" s="40"/>
      <c r="V150" s="40"/>
      <c r="W150" s="40"/>
      <c r="X150" s="39">
        <v>15</v>
      </c>
      <c r="Y150" s="39">
        <v>293</v>
      </c>
      <c r="Z150" s="39">
        <v>292</v>
      </c>
      <c r="AA150" s="39">
        <v>16</v>
      </c>
      <c r="AB150" s="39">
        <v>0</v>
      </c>
      <c r="AC150" s="39">
        <v>0</v>
      </c>
      <c r="AD150" s="40"/>
      <c r="AE150" s="40"/>
      <c r="AF150" s="40"/>
      <c r="AG150" s="39">
        <v>6</v>
      </c>
      <c r="AH150" s="39">
        <v>106</v>
      </c>
      <c r="AI150" s="39">
        <v>106</v>
      </c>
      <c r="AJ150" s="39">
        <v>6</v>
      </c>
      <c r="AK150" s="39">
        <v>0</v>
      </c>
      <c r="AL150" s="39">
        <v>0</v>
      </c>
    </row>
    <row r="151" spans="1:38" ht="20.100000000000001" customHeight="1" x14ac:dyDescent="0.2">
      <c r="D151" s="2" t="s">
        <v>176</v>
      </c>
      <c r="F151" s="37">
        <v>15</v>
      </c>
      <c r="G151" s="37">
        <v>487</v>
      </c>
      <c r="H151" s="37">
        <v>489</v>
      </c>
      <c r="I151" s="37">
        <v>13</v>
      </c>
      <c r="J151" s="37">
        <v>0</v>
      </c>
      <c r="K151" s="37">
        <v>0</v>
      </c>
      <c r="L151" s="37"/>
      <c r="M151" s="37"/>
      <c r="N151" s="37"/>
      <c r="O151" s="37">
        <v>2</v>
      </c>
      <c r="P151" s="37">
        <v>113</v>
      </c>
      <c r="Q151" s="37">
        <v>113</v>
      </c>
      <c r="R151" s="37">
        <v>2</v>
      </c>
      <c r="S151" s="37">
        <v>0</v>
      </c>
      <c r="T151" s="37">
        <v>0</v>
      </c>
      <c r="U151" s="37"/>
      <c r="V151" s="37"/>
      <c r="W151" s="37"/>
      <c r="X151" s="37">
        <v>16</v>
      </c>
      <c r="Y151" s="37">
        <v>297</v>
      </c>
      <c r="Z151" s="37">
        <v>300</v>
      </c>
      <c r="AA151" s="37">
        <v>13</v>
      </c>
      <c r="AB151" s="37">
        <v>0</v>
      </c>
      <c r="AC151" s="37">
        <v>0</v>
      </c>
      <c r="AD151" s="37"/>
      <c r="AE151" s="37"/>
      <c r="AF151" s="37"/>
      <c r="AG151" s="37">
        <v>1</v>
      </c>
      <c r="AH151" s="37">
        <v>87</v>
      </c>
      <c r="AI151" s="37">
        <v>85</v>
      </c>
      <c r="AJ151" s="37">
        <v>3</v>
      </c>
      <c r="AK151" s="37">
        <v>0</v>
      </c>
      <c r="AL151" s="37">
        <v>0</v>
      </c>
    </row>
    <row r="152" spans="1:38" ht="20.100000000000001" customHeight="1" x14ac:dyDescent="0.2">
      <c r="D152" s="38" t="s">
        <v>177</v>
      </c>
      <c r="F152" s="39">
        <v>68</v>
      </c>
      <c r="G152" s="39">
        <v>965</v>
      </c>
      <c r="H152" s="39">
        <v>963</v>
      </c>
      <c r="I152" s="39">
        <v>70</v>
      </c>
      <c r="J152" s="39">
        <v>0</v>
      </c>
      <c r="K152" s="39">
        <v>0</v>
      </c>
      <c r="L152" s="40"/>
      <c r="M152" s="40"/>
      <c r="N152" s="40"/>
      <c r="O152" s="39">
        <v>14</v>
      </c>
      <c r="P152" s="39">
        <v>158</v>
      </c>
      <c r="Q152" s="39">
        <v>160</v>
      </c>
      <c r="R152" s="39">
        <v>12</v>
      </c>
      <c r="S152" s="39">
        <v>0</v>
      </c>
      <c r="T152" s="39">
        <v>0</v>
      </c>
      <c r="U152" s="40"/>
      <c r="V152" s="40"/>
      <c r="W152" s="40"/>
      <c r="X152" s="39">
        <v>12</v>
      </c>
      <c r="Y152" s="39">
        <v>259</v>
      </c>
      <c r="Z152" s="39">
        <v>238</v>
      </c>
      <c r="AA152" s="39">
        <v>33</v>
      </c>
      <c r="AB152" s="39">
        <v>0</v>
      </c>
      <c r="AC152" s="39">
        <v>0</v>
      </c>
      <c r="AD152" s="40"/>
      <c r="AE152" s="40"/>
      <c r="AF152" s="40"/>
      <c r="AG152" s="39">
        <v>2</v>
      </c>
      <c r="AH152" s="39">
        <v>52</v>
      </c>
      <c r="AI152" s="39">
        <v>51</v>
      </c>
      <c r="AJ152" s="39">
        <v>3</v>
      </c>
      <c r="AK152" s="39">
        <v>0</v>
      </c>
      <c r="AL152" s="39">
        <v>0</v>
      </c>
    </row>
    <row r="153" spans="1:38" ht="20.100000000000001" customHeight="1" x14ac:dyDescent="0.2">
      <c r="D153" s="2" t="s">
        <v>178</v>
      </c>
      <c r="F153" s="37">
        <v>13</v>
      </c>
      <c r="G153" s="37">
        <v>515</v>
      </c>
      <c r="H153" s="37">
        <v>510</v>
      </c>
      <c r="I153" s="37">
        <v>18</v>
      </c>
      <c r="J153" s="37">
        <v>0</v>
      </c>
      <c r="K153" s="37">
        <v>0</v>
      </c>
      <c r="L153" s="37"/>
      <c r="M153" s="37"/>
      <c r="N153" s="37"/>
      <c r="O153" s="37">
        <v>1</v>
      </c>
      <c r="P153" s="37">
        <v>107</v>
      </c>
      <c r="Q153" s="37">
        <v>106</v>
      </c>
      <c r="R153" s="37">
        <v>2</v>
      </c>
      <c r="S153" s="37">
        <v>0</v>
      </c>
      <c r="T153" s="37">
        <v>0</v>
      </c>
      <c r="U153" s="37"/>
      <c r="V153" s="37"/>
      <c r="W153" s="37"/>
      <c r="X153" s="37">
        <v>7</v>
      </c>
      <c r="Y153" s="37">
        <v>287</v>
      </c>
      <c r="Z153" s="37">
        <v>279</v>
      </c>
      <c r="AA153" s="37">
        <v>15</v>
      </c>
      <c r="AB153" s="37">
        <v>0</v>
      </c>
      <c r="AC153" s="37">
        <v>0</v>
      </c>
      <c r="AD153" s="37"/>
      <c r="AE153" s="37"/>
      <c r="AF153" s="37"/>
      <c r="AG153" s="37">
        <v>2</v>
      </c>
      <c r="AH153" s="37">
        <v>90</v>
      </c>
      <c r="AI153" s="37">
        <v>89</v>
      </c>
      <c r="AJ153" s="37">
        <v>3</v>
      </c>
      <c r="AK153" s="37">
        <v>0</v>
      </c>
      <c r="AL153" s="37">
        <v>0</v>
      </c>
    </row>
    <row r="154" spans="1:38" ht="20.100000000000001" customHeight="1" x14ac:dyDescent="0.2">
      <c r="D154" s="38" t="s">
        <v>179</v>
      </c>
      <c r="F154" s="39">
        <v>15</v>
      </c>
      <c r="G154" s="39">
        <v>492</v>
      </c>
      <c r="H154" s="39">
        <v>479</v>
      </c>
      <c r="I154" s="39">
        <v>28</v>
      </c>
      <c r="J154" s="39">
        <v>0</v>
      </c>
      <c r="K154" s="39">
        <v>0</v>
      </c>
      <c r="L154" s="40"/>
      <c r="M154" s="40"/>
      <c r="N154" s="40"/>
      <c r="O154" s="39">
        <v>5</v>
      </c>
      <c r="P154" s="39">
        <v>113</v>
      </c>
      <c r="Q154" s="39">
        <v>115</v>
      </c>
      <c r="R154" s="39">
        <v>3</v>
      </c>
      <c r="S154" s="39">
        <v>0</v>
      </c>
      <c r="T154" s="39">
        <v>0</v>
      </c>
      <c r="U154" s="40"/>
      <c r="V154" s="40"/>
      <c r="W154" s="40"/>
      <c r="X154" s="39">
        <v>7</v>
      </c>
      <c r="Y154" s="39">
        <v>298</v>
      </c>
      <c r="Z154" s="39">
        <v>285</v>
      </c>
      <c r="AA154" s="39">
        <v>20</v>
      </c>
      <c r="AB154" s="39">
        <v>0</v>
      </c>
      <c r="AC154" s="39">
        <v>0</v>
      </c>
      <c r="AD154" s="40"/>
      <c r="AE154" s="40"/>
      <c r="AF154" s="40"/>
      <c r="AG154" s="39">
        <v>2</v>
      </c>
      <c r="AH154" s="39">
        <v>91</v>
      </c>
      <c r="AI154" s="39">
        <v>91</v>
      </c>
      <c r="AJ154" s="39">
        <v>2</v>
      </c>
      <c r="AK154" s="39">
        <v>0</v>
      </c>
      <c r="AL154" s="39">
        <v>0</v>
      </c>
    </row>
    <row r="155" spans="1:38"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row>
    <row r="156" spans="1:38" s="1" customFormat="1" ht="20.100000000000001" customHeight="1" x14ac:dyDescent="0.2">
      <c r="A156" s="3"/>
      <c r="B156" s="6"/>
      <c r="C156" s="42" t="s">
        <v>180</v>
      </c>
      <c r="D156" s="42"/>
      <c r="E156" s="5"/>
      <c r="F156" s="44">
        <f>571+87</f>
        <v>658</v>
      </c>
      <c r="G156" s="44">
        <v>8263</v>
      </c>
      <c r="H156" s="44">
        <v>8154</v>
      </c>
      <c r="I156" s="44">
        <v>767</v>
      </c>
      <c r="J156" s="44">
        <v>0</v>
      </c>
      <c r="K156" s="44">
        <v>0</v>
      </c>
      <c r="L156" s="45"/>
      <c r="M156" s="45"/>
      <c r="N156" s="45"/>
      <c r="O156" s="44">
        <f>110+21</f>
        <v>131</v>
      </c>
      <c r="P156" s="44">
        <v>1608</v>
      </c>
      <c r="Q156" s="44">
        <v>1601</v>
      </c>
      <c r="R156" s="44">
        <v>138</v>
      </c>
      <c r="S156" s="44">
        <v>0</v>
      </c>
      <c r="T156" s="44">
        <v>0</v>
      </c>
      <c r="U156" s="45"/>
      <c r="V156" s="45"/>
      <c r="W156" s="45"/>
      <c r="X156" s="44">
        <v>436</v>
      </c>
      <c r="Y156" s="44">
        <v>3742</v>
      </c>
      <c r="Z156" s="44">
        <v>3667</v>
      </c>
      <c r="AA156" s="44">
        <v>511</v>
      </c>
      <c r="AB156" s="44">
        <v>0</v>
      </c>
      <c r="AC156" s="44">
        <v>0</v>
      </c>
      <c r="AD156" s="45"/>
      <c r="AE156" s="45"/>
      <c r="AF156" s="45"/>
      <c r="AG156" s="44">
        <v>88</v>
      </c>
      <c r="AH156" s="44">
        <v>1039</v>
      </c>
      <c r="AI156" s="44">
        <v>1037</v>
      </c>
      <c r="AJ156" s="44">
        <v>90</v>
      </c>
      <c r="AK156" s="44">
        <v>0</v>
      </c>
      <c r="AL156" s="44">
        <v>0</v>
      </c>
    </row>
    <row r="157" spans="1:38"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row>
    <row r="158" spans="1:38" s="1" customFormat="1" ht="20.100000000000001" customHeight="1" x14ac:dyDescent="0.25">
      <c r="A158" s="3"/>
      <c r="B158" s="49" t="s">
        <v>181</v>
      </c>
      <c r="C158" s="50"/>
      <c r="D158" s="50"/>
      <c r="E158" s="5"/>
      <c r="F158" s="51">
        <f>1002+87</f>
        <v>1089</v>
      </c>
      <c r="G158" s="51">
        <v>16935</v>
      </c>
      <c r="H158" s="51">
        <v>16916</v>
      </c>
      <c r="I158" s="51">
        <v>1108</v>
      </c>
      <c r="J158" s="51">
        <v>0</v>
      </c>
      <c r="K158" s="51">
        <v>0</v>
      </c>
      <c r="L158" s="52"/>
      <c r="M158" s="52"/>
      <c r="N158" s="52"/>
      <c r="O158" s="51">
        <f>129+21</f>
        <v>150</v>
      </c>
      <c r="P158" s="51">
        <v>2653</v>
      </c>
      <c r="Q158" s="51">
        <v>2644</v>
      </c>
      <c r="R158" s="51">
        <v>159</v>
      </c>
      <c r="S158" s="51">
        <v>0</v>
      </c>
      <c r="T158" s="51">
        <v>0</v>
      </c>
      <c r="U158" s="52"/>
      <c r="V158" s="52"/>
      <c r="W158" s="52"/>
      <c r="X158" s="51">
        <v>486</v>
      </c>
      <c r="Y158" s="51">
        <v>4332</v>
      </c>
      <c r="Z158" s="51">
        <v>4282</v>
      </c>
      <c r="AA158" s="51">
        <v>536</v>
      </c>
      <c r="AB158" s="51">
        <v>0</v>
      </c>
      <c r="AC158" s="51">
        <v>0</v>
      </c>
      <c r="AD158" s="52"/>
      <c r="AE158" s="52"/>
      <c r="AF158" s="52"/>
      <c r="AG158" s="51">
        <v>92</v>
      </c>
      <c r="AH158" s="51">
        <v>1149</v>
      </c>
      <c r="AI158" s="51">
        <v>1148</v>
      </c>
      <c r="AJ158" s="51">
        <v>93</v>
      </c>
      <c r="AK158" s="51">
        <v>0</v>
      </c>
      <c r="AL158" s="51">
        <v>0</v>
      </c>
    </row>
    <row r="159" spans="1:38"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row>
    <row r="160" spans="1:38"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row>
    <row r="161" spans="3:38"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row>
    <row r="162" spans="3:38" ht="20.100000000000001" customHeight="1" x14ac:dyDescent="0.2">
      <c r="D162" s="2" t="s">
        <v>124</v>
      </c>
      <c r="F162" s="37">
        <v>2</v>
      </c>
      <c r="G162" s="37">
        <v>156</v>
      </c>
      <c r="H162" s="37">
        <v>155</v>
      </c>
      <c r="I162" s="37">
        <v>3</v>
      </c>
      <c r="J162" s="37">
        <v>0</v>
      </c>
      <c r="K162" s="37">
        <v>0</v>
      </c>
      <c r="L162" s="37"/>
      <c r="M162" s="37"/>
      <c r="N162" s="37"/>
      <c r="O162" s="37">
        <v>0</v>
      </c>
      <c r="P162" s="37">
        <v>0</v>
      </c>
      <c r="Q162" s="37">
        <v>0</v>
      </c>
      <c r="R162" s="37">
        <v>0</v>
      </c>
      <c r="S162" s="37">
        <v>0</v>
      </c>
      <c r="T162" s="37">
        <v>0</v>
      </c>
      <c r="U162" s="37"/>
      <c r="V162" s="37"/>
      <c r="W162" s="37"/>
      <c r="X162" s="37">
        <v>0</v>
      </c>
      <c r="Y162" s="37">
        <v>0</v>
      </c>
      <c r="Z162" s="37">
        <v>0</v>
      </c>
      <c r="AA162" s="37">
        <v>0</v>
      </c>
      <c r="AB162" s="37">
        <v>0</v>
      </c>
      <c r="AC162" s="37">
        <v>0</v>
      </c>
      <c r="AD162" s="37"/>
      <c r="AE162" s="37"/>
      <c r="AF162" s="37"/>
      <c r="AG162" s="37">
        <v>0</v>
      </c>
      <c r="AH162" s="37">
        <v>0</v>
      </c>
      <c r="AI162" s="37">
        <v>0</v>
      </c>
      <c r="AJ162" s="37">
        <v>0</v>
      </c>
      <c r="AK162" s="37">
        <v>0</v>
      </c>
      <c r="AL162" s="37">
        <v>0</v>
      </c>
    </row>
    <row r="163" spans="3:38" ht="20.100000000000001" customHeight="1" x14ac:dyDescent="0.2">
      <c r="D163" s="38" t="s">
        <v>173</v>
      </c>
      <c r="F163" s="39">
        <v>3</v>
      </c>
      <c r="G163" s="39">
        <v>152</v>
      </c>
      <c r="H163" s="39">
        <v>151</v>
      </c>
      <c r="I163" s="39">
        <v>4</v>
      </c>
      <c r="J163" s="39">
        <v>0</v>
      </c>
      <c r="K163" s="39">
        <v>0</v>
      </c>
      <c r="L163" s="40"/>
      <c r="M163" s="40"/>
      <c r="N163" s="40"/>
      <c r="O163" s="39">
        <v>0</v>
      </c>
      <c r="P163" s="39">
        <v>0</v>
      </c>
      <c r="Q163" s="39">
        <v>0</v>
      </c>
      <c r="R163" s="39">
        <v>0</v>
      </c>
      <c r="S163" s="39">
        <v>0</v>
      </c>
      <c r="T163" s="39">
        <v>0</v>
      </c>
      <c r="U163" s="40"/>
      <c r="V163" s="40"/>
      <c r="W163" s="40"/>
      <c r="X163" s="39">
        <v>0</v>
      </c>
      <c r="Y163" s="39">
        <v>0</v>
      </c>
      <c r="Z163" s="39">
        <v>0</v>
      </c>
      <c r="AA163" s="39">
        <v>0</v>
      </c>
      <c r="AB163" s="39">
        <v>0</v>
      </c>
      <c r="AC163" s="39">
        <v>0</v>
      </c>
      <c r="AD163" s="40"/>
      <c r="AE163" s="40"/>
      <c r="AF163" s="40"/>
      <c r="AG163" s="39">
        <v>0</v>
      </c>
      <c r="AH163" s="39">
        <v>0</v>
      </c>
      <c r="AI163" s="39">
        <v>0</v>
      </c>
      <c r="AJ163" s="39">
        <v>0</v>
      </c>
      <c r="AK163" s="39">
        <v>0</v>
      </c>
      <c r="AL163" s="39">
        <v>0</v>
      </c>
    </row>
    <row r="164" spans="3:38" ht="20.100000000000001" customHeight="1" x14ac:dyDescent="0.2">
      <c r="D164" s="2" t="s">
        <v>100</v>
      </c>
      <c r="F164" s="37">
        <v>6</v>
      </c>
      <c r="G164" s="37">
        <v>153</v>
      </c>
      <c r="H164" s="37">
        <v>154</v>
      </c>
      <c r="I164" s="37">
        <v>5</v>
      </c>
      <c r="J164" s="37">
        <v>0</v>
      </c>
      <c r="K164" s="37">
        <v>0</v>
      </c>
      <c r="L164" s="37"/>
      <c r="M164" s="37"/>
      <c r="N164" s="37"/>
      <c r="O164" s="37">
        <v>0</v>
      </c>
      <c r="P164" s="37">
        <v>1</v>
      </c>
      <c r="Q164" s="37">
        <v>1</v>
      </c>
      <c r="R164" s="37">
        <v>0</v>
      </c>
      <c r="S164" s="37">
        <v>0</v>
      </c>
      <c r="T164" s="37">
        <v>0</v>
      </c>
      <c r="U164" s="37"/>
      <c r="V164" s="37"/>
      <c r="W164" s="37"/>
      <c r="X164" s="37">
        <v>0</v>
      </c>
      <c r="Y164" s="37">
        <v>0</v>
      </c>
      <c r="Z164" s="37">
        <v>0</v>
      </c>
      <c r="AA164" s="37">
        <v>0</v>
      </c>
      <c r="AB164" s="37">
        <v>0</v>
      </c>
      <c r="AC164" s="37">
        <v>0</v>
      </c>
      <c r="AD164" s="37"/>
      <c r="AE164" s="37"/>
      <c r="AF164" s="37"/>
      <c r="AG164" s="37">
        <v>0</v>
      </c>
      <c r="AH164" s="37">
        <v>0</v>
      </c>
      <c r="AI164" s="37">
        <v>0</v>
      </c>
      <c r="AJ164" s="37">
        <v>0</v>
      </c>
      <c r="AK164" s="37">
        <v>0</v>
      </c>
      <c r="AL164" s="37">
        <v>0</v>
      </c>
    </row>
    <row r="165" spans="3:38" ht="20.100000000000001" customHeight="1" x14ac:dyDescent="0.2">
      <c r="D165" s="38" t="s">
        <v>174</v>
      </c>
      <c r="F165" s="39">
        <v>3</v>
      </c>
      <c r="G165" s="39">
        <v>147</v>
      </c>
      <c r="H165" s="39">
        <v>148</v>
      </c>
      <c r="I165" s="39">
        <v>2</v>
      </c>
      <c r="J165" s="39">
        <v>0</v>
      </c>
      <c r="K165" s="39">
        <v>0</v>
      </c>
      <c r="L165" s="40"/>
      <c r="M165" s="40"/>
      <c r="N165" s="40"/>
      <c r="O165" s="39">
        <v>0</v>
      </c>
      <c r="P165" s="39">
        <v>1</v>
      </c>
      <c r="Q165" s="39">
        <v>1</v>
      </c>
      <c r="R165" s="39">
        <v>0</v>
      </c>
      <c r="S165" s="39">
        <v>0</v>
      </c>
      <c r="T165" s="39">
        <v>0</v>
      </c>
      <c r="U165" s="40"/>
      <c r="V165" s="40"/>
      <c r="W165" s="40"/>
      <c r="X165" s="39">
        <v>0</v>
      </c>
      <c r="Y165" s="39">
        <v>0</v>
      </c>
      <c r="Z165" s="39">
        <v>0</v>
      </c>
      <c r="AA165" s="39">
        <v>0</v>
      </c>
      <c r="AB165" s="39">
        <v>0</v>
      </c>
      <c r="AC165" s="39">
        <v>0</v>
      </c>
      <c r="AD165" s="40"/>
      <c r="AE165" s="40"/>
      <c r="AF165" s="40"/>
      <c r="AG165" s="39">
        <v>0</v>
      </c>
      <c r="AH165" s="39">
        <v>0</v>
      </c>
      <c r="AI165" s="39">
        <v>0</v>
      </c>
      <c r="AJ165" s="39">
        <v>0</v>
      </c>
      <c r="AK165" s="39">
        <v>0</v>
      </c>
      <c r="AL165" s="39">
        <v>0</v>
      </c>
    </row>
    <row r="166" spans="3:38" ht="20.100000000000001" customHeight="1" x14ac:dyDescent="0.2">
      <c r="D166" s="2" t="s">
        <v>115</v>
      </c>
      <c r="F166" s="37">
        <v>4</v>
      </c>
      <c r="G166" s="37">
        <v>153</v>
      </c>
      <c r="H166" s="37">
        <v>154</v>
      </c>
      <c r="I166" s="37">
        <v>3</v>
      </c>
      <c r="J166" s="37">
        <v>0</v>
      </c>
      <c r="K166" s="37">
        <v>0</v>
      </c>
      <c r="L166" s="37"/>
      <c r="M166" s="37"/>
      <c r="N166" s="37"/>
      <c r="O166" s="37">
        <v>0</v>
      </c>
      <c r="P166" s="37">
        <v>2</v>
      </c>
      <c r="Q166" s="37">
        <v>2</v>
      </c>
      <c r="R166" s="37">
        <v>0</v>
      </c>
      <c r="S166" s="37">
        <v>0</v>
      </c>
      <c r="T166" s="37">
        <v>0</v>
      </c>
      <c r="U166" s="37"/>
      <c r="V166" s="37"/>
      <c r="W166" s="37"/>
      <c r="X166" s="37">
        <v>0</v>
      </c>
      <c r="Y166" s="37">
        <v>0</v>
      </c>
      <c r="Z166" s="37">
        <v>0</v>
      </c>
      <c r="AA166" s="37">
        <v>0</v>
      </c>
      <c r="AB166" s="37">
        <v>0</v>
      </c>
      <c r="AC166" s="37">
        <v>0</v>
      </c>
      <c r="AD166" s="37"/>
      <c r="AE166" s="37"/>
      <c r="AF166" s="37"/>
      <c r="AG166" s="37">
        <v>0</v>
      </c>
      <c r="AH166" s="37">
        <v>0</v>
      </c>
      <c r="AI166" s="37">
        <v>0</v>
      </c>
      <c r="AJ166" s="37">
        <v>0</v>
      </c>
      <c r="AK166" s="37">
        <v>0</v>
      </c>
      <c r="AL166" s="37">
        <v>0</v>
      </c>
    </row>
    <row r="167" spans="3:38" ht="20.100000000000001" customHeight="1" x14ac:dyDescent="0.2">
      <c r="D167" s="38" t="s">
        <v>103</v>
      </c>
      <c r="F167" s="39">
        <v>2</v>
      </c>
      <c r="G167" s="39">
        <v>155</v>
      </c>
      <c r="H167" s="39">
        <v>156</v>
      </c>
      <c r="I167" s="39">
        <v>1</v>
      </c>
      <c r="J167" s="39">
        <v>0</v>
      </c>
      <c r="K167" s="39">
        <v>0</v>
      </c>
      <c r="L167" s="40"/>
      <c r="M167" s="40"/>
      <c r="N167" s="40"/>
      <c r="O167" s="39">
        <v>0</v>
      </c>
      <c r="P167" s="39">
        <v>0</v>
      </c>
      <c r="Q167" s="39">
        <v>0</v>
      </c>
      <c r="R167" s="39">
        <v>0</v>
      </c>
      <c r="S167" s="39">
        <v>0</v>
      </c>
      <c r="T167" s="39">
        <v>0</v>
      </c>
      <c r="U167" s="40"/>
      <c r="V167" s="40"/>
      <c r="W167" s="40"/>
      <c r="X167" s="39">
        <v>0</v>
      </c>
      <c r="Y167" s="39">
        <v>0</v>
      </c>
      <c r="Z167" s="39">
        <v>0</v>
      </c>
      <c r="AA167" s="39">
        <v>0</v>
      </c>
      <c r="AB167" s="39">
        <v>0</v>
      </c>
      <c r="AC167" s="39">
        <v>0</v>
      </c>
      <c r="AD167" s="40"/>
      <c r="AE167" s="40"/>
      <c r="AF167" s="40"/>
      <c r="AG167" s="39">
        <v>0</v>
      </c>
      <c r="AH167" s="39">
        <v>0</v>
      </c>
      <c r="AI167" s="39">
        <v>0</v>
      </c>
      <c r="AJ167" s="39">
        <v>0</v>
      </c>
      <c r="AK167" s="39">
        <v>0</v>
      </c>
      <c r="AL167" s="39">
        <v>0</v>
      </c>
    </row>
    <row r="168" spans="3:38"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row>
    <row r="169" spans="3:38" ht="20.100000000000001" customHeight="1" x14ac:dyDescent="0.2">
      <c r="C169" s="42" t="s">
        <v>112</v>
      </c>
      <c r="D169" s="42"/>
      <c r="F169" s="44">
        <v>20</v>
      </c>
      <c r="G169" s="44">
        <v>916</v>
      </c>
      <c r="H169" s="44">
        <v>918</v>
      </c>
      <c r="I169" s="44">
        <v>18</v>
      </c>
      <c r="J169" s="44">
        <v>0</v>
      </c>
      <c r="K169" s="44">
        <v>0</v>
      </c>
      <c r="L169" s="45"/>
      <c r="M169" s="45"/>
      <c r="N169" s="45"/>
      <c r="O169" s="44">
        <v>0</v>
      </c>
      <c r="P169" s="44">
        <v>4</v>
      </c>
      <c r="Q169" s="44">
        <v>4</v>
      </c>
      <c r="R169" s="44">
        <v>0</v>
      </c>
      <c r="S169" s="44">
        <v>0</v>
      </c>
      <c r="T169" s="44">
        <v>0</v>
      </c>
      <c r="U169" s="45"/>
      <c r="V169" s="45"/>
      <c r="W169" s="45"/>
      <c r="X169" s="44">
        <v>0</v>
      </c>
      <c r="Y169" s="44">
        <v>0</v>
      </c>
      <c r="Z169" s="44">
        <v>0</v>
      </c>
      <c r="AA169" s="44">
        <v>0</v>
      </c>
      <c r="AB169" s="44">
        <v>0</v>
      </c>
      <c r="AC169" s="44">
        <v>0</v>
      </c>
      <c r="AD169" s="45"/>
      <c r="AE169" s="45"/>
      <c r="AF169" s="45"/>
      <c r="AG169" s="44">
        <v>0</v>
      </c>
      <c r="AH169" s="44">
        <v>0</v>
      </c>
      <c r="AI169" s="44">
        <v>0</v>
      </c>
      <c r="AJ169" s="44">
        <v>0</v>
      </c>
      <c r="AK169" s="44">
        <v>0</v>
      </c>
      <c r="AL169" s="44">
        <v>0</v>
      </c>
    </row>
    <row r="170" spans="3:38"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row>
    <row r="171" spans="3:38"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row>
    <row r="172" spans="3:38" ht="20.100000000000001" customHeight="1" x14ac:dyDescent="0.2">
      <c r="D172" s="2" t="s">
        <v>124</v>
      </c>
      <c r="F172" s="37">
        <v>71</v>
      </c>
      <c r="G172" s="37">
        <v>1022</v>
      </c>
      <c r="H172" s="37">
        <v>1050</v>
      </c>
      <c r="I172" s="37">
        <v>43</v>
      </c>
      <c r="J172" s="37">
        <v>0</v>
      </c>
      <c r="K172" s="37">
        <v>0</v>
      </c>
      <c r="L172" s="37"/>
      <c r="M172" s="37"/>
      <c r="N172" s="37"/>
      <c r="O172" s="37">
        <v>0</v>
      </c>
      <c r="P172" s="37">
        <v>10</v>
      </c>
      <c r="Q172" s="37">
        <v>10</v>
      </c>
      <c r="R172" s="37">
        <v>0</v>
      </c>
      <c r="S172" s="37">
        <v>0</v>
      </c>
      <c r="T172" s="37">
        <v>0</v>
      </c>
      <c r="U172" s="37"/>
      <c r="V172" s="37"/>
      <c r="W172" s="37"/>
      <c r="X172" s="37">
        <v>0</v>
      </c>
      <c r="Y172" s="37">
        <v>0</v>
      </c>
      <c r="Z172" s="37">
        <v>0</v>
      </c>
      <c r="AA172" s="37">
        <v>0</v>
      </c>
      <c r="AB172" s="37">
        <v>0</v>
      </c>
      <c r="AC172" s="37">
        <v>0</v>
      </c>
      <c r="AD172" s="37"/>
      <c r="AE172" s="37"/>
      <c r="AF172" s="37"/>
      <c r="AG172" s="37">
        <v>0</v>
      </c>
      <c r="AH172" s="37">
        <v>0</v>
      </c>
      <c r="AI172" s="37">
        <v>0</v>
      </c>
      <c r="AJ172" s="37">
        <v>0</v>
      </c>
      <c r="AK172" s="37">
        <v>0</v>
      </c>
      <c r="AL172" s="37">
        <v>0</v>
      </c>
    </row>
    <row r="173" spans="3:38" ht="20.100000000000001" customHeight="1" x14ac:dyDescent="0.2">
      <c r="D173" s="38" t="s">
        <v>173</v>
      </c>
      <c r="F173" s="39">
        <v>58</v>
      </c>
      <c r="G173" s="39">
        <v>1017</v>
      </c>
      <c r="H173" s="39">
        <v>1023</v>
      </c>
      <c r="I173" s="39">
        <v>52</v>
      </c>
      <c r="J173" s="39">
        <v>0</v>
      </c>
      <c r="K173" s="39">
        <v>0</v>
      </c>
      <c r="L173" s="40"/>
      <c r="M173" s="40"/>
      <c r="N173" s="40"/>
      <c r="O173" s="39">
        <v>0</v>
      </c>
      <c r="P173" s="39">
        <v>13</v>
      </c>
      <c r="Q173" s="39">
        <v>12</v>
      </c>
      <c r="R173" s="39">
        <v>1</v>
      </c>
      <c r="S173" s="39">
        <v>0</v>
      </c>
      <c r="T173" s="39">
        <v>0</v>
      </c>
      <c r="U173" s="40"/>
      <c r="V173" s="40"/>
      <c r="W173" s="40"/>
      <c r="X173" s="39">
        <v>0</v>
      </c>
      <c r="Y173" s="39">
        <v>0</v>
      </c>
      <c r="Z173" s="39">
        <v>0</v>
      </c>
      <c r="AA173" s="39">
        <v>0</v>
      </c>
      <c r="AB173" s="39">
        <v>0</v>
      </c>
      <c r="AC173" s="39">
        <v>0</v>
      </c>
      <c r="AD173" s="40"/>
      <c r="AE173" s="40"/>
      <c r="AF173" s="40"/>
      <c r="AG173" s="39">
        <v>0</v>
      </c>
      <c r="AH173" s="39">
        <v>0</v>
      </c>
      <c r="AI173" s="39">
        <v>0</v>
      </c>
      <c r="AJ173" s="39">
        <v>0</v>
      </c>
      <c r="AK173" s="39">
        <v>0</v>
      </c>
      <c r="AL173" s="39">
        <v>0</v>
      </c>
    </row>
    <row r="174" spans="3:38" ht="20.100000000000001" customHeight="1" x14ac:dyDescent="0.2">
      <c r="D174" s="2" t="s">
        <v>113</v>
      </c>
      <c r="F174" s="37">
        <v>74</v>
      </c>
      <c r="G174" s="37">
        <v>1014</v>
      </c>
      <c r="H174" s="37">
        <v>1036</v>
      </c>
      <c r="I174" s="37">
        <v>52</v>
      </c>
      <c r="J174" s="37">
        <v>0</v>
      </c>
      <c r="K174" s="37">
        <v>0</v>
      </c>
      <c r="L174" s="37"/>
      <c r="M174" s="37"/>
      <c r="N174" s="37"/>
      <c r="O174" s="37">
        <v>1</v>
      </c>
      <c r="P174" s="37">
        <v>9</v>
      </c>
      <c r="Q174" s="37">
        <v>10</v>
      </c>
      <c r="R174" s="37">
        <v>0</v>
      </c>
      <c r="S174" s="37">
        <v>0</v>
      </c>
      <c r="T174" s="37">
        <v>0</v>
      </c>
      <c r="U174" s="37"/>
      <c r="V174" s="37"/>
      <c r="W174" s="37"/>
      <c r="X174" s="37">
        <v>0</v>
      </c>
      <c r="Y174" s="37">
        <v>0</v>
      </c>
      <c r="Z174" s="37">
        <v>0</v>
      </c>
      <c r="AA174" s="37">
        <v>0</v>
      </c>
      <c r="AB174" s="37">
        <v>0</v>
      </c>
      <c r="AC174" s="37">
        <v>0</v>
      </c>
      <c r="AD174" s="37"/>
      <c r="AE174" s="37"/>
      <c r="AF174" s="37"/>
      <c r="AG174" s="37">
        <v>0</v>
      </c>
      <c r="AH174" s="37">
        <v>0</v>
      </c>
      <c r="AI174" s="37">
        <v>0</v>
      </c>
      <c r="AJ174" s="37">
        <v>0</v>
      </c>
      <c r="AK174" s="37">
        <v>0</v>
      </c>
      <c r="AL174" s="37">
        <v>0</v>
      </c>
    </row>
    <row r="175" spans="3:38" ht="20.100000000000001" customHeight="1" x14ac:dyDescent="0.2">
      <c r="D175" s="38" t="s">
        <v>174</v>
      </c>
      <c r="F175" s="39">
        <v>79</v>
      </c>
      <c r="G175" s="39">
        <v>1025</v>
      </c>
      <c r="H175" s="39">
        <v>1054</v>
      </c>
      <c r="I175" s="39">
        <v>50</v>
      </c>
      <c r="J175" s="39">
        <v>0</v>
      </c>
      <c r="K175" s="39">
        <v>0</v>
      </c>
      <c r="L175" s="40"/>
      <c r="M175" s="40"/>
      <c r="N175" s="40"/>
      <c r="O175" s="39">
        <v>0</v>
      </c>
      <c r="P175" s="39">
        <v>0</v>
      </c>
      <c r="Q175" s="39">
        <v>0</v>
      </c>
      <c r="R175" s="39">
        <v>0</v>
      </c>
      <c r="S175" s="39">
        <v>0</v>
      </c>
      <c r="T175" s="39">
        <v>0</v>
      </c>
      <c r="U175" s="40"/>
      <c r="V175" s="40"/>
      <c r="W175" s="40"/>
      <c r="X175" s="39">
        <v>0</v>
      </c>
      <c r="Y175" s="39">
        <v>0</v>
      </c>
      <c r="Z175" s="39">
        <v>0</v>
      </c>
      <c r="AA175" s="39">
        <v>0</v>
      </c>
      <c r="AB175" s="39">
        <v>0</v>
      </c>
      <c r="AC175" s="39">
        <v>0</v>
      </c>
      <c r="AD175" s="40"/>
      <c r="AE175" s="40"/>
      <c r="AF175" s="40"/>
      <c r="AG175" s="39">
        <v>0</v>
      </c>
      <c r="AH175" s="39">
        <v>0</v>
      </c>
      <c r="AI175" s="39">
        <v>0</v>
      </c>
      <c r="AJ175" s="39">
        <v>0</v>
      </c>
      <c r="AK175" s="39">
        <v>0</v>
      </c>
      <c r="AL175" s="39">
        <v>0</v>
      </c>
    </row>
    <row r="176" spans="3:38" ht="20.100000000000001" customHeight="1" x14ac:dyDescent="0.2">
      <c r="D176" s="2" t="s">
        <v>115</v>
      </c>
      <c r="F176" s="37">
        <v>70</v>
      </c>
      <c r="G176" s="37">
        <v>1014</v>
      </c>
      <c r="H176" s="37">
        <v>1012</v>
      </c>
      <c r="I176" s="37">
        <v>72</v>
      </c>
      <c r="J176" s="37">
        <v>0</v>
      </c>
      <c r="K176" s="37">
        <v>0</v>
      </c>
      <c r="L176" s="37"/>
      <c r="M176" s="37"/>
      <c r="N176" s="37"/>
      <c r="O176" s="37">
        <v>0</v>
      </c>
      <c r="P176" s="37">
        <v>5</v>
      </c>
      <c r="Q176" s="37">
        <v>6</v>
      </c>
      <c r="R176" s="37">
        <v>-1</v>
      </c>
      <c r="S176" s="37">
        <v>0</v>
      </c>
      <c r="T176" s="37">
        <v>0</v>
      </c>
      <c r="U176" s="37"/>
      <c r="V176" s="37"/>
      <c r="W176" s="37"/>
      <c r="X176" s="37">
        <v>0</v>
      </c>
      <c r="Y176" s="37">
        <v>0</v>
      </c>
      <c r="Z176" s="37">
        <v>0</v>
      </c>
      <c r="AA176" s="37">
        <v>0</v>
      </c>
      <c r="AB176" s="37">
        <v>0</v>
      </c>
      <c r="AC176" s="37">
        <v>0</v>
      </c>
      <c r="AD176" s="37"/>
      <c r="AE176" s="37"/>
      <c r="AF176" s="37"/>
      <c r="AG176" s="37">
        <v>0</v>
      </c>
      <c r="AH176" s="37">
        <v>0</v>
      </c>
      <c r="AI176" s="37">
        <v>0</v>
      </c>
      <c r="AJ176" s="37">
        <v>0</v>
      </c>
      <c r="AK176" s="37">
        <v>0</v>
      </c>
      <c r="AL176" s="37">
        <v>0</v>
      </c>
    </row>
    <row r="177" spans="1:38" ht="20.100000000000001" customHeight="1" x14ac:dyDescent="0.2">
      <c r="D177" s="38" t="s">
        <v>103</v>
      </c>
      <c r="F177" s="39">
        <v>80</v>
      </c>
      <c r="G177" s="39">
        <v>1026</v>
      </c>
      <c r="H177" s="39">
        <v>1052</v>
      </c>
      <c r="I177" s="39">
        <v>54</v>
      </c>
      <c r="J177" s="39">
        <v>0</v>
      </c>
      <c r="K177" s="39">
        <v>0</v>
      </c>
      <c r="L177" s="40"/>
      <c r="M177" s="40"/>
      <c r="N177" s="40"/>
      <c r="O177" s="39">
        <v>0</v>
      </c>
      <c r="P177" s="39">
        <v>0</v>
      </c>
      <c r="Q177" s="39">
        <v>0</v>
      </c>
      <c r="R177" s="39">
        <v>0</v>
      </c>
      <c r="S177" s="39">
        <v>0</v>
      </c>
      <c r="T177" s="39">
        <v>0</v>
      </c>
      <c r="U177" s="40"/>
      <c r="V177" s="40"/>
      <c r="W177" s="40"/>
      <c r="X177" s="39">
        <v>0</v>
      </c>
      <c r="Y177" s="39">
        <v>0</v>
      </c>
      <c r="Z177" s="39">
        <v>0</v>
      </c>
      <c r="AA177" s="39">
        <v>0</v>
      </c>
      <c r="AB177" s="39">
        <v>0</v>
      </c>
      <c r="AC177" s="39">
        <v>0</v>
      </c>
      <c r="AD177" s="40"/>
      <c r="AE177" s="40"/>
      <c r="AF177" s="40"/>
      <c r="AG177" s="39">
        <v>0</v>
      </c>
      <c r="AH177" s="39">
        <v>0</v>
      </c>
      <c r="AI177" s="39">
        <v>0</v>
      </c>
      <c r="AJ177" s="39">
        <v>0</v>
      </c>
      <c r="AK177" s="39">
        <v>0</v>
      </c>
      <c r="AL177" s="39">
        <v>0</v>
      </c>
    </row>
    <row r="178" spans="1:38" ht="19.5" customHeight="1" x14ac:dyDescent="0.2">
      <c r="D178" s="2" t="s">
        <v>117</v>
      </c>
      <c r="F178" s="37">
        <v>77</v>
      </c>
      <c r="G178" s="37">
        <v>1025</v>
      </c>
      <c r="H178" s="37">
        <v>1035</v>
      </c>
      <c r="I178" s="37">
        <v>67</v>
      </c>
      <c r="J178" s="37">
        <v>0</v>
      </c>
      <c r="K178" s="37">
        <v>0</v>
      </c>
      <c r="L178" s="37"/>
      <c r="M178" s="37"/>
      <c r="N178" s="37"/>
      <c r="O178" s="37">
        <v>0</v>
      </c>
      <c r="P178" s="37">
        <v>0</v>
      </c>
      <c r="Q178" s="37">
        <v>0</v>
      </c>
      <c r="R178" s="37">
        <v>0</v>
      </c>
      <c r="S178" s="37">
        <v>0</v>
      </c>
      <c r="T178" s="37">
        <v>0</v>
      </c>
      <c r="U178" s="37"/>
      <c r="V178" s="37"/>
      <c r="W178" s="37"/>
      <c r="X178" s="37">
        <v>0</v>
      </c>
      <c r="Y178" s="37">
        <v>0</v>
      </c>
      <c r="Z178" s="37">
        <v>0</v>
      </c>
      <c r="AA178" s="37">
        <v>0</v>
      </c>
      <c r="AB178" s="37">
        <v>0</v>
      </c>
      <c r="AC178" s="37">
        <v>0</v>
      </c>
      <c r="AD178" s="37"/>
      <c r="AE178" s="37"/>
      <c r="AF178" s="37"/>
      <c r="AG178" s="37">
        <v>0</v>
      </c>
      <c r="AH178" s="37">
        <v>0</v>
      </c>
      <c r="AI178" s="37">
        <v>0</v>
      </c>
      <c r="AJ178" s="37">
        <v>0</v>
      </c>
      <c r="AK178" s="37">
        <v>0</v>
      </c>
      <c r="AL178" s="37">
        <v>0</v>
      </c>
    </row>
    <row r="179" spans="1:38" ht="20.100000000000001" customHeight="1" x14ac:dyDescent="0.2">
      <c r="D179" s="38" t="s">
        <v>175</v>
      </c>
      <c r="F179" s="39">
        <v>42</v>
      </c>
      <c r="G179" s="39">
        <v>1024</v>
      </c>
      <c r="H179" s="39">
        <v>1041</v>
      </c>
      <c r="I179" s="39">
        <v>25</v>
      </c>
      <c r="J179" s="39">
        <v>0</v>
      </c>
      <c r="K179" s="39">
        <v>0</v>
      </c>
      <c r="L179" s="40"/>
      <c r="M179" s="40"/>
      <c r="N179" s="40"/>
      <c r="O179" s="39">
        <v>0</v>
      </c>
      <c r="P179" s="39">
        <v>14</v>
      </c>
      <c r="Q179" s="39">
        <v>14</v>
      </c>
      <c r="R179" s="39">
        <v>0</v>
      </c>
      <c r="S179" s="39">
        <v>0</v>
      </c>
      <c r="T179" s="39">
        <v>0</v>
      </c>
      <c r="U179" s="40"/>
      <c r="V179" s="40"/>
      <c r="W179" s="40"/>
      <c r="X179" s="39">
        <v>0</v>
      </c>
      <c r="Y179" s="39">
        <v>0</v>
      </c>
      <c r="Z179" s="39">
        <v>0</v>
      </c>
      <c r="AA179" s="39">
        <v>0</v>
      </c>
      <c r="AB179" s="39">
        <v>0</v>
      </c>
      <c r="AC179" s="39">
        <v>0</v>
      </c>
      <c r="AD179" s="40"/>
      <c r="AE179" s="40"/>
      <c r="AF179" s="40"/>
      <c r="AG179" s="39">
        <v>0</v>
      </c>
      <c r="AH179" s="39">
        <v>0</v>
      </c>
      <c r="AI179" s="39">
        <v>0</v>
      </c>
      <c r="AJ179" s="39">
        <v>0</v>
      </c>
      <c r="AK179" s="39">
        <v>0</v>
      </c>
      <c r="AL179" s="39">
        <v>0</v>
      </c>
    </row>
    <row r="180" spans="1:38" ht="20.100000000000001" customHeight="1" x14ac:dyDescent="0.2">
      <c r="D180" s="2" t="s">
        <v>183</v>
      </c>
      <c r="F180" s="37">
        <v>60</v>
      </c>
      <c r="G180" s="37">
        <v>1005</v>
      </c>
      <c r="H180" s="37">
        <v>1020</v>
      </c>
      <c r="I180" s="37">
        <v>45</v>
      </c>
      <c r="J180" s="37">
        <v>0</v>
      </c>
      <c r="K180" s="37">
        <v>0</v>
      </c>
      <c r="L180" s="37"/>
      <c r="M180" s="37"/>
      <c r="N180" s="37"/>
      <c r="O180" s="37">
        <v>0</v>
      </c>
      <c r="P180" s="37">
        <v>18</v>
      </c>
      <c r="Q180" s="37">
        <v>18</v>
      </c>
      <c r="R180" s="37">
        <v>0</v>
      </c>
      <c r="S180" s="37">
        <v>0</v>
      </c>
      <c r="T180" s="37">
        <v>0</v>
      </c>
      <c r="U180" s="37"/>
      <c r="V180" s="37"/>
      <c r="W180" s="37"/>
      <c r="X180" s="37">
        <v>0</v>
      </c>
      <c r="Y180" s="37">
        <v>0</v>
      </c>
      <c r="Z180" s="37">
        <v>0</v>
      </c>
      <c r="AA180" s="37">
        <v>0</v>
      </c>
      <c r="AB180" s="37">
        <v>0</v>
      </c>
      <c r="AC180" s="37">
        <v>0</v>
      </c>
      <c r="AD180" s="37"/>
      <c r="AE180" s="37"/>
      <c r="AF180" s="37"/>
      <c r="AG180" s="37">
        <v>0</v>
      </c>
      <c r="AH180" s="37">
        <v>0</v>
      </c>
      <c r="AI180" s="37">
        <v>0</v>
      </c>
      <c r="AJ180" s="37">
        <v>0</v>
      </c>
      <c r="AK180" s="37">
        <v>0</v>
      </c>
      <c r="AL180" s="37">
        <v>0</v>
      </c>
    </row>
    <row r="181" spans="1:38"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row>
    <row r="182" spans="1:38" s="1" customFormat="1" ht="20.100000000000001" customHeight="1" x14ac:dyDescent="0.2">
      <c r="A182" s="3"/>
      <c r="B182" s="6"/>
      <c r="C182" s="42" t="s">
        <v>122</v>
      </c>
      <c r="D182" s="42"/>
      <c r="E182" s="5"/>
      <c r="F182" s="44">
        <v>611</v>
      </c>
      <c r="G182" s="44">
        <v>9172</v>
      </c>
      <c r="H182" s="44">
        <v>9323</v>
      </c>
      <c r="I182" s="44">
        <v>460</v>
      </c>
      <c r="J182" s="44">
        <v>0</v>
      </c>
      <c r="K182" s="44">
        <v>0</v>
      </c>
      <c r="L182" s="45"/>
      <c r="M182" s="45"/>
      <c r="N182" s="45"/>
      <c r="O182" s="44">
        <v>1</v>
      </c>
      <c r="P182" s="44">
        <v>69</v>
      </c>
      <c r="Q182" s="44">
        <v>70</v>
      </c>
      <c r="R182" s="44">
        <v>0</v>
      </c>
      <c r="S182" s="44">
        <v>0</v>
      </c>
      <c r="T182" s="44">
        <v>0</v>
      </c>
      <c r="U182" s="45"/>
      <c r="V182" s="45"/>
      <c r="W182" s="45"/>
      <c r="X182" s="44">
        <v>0</v>
      </c>
      <c r="Y182" s="44">
        <v>0</v>
      </c>
      <c r="Z182" s="44">
        <v>0</v>
      </c>
      <c r="AA182" s="44">
        <v>0</v>
      </c>
      <c r="AB182" s="44">
        <v>0</v>
      </c>
      <c r="AC182" s="44">
        <v>0</v>
      </c>
      <c r="AD182" s="45"/>
      <c r="AE182" s="45"/>
      <c r="AF182" s="45"/>
      <c r="AG182" s="44">
        <v>0</v>
      </c>
      <c r="AH182" s="44">
        <v>0</v>
      </c>
      <c r="AI182" s="44">
        <v>0</v>
      </c>
      <c r="AJ182" s="44">
        <v>0</v>
      </c>
      <c r="AK182" s="44">
        <v>0</v>
      </c>
      <c r="AL182" s="44">
        <v>0</v>
      </c>
    </row>
    <row r="183" spans="1:38"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row>
    <row r="184" spans="1:38"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row>
    <row r="185" spans="1:38" ht="20.100000000000001" customHeight="1" x14ac:dyDescent="0.2">
      <c r="D185" s="2" t="s">
        <v>124</v>
      </c>
      <c r="F185" s="37">
        <v>0</v>
      </c>
      <c r="G185" s="37">
        <v>0</v>
      </c>
      <c r="H185" s="37">
        <v>0</v>
      </c>
      <c r="I185" s="37">
        <v>0</v>
      </c>
      <c r="J185" s="37">
        <v>0</v>
      </c>
      <c r="K185" s="37">
        <v>0</v>
      </c>
      <c r="L185" s="37"/>
      <c r="M185" s="37"/>
      <c r="N185" s="37"/>
      <c r="O185" s="37">
        <v>3</v>
      </c>
      <c r="P185" s="37">
        <v>218</v>
      </c>
      <c r="Q185" s="37">
        <v>218</v>
      </c>
      <c r="R185" s="37">
        <v>3</v>
      </c>
      <c r="S185" s="37">
        <v>0</v>
      </c>
      <c r="T185" s="37">
        <v>0</v>
      </c>
      <c r="U185" s="37"/>
      <c r="V185" s="37"/>
      <c r="W185" s="37"/>
      <c r="X185" s="37">
        <v>0</v>
      </c>
      <c r="Y185" s="37">
        <v>0</v>
      </c>
      <c r="Z185" s="37">
        <v>0</v>
      </c>
      <c r="AA185" s="37">
        <v>0</v>
      </c>
      <c r="AB185" s="37">
        <v>0</v>
      </c>
      <c r="AC185" s="37">
        <v>0</v>
      </c>
      <c r="AD185" s="37"/>
      <c r="AE185" s="37"/>
      <c r="AF185" s="37"/>
      <c r="AG185" s="37">
        <v>2</v>
      </c>
      <c r="AH185" s="37">
        <v>7</v>
      </c>
      <c r="AI185" s="37">
        <v>8</v>
      </c>
      <c r="AJ185" s="37">
        <v>1</v>
      </c>
      <c r="AK185" s="37">
        <v>0</v>
      </c>
      <c r="AL185" s="37">
        <v>0</v>
      </c>
    </row>
    <row r="186" spans="1:38" ht="20.100000000000001" customHeight="1" x14ac:dyDescent="0.2">
      <c r="D186" s="38" t="s">
        <v>173</v>
      </c>
      <c r="F186" s="39">
        <v>0</v>
      </c>
      <c r="G186" s="39">
        <v>0</v>
      </c>
      <c r="H186" s="39">
        <v>0</v>
      </c>
      <c r="I186" s="39">
        <v>0</v>
      </c>
      <c r="J186" s="39">
        <v>0</v>
      </c>
      <c r="K186" s="39">
        <v>0</v>
      </c>
      <c r="L186" s="40"/>
      <c r="M186" s="40"/>
      <c r="N186" s="40"/>
      <c r="O186" s="39">
        <v>10</v>
      </c>
      <c r="P186" s="39">
        <v>230</v>
      </c>
      <c r="Q186" s="39">
        <v>236</v>
      </c>
      <c r="R186" s="39">
        <v>4</v>
      </c>
      <c r="S186" s="39">
        <v>0</v>
      </c>
      <c r="T186" s="39">
        <v>0</v>
      </c>
      <c r="U186" s="40"/>
      <c r="V186" s="40"/>
      <c r="W186" s="40"/>
      <c r="X186" s="39">
        <v>0</v>
      </c>
      <c r="Y186" s="39">
        <v>0</v>
      </c>
      <c r="Z186" s="39">
        <v>0</v>
      </c>
      <c r="AA186" s="39">
        <v>0</v>
      </c>
      <c r="AB186" s="39">
        <v>0</v>
      </c>
      <c r="AC186" s="39">
        <v>0</v>
      </c>
      <c r="AD186" s="40"/>
      <c r="AE186" s="40"/>
      <c r="AF186" s="40"/>
      <c r="AG186" s="39">
        <v>0</v>
      </c>
      <c r="AH186" s="39">
        <v>4</v>
      </c>
      <c r="AI186" s="39">
        <v>4</v>
      </c>
      <c r="AJ186" s="39">
        <v>0</v>
      </c>
      <c r="AK186" s="39">
        <v>0</v>
      </c>
      <c r="AL186" s="39">
        <v>0</v>
      </c>
    </row>
    <row r="187" spans="1:38" ht="20.100000000000001" customHeight="1" x14ac:dyDescent="0.2">
      <c r="D187" s="2" t="s">
        <v>100</v>
      </c>
      <c r="F187" s="37">
        <v>0</v>
      </c>
      <c r="G187" s="37">
        <v>0</v>
      </c>
      <c r="H187" s="37">
        <v>0</v>
      </c>
      <c r="I187" s="37">
        <v>0</v>
      </c>
      <c r="J187" s="37">
        <v>0</v>
      </c>
      <c r="K187" s="37">
        <v>0</v>
      </c>
      <c r="L187" s="37"/>
      <c r="M187" s="37"/>
      <c r="N187" s="37"/>
      <c r="O187" s="37">
        <v>7</v>
      </c>
      <c r="P187" s="37">
        <v>214</v>
      </c>
      <c r="Q187" s="37">
        <v>217</v>
      </c>
      <c r="R187" s="37">
        <v>4</v>
      </c>
      <c r="S187" s="37">
        <v>0</v>
      </c>
      <c r="T187" s="37">
        <v>0</v>
      </c>
      <c r="U187" s="37"/>
      <c r="V187" s="37"/>
      <c r="W187" s="37"/>
      <c r="X187" s="37">
        <v>0</v>
      </c>
      <c r="Y187" s="37">
        <v>0</v>
      </c>
      <c r="Z187" s="37">
        <v>0</v>
      </c>
      <c r="AA187" s="37">
        <v>0</v>
      </c>
      <c r="AB187" s="37">
        <v>0</v>
      </c>
      <c r="AC187" s="37">
        <v>0</v>
      </c>
      <c r="AD187" s="37"/>
      <c r="AE187" s="37"/>
      <c r="AF187" s="37"/>
      <c r="AG187" s="37">
        <v>0</v>
      </c>
      <c r="AH187" s="37">
        <v>12</v>
      </c>
      <c r="AI187" s="37">
        <v>12</v>
      </c>
      <c r="AJ187" s="37">
        <v>0</v>
      </c>
      <c r="AK187" s="37">
        <v>0</v>
      </c>
      <c r="AL187" s="37">
        <v>0</v>
      </c>
    </row>
    <row r="188" spans="1:38" ht="20.100000000000001" customHeight="1" x14ac:dyDescent="0.2">
      <c r="D188" s="38" t="s">
        <v>174</v>
      </c>
      <c r="F188" s="39">
        <v>0</v>
      </c>
      <c r="G188" s="39">
        <v>0</v>
      </c>
      <c r="H188" s="39">
        <v>0</v>
      </c>
      <c r="I188" s="39">
        <v>0</v>
      </c>
      <c r="J188" s="39">
        <v>0</v>
      </c>
      <c r="K188" s="39">
        <v>0</v>
      </c>
      <c r="L188" s="40"/>
      <c r="M188" s="40"/>
      <c r="N188" s="40"/>
      <c r="O188" s="39">
        <v>6</v>
      </c>
      <c r="P188" s="39">
        <v>227</v>
      </c>
      <c r="Q188" s="39">
        <v>226</v>
      </c>
      <c r="R188" s="39">
        <v>7</v>
      </c>
      <c r="S188" s="39">
        <v>0</v>
      </c>
      <c r="T188" s="39">
        <v>0</v>
      </c>
      <c r="U188" s="40"/>
      <c r="V188" s="40"/>
      <c r="W188" s="40"/>
      <c r="X188" s="39">
        <v>0</v>
      </c>
      <c r="Y188" s="39">
        <v>0</v>
      </c>
      <c r="Z188" s="39">
        <v>0</v>
      </c>
      <c r="AA188" s="39">
        <v>0</v>
      </c>
      <c r="AB188" s="39">
        <v>0</v>
      </c>
      <c r="AC188" s="39">
        <v>0</v>
      </c>
      <c r="AD188" s="40"/>
      <c r="AE188" s="40"/>
      <c r="AF188" s="40"/>
      <c r="AG188" s="39">
        <v>0</v>
      </c>
      <c r="AH188" s="39">
        <v>2</v>
      </c>
      <c r="AI188" s="39">
        <v>2</v>
      </c>
      <c r="AJ188" s="39">
        <v>0</v>
      </c>
      <c r="AK188" s="39">
        <v>0</v>
      </c>
      <c r="AL188" s="39">
        <v>0</v>
      </c>
    </row>
    <row r="189" spans="1:38" ht="20.100000000000001" customHeight="1" x14ac:dyDescent="0.2">
      <c r="D189" s="2" t="s">
        <v>115</v>
      </c>
      <c r="F189" s="37">
        <v>0</v>
      </c>
      <c r="G189" s="37">
        <v>0</v>
      </c>
      <c r="H189" s="37">
        <v>0</v>
      </c>
      <c r="I189" s="37">
        <v>0</v>
      </c>
      <c r="J189" s="37">
        <v>0</v>
      </c>
      <c r="K189" s="37">
        <v>0</v>
      </c>
      <c r="L189" s="37"/>
      <c r="M189" s="37"/>
      <c r="N189" s="37"/>
      <c r="O189" s="37">
        <v>17</v>
      </c>
      <c r="P189" s="37">
        <v>219</v>
      </c>
      <c r="Q189" s="37">
        <v>233</v>
      </c>
      <c r="R189" s="37">
        <v>3</v>
      </c>
      <c r="S189" s="37">
        <v>0</v>
      </c>
      <c r="T189" s="37">
        <v>0</v>
      </c>
      <c r="U189" s="37"/>
      <c r="V189" s="37"/>
      <c r="W189" s="37"/>
      <c r="X189" s="37">
        <v>0</v>
      </c>
      <c r="Y189" s="37">
        <v>0</v>
      </c>
      <c r="Z189" s="37">
        <v>0</v>
      </c>
      <c r="AA189" s="37">
        <v>0</v>
      </c>
      <c r="AB189" s="37">
        <v>0</v>
      </c>
      <c r="AC189" s="37">
        <v>0</v>
      </c>
      <c r="AD189" s="37"/>
      <c r="AE189" s="37"/>
      <c r="AF189" s="37"/>
      <c r="AG189" s="37">
        <v>1</v>
      </c>
      <c r="AH189" s="37">
        <v>7</v>
      </c>
      <c r="AI189" s="37">
        <v>8</v>
      </c>
      <c r="AJ189" s="37">
        <v>0</v>
      </c>
      <c r="AK189" s="37">
        <v>0</v>
      </c>
      <c r="AL189" s="37">
        <v>0</v>
      </c>
    </row>
    <row r="190" spans="1:38" ht="20.100000000000001" customHeight="1" x14ac:dyDescent="0.2">
      <c r="D190" s="38" t="s">
        <v>103</v>
      </c>
      <c r="F190" s="39">
        <v>0</v>
      </c>
      <c r="G190" s="39">
        <v>0</v>
      </c>
      <c r="H190" s="39">
        <v>0</v>
      </c>
      <c r="I190" s="39">
        <v>0</v>
      </c>
      <c r="J190" s="39">
        <v>0</v>
      </c>
      <c r="K190" s="39">
        <v>0</v>
      </c>
      <c r="L190" s="40"/>
      <c r="M190" s="40"/>
      <c r="N190" s="40"/>
      <c r="O190" s="39">
        <v>3</v>
      </c>
      <c r="P190" s="39">
        <v>217</v>
      </c>
      <c r="Q190" s="39">
        <v>219</v>
      </c>
      <c r="R190" s="39">
        <v>1</v>
      </c>
      <c r="S190" s="39">
        <v>0</v>
      </c>
      <c r="T190" s="39">
        <v>0</v>
      </c>
      <c r="U190" s="40"/>
      <c r="V190" s="40"/>
      <c r="W190" s="40"/>
      <c r="X190" s="39">
        <v>0</v>
      </c>
      <c r="Y190" s="39">
        <v>0</v>
      </c>
      <c r="Z190" s="39">
        <v>0</v>
      </c>
      <c r="AA190" s="39">
        <v>0</v>
      </c>
      <c r="AB190" s="39">
        <v>0</v>
      </c>
      <c r="AC190" s="39">
        <v>0</v>
      </c>
      <c r="AD190" s="40"/>
      <c r="AE190" s="40"/>
      <c r="AF190" s="40"/>
      <c r="AG190" s="39">
        <v>0</v>
      </c>
      <c r="AH190" s="39">
        <v>13</v>
      </c>
      <c r="AI190" s="39">
        <v>13</v>
      </c>
      <c r="AJ190" s="39">
        <v>0</v>
      </c>
      <c r="AK190" s="39">
        <v>0</v>
      </c>
      <c r="AL190" s="39">
        <v>0</v>
      </c>
    </row>
    <row r="191" spans="1:38" ht="20.100000000000001" customHeight="1" x14ac:dyDescent="0.2">
      <c r="D191" s="2" t="s">
        <v>117</v>
      </c>
      <c r="F191" s="37">
        <v>0</v>
      </c>
      <c r="G191" s="37">
        <v>0</v>
      </c>
      <c r="H191" s="37">
        <v>0</v>
      </c>
      <c r="I191" s="37">
        <v>0</v>
      </c>
      <c r="J191" s="37">
        <v>0</v>
      </c>
      <c r="K191" s="37">
        <v>0</v>
      </c>
      <c r="L191" s="37"/>
      <c r="M191" s="37"/>
      <c r="N191" s="37"/>
      <c r="O191" s="37">
        <v>3</v>
      </c>
      <c r="P191" s="37">
        <v>214</v>
      </c>
      <c r="Q191" s="37">
        <v>214</v>
      </c>
      <c r="R191" s="37">
        <v>3</v>
      </c>
      <c r="S191" s="37">
        <v>0</v>
      </c>
      <c r="T191" s="37">
        <v>0</v>
      </c>
      <c r="U191" s="37"/>
      <c r="V191" s="37"/>
      <c r="W191" s="37"/>
      <c r="X191" s="37">
        <v>0</v>
      </c>
      <c r="Y191" s="37">
        <v>0</v>
      </c>
      <c r="Z191" s="37">
        <v>0</v>
      </c>
      <c r="AA191" s="37">
        <v>0</v>
      </c>
      <c r="AB191" s="37">
        <v>0</v>
      </c>
      <c r="AC191" s="37">
        <v>0</v>
      </c>
      <c r="AD191" s="37"/>
      <c r="AE191" s="37"/>
      <c r="AF191" s="37"/>
      <c r="AG191" s="37">
        <v>1</v>
      </c>
      <c r="AH191" s="37">
        <v>14</v>
      </c>
      <c r="AI191" s="37">
        <v>14</v>
      </c>
      <c r="AJ191" s="37">
        <v>1</v>
      </c>
      <c r="AK191" s="37">
        <v>0</v>
      </c>
      <c r="AL191" s="37">
        <v>0</v>
      </c>
    </row>
    <row r="192" spans="1:38" ht="20.100000000000001" customHeight="1" x14ac:dyDescent="0.2">
      <c r="D192" s="38" t="s">
        <v>175</v>
      </c>
      <c r="F192" s="39">
        <v>0</v>
      </c>
      <c r="G192" s="39">
        <v>1</v>
      </c>
      <c r="H192" s="39">
        <v>1</v>
      </c>
      <c r="I192" s="39">
        <v>0</v>
      </c>
      <c r="J192" s="39">
        <v>0</v>
      </c>
      <c r="K192" s="39">
        <v>0</v>
      </c>
      <c r="L192" s="40"/>
      <c r="M192" s="40"/>
      <c r="N192" s="40"/>
      <c r="O192" s="39">
        <v>291</v>
      </c>
      <c r="P192" s="39">
        <v>292</v>
      </c>
      <c r="Q192" s="39">
        <v>581</v>
      </c>
      <c r="R192" s="39">
        <v>2</v>
      </c>
      <c r="S192" s="39">
        <v>0</v>
      </c>
      <c r="T192" s="39">
        <v>0</v>
      </c>
      <c r="U192" s="40"/>
      <c r="V192" s="40"/>
      <c r="W192" s="40"/>
      <c r="X192" s="39">
        <v>0</v>
      </c>
      <c r="Y192" s="39">
        <v>0</v>
      </c>
      <c r="Z192" s="39">
        <v>0</v>
      </c>
      <c r="AA192" s="39">
        <v>0</v>
      </c>
      <c r="AB192" s="39">
        <v>0</v>
      </c>
      <c r="AC192" s="39">
        <v>0</v>
      </c>
      <c r="AD192" s="40"/>
      <c r="AE192" s="40"/>
      <c r="AF192" s="40"/>
      <c r="AG192" s="39">
        <v>3</v>
      </c>
      <c r="AH192" s="39">
        <v>7</v>
      </c>
      <c r="AI192" s="39">
        <v>10</v>
      </c>
      <c r="AJ192" s="39">
        <v>0</v>
      </c>
      <c r="AK192" s="39">
        <v>0</v>
      </c>
      <c r="AL192" s="39">
        <v>0</v>
      </c>
    </row>
    <row r="193" spans="1:38"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row>
    <row r="194" spans="1:38" s="1" customFormat="1" ht="20.100000000000001" customHeight="1" x14ac:dyDescent="0.2">
      <c r="A194" s="3"/>
      <c r="B194" s="6"/>
      <c r="C194" s="42" t="s">
        <v>185</v>
      </c>
      <c r="D194" s="42"/>
      <c r="E194" s="5"/>
      <c r="F194" s="44">
        <v>0</v>
      </c>
      <c r="G194" s="44">
        <v>1</v>
      </c>
      <c r="H194" s="44">
        <v>1</v>
      </c>
      <c r="I194" s="44">
        <v>0</v>
      </c>
      <c r="J194" s="44">
        <v>0</v>
      </c>
      <c r="K194" s="44">
        <v>0</v>
      </c>
      <c r="L194" s="45"/>
      <c r="M194" s="45"/>
      <c r="N194" s="45"/>
      <c r="O194" s="44">
        <v>340</v>
      </c>
      <c r="P194" s="44">
        <v>1831</v>
      </c>
      <c r="Q194" s="44">
        <v>2144</v>
      </c>
      <c r="R194" s="44">
        <v>27</v>
      </c>
      <c r="S194" s="44">
        <v>0</v>
      </c>
      <c r="T194" s="44">
        <v>0</v>
      </c>
      <c r="U194" s="45"/>
      <c r="V194" s="45"/>
      <c r="W194" s="45"/>
      <c r="X194" s="44">
        <v>0</v>
      </c>
      <c r="Y194" s="44">
        <v>0</v>
      </c>
      <c r="Z194" s="44">
        <v>0</v>
      </c>
      <c r="AA194" s="44">
        <v>0</v>
      </c>
      <c r="AB194" s="44">
        <v>0</v>
      </c>
      <c r="AC194" s="44">
        <v>0</v>
      </c>
      <c r="AD194" s="45"/>
      <c r="AE194" s="45"/>
      <c r="AF194" s="45"/>
      <c r="AG194" s="44">
        <v>7</v>
      </c>
      <c r="AH194" s="44">
        <v>66</v>
      </c>
      <c r="AI194" s="44">
        <v>71</v>
      </c>
      <c r="AJ194" s="44">
        <v>2</v>
      </c>
      <c r="AK194" s="44">
        <v>0</v>
      </c>
      <c r="AL194" s="44">
        <v>0</v>
      </c>
    </row>
    <row r="195" spans="1:38"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row>
    <row r="196" spans="1:38"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row>
    <row r="197" spans="1:38" ht="20.100000000000001" customHeight="1" x14ac:dyDescent="0.2">
      <c r="D197" s="2" t="s">
        <v>124</v>
      </c>
      <c r="F197" s="37">
        <v>0</v>
      </c>
      <c r="G197" s="37">
        <v>0</v>
      </c>
      <c r="H197" s="37">
        <v>0</v>
      </c>
      <c r="I197" s="37">
        <v>0</v>
      </c>
      <c r="J197" s="37">
        <v>0</v>
      </c>
      <c r="K197" s="37">
        <v>0</v>
      </c>
      <c r="L197" s="37"/>
      <c r="M197" s="37"/>
      <c r="N197" s="37"/>
      <c r="O197" s="37">
        <v>0</v>
      </c>
      <c r="P197" s="37">
        <v>0</v>
      </c>
      <c r="Q197" s="37">
        <v>0</v>
      </c>
      <c r="R197" s="37">
        <v>0</v>
      </c>
      <c r="S197" s="37">
        <v>0</v>
      </c>
      <c r="T197" s="37">
        <v>0</v>
      </c>
      <c r="U197" s="37"/>
      <c r="V197" s="37"/>
      <c r="W197" s="37"/>
      <c r="X197" s="37">
        <v>3</v>
      </c>
      <c r="Y197" s="37">
        <v>169</v>
      </c>
      <c r="Z197" s="37">
        <v>160</v>
      </c>
      <c r="AA197" s="37">
        <v>12</v>
      </c>
      <c r="AB197" s="37">
        <v>0</v>
      </c>
      <c r="AC197" s="37">
        <v>0</v>
      </c>
      <c r="AD197" s="37"/>
      <c r="AE197" s="37"/>
      <c r="AF197" s="37"/>
      <c r="AG197" s="37">
        <v>0</v>
      </c>
      <c r="AH197" s="37">
        <v>0</v>
      </c>
      <c r="AI197" s="37">
        <v>0</v>
      </c>
      <c r="AJ197" s="37">
        <v>0</v>
      </c>
      <c r="AK197" s="37">
        <v>0</v>
      </c>
      <c r="AL197" s="37">
        <v>0</v>
      </c>
    </row>
    <row r="198" spans="1:38" ht="20.100000000000001" customHeight="1" x14ac:dyDescent="0.2">
      <c r="D198" s="38" t="s">
        <v>173</v>
      </c>
      <c r="F198" s="39">
        <v>0</v>
      </c>
      <c r="G198" s="39">
        <v>0</v>
      </c>
      <c r="H198" s="39">
        <v>0</v>
      </c>
      <c r="I198" s="39">
        <v>0</v>
      </c>
      <c r="J198" s="39">
        <v>0</v>
      </c>
      <c r="K198" s="39">
        <v>0</v>
      </c>
      <c r="L198" s="40"/>
      <c r="M198" s="40"/>
      <c r="N198" s="40"/>
      <c r="O198" s="39">
        <v>0</v>
      </c>
      <c r="P198" s="39">
        <v>29</v>
      </c>
      <c r="Q198" s="39">
        <v>29</v>
      </c>
      <c r="R198" s="39">
        <v>0</v>
      </c>
      <c r="S198" s="39">
        <v>0</v>
      </c>
      <c r="T198" s="39">
        <v>0</v>
      </c>
      <c r="U198" s="40"/>
      <c r="V198" s="40"/>
      <c r="W198" s="40"/>
      <c r="X198" s="39">
        <v>6</v>
      </c>
      <c r="Y198" s="39">
        <v>170</v>
      </c>
      <c r="Z198" s="39">
        <v>165</v>
      </c>
      <c r="AA198" s="39">
        <v>11</v>
      </c>
      <c r="AB198" s="39">
        <v>0</v>
      </c>
      <c r="AC198" s="39">
        <v>0</v>
      </c>
      <c r="AD198" s="40"/>
      <c r="AE198" s="40"/>
      <c r="AF198" s="40"/>
      <c r="AG198" s="39">
        <v>0</v>
      </c>
      <c r="AH198" s="39">
        <v>0</v>
      </c>
      <c r="AI198" s="39">
        <v>0</v>
      </c>
      <c r="AJ198" s="39">
        <v>0</v>
      </c>
      <c r="AK198" s="39">
        <v>0</v>
      </c>
      <c r="AL198" s="39">
        <v>0</v>
      </c>
    </row>
    <row r="199" spans="1:38" ht="20.100000000000001" customHeight="1" x14ac:dyDescent="0.2">
      <c r="D199" s="2" t="s">
        <v>100</v>
      </c>
      <c r="F199" s="37">
        <v>0</v>
      </c>
      <c r="G199" s="37">
        <v>0</v>
      </c>
      <c r="H199" s="37">
        <v>0</v>
      </c>
      <c r="I199" s="37">
        <v>0</v>
      </c>
      <c r="J199" s="37">
        <v>0</v>
      </c>
      <c r="K199" s="37">
        <v>0</v>
      </c>
      <c r="L199" s="37"/>
      <c r="M199" s="37"/>
      <c r="N199" s="37"/>
      <c r="O199" s="37">
        <v>0</v>
      </c>
      <c r="P199" s="37">
        <v>28</v>
      </c>
      <c r="Q199" s="37">
        <v>28</v>
      </c>
      <c r="R199" s="37">
        <v>0</v>
      </c>
      <c r="S199" s="37">
        <v>0</v>
      </c>
      <c r="T199" s="37">
        <v>0</v>
      </c>
      <c r="U199" s="37"/>
      <c r="V199" s="37"/>
      <c r="W199" s="37"/>
      <c r="X199" s="37">
        <v>3</v>
      </c>
      <c r="Y199" s="37">
        <v>169</v>
      </c>
      <c r="Z199" s="37">
        <v>163</v>
      </c>
      <c r="AA199" s="37">
        <v>9</v>
      </c>
      <c r="AB199" s="37">
        <v>0</v>
      </c>
      <c r="AC199" s="37">
        <v>0</v>
      </c>
      <c r="AD199" s="37"/>
      <c r="AE199" s="37"/>
      <c r="AF199" s="37"/>
      <c r="AG199" s="37">
        <v>0</v>
      </c>
      <c r="AH199" s="37">
        <v>0</v>
      </c>
      <c r="AI199" s="37">
        <v>0</v>
      </c>
      <c r="AJ199" s="37">
        <v>0</v>
      </c>
      <c r="AK199" s="37">
        <v>0</v>
      </c>
      <c r="AL199" s="37">
        <v>0</v>
      </c>
    </row>
    <row r="200" spans="1:38" ht="20.100000000000001" customHeight="1" x14ac:dyDescent="0.2">
      <c r="D200" s="38" t="s">
        <v>174</v>
      </c>
      <c r="F200" s="39">
        <v>0</v>
      </c>
      <c r="G200" s="39">
        <v>0</v>
      </c>
      <c r="H200" s="39">
        <v>0</v>
      </c>
      <c r="I200" s="39">
        <v>0</v>
      </c>
      <c r="J200" s="39">
        <v>0</v>
      </c>
      <c r="K200" s="39">
        <v>0</v>
      </c>
      <c r="L200" s="40"/>
      <c r="M200" s="40"/>
      <c r="N200" s="40"/>
      <c r="O200" s="39">
        <v>0</v>
      </c>
      <c r="P200" s="39">
        <v>29</v>
      </c>
      <c r="Q200" s="39">
        <v>28</v>
      </c>
      <c r="R200" s="39">
        <v>1</v>
      </c>
      <c r="S200" s="39">
        <v>0</v>
      </c>
      <c r="T200" s="39">
        <v>0</v>
      </c>
      <c r="U200" s="40"/>
      <c r="V200" s="40"/>
      <c r="W200" s="40"/>
      <c r="X200" s="39">
        <v>5</v>
      </c>
      <c r="Y200" s="39">
        <v>167</v>
      </c>
      <c r="Z200" s="39">
        <v>162</v>
      </c>
      <c r="AA200" s="39">
        <v>10</v>
      </c>
      <c r="AB200" s="39">
        <v>0</v>
      </c>
      <c r="AC200" s="39">
        <v>0</v>
      </c>
      <c r="AD200" s="40"/>
      <c r="AE200" s="40"/>
      <c r="AF200" s="40"/>
      <c r="AG200" s="39">
        <v>0</v>
      </c>
      <c r="AH200" s="39">
        <v>0</v>
      </c>
      <c r="AI200" s="39">
        <v>0</v>
      </c>
      <c r="AJ200" s="39">
        <v>0</v>
      </c>
      <c r="AK200" s="39">
        <v>0</v>
      </c>
      <c r="AL200" s="39">
        <v>0</v>
      </c>
    </row>
    <row r="201" spans="1:38" ht="20.100000000000001" customHeight="1" x14ac:dyDescent="0.2">
      <c r="D201" s="2" t="s">
        <v>115</v>
      </c>
      <c r="F201" s="37">
        <v>0</v>
      </c>
      <c r="G201" s="37">
        <v>0</v>
      </c>
      <c r="H201" s="37">
        <v>0</v>
      </c>
      <c r="I201" s="37">
        <v>0</v>
      </c>
      <c r="J201" s="37">
        <v>0</v>
      </c>
      <c r="K201" s="37">
        <v>0</v>
      </c>
      <c r="L201" s="37"/>
      <c r="M201" s="37"/>
      <c r="N201" s="37"/>
      <c r="O201" s="37">
        <v>1</v>
      </c>
      <c r="P201" s="37">
        <v>31</v>
      </c>
      <c r="Q201" s="37">
        <v>28</v>
      </c>
      <c r="R201" s="37">
        <v>4</v>
      </c>
      <c r="S201" s="37">
        <v>0</v>
      </c>
      <c r="T201" s="37">
        <v>0</v>
      </c>
      <c r="U201" s="37"/>
      <c r="V201" s="37"/>
      <c r="W201" s="37"/>
      <c r="X201" s="37">
        <v>2</v>
      </c>
      <c r="Y201" s="37">
        <v>167</v>
      </c>
      <c r="Z201" s="37">
        <v>160</v>
      </c>
      <c r="AA201" s="37">
        <v>9</v>
      </c>
      <c r="AB201" s="37">
        <v>0</v>
      </c>
      <c r="AC201" s="37">
        <v>0</v>
      </c>
      <c r="AD201" s="37"/>
      <c r="AE201" s="37"/>
      <c r="AF201" s="37"/>
      <c r="AG201" s="37">
        <v>0</v>
      </c>
      <c r="AH201" s="37">
        <v>0</v>
      </c>
      <c r="AI201" s="37">
        <v>0</v>
      </c>
      <c r="AJ201" s="37">
        <v>0</v>
      </c>
      <c r="AK201" s="37">
        <v>0</v>
      </c>
      <c r="AL201" s="37">
        <v>0</v>
      </c>
    </row>
    <row r="202" spans="1:38" ht="20.100000000000001" customHeight="1" x14ac:dyDescent="0.2">
      <c r="D202" s="38" t="s">
        <v>116</v>
      </c>
      <c r="F202" s="39">
        <v>0</v>
      </c>
      <c r="G202" s="39">
        <v>0</v>
      </c>
      <c r="H202" s="39">
        <v>0</v>
      </c>
      <c r="I202" s="39">
        <v>0</v>
      </c>
      <c r="J202" s="39">
        <v>0</v>
      </c>
      <c r="K202" s="39">
        <v>0</v>
      </c>
      <c r="L202" s="40"/>
      <c r="M202" s="40"/>
      <c r="N202" s="40"/>
      <c r="O202" s="39">
        <v>1</v>
      </c>
      <c r="P202" s="39">
        <v>24</v>
      </c>
      <c r="Q202" s="39">
        <v>25</v>
      </c>
      <c r="R202" s="39">
        <v>0</v>
      </c>
      <c r="S202" s="39">
        <v>0</v>
      </c>
      <c r="T202" s="39">
        <v>0</v>
      </c>
      <c r="U202" s="40"/>
      <c r="V202" s="40"/>
      <c r="W202" s="40"/>
      <c r="X202" s="39">
        <v>5</v>
      </c>
      <c r="Y202" s="39">
        <v>170</v>
      </c>
      <c r="Z202" s="39">
        <v>168</v>
      </c>
      <c r="AA202" s="39">
        <v>7</v>
      </c>
      <c r="AB202" s="39">
        <v>0</v>
      </c>
      <c r="AC202" s="39">
        <v>0</v>
      </c>
      <c r="AD202" s="40"/>
      <c r="AE202" s="40"/>
      <c r="AF202" s="40"/>
      <c r="AG202" s="39">
        <v>0</v>
      </c>
      <c r="AH202" s="39">
        <v>0</v>
      </c>
      <c r="AI202" s="39">
        <v>0</v>
      </c>
      <c r="AJ202" s="39">
        <v>0</v>
      </c>
      <c r="AK202" s="39">
        <v>0</v>
      </c>
      <c r="AL202" s="39">
        <v>0</v>
      </c>
    </row>
    <row r="203" spans="1:38" ht="20.100000000000001" customHeight="1" x14ac:dyDescent="0.2">
      <c r="D203" s="2" t="s">
        <v>104</v>
      </c>
      <c r="F203" s="37">
        <v>0</v>
      </c>
      <c r="G203" s="37">
        <v>0</v>
      </c>
      <c r="H203" s="37">
        <v>0</v>
      </c>
      <c r="I203" s="37">
        <v>0</v>
      </c>
      <c r="J203" s="37">
        <v>0</v>
      </c>
      <c r="K203" s="37">
        <v>0</v>
      </c>
      <c r="L203" s="37"/>
      <c r="M203" s="37"/>
      <c r="N203" s="37"/>
      <c r="O203" s="37">
        <v>1</v>
      </c>
      <c r="P203" s="37">
        <v>27</v>
      </c>
      <c r="Q203" s="37">
        <v>28</v>
      </c>
      <c r="R203" s="37">
        <v>0</v>
      </c>
      <c r="S203" s="37">
        <v>0</v>
      </c>
      <c r="T203" s="37">
        <v>0</v>
      </c>
      <c r="U203" s="37"/>
      <c r="V203" s="37"/>
      <c r="W203" s="37"/>
      <c r="X203" s="37">
        <v>22</v>
      </c>
      <c r="Y203" s="37">
        <v>174</v>
      </c>
      <c r="Z203" s="37">
        <v>183</v>
      </c>
      <c r="AA203" s="37">
        <v>13</v>
      </c>
      <c r="AB203" s="37">
        <v>0</v>
      </c>
      <c r="AC203" s="37">
        <v>0</v>
      </c>
      <c r="AD203" s="37"/>
      <c r="AE203" s="37"/>
      <c r="AF203" s="37"/>
      <c r="AG203" s="37">
        <v>0</v>
      </c>
      <c r="AH203" s="37">
        <v>0</v>
      </c>
      <c r="AI203" s="37">
        <v>0</v>
      </c>
      <c r="AJ203" s="37">
        <v>0</v>
      </c>
      <c r="AK203" s="37">
        <v>0</v>
      </c>
      <c r="AL203" s="37">
        <v>0</v>
      </c>
    </row>
    <row r="204" spans="1:38"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row>
    <row r="205" spans="1:38" s="1" customFormat="1" ht="20.100000000000001" customHeight="1" x14ac:dyDescent="0.2">
      <c r="A205" s="3"/>
      <c r="B205" s="6"/>
      <c r="C205" s="42" t="s">
        <v>144</v>
      </c>
      <c r="D205" s="42"/>
      <c r="E205" s="5"/>
      <c r="F205" s="44">
        <v>0</v>
      </c>
      <c r="G205" s="44">
        <v>0</v>
      </c>
      <c r="H205" s="44">
        <v>0</v>
      </c>
      <c r="I205" s="44">
        <v>0</v>
      </c>
      <c r="J205" s="44">
        <v>0</v>
      </c>
      <c r="K205" s="44">
        <v>0</v>
      </c>
      <c r="L205" s="45"/>
      <c r="M205" s="45"/>
      <c r="N205" s="45"/>
      <c r="O205" s="44">
        <v>3</v>
      </c>
      <c r="P205" s="44">
        <v>168</v>
      </c>
      <c r="Q205" s="44">
        <v>166</v>
      </c>
      <c r="R205" s="44">
        <v>5</v>
      </c>
      <c r="S205" s="44">
        <v>0</v>
      </c>
      <c r="T205" s="44">
        <v>0</v>
      </c>
      <c r="U205" s="45"/>
      <c r="V205" s="45"/>
      <c r="W205" s="45"/>
      <c r="X205" s="44">
        <v>46</v>
      </c>
      <c r="Y205" s="44">
        <v>1186</v>
      </c>
      <c r="Z205" s="44">
        <v>1161</v>
      </c>
      <c r="AA205" s="44">
        <v>71</v>
      </c>
      <c r="AB205" s="44">
        <v>0</v>
      </c>
      <c r="AC205" s="44">
        <v>0</v>
      </c>
      <c r="AD205" s="45"/>
      <c r="AE205" s="45"/>
      <c r="AF205" s="45"/>
      <c r="AG205" s="44">
        <v>0</v>
      </c>
      <c r="AH205" s="44">
        <v>0</v>
      </c>
      <c r="AI205" s="44">
        <v>0</v>
      </c>
      <c r="AJ205" s="44">
        <v>0</v>
      </c>
      <c r="AK205" s="44">
        <v>0</v>
      </c>
      <c r="AL205" s="44">
        <v>0</v>
      </c>
    </row>
    <row r="206" spans="1:38"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row>
    <row r="207" spans="1:38"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row>
    <row r="208" spans="1:38" ht="19.5" customHeight="1" x14ac:dyDescent="0.2">
      <c r="D208" s="2" t="s">
        <v>187</v>
      </c>
      <c r="F208" s="37">
        <v>0</v>
      </c>
      <c r="G208" s="37">
        <v>0</v>
      </c>
      <c r="H208" s="37">
        <v>0</v>
      </c>
      <c r="I208" s="37">
        <v>0</v>
      </c>
      <c r="J208" s="37">
        <v>0</v>
      </c>
      <c r="K208" s="37">
        <v>0</v>
      </c>
      <c r="L208" s="37"/>
      <c r="M208" s="37"/>
      <c r="N208" s="37"/>
      <c r="O208" s="37">
        <v>0</v>
      </c>
      <c r="P208" s="37">
        <v>0</v>
      </c>
      <c r="Q208" s="37">
        <v>0</v>
      </c>
      <c r="R208" s="37">
        <v>0</v>
      </c>
      <c r="S208" s="37">
        <v>0</v>
      </c>
      <c r="T208" s="37">
        <v>0</v>
      </c>
      <c r="U208" s="37"/>
      <c r="V208" s="37"/>
      <c r="W208" s="37"/>
      <c r="X208" s="37">
        <v>0</v>
      </c>
      <c r="Y208" s="37">
        <v>11</v>
      </c>
      <c r="Z208" s="37">
        <v>8</v>
      </c>
      <c r="AA208" s="37">
        <v>3</v>
      </c>
      <c r="AB208" s="37">
        <v>0</v>
      </c>
      <c r="AC208" s="37">
        <v>0</v>
      </c>
      <c r="AD208" s="37"/>
      <c r="AE208" s="37"/>
      <c r="AF208" s="37"/>
      <c r="AG208" s="37">
        <v>0</v>
      </c>
      <c r="AH208" s="37">
        <v>0</v>
      </c>
      <c r="AI208" s="37">
        <v>0</v>
      </c>
      <c r="AJ208" s="37">
        <v>0</v>
      </c>
      <c r="AK208" s="37">
        <v>0</v>
      </c>
      <c r="AL208" s="37">
        <v>0</v>
      </c>
    </row>
    <row r="209" spans="1:38"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row>
    <row r="210" spans="1:38" s="1" customFormat="1" ht="20.100000000000001" customHeight="1" x14ac:dyDescent="0.2">
      <c r="A210" s="3"/>
      <c r="B210" s="6"/>
      <c r="C210" s="42" t="s">
        <v>188</v>
      </c>
      <c r="D210" s="42"/>
      <c r="E210" s="5"/>
      <c r="F210" s="44">
        <v>0</v>
      </c>
      <c r="G210" s="44">
        <v>0</v>
      </c>
      <c r="H210" s="44">
        <v>0</v>
      </c>
      <c r="I210" s="44">
        <v>0</v>
      </c>
      <c r="J210" s="44">
        <v>0</v>
      </c>
      <c r="K210" s="44">
        <v>0</v>
      </c>
      <c r="L210" s="45"/>
      <c r="M210" s="45"/>
      <c r="N210" s="45"/>
      <c r="O210" s="44">
        <v>0</v>
      </c>
      <c r="P210" s="44">
        <v>0</v>
      </c>
      <c r="Q210" s="44">
        <v>0</v>
      </c>
      <c r="R210" s="44">
        <v>0</v>
      </c>
      <c r="S210" s="44">
        <v>0</v>
      </c>
      <c r="T210" s="44">
        <v>0</v>
      </c>
      <c r="U210" s="45"/>
      <c r="V210" s="45"/>
      <c r="W210" s="45"/>
      <c r="X210" s="44">
        <v>0</v>
      </c>
      <c r="Y210" s="44">
        <v>11</v>
      </c>
      <c r="Z210" s="44">
        <v>8</v>
      </c>
      <c r="AA210" s="44">
        <v>3</v>
      </c>
      <c r="AB210" s="44">
        <v>0</v>
      </c>
      <c r="AC210" s="44">
        <v>0</v>
      </c>
      <c r="AD210" s="45"/>
      <c r="AE210" s="45"/>
      <c r="AF210" s="45"/>
      <c r="AG210" s="44">
        <v>0</v>
      </c>
      <c r="AH210" s="44">
        <v>0</v>
      </c>
      <c r="AI210" s="44">
        <v>0</v>
      </c>
      <c r="AJ210" s="44">
        <v>0</v>
      </c>
      <c r="AK210" s="44">
        <v>0</v>
      </c>
      <c r="AL210" s="44">
        <v>0</v>
      </c>
    </row>
    <row r="211" spans="1:38"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row>
    <row r="212" spans="1:38" s="1" customFormat="1" ht="20.100000000000001" customHeight="1" x14ac:dyDescent="0.25">
      <c r="A212" s="3"/>
      <c r="B212" s="49" t="s">
        <v>189</v>
      </c>
      <c r="C212" s="50"/>
      <c r="D212" s="50"/>
      <c r="E212" s="5"/>
      <c r="F212" s="51">
        <v>631</v>
      </c>
      <c r="G212" s="51">
        <v>10089</v>
      </c>
      <c r="H212" s="51">
        <v>10242</v>
      </c>
      <c r="I212" s="51">
        <v>478</v>
      </c>
      <c r="J212" s="51">
        <v>0</v>
      </c>
      <c r="K212" s="51">
        <v>0</v>
      </c>
      <c r="L212" s="52"/>
      <c r="M212" s="52"/>
      <c r="N212" s="52"/>
      <c r="O212" s="51">
        <v>344</v>
      </c>
      <c r="P212" s="51">
        <v>2072</v>
      </c>
      <c r="Q212" s="51">
        <v>2384</v>
      </c>
      <c r="R212" s="51">
        <v>32</v>
      </c>
      <c r="S212" s="51">
        <v>0</v>
      </c>
      <c r="T212" s="51">
        <v>0</v>
      </c>
      <c r="U212" s="52"/>
      <c r="V212" s="52"/>
      <c r="W212" s="52"/>
      <c r="X212" s="51">
        <v>46</v>
      </c>
      <c r="Y212" s="51">
        <v>1197</v>
      </c>
      <c r="Z212" s="51">
        <v>1169</v>
      </c>
      <c r="AA212" s="51">
        <v>74</v>
      </c>
      <c r="AB212" s="51">
        <v>0</v>
      </c>
      <c r="AC212" s="51">
        <v>0</v>
      </c>
      <c r="AD212" s="52"/>
      <c r="AE212" s="52"/>
      <c r="AF212" s="52"/>
      <c r="AG212" s="51">
        <v>7</v>
      </c>
      <c r="AH212" s="51">
        <v>66</v>
      </c>
      <c r="AI212" s="51">
        <v>71</v>
      </c>
      <c r="AJ212" s="51">
        <v>2</v>
      </c>
      <c r="AK212" s="51">
        <v>0</v>
      </c>
      <c r="AL212" s="51">
        <v>0</v>
      </c>
    </row>
    <row r="213" spans="1:38"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row>
    <row r="214" spans="1:38"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row>
    <row r="215" spans="1:38"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row>
    <row r="216" spans="1:38" ht="20.100000000000001" customHeight="1" x14ac:dyDescent="0.2">
      <c r="D216" s="2" t="s">
        <v>192</v>
      </c>
      <c r="F216" s="37">
        <v>11</v>
      </c>
      <c r="G216" s="37">
        <v>369</v>
      </c>
      <c r="H216" s="37">
        <v>368</v>
      </c>
      <c r="I216" s="37">
        <v>12</v>
      </c>
      <c r="J216" s="37">
        <v>0</v>
      </c>
      <c r="K216" s="37">
        <v>0</v>
      </c>
      <c r="L216" s="37"/>
      <c r="M216" s="37"/>
      <c r="N216" s="37"/>
      <c r="O216" s="37">
        <v>0</v>
      </c>
      <c r="P216" s="37">
        <v>0</v>
      </c>
      <c r="Q216" s="37">
        <v>0</v>
      </c>
      <c r="R216" s="37">
        <v>0</v>
      </c>
      <c r="S216" s="37">
        <v>0</v>
      </c>
      <c r="T216" s="37">
        <v>0</v>
      </c>
      <c r="U216" s="37"/>
      <c r="V216" s="37"/>
      <c r="W216" s="37"/>
      <c r="X216" s="37">
        <v>0</v>
      </c>
      <c r="Y216" s="37">
        <v>0</v>
      </c>
      <c r="Z216" s="37">
        <v>0</v>
      </c>
      <c r="AA216" s="37">
        <v>0</v>
      </c>
      <c r="AB216" s="37">
        <v>0</v>
      </c>
      <c r="AC216" s="37">
        <v>0</v>
      </c>
      <c r="AD216" s="37"/>
      <c r="AE216" s="37"/>
      <c r="AF216" s="37"/>
      <c r="AG216" s="37">
        <v>0</v>
      </c>
      <c r="AH216" s="37">
        <v>0</v>
      </c>
      <c r="AI216" s="37">
        <v>0</v>
      </c>
      <c r="AJ216" s="37">
        <v>0</v>
      </c>
      <c r="AK216" s="37">
        <v>0</v>
      </c>
      <c r="AL216" s="37">
        <v>0</v>
      </c>
    </row>
    <row r="217" spans="1:38" ht="20.100000000000001" customHeight="1" x14ac:dyDescent="0.2">
      <c r="D217" s="38" t="s">
        <v>193</v>
      </c>
      <c r="F217" s="39">
        <v>4</v>
      </c>
      <c r="G217" s="39">
        <v>367</v>
      </c>
      <c r="H217" s="39">
        <v>364</v>
      </c>
      <c r="I217" s="39">
        <v>7</v>
      </c>
      <c r="J217" s="39">
        <v>0</v>
      </c>
      <c r="K217" s="39">
        <v>0</v>
      </c>
      <c r="L217" s="40"/>
      <c r="M217" s="40"/>
      <c r="N217" s="40"/>
      <c r="O217" s="39">
        <v>0</v>
      </c>
      <c r="P217" s="39">
        <v>0</v>
      </c>
      <c r="Q217" s="39">
        <v>0</v>
      </c>
      <c r="R217" s="39">
        <v>0</v>
      </c>
      <c r="S217" s="39">
        <v>0</v>
      </c>
      <c r="T217" s="39">
        <v>0</v>
      </c>
      <c r="U217" s="40"/>
      <c r="V217" s="40"/>
      <c r="W217" s="40"/>
      <c r="X217" s="39">
        <v>0</v>
      </c>
      <c r="Y217" s="39">
        <v>0</v>
      </c>
      <c r="Z217" s="39">
        <v>0</v>
      </c>
      <c r="AA217" s="39">
        <v>0</v>
      </c>
      <c r="AB217" s="39">
        <v>0</v>
      </c>
      <c r="AC217" s="39">
        <v>0</v>
      </c>
      <c r="AD217" s="40"/>
      <c r="AE217" s="40"/>
      <c r="AF217" s="40"/>
      <c r="AG217" s="39">
        <v>0</v>
      </c>
      <c r="AH217" s="39">
        <v>0</v>
      </c>
      <c r="AI217" s="39">
        <v>0</v>
      </c>
      <c r="AJ217" s="39">
        <v>0</v>
      </c>
      <c r="AK217" s="39">
        <v>0</v>
      </c>
      <c r="AL217" s="39">
        <v>0</v>
      </c>
    </row>
    <row r="218" spans="1:38" ht="20.100000000000001" customHeight="1" x14ac:dyDescent="0.2">
      <c r="D218" s="2" t="s">
        <v>194</v>
      </c>
      <c r="F218" s="37">
        <v>16</v>
      </c>
      <c r="G218" s="37">
        <v>366</v>
      </c>
      <c r="H218" s="37">
        <v>375</v>
      </c>
      <c r="I218" s="37">
        <v>7</v>
      </c>
      <c r="J218" s="37">
        <v>0</v>
      </c>
      <c r="K218" s="37">
        <v>0</v>
      </c>
      <c r="L218" s="37"/>
      <c r="M218" s="37"/>
      <c r="N218" s="37"/>
      <c r="O218" s="37">
        <v>0</v>
      </c>
      <c r="P218" s="37">
        <v>0</v>
      </c>
      <c r="Q218" s="37">
        <v>0</v>
      </c>
      <c r="R218" s="37">
        <v>0</v>
      </c>
      <c r="S218" s="37">
        <v>0</v>
      </c>
      <c r="T218" s="37">
        <v>0</v>
      </c>
      <c r="U218" s="37"/>
      <c r="V218" s="37"/>
      <c r="W218" s="37"/>
      <c r="X218" s="37">
        <v>0</v>
      </c>
      <c r="Y218" s="37">
        <v>0</v>
      </c>
      <c r="Z218" s="37">
        <v>0</v>
      </c>
      <c r="AA218" s="37">
        <v>0</v>
      </c>
      <c r="AB218" s="37">
        <v>0</v>
      </c>
      <c r="AC218" s="37">
        <v>0</v>
      </c>
      <c r="AD218" s="37"/>
      <c r="AE218" s="37"/>
      <c r="AF218" s="37"/>
      <c r="AG218" s="37">
        <v>0</v>
      </c>
      <c r="AH218" s="37">
        <v>0</v>
      </c>
      <c r="AI218" s="37">
        <v>0</v>
      </c>
      <c r="AJ218" s="37">
        <v>0</v>
      </c>
      <c r="AK218" s="37">
        <v>0</v>
      </c>
      <c r="AL218" s="37">
        <v>0</v>
      </c>
    </row>
    <row r="219" spans="1:38" ht="20.100000000000001" customHeight="1" x14ac:dyDescent="0.2">
      <c r="D219" s="38" t="s">
        <v>195</v>
      </c>
      <c r="F219" s="39">
        <v>7</v>
      </c>
      <c r="G219" s="39">
        <v>367</v>
      </c>
      <c r="H219" s="39">
        <v>366</v>
      </c>
      <c r="I219" s="39">
        <v>8</v>
      </c>
      <c r="J219" s="39">
        <v>0</v>
      </c>
      <c r="K219" s="39">
        <v>0</v>
      </c>
      <c r="L219" s="40"/>
      <c r="M219" s="40"/>
      <c r="N219" s="40"/>
      <c r="O219" s="39">
        <v>0</v>
      </c>
      <c r="P219" s="39">
        <v>0</v>
      </c>
      <c r="Q219" s="39">
        <v>0</v>
      </c>
      <c r="R219" s="39">
        <v>0</v>
      </c>
      <c r="S219" s="39">
        <v>0</v>
      </c>
      <c r="T219" s="39">
        <v>0</v>
      </c>
      <c r="U219" s="40"/>
      <c r="V219" s="40"/>
      <c r="W219" s="40"/>
      <c r="X219" s="39">
        <v>0</v>
      </c>
      <c r="Y219" s="39">
        <v>0</v>
      </c>
      <c r="Z219" s="39">
        <v>0</v>
      </c>
      <c r="AA219" s="39">
        <v>0</v>
      </c>
      <c r="AB219" s="39">
        <v>0</v>
      </c>
      <c r="AC219" s="39">
        <v>0</v>
      </c>
      <c r="AD219" s="40"/>
      <c r="AE219" s="40"/>
      <c r="AF219" s="40"/>
      <c r="AG219" s="39">
        <v>0</v>
      </c>
      <c r="AH219" s="39">
        <v>0</v>
      </c>
      <c r="AI219" s="39">
        <v>0</v>
      </c>
      <c r="AJ219" s="39">
        <v>0</v>
      </c>
      <c r="AK219" s="39">
        <v>0</v>
      </c>
      <c r="AL219" s="39">
        <v>0</v>
      </c>
    </row>
    <row r="220" spans="1:38" ht="20.100000000000001" customHeight="1" x14ac:dyDescent="0.2">
      <c r="D220" s="2" t="s">
        <v>115</v>
      </c>
      <c r="F220" s="37">
        <v>11</v>
      </c>
      <c r="G220" s="37">
        <v>370</v>
      </c>
      <c r="H220" s="37">
        <v>373</v>
      </c>
      <c r="I220" s="37">
        <v>8</v>
      </c>
      <c r="J220" s="37">
        <v>0</v>
      </c>
      <c r="K220" s="37">
        <v>0</v>
      </c>
      <c r="L220" s="37"/>
      <c r="M220" s="37"/>
      <c r="N220" s="37"/>
      <c r="O220" s="37">
        <v>0</v>
      </c>
      <c r="P220" s="37">
        <v>0</v>
      </c>
      <c r="Q220" s="37">
        <v>0</v>
      </c>
      <c r="R220" s="37">
        <v>0</v>
      </c>
      <c r="S220" s="37">
        <v>0</v>
      </c>
      <c r="T220" s="37">
        <v>0</v>
      </c>
      <c r="U220" s="37"/>
      <c r="V220" s="37"/>
      <c r="W220" s="37"/>
      <c r="X220" s="37">
        <v>0</v>
      </c>
      <c r="Y220" s="37">
        <v>0</v>
      </c>
      <c r="Z220" s="37">
        <v>0</v>
      </c>
      <c r="AA220" s="37">
        <v>0</v>
      </c>
      <c r="AB220" s="37">
        <v>0</v>
      </c>
      <c r="AC220" s="37">
        <v>0</v>
      </c>
      <c r="AD220" s="37"/>
      <c r="AE220" s="37"/>
      <c r="AF220" s="37"/>
      <c r="AG220" s="37">
        <v>0</v>
      </c>
      <c r="AH220" s="37">
        <v>0</v>
      </c>
      <c r="AI220" s="37">
        <v>0</v>
      </c>
      <c r="AJ220" s="37">
        <v>0</v>
      </c>
      <c r="AK220" s="37">
        <v>0</v>
      </c>
      <c r="AL220" s="37">
        <v>0</v>
      </c>
    </row>
    <row r="221" spans="1:38" ht="20.100000000000001" customHeight="1" x14ac:dyDescent="0.2">
      <c r="D221" s="38" t="s">
        <v>116</v>
      </c>
      <c r="F221" s="39">
        <v>7</v>
      </c>
      <c r="G221" s="39">
        <v>372</v>
      </c>
      <c r="H221" s="39">
        <v>367</v>
      </c>
      <c r="I221" s="39">
        <v>12</v>
      </c>
      <c r="J221" s="39">
        <v>0</v>
      </c>
      <c r="K221" s="39">
        <v>0</v>
      </c>
      <c r="L221" s="40"/>
      <c r="M221" s="40"/>
      <c r="N221" s="40"/>
      <c r="O221" s="39">
        <v>0</v>
      </c>
      <c r="P221" s="39">
        <v>0</v>
      </c>
      <c r="Q221" s="39">
        <v>0</v>
      </c>
      <c r="R221" s="39">
        <v>0</v>
      </c>
      <c r="S221" s="39">
        <v>0</v>
      </c>
      <c r="T221" s="39">
        <v>0</v>
      </c>
      <c r="U221" s="40"/>
      <c r="V221" s="40"/>
      <c r="W221" s="40"/>
      <c r="X221" s="39">
        <v>0</v>
      </c>
      <c r="Y221" s="39">
        <v>0</v>
      </c>
      <c r="Z221" s="39">
        <v>0</v>
      </c>
      <c r="AA221" s="39">
        <v>0</v>
      </c>
      <c r="AB221" s="39">
        <v>0</v>
      </c>
      <c r="AC221" s="39">
        <v>0</v>
      </c>
      <c r="AD221" s="40"/>
      <c r="AE221" s="40"/>
      <c r="AF221" s="40"/>
      <c r="AG221" s="39">
        <v>0</v>
      </c>
      <c r="AH221" s="39">
        <v>0</v>
      </c>
      <c r="AI221" s="39">
        <v>0</v>
      </c>
      <c r="AJ221" s="39">
        <v>0</v>
      </c>
      <c r="AK221" s="39">
        <v>0</v>
      </c>
      <c r="AL221" s="39">
        <v>0</v>
      </c>
    </row>
    <row r="222" spans="1:38"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row>
    <row r="223" spans="1:38" s="1" customFormat="1" ht="20.100000000000001" customHeight="1" x14ac:dyDescent="0.2">
      <c r="A223" s="3"/>
      <c r="B223" s="6"/>
      <c r="C223" s="42" t="s">
        <v>196</v>
      </c>
      <c r="D223" s="42"/>
      <c r="E223" s="5"/>
      <c r="F223" s="44">
        <v>56</v>
      </c>
      <c r="G223" s="44">
        <v>2211</v>
      </c>
      <c r="H223" s="44">
        <v>2213</v>
      </c>
      <c r="I223" s="44">
        <v>54</v>
      </c>
      <c r="J223" s="44">
        <v>0</v>
      </c>
      <c r="K223" s="44">
        <v>0</v>
      </c>
      <c r="L223" s="45"/>
      <c r="M223" s="45"/>
      <c r="N223" s="45"/>
      <c r="O223" s="44">
        <v>0</v>
      </c>
      <c r="P223" s="44">
        <v>0</v>
      </c>
      <c r="Q223" s="44">
        <v>0</v>
      </c>
      <c r="R223" s="44">
        <v>0</v>
      </c>
      <c r="S223" s="44">
        <v>0</v>
      </c>
      <c r="T223" s="44">
        <v>0</v>
      </c>
      <c r="U223" s="45"/>
      <c r="V223" s="45"/>
      <c r="W223" s="45"/>
      <c r="X223" s="44">
        <v>0</v>
      </c>
      <c r="Y223" s="44">
        <v>0</v>
      </c>
      <c r="Z223" s="44">
        <v>0</v>
      </c>
      <c r="AA223" s="44">
        <v>0</v>
      </c>
      <c r="AB223" s="44">
        <v>0</v>
      </c>
      <c r="AC223" s="44">
        <v>0</v>
      </c>
      <c r="AD223" s="45"/>
      <c r="AE223" s="45"/>
      <c r="AF223" s="45"/>
      <c r="AG223" s="44">
        <v>0</v>
      </c>
      <c r="AH223" s="44">
        <v>0</v>
      </c>
      <c r="AI223" s="44">
        <v>0</v>
      </c>
      <c r="AJ223" s="44">
        <v>0</v>
      </c>
      <c r="AK223" s="44">
        <v>0</v>
      </c>
      <c r="AL223" s="44">
        <v>0</v>
      </c>
    </row>
    <row r="224" spans="1:38"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row>
    <row r="225" spans="1:38"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row>
    <row r="226" spans="1:38" ht="20.100000000000001" customHeight="1" x14ac:dyDescent="0.2">
      <c r="D226" s="2" t="s">
        <v>192</v>
      </c>
      <c r="F226" s="37">
        <v>0</v>
      </c>
      <c r="G226" s="37">
        <v>0</v>
      </c>
      <c r="H226" s="37">
        <v>0</v>
      </c>
      <c r="I226" s="37">
        <v>0</v>
      </c>
      <c r="J226" s="37">
        <v>0</v>
      </c>
      <c r="K226" s="37">
        <v>0</v>
      </c>
      <c r="L226" s="37"/>
      <c r="M226" s="37"/>
      <c r="N226" s="37"/>
      <c r="O226" s="37">
        <v>5</v>
      </c>
      <c r="P226" s="37">
        <v>1287</v>
      </c>
      <c r="Q226" s="37">
        <v>1195</v>
      </c>
      <c r="R226" s="37">
        <v>97</v>
      </c>
      <c r="S226" s="37">
        <v>0</v>
      </c>
      <c r="T226" s="37">
        <v>0</v>
      </c>
      <c r="U226" s="37"/>
      <c r="V226" s="37"/>
      <c r="W226" s="37"/>
      <c r="X226" s="37">
        <v>0</v>
      </c>
      <c r="Y226" s="37">
        <v>0</v>
      </c>
      <c r="Z226" s="37">
        <v>0</v>
      </c>
      <c r="AA226" s="37">
        <v>0</v>
      </c>
      <c r="AB226" s="37">
        <v>0</v>
      </c>
      <c r="AC226" s="37">
        <v>0</v>
      </c>
      <c r="AD226" s="37"/>
      <c r="AE226" s="37"/>
      <c r="AF226" s="37"/>
      <c r="AG226" s="37">
        <v>0</v>
      </c>
      <c r="AH226" s="37">
        <v>0</v>
      </c>
      <c r="AI226" s="37">
        <v>0</v>
      </c>
      <c r="AJ226" s="37">
        <v>0</v>
      </c>
      <c r="AK226" s="37">
        <v>0</v>
      </c>
      <c r="AL226" s="37">
        <v>0</v>
      </c>
    </row>
    <row r="227" spans="1:38" ht="20.100000000000001" customHeight="1" x14ac:dyDescent="0.2">
      <c r="D227" s="38" t="s">
        <v>99</v>
      </c>
      <c r="F227" s="39">
        <v>0</v>
      </c>
      <c r="G227" s="39">
        <v>0</v>
      </c>
      <c r="H227" s="39">
        <v>0</v>
      </c>
      <c r="I227" s="39">
        <v>0</v>
      </c>
      <c r="J227" s="39">
        <v>0</v>
      </c>
      <c r="K227" s="39">
        <v>0</v>
      </c>
      <c r="L227" s="40"/>
      <c r="M227" s="40"/>
      <c r="N227" s="40"/>
      <c r="O227" s="39">
        <v>2</v>
      </c>
      <c r="P227" s="39">
        <v>1274</v>
      </c>
      <c r="Q227" s="39">
        <v>1109</v>
      </c>
      <c r="R227" s="39">
        <v>167</v>
      </c>
      <c r="S227" s="39">
        <v>0</v>
      </c>
      <c r="T227" s="39">
        <v>0</v>
      </c>
      <c r="U227" s="40"/>
      <c r="V227" s="40"/>
      <c r="W227" s="40"/>
      <c r="X227" s="39">
        <v>0</v>
      </c>
      <c r="Y227" s="39">
        <v>0</v>
      </c>
      <c r="Z227" s="39">
        <v>0</v>
      </c>
      <c r="AA227" s="39">
        <v>0</v>
      </c>
      <c r="AB227" s="39">
        <v>0</v>
      </c>
      <c r="AC227" s="39">
        <v>0</v>
      </c>
      <c r="AD227" s="40"/>
      <c r="AE227" s="40"/>
      <c r="AF227" s="40"/>
      <c r="AG227" s="39">
        <v>0</v>
      </c>
      <c r="AH227" s="39">
        <v>0</v>
      </c>
      <c r="AI227" s="39">
        <v>0</v>
      </c>
      <c r="AJ227" s="39">
        <v>0</v>
      </c>
      <c r="AK227" s="39">
        <v>0</v>
      </c>
      <c r="AL227" s="39">
        <v>0</v>
      </c>
    </row>
    <row r="228" spans="1:38"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row>
    <row r="229" spans="1:38" s="1" customFormat="1" ht="20.100000000000001" customHeight="1" x14ac:dyDescent="0.2">
      <c r="A229" s="3"/>
      <c r="B229" s="6"/>
      <c r="C229" s="42" t="s">
        <v>126</v>
      </c>
      <c r="D229" s="42"/>
      <c r="E229" s="5"/>
      <c r="F229" s="44">
        <v>0</v>
      </c>
      <c r="G229" s="44">
        <v>0</v>
      </c>
      <c r="H229" s="44">
        <v>0</v>
      </c>
      <c r="I229" s="44">
        <v>0</v>
      </c>
      <c r="J229" s="44">
        <v>0</v>
      </c>
      <c r="K229" s="44">
        <v>0</v>
      </c>
      <c r="L229" s="45"/>
      <c r="M229" s="45"/>
      <c r="N229" s="45"/>
      <c r="O229" s="44">
        <v>7</v>
      </c>
      <c r="P229" s="44">
        <v>2561</v>
      </c>
      <c r="Q229" s="44">
        <v>2304</v>
      </c>
      <c r="R229" s="44">
        <v>264</v>
      </c>
      <c r="S229" s="44">
        <v>0</v>
      </c>
      <c r="T229" s="44">
        <v>0</v>
      </c>
      <c r="U229" s="45"/>
      <c r="V229" s="45"/>
      <c r="W229" s="45"/>
      <c r="X229" s="44">
        <v>0</v>
      </c>
      <c r="Y229" s="44">
        <v>0</v>
      </c>
      <c r="Z229" s="44">
        <v>0</v>
      </c>
      <c r="AA229" s="44">
        <v>0</v>
      </c>
      <c r="AB229" s="44">
        <v>0</v>
      </c>
      <c r="AC229" s="44">
        <v>0</v>
      </c>
      <c r="AD229" s="45"/>
      <c r="AE229" s="45"/>
      <c r="AF229" s="45"/>
      <c r="AG229" s="44">
        <v>0</v>
      </c>
      <c r="AH229" s="44">
        <v>0</v>
      </c>
      <c r="AI229" s="44">
        <v>0</v>
      </c>
      <c r="AJ229" s="44">
        <v>0</v>
      </c>
      <c r="AK229" s="44">
        <v>0</v>
      </c>
      <c r="AL229" s="44">
        <v>0</v>
      </c>
    </row>
    <row r="230" spans="1:38"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row>
    <row r="231" spans="1:38"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row>
    <row r="232" spans="1:38" ht="20.100000000000001" customHeight="1" x14ac:dyDescent="0.2">
      <c r="D232" s="2" t="s">
        <v>98</v>
      </c>
      <c r="F232" s="37">
        <v>0</v>
      </c>
      <c r="G232" s="37">
        <v>0</v>
      </c>
      <c r="H232" s="37">
        <v>0</v>
      </c>
      <c r="I232" s="37">
        <v>0</v>
      </c>
      <c r="J232" s="37">
        <v>0</v>
      </c>
      <c r="K232" s="37">
        <v>0</v>
      </c>
      <c r="L232" s="37"/>
      <c r="M232" s="37"/>
      <c r="N232" s="37"/>
      <c r="O232" s="37">
        <v>0</v>
      </c>
      <c r="P232" s="37">
        <v>62</v>
      </c>
      <c r="Q232" s="37">
        <v>61</v>
      </c>
      <c r="R232" s="37">
        <v>1</v>
      </c>
      <c r="S232" s="37">
        <v>0</v>
      </c>
      <c r="T232" s="37">
        <v>0</v>
      </c>
      <c r="U232" s="37"/>
      <c r="V232" s="37"/>
      <c r="W232" s="37"/>
      <c r="X232" s="37">
        <v>7</v>
      </c>
      <c r="Y232" s="37">
        <v>173</v>
      </c>
      <c r="Z232" s="37">
        <v>175</v>
      </c>
      <c r="AA232" s="37">
        <v>5</v>
      </c>
      <c r="AB232" s="37">
        <v>0</v>
      </c>
      <c r="AC232" s="37">
        <v>0</v>
      </c>
      <c r="AD232" s="37"/>
      <c r="AE232" s="37"/>
      <c r="AF232" s="37"/>
      <c r="AG232" s="37">
        <v>0</v>
      </c>
      <c r="AH232" s="37">
        <v>27</v>
      </c>
      <c r="AI232" s="37">
        <v>27</v>
      </c>
      <c r="AJ232" s="37">
        <v>0</v>
      </c>
      <c r="AK232" s="37">
        <v>0</v>
      </c>
      <c r="AL232" s="37">
        <v>0</v>
      </c>
    </row>
    <row r="233" spans="1:38" ht="20.100000000000001" customHeight="1" x14ac:dyDescent="0.2">
      <c r="D233" s="38" t="s">
        <v>99</v>
      </c>
      <c r="F233" s="39">
        <v>0</v>
      </c>
      <c r="G233" s="39">
        <v>4</v>
      </c>
      <c r="H233" s="39">
        <v>4</v>
      </c>
      <c r="I233" s="39">
        <v>0</v>
      </c>
      <c r="J233" s="39">
        <v>0</v>
      </c>
      <c r="K233" s="39">
        <v>0</v>
      </c>
      <c r="L233" s="40"/>
      <c r="M233" s="40"/>
      <c r="N233" s="40"/>
      <c r="O233" s="39">
        <v>0</v>
      </c>
      <c r="P233" s="39">
        <v>42</v>
      </c>
      <c r="Q233" s="39">
        <v>41</v>
      </c>
      <c r="R233" s="39">
        <v>1</v>
      </c>
      <c r="S233" s="39">
        <v>0</v>
      </c>
      <c r="T233" s="39">
        <v>0</v>
      </c>
      <c r="U233" s="40"/>
      <c r="V233" s="40"/>
      <c r="W233" s="40"/>
      <c r="X233" s="39">
        <v>2</v>
      </c>
      <c r="Y233" s="39">
        <v>176</v>
      </c>
      <c r="Z233" s="39">
        <v>174</v>
      </c>
      <c r="AA233" s="39">
        <v>4</v>
      </c>
      <c r="AB233" s="39">
        <v>0</v>
      </c>
      <c r="AC233" s="39">
        <v>0</v>
      </c>
      <c r="AD233" s="40"/>
      <c r="AE233" s="40"/>
      <c r="AF233" s="40"/>
      <c r="AG233" s="39">
        <v>2</v>
      </c>
      <c r="AH233" s="39">
        <v>25</v>
      </c>
      <c r="AI233" s="39">
        <v>27</v>
      </c>
      <c r="AJ233" s="39">
        <v>0</v>
      </c>
      <c r="AK233" s="39">
        <v>0</v>
      </c>
      <c r="AL233" s="39">
        <v>0</v>
      </c>
    </row>
    <row r="234" spans="1:38" ht="20.100000000000001" customHeight="1" x14ac:dyDescent="0.2">
      <c r="D234" s="2" t="s">
        <v>113</v>
      </c>
      <c r="F234" s="37">
        <v>0</v>
      </c>
      <c r="G234" s="37">
        <v>0</v>
      </c>
      <c r="H234" s="37">
        <v>0</v>
      </c>
      <c r="I234" s="37">
        <v>0</v>
      </c>
      <c r="J234" s="37">
        <v>0</v>
      </c>
      <c r="K234" s="37">
        <v>0</v>
      </c>
      <c r="L234" s="37"/>
      <c r="M234" s="37"/>
      <c r="N234" s="37"/>
      <c r="O234" s="37">
        <v>0</v>
      </c>
      <c r="P234" s="37">
        <v>26</v>
      </c>
      <c r="Q234" s="37">
        <v>26</v>
      </c>
      <c r="R234" s="37">
        <v>0</v>
      </c>
      <c r="S234" s="37">
        <v>0</v>
      </c>
      <c r="T234" s="37">
        <v>0</v>
      </c>
      <c r="U234" s="37"/>
      <c r="V234" s="37"/>
      <c r="W234" s="37"/>
      <c r="X234" s="37">
        <v>3</v>
      </c>
      <c r="Y234" s="37">
        <v>177</v>
      </c>
      <c r="Z234" s="37">
        <v>174</v>
      </c>
      <c r="AA234" s="37">
        <v>6</v>
      </c>
      <c r="AB234" s="37">
        <v>0</v>
      </c>
      <c r="AC234" s="37">
        <v>0</v>
      </c>
      <c r="AD234" s="37"/>
      <c r="AE234" s="37"/>
      <c r="AF234" s="37"/>
      <c r="AG234" s="37">
        <v>3</v>
      </c>
      <c r="AH234" s="37">
        <v>24</v>
      </c>
      <c r="AI234" s="37">
        <v>27</v>
      </c>
      <c r="AJ234" s="37">
        <v>0</v>
      </c>
      <c r="AK234" s="37">
        <v>0</v>
      </c>
      <c r="AL234" s="37">
        <v>0</v>
      </c>
    </row>
    <row r="235" spans="1:38" ht="20.100000000000001" customHeight="1" x14ac:dyDescent="0.2">
      <c r="D235" s="38" t="s">
        <v>101</v>
      </c>
      <c r="F235" s="39">
        <v>0</v>
      </c>
      <c r="G235" s="39">
        <v>0</v>
      </c>
      <c r="H235" s="39">
        <v>0</v>
      </c>
      <c r="I235" s="39">
        <v>0</v>
      </c>
      <c r="J235" s="39">
        <v>0</v>
      </c>
      <c r="K235" s="39">
        <v>0</v>
      </c>
      <c r="L235" s="40"/>
      <c r="M235" s="40"/>
      <c r="N235" s="40"/>
      <c r="O235" s="39">
        <v>0</v>
      </c>
      <c r="P235" s="39">
        <v>32</v>
      </c>
      <c r="Q235" s="39">
        <v>32</v>
      </c>
      <c r="R235" s="39">
        <v>0</v>
      </c>
      <c r="S235" s="39">
        <v>0</v>
      </c>
      <c r="T235" s="39">
        <v>0</v>
      </c>
      <c r="U235" s="40"/>
      <c r="V235" s="40"/>
      <c r="W235" s="40"/>
      <c r="X235" s="39">
        <v>3</v>
      </c>
      <c r="Y235" s="39">
        <v>183</v>
      </c>
      <c r="Z235" s="39">
        <v>184</v>
      </c>
      <c r="AA235" s="39">
        <v>2</v>
      </c>
      <c r="AB235" s="39">
        <v>0</v>
      </c>
      <c r="AC235" s="39">
        <v>0</v>
      </c>
      <c r="AD235" s="40"/>
      <c r="AE235" s="40"/>
      <c r="AF235" s="40"/>
      <c r="AG235" s="39">
        <v>0</v>
      </c>
      <c r="AH235" s="39">
        <v>23</v>
      </c>
      <c r="AI235" s="39">
        <v>22</v>
      </c>
      <c r="AJ235" s="39">
        <v>1</v>
      </c>
      <c r="AK235" s="39">
        <v>0</v>
      </c>
      <c r="AL235" s="39">
        <v>0</v>
      </c>
    </row>
    <row r="236" spans="1:38" ht="20.100000000000001" customHeight="1" x14ac:dyDescent="0.2">
      <c r="D236" s="41" t="s">
        <v>115</v>
      </c>
      <c r="F236" s="40">
        <v>0</v>
      </c>
      <c r="G236" s="40">
        <v>0</v>
      </c>
      <c r="H236" s="40">
        <v>0</v>
      </c>
      <c r="I236" s="40">
        <v>0</v>
      </c>
      <c r="J236" s="40">
        <v>0</v>
      </c>
      <c r="K236" s="40">
        <v>0</v>
      </c>
      <c r="L236" s="40"/>
      <c r="M236" s="40"/>
      <c r="N236" s="40"/>
      <c r="O236" s="40">
        <v>0</v>
      </c>
      <c r="P236" s="40">
        <v>33</v>
      </c>
      <c r="Q236" s="40">
        <v>33</v>
      </c>
      <c r="R236" s="40">
        <v>0</v>
      </c>
      <c r="S236" s="40">
        <v>0</v>
      </c>
      <c r="T236" s="40">
        <v>0</v>
      </c>
      <c r="U236" s="40"/>
      <c r="V236" s="40"/>
      <c r="W236" s="40"/>
      <c r="X236" s="40">
        <v>6</v>
      </c>
      <c r="Y236" s="40">
        <v>179</v>
      </c>
      <c r="Z236" s="40">
        <v>182</v>
      </c>
      <c r="AA236" s="40">
        <v>3</v>
      </c>
      <c r="AB236" s="40">
        <v>0</v>
      </c>
      <c r="AC236" s="40">
        <v>0</v>
      </c>
      <c r="AD236" s="40"/>
      <c r="AE236" s="40"/>
      <c r="AF236" s="40"/>
      <c r="AG236" s="40">
        <v>1</v>
      </c>
      <c r="AH236" s="40">
        <v>24</v>
      </c>
      <c r="AI236" s="40">
        <v>24</v>
      </c>
      <c r="AJ236" s="40">
        <v>1</v>
      </c>
      <c r="AK236" s="40">
        <v>0</v>
      </c>
      <c r="AL236" s="40">
        <v>0</v>
      </c>
    </row>
    <row r="237" spans="1:38"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row>
    <row r="238" spans="1:38" s="1" customFormat="1" ht="20.100000000000001" customHeight="1" x14ac:dyDescent="0.2">
      <c r="A238" s="3"/>
      <c r="B238" s="6"/>
      <c r="C238" s="42" t="s">
        <v>198</v>
      </c>
      <c r="D238" s="42"/>
      <c r="E238" s="5"/>
      <c r="F238" s="44">
        <v>0</v>
      </c>
      <c r="G238" s="44">
        <v>4</v>
      </c>
      <c r="H238" s="44">
        <v>4</v>
      </c>
      <c r="I238" s="44">
        <v>0</v>
      </c>
      <c r="J238" s="44">
        <v>0</v>
      </c>
      <c r="K238" s="44">
        <v>0</v>
      </c>
      <c r="L238" s="45"/>
      <c r="M238" s="45"/>
      <c r="N238" s="45"/>
      <c r="O238" s="44">
        <v>0</v>
      </c>
      <c r="P238" s="44">
        <v>195</v>
      </c>
      <c r="Q238" s="44">
        <v>193</v>
      </c>
      <c r="R238" s="44">
        <v>2</v>
      </c>
      <c r="S238" s="44">
        <v>0</v>
      </c>
      <c r="T238" s="44">
        <v>0</v>
      </c>
      <c r="U238" s="45"/>
      <c r="V238" s="45"/>
      <c r="W238" s="45"/>
      <c r="X238" s="44">
        <v>21</v>
      </c>
      <c r="Y238" s="44">
        <v>888</v>
      </c>
      <c r="Z238" s="44">
        <v>889</v>
      </c>
      <c r="AA238" s="44">
        <v>20</v>
      </c>
      <c r="AB238" s="44">
        <v>0</v>
      </c>
      <c r="AC238" s="44">
        <v>0</v>
      </c>
      <c r="AD238" s="45"/>
      <c r="AE238" s="45"/>
      <c r="AF238" s="45"/>
      <c r="AG238" s="44">
        <v>6</v>
      </c>
      <c r="AH238" s="44">
        <v>123</v>
      </c>
      <c r="AI238" s="44">
        <v>127</v>
      </c>
      <c r="AJ238" s="44">
        <v>2</v>
      </c>
      <c r="AK238" s="44">
        <v>0</v>
      </c>
      <c r="AL238" s="44">
        <v>0</v>
      </c>
    </row>
    <row r="239" spans="1:38"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row>
    <row r="240" spans="1:38" s="1" customFormat="1" ht="20.100000000000001" customHeight="1" x14ac:dyDescent="0.25">
      <c r="A240" s="3"/>
      <c r="B240" s="49" t="s">
        <v>199</v>
      </c>
      <c r="C240" s="50"/>
      <c r="D240" s="50"/>
      <c r="E240" s="5"/>
      <c r="F240" s="51">
        <v>56</v>
      </c>
      <c r="G240" s="51">
        <v>2215</v>
      </c>
      <c r="H240" s="51">
        <v>2217</v>
      </c>
      <c r="I240" s="51">
        <v>54</v>
      </c>
      <c r="J240" s="51">
        <v>0</v>
      </c>
      <c r="K240" s="51">
        <v>0</v>
      </c>
      <c r="L240" s="52"/>
      <c r="M240" s="52"/>
      <c r="N240" s="52"/>
      <c r="O240" s="51">
        <v>7</v>
      </c>
      <c r="P240" s="51">
        <v>2756</v>
      </c>
      <c r="Q240" s="51">
        <v>2497</v>
      </c>
      <c r="R240" s="51">
        <v>266</v>
      </c>
      <c r="S240" s="51">
        <v>0</v>
      </c>
      <c r="T240" s="51">
        <v>0</v>
      </c>
      <c r="U240" s="52"/>
      <c r="V240" s="52"/>
      <c r="W240" s="52"/>
      <c r="X240" s="51">
        <v>21</v>
      </c>
      <c r="Y240" s="51">
        <v>888</v>
      </c>
      <c r="Z240" s="51">
        <v>889</v>
      </c>
      <c r="AA240" s="51">
        <v>20</v>
      </c>
      <c r="AB240" s="51">
        <v>0</v>
      </c>
      <c r="AC240" s="51">
        <v>0</v>
      </c>
      <c r="AD240" s="52"/>
      <c r="AE240" s="52"/>
      <c r="AF240" s="52"/>
      <c r="AG240" s="51">
        <v>6</v>
      </c>
      <c r="AH240" s="51">
        <v>123</v>
      </c>
      <c r="AI240" s="51">
        <v>127</v>
      </c>
      <c r="AJ240" s="51">
        <v>2</v>
      </c>
      <c r="AK240" s="51">
        <v>0</v>
      </c>
      <c r="AL240" s="51">
        <v>0</v>
      </c>
    </row>
    <row r="241" spans="2:38"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row>
    <row r="242" spans="2:38"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row>
    <row r="243" spans="2:38"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row>
    <row r="244" spans="2:38" ht="20.100000000000001" customHeight="1" x14ac:dyDescent="0.2">
      <c r="D244" s="2" t="s">
        <v>201</v>
      </c>
      <c r="F244" s="37">
        <v>1689</v>
      </c>
      <c r="G244" s="37">
        <v>3437</v>
      </c>
      <c r="H244" s="37">
        <v>3683</v>
      </c>
      <c r="I244" s="37">
        <v>1443</v>
      </c>
      <c r="J244" s="37">
        <v>0</v>
      </c>
      <c r="K244" s="37">
        <v>0</v>
      </c>
      <c r="L244" s="37"/>
      <c r="M244" s="37"/>
      <c r="N244" s="37"/>
      <c r="O244" s="37">
        <v>48</v>
      </c>
      <c r="P244" s="37">
        <v>50</v>
      </c>
      <c r="Q244" s="37">
        <v>49</v>
      </c>
      <c r="R244" s="37">
        <v>49</v>
      </c>
      <c r="S244" s="37">
        <v>0</v>
      </c>
      <c r="T244" s="37">
        <v>0</v>
      </c>
      <c r="U244" s="37"/>
      <c r="V244" s="37"/>
      <c r="W244" s="37"/>
      <c r="X244" s="37">
        <v>47</v>
      </c>
      <c r="Y244" s="37">
        <v>136</v>
      </c>
      <c r="Z244" s="37">
        <v>129</v>
      </c>
      <c r="AA244" s="37">
        <v>54</v>
      </c>
      <c r="AB244" s="37">
        <v>0</v>
      </c>
      <c r="AC244" s="37">
        <v>0</v>
      </c>
      <c r="AD244" s="37"/>
      <c r="AE244" s="37"/>
      <c r="AF244" s="37"/>
      <c r="AG244" s="37">
        <v>4</v>
      </c>
      <c r="AH244" s="37">
        <v>2</v>
      </c>
      <c r="AI244" s="37">
        <v>2</v>
      </c>
      <c r="AJ244" s="37">
        <v>4</v>
      </c>
      <c r="AK244" s="37">
        <v>0</v>
      </c>
      <c r="AL244" s="37">
        <v>0</v>
      </c>
    </row>
    <row r="245" spans="2:38" ht="20.100000000000001" customHeight="1" x14ac:dyDescent="0.2">
      <c r="D245" s="38" t="s">
        <v>202</v>
      </c>
      <c r="F245" s="39">
        <v>590</v>
      </c>
      <c r="G245" s="39">
        <v>3432</v>
      </c>
      <c r="H245" s="39">
        <v>3750</v>
      </c>
      <c r="I245" s="39">
        <v>272</v>
      </c>
      <c r="J245" s="39">
        <v>0</v>
      </c>
      <c r="K245" s="39">
        <v>0</v>
      </c>
      <c r="L245" s="40"/>
      <c r="M245" s="40"/>
      <c r="N245" s="40"/>
      <c r="O245" s="39">
        <v>40</v>
      </c>
      <c r="P245" s="39">
        <v>149</v>
      </c>
      <c r="Q245" s="39">
        <v>150</v>
      </c>
      <c r="R245" s="39">
        <v>39</v>
      </c>
      <c r="S245" s="39">
        <v>0</v>
      </c>
      <c r="T245" s="39">
        <v>0</v>
      </c>
      <c r="U245" s="40"/>
      <c r="V245" s="40"/>
      <c r="W245" s="40"/>
      <c r="X245" s="39">
        <v>22</v>
      </c>
      <c r="Y245" s="39">
        <v>54</v>
      </c>
      <c r="Z245" s="39">
        <v>58</v>
      </c>
      <c r="AA245" s="39">
        <v>18</v>
      </c>
      <c r="AB245" s="39">
        <v>0</v>
      </c>
      <c r="AC245" s="39">
        <v>0</v>
      </c>
      <c r="AD245" s="40"/>
      <c r="AE245" s="40"/>
      <c r="AF245" s="40"/>
      <c r="AG245" s="39">
        <v>11</v>
      </c>
      <c r="AH245" s="39">
        <v>17</v>
      </c>
      <c r="AI245" s="39">
        <v>20</v>
      </c>
      <c r="AJ245" s="39">
        <v>8</v>
      </c>
      <c r="AK245" s="39">
        <v>0</v>
      </c>
      <c r="AL245" s="39">
        <v>0</v>
      </c>
    </row>
    <row r="246" spans="2:38" ht="20.100000000000001" customHeight="1" x14ac:dyDescent="0.2">
      <c r="D246" s="2" t="s">
        <v>203</v>
      </c>
      <c r="F246" s="37">
        <v>226</v>
      </c>
      <c r="G246" s="37">
        <v>3452</v>
      </c>
      <c r="H246" s="37">
        <v>3565</v>
      </c>
      <c r="I246" s="37">
        <v>113</v>
      </c>
      <c r="J246" s="37">
        <v>0</v>
      </c>
      <c r="K246" s="37">
        <v>0</v>
      </c>
      <c r="L246" s="37"/>
      <c r="M246" s="37"/>
      <c r="N246" s="37"/>
      <c r="O246" s="37">
        <v>3</v>
      </c>
      <c r="P246" s="37">
        <v>121</v>
      </c>
      <c r="Q246" s="37">
        <v>121</v>
      </c>
      <c r="R246" s="37">
        <v>3</v>
      </c>
      <c r="S246" s="37">
        <v>0</v>
      </c>
      <c r="T246" s="37">
        <v>0</v>
      </c>
      <c r="U246" s="37"/>
      <c r="V246" s="37"/>
      <c r="W246" s="37"/>
      <c r="X246" s="37">
        <v>4</v>
      </c>
      <c r="Y246" s="37">
        <v>58</v>
      </c>
      <c r="Z246" s="37">
        <v>59</v>
      </c>
      <c r="AA246" s="37">
        <v>3</v>
      </c>
      <c r="AB246" s="37">
        <v>0</v>
      </c>
      <c r="AC246" s="37">
        <v>0</v>
      </c>
      <c r="AD246" s="37"/>
      <c r="AE246" s="37"/>
      <c r="AF246" s="37"/>
      <c r="AG246" s="37">
        <v>2</v>
      </c>
      <c r="AH246" s="37">
        <v>6</v>
      </c>
      <c r="AI246" s="37">
        <v>8</v>
      </c>
      <c r="AJ246" s="37">
        <v>0</v>
      </c>
      <c r="AK246" s="37">
        <v>0</v>
      </c>
      <c r="AL246" s="37">
        <v>0</v>
      </c>
    </row>
    <row r="247" spans="2:38" ht="20.100000000000001" customHeight="1" x14ac:dyDescent="0.2">
      <c r="D247" s="38" t="s">
        <v>204</v>
      </c>
      <c r="F247" s="39">
        <v>11</v>
      </c>
      <c r="G247" s="39">
        <v>382</v>
      </c>
      <c r="H247" s="39">
        <v>385</v>
      </c>
      <c r="I247" s="39">
        <v>8</v>
      </c>
      <c r="J247" s="39">
        <v>0</v>
      </c>
      <c r="K247" s="39">
        <v>0</v>
      </c>
      <c r="L247" s="40"/>
      <c r="M247" s="40"/>
      <c r="N247" s="40"/>
      <c r="O247" s="39">
        <v>0</v>
      </c>
      <c r="P247" s="39">
        <v>38</v>
      </c>
      <c r="Q247" s="39">
        <v>37</v>
      </c>
      <c r="R247" s="39">
        <v>1</v>
      </c>
      <c r="S247" s="39">
        <v>0</v>
      </c>
      <c r="T247" s="39">
        <v>0</v>
      </c>
      <c r="U247" s="40"/>
      <c r="V247" s="40"/>
      <c r="W247" s="40"/>
      <c r="X247" s="39">
        <v>1</v>
      </c>
      <c r="Y247" s="39">
        <v>15</v>
      </c>
      <c r="Z247" s="39">
        <v>15</v>
      </c>
      <c r="AA247" s="39">
        <v>1</v>
      </c>
      <c r="AB247" s="39">
        <v>0</v>
      </c>
      <c r="AC247" s="39">
        <v>0</v>
      </c>
      <c r="AD247" s="40"/>
      <c r="AE247" s="40"/>
      <c r="AF247" s="40"/>
      <c r="AG247" s="39">
        <v>0</v>
      </c>
      <c r="AH247" s="39">
        <v>8</v>
      </c>
      <c r="AI247" s="39">
        <v>7</v>
      </c>
      <c r="AJ247" s="39">
        <v>1</v>
      </c>
      <c r="AK247" s="39">
        <v>0</v>
      </c>
      <c r="AL247" s="39">
        <v>0</v>
      </c>
    </row>
    <row r="248" spans="2:38" ht="20.100000000000001" customHeight="1" x14ac:dyDescent="0.2">
      <c r="D248" s="2" t="s">
        <v>205</v>
      </c>
      <c r="F248" s="37">
        <v>21</v>
      </c>
      <c r="G248" s="37">
        <v>393</v>
      </c>
      <c r="H248" s="37">
        <v>394</v>
      </c>
      <c r="I248" s="37">
        <v>20</v>
      </c>
      <c r="J248" s="37">
        <v>0</v>
      </c>
      <c r="K248" s="37">
        <v>0</v>
      </c>
      <c r="L248" s="37"/>
      <c r="M248" s="37"/>
      <c r="N248" s="37"/>
      <c r="O248" s="37">
        <v>3</v>
      </c>
      <c r="P248" s="37">
        <v>32</v>
      </c>
      <c r="Q248" s="37">
        <v>31</v>
      </c>
      <c r="R248" s="37">
        <v>4</v>
      </c>
      <c r="S248" s="37">
        <v>0</v>
      </c>
      <c r="T248" s="37">
        <v>0</v>
      </c>
      <c r="U248" s="37"/>
      <c r="V248" s="37"/>
      <c r="W248" s="37"/>
      <c r="X248" s="37">
        <v>0</v>
      </c>
      <c r="Y248" s="37">
        <v>19</v>
      </c>
      <c r="Z248" s="37">
        <v>17</v>
      </c>
      <c r="AA248" s="37">
        <v>2</v>
      </c>
      <c r="AB248" s="37">
        <v>0</v>
      </c>
      <c r="AC248" s="37">
        <v>0</v>
      </c>
      <c r="AD248" s="37"/>
      <c r="AE248" s="37"/>
      <c r="AF248" s="37"/>
      <c r="AG248" s="37">
        <v>2</v>
      </c>
      <c r="AH248" s="37">
        <v>2</v>
      </c>
      <c r="AI248" s="37">
        <v>4</v>
      </c>
      <c r="AJ248" s="37">
        <v>0</v>
      </c>
      <c r="AK248" s="37">
        <v>0</v>
      </c>
      <c r="AL248" s="37">
        <v>0</v>
      </c>
    </row>
    <row r="249" spans="2:38" ht="20.100000000000001" customHeight="1" x14ac:dyDescent="0.2">
      <c r="D249" s="38" t="s">
        <v>206</v>
      </c>
      <c r="F249" s="39">
        <v>12</v>
      </c>
      <c r="G249" s="39">
        <v>377</v>
      </c>
      <c r="H249" s="39">
        <v>378</v>
      </c>
      <c r="I249" s="39">
        <v>11</v>
      </c>
      <c r="J249" s="39">
        <v>0</v>
      </c>
      <c r="K249" s="39">
        <v>0</v>
      </c>
      <c r="L249" s="40"/>
      <c r="M249" s="40"/>
      <c r="N249" s="40"/>
      <c r="O249" s="39">
        <v>0</v>
      </c>
      <c r="P249" s="39">
        <v>22</v>
      </c>
      <c r="Q249" s="39">
        <v>21</v>
      </c>
      <c r="R249" s="39">
        <v>1</v>
      </c>
      <c r="S249" s="39">
        <v>0</v>
      </c>
      <c r="T249" s="39">
        <v>0</v>
      </c>
      <c r="U249" s="40"/>
      <c r="V249" s="40"/>
      <c r="W249" s="40"/>
      <c r="X249" s="39">
        <v>0</v>
      </c>
      <c r="Y249" s="39">
        <v>19</v>
      </c>
      <c r="Z249" s="39">
        <v>17</v>
      </c>
      <c r="AA249" s="39">
        <v>2</v>
      </c>
      <c r="AB249" s="39">
        <v>0</v>
      </c>
      <c r="AC249" s="39">
        <v>0</v>
      </c>
      <c r="AD249" s="40"/>
      <c r="AE249" s="40"/>
      <c r="AF249" s="40"/>
      <c r="AG249" s="39">
        <v>1</v>
      </c>
      <c r="AH249" s="39">
        <v>2</v>
      </c>
      <c r="AI249" s="39">
        <v>3</v>
      </c>
      <c r="AJ249" s="39">
        <v>0</v>
      </c>
      <c r="AK249" s="39">
        <v>0</v>
      </c>
      <c r="AL249" s="39">
        <v>0</v>
      </c>
    </row>
    <row r="250" spans="2:38" ht="20.100000000000001" customHeight="1" x14ac:dyDescent="0.2">
      <c r="D250" s="2" t="s">
        <v>207</v>
      </c>
      <c r="F250" s="37">
        <v>17</v>
      </c>
      <c r="G250" s="37">
        <v>380</v>
      </c>
      <c r="H250" s="37">
        <v>371</v>
      </c>
      <c r="I250" s="37">
        <v>26</v>
      </c>
      <c r="J250" s="37">
        <v>0</v>
      </c>
      <c r="K250" s="37">
        <v>0</v>
      </c>
      <c r="L250" s="37"/>
      <c r="M250" s="37"/>
      <c r="N250" s="37"/>
      <c r="O250" s="37">
        <v>0</v>
      </c>
      <c r="P250" s="37">
        <v>169</v>
      </c>
      <c r="Q250" s="37">
        <v>169</v>
      </c>
      <c r="R250" s="37">
        <v>0</v>
      </c>
      <c r="S250" s="37">
        <v>0</v>
      </c>
      <c r="T250" s="37">
        <v>0</v>
      </c>
      <c r="U250" s="37"/>
      <c r="V250" s="37"/>
      <c r="W250" s="37"/>
      <c r="X250" s="37">
        <v>7</v>
      </c>
      <c r="Y250" s="37">
        <v>125</v>
      </c>
      <c r="Z250" s="37">
        <v>129</v>
      </c>
      <c r="AA250" s="37">
        <v>3</v>
      </c>
      <c r="AB250" s="37">
        <v>0</v>
      </c>
      <c r="AC250" s="37">
        <v>0</v>
      </c>
      <c r="AD250" s="37"/>
      <c r="AE250" s="37"/>
      <c r="AF250" s="37"/>
      <c r="AG250" s="37">
        <v>1</v>
      </c>
      <c r="AH250" s="37">
        <v>42</v>
      </c>
      <c r="AI250" s="37">
        <v>41</v>
      </c>
      <c r="AJ250" s="37">
        <v>2</v>
      </c>
      <c r="AK250" s="37">
        <v>0</v>
      </c>
      <c r="AL250" s="37">
        <v>0</v>
      </c>
    </row>
    <row r="251" spans="2:38" ht="20.100000000000001" customHeight="1" x14ac:dyDescent="0.2">
      <c r="D251" s="38" t="s">
        <v>208</v>
      </c>
      <c r="F251" s="39">
        <v>17</v>
      </c>
      <c r="G251" s="39">
        <v>380</v>
      </c>
      <c r="H251" s="39">
        <v>380</v>
      </c>
      <c r="I251" s="39">
        <v>17</v>
      </c>
      <c r="J251" s="39">
        <v>0</v>
      </c>
      <c r="K251" s="39">
        <v>0</v>
      </c>
      <c r="L251" s="40"/>
      <c r="M251" s="40"/>
      <c r="N251" s="40"/>
      <c r="O251" s="39">
        <v>4</v>
      </c>
      <c r="P251" s="39">
        <v>174</v>
      </c>
      <c r="Q251" s="39">
        <v>174</v>
      </c>
      <c r="R251" s="39">
        <v>4</v>
      </c>
      <c r="S251" s="39">
        <v>0</v>
      </c>
      <c r="T251" s="39">
        <v>0</v>
      </c>
      <c r="U251" s="40"/>
      <c r="V251" s="40"/>
      <c r="W251" s="40"/>
      <c r="X251" s="39">
        <v>7</v>
      </c>
      <c r="Y251" s="39">
        <v>104</v>
      </c>
      <c r="Z251" s="39">
        <v>106</v>
      </c>
      <c r="AA251" s="39">
        <v>5</v>
      </c>
      <c r="AB251" s="39">
        <v>0</v>
      </c>
      <c r="AC251" s="39">
        <v>0</v>
      </c>
      <c r="AD251" s="40"/>
      <c r="AE251" s="40"/>
      <c r="AF251" s="40"/>
      <c r="AG251" s="39">
        <v>6</v>
      </c>
      <c r="AH251" s="39">
        <v>44</v>
      </c>
      <c r="AI251" s="39">
        <v>50</v>
      </c>
      <c r="AJ251" s="39">
        <v>0</v>
      </c>
      <c r="AK251" s="39">
        <v>0</v>
      </c>
      <c r="AL251" s="39">
        <v>0</v>
      </c>
    </row>
    <row r="252" spans="2:38" ht="20.100000000000001" customHeight="1" x14ac:dyDescent="0.2">
      <c r="D252" s="2" t="s">
        <v>209</v>
      </c>
      <c r="F252" s="37">
        <v>1</v>
      </c>
      <c r="G252" s="37">
        <v>115</v>
      </c>
      <c r="H252" s="37">
        <v>109</v>
      </c>
      <c r="I252" s="37">
        <v>7</v>
      </c>
      <c r="J252" s="37">
        <v>0</v>
      </c>
      <c r="K252" s="37">
        <v>0</v>
      </c>
      <c r="L252" s="37"/>
      <c r="M252" s="37"/>
      <c r="N252" s="37"/>
      <c r="O252" s="37">
        <v>0</v>
      </c>
      <c r="P252" s="37">
        <v>27</v>
      </c>
      <c r="Q252" s="37">
        <v>25</v>
      </c>
      <c r="R252" s="37">
        <v>2</v>
      </c>
      <c r="S252" s="37">
        <v>0</v>
      </c>
      <c r="T252" s="37">
        <v>0</v>
      </c>
      <c r="U252" s="37"/>
      <c r="V252" s="37"/>
      <c r="W252" s="37"/>
      <c r="X252" s="37">
        <v>2</v>
      </c>
      <c r="Y252" s="37">
        <v>27</v>
      </c>
      <c r="Z252" s="37">
        <v>28</v>
      </c>
      <c r="AA252" s="37">
        <v>1</v>
      </c>
      <c r="AB252" s="37">
        <v>0</v>
      </c>
      <c r="AC252" s="37">
        <v>0</v>
      </c>
      <c r="AD252" s="37"/>
      <c r="AE252" s="37"/>
      <c r="AF252" s="37"/>
      <c r="AG252" s="37">
        <v>0</v>
      </c>
      <c r="AH252" s="37">
        <v>10</v>
      </c>
      <c r="AI252" s="37">
        <v>8</v>
      </c>
      <c r="AJ252" s="37">
        <v>2</v>
      </c>
      <c r="AK252" s="37">
        <v>0</v>
      </c>
      <c r="AL252" s="37">
        <v>0</v>
      </c>
    </row>
    <row r="253" spans="2:38" ht="20.100000000000001" customHeight="1" x14ac:dyDescent="0.2">
      <c r="D253" s="38" t="s">
        <v>210</v>
      </c>
      <c r="F253" s="39">
        <v>443</v>
      </c>
      <c r="G253" s="39">
        <v>3393</v>
      </c>
      <c r="H253" s="39">
        <v>3686</v>
      </c>
      <c r="I253" s="39">
        <v>150</v>
      </c>
      <c r="J253" s="39">
        <v>0</v>
      </c>
      <c r="K253" s="39">
        <v>0</v>
      </c>
      <c r="L253" s="40"/>
      <c r="M253" s="40"/>
      <c r="N253" s="40"/>
      <c r="O253" s="39">
        <v>4</v>
      </c>
      <c r="P253" s="39">
        <v>130</v>
      </c>
      <c r="Q253" s="39">
        <v>133</v>
      </c>
      <c r="R253" s="39">
        <v>1</v>
      </c>
      <c r="S253" s="39">
        <v>0</v>
      </c>
      <c r="T253" s="39">
        <v>0</v>
      </c>
      <c r="U253" s="40"/>
      <c r="V253" s="40"/>
      <c r="W253" s="40"/>
      <c r="X253" s="39">
        <v>3</v>
      </c>
      <c r="Y253" s="39">
        <v>71</v>
      </c>
      <c r="Z253" s="39">
        <v>70</v>
      </c>
      <c r="AA253" s="39">
        <v>4</v>
      </c>
      <c r="AB253" s="39">
        <v>0</v>
      </c>
      <c r="AC253" s="39">
        <v>0</v>
      </c>
      <c r="AD253" s="40"/>
      <c r="AE253" s="40"/>
      <c r="AF253" s="40"/>
      <c r="AG253" s="39">
        <v>0</v>
      </c>
      <c r="AH253" s="39">
        <v>10</v>
      </c>
      <c r="AI253" s="39">
        <v>9</v>
      </c>
      <c r="AJ253" s="39">
        <v>1</v>
      </c>
      <c r="AK253" s="39">
        <v>0</v>
      </c>
      <c r="AL253" s="39">
        <v>0</v>
      </c>
    </row>
    <row r="254" spans="2:38" ht="20.100000000000001" customHeight="1" x14ac:dyDescent="0.2">
      <c r="D254" s="2" t="s">
        <v>211</v>
      </c>
      <c r="F254" s="37">
        <v>0</v>
      </c>
      <c r="G254" s="37">
        <v>99</v>
      </c>
      <c r="H254" s="37">
        <v>71</v>
      </c>
      <c r="I254" s="37">
        <v>28</v>
      </c>
      <c r="J254" s="37">
        <v>0</v>
      </c>
      <c r="K254" s="37">
        <v>0</v>
      </c>
      <c r="L254" s="37"/>
      <c r="M254" s="37"/>
      <c r="N254" s="37"/>
      <c r="O254" s="37">
        <v>0</v>
      </c>
      <c r="P254" s="37">
        <v>57</v>
      </c>
      <c r="Q254" s="37">
        <v>51</v>
      </c>
      <c r="R254" s="37">
        <v>6</v>
      </c>
      <c r="S254" s="37">
        <v>0</v>
      </c>
      <c r="T254" s="37">
        <v>0</v>
      </c>
      <c r="U254" s="37"/>
      <c r="V254" s="37"/>
      <c r="W254" s="37"/>
      <c r="X254" s="37">
        <v>0</v>
      </c>
      <c r="Y254" s="37">
        <v>3</v>
      </c>
      <c r="Z254" s="37">
        <v>2</v>
      </c>
      <c r="AA254" s="37">
        <v>1</v>
      </c>
      <c r="AB254" s="37">
        <v>0</v>
      </c>
      <c r="AC254" s="37">
        <v>0</v>
      </c>
      <c r="AD254" s="37"/>
      <c r="AE254" s="37"/>
      <c r="AF254" s="37"/>
      <c r="AG254" s="37">
        <v>0</v>
      </c>
      <c r="AH254" s="37">
        <v>1</v>
      </c>
      <c r="AI254" s="37">
        <v>1</v>
      </c>
      <c r="AJ254" s="37">
        <v>0</v>
      </c>
      <c r="AK254" s="37">
        <v>0</v>
      </c>
      <c r="AL254" s="37">
        <v>0</v>
      </c>
    </row>
    <row r="255" spans="2:38" ht="20.100000000000001" customHeight="1" x14ac:dyDescent="0.2">
      <c r="D255" s="38" t="s">
        <v>212</v>
      </c>
      <c r="F255" s="39">
        <v>0</v>
      </c>
      <c r="G255" s="39">
        <v>136</v>
      </c>
      <c r="H255" s="39">
        <v>98</v>
      </c>
      <c r="I255" s="39">
        <v>38</v>
      </c>
      <c r="J255" s="39">
        <v>0</v>
      </c>
      <c r="K255" s="39">
        <v>0</v>
      </c>
      <c r="L255" s="40"/>
      <c r="M255" s="40"/>
      <c r="N255" s="40"/>
      <c r="O255" s="39">
        <v>0</v>
      </c>
      <c r="P255" s="39">
        <v>18</v>
      </c>
      <c r="Q255" s="39">
        <v>12</v>
      </c>
      <c r="R255" s="39">
        <v>6</v>
      </c>
      <c r="S255" s="39">
        <v>0</v>
      </c>
      <c r="T255" s="39">
        <v>0</v>
      </c>
      <c r="U255" s="40"/>
      <c r="V255" s="40"/>
      <c r="W255" s="40"/>
      <c r="X255" s="39">
        <v>0</v>
      </c>
      <c r="Y255" s="39">
        <v>3</v>
      </c>
      <c r="Z255" s="39">
        <v>3</v>
      </c>
      <c r="AA255" s="39">
        <v>0</v>
      </c>
      <c r="AB255" s="39">
        <v>0</v>
      </c>
      <c r="AC255" s="39">
        <v>0</v>
      </c>
      <c r="AD255" s="40"/>
      <c r="AE255" s="40"/>
      <c r="AF255" s="40"/>
      <c r="AG255" s="39">
        <v>0</v>
      </c>
      <c r="AH255" s="39">
        <v>1</v>
      </c>
      <c r="AI255" s="39">
        <v>1</v>
      </c>
      <c r="AJ255" s="39">
        <v>0</v>
      </c>
      <c r="AK255" s="39">
        <v>0</v>
      </c>
      <c r="AL255" s="39">
        <v>0</v>
      </c>
    </row>
    <row r="256" spans="2:38"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row>
    <row r="257" spans="1:38" s="1" customFormat="1" ht="20.100000000000001" customHeight="1" x14ac:dyDescent="0.2">
      <c r="A257" s="3"/>
      <c r="B257" s="6"/>
      <c r="C257" s="42" t="s">
        <v>180</v>
      </c>
      <c r="D257" s="42"/>
      <c r="E257" s="5"/>
      <c r="F257" s="44">
        <v>3027</v>
      </c>
      <c r="G257" s="44">
        <v>15976</v>
      </c>
      <c r="H257" s="44">
        <v>16870</v>
      </c>
      <c r="I257" s="44">
        <v>2133</v>
      </c>
      <c r="J257" s="44">
        <v>0</v>
      </c>
      <c r="K257" s="44">
        <v>0</v>
      </c>
      <c r="L257" s="45"/>
      <c r="M257" s="45"/>
      <c r="N257" s="45"/>
      <c r="O257" s="44">
        <v>102</v>
      </c>
      <c r="P257" s="44">
        <v>987</v>
      </c>
      <c r="Q257" s="44">
        <v>973</v>
      </c>
      <c r="R257" s="44">
        <v>116</v>
      </c>
      <c r="S257" s="44">
        <v>0</v>
      </c>
      <c r="T257" s="44">
        <v>0</v>
      </c>
      <c r="U257" s="45"/>
      <c r="V257" s="45"/>
      <c r="W257" s="45"/>
      <c r="X257" s="44">
        <v>93</v>
      </c>
      <c r="Y257" s="44">
        <v>634</v>
      </c>
      <c r="Z257" s="44">
        <v>633</v>
      </c>
      <c r="AA257" s="44">
        <v>94</v>
      </c>
      <c r="AB257" s="44">
        <v>0</v>
      </c>
      <c r="AC257" s="44">
        <v>0</v>
      </c>
      <c r="AD257" s="45"/>
      <c r="AE257" s="45"/>
      <c r="AF257" s="45"/>
      <c r="AG257" s="44">
        <v>27</v>
      </c>
      <c r="AH257" s="44">
        <v>145</v>
      </c>
      <c r="AI257" s="44">
        <v>154</v>
      </c>
      <c r="AJ257" s="44">
        <v>18</v>
      </c>
      <c r="AK257" s="44">
        <v>0</v>
      </c>
      <c r="AL257" s="44">
        <v>0</v>
      </c>
    </row>
    <row r="258" spans="1:38"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row>
    <row r="259" spans="1:38" s="1" customFormat="1" ht="20.100000000000001" customHeight="1" x14ac:dyDescent="0.25">
      <c r="A259" s="3"/>
      <c r="B259" s="49" t="s">
        <v>213</v>
      </c>
      <c r="C259" s="50"/>
      <c r="D259" s="50"/>
      <c r="E259" s="5"/>
      <c r="F259" s="51">
        <v>3027</v>
      </c>
      <c r="G259" s="51">
        <v>15976</v>
      </c>
      <c r="H259" s="51">
        <v>16870</v>
      </c>
      <c r="I259" s="51">
        <v>2133</v>
      </c>
      <c r="J259" s="51">
        <v>0</v>
      </c>
      <c r="K259" s="51">
        <v>0</v>
      </c>
      <c r="L259" s="52"/>
      <c r="M259" s="52"/>
      <c r="N259" s="52"/>
      <c r="O259" s="51">
        <v>102</v>
      </c>
      <c r="P259" s="51">
        <v>987</v>
      </c>
      <c r="Q259" s="51">
        <v>973</v>
      </c>
      <c r="R259" s="51">
        <v>116</v>
      </c>
      <c r="S259" s="51">
        <v>0</v>
      </c>
      <c r="T259" s="51">
        <v>0</v>
      </c>
      <c r="U259" s="52"/>
      <c r="V259" s="52"/>
      <c r="W259" s="52"/>
      <c r="X259" s="51">
        <v>93</v>
      </c>
      <c r="Y259" s="51">
        <v>634</v>
      </c>
      <c r="Z259" s="51">
        <v>633</v>
      </c>
      <c r="AA259" s="51">
        <v>94</v>
      </c>
      <c r="AB259" s="51">
        <v>0</v>
      </c>
      <c r="AC259" s="51">
        <v>0</v>
      </c>
      <c r="AD259" s="52"/>
      <c r="AE259" s="52"/>
      <c r="AF259" s="52"/>
      <c r="AG259" s="51">
        <v>27</v>
      </c>
      <c r="AH259" s="51">
        <v>145</v>
      </c>
      <c r="AI259" s="51">
        <v>154</v>
      </c>
      <c r="AJ259" s="51">
        <v>18</v>
      </c>
      <c r="AK259" s="51">
        <v>0</v>
      </c>
      <c r="AL259" s="51">
        <v>0</v>
      </c>
    </row>
    <row r="260" spans="1:38"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row>
    <row r="261" spans="1:38"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row>
    <row r="262" spans="1:38"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row>
    <row r="263" spans="1:38" ht="20.100000000000001" customHeight="1" x14ac:dyDescent="0.2">
      <c r="D263" s="2" t="s">
        <v>215</v>
      </c>
      <c r="F263" s="37">
        <v>0</v>
      </c>
      <c r="G263" s="37">
        <v>41</v>
      </c>
      <c r="H263" s="37">
        <v>48</v>
      </c>
      <c r="I263" s="37">
        <v>4</v>
      </c>
      <c r="J263" s="37">
        <v>11</v>
      </c>
      <c r="K263" s="37">
        <v>0</v>
      </c>
      <c r="L263" s="37"/>
      <c r="M263" s="37"/>
      <c r="N263" s="37"/>
      <c r="O263" s="37">
        <v>0</v>
      </c>
      <c r="P263" s="37">
        <v>7</v>
      </c>
      <c r="Q263" s="37">
        <v>8</v>
      </c>
      <c r="R263" s="37">
        <v>0</v>
      </c>
      <c r="S263" s="37">
        <v>1</v>
      </c>
      <c r="T263" s="37">
        <v>0</v>
      </c>
      <c r="U263" s="37"/>
      <c r="V263" s="37"/>
      <c r="W263" s="37"/>
      <c r="X263" s="37">
        <v>0</v>
      </c>
      <c r="Y263" s="37">
        <v>0</v>
      </c>
      <c r="Z263" s="37">
        <v>6</v>
      </c>
      <c r="AA263" s="37">
        <v>1</v>
      </c>
      <c r="AB263" s="37">
        <v>7</v>
      </c>
      <c r="AC263" s="37">
        <v>0</v>
      </c>
      <c r="AD263" s="37"/>
      <c r="AE263" s="37"/>
      <c r="AF263" s="37"/>
      <c r="AG263" s="37">
        <v>0</v>
      </c>
      <c r="AH263" s="37">
        <v>0</v>
      </c>
      <c r="AI263" s="37">
        <v>1</v>
      </c>
      <c r="AJ263" s="37">
        <v>0</v>
      </c>
      <c r="AK263" s="37">
        <v>1</v>
      </c>
      <c r="AL263" s="37">
        <v>0</v>
      </c>
    </row>
    <row r="264" spans="1:38" ht="20.100000000000001" customHeight="1" x14ac:dyDescent="0.2">
      <c r="D264" s="38" t="s">
        <v>216</v>
      </c>
      <c r="F264" s="39">
        <v>0</v>
      </c>
      <c r="G264" s="39">
        <v>39</v>
      </c>
      <c r="H264" s="39">
        <v>40</v>
      </c>
      <c r="I264" s="39">
        <v>4</v>
      </c>
      <c r="J264" s="39">
        <v>5</v>
      </c>
      <c r="K264" s="39">
        <v>0</v>
      </c>
      <c r="L264" s="40"/>
      <c r="M264" s="40"/>
      <c r="N264" s="40"/>
      <c r="O264" s="39">
        <v>0</v>
      </c>
      <c r="P264" s="39">
        <v>1</v>
      </c>
      <c r="Q264" s="39">
        <v>3</v>
      </c>
      <c r="R264" s="39">
        <v>0</v>
      </c>
      <c r="S264" s="39">
        <v>2</v>
      </c>
      <c r="T264" s="39">
        <v>0</v>
      </c>
      <c r="U264" s="40"/>
      <c r="V264" s="40"/>
      <c r="W264" s="40"/>
      <c r="X264" s="39">
        <v>0</v>
      </c>
      <c r="Y264" s="39">
        <v>0</v>
      </c>
      <c r="Z264" s="39">
        <v>4</v>
      </c>
      <c r="AA264" s="39">
        <v>0</v>
      </c>
      <c r="AB264" s="39">
        <v>4</v>
      </c>
      <c r="AC264" s="39">
        <v>0</v>
      </c>
      <c r="AD264" s="40"/>
      <c r="AE264" s="40"/>
      <c r="AF264" s="40"/>
      <c r="AG264" s="39">
        <v>0</v>
      </c>
      <c r="AH264" s="39">
        <v>0</v>
      </c>
      <c r="AI264" s="39">
        <v>1</v>
      </c>
      <c r="AJ264" s="39">
        <v>0</v>
      </c>
      <c r="AK264" s="39">
        <v>1</v>
      </c>
      <c r="AL264" s="39">
        <v>0</v>
      </c>
    </row>
    <row r="265" spans="1:38" ht="20.100000000000001" customHeight="1" x14ac:dyDescent="0.2">
      <c r="D265" s="2" t="s">
        <v>217</v>
      </c>
      <c r="F265" s="37">
        <v>0</v>
      </c>
      <c r="G265" s="37">
        <v>38</v>
      </c>
      <c r="H265" s="37">
        <v>38</v>
      </c>
      <c r="I265" s="37">
        <v>7</v>
      </c>
      <c r="J265" s="37">
        <v>7</v>
      </c>
      <c r="K265" s="37">
        <v>0</v>
      </c>
      <c r="L265" s="37"/>
      <c r="M265" s="37"/>
      <c r="N265" s="37"/>
      <c r="O265" s="37">
        <v>0</v>
      </c>
      <c r="P265" s="37">
        <v>1</v>
      </c>
      <c r="Q265" s="37">
        <v>7</v>
      </c>
      <c r="R265" s="37">
        <v>0</v>
      </c>
      <c r="S265" s="37">
        <v>6</v>
      </c>
      <c r="T265" s="37">
        <v>0</v>
      </c>
      <c r="U265" s="37"/>
      <c r="V265" s="37"/>
      <c r="W265" s="37"/>
      <c r="X265" s="37">
        <v>0</v>
      </c>
      <c r="Y265" s="37">
        <v>0</v>
      </c>
      <c r="Z265" s="37">
        <v>10</v>
      </c>
      <c r="AA265" s="37">
        <v>0</v>
      </c>
      <c r="AB265" s="37">
        <v>10</v>
      </c>
      <c r="AC265" s="37">
        <v>0</v>
      </c>
      <c r="AD265" s="37"/>
      <c r="AE265" s="37"/>
      <c r="AF265" s="37"/>
      <c r="AG265" s="37">
        <v>0</v>
      </c>
      <c r="AH265" s="37">
        <v>0</v>
      </c>
      <c r="AI265" s="37">
        <v>0</v>
      </c>
      <c r="AJ265" s="37">
        <v>0</v>
      </c>
      <c r="AK265" s="37">
        <v>0</v>
      </c>
      <c r="AL265" s="37">
        <v>0</v>
      </c>
    </row>
    <row r="266" spans="1:38" ht="20.100000000000001" customHeight="1" x14ac:dyDescent="0.2">
      <c r="D266" s="38" t="s">
        <v>218</v>
      </c>
      <c r="F266" s="39">
        <v>0</v>
      </c>
      <c r="G266" s="39">
        <v>41</v>
      </c>
      <c r="H266" s="39">
        <v>35</v>
      </c>
      <c r="I266" s="39">
        <v>6</v>
      </c>
      <c r="J266" s="39">
        <v>0</v>
      </c>
      <c r="K266" s="39">
        <v>0</v>
      </c>
      <c r="L266" s="40"/>
      <c r="M266" s="40"/>
      <c r="N266" s="40"/>
      <c r="O266" s="39">
        <v>0</v>
      </c>
      <c r="P266" s="39">
        <v>1</v>
      </c>
      <c r="Q266" s="39">
        <v>1</v>
      </c>
      <c r="R266" s="39">
        <v>0</v>
      </c>
      <c r="S266" s="39">
        <v>0</v>
      </c>
      <c r="T266" s="39">
        <v>0</v>
      </c>
      <c r="U266" s="40"/>
      <c r="V266" s="40"/>
      <c r="W266" s="40"/>
      <c r="X266" s="39">
        <v>0</v>
      </c>
      <c r="Y266" s="39">
        <v>0</v>
      </c>
      <c r="Z266" s="39">
        <v>0</v>
      </c>
      <c r="AA266" s="39">
        <v>0</v>
      </c>
      <c r="AB266" s="39">
        <v>0</v>
      </c>
      <c r="AC266" s="39">
        <v>0</v>
      </c>
      <c r="AD266" s="40"/>
      <c r="AE266" s="40"/>
      <c r="AF266" s="40"/>
      <c r="AG266" s="39">
        <v>0</v>
      </c>
      <c r="AH266" s="39">
        <v>0</v>
      </c>
      <c r="AI266" s="39">
        <v>0</v>
      </c>
      <c r="AJ266" s="39">
        <v>0</v>
      </c>
      <c r="AK266" s="39">
        <v>0</v>
      </c>
      <c r="AL266" s="39">
        <v>0</v>
      </c>
    </row>
    <row r="267" spans="1:38" ht="20.100000000000001" customHeight="1" x14ac:dyDescent="0.2">
      <c r="D267" s="2" t="s">
        <v>219</v>
      </c>
      <c r="F267" s="37">
        <v>0</v>
      </c>
      <c r="G267" s="37">
        <v>39</v>
      </c>
      <c r="H267" s="37">
        <v>37</v>
      </c>
      <c r="I267" s="37">
        <v>2</v>
      </c>
      <c r="J267" s="37">
        <v>0</v>
      </c>
      <c r="K267" s="37">
        <v>0</v>
      </c>
      <c r="L267" s="37"/>
      <c r="M267" s="37"/>
      <c r="N267" s="37"/>
      <c r="O267" s="37">
        <v>0</v>
      </c>
      <c r="P267" s="37">
        <v>2</v>
      </c>
      <c r="Q267" s="37">
        <v>2</v>
      </c>
      <c r="R267" s="37">
        <v>0</v>
      </c>
      <c r="S267" s="37">
        <v>0</v>
      </c>
      <c r="T267" s="37">
        <v>0</v>
      </c>
      <c r="U267" s="37"/>
      <c r="V267" s="37"/>
      <c r="W267" s="37"/>
      <c r="X267" s="37">
        <v>0</v>
      </c>
      <c r="Y267" s="37">
        <v>0</v>
      </c>
      <c r="Z267" s="37">
        <v>0</v>
      </c>
      <c r="AA267" s="37">
        <v>0</v>
      </c>
      <c r="AB267" s="37">
        <v>0</v>
      </c>
      <c r="AC267" s="37">
        <v>0</v>
      </c>
      <c r="AD267" s="37"/>
      <c r="AE267" s="37"/>
      <c r="AF267" s="37"/>
      <c r="AG267" s="37">
        <v>0</v>
      </c>
      <c r="AH267" s="37">
        <v>0</v>
      </c>
      <c r="AI267" s="37">
        <v>0</v>
      </c>
      <c r="AJ267" s="37">
        <v>0</v>
      </c>
      <c r="AK267" s="37">
        <v>0</v>
      </c>
      <c r="AL267" s="37">
        <v>0</v>
      </c>
    </row>
    <row r="268" spans="1:38"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row>
    <row r="269" spans="1:38" ht="20.100000000000001" customHeight="1" x14ac:dyDescent="0.2">
      <c r="C269" s="42" t="s">
        <v>112</v>
      </c>
      <c r="D269" s="42"/>
      <c r="F269" s="44">
        <v>0</v>
      </c>
      <c r="G269" s="44">
        <v>198</v>
      </c>
      <c r="H269" s="44">
        <v>198</v>
      </c>
      <c r="I269" s="44">
        <v>23</v>
      </c>
      <c r="J269" s="44">
        <v>23</v>
      </c>
      <c r="K269" s="44">
        <v>0</v>
      </c>
      <c r="L269" s="45"/>
      <c r="M269" s="45"/>
      <c r="N269" s="45"/>
      <c r="O269" s="44">
        <v>0</v>
      </c>
      <c r="P269" s="44">
        <v>12</v>
      </c>
      <c r="Q269" s="44">
        <v>21</v>
      </c>
      <c r="R269" s="44">
        <v>0</v>
      </c>
      <c r="S269" s="44">
        <v>9</v>
      </c>
      <c r="T269" s="44">
        <v>0</v>
      </c>
      <c r="U269" s="45"/>
      <c r="V269" s="45"/>
      <c r="W269" s="45"/>
      <c r="X269" s="44">
        <v>0</v>
      </c>
      <c r="Y269" s="44">
        <v>0</v>
      </c>
      <c r="Z269" s="44">
        <v>20</v>
      </c>
      <c r="AA269" s="44">
        <v>1</v>
      </c>
      <c r="AB269" s="44">
        <v>21</v>
      </c>
      <c r="AC269" s="44">
        <v>0</v>
      </c>
      <c r="AD269" s="45"/>
      <c r="AE269" s="45"/>
      <c r="AF269" s="45"/>
      <c r="AG269" s="44">
        <v>0</v>
      </c>
      <c r="AH269" s="44">
        <v>0</v>
      </c>
      <c r="AI269" s="44">
        <v>2</v>
      </c>
      <c r="AJ269" s="44">
        <v>0</v>
      </c>
      <c r="AK269" s="44">
        <v>2</v>
      </c>
      <c r="AL269" s="44">
        <v>0</v>
      </c>
    </row>
    <row r="270" spans="1:38"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row>
    <row r="271" spans="1:38"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row>
    <row r="272" spans="1:38" ht="20.100000000000001" customHeight="1" x14ac:dyDescent="0.2">
      <c r="D272" s="2" t="s">
        <v>221</v>
      </c>
      <c r="F272" s="37">
        <v>0</v>
      </c>
      <c r="G272" s="37">
        <v>3</v>
      </c>
      <c r="H272" s="37">
        <v>8</v>
      </c>
      <c r="I272" s="37">
        <v>0</v>
      </c>
      <c r="J272" s="37">
        <v>5</v>
      </c>
      <c r="K272" s="37">
        <v>0</v>
      </c>
      <c r="L272" s="37"/>
      <c r="M272" s="37"/>
      <c r="N272" s="37"/>
      <c r="O272" s="37">
        <v>0</v>
      </c>
      <c r="P272" s="37">
        <v>64</v>
      </c>
      <c r="Q272" s="37">
        <v>62</v>
      </c>
      <c r="R272" s="37">
        <v>8</v>
      </c>
      <c r="S272" s="37">
        <v>6</v>
      </c>
      <c r="T272" s="37">
        <v>0</v>
      </c>
      <c r="U272" s="37"/>
      <c r="V272" s="37"/>
      <c r="W272" s="37"/>
      <c r="X272" s="37">
        <v>0</v>
      </c>
      <c r="Y272" s="37">
        <v>60</v>
      </c>
      <c r="Z272" s="37">
        <v>54</v>
      </c>
      <c r="AA272" s="37">
        <v>11</v>
      </c>
      <c r="AB272" s="37">
        <v>5</v>
      </c>
      <c r="AC272" s="37">
        <v>0</v>
      </c>
      <c r="AD272" s="37"/>
      <c r="AE272" s="37"/>
      <c r="AF272" s="37"/>
      <c r="AG272" s="37">
        <v>0</v>
      </c>
      <c r="AH272" s="37">
        <v>7</v>
      </c>
      <c r="AI272" s="37">
        <v>7</v>
      </c>
      <c r="AJ272" s="37">
        <v>0</v>
      </c>
      <c r="AK272" s="37">
        <v>0</v>
      </c>
      <c r="AL272" s="37">
        <v>0</v>
      </c>
    </row>
    <row r="273" spans="3:38" ht="20.100000000000001" customHeight="1" x14ac:dyDescent="0.2">
      <c r="D273" s="38" t="s">
        <v>222</v>
      </c>
      <c r="F273" s="39">
        <v>0</v>
      </c>
      <c r="G273" s="39">
        <v>0</v>
      </c>
      <c r="H273" s="39">
        <v>11</v>
      </c>
      <c r="I273" s="39">
        <v>2</v>
      </c>
      <c r="J273" s="39">
        <v>13</v>
      </c>
      <c r="K273" s="39">
        <v>0</v>
      </c>
      <c r="L273" s="40"/>
      <c r="M273" s="40"/>
      <c r="N273" s="40"/>
      <c r="O273" s="39">
        <v>0</v>
      </c>
      <c r="P273" s="39">
        <v>49</v>
      </c>
      <c r="Q273" s="39">
        <v>51</v>
      </c>
      <c r="R273" s="39">
        <v>2</v>
      </c>
      <c r="S273" s="39">
        <v>4</v>
      </c>
      <c r="T273" s="39">
        <v>0</v>
      </c>
      <c r="U273" s="40"/>
      <c r="V273" s="40"/>
      <c r="W273" s="40"/>
      <c r="X273" s="39">
        <v>0</v>
      </c>
      <c r="Y273" s="39">
        <v>64</v>
      </c>
      <c r="Z273" s="39">
        <v>65</v>
      </c>
      <c r="AA273" s="39">
        <v>7</v>
      </c>
      <c r="AB273" s="39">
        <v>8</v>
      </c>
      <c r="AC273" s="39">
        <v>0</v>
      </c>
      <c r="AD273" s="40"/>
      <c r="AE273" s="40"/>
      <c r="AF273" s="40"/>
      <c r="AG273" s="39">
        <v>0</v>
      </c>
      <c r="AH273" s="39">
        <v>10</v>
      </c>
      <c r="AI273" s="39">
        <v>8</v>
      </c>
      <c r="AJ273" s="39">
        <v>2</v>
      </c>
      <c r="AK273" s="39">
        <v>0</v>
      </c>
      <c r="AL273" s="39">
        <v>0</v>
      </c>
    </row>
    <row r="274" spans="3:38" ht="20.100000000000001" customHeight="1" x14ac:dyDescent="0.2">
      <c r="D274" s="2" t="s">
        <v>223</v>
      </c>
      <c r="F274" s="37">
        <v>0</v>
      </c>
      <c r="G274" s="37">
        <v>1</v>
      </c>
      <c r="H274" s="37">
        <v>5</v>
      </c>
      <c r="I274" s="37">
        <v>0</v>
      </c>
      <c r="J274" s="37">
        <v>4</v>
      </c>
      <c r="K274" s="37">
        <v>0</v>
      </c>
      <c r="L274" s="37"/>
      <c r="M274" s="37"/>
      <c r="N274" s="37"/>
      <c r="O274" s="37">
        <v>0</v>
      </c>
      <c r="P274" s="37">
        <v>48</v>
      </c>
      <c r="Q274" s="37">
        <v>52</v>
      </c>
      <c r="R274" s="37">
        <v>1</v>
      </c>
      <c r="S274" s="37">
        <v>5</v>
      </c>
      <c r="T274" s="37">
        <v>0</v>
      </c>
      <c r="U274" s="37"/>
      <c r="V274" s="37"/>
      <c r="W274" s="37"/>
      <c r="X274" s="37">
        <v>0</v>
      </c>
      <c r="Y274" s="37">
        <v>66</v>
      </c>
      <c r="Z274" s="37">
        <v>55</v>
      </c>
      <c r="AA274" s="37">
        <v>15</v>
      </c>
      <c r="AB274" s="37">
        <v>4</v>
      </c>
      <c r="AC274" s="37">
        <v>0</v>
      </c>
      <c r="AD274" s="37"/>
      <c r="AE274" s="37"/>
      <c r="AF274" s="37"/>
      <c r="AG274" s="37">
        <v>0</v>
      </c>
      <c r="AH274" s="37">
        <v>12</v>
      </c>
      <c r="AI274" s="37">
        <v>11</v>
      </c>
      <c r="AJ274" s="37">
        <v>2</v>
      </c>
      <c r="AK274" s="37">
        <v>1</v>
      </c>
      <c r="AL274" s="37">
        <v>0</v>
      </c>
    </row>
    <row r="275" spans="3:38" ht="20.100000000000001" customHeight="1" x14ac:dyDescent="0.2">
      <c r="D275" s="38" t="s">
        <v>224</v>
      </c>
      <c r="F275" s="39">
        <v>0</v>
      </c>
      <c r="G275" s="39">
        <v>2</v>
      </c>
      <c r="H275" s="39">
        <v>10</v>
      </c>
      <c r="I275" s="39">
        <v>2</v>
      </c>
      <c r="J275" s="39">
        <v>10</v>
      </c>
      <c r="K275" s="39">
        <v>0</v>
      </c>
      <c r="L275" s="40"/>
      <c r="M275" s="40"/>
      <c r="N275" s="40"/>
      <c r="O275" s="39">
        <v>0</v>
      </c>
      <c r="P275" s="39">
        <v>44</v>
      </c>
      <c r="Q275" s="39">
        <v>47</v>
      </c>
      <c r="R275" s="39">
        <v>1</v>
      </c>
      <c r="S275" s="39">
        <v>4</v>
      </c>
      <c r="T275" s="39">
        <v>0</v>
      </c>
      <c r="U275" s="40"/>
      <c r="V275" s="40"/>
      <c r="W275" s="40"/>
      <c r="X275" s="39">
        <v>0</v>
      </c>
      <c r="Y275" s="39">
        <v>74</v>
      </c>
      <c r="Z275" s="39">
        <v>68</v>
      </c>
      <c r="AA275" s="39">
        <v>9</v>
      </c>
      <c r="AB275" s="39">
        <v>3</v>
      </c>
      <c r="AC275" s="39">
        <v>0</v>
      </c>
      <c r="AD275" s="40"/>
      <c r="AE275" s="40"/>
      <c r="AF275" s="40"/>
      <c r="AG275" s="39">
        <v>0</v>
      </c>
      <c r="AH275" s="39">
        <v>7</v>
      </c>
      <c r="AI275" s="39">
        <v>5</v>
      </c>
      <c r="AJ275" s="39">
        <v>2</v>
      </c>
      <c r="AK275" s="39">
        <v>0</v>
      </c>
      <c r="AL275" s="39">
        <v>0</v>
      </c>
    </row>
    <row r="276" spans="3:38" ht="20.100000000000001" customHeight="1" x14ac:dyDescent="0.2">
      <c r="D276" s="2" t="s">
        <v>225</v>
      </c>
      <c r="F276" s="37">
        <v>0</v>
      </c>
      <c r="G276" s="37">
        <v>2</v>
      </c>
      <c r="H276" s="37">
        <v>7</v>
      </c>
      <c r="I276" s="37">
        <v>1</v>
      </c>
      <c r="J276" s="37">
        <v>6</v>
      </c>
      <c r="K276" s="37">
        <v>0</v>
      </c>
      <c r="L276" s="37"/>
      <c r="M276" s="37"/>
      <c r="N276" s="37"/>
      <c r="O276" s="37">
        <v>0</v>
      </c>
      <c r="P276" s="37">
        <v>47</v>
      </c>
      <c r="Q276" s="37">
        <v>48</v>
      </c>
      <c r="R276" s="37">
        <v>2</v>
      </c>
      <c r="S276" s="37">
        <v>3</v>
      </c>
      <c r="T276" s="37">
        <v>0</v>
      </c>
      <c r="U276" s="37"/>
      <c r="V276" s="37"/>
      <c r="W276" s="37"/>
      <c r="X276" s="37">
        <v>0</v>
      </c>
      <c r="Y276" s="37">
        <v>71</v>
      </c>
      <c r="Z276" s="37">
        <v>65</v>
      </c>
      <c r="AA276" s="37">
        <v>15</v>
      </c>
      <c r="AB276" s="37">
        <v>9</v>
      </c>
      <c r="AC276" s="37">
        <v>0</v>
      </c>
      <c r="AD276" s="37"/>
      <c r="AE276" s="37"/>
      <c r="AF276" s="37"/>
      <c r="AG276" s="37">
        <v>0</v>
      </c>
      <c r="AH276" s="37">
        <v>9</v>
      </c>
      <c r="AI276" s="37">
        <v>9</v>
      </c>
      <c r="AJ276" s="37">
        <v>0</v>
      </c>
      <c r="AK276" s="37">
        <v>0</v>
      </c>
      <c r="AL276" s="37">
        <v>0</v>
      </c>
    </row>
    <row r="277" spans="3:38" ht="20.100000000000001" customHeight="1" x14ac:dyDescent="0.2">
      <c r="D277" s="38" t="s">
        <v>226</v>
      </c>
      <c r="F277" s="39">
        <v>0</v>
      </c>
      <c r="G277" s="39">
        <v>3</v>
      </c>
      <c r="H277" s="39">
        <v>11</v>
      </c>
      <c r="I277" s="39">
        <v>1</v>
      </c>
      <c r="J277" s="39">
        <v>9</v>
      </c>
      <c r="K277" s="39">
        <v>0</v>
      </c>
      <c r="L277" s="40"/>
      <c r="M277" s="40"/>
      <c r="N277" s="40"/>
      <c r="O277" s="39">
        <v>0</v>
      </c>
      <c r="P277" s="39">
        <v>55</v>
      </c>
      <c r="Q277" s="39">
        <v>58</v>
      </c>
      <c r="R277" s="39">
        <v>1</v>
      </c>
      <c r="S277" s="39">
        <v>4</v>
      </c>
      <c r="T277" s="39">
        <v>0</v>
      </c>
      <c r="U277" s="40"/>
      <c r="V277" s="40"/>
      <c r="W277" s="40"/>
      <c r="X277" s="39">
        <v>0</v>
      </c>
      <c r="Y277" s="39">
        <v>65</v>
      </c>
      <c r="Z277" s="39">
        <v>62</v>
      </c>
      <c r="AA277" s="39">
        <v>13</v>
      </c>
      <c r="AB277" s="39">
        <v>10</v>
      </c>
      <c r="AC277" s="39">
        <v>0</v>
      </c>
      <c r="AD277" s="40"/>
      <c r="AE277" s="40"/>
      <c r="AF277" s="40"/>
      <c r="AG277" s="39">
        <v>0</v>
      </c>
      <c r="AH277" s="39">
        <v>6</v>
      </c>
      <c r="AI277" s="39">
        <v>4</v>
      </c>
      <c r="AJ277" s="39">
        <v>2</v>
      </c>
      <c r="AK277" s="39">
        <v>0</v>
      </c>
      <c r="AL277" s="39">
        <v>0</v>
      </c>
    </row>
    <row r="278" spans="3:38"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row>
    <row r="279" spans="3:38" ht="20.100000000000001" customHeight="1" x14ac:dyDescent="0.2">
      <c r="C279" s="42" t="s">
        <v>227</v>
      </c>
      <c r="D279" s="42"/>
      <c r="F279" s="44">
        <v>0</v>
      </c>
      <c r="G279" s="44">
        <v>11</v>
      </c>
      <c r="H279" s="44">
        <v>52</v>
      </c>
      <c r="I279" s="44">
        <v>6</v>
      </c>
      <c r="J279" s="44">
        <v>47</v>
      </c>
      <c r="K279" s="44">
        <v>0</v>
      </c>
      <c r="L279" s="45"/>
      <c r="M279" s="45"/>
      <c r="N279" s="45"/>
      <c r="O279" s="44">
        <v>0</v>
      </c>
      <c r="P279" s="44">
        <v>307</v>
      </c>
      <c r="Q279" s="44">
        <v>318</v>
      </c>
      <c r="R279" s="44">
        <v>15</v>
      </c>
      <c r="S279" s="44">
        <v>26</v>
      </c>
      <c r="T279" s="44">
        <v>0</v>
      </c>
      <c r="U279" s="45"/>
      <c r="V279" s="45"/>
      <c r="W279" s="45"/>
      <c r="X279" s="44">
        <v>0</v>
      </c>
      <c r="Y279" s="44">
        <v>400</v>
      </c>
      <c r="Z279" s="44">
        <v>369</v>
      </c>
      <c r="AA279" s="44">
        <v>70</v>
      </c>
      <c r="AB279" s="44">
        <v>39</v>
      </c>
      <c r="AC279" s="44">
        <v>0</v>
      </c>
      <c r="AD279" s="45"/>
      <c r="AE279" s="45"/>
      <c r="AF279" s="45"/>
      <c r="AG279" s="44">
        <v>0</v>
      </c>
      <c r="AH279" s="44">
        <v>51</v>
      </c>
      <c r="AI279" s="44">
        <v>44</v>
      </c>
      <c r="AJ279" s="44">
        <v>8</v>
      </c>
      <c r="AK279" s="44">
        <v>1</v>
      </c>
      <c r="AL279" s="44">
        <v>0</v>
      </c>
    </row>
    <row r="280" spans="3:38"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row>
    <row r="281" spans="3:38"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row>
    <row r="282" spans="3:38" ht="20.100000000000001" customHeight="1" x14ac:dyDescent="0.2">
      <c r="D282" s="2" t="s">
        <v>228</v>
      </c>
      <c r="F282" s="37">
        <v>0</v>
      </c>
      <c r="G282" s="37">
        <v>0</v>
      </c>
      <c r="H282" s="37">
        <v>0</v>
      </c>
      <c r="I282" s="37">
        <v>0</v>
      </c>
      <c r="J282" s="37">
        <v>0</v>
      </c>
      <c r="K282" s="37">
        <v>0</v>
      </c>
      <c r="L282" s="37"/>
      <c r="M282" s="37"/>
      <c r="N282" s="37"/>
      <c r="O282" s="37">
        <v>0</v>
      </c>
      <c r="P282" s="37">
        <v>0</v>
      </c>
      <c r="Q282" s="37">
        <v>0</v>
      </c>
      <c r="R282" s="37">
        <v>0</v>
      </c>
      <c r="S282" s="37">
        <v>0</v>
      </c>
      <c r="T282" s="37">
        <v>0</v>
      </c>
      <c r="U282" s="37"/>
      <c r="V282" s="37"/>
      <c r="W282" s="37"/>
      <c r="X282" s="37">
        <v>1</v>
      </c>
      <c r="Y282" s="37">
        <v>79</v>
      </c>
      <c r="Z282" s="37">
        <v>79</v>
      </c>
      <c r="AA282" s="37">
        <v>1</v>
      </c>
      <c r="AB282" s="37">
        <v>0</v>
      </c>
      <c r="AC282" s="37">
        <v>0</v>
      </c>
      <c r="AD282" s="37"/>
      <c r="AE282" s="37"/>
      <c r="AF282" s="37"/>
      <c r="AG282" s="37">
        <v>0</v>
      </c>
      <c r="AH282" s="37">
        <v>0</v>
      </c>
      <c r="AI282" s="37">
        <v>0</v>
      </c>
      <c r="AJ282" s="37">
        <v>0</v>
      </c>
      <c r="AK282" s="37">
        <v>0</v>
      </c>
      <c r="AL282" s="37">
        <v>0</v>
      </c>
    </row>
    <row r="283" spans="3:38"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row>
    <row r="284" spans="3:38" ht="20.100000000000001" customHeight="1" x14ac:dyDescent="0.2">
      <c r="C284" s="42" t="s">
        <v>188</v>
      </c>
      <c r="D284" s="42"/>
      <c r="F284" s="44">
        <v>0</v>
      </c>
      <c r="G284" s="44">
        <v>0</v>
      </c>
      <c r="H284" s="44">
        <v>0</v>
      </c>
      <c r="I284" s="44">
        <v>0</v>
      </c>
      <c r="J284" s="44">
        <v>0</v>
      </c>
      <c r="K284" s="44">
        <v>0</v>
      </c>
      <c r="L284" s="45"/>
      <c r="M284" s="45"/>
      <c r="N284" s="45"/>
      <c r="O284" s="44">
        <v>0</v>
      </c>
      <c r="P284" s="44">
        <v>0</v>
      </c>
      <c r="Q284" s="44">
        <v>0</v>
      </c>
      <c r="R284" s="44">
        <v>0</v>
      </c>
      <c r="S284" s="44">
        <v>0</v>
      </c>
      <c r="T284" s="44">
        <v>0</v>
      </c>
      <c r="U284" s="45"/>
      <c r="V284" s="45"/>
      <c r="W284" s="45"/>
      <c r="X284" s="44">
        <v>1</v>
      </c>
      <c r="Y284" s="44">
        <v>79</v>
      </c>
      <c r="Z284" s="44">
        <v>79</v>
      </c>
      <c r="AA284" s="44">
        <v>1</v>
      </c>
      <c r="AB284" s="44">
        <v>0</v>
      </c>
      <c r="AC284" s="44">
        <v>0</v>
      </c>
      <c r="AD284" s="45"/>
      <c r="AE284" s="45"/>
      <c r="AF284" s="45"/>
      <c r="AG284" s="44">
        <v>0</v>
      </c>
      <c r="AH284" s="44">
        <v>0</v>
      </c>
      <c r="AI284" s="44">
        <v>0</v>
      </c>
      <c r="AJ284" s="44">
        <v>0</v>
      </c>
      <c r="AK284" s="44">
        <v>0</v>
      </c>
      <c r="AL284" s="44">
        <v>0</v>
      </c>
    </row>
    <row r="285" spans="3:38"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row>
    <row r="286" spans="3:38"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row>
    <row r="287" spans="3:38" ht="20.100000000000001" customHeight="1" x14ac:dyDescent="0.2">
      <c r="D287" s="2" t="s">
        <v>229</v>
      </c>
      <c r="F287" s="37">
        <v>0</v>
      </c>
      <c r="G287" s="37">
        <v>283</v>
      </c>
      <c r="H287" s="37">
        <v>239</v>
      </c>
      <c r="I287" s="37">
        <v>51</v>
      </c>
      <c r="J287" s="37">
        <v>7</v>
      </c>
      <c r="K287" s="37">
        <v>0</v>
      </c>
      <c r="L287" s="37"/>
      <c r="M287" s="37"/>
      <c r="N287" s="37"/>
      <c r="O287" s="37">
        <v>0</v>
      </c>
      <c r="P287" s="37">
        <v>3</v>
      </c>
      <c r="Q287" s="37">
        <v>6</v>
      </c>
      <c r="R287" s="37">
        <v>1</v>
      </c>
      <c r="S287" s="37">
        <v>4</v>
      </c>
      <c r="T287" s="37">
        <v>0</v>
      </c>
      <c r="U287" s="37"/>
      <c r="V287" s="37"/>
      <c r="W287" s="37"/>
      <c r="X287" s="37">
        <v>0</v>
      </c>
      <c r="Y287" s="37">
        <v>0</v>
      </c>
      <c r="Z287" s="37">
        <v>10</v>
      </c>
      <c r="AA287" s="37">
        <v>0</v>
      </c>
      <c r="AB287" s="37">
        <v>10</v>
      </c>
      <c r="AC287" s="37">
        <v>0</v>
      </c>
      <c r="AD287" s="37"/>
      <c r="AE287" s="37"/>
      <c r="AF287" s="37"/>
      <c r="AG287" s="37">
        <v>0</v>
      </c>
      <c r="AH287" s="37">
        <v>0</v>
      </c>
      <c r="AI287" s="37">
        <v>0</v>
      </c>
      <c r="AJ287" s="37">
        <v>0</v>
      </c>
      <c r="AK287" s="37">
        <v>0</v>
      </c>
      <c r="AL287" s="37">
        <v>0</v>
      </c>
    </row>
    <row r="288" spans="3:38" ht="20.100000000000001" customHeight="1" x14ac:dyDescent="0.2">
      <c r="D288" s="38" t="s">
        <v>230</v>
      </c>
      <c r="F288" s="39">
        <v>0</v>
      </c>
      <c r="G288" s="39">
        <v>278</v>
      </c>
      <c r="H288" s="39">
        <v>234</v>
      </c>
      <c r="I288" s="39">
        <v>50</v>
      </c>
      <c r="J288" s="39">
        <v>6</v>
      </c>
      <c r="K288" s="39">
        <v>0</v>
      </c>
      <c r="L288" s="40"/>
      <c r="M288" s="40"/>
      <c r="N288" s="40"/>
      <c r="O288" s="39">
        <v>0</v>
      </c>
      <c r="P288" s="39">
        <v>1</v>
      </c>
      <c r="Q288" s="39">
        <v>6</v>
      </c>
      <c r="R288" s="39">
        <v>0</v>
      </c>
      <c r="S288" s="39">
        <v>5</v>
      </c>
      <c r="T288" s="39">
        <v>0</v>
      </c>
      <c r="U288" s="40"/>
      <c r="V288" s="40"/>
      <c r="W288" s="40"/>
      <c r="X288" s="39">
        <v>0</v>
      </c>
      <c r="Y288" s="39">
        <v>0</v>
      </c>
      <c r="Z288" s="39">
        <v>6</v>
      </c>
      <c r="AA288" s="39">
        <v>0</v>
      </c>
      <c r="AB288" s="39">
        <v>6</v>
      </c>
      <c r="AC288" s="39">
        <v>0</v>
      </c>
      <c r="AD288" s="40"/>
      <c r="AE288" s="40"/>
      <c r="AF288" s="40"/>
      <c r="AG288" s="39">
        <v>0</v>
      </c>
      <c r="AH288" s="39">
        <v>0</v>
      </c>
      <c r="AI288" s="39">
        <v>1</v>
      </c>
      <c r="AJ288" s="39">
        <v>0</v>
      </c>
      <c r="AK288" s="39">
        <v>1</v>
      </c>
      <c r="AL288" s="39">
        <v>0</v>
      </c>
    </row>
    <row r="289" spans="3:38"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row>
    <row r="290" spans="3:38" ht="20.100000000000001" customHeight="1" x14ac:dyDescent="0.2">
      <c r="C290" s="42" t="s">
        <v>122</v>
      </c>
      <c r="D290" s="42"/>
      <c r="F290" s="44">
        <v>0</v>
      </c>
      <c r="G290" s="44">
        <v>561</v>
      </c>
      <c r="H290" s="44">
        <v>473</v>
      </c>
      <c r="I290" s="44">
        <v>101</v>
      </c>
      <c r="J290" s="44">
        <v>13</v>
      </c>
      <c r="K290" s="44">
        <v>0</v>
      </c>
      <c r="L290" s="45"/>
      <c r="M290" s="45"/>
      <c r="N290" s="45"/>
      <c r="O290" s="44">
        <v>0</v>
      </c>
      <c r="P290" s="44">
        <v>4</v>
      </c>
      <c r="Q290" s="44">
        <v>12</v>
      </c>
      <c r="R290" s="44">
        <v>1</v>
      </c>
      <c r="S290" s="44">
        <v>9</v>
      </c>
      <c r="T290" s="44">
        <v>0</v>
      </c>
      <c r="U290" s="45"/>
      <c r="V290" s="45"/>
      <c r="W290" s="45"/>
      <c r="X290" s="44">
        <v>0</v>
      </c>
      <c r="Y290" s="44">
        <v>0</v>
      </c>
      <c r="Z290" s="44">
        <v>16</v>
      </c>
      <c r="AA290" s="44">
        <v>0</v>
      </c>
      <c r="AB290" s="44">
        <v>16</v>
      </c>
      <c r="AC290" s="44">
        <v>0</v>
      </c>
      <c r="AD290" s="45"/>
      <c r="AE290" s="45"/>
      <c r="AF290" s="45"/>
      <c r="AG290" s="44">
        <v>0</v>
      </c>
      <c r="AH290" s="44">
        <v>0</v>
      </c>
      <c r="AI290" s="44">
        <v>1</v>
      </c>
      <c r="AJ290" s="44">
        <v>0</v>
      </c>
      <c r="AK290" s="44">
        <v>1</v>
      </c>
      <c r="AL290" s="44">
        <v>0</v>
      </c>
    </row>
    <row r="291" spans="3:38"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row>
    <row r="292" spans="3:38"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row>
    <row r="293" spans="3:38" ht="20.100000000000001" customHeight="1" x14ac:dyDescent="0.2">
      <c r="D293" s="2" t="s">
        <v>229</v>
      </c>
      <c r="F293" s="37">
        <v>44</v>
      </c>
      <c r="G293" s="37">
        <v>79</v>
      </c>
      <c r="H293" s="37">
        <v>107</v>
      </c>
      <c r="I293" s="37">
        <v>0</v>
      </c>
      <c r="J293" s="37">
        <v>0</v>
      </c>
      <c r="K293" s="37">
        <v>16</v>
      </c>
      <c r="L293" s="37"/>
      <c r="M293" s="37"/>
      <c r="N293" s="37"/>
      <c r="O293" s="37">
        <v>4</v>
      </c>
      <c r="P293" s="37">
        <v>49</v>
      </c>
      <c r="Q293" s="37">
        <v>46</v>
      </c>
      <c r="R293" s="37">
        <v>0</v>
      </c>
      <c r="S293" s="37">
        <v>0</v>
      </c>
      <c r="T293" s="37">
        <v>4</v>
      </c>
      <c r="U293" s="37"/>
      <c r="V293" s="37"/>
      <c r="W293" s="37"/>
      <c r="X293" s="37">
        <v>10</v>
      </c>
      <c r="Y293" s="37">
        <v>55</v>
      </c>
      <c r="Z293" s="37">
        <v>52</v>
      </c>
      <c r="AA293" s="37">
        <v>0</v>
      </c>
      <c r="AB293" s="37">
        <v>0</v>
      </c>
      <c r="AC293" s="37">
        <v>13</v>
      </c>
      <c r="AD293" s="37"/>
      <c r="AE293" s="37"/>
      <c r="AF293" s="37"/>
      <c r="AG293" s="37">
        <v>1</v>
      </c>
      <c r="AH293" s="37">
        <v>3</v>
      </c>
      <c r="AI293" s="37">
        <v>3</v>
      </c>
      <c r="AJ293" s="37">
        <v>0</v>
      </c>
      <c r="AK293" s="37">
        <v>0</v>
      </c>
      <c r="AL293" s="37">
        <v>1</v>
      </c>
    </row>
    <row r="294" spans="3:38" ht="20.100000000000001" customHeight="1" x14ac:dyDescent="0.2">
      <c r="D294" s="38" t="s">
        <v>230</v>
      </c>
      <c r="F294" s="39">
        <v>14</v>
      </c>
      <c r="G294" s="39">
        <v>80</v>
      </c>
      <c r="H294" s="39">
        <v>85</v>
      </c>
      <c r="I294" s="39">
        <v>0</v>
      </c>
      <c r="J294" s="39">
        <v>0</v>
      </c>
      <c r="K294" s="39">
        <v>9</v>
      </c>
      <c r="L294" s="40"/>
      <c r="M294" s="40"/>
      <c r="N294" s="40"/>
      <c r="O294" s="39">
        <v>2</v>
      </c>
      <c r="P294" s="39">
        <v>35</v>
      </c>
      <c r="Q294" s="39">
        <v>31</v>
      </c>
      <c r="R294" s="39">
        <v>0</v>
      </c>
      <c r="S294" s="39">
        <v>0</v>
      </c>
      <c r="T294" s="39">
        <v>6</v>
      </c>
      <c r="U294" s="40"/>
      <c r="V294" s="40"/>
      <c r="W294" s="40"/>
      <c r="X294" s="39">
        <v>3</v>
      </c>
      <c r="Y294" s="39">
        <v>47</v>
      </c>
      <c r="Z294" s="39">
        <v>44</v>
      </c>
      <c r="AA294" s="39">
        <v>0</v>
      </c>
      <c r="AB294" s="39">
        <v>0</v>
      </c>
      <c r="AC294" s="39">
        <v>6</v>
      </c>
      <c r="AD294" s="40"/>
      <c r="AE294" s="40"/>
      <c r="AF294" s="40"/>
      <c r="AG294" s="39">
        <v>0</v>
      </c>
      <c r="AH294" s="39">
        <v>8</v>
      </c>
      <c r="AI294" s="39">
        <v>7</v>
      </c>
      <c r="AJ294" s="39">
        <v>0</v>
      </c>
      <c r="AK294" s="39">
        <v>0</v>
      </c>
      <c r="AL294" s="39">
        <v>1</v>
      </c>
    </row>
    <row r="295" spans="3:38" ht="20.100000000000001" customHeight="1" x14ac:dyDescent="0.2">
      <c r="D295" s="2" t="s">
        <v>223</v>
      </c>
      <c r="F295" s="37">
        <v>7</v>
      </c>
      <c r="G295" s="37">
        <v>78</v>
      </c>
      <c r="H295" s="37">
        <v>80</v>
      </c>
      <c r="I295" s="37">
        <v>0</v>
      </c>
      <c r="J295" s="37">
        <v>0</v>
      </c>
      <c r="K295" s="37">
        <v>5</v>
      </c>
      <c r="L295" s="37"/>
      <c r="M295" s="37"/>
      <c r="N295" s="37"/>
      <c r="O295" s="37">
        <v>2</v>
      </c>
      <c r="P295" s="37">
        <v>48</v>
      </c>
      <c r="Q295" s="37">
        <v>44</v>
      </c>
      <c r="R295" s="37">
        <v>0</v>
      </c>
      <c r="S295" s="37">
        <v>0</v>
      </c>
      <c r="T295" s="37">
        <v>6</v>
      </c>
      <c r="U295" s="37"/>
      <c r="V295" s="37"/>
      <c r="W295" s="37"/>
      <c r="X295" s="37">
        <v>4</v>
      </c>
      <c r="Y295" s="37">
        <v>43</v>
      </c>
      <c r="Z295" s="37">
        <v>42</v>
      </c>
      <c r="AA295" s="37">
        <v>0</v>
      </c>
      <c r="AB295" s="37">
        <v>0</v>
      </c>
      <c r="AC295" s="37">
        <v>5</v>
      </c>
      <c r="AD295" s="37"/>
      <c r="AE295" s="37"/>
      <c r="AF295" s="37"/>
      <c r="AG295" s="37">
        <v>1</v>
      </c>
      <c r="AH295" s="37">
        <v>5</v>
      </c>
      <c r="AI295" s="37">
        <v>6</v>
      </c>
      <c r="AJ295" s="37">
        <v>0</v>
      </c>
      <c r="AK295" s="37">
        <v>0</v>
      </c>
      <c r="AL295" s="37">
        <v>0</v>
      </c>
    </row>
    <row r="296" spans="3:38" ht="20.100000000000001" customHeight="1" x14ac:dyDescent="0.2">
      <c r="D296" s="38" t="s">
        <v>224</v>
      </c>
      <c r="F296" s="39">
        <v>7</v>
      </c>
      <c r="G296" s="39">
        <v>91</v>
      </c>
      <c r="H296" s="39">
        <v>85</v>
      </c>
      <c r="I296" s="39">
        <v>0</v>
      </c>
      <c r="J296" s="39">
        <v>0</v>
      </c>
      <c r="K296" s="39">
        <v>13</v>
      </c>
      <c r="L296" s="40"/>
      <c r="M296" s="40"/>
      <c r="N296" s="40"/>
      <c r="O296" s="39">
        <v>3</v>
      </c>
      <c r="P296" s="39">
        <v>38</v>
      </c>
      <c r="Q296" s="39">
        <v>37</v>
      </c>
      <c r="R296" s="39">
        <v>0</v>
      </c>
      <c r="S296" s="39">
        <v>0</v>
      </c>
      <c r="T296" s="39">
        <v>4</v>
      </c>
      <c r="U296" s="40"/>
      <c r="V296" s="40"/>
      <c r="W296" s="40"/>
      <c r="X296" s="39">
        <v>4</v>
      </c>
      <c r="Y296" s="39">
        <v>42</v>
      </c>
      <c r="Z296" s="39">
        <v>38</v>
      </c>
      <c r="AA296" s="39">
        <v>0</v>
      </c>
      <c r="AB296" s="39">
        <v>0</v>
      </c>
      <c r="AC296" s="39">
        <v>8</v>
      </c>
      <c r="AD296" s="40"/>
      <c r="AE296" s="40"/>
      <c r="AF296" s="40"/>
      <c r="AG296" s="39">
        <v>0</v>
      </c>
      <c r="AH296" s="39">
        <v>2</v>
      </c>
      <c r="AI296" s="39">
        <v>2</v>
      </c>
      <c r="AJ296" s="39">
        <v>0</v>
      </c>
      <c r="AK296" s="39">
        <v>0</v>
      </c>
      <c r="AL296" s="39">
        <v>0</v>
      </c>
    </row>
    <row r="297" spans="3:38" ht="20.100000000000001" customHeight="1" x14ac:dyDescent="0.2">
      <c r="D297" s="2" t="s">
        <v>371</v>
      </c>
      <c r="F297" s="37">
        <v>8</v>
      </c>
      <c r="G297" s="37">
        <v>86</v>
      </c>
      <c r="H297" s="37">
        <v>90</v>
      </c>
      <c r="I297" s="37">
        <v>0</v>
      </c>
      <c r="J297" s="37">
        <v>0</v>
      </c>
      <c r="K297" s="37">
        <v>4</v>
      </c>
      <c r="L297" s="37"/>
      <c r="M297" s="37"/>
      <c r="N297" s="37"/>
      <c r="O297" s="37">
        <v>3</v>
      </c>
      <c r="P297" s="37">
        <v>39</v>
      </c>
      <c r="Q297" s="37">
        <v>35</v>
      </c>
      <c r="R297" s="37">
        <v>0</v>
      </c>
      <c r="S297" s="37">
        <v>0</v>
      </c>
      <c r="T297" s="37">
        <v>7</v>
      </c>
      <c r="U297" s="37"/>
      <c r="V297" s="37"/>
      <c r="W297" s="37"/>
      <c r="X297" s="37">
        <v>11</v>
      </c>
      <c r="Y297" s="37">
        <v>41</v>
      </c>
      <c r="Z297" s="37">
        <v>42</v>
      </c>
      <c r="AA297" s="37">
        <v>0</v>
      </c>
      <c r="AB297" s="37">
        <v>0</v>
      </c>
      <c r="AC297" s="37">
        <v>10</v>
      </c>
      <c r="AD297" s="37"/>
      <c r="AE297" s="37"/>
      <c r="AF297" s="37"/>
      <c r="AG297" s="37">
        <v>1</v>
      </c>
      <c r="AH297" s="37">
        <v>6</v>
      </c>
      <c r="AI297" s="37">
        <v>6</v>
      </c>
      <c r="AJ297" s="37">
        <v>0</v>
      </c>
      <c r="AK297" s="37">
        <v>0</v>
      </c>
      <c r="AL297" s="37">
        <v>1</v>
      </c>
    </row>
    <row r="298" spans="3:38" ht="20.100000000000001" customHeight="1" x14ac:dyDescent="0.2">
      <c r="D298" s="38" t="s">
        <v>226</v>
      </c>
      <c r="F298" s="39">
        <v>11</v>
      </c>
      <c r="G298" s="39">
        <v>76</v>
      </c>
      <c r="H298" s="39">
        <v>77</v>
      </c>
      <c r="I298" s="39">
        <v>0</v>
      </c>
      <c r="J298" s="39">
        <v>0</v>
      </c>
      <c r="K298" s="39">
        <v>10</v>
      </c>
      <c r="L298" s="40"/>
      <c r="M298" s="40"/>
      <c r="N298" s="40"/>
      <c r="O298" s="39">
        <v>2</v>
      </c>
      <c r="P298" s="39">
        <v>38</v>
      </c>
      <c r="Q298" s="39">
        <v>36</v>
      </c>
      <c r="R298" s="39">
        <v>0</v>
      </c>
      <c r="S298" s="39">
        <v>0</v>
      </c>
      <c r="T298" s="39">
        <v>4</v>
      </c>
      <c r="U298" s="40"/>
      <c r="V298" s="40"/>
      <c r="W298" s="40"/>
      <c r="X298" s="39">
        <v>5</v>
      </c>
      <c r="Y298" s="39">
        <v>56</v>
      </c>
      <c r="Z298" s="39">
        <v>58</v>
      </c>
      <c r="AA298" s="39">
        <v>0</v>
      </c>
      <c r="AB298" s="39">
        <v>0</v>
      </c>
      <c r="AC298" s="39">
        <v>3</v>
      </c>
      <c r="AD298" s="40"/>
      <c r="AE298" s="40"/>
      <c r="AF298" s="40"/>
      <c r="AG298" s="39">
        <v>1</v>
      </c>
      <c r="AH298" s="39">
        <v>4</v>
      </c>
      <c r="AI298" s="39">
        <v>5</v>
      </c>
      <c r="AJ298" s="39">
        <v>0</v>
      </c>
      <c r="AK298" s="39">
        <v>0</v>
      </c>
      <c r="AL298" s="39">
        <v>0</v>
      </c>
    </row>
    <row r="299" spans="3:38" ht="20.100000000000001" customHeight="1" x14ac:dyDescent="0.2">
      <c r="D299" s="2" t="s">
        <v>231</v>
      </c>
      <c r="F299" s="37">
        <v>9</v>
      </c>
      <c r="G299" s="37">
        <v>85</v>
      </c>
      <c r="H299" s="37">
        <v>88</v>
      </c>
      <c r="I299" s="37">
        <v>0</v>
      </c>
      <c r="J299" s="37">
        <v>0</v>
      </c>
      <c r="K299" s="37">
        <v>6</v>
      </c>
      <c r="L299" s="37"/>
      <c r="M299" s="37"/>
      <c r="N299" s="37"/>
      <c r="O299" s="37">
        <v>2</v>
      </c>
      <c r="P299" s="37">
        <v>39</v>
      </c>
      <c r="Q299" s="37">
        <v>38</v>
      </c>
      <c r="R299" s="37">
        <v>0</v>
      </c>
      <c r="S299" s="37">
        <v>0</v>
      </c>
      <c r="T299" s="37">
        <v>3</v>
      </c>
      <c r="U299" s="37"/>
      <c r="V299" s="37"/>
      <c r="W299" s="37"/>
      <c r="X299" s="37">
        <v>11</v>
      </c>
      <c r="Y299" s="37">
        <v>45</v>
      </c>
      <c r="Z299" s="37">
        <v>47</v>
      </c>
      <c r="AA299" s="37">
        <v>0</v>
      </c>
      <c r="AB299" s="37">
        <v>0</v>
      </c>
      <c r="AC299" s="37">
        <v>9</v>
      </c>
      <c r="AD299" s="37"/>
      <c r="AE299" s="37"/>
      <c r="AF299" s="37"/>
      <c r="AG299" s="37">
        <v>0</v>
      </c>
      <c r="AH299" s="37">
        <v>4</v>
      </c>
      <c r="AI299" s="37">
        <v>4</v>
      </c>
      <c r="AJ299" s="37">
        <v>0</v>
      </c>
      <c r="AK299" s="37">
        <v>0</v>
      </c>
      <c r="AL299" s="37">
        <v>0</v>
      </c>
    </row>
    <row r="300" spans="3:38" ht="20.100000000000001" customHeight="1" x14ac:dyDescent="0.2">
      <c r="D300" s="38" t="s">
        <v>232</v>
      </c>
      <c r="F300" s="39">
        <v>13</v>
      </c>
      <c r="G300" s="39">
        <v>86</v>
      </c>
      <c r="H300" s="39">
        <v>89</v>
      </c>
      <c r="I300" s="39">
        <v>0</v>
      </c>
      <c r="J300" s="39">
        <v>0</v>
      </c>
      <c r="K300" s="39">
        <v>10</v>
      </c>
      <c r="L300" s="40"/>
      <c r="M300" s="40"/>
      <c r="N300" s="40"/>
      <c r="O300" s="39">
        <v>1</v>
      </c>
      <c r="P300" s="39">
        <v>39</v>
      </c>
      <c r="Q300" s="39">
        <v>39</v>
      </c>
      <c r="R300" s="39">
        <v>0</v>
      </c>
      <c r="S300" s="39">
        <v>0</v>
      </c>
      <c r="T300" s="39">
        <v>0</v>
      </c>
      <c r="U300" s="40"/>
      <c r="V300" s="40"/>
      <c r="W300" s="40"/>
      <c r="X300" s="39">
        <v>0</v>
      </c>
      <c r="Y300" s="39">
        <v>43</v>
      </c>
      <c r="Z300" s="39">
        <v>36</v>
      </c>
      <c r="AA300" s="39">
        <v>0</v>
      </c>
      <c r="AB300" s="39">
        <v>0</v>
      </c>
      <c r="AC300" s="39">
        <v>7</v>
      </c>
      <c r="AD300" s="40"/>
      <c r="AE300" s="40"/>
      <c r="AF300" s="40"/>
      <c r="AG300" s="39">
        <v>1</v>
      </c>
      <c r="AH300" s="39">
        <v>8</v>
      </c>
      <c r="AI300" s="39">
        <v>8</v>
      </c>
      <c r="AJ300" s="39">
        <v>0</v>
      </c>
      <c r="AK300" s="39">
        <v>0</v>
      </c>
      <c r="AL300" s="39">
        <v>1</v>
      </c>
    </row>
    <row r="301" spans="3:38" ht="20.100000000000001" customHeight="1" x14ac:dyDescent="0.2">
      <c r="D301" s="2" t="s">
        <v>233</v>
      </c>
      <c r="F301" s="37">
        <v>10</v>
      </c>
      <c r="G301" s="37">
        <v>87</v>
      </c>
      <c r="H301" s="37">
        <v>92</v>
      </c>
      <c r="I301" s="37">
        <v>0</v>
      </c>
      <c r="J301" s="37">
        <v>0</v>
      </c>
      <c r="K301" s="37">
        <v>5</v>
      </c>
      <c r="L301" s="37"/>
      <c r="M301" s="37"/>
      <c r="N301" s="37"/>
      <c r="O301" s="37">
        <v>1</v>
      </c>
      <c r="P301" s="37">
        <v>41</v>
      </c>
      <c r="Q301" s="37">
        <v>40</v>
      </c>
      <c r="R301" s="37">
        <v>0</v>
      </c>
      <c r="S301" s="37">
        <v>0</v>
      </c>
      <c r="T301" s="37">
        <v>1</v>
      </c>
      <c r="U301" s="37"/>
      <c r="V301" s="37"/>
      <c r="W301" s="37"/>
      <c r="X301" s="37">
        <v>3</v>
      </c>
      <c r="Y301" s="37">
        <v>41</v>
      </c>
      <c r="Z301" s="37">
        <v>40</v>
      </c>
      <c r="AA301" s="37">
        <v>0</v>
      </c>
      <c r="AB301" s="37">
        <v>0</v>
      </c>
      <c r="AC301" s="37">
        <v>4</v>
      </c>
      <c r="AD301" s="37"/>
      <c r="AE301" s="37"/>
      <c r="AF301" s="37"/>
      <c r="AG301" s="37">
        <v>0</v>
      </c>
      <c r="AH301" s="37">
        <v>5</v>
      </c>
      <c r="AI301" s="37">
        <v>4</v>
      </c>
      <c r="AJ301" s="37">
        <v>0</v>
      </c>
      <c r="AK301" s="37">
        <v>0</v>
      </c>
      <c r="AL301" s="37">
        <v>1</v>
      </c>
    </row>
    <row r="302" spans="3:38" ht="20.100000000000001" customHeight="1" x14ac:dyDescent="0.2">
      <c r="D302" s="38" t="s">
        <v>234</v>
      </c>
      <c r="F302" s="39">
        <v>8</v>
      </c>
      <c r="G302" s="39">
        <v>80</v>
      </c>
      <c r="H302" s="39">
        <v>81</v>
      </c>
      <c r="I302" s="39">
        <v>0</v>
      </c>
      <c r="J302" s="39">
        <v>0</v>
      </c>
      <c r="K302" s="39">
        <v>7</v>
      </c>
      <c r="L302" s="40"/>
      <c r="M302" s="40"/>
      <c r="N302" s="40"/>
      <c r="O302" s="39">
        <v>0</v>
      </c>
      <c r="P302" s="39">
        <v>41</v>
      </c>
      <c r="Q302" s="39">
        <v>36</v>
      </c>
      <c r="R302" s="39">
        <v>0</v>
      </c>
      <c r="S302" s="39">
        <v>0</v>
      </c>
      <c r="T302" s="39">
        <v>5</v>
      </c>
      <c r="U302" s="40"/>
      <c r="V302" s="40"/>
      <c r="W302" s="40"/>
      <c r="X302" s="39">
        <v>8</v>
      </c>
      <c r="Y302" s="39">
        <v>48</v>
      </c>
      <c r="Z302" s="39">
        <v>46</v>
      </c>
      <c r="AA302" s="39">
        <v>0</v>
      </c>
      <c r="AB302" s="39">
        <v>0</v>
      </c>
      <c r="AC302" s="39">
        <v>10</v>
      </c>
      <c r="AD302" s="40"/>
      <c r="AE302" s="40"/>
      <c r="AF302" s="40"/>
      <c r="AG302" s="39">
        <v>0</v>
      </c>
      <c r="AH302" s="39">
        <v>2</v>
      </c>
      <c r="AI302" s="39">
        <v>2</v>
      </c>
      <c r="AJ302" s="39">
        <v>0</v>
      </c>
      <c r="AK302" s="39">
        <v>0</v>
      </c>
      <c r="AL302" s="39">
        <v>0</v>
      </c>
    </row>
    <row r="303" spans="3:38" ht="20.100000000000001" customHeight="1" x14ac:dyDescent="0.2">
      <c r="D303" s="2" t="s">
        <v>235</v>
      </c>
      <c r="F303" s="37">
        <v>9</v>
      </c>
      <c r="G303" s="37">
        <v>109</v>
      </c>
      <c r="H303" s="37">
        <v>109</v>
      </c>
      <c r="I303" s="37">
        <v>0</v>
      </c>
      <c r="J303" s="37">
        <v>0</v>
      </c>
      <c r="K303" s="37">
        <v>9</v>
      </c>
      <c r="L303" s="37"/>
      <c r="M303" s="37"/>
      <c r="N303" s="37"/>
      <c r="O303" s="37">
        <v>4</v>
      </c>
      <c r="P303" s="37">
        <v>40</v>
      </c>
      <c r="Q303" s="37">
        <v>41</v>
      </c>
      <c r="R303" s="37">
        <v>0</v>
      </c>
      <c r="S303" s="37">
        <v>0</v>
      </c>
      <c r="T303" s="37">
        <v>3</v>
      </c>
      <c r="U303" s="37"/>
      <c r="V303" s="37"/>
      <c r="W303" s="37"/>
      <c r="X303" s="37">
        <v>7</v>
      </c>
      <c r="Y303" s="37">
        <v>44</v>
      </c>
      <c r="Z303" s="37">
        <v>41</v>
      </c>
      <c r="AA303" s="37">
        <v>0</v>
      </c>
      <c r="AB303" s="37">
        <v>0</v>
      </c>
      <c r="AC303" s="37">
        <v>10</v>
      </c>
      <c r="AD303" s="37"/>
      <c r="AE303" s="37"/>
      <c r="AF303" s="37"/>
      <c r="AG303" s="37">
        <v>1</v>
      </c>
      <c r="AH303" s="37">
        <v>5</v>
      </c>
      <c r="AI303" s="37">
        <v>6</v>
      </c>
      <c r="AJ303" s="37">
        <v>0</v>
      </c>
      <c r="AK303" s="37">
        <v>0</v>
      </c>
      <c r="AL303" s="37">
        <v>0</v>
      </c>
    </row>
    <row r="304" spans="3:38"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row>
    <row r="305" spans="1:38" s="1" customFormat="1" ht="20.100000000000001" customHeight="1" x14ac:dyDescent="0.2">
      <c r="A305" s="3"/>
      <c r="B305" s="6"/>
      <c r="C305" s="42" t="s">
        <v>180</v>
      </c>
      <c r="D305" s="42"/>
      <c r="E305" s="5"/>
      <c r="F305" s="44">
        <v>140</v>
      </c>
      <c r="G305" s="44">
        <v>937</v>
      </c>
      <c r="H305" s="44">
        <v>983</v>
      </c>
      <c r="I305" s="44">
        <v>0</v>
      </c>
      <c r="J305" s="44">
        <v>0</v>
      </c>
      <c r="K305" s="44">
        <v>94</v>
      </c>
      <c r="L305" s="45"/>
      <c r="M305" s="45"/>
      <c r="N305" s="45"/>
      <c r="O305" s="44">
        <v>24</v>
      </c>
      <c r="P305" s="44">
        <v>447</v>
      </c>
      <c r="Q305" s="44">
        <v>423</v>
      </c>
      <c r="R305" s="44">
        <v>0</v>
      </c>
      <c r="S305" s="44">
        <v>0</v>
      </c>
      <c r="T305" s="44">
        <v>43</v>
      </c>
      <c r="U305" s="45"/>
      <c r="V305" s="45"/>
      <c r="W305" s="45"/>
      <c r="X305" s="44">
        <v>66</v>
      </c>
      <c r="Y305" s="44">
        <v>505</v>
      </c>
      <c r="Z305" s="44">
        <v>486</v>
      </c>
      <c r="AA305" s="44">
        <v>0</v>
      </c>
      <c r="AB305" s="44">
        <v>0</v>
      </c>
      <c r="AC305" s="44">
        <v>85</v>
      </c>
      <c r="AD305" s="45"/>
      <c r="AE305" s="45"/>
      <c r="AF305" s="45"/>
      <c r="AG305" s="44">
        <v>6</v>
      </c>
      <c r="AH305" s="44">
        <v>52</v>
      </c>
      <c r="AI305" s="44">
        <v>53</v>
      </c>
      <c r="AJ305" s="44">
        <v>0</v>
      </c>
      <c r="AK305" s="44">
        <v>0</v>
      </c>
      <c r="AL305" s="44">
        <v>5</v>
      </c>
    </row>
    <row r="306" spans="1:38"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row>
    <row r="307" spans="1:38"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row>
    <row r="308" spans="1:38" ht="20.100000000000001" customHeight="1" x14ac:dyDescent="0.2">
      <c r="D308" s="2" t="s">
        <v>237</v>
      </c>
      <c r="F308" s="37">
        <v>0</v>
      </c>
      <c r="G308" s="37">
        <v>0</v>
      </c>
      <c r="H308" s="37">
        <v>0</v>
      </c>
      <c r="I308" s="37">
        <v>0</v>
      </c>
      <c r="J308" s="37">
        <v>0</v>
      </c>
      <c r="K308" s="37">
        <v>0</v>
      </c>
      <c r="L308" s="37"/>
      <c r="M308" s="37"/>
      <c r="N308" s="37"/>
      <c r="O308" s="37">
        <v>0</v>
      </c>
      <c r="P308" s="37">
        <v>0</v>
      </c>
      <c r="Q308" s="37">
        <v>0</v>
      </c>
      <c r="R308" s="37">
        <v>0</v>
      </c>
      <c r="S308" s="37">
        <v>0</v>
      </c>
      <c r="T308" s="37">
        <v>0</v>
      </c>
      <c r="U308" s="37"/>
      <c r="V308" s="37"/>
      <c r="W308" s="37"/>
      <c r="X308" s="37">
        <v>0</v>
      </c>
      <c r="Y308" s="37">
        <v>0</v>
      </c>
      <c r="Z308" s="37">
        <v>0</v>
      </c>
      <c r="AA308" s="37">
        <v>0</v>
      </c>
      <c r="AB308" s="37">
        <v>0</v>
      </c>
      <c r="AC308" s="37">
        <v>0</v>
      </c>
      <c r="AD308" s="37"/>
      <c r="AE308" s="37"/>
      <c r="AF308" s="37"/>
      <c r="AG308" s="37">
        <v>0</v>
      </c>
      <c r="AH308" s="37">
        <v>0</v>
      </c>
      <c r="AI308" s="37">
        <v>0</v>
      </c>
      <c r="AJ308" s="37">
        <v>0</v>
      </c>
      <c r="AK308" s="37">
        <v>0</v>
      </c>
      <c r="AL308" s="37">
        <v>0</v>
      </c>
    </row>
    <row r="309" spans="1:38" ht="20.100000000000001" customHeight="1" x14ac:dyDescent="0.2">
      <c r="D309" s="38" t="s">
        <v>238</v>
      </c>
      <c r="F309" s="39">
        <v>0</v>
      </c>
      <c r="G309" s="39">
        <v>0</v>
      </c>
      <c r="H309" s="39">
        <v>0</v>
      </c>
      <c r="I309" s="39">
        <v>0</v>
      </c>
      <c r="J309" s="39">
        <v>0</v>
      </c>
      <c r="K309" s="39">
        <v>0</v>
      </c>
      <c r="L309" s="40"/>
      <c r="M309" s="40"/>
      <c r="N309" s="40"/>
      <c r="O309" s="39">
        <v>0</v>
      </c>
      <c r="P309" s="39">
        <v>0</v>
      </c>
      <c r="Q309" s="39">
        <v>0</v>
      </c>
      <c r="R309" s="39">
        <v>0</v>
      </c>
      <c r="S309" s="39">
        <v>0</v>
      </c>
      <c r="T309" s="39">
        <v>0</v>
      </c>
      <c r="U309" s="40"/>
      <c r="V309" s="40"/>
      <c r="W309" s="40"/>
      <c r="X309" s="39">
        <v>0</v>
      </c>
      <c r="Y309" s="39">
        <v>0</v>
      </c>
      <c r="Z309" s="39">
        <v>0</v>
      </c>
      <c r="AA309" s="39">
        <v>0</v>
      </c>
      <c r="AB309" s="39">
        <v>0</v>
      </c>
      <c r="AC309" s="39">
        <v>0</v>
      </c>
      <c r="AD309" s="40"/>
      <c r="AE309" s="40"/>
      <c r="AF309" s="40"/>
      <c r="AG309" s="39">
        <v>0</v>
      </c>
      <c r="AH309" s="39">
        <v>0</v>
      </c>
      <c r="AI309" s="39">
        <v>0</v>
      </c>
      <c r="AJ309" s="39">
        <v>0</v>
      </c>
      <c r="AK309" s="39">
        <v>0</v>
      </c>
      <c r="AL309" s="39">
        <v>0</v>
      </c>
    </row>
    <row r="310" spans="1:38" ht="20.100000000000001" customHeight="1" x14ac:dyDescent="0.2">
      <c r="D310" s="2" t="s">
        <v>239</v>
      </c>
      <c r="F310" s="37">
        <v>0</v>
      </c>
      <c r="G310" s="37">
        <v>0</v>
      </c>
      <c r="H310" s="37">
        <v>0</v>
      </c>
      <c r="I310" s="37">
        <v>0</v>
      </c>
      <c r="J310" s="37">
        <v>0</v>
      </c>
      <c r="K310" s="37">
        <v>0</v>
      </c>
      <c r="L310" s="37"/>
      <c r="M310" s="37"/>
      <c r="N310" s="37"/>
      <c r="O310" s="37">
        <v>0</v>
      </c>
      <c r="P310" s="37">
        <v>0</v>
      </c>
      <c r="Q310" s="37">
        <v>0</v>
      </c>
      <c r="R310" s="37">
        <v>0</v>
      </c>
      <c r="S310" s="37">
        <v>0</v>
      </c>
      <c r="T310" s="37">
        <v>0</v>
      </c>
      <c r="U310" s="37"/>
      <c r="V310" s="37"/>
      <c r="W310" s="37"/>
      <c r="X310" s="37">
        <v>0</v>
      </c>
      <c r="Y310" s="37">
        <v>0</v>
      </c>
      <c r="Z310" s="37">
        <v>0</v>
      </c>
      <c r="AA310" s="37">
        <v>0</v>
      </c>
      <c r="AB310" s="37">
        <v>0</v>
      </c>
      <c r="AC310" s="37">
        <v>0</v>
      </c>
      <c r="AD310" s="37"/>
      <c r="AE310" s="37"/>
      <c r="AF310" s="37"/>
      <c r="AG310" s="37">
        <v>0</v>
      </c>
      <c r="AH310" s="37">
        <v>0</v>
      </c>
      <c r="AI310" s="37">
        <v>0</v>
      </c>
      <c r="AJ310" s="37">
        <v>0</v>
      </c>
      <c r="AK310" s="37">
        <v>0</v>
      </c>
      <c r="AL310" s="37">
        <v>0</v>
      </c>
    </row>
    <row r="311" spans="1:38" ht="20.100000000000001" customHeight="1" x14ac:dyDescent="0.2">
      <c r="D311" s="38" t="s">
        <v>240</v>
      </c>
      <c r="F311" s="39">
        <v>0</v>
      </c>
      <c r="G311" s="39">
        <v>0</v>
      </c>
      <c r="H311" s="39">
        <v>0</v>
      </c>
      <c r="I311" s="39">
        <v>0</v>
      </c>
      <c r="J311" s="39">
        <v>0</v>
      </c>
      <c r="K311" s="39">
        <v>0</v>
      </c>
      <c r="L311" s="40"/>
      <c r="M311" s="40"/>
      <c r="N311" s="40"/>
      <c r="O311" s="39">
        <v>0</v>
      </c>
      <c r="P311" s="39">
        <v>0</v>
      </c>
      <c r="Q311" s="39">
        <v>0</v>
      </c>
      <c r="R311" s="39">
        <v>0</v>
      </c>
      <c r="S311" s="39">
        <v>0</v>
      </c>
      <c r="T311" s="39">
        <v>0</v>
      </c>
      <c r="U311" s="40"/>
      <c r="V311" s="40"/>
      <c r="W311" s="40"/>
      <c r="X311" s="39">
        <v>0</v>
      </c>
      <c r="Y311" s="39">
        <v>0</v>
      </c>
      <c r="Z311" s="39">
        <v>0</v>
      </c>
      <c r="AA311" s="39">
        <v>0</v>
      </c>
      <c r="AB311" s="39">
        <v>0</v>
      </c>
      <c r="AC311" s="39">
        <v>0</v>
      </c>
      <c r="AD311" s="40"/>
      <c r="AE311" s="40"/>
      <c r="AF311" s="40"/>
      <c r="AG311" s="39">
        <v>0</v>
      </c>
      <c r="AH311" s="39">
        <v>0</v>
      </c>
      <c r="AI311" s="39">
        <v>0</v>
      </c>
      <c r="AJ311" s="39">
        <v>0</v>
      </c>
      <c r="AK311" s="39">
        <v>0</v>
      </c>
      <c r="AL311" s="39">
        <v>0</v>
      </c>
    </row>
    <row r="312" spans="1:38"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row>
    <row r="313" spans="1:38" s="1" customFormat="1" ht="20.100000000000001" customHeight="1" x14ac:dyDescent="0.2">
      <c r="A313" s="3"/>
      <c r="B313" s="6"/>
      <c r="C313" s="42" t="s">
        <v>241</v>
      </c>
      <c r="D313" s="42"/>
      <c r="E313" s="5"/>
      <c r="F313" s="44">
        <v>0</v>
      </c>
      <c r="G313" s="44">
        <v>0</v>
      </c>
      <c r="H313" s="44">
        <v>0</v>
      </c>
      <c r="I313" s="44">
        <v>0</v>
      </c>
      <c r="J313" s="44">
        <v>0</v>
      </c>
      <c r="K313" s="44">
        <v>0</v>
      </c>
      <c r="L313" s="45"/>
      <c r="M313" s="45"/>
      <c r="N313" s="45"/>
      <c r="O313" s="44">
        <v>0</v>
      </c>
      <c r="P313" s="44">
        <v>0</v>
      </c>
      <c r="Q313" s="44">
        <v>0</v>
      </c>
      <c r="R313" s="44">
        <v>0</v>
      </c>
      <c r="S313" s="44">
        <v>0</v>
      </c>
      <c r="T313" s="44">
        <v>0</v>
      </c>
      <c r="U313" s="45"/>
      <c r="V313" s="45"/>
      <c r="W313" s="45"/>
      <c r="X313" s="44">
        <v>0</v>
      </c>
      <c r="Y313" s="44">
        <v>0</v>
      </c>
      <c r="Z313" s="44">
        <v>0</v>
      </c>
      <c r="AA313" s="44">
        <v>0</v>
      </c>
      <c r="AB313" s="44">
        <v>0</v>
      </c>
      <c r="AC313" s="44">
        <v>0</v>
      </c>
      <c r="AD313" s="45"/>
      <c r="AE313" s="45"/>
      <c r="AF313" s="45"/>
      <c r="AG313" s="44">
        <v>0</v>
      </c>
      <c r="AH313" s="44">
        <v>0</v>
      </c>
      <c r="AI313" s="44">
        <v>0</v>
      </c>
      <c r="AJ313" s="44">
        <v>0</v>
      </c>
      <c r="AK313" s="44">
        <v>0</v>
      </c>
      <c r="AL313" s="44">
        <v>0</v>
      </c>
    </row>
    <row r="314" spans="1:38"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row>
    <row r="315" spans="1:38" s="1" customFormat="1" ht="20.100000000000001" customHeight="1" x14ac:dyDescent="0.25">
      <c r="A315" s="3"/>
      <c r="B315" s="49" t="s">
        <v>242</v>
      </c>
      <c r="C315" s="50"/>
      <c r="D315" s="50"/>
      <c r="E315" s="5"/>
      <c r="F315" s="51">
        <v>140</v>
      </c>
      <c r="G315" s="51">
        <v>1707</v>
      </c>
      <c r="H315" s="51">
        <v>1706</v>
      </c>
      <c r="I315" s="51">
        <v>130</v>
      </c>
      <c r="J315" s="51">
        <v>83</v>
      </c>
      <c r="K315" s="51">
        <v>94</v>
      </c>
      <c r="L315" s="52"/>
      <c r="M315" s="52"/>
      <c r="N315" s="52"/>
      <c r="O315" s="51">
        <v>24</v>
      </c>
      <c r="P315" s="51">
        <v>770</v>
      </c>
      <c r="Q315" s="51">
        <v>774</v>
      </c>
      <c r="R315" s="51">
        <v>16</v>
      </c>
      <c r="S315" s="51">
        <v>44</v>
      </c>
      <c r="T315" s="51">
        <v>43</v>
      </c>
      <c r="U315" s="52"/>
      <c r="V315" s="52"/>
      <c r="W315" s="52"/>
      <c r="X315" s="51">
        <v>67</v>
      </c>
      <c r="Y315" s="51">
        <v>984</v>
      </c>
      <c r="Z315" s="51">
        <v>970</v>
      </c>
      <c r="AA315" s="51">
        <v>72</v>
      </c>
      <c r="AB315" s="51">
        <v>76</v>
      </c>
      <c r="AC315" s="51">
        <v>85</v>
      </c>
      <c r="AD315" s="52"/>
      <c r="AE315" s="52"/>
      <c r="AF315" s="52"/>
      <c r="AG315" s="51">
        <v>6</v>
      </c>
      <c r="AH315" s="51">
        <v>103</v>
      </c>
      <c r="AI315" s="51">
        <v>100</v>
      </c>
      <c r="AJ315" s="51">
        <v>8</v>
      </c>
      <c r="AK315" s="51">
        <v>4</v>
      </c>
      <c r="AL315" s="51">
        <v>5</v>
      </c>
    </row>
    <row r="316" spans="1:38"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row>
    <row r="317" spans="1:38"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row>
    <row r="318" spans="1:38"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row>
    <row r="319" spans="1:38" ht="20.100000000000001" customHeight="1" x14ac:dyDescent="0.2">
      <c r="D319" s="2" t="s">
        <v>124</v>
      </c>
      <c r="F319" s="37">
        <v>527</v>
      </c>
      <c r="G319" s="37">
        <v>11100</v>
      </c>
      <c r="H319" s="37">
        <v>11149</v>
      </c>
      <c r="I319" s="37">
        <v>478</v>
      </c>
      <c r="J319" s="37">
        <v>0</v>
      </c>
      <c r="K319" s="37">
        <v>0</v>
      </c>
      <c r="L319" s="37"/>
      <c r="M319" s="37"/>
      <c r="N319" s="37"/>
      <c r="O319" s="37">
        <v>2</v>
      </c>
      <c r="P319" s="37">
        <v>73</v>
      </c>
      <c r="Q319" s="37">
        <v>75</v>
      </c>
      <c r="R319" s="37">
        <v>0</v>
      </c>
      <c r="S319" s="37">
        <v>0</v>
      </c>
      <c r="T319" s="37">
        <v>0</v>
      </c>
      <c r="U319" s="37"/>
      <c r="V319" s="37"/>
      <c r="W319" s="37"/>
      <c r="X319" s="37">
        <v>0</v>
      </c>
      <c r="Y319" s="37">
        <v>0</v>
      </c>
      <c r="Z319" s="37">
        <v>0</v>
      </c>
      <c r="AA319" s="37">
        <v>0</v>
      </c>
      <c r="AB319" s="37">
        <v>0</v>
      </c>
      <c r="AC319" s="37">
        <v>0</v>
      </c>
      <c r="AD319" s="37"/>
      <c r="AE319" s="37"/>
      <c r="AF319" s="37"/>
      <c r="AG319" s="37">
        <v>0</v>
      </c>
      <c r="AH319" s="37">
        <v>0</v>
      </c>
      <c r="AI319" s="37">
        <v>0</v>
      </c>
      <c r="AJ319" s="37">
        <v>0</v>
      </c>
      <c r="AK319" s="37">
        <v>0</v>
      </c>
      <c r="AL319" s="37">
        <v>0</v>
      </c>
    </row>
    <row r="320" spans="1:38" ht="20.100000000000001" customHeight="1" x14ac:dyDescent="0.2">
      <c r="D320" s="38" t="s">
        <v>173</v>
      </c>
      <c r="F320" s="39">
        <v>403</v>
      </c>
      <c r="G320" s="39">
        <v>11259</v>
      </c>
      <c r="H320" s="39">
        <v>11212</v>
      </c>
      <c r="I320" s="39">
        <v>450</v>
      </c>
      <c r="J320" s="39">
        <v>0</v>
      </c>
      <c r="K320" s="39">
        <v>0</v>
      </c>
      <c r="L320" s="40"/>
      <c r="M320" s="40"/>
      <c r="N320" s="40"/>
      <c r="O320" s="39">
        <v>0</v>
      </c>
      <c r="P320" s="39">
        <v>69</v>
      </c>
      <c r="Q320" s="39">
        <v>68</v>
      </c>
      <c r="R320" s="39">
        <v>1</v>
      </c>
      <c r="S320" s="39">
        <v>0</v>
      </c>
      <c r="T320" s="39">
        <v>0</v>
      </c>
      <c r="U320" s="40"/>
      <c r="V320" s="40"/>
      <c r="W320" s="40"/>
      <c r="X320" s="39">
        <v>0</v>
      </c>
      <c r="Y320" s="39">
        <v>0</v>
      </c>
      <c r="Z320" s="39">
        <v>0</v>
      </c>
      <c r="AA320" s="39">
        <v>0</v>
      </c>
      <c r="AB320" s="39">
        <v>0</v>
      </c>
      <c r="AC320" s="39">
        <v>0</v>
      </c>
      <c r="AD320" s="40"/>
      <c r="AE320" s="40"/>
      <c r="AF320" s="40"/>
      <c r="AG320" s="39">
        <v>0</v>
      </c>
      <c r="AH320" s="39">
        <v>0</v>
      </c>
      <c r="AI320" s="39">
        <v>0</v>
      </c>
      <c r="AJ320" s="39">
        <v>0</v>
      </c>
      <c r="AK320" s="39">
        <v>0</v>
      </c>
      <c r="AL320" s="39">
        <v>0</v>
      </c>
    </row>
    <row r="321" spans="3:38"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row>
    <row r="322" spans="3:38" ht="20.100000000000001" customHeight="1" x14ac:dyDescent="0.2">
      <c r="C322" s="42" t="s">
        <v>122</v>
      </c>
      <c r="D322" s="42"/>
      <c r="F322" s="44">
        <v>930</v>
      </c>
      <c r="G322" s="44">
        <v>22359</v>
      </c>
      <c r="H322" s="44">
        <v>22361</v>
      </c>
      <c r="I322" s="44">
        <v>928</v>
      </c>
      <c r="J322" s="44">
        <v>0</v>
      </c>
      <c r="K322" s="44">
        <v>0</v>
      </c>
      <c r="L322" s="45"/>
      <c r="M322" s="45"/>
      <c r="N322" s="45"/>
      <c r="O322" s="44">
        <v>2</v>
      </c>
      <c r="P322" s="44">
        <v>142</v>
      </c>
      <c r="Q322" s="44">
        <v>143</v>
      </c>
      <c r="R322" s="44">
        <v>1</v>
      </c>
      <c r="S322" s="44">
        <v>0</v>
      </c>
      <c r="T322" s="44">
        <v>0</v>
      </c>
      <c r="U322" s="45"/>
      <c r="V322" s="45"/>
      <c r="W322" s="45"/>
      <c r="X322" s="44">
        <v>0</v>
      </c>
      <c r="Y322" s="44">
        <v>0</v>
      </c>
      <c r="Z322" s="44">
        <v>0</v>
      </c>
      <c r="AA322" s="44">
        <v>0</v>
      </c>
      <c r="AB322" s="44">
        <v>0</v>
      </c>
      <c r="AC322" s="44">
        <v>0</v>
      </c>
      <c r="AD322" s="45"/>
      <c r="AE322" s="45"/>
      <c r="AF322" s="45"/>
      <c r="AG322" s="44">
        <v>0</v>
      </c>
      <c r="AH322" s="44">
        <v>0</v>
      </c>
      <c r="AI322" s="44">
        <v>0</v>
      </c>
      <c r="AJ322" s="44">
        <v>0</v>
      </c>
      <c r="AK322" s="44">
        <v>0</v>
      </c>
      <c r="AL322" s="44">
        <v>0</v>
      </c>
    </row>
    <row r="323" spans="3:38"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row>
    <row r="324" spans="3:38"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row>
    <row r="325" spans="3:38" ht="20.100000000000001" customHeight="1" x14ac:dyDescent="0.2">
      <c r="D325" s="2" t="s">
        <v>124</v>
      </c>
      <c r="F325" s="37">
        <v>11</v>
      </c>
      <c r="G325" s="37">
        <v>387</v>
      </c>
      <c r="H325" s="37">
        <v>382</v>
      </c>
      <c r="I325" s="37">
        <v>16</v>
      </c>
      <c r="J325" s="37">
        <v>0</v>
      </c>
      <c r="K325" s="37">
        <v>0</v>
      </c>
      <c r="L325" s="37"/>
      <c r="M325" s="37"/>
      <c r="N325" s="37"/>
      <c r="O325" s="37">
        <v>2</v>
      </c>
      <c r="P325" s="37">
        <v>120</v>
      </c>
      <c r="Q325" s="37">
        <v>120</v>
      </c>
      <c r="R325" s="37">
        <v>2</v>
      </c>
      <c r="S325" s="37">
        <v>0</v>
      </c>
      <c r="T325" s="37">
        <v>0</v>
      </c>
      <c r="U325" s="37"/>
      <c r="V325" s="37"/>
      <c r="W325" s="37"/>
      <c r="X325" s="37">
        <v>9</v>
      </c>
      <c r="Y325" s="37">
        <v>120</v>
      </c>
      <c r="Z325" s="37">
        <v>118</v>
      </c>
      <c r="AA325" s="37">
        <v>11</v>
      </c>
      <c r="AB325" s="37">
        <v>0</v>
      </c>
      <c r="AC325" s="37">
        <v>0</v>
      </c>
      <c r="AD325" s="37"/>
      <c r="AE325" s="37"/>
      <c r="AF325" s="37"/>
      <c r="AG325" s="37">
        <v>1</v>
      </c>
      <c r="AH325" s="37">
        <v>18</v>
      </c>
      <c r="AI325" s="37">
        <v>19</v>
      </c>
      <c r="AJ325" s="37">
        <v>0</v>
      </c>
      <c r="AK325" s="37">
        <v>0</v>
      </c>
      <c r="AL325" s="37">
        <v>0</v>
      </c>
    </row>
    <row r="326" spans="3:38" ht="20.100000000000001" customHeight="1" x14ac:dyDescent="0.2">
      <c r="D326" s="38" t="s">
        <v>173</v>
      </c>
      <c r="F326" s="39">
        <v>18</v>
      </c>
      <c r="G326" s="39">
        <v>401</v>
      </c>
      <c r="H326" s="39">
        <v>408</v>
      </c>
      <c r="I326" s="39">
        <v>11</v>
      </c>
      <c r="J326" s="39">
        <v>0</v>
      </c>
      <c r="K326" s="39">
        <v>0</v>
      </c>
      <c r="L326" s="40"/>
      <c r="M326" s="40"/>
      <c r="N326" s="40"/>
      <c r="O326" s="39">
        <v>0</v>
      </c>
      <c r="P326" s="39">
        <v>112</v>
      </c>
      <c r="Q326" s="39">
        <v>110</v>
      </c>
      <c r="R326" s="39">
        <v>2</v>
      </c>
      <c r="S326" s="39">
        <v>0</v>
      </c>
      <c r="T326" s="39">
        <v>0</v>
      </c>
      <c r="U326" s="40"/>
      <c r="V326" s="40"/>
      <c r="W326" s="40"/>
      <c r="X326" s="39">
        <v>6</v>
      </c>
      <c r="Y326" s="39">
        <v>98</v>
      </c>
      <c r="Z326" s="39">
        <v>98</v>
      </c>
      <c r="AA326" s="39">
        <v>6</v>
      </c>
      <c r="AB326" s="39">
        <v>0</v>
      </c>
      <c r="AC326" s="39">
        <v>0</v>
      </c>
      <c r="AD326" s="40"/>
      <c r="AE326" s="40"/>
      <c r="AF326" s="40"/>
      <c r="AG326" s="39">
        <v>1</v>
      </c>
      <c r="AH326" s="39">
        <v>24</v>
      </c>
      <c r="AI326" s="39">
        <v>23</v>
      </c>
      <c r="AJ326" s="39">
        <v>2</v>
      </c>
      <c r="AK326" s="39">
        <v>0</v>
      </c>
      <c r="AL326" s="39">
        <v>0</v>
      </c>
    </row>
    <row r="327" spans="3:38" ht="20.100000000000001" customHeight="1" x14ac:dyDescent="0.2">
      <c r="D327" s="2" t="s">
        <v>113</v>
      </c>
      <c r="F327" s="37">
        <v>18</v>
      </c>
      <c r="G327" s="37">
        <v>220</v>
      </c>
      <c r="H327" s="37">
        <v>220</v>
      </c>
      <c r="I327" s="37">
        <v>18</v>
      </c>
      <c r="J327" s="37">
        <v>0</v>
      </c>
      <c r="K327" s="37">
        <v>0</v>
      </c>
      <c r="L327" s="37"/>
      <c r="M327" s="37"/>
      <c r="N327" s="37"/>
      <c r="O327" s="37">
        <v>2</v>
      </c>
      <c r="P327" s="37">
        <v>89</v>
      </c>
      <c r="Q327" s="37">
        <v>90</v>
      </c>
      <c r="R327" s="37">
        <v>1</v>
      </c>
      <c r="S327" s="37">
        <v>0</v>
      </c>
      <c r="T327" s="37">
        <v>0</v>
      </c>
      <c r="U327" s="37"/>
      <c r="V327" s="37"/>
      <c r="W327" s="37"/>
      <c r="X327" s="37">
        <v>13</v>
      </c>
      <c r="Y327" s="37">
        <v>179</v>
      </c>
      <c r="Z327" s="37">
        <v>177</v>
      </c>
      <c r="AA327" s="37">
        <v>15</v>
      </c>
      <c r="AB327" s="37">
        <v>0</v>
      </c>
      <c r="AC327" s="37">
        <v>0</v>
      </c>
      <c r="AD327" s="37"/>
      <c r="AE327" s="37"/>
      <c r="AF327" s="37"/>
      <c r="AG327" s="37">
        <v>1</v>
      </c>
      <c r="AH327" s="37">
        <v>24</v>
      </c>
      <c r="AI327" s="37">
        <v>25</v>
      </c>
      <c r="AJ327" s="37">
        <v>0</v>
      </c>
      <c r="AK327" s="37">
        <v>0</v>
      </c>
      <c r="AL327" s="37">
        <v>0</v>
      </c>
    </row>
    <row r="328" spans="3:38" ht="20.100000000000001" customHeight="1" x14ac:dyDescent="0.2">
      <c r="D328" s="38" t="s">
        <v>101</v>
      </c>
      <c r="F328" s="39">
        <v>20</v>
      </c>
      <c r="G328" s="39">
        <v>251</v>
      </c>
      <c r="H328" s="39">
        <v>255</v>
      </c>
      <c r="I328" s="39">
        <v>16</v>
      </c>
      <c r="J328" s="39">
        <v>0</v>
      </c>
      <c r="K328" s="39">
        <v>0</v>
      </c>
      <c r="L328" s="40"/>
      <c r="M328" s="40"/>
      <c r="N328" s="40"/>
      <c r="O328" s="39">
        <v>0</v>
      </c>
      <c r="P328" s="39">
        <v>58</v>
      </c>
      <c r="Q328" s="39">
        <v>55</v>
      </c>
      <c r="R328" s="39">
        <v>3</v>
      </c>
      <c r="S328" s="39">
        <v>0</v>
      </c>
      <c r="T328" s="39">
        <v>0</v>
      </c>
      <c r="U328" s="40"/>
      <c r="V328" s="40"/>
      <c r="W328" s="40"/>
      <c r="X328" s="39">
        <v>8</v>
      </c>
      <c r="Y328" s="39">
        <v>166</v>
      </c>
      <c r="Z328" s="39">
        <v>163</v>
      </c>
      <c r="AA328" s="39">
        <v>11</v>
      </c>
      <c r="AB328" s="39">
        <v>0</v>
      </c>
      <c r="AC328" s="39">
        <v>0</v>
      </c>
      <c r="AD328" s="40"/>
      <c r="AE328" s="40"/>
      <c r="AF328" s="40"/>
      <c r="AG328" s="39">
        <v>3</v>
      </c>
      <c r="AH328" s="39">
        <v>27</v>
      </c>
      <c r="AI328" s="39">
        <v>29</v>
      </c>
      <c r="AJ328" s="39">
        <v>1</v>
      </c>
      <c r="AK328" s="39">
        <v>0</v>
      </c>
      <c r="AL328" s="39">
        <v>0</v>
      </c>
    </row>
    <row r="329" spans="3:38" ht="20.100000000000001" customHeight="1" x14ac:dyDescent="0.2">
      <c r="D329" s="2" t="s">
        <v>115</v>
      </c>
      <c r="F329" s="37">
        <v>11</v>
      </c>
      <c r="G329" s="37">
        <v>228</v>
      </c>
      <c r="H329" s="37">
        <v>236</v>
      </c>
      <c r="I329" s="37">
        <v>3</v>
      </c>
      <c r="J329" s="37">
        <v>0</v>
      </c>
      <c r="K329" s="37">
        <v>0</v>
      </c>
      <c r="L329" s="37"/>
      <c r="M329" s="37"/>
      <c r="N329" s="37"/>
      <c r="O329" s="37">
        <v>3</v>
      </c>
      <c r="P329" s="37">
        <v>77</v>
      </c>
      <c r="Q329" s="37">
        <v>79</v>
      </c>
      <c r="R329" s="37">
        <v>1</v>
      </c>
      <c r="S329" s="37">
        <v>0</v>
      </c>
      <c r="T329" s="37">
        <v>0</v>
      </c>
      <c r="U329" s="37"/>
      <c r="V329" s="37"/>
      <c r="W329" s="37"/>
      <c r="X329" s="37">
        <v>7</v>
      </c>
      <c r="Y329" s="37">
        <v>176</v>
      </c>
      <c r="Z329" s="37">
        <v>176</v>
      </c>
      <c r="AA329" s="37">
        <v>7</v>
      </c>
      <c r="AB329" s="37">
        <v>0</v>
      </c>
      <c r="AC329" s="37">
        <v>0</v>
      </c>
      <c r="AD329" s="37"/>
      <c r="AE329" s="37"/>
      <c r="AF329" s="37"/>
      <c r="AG329" s="37">
        <v>1</v>
      </c>
      <c r="AH329" s="37">
        <v>29</v>
      </c>
      <c r="AI329" s="37">
        <v>30</v>
      </c>
      <c r="AJ329" s="37">
        <v>0</v>
      </c>
      <c r="AK329" s="37">
        <v>0</v>
      </c>
      <c r="AL329" s="37">
        <v>0</v>
      </c>
    </row>
    <row r="330" spans="3:38" ht="20.100000000000001" customHeight="1" x14ac:dyDescent="0.2">
      <c r="D330" s="38" t="s">
        <v>116</v>
      </c>
      <c r="F330" s="39">
        <v>14</v>
      </c>
      <c r="G330" s="39">
        <v>218</v>
      </c>
      <c r="H330" s="39">
        <v>212</v>
      </c>
      <c r="I330" s="39">
        <v>20</v>
      </c>
      <c r="J330" s="39">
        <v>0</v>
      </c>
      <c r="K330" s="39">
        <v>0</v>
      </c>
      <c r="L330" s="40"/>
      <c r="M330" s="40"/>
      <c r="N330" s="40"/>
      <c r="O330" s="39">
        <v>3</v>
      </c>
      <c r="P330" s="39">
        <v>63</v>
      </c>
      <c r="Q330" s="39">
        <v>66</v>
      </c>
      <c r="R330" s="39">
        <v>0</v>
      </c>
      <c r="S330" s="39">
        <v>0</v>
      </c>
      <c r="T330" s="39">
        <v>0</v>
      </c>
      <c r="U330" s="40"/>
      <c r="V330" s="40"/>
      <c r="W330" s="40"/>
      <c r="X330" s="39">
        <v>12</v>
      </c>
      <c r="Y330" s="39">
        <v>212</v>
      </c>
      <c r="Z330" s="39">
        <v>218</v>
      </c>
      <c r="AA330" s="39">
        <v>6</v>
      </c>
      <c r="AB330" s="39">
        <v>0</v>
      </c>
      <c r="AC330" s="39">
        <v>0</v>
      </c>
      <c r="AD330" s="40"/>
      <c r="AE330" s="40"/>
      <c r="AF330" s="40"/>
      <c r="AG330" s="39">
        <v>1</v>
      </c>
      <c r="AH330" s="39">
        <v>23</v>
      </c>
      <c r="AI330" s="39">
        <v>24</v>
      </c>
      <c r="AJ330" s="39">
        <v>0</v>
      </c>
      <c r="AK330" s="39">
        <v>0</v>
      </c>
      <c r="AL330" s="39">
        <v>0</v>
      </c>
    </row>
    <row r="331" spans="3:38" ht="20.100000000000001" customHeight="1" x14ac:dyDescent="0.2">
      <c r="D331" s="2" t="s">
        <v>117</v>
      </c>
      <c r="F331" s="37">
        <v>17</v>
      </c>
      <c r="G331" s="37">
        <v>278</v>
      </c>
      <c r="H331" s="37">
        <v>279</v>
      </c>
      <c r="I331" s="37">
        <v>16</v>
      </c>
      <c r="J331" s="37">
        <v>0</v>
      </c>
      <c r="K331" s="37">
        <v>0</v>
      </c>
      <c r="L331" s="37"/>
      <c r="M331" s="37"/>
      <c r="N331" s="37"/>
      <c r="O331" s="37">
        <v>1</v>
      </c>
      <c r="P331" s="37">
        <v>23</v>
      </c>
      <c r="Q331" s="37">
        <v>23</v>
      </c>
      <c r="R331" s="37">
        <v>1</v>
      </c>
      <c r="S331" s="37">
        <v>0</v>
      </c>
      <c r="T331" s="37">
        <v>0</v>
      </c>
      <c r="U331" s="37"/>
      <c r="V331" s="37"/>
      <c r="W331" s="37"/>
      <c r="X331" s="37">
        <v>9</v>
      </c>
      <c r="Y331" s="37">
        <v>66</v>
      </c>
      <c r="Z331" s="37">
        <v>67</v>
      </c>
      <c r="AA331" s="37">
        <v>8</v>
      </c>
      <c r="AB331" s="37">
        <v>0</v>
      </c>
      <c r="AC331" s="37">
        <v>0</v>
      </c>
      <c r="AD331" s="37"/>
      <c r="AE331" s="37"/>
      <c r="AF331" s="37"/>
      <c r="AG331" s="37">
        <v>1</v>
      </c>
      <c r="AH331" s="37">
        <v>12</v>
      </c>
      <c r="AI331" s="37">
        <v>12</v>
      </c>
      <c r="AJ331" s="37">
        <v>1</v>
      </c>
      <c r="AK331" s="37">
        <v>0</v>
      </c>
      <c r="AL331" s="37">
        <v>0</v>
      </c>
    </row>
    <row r="332" spans="3:38" ht="20.100000000000001" customHeight="1" x14ac:dyDescent="0.2">
      <c r="D332" s="38" t="s">
        <v>105</v>
      </c>
      <c r="F332" s="39">
        <v>18</v>
      </c>
      <c r="G332" s="39">
        <v>282</v>
      </c>
      <c r="H332" s="39">
        <v>284</v>
      </c>
      <c r="I332" s="39">
        <v>16</v>
      </c>
      <c r="J332" s="39">
        <v>0</v>
      </c>
      <c r="K332" s="39">
        <v>0</v>
      </c>
      <c r="L332" s="40"/>
      <c r="M332" s="40"/>
      <c r="N332" s="40"/>
      <c r="O332" s="39">
        <v>1</v>
      </c>
      <c r="P332" s="39">
        <v>30</v>
      </c>
      <c r="Q332" s="39">
        <v>30</v>
      </c>
      <c r="R332" s="39">
        <v>1</v>
      </c>
      <c r="S332" s="39">
        <v>0</v>
      </c>
      <c r="T332" s="39">
        <v>0</v>
      </c>
      <c r="U332" s="40"/>
      <c r="V332" s="40"/>
      <c r="W332" s="40"/>
      <c r="X332" s="39">
        <v>5</v>
      </c>
      <c r="Y332" s="39">
        <v>56</v>
      </c>
      <c r="Z332" s="39">
        <v>54</v>
      </c>
      <c r="AA332" s="39">
        <v>7</v>
      </c>
      <c r="AB332" s="39">
        <v>0</v>
      </c>
      <c r="AC332" s="39">
        <v>0</v>
      </c>
      <c r="AD332" s="40"/>
      <c r="AE332" s="40"/>
      <c r="AF332" s="40"/>
      <c r="AG332" s="39">
        <v>1</v>
      </c>
      <c r="AH332" s="39">
        <v>10</v>
      </c>
      <c r="AI332" s="39">
        <v>11</v>
      </c>
      <c r="AJ332" s="39">
        <v>0</v>
      </c>
      <c r="AK332" s="39">
        <v>0</v>
      </c>
      <c r="AL332" s="39">
        <v>0</v>
      </c>
    </row>
    <row r="333" spans="3:38" ht="20.100000000000001" customHeight="1" x14ac:dyDescent="0.2">
      <c r="D333" s="2" t="s">
        <v>244</v>
      </c>
      <c r="F333" s="37">
        <v>14</v>
      </c>
      <c r="G333" s="37">
        <v>177</v>
      </c>
      <c r="H333" s="37">
        <v>177</v>
      </c>
      <c r="I333" s="37">
        <v>14</v>
      </c>
      <c r="J333" s="37">
        <v>0</v>
      </c>
      <c r="K333" s="37">
        <v>0</v>
      </c>
      <c r="L333" s="37"/>
      <c r="M333" s="37"/>
      <c r="N333" s="37"/>
      <c r="O333" s="37">
        <v>5</v>
      </c>
      <c r="P333" s="37">
        <v>55</v>
      </c>
      <c r="Q333" s="37">
        <v>60</v>
      </c>
      <c r="R333" s="37">
        <v>0</v>
      </c>
      <c r="S333" s="37">
        <v>0</v>
      </c>
      <c r="T333" s="37">
        <v>0</v>
      </c>
      <c r="U333" s="37"/>
      <c r="V333" s="37"/>
      <c r="W333" s="37"/>
      <c r="X333" s="37">
        <v>6</v>
      </c>
      <c r="Y333" s="37">
        <v>167</v>
      </c>
      <c r="Z333" s="37">
        <v>167</v>
      </c>
      <c r="AA333" s="37">
        <v>6</v>
      </c>
      <c r="AB333" s="37">
        <v>0</v>
      </c>
      <c r="AC333" s="37">
        <v>0</v>
      </c>
      <c r="AD333" s="37"/>
      <c r="AE333" s="37"/>
      <c r="AF333" s="37"/>
      <c r="AG333" s="37">
        <v>2</v>
      </c>
      <c r="AH333" s="37">
        <v>23</v>
      </c>
      <c r="AI333" s="37">
        <v>25</v>
      </c>
      <c r="AJ333" s="37">
        <v>0</v>
      </c>
      <c r="AK333" s="37">
        <v>0</v>
      </c>
      <c r="AL333" s="37">
        <v>0</v>
      </c>
    </row>
    <row r="334" spans="3:38" ht="20.100000000000001" customHeight="1" x14ac:dyDescent="0.2">
      <c r="D334" s="38" t="s">
        <v>245</v>
      </c>
      <c r="F334" s="39">
        <v>18</v>
      </c>
      <c r="G334" s="39">
        <v>429</v>
      </c>
      <c r="H334" s="39">
        <v>434</v>
      </c>
      <c r="I334" s="39">
        <v>13</v>
      </c>
      <c r="J334" s="39">
        <v>0</v>
      </c>
      <c r="K334" s="39">
        <v>0</v>
      </c>
      <c r="L334" s="40"/>
      <c r="M334" s="40"/>
      <c r="N334" s="40"/>
      <c r="O334" s="39">
        <v>0</v>
      </c>
      <c r="P334" s="39">
        <v>66</v>
      </c>
      <c r="Q334" s="39">
        <v>66</v>
      </c>
      <c r="R334" s="39">
        <v>0</v>
      </c>
      <c r="S334" s="39">
        <v>0</v>
      </c>
      <c r="T334" s="39">
        <v>0</v>
      </c>
      <c r="U334" s="40"/>
      <c r="V334" s="40"/>
      <c r="W334" s="40"/>
      <c r="X334" s="39">
        <v>6</v>
      </c>
      <c r="Y334" s="39">
        <v>142</v>
      </c>
      <c r="Z334" s="39">
        <v>139</v>
      </c>
      <c r="AA334" s="39">
        <v>9</v>
      </c>
      <c r="AB334" s="39">
        <v>0</v>
      </c>
      <c r="AC334" s="39">
        <v>0</v>
      </c>
      <c r="AD334" s="40"/>
      <c r="AE334" s="40"/>
      <c r="AF334" s="40"/>
      <c r="AG334" s="39">
        <v>0</v>
      </c>
      <c r="AH334" s="39">
        <v>19</v>
      </c>
      <c r="AI334" s="39">
        <v>19</v>
      </c>
      <c r="AJ334" s="39">
        <v>0</v>
      </c>
      <c r="AK334" s="39">
        <v>0</v>
      </c>
      <c r="AL334" s="39">
        <v>0</v>
      </c>
    </row>
    <row r="335" spans="3:38" ht="20.100000000000001" customHeight="1" x14ac:dyDescent="0.2">
      <c r="D335" s="2" t="s">
        <v>246</v>
      </c>
      <c r="F335" s="37">
        <v>12</v>
      </c>
      <c r="G335" s="37">
        <v>191</v>
      </c>
      <c r="H335" s="37">
        <v>187</v>
      </c>
      <c r="I335" s="37">
        <v>16</v>
      </c>
      <c r="J335" s="37">
        <v>0</v>
      </c>
      <c r="K335" s="37">
        <v>0</v>
      </c>
      <c r="L335" s="37"/>
      <c r="M335" s="37"/>
      <c r="N335" s="37"/>
      <c r="O335" s="37">
        <v>1</v>
      </c>
      <c r="P335" s="37">
        <v>62</v>
      </c>
      <c r="Q335" s="37">
        <v>60</v>
      </c>
      <c r="R335" s="37">
        <v>3</v>
      </c>
      <c r="S335" s="37">
        <v>0</v>
      </c>
      <c r="T335" s="37">
        <v>0</v>
      </c>
      <c r="U335" s="37"/>
      <c r="V335" s="37"/>
      <c r="W335" s="37"/>
      <c r="X335" s="37">
        <v>11</v>
      </c>
      <c r="Y335" s="37">
        <v>160</v>
      </c>
      <c r="Z335" s="37">
        <v>166</v>
      </c>
      <c r="AA335" s="37">
        <v>5</v>
      </c>
      <c r="AB335" s="37">
        <v>0</v>
      </c>
      <c r="AC335" s="37">
        <v>0</v>
      </c>
      <c r="AD335" s="37"/>
      <c r="AE335" s="37"/>
      <c r="AF335" s="37"/>
      <c r="AG335" s="37">
        <v>3</v>
      </c>
      <c r="AH335" s="37">
        <v>25</v>
      </c>
      <c r="AI335" s="37">
        <v>28</v>
      </c>
      <c r="AJ335" s="37">
        <v>0</v>
      </c>
      <c r="AK335" s="37">
        <v>0</v>
      </c>
      <c r="AL335" s="37">
        <v>0</v>
      </c>
    </row>
    <row r="336" spans="3:38" ht="20.100000000000001" customHeight="1" x14ac:dyDescent="0.2">
      <c r="D336" s="38" t="s">
        <v>247</v>
      </c>
      <c r="F336" s="39">
        <v>124</v>
      </c>
      <c r="G336" s="39">
        <v>369</v>
      </c>
      <c r="H336" s="39">
        <v>373</v>
      </c>
      <c r="I336" s="39">
        <v>120</v>
      </c>
      <c r="J336" s="39">
        <v>0</v>
      </c>
      <c r="K336" s="39">
        <v>0</v>
      </c>
      <c r="L336" s="40"/>
      <c r="M336" s="40"/>
      <c r="N336" s="40"/>
      <c r="O336" s="39">
        <v>12</v>
      </c>
      <c r="P336" s="39">
        <v>116</v>
      </c>
      <c r="Q336" s="39">
        <v>114</v>
      </c>
      <c r="R336" s="39">
        <v>14</v>
      </c>
      <c r="S336" s="39">
        <v>0</v>
      </c>
      <c r="T336" s="39">
        <v>0</v>
      </c>
      <c r="U336" s="40"/>
      <c r="V336" s="40"/>
      <c r="W336" s="40"/>
      <c r="X336" s="39">
        <v>43</v>
      </c>
      <c r="Y336" s="39">
        <v>122</v>
      </c>
      <c r="Z336" s="39">
        <v>122</v>
      </c>
      <c r="AA336" s="39">
        <v>43</v>
      </c>
      <c r="AB336" s="39">
        <v>0</v>
      </c>
      <c r="AC336" s="39">
        <v>0</v>
      </c>
      <c r="AD336" s="40"/>
      <c r="AE336" s="40"/>
      <c r="AF336" s="40"/>
      <c r="AG336" s="39">
        <v>4</v>
      </c>
      <c r="AH336" s="39">
        <v>20</v>
      </c>
      <c r="AI336" s="39">
        <v>22</v>
      </c>
      <c r="AJ336" s="39">
        <v>2</v>
      </c>
      <c r="AK336" s="39">
        <v>0</v>
      </c>
      <c r="AL336" s="39">
        <v>0</v>
      </c>
    </row>
    <row r="337" spans="1:38" ht="20.100000000000001" customHeight="1" x14ac:dyDescent="0.2">
      <c r="D337" s="2" t="s">
        <v>120</v>
      </c>
      <c r="F337" s="37">
        <v>21</v>
      </c>
      <c r="G337" s="37">
        <v>413</v>
      </c>
      <c r="H337" s="37">
        <v>429</v>
      </c>
      <c r="I337" s="37">
        <v>5</v>
      </c>
      <c r="J337" s="37">
        <v>0</v>
      </c>
      <c r="K337" s="37">
        <v>0</v>
      </c>
      <c r="L337" s="37"/>
      <c r="M337" s="37"/>
      <c r="N337" s="37"/>
      <c r="O337" s="37">
        <v>7</v>
      </c>
      <c r="P337" s="37">
        <v>68</v>
      </c>
      <c r="Q337" s="37">
        <v>74</v>
      </c>
      <c r="R337" s="37">
        <v>1</v>
      </c>
      <c r="S337" s="37">
        <v>0</v>
      </c>
      <c r="T337" s="37">
        <v>0</v>
      </c>
      <c r="U337" s="37"/>
      <c r="V337" s="37"/>
      <c r="W337" s="37"/>
      <c r="X337" s="37">
        <v>14</v>
      </c>
      <c r="Y337" s="37">
        <v>150</v>
      </c>
      <c r="Z337" s="37">
        <v>155</v>
      </c>
      <c r="AA337" s="37">
        <v>9</v>
      </c>
      <c r="AB337" s="37">
        <v>0</v>
      </c>
      <c r="AC337" s="37">
        <v>0</v>
      </c>
      <c r="AD337" s="37"/>
      <c r="AE337" s="37"/>
      <c r="AF337" s="37"/>
      <c r="AG337" s="37">
        <v>0</v>
      </c>
      <c r="AH337" s="37">
        <v>16</v>
      </c>
      <c r="AI337" s="37">
        <v>16</v>
      </c>
      <c r="AJ337" s="37">
        <v>0</v>
      </c>
      <c r="AK337" s="37">
        <v>0</v>
      </c>
      <c r="AL337" s="37">
        <v>0</v>
      </c>
    </row>
    <row r="338" spans="1:38" ht="20.100000000000001" customHeight="1" x14ac:dyDescent="0.2">
      <c r="D338" s="38" t="s">
        <v>248</v>
      </c>
      <c r="F338" s="39">
        <v>10</v>
      </c>
      <c r="G338" s="39">
        <v>391</v>
      </c>
      <c r="H338" s="39">
        <v>392</v>
      </c>
      <c r="I338" s="39">
        <v>9</v>
      </c>
      <c r="J338" s="39">
        <v>0</v>
      </c>
      <c r="K338" s="39">
        <v>0</v>
      </c>
      <c r="L338" s="40"/>
      <c r="M338" s="40"/>
      <c r="N338" s="40"/>
      <c r="O338" s="39">
        <v>1</v>
      </c>
      <c r="P338" s="39">
        <v>112</v>
      </c>
      <c r="Q338" s="39">
        <v>112</v>
      </c>
      <c r="R338" s="39">
        <v>1</v>
      </c>
      <c r="S338" s="39">
        <v>0</v>
      </c>
      <c r="T338" s="39">
        <v>0</v>
      </c>
      <c r="U338" s="40"/>
      <c r="V338" s="40"/>
      <c r="W338" s="40"/>
      <c r="X338" s="39">
        <v>10</v>
      </c>
      <c r="Y338" s="39">
        <v>103</v>
      </c>
      <c r="Z338" s="39">
        <v>107</v>
      </c>
      <c r="AA338" s="39">
        <v>6</v>
      </c>
      <c r="AB338" s="39">
        <v>0</v>
      </c>
      <c r="AC338" s="39">
        <v>0</v>
      </c>
      <c r="AD338" s="40"/>
      <c r="AE338" s="40"/>
      <c r="AF338" s="40"/>
      <c r="AG338" s="39">
        <v>0</v>
      </c>
      <c r="AH338" s="39">
        <v>20</v>
      </c>
      <c r="AI338" s="39">
        <v>20</v>
      </c>
      <c r="AJ338" s="39">
        <v>0</v>
      </c>
      <c r="AK338" s="39">
        <v>0</v>
      </c>
      <c r="AL338" s="39">
        <v>0</v>
      </c>
    </row>
    <row r="339" spans="1:38"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row>
    <row r="340" spans="1:38" s="1" customFormat="1" ht="20.100000000000001" customHeight="1" x14ac:dyDescent="0.2">
      <c r="A340" s="3"/>
      <c r="B340" s="6"/>
      <c r="C340" s="42" t="s">
        <v>180</v>
      </c>
      <c r="D340" s="42"/>
      <c r="E340" s="5"/>
      <c r="F340" s="44">
        <v>326</v>
      </c>
      <c r="G340" s="44">
        <v>4235</v>
      </c>
      <c r="H340" s="44">
        <v>4268</v>
      </c>
      <c r="I340" s="44">
        <v>293</v>
      </c>
      <c r="J340" s="44">
        <v>0</v>
      </c>
      <c r="K340" s="44">
        <v>0</v>
      </c>
      <c r="L340" s="45"/>
      <c r="M340" s="45"/>
      <c r="N340" s="45"/>
      <c r="O340" s="44">
        <v>38</v>
      </c>
      <c r="P340" s="44">
        <v>1051</v>
      </c>
      <c r="Q340" s="44">
        <v>1059</v>
      </c>
      <c r="R340" s="44">
        <v>30</v>
      </c>
      <c r="S340" s="44">
        <v>0</v>
      </c>
      <c r="T340" s="44">
        <v>0</v>
      </c>
      <c r="U340" s="45"/>
      <c r="V340" s="45"/>
      <c r="W340" s="45"/>
      <c r="X340" s="44">
        <v>159</v>
      </c>
      <c r="Y340" s="44">
        <v>1917</v>
      </c>
      <c r="Z340" s="44">
        <v>1927</v>
      </c>
      <c r="AA340" s="44">
        <v>149</v>
      </c>
      <c r="AB340" s="44">
        <v>0</v>
      </c>
      <c r="AC340" s="44">
        <v>0</v>
      </c>
      <c r="AD340" s="45"/>
      <c r="AE340" s="45"/>
      <c r="AF340" s="45"/>
      <c r="AG340" s="44">
        <v>19</v>
      </c>
      <c r="AH340" s="44">
        <v>290</v>
      </c>
      <c r="AI340" s="44">
        <v>303</v>
      </c>
      <c r="AJ340" s="44">
        <v>6</v>
      </c>
      <c r="AK340" s="44">
        <v>0</v>
      </c>
      <c r="AL340" s="44">
        <v>0</v>
      </c>
    </row>
    <row r="341" spans="1:38"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row>
    <row r="342" spans="1:38" s="1" customFormat="1" ht="20.100000000000001" customHeight="1" x14ac:dyDescent="0.25">
      <c r="A342" s="3"/>
      <c r="B342" s="49" t="s">
        <v>249</v>
      </c>
      <c r="C342" s="50"/>
      <c r="D342" s="50"/>
      <c r="E342" s="5"/>
      <c r="F342" s="51">
        <v>1256</v>
      </c>
      <c r="G342" s="51">
        <v>26594</v>
      </c>
      <c r="H342" s="51">
        <v>26629</v>
      </c>
      <c r="I342" s="51">
        <v>1221</v>
      </c>
      <c r="J342" s="51">
        <v>0</v>
      </c>
      <c r="K342" s="51">
        <v>0</v>
      </c>
      <c r="L342" s="52"/>
      <c r="M342" s="52"/>
      <c r="N342" s="52"/>
      <c r="O342" s="51">
        <v>40</v>
      </c>
      <c r="P342" s="51">
        <v>1193</v>
      </c>
      <c r="Q342" s="51">
        <v>1202</v>
      </c>
      <c r="R342" s="51">
        <v>31</v>
      </c>
      <c r="S342" s="51">
        <v>0</v>
      </c>
      <c r="T342" s="51">
        <v>0</v>
      </c>
      <c r="U342" s="52"/>
      <c r="V342" s="52"/>
      <c r="W342" s="52"/>
      <c r="X342" s="51">
        <v>159</v>
      </c>
      <c r="Y342" s="51">
        <v>1917</v>
      </c>
      <c r="Z342" s="51">
        <v>1927</v>
      </c>
      <c r="AA342" s="51">
        <v>149</v>
      </c>
      <c r="AB342" s="51">
        <v>0</v>
      </c>
      <c r="AC342" s="51">
        <v>0</v>
      </c>
      <c r="AD342" s="52"/>
      <c r="AE342" s="52"/>
      <c r="AF342" s="52"/>
      <c r="AG342" s="51">
        <v>19</v>
      </c>
      <c r="AH342" s="51">
        <v>290</v>
      </c>
      <c r="AI342" s="51">
        <v>303</v>
      </c>
      <c r="AJ342" s="51">
        <v>6</v>
      </c>
      <c r="AK342" s="51">
        <v>0</v>
      </c>
      <c r="AL342" s="51">
        <v>0</v>
      </c>
    </row>
    <row r="343" spans="1:38"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row>
    <row r="344" spans="1:38"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row>
    <row r="345" spans="1:38"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row>
    <row r="346" spans="1:38" ht="20.100000000000001" customHeight="1" x14ac:dyDescent="0.2">
      <c r="D346" s="2" t="s">
        <v>251</v>
      </c>
      <c r="F346" s="37">
        <v>26</v>
      </c>
      <c r="G346" s="37">
        <v>2135</v>
      </c>
      <c r="H346" s="37">
        <v>1918</v>
      </c>
      <c r="I346" s="37">
        <v>243</v>
      </c>
      <c r="J346" s="37">
        <v>0</v>
      </c>
      <c r="K346" s="37">
        <v>0</v>
      </c>
      <c r="L346" s="37"/>
      <c r="M346" s="37"/>
      <c r="N346" s="37"/>
      <c r="O346" s="37">
        <v>8</v>
      </c>
      <c r="P346" s="37">
        <v>376</v>
      </c>
      <c r="Q346" s="37">
        <v>357</v>
      </c>
      <c r="R346" s="37">
        <v>27</v>
      </c>
      <c r="S346" s="37">
        <v>0</v>
      </c>
      <c r="T346" s="37">
        <v>0</v>
      </c>
      <c r="U346" s="37"/>
      <c r="V346" s="37"/>
      <c r="W346" s="37"/>
      <c r="X346" s="37">
        <v>4</v>
      </c>
      <c r="Y346" s="37">
        <v>79</v>
      </c>
      <c r="Z346" s="37">
        <v>76</v>
      </c>
      <c r="AA346" s="37">
        <v>7</v>
      </c>
      <c r="AB346" s="37">
        <v>0</v>
      </c>
      <c r="AC346" s="37">
        <v>0</v>
      </c>
      <c r="AD346" s="37"/>
      <c r="AE346" s="37"/>
      <c r="AF346" s="37"/>
      <c r="AG346" s="37">
        <v>0</v>
      </c>
      <c r="AH346" s="37">
        <v>5</v>
      </c>
      <c r="AI346" s="37">
        <v>5</v>
      </c>
      <c r="AJ346" s="37">
        <v>0</v>
      </c>
      <c r="AK346" s="37">
        <v>0</v>
      </c>
      <c r="AL346" s="37">
        <v>0</v>
      </c>
    </row>
    <row r="347" spans="1:38" ht="20.100000000000001" customHeight="1" x14ac:dyDescent="0.2">
      <c r="D347" s="38" t="s">
        <v>252</v>
      </c>
      <c r="F347" s="39">
        <v>16</v>
      </c>
      <c r="G347" s="39">
        <v>2266</v>
      </c>
      <c r="H347" s="39">
        <v>2104</v>
      </c>
      <c r="I347" s="39">
        <v>178</v>
      </c>
      <c r="J347" s="39">
        <v>0</v>
      </c>
      <c r="K347" s="39">
        <v>0</v>
      </c>
      <c r="L347" s="40"/>
      <c r="M347" s="40"/>
      <c r="N347" s="40"/>
      <c r="O347" s="39">
        <v>4</v>
      </c>
      <c r="P347" s="39">
        <v>316</v>
      </c>
      <c r="Q347" s="39">
        <v>319</v>
      </c>
      <c r="R347" s="39">
        <v>1</v>
      </c>
      <c r="S347" s="39">
        <v>0</v>
      </c>
      <c r="T347" s="39">
        <v>0</v>
      </c>
      <c r="U347" s="40"/>
      <c r="V347" s="40"/>
      <c r="W347" s="40"/>
      <c r="X347" s="39">
        <v>5</v>
      </c>
      <c r="Y347" s="39">
        <v>60</v>
      </c>
      <c r="Z347" s="39">
        <v>65</v>
      </c>
      <c r="AA347" s="39">
        <v>0</v>
      </c>
      <c r="AB347" s="39">
        <v>0</v>
      </c>
      <c r="AC347" s="39">
        <v>0</v>
      </c>
      <c r="AD347" s="40"/>
      <c r="AE347" s="40"/>
      <c r="AF347" s="40"/>
      <c r="AG347" s="39">
        <v>0</v>
      </c>
      <c r="AH347" s="39">
        <v>6</v>
      </c>
      <c r="AI347" s="39">
        <v>6</v>
      </c>
      <c r="AJ347" s="39">
        <v>0</v>
      </c>
      <c r="AK347" s="39">
        <v>0</v>
      </c>
      <c r="AL347" s="39">
        <v>0</v>
      </c>
    </row>
    <row r="348" spans="1:38" ht="20.100000000000001" customHeight="1" x14ac:dyDescent="0.2">
      <c r="D348" s="2" t="s">
        <v>253</v>
      </c>
      <c r="F348" s="37">
        <v>14</v>
      </c>
      <c r="G348" s="37">
        <v>2467</v>
      </c>
      <c r="H348" s="37">
        <v>2344</v>
      </c>
      <c r="I348" s="37">
        <v>137</v>
      </c>
      <c r="J348" s="37">
        <v>0</v>
      </c>
      <c r="K348" s="37">
        <v>0</v>
      </c>
      <c r="L348" s="37"/>
      <c r="M348" s="37"/>
      <c r="N348" s="37"/>
      <c r="O348" s="37">
        <v>3</v>
      </c>
      <c r="P348" s="37">
        <v>120</v>
      </c>
      <c r="Q348" s="37">
        <v>123</v>
      </c>
      <c r="R348" s="37">
        <v>0</v>
      </c>
      <c r="S348" s="37">
        <v>0</v>
      </c>
      <c r="T348" s="37">
        <v>0</v>
      </c>
      <c r="U348" s="37"/>
      <c r="V348" s="37"/>
      <c r="W348" s="37"/>
      <c r="X348" s="37">
        <v>4</v>
      </c>
      <c r="Y348" s="37">
        <v>62</v>
      </c>
      <c r="Z348" s="37">
        <v>61</v>
      </c>
      <c r="AA348" s="37">
        <v>5</v>
      </c>
      <c r="AB348" s="37">
        <v>0</v>
      </c>
      <c r="AC348" s="37">
        <v>0</v>
      </c>
      <c r="AD348" s="37"/>
      <c r="AE348" s="37"/>
      <c r="AF348" s="37"/>
      <c r="AG348" s="37">
        <v>0</v>
      </c>
      <c r="AH348" s="37">
        <v>8</v>
      </c>
      <c r="AI348" s="37">
        <v>8</v>
      </c>
      <c r="AJ348" s="37">
        <v>0</v>
      </c>
      <c r="AK348" s="37">
        <v>0</v>
      </c>
      <c r="AL348" s="37">
        <v>0</v>
      </c>
    </row>
    <row r="349" spans="1:38" ht="20.100000000000001" customHeight="1" x14ac:dyDescent="0.2">
      <c r="D349" s="38" t="s">
        <v>254</v>
      </c>
      <c r="F349" s="39">
        <v>18</v>
      </c>
      <c r="G349" s="39">
        <v>2214</v>
      </c>
      <c r="H349" s="39">
        <v>1561</v>
      </c>
      <c r="I349" s="39">
        <v>671</v>
      </c>
      <c r="J349" s="39">
        <v>0</v>
      </c>
      <c r="K349" s="39">
        <v>0</v>
      </c>
      <c r="L349" s="40"/>
      <c r="M349" s="40"/>
      <c r="N349" s="40"/>
      <c r="O349" s="39">
        <v>15</v>
      </c>
      <c r="P349" s="39">
        <v>393</v>
      </c>
      <c r="Q349" s="39">
        <v>375</v>
      </c>
      <c r="R349" s="39">
        <v>33</v>
      </c>
      <c r="S349" s="39">
        <v>0</v>
      </c>
      <c r="T349" s="39">
        <v>0</v>
      </c>
      <c r="U349" s="40"/>
      <c r="V349" s="40"/>
      <c r="W349" s="40"/>
      <c r="X349" s="39">
        <v>9</v>
      </c>
      <c r="Y349" s="39">
        <v>64</v>
      </c>
      <c r="Z349" s="39">
        <v>62</v>
      </c>
      <c r="AA349" s="39">
        <v>11</v>
      </c>
      <c r="AB349" s="39">
        <v>0</v>
      </c>
      <c r="AC349" s="39">
        <v>0</v>
      </c>
      <c r="AD349" s="40"/>
      <c r="AE349" s="40"/>
      <c r="AF349" s="40"/>
      <c r="AG349" s="39">
        <v>2</v>
      </c>
      <c r="AH349" s="39">
        <v>0</v>
      </c>
      <c r="AI349" s="39">
        <v>0</v>
      </c>
      <c r="AJ349" s="39">
        <v>2</v>
      </c>
      <c r="AK349" s="39">
        <v>0</v>
      </c>
      <c r="AL349" s="39">
        <v>0</v>
      </c>
    </row>
    <row r="350" spans="1:38" ht="20.100000000000001" customHeight="1" x14ac:dyDescent="0.2">
      <c r="D350" s="2" t="s">
        <v>255</v>
      </c>
      <c r="F350" s="37">
        <v>40</v>
      </c>
      <c r="G350" s="37">
        <v>147</v>
      </c>
      <c r="H350" s="37">
        <v>167</v>
      </c>
      <c r="I350" s="37">
        <v>20</v>
      </c>
      <c r="J350" s="37">
        <v>0</v>
      </c>
      <c r="K350" s="37">
        <v>0</v>
      </c>
      <c r="L350" s="37"/>
      <c r="M350" s="37"/>
      <c r="N350" s="37"/>
      <c r="O350" s="37">
        <v>13</v>
      </c>
      <c r="P350" s="37">
        <v>189</v>
      </c>
      <c r="Q350" s="37">
        <v>202</v>
      </c>
      <c r="R350" s="37">
        <v>0</v>
      </c>
      <c r="S350" s="37">
        <v>0</v>
      </c>
      <c r="T350" s="37">
        <v>0</v>
      </c>
      <c r="U350" s="37"/>
      <c r="V350" s="37"/>
      <c r="W350" s="37"/>
      <c r="X350" s="37">
        <v>12</v>
      </c>
      <c r="Y350" s="37">
        <v>74</v>
      </c>
      <c r="Z350" s="37">
        <v>85</v>
      </c>
      <c r="AA350" s="37">
        <v>1</v>
      </c>
      <c r="AB350" s="37">
        <v>0</v>
      </c>
      <c r="AC350" s="37">
        <v>0</v>
      </c>
      <c r="AD350" s="37"/>
      <c r="AE350" s="37"/>
      <c r="AF350" s="37"/>
      <c r="AG350" s="37">
        <v>2</v>
      </c>
      <c r="AH350" s="37">
        <v>19</v>
      </c>
      <c r="AI350" s="37">
        <v>21</v>
      </c>
      <c r="AJ350" s="37">
        <v>0</v>
      </c>
      <c r="AK350" s="37">
        <v>0</v>
      </c>
      <c r="AL350" s="37">
        <v>0</v>
      </c>
    </row>
    <row r="351" spans="1:38" ht="20.100000000000001" customHeight="1" x14ac:dyDescent="0.2">
      <c r="D351" s="38" t="s">
        <v>256</v>
      </c>
      <c r="F351" s="39">
        <v>10</v>
      </c>
      <c r="G351" s="39">
        <v>144</v>
      </c>
      <c r="H351" s="39">
        <v>129</v>
      </c>
      <c r="I351" s="39">
        <v>25</v>
      </c>
      <c r="J351" s="39">
        <v>0</v>
      </c>
      <c r="K351" s="39">
        <v>0</v>
      </c>
      <c r="L351" s="40"/>
      <c r="M351" s="40"/>
      <c r="N351" s="40"/>
      <c r="O351" s="39">
        <v>4</v>
      </c>
      <c r="P351" s="39">
        <v>200</v>
      </c>
      <c r="Q351" s="39">
        <v>201</v>
      </c>
      <c r="R351" s="39">
        <v>3</v>
      </c>
      <c r="S351" s="39">
        <v>0</v>
      </c>
      <c r="T351" s="39">
        <v>0</v>
      </c>
      <c r="U351" s="40"/>
      <c r="V351" s="40"/>
      <c r="W351" s="40"/>
      <c r="X351" s="39">
        <v>2</v>
      </c>
      <c r="Y351" s="39">
        <v>70</v>
      </c>
      <c r="Z351" s="39">
        <v>68</v>
      </c>
      <c r="AA351" s="39">
        <v>4</v>
      </c>
      <c r="AB351" s="39">
        <v>0</v>
      </c>
      <c r="AC351" s="39">
        <v>0</v>
      </c>
      <c r="AD351" s="40"/>
      <c r="AE351" s="40"/>
      <c r="AF351" s="40"/>
      <c r="AG351" s="39">
        <v>0</v>
      </c>
      <c r="AH351" s="39">
        <v>11</v>
      </c>
      <c r="AI351" s="39">
        <v>11</v>
      </c>
      <c r="AJ351" s="39">
        <v>0</v>
      </c>
      <c r="AK351" s="39">
        <v>0</v>
      </c>
      <c r="AL351" s="39">
        <v>0</v>
      </c>
    </row>
    <row r="352" spans="1:38" ht="20.100000000000001" customHeight="1" x14ac:dyDescent="0.2">
      <c r="D352" s="2" t="s">
        <v>257</v>
      </c>
      <c r="F352" s="37">
        <v>44</v>
      </c>
      <c r="G352" s="37">
        <v>404</v>
      </c>
      <c r="H352" s="37">
        <v>407</v>
      </c>
      <c r="I352" s="37">
        <v>41</v>
      </c>
      <c r="J352" s="37">
        <v>0</v>
      </c>
      <c r="K352" s="37">
        <v>0</v>
      </c>
      <c r="L352" s="37"/>
      <c r="M352" s="37"/>
      <c r="N352" s="37"/>
      <c r="O352" s="37">
        <v>2</v>
      </c>
      <c r="P352" s="37">
        <v>63</v>
      </c>
      <c r="Q352" s="37">
        <v>65</v>
      </c>
      <c r="R352" s="37">
        <v>0</v>
      </c>
      <c r="S352" s="37">
        <v>0</v>
      </c>
      <c r="T352" s="37">
        <v>0</v>
      </c>
      <c r="U352" s="37"/>
      <c r="V352" s="37"/>
      <c r="W352" s="37"/>
      <c r="X352" s="37">
        <v>5</v>
      </c>
      <c r="Y352" s="37">
        <v>25</v>
      </c>
      <c r="Z352" s="37">
        <v>28</v>
      </c>
      <c r="AA352" s="37">
        <v>2</v>
      </c>
      <c r="AB352" s="37">
        <v>0</v>
      </c>
      <c r="AC352" s="37">
        <v>0</v>
      </c>
      <c r="AD352" s="37"/>
      <c r="AE352" s="37"/>
      <c r="AF352" s="37"/>
      <c r="AG352" s="37">
        <v>0</v>
      </c>
      <c r="AH352" s="37">
        <v>0</v>
      </c>
      <c r="AI352" s="37">
        <v>0</v>
      </c>
      <c r="AJ352" s="37">
        <v>0</v>
      </c>
      <c r="AK352" s="37">
        <v>0</v>
      </c>
      <c r="AL352" s="37">
        <v>0</v>
      </c>
    </row>
    <row r="353" spans="1:38" ht="20.100000000000001" customHeight="1" x14ac:dyDescent="0.2">
      <c r="D353" s="38" t="s">
        <v>258</v>
      </c>
      <c r="F353" s="39">
        <v>14</v>
      </c>
      <c r="G353" s="39">
        <v>1139</v>
      </c>
      <c r="H353" s="39">
        <v>1148</v>
      </c>
      <c r="I353" s="39">
        <v>5</v>
      </c>
      <c r="J353" s="39">
        <v>0</v>
      </c>
      <c r="K353" s="39">
        <v>0</v>
      </c>
      <c r="L353" s="40"/>
      <c r="M353" s="40"/>
      <c r="N353" s="40"/>
      <c r="O353" s="39">
        <v>2</v>
      </c>
      <c r="P353" s="39">
        <v>84</v>
      </c>
      <c r="Q353" s="39">
        <v>86</v>
      </c>
      <c r="R353" s="39">
        <v>0</v>
      </c>
      <c r="S353" s="39">
        <v>0</v>
      </c>
      <c r="T353" s="39">
        <v>0</v>
      </c>
      <c r="U353" s="40"/>
      <c r="V353" s="40"/>
      <c r="W353" s="40"/>
      <c r="X353" s="39">
        <v>3</v>
      </c>
      <c r="Y353" s="39">
        <v>34</v>
      </c>
      <c r="Z353" s="39">
        <v>36</v>
      </c>
      <c r="AA353" s="39">
        <v>1</v>
      </c>
      <c r="AB353" s="39">
        <v>0</v>
      </c>
      <c r="AC353" s="39">
        <v>0</v>
      </c>
      <c r="AD353" s="40"/>
      <c r="AE353" s="40"/>
      <c r="AF353" s="40"/>
      <c r="AG353" s="39">
        <v>0</v>
      </c>
      <c r="AH353" s="39">
        <v>9</v>
      </c>
      <c r="AI353" s="39">
        <v>9</v>
      </c>
      <c r="AJ353" s="39">
        <v>0</v>
      </c>
      <c r="AK353" s="39">
        <v>0</v>
      </c>
      <c r="AL353" s="39">
        <v>0</v>
      </c>
    </row>
    <row r="354" spans="1:38" ht="20.100000000000001" customHeight="1" x14ac:dyDescent="0.2">
      <c r="D354" s="41" t="s">
        <v>259</v>
      </c>
      <c r="F354" s="37">
        <v>13</v>
      </c>
      <c r="G354" s="37">
        <v>1126</v>
      </c>
      <c r="H354" s="37">
        <v>1131</v>
      </c>
      <c r="I354" s="37">
        <v>8</v>
      </c>
      <c r="J354" s="37">
        <v>0</v>
      </c>
      <c r="K354" s="37">
        <v>0</v>
      </c>
      <c r="L354" s="37"/>
      <c r="M354" s="37"/>
      <c r="N354" s="37"/>
      <c r="O354" s="37">
        <v>2</v>
      </c>
      <c r="P354" s="37">
        <v>77</v>
      </c>
      <c r="Q354" s="37">
        <v>78</v>
      </c>
      <c r="R354" s="37">
        <v>1</v>
      </c>
      <c r="S354" s="37">
        <v>0</v>
      </c>
      <c r="T354" s="37">
        <v>0</v>
      </c>
      <c r="U354" s="37"/>
      <c r="V354" s="37"/>
      <c r="W354" s="37"/>
      <c r="X354" s="37">
        <v>4</v>
      </c>
      <c r="Y354" s="37">
        <v>44</v>
      </c>
      <c r="Z354" s="37">
        <v>48</v>
      </c>
      <c r="AA354" s="37">
        <v>0</v>
      </c>
      <c r="AB354" s="37">
        <v>0</v>
      </c>
      <c r="AC354" s="37">
        <v>0</v>
      </c>
      <c r="AD354" s="37"/>
      <c r="AE354" s="37"/>
      <c r="AF354" s="37"/>
      <c r="AG354" s="37">
        <v>1</v>
      </c>
      <c r="AH354" s="37">
        <v>7</v>
      </c>
      <c r="AI354" s="37">
        <v>8</v>
      </c>
      <c r="AJ354" s="37">
        <v>0</v>
      </c>
      <c r="AK354" s="37">
        <v>0</v>
      </c>
      <c r="AL354" s="37">
        <v>0</v>
      </c>
    </row>
    <row r="355" spans="1:38"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row>
    <row r="356" spans="1:38" s="1" customFormat="1" ht="20.100000000000001" customHeight="1" x14ac:dyDescent="0.2">
      <c r="A356" s="3"/>
      <c r="B356" s="6"/>
      <c r="C356" s="42" t="s">
        <v>180</v>
      </c>
      <c r="D356" s="42"/>
      <c r="E356" s="5"/>
      <c r="F356" s="44">
        <v>195</v>
      </c>
      <c r="G356" s="44">
        <v>12042</v>
      </c>
      <c r="H356" s="44">
        <v>10909</v>
      </c>
      <c r="I356" s="44">
        <v>1328</v>
      </c>
      <c r="J356" s="44">
        <v>0</v>
      </c>
      <c r="K356" s="44">
        <v>0</v>
      </c>
      <c r="L356" s="45"/>
      <c r="M356" s="45"/>
      <c r="N356" s="45"/>
      <c r="O356" s="44">
        <v>53</v>
      </c>
      <c r="P356" s="44">
        <v>1818</v>
      </c>
      <c r="Q356" s="44">
        <v>1806</v>
      </c>
      <c r="R356" s="44">
        <v>65</v>
      </c>
      <c r="S356" s="44">
        <v>0</v>
      </c>
      <c r="T356" s="44">
        <v>0</v>
      </c>
      <c r="U356" s="45"/>
      <c r="V356" s="45"/>
      <c r="W356" s="45"/>
      <c r="X356" s="44">
        <v>48</v>
      </c>
      <c r="Y356" s="44">
        <v>512</v>
      </c>
      <c r="Z356" s="44">
        <v>529</v>
      </c>
      <c r="AA356" s="44">
        <v>31</v>
      </c>
      <c r="AB356" s="44">
        <v>0</v>
      </c>
      <c r="AC356" s="44">
        <v>0</v>
      </c>
      <c r="AD356" s="45"/>
      <c r="AE356" s="45"/>
      <c r="AF356" s="45"/>
      <c r="AG356" s="44">
        <v>5</v>
      </c>
      <c r="AH356" s="44">
        <v>65</v>
      </c>
      <c r="AI356" s="44">
        <v>68</v>
      </c>
      <c r="AJ356" s="44">
        <v>2</v>
      </c>
      <c r="AK356" s="44">
        <v>0</v>
      </c>
      <c r="AL356" s="44">
        <v>0</v>
      </c>
    </row>
    <row r="357" spans="1:38"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row>
    <row r="358" spans="1:38" s="1" customFormat="1" ht="20.100000000000001" customHeight="1" x14ac:dyDescent="0.25">
      <c r="A358" s="3"/>
      <c r="B358" s="49" t="s">
        <v>260</v>
      </c>
      <c r="C358" s="50"/>
      <c r="D358" s="50"/>
      <c r="E358" s="5"/>
      <c r="F358" s="51">
        <v>195</v>
      </c>
      <c r="G358" s="51">
        <v>12042</v>
      </c>
      <c r="H358" s="51">
        <v>10909</v>
      </c>
      <c r="I358" s="51">
        <v>1328</v>
      </c>
      <c r="J358" s="51">
        <v>0</v>
      </c>
      <c r="K358" s="51">
        <v>0</v>
      </c>
      <c r="L358" s="52"/>
      <c r="M358" s="52"/>
      <c r="N358" s="52"/>
      <c r="O358" s="51">
        <v>53</v>
      </c>
      <c r="P358" s="51">
        <v>1818</v>
      </c>
      <c r="Q358" s="51">
        <v>1806</v>
      </c>
      <c r="R358" s="51">
        <v>65</v>
      </c>
      <c r="S358" s="51">
        <v>0</v>
      </c>
      <c r="T358" s="51">
        <v>0</v>
      </c>
      <c r="U358" s="52"/>
      <c r="V358" s="52"/>
      <c r="W358" s="52"/>
      <c r="X358" s="51">
        <v>48</v>
      </c>
      <c r="Y358" s="51">
        <v>512</v>
      </c>
      <c r="Z358" s="51">
        <v>529</v>
      </c>
      <c r="AA358" s="51">
        <v>31</v>
      </c>
      <c r="AB358" s="51">
        <v>0</v>
      </c>
      <c r="AC358" s="51">
        <v>0</v>
      </c>
      <c r="AD358" s="52"/>
      <c r="AE358" s="52"/>
      <c r="AF358" s="52"/>
      <c r="AG358" s="51">
        <v>5</v>
      </c>
      <c r="AH358" s="51">
        <v>65</v>
      </c>
      <c r="AI358" s="51">
        <v>68</v>
      </c>
      <c r="AJ358" s="51">
        <v>2</v>
      </c>
      <c r="AK358" s="51">
        <v>0</v>
      </c>
      <c r="AL358" s="51">
        <v>0</v>
      </c>
    </row>
    <row r="359" spans="1:38"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row>
    <row r="360" spans="1:38"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row>
    <row r="361" spans="1:38"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row>
    <row r="362" spans="1:38" ht="20.100000000000001" customHeight="1" x14ac:dyDescent="0.2">
      <c r="D362" s="2" t="s">
        <v>98</v>
      </c>
      <c r="F362" s="37">
        <v>19</v>
      </c>
      <c r="G362" s="37">
        <v>127</v>
      </c>
      <c r="H362" s="37">
        <v>135</v>
      </c>
      <c r="I362" s="37">
        <v>11</v>
      </c>
      <c r="J362" s="37">
        <v>0</v>
      </c>
      <c r="K362" s="37">
        <v>0</v>
      </c>
      <c r="L362" s="37"/>
      <c r="M362" s="37"/>
      <c r="N362" s="37"/>
      <c r="O362" s="37">
        <v>4</v>
      </c>
      <c r="P362" s="37">
        <v>89</v>
      </c>
      <c r="Q362" s="37">
        <v>91</v>
      </c>
      <c r="R362" s="37">
        <v>2</v>
      </c>
      <c r="S362" s="37">
        <v>0</v>
      </c>
      <c r="T362" s="37">
        <v>0</v>
      </c>
      <c r="U362" s="37"/>
      <c r="V362" s="37"/>
      <c r="W362" s="37"/>
      <c r="X362" s="37">
        <v>4</v>
      </c>
      <c r="Y362" s="37">
        <v>50</v>
      </c>
      <c r="Z362" s="37">
        <v>46</v>
      </c>
      <c r="AA362" s="37">
        <v>8</v>
      </c>
      <c r="AB362" s="37">
        <v>0</v>
      </c>
      <c r="AC362" s="37">
        <v>0</v>
      </c>
      <c r="AD362" s="37"/>
      <c r="AE362" s="37"/>
      <c r="AF362" s="37"/>
      <c r="AG362" s="37">
        <v>0</v>
      </c>
      <c r="AH362" s="37">
        <v>10</v>
      </c>
      <c r="AI362" s="37">
        <v>9</v>
      </c>
      <c r="AJ362" s="37">
        <v>1</v>
      </c>
      <c r="AK362" s="37">
        <v>0</v>
      </c>
      <c r="AL362" s="37">
        <v>0</v>
      </c>
    </row>
    <row r="363" spans="1:38" ht="20.100000000000001" customHeight="1" x14ac:dyDescent="0.2">
      <c r="D363" s="38" t="s">
        <v>99</v>
      </c>
      <c r="F363" s="39">
        <v>10</v>
      </c>
      <c r="G363" s="39">
        <v>121</v>
      </c>
      <c r="H363" s="39">
        <v>120</v>
      </c>
      <c r="I363" s="39">
        <v>11</v>
      </c>
      <c r="J363" s="39">
        <v>0</v>
      </c>
      <c r="K363" s="39">
        <v>0</v>
      </c>
      <c r="L363" s="40"/>
      <c r="M363" s="40"/>
      <c r="N363" s="40"/>
      <c r="O363" s="39">
        <v>0</v>
      </c>
      <c r="P363" s="39">
        <v>77</v>
      </c>
      <c r="Q363" s="39">
        <v>77</v>
      </c>
      <c r="R363" s="39">
        <v>0</v>
      </c>
      <c r="S363" s="39">
        <v>0</v>
      </c>
      <c r="T363" s="39">
        <v>0</v>
      </c>
      <c r="U363" s="40"/>
      <c r="V363" s="40"/>
      <c r="W363" s="40"/>
      <c r="X363" s="39">
        <v>5</v>
      </c>
      <c r="Y363" s="39">
        <v>54</v>
      </c>
      <c r="Z363" s="39">
        <v>57</v>
      </c>
      <c r="AA363" s="39">
        <v>2</v>
      </c>
      <c r="AB363" s="39">
        <v>0</v>
      </c>
      <c r="AC363" s="39">
        <v>0</v>
      </c>
      <c r="AD363" s="40"/>
      <c r="AE363" s="40"/>
      <c r="AF363" s="40"/>
      <c r="AG363" s="39">
        <v>1</v>
      </c>
      <c r="AH363" s="39">
        <v>9</v>
      </c>
      <c r="AI363" s="39">
        <v>9</v>
      </c>
      <c r="AJ363" s="39">
        <v>1</v>
      </c>
      <c r="AK363" s="39">
        <v>0</v>
      </c>
      <c r="AL363" s="39">
        <v>0</v>
      </c>
    </row>
    <row r="364" spans="1:38" ht="20.100000000000001" customHeight="1" x14ac:dyDescent="0.2">
      <c r="D364" s="2" t="s">
        <v>113</v>
      </c>
      <c r="F364" s="37">
        <v>12</v>
      </c>
      <c r="G364" s="37">
        <v>138</v>
      </c>
      <c r="H364" s="37">
        <v>141</v>
      </c>
      <c r="I364" s="37">
        <v>9</v>
      </c>
      <c r="J364" s="37">
        <v>0</v>
      </c>
      <c r="K364" s="37">
        <v>0</v>
      </c>
      <c r="L364" s="37"/>
      <c r="M364" s="37"/>
      <c r="N364" s="37"/>
      <c r="O364" s="37">
        <v>0</v>
      </c>
      <c r="P364" s="37">
        <v>81</v>
      </c>
      <c r="Q364" s="37">
        <v>79</v>
      </c>
      <c r="R364" s="37">
        <v>2</v>
      </c>
      <c r="S364" s="37">
        <v>0</v>
      </c>
      <c r="T364" s="37">
        <v>0</v>
      </c>
      <c r="U364" s="37"/>
      <c r="V364" s="37"/>
      <c r="W364" s="37"/>
      <c r="X364" s="37">
        <v>3</v>
      </c>
      <c r="Y364" s="37">
        <v>52</v>
      </c>
      <c r="Z364" s="37">
        <v>54</v>
      </c>
      <c r="AA364" s="37">
        <v>1</v>
      </c>
      <c r="AB364" s="37">
        <v>0</v>
      </c>
      <c r="AC364" s="37">
        <v>0</v>
      </c>
      <c r="AD364" s="37"/>
      <c r="AE364" s="37"/>
      <c r="AF364" s="37"/>
      <c r="AG364" s="37">
        <v>0</v>
      </c>
      <c r="AH364" s="37">
        <v>9</v>
      </c>
      <c r="AI364" s="37">
        <v>8</v>
      </c>
      <c r="AJ364" s="37">
        <v>1</v>
      </c>
      <c r="AK364" s="37">
        <v>0</v>
      </c>
      <c r="AL364" s="37">
        <v>0</v>
      </c>
    </row>
    <row r="365" spans="1:38" ht="20.100000000000001" customHeight="1" x14ac:dyDescent="0.2">
      <c r="D365" s="38" t="s">
        <v>101</v>
      </c>
      <c r="F365" s="39">
        <v>17</v>
      </c>
      <c r="G365" s="39">
        <v>136</v>
      </c>
      <c r="H365" s="39">
        <v>143</v>
      </c>
      <c r="I365" s="39">
        <v>10</v>
      </c>
      <c r="J365" s="39">
        <v>0</v>
      </c>
      <c r="K365" s="39">
        <v>0</v>
      </c>
      <c r="L365" s="40"/>
      <c r="M365" s="40"/>
      <c r="N365" s="40"/>
      <c r="O365" s="39">
        <v>3</v>
      </c>
      <c r="P365" s="39">
        <v>83</v>
      </c>
      <c r="Q365" s="39">
        <v>83</v>
      </c>
      <c r="R365" s="39">
        <v>3</v>
      </c>
      <c r="S365" s="39">
        <v>0</v>
      </c>
      <c r="T365" s="39">
        <v>0</v>
      </c>
      <c r="U365" s="40"/>
      <c r="V365" s="40"/>
      <c r="W365" s="40"/>
      <c r="X365" s="39">
        <v>2</v>
      </c>
      <c r="Y365" s="39">
        <v>59</v>
      </c>
      <c r="Z365" s="39">
        <v>57</v>
      </c>
      <c r="AA365" s="39">
        <v>4</v>
      </c>
      <c r="AB365" s="39">
        <v>0</v>
      </c>
      <c r="AC365" s="39">
        <v>0</v>
      </c>
      <c r="AD365" s="40"/>
      <c r="AE365" s="40"/>
      <c r="AF365" s="40"/>
      <c r="AG365" s="39">
        <v>0</v>
      </c>
      <c r="AH365" s="39">
        <v>6</v>
      </c>
      <c r="AI365" s="39">
        <v>6</v>
      </c>
      <c r="AJ365" s="39">
        <v>0</v>
      </c>
      <c r="AK365" s="39">
        <v>0</v>
      </c>
      <c r="AL365" s="39">
        <v>0</v>
      </c>
    </row>
    <row r="366" spans="1:38" ht="20.100000000000001" customHeight="1" x14ac:dyDescent="0.2">
      <c r="D366" s="2" t="s">
        <v>115</v>
      </c>
      <c r="F366" s="37">
        <v>27</v>
      </c>
      <c r="G366" s="37">
        <v>163</v>
      </c>
      <c r="H366" s="37">
        <v>164</v>
      </c>
      <c r="I366" s="37">
        <v>26</v>
      </c>
      <c r="J366" s="37">
        <v>0</v>
      </c>
      <c r="K366" s="37">
        <v>0</v>
      </c>
      <c r="L366" s="37"/>
      <c r="M366" s="37"/>
      <c r="N366" s="37"/>
      <c r="O366" s="37">
        <v>5</v>
      </c>
      <c r="P366" s="37">
        <v>41</v>
      </c>
      <c r="Q366" s="37">
        <v>39</v>
      </c>
      <c r="R366" s="37">
        <v>7</v>
      </c>
      <c r="S366" s="37">
        <v>0</v>
      </c>
      <c r="T366" s="37">
        <v>0</v>
      </c>
      <c r="U366" s="37"/>
      <c r="V366" s="37"/>
      <c r="W366" s="37"/>
      <c r="X366" s="37">
        <v>11</v>
      </c>
      <c r="Y366" s="37">
        <v>79</v>
      </c>
      <c r="Z366" s="37">
        <v>77</v>
      </c>
      <c r="AA366" s="37">
        <v>13</v>
      </c>
      <c r="AB366" s="37">
        <v>0</v>
      </c>
      <c r="AC366" s="37">
        <v>0</v>
      </c>
      <c r="AD366" s="37"/>
      <c r="AE366" s="37"/>
      <c r="AF366" s="37"/>
      <c r="AG366" s="37">
        <v>4</v>
      </c>
      <c r="AH366" s="37">
        <v>5</v>
      </c>
      <c r="AI366" s="37">
        <v>5</v>
      </c>
      <c r="AJ366" s="37">
        <v>4</v>
      </c>
      <c r="AK366" s="37">
        <v>0</v>
      </c>
      <c r="AL366" s="37">
        <v>0</v>
      </c>
    </row>
    <row r="367" spans="1:38" ht="20.100000000000001" customHeight="1" x14ac:dyDescent="0.2">
      <c r="D367" s="38" t="s">
        <v>116</v>
      </c>
      <c r="F367" s="39">
        <v>12</v>
      </c>
      <c r="G367" s="39">
        <v>130</v>
      </c>
      <c r="H367" s="39">
        <v>132</v>
      </c>
      <c r="I367" s="39">
        <v>10</v>
      </c>
      <c r="J367" s="39">
        <v>0</v>
      </c>
      <c r="K367" s="39">
        <v>0</v>
      </c>
      <c r="L367" s="40"/>
      <c r="M367" s="40"/>
      <c r="N367" s="40"/>
      <c r="O367" s="39">
        <v>2</v>
      </c>
      <c r="P367" s="39">
        <v>85</v>
      </c>
      <c r="Q367" s="39">
        <v>85</v>
      </c>
      <c r="R367" s="39">
        <v>2</v>
      </c>
      <c r="S367" s="39">
        <v>0</v>
      </c>
      <c r="T367" s="39">
        <v>0</v>
      </c>
      <c r="U367" s="40"/>
      <c r="V367" s="40"/>
      <c r="W367" s="40"/>
      <c r="X367" s="39">
        <v>0</v>
      </c>
      <c r="Y367" s="39">
        <v>59</v>
      </c>
      <c r="Z367" s="39">
        <v>55</v>
      </c>
      <c r="AA367" s="39">
        <v>4</v>
      </c>
      <c r="AB367" s="39">
        <v>0</v>
      </c>
      <c r="AC367" s="39">
        <v>0</v>
      </c>
      <c r="AD367" s="40"/>
      <c r="AE367" s="40"/>
      <c r="AF367" s="40"/>
      <c r="AG367" s="39">
        <v>0</v>
      </c>
      <c r="AH367" s="39">
        <v>5</v>
      </c>
      <c r="AI367" s="39">
        <v>5</v>
      </c>
      <c r="AJ367" s="39">
        <v>0</v>
      </c>
      <c r="AK367" s="39">
        <v>0</v>
      </c>
      <c r="AL367" s="39">
        <v>0</v>
      </c>
    </row>
    <row r="368" spans="1:38" ht="20.100000000000001" customHeight="1" x14ac:dyDescent="0.2">
      <c r="D368" s="41" t="s">
        <v>104</v>
      </c>
      <c r="F368" s="40">
        <v>6</v>
      </c>
      <c r="G368" s="40">
        <v>147</v>
      </c>
      <c r="H368" s="40">
        <v>147</v>
      </c>
      <c r="I368" s="40">
        <v>6</v>
      </c>
      <c r="J368" s="40">
        <v>0</v>
      </c>
      <c r="K368" s="40">
        <v>0</v>
      </c>
      <c r="L368" s="40"/>
      <c r="M368" s="40"/>
      <c r="N368" s="40"/>
      <c r="O368" s="40">
        <v>3</v>
      </c>
      <c r="P368" s="40">
        <v>71</v>
      </c>
      <c r="Q368" s="40">
        <v>73</v>
      </c>
      <c r="R368" s="40">
        <v>1</v>
      </c>
      <c r="S368" s="40">
        <v>0</v>
      </c>
      <c r="T368" s="40">
        <v>0</v>
      </c>
      <c r="U368" s="40"/>
      <c r="V368" s="40"/>
      <c r="W368" s="40"/>
      <c r="X368" s="40">
        <v>7</v>
      </c>
      <c r="Y368" s="40">
        <v>70</v>
      </c>
      <c r="Z368" s="40">
        <v>72</v>
      </c>
      <c r="AA368" s="40">
        <v>5</v>
      </c>
      <c r="AB368" s="40">
        <v>0</v>
      </c>
      <c r="AC368" s="40">
        <v>0</v>
      </c>
      <c r="AD368" s="40"/>
      <c r="AE368" s="40"/>
      <c r="AF368" s="40"/>
      <c r="AG368" s="40">
        <v>1</v>
      </c>
      <c r="AH368" s="40">
        <v>8</v>
      </c>
      <c r="AI368" s="40">
        <v>9</v>
      </c>
      <c r="AJ368" s="40">
        <v>0</v>
      </c>
      <c r="AK368" s="40">
        <v>0</v>
      </c>
      <c r="AL368" s="40">
        <v>0</v>
      </c>
    </row>
    <row r="369" spans="1:38"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row>
    <row r="370" spans="1:38" s="1" customFormat="1" ht="20.100000000000001" customHeight="1" x14ac:dyDescent="0.2">
      <c r="A370" s="3"/>
      <c r="B370" s="6"/>
      <c r="C370" s="42" t="s">
        <v>180</v>
      </c>
      <c r="D370" s="42"/>
      <c r="E370" s="5"/>
      <c r="F370" s="44">
        <v>103</v>
      </c>
      <c r="G370" s="44">
        <v>962</v>
      </c>
      <c r="H370" s="44">
        <v>982</v>
      </c>
      <c r="I370" s="44">
        <v>83</v>
      </c>
      <c r="J370" s="44">
        <v>0</v>
      </c>
      <c r="K370" s="44">
        <v>0</v>
      </c>
      <c r="L370" s="45"/>
      <c r="M370" s="45"/>
      <c r="N370" s="45"/>
      <c r="O370" s="44">
        <v>17</v>
      </c>
      <c r="P370" s="44">
        <v>527</v>
      </c>
      <c r="Q370" s="44">
        <v>527</v>
      </c>
      <c r="R370" s="44">
        <v>17</v>
      </c>
      <c r="S370" s="44">
        <v>0</v>
      </c>
      <c r="T370" s="44">
        <v>0</v>
      </c>
      <c r="U370" s="45"/>
      <c r="V370" s="45"/>
      <c r="W370" s="45"/>
      <c r="X370" s="44">
        <v>32</v>
      </c>
      <c r="Y370" s="44">
        <v>423</v>
      </c>
      <c r="Z370" s="44">
        <v>418</v>
      </c>
      <c r="AA370" s="44">
        <v>37</v>
      </c>
      <c r="AB370" s="44">
        <v>0</v>
      </c>
      <c r="AC370" s="44">
        <v>0</v>
      </c>
      <c r="AD370" s="45"/>
      <c r="AE370" s="45"/>
      <c r="AF370" s="45"/>
      <c r="AG370" s="44">
        <v>6</v>
      </c>
      <c r="AH370" s="44">
        <v>52</v>
      </c>
      <c r="AI370" s="44">
        <v>51</v>
      </c>
      <c r="AJ370" s="44">
        <v>7</v>
      </c>
      <c r="AK370" s="44">
        <v>0</v>
      </c>
      <c r="AL370" s="44">
        <v>0</v>
      </c>
    </row>
    <row r="371" spans="1:38"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row>
    <row r="372" spans="1:38" s="1" customFormat="1" ht="20.100000000000001" customHeight="1" x14ac:dyDescent="0.25">
      <c r="A372" s="3"/>
      <c r="B372" s="49" t="s">
        <v>262</v>
      </c>
      <c r="C372" s="50"/>
      <c r="D372" s="50"/>
      <c r="E372" s="5"/>
      <c r="F372" s="51">
        <v>103</v>
      </c>
      <c r="G372" s="51">
        <v>962</v>
      </c>
      <c r="H372" s="51">
        <v>982</v>
      </c>
      <c r="I372" s="51">
        <v>83</v>
      </c>
      <c r="J372" s="51">
        <v>0</v>
      </c>
      <c r="K372" s="51">
        <v>0</v>
      </c>
      <c r="L372" s="52"/>
      <c r="M372" s="52"/>
      <c r="N372" s="52"/>
      <c r="O372" s="51">
        <v>17</v>
      </c>
      <c r="P372" s="51">
        <v>527</v>
      </c>
      <c r="Q372" s="51">
        <v>527</v>
      </c>
      <c r="R372" s="51">
        <v>17</v>
      </c>
      <c r="S372" s="51">
        <v>0</v>
      </c>
      <c r="T372" s="51">
        <v>0</v>
      </c>
      <c r="U372" s="52"/>
      <c r="V372" s="52"/>
      <c r="W372" s="52"/>
      <c r="X372" s="51">
        <v>32</v>
      </c>
      <c r="Y372" s="51">
        <v>423</v>
      </c>
      <c r="Z372" s="51">
        <v>418</v>
      </c>
      <c r="AA372" s="51">
        <v>37</v>
      </c>
      <c r="AB372" s="51">
        <v>0</v>
      </c>
      <c r="AC372" s="51">
        <v>0</v>
      </c>
      <c r="AD372" s="52"/>
      <c r="AE372" s="52"/>
      <c r="AF372" s="52"/>
      <c r="AG372" s="51">
        <v>6</v>
      </c>
      <c r="AH372" s="51">
        <v>52</v>
      </c>
      <c r="AI372" s="51">
        <v>51</v>
      </c>
      <c r="AJ372" s="51">
        <v>7</v>
      </c>
      <c r="AK372" s="51">
        <v>0</v>
      </c>
      <c r="AL372" s="51">
        <v>0</v>
      </c>
    </row>
    <row r="373" spans="1:38"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row>
    <row r="374" spans="1:38"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row>
    <row r="375" spans="1:38"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row>
    <row r="376" spans="1:38" ht="20.100000000000001" customHeight="1" x14ac:dyDescent="0.2">
      <c r="D376" s="2" t="s">
        <v>264</v>
      </c>
      <c r="F376" s="37">
        <v>92</v>
      </c>
      <c r="G376" s="37">
        <v>345</v>
      </c>
      <c r="H376" s="37">
        <v>416</v>
      </c>
      <c r="I376" s="37">
        <v>21</v>
      </c>
      <c r="J376" s="37">
        <v>0</v>
      </c>
      <c r="K376" s="37">
        <v>0</v>
      </c>
      <c r="L376" s="37"/>
      <c r="M376" s="37"/>
      <c r="N376" s="37"/>
      <c r="O376" s="37">
        <v>12</v>
      </c>
      <c r="P376" s="37">
        <v>79</v>
      </c>
      <c r="Q376" s="37">
        <v>88</v>
      </c>
      <c r="R376" s="37">
        <v>3</v>
      </c>
      <c r="S376" s="37">
        <v>0</v>
      </c>
      <c r="T376" s="37">
        <v>0</v>
      </c>
      <c r="U376" s="37"/>
      <c r="V376" s="37"/>
      <c r="W376" s="37"/>
      <c r="X376" s="37">
        <v>15</v>
      </c>
      <c r="Y376" s="37">
        <v>73</v>
      </c>
      <c r="Z376" s="37">
        <v>80</v>
      </c>
      <c r="AA376" s="37">
        <v>8</v>
      </c>
      <c r="AB376" s="37">
        <v>0</v>
      </c>
      <c r="AC376" s="37">
        <v>0</v>
      </c>
      <c r="AD376" s="37"/>
      <c r="AE376" s="37"/>
      <c r="AF376" s="37"/>
      <c r="AG376" s="37">
        <v>5</v>
      </c>
      <c r="AH376" s="37">
        <v>9</v>
      </c>
      <c r="AI376" s="37">
        <v>14</v>
      </c>
      <c r="AJ376" s="37">
        <v>0</v>
      </c>
      <c r="AK376" s="37">
        <v>0</v>
      </c>
      <c r="AL376" s="37">
        <v>0</v>
      </c>
    </row>
    <row r="377" spans="1:38" ht="20.100000000000001" customHeight="1" x14ac:dyDescent="0.2">
      <c r="D377" s="38" t="s">
        <v>265</v>
      </c>
      <c r="F377" s="39">
        <v>32</v>
      </c>
      <c r="G377" s="39">
        <v>358</v>
      </c>
      <c r="H377" s="39">
        <v>365</v>
      </c>
      <c r="I377" s="39">
        <v>25</v>
      </c>
      <c r="J377" s="39">
        <v>0</v>
      </c>
      <c r="K377" s="39">
        <v>0</v>
      </c>
      <c r="L377" s="40"/>
      <c r="M377" s="40"/>
      <c r="N377" s="40"/>
      <c r="O377" s="39">
        <v>4</v>
      </c>
      <c r="P377" s="39">
        <v>44</v>
      </c>
      <c r="Q377" s="39">
        <v>44</v>
      </c>
      <c r="R377" s="39">
        <v>4</v>
      </c>
      <c r="S377" s="39">
        <v>0</v>
      </c>
      <c r="T377" s="39">
        <v>0</v>
      </c>
      <c r="U377" s="40"/>
      <c r="V377" s="40"/>
      <c r="W377" s="40"/>
      <c r="X377" s="39">
        <v>13</v>
      </c>
      <c r="Y377" s="39">
        <v>81</v>
      </c>
      <c r="Z377" s="39">
        <v>78</v>
      </c>
      <c r="AA377" s="39">
        <v>16</v>
      </c>
      <c r="AB377" s="39">
        <v>0</v>
      </c>
      <c r="AC377" s="39">
        <v>0</v>
      </c>
      <c r="AD377" s="40"/>
      <c r="AE377" s="40"/>
      <c r="AF377" s="40"/>
      <c r="AG377" s="39">
        <v>1</v>
      </c>
      <c r="AH377" s="39">
        <v>14</v>
      </c>
      <c r="AI377" s="39">
        <v>14</v>
      </c>
      <c r="AJ377" s="39">
        <v>1</v>
      </c>
      <c r="AK377" s="39">
        <v>0</v>
      </c>
      <c r="AL377" s="39">
        <v>0</v>
      </c>
    </row>
    <row r="378" spans="1:38" ht="20.100000000000001" customHeight="1" x14ac:dyDescent="0.2">
      <c r="D378" s="2" t="s">
        <v>266</v>
      </c>
      <c r="F378" s="37">
        <v>60</v>
      </c>
      <c r="G378" s="37">
        <v>349</v>
      </c>
      <c r="H378" s="37">
        <v>381</v>
      </c>
      <c r="I378" s="37">
        <v>28</v>
      </c>
      <c r="J378" s="37">
        <v>0</v>
      </c>
      <c r="K378" s="37">
        <v>0</v>
      </c>
      <c r="L378" s="37"/>
      <c r="M378" s="37"/>
      <c r="N378" s="37"/>
      <c r="O378" s="37">
        <v>7</v>
      </c>
      <c r="P378" s="37">
        <v>81</v>
      </c>
      <c r="Q378" s="37">
        <v>84</v>
      </c>
      <c r="R378" s="37">
        <v>4</v>
      </c>
      <c r="S378" s="37">
        <v>0</v>
      </c>
      <c r="T378" s="37">
        <v>0</v>
      </c>
      <c r="U378" s="37"/>
      <c r="V378" s="37"/>
      <c r="W378" s="37"/>
      <c r="X378" s="37">
        <v>13</v>
      </c>
      <c r="Y378" s="37">
        <v>59</v>
      </c>
      <c r="Z378" s="37">
        <v>63</v>
      </c>
      <c r="AA378" s="37">
        <v>9</v>
      </c>
      <c r="AB378" s="37">
        <v>0</v>
      </c>
      <c r="AC378" s="37">
        <v>0</v>
      </c>
      <c r="AD378" s="37"/>
      <c r="AE378" s="37"/>
      <c r="AF378" s="37"/>
      <c r="AG378" s="37">
        <v>0</v>
      </c>
      <c r="AH378" s="37">
        <v>17</v>
      </c>
      <c r="AI378" s="37">
        <v>17</v>
      </c>
      <c r="AJ378" s="37">
        <v>0</v>
      </c>
      <c r="AK378" s="37">
        <v>0</v>
      </c>
      <c r="AL378" s="37">
        <v>0</v>
      </c>
    </row>
    <row r="379" spans="1:38" ht="20.100000000000001" customHeight="1" x14ac:dyDescent="0.2">
      <c r="D379" s="38" t="s">
        <v>267</v>
      </c>
      <c r="F379" s="39">
        <v>92</v>
      </c>
      <c r="G379" s="39">
        <v>384</v>
      </c>
      <c r="H379" s="39">
        <v>436</v>
      </c>
      <c r="I379" s="39">
        <v>40</v>
      </c>
      <c r="J379" s="39">
        <v>0</v>
      </c>
      <c r="K379" s="39">
        <v>0</v>
      </c>
      <c r="L379" s="40"/>
      <c r="M379" s="40"/>
      <c r="N379" s="40"/>
      <c r="O379" s="39">
        <v>7</v>
      </c>
      <c r="P379" s="39">
        <v>53</v>
      </c>
      <c r="Q379" s="39">
        <v>58</v>
      </c>
      <c r="R379" s="39">
        <v>2</v>
      </c>
      <c r="S379" s="39">
        <v>0</v>
      </c>
      <c r="T379" s="39">
        <v>0</v>
      </c>
      <c r="U379" s="40"/>
      <c r="V379" s="40"/>
      <c r="W379" s="40"/>
      <c r="X379" s="39">
        <v>29</v>
      </c>
      <c r="Y379" s="39">
        <v>59</v>
      </c>
      <c r="Z379" s="39">
        <v>80</v>
      </c>
      <c r="AA379" s="39">
        <v>8</v>
      </c>
      <c r="AB379" s="39">
        <v>0</v>
      </c>
      <c r="AC379" s="39">
        <v>0</v>
      </c>
      <c r="AD379" s="40"/>
      <c r="AE379" s="40"/>
      <c r="AF379" s="40"/>
      <c r="AG379" s="39">
        <v>2</v>
      </c>
      <c r="AH379" s="39">
        <v>11</v>
      </c>
      <c r="AI379" s="39">
        <v>13</v>
      </c>
      <c r="AJ379" s="39">
        <v>0</v>
      </c>
      <c r="AK379" s="39">
        <v>0</v>
      </c>
      <c r="AL379" s="39">
        <v>0</v>
      </c>
    </row>
    <row r="380" spans="1:38" ht="20.100000000000001" customHeight="1" x14ac:dyDescent="0.2">
      <c r="D380" s="41" t="s">
        <v>268</v>
      </c>
      <c r="F380" s="40">
        <v>0</v>
      </c>
      <c r="G380" s="40">
        <v>310</v>
      </c>
      <c r="H380" s="40">
        <v>299</v>
      </c>
      <c r="I380" s="40">
        <v>11</v>
      </c>
      <c r="J380" s="40">
        <v>0</v>
      </c>
      <c r="K380" s="40">
        <v>0</v>
      </c>
      <c r="L380" s="40"/>
      <c r="M380" s="40"/>
      <c r="N380" s="40"/>
      <c r="O380" s="40">
        <v>0</v>
      </c>
      <c r="P380" s="40">
        <v>68</v>
      </c>
      <c r="Q380" s="40">
        <v>60</v>
      </c>
      <c r="R380" s="40">
        <v>8</v>
      </c>
      <c r="S380" s="40">
        <v>0</v>
      </c>
      <c r="T380" s="40">
        <v>0</v>
      </c>
      <c r="U380" s="40"/>
      <c r="V380" s="40"/>
      <c r="W380" s="40"/>
      <c r="X380" s="40">
        <v>0</v>
      </c>
      <c r="Y380" s="40">
        <v>69</v>
      </c>
      <c r="Z380" s="40">
        <v>62</v>
      </c>
      <c r="AA380" s="40">
        <v>7</v>
      </c>
      <c r="AB380" s="40">
        <v>0</v>
      </c>
      <c r="AC380" s="40">
        <v>0</v>
      </c>
      <c r="AD380" s="40"/>
      <c r="AE380" s="40"/>
      <c r="AF380" s="40"/>
      <c r="AG380" s="40">
        <v>0</v>
      </c>
      <c r="AH380" s="40">
        <v>5</v>
      </c>
      <c r="AI380" s="40">
        <v>5</v>
      </c>
      <c r="AJ380" s="40">
        <v>0</v>
      </c>
      <c r="AK380" s="40">
        <v>0</v>
      </c>
      <c r="AL380" s="40">
        <v>0</v>
      </c>
    </row>
    <row r="381" spans="1:38" ht="20.100000000000001" customHeight="1" x14ac:dyDescent="0.2">
      <c r="D381" s="38" t="s">
        <v>269</v>
      </c>
      <c r="F381" s="39">
        <v>0</v>
      </c>
      <c r="G381" s="39">
        <v>335</v>
      </c>
      <c r="H381" s="39">
        <v>307</v>
      </c>
      <c r="I381" s="39">
        <v>28</v>
      </c>
      <c r="J381" s="39">
        <v>0</v>
      </c>
      <c r="K381" s="39">
        <v>0</v>
      </c>
      <c r="L381" s="40"/>
      <c r="M381" s="40"/>
      <c r="N381" s="40"/>
      <c r="O381" s="39">
        <v>0</v>
      </c>
      <c r="P381" s="39">
        <v>46</v>
      </c>
      <c r="Q381" s="39">
        <v>43</v>
      </c>
      <c r="R381" s="39">
        <v>3</v>
      </c>
      <c r="S381" s="39">
        <v>0</v>
      </c>
      <c r="T381" s="39">
        <v>0</v>
      </c>
      <c r="U381" s="40"/>
      <c r="V381" s="40"/>
      <c r="W381" s="40"/>
      <c r="X381" s="39">
        <v>0</v>
      </c>
      <c r="Y381" s="39">
        <v>56</v>
      </c>
      <c r="Z381" s="39">
        <v>48</v>
      </c>
      <c r="AA381" s="39">
        <v>8</v>
      </c>
      <c r="AB381" s="39">
        <v>0</v>
      </c>
      <c r="AC381" s="39">
        <v>0</v>
      </c>
      <c r="AD381" s="40"/>
      <c r="AE381" s="40"/>
      <c r="AF381" s="40"/>
      <c r="AG381" s="39">
        <v>0</v>
      </c>
      <c r="AH381" s="39">
        <v>16</v>
      </c>
      <c r="AI381" s="39">
        <v>16</v>
      </c>
      <c r="AJ381" s="39">
        <v>0</v>
      </c>
      <c r="AK381" s="39">
        <v>0</v>
      </c>
      <c r="AL381" s="39">
        <v>0</v>
      </c>
    </row>
    <row r="382" spans="1:38" ht="20.100000000000001" customHeight="1" x14ac:dyDescent="0.2">
      <c r="D382" s="2" t="s">
        <v>270</v>
      </c>
      <c r="F382" s="37">
        <v>12</v>
      </c>
      <c r="G382" s="37">
        <v>193</v>
      </c>
      <c r="H382" s="37">
        <v>193</v>
      </c>
      <c r="I382" s="37">
        <v>12</v>
      </c>
      <c r="J382" s="37">
        <v>0</v>
      </c>
      <c r="K382" s="37">
        <v>0</v>
      </c>
      <c r="L382" s="37"/>
      <c r="M382" s="37"/>
      <c r="N382" s="37"/>
      <c r="O382" s="37">
        <v>3</v>
      </c>
      <c r="P382" s="37">
        <v>85</v>
      </c>
      <c r="Q382" s="37">
        <v>84</v>
      </c>
      <c r="R382" s="37">
        <v>4</v>
      </c>
      <c r="S382" s="37">
        <v>0</v>
      </c>
      <c r="T382" s="37">
        <v>0</v>
      </c>
      <c r="U382" s="37"/>
      <c r="V382" s="37"/>
      <c r="W382" s="37"/>
      <c r="X382" s="37">
        <v>14</v>
      </c>
      <c r="Y382" s="37">
        <v>79</v>
      </c>
      <c r="Z382" s="37">
        <v>87</v>
      </c>
      <c r="AA382" s="37">
        <v>6</v>
      </c>
      <c r="AB382" s="37">
        <v>0</v>
      </c>
      <c r="AC382" s="37">
        <v>0</v>
      </c>
      <c r="AD382" s="37"/>
      <c r="AE382" s="37"/>
      <c r="AF382" s="37"/>
      <c r="AG382" s="37">
        <v>0</v>
      </c>
      <c r="AH382" s="37">
        <v>6</v>
      </c>
      <c r="AI382" s="37">
        <v>6</v>
      </c>
      <c r="AJ382" s="37">
        <v>0</v>
      </c>
      <c r="AK382" s="37">
        <v>0</v>
      </c>
      <c r="AL382" s="37">
        <v>0</v>
      </c>
    </row>
    <row r="383" spans="1:38" ht="20.100000000000001" customHeight="1" x14ac:dyDescent="0.2">
      <c r="D383" s="38" t="s">
        <v>271</v>
      </c>
      <c r="F383" s="39">
        <v>109</v>
      </c>
      <c r="G383" s="39">
        <v>190</v>
      </c>
      <c r="H383" s="39">
        <v>154</v>
      </c>
      <c r="I383" s="39">
        <v>145</v>
      </c>
      <c r="J383" s="39">
        <v>0</v>
      </c>
      <c r="K383" s="39">
        <v>0</v>
      </c>
      <c r="L383" s="40"/>
      <c r="M383" s="40"/>
      <c r="N383" s="40"/>
      <c r="O383" s="39">
        <v>37</v>
      </c>
      <c r="P383" s="39">
        <v>87</v>
      </c>
      <c r="Q383" s="39">
        <v>73</v>
      </c>
      <c r="R383" s="39">
        <v>51</v>
      </c>
      <c r="S383" s="39">
        <v>0</v>
      </c>
      <c r="T383" s="39">
        <v>0</v>
      </c>
      <c r="U383" s="40"/>
      <c r="V383" s="40"/>
      <c r="W383" s="40"/>
      <c r="X383" s="39">
        <v>45</v>
      </c>
      <c r="Y383" s="39">
        <v>80</v>
      </c>
      <c r="Z383" s="39">
        <v>67</v>
      </c>
      <c r="AA383" s="39">
        <v>58</v>
      </c>
      <c r="AB383" s="39">
        <v>0</v>
      </c>
      <c r="AC383" s="39">
        <v>0</v>
      </c>
      <c r="AD383" s="40"/>
      <c r="AE383" s="40"/>
      <c r="AF383" s="40"/>
      <c r="AG383" s="39">
        <v>1</v>
      </c>
      <c r="AH383" s="39">
        <v>17</v>
      </c>
      <c r="AI383" s="39">
        <v>15</v>
      </c>
      <c r="AJ383" s="39">
        <v>3</v>
      </c>
      <c r="AK383" s="39">
        <v>0</v>
      </c>
      <c r="AL383" s="39">
        <v>0</v>
      </c>
    </row>
    <row r="384" spans="1:38" ht="20.100000000000001" customHeight="1" x14ac:dyDescent="0.2">
      <c r="D384" s="2" t="s">
        <v>272</v>
      </c>
      <c r="F384" s="37">
        <v>24</v>
      </c>
      <c r="G384" s="37">
        <v>206</v>
      </c>
      <c r="H384" s="37">
        <v>205</v>
      </c>
      <c r="I384" s="37">
        <v>25</v>
      </c>
      <c r="J384" s="37">
        <v>0</v>
      </c>
      <c r="K384" s="37">
        <v>0</v>
      </c>
      <c r="L384" s="37"/>
      <c r="M384" s="37"/>
      <c r="N384" s="37"/>
      <c r="O384" s="37">
        <v>0</v>
      </c>
      <c r="P384" s="37">
        <v>55</v>
      </c>
      <c r="Q384" s="37">
        <v>51</v>
      </c>
      <c r="R384" s="37">
        <v>4</v>
      </c>
      <c r="S384" s="37">
        <v>0</v>
      </c>
      <c r="T384" s="37">
        <v>0</v>
      </c>
      <c r="U384" s="37"/>
      <c r="V384" s="37"/>
      <c r="W384" s="37"/>
      <c r="X384" s="37">
        <v>10</v>
      </c>
      <c r="Y384" s="37">
        <v>86</v>
      </c>
      <c r="Z384" s="37">
        <v>81</v>
      </c>
      <c r="AA384" s="37">
        <v>15</v>
      </c>
      <c r="AB384" s="37">
        <v>0</v>
      </c>
      <c r="AC384" s="37">
        <v>0</v>
      </c>
      <c r="AD384" s="37"/>
      <c r="AE384" s="37"/>
      <c r="AF384" s="37"/>
      <c r="AG384" s="37">
        <v>2</v>
      </c>
      <c r="AH384" s="37">
        <v>9</v>
      </c>
      <c r="AI384" s="37">
        <v>11</v>
      </c>
      <c r="AJ384" s="37">
        <v>0</v>
      </c>
      <c r="AK384" s="37">
        <v>0</v>
      </c>
      <c r="AL384" s="37">
        <v>0</v>
      </c>
    </row>
    <row r="385" spans="1:38"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row>
    <row r="386" spans="1:38" s="1" customFormat="1" ht="20.100000000000001" customHeight="1" x14ac:dyDescent="0.2">
      <c r="A386" s="3"/>
      <c r="B386" s="6"/>
      <c r="C386" s="42" t="s">
        <v>180</v>
      </c>
      <c r="D386" s="42"/>
      <c r="E386" s="5"/>
      <c r="F386" s="44">
        <v>421</v>
      </c>
      <c r="G386" s="44">
        <v>2670</v>
      </c>
      <c r="H386" s="44">
        <v>2756</v>
      </c>
      <c r="I386" s="44">
        <v>335</v>
      </c>
      <c r="J386" s="44">
        <v>0</v>
      </c>
      <c r="K386" s="44">
        <v>0</v>
      </c>
      <c r="L386" s="45"/>
      <c r="M386" s="45"/>
      <c r="N386" s="45"/>
      <c r="O386" s="44">
        <v>70</v>
      </c>
      <c r="P386" s="44">
        <v>598</v>
      </c>
      <c r="Q386" s="44">
        <v>585</v>
      </c>
      <c r="R386" s="44">
        <v>83</v>
      </c>
      <c r="S386" s="44">
        <v>0</v>
      </c>
      <c r="T386" s="44">
        <v>0</v>
      </c>
      <c r="U386" s="45"/>
      <c r="V386" s="45"/>
      <c r="W386" s="45"/>
      <c r="X386" s="44">
        <v>139</v>
      </c>
      <c r="Y386" s="44">
        <v>642</v>
      </c>
      <c r="Z386" s="44">
        <v>646</v>
      </c>
      <c r="AA386" s="44">
        <v>135</v>
      </c>
      <c r="AB386" s="44">
        <v>0</v>
      </c>
      <c r="AC386" s="44">
        <v>0</v>
      </c>
      <c r="AD386" s="45"/>
      <c r="AE386" s="45"/>
      <c r="AF386" s="45"/>
      <c r="AG386" s="44">
        <v>11</v>
      </c>
      <c r="AH386" s="44">
        <v>104</v>
      </c>
      <c r="AI386" s="44">
        <v>111</v>
      </c>
      <c r="AJ386" s="44">
        <v>4</v>
      </c>
      <c r="AK386" s="44">
        <v>0</v>
      </c>
      <c r="AL386" s="44">
        <v>0</v>
      </c>
    </row>
    <row r="387" spans="1:38"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row>
    <row r="388" spans="1:38" s="1" customFormat="1" ht="20.100000000000001" customHeight="1" x14ac:dyDescent="0.25">
      <c r="A388" s="3"/>
      <c r="B388" s="49" t="s">
        <v>273</v>
      </c>
      <c r="C388" s="50"/>
      <c r="D388" s="50"/>
      <c r="E388" s="5"/>
      <c r="F388" s="51">
        <v>421</v>
      </c>
      <c r="G388" s="51">
        <v>2670</v>
      </c>
      <c r="H388" s="51">
        <v>2756</v>
      </c>
      <c r="I388" s="51">
        <v>335</v>
      </c>
      <c r="J388" s="51">
        <v>0</v>
      </c>
      <c r="K388" s="51">
        <v>0</v>
      </c>
      <c r="L388" s="52"/>
      <c r="M388" s="52"/>
      <c r="N388" s="52"/>
      <c r="O388" s="51">
        <v>70</v>
      </c>
      <c r="P388" s="51">
        <v>598</v>
      </c>
      <c r="Q388" s="51">
        <v>585</v>
      </c>
      <c r="R388" s="51">
        <v>83</v>
      </c>
      <c r="S388" s="51">
        <v>0</v>
      </c>
      <c r="T388" s="51">
        <v>0</v>
      </c>
      <c r="U388" s="52"/>
      <c r="V388" s="52"/>
      <c r="W388" s="52"/>
      <c r="X388" s="51">
        <v>139</v>
      </c>
      <c r="Y388" s="51">
        <v>642</v>
      </c>
      <c r="Z388" s="51">
        <v>646</v>
      </c>
      <c r="AA388" s="51">
        <v>135</v>
      </c>
      <c r="AB388" s="51">
        <v>0</v>
      </c>
      <c r="AC388" s="51">
        <v>0</v>
      </c>
      <c r="AD388" s="52"/>
      <c r="AE388" s="52"/>
      <c r="AF388" s="52"/>
      <c r="AG388" s="51">
        <v>11</v>
      </c>
      <c r="AH388" s="51">
        <v>104</v>
      </c>
      <c r="AI388" s="51">
        <v>111</v>
      </c>
      <c r="AJ388" s="51">
        <v>4</v>
      </c>
      <c r="AK388" s="51">
        <v>0</v>
      </c>
      <c r="AL388" s="51">
        <v>0</v>
      </c>
    </row>
    <row r="389" spans="1:38"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row>
    <row r="390" spans="1:38"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row>
    <row r="391" spans="1:38"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row>
    <row r="392" spans="1:38" ht="20.100000000000001" customHeight="1" x14ac:dyDescent="0.2">
      <c r="D392" s="2" t="s">
        <v>98</v>
      </c>
      <c r="F392" s="37">
        <v>23</v>
      </c>
      <c r="G392" s="37">
        <v>335</v>
      </c>
      <c r="H392" s="37">
        <v>334</v>
      </c>
      <c r="I392" s="37">
        <v>24</v>
      </c>
      <c r="J392" s="37">
        <v>0</v>
      </c>
      <c r="K392" s="37">
        <v>0</v>
      </c>
      <c r="L392" s="37"/>
      <c r="M392" s="37"/>
      <c r="N392" s="37"/>
      <c r="O392" s="37">
        <v>1</v>
      </c>
      <c r="P392" s="37">
        <v>48</v>
      </c>
      <c r="Q392" s="37">
        <v>49</v>
      </c>
      <c r="R392" s="37">
        <v>0</v>
      </c>
      <c r="S392" s="37">
        <v>0</v>
      </c>
      <c r="T392" s="37">
        <v>0</v>
      </c>
      <c r="U392" s="37"/>
      <c r="V392" s="37"/>
      <c r="W392" s="37"/>
      <c r="X392" s="37">
        <v>5</v>
      </c>
      <c r="Y392" s="37">
        <v>73</v>
      </c>
      <c r="Z392" s="37">
        <v>71</v>
      </c>
      <c r="AA392" s="37">
        <v>7</v>
      </c>
      <c r="AB392" s="37">
        <v>0</v>
      </c>
      <c r="AC392" s="37">
        <v>0</v>
      </c>
      <c r="AD392" s="37"/>
      <c r="AE392" s="37"/>
      <c r="AF392" s="37"/>
      <c r="AG392" s="37">
        <v>0</v>
      </c>
      <c r="AH392" s="37">
        <v>5</v>
      </c>
      <c r="AI392" s="37">
        <v>5</v>
      </c>
      <c r="AJ392" s="37">
        <v>0</v>
      </c>
      <c r="AK392" s="37">
        <v>0</v>
      </c>
      <c r="AL392" s="37">
        <v>0</v>
      </c>
    </row>
    <row r="393" spans="1:38" ht="20.100000000000001" customHeight="1" x14ac:dyDescent="0.2">
      <c r="D393" s="38" t="s">
        <v>99</v>
      </c>
      <c r="F393" s="39">
        <v>13</v>
      </c>
      <c r="G393" s="39">
        <v>308</v>
      </c>
      <c r="H393" s="39">
        <v>295</v>
      </c>
      <c r="I393" s="39">
        <v>26</v>
      </c>
      <c r="J393" s="39">
        <v>0</v>
      </c>
      <c r="K393" s="39">
        <v>0</v>
      </c>
      <c r="L393" s="40"/>
      <c r="M393" s="40"/>
      <c r="N393" s="40"/>
      <c r="O393" s="39">
        <v>1</v>
      </c>
      <c r="P393" s="39">
        <v>63</v>
      </c>
      <c r="Q393" s="39">
        <v>61</v>
      </c>
      <c r="R393" s="39">
        <v>3</v>
      </c>
      <c r="S393" s="39">
        <v>0</v>
      </c>
      <c r="T393" s="39">
        <v>0</v>
      </c>
      <c r="U393" s="40"/>
      <c r="V393" s="40"/>
      <c r="W393" s="40"/>
      <c r="X393" s="39">
        <v>8</v>
      </c>
      <c r="Y393" s="39">
        <v>89</v>
      </c>
      <c r="Z393" s="39">
        <v>88</v>
      </c>
      <c r="AA393" s="39">
        <v>9</v>
      </c>
      <c r="AB393" s="39">
        <v>0</v>
      </c>
      <c r="AC393" s="39">
        <v>0</v>
      </c>
      <c r="AD393" s="40"/>
      <c r="AE393" s="40"/>
      <c r="AF393" s="40"/>
      <c r="AG393" s="39">
        <v>0</v>
      </c>
      <c r="AH393" s="39">
        <v>5</v>
      </c>
      <c r="AI393" s="39">
        <v>5</v>
      </c>
      <c r="AJ393" s="39">
        <v>0</v>
      </c>
      <c r="AK393" s="39">
        <v>0</v>
      </c>
      <c r="AL393" s="39">
        <v>0</v>
      </c>
    </row>
    <row r="394" spans="1:38" ht="20.100000000000001" customHeight="1" x14ac:dyDescent="0.2">
      <c r="D394" s="2" t="s">
        <v>113</v>
      </c>
      <c r="F394" s="37">
        <v>28</v>
      </c>
      <c r="G394" s="37">
        <v>317</v>
      </c>
      <c r="H394" s="37">
        <v>312</v>
      </c>
      <c r="I394" s="37">
        <v>33</v>
      </c>
      <c r="J394" s="37">
        <v>0</v>
      </c>
      <c r="K394" s="37">
        <v>0</v>
      </c>
      <c r="L394" s="37"/>
      <c r="M394" s="37"/>
      <c r="N394" s="37"/>
      <c r="O394" s="37">
        <v>3</v>
      </c>
      <c r="P394" s="37">
        <v>65</v>
      </c>
      <c r="Q394" s="37">
        <v>65</v>
      </c>
      <c r="R394" s="37">
        <v>3</v>
      </c>
      <c r="S394" s="37">
        <v>0</v>
      </c>
      <c r="T394" s="37">
        <v>0</v>
      </c>
      <c r="U394" s="37"/>
      <c r="V394" s="37"/>
      <c r="W394" s="37"/>
      <c r="X394" s="37">
        <v>8</v>
      </c>
      <c r="Y394" s="37">
        <v>76</v>
      </c>
      <c r="Z394" s="37">
        <v>74</v>
      </c>
      <c r="AA394" s="37">
        <v>10</v>
      </c>
      <c r="AB394" s="37">
        <v>0</v>
      </c>
      <c r="AC394" s="37">
        <v>0</v>
      </c>
      <c r="AD394" s="37"/>
      <c r="AE394" s="37"/>
      <c r="AF394" s="37"/>
      <c r="AG394" s="37">
        <v>1</v>
      </c>
      <c r="AH394" s="37">
        <v>11</v>
      </c>
      <c r="AI394" s="37">
        <v>11</v>
      </c>
      <c r="AJ394" s="37">
        <v>1</v>
      </c>
      <c r="AK394" s="37">
        <v>0</v>
      </c>
      <c r="AL394" s="37">
        <v>0</v>
      </c>
    </row>
    <row r="395" spans="1:38" ht="20.100000000000001" customHeight="1" x14ac:dyDescent="0.2">
      <c r="B395" s="5"/>
      <c r="D395" s="38" t="s">
        <v>101</v>
      </c>
      <c r="F395" s="39">
        <v>18</v>
      </c>
      <c r="G395" s="39">
        <v>306</v>
      </c>
      <c r="H395" s="39">
        <v>300</v>
      </c>
      <c r="I395" s="39">
        <v>24</v>
      </c>
      <c r="J395" s="39">
        <v>0</v>
      </c>
      <c r="K395" s="39">
        <v>0</v>
      </c>
      <c r="L395" s="40"/>
      <c r="M395" s="40"/>
      <c r="N395" s="40"/>
      <c r="O395" s="39">
        <v>2</v>
      </c>
      <c r="P395" s="39">
        <v>76</v>
      </c>
      <c r="Q395" s="39">
        <v>75</v>
      </c>
      <c r="R395" s="39">
        <v>3</v>
      </c>
      <c r="S395" s="39">
        <v>0</v>
      </c>
      <c r="T395" s="39">
        <v>0</v>
      </c>
      <c r="U395" s="40"/>
      <c r="V395" s="40"/>
      <c r="W395" s="40"/>
      <c r="X395" s="39">
        <v>2</v>
      </c>
      <c r="Y395" s="39">
        <v>77</v>
      </c>
      <c r="Z395" s="39">
        <v>72</v>
      </c>
      <c r="AA395" s="39">
        <v>7</v>
      </c>
      <c r="AB395" s="39">
        <v>0</v>
      </c>
      <c r="AC395" s="39">
        <v>0</v>
      </c>
      <c r="AD395" s="40"/>
      <c r="AE395" s="40"/>
      <c r="AF395" s="40"/>
      <c r="AG395" s="39">
        <v>0</v>
      </c>
      <c r="AH395" s="39">
        <v>8</v>
      </c>
      <c r="AI395" s="39">
        <v>8</v>
      </c>
      <c r="AJ395" s="39">
        <v>0</v>
      </c>
      <c r="AK395" s="39">
        <v>0</v>
      </c>
      <c r="AL395" s="39">
        <v>0</v>
      </c>
    </row>
    <row r="396" spans="1:38" ht="20.100000000000001" customHeight="1" x14ac:dyDescent="0.2">
      <c r="D396" s="2" t="s">
        <v>115</v>
      </c>
      <c r="F396" s="37">
        <v>26</v>
      </c>
      <c r="G396" s="37">
        <v>350</v>
      </c>
      <c r="H396" s="37">
        <v>324</v>
      </c>
      <c r="I396" s="37">
        <v>52</v>
      </c>
      <c r="J396" s="37">
        <v>0</v>
      </c>
      <c r="K396" s="37">
        <v>0</v>
      </c>
      <c r="L396" s="37"/>
      <c r="M396" s="37"/>
      <c r="N396" s="37"/>
      <c r="O396" s="37">
        <v>0</v>
      </c>
      <c r="P396" s="37">
        <v>24</v>
      </c>
      <c r="Q396" s="37">
        <v>24</v>
      </c>
      <c r="R396" s="37">
        <v>0</v>
      </c>
      <c r="S396" s="37">
        <v>0</v>
      </c>
      <c r="T396" s="37">
        <v>0</v>
      </c>
      <c r="U396" s="37"/>
      <c r="V396" s="37"/>
      <c r="W396" s="37"/>
      <c r="X396" s="37">
        <v>12</v>
      </c>
      <c r="Y396" s="37">
        <v>115</v>
      </c>
      <c r="Z396" s="37">
        <v>100</v>
      </c>
      <c r="AA396" s="37">
        <v>27</v>
      </c>
      <c r="AB396" s="37">
        <v>0</v>
      </c>
      <c r="AC396" s="37">
        <v>0</v>
      </c>
      <c r="AD396" s="37"/>
      <c r="AE396" s="37"/>
      <c r="AF396" s="37"/>
      <c r="AG396" s="37">
        <v>0</v>
      </c>
      <c r="AH396" s="37">
        <v>15</v>
      </c>
      <c r="AI396" s="37">
        <v>12</v>
      </c>
      <c r="AJ396" s="37">
        <v>3</v>
      </c>
      <c r="AK396" s="37">
        <v>0</v>
      </c>
      <c r="AL396" s="37">
        <v>0</v>
      </c>
    </row>
    <row r="397" spans="1:38" ht="20.100000000000001" customHeight="1" x14ac:dyDescent="0.2">
      <c r="D397" s="38" t="s">
        <v>116</v>
      </c>
      <c r="F397" s="39">
        <v>38</v>
      </c>
      <c r="G397" s="39">
        <v>315</v>
      </c>
      <c r="H397" s="39">
        <v>325</v>
      </c>
      <c r="I397" s="39">
        <v>28</v>
      </c>
      <c r="J397" s="39">
        <v>0</v>
      </c>
      <c r="K397" s="39">
        <v>0</v>
      </c>
      <c r="L397" s="40"/>
      <c r="M397" s="40"/>
      <c r="N397" s="40"/>
      <c r="O397" s="39">
        <v>2</v>
      </c>
      <c r="P397" s="39">
        <v>65</v>
      </c>
      <c r="Q397" s="39">
        <v>49</v>
      </c>
      <c r="R397" s="39">
        <v>18</v>
      </c>
      <c r="S397" s="39">
        <v>0</v>
      </c>
      <c r="T397" s="39">
        <v>0</v>
      </c>
      <c r="U397" s="40"/>
      <c r="V397" s="40"/>
      <c r="W397" s="40"/>
      <c r="X397" s="39">
        <v>11</v>
      </c>
      <c r="Y397" s="39">
        <v>130</v>
      </c>
      <c r="Z397" s="39">
        <v>123</v>
      </c>
      <c r="AA397" s="39">
        <v>18</v>
      </c>
      <c r="AB397" s="39">
        <v>0</v>
      </c>
      <c r="AC397" s="39">
        <v>0</v>
      </c>
      <c r="AD397" s="40"/>
      <c r="AE397" s="40"/>
      <c r="AF397" s="40"/>
      <c r="AG397" s="39">
        <v>-1</v>
      </c>
      <c r="AH397" s="39">
        <v>15</v>
      </c>
      <c r="AI397" s="39">
        <v>13</v>
      </c>
      <c r="AJ397" s="39">
        <v>1</v>
      </c>
      <c r="AK397" s="39">
        <v>0</v>
      </c>
      <c r="AL397" s="39">
        <v>0</v>
      </c>
    </row>
    <row r="398" spans="1:38" ht="20.100000000000001" customHeight="1" x14ac:dyDescent="0.2">
      <c r="D398" s="2" t="s">
        <v>117</v>
      </c>
      <c r="F398" s="37">
        <v>22</v>
      </c>
      <c r="G398" s="37">
        <v>321</v>
      </c>
      <c r="H398" s="37">
        <v>317</v>
      </c>
      <c r="I398" s="37">
        <v>26</v>
      </c>
      <c r="J398" s="37">
        <v>0</v>
      </c>
      <c r="K398" s="37">
        <v>0</v>
      </c>
      <c r="L398" s="37"/>
      <c r="M398" s="37"/>
      <c r="N398" s="37"/>
      <c r="O398" s="37">
        <v>2</v>
      </c>
      <c r="P398" s="37">
        <v>66</v>
      </c>
      <c r="Q398" s="37">
        <v>68</v>
      </c>
      <c r="R398" s="37">
        <v>0</v>
      </c>
      <c r="S398" s="37">
        <v>0</v>
      </c>
      <c r="T398" s="37">
        <v>0</v>
      </c>
      <c r="U398" s="37"/>
      <c r="V398" s="37"/>
      <c r="W398" s="37"/>
      <c r="X398" s="37">
        <v>3</v>
      </c>
      <c r="Y398" s="37">
        <v>74</v>
      </c>
      <c r="Z398" s="37">
        <v>64</v>
      </c>
      <c r="AA398" s="37">
        <v>13</v>
      </c>
      <c r="AB398" s="37">
        <v>0</v>
      </c>
      <c r="AC398" s="37">
        <v>0</v>
      </c>
      <c r="AD398" s="37"/>
      <c r="AE398" s="37"/>
      <c r="AF398" s="37"/>
      <c r="AG398" s="37">
        <v>0</v>
      </c>
      <c r="AH398" s="37">
        <v>9</v>
      </c>
      <c r="AI398" s="37">
        <v>8</v>
      </c>
      <c r="AJ398" s="37">
        <v>1</v>
      </c>
      <c r="AK398" s="37">
        <v>0</v>
      </c>
      <c r="AL398" s="37">
        <v>0</v>
      </c>
    </row>
    <row r="399" spans="1:38" ht="20.100000000000001" customHeight="1" x14ac:dyDescent="0.2">
      <c r="D399" s="38" t="s">
        <v>105</v>
      </c>
      <c r="F399" s="39">
        <v>37</v>
      </c>
      <c r="G399" s="39">
        <v>336</v>
      </c>
      <c r="H399" s="39">
        <v>341</v>
      </c>
      <c r="I399" s="39">
        <v>32</v>
      </c>
      <c r="J399" s="39">
        <v>0</v>
      </c>
      <c r="K399" s="39">
        <v>0</v>
      </c>
      <c r="L399" s="40"/>
      <c r="M399" s="40"/>
      <c r="N399" s="40"/>
      <c r="O399" s="39">
        <v>2</v>
      </c>
      <c r="P399" s="39">
        <v>50</v>
      </c>
      <c r="Q399" s="39">
        <v>48</v>
      </c>
      <c r="R399" s="39">
        <v>4</v>
      </c>
      <c r="S399" s="39">
        <v>0</v>
      </c>
      <c r="T399" s="39">
        <v>0</v>
      </c>
      <c r="U399" s="40"/>
      <c r="V399" s="40"/>
      <c r="W399" s="40"/>
      <c r="X399" s="39">
        <v>13</v>
      </c>
      <c r="Y399" s="39">
        <v>124</v>
      </c>
      <c r="Z399" s="39">
        <v>120</v>
      </c>
      <c r="AA399" s="39">
        <v>17</v>
      </c>
      <c r="AB399" s="39">
        <v>0</v>
      </c>
      <c r="AC399" s="39">
        <v>0</v>
      </c>
      <c r="AD399" s="40"/>
      <c r="AE399" s="40"/>
      <c r="AF399" s="40"/>
      <c r="AG399" s="39">
        <v>1</v>
      </c>
      <c r="AH399" s="39">
        <v>10</v>
      </c>
      <c r="AI399" s="39">
        <v>8</v>
      </c>
      <c r="AJ399" s="39">
        <v>3</v>
      </c>
      <c r="AK399" s="39">
        <v>0</v>
      </c>
      <c r="AL399" s="39">
        <v>0</v>
      </c>
    </row>
    <row r="400" spans="1:38" ht="20.100000000000001" customHeight="1" x14ac:dyDescent="0.2">
      <c r="D400" s="2" t="s">
        <v>106</v>
      </c>
      <c r="F400" s="37">
        <v>15</v>
      </c>
      <c r="G400" s="37">
        <v>314</v>
      </c>
      <c r="H400" s="37">
        <v>314</v>
      </c>
      <c r="I400" s="37">
        <v>15</v>
      </c>
      <c r="J400" s="37">
        <v>0</v>
      </c>
      <c r="K400" s="37">
        <v>0</v>
      </c>
      <c r="L400" s="37"/>
      <c r="M400" s="37"/>
      <c r="N400" s="37"/>
      <c r="O400" s="37">
        <v>3</v>
      </c>
      <c r="P400" s="37">
        <v>62</v>
      </c>
      <c r="Q400" s="37">
        <v>64</v>
      </c>
      <c r="R400" s="37">
        <v>1</v>
      </c>
      <c r="S400" s="37">
        <v>0</v>
      </c>
      <c r="T400" s="37">
        <v>0</v>
      </c>
      <c r="U400" s="37"/>
      <c r="V400" s="37"/>
      <c r="W400" s="37"/>
      <c r="X400" s="37">
        <v>4</v>
      </c>
      <c r="Y400" s="37">
        <v>76</v>
      </c>
      <c r="Z400" s="37">
        <v>72</v>
      </c>
      <c r="AA400" s="37">
        <v>8</v>
      </c>
      <c r="AB400" s="37">
        <v>0</v>
      </c>
      <c r="AC400" s="37">
        <v>0</v>
      </c>
      <c r="AD400" s="37"/>
      <c r="AE400" s="37"/>
      <c r="AF400" s="37"/>
      <c r="AG400" s="37">
        <v>0</v>
      </c>
      <c r="AH400" s="37">
        <v>7</v>
      </c>
      <c r="AI400" s="37">
        <v>7</v>
      </c>
      <c r="AJ400" s="37">
        <v>0</v>
      </c>
      <c r="AK400" s="37">
        <v>0</v>
      </c>
      <c r="AL400" s="37">
        <v>0</v>
      </c>
    </row>
    <row r="401" spans="1:38"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row>
    <row r="402" spans="1:38" s="1" customFormat="1" ht="20.100000000000001" customHeight="1" x14ac:dyDescent="0.2">
      <c r="A402" s="3"/>
      <c r="B402" s="6"/>
      <c r="C402" s="42" t="s">
        <v>180</v>
      </c>
      <c r="D402" s="42"/>
      <c r="E402" s="5"/>
      <c r="F402" s="44">
        <v>220</v>
      </c>
      <c r="G402" s="44">
        <v>2902</v>
      </c>
      <c r="H402" s="44">
        <v>2862</v>
      </c>
      <c r="I402" s="44">
        <v>260</v>
      </c>
      <c r="J402" s="44">
        <v>0</v>
      </c>
      <c r="K402" s="44">
        <v>0</v>
      </c>
      <c r="L402" s="45"/>
      <c r="M402" s="45"/>
      <c r="N402" s="45"/>
      <c r="O402" s="44">
        <v>16</v>
      </c>
      <c r="P402" s="44">
        <v>519</v>
      </c>
      <c r="Q402" s="44">
        <v>503</v>
      </c>
      <c r="R402" s="44">
        <v>32</v>
      </c>
      <c r="S402" s="44">
        <v>0</v>
      </c>
      <c r="T402" s="44">
        <v>0</v>
      </c>
      <c r="U402" s="45"/>
      <c r="V402" s="45"/>
      <c r="W402" s="45"/>
      <c r="X402" s="44">
        <v>66</v>
      </c>
      <c r="Y402" s="44">
        <v>834</v>
      </c>
      <c r="Z402" s="44">
        <v>784</v>
      </c>
      <c r="AA402" s="44">
        <v>116</v>
      </c>
      <c r="AB402" s="44">
        <v>0</v>
      </c>
      <c r="AC402" s="44">
        <v>0</v>
      </c>
      <c r="AD402" s="45"/>
      <c r="AE402" s="45"/>
      <c r="AF402" s="45"/>
      <c r="AG402" s="44">
        <v>1</v>
      </c>
      <c r="AH402" s="44">
        <v>85</v>
      </c>
      <c r="AI402" s="44">
        <v>77</v>
      </c>
      <c r="AJ402" s="44">
        <v>9</v>
      </c>
      <c r="AK402" s="44">
        <v>0</v>
      </c>
      <c r="AL402" s="44">
        <v>0</v>
      </c>
    </row>
    <row r="403" spans="1:38"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row>
    <row r="404" spans="1:38" s="1" customFormat="1" ht="20.100000000000001" customHeight="1" x14ac:dyDescent="0.25">
      <c r="A404" s="3"/>
      <c r="B404" s="49" t="s">
        <v>275</v>
      </c>
      <c r="C404" s="50"/>
      <c r="D404" s="50"/>
      <c r="E404" s="5"/>
      <c r="F404" s="51">
        <v>220</v>
      </c>
      <c r="G404" s="51">
        <v>2902</v>
      </c>
      <c r="H404" s="51">
        <v>2862</v>
      </c>
      <c r="I404" s="51">
        <v>260</v>
      </c>
      <c r="J404" s="51">
        <v>0</v>
      </c>
      <c r="K404" s="51">
        <v>0</v>
      </c>
      <c r="L404" s="52"/>
      <c r="M404" s="52"/>
      <c r="N404" s="52"/>
      <c r="O404" s="51">
        <v>16</v>
      </c>
      <c r="P404" s="51">
        <v>519</v>
      </c>
      <c r="Q404" s="51">
        <v>503</v>
      </c>
      <c r="R404" s="51">
        <v>32</v>
      </c>
      <c r="S404" s="51">
        <v>0</v>
      </c>
      <c r="T404" s="51">
        <v>0</v>
      </c>
      <c r="U404" s="52"/>
      <c r="V404" s="52"/>
      <c r="W404" s="52"/>
      <c r="X404" s="51">
        <v>66</v>
      </c>
      <c r="Y404" s="51">
        <v>834</v>
      </c>
      <c r="Z404" s="51">
        <v>784</v>
      </c>
      <c r="AA404" s="51">
        <v>116</v>
      </c>
      <c r="AB404" s="51">
        <v>0</v>
      </c>
      <c r="AC404" s="51">
        <v>0</v>
      </c>
      <c r="AD404" s="52"/>
      <c r="AE404" s="52"/>
      <c r="AF404" s="52"/>
      <c r="AG404" s="51">
        <v>1</v>
      </c>
      <c r="AH404" s="51">
        <v>85</v>
      </c>
      <c r="AI404" s="51">
        <v>77</v>
      </c>
      <c r="AJ404" s="51">
        <v>9</v>
      </c>
      <c r="AK404" s="51">
        <v>0</v>
      </c>
      <c r="AL404" s="51">
        <v>0</v>
      </c>
    </row>
    <row r="405" spans="1:38"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row>
    <row r="406" spans="1:38"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row>
    <row r="407" spans="1:38"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row>
    <row r="408" spans="1:38" ht="20.100000000000001" customHeight="1" x14ac:dyDescent="0.2">
      <c r="D408" s="2" t="s">
        <v>98</v>
      </c>
      <c r="F408" s="37">
        <v>22</v>
      </c>
      <c r="G408" s="37">
        <v>509</v>
      </c>
      <c r="H408" s="37">
        <v>492</v>
      </c>
      <c r="I408" s="37">
        <v>39</v>
      </c>
      <c r="J408" s="37">
        <v>0</v>
      </c>
      <c r="K408" s="37">
        <v>0</v>
      </c>
      <c r="L408" s="37"/>
      <c r="M408" s="37"/>
      <c r="N408" s="37"/>
      <c r="O408" s="37">
        <v>4</v>
      </c>
      <c r="P408" s="37">
        <v>185</v>
      </c>
      <c r="Q408" s="37">
        <v>187</v>
      </c>
      <c r="R408" s="37">
        <v>2</v>
      </c>
      <c r="S408" s="37">
        <v>0</v>
      </c>
      <c r="T408" s="37">
        <v>0</v>
      </c>
      <c r="U408" s="37"/>
      <c r="V408" s="37"/>
      <c r="W408" s="37"/>
      <c r="X408" s="37">
        <v>6</v>
      </c>
      <c r="Y408" s="37">
        <v>89</v>
      </c>
      <c r="Z408" s="37">
        <v>92</v>
      </c>
      <c r="AA408" s="37">
        <v>3</v>
      </c>
      <c r="AB408" s="37">
        <v>0</v>
      </c>
      <c r="AC408" s="37">
        <v>0</v>
      </c>
      <c r="AD408" s="37"/>
      <c r="AE408" s="37"/>
      <c r="AF408" s="37"/>
      <c r="AG408" s="37">
        <v>3</v>
      </c>
      <c r="AH408" s="37">
        <v>121</v>
      </c>
      <c r="AI408" s="37">
        <v>118</v>
      </c>
      <c r="AJ408" s="37">
        <v>6</v>
      </c>
      <c r="AK408" s="37">
        <v>0</v>
      </c>
      <c r="AL408" s="37">
        <v>0</v>
      </c>
    </row>
    <row r="409" spans="1:38" ht="20.100000000000001" customHeight="1" x14ac:dyDescent="0.2">
      <c r="D409" s="38" t="s">
        <v>99</v>
      </c>
      <c r="F409" s="39">
        <v>18</v>
      </c>
      <c r="G409" s="39">
        <v>525</v>
      </c>
      <c r="H409" s="39">
        <v>508</v>
      </c>
      <c r="I409" s="39">
        <v>35</v>
      </c>
      <c r="J409" s="39">
        <v>0</v>
      </c>
      <c r="K409" s="39">
        <v>0</v>
      </c>
      <c r="L409" s="40"/>
      <c r="M409" s="40"/>
      <c r="N409" s="40"/>
      <c r="O409" s="39">
        <v>7</v>
      </c>
      <c r="P409" s="39">
        <v>204</v>
      </c>
      <c r="Q409" s="39">
        <v>208</v>
      </c>
      <c r="R409" s="39">
        <v>3</v>
      </c>
      <c r="S409" s="39">
        <v>0</v>
      </c>
      <c r="T409" s="39">
        <v>0</v>
      </c>
      <c r="U409" s="40"/>
      <c r="V409" s="40"/>
      <c r="W409" s="40"/>
      <c r="X409" s="39">
        <v>2</v>
      </c>
      <c r="Y409" s="39">
        <v>71</v>
      </c>
      <c r="Z409" s="39">
        <v>70</v>
      </c>
      <c r="AA409" s="39">
        <v>3</v>
      </c>
      <c r="AB409" s="39">
        <v>0</v>
      </c>
      <c r="AC409" s="39">
        <v>0</v>
      </c>
      <c r="AD409" s="40"/>
      <c r="AE409" s="40"/>
      <c r="AF409" s="40"/>
      <c r="AG409" s="39">
        <v>0</v>
      </c>
      <c r="AH409" s="39">
        <v>114</v>
      </c>
      <c r="AI409" s="39">
        <v>111</v>
      </c>
      <c r="AJ409" s="39">
        <v>3</v>
      </c>
      <c r="AK409" s="39">
        <v>0</v>
      </c>
      <c r="AL409" s="39">
        <v>0</v>
      </c>
    </row>
    <row r="410" spans="1:38" ht="20.100000000000001" customHeight="1" x14ac:dyDescent="0.2">
      <c r="D410" s="2" t="s">
        <v>113</v>
      </c>
      <c r="F410" s="37">
        <v>19</v>
      </c>
      <c r="G410" s="37">
        <v>509</v>
      </c>
      <c r="H410" s="37">
        <v>499</v>
      </c>
      <c r="I410" s="37">
        <v>29</v>
      </c>
      <c r="J410" s="37">
        <v>0</v>
      </c>
      <c r="K410" s="37">
        <v>0</v>
      </c>
      <c r="L410" s="37"/>
      <c r="M410" s="37"/>
      <c r="N410" s="37"/>
      <c r="O410" s="37">
        <v>2</v>
      </c>
      <c r="P410" s="37">
        <v>171</v>
      </c>
      <c r="Q410" s="37">
        <v>169</v>
      </c>
      <c r="R410" s="37">
        <v>4</v>
      </c>
      <c r="S410" s="37">
        <v>0</v>
      </c>
      <c r="T410" s="37">
        <v>0</v>
      </c>
      <c r="U410" s="37"/>
      <c r="V410" s="37"/>
      <c r="W410" s="37"/>
      <c r="X410" s="37">
        <v>0</v>
      </c>
      <c r="Y410" s="37">
        <v>75</v>
      </c>
      <c r="Z410" s="37">
        <v>71</v>
      </c>
      <c r="AA410" s="37">
        <v>4</v>
      </c>
      <c r="AB410" s="37">
        <v>0</v>
      </c>
      <c r="AC410" s="37">
        <v>0</v>
      </c>
      <c r="AD410" s="37"/>
      <c r="AE410" s="37"/>
      <c r="AF410" s="37"/>
      <c r="AG410" s="37">
        <v>0</v>
      </c>
      <c r="AH410" s="37">
        <v>130</v>
      </c>
      <c r="AI410" s="37">
        <v>123</v>
      </c>
      <c r="AJ410" s="37">
        <v>7</v>
      </c>
      <c r="AK410" s="37">
        <v>0</v>
      </c>
      <c r="AL410" s="37">
        <v>0</v>
      </c>
    </row>
    <row r="411" spans="1:38" ht="20.100000000000001" customHeight="1" x14ac:dyDescent="0.2">
      <c r="D411" s="38" t="s">
        <v>101</v>
      </c>
      <c r="F411" s="39">
        <v>21</v>
      </c>
      <c r="G411" s="39">
        <v>512</v>
      </c>
      <c r="H411" s="39">
        <v>501</v>
      </c>
      <c r="I411" s="39">
        <v>32</v>
      </c>
      <c r="J411" s="39">
        <v>0</v>
      </c>
      <c r="K411" s="39">
        <v>0</v>
      </c>
      <c r="L411" s="40"/>
      <c r="M411" s="40"/>
      <c r="N411" s="40"/>
      <c r="O411" s="39">
        <v>6</v>
      </c>
      <c r="P411" s="39">
        <v>181</v>
      </c>
      <c r="Q411" s="39">
        <v>184</v>
      </c>
      <c r="R411" s="39">
        <v>3</v>
      </c>
      <c r="S411" s="39">
        <v>0</v>
      </c>
      <c r="T411" s="39">
        <v>0</v>
      </c>
      <c r="U411" s="40"/>
      <c r="V411" s="40"/>
      <c r="W411" s="40"/>
      <c r="X411" s="39">
        <v>2</v>
      </c>
      <c r="Y411" s="39">
        <v>77</v>
      </c>
      <c r="Z411" s="39">
        <v>75</v>
      </c>
      <c r="AA411" s="39">
        <v>4</v>
      </c>
      <c r="AB411" s="39">
        <v>0</v>
      </c>
      <c r="AC411" s="39">
        <v>0</v>
      </c>
      <c r="AD411" s="40"/>
      <c r="AE411" s="40"/>
      <c r="AF411" s="40"/>
      <c r="AG411" s="39">
        <v>3</v>
      </c>
      <c r="AH411" s="39">
        <v>136</v>
      </c>
      <c r="AI411" s="39">
        <v>136</v>
      </c>
      <c r="AJ411" s="39">
        <v>3</v>
      </c>
      <c r="AK411" s="39">
        <v>0</v>
      </c>
      <c r="AL411" s="39">
        <v>0</v>
      </c>
    </row>
    <row r="412" spans="1:38" ht="20.100000000000001" customHeight="1" x14ac:dyDescent="0.2">
      <c r="D412" s="2" t="s">
        <v>115</v>
      </c>
      <c r="F412" s="37">
        <v>39</v>
      </c>
      <c r="G412" s="37">
        <v>1178</v>
      </c>
      <c r="H412" s="37">
        <v>1184</v>
      </c>
      <c r="I412" s="37">
        <v>33</v>
      </c>
      <c r="J412" s="37">
        <v>0</v>
      </c>
      <c r="K412" s="37">
        <v>0</v>
      </c>
      <c r="L412" s="37"/>
      <c r="M412" s="37"/>
      <c r="N412" s="37"/>
      <c r="O412" s="37">
        <v>6</v>
      </c>
      <c r="P412" s="37">
        <v>147</v>
      </c>
      <c r="Q412" s="37">
        <v>153</v>
      </c>
      <c r="R412" s="37">
        <v>0</v>
      </c>
      <c r="S412" s="37">
        <v>0</v>
      </c>
      <c r="T412" s="37">
        <v>0</v>
      </c>
      <c r="U412" s="37"/>
      <c r="V412" s="37"/>
      <c r="W412" s="37"/>
      <c r="X412" s="37">
        <v>8</v>
      </c>
      <c r="Y412" s="37">
        <v>65</v>
      </c>
      <c r="Z412" s="37">
        <v>70</v>
      </c>
      <c r="AA412" s="37">
        <v>3</v>
      </c>
      <c r="AB412" s="37">
        <v>0</v>
      </c>
      <c r="AC412" s="37">
        <v>0</v>
      </c>
      <c r="AD412" s="37"/>
      <c r="AE412" s="37"/>
      <c r="AF412" s="37"/>
      <c r="AG412" s="37">
        <v>1</v>
      </c>
      <c r="AH412" s="37">
        <v>40</v>
      </c>
      <c r="AI412" s="37">
        <v>37</v>
      </c>
      <c r="AJ412" s="37">
        <v>4</v>
      </c>
      <c r="AK412" s="37">
        <v>0</v>
      </c>
      <c r="AL412" s="37">
        <v>0</v>
      </c>
    </row>
    <row r="413" spans="1:38" ht="20.100000000000001" customHeight="1" x14ac:dyDescent="0.2">
      <c r="D413" s="38" t="s">
        <v>116</v>
      </c>
      <c r="F413" s="39">
        <v>38</v>
      </c>
      <c r="G413" s="39">
        <v>1182</v>
      </c>
      <c r="H413" s="39">
        <v>1190</v>
      </c>
      <c r="I413" s="39">
        <v>30</v>
      </c>
      <c r="J413" s="39">
        <v>0</v>
      </c>
      <c r="K413" s="39">
        <v>0</v>
      </c>
      <c r="L413" s="40"/>
      <c r="M413" s="40"/>
      <c r="N413" s="40"/>
      <c r="O413" s="39">
        <v>7</v>
      </c>
      <c r="P413" s="39">
        <v>105</v>
      </c>
      <c r="Q413" s="39">
        <v>107</v>
      </c>
      <c r="R413" s="39">
        <v>5</v>
      </c>
      <c r="S413" s="39">
        <v>0</v>
      </c>
      <c r="T413" s="39">
        <v>0</v>
      </c>
      <c r="U413" s="40"/>
      <c r="V413" s="40"/>
      <c r="W413" s="40"/>
      <c r="X413" s="39">
        <v>4</v>
      </c>
      <c r="Y413" s="39">
        <v>70</v>
      </c>
      <c r="Z413" s="39">
        <v>72</v>
      </c>
      <c r="AA413" s="39">
        <v>2</v>
      </c>
      <c r="AB413" s="39">
        <v>0</v>
      </c>
      <c r="AC413" s="39">
        <v>0</v>
      </c>
      <c r="AD413" s="40"/>
      <c r="AE413" s="40"/>
      <c r="AF413" s="40"/>
      <c r="AG413" s="39">
        <v>1</v>
      </c>
      <c r="AH413" s="39">
        <v>39</v>
      </c>
      <c r="AI413" s="39">
        <v>39</v>
      </c>
      <c r="AJ413" s="39">
        <v>1</v>
      </c>
      <c r="AK413" s="39">
        <v>0</v>
      </c>
      <c r="AL413" s="39">
        <v>0</v>
      </c>
    </row>
    <row r="414" spans="1:38" ht="20.100000000000001" customHeight="1" x14ac:dyDescent="0.2">
      <c r="D414" s="2" t="s">
        <v>117</v>
      </c>
      <c r="F414" s="37">
        <v>47</v>
      </c>
      <c r="G414" s="37">
        <v>1205</v>
      </c>
      <c r="H414" s="37">
        <v>1207</v>
      </c>
      <c r="I414" s="37">
        <v>45</v>
      </c>
      <c r="J414" s="37">
        <v>0</v>
      </c>
      <c r="K414" s="37">
        <v>0</v>
      </c>
      <c r="L414" s="37"/>
      <c r="M414" s="37"/>
      <c r="N414" s="37"/>
      <c r="O414" s="37">
        <v>6</v>
      </c>
      <c r="P414" s="37">
        <v>109</v>
      </c>
      <c r="Q414" s="37">
        <v>111</v>
      </c>
      <c r="R414" s="37">
        <v>4</v>
      </c>
      <c r="S414" s="37">
        <v>0</v>
      </c>
      <c r="T414" s="37">
        <v>0</v>
      </c>
      <c r="U414" s="37"/>
      <c r="V414" s="37"/>
      <c r="W414" s="37"/>
      <c r="X414" s="37">
        <v>8</v>
      </c>
      <c r="Y414" s="37">
        <v>52</v>
      </c>
      <c r="Z414" s="37">
        <v>55</v>
      </c>
      <c r="AA414" s="37">
        <v>5</v>
      </c>
      <c r="AB414" s="37">
        <v>0</v>
      </c>
      <c r="AC414" s="37">
        <v>0</v>
      </c>
      <c r="AD414" s="37"/>
      <c r="AE414" s="37"/>
      <c r="AF414" s="37"/>
      <c r="AG414" s="37">
        <v>2</v>
      </c>
      <c r="AH414" s="37">
        <v>38</v>
      </c>
      <c r="AI414" s="37">
        <v>39</v>
      </c>
      <c r="AJ414" s="37">
        <v>1</v>
      </c>
      <c r="AK414" s="37">
        <v>0</v>
      </c>
      <c r="AL414" s="37">
        <v>0</v>
      </c>
    </row>
    <row r="415" spans="1:38" ht="20.100000000000001" customHeight="1" x14ac:dyDescent="0.2">
      <c r="D415" s="38" t="s">
        <v>105</v>
      </c>
      <c r="F415" s="39">
        <v>34</v>
      </c>
      <c r="G415" s="39">
        <v>330</v>
      </c>
      <c r="H415" s="39">
        <v>328</v>
      </c>
      <c r="I415" s="39">
        <v>36</v>
      </c>
      <c r="J415" s="39">
        <v>0</v>
      </c>
      <c r="K415" s="39">
        <v>0</v>
      </c>
      <c r="L415" s="40"/>
      <c r="M415" s="40"/>
      <c r="N415" s="40"/>
      <c r="O415" s="39">
        <v>2</v>
      </c>
      <c r="P415" s="39">
        <v>45</v>
      </c>
      <c r="Q415" s="39">
        <v>45</v>
      </c>
      <c r="R415" s="39">
        <v>2</v>
      </c>
      <c r="S415" s="39">
        <v>0</v>
      </c>
      <c r="T415" s="39">
        <v>0</v>
      </c>
      <c r="U415" s="40"/>
      <c r="V415" s="40"/>
      <c r="W415" s="40"/>
      <c r="X415" s="39">
        <v>3</v>
      </c>
      <c r="Y415" s="39">
        <v>55</v>
      </c>
      <c r="Z415" s="39">
        <v>54</v>
      </c>
      <c r="AA415" s="39">
        <v>4</v>
      </c>
      <c r="AB415" s="39">
        <v>0</v>
      </c>
      <c r="AC415" s="39">
        <v>0</v>
      </c>
      <c r="AD415" s="40"/>
      <c r="AE415" s="40"/>
      <c r="AF415" s="40"/>
      <c r="AG415" s="39">
        <v>0</v>
      </c>
      <c r="AH415" s="39">
        <v>5</v>
      </c>
      <c r="AI415" s="39">
        <v>5</v>
      </c>
      <c r="AJ415" s="39">
        <v>0</v>
      </c>
      <c r="AK415" s="39">
        <v>0</v>
      </c>
      <c r="AL415" s="39">
        <v>0</v>
      </c>
    </row>
    <row r="416" spans="1:38" ht="20.100000000000001" customHeight="1" x14ac:dyDescent="0.2">
      <c r="D416" s="2" t="s">
        <v>106</v>
      </c>
      <c r="F416" s="37">
        <v>22</v>
      </c>
      <c r="G416" s="37">
        <v>222</v>
      </c>
      <c r="H416" s="37">
        <v>229</v>
      </c>
      <c r="I416" s="37">
        <v>15</v>
      </c>
      <c r="J416" s="37">
        <v>0</v>
      </c>
      <c r="K416" s="37">
        <v>0</v>
      </c>
      <c r="L416" s="37"/>
      <c r="M416" s="37"/>
      <c r="N416" s="37"/>
      <c r="O416" s="37">
        <v>3</v>
      </c>
      <c r="P416" s="37">
        <v>131</v>
      </c>
      <c r="Q416" s="37">
        <v>126</v>
      </c>
      <c r="R416" s="37">
        <v>8</v>
      </c>
      <c r="S416" s="37">
        <v>0</v>
      </c>
      <c r="T416" s="37">
        <v>0</v>
      </c>
      <c r="U416" s="37"/>
      <c r="V416" s="37"/>
      <c r="W416" s="37"/>
      <c r="X416" s="37">
        <v>3</v>
      </c>
      <c r="Y416" s="37">
        <v>62</v>
      </c>
      <c r="Z416" s="37">
        <v>59</v>
      </c>
      <c r="AA416" s="37">
        <v>6</v>
      </c>
      <c r="AB416" s="37">
        <v>0</v>
      </c>
      <c r="AC416" s="37">
        <v>0</v>
      </c>
      <c r="AD416" s="37"/>
      <c r="AE416" s="37"/>
      <c r="AF416" s="37"/>
      <c r="AG416" s="37">
        <v>1</v>
      </c>
      <c r="AH416" s="37">
        <v>11</v>
      </c>
      <c r="AI416" s="37">
        <v>12</v>
      </c>
      <c r="AJ416" s="37">
        <v>0</v>
      </c>
      <c r="AK416" s="37">
        <v>0</v>
      </c>
      <c r="AL416" s="37">
        <v>0</v>
      </c>
    </row>
    <row r="417" spans="1:38" ht="20.100000000000001" customHeight="1" x14ac:dyDescent="0.2">
      <c r="D417" s="38" t="s">
        <v>118</v>
      </c>
      <c r="F417" s="39">
        <v>104</v>
      </c>
      <c r="G417" s="39">
        <v>309</v>
      </c>
      <c r="H417" s="39">
        <v>274</v>
      </c>
      <c r="I417" s="39">
        <v>139</v>
      </c>
      <c r="J417" s="39">
        <v>0</v>
      </c>
      <c r="K417" s="39">
        <v>0</v>
      </c>
      <c r="L417" s="40"/>
      <c r="M417" s="40"/>
      <c r="N417" s="40"/>
      <c r="O417" s="39">
        <v>21</v>
      </c>
      <c r="P417" s="39">
        <v>51</v>
      </c>
      <c r="Q417" s="39">
        <v>33</v>
      </c>
      <c r="R417" s="39">
        <v>39</v>
      </c>
      <c r="S417" s="39">
        <v>0</v>
      </c>
      <c r="T417" s="39">
        <v>0</v>
      </c>
      <c r="U417" s="40"/>
      <c r="V417" s="40"/>
      <c r="W417" s="40"/>
      <c r="X417" s="39">
        <v>19</v>
      </c>
      <c r="Y417" s="39">
        <v>55</v>
      </c>
      <c r="Z417" s="39">
        <v>50</v>
      </c>
      <c r="AA417" s="39">
        <v>24</v>
      </c>
      <c r="AB417" s="39">
        <v>0</v>
      </c>
      <c r="AC417" s="39">
        <v>0</v>
      </c>
      <c r="AD417" s="40"/>
      <c r="AE417" s="40"/>
      <c r="AF417" s="40"/>
      <c r="AG417" s="39">
        <v>0</v>
      </c>
      <c r="AH417" s="39">
        <v>8</v>
      </c>
      <c r="AI417" s="39">
        <v>8</v>
      </c>
      <c r="AJ417" s="39">
        <v>0</v>
      </c>
      <c r="AK417" s="39">
        <v>0</v>
      </c>
      <c r="AL417" s="39">
        <v>0</v>
      </c>
    </row>
    <row r="418" spans="1:38"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row>
    <row r="419" spans="1:38" s="1" customFormat="1" ht="20.100000000000001" customHeight="1" x14ac:dyDescent="0.2">
      <c r="A419" s="3"/>
      <c r="B419" s="6"/>
      <c r="C419" s="42" t="s">
        <v>180</v>
      </c>
      <c r="D419" s="42"/>
      <c r="E419" s="5"/>
      <c r="F419" s="44">
        <v>364</v>
      </c>
      <c r="G419" s="44">
        <v>6481</v>
      </c>
      <c r="H419" s="44">
        <v>6412</v>
      </c>
      <c r="I419" s="44">
        <v>433</v>
      </c>
      <c r="J419" s="44">
        <v>0</v>
      </c>
      <c r="K419" s="44">
        <v>0</v>
      </c>
      <c r="L419" s="45"/>
      <c r="M419" s="45"/>
      <c r="N419" s="45"/>
      <c r="O419" s="44">
        <v>64</v>
      </c>
      <c r="P419" s="44">
        <v>1329</v>
      </c>
      <c r="Q419" s="44">
        <v>1323</v>
      </c>
      <c r="R419" s="44">
        <v>70</v>
      </c>
      <c r="S419" s="44">
        <v>0</v>
      </c>
      <c r="T419" s="44">
        <v>0</v>
      </c>
      <c r="U419" s="45"/>
      <c r="V419" s="45"/>
      <c r="W419" s="45"/>
      <c r="X419" s="44">
        <v>55</v>
      </c>
      <c r="Y419" s="44">
        <v>671</v>
      </c>
      <c r="Z419" s="44">
        <v>668</v>
      </c>
      <c r="AA419" s="44">
        <v>58</v>
      </c>
      <c r="AB419" s="44">
        <v>0</v>
      </c>
      <c r="AC419" s="44">
        <v>0</v>
      </c>
      <c r="AD419" s="45"/>
      <c r="AE419" s="45"/>
      <c r="AF419" s="45"/>
      <c r="AG419" s="44">
        <v>11</v>
      </c>
      <c r="AH419" s="44">
        <v>642</v>
      </c>
      <c r="AI419" s="44">
        <v>628</v>
      </c>
      <c r="AJ419" s="44">
        <v>25</v>
      </c>
      <c r="AK419" s="44">
        <v>0</v>
      </c>
      <c r="AL419" s="44">
        <v>0</v>
      </c>
    </row>
    <row r="420" spans="1:38"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row>
    <row r="421" spans="1:38"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row>
    <row r="422" spans="1:38" ht="20.100000000000001" customHeight="1" x14ac:dyDescent="0.2">
      <c r="D422" s="2" t="s">
        <v>277</v>
      </c>
      <c r="F422" s="37">
        <v>0</v>
      </c>
      <c r="G422" s="37">
        <v>0</v>
      </c>
      <c r="H422" s="37">
        <v>0</v>
      </c>
      <c r="I422" s="37">
        <v>0</v>
      </c>
      <c r="J422" s="37">
        <v>0</v>
      </c>
      <c r="K422" s="37">
        <v>0</v>
      </c>
      <c r="L422" s="37"/>
      <c r="M422" s="37"/>
      <c r="N422" s="37"/>
      <c r="O422" s="37">
        <v>0</v>
      </c>
      <c r="P422" s="37">
        <v>0</v>
      </c>
      <c r="Q422" s="37">
        <v>0</v>
      </c>
      <c r="R422" s="37">
        <v>0</v>
      </c>
      <c r="S422" s="37">
        <v>0</v>
      </c>
      <c r="T422" s="37">
        <v>0</v>
      </c>
      <c r="U422" s="37"/>
      <c r="V422" s="37"/>
      <c r="W422" s="37"/>
      <c r="X422" s="37">
        <v>0</v>
      </c>
      <c r="Y422" s="37">
        <v>0</v>
      </c>
      <c r="Z422" s="37">
        <v>0</v>
      </c>
      <c r="AA422" s="37">
        <v>0</v>
      </c>
      <c r="AB422" s="37">
        <v>0</v>
      </c>
      <c r="AC422" s="37">
        <v>0</v>
      </c>
      <c r="AD422" s="37"/>
      <c r="AE422" s="37"/>
      <c r="AF422" s="37"/>
      <c r="AG422" s="37">
        <v>0</v>
      </c>
      <c r="AH422" s="37">
        <v>0</v>
      </c>
      <c r="AI422" s="37">
        <v>0</v>
      </c>
      <c r="AJ422" s="37">
        <v>0</v>
      </c>
      <c r="AK422" s="37">
        <v>0</v>
      </c>
      <c r="AL422" s="37">
        <v>0</v>
      </c>
    </row>
    <row r="423" spans="1:38" ht="20.100000000000001" customHeight="1" x14ac:dyDescent="0.2">
      <c r="D423" s="38" t="s">
        <v>278</v>
      </c>
      <c r="F423" s="39">
        <v>0</v>
      </c>
      <c r="G423" s="39">
        <v>0</v>
      </c>
      <c r="H423" s="39">
        <v>0</v>
      </c>
      <c r="I423" s="39">
        <v>0</v>
      </c>
      <c r="J423" s="39">
        <v>0</v>
      </c>
      <c r="K423" s="39">
        <v>0</v>
      </c>
      <c r="L423" s="40"/>
      <c r="M423" s="40"/>
      <c r="N423" s="40"/>
      <c r="O423" s="39">
        <v>0</v>
      </c>
      <c r="P423" s="39">
        <v>0</v>
      </c>
      <c r="Q423" s="39">
        <v>0</v>
      </c>
      <c r="R423" s="39">
        <v>0</v>
      </c>
      <c r="S423" s="39">
        <v>0</v>
      </c>
      <c r="T423" s="39">
        <v>0</v>
      </c>
      <c r="U423" s="40"/>
      <c r="V423" s="40"/>
      <c r="W423" s="40"/>
      <c r="X423" s="39">
        <v>0</v>
      </c>
      <c r="Y423" s="39">
        <v>0</v>
      </c>
      <c r="Z423" s="39">
        <v>0</v>
      </c>
      <c r="AA423" s="39">
        <v>0</v>
      </c>
      <c r="AB423" s="39">
        <v>0</v>
      </c>
      <c r="AC423" s="39">
        <v>0</v>
      </c>
      <c r="AD423" s="40"/>
      <c r="AE423" s="40"/>
      <c r="AF423" s="40"/>
      <c r="AG423" s="39">
        <v>0</v>
      </c>
      <c r="AH423" s="39">
        <v>0</v>
      </c>
      <c r="AI423" s="39">
        <v>0</v>
      </c>
      <c r="AJ423" s="39">
        <v>0</v>
      </c>
      <c r="AK423" s="39">
        <v>0</v>
      </c>
      <c r="AL423" s="39">
        <v>0</v>
      </c>
    </row>
    <row r="424" spans="1:38" ht="20.100000000000001" customHeight="1" x14ac:dyDescent="0.2">
      <c r="D424" s="2" t="s">
        <v>279</v>
      </c>
      <c r="F424" s="37">
        <v>216</v>
      </c>
      <c r="G424" s="37">
        <v>7434</v>
      </c>
      <c r="H424" s="37">
        <v>7287</v>
      </c>
      <c r="I424" s="37">
        <v>363</v>
      </c>
      <c r="J424" s="37">
        <v>0</v>
      </c>
      <c r="K424" s="37">
        <v>0</v>
      </c>
      <c r="L424" s="37"/>
      <c r="M424" s="37"/>
      <c r="N424" s="37"/>
      <c r="O424" s="37">
        <v>1</v>
      </c>
      <c r="P424" s="37">
        <v>7</v>
      </c>
      <c r="Q424" s="37">
        <v>7</v>
      </c>
      <c r="R424" s="37">
        <v>1</v>
      </c>
      <c r="S424" s="37">
        <v>0</v>
      </c>
      <c r="T424" s="37">
        <v>0</v>
      </c>
      <c r="U424" s="37"/>
      <c r="V424" s="37"/>
      <c r="W424" s="37"/>
      <c r="X424" s="37">
        <v>0</v>
      </c>
      <c r="Y424" s="37">
        <v>3</v>
      </c>
      <c r="Z424" s="37">
        <v>3</v>
      </c>
      <c r="AA424" s="37">
        <v>0</v>
      </c>
      <c r="AB424" s="37">
        <v>0</v>
      </c>
      <c r="AC424" s="37">
        <v>0</v>
      </c>
      <c r="AD424" s="37"/>
      <c r="AE424" s="37"/>
      <c r="AF424" s="37"/>
      <c r="AG424" s="37">
        <v>0</v>
      </c>
      <c r="AH424" s="37">
        <v>0</v>
      </c>
      <c r="AI424" s="37">
        <v>0</v>
      </c>
      <c r="AJ424" s="37">
        <v>0</v>
      </c>
      <c r="AK424" s="37">
        <v>0</v>
      </c>
      <c r="AL424" s="37">
        <v>0</v>
      </c>
    </row>
    <row r="425" spans="1:38"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row>
    <row r="426" spans="1:38" s="1" customFormat="1" ht="20.100000000000001" customHeight="1" x14ac:dyDescent="0.2">
      <c r="A426" s="3"/>
      <c r="B426" s="6"/>
      <c r="C426" s="42" t="s">
        <v>241</v>
      </c>
      <c r="D426" s="42"/>
      <c r="E426" s="5"/>
      <c r="F426" s="44">
        <v>216</v>
      </c>
      <c r="G426" s="44">
        <v>7434</v>
      </c>
      <c r="H426" s="44">
        <v>7287</v>
      </c>
      <c r="I426" s="44">
        <v>363</v>
      </c>
      <c r="J426" s="44">
        <v>0</v>
      </c>
      <c r="K426" s="44">
        <v>0</v>
      </c>
      <c r="L426" s="45"/>
      <c r="M426" s="45"/>
      <c r="N426" s="45"/>
      <c r="O426" s="44">
        <v>1</v>
      </c>
      <c r="P426" s="44">
        <v>7</v>
      </c>
      <c r="Q426" s="44">
        <v>7</v>
      </c>
      <c r="R426" s="44">
        <v>1</v>
      </c>
      <c r="S426" s="44">
        <v>0</v>
      </c>
      <c r="T426" s="44">
        <v>0</v>
      </c>
      <c r="U426" s="45"/>
      <c r="V426" s="45"/>
      <c r="W426" s="45"/>
      <c r="X426" s="44">
        <v>0</v>
      </c>
      <c r="Y426" s="44">
        <v>3</v>
      </c>
      <c r="Z426" s="44">
        <v>3</v>
      </c>
      <c r="AA426" s="44">
        <v>0</v>
      </c>
      <c r="AB426" s="44">
        <v>0</v>
      </c>
      <c r="AC426" s="44">
        <v>0</v>
      </c>
      <c r="AD426" s="45"/>
      <c r="AE426" s="45"/>
      <c r="AF426" s="45"/>
      <c r="AG426" s="44">
        <v>0</v>
      </c>
      <c r="AH426" s="44">
        <v>0</v>
      </c>
      <c r="AI426" s="44">
        <v>0</v>
      </c>
      <c r="AJ426" s="44">
        <v>0</v>
      </c>
      <c r="AK426" s="44">
        <v>0</v>
      </c>
      <c r="AL426" s="44">
        <v>0</v>
      </c>
    </row>
    <row r="427" spans="1:38"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row>
    <row r="428" spans="1:38" s="1" customFormat="1" ht="20.100000000000001" customHeight="1" x14ac:dyDescent="0.25">
      <c r="A428" s="3"/>
      <c r="B428" s="49" t="s">
        <v>280</v>
      </c>
      <c r="C428" s="50"/>
      <c r="D428" s="50"/>
      <c r="E428" s="5"/>
      <c r="F428" s="51">
        <v>580</v>
      </c>
      <c r="G428" s="51">
        <v>13915</v>
      </c>
      <c r="H428" s="51">
        <v>13699</v>
      </c>
      <c r="I428" s="51">
        <v>796</v>
      </c>
      <c r="J428" s="51">
        <v>0</v>
      </c>
      <c r="K428" s="51">
        <v>0</v>
      </c>
      <c r="L428" s="52"/>
      <c r="M428" s="52"/>
      <c r="N428" s="52"/>
      <c r="O428" s="51">
        <v>65</v>
      </c>
      <c r="P428" s="51">
        <v>1336</v>
      </c>
      <c r="Q428" s="51">
        <v>1330</v>
      </c>
      <c r="R428" s="51">
        <v>71</v>
      </c>
      <c r="S428" s="51">
        <v>0</v>
      </c>
      <c r="T428" s="51">
        <v>0</v>
      </c>
      <c r="U428" s="52"/>
      <c r="V428" s="52"/>
      <c r="W428" s="52"/>
      <c r="X428" s="51">
        <v>55</v>
      </c>
      <c r="Y428" s="51">
        <v>674</v>
      </c>
      <c r="Z428" s="51">
        <v>671</v>
      </c>
      <c r="AA428" s="51">
        <v>58</v>
      </c>
      <c r="AB428" s="51">
        <v>0</v>
      </c>
      <c r="AC428" s="51">
        <v>0</v>
      </c>
      <c r="AD428" s="52"/>
      <c r="AE428" s="52"/>
      <c r="AF428" s="52"/>
      <c r="AG428" s="51">
        <v>11</v>
      </c>
      <c r="AH428" s="51">
        <v>642</v>
      </c>
      <c r="AI428" s="51">
        <v>628</v>
      </c>
      <c r="AJ428" s="51">
        <v>25</v>
      </c>
      <c r="AK428" s="51">
        <v>0</v>
      </c>
      <c r="AL428" s="51">
        <v>0</v>
      </c>
    </row>
    <row r="429" spans="1:38"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row>
    <row r="430" spans="1:38"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row>
    <row r="431" spans="1:38"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row>
    <row r="432" spans="1:38" ht="20.100000000000001" customHeight="1" x14ac:dyDescent="0.2">
      <c r="D432" s="2" t="s">
        <v>98</v>
      </c>
      <c r="F432" s="37">
        <v>192</v>
      </c>
      <c r="G432" s="37">
        <v>1254</v>
      </c>
      <c r="H432" s="37">
        <v>1372</v>
      </c>
      <c r="I432" s="37">
        <v>74</v>
      </c>
      <c r="J432" s="37">
        <v>0</v>
      </c>
      <c r="K432" s="37">
        <v>0</v>
      </c>
      <c r="L432" s="37"/>
      <c r="M432" s="37"/>
      <c r="N432" s="37"/>
      <c r="O432" s="37">
        <v>10</v>
      </c>
      <c r="P432" s="37">
        <v>115</v>
      </c>
      <c r="Q432" s="37">
        <v>123</v>
      </c>
      <c r="R432" s="37">
        <v>2</v>
      </c>
      <c r="S432" s="37">
        <v>0</v>
      </c>
      <c r="T432" s="37">
        <v>0</v>
      </c>
      <c r="U432" s="37"/>
      <c r="V432" s="37"/>
      <c r="W432" s="37"/>
      <c r="X432" s="37">
        <v>6</v>
      </c>
      <c r="Y432" s="37">
        <v>36</v>
      </c>
      <c r="Z432" s="37">
        <v>40</v>
      </c>
      <c r="AA432" s="37">
        <v>2</v>
      </c>
      <c r="AB432" s="37">
        <v>0</v>
      </c>
      <c r="AC432" s="37">
        <v>0</v>
      </c>
      <c r="AD432" s="37"/>
      <c r="AE432" s="37"/>
      <c r="AF432" s="37"/>
      <c r="AG432" s="37">
        <v>0</v>
      </c>
      <c r="AH432" s="37">
        <v>4</v>
      </c>
      <c r="AI432" s="37">
        <v>4</v>
      </c>
      <c r="AJ432" s="37">
        <v>0</v>
      </c>
      <c r="AK432" s="37">
        <v>0</v>
      </c>
      <c r="AL432" s="37">
        <v>0</v>
      </c>
    </row>
    <row r="433" spans="1:38" ht="20.100000000000001" customHeight="1" x14ac:dyDescent="0.2">
      <c r="D433" s="38" t="s">
        <v>99</v>
      </c>
      <c r="F433" s="39">
        <v>221</v>
      </c>
      <c r="G433" s="39">
        <v>1169</v>
      </c>
      <c r="H433" s="39">
        <v>1266</v>
      </c>
      <c r="I433" s="39">
        <v>124</v>
      </c>
      <c r="J433" s="39">
        <v>0</v>
      </c>
      <c r="K433" s="39">
        <v>0</v>
      </c>
      <c r="L433" s="40"/>
      <c r="M433" s="40"/>
      <c r="N433" s="40"/>
      <c r="O433" s="39">
        <v>4</v>
      </c>
      <c r="P433" s="39">
        <v>170</v>
      </c>
      <c r="Q433" s="39">
        <v>138</v>
      </c>
      <c r="R433" s="39">
        <v>36</v>
      </c>
      <c r="S433" s="39">
        <v>0</v>
      </c>
      <c r="T433" s="39">
        <v>0</v>
      </c>
      <c r="U433" s="40"/>
      <c r="V433" s="40"/>
      <c r="W433" s="40"/>
      <c r="X433" s="39">
        <v>4</v>
      </c>
      <c r="Y433" s="39">
        <v>51</v>
      </c>
      <c r="Z433" s="39">
        <v>48</v>
      </c>
      <c r="AA433" s="39">
        <v>5</v>
      </c>
      <c r="AB433" s="39">
        <v>0</v>
      </c>
      <c r="AC433" s="39">
        <v>2</v>
      </c>
      <c r="AD433" s="40"/>
      <c r="AE433" s="40"/>
      <c r="AF433" s="40"/>
      <c r="AG433" s="39">
        <v>2</v>
      </c>
      <c r="AH433" s="39">
        <v>3</v>
      </c>
      <c r="AI433" s="39">
        <v>5</v>
      </c>
      <c r="AJ433" s="39">
        <v>0</v>
      </c>
      <c r="AK433" s="39">
        <v>0</v>
      </c>
      <c r="AL433" s="39">
        <v>0</v>
      </c>
    </row>
    <row r="434" spans="1:38" ht="20.100000000000001" customHeight="1" x14ac:dyDescent="0.2">
      <c r="D434" s="2" t="s">
        <v>113</v>
      </c>
      <c r="F434" s="37">
        <v>215</v>
      </c>
      <c r="G434" s="37">
        <v>1149</v>
      </c>
      <c r="H434" s="37">
        <v>1244</v>
      </c>
      <c r="I434" s="37">
        <v>120</v>
      </c>
      <c r="J434" s="37">
        <v>0</v>
      </c>
      <c r="K434" s="37">
        <v>0</v>
      </c>
      <c r="L434" s="37"/>
      <c r="M434" s="37"/>
      <c r="N434" s="37"/>
      <c r="O434" s="37">
        <v>7</v>
      </c>
      <c r="P434" s="37">
        <v>190</v>
      </c>
      <c r="Q434" s="37">
        <v>178</v>
      </c>
      <c r="R434" s="37">
        <v>19</v>
      </c>
      <c r="S434" s="37">
        <v>0</v>
      </c>
      <c r="T434" s="37">
        <v>0</v>
      </c>
      <c r="U434" s="37"/>
      <c r="V434" s="37"/>
      <c r="W434" s="37"/>
      <c r="X434" s="37">
        <v>8</v>
      </c>
      <c r="Y434" s="37">
        <v>45</v>
      </c>
      <c r="Z434" s="37">
        <v>49</v>
      </c>
      <c r="AA434" s="37">
        <v>4</v>
      </c>
      <c r="AB434" s="37">
        <v>0</v>
      </c>
      <c r="AC434" s="37">
        <v>0</v>
      </c>
      <c r="AD434" s="37"/>
      <c r="AE434" s="37"/>
      <c r="AF434" s="37"/>
      <c r="AG434" s="37">
        <v>0</v>
      </c>
      <c r="AH434" s="37">
        <v>5</v>
      </c>
      <c r="AI434" s="37">
        <v>5</v>
      </c>
      <c r="AJ434" s="37">
        <v>0</v>
      </c>
      <c r="AK434" s="37">
        <v>0</v>
      </c>
      <c r="AL434" s="37">
        <v>0</v>
      </c>
    </row>
    <row r="435" spans="1:38" ht="20.100000000000001" customHeight="1" x14ac:dyDescent="0.2">
      <c r="D435" s="38" t="s">
        <v>101</v>
      </c>
      <c r="F435" s="39">
        <v>274</v>
      </c>
      <c r="G435" s="39">
        <v>1194</v>
      </c>
      <c r="H435" s="39">
        <v>1195</v>
      </c>
      <c r="I435" s="39">
        <v>273</v>
      </c>
      <c r="J435" s="39">
        <v>0</v>
      </c>
      <c r="K435" s="39">
        <v>0</v>
      </c>
      <c r="L435" s="40"/>
      <c r="M435" s="40"/>
      <c r="N435" s="40"/>
      <c r="O435" s="39">
        <v>5</v>
      </c>
      <c r="P435" s="39">
        <v>149</v>
      </c>
      <c r="Q435" s="39">
        <v>125</v>
      </c>
      <c r="R435" s="39">
        <v>29</v>
      </c>
      <c r="S435" s="39">
        <v>0</v>
      </c>
      <c r="T435" s="39">
        <v>0</v>
      </c>
      <c r="U435" s="40"/>
      <c r="V435" s="40"/>
      <c r="W435" s="40"/>
      <c r="X435" s="39">
        <v>16</v>
      </c>
      <c r="Y435" s="39">
        <v>40</v>
      </c>
      <c r="Z435" s="39">
        <v>32</v>
      </c>
      <c r="AA435" s="39">
        <v>24</v>
      </c>
      <c r="AB435" s="39">
        <v>0</v>
      </c>
      <c r="AC435" s="39">
        <v>0</v>
      </c>
      <c r="AD435" s="40"/>
      <c r="AE435" s="40"/>
      <c r="AF435" s="40"/>
      <c r="AG435" s="39">
        <v>2</v>
      </c>
      <c r="AH435" s="39">
        <v>8</v>
      </c>
      <c r="AI435" s="39">
        <v>7</v>
      </c>
      <c r="AJ435" s="39">
        <v>3</v>
      </c>
      <c r="AK435" s="39">
        <v>0</v>
      </c>
      <c r="AL435" s="39">
        <v>0</v>
      </c>
    </row>
    <row r="436" spans="1:38" ht="20.100000000000001" customHeight="1" x14ac:dyDescent="0.2">
      <c r="D436" s="2" t="s">
        <v>115</v>
      </c>
      <c r="F436" s="37">
        <v>194</v>
      </c>
      <c r="G436" s="37">
        <v>1211</v>
      </c>
      <c r="H436" s="37">
        <v>1234</v>
      </c>
      <c r="I436" s="37">
        <v>171</v>
      </c>
      <c r="J436" s="37">
        <v>0</v>
      </c>
      <c r="K436" s="37">
        <v>0</v>
      </c>
      <c r="L436" s="37"/>
      <c r="M436" s="37"/>
      <c r="N436" s="37"/>
      <c r="O436" s="37">
        <v>5</v>
      </c>
      <c r="P436" s="37">
        <v>129</v>
      </c>
      <c r="Q436" s="37">
        <v>129</v>
      </c>
      <c r="R436" s="37">
        <v>5</v>
      </c>
      <c r="S436" s="37">
        <v>0</v>
      </c>
      <c r="T436" s="37">
        <v>0</v>
      </c>
      <c r="U436" s="37"/>
      <c r="V436" s="37"/>
      <c r="W436" s="37"/>
      <c r="X436" s="37">
        <v>1</v>
      </c>
      <c r="Y436" s="37">
        <v>48</v>
      </c>
      <c r="Z436" s="37">
        <v>41</v>
      </c>
      <c r="AA436" s="37">
        <v>8</v>
      </c>
      <c r="AB436" s="37">
        <v>0</v>
      </c>
      <c r="AC436" s="37">
        <v>0</v>
      </c>
      <c r="AD436" s="37"/>
      <c r="AE436" s="37"/>
      <c r="AF436" s="37"/>
      <c r="AG436" s="37">
        <v>0</v>
      </c>
      <c r="AH436" s="37">
        <v>12</v>
      </c>
      <c r="AI436" s="37">
        <v>12</v>
      </c>
      <c r="AJ436" s="37">
        <v>0</v>
      </c>
      <c r="AK436" s="37">
        <v>0</v>
      </c>
      <c r="AL436" s="37">
        <v>0</v>
      </c>
    </row>
    <row r="437" spans="1:38" ht="20.100000000000001" customHeight="1" x14ac:dyDescent="0.2">
      <c r="D437" s="38" t="s">
        <v>116</v>
      </c>
      <c r="F437" s="39">
        <v>24</v>
      </c>
      <c r="G437" s="39">
        <v>383</v>
      </c>
      <c r="H437" s="39">
        <v>389</v>
      </c>
      <c r="I437" s="39">
        <v>18</v>
      </c>
      <c r="J437" s="39">
        <v>0</v>
      </c>
      <c r="K437" s="39">
        <v>0</v>
      </c>
      <c r="L437" s="40"/>
      <c r="M437" s="40"/>
      <c r="N437" s="40"/>
      <c r="O437" s="39">
        <v>1</v>
      </c>
      <c r="P437" s="39">
        <v>73</v>
      </c>
      <c r="Q437" s="39">
        <v>70</v>
      </c>
      <c r="R437" s="39">
        <v>4</v>
      </c>
      <c r="S437" s="39">
        <v>0</v>
      </c>
      <c r="T437" s="39">
        <v>0</v>
      </c>
      <c r="U437" s="40"/>
      <c r="V437" s="40"/>
      <c r="W437" s="40"/>
      <c r="X437" s="39">
        <v>22</v>
      </c>
      <c r="Y437" s="39">
        <v>132</v>
      </c>
      <c r="Z437" s="39">
        <v>137</v>
      </c>
      <c r="AA437" s="39">
        <v>17</v>
      </c>
      <c r="AB437" s="39">
        <v>0</v>
      </c>
      <c r="AC437" s="39">
        <v>0</v>
      </c>
      <c r="AD437" s="40"/>
      <c r="AE437" s="40"/>
      <c r="AF437" s="40"/>
      <c r="AG437" s="39">
        <v>0</v>
      </c>
      <c r="AH437" s="39">
        <v>14</v>
      </c>
      <c r="AI437" s="39">
        <v>14</v>
      </c>
      <c r="AJ437" s="39">
        <v>0</v>
      </c>
      <c r="AK437" s="39">
        <v>0</v>
      </c>
      <c r="AL437" s="39">
        <v>0</v>
      </c>
    </row>
    <row r="438" spans="1:38" ht="20.100000000000001" customHeight="1" x14ac:dyDescent="0.2">
      <c r="D438" s="2" t="s">
        <v>117</v>
      </c>
      <c r="F438" s="37">
        <v>31</v>
      </c>
      <c r="G438" s="37">
        <v>415</v>
      </c>
      <c r="H438" s="37">
        <v>427</v>
      </c>
      <c r="I438" s="37">
        <v>19</v>
      </c>
      <c r="J438" s="37">
        <v>0</v>
      </c>
      <c r="K438" s="37">
        <v>0</v>
      </c>
      <c r="L438" s="37"/>
      <c r="M438" s="37"/>
      <c r="N438" s="37"/>
      <c r="O438" s="37">
        <v>0</v>
      </c>
      <c r="P438" s="37">
        <v>50</v>
      </c>
      <c r="Q438" s="37">
        <v>49</v>
      </c>
      <c r="R438" s="37">
        <v>1</v>
      </c>
      <c r="S438" s="37">
        <v>0</v>
      </c>
      <c r="T438" s="37">
        <v>0</v>
      </c>
      <c r="U438" s="37"/>
      <c r="V438" s="37"/>
      <c r="W438" s="37"/>
      <c r="X438" s="37">
        <v>25</v>
      </c>
      <c r="Y438" s="37">
        <v>130</v>
      </c>
      <c r="Z438" s="37">
        <v>134</v>
      </c>
      <c r="AA438" s="37">
        <v>21</v>
      </c>
      <c r="AB438" s="37">
        <v>0</v>
      </c>
      <c r="AC438" s="37">
        <v>0</v>
      </c>
      <c r="AD438" s="37"/>
      <c r="AE438" s="37"/>
      <c r="AF438" s="37"/>
      <c r="AG438" s="37">
        <v>2</v>
      </c>
      <c r="AH438" s="37">
        <v>10</v>
      </c>
      <c r="AI438" s="37">
        <v>12</v>
      </c>
      <c r="AJ438" s="37">
        <v>0</v>
      </c>
      <c r="AK438" s="37">
        <v>0</v>
      </c>
      <c r="AL438" s="37">
        <v>0</v>
      </c>
    </row>
    <row r="439" spans="1:38" ht="20.100000000000001" customHeight="1" x14ac:dyDescent="0.2">
      <c r="D439" s="38" t="s">
        <v>105</v>
      </c>
      <c r="F439" s="39">
        <v>275</v>
      </c>
      <c r="G439" s="39">
        <v>1221</v>
      </c>
      <c r="H439" s="39">
        <v>1416</v>
      </c>
      <c r="I439" s="39">
        <v>80</v>
      </c>
      <c r="J439" s="39">
        <v>0</v>
      </c>
      <c r="K439" s="39">
        <v>0</v>
      </c>
      <c r="L439" s="40"/>
      <c r="M439" s="40"/>
      <c r="N439" s="40"/>
      <c r="O439" s="39">
        <v>16</v>
      </c>
      <c r="P439" s="39">
        <v>127</v>
      </c>
      <c r="Q439" s="39">
        <v>141</v>
      </c>
      <c r="R439" s="39">
        <v>2</v>
      </c>
      <c r="S439" s="39">
        <v>0</v>
      </c>
      <c r="T439" s="39">
        <v>0</v>
      </c>
      <c r="U439" s="40"/>
      <c r="V439" s="40"/>
      <c r="W439" s="40"/>
      <c r="X439" s="39">
        <v>12</v>
      </c>
      <c r="Y439" s="39">
        <v>36</v>
      </c>
      <c r="Z439" s="39">
        <v>43</v>
      </c>
      <c r="AA439" s="39">
        <v>5</v>
      </c>
      <c r="AB439" s="39">
        <v>0</v>
      </c>
      <c r="AC439" s="39">
        <v>0</v>
      </c>
      <c r="AD439" s="40"/>
      <c r="AE439" s="40"/>
      <c r="AF439" s="40"/>
      <c r="AG439" s="39">
        <v>0</v>
      </c>
      <c r="AH439" s="39">
        <v>6</v>
      </c>
      <c r="AI439" s="39">
        <v>5</v>
      </c>
      <c r="AJ439" s="39">
        <v>0</v>
      </c>
      <c r="AK439" s="39">
        <v>0</v>
      </c>
      <c r="AL439" s="39">
        <v>1</v>
      </c>
    </row>
    <row r="440" spans="1:38"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row>
    <row r="441" spans="1:38" s="1" customFormat="1" ht="20.100000000000001" customHeight="1" x14ac:dyDescent="0.2">
      <c r="A441" s="3"/>
      <c r="B441" s="6"/>
      <c r="C441" s="42" t="s">
        <v>180</v>
      </c>
      <c r="D441" s="42"/>
      <c r="E441" s="5"/>
      <c r="F441" s="44">
        <v>1426</v>
      </c>
      <c r="G441" s="44">
        <v>7996</v>
      </c>
      <c r="H441" s="44">
        <v>8543</v>
      </c>
      <c r="I441" s="44">
        <v>879</v>
      </c>
      <c r="J441" s="44">
        <v>0</v>
      </c>
      <c r="K441" s="44">
        <v>0</v>
      </c>
      <c r="L441" s="45"/>
      <c r="M441" s="45"/>
      <c r="N441" s="45"/>
      <c r="O441" s="44">
        <v>48</v>
      </c>
      <c r="P441" s="44">
        <v>1003</v>
      </c>
      <c r="Q441" s="44">
        <v>953</v>
      </c>
      <c r="R441" s="44">
        <v>98</v>
      </c>
      <c r="S441" s="44">
        <v>0</v>
      </c>
      <c r="T441" s="44">
        <v>0</v>
      </c>
      <c r="U441" s="45"/>
      <c r="V441" s="45"/>
      <c r="W441" s="45"/>
      <c r="X441" s="44">
        <v>94</v>
      </c>
      <c r="Y441" s="44">
        <v>518</v>
      </c>
      <c r="Z441" s="44">
        <v>524</v>
      </c>
      <c r="AA441" s="44">
        <v>86</v>
      </c>
      <c r="AB441" s="44">
        <v>0</v>
      </c>
      <c r="AC441" s="44">
        <v>2</v>
      </c>
      <c r="AD441" s="45"/>
      <c r="AE441" s="45"/>
      <c r="AF441" s="45"/>
      <c r="AG441" s="44">
        <v>6</v>
      </c>
      <c r="AH441" s="44">
        <v>62</v>
      </c>
      <c r="AI441" s="44">
        <v>64</v>
      </c>
      <c r="AJ441" s="44">
        <v>3</v>
      </c>
      <c r="AK441" s="44">
        <v>0</v>
      </c>
      <c r="AL441" s="44">
        <v>1</v>
      </c>
    </row>
    <row r="442" spans="1:38"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row>
    <row r="443" spans="1:38" s="1" customFormat="1" ht="20.100000000000001" customHeight="1" x14ac:dyDescent="0.25">
      <c r="A443" s="3"/>
      <c r="B443" s="49" t="s">
        <v>282</v>
      </c>
      <c r="C443" s="50"/>
      <c r="D443" s="50"/>
      <c r="E443" s="5"/>
      <c r="F443" s="51">
        <v>1426</v>
      </c>
      <c r="G443" s="51">
        <v>7996</v>
      </c>
      <c r="H443" s="51">
        <v>8543</v>
      </c>
      <c r="I443" s="51">
        <v>879</v>
      </c>
      <c r="J443" s="51">
        <v>0</v>
      </c>
      <c r="K443" s="51">
        <v>0</v>
      </c>
      <c r="L443" s="52"/>
      <c r="M443" s="52"/>
      <c r="N443" s="52"/>
      <c r="O443" s="51">
        <v>48</v>
      </c>
      <c r="P443" s="51">
        <v>1003</v>
      </c>
      <c r="Q443" s="51">
        <v>953</v>
      </c>
      <c r="R443" s="51">
        <v>98</v>
      </c>
      <c r="S443" s="51">
        <v>0</v>
      </c>
      <c r="T443" s="51">
        <v>0</v>
      </c>
      <c r="U443" s="52"/>
      <c r="V443" s="52"/>
      <c r="W443" s="52"/>
      <c r="X443" s="51">
        <v>94</v>
      </c>
      <c r="Y443" s="51">
        <v>518</v>
      </c>
      <c r="Z443" s="51">
        <v>524</v>
      </c>
      <c r="AA443" s="51">
        <v>86</v>
      </c>
      <c r="AB443" s="51">
        <v>0</v>
      </c>
      <c r="AC443" s="51">
        <v>2</v>
      </c>
      <c r="AD443" s="52"/>
      <c r="AE443" s="52"/>
      <c r="AF443" s="52"/>
      <c r="AG443" s="51">
        <v>6</v>
      </c>
      <c r="AH443" s="51">
        <v>62</v>
      </c>
      <c r="AI443" s="51">
        <v>64</v>
      </c>
      <c r="AJ443" s="51">
        <v>3</v>
      </c>
      <c r="AK443" s="51">
        <v>0</v>
      </c>
      <c r="AL443" s="51">
        <v>1</v>
      </c>
    </row>
    <row r="444" spans="1:38"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row>
    <row r="445" spans="1:38"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row>
    <row r="446" spans="1:38"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row>
    <row r="447" spans="1:38" ht="20.100000000000001" customHeight="1" x14ac:dyDescent="0.2">
      <c r="D447" s="2" t="s">
        <v>124</v>
      </c>
      <c r="F447" s="37">
        <v>0</v>
      </c>
      <c r="G447" s="37">
        <v>78</v>
      </c>
      <c r="H447" s="37">
        <v>76</v>
      </c>
      <c r="I447" s="37">
        <v>2</v>
      </c>
      <c r="J447" s="37">
        <v>0</v>
      </c>
      <c r="K447" s="37">
        <v>0</v>
      </c>
      <c r="L447" s="37"/>
      <c r="M447" s="37"/>
      <c r="N447" s="37"/>
      <c r="O447" s="37">
        <v>0</v>
      </c>
      <c r="P447" s="37">
        <v>82</v>
      </c>
      <c r="Q447" s="37">
        <v>78</v>
      </c>
      <c r="R447" s="37">
        <v>4</v>
      </c>
      <c r="S447" s="37">
        <v>0</v>
      </c>
      <c r="T447" s="37">
        <v>0</v>
      </c>
      <c r="U447" s="37"/>
      <c r="V447" s="37"/>
      <c r="W447" s="37"/>
      <c r="X447" s="37">
        <v>2</v>
      </c>
      <c r="Y447" s="37">
        <v>57</v>
      </c>
      <c r="Z447" s="37">
        <v>55</v>
      </c>
      <c r="AA447" s="37">
        <v>4</v>
      </c>
      <c r="AB447" s="37">
        <v>0</v>
      </c>
      <c r="AC447" s="37">
        <v>0</v>
      </c>
      <c r="AD447" s="37"/>
      <c r="AE447" s="37"/>
      <c r="AF447" s="37"/>
      <c r="AG447" s="37">
        <v>1</v>
      </c>
      <c r="AH447" s="37">
        <v>6</v>
      </c>
      <c r="AI447" s="37">
        <v>7</v>
      </c>
      <c r="AJ447" s="37">
        <v>0</v>
      </c>
      <c r="AK447" s="37">
        <v>0</v>
      </c>
      <c r="AL447" s="37">
        <v>0</v>
      </c>
    </row>
    <row r="448" spans="1:38" ht="20.100000000000001" customHeight="1" x14ac:dyDescent="0.2">
      <c r="D448" s="38" t="s">
        <v>99</v>
      </c>
      <c r="F448" s="39">
        <v>2</v>
      </c>
      <c r="G448" s="39">
        <v>71</v>
      </c>
      <c r="H448" s="39">
        <v>68</v>
      </c>
      <c r="I448" s="39">
        <v>5</v>
      </c>
      <c r="J448" s="39">
        <v>0</v>
      </c>
      <c r="K448" s="39">
        <v>0</v>
      </c>
      <c r="L448" s="40"/>
      <c r="M448" s="40"/>
      <c r="N448" s="40"/>
      <c r="O448" s="39">
        <v>0</v>
      </c>
      <c r="P448" s="39">
        <v>84</v>
      </c>
      <c r="Q448" s="39">
        <v>83</v>
      </c>
      <c r="R448" s="39">
        <v>1</v>
      </c>
      <c r="S448" s="39">
        <v>0</v>
      </c>
      <c r="T448" s="39">
        <v>0</v>
      </c>
      <c r="U448" s="40"/>
      <c r="V448" s="40"/>
      <c r="W448" s="40"/>
      <c r="X448" s="39">
        <v>1</v>
      </c>
      <c r="Y448" s="39">
        <v>62</v>
      </c>
      <c r="Z448" s="39">
        <v>62</v>
      </c>
      <c r="AA448" s="39">
        <v>1</v>
      </c>
      <c r="AB448" s="39">
        <v>0</v>
      </c>
      <c r="AC448" s="39">
        <v>0</v>
      </c>
      <c r="AD448" s="40"/>
      <c r="AE448" s="40"/>
      <c r="AF448" s="40"/>
      <c r="AG448" s="39">
        <v>0</v>
      </c>
      <c r="AH448" s="39">
        <v>5</v>
      </c>
      <c r="AI448" s="39">
        <v>4</v>
      </c>
      <c r="AJ448" s="39">
        <v>1</v>
      </c>
      <c r="AK448" s="39">
        <v>0</v>
      </c>
      <c r="AL448" s="39">
        <v>0</v>
      </c>
    </row>
    <row r="449" spans="1:38" ht="20.100000000000001" customHeight="1" x14ac:dyDescent="0.2">
      <c r="D449" s="2" t="s">
        <v>113</v>
      </c>
      <c r="F449" s="37">
        <v>4</v>
      </c>
      <c r="G449" s="37">
        <v>70</v>
      </c>
      <c r="H449" s="37">
        <v>72</v>
      </c>
      <c r="I449" s="37">
        <v>2</v>
      </c>
      <c r="J449" s="37">
        <v>0</v>
      </c>
      <c r="K449" s="37">
        <v>0</v>
      </c>
      <c r="L449" s="37"/>
      <c r="M449" s="37"/>
      <c r="N449" s="37"/>
      <c r="O449" s="37">
        <v>1</v>
      </c>
      <c r="P449" s="37">
        <v>81</v>
      </c>
      <c r="Q449" s="37">
        <v>79</v>
      </c>
      <c r="R449" s="37">
        <v>3</v>
      </c>
      <c r="S449" s="37">
        <v>0</v>
      </c>
      <c r="T449" s="37">
        <v>0</v>
      </c>
      <c r="U449" s="37"/>
      <c r="V449" s="37"/>
      <c r="W449" s="37"/>
      <c r="X449" s="37">
        <v>4</v>
      </c>
      <c r="Y449" s="37">
        <v>53</v>
      </c>
      <c r="Z449" s="37">
        <v>52</v>
      </c>
      <c r="AA449" s="37">
        <v>5</v>
      </c>
      <c r="AB449" s="37">
        <v>0</v>
      </c>
      <c r="AC449" s="37">
        <v>0</v>
      </c>
      <c r="AD449" s="37"/>
      <c r="AE449" s="37"/>
      <c r="AF449" s="37"/>
      <c r="AG449" s="37">
        <v>0</v>
      </c>
      <c r="AH449" s="37">
        <v>18</v>
      </c>
      <c r="AI449" s="37">
        <v>18</v>
      </c>
      <c r="AJ449" s="37">
        <v>0</v>
      </c>
      <c r="AK449" s="37">
        <v>0</v>
      </c>
      <c r="AL449" s="37">
        <v>0</v>
      </c>
    </row>
    <row r="450" spans="1:38" ht="20.100000000000001" customHeight="1" x14ac:dyDescent="0.2">
      <c r="D450" s="38" t="s">
        <v>174</v>
      </c>
      <c r="F450" s="39">
        <v>3</v>
      </c>
      <c r="G450" s="39">
        <v>61</v>
      </c>
      <c r="H450" s="39">
        <v>59</v>
      </c>
      <c r="I450" s="39">
        <v>5</v>
      </c>
      <c r="J450" s="39">
        <v>0</v>
      </c>
      <c r="K450" s="39">
        <v>0</v>
      </c>
      <c r="L450" s="40"/>
      <c r="M450" s="40"/>
      <c r="N450" s="40"/>
      <c r="O450" s="39">
        <v>1</v>
      </c>
      <c r="P450" s="39">
        <v>87</v>
      </c>
      <c r="Q450" s="39">
        <v>85</v>
      </c>
      <c r="R450" s="39">
        <v>3</v>
      </c>
      <c r="S450" s="39">
        <v>0</v>
      </c>
      <c r="T450" s="39">
        <v>0</v>
      </c>
      <c r="U450" s="40"/>
      <c r="V450" s="40"/>
      <c r="W450" s="40"/>
      <c r="X450" s="39">
        <v>1</v>
      </c>
      <c r="Y450" s="39">
        <v>62</v>
      </c>
      <c r="Z450" s="39">
        <v>61</v>
      </c>
      <c r="AA450" s="39">
        <v>2</v>
      </c>
      <c r="AB450" s="39">
        <v>0</v>
      </c>
      <c r="AC450" s="39">
        <v>0</v>
      </c>
      <c r="AD450" s="40"/>
      <c r="AE450" s="40"/>
      <c r="AF450" s="40"/>
      <c r="AG450" s="39">
        <v>0</v>
      </c>
      <c r="AH450" s="39">
        <v>10</v>
      </c>
      <c r="AI450" s="39">
        <v>10</v>
      </c>
      <c r="AJ450" s="39">
        <v>0</v>
      </c>
      <c r="AK450" s="39">
        <v>0</v>
      </c>
      <c r="AL450" s="39">
        <v>0</v>
      </c>
    </row>
    <row r="451" spans="1:38" ht="20.100000000000001" customHeight="1" x14ac:dyDescent="0.2">
      <c r="D451" s="2" t="s">
        <v>115</v>
      </c>
      <c r="F451" s="37">
        <v>3</v>
      </c>
      <c r="G451" s="37">
        <v>81</v>
      </c>
      <c r="H451" s="37">
        <v>78</v>
      </c>
      <c r="I451" s="37">
        <v>6</v>
      </c>
      <c r="J451" s="37">
        <v>0</v>
      </c>
      <c r="K451" s="37">
        <v>0</v>
      </c>
      <c r="L451" s="37"/>
      <c r="M451" s="37"/>
      <c r="N451" s="37"/>
      <c r="O451" s="37">
        <v>1</v>
      </c>
      <c r="P451" s="37">
        <v>79</v>
      </c>
      <c r="Q451" s="37">
        <v>79</v>
      </c>
      <c r="R451" s="37">
        <v>1</v>
      </c>
      <c r="S451" s="37">
        <v>0</v>
      </c>
      <c r="T451" s="37">
        <v>0</v>
      </c>
      <c r="U451" s="37"/>
      <c r="V451" s="37"/>
      <c r="W451" s="37"/>
      <c r="X451" s="37">
        <v>2</v>
      </c>
      <c r="Y451" s="37">
        <v>52</v>
      </c>
      <c r="Z451" s="37">
        <v>52</v>
      </c>
      <c r="AA451" s="37">
        <v>2</v>
      </c>
      <c r="AB451" s="37">
        <v>0</v>
      </c>
      <c r="AC451" s="37">
        <v>0</v>
      </c>
      <c r="AD451" s="37"/>
      <c r="AE451" s="37"/>
      <c r="AF451" s="37"/>
      <c r="AG451" s="37">
        <v>1</v>
      </c>
      <c r="AH451" s="37">
        <v>10</v>
      </c>
      <c r="AI451" s="37">
        <v>11</v>
      </c>
      <c r="AJ451" s="37">
        <v>0</v>
      </c>
      <c r="AK451" s="37">
        <v>0</v>
      </c>
      <c r="AL451" s="37">
        <v>0</v>
      </c>
    </row>
    <row r="452" spans="1:38"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row>
    <row r="453" spans="1:38" s="1" customFormat="1" ht="20.100000000000001" customHeight="1" x14ac:dyDescent="0.2">
      <c r="A453" s="3"/>
      <c r="B453" s="6"/>
      <c r="C453" s="42" t="s">
        <v>180</v>
      </c>
      <c r="D453" s="42"/>
      <c r="E453" s="5"/>
      <c r="F453" s="44">
        <v>12</v>
      </c>
      <c r="G453" s="44">
        <v>361</v>
      </c>
      <c r="H453" s="44">
        <v>353</v>
      </c>
      <c r="I453" s="44">
        <v>20</v>
      </c>
      <c r="J453" s="44">
        <v>0</v>
      </c>
      <c r="K453" s="44">
        <v>0</v>
      </c>
      <c r="L453" s="45"/>
      <c r="M453" s="45"/>
      <c r="N453" s="45"/>
      <c r="O453" s="44">
        <v>3</v>
      </c>
      <c r="P453" s="44">
        <v>413</v>
      </c>
      <c r="Q453" s="44">
        <v>404</v>
      </c>
      <c r="R453" s="44">
        <v>12</v>
      </c>
      <c r="S453" s="44">
        <v>0</v>
      </c>
      <c r="T453" s="44">
        <v>0</v>
      </c>
      <c r="U453" s="45"/>
      <c r="V453" s="45"/>
      <c r="W453" s="45"/>
      <c r="X453" s="44">
        <v>10</v>
      </c>
      <c r="Y453" s="44">
        <v>286</v>
      </c>
      <c r="Z453" s="44">
        <v>282</v>
      </c>
      <c r="AA453" s="44">
        <v>14</v>
      </c>
      <c r="AB453" s="44">
        <v>0</v>
      </c>
      <c r="AC453" s="44">
        <v>0</v>
      </c>
      <c r="AD453" s="45"/>
      <c r="AE453" s="45"/>
      <c r="AF453" s="45"/>
      <c r="AG453" s="44">
        <v>2</v>
      </c>
      <c r="AH453" s="44">
        <v>49</v>
      </c>
      <c r="AI453" s="44">
        <v>50</v>
      </c>
      <c r="AJ453" s="44">
        <v>1</v>
      </c>
      <c r="AK453" s="44">
        <v>0</v>
      </c>
      <c r="AL453" s="44">
        <v>0</v>
      </c>
    </row>
    <row r="454" spans="1:38"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row>
    <row r="455" spans="1:38" s="1" customFormat="1" ht="20.100000000000001" customHeight="1" x14ac:dyDescent="0.25">
      <c r="A455" s="3"/>
      <c r="B455" s="49" t="s">
        <v>284</v>
      </c>
      <c r="C455" s="50"/>
      <c r="D455" s="50"/>
      <c r="E455" s="5"/>
      <c r="F455" s="51">
        <v>12</v>
      </c>
      <c r="G455" s="51">
        <v>361</v>
      </c>
      <c r="H455" s="51">
        <v>353</v>
      </c>
      <c r="I455" s="51">
        <v>20</v>
      </c>
      <c r="J455" s="51">
        <v>0</v>
      </c>
      <c r="K455" s="51">
        <v>0</v>
      </c>
      <c r="L455" s="52"/>
      <c r="M455" s="52"/>
      <c r="N455" s="52"/>
      <c r="O455" s="51">
        <v>3</v>
      </c>
      <c r="P455" s="51">
        <v>413</v>
      </c>
      <c r="Q455" s="51">
        <v>404</v>
      </c>
      <c r="R455" s="51">
        <v>12</v>
      </c>
      <c r="S455" s="51">
        <v>0</v>
      </c>
      <c r="T455" s="51">
        <v>0</v>
      </c>
      <c r="U455" s="52"/>
      <c r="V455" s="52"/>
      <c r="W455" s="52"/>
      <c r="X455" s="51">
        <v>10</v>
      </c>
      <c r="Y455" s="51">
        <v>286</v>
      </c>
      <c r="Z455" s="51">
        <v>282</v>
      </c>
      <c r="AA455" s="51">
        <v>14</v>
      </c>
      <c r="AB455" s="51">
        <v>0</v>
      </c>
      <c r="AC455" s="51">
        <v>0</v>
      </c>
      <c r="AD455" s="52"/>
      <c r="AE455" s="52"/>
      <c r="AF455" s="52"/>
      <c r="AG455" s="51">
        <v>2</v>
      </c>
      <c r="AH455" s="51">
        <v>49</v>
      </c>
      <c r="AI455" s="51">
        <v>50</v>
      </c>
      <c r="AJ455" s="51">
        <v>1</v>
      </c>
      <c r="AK455" s="51">
        <v>0</v>
      </c>
      <c r="AL455" s="51">
        <v>0</v>
      </c>
    </row>
    <row r="456" spans="1:38"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row>
    <row r="457" spans="1:38"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row>
    <row r="458" spans="1:38"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row>
    <row r="459" spans="1:38" ht="20.100000000000001" customHeight="1" x14ac:dyDescent="0.2">
      <c r="D459" s="2" t="s">
        <v>124</v>
      </c>
      <c r="F459" s="37">
        <v>32</v>
      </c>
      <c r="G459" s="37">
        <v>352</v>
      </c>
      <c r="H459" s="37">
        <v>374</v>
      </c>
      <c r="I459" s="37">
        <v>10</v>
      </c>
      <c r="J459" s="37">
        <v>0</v>
      </c>
      <c r="K459" s="37">
        <v>0</v>
      </c>
      <c r="L459" s="37"/>
      <c r="M459" s="37"/>
      <c r="N459" s="37"/>
      <c r="O459" s="37">
        <v>0</v>
      </c>
      <c r="P459" s="37">
        <v>25</v>
      </c>
      <c r="Q459" s="37">
        <v>25</v>
      </c>
      <c r="R459" s="37">
        <v>0</v>
      </c>
      <c r="S459" s="37">
        <v>0</v>
      </c>
      <c r="T459" s="37">
        <v>0</v>
      </c>
      <c r="U459" s="37"/>
      <c r="V459" s="37"/>
      <c r="W459" s="37"/>
      <c r="X459" s="37">
        <v>0</v>
      </c>
      <c r="Y459" s="37">
        <v>0</v>
      </c>
      <c r="Z459" s="37">
        <v>0</v>
      </c>
      <c r="AA459" s="37">
        <v>0</v>
      </c>
      <c r="AB459" s="37">
        <v>0</v>
      </c>
      <c r="AC459" s="37">
        <v>0</v>
      </c>
      <c r="AD459" s="37"/>
      <c r="AE459" s="37"/>
      <c r="AF459" s="37"/>
      <c r="AG459" s="37">
        <v>0</v>
      </c>
      <c r="AH459" s="37">
        <v>0</v>
      </c>
      <c r="AI459" s="37">
        <v>0</v>
      </c>
      <c r="AJ459" s="37">
        <v>0</v>
      </c>
      <c r="AK459" s="37">
        <v>0</v>
      </c>
      <c r="AL459" s="37">
        <v>0</v>
      </c>
    </row>
    <row r="460" spans="1:38" ht="20.100000000000001" customHeight="1" x14ac:dyDescent="0.2">
      <c r="D460" s="38" t="s">
        <v>99</v>
      </c>
      <c r="F460" s="39">
        <v>41</v>
      </c>
      <c r="G460" s="39">
        <v>383</v>
      </c>
      <c r="H460" s="39">
        <v>391</v>
      </c>
      <c r="I460" s="39">
        <v>33</v>
      </c>
      <c r="J460" s="39">
        <v>0</v>
      </c>
      <c r="K460" s="39">
        <v>0</v>
      </c>
      <c r="L460" s="40"/>
      <c r="M460" s="40"/>
      <c r="N460" s="40"/>
      <c r="O460" s="39">
        <v>0</v>
      </c>
      <c r="P460" s="39">
        <v>3</v>
      </c>
      <c r="Q460" s="39">
        <v>3</v>
      </c>
      <c r="R460" s="39">
        <v>0</v>
      </c>
      <c r="S460" s="39">
        <v>0</v>
      </c>
      <c r="T460" s="39">
        <v>0</v>
      </c>
      <c r="U460" s="40"/>
      <c r="V460" s="40"/>
      <c r="W460" s="40"/>
      <c r="X460" s="39">
        <v>0</v>
      </c>
      <c r="Y460" s="39">
        <v>0</v>
      </c>
      <c r="Z460" s="39">
        <v>0</v>
      </c>
      <c r="AA460" s="39">
        <v>0</v>
      </c>
      <c r="AB460" s="39">
        <v>0</v>
      </c>
      <c r="AC460" s="39">
        <v>0</v>
      </c>
      <c r="AD460" s="40"/>
      <c r="AE460" s="40"/>
      <c r="AF460" s="40"/>
      <c r="AG460" s="39">
        <v>0</v>
      </c>
      <c r="AH460" s="39">
        <v>0</v>
      </c>
      <c r="AI460" s="39">
        <v>0</v>
      </c>
      <c r="AJ460" s="39">
        <v>0</v>
      </c>
      <c r="AK460" s="39">
        <v>0</v>
      </c>
      <c r="AL460" s="39">
        <v>0</v>
      </c>
    </row>
    <row r="461" spans="1:38" ht="20.100000000000001" customHeight="1" x14ac:dyDescent="0.2">
      <c r="B461" s="5"/>
      <c r="D461" s="2" t="s">
        <v>113</v>
      </c>
      <c r="F461" s="37">
        <v>7</v>
      </c>
      <c r="G461" s="37">
        <v>378</v>
      </c>
      <c r="H461" s="37">
        <v>379</v>
      </c>
      <c r="I461" s="37">
        <v>6</v>
      </c>
      <c r="J461" s="37">
        <v>0</v>
      </c>
      <c r="K461" s="37">
        <v>0</v>
      </c>
      <c r="L461" s="37"/>
      <c r="M461" s="37"/>
      <c r="N461" s="37"/>
      <c r="O461" s="37">
        <v>0</v>
      </c>
      <c r="P461" s="37">
        <v>15</v>
      </c>
      <c r="Q461" s="37">
        <v>15</v>
      </c>
      <c r="R461" s="37">
        <v>0</v>
      </c>
      <c r="S461" s="37">
        <v>0</v>
      </c>
      <c r="T461" s="37">
        <v>0</v>
      </c>
      <c r="U461" s="37"/>
      <c r="V461" s="37"/>
      <c r="W461" s="37"/>
      <c r="X461" s="37">
        <v>0</v>
      </c>
      <c r="Y461" s="37">
        <v>0</v>
      </c>
      <c r="Z461" s="37">
        <v>0</v>
      </c>
      <c r="AA461" s="37">
        <v>0</v>
      </c>
      <c r="AB461" s="37">
        <v>0</v>
      </c>
      <c r="AC461" s="37">
        <v>0</v>
      </c>
      <c r="AD461" s="37"/>
      <c r="AE461" s="37"/>
      <c r="AF461" s="37"/>
      <c r="AG461" s="37">
        <v>0</v>
      </c>
      <c r="AH461" s="37">
        <v>0</v>
      </c>
      <c r="AI461" s="37">
        <v>0</v>
      </c>
      <c r="AJ461" s="37">
        <v>0</v>
      </c>
      <c r="AK461" s="37">
        <v>0</v>
      </c>
      <c r="AL461" s="37">
        <v>0</v>
      </c>
    </row>
    <row r="462" spans="1:38" ht="20.100000000000001" customHeight="1" x14ac:dyDescent="0.2">
      <c r="D462" s="38" t="s">
        <v>174</v>
      </c>
      <c r="F462" s="39">
        <v>43</v>
      </c>
      <c r="G462" s="39">
        <v>389</v>
      </c>
      <c r="H462" s="39">
        <v>414</v>
      </c>
      <c r="I462" s="39">
        <v>18</v>
      </c>
      <c r="J462" s="39">
        <v>0</v>
      </c>
      <c r="K462" s="39">
        <v>0</v>
      </c>
      <c r="L462" s="40"/>
      <c r="M462" s="40"/>
      <c r="N462" s="40"/>
      <c r="O462" s="39">
        <v>0</v>
      </c>
      <c r="P462" s="39">
        <v>3</v>
      </c>
      <c r="Q462" s="39">
        <v>3</v>
      </c>
      <c r="R462" s="39">
        <v>0</v>
      </c>
      <c r="S462" s="39">
        <v>0</v>
      </c>
      <c r="T462" s="39">
        <v>0</v>
      </c>
      <c r="U462" s="40"/>
      <c r="V462" s="40"/>
      <c r="W462" s="40"/>
      <c r="X462" s="39">
        <v>0</v>
      </c>
      <c r="Y462" s="39">
        <v>0</v>
      </c>
      <c r="Z462" s="39">
        <v>0</v>
      </c>
      <c r="AA462" s="39">
        <v>0</v>
      </c>
      <c r="AB462" s="39">
        <v>0</v>
      </c>
      <c r="AC462" s="39">
        <v>0</v>
      </c>
      <c r="AD462" s="40"/>
      <c r="AE462" s="40"/>
      <c r="AF462" s="40"/>
      <c r="AG462" s="39">
        <v>0</v>
      </c>
      <c r="AH462" s="39">
        <v>0</v>
      </c>
      <c r="AI462" s="39">
        <v>0</v>
      </c>
      <c r="AJ462" s="39">
        <v>0</v>
      </c>
      <c r="AK462" s="39">
        <v>0</v>
      </c>
      <c r="AL462" s="39">
        <v>0</v>
      </c>
    </row>
    <row r="463" spans="1:38" ht="20.100000000000001" customHeight="1" x14ac:dyDescent="0.2">
      <c r="D463" s="2" t="s">
        <v>102</v>
      </c>
      <c r="F463" s="37">
        <v>11</v>
      </c>
      <c r="G463" s="37">
        <v>365</v>
      </c>
      <c r="H463" s="37">
        <v>369</v>
      </c>
      <c r="I463" s="37">
        <v>7</v>
      </c>
      <c r="J463" s="37">
        <v>0</v>
      </c>
      <c r="K463" s="37">
        <v>0</v>
      </c>
      <c r="L463" s="37"/>
      <c r="M463" s="37"/>
      <c r="N463" s="37"/>
      <c r="O463" s="37">
        <v>0</v>
      </c>
      <c r="P463" s="37">
        <v>13</v>
      </c>
      <c r="Q463" s="37">
        <v>13</v>
      </c>
      <c r="R463" s="37">
        <v>0</v>
      </c>
      <c r="S463" s="37">
        <v>0</v>
      </c>
      <c r="T463" s="37">
        <v>0</v>
      </c>
      <c r="U463" s="37"/>
      <c r="V463" s="37"/>
      <c r="W463" s="37"/>
      <c r="X463" s="37">
        <v>0</v>
      </c>
      <c r="Y463" s="37">
        <v>0</v>
      </c>
      <c r="Z463" s="37">
        <v>0</v>
      </c>
      <c r="AA463" s="37">
        <v>0</v>
      </c>
      <c r="AB463" s="37">
        <v>0</v>
      </c>
      <c r="AC463" s="37">
        <v>0</v>
      </c>
      <c r="AD463" s="37"/>
      <c r="AE463" s="37"/>
      <c r="AF463" s="37"/>
      <c r="AG463" s="37">
        <v>0</v>
      </c>
      <c r="AH463" s="37">
        <v>0</v>
      </c>
      <c r="AI463" s="37">
        <v>0</v>
      </c>
      <c r="AJ463" s="37">
        <v>0</v>
      </c>
      <c r="AK463" s="37">
        <v>0</v>
      </c>
      <c r="AL463" s="37">
        <v>0</v>
      </c>
    </row>
    <row r="464" spans="1:38" ht="20.100000000000001" customHeight="1" x14ac:dyDescent="0.2">
      <c r="D464" s="38" t="s">
        <v>116</v>
      </c>
      <c r="F464" s="39">
        <v>16</v>
      </c>
      <c r="G464" s="39">
        <v>368</v>
      </c>
      <c r="H464" s="39">
        <v>369</v>
      </c>
      <c r="I464" s="39">
        <v>15</v>
      </c>
      <c r="J464" s="39">
        <v>0</v>
      </c>
      <c r="K464" s="39">
        <v>0</v>
      </c>
      <c r="L464" s="40"/>
      <c r="M464" s="40"/>
      <c r="N464" s="40"/>
      <c r="O464" s="39">
        <v>0</v>
      </c>
      <c r="P464" s="39">
        <v>20</v>
      </c>
      <c r="Q464" s="39">
        <v>20</v>
      </c>
      <c r="R464" s="39">
        <v>0</v>
      </c>
      <c r="S464" s="39">
        <v>0</v>
      </c>
      <c r="T464" s="39">
        <v>0</v>
      </c>
      <c r="U464" s="40"/>
      <c r="V464" s="40"/>
      <c r="W464" s="40"/>
      <c r="X464" s="39">
        <v>0</v>
      </c>
      <c r="Y464" s="39">
        <v>0</v>
      </c>
      <c r="Z464" s="39">
        <v>0</v>
      </c>
      <c r="AA464" s="39">
        <v>0</v>
      </c>
      <c r="AB464" s="39">
        <v>0</v>
      </c>
      <c r="AC464" s="39">
        <v>0</v>
      </c>
      <c r="AD464" s="40"/>
      <c r="AE464" s="40"/>
      <c r="AF464" s="40"/>
      <c r="AG464" s="39">
        <v>0</v>
      </c>
      <c r="AH464" s="39">
        <v>1</v>
      </c>
      <c r="AI464" s="39">
        <v>1</v>
      </c>
      <c r="AJ464" s="39">
        <v>0</v>
      </c>
      <c r="AK464" s="39">
        <v>0</v>
      </c>
      <c r="AL464" s="39">
        <v>0</v>
      </c>
    </row>
    <row r="465" spans="2:38"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row>
    <row r="466" spans="2:38" ht="20.100000000000001" customHeight="1" x14ac:dyDescent="0.2">
      <c r="C466" s="42" t="s">
        <v>122</v>
      </c>
      <c r="D466" s="42"/>
      <c r="F466" s="44">
        <v>150</v>
      </c>
      <c r="G466" s="44">
        <v>2235</v>
      </c>
      <c r="H466" s="44">
        <v>2296</v>
      </c>
      <c r="I466" s="44">
        <v>89</v>
      </c>
      <c r="J466" s="44">
        <v>0</v>
      </c>
      <c r="K466" s="44">
        <v>0</v>
      </c>
      <c r="L466" s="45"/>
      <c r="M466" s="45"/>
      <c r="N466" s="45"/>
      <c r="O466" s="44">
        <v>0</v>
      </c>
      <c r="P466" s="44">
        <v>79</v>
      </c>
      <c r="Q466" s="44">
        <v>79</v>
      </c>
      <c r="R466" s="44">
        <v>0</v>
      </c>
      <c r="S466" s="44">
        <v>0</v>
      </c>
      <c r="T466" s="44">
        <v>0</v>
      </c>
      <c r="U466" s="45"/>
      <c r="V466" s="45"/>
      <c r="W466" s="45"/>
      <c r="X466" s="44">
        <v>0</v>
      </c>
      <c r="Y466" s="44">
        <v>0</v>
      </c>
      <c r="Z466" s="44">
        <v>0</v>
      </c>
      <c r="AA466" s="44">
        <v>0</v>
      </c>
      <c r="AB466" s="44">
        <v>0</v>
      </c>
      <c r="AC466" s="44">
        <v>0</v>
      </c>
      <c r="AD466" s="45"/>
      <c r="AE466" s="45"/>
      <c r="AF466" s="45"/>
      <c r="AG466" s="44">
        <v>0</v>
      </c>
      <c r="AH466" s="44">
        <v>1</v>
      </c>
      <c r="AI466" s="44">
        <v>1</v>
      </c>
      <c r="AJ466" s="44">
        <v>0</v>
      </c>
      <c r="AK466" s="44">
        <v>0</v>
      </c>
      <c r="AL466" s="44">
        <v>0</v>
      </c>
    </row>
    <row r="467" spans="2:38"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row>
    <row r="468" spans="2:38"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row>
    <row r="469" spans="2:38" ht="20.100000000000001" customHeight="1" x14ac:dyDescent="0.2">
      <c r="D469" s="2" t="s">
        <v>124</v>
      </c>
      <c r="F469" s="37">
        <v>23</v>
      </c>
      <c r="G469" s="37">
        <v>172</v>
      </c>
      <c r="H469" s="37">
        <v>194</v>
      </c>
      <c r="I469" s="37">
        <v>1</v>
      </c>
      <c r="J469" s="37">
        <v>0</v>
      </c>
      <c r="K469" s="37">
        <v>0</v>
      </c>
      <c r="L469" s="37"/>
      <c r="M469" s="37"/>
      <c r="N469" s="37"/>
      <c r="O469" s="37">
        <v>12</v>
      </c>
      <c r="P469" s="37">
        <v>158</v>
      </c>
      <c r="Q469" s="37">
        <v>167</v>
      </c>
      <c r="R469" s="37">
        <v>3</v>
      </c>
      <c r="S469" s="37">
        <v>0</v>
      </c>
      <c r="T469" s="37">
        <v>0</v>
      </c>
      <c r="U469" s="37"/>
      <c r="V469" s="37"/>
      <c r="W469" s="37"/>
      <c r="X469" s="37">
        <v>9</v>
      </c>
      <c r="Y469" s="37">
        <v>125</v>
      </c>
      <c r="Z469" s="37">
        <v>130</v>
      </c>
      <c r="AA469" s="37">
        <v>4</v>
      </c>
      <c r="AB469" s="37">
        <v>0</v>
      </c>
      <c r="AC469" s="37">
        <v>0</v>
      </c>
      <c r="AD469" s="37"/>
      <c r="AE469" s="37"/>
      <c r="AF469" s="37"/>
      <c r="AG469" s="37">
        <v>4</v>
      </c>
      <c r="AH469" s="37">
        <v>34</v>
      </c>
      <c r="AI469" s="37">
        <v>38</v>
      </c>
      <c r="AJ469" s="37">
        <v>0</v>
      </c>
      <c r="AK469" s="37">
        <v>0</v>
      </c>
      <c r="AL469" s="37">
        <v>0</v>
      </c>
    </row>
    <row r="470" spans="2:38" ht="20.100000000000001" customHeight="1" x14ac:dyDescent="0.2">
      <c r="D470" s="38" t="s">
        <v>173</v>
      </c>
      <c r="F470" s="39">
        <v>13</v>
      </c>
      <c r="G470" s="39">
        <v>175</v>
      </c>
      <c r="H470" s="39">
        <v>182</v>
      </c>
      <c r="I470" s="39">
        <v>6</v>
      </c>
      <c r="J470" s="39">
        <v>0</v>
      </c>
      <c r="K470" s="39">
        <v>0</v>
      </c>
      <c r="L470" s="40"/>
      <c r="M470" s="40"/>
      <c r="N470" s="40"/>
      <c r="O470" s="39">
        <v>7</v>
      </c>
      <c r="P470" s="39">
        <v>106</v>
      </c>
      <c r="Q470" s="39">
        <v>111</v>
      </c>
      <c r="R470" s="39">
        <v>2</v>
      </c>
      <c r="S470" s="39">
        <v>0</v>
      </c>
      <c r="T470" s="39">
        <v>0</v>
      </c>
      <c r="U470" s="40"/>
      <c r="V470" s="40"/>
      <c r="W470" s="40"/>
      <c r="X470" s="39">
        <v>11</v>
      </c>
      <c r="Y470" s="39">
        <v>135</v>
      </c>
      <c r="Z470" s="39">
        <v>144</v>
      </c>
      <c r="AA470" s="39">
        <v>2</v>
      </c>
      <c r="AB470" s="39">
        <v>0</v>
      </c>
      <c r="AC470" s="39">
        <v>0</v>
      </c>
      <c r="AD470" s="40"/>
      <c r="AE470" s="40"/>
      <c r="AF470" s="40"/>
      <c r="AG470" s="39">
        <v>1</v>
      </c>
      <c r="AH470" s="39">
        <v>38</v>
      </c>
      <c r="AI470" s="39">
        <v>37</v>
      </c>
      <c r="AJ470" s="39">
        <v>2</v>
      </c>
      <c r="AK470" s="39">
        <v>0</v>
      </c>
      <c r="AL470" s="39">
        <v>0</v>
      </c>
    </row>
    <row r="471" spans="2:38" ht="20.100000000000001" customHeight="1" x14ac:dyDescent="0.2">
      <c r="B471" s="5"/>
      <c r="D471" s="2" t="s">
        <v>113</v>
      </c>
      <c r="F471" s="37">
        <v>5</v>
      </c>
      <c r="G471" s="37">
        <v>173</v>
      </c>
      <c r="H471" s="37">
        <v>177</v>
      </c>
      <c r="I471" s="37">
        <v>1</v>
      </c>
      <c r="J471" s="37">
        <v>0</v>
      </c>
      <c r="K471" s="37">
        <v>0</v>
      </c>
      <c r="L471" s="37"/>
      <c r="M471" s="37"/>
      <c r="N471" s="37"/>
      <c r="O471" s="37">
        <v>2</v>
      </c>
      <c r="P471" s="37">
        <v>132</v>
      </c>
      <c r="Q471" s="37">
        <v>133</v>
      </c>
      <c r="R471" s="37">
        <v>1</v>
      </c>
      <c r="S471" s="37">
        <v>0</v>
      </c>
      <c r="T471" s="37">
        <v>0</v>
      </c>
      <c r="U471" s="37"/>
      <c r="V471" s="37"/>
      <c r="W471" s="37"/>
      <c r="X471" s="37">
        <v>2</v>
      </c>
      <c r="Y471" s="37">
        <v>121</v>
      </c>
      <c r="Z471" s="37">
        <v>120</v>
      </c>
      <c r="AA471" s="37">
        <v>3</v>
      </c>
      <c r="AB471" s="37">
        <v>0</v>
      </c>
      <c r="AC471" s="37">
        <v>0</v>
      </c>
      <c r="AD471" s="37"/>
      <c r="AE471" s="37"/>
      <c r="AF471" s="37"/>
      <c r="AG471" s="37">
        <v>1</v>
      </c>
      <c r="AH471" s="37">
        <v>31</v>
      </c>
      <c r="AI471" s="37">
        <v>32</v>
      </c>
      <c r="AJ471" s="37">
        <v>0</v>
      </c>
      <c r="AK471" s="37">
        <v>0</v>
      </c>
      <c r="AL471" s="37">
        <v>0</v>
      </c>
    </row>
    <row r="472" spans="2:38" ht="20.100000000000001" customHeight="1" x14ac:dyDescent="0.2">
      <c r="D472" s="38" t="s">
        <v>174</v>
      </c>
      <c r="F472" s="39">
        <v>3</v>
      </c>
      <c r="G472" s="39">
        <v>162</v>
      </c>
      <c r="H472" s="39">
        <v>161</v>
      </c>
      <c r="I472" s="39">
        <v>4</v>
      </c>
      <c r="J472" s="39">
        <v>0</v>
      </c>
      <c r="K472" s="39">
        <v>0</v>
      </c>
      <c r="L472" s="40"/>
      <c r="M472" s="40"/>
      <c r="N472" s="40"/>
      <c r="O472" s="39">
        <v>4</v>
      </c>
      <c r="P472" s="39">
        <v>151</v>
      </c>
      <c r="Q472" s="39">
        <v>153</v>
      </c>
      <c r="R472" s="39">
        <v>2</v>
      </c>
      <c r="S472" s="39">
        <v>0</v>
      </c>
      <c r="T472" s="39">
        <v>0</v>
      </c>
      <c r="U472" s="40"/>
      <c r="V472" s="40"/>
      <c r="W472" s="40"/>
      <c r="X472" s="39">
        <v>6</v>
      </c>
      <c r="Y472" s="39">
        <v>111</v>
      </c>
      <c r="Z472" s="39">
        <v>114</v>
      </c>
      <c r="AA472" s="39">
        <v>3</v>
      </c>
      <c r="AB472" s="39">
        <v>0</v>
      </c>
      <c r="AC472" s="39">
        <v>0</v>
      </c>
      <c r="AD472" s="40"/>
      <c r="AE472" s="40"/>
      <c r="AF472" s="40"/>
      <c r="AG472" s="39">
        <v>2</v>
      </c>
      <c r="AH472" s="39">
        <v>33</v>
      </c>
      <c r="AI472" s="39">
        <v>35</v>
      </c>
      <c r="AJ472" s="39">
        <v>0</v>
      </c>
      <c r="AK472" s="39">
        <v>0</v>
      </c>
      <c r="AL472" s="39">
        <v>0</v>
      </c>
    </row>
    <row r="473" spans="2:38"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row>
    <row r="474" spans="2:38" ht="20.100000000000001" customHeight="1" x14ac:dyDescent="0.2">
      <c r="C474" s="42" t="s">
        <v>287</v>
      </c>
      <c r="D474" s="42"/>
      <c r="F474" s="44">
        <v>44</v>
      </c>
      <c r="G474" s="44">
        <v>682</v>
      </c>
      <c r="H474" s="44">
        <v>714</v>
      </c>
      <c r="I474" s="44">
        <v>12</v>
      </c>
      <c r="J474" s="44">
        <v>0</v>
      </c>
      <c r="K474" s="44">
        <v>0</v>
      </c>
      <c r="L474" s="45"/>
      <c r="M474" s="45"/>
      <c r="N474" s="45"/>
      <c r="O474" s="44">
        <v>25</v>
      </c>
      <c r="P474" s="44">
        <v>547</v>
      </c>
      <c r="Q474" s="44">
        <v>564</v>
      </c>
      <c r="R474" s="44">
        <v>8</v>
      </c>
      <c r="S474" s="44">
        <v>0</v>
      </c>
      <c r="T474" s="44">
        <v>0</v>
      </c>
      <c r="U474" s="45"/>
      <c r="V474" s="45"/>
      <c r="W474" s="45"/>
      <c r="X474" s="44">
        <v>28</v>
      </c>
      <c r="Y474" s="44">
        <v>492</v>
      </c>
      <c r="Z474" s="44">
        <v>508</v>
      </c>
      <c r="AA474" s="44">
        <v>12</v>
      </c>
      <c r="AB474" s="44">
        <v>0</v>
      </c>
      <c r="AC474" s="44">
        <v>0</v>
      </c>
      <c r="AD474" s="45"/>
      <c r="AE474" s="45"/>
      <c r="AF474" s="45"/>
      <c r="AG474" s="44">
        <v>8</v>
      </c>
      <c r="AH474" s="44">
        <v>136</v>
      </c>
      <c r="AI474" s="44">
        <v>142</v>
      </c>
      <c r="AJ474" s="44">
        <v>2</v>
      </c>
      <c r="AK474" s="44">
        <v>0</v>
      </c>
      <c r="AL474" s="44">
        <v>0</v>
      </c>
    </row>
    <row r="475" spans="2:38"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row>
    <row r="476" spans="2:38"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row>
    <row r="477" spans="2:38" ht="20.100000000000001" customHeight="1" x14ac:dyDescent="0.2">
      <c r="B477" s="5"/>
      <c r="D477" s="53" t="s">
        <v>288</v>
      </c>
      <c r="F477" s="37">
        <v>26</v>
      </c>
      <c r="G477" s="37">
        <v>297</v>
      </c>
      <c r="H477" s="37">
        <v>302</v>
      </c>
      <c r="I477" s="37">
        <v>21</v>
      </c>
      <c r="J477" s="37">
        <v>0</v>
      </c>
      <c r="K477" s="37">
        <v>0</v>
      </c>
      <c r="L477" s="37"/>
      <c r="M477" s="37"/>
      <c r="N477" s="37"/>
      <c r="O477" s="37">
        <v>1</v>
      </c>
      <c r="P477" s="37">
        <v>135</v>
      </c>
      <c r="Q477" s="37">
        <v>130</v>
      </c>
      <c r="R477" s="37">
        <v>6</v>
      </c>
      <c r="S477" s="37">
        <v>0</v>
      </c>
      <c r="T477" s="37">
        <v>0</v>
      </c>
      <c r="U477" s="37"/>
      <c r="V477" s="37"/>
      <c r="W477" s="37"/>
      <c r="X477" s="37">
        <v>2</v>
      </c>
      <c r="Y477" s="37">
        <v>46</v>
      </c>
      <c r="Z477" s="37">
        <v>46</v>
      </c>
      <c r="AA477" s="37">
        <v>2</v>
      </c>
      <c r="AB477" s="37">
        <v>0</v>
      </c>
      <c r="AC477" s="37">
        <v>0</v>
      </c>
      <c r="AD477" s="37"/>
      <c r="AE477" s="37"/>
      <c r="AF477" s="37"/>
      <c r="AG477" s="37">
        <v>1</v>
      </c>
      <c r="AH477" s="37">
        <v>8</v>
      </c>
      <c r="AI477" s="37">
        <v>8</v>
      </c>
      <c r="AJ477" s="37">
        <v>1</v>
      </c>
      <c r="AK477" s="37">
        <v>0</v>
      </c>
      <c r="AL477" s="37">
        <v>0</v>
      </c>
    </row>
    <row r="478" spans="2:38" ht="20.100000000000001" customHeight="1" x14ac:dyDescent="0.2">
      <c r="B478" s="5"/>
      <c r="D478" s="38" t="s">
        <v>289</v>
      </c>
      <c r="F478" s="39">
        <v>8</v>
      </c>
      <c r="G478" s="39">
        <v>301</v>
      </c>
      <c r="H478" s="39">
        <v>303</v>
      </c>
      <c r="I478" s="39">
        <v>6</v>
      </c>
      <c r="J478" s="39">
        <v>0</v>
      </c>
      <c r="K478" s="39">
        <v>0</v>
      </c>
      <c r="L478" s="40"/>
      <c r="M478" s="40"/>
      <c r="N478" s="40"/>
      <c r="O478" s="39">
        <v>2</v>
      </c>
      <c r="P478" s="39">
        <v>44</v>
      </c>
      <c r="Q478" s="39">
        <v>46</v>
      </c>
      <c r="R478" s="39">
        <v>0</v>
      </c>
      <c r="S478" s="39">
        <v>0</v>
      </c>
      <c r="T478" s="39">
        <v>0</v>
      </c>
      <c r="U478" s="40"/>
      <c r="V478" s="40"/>
      <c r="W478" s="40"/>
      <c r="X478" s="39">
        <v>1</v>
      </c>
      <c r="Y478" s="39">
        <v>41</v>
      </c>
      <c r="Z478" s="39">
        <v>41</v>
      </c>
      <c r="AA478" s="39">
        <v>1</v>
      </c>
      <c r="AB478" s="39">
        <v>0</v>
      </c>
      <c r="AC478" s="39">
        <v>0</v>
      </c>
      <c r="AD478" s="40"/>
      <c r="AE478" s="40"/>
      <c r="AF478" s="40"/>
      <c r="AG478" s="39">
        <v>0</v>
      </c>
      <c r="AH478" s="39">
        <v>9</v>
      </c>
      <c r="AI478" s="39">
        <v>8</v>
      </c>
      <c r="AJ478" s="39">
        <v>1</v>
      </c>
      <c r="AK478" s="39">
        <v>0</v>
      </c>
      <c r="AL478" s="39">
        <v>0</v>
      </c>
    </row>
    <row r="479" spans="2:38" ht="20.100000000000001" customHeight="1" x14ac:dyDescent="0.2">
      <c r="B479" s="5"/>
      <c r="D479" s="53" t="s">
        <v>290</v>
      </c>
      <c r="F479" s="37">
        <v>10</v>
      </c>
      <c r="G479" s="37">
        <v>302</v>
      </c>
      <c r="H479" s="37">
        <v>300</v>
      </c>
      <c r="I479" s="37">
        <v>12</v>
      </c>
      <c r="J479" s="37">
        <v>0</v>
      </c>
      <c r="K479" s="37">
        <v>0</v>
      </c>
      <c r="L479" s="37"/>
      <c r="M479" s="37"/>
      <c r="N479" s="37"/>
      <c r="O479" s="37">
        <v>1</v>
      </c>
      <c r="P479" s="37">
        <v>94</v>
      </c>
      <c r="Q479" s="37">
        <v>89</v>
      </c>
      <c r="R479" s="37">
        <v>6</v>
      </c>
      <c r="S479" s="37">
        <v>0</v>
      </c>
      <c r="T479" s="37">
        <v>0</v>
      </c>
      <c r="U479" s="37"/>
      <c r="V479" s="37"/>
      <c r="W479" s="37"/>
      <c r="X479" s="37">
        <v>0</v>
      </c>
      <c r="Y479" s="37">
        <v>40</v>
      </c>
      <c r="Z479" s="37">
        <v>37</v>
      </c>
      <c r="AA479" s="37">
        <v>3</v>
      </c>
      <c r="AB479" s="37">
        <v>0</v>
      </c>
      <c r="AC479" s="37">
        <v>0</v>
      </c>
      <c r="AD479" s="37"/>
      <c r="AE479" s="37"/>
      <c r="AF479" s="37"/>
      <c r="AG479" s="37">
        <v>0</v>
      </c>
      <c r="AH479" s="37">
        <v>10</v>
      </c>
      <c r="AI479" s="37">
        <v>9</v>
      </c>
      <c r="AJ479" s="37">
        <v>1</v>
      </c>
      <c r="AK479" s="37">
        <v>0</v>
      </c>
      <c r="AL479" s="37">
        <v>0</v>
      </c>
    </row>
    <row r="480" spans="2:38" ht="20.100000000000001" customHeight="1" x14ac:dyDescent="0.2">
      <c r="B480" s="5"/>
      <c r="D480" s="38" t="s">
        <v>291</v>
      </c>
      <c r="F480" s="39">
        <v>12</v>
      </c>
      <c r="G480" s="39">
        <v>315</v>
      </c>
      <c r="H480" s="39">
        <v>320</v>
      </c>
      <c r="I480" s="39">
        <v>7</v>
      </c>
      <c r="J480" s="39">
        <v>0</v>
      </c>
      <c r="K480" s="39">
        <v>0</v>
      </c>
      <c r="L480" s="40"/>
      <c r="M480" s="40"/>
      <c r="N480" s="40"/>
      <c r="O480" s="39">
        <v>2</v>
      </c>
      <c r="P480" s="39">
        <v>58</v>
      </c>
      <c r="Q480" s="39">
        <v>57</v>
      </c>
      <c r="R480" s="39">
        <v>3</v>
      </c>
      <c r="S480" s="39">
        <v>0</v>
      </c>
      <c r="T480" s="39">
        <v>0</v>
      </c>
      <c r="U480" s="40"/>
      <c r="V480" s="40"/>
      <c r="W480" s="40"/>
      <c r="X480" s="39">
        <v>1</v>
      </c>
      <c r="Y480" s="39">
        <v>53</v>
      </c>
      <c r="Z480" s="39">
        <v>53</v>
      </c>
      <c r="AA480" s="39">
        <v>1</v>
      </c>
      <c r="AB480" s="39">
        <v>0</v>
      </c>
      <c r="AC480" s="39">
        <v>0</v>
      </c>
      <c r="AD480" s="40"/>
      <c r="AE480" s="40"/>
      <c r="AF480" s="40"/>
      <c r="AG480" s="39">
        <v>0</v>
      </c>
      <c r="AH480" s="39">
        <v>10</v>
      </c>
      <c r="AI480" s="39">
        <v>10</v>
      </c>
      <c r="AJ480" s="39">
        <v>0</v>
      </c>
      <c r="AK480" s="39">
        <v>0</v>
      </c>
      <c r="AL480" s="39">
        <v>0</v>
      </c>
    </row>
    <row r="481" spans="1:38" ht="20.100000000000001" customHeight="1" x14ac:dyDescent="0.2">
      <c r="D481" s="53" t="s">
        <v>292</v>
      </c>
      <c r="F481" s="37">
        <v>9</v>
      </c>
      <c r="G481" s="37">
        <v>299</v>
      </c>
      <c r="H481" s="37">
        <v>294</v>
      </c>
      <c r="I481" s="37">
        <v>14</v>
      </c>
      <c r="J481" s="37">
        <v>0</v>
      </c>
      <c r="K481" s="37">
        <v>0</v>
      </c>
      <c r="L481" s="37"/>
      <c r="M481" s="37"/>
      <c r="N481" s="37"/>
      <c r="O481" s="37">
        <v>1</v>
      </c>
      <c r="P481" s="37">
        <v>135</v>
      </c>
      <c r="Q481" s="37">
        <v>131</v>
      </c>
      <c r="R481" s="37">
        <v>5</v>
      </c>
      <c r="S481" s="37">
        <v>0</v>
      </c>
      <c r="T481" s="37">
        <v>0</v>
      </c>
      <c r="U481" s="37"/>
      <c r="V481" s="37"/>
      <c r="W481" s="37"/>
      <c r="X481" s="37">
        <v>2</v>
      </c>
      <c r="Y481" s="37">
        <v>19</v>
      </c>
      <c r="Z481" s="37">
        <v>20</v>
      </c>
      <c r="AA481" s="37">
        <v>1</v>
      </c>
      <c r="AB481" s="37">
        <v>0</v>
      </c>
      <c r="AC481" s="37">
        <v>0</v>
      </c>
      <c r="AD481" s="37"/>
      <c r="AE481" s="37"/>
      <c r="AF481" s="37"/>
      <c r="AG481" s="37">
        <v>0</v>
      </c>
      <c r="AH481" s="37">
        <v>4</v>
      </c>
      <c r="AI481" s="37">
        <v>4</v>
      </c>
      <c r="AJ481" s="37">
        <v>0</v>
      </c>
      <c r="AK481" s="37">
        <v>0</v>
      </c>
      <c r="AL481" s="37">
        <v>0</v>
      </c>
    </row>
    <row r="482" spans="1:38" ht="20.100000000000001" customHeight="1" x14ac:dyDescent="0.2">
      <c r="D482" s="38" t="s">
        <v>293</v>
      </c>
      <c r="F482" s="39">
        <v>12</v>
      </c>
      <c r="G482" s="39">
        <v>304</v>
      </c>
      <c r="H482" s="39">
        <v>309</v>
      </c>
      <c r="I482" s="39">
        <v>7</v>
      </c>
      <c r="J482" s="39">
        <v>0</v>
      </c>
      <c r="K482" s="39">
        <v>0</v>
      </c>
      <c r="L482" s="40"/>
      <c r="M482" s="40"/>
      <c r="N482" s="40"/>
      <c r="O482" s="39">
        <v>1</v>
      </c>
      <c r="P482" s="39">
        <v>48</v>
      </c>
      <c r="Q482" s="39">
        <v>49</v>
      </c>
      <c r="R482" s="39">
        <v>0</v>
      </c>
      <c r="S482" s="39">
        <v>0</v>
      </c>
      <c r="T482" s="39">
        <v>0</v>
      </c>
      <c r="U482" s="40"/>
      <c r="V482" s="40"/>
      <c r="W482" s="40"/>
      <c r="X482" s="39">
        <v>1</v>
      </c>
      <c r="Y482" s="39">
        <v>34</v>
      </c>
      <c r="Z482" s="39">
        <v>32</v>
      </c>
      <c r="AA482" s="39">
        <v>3</v>
      </c>
      <c r="AB482" s="39">
        <v>0</v>
      </c>
      <c r="AC482" s="39">
        <v>0</v>
      </c>
      <c r="AD482" s="40"/>
      <c r="AE482" s="40"/>
      <c r="AF482" s="40"/>
      <c r="AG482" s="39">
        <v>0</v>
      </c>
      <c r="AH482" s="39">
        <v>11</v>
      </c>
      <c r="AI482" s="39">
        <v>11</v>
      </c>
      <c r="AJ482" s="39">
        <v>0</v>
      </c>
      <c r="AK482" s="39">
        <v>0</v>
      </c>
      <c r="AL482" s="39">
        <v>0</v>
      </c>
    </row>
    <row r="483" spans="1:38" ht="20.100000000000001" customHeight="1" x14ac:dyDescent="0.2">
      <c r="D483" s="53" t="s">
        <v>294</v>
      </c>
      <c r="F483" s="37">
        <v>14</v>
      </c>
      <c r="G483" s="37">
        <v>280</v>
      </c>
      <c r="H483" s="37">
        <v>285</v>
      </c>
      <c r="I483" s="37">
        <v>9</v>
      </c>
      <c r="J483" s="37">
        <v>0</v>
      </c>
      <c r="K483" s="37">
        <v>0</v>
      </c>
      <c r="L483" s="37"/>
      <c r="M483" s="37"/>
      <c r="N483" s="37"/>
      <c r="O483" s="37">
        <v>4</v>
      </c>
      <c r="P483" s="37">
        <v>62</v>
      </c>
      <c r="Q483" s="37">
        <v>64</v>
      </c>
      <c r="R483" s="37">
        <v>2</v>
      </c>
      <c r="S483" s="37">
        <v>0</v>
      </c>
      <c r="T483" s="37">
        <v>0</v>
      </c>
      <c r="U483" s="37"/>
      <c r="V483" s="37"/>
      <c r="W483" s="37"/>
      <c r="X483" s="37">
        <v>1</v>
      </c>
      <c r="Y483" s="37">
        <v>66</v>
      </c>
      <c r="Z483" s="37">
        <v>64</v>
      </c>
      <c r="AA483" s="37">
        <v>3</v>
      </c>
      <c r="AB483" s="37">
        <v>0</v>
      </c>
      <c r="AC483" s="37">
        <v>0</v>
      </c>
      <c r="AD483" s="37"/>
      <c r="AE483" s="37"/>
      <c r="AF483" s="37"/>
      <c r="AG483" s="37">
        <v>1</v>
      </c>
      <c r="AH483" s="37">
        <v>12</v>
      </c>
      <c r="AI483" s="37">
        <v>13</v>
      </c>
      <c r="AJ483" s="37">
        <v>0</v>
      </c>
      <c r="AK483" s="37">
        <v>0</v>
      </c>
      <c r="AL483" s="37">
        <v>0</v>
      </c>
    </row>
    <row r="484" spans="1:38" ht="20.100000000000001" customHeight="1" x14ac:dyDescent="0.2">
      <c r="D484" s="38" t="s">
        <v>295</v>
      </c>
      <c r="F484" s="39">
        <v>10</v>
      </c>
      <c r="G484" s="39">
        <v>254</v>
      </c>
      <c r="H484" s="39">
        <v>258</v>
      </c>
      <c r="I484" s="39">
        <v>6</v>
      </c>
      <c r="J484" s="39">
        <v>0</v>
      </c>
      <c r="K484" s="39">
        <v>0</v>
      </c>
      <c r="L484" s="40"/>
      <c r="M484" s="40"/>
      <c r="N484" s="40"/>
      <c r="O484" s="39">
        <v>5</v>
      </c>
      <c r="P484" s="39">
        <v>34</v>
      </c>
      <c r="Q484" s="39">
        <v>39</v>
      </c>
      <c r="R484" s="39">
        <v>0</v>
      </c>
      <c r="S484" s="39">
        <v>0</v>
      </c>
      <c r="T484" s="39">
        <v>0</v>
      </c>
      <c r="U484" s="40"/>
      <c r="V484" s="40"/>
      <c r="W484" s="40"/>
      <c r="X484" s="39">
        <v>4</v>
      </c>
      <c r="Y484" s="39">
        <v>60</v>
      </c>
      <c r="Z484" s="39">
        <v>63</v>
      </c>
      <c r="AA484" s="39">
        <v>1</v>
      </c>
      <c r="AB484" s="39">
        <v>0</v>
      </c>
      <c r="AC484" s="39">
        <v>0</v>
      </c>
      <c r="AD484" s="40"/>
      <c r="AE484" s="40"/>
      <c r="AF484" s="40"/>
      <c r="AG484" s="39">
        <v>2</v>
      </c>
      <c r="AH484" s="39">
        <v>17</v>
      </c>
      <c r="AI484" s="39">
        <v>18</v>
      </c>
      <c r="AJ484" s="39">
        <v>1</v>
      </c>
      <c r="AK484" s="39">
        <v>0</v>
      </c>
      <c r="AL484" s="39">
        <v>0</v>
      </c>
    </row>
    <row r="485" spans="1:38" ht="20.100000000000001" customHeight="1" x14ac:dyDescent="0.2">
      <c r="D485" s="53" t="s">
        <v>296</v>
      </c>
      <c r="F485" s="37">
        <v>1</v>
      </c>
      <c r="G485" s="37">
        <v>218</v>
      </c>
      <c r="H485" s="37">
        <v>213</v>
      </c>
      <c r="I485" s="37">
        <v>6</v>
      </c>
      <c r="J485" s="37">
        <v>0</v>
      </c>
      <c r="K485" s="37">
        <v>0</v>
      </c>
      <c r="L485" s="37"/>
      <c r="M485" s="37"/>
      <c r="N485" s="37"/>
      <c r="O485" s="37">
        <v>0</v>
      </c>
      <c r="P485" s="37">
        <v>39</v>
      </c>
      <c r="Q485" s="37">
        <v>38</v>
      </c>
      <c r="R485" s="37">
        <v>1</v>
      </c>
      <c r="S485" s="37">
        <v>0</v>
      </c>
      <c r="T485" s="37">
        <v>0</v>
      </c>
      <c r="U485" s="37"/>
      <c r="V485" s="37"/>
      <c r="W485" s="37"/>
      <c r="X485" s="37">
        <v>0</v>
      </c>
      <c r="Y485" s="37">
        <v>39</v>
      </c>
      <c r="Z485" s="37">
        <v>38</v>
      </c>
      <c r="AA485" s="37">
        <v>1</v>
      </c>
      <c r="AB485" s="37">
        <v>0</v>
      </c>
      <c r="AC485" s="37">
        <v>0</v>
      </c>
      <c r="AD485" s="37"/>
      <c r="AE485" s="37"/>
      <c r="AF485" s="37"/>
      <c r="AG485" s="37">
        <v>2</v>
      </c>
      <c r="AH485" s="37">
        <v>20</v>
      </c>
      <c r="AI485" s="37">
        <v>21</v>
      </c>
      <c r="AJ485" s="37">
        <v>1</v>
      </c>
      <c r="AK485" s="37">
        <v>0</v>
      </c>
      <c r="AL485" s="37">
        <v>0</v>
      </c>
    </row>
    <row r="486" spans="1:38"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row>
    <row r="487" spans="1:38" s="1" customFormat="1" ht="20.100000000000001" customHeight="1" x14ac:dyDescent="0.2">
      <c r="A487" s="3"/>
      <c r="B487" s="6"/>
      <c r="C487" s="42" t="s">
        <v>180</v>
      </c>
      <c r="D487" s="42"/>
      <c r="E487" s="5"/>
      <c r="F487" s="44">
        <v>102</v>
      </c>
      <c r="G487" s="44">
        <v>2570</v>
      </c>
      <c r="H487" s="44">
        <v>2584</v>
      </c>
      <c r="I487" s="44">
        <v>88</v>
      </c>
      <c r="J487" s="44">
        <v>0</v>
      </c>
      <c r="K487" s="44">
        <v>0</v>
      </c>
      <c r="L487" s="45"/>
      <c r="M487" s="45"/>
      <c r="N487" s="45"/>
      <c r="O487" s="44">
        <v>17</v>
      </c>
      <c r="P487" s="44">
        <v>649</v>
      </c>
      <c r="Q487" s="44">
        <v>643</v>
      </c>
      <c r="R487" s="44">
        <v>23</v>
      </c>
      <c r="S487" s="44">
        <v>0</v>
      </c>
      <c r="T487" s="44">
        <v>0</v>
      </c>
      <c r="U487" s="45"/>
      <c r="V487" s="45"/>
      <c r="W487" s="45"/>
      <c r="X487" s="44">
        <v>12</v>
      </c>
      <c r="Y487" s="44">
        <v>398</v>
      </c>
      <c r="Z487" s="44">
        <v>394</v>
      </c>
      <c r="AA487" s="44">
        <v>16</v>
      </c>
      <c r="AB487" s="44">
        <v>0</v>
      </c>
      <c r="AC487" s="44">
        <v>0</v>
      </c>
      <c r="AD487" s="45"/>
      <c r="AE487" s="45"/>
      <c r="AF487" s="45"/>
      <c r="AG487" s="44">
        <v>6</v>
      </c>
      <c r="AH487" s="44">
        <v>101</v>
      </c>
      <c r="AI487" s="44">
        <v>102</v>
      </c>
      <c r="AJ487" s="44">
        <v>5</v>
      </c>
      <c r="AK487" s="44">
        <v>0</v>
      </c>
      <c r="AL487" s="44">
        <v>0</v>
      </c>
    </row>
    <row r="488" spans="1:38"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row>
    <row r="489" spans="1:38" s="1" customFormat="1" ht="20.100000000000001" customHeight="1" x14ac:dyDescent="0.25">
      <c r="A489" s="3"/>
      <c r="B489" s="49" t="s">
        <v>297</v>
      </c>
      <c r="C489" s="50"/>
      <c r="D489" s="50"/>
      <c r="E489" s="5"/>
      <c r="F489" s="51">
        <v>296</v>
      </c>
      <c r="G489" s="51">
        <v>5487</v>
      </c>
      <c r="H489" s="51">
        <v>5594</v>
      </c>
      <c r="I489" s="51">
        <v>189</v>
      </c>
      <c r="J489" s="51">
        <v>0</v>
      </c>
      <c r="K489" s="51">
        <v>0</v>
      </c>
      <c r="L489" s="52"/>
      <c r="M489" s="52"/>
      <c r="N489" s="52"/>
      <c r="O489" s="51">
        <v>42</v>
      </c>
      <c r="P489" s="51">
        <v>1275</v>
      </c>
      <c r="Q489" s="51">
        <v>1286</v>
      </c>
      <c r="R489" s="51">
        <v>31</v>
      </c>
      <c r="S489" s="51">
        <v>0</v>
      </c>
      <c r="T489" s="51">
        <v>0</v>
      </c>
      <c r="U489" s="52"/>
      <c r="V489" s="52"/>
      <c r="W489" s="52"/>
      <c r="X489" s="51">
        <v>40</v>
      </c>
      <c r="Y489" s="51">
        <v>890</v>
      </c>
      <c r="Z489" s="51">
        <v>902</v>
      </c>
      <c r="AA489" s="51">
        <v>28</v>
      </c>
      <c r="AB489" s="51">
        <v>0</v>
      </c>
      <c r="AC489" s="51">
        <v>0</v>
      </c>
      <c r="AD489" s="52"/>
      <c r="AE489" s="52"/>
      <c r="AF489" s="52"/>
      <c r="AG489" s="51">
        <v>14</v>
      </c>
      <c r="AH489" s="51">
        <v>238</v>
      </c>
      <c r="AI489" s="51">
        <v>245</v>
      </c>
      <c r="AJ489" s="51">
        <v>7</v>
      </c>
      <c r="AK489" s="51">
        <v>0</v>
      </c>
      <c r="AL489" s="51">
        <v>0</v>
      </c>
    </row>
    <row r="490" spans="1:38"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row>
    <row r="491" spans="1:38"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row>
    <row r="492" spans="1:38"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row>
    <row r="493" spans="1:38" ht="20.100000000000001" customHeight="1" x14ac:dyDescent="0.2">
      <c r="D493" s="2" t="s">
        <v>98</v>
      </c>
      <c r="F493" s="37">
        <v>7</v>
      </c>
      <c r="G493" s="37">
        <v>333</v>
      </c>
      <c r="H493" s="37">
        <v>332</v>
      </c>
      <c r="I493" s="37">
        <v>8</v>
      </c>
      <c r="J493" s="37">
        <v>0</v>
      </c>
      <c r="K493" s="37">
        <v>0</v>
      </c>
      <c r="L493" s="37"/>
      <c r="M493" s="37"/>
      <c r="N493" s="37"/>
      <c r="O493" s="37">
        <v>1</v>
      </c>
      <c r="P493" s="37">
        <v>84</v>
      </c>
      <c r="Q493" s="37">
        <v>85</v>
      </c>
      <c r="R493" s="37">
        <v>0</v>
      </c>
      <c r="S493" s="37">
        <v>0</v>
      </c>
      <c r="T493" s="37">
        <v>0</v>
      </c>
      <c r="U493" s="37"/>
      <c r="V493" s="37"/>
      <c r="W493" s="37"/>
      <c r="X493" s="37">
        <v>3</v>
      </c>
      <c r="Y493" s="37">
        <v>142</v>
      </c>
      <c r="Z493" s="37">
        <v>139</v>
      </c>
      <c r="AA493" s="37">
        <v>6</v>
      </c>
      <c r="AB493" s="37">
        <v>0</v>
      </c>
      <c r="AC493" s="37">
        <v>0</v>
      </c>
      <c r="AD493" s="37"/>
      <c r="AE493" s="37"/>
      <c r="AF493" s="37"/>
      <c r="AG493" s="37">
        <v>0</v>
      </c>
      <c r="AH493" s="37">
        <v>24</v>
      </c>
      <c r="AI493" s="37">
        <v>24</v>
      </c>
      <c r="AJ493" s="37">
        <v>0</v>
      </c>
      <c r="AK493" s="37">
        <v>0</v>
      </c>
      <c r="AL493" s="37">
        <v>0</v>
      </c>
    </row>
    <row r="494" spans="1:38" ht="20.100000000000001" customHeight="1" x14ac:dyDescent="0.2">
      <c r="B494" s="5"/>
      <c r="D494" s="38" t="s">
        <v>99</v>
      </c>
      <c r="F494" s="39">
        <v>9</v>
      </c>
      <c r="G494" s="39">
        <v>326</v>
      </c>
      <c r="H494" s="39">
        <v>324</v>
      </c>
      <c r="I494" s="39">
        <v>11</v>
      </c>
      <c r="J494" s="39">
        <v>0</v>
      </c>
      <c r="K494" s="39">
        <v>0</v>
      </c>
      <c r="L494" s="40"/>
      <c r="M494" s="40"/>
      <c r="N494" s="40"/>
      <c r="O494" s="39">
        <v>1</v>
      </c>
      <c r="P494" s="39">
        <v>69</v>
      </c>
      <c r="Q494" s="39">
        <v>67</v>
      </c>
      <c r="R494" s="39">
        <v>3</v>
      </c>
      <c r="S494" s="39">
        <v>0</v>
      </c>
      <c r="T494" s="39">
        <v>0</v>
      </c>
      <c r="U494" s="40"/>
      <c r="V494" s="40"/>
      <c r="W494" s="40"/>
      <c r="X494" s="39">
        <v>3</v>
      </c>
      <c r="Y494" s="39">
        <v>166</v>
      </c>
      <c r="Z494" s="39">
        <v>164</v>
      </c>
      <c r="AA494" s="39">
        <v>5</v>
      </c>
      <c r="AB494" s="39">
        <v>0</v>
      </c>
      <c r="AC494" s="39">
        <v>0</v>
      </c>
      <c r="AD494" s="40"/>
      <c r="AE494" s="40"/>
      <c r="AF494" s="40"/>
      <c r="AG494" s="39">
        <v>2</v>
      </c>
      <c r="AH494" s="39">
        <v>27</v>
      </c>
      <c r="AI494" s="39">
        <v>27</v>
      </c>
      <c r="AJ494" s="39">
        <v>2</v>
      </c>
      <c r="AK494" s="39">
        <v>0</v>
      </c>
      <c r="AL494" s="39">
        <v>0</v>
      </c>
    </row>
    <row r="495" spans="1:38" ht="20.100000000000001" customHeight="1" x14ac:dyDescent="0.2">
      <c r="B495" s="5"/>
      <c r="D495" s="2" t="s">
        <v>113</v>
      </c>
      <c r="F495" s="37">
        <v>21</v>
      </c>
      <c r="G495" s="37">
        <v>2327</v>
      </c>
      <c r="H495" s="37">
        <v>2284</v>
      </c>
      <c r="I495" s="37">
        <v>64</v>
      </c>
      <c r="J495" s="37">
        <v>0</v>
      </c>
      <c r="K495" s="37">
        <v>0</v>
      </c>
      <c r="L495" s="37"/>
      <c r="M495" s="37"/>
      <c r="N495" s="37"/>
      <c r="O495" s="37">
        <v>4</v>
      </c>
      <c r="P495" s="37">
        <v>451</v>
      </c>
      <c r="Q495" s="37">
        <v>446</v>
      </c>
      <c r="R495" s="37">
        <v>9</v>
      </c>
      <c r="S495" s="37">
        <v>0</v>
      </c>
      <c r="T495" s="37">
        <v>0</v>
      </c>
      <c r="U495" s="37"/>
      <c r="V495" s="37"/>
      <c r="W495" s="37"/>
      <c r="X495" s="37">
        <v>2</v>
      </c>
      <c r="Y495" s="37">
        <v>125</v>
      </c>
      <c r="Z495" s="37">
        <v>122</v>
      </c>
      <c r="AA495" s="37">
        <v>5</v>
      </c>
      <c r="AB495" s="37">
        <v>0</v>
      </c>
      <c r="AC495" s="37">
        <v>0</v>
      </c>
      <c r="AD495" s="37"/>
      <c r="AE495" s="37"/>
      <c r="AF495" s="37"/>
      <c r="AG495" s="37">
        <v>0</v>
      </c>
      <c r="AH495" s="37">
        <v>37</v>
      </c>
      <c r="AI495" s="37">
        <v>36</v>
      </c>
      <c r="AJ495" s="37">
        <v>1</v>
      </c>
      <c r="AK495" s="37">
        <v>0</v>
      </c>
      <c r="AL495" s="37">
        <v>0</v>
      </c>
    </row>
    <row r="496" spans="1:38" ht="20.100000000000001" customHeight="1" x14ac:dyDescent="0.2">
      <c r="B496" s="5"/>
      <c r="D496" s="38" t="s">
        <v>174</v>
      </c>
      <c r="F496" s="39">
        <v>26</v>
      </c>
      <c r="G496" s="39">
        <v>2697</v>
      </c>
      <c r="H496" s="39">
        <v>2621</v>
      </c>
      <c r="I496" s="39">
        <v>102</v>
      </c>
      <c r="J496" s="39">
        <v>0</v>
      </c>
      <c r="K496" s="39">
        <v>0</v>
      </c>
      <c r="L496" s="40"/>
      <c r="M496" s="40"/>
      <c r="N496" s="40"/>
      <c r="O496" s="39">
        <v>1</v>
      </c>
      <c r="P496" s="39">
        <v>129</v>
      </c>
      <c r="Q496" s="39">
        <v>130</v>
      </c>
      <c r="R496" s="39">
        <v>0</v>
      </c>
      <c r="S496" s="39">
        <v>0</v>
      </c>
      <c r="T496" s="39">
        <v>0</v>
      </c>
      <c r="U496" s="40"/>
      <c r="V496" s="40"/>
      <c r="W496" s="40"/>
      <c r="X496" s="39">
        <v>4</v>
      </c>
      <c r="Y496" s="39">
        <v>125</v>
      </c>
      <c r="Z496" s="39">
        <v>124</v>
      </c>
      <c r="AA496" s="39">
        <v>5</v>
      </c>
      <c r="AB496" s="39">
        <v>0</v>
      </c>
      <c r="AC496" s="39">
        <v>0</v>
      </c>
      <c r="AD496" s="40"/>
      <c r="AE496" s="40"/>
      <c r="AF496" s="40"/>
      <c r="AG496" s="39">
        <v>1</v>
      </c>
      <c r="AH496" s="39">
        <v>32</v>
      </c>
      <c r="AI496" s="39">
        <v>33</v>
      </c>
      <c r="AJ496" s="39">
        <v>0</v>
      </c>
      <c r="AK496" s="39">
        <v>0</v>
      </c>
      <c r="AL496" s="39">
        <v>0</v>
      </c>
    </row>
    <row r="497" spans="1:38" ht="20.100000000000001" customHeight="1" x14ac:dyDescent="0.2">
      <c r="D497" s="2" t="s">
        <v>115</v>
      </c>
      <c r="F497" s="37">
        <v>7</v>
      </c>
      <c r="G497" s="37">
        <v>166</v>
      </c>
      <c r="H497" s="37">
        <v>165</v>
      </c>
      <c r="I497" s="37">
        <v>8</v>
      </c>
      <c r="J497" s="37">
        <v>0</v>
      </c>
      <c r="K497" s="37">
        <v>0</v>
      </c>
      <c r="L497" s="37"/>
      <c r="M497" s="37"/>
      <c r="N497" s="37"/>
      <c r="O497" s="37">
        <v>0</v>
      </c>
      <c r="P497" s="37">
        <v>80</v>
      </c>
      <c r="Q497" s="37">
        <v>78</v>
      </c>
      <c r="R497" s="37">
        <v>2</v>
      </c>
      <c r="S497" s="37">
        <v>0</v>
      </c>
      <c r="T497" s="37">
        <v>0</v>
      </c>
      <c r="U497" s="37"/>
      <c r="V497" s="37"/>
      <c r="W497" s="37"/>
      <c r="X497" s="37">
        <v>9</v>
      </c>
      <c r="Y497" s="37">
        <v>123</v>
      </c>
      <c r="Z497" s="37">
        <v>128</v>
      </c>
      <c r="AA497" s="37">
        <v>4</v>
      </c>
      <c r="AB497" s="37">
        <v>0</v>
      </c>
      <c r="AC497" s="37">
        <v>0</v>
      </c>
      <c r="AD497" s="37"/>
      <c r="AE497" s="37"/>
      <c r="AF497" s="37"/>
      <c r="AG497" s="37">
        <v>1</v>
      </c>
      <c r="AH497" s="37">
        <v>20</v>
      </c>
      <c r="AI497" s="37">
        <v>19</v>
      </c>
      <c r="AJ497" s="37">
        <v>2</v>
      </c>
      <c r="AK497" s="37">
        <v>0</v>
      </c>
      <c r="AL497" s="37">
        <v>0</v>
      </c>
    </row>
    <row r="498" spans="1:38" ht="20.100000000000001" customHeight="1" x14ac:dyDescent="0.2">
      <c r="D498" s="38" t="s">
        <v>116</v>
      </c>
      <c r="F498" s="39">
        <v>8</v>
      </c>
      <c r="G498" s="39">
        <v>172</v>
      </c>
      <c r="H498" s="39">
        <v>170</v>
      </c>
      <c r="I498" s="39">
        <v>10</v>
      </c>
      <c r="J498" s="39">
        <v>0</v>
      </c>
      <c r="K498" s="39">
        <v>0</v>
      </c>
      <c r="L498" s="40"/>
      <c r="M498" s="40"/>
      <c r="N498" s="40"/>
      <c r="O498" s="39">
        <v>2</v>
      </c>
      <c r="P498" s="39">
        <v>71</v>
      </c>
      <c r="Q498" s="39">
        <v>72</v>
      </c>
      <c r="R498" s="39">
        <v>1</v>
      </c>
      <c r="S498" s="39">
        <v>0</v>
      </c>
      <c r="T498" s="39">
        <v>0</v>
      </c>
      <c r="U498" s="40"/>
      <c r="V498" s="40"/>
      <c r="W498" s="40"/>
      <c r="X498" s="39">
        <v>4</v>
      </c>
      <c r="Y498" s="39">
        <v>121</v>
      </c>
      <c r="Z498" s="39">
        <v>119</v>
      </c>
      <c r="AA498" s="39">
        <v>6</v>
      </c>
      <c r="AB498" s="39">
        <v>0</v>
      </c>
      <c r="AC498" s="39">
        <v>0</v>
      </c>
      <c r="AD498" s="40"/>
      <c r="AE498" s="40"/>
      <c r="AF498" s="40"/>
      <c r="AG498" s="39">
        <v>2</v>
      </c>
      <c r="AH498" s="39">
        <v>29</v>
      </c>
      <c r="AI498" s="39">
        <v>30</v>
      </c>
      <c r="AJ498" s="39">
        <v>1</v>
      </c>
      <c r="AK498" s="39">
        <v>0</v>
      </c>
      <c r="AL498" s="39">
        <v>0</v>
      </c>
    </row>
    <row r="499" spans="1:38" ht="20.100000000000001" customHeight="1" x14ac:dyDescent="0.2">
      <c r="D499" s="2" t="s">
        <v>104</v>
      </c>
      <c r="F499" s="37">
        <v>54</v>
      </c>
      <c r="G499" s="37">
        <v>2393</v>
      </c>
      <c r="H499" s="37">
        <v>2360</v>
      </c>
      <c r="I499" s="37">
        <v>87</v>
      </c>
      <c r="J499" s="37">
        <v>0</v>
      </c>
      <c r="K499" s="37">
        <v>0</v>
      </c>
      <c r="L499" s="37"/>
      <c r="M499" s="37"/>
      <c r="N499" s="37"/>
      <c r="O499" s="37">
        <v>0</v>
      </c>
      <c r="P499" s="37">
        <v>374</v>
      </c>
      <c r="Q499" s="37">
        <v>359</v>
      </c>
      <c r="R499" s="37">
        <v>15</v>
      </c>
      <c r="S499" s="37">
        <v>0</v>
      </c>
      <c r="T499" s="37">
        <v>0</v>
      </c>
      <c r="U499" s="37"/>
      <c r="V499" s="37"/>
      <c r="W499" s="37"/>
      <c r="X499" s="37">
        <v>5</v>
      </c>
      <c r="Y499" s="37">
        <v>134</v>
      </c>
      <c r="Z499" s="37">
        <v>138</v>
      </c>
      <c r="AA499" s="37">
        <v>1</v>
      </c>
      <c r="AB499" s="37">
        <v>0</v>
      </c>
      <c r="AC499" s="37">
        <v>0</v>
      </c>
      <c r="AD499" s="37"/>
      <c r="AE499" s="37"/>
      <c r="AF499" s="37"/>
      <c r="AG499" s="37">
        <v>1</v>
      </c>
      <c r="AH499" s="37">
        <v>34</v>
      </c>
      <c r="AI499" s="37">
        <v>35</v>
      </c>
      <c r="AJ499" s="37">
        <v>0</v>
      </c>
      <c r="AK499" s="37">
        <v>0</v>
      </c>
      <c r="AL499" s="37">
        <v>0</v>
      </c>
    </row>
    <row r="500" spans="1:38" ht="20.100000000000001" customHeight="1" x14ac:dyDescent="0.2">
      <c r="B500" s="5"/>
      <c r="D500" s="38" t="s">
        <v>105</v>
      </c>
      <c r="F500" s="39">
        <v>6</v>
      </c>
      <c r="G500" s="39">
        <v>159</v>
      </c>
      <c r="H500" s="39">
        <v>156</v>
      </c>
      <c r="I500" s="39">
        <v>9</v>
      </c>
      <c r="J500" s="39">
        <v>0</v>
      </c>
      <c r="K500" s="39">
        <v>0</v>
      </c>
      <c r="L500" s="40"/>
      <c r="M500" s="40"/>
      <c r="N500" s="40"/>
      <c r="O500" s="39">
        <v>3</v>
      </c>
      <c r="P500" s="39">
        <v>90</v>
      </c>
      <c r="Q500" s="39">
        <v>92</v>
      </c>
      <c r="R500" s="39">
        <v>1</v>
      </c>
      <c r="S500" s="39">
        <v>0</v>
      </c>
      <c r="T500" s="39">
        <v>0</v>
      </c>
      <c r="U500" s="40"/>
      <c r="V500" s="40"/>
      <c r="W500" s="40"/>
      <c r="X500" s="39">
        <v>8</v>
      </c>
      <c r="Y500" s="39">
        <v>113</v>
      </c>
      <c r="Z500" s="39">
        <v>120</v>
      </c>
      <c r="AA500" s="39">
        <v>1</v>
      </c>
      <c r="AB500" s="39">
        <v>0</v>
      </c>
      <c r="AC500" s="39">
        <v>0</v>
      </c>
      <c r="AD500" s="40"/>
      <c r="AE500" s="40"/>
      <c r="AF500" s="40"/>
      <c r="AG500" s="39">
        <v>1</v>
      </c>
      <c r="AH500" s="39">
        <v>24</v>
      </c>
      <c r="AI500" s="39">
        <v>25</v>
      </c>
      <c r="AJ500" s="39">
        <v>0</v>
      </c>
      <c r="AK500" s="39">
        <v>0</v>
      </c>
      <c r="AL500" s="39">
        <v>0</v>
      </c>
    </row>
    <row r="501" spans="1:38" ht="20.100000000000001" customHeight="1" x14ac:dyDescent="0.2">
      <c r="B501" s="5"/>
      <c r="D501" s="2" t="s">
        <v>106</v>
      </c>
      <c r="F501" s="37">
        <v>36</v>
      </c>
      <c r="G501" s="37">
        <v>572</v>
      </c>
      <c r="H501" s="37">
        <v>567</v>
      </c>
      <c r="I501" s="37">
        <v>41</v>
      </c>
      <c r="J501" s="37">
        <v>0</v>
      </c>
      <c r="K501" s="37">
        <v>0</v>
      </c>
      <c r="L501" s="37"/>
      <c r="M501" s="37"/>
      <c r="N501" s="37"/>
      <c r="O501" s="37">
        <v>2</v>
      </c>
      <c r="P501" s="37">
        <v>58</v>
      </c>
      <c r="Q501" s="37">
        <v>59</v>
      </c>
      <c r="R501" s="37">
        <v>1</v>
      </c>
      <c r="S501" s="37">
        <v>0</v>
      </c>
      <c r="T501" s="37">
        <v>0</v>
      </c>
      <c r="U501" s="37"/>
      <c r="V501" s="37"/>
      <c r="W501" s="37"/>
      <c r="X501" s="37">
        <v>11</v>
      </c>
      <c r="Y501" s="37">
        <v>189</v>
      </c>
      <c r="Z501" s="37">
        <v>186</v>
      </c>
      <c r="AA501" s="37">
        <v>14</v>
      </c>
      <c r="AB501" s="37">
        <v>0</v>
      </c>
      <c r="AC501" s="37">
        <v>0</v>
      </c>
      <c r="AD501" s="37"/>
      <c r="AE501" s="37"/>
      <c r="AF501" s="37"/>
      <c r="AG501" s="37">
        <v>2</v>
      </c>
      <c r="AH501" s="37">
        <v>36</v>
      </c>
      <c r="AI501" s="37">
        <v>37</v>
      </c>
      <c r="AJ501" s="37">
        <v>1</v>
      </c>
      <c r="AK501" s="37">
        <v>0</v>
      </c>
      <c r="AL501" s="37">
        <v>0</v>
      </c>
    </row>
    <row r="502" spans="1:38" ht="20.100000000000001" customHeight="1" x14ac:dyDescent="0.2">
      <c r="B502" s="5"/>
      <c r="D502" s="38" t="s">
        <v>118</v>
      </c>
      <c r="F502" s="39">
        <v>36</v>
      </c>
      <c r="G502" s="39">
        <v>550</v>
      </c>
      <c r="H502" s="39">
        <v>544</v>
      </c>
      <c r="I502" s="39">
        <v>42</v>
      </c>
      <c r="J502" s="39">
        <v>0</v>
      </c>
      <c r="K502" s="39">
        <v>0</v>
      </c>
      <c r="L502" s="40"/>
      <c r="M502" s="40"/>
      <c r="N502" s="40"/>
      <c r="O502" s="39">
        <v>6</v>
      </c>
      <c r="P502" s="39">
        <v>82</v>
      </c>
      <c r="Q502" s="39">
        <v>85</v>
      </c>
      <c r="R502" s="39">
        <v>4</v>
      </c>
      <c r="S502" s="39">
        <v>1</v>
      </c>
      <c r="T502" s="39">
        <v>0</v>
      </c>
      <c r="U502" s="40"/>
      <c r="V502" s="40"/>
      <c r="W502" s="40"/>
      <c r="X502" s="39">
        <v>10</v>
      </c>
      <c r="Y502" s="39">
        <v>177</v>
      </c>
      <c r="Z502" s="39">
        <v>176</v>
      </c>
      <c r="AA502" s="39">
        <v>11</v>
      </c>
      <c r="AB502" s="39">
        <v>0</v>
      </c>
      <c r="AC502" s="39">
        <v>0</v>
      </c>
      <c r="AD502" s="40"/>
      <c r="AE502" s="40"/>
      <c r="AF502" s="40"/>
      <c r="AG502" s="39">
        <v>1</v>
      </c>
      <c r="AH502" s="39">
        <v>47</v>
      </c>
      <c r="AI502" s="39">
        <v>45</v>
      </c>
      <c r="AJ502" s="39">
        <v>3</v>
      </c>
      <c r="AK502" s="39">
        <v>0</v>
      </c>
      <c r="AL502" s="39">
        <v>0</v>
      </c>
    </row>
    <row r="503" spans="1:38" ht="20.100000000000001" customHeight="1" x14ac:dyDescent="0.2">
      <c r="B503" s="5"/>
      <c r="D503" s="2" t="s">
        <v>176</v>
      </c>
      <c r="F503" s="37">
        <v>29</v>
      </c>
      <c r="G503" s="37">
        <v>2652</v>
      </c>
      <c r="H503" s="37">
        <v>2622</v>
      </c>
      <c r="I503" s="37">
        <v>59</v>
      </c>
      <c r="J503" s="37">
        <v>0</v>
      </c>
      <c r="K503" s="37">
        <v>0</v>
      </c>
      <c r="L503" s="37"/>
      <c r="M503" s="37"/>
      <c r="N503" s="37"/>
      <c r="O503" s="37">
        <v>9</v>
      </c>
      <c r="P503" s="37">
        <v>126</v>
      </c>
      <c r="Q503" s="37">
        <v>134</v>
      </c>
      <c r="R503" s="37">
        <v>1</v>
      </c>
      <c r="S503" s="37">
        <v>0</v>
      </c>
      <c r="T503" s="37">
        <v>0</v>
      </c>
      <c r="U503" s="37"/>
      <c r="V503" s="37"/>
      <c r="W503" s="37"/>
      <c r="X503" s="37">
        <v>4</v>
      </c>
      <c r="Y503" s="37">
        <v>148</v>
      </c>
      <c r="Z503" s="37">
        <v>147</v>
      </c>
      <c r="AA503" s="37">
        <v>5</v>
      </c>
      <c r="AB503" s="37">
        <v>0</v>
      </c>
      <c r="AC503" s="37">
        <v>0</v>
      </c>
      <c r="AD503" s="37"/>
      <c r="AE503" s="37"/>
      <c r="AF503" s="37"/>
      <c r="AG503" s="37">
        <v>0</v>
      </c>
      <c r="AH503" s="37">
        <v>39</v>
      </c>
      <c r="AI503" s="37">
        <v>39</v>
      </c>
      <c r="AJ503" s="37">
        <v>0</v>
      </c>
      <c r="AK503" s="37">
        <v>0</v>
      </c>
      <c r="AL503" s="37">
        <v>0</v>
      </c>
    </row>
    <row r="504" spans="1:38"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row>
    <row r="505" spans="1:38" s="1" customFormat="1" ht="20.100000000000001" customHeight="1" x14ac:dyDescent="0.2">
      <c r="A505" s="3"/>
      <c r="B505" s="6"/>
      <c r="C505" s="42" t="s">
        <v>180</v>
      </c>
      <c r="D505" s="42"/>
      <c r="E505" s="5"/>
      <c r="F505" s="44">
        <v>239</v>
      </c>
      <c r="G505" s="44">
        <v>12347</v>
      </c>
      <c r="H505" s="44">
        <v>12145</v>
      </c>
      <c r="I505" s="44">
        <v>441</v>
      </c>
      <c r="J505" s="44">
        <v>0</v>
      </c>
      <c r="K505" s="44">
        <v>0</v>
      </c>
      <c r="L505" s="45"/>
      <c r="M505" s="45"/>
      <c r="N505" s="45"/>
      <c r="O505" s="44">
        <v>29</v>
      </c>
      <c r="P505" s="44">
        <v>1614</v>
      </c>
      <c r="Q505" s="44">
        <v>1607</v>
      </c>
      <c r="R505" s="44">
        <v>37</v>
      </c>
      <c r="S505" s="44">
        <v>1</v>
      </c>
      <c r="T505" s="44">
        <v>0</v>
      </c>
      <c r="U505" s="45"/>
      <c r="V505" s="45"/>
      <c r="W505" s="45"/>
      <c r="X505" s="44">
        <v>63</v>
      </c>
      <c r="Y505" s="44">
        <v>1563</v>
      </c>
      <c r="Z505" s="44">
        <v>1563</v>
      </c>
      <c r="AA505" s="44">
        <v>63</v>
      </c>
      <c r="AB505" s="44">
        <v>0</v>
      </c>
      <c r="AC505" s="44">
        <v>0</v>
      </c>
      <c r="AD505" s="45"/>
      <c r="AE505" s="45"/>
      <c r="AF505" s="45"/>
      <c r="AG505" s="44">
        <v>11</v>
      </c>
      <c r="AH505" s="44">
        <v>349</v>
      </c>
      <c r="AI505" s="44">
        <v>350</v>
      </c>
      <c r="AJ505" s="44">
        <v>10</v>
      </c>
      <c r="AK505" s="44">
        <v>0</v>
      </c>
      <c r="AL505" s="44">
        <v>0</v>
      </c>
    </row>
    <row r="506" spans="1:38"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row>
    <row r="507" spans="1:38" s="1" customFormat="1" ht="20.100000000000001" customHeight="1" x14ac:dyDescent="0.25">
      <c r="A507" s="3"/>
      <c r="B507" s="49" t="s">
        <v>299</v>
      </c>
      <c r="C507" s="50"/>
      <c r="D507" s="50"/>
      <c r="E507" s="5"/>
      <c r="F507" s="51">
        <v>239</v>
      </c>
      <c r="G507" s="51">
        <v>12347</v>
      </c>
      <c r="H507" s="51">
        <v>12145</v>
      </c>
      <c r="I507" s="51">
        <v>441</v>
      </c>
      <c r="J507" s="51">
        <v>0</v>
      </c>
      <c r="K507" s="51">
        <v>0</v>
      </c>
      <c r="L507" s="52"/>
      <c r="M507" s="52"/>
      <c r="N507" s="52"/>
      <c r="O507" s="51">
        <v>29</v>
      </c>
      <c r="P507" s="51">
        <v>1614</v>
      </c>
      <c r="Q507" s="51">
        <v>1607</v>
      </c>
      <c r="R507" s="51">
        <v>37</v>
      </c>
      <c r="S507" s="51">
        <v>1</v>
      </c>
      <c r="T507" s="51">
        <v>0</v>
      </c>
      <c r="U507" s="52"/>
      <c r="V507" s="52"/>
      <c r="W507" s="52"/>
      <c r="X507" s="51">
        <v>63</v>
      </c>
      <c r="Y507" s="51">
        <v>1563</v>
      </c>
      <c r="Z507" s="51">
        <v>1563</v>
      </c>
      <c r="AA507" s="51">
        <v>63</v>
      </c>
      <c r="AB507" s="51">
        <v>0</v>
      </c>
      <c r="AC507" s="51">
        <v>0</v>
      </c>
      <c r="AD507" s="52"/>
      <c r="AE507" s="52"/>
      <c r="AF507" s="52"/>
      <c r="AG507" s="51">
        <v>11</v>
      </c>
      <c r="AH507" s="51">
        <v>349</v>
      </c>
      <c r="AI507" s="51">
        <v>350</v>
      </c>
      <c r="AJ507" s="51">
        <v>10</v>
      </c>
      <c r="AK507" s="51">
        <v>0</v>
      </c>
      <c r="AL507" s="51">
        <v>0</v>
      </c>
    </row>
    <row r="508" spans="1:38"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row>
    <row r="509" spans="1:38"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row>
    <row r="510" spans="1:38"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row>
    <row r="511" spans="1:38" ht="20.100000000000001" customHeight="1" x14ac:dyDescent="0.2">
      <c r="D511" s="2" t="s">
        <v>124</v>
      </c>
      <c r="F511" s="37">
        <v>15</v>
      </c>
      <c r="G511" s="37">
        <v>261</v>
      </c>
      <c r="H511" s="37">
        <v>263</v>
      </c>
      <c r="I511" s="37">
        <v>13</v>
      </c>
      <c r="J511" s="37">
        <v>0</v>
      </c>
      <c r="K511" s="37">
        <v>0</v>
      </c>
      <c r="L511" s="37"/>
      <c r="M511" s="37"/>
      <c r="N511" s="37"/>
      <c r="O511" s="37">
        <v>3</v>
      </c>
      <c r="P511" s="37">
        <v>55</v>
      </c>
      <c r="Q511" s="37">
        <v>58</v>
      </c>
      <c r="R511" s="37">
        <v>0</v>
      </c>
      <c r="S511" s="37">
        <v>0</v>
      </c>
      <c r="T511" s="37">
        <v>0</v>
      </c>
      <c r="U511" s="37"/>
      <c r="V511" s="37"/>
      <c r="W511" s="37"/>
      <c r="X511" s="37">
        <v>4</v>
      </c>
      <c r="Y511" s="37">
        <v>51</v>
      </c>
      <c r="Z511" s="37">
        <v>53</v>
      </c>
      <c r="AA511" s="37">
        <v>2</v>
      </c>
      <c r="AB511" s="37">
        <v>0</v>
      </c>
      <c r="AC511" s="37">
        <v>0</v>
      </c>
      <c r="AD511" s="37"/>
      <c r="AE511" s="37"/>
      <c r="AF511" s="37"/>
      <c r="AG511" s="37">
        <v>0</v>
      </c>
      <c r="AH511" s="37">
        <v>5</v>
      </c>
      <c r="AI511" s="37">
        <v>5</v>
      </c>
      <c r="AJ511" s="37">
        <v>0</v>
      </c>
      <c r="AK511" s="37">
        <v>0</v>
      </c>
      <c r="AL511" s="37">
        <v>0</v>
      </c>
    </row>
    <row r="512" spans="1:38" ht="20.100000000000001" customHeight="1" x14ac:dyDescent="0.2">
      <c r="D512" s="38" t="s">
        <v>99</v>
      </c>
      <c r="F512" s="39">
        <v>11</v>
      </c>
      <c r="G512" s="39">
        <v>258</v>
      </c>
      <c r="H512" s="39">
        <v>259</v>
      </c>
      <c r="I512" s="39">
        <v>10</v>
      </c>
      <c r="J512" s="39">
        <v>0</v>
      </c>
      <c r="K512" s="39">
        <v>0</v>
      </c>
      <c r="L512" s="40"/>
      <c r="M512" s="40"/>
      <c r="N512" s="40"/>
      <c r="O512" s="39">
        <v>8</v>
      </c>
      <c r="P512" s="39">
        <v>93</v>
      </c>
      <c r="Q512" s="39">
        <v>99</v>
      </c>
      <c r="R512" s="39">
        <v>2</v>
      </c>
      <c r="S512" s="39">
        <v>0</v>
      </c>
      <c r="T512" s="39">
        <v>0</v>
      </c>
      <c r="U512" s="40"/>
      <c r="V512" s="40"/>
      <c r="W512" s="40"/>
      <c r="X512" s="39">
        <v>6</v>
      </c>
      <c r="Y512" s="39">
        <v>42</v>
      </c>
      <c r="Z512" s="39">
        <v>45</v>
      </c>
      <c r="AA512" s="39">
        <v>3</v>
      </c>
      <c r="AB512" s="39">
        <v>0</v>
      </c>
      <c r="AC512" s="39">
        <v>0</v>
      </c>
      <c r="AD512" s="40"/>
      <c r="AE512" s="40"/>
      <c r="AF512" s="40"/>
      <c r="AG512" s="39">
        <v>1</v>
      </c>
      <c r="AH512" s="39">
        <v>3</v>
      </c>
      <c r="AI512" s="39">
        <v>3</v>
      </c>
      <c r="AJ512" s="39">
        <v>1</v>
      </c>
      <c r="AK512" s="39">
        <v>0</v>
      </c>
      <c r="AL512" s="39">
        <v>0</v>
      </c>
    </row>
    <row r="513" spans="1:38" ht="20.100000000000001" customHeight="1" x14ac:dyDescent="0.2">
      <c r="D513" s="2" t="s">
        <v>100</v>
      </c>
      <c r="F513" s="37">
        <v>12</v>
      </c>
      <c r="G513" s="37">
        <v>218</v>
      </c>
      <c r="H513" s="37">
        <v>215</v>
      </c>
      <c r="I513" s="37">
        <v>15</v>
      </c>
      <c r="J513" s="37">
        <v>0</v>
      </c>
      <c r="K513" s="37">
        <v>0</v>
      </c>
      <c r="L513" s="37"/>
      <c r="M513" s="37"/>
      <c r="N513" s="37"/>
      <c r="O513" s="37">
        <v>21</v>
      </c>
      <c r="P513" s="37">
        <v>86</v>
      </c>
      <c r="Q513" s="37">
        <v>106</v>
      </c>
      <c r="R513" s="37">
        <v>1</v>
      </c>
      <c r="S513" s="37">
        <v>0</v>
      </c>
      <c r="T513" s="37">
        <v>0</v>
      </c>
      <c r="U513" s="37"/>
      <c r="V513" s="37"/>
      <c r="W513" s="37"/>
      <c r="X513" s="37">
        <v>2</v>
      </c>
      <c r="Y513" s="37">
        <v>38</v>
      </c>
      <c r="Z513" s="37">
        <v>39</v>
      </c>
      <c r="AA513" s="37">
        <v>1</v>
      </c>
      <c r="AB513" s="37">
        <v>0</v>
      </c>
      <c r="AC513" s="37">
        <v>0</v>
      </c>
      <c r="AD513" s="37"/>
      <c r="AE513" s="37"/>
      <c r="AF513" s="37"/>
      <c r="AG513" s="37">
        <v>0</v>
      </c>
      <c r="AH513" s="37">
        <v>5</v>
      </c>
      <c r="AI513" s="37">
        <v>4</v>
      </c>
      <c r="AJ513" s="37">
        <v>1</v>
      </c>
      <c r="AK513" s="37">
        <v>0</v>
      </c>
      <c r="AL513" s="37">
        <v>0</v>
      </c>
    </row>
    <row r="514" spans="1:38" ht="20.100000000000001" customHeight="1" x14ac:dyDescent="0.2">
      <c r="D514" s="38" t="s">
        <v>101</v>
      </c>
      <c r="F514" s="39">
        <v>25</v>
      </c>
      <c r="G514" s="39">
        <v>655</v>
      </c>
      <c r="H514" s="39">
        <v>656</v>
      </c>
      <c r="I514" s="39">
        <v>24</v>
      </c>
      <c r="J514" s="39">
        <v>0</v>
      </c>
      <c r="K514" s="39">
        <v>0</v>
      </c>
      <c r="L514" s="40"/>
      <c r="M514" s="40"/>
      <c r="N514" s="40"/>
      <c r="O514" s="39">
        <v>3</v>
      </c>
      <c r="P514" s="39">
        <v>139</v>
      </c>
      <c r="Q514" s="39">
        <v>142</v>
      </c>
      <c r="R514" s="39">
        <v>0</v>
      </c>
      <c r="S514" s="39">
        <v>0</v>
      </c>
      <c r="T514" s="39">
        <v>0</v>
      </c>
      <c r="U514" s="40"/>
      <c r="V514" s="40"/>
      <c r="W514" s="40"/>
      <c r="X514" s="39">
        <v>0</v>
      </c>
      <c r="Y514" s="39">
        <v>35</v>
      </c>
      <c r="Z514" s="39">
        <v>35</v>
      </c>
      <c r="AA514" s="39">
        <v>0</v>
      </c>
      <c r="AB514" s="39">
        <v>0</v>
      </c>
      <c r="AC514" s="39">
        <v>0</v>
      </c>
      <c r="AD514" s="40"/>
      <c r="AE514" s="40"/>
      <c r="AF514" s="40"/>
      <c r="AG514" s="39">
        <v>0</v>
      </c>
      <c r="AH514" s="39">
        <v>5</v>
      </c>
      <c r="AI514" s="39">
        <v>5</v>
      </c>
      <c r="AJ514" s="39">
        <v>0</v>
      </c>
      <c r="AK514" s="39">
        <v>0</v>
      </c>
      <c r="AL514" s="39">
        <v>0</v>
      </c>
    </row>
    <row r="515" spans="1:38" ht="20.100000000000001" customHeight="1" x14ac:dyDescent="0.2">
      <c r="D515" s="2" t="s">
        <v>115</v>
      </c>
      <c r="F515" s="37">
        <v>21</v>
      </c>
      <c r="G515" s="37">
        <v>675</v>
      </c>
      <c r="H515" s="37">
        <v>674</v>
      </c>
      <c r="I515" s="37">
        <v>22</v>
      </c>
      <c r="J515" s="37">
        <v>0</v>
      </c>
      <c r="K515" s="37">
        <v>0</v>
      </c>
      <c r="L515" s="37"/>
      <c r="M515" s="37"/>
      <c r="N515" s="37"/>
      <c r="O515" s="37">
        <v>3</v>
      </c>
      <c r="P515" s="37">
        <v>132</v>
      </c>
      <c r="Q515" s="37">
        <v>135</v>
      </c>
      <c r="R515" s="37">
        <v>0</v>
      </c>
      <c r="S515" s="37">
        <v>0</v>
      </c>
      <c r="T515" s="37">
        <v>0</v>
      </c>
      <c r="U515" s="37"/>
      <c r="V515" s="37"/>
      <c r="W515" s="37"/>
      <c r="X515" s="37">
        <v>2</v>
      </c>
      <c r="Y515" s="37">
        <v>34</v>
      </c>
      <c r="Z515" s="37">
        <v>36</v>
      </c>
      <c r="AA515" s="37">
        <v>0</v>
      </c>
      <c r="AB515" s="37">
        <v>0</v>
      </c>
      <c r="AC515" s="37">
        <v>0</v>
      </c>
      <c r="AD515" s="37"/>
      <c r="AE515" s="37"/>
      <c r="AF515" s="37"/>
      <c r="AG515" s="37">
        <v>0</v>
      </c>
      <c r="AH515" s="37">
        <v>1</v>
      </c>
      <c r="AI515" s="37">
        <v>1</v>
      </c>
      <c r="AJ515" s="37">
        <v>0</v>
      </c>
      <c r="AK515" s="37">
        <v>0</v>
      </c>
      <c r="AL515" s="37">
        <v>0</v>
      </c>
    </row>
    <row r="516" spans="1:38" ht="20.100000000000001" customHeight="1" x14ac:dyDescent="0.2">
      <c r="D516" s="38" t="s">
        <v>116</v>
      </c>
      <c r="F516" s="39">
        <v>58</v>
      </c>
      <c r="G516" s="39">
        <v>662</v>
      </c>
      <c r="H516" s="39">
        <v>669</v>
      </c>
      <c r="I516" s="39">
        <v>51</v>
      </c>
      <c r="J516" s="39">
        <v>0</v>
      </c>
      <c r="K516" s="39">
        <v>0</v>
      </c>
      <c r="L516" s="40"/>
      <c r="M516" s="40"/>
      <c r="N516" s="40"/>
      <c r="O516" s="39">
        <v>7</v>
      </c>
      <c r="P516" s="39">
        <v>143</v>
      </c>
      <c r="Q516" s="39">
        <v>146</v>
      </c>
      <c r="R516" s="39">
        <v>4</v>
      </c>
      <c r="S516" s="39">
        <v>0</v>
      </c>
      <c r="T516" s="39">
        <v>0</v>
      </c>
      <c r="U516" s="40"/>
      <c r="V516" s="40"/>
      <c r="W516" s="40"/>
      <c r="X516" s="39">
        <v>3</v>
      </c>
      <c r="Y516" s="39">
        <v>36</v>
      </c>
      <c r="Z516" s="39">
        <v>38</v>
      </c>
      <c r="AA516" s="39">
        <v>1</v>
      </c>
      <c r="AB516" s="39">
        <v>0</v>
      </c>
      <c r="AC516" s="39">
        <v>0</v>
      </c>
      <c r="AD516" s="40"/>
      <c r="AE516" s="40"/>
      <c r="AF516" s="40"/>
      <c r="AG516" s="39">
        <v>0</v>
      </c>
      <c r="AH516" s="39">
        <v>0</v>
      </c>
      <c r="AI516" s="39">
        <v>0</v>
      </c>
      <c r="AJ516" s="39">
        <v>0</v>
      </c>
      <c r="AK516" s="39">
        <v>0</v>
      </c>
      <c r="AL516" s="39">
        <v>0</v>
      </c>
    </row>
    <row r="517" spans="1:38" ht="20.100000000000001" customHeight="1" x14ac:dyDescent="0.2">
      <c r="D517" s="2" t="s">
        <v>117</v>
      </c>
      <c r="F517" s="37">
        <v>28</v>
      </c>
      <c r="G517" s="37">
        <v>672</v>
      </c>
      <c r="H517" s="37">
        <v>674</v>
      </c>
      <c r="I517" s="37">
        <v>26</v>
      </c>
      <c r="J517" s="37">
        <v>0</v>
      </c>
      <c r="K517" s="37">
        <v>0</v>
      </c>
      <c r="L517" s="37"/>
      <c r="M517" s="37"/>
      <c r="N517" s="37"/>
      <c r="O517" s="37">
        <v>4</v>
      </c>
      <c r="P517" s="37">
        <v>139</v>
      </c>
      <c r="Q517" s="37">
        <v>143</v>
      </c>
      <c r="R517" s="37">
        <v>0</v>
      </c>
      <c r="S517" s="37">
        <v>0</v>
      </c>
      <c r="T517" s="37">
        <v>0</v>
      </c>
      <c r="U517" s="37"/>
      <c r="V517" s="37"/>
      <c r="W517" s="37"/>
      <c r="X517" s="37">
        <v>0</v>
      </c>
      <c r="Y517" s="37">
        <v>26</v>
      </c>
      <c r="Z517" s="37">
        <v>26</v>
      </c>
      <c r="AA517" s="37">
        <v>0</v>
      </c>
      <c r="AB517" s="37">
        <v>0</v>
      </c>
      <c r="AC517" s="37">
        <v>0</v>
      </c>
      <c r="AD517" s="37"/>
      <c r="AE517" s="37"/>
      <c r="AF517" s="37"/>
      <c r="AG517" s="37">
        <v>0</v>
      </c>
      <c r="AH517" s="37">
        <v>2</v>
      </c>
      <c r="AI517" s="37">
        <v>2</v>
      </c>
      <c r="AJ517" s="37">
        <v>0</v>
      </c>
      <c r="AK517" s="37">
        <v>0</v>
      </c>
      <c r="AL517" s="37">
        <v>0</v>
      </c>
    </row>
    <row r="518" spans="1:38" ht="20.100000000000001" customHeight="1" x14ac:dyDescent="0.2">
      <c r="D518" s="38" t="s">
        <v>105</v>
      </c>
      <c r="F518" s="39">
        <v>14</v>
      </c>
      <c r="G518" s="39">
        <v>239</v>
      </c>
      <c r="H518" s="39">
        <v>238</v>
      </c>
      <c r="I518" s="39">
        <v>15</v>
      </c>
      <c r="J518" s="39">
        <v>0</v>
      </c>
      <c r="K518" s="39">
        <v>0</v>
      </c>
      <c r="L518" s="40"/>
      <c r="M518" s="40"/>
      <c r="N518" s="40"/>
      <c r="O518" s="39">
        <v>10</v>
      </c>
      <c r="P518" s="39">
        <v>42</v>
      </c>
      <c r="Q518" s="39">
        <v>52</v>
      </c>
      <c r="R518" s="39">
        <v>0</v>
      </c>
      <c r="S518" s="39">
        <v>0</v>
      </c>
      <c r="T518" s="39">
        <v>0</v>
      </c>
      <c r="U518" s="40"/>
      <c r="V518" s="40"/>
      <c r="W518" s="40"/>
      <c r="X518" s="39">
        <v>3</v>
      </c>
      <c r="Y518" s="39">
        <v>44</v>
      </c>
      <c r="Z518" s="39">
        <v>44</v>
      </c>
      <c r="AA518" s="39">
        <v>3</v>
      </c>
      <c r="AB518" s="39">
        <v>0</v>
      </c>
      <c r="AC518" s="39">
        <v>0</v>
      </c>
      <c r="AD518" s="40"/>
      <c r="AE518" s="40"/>
      <c r="AF518" s="40"/>
      <c r="AG518" s="39">
        <v>0</v>
      </c>
      <c r="AH518" s="39">
        <v>5</v>
      </c>
      <c r="AI518" s="39">
        <v>5</v>
      </c>
      <c r="AJ518" s="39">
        <v>0</v>
      </c>
      <c r="AK518" s="39">
        <v>0</v>
      </c>
      <c r="AL518" s="39">
        <v>0</v>
      </c>
    </row>
    <row r="519" spans="1:38" ht="20.100000000000001" customHeight="1" x14ac:dyDescent="0.2">
      <c r="D519" s="2" t="s">
        <v>106</v>
      </c>
      <c r="F519" s="37">
        <v>20</v>
      </c>
      <c r="G519" s="37">
        <v>678</v>
      </c>
      <c r="H519" s="37">
        <v>678</v>
      </c>
      <c r="I519" s="37">
        <v>20</v>
      </c>
      <c r="J519" s="37">
        <v>0</v>
      </c>
      <c r="K519" s="37">
        <v>0</v>
      </c>
      <c r="L519" s="37"/>
      <c r="M519" s="37"/>
      <c r="N519" s="37"/>
      <c r="O519" s="37">
        <v>2</v>
      </c>
      <c r="P519" s="37">
        <v>128</v>
      </c>
      <c r="Q519" s="37">
        <v>128</v>
      </c>
      <c r="R519" s="37">
        <v>2</v>
      </c>
      <c r="S519" s="37">
        <v>0</v>
      </c>
      <c r="T519" s="37">
        <v>0</v>
      </c>
      <c r="U519" s="37"/>
      <c r="V519" s="37"/>
      <c r="W519" s="37"/>
      <c r="X519" s="37">
        <v>1</v>
      </c>
      <c r="Y519" s="37">
        <v>26</v>
      </c>
      <c r="Z519" s="37">
        <v>27</v>
      </c>
      <c r="AA519" s="37">
        <v>0</v>
      </c>
      <c r="AB519" s="37">
        <v>0</v>
      </c>
      <c r="AC519" s="37">
        <v>0</v>
      </c>
      <c r="AD519" s="37"/>
      <c r="AE519" s="37"/>
      <c r="AF519" s="37"/>
      <c r="AG519" s="37">
        <v>0</v>
      </c>
      <c r="AH519" s="37">
        <v>2</v>
      </c>
      <c r="AI519" s="37">
        <v>2</v>
      </c>
      <c r="AJ519" s="37">
        <v>0</v>
      </c>
      <c r="AK519" s="37">
        <v>0</v>
      </c>
      <c r="AL519" s="37">
        <v>0</v>
      </c>
    </row>
    <row r="520" spans="1:38" ht="20.100000000000001" customHeight="1" x14ac:dyDescent="0.2">
      <c r="D520" s="38" t="s">
        <v>118</v>
      </c>
      <c r="F520" s="39">
        <v>12</v>
      </c>
      <c r="G520" s="39">
        <v>184</v>
      </c>
      <c r="H520" s="39">
        <v>186</v>
      </c>
      <c r="I520" s="39">
        <v>10</v>
      </c>
      <c r="J520" s="39">
        <v>0</v>
      </c>
      <c r="K520" s="39">
        <v>0</v>
      </c>
      <c r="L520" s="40"/>
      <c r="M520" s="40"/>
      <c r="N520" s="40"/>
      <c r="O520" s="39">
        <v>8</v>
      </c>
      <c r="P520" s="39">
        <v>122</v>
      </c>
      <c r="Q520" s="39">
        <v>129</v>
      </c>
      <c r="R520" s="39">
        <v>1</v>
      </c>
      <c r="S520" s="39">
        <v>0</v>
      </c>
      <c r="T520" s="39">
        <v>0</v>
      </c>
      <c r="U520" s="40"/>
      <c r="V520" s="40"/>
      <c r="W520" s="40"/>
      <c r="X520" s="39">
        <v>2</v>
      </c>
      <c r="Y520" s="39">
        <v>37</v>
      </c>
      <c r="Z520" s="39">
        <v>38</v>
      </c>
      <c r="AA520" s="39">
        <v>1</v>
      </c>
      <c r="AB520" s="39">
        <v>0</v>
      </c>
      <c r="AC520" s="39">
        <v>0</v>
      </c>
      <c r="AD520" s="40"/>
      <c r="AE520" s="40"/>
      <c r="AF520" s="40"/>
      <c r="AG520" s="39">
        <v>0</v>
      </c>
      <c r="AH520" s="39">
        <v>1</v>
      </c>
      <c r="AI520" s="39">
        <v>1</v>
      </c>
      <c r="AJ520" s="39">
        <v>0</v>
      </c>
      <c r="AK520" s="39">
        <v>0</v>
      </c>
      <c r="AL520" s="39">
        <v>0</v>
      </c>
    </row>
    <row r="521" spans="1:38"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row>
    <row r="522" spans="1:38" s="1" customFormat="1" ht="20.100000000000001" customHeight="1" x14ac:dyDescent="0.2">
      <c r="A522" s="3"/>
      <c r="B522" s="6"/>
      <c r="C522" s="42" t="s">
        <v>180</v>
      </c>
      <c r="D522" s="42"/>
      <c r="E522" s="5"/>
      <c r="F522" s="44">
        <v>216</v>
      </c>
      <c r="G522" s="44">
        <v>4502</v>
      </c>
      <c r="H522" s="44">
        <v>4512</v>
      </c>
      <c r="I522" s="44">
        <v>206</v>
      </c>
      <c r="J522" s="44">
        <v>0</v>
      </c>
      <c r="K522" s="44">
        <v>0</v>
      </c>
      <c r="L522" s="45"/>
      <c r="M522" s="45"/>
      <c r="N522" s="45"/>
      <c r="O522" s="44">
        <v>69</v>
      </c>
      <c r="P522" s="44">
        <v>1079</v>
      </c>
      <c r="Q522" s="44">
        <v>1138</v>
      </c>
      <c r="R522" s="44">
        <v>10</v>
      </c>
      <c r="S522" s="44">
        <v>0</v>
      </c>
      <c r="T522" s="44">
        <v>0</v>
      </c>
      <c r="U522" s="45"/>
      <c r="V522" s="45"/>
      <c r="W522" s="45"/>
      <c r="X522" s="44">
        <v>23</v>
      </c>
      <c r="Y522" s="44">
        <v>369</v>
      </c>
      <c r="Z522" s="44">
        <v>381</v>
      </c>
      <c r="AA522" s="44">
        <v>11</v>
      </c>
      <c r="AB522" s="44">
        <v>0</v>
      </c>
      <c r="AC522" s="44">
        <v>0</v>
      </c>
      <c r="AD522" s="45"/>
      <c r="AE522" s="45"/>
      <c r="AF522" s="45"/>
      <c r="AG522" s="44">
        <v>1</v>
      </c>
      <c r="AH522" s="44">
        <v>29</v>
      </c>
      <c r="AI522" s="44">
        <v>28</v>
      </c>
      <c r="AJ522" s="44">
        <v>2</v>
      </c>
      <c r="AK522" s="44">
        <v>0</v>
      </c>
      <c r="AL522" s="44">
        <v>0</v>
      </c>
    </row>
    <row r="523" spans="1:38"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row>
    <row r="524" spans="1:38" s="1" customFormat="1" ht="20.100000000000001" customHeight="1" x14ac:dyDescent="0.25">
      <c r="A524" s="3"/>
      <c r="B524" s="49" t="s">
        <v>301</v>
      </c>
      <c r="C524" s="50"/>
      <c r="D524" s="50"/>
      <c r="E524" s="5"/>
      <c r="F524" s="51">
        <v>216</v>
      </c>
      <c r="G524" s="51">
        <v>4502</v>
      </c>
      <c r="H524" s="51">
        <v>4512</v>
      </c>
      <c r="I524" s="51">
        <v>206</v>
      </c>
      <c r="J524" s="51">
        <v>0</v>
      </c>
      <c r="K524" s="51">
        <v>0</v>
      </c>
      <c r="L524" s="52"/>
      <c r="M524" s="52"/>
      <c r="N524" s="52"/>
      <c r="O524" s="51">
        <v>69</v>
      </c>
      <c r="P524" s="51">
        <v>1079</v>
      </c>
      <c r="Q524" s="51">
        <v>1138</v>
      </c>
      <c r="R524" s="51">
        <v>10</v>
      </c>
      <c r="S524" s="51">
        <v>0</v>
      </c>
      <c r="T524" s="51">
        <v>0</v>
      </c>
      <c r="U524" s="52"/>
      <c r="V524" s="52"/>
      <c r="W524" s="52"/>
      <c r="X524" s="51">
        <v>23</v>
      </c>
      <c r="Y524" s="51">
        <v>369</v>
      </c>
      <c r="Z524" s="51">
        <v>381</v>
      </c>
      <c r="AA524" s="51">
        <v>11</v>
      </c>
      <c r="AB524" s="51">
        <v>0</v>
      </c>
      <c r="AC524" s="51">
        <v>0</v>
      </c>
      <c r="AD524" s="52"/>
      <c r="AE524" s="52"/>
      <c r="AF524" s="52"/>
      <c r="AG524" s="51">
        <v>1</v>
      </c>
      <c r="AH524" s="51">
        <v>29</v>
      </c>
      <c r="AI524" s="51">
        <v>28</v>
      </c>
      <c r="AJ524" s="51">
        <v>2</v>
      </c>
      <c r="AK524" s="51">
        <v>0</v>
      </c>
      <c r="AL524" s="51">
        <v>0</v>
      </c>
    </row>
    <row r="525" spans="1:38"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row>
    <row r="526" spans="1:38"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row>
    <row r="527" spans="1:38"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row>
    <row r="528" spans="1:38" ht="20.100000000000001" customHeight="1" x14ac:dyDescent="0.2">
      <c r="D528" s="2" t="s">
        <v>98</v>
      </c>
      <c r="F528" s="37">
        <v>27</v>
      </c>
      <c r="G528" s="37">
        <v>367</v>
      </c>
      <c r="H528" s="37">
        <v>363</v>
      </c>
      <c r="I528" s="37">
        <v>31</v>
      </c>
      <c r="J528" s="37">
        <v>0</v>
      </c>
      <c r="K528" s="37">
        <v>0</v>
      </c>
      <c r="L528" s="37"/>
      <c r="M528" s="37"/>
      <c r="N528" s="37"/>
      <c r="O528" s="37">
        <v>3</v>
      </c>
      <c r="P528" s="37">
        <v>130</v>
      </c>
      <c r="Q528" s="37">
        <v>131</v>
      </c>
      <c r="R528" s="37">
        <v>2</v>
      </c>
      <c r="S528" s="37">
        <v>0</v>
      </c>
      <c r="T528" s="37">
        <v>0</v>
      </c>
      <c r="U528" s="37"/>
      <c r="V528" s="37"/>
      <c r="W528" s="37"/>
      <c r="X528" s="37">
        <v>1</v>
      </c>
      <c r="Y528" s="37">
        <v>46</v>
      </c>
      <c r="Z528" s="37">
        <v>43</v>
      </c>
      <c r="AA528" s="37">
        <v>4</v>
      </c>
      <c r="AB528" s="37">
        <v>0</v>
      </c>
      <c r="AC528" s="37">
        <v>0</v>
      </c>
      <c r="AD528" s="37"/>
      <c r="AE528" s="37"/>
      <c r="AF528" s="37"/>
      <c r="AG528" s="37">
        <v>0</v>
      </c>
      <c r="AH528" s="37">
        <v>5</v>
      </c>
      <c r="AI528" s="37">
        <v>5</v>
      </c>
      <c r="AJ528" s="37">
        <v>0</v>
      </c>
      <c r="AK528" s="37">
        <v>0</v>
      </c>
      <c r="AL528" s="37">
        <v>0</v>
      </c>
    </row>
    <row r="529" spans="1:38" ht="20.100000000000001" customHeight="1" x14ac:dyDescent="0.2">
      <c r="D529" s="38" t="s">
        <v>99</v>
      </c>
      <c r="F529" s="39">
        <v>16</v>
      </c>
      <c r="G529" s="39">
        <v>377</v>
      </c>
      <c r="H529" s="39">
        <v>357</v>
      </c>
      <c r="I529" s="39">
        <v>36</v>
      </c>
      <c r="J529" s="39">
        <v>0</v>
      </c>
      <c r="K529" s="39">
        <v>0</v>
      </c>
      <c r="L529" s="40"/>
      <c r="M529" s="40"/>
      <c r="N529" s="40"/>
      <c r="O529" s="39">
        <v>4</v>
      </c>
      <c r="P529" s="39">
        <v>123</v>
      </c>
      <c r="Q529" s="39">
        <v>110</v>
      </c>
      <c r="R529" s="39">
        <v>17</v>
      </c>
      <c r="S529" s="39">
        <v>0</v>
      </c>
      <c r="T529" s="39">
        <v>0</v>
      </c>
      <c r="U529" s="40"/>
      <c r="V529" s="40"/>
      <c r="W529" s="40"/>
      <c r="X529" s="39">
        <v>2</v>
      </c>
      <c r="Y529" s="39">
        <v>51</v>
      </c>
      <c r="Z529" s="39">
        <v>49</v>
      </c>
      <c r="AA529" s="39">
        <v>4</v>
      </c>
      <c r="AB529" s="39">
        <v>0</v>
      </c>
      <c r="AC529" s="39">
        <v>0</v>
      </c>
      <c r="AD529" s="40"/>
      <c r="AE529" s="40"/>
      <c r="AF529" s="40"/>
      <c r="AG529" s="39">
        <v>1</v>
      </c>
      <c r="AH529" s="39">
        <v>7</v>
      </c>
      <c r="AI529" s="39">
        <v>7</v>
      </c>
      <c r="AJ529" s="39">
        <v>1</v>
      </c>
      <c r="AK529" s="39">
        <v>0</v>
      </c>
      <c r="AL529" s="39">
        <v>0</v>
      </c>
    </row>
    <row r="530" spans="1:38" ht="20.100000000000001" customHeight="1" x14ac:dyDescent="0.2">
      <c r="D530" s="2" t="s">
        <v>113</v>
      </c>
      <c r="F530" s="37">
        <v>17</v>
      </c>
      <c r="G530" s="37">
        <v>385</v>
      </c>
      <c r="H530" s="37">
        <v>377</v>
      </c>
      <c r="I530" s="37">
        <v>25</v>
      </c>
      <c r="J530" s="37">
        <v>0</v>
      </c>
      <c r="K530" s="37">
        <v>0</v>
      </c>
      <c r="L530" s="37"/>
      <c r="M530" s="37"/>
      <c r="N530" s="37"/>
      <c r="O530" s="37">
        <v>6</v>
      </c>
      <c r="P530" s="37">
        <v>105</v>
      </c>
      <c r="Q530" s="37">
        <v>104</v>
      </c>
      <c r="R530" s="37">
        <v>7</v>
      </c>
      <c r="S530" s="37">
        <v>0</v>
      </c>
      <c r="T530" s="37">
        <v>0</v>
      </c>
      <c r="U530" s="37"/>
      <c r="V530" s="37"/>
      <c r="W530" s="37"/>
      <c r="X530" s="37">
        <v>5</v>
      </c>
      <c r="Y530" s="37">
        <v>47</v>
      </c>
      <c r="Z530" s="37">
        <v>46</v>
      </c>
      <c r="AA530" s="37">
        <v>6</v>
      </c>
      <c r="AB530" s="37">
        <v>0</v>
      </c>
      <c r="AC530" s="37">
        <v>0</v>
      </c>
      <c r="AD530" s="37"/>
      <c r="AE530" s="37"/>
      <c r="AF530" s="37"/>
      <c r="AG530" s="37">
        <v>1</v>
      </c>
      <c r="AH530" s="37">
        <v>3</v>
      </c>
      <c r="AI530" s="37">
        <v>4</v>
      </c>
      <c r="AJ530" s="37">
        <v>0</v>
      </c>
      <c r="AK530" s="37">
        <v>0</v>
      </c>
      <c r="AL530" s="37">
        <v>0</v>
      </c>
    </row>
    <row r="531" spans="1:38" ht="20.100000000000001" customHeight="1" x14ac:dyDescent="0.2">
      <c r="D531" s="38" t="s">
        <v>101</v>
      </c>
      <c r="F531" s="39">
        <v>57</v>
      </c>
      <c r="G531" s="39">
        <v>389</v>
      </c>
      <c r="H531" s="39">
        <v>371</v>
      </c>
      <c r="I531" s="39">
        <v>75</v>
      </c>
      <c r="J531" s="39">
        <v>0</v>
      </c>
      <c r="K531" s="39">
        <v>0</v>
      </c>
      <c r="L531" s="40"/>
      <c r="M531" s="40"/>
      <c r="N531" s="40"/>
      <c r="O531" s="39">
        <v>2</v>
      </c>
      <c r="P531" s="39">
        <v>93</v>
      </c>
      <c r="Q531" s="39">
        <v>89</v>
      </c>
      <c r="R531" s="39">
        <v>6</v>
      </c>
      <c r="S531" s="39">
        <v>0</v>
      </c>
      <c r="T531" s="39">
        <v>0</v>
      </c>
      <c r="U531" s="40"/>
      <c r="V531" s="40"/>
      <c r="W531" s="40"/>
      <c r="X531" s="39">
        <v>25</v>
      </c>
      <c r="Y531" s="39">
        <v>50</v>
      </c>
      <c r="Z531" s="39">
        <v>51</v>
      </c>
      <c r="AA531" s="39">
        <v>24</v>
      </c>
      <c r="AB531" s="39">
        <v>0</v>
      </c>
      <c r="AC531" s="39">
        <v>0</v>
      </c>
      <c r="AD531" s="40"/>
      <c r="AE531" s="40"/>
      <c r="AF531" s="40"/>
      <c r="AG531" s="39">
        <v>2</v>
      </c>
      <c r="AH531" s="39">
        <v>5</v>
      </c>
      <c r="AI531" s="39">
        <v>5</v>
      </c>
      <c r="AJ531" s="39">
        <v>2</v>
      </c>
      <c r="AK531" s="39">
        <v>0</v>
      </c>
      <c r="AL531" s="39">
        <v>0</v>
      </c>
    </row>
    <row r="532" spans="1:38" ht="20.100000000000001" customHeight="1" x14ac:dyDescent="0.2">
      <c r="D532" s="2" t="s">
        <v>372</v>
      </c>
      <c r="F532" s="37">
        <v>80</v>
      </c>
      <c r="G532" s="37">
        <v>390</v>
      </c>
      <c r="H532" s="37">
        <v>353</v>
      </c>
      <c r="I532" s="37">
        <v>117</v>
      </c>
      <c r="J532" s="37">
        <v>0</v>
      </c>
      <c r="K532" s="37">
        <v>0</v>
      </c>
      <c r="L532" s="37"/>
      <c r="M532" s="37"/>
      <c r="N532" s="37"/>
      <c r="O532" s="37">
        <v>7</v>
      </c>
      <c r="P532" s="37">
        <v>82</v>
      </c>
      <c r="Q532" s="37">
        <v>56</v>
      </c>
      <c r="R532" s="37">
        <v>33</v>
      </c>
      <c r="S532" s="37">
        <v>0</v>
      </c>
      <c r="T532" s="37">
        <v>0</v>
      </c>
      <c r="U532" s="37"/>
      <c r="V532" s="37"/>
      <c r="W532" s="37"/>
      <c r="X532" s="37">
        <v>23</v>
      </c>
      <c r="Y532" s="37">
        <v>44</v>
      </c>
      <c r="Z532" s="37">
        <v>38</v>
      </c>
      <c r="AA532" s="37">
        <v>29</v>
      </c>
      <c r="AB532" s="37">
        <v>0</v>
      </c>
      <c r="AC532" s="37">
        <v>0</v>
      </c>
      <c r="AD532" s="37"/>
      <c r="AE532" s="37"/>
      <c r="AF532" s="37"/>
      <c r="AG532" s="37">
        <v>0</v>
      </c>
      <c r="AH532" s="37">
        <v>7</v>
      </c>
      <c r="AI532" s="37">
        <v>5</v>
      </c>
      <c r="AJ532" s="37">
        <v>2</v>
      </c>
      <c r="AK532" s="37">
        <v>0</v>
      </c>
      <c r="AL532" s="37">
        <v>0</v>
      </c>
    </row>
    <row r="533" spans="1:38" ht="20.100000000000001" customHeight="1" x14ac:dyDescent="0.2">
      <c r="D533" s="38" t="s">
        <v>116</v>
      </c>
      <c r="F533" s="39">
        <v>18</v>
      </c>
      <c r="G533" s="39">
        <v>393</v>
      </c>
      <c r="H533" s="39">
        <v>385</v>
      </c>
      <c r="I533" s="39">
        <v>26</v>
      </c>
      <c r="J533" s="39">
        <v>0</v>
      </c>
      <c r="K533" s="39">
        <v>0</v>
      </c>
      <c r="L533" s="40"/>
      <c r="M533" s="40"/>
      <c r="N533" s="40"/>
      <c r="O533" s="39">
        <v>2</v>
      </c>
      <c r="P533" s="39">
        <v>176</v>
      </c>
      <c r="Q533" s="39">
        <v>175</v>
      </c>
      <c r="R533" s="39">
        <v>3</v>
      </c>
      <c r="S533" s="39">
        <v>0</v>
      </c>
      <c r="T533" s="39">
        <v>0</v>
      </c>
      <c r="U533" s="40"/>
      <c r="V533" s="40"/>
      <c r="W533" s="40"/>
      <c r="X533" s="39">
        <v>2</v>
      </c>
      <c r="Y533" s="39">
        <v>41</v>
      </c>
      <c r="Z533" s="39">
        <v>40</v>
      </c>
      <c r="AA533" s="39">
        <v>3</v>
      </c>
      <c r="AB533" s="39">
        <v>0</v>
      </c>
      <c r="AC533" s="39">
        <v>0</v>
      </c>
      <c r="AD533" s="40"/>
      <c r="AE533" s="40"/>
      <c r="AF533" s="40"/>
      <c r="AG533" s="39">
        <v>0</v>
      </c>
      <c r="AH533" s="39">
        <v>8</v>
      </c>
      <c r="AI533" s="39">
        <v>7</v>
      </c>
      <c r="AJ533" s="39">
        <v>1</v>
      </c>
      <c r="AK533" s="39">
        <v>0</v>
      </c>
      <c r="AL533" s="39">
        <v>0</v>
      </c>
    </row>
    <row r="534" spans="1:38" ht="20.100000000000001" customHeight="1" x14ac:dyDescent="0.2">
      <c r="D534" s="2" t="s">
        <v>117</v>
      </c>
      <c r="F534" s="37">
        <v>25</v>
      </c>
      <c r="G534" s="37">
        <v>377</v>
      </c>
      <c r="H534" s="37">
        <v>370</v>
      </c>
      <c r="I534" s="37">
        <v>32</v>
      </c>
      <c r="J534" s="37">
        <v>0</v>
      </c>
      <c r="K534" s="37">
        <v>0</v>
      </c>
      <c r="L534" s="37"/>
      <c r="M534" s="37"/>
      <c r="N534" s="37"/>
      <c r="O534" s="37">
        <v>0</v>
      </c>
      <c r="P534" s="37">
        <v>127</v>
      </c>
      <c r="Q534" s="37">
        <v>107</v>
      </c>
      <c r="R534" s="37">
        <v>20</v>
      </c>
      <c r="S534" s="37">
        <v>0</v>
      </c>
      <c r="T534" s="37">
        <v>0</v>
      </c>
      <c r="U534" s="37"/>
      <c r="V534" s="37"/>
      <c r="W534" s="37"/>
      <c r="X534" s="37">
        <v>3</v>
      </c>
      <c r="Y534" s="37">
        <v>51</v>
      </c>
      <c r="Z534" s="37">
        <v>50</v>
      </c>
      <c r="AA534" s="37">
        <v>4</v>
      </c>
      <c r="AB534" s="37">
        <v>0</v>
      </c>
      <c r="AC534" s="37">
        <v>0</v>
      </c>
      <c r="AD534" s="37"/>
      <c r="AE534" s="37"/>
      <c r="AF534" s="37"/>
      <c r="AG534" s="37">
        <v>0</v>
      </c>
      <c r="AH534" s="37">
        <v>8</v>
      </c>
      <c r="AI534" s="37">
        <v>8</v>
      </c>
      <c r="AJ534" s="37">
        <v>0</v>
      </c>
      <c r="AK534" s="37">
        <v>0</v>
      </c>
      <c r="AL534" s="37">
        <v>0</v>
      </c>
    </row>
    <row r="535" spans="1:38" ht="20.100000000000001" customHeight="1" x14ac:dyDescent="0.2">
      <c r="D535" s="38" t="s">
        <v>105</v>
      </c>
      <c r="F535" s="39">
        <v>11</v>
      </c>
      <c r="G535" s="39">
        <v>382</v>
      </c>
      <c r="H535" s="39">
        <v>358</v>
      </c>
      <c r="I535" s="39">
        <v>35</v>
      </c>
      <c r="J535" s="39">
        <v>0</v>
      </c>
      <c r="K535" s="39">
        <v>0</v>
      </c>
      <c r="L535" s="40"/>
      <c r="M535" s="40"/>
      <c r="N535" s="40"/>
      <c r="O535" s="39">
        <v>4</v>
      </c>
      <c r="P535" s="39">
        <v>90</v>
      </c>
      <c r="Q535" s="39">
        <v>91</v>
      </c>
      <c r="R535" s="39">
        <v>3</v>
      </c>
      <c r="S535" s="39">
        <v>0</v>
      </c>
      <c r="T535" s="39">
        <v>0</v>
      </c>
      <c r="U535" s="40"/>
      <c r="V535" s="40"/>
      <c r="W535" s="40"/>
      <c r="X535" s="39">
        <v>5</v>
      </c>
      <c r="Y535" s="39">
        <v>55</v>
      </c>
      <c r="Z535" s="39">
        <v>55</v>
      </c>
      <c r="AA535" s="39">
        <v>5</v>
      </c>
      <c r="AB535" s="39">
        <v>0</v>
      </c>
      <c r="AC535" s="39">
        <v>0</v>
      </c>
      <c r="AD535" s="40"/>
      <c r="AE535" s="40"/>
      <c r="AF535" s="40"/>
      <c r="AG535" s="39">
        <v>1</v>
      </c>
      <c r="AH535" s="39">
        <v>5</v>
      </c>
      <c r="AI535" s="39">
        <v>6</v>
      </c>
      <c r="AJ535" s="39">
        <v>0</v>
      </c>
      <c r="AK535" s="39">
        <v>0</v>
      </c>
      <c r="AL535" s="39">
        <v>0</v>
      </c>
    </row>
    <row r="536" spans="1:38"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row>
    <row r="537" spans="1:38" s="1" customFormat="1" ht="20.100000000000001" customHeight="1" x14ac:dyDescent="0.2">
      <c r="A537" s="3"/>
      <c r="B537" s="6"/>
      <c r="C537" s="42" t="s">
        <v>180</v>
      </c>
      <c r="D537" s="42"/>
      <c r="E537" s="5"/>
      <c r="F537" s="44">
        <v>251</v>
      </c>
      <c r="G537" s="44">
        <v>3060</v>
      </c>
      <c r="H537" s="44">
        <v>2934</v>
      </c>
      <c r="I537" s="44">
        <v>377</v>
      </c>
      <c r="J537" s="44">
        <v>0</v>
      </c>
      <c r="K537" s="44">
        <v>0</v>
      </c>
      <c r="L537" s="45"/>
      <c r="M537" s="45"/>
      <c r="N537" s="45"/>
      <c r="O537" s="44">
        <v>28</v>
      </c>
      <c r="P537" s="44">
        <v>926</v>
      </c>
      <c r="Q537" s="44">
        <v>863</v>
      </c>
      <c r="R537" s="44">
        <v>91</v>
      </c>
      <c r="S537" s="44">
        <v>0</v>
      </c>
      <c r="T537" s="44">
        <v>0</v>
      </c>
      <c r="U537" s="45"/>
      <c r="V537" s="45"/>
      <c r="W537" s="45"/>
      <c r="X537" s="44">
        <v>66</v>
      </c>
      <c r="Y537" s="44">
        <v>385</v>
      </c>
      <c r="Z537" s="44">
        <v>372</v>
      </c>
      <c r="AA537" s="44">
        <v>79</v>
      </c>
      <c r="AB537" s="44">
        <v>0</v>
      </c>
      <c r="AC537" s="44">
        <v>0</v>
      </c>
      <c r="AD537" s="45"/>
      <c r="AE537" s="45"/>
      <c r="AF537" s="45"/>
      <c r="AG537" s="44">
        <v>5</v>
      </c>
      <c r="AH537" s="44">
        <v>48</v>
      </c>
      <c r="AI537" s="44">
        <v>47</v>
      </c>
      <c r="AJ537" s="44">
        <v>6</v>
      </c>
      <c r="AK537" s="44">
        <v>0</v>
      </c>
      <c r="AL537" s="44">
        <v>0</v>
      </c>
    </row>
    <row r="538" spans="1:38"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row>
    <row r="539" spans="1:38" s="1" customFormat="1" ht="20.100000000000001" customHeight="1" x14ac:dyDescent="0.25">
      <c r="A539" s="3"/>
      <c r="B539" s="49" t="s">
        <v>303</v>
      </c>
      <c r="C539" s="50"/>
      <c r="D539" s="50"/>
      <c r="E539" s="5"/>
      <c r="F539" s="51">
        <v>251</v>
      </c>
      <c r="G539" s="51">
        <v>3060</v>
      </c>
      <c r="H539" s="51">
        <v>2934</v>
      </c>
      <c r="I539" s="51">
        <v>377</v>
      </c>
      <c r="J539" s="51">
        <v>0</v>
      </c>
      <c r="K539" s="51">
        <v>0</v>
      </c>
      <c r="L539" s="52"/>
      <c r="M539" s="52"/>
      <c r="N539" s="52"/>
      <c r="O539" s="51">
        <v>28</v>
      </c>
      <c r="P539" s="51">
        <v>926</v>
      </c>
      <c r="Q539" s="51">
        <v>863</v>
      </c>
      <c r="R539" s="51">
        <v>91</v>
      </c>
      <c r="S539" s="51">
        <v>0</v>
      </c>
      <c r="T539" s="51">
        <v>0</v>
      </c>
      <c r="U539" s="52"/>
      <c r="V539" s="52"/>
      <c r="W539" s="52"/>
      <c r="X539" s="51">
        <v>66</v>
      </c>
      <c r="Y539" s="51">
        <v>385</v>
      </c>
      <c r="Z539" s="51">
        <v>372</v>
      </c>
      <c r="AA539" s="51">
        <v>79</v>
      </c>
      <c r="AB539" s="51">
        <v>0</v>
      </c>
      <c r="AC539" s="51">
        <v>0</v>
      </c>
      <c r="AD539" s="52"/>
      <c r="AE539" s="52"/>
      <c r="AF539" s="52"/>
      <c r="AG539" s="51">
        <v>5</v>
      </c>
      <c r="AH539" s="51">
        <v>48</v>
      </c>
      <c r="AI539" s="51">
        <v>47</v>
      </c>
      <c r="AJ539" s="51">
        <v>6</v>
      </c>
      <c r="AK539" s="51">
        <v>0</v>
      </c>
      <c r="AL539" s="51">
        <v>0</v>
      </c>
    </row>
    <row r="540" spans="1:38"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row>
    <row r="541" spans="1:38"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row>
    <row r="542" spans="1:38"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row>
    <row r="543" spans="1:38" ht="20.100000000000001" customHeight="1" x14ac:dyDescent="0.2">
      <c r="D543" s="2" t="s">
        <v>98</v>
      </c>
      <c r="F543" s="37">
        <v>21</v>
      </c>
      <c r="G543" s="37">
        <v>290</v>
      </c>
      <c r="H543" s="37">
        <v>289</v>
      </c>
      <c r="I543" s="37">
        <v>22</v>
      </c>
      <c r="J543" s="37">
        <v>0</v>
      </c>
      <c r="K543" s="37">
        <v>0</v>
      </c>
      <c r="L543" s="37"/>
      <c r="M543" s="37"/>
      <c r="N543" s="37"/>
      <c r="O543" s="37">
        <v>2</v>
      </c>
      <c r="P543" s="37">
        <v>18</v>
      </c>
      <c r="Q543" s="37">
        <v>20</v>
      </c>
      <c r="R543" s="37">
        <v>0</v>
      </c>
      <c r="S543" s="37">
        <v>0</v>
      </c>
      <c r="T543" s="37">
        <v>0</v>
      </c>
      <c r="U543" s="37"/>
      <c r="V543" s="37"/>
      <c r="W543" s="37"/>
      <c r="X543" s="37">
        <v>7</v>
      </c>
      <c r="Y543" s="37">
        <v>96</v>
      </c>
      <c r="Z543" s="37">
        <v>101</v>
      </c>
      <c r="AA543" s="37">
        <v>2</v>
      </c>
      <c r="AB543" s="37">
        <v>0</v>
      </c>
      <c r="AC543" s="37">
        <v>0</v>
      </c>
      <c r="AD543" s="37"/>
      <c r="AE543" s="37"/>
      <c r="AF543" s="37"/>
      <c r="AG543" s="37">
        <v>0</v>
      </c>
      <c r="AH543" s="37">
        <v>9</v>
      </c>
      <c r="AI543" s="37">
        <v>7</v>
      </c>
      <c r="AJ543" s="37">
        <v>2</v>
      </c>
      <c r="AK543" s="37">
        <v>0</v>
      </c>
      <c r="AL543" s="37">
        <v>0</v>
      </c>
    </row>
    <row r="544" spans="1:38" ht="20.100000000000001" customHeight="1" x14ac:dyDescent="0.2">
      <c r="D544" s="38" t="s">
        <v>173</v>
      </c>
      <c r="F544" s="39">
        <v>48</v>
      </c>
      <c r="G544" s="39">
        <v>307</v>
      </c>
      <c r="H544" s="39">
        <v>299</v>
      </c>
      <c r="I544" s="39">
        <v>56</v>
      </c>
      <c r="J544" s="39">
        <v>0</v>
      </c>
      <c r="K544" s="39">
        <v>0</v>
      </c>
      <c r="L544" s="40"/>
      <c r="M544" s="40"/>
      <c r="N544" s="40"/>
      <c r="O544" s="39">
        <v>5</v>
      </c>
      <c r="P544" s="39">
        <v>23</v>
      </c>
      <c r="Q544" s="39">
        <v>22</v>
      </c>
      <c r="R544" s="39">
        <v>6</v>
      </c>
      <c r="S544" s="39">
        <v>0</v>
      </c>
      <c r="T544" s="39">
        <v>0</v>
      </c>
      <c r="U544" s="40"/>
      <c r="V544" s="40"/>
      <c r="W544" s="40"/>
      <c r="X544" s="39">
        <v>20</v>
      </c>
      <c r="Y544" s="39">
        <v>84</v>
      </c>
      <c r="Z544" s="39">
        <v>81</v>
      </c>
      <c r="AA544" s="39">
        <v>23</v>
      </c>
      <c r="AB544" s="39">
        <v>0</v>
      </c>
      <c r="AC544" s="39">
        <v>0</v>
      </c>
      <c r="AD544" s="40"/>
      <c r="AE544" s="40"/>
      <c r="AF544" s="40"/>
      <c r="AG544" s="39">
        <v>2</v>
      </c>
      <c r="AH544" s="39">
        <v>9</v>
      </c>
      <c r="AI544" s="39">
        <v>9</v>
      </c>
      <c r="AJ544" s="39">
        <v>2</v>
      </c>
      <c r="AK544" s="39">
        <v>0</v>
      </c>
      <c r="AL544" s="39">
        <v>0</v>
      </c>
    </row>
    <row r="545" spans="1:38" ht="20.100000000000001" customHeight="1" x14ac:dyDescent="0.2">
      <c r="D545" s="2" t="s">
        <v>113</v>
      </c>
      <c r="F545" s="37">
        <v>10</v>
      </c>
      <c r="G545" s="37">
        <v>245</v>
      </c>
      <c r="H545" s="37">
        <v>241</v>
      </c>
      <c r="I545" s="37">
        <v>14</v>
      </c>
      <c r="J545" s="37">
        <v>0</v>
      </c>
      <c r="K545" s="37">
        <v>0</v>
      </c>
      <c r="L545" s="37"/>
      <c r="M545" s="37"/>
      <c r="N545" s="37"/>
      <c r="O545" s="37">
        <v>3</v>
      </c>
      <c r="P545" s="37">
        <v>26</v>
      </c>
      <c r="Q545" s="37">
        <v>29</v>
      </c>
      <c r="R545" s="37">
        <v>0</v>
      </c>
      <c r="S545" s="37">
        <v>0</v>
      </c>
      <c r="T545" s="37">
        <v>0</v>
      </c>
      <c r="U545" s="37"/>
      <c r="V545" s="37"/>
      <c r="W545" s="37"/>
      <c r="X545" s="37">
        <v>0</v>
      </c>
      <c r="Y545" s="37">
        <v>26</v>
      </c>
      <c r="Z545" s="37">
        <v>26</v>
      </c>
      <c r="AA545" s="37">
        <v>0</v>
      </c>
      <c r="AB545" s="37">
        <v>0</v>
      </c>
      <c r="AC545" s="37">
        <v>0</v>
      </c>
      <c r="AD545" s="37"/>
      <c r="AE545" s="37"/>
      <c r="AF545" s="37"/>
      <c r="AG545" s="37">
        <v>1</v>
      </c>
      <c r="AH545" s="37">
        <v>10</v>
      </c>
      <c r="AI545" s="37">
        <v>11</v>
      </c>
      <c r="AJ545" s="37">
        <v>0</v>
      </c>
      <c r="AK545" s="37">
        <v>0</v>
      </c>
      <c r="AL545" s="37">
        <v>0</v>
      </c>
    </row>
    <row r="546" spans="1:38" ht="20.100000000000001" customHeight="1" x14ac:dyDescent="0.2">
      <c r="D546" s="38" t="s">
        <v>101</v>
      </c>
      <c r="F546" s="39">
        <v>13</v>
      </c>
      <c r="G546" s="39">
        <v>242</v>
      </c>
      <c r="H546" s="39">
        <v>244</v>
      </c>
      <c r="I546" s="39">
        <v>11</v>
      </c>
      <c r="J546" s="39">
        <v>0</v>
      </c>
      <c r="K546" s="39">
        <v>0</v>
      </c>
      <c r="L546" s="40"/>
      <c r="M546" s="40"/>
      <c r="N546" s="40"/>
      <c r="O546" s="39">
        <v>0</v>
      </c>
      <c r="P546" s="39">
        <v>27</v>
      </c>
      <c r="Q546" s="39">
        <v>27</v>
      </c>
      <c r="R546" s="39">
        <v>0</v>
      </c>
      <c r="S546" s="39">
        <v>0</v>
      </c>
      <c r="T546" s="39">
        <v>0</v>
      </c>
      <c r="U546" s="40"/>
      <c r="V546" s="40"/>
      <c r="W546" s="40"/>
      <c r="X546" s="39">
        <v>1</v>
      </c>
      <c r="Y546" s="39">
        <v>23</v>
      </c>
      <c r="Z546" s="39">
        <v>23</v>
      </c>
      <c r="AA546" s="39">
        <v>1</v>
      </c>
      <c r="AB546" s="39">
        <v>0</v>
      </c>
      <c r="AC546" s="39">
        <v>0</v>
      </c>
      <c r="AD546" s="40"/>
      <c r="AE546" s="40"/>
      <c r="AF546" s="40"/>
      <c r="AG546" s="39">
        <v>1</v>
      </c>
      <c r="AH546" s="39">
        <v>17</v>
      </c>
      <c r="AI546" s="39">
        <v>18</v>
      </c>
      <c r="AJ546" s="39">
        <v>0</v>
      </c>
      <c r="AK546" s="39">
        <v>0</v>
      </c>
      <c r="AL546" s="39">
        <v>0</v>
      </c>
    </row>
    <row r="547" spans="1:38" ht="20.100000000000001" customHeight="1" x14ac:dyDescent="0.2">
      <c r="D547" s="2" t="s">
        <v>117</v>
      </c>
      <c r="F547" s="37">
        <v>27</v>
      </c>
      <c r="G547" s="37">
        <v>368</v>
      </c>
      <c r="H547" s="37">
        <v>362</v>
      </c>
      <c r="I547" s="37">
        <v>33</v>
      </c>
      <c r="J547" s="37">
        <v>0</v>
      </c>
      <c r="K547" s="37">
        <v>0</v>
      </c>
      <c r="L547" s="37"/>
      <c r="M547" s="37"/>
      <c r="N547" s="37"/>
      <c r="O547" s="37">
        <v>4</v>
      </c>
      <c r="P547" s="37">
        <v>63</v>
      </c>
      <c r="Q547" s="37">
        <v>63</v>
      </c>
      <c r="R547" s="37">
        <v>4</v>
      </c>
      <c r="S547" s="37">
        <v>0</v>
      </c>
      <c r="T547" s="37">
        <v>0</v>
      </c>
      <c r="U547" s="37"/>
      <c r="V547" s="37"/>
      <c r="W547" s="37"/>
      <c r="X547" s="37">
        <v>7</v>
      </c>
      <c r="Y547" s="37">
        <v>60</v>
      </c>
      <c r="Z547" s="37">
        <v>64</v>
      </c>
      <c r="AA547" s="37">
        <v>3</v>
      </c>
      <c r="AB547" s="37">
        <v>0</v>
      </c>
      <c r="AC547" s="37">
        <v>0</v>
      </c>
      <c r="AD547" s="37"/>
      <c r="AE547" s="37"/>
      <c r="AF547" s="37"/>
      <c r="AG547" s="37">
        <v>1</v>
      </c>
      <c r="AH547" s="37">
        <v>22</v>
      </c>
      <c r="AI547" s="37">
        <v>22</v>
      </c>
      <c r="AJ547" s="37">
        <v>1</v>
      </c>
      <c r="AK547" s="37">
        <v>0</v>
      </c>
      <c r="AL547" s="37">
        <v>0</v>
      </c>
    </row>
    <row r="548" spans="1:38" ht="20.100000000000001" customHeight="1" x14ac:dyDescent="0.2">
      <c r="D548" s="38" t="s">
        <v>105</v>
      </c>
      <c r="F548" s="39">
        <v>31</v>
      </c>
      <c r="G548" s="39">
        <v>383</v>
      </c>
      <c r="H548" s="39">
        <v>373</v>
      </c>
      <c r="I548" s="39">
        <v>41</v>
      </c>
      <c r="J548" s="39">
        <v>0</v>
      </c>
      <c r="K548" s="39">
        <v>0</v>
      </c>
      <c r="L548" s="40"/>
      <c r="M548" s="40"/>
      <c r="N548" s="40"/>
      <c r="O548" s="39">
        <v>1</v>
      </c>
      <c r="P548" s="39">
        <v>71</v>
      </c>
      <c r="Q548" s="39">
        <v>69</v>
      </c>
      <c r="R548" s="39">
        <v>3</v>
      </c>
      <c r="S548" s="39">
        <v>0</v>
      </c>
      <c r="T548" s="39">
        <v>0</v>
      </c>
      <c r="U548" s="40"/>
      <c r="V548" s="40"/>
      <c r="W548" s="40"/>
      <c r="X548" s="39">
        <v>6</v>
      </c>
      <c r="Y548" s="39">
        <v>50</v>
      </c>
      <c r="Z548" s="39">
        <v>48</v>
      </c>
      <c r="AA548" s="39">
        <v>8</v>
      </c>
      <c r="AB548" s="39">
        <v>0</v>
      </c>
      <c r="AC548" s="39">
        <v>0</v>
      </c>
      <c r="AD548" s="40"/>
      <c r="AE548" s="40"/>
      <c r="AF548" s="40"/>
      <c r="AG548" s="39">
        <v>1</v>
      </c>
      <c r="AH548" s="39">
        <v>11</v>
      </c>
      <c r="AI548" s="39">
        <v>11</v>
      </c>
      <c r="AJ548" s="39">
        <v>1</v>
      </c>
      <c r="AK548" s="39">
        <v>0</v>
      </c>
      <c r="AL548" s="39">
        <v>0</v>
      </c>
    </row>
    <row r="549" spans="1:38" ht="20.100000000000001" customHeight="1" x14ac:dyDescent="0.2">
      <c r="D549" s="2" t="s">
        <v>106</v>
      </c>
      <c r="F549" s="37">
        <v>46</v>
      </c>
      <c r="G549" s="37">
        <v>365</v>
      </c>
      <c r="H549" s="37">
        <v>396</v>
      </c>
      <c r="I549" s="37">
        <v>15</v>
      </c>
      <c r="J549" s="37">
        <v>0</v>
      </c>
      <c r="K549" s="37">
        <v>0</v>
      </c>
      <c r="L549" s="37"/>
      <c r="M549" s="37"/>
      <c r="N549" s="37"/>
      <c r="O549" s="37">
        <v>17</v>
      </c>
      <c r="P549" s="37">
        <v>150</v>
      </c>
      <c r="Q549" s="37">
        <v>162</v>
      </c>
      <c r="R549" s="37">
        <v>5</v>
      </c>
      <c r="S549" s="37">
        <v>0</v>
      </c>
      <c r="T549" s="37">
        <v>0</v>
      </c>
      <c r="U549" s="37"/>
      <c r="V549" s="37"/>
      <c r="W549" s="37"/>
      <c r="X549" s="37">
        <v>29</v>
      </c>
      <c r="Y549" s="37">
        <v>184</v>
      </c>
      <c r="Z549" s="37">
        <v>207</v>
      </c>
      <c r="AA549" s="37">
        <v>6</v>
      </c>
      <c r="AB549" s="37">
        <v>0</v>
      </c>
      <c r="AC549" s="37">
        <v>0</v>
      </c>
      <c r="AD549" s="37"/>
      <c r="AE549" s="37"/>
      <c r="AF549" s="37"/>
      <c r="AG549" s="37">
        <v>34</v>
      </c>
      <c r="AH549" s="37">
        <v>104</v>
      </c>
      <c r="AI549" s="37">
        <v>138</v>
      </c>
      <c r="AJ549" s="37">
        <v>0</v>
      </c>
      <c r="AK549" s="37">
        <v>0</v>
      </c>
      <c r="AL549" s="37">
        <v>0</v>
      </c>
    </row>
    <row r="550" spans="1:38" ht="20.100000000000001" customHeight="1" x14ac:dyDescent="0.2">
      <c r="D550" s="38" t="s">
        <v>118</v>
      </c>
      <c r="F550" s="39">
        <v>66</v>
      </c>
      <c r="G550" s="39">
        <v>353</v>
      </c>
      <c r="H550" s="39">
        <v>402</v>
      </c>
      <c r="I550" s="39">
        <v>17</v>
      </c>
      <c r="J550" s="39">
        <v>0</v>
      </c>
      <c r="K550" s="39">
        <v>0</v>
      </c>
      <c r="L550" s="40"/>
      <c r="M550" s="40"/>
      <c r="N550" s="40"/>
      <c r="O550" s="39">
        <v>8</v>
      </c>
      <c r="P550" s="39">
        <v>133</v>
      </c>
      <c r="Q550" s="39">
        <v>141</v>
      </c>
      <c r="R550" s="39">
        <v>0</v>
      </c>
      <c r="S550" s="39">
        <v>0</v>
      </c>
      <c r="T550" s="39">
        <v>0</v>
      </c>
      <c r="U550" s="40"/>
      <c r="V550" s="40"/>
      <c r="W550" s="40"/>
      <c r="X550" s="39">
        <v>60</v>
      </c>
      <c r="Y550" s="39">
        <v>217</v>
      </c>
      <c r="Z550" s="39">
        <v>257</v>
      </c>
      <c r="AA550" s="39">
        <v>20</v>
      </c>
      <c r="AB550" s="39">
        <v>0</v>
      </c>
      <c r="AC550" s="39">
        <v>0</v>
      </c>
      <c r="AD550" s="40"/>
      <c r="AE550" s="40"/>
      <c r="AF550" s="40"/>
      <c r="AG550" s="39">
        <v>22</v>
      </c>
      <c r="AH550" s="39">
        <v>113</v>
      </c>
      <c r="AI550" s="39">
        <v>133</v>
      </c>
      <c r="AJ550" s="39">
        <v>2</v>
      </c>
      <c r="AK550" s="39">
        <v>0</v>
      </c>
      <c r="AL550" s="39">
        <v>0</v>
      </c>
    </row>
    <row r="551" spans="1:38" ht="20.100000000000001" customHeight="1" x14ac:dyDescent="0.2">
      <c r="D551" s="2" t="s">
        <v>305</v>
      </c>
      <c r="F551" s="37">
        <v>12</v>
      </c>
      <c r="G551" s="37">
        <v>286</v>
      </c>
      <c r="H551" s="37">
        <v>275</v>
      </c>
      <c r="I551" s="37">
        <v>23</v>
      </c>
      <c r="J551" s="37">
        <v>0</v>
      </c>
      <c r="K551" s="37">
        <v>0</v>
      </c>
      <c r="L551" s="37"/>
      <c r="M551" s="37"/>
      <c r="N551" s="37"/>
      <c r="O551" s="37">
        <v>0</v>
      </c>
      <c r="P551" s="37">
        <v>26</v>
      </c>
      <c r="Q551" s="37">
        <v>25</v>
      </c>
      <c r="R551" s="37">
        <v>1</v>
      </c>
      <c r="S551" s="37">
        <v>0</v>
      </c>
      <c r="T551" s="37">
        <v>0</v>
      </c>
      <c r="U551" s="37"/>
      <c r="V551" s="37"/>
      <c r="W551" s="37"/>
      <c r="X551" s="37">
        <v>6</v>
      </c>
      <c r="Y551" s="37">
        <v>100</v>
      </c>
      <c r="Z551" s="37">
        <v>103</v>
      </c>
      <c r="AA551" s="37">
        <v>3</v>
      </c>
      <c r="AB551" s="37">
        <v>0</v>
      </c>
      <c r="AC551" s="37">
        <v>0</v>
      </c>
      <c r="AD551" s="37"/>
      <c r="AE551" s="37"/>
      <c r="AF551" s="37"/>
      <c r="AG551" s="37">
        <v>2</v>
      </c>
      <c r="AH551" s="37">
        <v>18</v>
      </c>
      <c r="AI551" s="37">
        <v>20</v>
      </c>
      <c r="AJ551" s="37">
        <v>0</v>
      </c>
      <c r="AK551" s="37">
        <v>0</v>
      </c>
      <c r="AL551" s="37">
        <v>0</v>
      </c>
    </row>
    <row r="552" spans="1:38"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row>
    <row r="553" spans="1:38" s="1" customFormat="1" ht="20.100000000000001" customHeight="1" x14ac:dyDescent="0.2">
      <c r="A553" s="3"/>
      <c r="B553" s="6"/>
      <c r="C553" s="42" t="s">
        <v>180</v>
      </c>
      <c r="D553" s="42"/>
      <c r="E553" s="5"/>
      <c r="F553" s="44">
        <v>274</v>
      </c>
      <c r="G553" s="44">
        <v>2839</v>
      </c>
      <c r="H553" s="44">
        <v>2881</v>
      </c>
      <c r="I553" s="44">
        <v>232</v>
      </c>
      <c r="J553" s="44">
        <v>0</v>
      </c>
      <c r="K553" s="44">
        <v>0</v>
      </c>
      <c r="L553" s="45"/>
      <c r="M553" s="45"/>
      <c r="N553" s="45"/>
      <c r="O553" s="44">
        <v>40</v>
      </c>
      <c r="P553" s="44">
        <v>537</v>
      </c>
      <c r="Q553" s="44">
        <v>558</v>
      </c>
      <c r="R553" s="44">
        <v>19</v>
      </c>
      <c r="S553" s="44">
        <v>0</v>
      </c>
      <c r="T553" s="44">
        <v>0</v>
      </c>
      <c r="U553" s="45"/>
      <c r="V553" s="45"/>
      <c r="W553" s="45"/>
      <c r="X553" s="44">
        <v>136</v>
      </c>
      <c r="Y553" s="44">
        <v>840</v>
      </c>
      <c r="Z553" s="44">
        <v>910</v>
      </c>
      <c r="AA553" s="44">
        <v>66</v>
      </c>
      <c r="AB553" s="44">
        <v>0</v>
      </c>
      <c r="AC553" s="44">
        <v>0</v>
      </c>
      <c r="AD553" s="45"/>
      <c r="AE553" s="45"/>
      <c r="AF553" s="45"/>
      <c r="AG553" s="44">
        <v>64</v>
      </c>
      <c r="AH553" s="44">
        <v>313</v>
      </c>
      <c r="AI553" s="44">
        <v>369</v>
      </c>
      <c r="AJ553" s="44">
        <v>8</v>
      </c>
      <c r="AK553" s="44">
        <v>0</v>
      </c>
      <c r="AL553" s="44">
        <v>0</v>
      </c>
    </row>
    <row r="554" spans="1:38"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row>
    <row r="555" spans="1:38"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row>
    <row r="556" spans="1:38" s="1" customFormat="1" ht="20.100000000000001" customHeight="1" x14ac:dyDescent="0.2">
      <c r="A556" s="3"/>
      <c r="B556" s="6"/>
      <c r="C556" s="3"/>
      <c r="D556" s="41" t="s">
        <v>98</v>
      </c>
      <c r="E556" s="5"/>
      <c r="F556" s="37">
        <v>19</v>
      </c>
      <c r="G556" s="37">
        <v>507</v>
      </c>
      <c r="H556" s="37">
        <v>520</v>
      </c>
      <c r="I556" s="37">
        <v>6</v>
      </c>
      <c r="J556" s="37">
        <v>0</v>
      </c>
      <c r="K556" s="37">
        <v>0</v>
      </c>
      <c r="L556" s="37"/>
      <c r="M556" s="37"/>
      <c r="N556" s="37"/>
      <c r="O556" s="37">
        <v>6</v>
      </c>
      <c r="P556" s="37">
        <v>313</v>
      </c>
      <c r="Q556" s="37">
        <v>316</v>
      </c>
      <c r="R556" s="37">
        <v>3</v>
      </c>
      <c r="S556" s="37">
        <v>0</v>
      </c>
      <c r="T556" s="37">
        <v>0</v>
      </c>
      <c r="U556" s="37"/>
      <c r="V556" s="37"/>
      <c r="W556" s="37"/>
      <c r="X556" s="37">
        <v>7</v>
      </c>
      <c r="Y556" s="37">
        <v>92</v>
      </c>
      <c r="Z556" s="37">
        <v>93</v>
      </c>
      <c r="AA556" s="37">
        <v>6</v>
      </c>
      <c r="AB556" s="37">
        <v>0</v>
      </c>
      <c r="AC556" s="37">
        <v>0</v>
      </c>
      <c r="AD556" s="37"/>
      <c r="AE556" s="37"/>
      <c r="AF556" s="37"/>
      <c r="AG556" s="37">
        <v>6</v>
      </c>
      <c r="AH556" s="37">
        <v>50</v>
      </c>
      <c r="AI556" s="37">
        <v>54</v>
      </c>
      <c r="AJ556" s="37">
        <v>2</v>
      </c>
      <c r="AK556" s="37">
        <v>0</v>
      </c>
      <c r="AL556" s="37">
        <v>0</v>
      </c>
    </row>
    <row r="557" spans="1:38"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row>
    <row r="558" spans="1:38" s="1" customFormat="1" ht="20.100000000000001" customHeight="1" x14ac:dyDescent="0.2">
      <c r="A558" s="3"/>
      <c r="B558" s="6"/>
      <c r="C558" s="42" t="s">
        <v>171</v>
      </c>
      <c r="D558" s="42"/>
      <c r="E558" s="5"/>
      <c r="F558" s="44">
        <v>19</v>
      </c>
      <c r="G558" s="44">
        <v>507</v>
      </c>
      <c r="H558" s="44">
        <v>520</v>
      </c>
      <c r="I558" s="44">
        <v>6</v>
      </c>
      <c r="J558" s="44">
        <v>0</v>
      </c>
      <c r="K558" s="44">
        <v>0</v>
      </c>
      <c r="L558" s="45"/>
      <c r="M558" s="45"/>
      <c r="N558" s="45"/>
      <c r="O558" s="44">
        <v>6</v>
      </c>
      <c r="P558" s="44">
        <v>313</v>
      </c>
      <c r="Q558" s="44">
        <v>316</v>
      </c>
      <c r="R558" s="44">
        <v>3</v>
      </c>
      <c r="S558" s="44">
        <v>0</v>
      </c>
      <c r="T558" s="44">
        <v>0</v>
      </c>
      <c r="U558" s="45"/>
      <c r="V558" s="45"/>
      <c r="W558" s="45"/>
      <c r="X558" s="44">
        <v>7</v>
      </c>
      <c r="Y558" s="44">
        <v>92</v>
      </c>
      <c r="Z558" s="44">
        <v>93</v>
      </c>
      <c r="AA558" s="44">
        <v>6</v>
      </c>
      <c r="AB558" s="44">
        <v>0</v>
      </c>
      <c r="AC558" s="44">
        <v>0</v>
      </c>
      <c r="AD558" s="45"/>
      <c r="AE558" s="45"/>
      <c r="AF558" s="45"/>
      <c r="AG558" s="44">
        <v>6</v>
      </c>
      <c r="AH558" s="44">
        <v>50</v>
      </c>
      <c r="AI558" s="44">
        <v>54</v>
      </c>
      <c r="AJ558" s="44">
        <v>2</v>
      </c>
      <c r="AK558" s="44">
        <v>0</v>
      </c>
      <c r="AL558" s="44">
        <v>0</v>
      </c>
    </row>
    <row r="559" spans="1:38"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row>
    <row r="560" spans="1:38"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row>
    <row r="561" spans="1:38" s="1" customFormat="1" ht="20.100000000000001" customHeight="1" x14ac:dyDescent="0.2">
      <c r="A561" s="3"/>
      <c r="B561" s="6"/>
      <c r="C561" s="3"/>
      <c r="D561" s="2" t="s">
        <v>306</v>
      </c>
      <c r="E561" s="5"/>
      <c r="F561" s="37">
        <v>194</v>
      </c>
      <c r="G561" s="37">
        <v>995</v>
      </c>
      <c r="H561" s="37">
        <v>1179</v>
      </c>
      <c r="I561" s="37">
        <v>10</v>
      </c>
      <c r="J561" s="37">
        <v>0</v>
      </c>
      <c r="K561" s="37">
        <v>0</v>
      </c>
      <c r="L561" s="37"/>
      <c r="M561" s="37"/>
      <c r="N561" s="37"/>
      <c r="O561" s="37">
        <v>0</v>
      </c>
      <c r="P561" s="37">
        <v>17</v>
      </c>
      <c r="Q561" s="37">
        <v>17</v>
      </c>
      <c r="R561" s="37">
        <v>0</v>
      </c>
      <c r="S561" s="37">
        <v>0</v>
      </c>
      <c r="T561" s="37">
        <v>0</v>
      </c>
      <c r="U561" s="37"/>
      <c r="V561" s="37"/>
      <c r="W561" s="37"/>
      <c r="X561" s="37">
        <v>0</v>
      </c>
      <c r="Y561" s="37">
        <v>0</v>
      </c>
      <c r="Z561" s="37">
        <v>0</v>
      </c>
      <c r="AA561" s="37">
        <v>0</v>
      </c>
      <c r="AB561" s="37">
        <v>0</v>
      </c>
      <c r="AC561" s="37">
        <v>0</v>
      </c>
      <c r="AD561" s="37"/>
      <c r="AE561" s="37"/>
      <c r="AF561" s="37"/>
      <c r="AG561" s="37">
        <v>0</v>
      </c>
      <c r="AH561" s="37">
        <v>0</v>
      </c>
      <c r="AI561" s="37">
        <v>0</v>
      </c>
      <c r="AJ561" s="37">
        <v>0</v>
      </c>
      <c r="AK561" s="37">
        <v>0</v>
      </c>
      <c r="AL561" s="37">
        <v>0</v>
      </c>
    </row>
    <row r="562" spans="1:38" s="1" customFormat="1" ht="20.100000000000001" customHeight="1" x14ac:dyDescent="0.2">
      <c r="A562" s="3"/>
      <c r="B562" s="6"/>
      <c r="C562" s="3"/>
      <c r="D562" s="38" t="s">
        <v>307</v>
      </c>
      <c r="E562" s="5"/>
      <c r="F562" s="39">
        <v>287</v>
      </c>
      <c r="G562" s="39">
        <v>992</v>
      </c>
      <c r="H562" s="39">
        <v>1275</v>
      </c>
      <c r="I562" s="39">
        <v>4</v>
      </c>
      <c r="J562" s="39">
        <v>0</v>
      </c>
      <c r="K562" s="39">
        <v>0</v>
      </c>
      <c r="L562" s="40"/>
      <c r="M562" s="40"/>
      <c r="N562" s="40"/>
      <c r="O562" s="39">
        <v>0</v>
      </c>
      <c r="P562" s="39">
        <v>14</v>
      </c>
      <c r="Q562" s="39">
        <v>14</v>
      </c>
      <c r="R562" s="39">
        <v>0</v>
      </c>
      <c r="S562" s="39">
        <v>0</v>
      </c>
      <c r="T562" s="39">
        <v>0</v>
      </c>
      <c r="U562" s="40"/>
      <c r="V562" s="40"/>
      <c r="W562" s="40"/>
      <c r="X562" s="39">
        <v>0</v>
      </c>
      <c r="Y562" s="39">
        <v>0</v>
      </c>
      <c r="Z562" s="39">
        <v>0</v>
      </c>
      <c r="AA562" s="39">
        <v>0</v>
      </c>
      <c r="AB562" s="39">
        <v>0</v>
      </c>
      <c r="AC562" s="39">
        <v>0</v>
      </c>
      <c r="AD562" s="40"/>
      <c r="AE562" s="40"/>
      <c r="AF562" s="40"/>
      <c r="AG562" s="39">
        <v>0</v>
      </c>
      <c r="AH562" s="39">
        <v>0</v>
      </c>
      <c r="AI562" s="39">
        <v>0</v>
      </c>
      <c r="AJ562" s="39">
        <v>0</v>
      </c>
      <c r="AK562" s="39">
        <v>0</v>
      </c>
      <c r="AL562" s="39">
        <v>0</v>
      </c>
    </row>
    <row r="563" spans="1:38" s="1" customFormat="1" ht="20.100000000000001" customHeight="1" x14ac:dyDescent="0.2">
      <c r="A563" s="3"/>
      <c r="B563" s="6"/>
      <c r="C563" s="3"/>
      <c r="D563" s="2" t="s">
        <v>100</v>
      </c>
      <c r="E563" s="5"/>
      <c r="F563" s="37">
        <v>130</v>
      </c>
      <c r="G563" s="37">
        <v>1955</v>
      </c>
      <c r="H563" s="37">
        <v>2049</v>
      </c>
      <c r="I563" s="37">
        <v>36</v>
      </c>
      <c r="J563" s="37">
        <v>0</v>
      </c>
      <c r="K563" s="37">
        <v>0</v>
      </c>
      <c r="L563" s="37"/>
      <c r="M563" s="37"/>
      <c r="N563" s="37"/>
      <c r="O563" s="37">
        <v>0</v>
      </c>
      <c r="P563" s="37">
        <v>24</v>
      </c>
      <c r="Q563" s="37">
        <v>24</v>
      </c>
      <c r="R563" s="37">
        <v>0</v>
      </c>
      <c r="S563" s="37">
        <v>0</v>
      </c>
      <c r="T563" s="37">
        <v>0</v>
      </c>
      <c r="U563" s="37"/>
      <c r="V563" s="37"/>
      <c r="W563" s="37"/>
      <c r="X563" s="37">
        <v>0</v>
      </c>
      <c r="Y563" s="37">
        <v>0</v>
      </c>
      <c r="Z563" s="37">
        <v>0</v>
      </c>
      <c r="AA563" s="37">
        <v>0</v>
      </c>
      <c r="AB563" s="37">
        <v>0</v>
      </c>
      <c r="AC563" s="37">
        <v>0</v>
      </c>
      <c r="AD563" s="37"/>
      <c r="AE563" s="37"/>
      <c r="AF563" s="37"/>
      <c r="AG563" s="37">
        <v>0</v>
      </c>
      <c r="AH563" s="37">
        <v>0</v>
      </c>
      <c r="AI563" s="37">
        <v>0</v>
      </c>
      <c r="AJ563" s="37">
        <v>0</v>
      </c>
      <c r="AK563" s="37">
        <v>0</v>
      </c>
      <c r="AL563" s="37">
        <v>0</v>
      </c>
    </row>
    <row r="564" spans="1:38"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row>
    <row r="565" spans="1:38" s="1" customFormat="1" ht="20.100000000000001" customHeight="1" x14ac:dyDescent="0.2">
      <c r="A565" s="3"/>
      <c r="B565" s="6"/>
      <c r="C565" s="42" t="s">
        <v>122</v>
      </c>
      <c r="D565" s="42"/>
      <c r="E565" s="5"/>
      <c r="F565" s="44">
        <v>611</v>
      </c>
      <c r="G565" s="44">
        <v>3942</v>
      </c>
      <c r="H565" s="44">
        <v>4503</v>
      </c>
      <c r="I565" s="44">
        <v>50</v>
      </c>
      <c r="J565" s="44">
        <v>0</v>
      </c>
      <c r="K565" s="44">
        <v>0</v>
      </c>
      <c r="L565" s="45"/>
      <c r="M565" s="45"/>
      <c r="N565" s="45"/>
      <c r="O565" s="44">
        <v>0</v>
      </c>
      <c r="P565" s="44">
        <v>55</v>
      </c>
      <c r="Q565" s="44">
        <v>55</v>
      </c>
      <c r="R565" s="44">
        <v>0</v>
      </c>
      <c r="S565" s="44">
        <v>0</v>
      </c>
      <c r="T565" s="44">
        <v>0</v>
      </c>
      <c r="U565" s="45"/>
      <c r="V565" s="45"/>
      <c r="W565" s="45"/>
      <c r="X565" s="44">
        <v>0</v>
      </c>
      <c r="Y565" s="44">
        <v>0</v>
      </c>
      <c r="Z565" s="44">
        <v>0</v>
      </c>
      <c r="AA565" s="44">
        <v>0</v>
      </c>
      <c r="AB565" s="44">
        <v>0</v>
      </c>
      <c r="AC565" s="44">
        <v>0</v>
      </c>
      <c r="AD565" s="45"/>
      <c r="AE565" s="45"/>
      <c r="AF565" s="45"/>
      <c r="AG565" s="44">
        <v>0</v>
      </c>
      <c r="AH565" s="44">
        <v>0</v>
      </c>
      <c r="AI565" s="44">
        <v>0</v>
      </c>
      <c r="AJ565" s="44">
        <v>0</v>
      </c>
      <c r="AK565" s="44">
        <v>0</v>
      </c>
      <c r="AL565" s="44">
        <v>0</v>
      </c>
    </row>
    <row r="566" spans="1:38"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row>
    <row r="567" spans="1:38" s="1" customFormat="1" ht="20.100000000000001" customHeight="1" x14ac:dyDescent="0.25">
      <c r="A567" s="3"/>
      <c r="B567" s="49" t="s">
        <v>308</v>
      </c>
      <c r="C567" s="50"/>
      <c r="D567" s="50"/>
      <c r="E567" s="5"/>
      <c r="F567" s="51">
        <v>904</v>
      </c>
      <c r="G567" s="51">
        <v>7288</v>
      </c>
      <c r="H567" s="51">
        <v>7904</v>
      </c>
      <c r="I567" s="51">
        <v>288</v>
      </c>
      <c r="J567" s="51">
        <v>0</v>
      </c>
      <c r="K567" s="51">
        <v>0</v>
      </c>
      <c r="L567" s="52"/>
      <c r="M567" s="52"/>
      <c r="N567" s="52"/>
      <c r="O567" s="51">
        <v>46</v>
      </c>
      <c r="P567" s="51">
        <v>905</v>
      </c>
      <c r="Q567" s="51">
        <v>929</v>
      </c>
      <c r="R567" s="51">
        <v>22</v>
      </c>
      <c r="S567" s="51">
        <v>0</v>
      </c>
      <c r="T567" s="51">
        <v>0</v>
      </c>
      <c r="U567" s="52"/>
      <c r="V567" s="52"/>
      <c r="W567" s="52"/>
      <c r="X567" s="51">
        <v>143</v>
      </c>
      <c r="Y567" s="51">
        <v>932</v>
      </c>
      <c r="Z567" s="51">
        <v>1003</v>
      </c>
      <c r="AA567" s="51">
        <v>72</v>
      </c>
      <c r="AB567" s="51">
        <v>0</v>
      </c>
      <c r="AC567" s="51">
        <v>0</v>
      </c>
      <c r="AD567" s="52"/>
      <c r="AE567" s="52"/>
      <c r="AF567" s="52"/>
      <c r="AG567" s="51">
        <v>70</v>
      </c>
      <c r="AH567" s="51">
        <v>363</v>
      </c>
      <c r="AI567" s="51">
        <v>423</v>
      </c>
      <c r="AJ567" s="51">
        <v>10</v>
      </c>
      <c r="AK567" s="51">
        <v>0</v>
      </c>
      <c r="AL567" s="51">
        <v>0</v>
      </c>
    </row>
    <row r="568" spans="1:38"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row>
    <row r="569" spans="1:38"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row>
    <row r="570" spans="1:38"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row>
    <row r="571" spans="1:38" ht="20.100000000000001" customHeight="1" x14ac:dyDescent="0.2">
      <c r="D571" s="2" t="s">
        <v>98</v>
      </c>
      <c r="F571" s="37">
        <v>13</v>
      </c>
      <c r="G571" s="37">
        <v>366</v>
      </c>
      <c r="H571" s="37">
        <v>367</v>
      </c>
      <c r="I571" s="37">
        <v>12</v>
      </c>
      <c r="J571" s="37">
        <v>0</v>
      </c>
      <c r="K571" s="37">
        <v>0</v>
      </c>
      <c r="L571" s="37"/>
      <c r="M571" s="37"/>
      <c r="N571" s="37"/>
      <c r="O571" s="37">
        <v>0</v>
      </c>
      <c r="P571" s="37">
        <v>0</v>
      </c>
      <c r="Q571" s="37">
        <v>0</v>
      </c>
      <c r="R571" s="37">
        <v>0</v>
      </c>
      <c r="S571" s="37">
        <v>0</v>
      </c>
      <c r="T571" s="37">
        <v>0</v>
      </c>
      <c r="U571" s="37"/>
      <c r="V571" s="37"/>
      <c r="W571" s="37"/>
      <c r="X571" s="37">
        <v>0</v>
      </c>
      <c r="Y571" s="37">
        <v>0</v>
      </c>
      <c r="Z571" s="37">
        <v>0</v>
      </c>
      <c r="AA571" s="37">
        <v>0</v>
      </c>
      <c r="AB571" s="37">
        <v>0</v>
      </c>
      <c r="AC571" s="37">
        <v>0</v>
      </c>
      <c r="AD571" s="37"/>
      <c r="AE571" s="37"/>
      <c r="AF571" s="37"/>
      <c r="AG571" s="37">
        <v>0</v>
      </c>
      <c r="AH571" s="37">
        <v>0</v>
      </c>
      <c r="AI571" s="37">
        <v>0</v>
      </c>
      <c r="AJ571" s="37">
        <v>0</v>
      </c>
      <c r="AK571" s="37">
        <v>0</v>
      </c>
      <c r="AL571" s="37">
        <v>0</v>
      </c>
    </row>
    <row r="572" spans="1:38" ht="20.100000000000001" customHeight="1" x14ac:dyDescent="0.2">
      <c r="D572" s="38" t="s">
        <v>99</v>
      </c>
      <c r="F572" s="39">
        <v>22</v>
      </c>
      <c r="G572" s="39">
        <v>372</v>
      </c>
      <c r="H572" s="39">
        <v>380</v>
      </c>
      <c r="I572" s="39">
        <v>14</v>
      </c>
      <c r="J572" s="39">
        <v>0</v>
      </c>
      <c r="K572" s="39">
        <v>0</v>
      </c>
      <c r="L572" s="40"/>
      <c r="M572" s="40"/>
      <c r="N572" s="40"/>
      <c r="O572" s="39">
        <v>0</v>
      </c>
      <c r="P572" s="39">
        <v>3</v>
      </c>
      <c r="Q572" s="39">
        <v>3</v>
      </c>
      <c r="R572" s="39">
        <v>0</v>
      </c>
      <c r="S572" s="39">
        <v>0</v>
      </c>
      <c r="T572" s="39">
        <v>0</v>
      </c>
      <c r="U572" s="40"/>
      <c r="V572" s="40"/>
      <c r="W572" s="40"/>
      <c r="X572" s="39">
        <v>0</v>
      </c>
      <c r="Y572" s="39">
        <v>0</v>
      </c>
      <c r="Z572" s="39">
        <v>0</v>
      </c>
      <c r="AA572" s="39">
        <v>0</v>
      </c>
      <c r="AB572" s="39">
        <v>0</v>
      </c>
      <c r="AC572" s="39">
        <v>0</v>
      </c>
      <c r="AD572" s="40"/>
      <c r="AE572" s="40"/>
      <c r="AF572" s="40"/>
      <c r="AG572" s="39">
        <v>0</v>
      </c>
      <c r="AH572" s="39">
        <v>0</v>
      </c>
      <c r="AI572" s="39">
        <v>0</v>
      </c>
      <c r="AJ572" s="39">
        <v>0</v>
      </c>
      <c r="AK572" s="39">
        <v>0</v>
      </c>
      <c r="AL572" s="39">
        <v>0</v>
      </c>
    </row>
    <row r="573" spans="1:38"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row>
    <row r="574" spans="1:38" s="1" customFormat="1" ht="20.100000000000001" customHeight="1" x14ac:dyDescent="0.2">
      <c r="A574" s="3"/>
      <c r="B574" s="6"/>
      <c r="C574" s="42" t="s">
        <v>122</v>
      </c>
      <c r="D574" s="42"/>
      <c r="E574" s="5"/>
      <c r="F574" s="44">
        <v>35</v>
      </c>
      <c r="G574" s="44">
        <v>738</v>
      </c>
      <c r="H574" s="44">
        <v>747</v>
      </c>
      <c r="I574" s="44">
        <v>26</v>
      </c>
      <c r="J574" s="44">
        <v>0</v>
      </c>
      <c r="K574" s="44">
        <v>0</v>
      </c>
      <c r="L574" s="45"/>
      <c r="M574" s="45"/>
      <c r="N574" s="45"/>
      <c r="O574" s="44">
        <v>0</v>
      </c>
      <c r="P574" s="44">
        <v>3</v>
      </c>
      <c r="Q574" s="44">
        <v>3</v>
      </c>
      <c r="R574" s="44">
        <v>0</v>
      </c>
      <c r="S574" s="44">
        <v>0</v>
      </c>
      <c r="T574" s="44">
        <v>0</v>
      </c>
      <c r="U574" s="45"/>
      <c r="V574" s="45"/>
      <c r="W574" s="45"/>
      <c r="X574" s="44">
        <v>0</v>
      </c>
      <c r="Y574" s="44">
        <v>0</v>
      </c>
      <c r="Z574" s="44">
        <v>0</v>
      </c>
      <c r="AA574" s="44">
        <v>0</v>
      </c>
      <c r="AB574" s="44">
        <v>0</v>
      </c>
      <c r="AC574" s="44">
        <v>0</v>
      </c>
      <c r="AD574" s="45"/>
      <c r="AE574" s="45"/>
      <c r="AF574" s="45"/>
      <c r="AG574" s="44">
        <v>0</v>
      </c>
      <c r="AH574" s="44">
        <v>0</v>
      </c>
      <c r="AI574" s="44">
        <v>0</v>
      </c>
      <c r="AJ574" s="44">
        <v>0</v>
      </c>
      <c r="AK574" s="44">
        <v>0</v>
      </c>
      <c r="AL574" s="44">
        <v>0</v>
      </c>
    </row>
    <row r="575" spans="1:38"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row>
    <row r="576" spans="1:38"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row>
    <row r="577" spans="1:38" ht="20.100000000000001" customHeight="1" x14ac:dyDescent="0.2">
      <c r="D577" s="2" t="s">
        <v>98</v>
      </c>
      <c r="F577" s="37">
        <v>6</v>
      </c>
      <c r="G577" s="37">
        <v>100</v>
      </c>
      <c r="H577" s="37">
        <v>98</v>
      </c>
      <c r="I577" s="37">
        <v>8</v>
      </c>
      <c r="J577" s="37">
        <v>0</v>
      </c>
      <c r="K577" s="37">
        <v>0</v>
      </c>
      <c r="L577" s="37"/>
      <c r="M577" s="37"/>
      <c r="N577" s="37"/>
      <c r="O577" s="37">
        <v>0</v>
      </c>
      <c r="P577" s="37">
        <v>91</v>
      </c>
      <c r="Q577" s="37">
        <v>88</v>
      </c>
      <c r="R577" s="37">
        <v>3</v>
      </c>
      <c r="S577" s="37">
        <v>0</v>
      </c>
      <c r="T577" s="37">
        <v>0</v>
      </c>
      <c r="U577" s="37"/>
      <c r="V577" s="37"/>
      <c r="W577" s="37"/>
      <c r="X577" s="37">
        <v>2</v>
      </c>
      <c r="Y577" s="37">
        <v>55</v>
      </c>
      <c r="Z577" s="37">
        <v>56</v>
      </c>
      <c r="AA577" s="37">
        <v>1</v>
      </c>
      <c r="AB577" s="37">
        <v>0</v>
      </c>
      <c r="AC577" s="37">
        <v>0</v>
      </c>
      <c r="AD577" s="37"/>
      <c r="AE577" s="37"/>
      <c r="AF577" s="37"/>
      <c r="AG577" s="37">
        <v>0</v>
      </c>
      <c r="AH577" s="37">
        <v>4</v>
      </c>
      <c r="AI577" s="37">
        <v>4</v>
      </c>
      <c r="AJ577" s="37">
        <v>0</v>
      </c>
      <c r="AK577" s="37">
        <v>0</v>
      </c>
      <c r="AL577" s="37">
        <v>0</v>
      </c>
    </row>
    <row r="578" spans="1:38" ht="20.100000000000001" customHeight="1" x14ac:dyDescent="0.2">
      <c r="D578" s="38" t="s">
        <v>99</v>
      </c>
      <c r="F578" s="39">
        <v>10</v>
      </c>
      <c r="G578" s="39">
        <v>103</v>
      </c>
      <c r="H578" s="39">
        <v>100</v>
      </c>
      <c r="I578" s="39">
        <v>13</v>
      </c>
      <c r="J578" s="39">
        <v>0</v>
      </c>
      <c r="K578" s="39">
        <v>0</v>
      </c>
      <c r="L578" s="40"/>
      <c r="M578" s="40"/>
      <c r="N578" s="40"/>
      <c r="O578" s="39">
        <v>0</v>
      </c>
      <c r="P578" s="39">
        <v>91</v>
      </c>
      <c r="Q578" s="39">
        <v>90</v>
      </c>
      <c r="R578" s="39">
        <v>1</v>
      </c>
      <c r="S578" s="39">
        <v>0</v>
      </c>
      <c r="T578" s="39">
        <v>0</v>
      </c>
      <c r="U578" s="40"/>
      <c r="V578" s="40"/>
      <c r="W578" s="40"/>
      <c r="X578" s="39">
        <v>6</v>
      </c>
      <c r="Y578" s="39">
        <v>58</v>
      </c>
      <c r="Z578" s="39">
        <v>58</v>
      </c>
      <c r="AA578" s="39">
        <v>6</v>
      </c>
      <c r="AB578" s="39">
        <v>0</v>
      </c>
      <c r="AC578" s="39">
        <v>0</v>
      </c>
      <c r="AD578" s="40"/>
      <c r="AE578" s="40"/>
      <c r="AF578" s="40"/>
      <c r="AG578" s="39">
        <v>1</v>
      </c>
      <c r="AH578" s="39">
        <v>3</v>
      </c>
      <c r="AI578" s="39">
        <v>4</v>
      </c>
      <c r="AJ578" s="39">
        <v>0</v>
      </c>
      <c r="AK578" s="39">
        <v>0</v>
      </c>
      <c r="AL578" s="39">
        <v>0</v>
      </c>
    </row>
    <row r="579" spans="1:38" ht="20.100000000000001" customHeight="1" x14ac:dyDescent="0.2">
      <c r="D579" s="2" t="s">
        <v>113</v>
      </c>
      <c r="F579" s="37">
        <v>20</v>
      </c>
      <c r="G579" s="37">
        <v>404</v>
      </c>
      <c r="H579" s="37">
        <v>372</v>
      </c>
      <c r="I579" s="37">
        <v>52</v>
      </c>
      <c r="J579" s="37">
        <v>0</v>
      </c>
      <c r="K579" s="37">
        <v>0</v>
      </c>
      <c r="L579" s="37"/>
      <c r="M579" s="37"/>
      <c r="N579" s="37"/>
      <c r="O579" s="37">
        <v>0</v>
      </c>
      <c r="P579" s="37">
        <v>72</v>
      </c>
      <c r="Q579" s="37">
        <v>71</v>
      </c>
      <c r="R579" s="37">
        <v>1</v>
      </c>
      <c r="S579" s="37">
        <v>0</v>
      </c>
      <c r="T579" s="37">
        <v>0</v>
      </c>
      <c r="U579" s="37"/>
      <c r="V579" s="37"/>
      <c r="W579" s="37"/>
      <c r="X579" s="37">
        <v>9</v>
      </c>
      <c r="Y579" s="37">
        <v>94</v>
      </c>
      <c r="Z579" s="37">
        <v>93</v>
      </c>
      <c r="AA579" s="37">
        <v>10</v>
      </c>
      <c r="AB579" s="37">
        <v>0</v>
      </c>
      <c r="AC579" s="37">
        <v>0</v>
      </c>
      <c r="AD579" s="37"/>
      <c r="AE579" s="37"/>
      <c r="AF579" s="37"/>
      <c r="AG579" s="37">
        <v>1</v>
      </c>
      <c r="AH579" s="37">
        <v>34</v>
      </c>
      <c r="AI579" s="37">
        <v>32</v>
      </c>
      <c r="AJ579" s="37">
        <v>3</v>
      </c>
      <c r="AK579" s="37">
        <v>0</v>
      </c>
      <c r="AL579" s="37">
        <v>0</v>
      </c>
    </row>
    <row r="580" spans="1:38" ht="20.100000000000001" customHeight="1" x14ac:dyDescent="0.2">
      <c r="D580" s="38" t="s">
        <v>101</v>
      </c>
      <c r="F580" s="39">
        <v>15</v>
      </c>
      <c r="G580" s="39">
        <v>371</v>
      </c>
      <c r="H580" s="39">
        <v>353</v>
      </c>
      <c r="I580" s="39">
        <v>33</v>
      </c>
      <c r="J580" s="39">
        <v>0</v>
      </c>
      <c r="K580" s="39">
        <v>0</v>
      </c>
      <c r="L580" s="40"/>
      <c r="M580" s="40"/>
      <c r="N580" s="40"/>
      <c r="O580" s="39">
        <v>3</v>
      </c>
      <c r="P580" s="39">
        <v>81</v>
      </c>
      <c r="Q580" s="39">
        <v>78</v>
      </c>
      <c r="R580" s="39">
        <v>6</v>
      </c>
      <c r="S580" s="39">
        <v>0</v>
      </c>
      <c r="T580" s="39">
        <v>0</v>
      </c>
      <c r="U580" s="40"/>
      <c r="V580" s="40"/>
      <c r="W580" s="40"/>
      <c r="X580" s="39">
        <v>8</v>
      </c>
      <c r="Y580" s="39">
        <v>104</v>
      </c>
      <c r="Z580" s="39">
        <v>99</v>
      </c>
      <c r="AA580" s="39">
        <v>13</v>
      </c>
      <c r="AB580" s="39">
        <v>0</v>
      </c>
      <c r="AC580" s="39">
        <v>0</v>
      </c>
      <c r="AD580" s="40"/>
      <c r="AE580" s="40"/>
      <c r="AF580" s="40"/>
      <c r="AG580" s="39">
        <v>3</v>
      </c>
      <c r="AH580" s="39">
        <v>43</v>
      </c>
      <c r="AI580" s="39">
        <v>42</v>
      </c>
      <c r="AJ580" s="39">
        <v>4</v>
      </c>
      <c r="AK580" s="39">
        <v>0</v>
      </c>
      <c r="AL580" s="39">
        <v>0</v>
      </c>
    </row>
    <row r="581" spans="1:38" ht="20.100000000000001" customHeight="1" x14ac:dyDescent="0.2">
      <c r="D581" s="2" t="s">
        <v>115</v>
      </c>
      <c r="F581" s="37">
        <v>6</v>
      </c>
      <c r="G581" s="37">
        <v>97</v>
      </c>
      <c r="H581" s="37">
        <v>98</v>
      </c>
      <c r="I581" s="37">
        <v>5</v>
      </c>
      <c r="J581" s="37">
        <v>0</v>
      </c>
      <c r="K581" s="37">
        <v>0</v>
      </c>
      <c r="L581" s="37"/>
      <c r="M581" s="37"/>
      <c r="N581" s="37"/>
      <c r="O581" s="37">
        <v>0</v>
      </c>
      <c r="P581" s="37">
        <v>75</v>
      </c>
      <c r="Q581" s="37">
        <v>73</v>
      </c>
      <c r="R581" s="37">
        <v>2</v>
      </c>
      <c r="S581" s="37">
        <v>0</v>
      </c>
      <c r="T581" s="37">
        <v>0</v>
      </c>
      <c r="U581" s="37"/>
      <c r="V581" s="37"/>
      <c r="W581" s="37"/>
      <c r="X581" s="37">
        <v>4</v>
      </c>
      <c r="Y581" s="37">
        <v>64</v>
      </c>
      <c r="Z581" s="37">
        <v>61</v>
      </c>
      <c r="AA581" s="37">
        <v>7</v>
      </c>
      <c r="AB581" s="37">
        <v>0</v>
      </c>
      <c r="AC581" s="37">
        <v>0</v>
      </c>
      <c r="AD581" s="37"/>
      <c r="AE581" s="37"/>
      <c r="AF581" s="37"/>
      <c r="AG581" s="37">
        <v>2</v>
      </c>
      <c r="AH581" s="37">
        <v>2</v>
      </c>
      <c r="AI581" s="37">
        <v>3</v>
      </c>
      <c r="AJ581" s="37">
        <v>1</v>
      </c>
      <c r="AK581" s="37">
        <v>0</v>
      </c>
      <c r="AL581" s="37">
        <v>0</v>
      </c>
    </row>
    <row r="582" spans="1:38" ht="20.100000000000001" customHeight="1" x14ac:dyDescent="0.2">
      <c r="D582" s="38" t="s">
        <v>116</v>
      </c>
      <c r="F582" s="39">
        <v>10</v>
      </c>
      <c r="G582" s="39">
        <v>89</v>
      </c>
      <c r="H582" s="39">
        <v>91</v>
      </c>
      <c r="I582" s="39">
        <v>8</v>
      </c>
      <c r="J582" s="39">
        <v>0</v>
      </c>
      <c r="K582" s="39">
        <v>0</v>
      </c>
      <c r="L582" s="40"/>
      <c r="M582" s="40"/>
      <c r="N582" s="40"/>
      <c r="O582" s="39">
        <v>1</v>
      </c>
      <c r="P582" s="39">
        <v>99</v>
      </c>
      <c r="Q582" s="39">
        <v>100</v>
      </c>
      <c r="R582" s="39">
        <v>0</v>
      </c>
      <c r="S582" s="39">
        <v>0</v>
      </c>
      <c r="T582" s="39">
        <v>0</v>
      </c>
      <c r="U582" s="40"/>
      <c r="V582" s="40"/>
      <c r="W582" s="40"/>
      <c r="X582" s="39">
        <v>2</v>
      </c>
      <c r="Y582" s="39">
        <v>49</v>
      </c>
      <c r="Z582" s="39">
        <v>48</v>
      </c>
      <c r="AA582" s="39">
        <v>3</v>
      </c>
      <c r="AB582" s="39">
        <v>0</v>
      </c>
      <c r="AC582" s="39">
        <v>0</v>
      </c>
      <c r="AD582" s="40"/>
      <c r="AE582" s="40"/>
      <c r="AF582" s="40"/>
      <c r="AG582" s="39">
        <v>0</v>
      </c>
      <c r="AH582" s="39">
        <v>7</v>
      </c>
      <c r="AI582" s="39">
        <v>7</v>
      </c>
      <c r="AJ582" s="39">
        <v>0</v>
      </c>
      <c r="AK582" s="39">
        <v>0</v>
      </c>
      <c r="AL582" s="39">
        <v>0</v>
      </c>
    </row>
    <row r="583" spans="1:38" ht="20.100000000000001" customHeight="1" x14ac:dyDescent="0.2">
      <c r="D583" s="2" t="s">
        <v>117</v>
      </c>
      <c r="F583" s="37">
        <v>9</v>
      </c>
      <c r="G583" s="37">
        <v>89</v>
      </c>
      <c r="H583" s="37">
        <v>87</v>
      </c>
      <c r="I583" s="37">
        <v>11</v>
      </c>
      <c r="J583" s="37">
        <v>0</v>
      </c>
      <c r="K583" s="37">
        <v>0</v>
      </c>
      <c r="L583" s="37"/>
      <c r="M583" s="37"/>
      <c r="N583" s="37"/>
      <c r="O583" s="37">
        <v>1</v>
      </c>
      <c r="P583" s="37">
        <v>95</v>
      </c>
      <c r="Q583" s="37">
        <v>94</v>
      </c>
      <c r="R583" s="37">
        <v>2</v>
      </c>
      <c r="S583" s="37">
        <v>0</v>
      </c>
      <c r="T583" s="37">
        <v>0</v>
      </c>
      <c r="U583" s="37"/>
      <c r="V583" s="37"/>
      <c r="W583" s="37"/>
      <c r="X583" s="37">
        <v>7</v>
      </c>
      <c r="Y583" s="37">
        <v>54</v>
      </c>
      <c r="Z583" s="37">
        <v>59</v>
      </c>
      <c r="AA583" s="37">
        <v>2</v>
      </c>
      <c r="AB583" s="37">
        <v>0</v>
      </c>
      <c r="AC583" s="37">
        <v>0</v>
      </c>
      <c r="AD583" s="37"/>
      <c r="AE583" s="37"/>
      <c r="AF583" s="37"/>
      <c r="AG583" s="37">
        <v>0</v>
      </c>
      <c r="AH583" s="37">
        <v>5</v>
      </c>
      <c r="AI583" s="37">
        <v>5</v>
      </c>
      <c r="AJ583" s="37">
        <v>0</v>
      </c>
      <c r="AK583" s="37">
        <v>0</v>
      </c>
      <c r="AL583" s="37">
        <v>0</v>
      </c>
    </row>
    <row r="584" spans="1:38"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row>
    <row r="585" spans="1:38" s="1" customFormat="1" ht="20.100000000000001" customHeight="1" x14ac:dyDescent="0.2">
      <c r="A585" s="3"/>
      <c r="B585" s="6"/>
      <c r="C585" s="42" t="s">
        <v>180</v>
      </c>
      <c r="D585" s="42"/>
      <c r="E585" s="5"/>
      <c r="F585" s="44">
        <v>76</v>
      </c>
      <c r="G585" s="44">
        <v>1253</v>
      </c>
      <c r="H585" s="44">
        <v>1199</v>
      </c>
      <c r="I585" s="44">
        <v>130</v>
      </c>
      <c r="J585" s="44">
        <v>0</v>
      </c>
      <c r="K585" s="44">
        <v>0</v>
      </c>
      <c r="L585" s="45"/>
      <c r="M585" s="45"/>
      <c r="N585" s="45"/>
      <c r="O585" s="44">
        <v>5</v>
      </c>
      <c r="P585" s="44">
        <v>604</v>
      </c>
      <c r="Q585" s="44">
        <v>594</v>
      </c>
      <c r="R585" s="44">
        <v>15</v>
      </c>
      <c r="S585" s="44">
        <v>0</v>
      </c>
      <c r="T585" s="44">
        <v>0</v>
      </c>
      <c r="U585" s="45"/>
      <c r="V585" s="45"/>
      <c r="W585" s="45"/>
      <c r="X585" s="44">
        <v>38</v>
      </c>
      <c r="Y585" s="44">
        <v>478</v>
      </c>
      <c r="Z585" s="44">
        <v>474</v>
      </c>
      <c r="AA585" s="44">
        <v>42</v>
      </c>
      <c r="AB585" s="44">
        <v>0</v>
      </c>
      <c r="AC585" s="44">
        <v>0</v>
      </c>
      <c r="AD585" s="45"/>
      <c r="AE585" s="45"/>
      <c r="AF585" s="45"/>
      <c r="AG585" s="44">
        <v>7</v>
      </c>
      <c r="AH585" s="44">
        <v>98</v>
      </c>
      <c r="AI585" s="44">
        <v>97</v>
      </c>
      <c r="AJ585" s="44">
        <v>8</v>
      </c>
      <c r="AK585" s="44">
        <v>0</v>
      </c>
      <c r="AL585" s="44">
        <v>0</v>
      </c>
    </row>
    <row r="586" spans="1:38"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row>
    <row r="587" spans="1:38" s="1" customFormat="1" ht="20.100000000000001" customHeight="1" x14ac:dyDescent="0.25">
      <c r="A587" s="3"/>
      <c r="B587" s="49" t="s">
        <v>310</v>
      </c>
      <c r="C587" s="50"/>
      <c r="D587" s="50"/>
      <c r="E587" s="5"/>
      <c r="F587" s="51">
        <v>111</v>
      </c>
      <c r="G587" s="51">
        <v>1991</v>
      </c>
      <c r="H587" s="51">
        <v>1946</v>
      </c>
      <c r="I587" s="51">
        <v>156</v>
      </c>
      <c r="J587" s="51">
        <v>0</v>
      </c>
      <c r="K587" s="51">
        <v>0</v>
      </c>
      <c r="L587" s="52"/>
      <c r="M587" s="52"/>
      <c r="N587" s="52"/>
      <c r="O587" s="51">
        <v>5</v>
      </c>
      <c r="P587" s="51">
        <v>607</v>
      </c>
      <c r="Q587" s="51">
        <v>597</v>
      </c>
      <c r="R587" s="51">
        <v>15</v>
      </c>
      <c r="S587" s="51">
        <v>0</v>
      </c>
      <c r="T587" s="51">
        <v>0</v>
      </c>
      <c r="U587" s="52"/>
      <c r="V587" s="52"/>
      <c r="W587" s="52"/>
      <c r="X587" s="51">
        <v>38</v>
      </c>
      <c r="Y587" s="51">
        <v>478</v>
      </c>
      <c r="Z587" s="51">
        <v>474</v>
      </c>
      <c r="AA587" s="51">
        <v>42</v>
      </c>
      <c r="AB587" s="51">
        <v>0</v>
      </c>
      <c r="AC587" s="51">
        <v>0</v>
      </c>
      <c r="AD587" s="52"/>
      <c r="AE587" s="52"/>
      <c r="AF587" s="52"/>
      <c r="AG587" s="51">
        <v>7</v>
      </c>
      <c r="AH587" s="51">
        <v>98</v>
      </c>
      <c r="AI587" s="51">
        <v>97</v>
      </c>
      <c r="AJ587" s="51">
        <v>8</v>
      </c>
      <c r="AK587" s="51">
        <v>0</v>
      </c>
      <c r="AL587" s="51">
        <v>0</v>
      </c>
    </row>
    <row r="588" spans="1:38"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row>
    <row r="589" spans="1:38"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row>
    <row r="590" spans="1:38"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row>
    <row r="591" spans="1:38" ht="20.100000000000001" customHeight="1" x14ac:dyDescent="0.2">
      <c r="D591" s="2" t="s">
        <v>124</v>
      </c>
      <c r="F591" s="37">
        <v>19</v>
      </c>
      <c r="G591" s="37">
        <v>312</v>
      </c>
      <c r="H591" s="37">
        <v>320</v>
      </c>
      <c r="I591" s="37">
        <v>11</v>
      </c>
      <c r="J591" s="37">
        <v>0</v>
      </c>
      <c r="K591" s="37">
        <v>0</v>
      </c>
      <c r="L591" s="37"/>
      <c r="M591" s="37"/>
      <c r="N591" s="37"/>
      <c r="O591" s="37">
        <v>2</v>
      </c>
      <c r="P591" s="37">
        <v>122</v>
      </c>
      <c r="Q591" s="37">
        <v>120</v>
      </c>
      <c r="R591" s="37">
        <v>4</v>
      </c>
      <c r="S591" s="37">
        <v>0</v>
      </c>
      <c r="T591" s="37">
        <v>0</v>
      </c>
      <c r="U591" s="37"/>
      <c r="V591" s="37"/>
      <c r="W591" s="37"/>
      <c r="X591" s="37">
        <v>2</v>
      </c>
      <c r="Y591" s="37">
        <v>51</v>
      </c>
      <c r="Z591" s="37">
        <v>50</v>
      </c>
      <c r="AA591" s="37">
        <v>3</v>
      </c>
      <c r="AB591" s="37">
        <v>0</v>
      </c>
      <c r="AC591" s="37">
        <v>0</v>
      </c>
      <c r="AD591" s="37"/>
      <c r="AE591" s="37"/>
      <c r="AF591" s="37"/>
      <c r="AG591" s="37">
        <v>0</v>
      </c>
      <c r="AH591" s="37">
        <v>32</v>
      </c>
      <c r="AI591" s="37">
        <v>32</v>
      </c>
      <c r="AJ591" s="37">
        <v>0</v>
      </c>
      <c r="AK591" s="37">
        <v>0</v>
      </c>
      <c r="AL591" s="37">
        <v>0</v>
      </c>
    </row>
    <row r="592" spans="1:38" ht="20.100000000000001" customHeight="1" x14ac:dyDescent="0.2">
      <c r="D592" s="38" t="s">
        <v>173</v>
      </c>
      <c r="F592" s="39">
        <v>15</v>
      </c>
      <c r="G592" s="39">
        <v>244</v>
      </c>
      <c r="H592" s="39">
        <v>246</v>
      </c>
      <c r="I592" s="39">
        <v>13</v>
      </c>
      <c r="J592" s="39">
        <v>0</v>
      </c>
      <c r="K592" s="39">
        <v>0</v>
      </c>
      <c r="L592" s="40"/>
      <c r="M592" s="40"/>
      <c r="N592" s="40"/>
      <c r="O592" s="39">
        <v>4</v>
      </c>
      <c r="P592" s="39">
        <v>55</v>
      </c>
      <c r="Q592" s="39">
        <v>58</v>
      </c>
      <c r="R592" s="39">
        <v>1</v>
      </c>
      <c r="S592" s="39">
        <v>0</v>
      </c>
      <c r="T592" s="39">
        <v>0</v>
      </c>
      <c r="U592" s="40"/>
      <c r="V592" s="40"/>
      <c r="W592" s="40"/>
      <c r="X592" s="39">
        <v>6</v>
      </c>
      <c r="Y592" s="39">
        <v>71</v>
      </c>
      <c r="Z592" s="39">
        <v>71</v>
      </c>
      <c r="AA592" s="39">
        <v>6</v>
      </c>
      <c r="AB592" s="39">
        <v>0</v>
      </c>
      <c r="AC592" s="39">
        <v>0</v>
      </c>
      <c r="AD592" s="40"/>
      <c r="AE592" s="40"/>
      <c r="AF592" s="40"/>
      <c r="AG592" s="39">
        <v>1</v>
      </c>
      <c r="AH592" s="39">
        <v>23</v>
      </c>
      <c r="AI592" s="39">
        <v>24</v>
      </c>
      <c r="AJ592" s="39">
        <v>0</v>
      </c>
      <c r="AK592" s="39">
        <v>0</v>
      </c>
      <c r="AL592" s="39">
        <v>0</v>
      </c>
    </row>
    <row r="593" spans="1:38" ht="20.100000000000001" customHeight="1" x14ac:dyDescent="0.2">
      <c r="D593" s="2" t="s">
        <v>100</v>
      </c>
      <c r="F593" s="37">
        <v>13</v>
      </c>
      <c r="G593" s="37">
        <v>240</v>
      </c>
      <c r="H593" s="37">
        <v>244</v>
      </c>
      <c r="I593" s="37">
        <v>9</v>
      </c>
      <c r="J593" s="37">
        <v>0</v>
      </c>
      <c r="K593" s="37">
        <v>0</v>
      </c>
      <c r="L593" s="37"/>
      <c r="M593" s="37"/>
      <c r="N593" s="37"/>
      <c r="O593" s="37">
        <v>0</v>
      </c>
      <c r="P593" s="37">
        <v>58</v>
      </c>
      <c r="Q593" s="37">
        <v>55</v>
      </c>
      <c r="R593" s="37">
        <v>3</v>
      </c>
      <c r="S593" s="37">
        <v>0</v>
      </c>
      <c r="T593" s="37">
        <v>0</v>
      </c>
      <c r="U593" s="37"/>
      <c r="V593" s="37"/>
      <c r="W593" s="37"/>
      <c r="X593" s="37">
        <v>2</v>
      </c>
      <c r="Y593" s="37">
        <v>73</v>
      </c>
      <c r="Z593" s="37">
        <v>62</v>
      </c>
      <c r="AA593" s="37">
        <v>13</v>
      </c>
      <c r="AB593" s="37">
        <v>0</v>
      </c>
      <c r="AC593" s="37">
        <v>0</v>
      </c>
      <c r="AD593" s="37"/>
      <c r="AE593" s="37"/>
      <c r="AF593" s="37"/>
      <c r="AG593" s="37">
        <v>2</v>
      </c>
      <c r="AH593" s="37">
        <v>23</v>
      </c>
      <c r="AI593" s="37">
        <v>24</v>
      </c>
      <c r="AJ593" s="37">
        <v>1</v>
      </c>
      <c r="AK593" s="37">
        <v>0</v>
      </c>
      <c r="AL593" s="37">
        <v>0</v>
      </c>
    </row>
    <row r="594" spans="1:38" ht="20.100000000000001" customHeight="1" x14ac:dyDescent="0.2">
      <c r="D594" s="38" t="s">
        <v>174</v>
      </c>
      <c r="F594" s="39">
        <v>16</v>
      </c>
      <c r="G594" s="39">
        <v>239</v>
      </c>
      <c r="H594" s="39">
        <v>244</v>
      </c>
      <c r="I594" s="39">
        <v>11</v>
      </c>
      <c r="J594" s="39">
        <v>0</v>
      </c>
      <c r="K594" s="39">
        <v>0</v>
      </c>
      <c r="L594" s="40"/>
      <c r="M594" s="40"/>
      <c r="N594" s="40"/>
      <c r="O594" s="39">
        <v>0</v>
      </c>
      <c r="P594" s="39">
        <v>33</v>
      </c>
      <c r="Q594" s="39">
        <v>32</v>
      </c>
      <c r="R594" s="39">
        <v>1</v>
      </c>
      <c r="S594" s="39">
        <v>0</v>
      </c>
      <c r="T594" s="39">
        <v>0</v>
      </c>
      <c r="U594" s="40"/>
      <c r="V594" s="40"/>
      <c r="W594" s="40"/>
      <c r="X594" s="39">
        <v>6</v>
      </c>
      <c r="Y594" s="39">
        <v>73</v>
      </c>
      <c r="Z594" s="39">
        <v>73</v>
      </c>
      <c r="AA594" s="39">
        <v>6</v>
      </c>
      <c r="AB594" s="39">
        <v>0</v>
      </c>
      <c r="AC594" s="39">
        <v>0</v>
      </c>
      <c r="AD594" s="40"/>
      <c r="AE594" s="40"/>
      <c r="AF594" s="40"/>
      <c r="AG594" s="39">
        <v>0</v>
      </c>
      <c r="AH594" s="39">
        <v>28</v>
      </c>
      <c r="AI594" s="39">
        <v>26</v>
      </c>
      <c r="AJ594" s="39">
        <v>2</v>
      </c>
      <c r="AK594" s="39">
        <v>0</v>
      </c>
      <c r="AL594" s="39">
        <v>0</v>
      </c>
    </row>
    <row r="595" spans="1:38" ht="20.100000000000001" customHeight="1" x14ac:dyDescent="0.2">
      <c r="D595" s="2" t="s">
        <v>102</v>
      </c>
      <c r="F595" s="37">
        <v>26</v>
      </c>
      <c r="G595" s="37">
        <v>344</v>
      </c>
      <c r="H595" s="37">
        <v>342</v>
      </c>
      <c r="I595" s="37">
        <v>28</v>
      </c>
      <c r="J595" s="37">
        <v>0</v>
      </c>
      <c r="K595" s="37">
        <v>0</v>
      </c>
      <c r="L595" s="37"/>
      <c r="M595" s="37"/>
      <c r="N595" s="37"/>
      <c r="O595" s="37">
        <v>1</v>
      </c>
      <c r="P595" s="37">
        <v>34</v>
      </c>
      <c r="Q595" s="37">
        <v>33</v>
      </c>
      <c r="R595" s="37">
        <v>2</v>
      </c>
      <c r="S595" s="37">
        <v>0</v>
      </c>
      <c r="T595" s="37">
        <v>0</v>
      </c>
      <c r="U595" s="37"/>
      <c r="V595" s="37"/>
      <c r="W595" s="37"/>
      <c r="X595" s="37">
        <v>8</v>
      </c>
      <c r="Y595" s="37">
        <v>46</v>
      </c>
      <c r="Z595" s="37">
        <v>44</v>
      </c>
      <c r="AA595" s="37">
        <v>10</v>
      </c>
      <c r="AB595" s="37">
        <v>0</v>
      </c>
      <c r="AC595" s="37">
        <v>0</v>
      </c>
      <c r="AD595" s="37"/>
      <c r="AE595" s="37"/>
      <c r="AF595" s="37"/>
      <c r="AG595" s="37">
        <v>1</v>
      </c>
      <c r="AH595" s="37">
        <v>15</v>
      </c>
      <c r="AI595" s="37">
        <v>14</v>
      </c>
      <c r="AJ595" s="37">
        <v>2</v>
      </c>
      <c r="AK595" s="37">
        <v>0</v>
      </c>
      <c r="AL595" s="37">
        <v>0</v>
      </c>
    </row>
    <row r="596" spans="1:38" ht="20.100000000000001" customHeight="1" x14ac:dyDescent="0.2">
      <c r="D596" s="38" t="s">
        <v>103</v>
      </c>
      <c r="F596" s="39">
        <v>23</v>
      </c>
      <c r="G596" s="39">
        <v>249</v>
      </c>
      <c r="H596" s="39">
        <v>260</v>
      </c>
      <c r="I596" s="39">
        <v>12</v>
      </c>
      <c r="J596" s="39">
        <v>0</v>
      </c>
      <c r="K596" s="39">
        <v>0</v>
      </c>
      <c r="L596" s="40"/>
      <c r="M596" s="40"/>
      <c r="N596" s="40"/>
      <c r="O596" s="39">
        <v>11</v>
      </c>
      <c r="P596" s="39">
        <v>34</v>
      </c>
      <c r="Q596" s="39">
        <v>45</v>
      </c>
      <c r="R596" s="39">
        <v>0</v>
      </c>
      <c r="S596" s="39">
        <v>0</v>
      </c>
      <c r="T596" s="39">
        <v>0</v>
      </c>
      <c r="U596" s="40"/>
      <c r="V596" s="40"/>
      <c r="W596" s="40"/>
      <c r="X596" s="39">
        <v>6</v>
      </c>
      <c r="Y596" s="39">
        <v>68</v>
      </c>
      <c r="Z596" s="39">
        <v>69</v>
      </c>
      <c r="AA596" s="39">
        <v>5</v>
      </c>
      <c r="AB596" s="39">
        <v>0</v>
      </c>
      <c r="AC596" s="39">
        <v>0</v>
      </c>
      <c r="AD596" s="40"/>
      <c r="AE596" s="40"/>
      <c r="AF596" s="40"/>
      <c r="AG596" s="39">
        <v>1</v>
      </c>
      <c r="AH596" s="39">
        <v>19</v>
      </c>
      <c r="AI596" s="39">
        <v>17</v>
      </c>
      <c r="AJ596" s="39">
        <v>3</v>
      </c>
      <c r="AK596" s="39">
        <v>0</v>
      </c>
      <c r="AL596" s="39">
        <v>0</v>
      </c>
    </row>
    <row r="597" spans="1:38" ht="20.100000000000001" customHeight="1" x14ac:dyDescent="0.2">
      <c r="B597" s="5"/>
      <c r="D597" s="2" t="s">
        <v>104</v>
      </c>
      <c r="F597" s="37">
        <v>21</v>
      </c>
      <c r="G597" s="37">
        <v>326</v>
      </c>
      <c r="H597" s="37">
        <v>327</v>
      </c>
      <c r="I597" s="37">
        <v>20</v>
      </c>
      <c r="J597" s="37">
        <v>0</v>
      </c>
      <c r="K597" s="37">
        <v>0</v>
      </c>
      <c r="L597" s="37"/>
      <c r="M597" s="37"/>
      <c r="N597" s="37"/>
      <c r="O597" s="37">
        <v>2</v>
      </c>
      <c r="P597" s="37">
        <v>100</v>
      </c>
      <c r="Q597" s="37">
        <v>95</v>
      </c>
      <c r="R597" s="37">
        <v>3</v>
      </c>
      <c r="S597" s="37">
        <v>0</v>
      </c>
      <c r="T597" s="37">
        <v>4</v>
      </c>
      <c r="U597" s="37"/>
      <c r="V597" s="37"/>
      <c r="W597" s="37"/>
      <c r="X597" s="37">
        <v>4</v>
      </c>
      <c r="Y597" s="37">
        <v>44</v>
      </c>
      <c r="Z597" s="37">
        <v>44</v>
      </c>
      <c r="AA597" s="37">
        <v>4</v>
      </c>
      <c r="AB597" s="37">
        <v>0</v>
      </c>
      <c r="AC597" s="37">
        <v>0</v>
      </c>
      <c r="AD597" s="37"/>
      <c r="AE597" s="37"/>
      <c r="AF597" s="37"/>
      <c r="AG597" s="37">
        <v>0</v>
      </c>
      <c r="AH597" s="37">
        <v>31</v>
      </c>
      <c r="AI597" s="37">
        <v>31</v>
      </c>
      <c r="AJ597" s="37">
        <v>0</v>
      </c>
      <c r="AK597" s="37">
        <v>0</v>
      </c>
      <c r="AL597" s="37">
        <v>0</v>
      </c>
    </row>
    <row r="598" spans="1:38" ht="20.100000000000001" customHeight="1" x14ac:dyDescent="0.2">
      <c r="B598" s="5"/>
      <c r="D598" s="38" t="s">
        <v>105</v>
      </c>
      <c r="F598" s="39">
        <v>9</v>
      </c>
      <c r="G598" s="39">
        <v>247</v>
      </c>
      <c r="H598" s="39">
        <v>241</v>
      </c>
      <c r="I598" s="39">
        <v>15</v>
      </c>
      <c r="J598" s="39">
        <v>0</v>
      </c>
      <c r="K598" s="39">
        <v>0</v>
      </c>
      <c r="L598" s="40"/>
      <c r="M598" s="40"/>
      <c r="N598" s="40"/>
      <c r="O598" s="39">
        <v>2</v>
      </c>
      <c r="P598" s="39">
        <v>38</v>
      </c>
      <c r="Q598" s="39">
        <v>40</v>
      </c>
      <c r="R598" s="39">
        <v>0</v>
      </c>
      <c r="S598" s="39">
        <v>0</v>
      </c>
      <c r="T598" s="39">
        <v>0</v>
      </c>
      <c r="U598" s="40"/>
      <c r="V598" s="40"/>
      <c r="W598" s="40"/>
      <c r="X598" s="39">
        <v>5</v>
      </c>
      <c r="Y598" s="39">
        <v>70</v>
      </c>
      <c r="Z598" s="39">
        <v>70</v>
      </c>
      <c r="AA598" s="39">
        <v>5</v>
      </c>
      <c r="AB598" s="39">
        <v>0</v>
      </c>
      <c r="AC598" s="39">
        <v>0</v>
      </c>
      <c r="AD598" s="40"/>
      <c r="AE598" s="40"/>
      <c r="AF598" s="40"/>
      <c r="AG598" s="39">
        <v>2</v>
      </c>
      <c r="AH598" s="39">
        <v>12</v>
      </c>
      <c r="AI598" s="39">
        <v>14</v>
      </c>
      <c r="AJ598" s="39">
        <v>0</v>
      </c>
      <c r="AK598" s="39">
        <v>0</v>
      </c>
      <c r="AL598" s="39">
        <v>0</v>
      </c>
    </row>
    <row r="599" spans="1:38" ht="20.100000000000001" customHeight="1" x14ac:dyDescent="0.2">
      <c r="B599" s="5"/>
      <c r="D599" s="41" t="s">
        <v>183</v>
      </c>
      <c r="F599" s="40">
        <v>7</v>
      </c>
      <c r="G599" s="40">
        <v>323</v>
      </c>
      <c r="H599" s="40">
        <v>317</v>
      </c>
      <c r="I599" s="40">
        <v>13</v>
      </c>
      <c r="J599" s="40">
        <v>0</v>
      </c>
      <c r="K599" s="40">
        <v>0</v>
      </c>
      <c r="L599" s="40"/>
      <c r="M599" s="40"/>
      <c r="N599" s="40"/>
      <c r="O599" s="40">
        <v>1</v>
      </c>
      <c r="P599" s="40">
        <v>35</v>
      </c>
      <c r="Q599" s="40">
        <v>34</v>
      </c>
      <c r="R599" s="40">
        <v>2</v>
      </c>
      <c r="S599" s="40">
        <v>0</v>
      </c>
      <c r="T599" s="40">
        <v>0</v>
      </c>
      <c r="U599" s="40"/>
      <c r="V599" s="40"/>
      <c r="W599" s="40"/>
      <c r="X599" s="40">
        <v>3</v>
      </c>
      <c r="Y599" s="40">
        <v>58</v>
      </c>
      <c r="Z599" s="40">
        <v>55</v>
      </c>
      <c r="AA599" s="40">
        <v>6</v>
      </c>
      <c r="AB599" s="40">
        <v>0</v>
      </c>
      <c r="AC599" s="40">
        <v>0</v>
      </c>
      <c r="AD599" s="40"/>
      <c r="AE599" s="40"/>
      <c r="AF599" s="40"/>
      <c r="AG599" s="40">
        <v>1</v>
      </c>
      <c r="AH599" s="40">
        <v>18</v>
      </c>
      <c r="AI599" s="40">
        <v>18</v>
      </c>
      <c r="AJ599" s="40">
        <v>1</v>
      </c>
      <c r="AK599" s="40">
        <v>0</v>
      </c>
      <c r="AL599" s="40">
        <v>0</v>
      </c>
    </row>
    <row r="600" spans="1:38" ht="20.100000000000001" customHeight="1" x14ac:dyDescent="0.2">
      <c r="B600" s="5"/>
      <c r="D600" s="38" t="s">
        <v>107</v>
      </c>
      <c r="F600" s="39">
        <v>11</v>
      </c>
      <c r="G600" s="39">
        <v>328</v>
      </c>
      <c r="H600" s="39">
        <v>316</v>
      </c>
      <c r="I600" s="39">
        <v>23</v>
      </c>
      <c r="J600" s="39">
        <v>0</v>
      </c>
      <c r="K600" s="39">
        <v>0</v>
      </c>
      <c r="L600" s="40"/>
      <c r="M600" s="40"/>
      <c r="N600" s="40"/>
      <c r="O600" s="39">
        <v>2</v>
      </c>
      <c r="P600" s="39">
        <v>101</v>
      </c>
      <c r="Q600" s="39">
        <v>95</v>
      </c>
      <c r="R600" s="39">
        <v>8</v>
      </c>
      <c r="S600" s="39">
        <v>0</v>
      </c>
      <c r="T600" s="39">
        <v>0</v>
      </c>
      <c r="U600" s="40"/>
      <c r="V600" s="40"/>
      <c r="W600" s="40"/>
      <c r="X600" s="39">
        <v>1</v>
      </c>
      <c r="Y600" s="39">
        <v>46</v>
      </c>
      <c r="Z600" s="39">
        <v>43</v>
      </c>
      <c r="AA600" s="39">
        <v>4</v>
      </c>
      <c r="AB600" s="39">
        <v>0</v>
      </c>
      <c r="AC600" s="39">
        <v>0</v>
      </c>
      <c r="AD600" s="40"/>
      <c r="AE600" s="40"/>
      <c r="AF600" s="40"/>
      <c r="AG600" s="39">
        <v>2</v>
      </c>
      <c r="AH600" s="39">
        <v>35</v>
      </c>
      <c r="AI600" s="39">
        <v>36</v>
      </c>
      <c r="AJ600" s="39">
        <v>1</v>
      </c>
      <c r="AK600" s="39">
        <v>0</v>
      </c>
      <c r="AL600" s="39">
        <v>0</v>
      </c>
    </row>
    <row r="601" spans="1:38"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row>
    <row r="602" spans="1:38" s="1" customFormat="1" ht="20.100000000000001" customHeight="1" x14ac:dyDescent="0.2">
      <c r="A602" s="3"/>
      <c r="B602" s="6"/>
      <c r="C602" s="42" t="s">
        <v>180</v>
      </c>
      <c r="D602" s="42"/>
      <c r="E602" s="5"/>
      <c r="F602" s="44">
        <v>160</v>
      </c>
      <c r="G602" s="44">
        <v>2852</v>
      </c>
      <c r="H602" s="44">
        <v>2857</v>
      </c>
      <c r="I602" s="44">
        <v>155</v>
      </c>
      <c r="J602" s="44">
        <v>0</v>
      </c>
      <c r="K602" s="44">
        <v>0</v>
      </c>
      <c r="L602" s="45"/>
      <c r="M602" s="45"/>
      <c r="N602" s="45"/>
      <c r="O602" s="44">
        <v>25</v>
      </c>
      <c r="P602" s="44">
        <v>610</v>
      </c>
      <c r="Q602" s="44">
        <v>607</v>
      </c>
      <c r="R602" s="44">
        <v>24</v>
      </c>
      <c r="S602" s="44">
        <v>0</v>
      </c>
      <c r="T602" s="44">
        <v>4</v>
      </c>
      <c r="U602" s="45"/>
      <c r="V602" s="45"/>
      <c r="W602" s="45"/>
      <c r="X602" s="44">
        <v>43</v>
      </c>
      <c r="Y602" s="44">
        <v>600</v>
      </c>
      <c r="Z602" s="44">
        <v>581</v>
      </c>
      <c r="AA602" s="44">
        <v>62</v>
      </c>
      <c r="AB602" s="44">
        <v>0</v>
      </c>
      <c r="AC602" s="44">
        <v>0</v>
      </c>
      <c r="AD602" s="45"/>
      <c r="AE602" s="45"/>
      <c r="AF602" s="45"/>
      <c r="AG602" s="44">
        <v>10</v>
      </c>
      <c r="AH602" s="44">
        <v>236</v>
      </c>
      <c r="AI602" s="44">
        <v>236</v>
      </c>
      <c r="AJ602" s="44">
        <v>10</v>
      </c>
      <c r="AK602" s="44">
        <v>0</v>
      </c>
      <c r="AL602" s="44">
        <v>0</v>
      </c>
    </row>
    <row r="603" spans="1:38"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row>
    <row r="604" spans="1:38" s="1" customFormat="1" ht="20.100000000000001" customHeight="1" x14ac:dyDescent="0.25">
      <c r="A604" s="3"/>
      <c r="B604" s="49" t="s">
        <v>312</v>
      </c>
      <c r="C604" s="50"/>
      <c r="D604" s="50"/>
      <c r="E604" s="5"/>
      <c r="F604" s="51">
        <v>160</v>
      </c>
      <c r="G604" s="51">
        <v>2852</v>
      </c>
      <c r="H604" s="51">
        <v>2857</v>
      </c>
      <c r="I604" s="51">
        <v>155</v>
      </c>
      <c r="J604" s="51">
        <v>0</v>
      </c>
      <c r="K604" s="51">
        <v>0</v>
      </c>
      <c r="L604" s="52"/>
      <c r="M604" s="52"/>
      <c r="N604" s="52"/>
      <c r="O604" s="51">
        <v>25</v>
      </c>
      <c r="P604" s="51">
        <v>610</v>
      </c>
      <c r="Q604" s="51">
        <v>607</v>
      </c>
      <c r="R604" s="51">
        <v>24</v>
      </c>
      <c r="S604" s="51">
        <v>0</v>
      </c>
      <c r="T604" s="51">
        <v>4</v>
      </c>
      <c r="U604" s="52"/>
      <c r="V604" s="52"/>
      <c r="W604" s="52"/>
      <c r="X604" s="51">
        <v>43</v>
      </c>
      <c r="Y604" s="51">
        <v>600</v>
      </c>
      <c r="Z604" s="51">
        <v>581</v>
      </c>
      <c r="AA604" s="51">
        <v>62</v>
      </c>
      <c r="AB604" s="51">
        <v>0</v>
      </c>
      <c r="AC604" s="51">
        <v>0</v>
      </c>
      <c r="AD604" s="52"/>
      <c r="AE604" s="52"/>
      <c r="AF604" s="52"/>
      <c r="AG604" s="51">
        <v>10</v>
      </c>
      <c r="AH604" s="51">
        <v>236</v>
      </c>
      <c r="AI604" s="51">
        <v>236</v>
      </c>
      <c r="AJ604" s="51">
        <v>10</v>
      </c>
      <c r="AK604" s="51">
        <v>0</v>
      </c>
      <c r="AL604" s="51">
        <v>0</v>
      </c>
    </row>
    <row r="605" spans="1:38"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row>
    <row r="606" spans="1:38"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row>
    <row r="607" spans="1:38"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row>
    <row r="608" spans="1:38" ht="20.100000000000001" customHeight="1" x14ac:dyDescent="0.2">
      <c r="D608" s="2" t="s">
        <v>124</v>
      </c>
      <c r="F608" s="37">
        <v>9</v>
      </c>
      <c r="G608" s="37">
        <v>319</v>
      </c>
      <c r="H608" s="37">
        <v>315</v>
      </c>
      <c r="I608" s="37">
        <v>13</v>
      </c>
      <c r="J608" s="37">
        <v>0</v>
      </c>
      <c r="K608" s="37">
        <v>0</v>
      </c>
      <c r="L608" s="37"/>
      <c r="M608" s="37"/>
      <c r="N608" s="37"/>
      <c r="O608" s="37">
        <v>0</v>
      </c>
      <c r="P608" s="37">
        <v>4</v>
      </c>
      <c r="Q608" s="37">
        <v>4</v>
      </c>
      <c r="R608" s="37">
        <v>0</v>
      </c>
      <c r="S608" s="37">
        <v>0</v>
      </c>
      <c r="T608" s="37">
        <v>0</v>
      </c>
      <c r="U608" s="37"/>
      <c r="V608" s="37"/>
      <c r="W608" s="37"/>
      <c r="X608" s="37">
        <v>0</v>
      </c>
      <c r="Y608" s="37">
        <v>0</v>
      </c>
      <c r="Z608" s="37">
        <v>0</v>
      </c>
      <c r="AA608" s="37">
        <v>0</v>
      </c>
      <c r="AB608" s="37">
        <v>0</v>
      </c>
      <c r="AC608" s="37">
        <v>0</v>
      </c>
      <c r="AD608" s="37"/>
      <c r="AE608" s="37"/>
      <c r="AF608" s="37"/>
      <c r="AG608" s="37">
        <v>0</v>
      </c>
      <c r="AH608" s="37">
        <v>0</v>
      </c>
      <c r="AI608" s="37">
        <v>0</v>
      </c>
      <c r="AJ608" s="37">
        <v>0</v>
      </c>
      <c r="AK608" s="37">
        <v>0</v>
      </c>
      <c r="AL608" s="37">
        <v>0</v>
      </c>
    </row>
    <row r="609" spans="1:38" ht="20.100000000000001" customHeight="1" x14ac:dyDescent="0.2">
      <c r="D609" s="38" t="s">
        <v>173</v>
      </c>
      <c r="F609" s="39">
        <v>16</v>
      </c>
      <c r="G609" s="39">
        <v>313</v>
      </c>
      <c r="H609" s="39">
        <v>309</v>
      </c>
      <c r="I609" s="39">
        <v>20</v>
      </c>
      <c r="J609" s="39">
        <v>0</v>
      </c>
      <c r="K609" s="39">
        <v>0</v>
      </c>
      <c r="L609" s="40"/>
      <c r="M609" s="40"/>
      <c r="N609" s="40"/>
      <c r="O609" s="39">
        <v>0</v>
      </c>
      <c r="P609" s="39">
        <v>2</v>
      </c>
      <c r="Q609" s="39">
        <v>2</v>
      </c>
      <c r="R609" s="39">
        <v>0</v>
      </c>
      <c r="S609" s="39">
        <v>0</v>
      </c>
      <c r="T609" s="39">
        <v>0</v>
      </c>
      <c r="U609" s="40"/>
      <c r="V609" s="40"/>
      <c r="W609" s="40"/>
      <c r="X609" s="39">
        <v>0</v>
      </c>
      <c r="Y609" s="39">
        <v>0</v>
      </c>
      <c r="Z609" s="39">
        <v>0</v>
      </c>
      <c r="AA609" s="39">
        <v>0</v>
      </c>
      <c r="AB609" s="39">
        <v>0</v>
      </c>
      <c r="AC609" s="39">
        <v>0</v>
      </c>
      <c r="AD609" s="40"/>
      <c r="AE609" s="40"/>
      <c r="AF609" s="40"/>
      <c r="AG609" s="39">
        <v>0</v>
      </c>
      <c r="AH609" s="39">
        <v>0</v>
      </c>
      <c r="AI609" s="39">
        <v>0</v>
      </c>
      <c r="AJ609" s="39">
        <v>0</v>
      </c>
      <c r="AK609" s="39">
        <v>0</v>
      </c>
      <c r="AL609" s="39">
        <v>0</v>
      </c>
    </row>
    <row r="610" spans="1:38"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row>
    <row r="611" spans="1:38" ht="20.100000000000001" customHeight="1" x14ac:dyDescent="0.2">
      <c r="C611" s="42" t="s">
        <v>122</v>
      </c>
      <c r="D611" s="42"/>
      <c r="F611" s="44">
        <v>25</v>
      </c>
      <c r="G611" s="44">
        <v>632</v>
      </c>
      <c r="H611" s="44">
        <v>624</v>
      </c>
      <c r="I611" s="44">
        <v>33</v>
      </c>
      <c r="J611" s="44">
        <v>0</v>
      </c>
      <c r="K611" s="44">
        <v>0</v>
      </c>
      <c r="L611" s="45"/>
      <c r="M611" s="45"/>
      <c r="N611" s="45"/>
      <c r="O611" s="44">
        <v>0</v>
      </c>
      <c r="P611" s="44">
        <v>6</v>
      </c>
      <c r="Q611" s="44">
        <v>6</v>
      </c>
      <c r="R611" s="44">
        <v>0</v>
      </c>
      <c r="S611" s="44">
        <v>0</v>
      </c>
      <c r="T611" s="44">
        <v>0</v>
      </c>
      <c r="U611" s="45"/>
      <c r="V611" s="45"/>
      <c r="W611" s="45"/>
      <c r="X611" s="44">
        <v>0</v>
      </c>
      <c r="Y611" s="44">
        <v>0</v>
      </c>
      <c r="Z611" s="44">
        <v>0</v>
      </c>
      <c r="AA611" s="44">
        <v>0</v>
      </c>
      <c r="AB611" s="44">
        <v>0</v>
      </c>
      <c r="AC611" s="44">
        <v>0</v>
      </c>
      <c r="AD611" s="45"/>
      <c r="AE611" s="45"/>
      <c r="AF611" s="45"/>
      <c r="AG611" s="44">
        <v>0</v>
      </c>
      <c r="AH611" s="44">
        <v>0</v>
      </c>
      <c r="AI611" s="44">
        <v>0</v>
      </c>
      <c r="AJ611" s="44">
        <v>0</v>
      </c>
      <c r="AK611" s="44">
        <v>0</v>
      </c>
      <c r="AL611" s="44">
        <v>0</v>
      </c>
    </row>
    <row r="612" spans="1:38"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row>
    <row r="613" spans="1:38"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row>
    <row r="614" spans="1:38" ht="20.100000000000001" customHeight="1" x14ac:dyDescent="0.2">
      <c r="D614" s="2" t="s">
        <v>124</v>
      </c>
      <c r="F614" s="37">
        <v>6</v>
      </c>
      <c r="G614" s="37">
        <v>25</v>
      </c>
      <c r="H614" s="37">
        <v>31</v>
      </c>
      <c r="I614" s="37">
        <v>0</v>
      </c>
      <c r="J614" s="37">
        <v>0</v>
      </c>
      <c r="K614" s="37">
        <v>0</v>
      </c>
      <c r="L614" s="37"/>
      <c r="M614" s="37"/>
      <c r="N614" s="37"/>
      <c r="O614" s="37">
        <v>1</v>
      </c>
      <c r="P614" s="37">
        <v>90</v>
      </c>
      <c r="Q614" s="37">
        <v>91</v>
      </c>
      <c r="R614" s="37">
        <v>0</v>
      </c>
      <c r="S614" s="37">
        <v>0</v>
      </c>
      <c r="T614" s="37">
        <v>0</v>
      </c>
      <c r="U614" s="37"/>
      <c r="V614" s="37"/>
      <c r="W614" s="37"/>
      <c r="X614" s="37">
        <v>3</v>
      </c>
      <c r="Y614" s="37">
        <v>89</v>
      </c>
      <c r="Z614" s="37">
        <v>88</v>
      </c>
      <c r="AA614" s="37">
        <v>4</v>
      </c>
      <c r="AB614" s="37">
        <v>0</v>
      </c>
      <c r="AC614" s="37">
        <v>0</v>
      </c>
      <c r="AD614" s="37"/>
      <c r="AE614" s="37"/>
      <c r="AF614" s="37"/>
      <c r="AG614" s="37">
        <v>1</v>
      </c>
      <c r="AH614" s="37">
        <v>7</v>
      </c>
      <c r="AI614" s="37">
        <v>7</v>
      </c>
      <c r="AJ614" s="37">
        <v>1</v>
      </c>
      <c r="AK614" s="37">
        <v>0</v>
      </c>
      <c r="AL614" s="37">
        <v>0</v>
      </c>
    </row>
    <row r="615" spans="1:38" ht="20.100000000000001" customHeight="1" x14ac:dyDescent="0.2">
      <c r="D615" s="38" t="s">
        <v>173</v>
      </c>
      <c r="F615" s="39">
        <v>0</v>
      </c>
      <c r="G615" s="39">
        <v>21</v>
      </c>
      <c r="H615" s="39">
        <v>21</v>
      </c>
      <c r="I615" s="39">
        <v>0</v>
      </c>
      <c r="J615" s="39">
        <v>0</v>
      </c>
      <c r="K615" s="39">
        <v>0</v>
      </c>
      <c r="L615" s="40"/>
      <c r="M615" s="40"/>
      <c r="N615" s="40"/>
      <c r="O615" s="39">
        <v>0</v>
      </c>
      <c r="P615" s="39">
        <v>103</v>
      </c>
      <c r="Q615" s="39">
        <v>103</v>
      </c>
      <c r="R615" s="39">
        <v>0</v>
      </c>
      <c r="S615" s="39">
        <v>0</v>
      </c>
      <c r="T615" s="39">
        <v>0</v>
      </c>
      <c r="U615" s="40"/>
      <c r="V615" s="40"/>
      <c r="W615" s="40"/>
      <c r="X615" s="39">
        <v>5</v>
      </c>
      <c r="Y615" s="39">
        <v>88</v>
      </c>
      <c r="Z615" s="39">
        <v>91</v>
      </c>
      <c r="AA615" s="39">
        <v>2</v>
      </c>
      <c r="AB615" s="39">
        <v>0</v>
      </c>
      <c r="AC615" s="39">
        <v>0</v>
      </c>
      <c r="AD615" s="40"/>
      <c r="AE615" s="40"/>
      <c r="AF615" s="40"/>
      <c r="AG615" s="39">
        <v>0</v>
      </c>
      <c r="AH615" s="39">
        <v>4</v>
      </c>
      <c r="AI615" s="39">
        <v>4</v>
      </c>
      <c r="AJ615" s="39">
        <v>0</v>
      </c>
      <c r="AK615" s="39">
        <v>0</v>
      </c>
      <c r="AL615" s="39">
        <v>0</v>
      </c>
    </row>
    <row r="616" spans="1:38" ht="20.100000000000001" customHeight="1" x14ac:dyDescent="0.2">
      <c r="D616" s="41" t="s">
        <v>113</v>
      </c>
      <c r="F616" s="40">
        <v>1</v>
      </c>
      <c r="G616" s="40">
        <v>30</v>
      </c>
      <c r="H616" s="40">
        <v>31</v>
      </c>
      <c r="I616" s="40">
        <v>0</v>
      </c>
      <c r="J616" s="40">
        <v>0</v>
      </c>
      <c r="K616" s="40">
        <v>0</v>
      </c>
      <c r="L616" s="40"/>
      <c r="M616" s="40"/>
      <c r="N616" s="40"/>
      <c r="O616" s="40">
        <v>1</v>
      </c>
      <c r="P616" s="40">
        <v>94</v>
      </c>
      <c r="Q616" s="40">
        <v>95</v>
      </c>
      <c r="R616" s="40">
        <v>0</v>
      </c>
      <c r="S616" s="40">
        <v>0</v>
      </c>
      <c r="T616" s="40">
        <v>0</v>
      </c>
      <c r="U616" s="40"/>
      <c r="V616" s="40"/>
      <c r="W616" s="40"/>
      <c r="X616" s="40">
        <v>4</v>
      </c>
      <c r="Y616" s="40">
        <v>81</v>
      </c>
      <c r="Z616" s="40">
        <v>79</v>
      </c>
      <c r="AA616" s="40">
        <v>6</v>
      </c>
      <c r="AB616" s="40">
        <v>0</v>
      </c>
      <c r="AC616" s="40">
        <v>0</v>
      </c>
      <c r="AD616" s="40"/>
      <c r="AE616" s="40"/>
      <c r="AF616" s="40"/>
      <c r="AG616" s="40">
        <v>0</v>
      </c>
      <c r="AH616" s="40">
        <v>9</v>
      </c>
      <c r="AI616" s="40">
        <v>9</v>
      </c>
      <c r="AJ616" s="40">
        <v>0</v>
      </c>
      <c r="AK616" s="40">
        <v>0</v>
      </c>
      <c r="AL616" s="40">
        <v>0</v>
      </c>
    </row>
    <row r="617" spans="1:38" ht="20.100000000000001" customHeight="1" x14ac:dyDescent="0.2">
      <c r="D617" s="38" t="s">
        <v>101</v>
      </c>
      <c r="F617" s="39">
        <v>0</v>
      </c>
      <c r="G617" s="39">
        <v>25</v>
      </c>
      <c r="H617" s="39">
        <v>25</v>
      </c>
      <c r="I617" s="39">
        <v>0</v>
      </c>
      <c r="J617" s="39">
        <v>0</v>
      </c>
      <c r="K617" s="39">
        <v>0</v>
      </c>
      <c r="L617" s="40"/>
      <c r="M617" s="40"/>
      <c r="N617" s="40"/>
      <c r="O617" s="39">
        <v>2</v>
      </c>
      <c r="P617" s="39">
        <v>103</v>
      </c>
      <c r="Q617" s="39">
        <v>105</v>
      </c>
      <c r="R617" s="39">
        <v>0</v>
      </c>
      <c r="S617" s="39">
        <v>0</v>
      </c>
      <c r="T617" s="39">
        <v>0</v>
      </c>
      <c r="U617" s="40"/>
      <c r="V617" s="40"/>
      <c r="W617" s="40"/>
      <c r="X617" s="39">
        <v>6</v>
      </c>
      <c r="Y617" s="39">
        <v>82</v>
      </c>
      <c r="Z617" s="39">
        <v>85</v>
      </c>
      <c r="AA617" s="39">
        <v>3</v>
      </c>
      <c r="AB617" s="39">
        <v>0</v>
      </c>
      <c r="AC617" s="39">
        <v>0</v>
      </c>
      <c r="AD617" s="40"/>
      <c r="AE617" s="40"/>
      <c r="AF617" s="40"/>
      <c r="AG617" s="39">
        <v>0</v>
      </c>
      <c r="AH617" s="39">
        <v>6</v>
      </c>
      <c r="AI617" s="39">
        <v>6</v>
      </c>
      <c r="AJ617" s="39">
        <v>0</v>
      </c>
      <c r="AK617" s="39">
        <v>0</v>
      </c>
      <c r="AL617" s="39">
        <v>0</v>
      </c>
    </row>
    <row r="618" spans="1:38" ht="20.100000000000001" customHeight="1" x14ac:dyDescent="0.2">
      <c r="D618" s="41" t="s">
        <v>115</v>
      </c>
      <c r="F618" s="40">
        <v>0</v>
      </c>
      <c r="G618" s="40">
        <v>32</v>
      </c>
      <c r="H618" s="40">
        <v>32</v>
      </c>
      <c r="I618" s="40">
        <v>0</v>
      </c>
      <c r="J618" s="40">
        <v>0</v>
      </c>
      <c r="K618" s="40">
        <v>0</v>
      </c>
      <c r="L618" s="40"/>
      <c r="M618" s="40"/>
      <c r="N618" s="40"/>
      <c r="O618" s="40">
        <v>1</v>
      </c>
      <c r="P618" s="40">
        <v>91</v>
      </c>
      <c r="Q618" s="40">
        <v>91</v>
      </c>
      <c r="R618" s="40">
        <v>1</v>
      </c>
      <c r="S618" s="40">
        <v>0</v>
      </c>
      <c r="T618" s="40">
        <v>0</v>
      </c>
      <c r="U618" s="40"/>
      <c r="V618" s="40"/>
      <c r="W618" s="40"/>
      <c r="X618" s="40">
        <v>6</v>
      </c>
      <c r="Y618" s="40">
        <v>83</v>
      </c>
      <c r="Z618" s="40">
        <v>86</v>
      </c>
      <c r="AA618" s="40">
        <v>3</v>
      </c>
      <c r="AB618" s="40">
        <v>0</v>
      </c>
      <c r="AC618" s="40">
        <v>0</v>
      </c>
      <c r="AD618" s="40"/>
      <c r="AE618" s="40"/>
      <c r="AF618" s="40"/>
      <c r="AG618" s="40">
        <v>0</v>
      </c>
      <c r="AH618" s="40">
        <v>12</v>
      </c>
      <c r="AI618" s="40">
        <v>12</v>
      </c>
      <c r="AJ618" s="40">
        <v>0</v>
      </c>
      <c r="AK618" s="40">
        <v>0</v>
      </c>
      <c r="AL618" s="40">
        <v>0</v>
      </c>
    </row>
    <row r="619" spans="1:38"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row>
    <row r="620" spans="1:38" ht="20.100000000000001" customHeight="1" x14ac:dyDescent="0.2">
      <c r="C620" s="42" t="s">
        <v>287</v>
      </c>
      <c r="D620" s="42"/>
      <c r="F620" s="44">
        <v>7</v>
      </c>
      <c r="G620" s="44">
        <v>133</v>
      </c>
      <c r="H620" s="44">
        <v>140</v>
      </c>
      <c r="I620" s="44">
        <v>0</v>
      </c>
      <c r="J620" s="44">
        <v>0</v>
      </c>
      <c r="K620" s="44">
        <v>0</v>
      </c>
      <c r="L620" s="45"/>
      <c r="M620" s="45"/>
      <c r="N620" s="45"/>
      <c r="O620" s="44">
        <v>5</v>
      </c>
      <c r="P620" s="44">
        <v>481</v>
      </c>
      <c r="Q620" s="44">
        <v>485</v>
      </c>
      <c r="R620" s="44">
        <v>1</v>
      </c>
      <c r="S620" s="44">
        <v>0</v>
      </c>
      <c r="T620" s="44">
        <v>0</v>
      </c>
      <c r="U620" s="45"/>
      <c r="V620" s="45"/>
      <c r="W620" s="45"/>
      <c r="X620" s="44">
        <v>24</v>
      </c>
      <c r="Y620" s="44">
        <v>423</v>
      </c>
      <c r="Z620" s="44">
        <v>429</v>
      </c>
      <c r="AA620" s="44">
        <v>18</v>
      </c>
      <c r="AB620" s="44">
        <v>0</v>
      </c>
      <c r="AC620" s="44">
        <v>0</v>
      </c>
      <c r="AD620" s="45"/>
      <c r="AE620" s="45"/>
      <c r="AF620" s="45"/>
      <c r="AG620" s="44">
        <v>1</v>
      </c>
      <c r="AH620" s="44">
        <v>38</v>
      </c>
      <c r="AI620" s="44">
        <v>38</v>
      </c>
      <c r="AJ620" s="44">
        <v>1</v>
      </c>
      <c r="AK620" s="44">
        <v>0</v>
      </c>
      <c r="AL620" s="44">
        <v>0</v>
      </c>
    </row>
    <row r="621" spans="1:38"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row>
    <row r="622" spans="1:38" s="1" customFormat="1" ht="20.100000000000001" customHeight="1" x14ac:dyDescent="0.25">
      <c r="A622" s="3"/>
      <c r="B622" s="49" t="s">
        <v>314</v>
      </c>
      <c r="C622" s="50"/>
      <c r="D622" s="50"/>
      <c r="E622" s="5"/>
      <c r="F622" s="51">
        <v>32</v>
      </c>
      <c r="G622" s="51">
        <v>765</v>
      </c>
      <c r="H622" s="51">
        <v>764</v>
      </c>
      <c r="I622" s="51">
        <v>33</v>
      </c>
      <c r="J622" s="51">
        <v>0</v>
      </c>
      <c r="K622" s="51">
        <v>0</v>
      </c>
      <c r="L622" s="52"/>
      <c r="M622" s="52"/>
      <c r="N622" s="52"/>
      <c r="O622" s="51">
        <v>5</v>
      </c>
      <c r="P622" s="51">
        <v>487</v>
      </c>
      <c r="Q622" s="51">
        <v>491</v>
      </c>
      <c r="R622" s="51">
        <v>1</v>
      </c>
      <c r="S622" s="51">
        <v>0</v>
      </c>
      <c r="T622" s="51">
        <v>0</v>
      </c>
      <c r="U622" s="52"/>
      <c r="V622" s="52"/>
      <c r="W622" s="52"/>
      <c r="X622" s="51">
        <v>24</v>
      </c>
      <c r="Y622" s="51">
        <v>423</v>
      </c>
      <c r="Z622" s="51">
        <v>429</v>
      </c>
      <c r="AA622" s="51">
        <v>18</v>
      </c>
      <c r="AB622" s="51">
        <v>0</v>
      </c>
      <c r="AC622" s="51">
        <v>0</v>
      </c>
      <c r="AD622" s="52"/>
      <c r="AE622" s="52"/>
      <c r="AF622" s="52"/>
      <c r="AG622" s="51">
        <v>1</v>
      </c>
      <c r="AH622" s="51">
        <v>38</v>
      </c>
      <c r="AI622" s="51">
        <v>38</v>
      </c>
      <c r="AJ622" s="51">
        <v>1</v>
      </c>
      <c r="AK622" s="51">
        <v>0</v>
      </c>
      <c r="AL622" s="51">
        <v>0</v>
      </c>
    </row>
    <row r="623" spans="1:38"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row>
    <row r="624" spans="1:38"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row>
    <row r="625" spans="1:38"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row>
    <row r="626" spans="1:38" ht="20.100000000000001" customHeight="1" x14ac:dyDescent="0.2">
      <c r="D626" s="2" t="s">
        <v>98</v>
      </c>
      <c r="F626" s="37">
        <v>3</v>
      </c>
      <c r="G626" s="37">
        <v>74</v>
      </c>
      <c r="H626" s="37">
        <v>72</v>
      </c>
      <c r="I626" s="37">
        <v>5</v>
      </c>
      <c r="J626" s="37">
        <v>0</v>
      </c>
      <c r="K626" s="37">
        <v>0</v>
      </c>
      <c r="L626" s="37"/>
      <c r="M626" s="37"/>
      <c r="N626" s="37"/>
      <c r="O626" s="37">
        <v>3</v>
      </c>
      <c r="P626" s="37">
        <v>90</v>
      </c>
      <c r="Q626" s="37">
        <v>92</v>
      </c>
      <c r="R626" s="37">
        <v>1</v>
      </c>
      <c r="S626" s="37">
        <v>0</v>
      </c>
      <c r="T626" s="37">
        <v>0</v>
      </c>
      <c r="U626" s="37"/>
      <c r="V626" s="37"/>
      <c r="W626" s="37"/>
      <c r="X626" s="37">
        <v>11</v>
      </c>
      <c r="Y626" s="37">
        <v>113</v>
      </c>
      <c r="Z626" s="37">
        <v>115</v>
      </c>
      <c r="AA626" s="37">
        <v>10</v>
      </c>
      <c r="AB626" s="37">
        <v>1</v>
      </c>
      <c r="AC626" s="37">
        <v>0</v>
      </c>
      <c r="AD626" s="37"/>
      <c r="AE626" s="37"/>
      <c r="AF626" s="37"/>
      <c r="AG626" s="37">
        <v>0</v>
      </c>
      <c r="AH626" s="37">
        <v>2</v>
      </c>
      <c r="AI626" s="37">
        <v>2</v>
      </c>
      <c r="AJ626" s="37">
        <v>0</v>
      </c>
      <c r="AK626" s="37">
        <v>0</v>
      </c>
      <c r="AL626" s="37">
        <v>0</v>
      </c>
    </row>
    <row r="627" spans="1:38" ht="20.100000000000001" customHeight="1" x14ac:dyDescent="0.2">
      <c r="D627" s="38" t="s">
        <v>173</v>
      </c>
      <c r="F627" s="39">
        <v>41</v>
      </c>
      <c r="G627" s="39">
        <v>377</v>
      </c>
      <c r="H627" s="39">
        <v>371</v>
      </c>
      <c r="I627" s="39">
        <v>47</v>
      </c>
      <c r="J627" s="39">
        <v>0</v>
      </c>
      <c r="K627" s="39">
        <v>0</v>
      </c>
      <c r="L627" s="40"/>
      <c r="M627" s="40"/>
      <c r="N627" s="40"/>
      <c r="O627" s="39">
        <v>0</v>
      </c>
      <c r="P627" s="39">
        <v>6</v>
      </c>
      <c r="Q627" s="39">
        <v>5</v>
      </c>
      <c r="R627" s="39">
        <v>1</v>
      </c>
      <c r="S627" s="39">
        <v>0</v>
      </c>
      <c r="T627" s="39">
        <v>0</v>
      </c>
      <c r="U627" s="40"/>
      <c r="V627" s="40"/>
      <c r="W627" s="40"/>
      <c r="X627" s="39">
        <v>0</v>
      </c>
      <c r="Y627" s="39">
        <v>0</v>
      </c>
      <c r="Z627" s="39">
        <v>0</v>
      </c>
      <c r="AA627" s="39">
        <v>0</v>
      </c>
      <c r="AB627" s="39">
        <v>0</v>
      </c>
      <c r="AC627" s="39">
        <v>0</v>
      </c>
      <c r="AD627" s="40"/>
      <c r="AE627" s="40"/>
      <c r="AF627" s="40"/>
      <c r="AG627" s="39">
        <v>0</v>
      </c>
      <c r="AH627" s="39">
        <v>0</v>
      </c>
      <c r="AI627" s="39">
        <v>0</v>
      </c>
      <c r="AJ627" s="39">
        <v>0</v>
      </c>
      <c r="AK627" s="39">
        <v>0</v>
      </c>
      <c r="AL627" s="39">
        <v>0</v>
      </c>
    </row>
    <row r="628" spans="1:38"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row>
    <row r="629" spans="1:38" s="1" customFormat="1" ht="20.100000000000001" customHeight="1" x14ac:dyDescent="0.2">
      <c r="A629" s="3"/>
      <c r="B629" s="6"/>
      <c r="C629" s="42" t="s">
        <v>180</v>
      </c>
      <c r="D629" s="42"/>
      <c r="E629" s="5"/>
      <c r="F629" s="44">
        <v>44</v>
      </c>
      <c r="G629" s="44">
        <v>451</v>
      </c>
      <c r="H629" s="44">
        <v>443</v>
      </c>
      <c r="I629" s="44">
        <v>52</v>
      </c>
      <c r="J629" s="44">
        <v>0</v>
      </c>
      <c r="K629" s="44">
        <v>0</v>
      </c>
      <c r="L629" s="45"/>
      <c r="M629" s="45"/>
      <c r="N629" s="45"/>
      <c r="O629" s="44">
        <v>3</v>
      </c>
      <c r="P629" s="44">
        <v>96</v>
      </c>
      <c r="Q629" s="44">
        <v>97</v>
      </c>
      <c r="R629" s="44">
        <v>2</v>
      </c>
      <c r="S629" s="44">
        <v>0</v>
      </c>
      <c r="T629" s="44">
        <v>0</v>
      </c>
      <c r="U629" s="45"/>
      <c r="V629" s="45"/>
      <c r="W629" s="45"/>
      <c r="X629" s="44">
        <v>11</v>
      </c>
      <c r="Y629" s="44">
        <v>113</v>
      </c>
      <c r="Z629" s="44">
        <v>115</v>
      </c>
      <c r="AA629" s="44">
        <v>10</v>
      </c>
      <c r="AB629" s="44">
        <v>1</v>
      </c>
      <c r="AC629" s="44">
        <v>0</v>
      </c>
      <c r="AD629" s="45"/>
      <c r="AE629" s="45"/>
      <c r="AF629" s="45"/>
      <c r="AG629" s="44">
        <v>0</v>
      </c>
      <c r="AH629" s="44">
        <v>2</v>
      </c>
      <c r="AI629" s="44">
        <v>2</v>
      </c>
      <c r="AJ629" s="44">
        <v>0</v>
      </c>
      <c r="AK629" s="44">
        <v>0</v>
      </c>
      <c r="AL629" s="44">
        <v>0</v>
      </c>
    </row>
    <row r="630" spans="1:38"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row>
    <row r="631" spans="1:38" s="1" customFormat="1" ht="20.100000000000001" customHeight="1" x14ac:dyDescent="0.25">
      <c r="A631" s="3"/>
      <c r="B631" s="49" t="s">
        <v>316</v>
      </c>
      <c r="C631" s="50"/>
      <c r="D631" s="50"/>
      <c r="E631" s="5"/>
      <c r="F631" s="51">
        <v>44</v>
      </c>
      <c r="G631" s="51">
        <v>451</v>
      </c>
      <c r="H631" s="51">
        <v>443</v>
      </c>
      <c r="I631" s="51">
        <v>52</v>
      </c>
      <c r="J631" s="51">
        <v>0</v>
      </c>
      <c r="K631" s="51">
        <v>0</v>
      </c>
      <c r="L631" s="52"/>
      <c r="M631" s="52"/>
      <c r="N631" s="52"/>
      <c r="O631" s="51">
        <v>3</v>
      </c>
      <c r="P631" s="51">
        <v>96</v>
      </c>
      <c r="Q631" s="51">
        <v>97</v>
      </c>
      <c r="R631" s="51">
        <v>2</v>
      </c>
      <c r="S631" s="51">
        <v>0</v>
      </c>
      <c r="T631" s="51">
        <v>0</v>
      </c>
      <c r="U631" s="52"/>
      <c r="V631" s="52"/>
      <c r="W631" s="52"/>
      <c r="X631" s="51">
        <v>11</v>
      </c>
      <c r="Y631" s="51">
        <v>113</v>
      </c>
      <c r="Z631" s="51">
        <v>115</v>
      </c>
      <c r="AA631" s="51">
        <v>10</v>
      </c>
      <c r="AB631" s="51">
        <v>1</v>
      </c>
      <c r="AC631" s="51">
        <v>0</v>
      </c>
      <c r="AD631" s="52"/>
      <c r="AE631" s="52"/>
      <c r="AF631" s="52"/>
      <c r="AG631" s="51">
        <v>0</v>
      </c>
      <c r="AH631" s="51">
        <v>2</v>
      </c>
      <c r="AI631" s="51">
        <v>2</v>
      </c>
      <c r="AJ631" s="51">
        <v>0</v>
      </c>
      <c r="AK631" s="51">
        <v>0</v>
      </c>
      <c r="AL631" s="51">
        <v>0</v>
      </c>
    </row>
    <row r="632" spans="1:38"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row>
    <row r="633" spans="1:38"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row>
    <row r="634" spans="1:38"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row>
    <row r="635" spans="1:38" ht="20.100000000000001" customHeight="1" x14ac:dyDescent="0.2">
      <c r="D635" s="2" t="s">
        <v>124</v>
      </c>
      <c r="F635" s="37">
        <v>154</v>
      </c>
      <c r="G635" s="37">
        <v>4752</v>
      </c>
      <c r="H635" s="37">
        <v>4634</v>
      </c>
      <c r="I635" s="37">
        <v>272</v>
      </c>
      <c r="J635" s="37">
        <v>0</v>
      </c>
      <c r="K635" s="37">
        <v>0</v>
      </c>
      <c r="L635" s="37"/>
      <c r="M635" s="37"/>
      <c r="N635" s="37"/>
      <c r="O635" s="37">
        <v>0</v>
      </c>
      <c r="P635" s="37">
        <v>30</v>
      </c>
      <c r="Q635" s="37">
        <v>29</v>
      </c>
      <c r="R635" s="37">
        <v>1</v>
      </c>
      <c r="S635" s="37">
        <v>0</v>
      </c>
      <c r="T635" s="37">
        <v>0</v>
      </c>
      <c r="U635" s="37"/>
      <c r="V635" s="37"/>
      <c r="W635" s="37"/>
      <c r="X635" s="37">
        <v>0</v>
      </c>
      <c r="Y635" s="37">
        <v>2</v>
      </c>
      <c r="Z635" s="37">
        <v>2</v>
      </c>
      <c r="AA635" s="37">
        <v>0</v>
      </c>
      <c r="AB635" s="37">
        <v>0</v>
      </c>
      <c r="AC635" s="37">
        <v>0</v>
      </c>
      <c r="AD635" s="37"/>
      <c r="AE635" s="37"/>
      <c r="AF635" s="37"/>
      <c r="AG635" s="37">
        <v>0</v>
      </c>
      <c r="AH635" s="37">
        <v>0</v>
      </c>
      <c r="AI635" s="37">
        <v>0</v>
      </c>
      <c r="AJ635" s="37">
        <v>0</v>
      </c>
      <c r="AK635" s="37">
        <v>0</v>
      </c>
      <c r="AL635" s="37">
        <v>0</v>
      </c>
    </row>
    <row r="636" spans="1:38" ht="20.100000000000001" customHeight="1" x14ac:dyDescent="0.2">
      <c r="D636" s="38" t="s">
        <v>99</v>
      </c>
      <c r="F636" s="39">
        <v>251</v>
      </c>
      <c r="G636" s="39">
        <v>4687</v>
      </c>
      <c r="H636" s="39">
        <v>4730</v>
      </c>
      <c r="I636" s="39">
        <v>208</v>
      </c>
      <c r="J636" s="39">
        <v>0</v>
      </c>
      <c r="K636" s="39">
        <v>0</v>
      </c>
      <c r="L636" s="40"/>
      <c r="M636" s="40"/>
      <c r="N636" s="40"/>
      <c r="O636" s="39">
        <v>0</v>
      </c>
      <c r="P636" s="39">
        <v>8</v>
      </c>
      <c r="Q636" s="39">
        <v>8</v>
      </c>
      <c r="R636" s="39">
        <v>0</v>
      </c>
      <c r="S636" s="39">
        <v>0</v>
      </c>
      <c r="T636" s="39">
        <v>0</v>
      </c>
      <c r="U636" s="40"/>
      <c r="V636" s="40"/>
      <c r="W636" s="40"/>
      <c r="X636" s="39">
        <v>0</v>
      </c>
      <c r="Y636" s="39">
        <v>0</v>
      </c>
      <c r="Z636" s="39">
        <v>0</v>
      </c>
      <c r="AA636" s="39">
        <v>0</v>
      </c>
      <c r="AB636" s="39">
        <v>0</v>
      </c>
      <c r="AC636" s="39">
        <v>0</v>
      </c>
      <c r="AD636" s="40"/>
      <c r="AE636" s="40"/>
      <c r="AF636" s="40"/>
      <c r="AG636" s="39">
        <v>0</v>
      </c>
      <c r="AH636" s="39">
        <v>0</v>
      </c>
      <c r="AI636" s="39">
        <v>0</v>
      </c>
      <c r="AJ636" s="39">
        <v>0</v>
      </c>
      <c r="AK636" s="39">
        <v>0</v>
      </c>
      <c r="AL636" s="39">
        <v>0</v>
      </c>
    </row>
    <row r="637" spans="1:38"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row>
    <row r="638" spans="1:38" ht="20.100000000000001" customHeight="1" x14ac:dyDescent="0.2">
      <c r="C638" s="42" t="s">
        <v>122</v>
      </c>
      <c r="D638" s="42"/>
      <c r="F638" s="44">
        <v>405</v>
      </c>
      <c r="G638" s="44">
        <v>9439</v>
      </c>
      <c r="H638" s="44">
        <v>9364</v>
      </c>
      <c r="I638" s="44">
        <v>480</v>
      </c>
      <c r="J638" s="44">
        <v>0</v>
      </c>
      <c r="K638" s="44">
        <v>0</v>
      </c>
      <c r="L638" s="45"/>
      <c r="M638" s="45"/>
      <c r="N638" s="45"/>
      <c r="O638" s="44">
        <v>0</v>
      </c>
      <c r="P638" s="44">
        <v>38</v>
      </c>
      <c r="Q638" s="44">
        <v>37</v>
      </c>
      <c r="R638" s="44">
        <v>1</v>
      </c>
      <c r="S638" s="44">
        <v>0</v>
      </c>
      <c r="T638" s="44">
        <v>0</v>
      </c>
      <c r="U638" s="45"/>
      <c r="V638" s="45"/>
      <c r="W638" s="45"/>
      <c r="X638" s="44">
        <v>0</v>
      </c>
      <c r="Y638" s="44">
        <v>2</v>
      </c>
      <c r="Z638" s="44">
        <v>2</v>
      </c>
      <c r="AA638" s="44">
        <v>0</v>
      </c>
      <c r="AB638" s="44">
        <v>0</v>
      </c>
      <c r="AC638" s="44">
        <v>0</v>
      </c>
      <c r="AD638" s="45"/>
      <c r="AE638" s="45"/>
      <c r="AF638" s="45"/>
      <c r="AG638" s="44">
        <v>0</v>
      </c>
      <c r="AH638" s="44">
        <v>0</v>
      </c>
      <c r="AI638" s="44">
        <v>0</v>
      </c>
      <c r="AJ638" s="44">
        <v>0</v>
      </c>
      <c r="AK638" s="44">
        <v>0</v>
      </c>
      <c r="AL638" s="44">
        <v>0</v>
      </c>
    </row>
    <row r="639" spans="1:38"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row>
    <row r="640" spans="1:38"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row>
    <row r="641" spans="1:38" ht="20.100000000000001" customHeight="1" x14ac:dyDescent="0.2">
      <c r="D641" s="2" t="s">
        <v>98</v>
      </c>
      <c r="F641" s="37">
        <v>182</v>
      </c>
      <c r="G641" s="37">
        <v>4914</v>
      </c>
      <c r="H641" s="37">
        <v>4820</v>
      </c>
      <c r="I641" s="37">
        <v>276</v>
      </c>
      <c r="J641" s="37">
        <v>0</v>
      </c>
      <c r="K641" s="37">
        <v>0</v>
      </c>
      <c r="L641" s="37"/>
      <c r="M641" s="37"/>
      <c r="N641" s="37"/>
      <c r="O641" s="37">
        <v>0</v>
      </c>
      <c r="P641" s="37">
        <v>8</v>
      </c>
      <c r="Q641" s="37">
        <v>8</v>
      </c>
      <c r="R641" s="37">
        <v>0</v>
      </c>
      <c r="S641" s="37">
        <v>0</v>
      </c>
      <c r="T641" s="37">
        <v>0</v>
      </c>
      <c r="U641" s="37"/>
      <c r="V641" s="37"/>
      <c r="W641" s="37"/>
      <c r="X641" s="37">
        <v>0</v>
      </c>
      <c r="Y641" s="37">
        <v>0</v>
      </c>
      <c r="Z641" s="37">
        <v>0</v>
      </c>
      <c r="AA641" s="37">
        <v>0</v>
      </c>
      <c r="AB641" s="37">
        <v>0</v>
      </c>
      <c r="AC641" s="37">
        <v>0</v>
      </c>
      <c r="AD641" s="37"/>
      <c r="AE641" s="37"/>
      <c r="AF641" s="37"/>
      <c r="AG641" s="37">
        <v>0</v>
      </c>
      <c r="AH641" s="37">
        <v>0</v>
      </c>
      <c r="AI641" s="37">
        <v>0</v>
      </c>
      <c r="AJ641" s="37">
        <v>0</v>
      </c>
      <c r="AK641" s="37">
        <v>0</v>
      </c>
      <c r="AL641" s="37">
        <v>0</v>
      </c>
    </row>
    <row r="642" spans="1:38" ht="20.100000000000001" customHeight="1" x14ac:dyDescent="0.2">
      <c r="D642" s="38" t="s">
        <v>99</v>
      </c>
      <c r="F642" s="39">
        <v>134</v>
      </c>
      <c r="G642" s="39">
        <v>4912</v>
      </c>
      <c r="H642" s="39">
        <v>4853</v>
      </c>
      <c r="I642" s="39">
        <v>193</v>
      </c>
      <c r="J642" s="39">
        <v>0</v>
      </c>
      <c r="K642" s="39">
        <v>0</v>
      </c>
      <c r="L642" s="40"/>
      <c r="M642" s="40"/>
      <c r="N642" s="40"/>
      <c r="O642" s="39">
        <v>0</v>
      </c>
      <c r="P642" s="39">
        <v>0</v>
      </c>
      <c r="Q642" s="39">
        <v>0</v>
      </c>
      <c r="R642" s="39">
        <v>0</v>
      </c>
      <c r="S642" s="39">
        <v>0</v>
      </c>
      <c r="T642" s="39">
        <v>0</v>
      </c>
      <c r="U642" s="40"/>
      <c r="V642" s="40"/>
      <c r="W642" s="40"/>
      <c r="X642" s="39">
        <v>0</v>
      </c>
      <c r="Y642" s="39">
        <v>0</v>
      </c>
      <c r="Z642" s="39">
        <v>0</v>
      </c>
      <c r="AA642" s="39">
        <v>0</v>
      </c>
      <c r="AB642" s="39">
        <v>0</v>
      </c>
      <c r="AC642" s="39">
        <v>0</v>
      </c>
      <c r="AD642" s="40"/>
      <c r="AE642" s="40"/>
      <c r="AF642" s="40"/>
      <c r="AG642" s="39">
        <v>0</v>
      </c>
      <c r="AH642" s="39">
        <v>0</v>
      </c>
      <c r="AI642" s="39">
        <v>0</v>
      </c>
      <c r="AJ642" s="39">
        <v>0</v>
      </c>
      <c r="AK642" s="39">
        <v>0</v>
      </c>
      <c r="AL642" s="39">
        <v>0</v>
      </c>
    </row>
    <row r="643" spans="1:38" ht="20.100000000000001" customHeight="1" x14ac:dyDescent="0.2">
      <c r="D643" s="2" t="s">
        <v>100</v>
      </c>
      <c r="F643" s="37">
        <v>159</v>
      </c>
      <c r="G643" s="37">
        <v>4933</v>
      </c>
      <c r="H643" s="37">
        <v>4833</v>
      </c>
      <c r="I643" s="37">
        <v>259</v>
      </c>
      <c r="J643" s="37">
        <v>0</v>
      </c>
      <c r="K643" s="37">
        <v>0</v>
      </c>
      <c r="L643" s="37"/>
      <c r="M643" s="37"/>
      <c r="N643" s="37"/>
      <c r="O643" s="37">
        <v>0</v>
      </c>
      <c r="P643" s="37">
        <v>7</v>
      </c>
      <c r="Q643" s="37">
        <v>7</v>
      </c>
      <c r="R643" s="37">
        <v>0</v>
      </c>
      <c r="S643" s="37">
        <v>0</v>
      </c>
      <c r="T643" s="37">
        <v>0</v>
      </c>
      <c r="U643" s="37"/>
      <c r="V643" s="37"/>
      <c r="W643" s="37"/>
      <c r="X643" s="37">
        <v>0</v>
      </c>
      <c r="Y643" s="37">
        <v>0</v>
      </c>
      <c r="Z643" s="37">
        <v>0</v>
      </c>
      <c r="AA643" s="37">
        <v>0</v>
      </c>
      <c r="AB643" s="37">
        <v>0</v>
      </c>
      <c r="AC643" s="37">
        <v>0</v>
      </c>
      <c r="AD643" s="37"/>
      <c r="AE643" s="37"/>
      <c r="AF643" s="37"/>
      <c r="AG643" s="37">
        <v>0</v>
      </c>
      <c r="AH643" s="37">
        <v>0</v>
      </c>
      <c r="AI643" s="37">
        <v>0</v>
      </c>
      <c r="AJ643" s="37">
        <v>0</v>
      </c>
      <c r="AK643" s="37">
        <v>0</v>
      </c>
      <c r="AL643" s="37">
        <v>0</v>
      </c>
    </row>
    <row r="644" spans="1:38"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row>
    <row r="645" spans="1:38" ht="20.100000000000001" customHeight="1" x14ac:dyDescent="0.2">
      <c r="C645" s="42" t="s">
        <v>112</v>
      </c>
      <c r="D645" s="42"/>
      <c r="F645" s="44">
        <v>475</v>
      </c>
      <c r="G645" s="44">
        <v>14759</v>
      </c>
      <c r="H645" s="44">
        <v>14506</v>
      </c>
      <c r="I645" s="44">
        <v>728</v>
      </c>
      <c r="J645" s="44">
        <v>0</v>
      </c>
      <c r="K645" s="44">
        <v>0</v>
      </c>
      <c r="L645" s="45"/>
      <c r="M645" s="45"/>
      <c r="N645" s="45"/>
      <c r="O645" s="44">
        <v>0</v>
      </c>
      <c r="P645" s="44">
        <v>15</v>
      </c>
      <c r="Q645" s="44">
        <v>15</v>
      </c>
      <c r="R645" s="44">
        <v>0</v>
      </c>
      <c r="S645" s="44">
        <v>0</v>
      </c>
      <c r="T645" s="44">
        <v>0</v>
      </c>
      <c r="U645" s="45"/>
      <c r="V645" s="45"/>
      <c r="W645" s="45"/>
      <c r="X645" s="44">
        <v>0</v>
      </c>
      <c r="Y645" s="44">
        <v>0</v>
      </c>
      <c r="Z645" s="44">
        <v>0</v>
      </c>
      <c r="AA645" s="44">
        <v>0</v>
      </c>
      <c r="AB645" s="44">
        <v>0</v>
      </c>
      <c r="AC645" s="44">
        <v>0</v>
      </c>
      <c r="AD645" s="45"/>
      <c r="AE645" s="45"/>
      <c r="AF645" s="45"/>
      <c r="AG645" s="44">
        <v>0</v>
      </c>
      <c r="AH645" s="44">
        <v>0</v>
      </c>
      <c r="AI645" s="44">
        <v>0</v>
      </c>
      <c r="AJ645" s="44">
        <v>0</v>
      </c>
      <c r="AK645" s="44">
        <v>0</v>
      </c>
      <c r="AL645" s="44">
        <v>0</v>
      </c>
    </row>
    <row r="646" spans="1:38"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row>
    <row r="647" spans="1:38"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row>
    <row r="648" spans="1:38" ht="20.100000000000001" customHeight="1" x14ac:dyDescent="0.2">
      <c r="D648" s="2" t="s">
        <v>98</v>
      </c>
      <c r="F648" s="37">
        <v>180</v>
      </c>
      <c r="G648" s="37">
        <v>5</v>
      </c>
      <c r="H648" s="37">
        <v>4587</v>
      </c>
      <c r="I648" s="37">
        <v>235</v>
      </c>
      <c r="J648" s="37">
        <v>4637</v>
      </c>
      <c r="K648" s="37">
        <v>0</v>
      </c>
      <c r="L648" s="37"/>
      <c r="M648" s="37"/>
      <c r="N648" s="37"/>
      <c r="O648" s="37">
        <v>7</v>
      </c>
      <c r="P648" s="37">
        <v>149</v>
      </c>
      <c r="Q648" s="37">
        <v>152</v>
      </c>
      <c r="R648" s="37">
        <v>5</v>
      </c>
      <c r="S648" s="37">
        <v>1</v>
      </c>
      <c r="T648" s="37">
        <v>0</v>
      </c>
      <c r="U648" s="37"/>
      <c r="V648" s="37"/>
      <c r="W648" s="37"/>
      <c r="X648" s="37">
        <v>15</v>
      </c>
      <c r="Y648" s="37">
        <v>70</v>
      </c>
      <c r="Z648" s="37">
        <v>73</v>
      </c>
      <c r="AA648" s="37">
        <v>12</v>
      </c>
      <c r="AB648" s="37">
        <v>0</v>
      </c>
      <c r="AC648" s="37">
        <v>0</v>
      </c>
      <c r="AD648" s="37"/>
      <c r="AE648" s="37"/>
      <c r="AF648" s="37"/>
      <c r="AG648" s="37">
        <v>0</v>
      </c>
      <c r="AH648" s="37">
        <v>0</v>
      </c>
      <c r="AI648" s="37">
        <v>0</v>
      </c>
      <c r="AJ648" s="37">
        <v>0</v>
      </c>
      <c r="AK648" s="37">
        <v>0</v>
      </c>
      <c r="AL648" s="37">
        <v>0</v>
      </c>
    </row>
    <row r="649" spans="1:38" ht="20.100000000000001" customHeight="1" x14ac:dyDescent="0.2">
      <c r="D649" s="38" t="s">
        <v>99</v>
      </c>
      <c r="F649" s="39">
        <v>165</v>
      </c>
      <c r="G649" s="39">
        <v>4626</v>
      </c>
      <c r="H649" s="39">
        <v>4577</v>
      </c>
      <c r="I649" s="39">
        <v>214</v>
      </c>
      <c r="J649" s="39">
        <v>0</v>
      </c>
      <c r="K649" s="39">
        <v>0</v>
      </c>
      <c r="L649" s="40"/>
      <c r="M649" s="40"/>
      <c r="N649" s="40"/>
      <c r="O649" s="39">
        <v>7</v>
      </c>
      <c r="P649" s="39">
        <v>133</v>
      </c>
      <c r="Q649" s="39">
        <v>134</v>
      </c>
      <c r="R649" s="39">
        <v>6</v>
      </c>
      <c r="S649" s="39">
        <v>0</v>
      </c>
      <c r="T649" s="39">
        <v>0</v>
      </c>
      <c r="U649" s="40"/>
      <c r="V649" s="40"/>
      <c r="W649" s="40"/>
      <c r="X649" s="39">
        <v>11</v>
      </c>
      <c r="Y649" s="39">
        <v>85</v>
      </c>
      <c r="Z649" s="39">
        <v>82</v>
      </c>
      <c r="AA649" s="39">
        <v>14</v>
      </c>
      <c r="AB649" s="39">
        <v>0</v>
      </c>
      <c r="AC649" s="39">
        <v>0</v>
      </c>
      <c r="AD649" s="40"/>
      <c r="AE649" s="40"/>
      <c r="AF649" s="40"/>
      <c r="AG649" s="39">
        <v>1</v>
      </c>
      <c r="AH649" s="39">
        <v>6</v>
      </c>
      <c r="AI649" s="39">
        <v>7</v>
      </c>
      <c r="AJ649" s="39">
        <v>0</v>
      </c>
      <c r="AK649" s="39">
        <v>0</v>
      </c>
      <c r="AL649" s="39">
        <v>0</v>
      </c>
    </row>
    <row r="650" spans="1:38"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row>
    <row r="651" spans="1:38" ht="20.100000000000001" customHeight="1" x14ac:dyDescent="0.2">
      <c r="C651" s="42" t="s">
        <v>319</v>
      </c>
      <c r="D651" s="42"/>
      <c r="F651" s="44">
        <v>345</v>
      </c>
      <c r="G651" s="44">
        <v>4631</v>
      </c>
      <c r="H651" s="44">
        <v>9164</v>
      </c>
      <c r="I651" s="44">
        <v>449</v>
      </c>
      <c r="J651" s="44">
        <v>4637</v>
      </c>
      <c r="K651" s="44">
        <v>0</v>
      </c>
      <c r="L651" s="45"/>
      <c r="M651" s="45"/>
      <c r="N651" s="45"/>
      <c r="O651" s="44">
        <v>14</v>
      </c>
      <c r="P651" s="44">
        <v>282</v>
      </c>
      <c r="Q651" s="44">
        <v>286</v>
      </c>
      <c r="R651" s="44">
        <v>11</v>
      </c>
      <c r="S651" s="44">
        <v>1</v>
      </c>
      <c r="T651" s="44">
        <v>0</v>
      </c>
      <c r="U651" s="45"/>
      <c r="V651" s="45"/>
      <c r="W651" s="45"/>
      <c r="X651" s="44">
        <v>26</v>
      </c>
      <c r="Y651" s="44">
        <v>155</v>
      </c>
      <c r="Z651" s="44">
        <v>155</v>
      </c>
      <c r="AA651" s="44">
        <v>26</v>
      </c>
      <c r="AB651" s="44">
        <v>0</v>
      </c>
      <c r="AC651" s="44">
        <v>0</v>
      </c>
      <c r="AD651" s="45"/>
      <c r="AE651" s="45"/>
      <c r="AF651" s="45"/>
      <c r="AG651" s="44">
        <v>1</v>
      </c>
      <c r="AH651" s="44">
        <v>6</v>
      </c>
      <c r="AI651" s="44">
        <v>7</v>
      </c>
      <c r="AJ651" s="44">
        <v>0</v>
      </c>
      <c r="AK651" s="44">
        <v>0</v>
      </c>
      <c r="AL651" s="44">
        <v>0</v>
      </c>
    </row>
    <row r="652" spans="1:38"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row>
    <row r="653" spans="1:38" s="1" customFormat="1" ht="20.100000000000001" customHeight="1" x14ac:dyDescent="0.25">
      <c r="A653" s="3"/>
      <c r="B653" s="49" t="s">
        <v>320</v>
      </c>
      <c r="C653" s="50"/>
      <c r="D653" s="50"/>
      <c r="E653" s="5"/>
      <c r="F653" s="51">
        <v>1225</v>
      </c>
      <c r="G653" s="51">
        <v>28829</v>
      </c>
      <c r="H653" s="51">
        <v>33034</v>
      </c>
      <c r="I653" s="51">
        <v>1657</v>
      </c>
      <c r="J653" s="51">
        <v>4637</v>
      </c>
      <c r="K653" s="51">
        <v>0</v>
      </c>
      <c r="L653" s="52"/>
      <c r="M653" s="52"/>
      <c r="N653" s="52"/>
      <c r="O653" s="51">
        <v>14</v>
      </c>
      <c r="P653" s="51">
        <v>335</v>
      </c>
      <c r="Q653" s="51">
        <v>338</v>
      </c>
      <c r="R653" s="51">
        <v>12</v>
      </c>
      <c r="S653" s="51">
        <v>1</v>
      </c>
      <c r="T653" s="51">
        <v>0</v>
      </c>
      <c r="U653" s="52"/>
      <c r="V653" s="52"/>
      <c r="W653" s="52"/>
      <c r="X653" s="51">
        <v>26</v>
      </c>
      <c r="Y653" s="51">
        <v>157</v>
      </c>
      <c r="Z653" s="51">
        <v>157</v>
      </c>
      <c r="AA653" s="51">
        <v>26</v>
      </c>
      <c r="AB653" s="51">
        <v>0</v>
      </c>
      <c r="AC653" s="51">
        <v>0</v>
      </c>
      <c r="AD653" s="52"/>
      <c r="AE653" s="52"/>
      <c r="AF653" s="52"/>
      <c r="AG653" s="51">
        <v>1</v>
      </c>
      <c r="AH653" s="51">
        <v>6</v>
      </c>
      <c r="AI653" s="51">
        <v>7</v>
      </c>
      <c r="AJ653" s="51">
        <v>0</v>
      </c>
      <c r="AK653" s="51">
        <v>0</v>
      </c>
      <c r="AL653" s="51">
        <v>0</v>
      </c>
    </row>
    <row r="654" spans="1:38"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row>
    <row r="655" spans="1:38"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row>
    <row r="656" spans="1:38"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row>
    <row r="657" spans="1:38" ht="20.100000000000001" customHeight="1" x14ac:dyDescent="0.2">
      <c r="B657" s="5"/>
      <c r="D657" s="2" t="s">
        <v>98</v>
      </c>
      <c r="F657" s="37">
        <v>111</v>
      </c>
      <c r="G657" s="37">
        <v>1079</v>
      </c>
      <c r="H657" s="37">
        <v>1073</v>
      </c>
      <c r="I657" s="37">
        <v>117</v>
      </c>
      <c r="J657" s="37">
        <v>0</v>
      </c>
      <c r="K657" s="37">
        <v>0</v>
      </c>
      <c r="L657" s="37"/>
      <c r="M657" s="37"/>
      <c r="N657" s="37"/>
      <c r="O657" s="37">
        <v>6</v>
      </c>
      <c r="P657" s="37">
        <v>41</v>
      </c>
      <c r="Q657" s="37">
        <v>39</v>
      </c>
      <c r="R657" s="37">
        <v>8</v>
      </c>
      <c r="S657" s="37">
        <v>0</v>
      </c>
      <c r="T657" s="37">
        <v>0</v>
      </c>
      <c r="U657" s="37"/>
      <c r="V657" s="37"/>
      <c r="W657" s="37"/>
      <c r="X657" s="37">
        <v>17</v>
      </c>
      <c r="Y657" s="37">
        <v>72</v>
      </c>
      <c r="Z657" s="37">
        <v>74</v>
      </c>
      <c r="AA657" s="37">
        <v>15</v>
      </c>
      <c r="AB657" s="37">
        <v>0</v>
      </c>
      <c r="AC657" s="37">
        <v>0</v>
      </c>
      <c r="AD657" s="37"/>
      <c r="AE657" s="37"/>
      <c r="AF657" s="37"/>
      <c r="AG657" s="37">
        <v>0</v>
      </c>
      <c r="AH657" s="37">
        <v>2</v>
      </c>
      <c r="AI657" s="37">
        <v>2</v>
      </c>
      <c r="AJ657" s="37">
        <v>0</v>
      </c>
      <c r="AK657" s="37">
        <v>0</v>
      </c>
      <c r="AL657" s="37">
        <v>0</v>
      </c>
    </row>
    <row r="658" spans="1:38" ht="20.100000000000001" customHeight="1" x14ac:dyDescent="0.2">
      <c r="D658" s="38" t="s">
        <v>99</v>
      </c>
      <c r="F658" s="39">
        <v>94</v>
      </c>
      <c r="G658" s="39">
        <v>1029</v>
      </c>
      <c r="H658" s="39">
        <v>1037</v>
      </c>
      <c r="I658" s="39">
        <v>86</v>
      </c>
      <c r="J658" s="39">
        <v>0</v>
      </c>
      <c r="K658" s="39">
        <v>0</v>
      </c>
      <c r="L658" s="40"/>
      <c r="M658" s="40"/>
      <c r="N658" s="40"/>
      <c r="O658" s="39">
        <v>1</v>
      </c>
      <c r="P658" s="39">
        <v>100</v>
      </c>
      <c r="Q658" s="39">
        <v>97</v>
      </c>
      <c r="R658" s="39">
        <v>4</v>
      </c>
      <c r="S658" s="39">
        <v>0</v>
      </c>
      <c r="T658" s="39">
        <v>0</v>
      </c>
      <c r="U658" s="40"/>
      <c r="V658" s="40"/>
      <c r="W658" s="40"/>
      <c r="X658" s="39">
        <v>7</v>
      </c>
      <c r="Y658" s="39">
        <v>74</v>
      </c>
      <c r="Z658" s="39">
        <v>76</v>
      </c>
      <c r="AA658" s="39">
        <v>5</v>
      </c>
      <c r="AB658" s="39">
        <v>0</v>
      </c>
      <c r="AC658" s="39">
        <v>0</v>
      </c>
      <c r="AD658" s="40"/>
      <c r="AE658" s="40"/>
      <c r="AF658" s="40"/>
      <c r="AG658" s="39">
        <v>0</v>
      </c>
      <c r="AH658" s="39">
        <v>7</v>
      </c>
      <c r="AI658" s="39">
        <v>7</v>
      </c>
      <c r="AJ658" s="39">
        <v>0</v>
      </c>
      <c r="AK658" s="39">
        <v>0</v>
      </c>
      <c r="AL658" s="39">
        <v>0</v>
      </c>
    </row>
    <row r="659" spans="1:38" ht="20.100000000000001" customHeight="1" x14ac:dyDescent="0.2">
      <c r="D659" s="2" t="s">
        <v>113</v>
      </c>
      <c r="F659" s="37">
        <v>89</v>
      </c>
      <c r="G659" s="37">
        <v>1005</v>
      </c>
      <c r="H659" s="37">
        <v>1029</v>
      </c>
      <c r="I659" s="37">
        <v>65</v>
      </c>
      <c r="J659" s="37">
        <v>0</v>
      </c>
      <c r="K659" s="37">
        <v>0</v>
      </c>
      <c r="L659" s="37"/>
      <c r="M659" s="37"/>
      <c r="N659" s="37"/>
      <c r="O659" s="37">
        <v>1</v>
      </c>
      <c r="P659" s="37">
        <v>137</v>
      </c>
      <c r="Q659" s="37">
        <v>133</v>
      </c>
      <c r="R659" s="37">
        <v>5</v>
      </c>
      <c r="S659" s="37">
        <v>0</v>
      </c>
      <c r="T659" s="37">
        <v>0</v>
      </c>
      <c r="U659" s="37"/>
      <c r="V659" s="37"/>
      <c r="W659" s="37"/>
      <c r="X659" s="37">
        <v>4</v>
      </c>
      <c r="Y659" s="37">
        <v>59</v>
      </c>
      <c r="Z659" s="37">
        <v>59</v>
      </c>
      <c r="AA659" s="37">
        <v>4</v>
      </c>
      <c r="AB659" s="37">
        <v>0</v>
      </c>
      <c r="AC659" s="37">
        <v>0</v>
      </c>
      <c r="AD659" s="37"/>
      <c r="AE659" s="37"/>
      <c r="AF659" s="37"/>
      <c r="AG659" s="37">
        <v>0</v>
      </c>
      <c r="AH659" s="37">
        <v>4</v>
      </c>
      <c r="AI659" s="37">
        <v>4</v>
      </c>
      <c r="AJ659" s="37">
        <v>0</v>
      </c>
      <c r="AK659" s="37">
        <v>0</v>
      </c>
      <c r="AL659" s="37">
        <v>0</v>
      </c>
    </row>
    <row r="660" spans="1:38"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row>
    <row r="661" spans="1:38" s="1" customFormat="1" ht="20.100000000000001" customHeight="1" x14ac:dyDescent="0.2">
      <c r="A661" s="3"/>
      <c r="B661" s="6"/>
      <c r="C661" s="42" t="s">
        <v>180</v>
      </c>
      <c r="D661" s="42"/>
      <c r="E661" s="5"/>
      <c r="F661" s="44">
        <v>294</v>
      </c>
      <c r="G661" s="44">
        <v>3113</v>
      </c>
      <c r="H661" s="44">
        <v>3139</v>
      </c>
      <c r="I661" s="44">
        <v>268</v>
      </c>
      <c r="J661" s="44">
        <v>0</v>
      </c>
      <c r="K661" s="44">
        <v>0</v>
      </c>
      <c r="L661" s="45"/>
      <c r="M661" s="45"/>
      <c r="N661" s="45"/>
      <c r="O661" s="44">
        <v>8</v>
      </c>
      <c r="P661" s="44">
        <v>278</v>
      </c>
      <c r="Q661" s="44">
        <v>269</v>
      </c>
      <c r="R661" s="44">
        <v>17</v>
      </c>
      <c r="S661" s="44">
        <v>0</v>
      </c>
      <c r="T661" s="44">
        <v>0</v>
      </c>
      <c r="U661" s="45"/>
      <c r="V661" s="45"/>
      <c r="W661" s="45"/>
      <c r="X661" s="44">
        <v>28</v>
      </c>
      <c r="Y661" s="44">
        <v>205</v>
      </c>
      <c r="Z661" s="44">
        <v>209</v>
      </c>
      <c r="AA661" s="44">
        <v>24</v>
      </c>
      <c r="AB661" s="44">
        <v>0</v>
      </c>
      <c r="AC661" s="44">
        <v>0</v>
      </c>
      <c r="AD661" s="45"/>
      <c r="AE661" s="45"/>
      <c r="AF661" s="45"/>
      <c r="AG661" s="44">
        <v>0</v>
      </c>
      <c r="AH661" s="44">
        <v>13</v>
      </c>
      <c r="AI661" s="44">
        <v>13</v>
      </c>
      <c r="AJ661" s="44">
        <v>0</v>
      </c>
      <c r="AK661" s="44">
        <v>0</v>
      </c>
      <c r="AL661" s="44">
        <v>0</v>
      </c>
    </row>
    <row r="662" spans="1:38"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row>
    <row r="663" spans="1:38" s="1" customFormat="1" ht="20.100000000000001" customHeight="1" x14ac:dyDescent="0.25">
      <c r="A663" s="3"/>
      <c r="B663" s="49" t="s">
        <v>322</v>
      </c>
      <c r="C663" s="50"/>
      <c r="D663" s="50"/>
      <c r="E663" s="5"/>
      <c r="F663" s="51">
        <v>294</v>
      </c>
      <c r="G663" s="51">
        <v>3113</v>
      </c>
      <c r="H663" s="51">
        <v>3139</v>
      </c>
      <c r="I663" s="51">
        <v>268</v>
      </c>
      <c r="J663" s="51">
        <v>0</v>
      </c>
      <c r="K663" s="51">
        <v>0</v>
      </c>
      <c r="L663" s="52"/>
      <c r="M663" s="52"/>
      <c r="N663" s="52"/>
      <c r="O663" s="51">
        <v>8</v>
      </c>
      <c r="P663" s="51">
        <v>278</v>
      </c>
      <c r="Q663" s="51">
        <v>269</v>
      </c>
      <c r="R663" s="51">
        <v>17</v>
      </c>
      <c r="S663" s="51">
        <v>0</v>
      </c>
      <c r="T663" s="51">
        <v>0</v>
      </c>
      <c r="U663" s="52"/>
      <c r="V663" s="52"/>
      <c r="W663" s="52"/>
      <c r="X663" s="51">
        <v>28</v>
      </c>
      <c r="Y663" s="51">
        <v>205</v>
      </c>
      <c r="Z663" s="51">
        <v>209</v>
      </c>
      <c r="AA663" s="51">
        <v>24</v>
      </c>
      <c r="AB663" s="51">
        <v>0</v>
      </c>
      <c r="AC663" s="51">
        <v>0</v>
      </c>
      <c r="AD663" s="52"/>
      <c r="AE663" s="52"/>
      <c r="AF663" s="52"/>
      <c r="AG663" s="51">
        <v>0</v>
      </c>
      <c r="AH663" s="51">
        <v>13</v>
      </c>
      <c r="AI663" s="51">
        <v>13</v>
      </c>
      <c r="AJ663" s="51">
        <v>0</v>
      </c>
      <c r="AK663" s="51">
        <v>0</v>
      </c>
      <c r="AL663" s="51">
        <v>0</v>
      </c>
    </row>
    <row r="664" spans="1:38"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row>
    <row r="665" spans="1:38"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row>
    <row r="666" spans="1:38"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row>
    <row r="667" spans="1:38" ht="20.100000000000001" customHeight="1" x14ac:dyDescent="0.2">
      <c r="B667" s="5"/>
      <c r="D667" s="2" t="s">
        <v>98</v>
      </c>
      <c r="F667" s="37">
        <v>13</v>
      </c>
      <c r="G667" s="37">
        <v>136</v>
      </c>
      <c r="H667" s="37">
        <v>138</v>
      </c>
      <c r="I667" s="37">
        <v>11</v>
      </c>
      <c r="J667" s="37">
        <v>0</v>
      </c>
      <c r="K667" s="37">
        <v>0</v>
      </c>
      <c r="L667" s="37"/>
      <c r="M667" s="37"/>
      <c r="N667" s="37"/>
      <c r="O667" s="37">
        <v>10</v>
      </c>
      <c r="P667" s="37">
        <v>86</v>
      </c>
      <c r="Q667" s="37">
        <v>93</v>
      </c>
      <c r="R667" s="37">
        <v>3</v>
      </c>
      <c r="S667" s="37">
        <v>0</v>
      </c>
      <c r="T667" s="37">
        <v>0</v>
      </c>
      <c r="U667" s="37"/>
      <c r="V667" s="37"/>
      <c r="W667" s="37"/>
      <c r="X667" s="37">
        <v>3</v>
      </c>
      <c r="Y667" s="37">
        <v>61</v>
      </c>
      <c r="Z667" s="37">
        <v>62</v>
      </c>
      <c r="AA667" s="37">
        <v>2</v>
      </c>
      <c r="AB667" s="37">
        <v>0</v>
      </c>
      <c r="AC667" s="37">
        <v>0</v>
      </c>
      <c r="AD667" s="37"/>
      <c r="AE667" s="37"/>
      <c r="AF667" s="37"/>
      <c r="AG667" s="37">
        <v>0</v>
      </c>
      <c r="AH667" s="37">
        <v>1</v>
      </c>
      <c r="AI667" s="37">
        <v>1</v>
      </c>
      <c r="AJ667" s="37">
        <v>0</v>
      </c>
      <c r="AK667" s="37">
        <v>0</v>
      </c>
      <c r="AL667" s="37">
        <v>0</v>
      </c>
    </row>
    <row r="668" spans="1:38" ht="20.100000000000001" customHeight="1" x14ac:dyDescent="0.2">
      <c r="D668" s="38" t="s">
        <v>99</v>
      </c>
      <c r="F668" s="39">
        <v>17</v>
      </c>
      <c r="G668" s="39">
        <v>129</v>
      </c>
      <c r="H668" s="39">
        <v>140</v>
      </c>
      <c r="I668" s="39">
        <v>6</v>
      </c>
      <c r="J668" s="39">
        <v>0</v>
      </c>
      <c r="K668" s="39">
        <v>0</v>
      </c>
      <c r="L668" s="40"/>
      <c r="M668" s="40"/>
      <c r="N668" s="40"/>
      <c r="O668" s="39">
        <v>2</v>
      </c>
      <c r="P668" s="39">
        <v>86</v>
      </c>
      <c r="Q668" s="39">
        <v>82</v>
      </c>
      <c r="R668" s="39">
        <v>6</v>
      </c>
      <c r="S668" s="39">
        <v>0</v>
      </c>
      <c r="T668" s="39">
        <v>0</v>
      </c>
      <c r="U668" s="40"/>
      <c r="V668" s="40"/>
      <c r="W668" s="40"/>
      <c r="X668" s="39">
        <v>11</v>
      </c>
      <c r="Y668" s="39">
        <v>54</v>
      </c>
      <c r="Z668" s="39">
        <v>62</v>
      </c>
      <c r="AA668" s="39">
        <v>3</v>
      </c>
      <c r="AB668" s="39">
        <v>0</v>
      </c>
      <c r="AC668" s="39">
        <v>0</v>
      </c>
      <c r="AD668" s="40"/>
      <c r="AE668" s="40"/>
      <c r="AF668" s="40"/>
      <c r="AG668" s="39">
        <v>0</v>
      </c>
      <c r="AH668" s="39">
        <v>4</v>
      </c>
      <c r="AI668" s="39">
        <v>4</v>
      </c>
      <c r="AJ668" s="39">
        <v>0</v>
      </c>
      <c r="AK668" s="39">
        <v>0</v>
      </c>
      <c r="AL668" s="39">
        <v>0</v>
      </c>
    </row>
    <row r="669" spans="1:38" ht="20.100000000000001" customHeight="1" x14ac:dyDescent="0.2">
      <c r="D669" s="2" t="s">
        <v>100</v>
      </c>
      <c r="F669" s="37">
        <v>3</v>
      </c>
      <c r="G669" s="37">
        <v>114</v>
      </c>
      <c r="H669" s="37">
        <v>107</v>
      </c>
      <c r="I669" s="37">
        <v>10</v>
      </c>
      <c r="J669" s="37">
        <v>0</v>
      </c>
      <c r="K669" s="37">
        <v>0</v>
      </c>
      <c r="L669" s="37"/>
      <c r="M669" s="37"/>
      <c r="N669" s="37"/>
      <c r="O669" s="37">
        <v>2</v>
      </c>
      <c r="P669" s="37">
        <v>92</v>
      </c>
      <c r="Q669" s="37">
        <v>93</v>
      </c>
      <c r="R669" s="37">
        <v>1</v>
      </c>
      <c r="S669" s="37">
        <v>0</v>
      </c>
      <c r="T669" s="37">
        <v>0</v>
      </c>
      <c r="U669" s="37"/>
      <c r="V669" s="37"/>
      <c r="W669" s="37"/>
      <c r="X669" s="37">
        <v>6</v>
      </c>
      <c r="Y669" s="37">
        <v>68</v>
      </c>
      <c r="Z669" s="37">
        <v>72</v>
      </c>
      <c r="AA669" s="37">
        <v>2</v>
      </c>
      <c r="AB669" s="37">
        <v>0</v>
      </c>
      <c r="AC669" s="37">
        <v>0</v>
      </c>
      <c r="AD669" s="37"/>
      <c r="AE669" s="37"/>
      <c r="AF669" s="37"/>
      <c r="AG669" s="37">
        <v>1</v>
      </c>
      <c r="AH669" s="37">
        <v>1</v>
      </c>
      <c r="AI669" s="37">
        <v>1</v>
      </c>
      <c r="AJ669" s="37">
        <v>1</v>
      </c>
      <c r="AK669" s="37">
        <v>0</v>
      </c>
      <c r="AL669" s="37">
        <v>0</v>
      </c>
    </row>
    <row r="670" spans="1:38"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row>
    <row r="671" spans="1:38" s="1" customFormat="1" ht="20.100000000000001" customHeight="1" x14ac:dyDescent="0.2">
      <c r="A671" s="3"/>
      <c r="B671" s="6"/>
      <c r="C671" s="42" t="s">
        <v>180</v>
      </c>
      <c r="D671" s="42"/>
      <c r="E671" s="5"/>
      <c r="F671" s="44">
        <v>33</v>
      </c>
      <c r="G671" s="44">
        <v>379</v>
      </c>
      <c r="H671" s="44">
        <v>385</v>
      </c>
      <c r="I671" s="44">
        <v>27</v>
      </c>
      <c r="J671" s="44">
        <v>0</v>
      </c>
      <c r="K671" s="44">
        <v>0</v>
      </c>
      <c r="L671" s="45"/>
      <c r="M671" s="45"/>
      <c r="N671" s="45"/>
      <c r="O671" s="44">
        <v>14</v>
      </c>
      <c r="P671" s="44">
        <v>264</v>
      </c>
      <c r="Q671" s="44">
        <v>268</v>
      </c>
      <c r="R671" s="44">
        <v>10</v>
      </c>
      <c r="S671" s="44">
        <v>0</v>
      </c>
      <c r="T671" s="44">
        <v>0</v>
      </c>
      <c r="U671" s="45"/>
      <c r="V671" s="45"/>
      <c r="W671" s="45"/>
      <c r="X671" s="44">
        <v>20</v>
      </c>
      <c r="Y671" s="44">
        <v>183</v>
      </c>
      <c r="Z671" s="44">
        <v>196</v>
      </c>
      <c r="AA671" s="44">
        <v>7</v>
      </c>
      <c r="AB671" s="44">
        <v>0</v>
      </c>
      <c r="AC671" s="44">
        <v>0</v>
      </c>
      <c r="AD671" s="45"/>
      <c r="AE671" s="45"/>
      <c r="AF671" s="45"/>
      <c r="AG671" s="44">
        <v>1</v>
      </c>
      <c r="AH671" s="44">
        <v>6</v>
      </c>
      <c r="AI671" s="44">
        <v>6</v>
      </c>
      <c r="AJ671" s="44">
        <v>1</v>
      </c>
      <c r="AK671" s="44">
        <v>0</v>
      </c>
      <c r="AL671" s="44">
        <v>0</v>
      </c>
    </row>
    <row r="672" spans="1:38"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row>
    <row r="673" spans="1:38" s="1" customFormat="1" ht="20.100000000000001" customHeight="1" x14ac:dyDescent="0.25">
      <c r="A673" s="3"/>
      <c r="B673" s="49" t="s">
        <v>324</v>
      </c>
      <c r="C673" s="50"/>
      <c r="D673" s="50"/>
      <c r="E673" s="5"/>
      <c r="F673" s="51">
        <v>33</v>
      </c>
      <c r="G673" s="51">
        <v>379</v>
      </c>
      <c r="H673" s="51">
        <v>385</v>
      </c>
      <c r="I673" s="51">
        <v>27</v>
      </c>
      <c r="J673" s="51">
        <v>0</v>
      </c>
      <c r="K673" s="51">
        <v>0</v>
      </c>
      <c r="L673" s="52"/>
      <c r="M673" s="52"/>
      <c r="N673" s="52"/>
      <c r="O673" s="51">
        <v>14</v>
      </c>
      <c r="P673" s="51">
        <v>264</v>
      </c>
      <c r="Q673" s="51">
        <v>268</v>
      </c>
      <c r="R673" s="51">
        <v>10</v>
      </c>
      <c r="S673" s="51">
        <v>0</v>
      </c>
      <c r="T673" s="51">
        <v>0</v>
      </c>
      <c r="U673" s="52"/>
      <c r="V673" s="52"/>
      <c r="W673" s="52"/>
      <c r="X673" s="51">
        <v>20</v>
      </c>
      <c r="Y673" s="51">
        <v>183</v>
      </c>
      <c r="Z673" s="51">
        <v>196</v>
      </c>
      <c r="AA673" s="51">
        <v>7</v>
      </c>
      <c r="AB673" s="51">
        <v>0</v>
      </c>
      <c r="AC673" s="51">
        <v>0</v>
      </c>
      <c r="AD673" s="52"/>
      <c r="AE673" s="52"/>
      <c r="AF673" s="52"/>
      <c r="AG673" s="51">
        <v>1</v>
      </c>
      <c r="AH673" s="51">
        <v>6</v>
      </c>
      <c r="AI673" s="51">
        <v>6</v>
      </c>
      <c r="AJ673" s="51">
        <v>1</v>
      </c>
      <c r="AK673" s="51">
        <v>0</v>
      </c>
      <c r="AL673" s="51">
        <v>0</v>
      </c>
    </row>
    <row r="674" spans="1:38"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row>
    <row r="675" spans="1:38"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row>
    <row r="676" spans="1:38"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row>
    <row r="677" spans="1:38" ht="20.100000000000001" customHeight="1" x14ac:dyDescent="0.2">
      <c r="D677" s="2" t="s">
        <v>173</v>
      </c>
      <c r="F677" s="37">
        <v>0</v>
      </c>
      <c r="G677" s="37">
        <v>0</v>
      </c>
      <c r="H677" s="37">
        <v>0</v>
      </c>
      <c r="I677" s="37">
        <v>0</v>
      </c>
      <c r="J677" s="37">
        <v>0</v>
      </c>
      <c r="K677" s="37">
        <v>0</v>
      </c>
      <c r="L677" s="37"/>
      <c r="M677" s="37"/>
      <c r="N677" s="37"/>
      <c r="O677" s="37">
        <v>0</v>
      </c>
      <c r="P677" s="37">
        <v>0</v>
      </c>
      <c r="Q677" s="37">
        <v>0</v>
      </c>
      <c r="R677" s="37">
        <v>0</v>
      </c>
      <c r="S677" s="37">
        <v>0</v>
      </c>
      <c r="T677" s="37">
        <v>0</v>
      </c>
      <c r="U677" s="37"/>
      <c r="V677" s="37"/>
      <c r="W677" s="37"/>
      <c r="X677" s="37">
        <v>1</v>
      </c>
      <c r="Y677" s="37">
        <v>5</v>
      </c>
      <c r="Z677" s="37">
        <v>6</v>
      </c>
      <c r="AA677" s="37">
        <v>0</v>
      </c>
      <c r="AB677" s="37">
        <v>0</v>
      </c>
      <c r="AC677" s="37">
        <v>0</v>
      </c>
      <c r="AD677" s="37"/>
      <c r="AE677" s="37"/>
      <c r="AF677" s="37"/>
      <c r="AG677" s="37">
        <v>0</v>
      </c>
      <c r="AH677" s="37">
        <v>0</v>
      </c>
      <c r="AI677" s="37">
        <v>0</v>
      </c>
      <c r="AJ677" s="37">
        <v>0</v>
      </c>
      <c r="AK677" s="37">
        <v>0</v>
      </c>
      <c r="AL677" s="37">
        <v>0</v>
      </c>
    </row>
    <row r="678" spans="1:38"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row>
    <row r="679" spans="1:38" ht="20.100000000000001" customHeight="1" x14ac:dyDescent="0.2">
      <c r="C679" s="42" t="s">
        <v>188</v>
      </c>
      <c r="D679" s="42"/>
      <c r="F679" s="44">
        <v>0</v>
      </c>
      <c r="G679" s="44">
        <v>0</v>
      </c>
      <c r="H679" s="44">
        <v>0</v>
      </c>
      <c r="I679" s="44">
        <v>0</v>
      </c>
      <c r="J679" s="44">
        <v>0</v>
      </c>
      <c r="K679" s="44">
        <v>0</v>
      </c>
      <c r="L679" s="45"/>
      <c r="M679" s="45"/>
      <c r="N679" s="45"/>
      <c r="O679" s="44">
        <v>0</v>
      </c>
      <c r="P679" s="44">
        <v>0</v>
      </c>
      <c r="Q679" s="44">
        <v>0</v>
      </c>
      <c r="R679" s="44">
        <v>0</v>
      </c>
      <c r="S679" s="44">
        <v>0</v>
      </c>
      <c r="T679" s="44">
        <v>0</v>
      </c>
      <c r="U679" s="45"/>
      <c r="V679" s="45"/>
      <c r="W679" s="45"/>
      <c r="X679" s="44">
        <v>1</v>
      </c>
      <c r="Y679" s="44">
        <v>5</v>
      </c>
      <c r="Z679" s="44">
        <v>6</v>
      </c>
      <c r="AA679" s="44">
        <v>0</v>
      </c>
      <c r="AB679" s="44">
        <v>0</v>
      </c>
      <c r="AC679" s="44">
        <v>0</v>
      </c>
      <c r="AD679" s="45"/>
      <c r="AE679" s="45"/>
      <c r="AF679" s="45"/>
      <c r="AG679" s="44">
        <v>0</v>
      </c>
      <c r="AH679" s="44">
        <v>0</v>
      </c>
      <c r="AI679" s="44">
        <v>0</v>
      </c>
      <c r="AJ679" s="44">
        <v>0</v>
      </c>
      <c r="AK679" s="44">
        <v>0</v>
      </c>
      <c r="AL679" s="44">
        <v>0</v>
      </c>
    </row>
    <row r="680" spans="1:38"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row>
    <row r="681" spans="1:38"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row>
    <row r="682" spans="1:38" ht="20.100000000000001" customHeight="1" x14ac:dyDescent="0.2">
      <c r="D682" s="2" t="s">
        <v>124</v>
      </c>
      <c r="F682" s="37">
        <v>12</v>
      </c>
      <c r="G682" s="37">
        <v>160</v>
      </c>
      <c r="H682" s="37">
        <v>161</v>
      </c>
      <c r="I682" s="37">
        <v>11</v>
      </c>
      <c r="J682" s="37">
        <v>0</v>
      </c>
      <c r="K682" s="37">
        <v>0</v>
      </c>
      <c r="L682" s="37"/>
      <c r="M682" s="37"/>
      <c r="N682" s="37"/>
      <c r="O682" s="37">
        <v>0</v>
      </c>
      <c r="P682" s="37">
        <v>63</v>
      </c>
      <c r="Q682" s="37">
        <v>62</v>
      </c>
      <c r="R682" s="37">
        <v>1</v>
      </c>
      <c r="S682" s="37">
        <v>0</v>
      </c>
      <c r="T682" s="37">
        <v>0</v>
      </c>
      <c r="U682" s="37"/>
      <c r="V682" s="37"/>
      <c r="W682" s="37"/>
      <c r="X682" s="37">
        <v>3</v>
      </c>
      <c r="Y682" s="37">
        <v>80</v>
      </c>
      <c r="Z682" s="37">
        <v>77</v>
      </c>
      <c r="AA682" s="37">
        <v>6</v>
      </c>
      <c r="AB682" s="37">
        <v>0</v>
      </c>
      <c r="AC682" s="37">
        <v>0</v>
      </c>
      <c r="AD682" s="37"/>
      <c r="AE682" s="37"/>
      <c r="AF682" s="37"/>
      <c r="AG682" s="37">
        <v>2</v>
      </c>
      <c r="AH682" s="37">
        <v>21</v>
      </c>
      <c r="AI682" s="37">
        <v>23</v>
      </c>
      <c r="AJ682" s="37">
        <v>0</v>
      </c>
      <c r="AK682" s="37">
        <v>0</v>
      </c>
      <c r="AL682" s="37">
        <v>0</v>
      </c>
    </row>
    <row r="683" spans="1:38" ht="20.100000000000001" customHeight="1" x14ac:dyDescent="0.2">
      <c r="B683" s="5"/>
      <c r="D683" s="38" t="s">
        <v>173</v>
      </c>
      <c r="F683" s="39">
        <v>3</v>
      </c>
      <c r="G683" s="39">
        <v>85</v>
      </c>
      <c r="H683" s="39">
        <v>84</v>
      </c>
      <c r="I683" s="39">
        <v>4</v>
      </c>
      <c r="J683" s="39">
        <v>0</v>
      </c>
      <c r="K683" s="39">
        <v>0</v>
      </c>
      <c r="L683" s="40"/>
      <c r="M683" s="40"/>
      <c r="N683" s="40"/>
      <c r="O683" s="39">
        <v>9</v>
      </c>
      <c r="P683" s="39">
        <v>117</v>
      </c>
      <c r="Q683" s="39">
        <v>123</v>
      </c>
      <c r="R683" s="39">
        <v>3</v>
      </c>
      <c r="S683" s="39">
        <v>0</v>
      </c>
      <c r="T683" s="39">
        <v>0</v>
      </c>
      <c r="U683" s="40"/>
      <c r="V683" s="40"/>
      <c r="W683" s="40"/>
      <c r="X683" s="39">
        <v>10</v>
      </c>
      <c r="Y683" s="39">
        <v>46</v>
      </c>
      <c r="Z683" s="39">
        <v>53</v>
      </c>
      <c r="AA683" s="39">
        <v>3</v>
      </c>
      <c r="AB683" s="39">
        <v>0</v>
      </c>
      <c r="AC683" s="39">
        <v>0</v>
      </c>
      <c r="AD683" s="40"/>
      <c r="AE683" s="40"/>
      <c r="AF683" s="40"/>
      <c r="AG683" s="39">
        <v>0</v>
      </c>
      <c r="AH683" s="39">
        <v>6</v>
      </c>
      <c r="AI683" s="39">
        <v>6</v>
      </c>
      <c r="AJ683" s="39">
        <v>0</v>
      </c>
      <c r="AK683" s="39">
        <v>0</v>
      </c>
      <c r="AL683" s="39">
        <v>0</v>
      </c>
    </row>
    <row r="684" spans="1:38" ht="20.100000000000001" customHeight="1" x14ac:dyDescent="0.2">
      <c r="B684" s="5"/>
      <c r="D684" s="2" t="s">
        <v>100</v>
      </c>
      <c r="F684" s="37">
        <v>3</v>
      </c>
      <c r="G684" s="37">
        <v>77</v>
      </c>
      <c r="H684" s="37">
        <v>70</v>
      </c>
      <c r="I684" s="37">
        <v>10</v>
      </c>
      <c r="J684" s="37">
        <v>0</v>
      </c>
      <c r="K684" s="37">
        <v>0</v>
      </c>
      <c r="L684" s="37"/>
      <c r="M684" s="37"/>
      <c r="N684" s="37"/>
      <c r="O684" s="37">
        <v>6</v>
      </c>
      <c r="P684" s="37">
        <v>110</v>
      </c>
      <c r="Q684" s="37">
        <v>114</v>
      </c>
      <c r="R684" s="37">
        <v>2</v>
      </c>
      <c r="S684" s="37">
        <v>0</v>
      </c>
      <c r="T684" s="37">
        <v>0</v>
      </c>
      <c r="U684" s="37"/>
      <c r="V684" s="37"/>
      <c r="W684" s="37"/>
      <c r="X684" s="37">
        <v>3</v>
      </c>
      <c r="Y684" s="37">
        <v>59</v>
      </c>
      <c r="Z684" s="37">
        <v>59</v>
      </c>
      <c r="AA684" s="37">
        <v>3</v>
      </c>
      <c r="AB684" s="37">
        <v>0</v>
      </c>
      <c r="AC684" s="37">
        <v>0</v>
      </c>
      <c r="AD684" s="37"/>
      <c r="AE684" s="37"/>
      <c r="AF684" s="37"/>
      <c r="AG684" s="37">
        <v>0</v>
      </c>
      <c r="AH684" s="37">
        <v>10</v>
      </c>
      <c r="AI684" s="37">
        <v>10</v>
      </c>
      <c r="AJ684" s="37">
        <v>0</v>
      </c>
      <c r="AK684" s="37">
        <v>0</v>
      </c>
      <c r="AL684" s="37">
        <v>0</v>
      </c>
    </row>
    <row r="685" spans="1:38" ht="20.100000000000001" customHeight="1" x14ac:dyDescent="0.2">
      <c r="D685" s="38" t="s">
        <v>101</v>
      </c>
      <c r="F685" s="39">
        <v>6</v>
      </c>
      <c r="G685" s="39">
        <v>73</v>
      </c>
      <c r="H685" s="39">
        <v>72</v>
      </c>
      <c r="I685" s="39">
        <v>7</v>
      </c>
      <c r="J685" s="39">
        <v>0</v>
      </c>
      <c r="K685" s="39">
        <v>0</v>
      </c>
      <c r="L685" s="40"/>
      <c r="M685" s="40"/>
      <c r="N685" s="40"/>
      <c r="O685" s="39">
        <v>5</v>
      </c>
      <c r="P685" s="39">
        <v>116</v>
      </c>
      <c r="Q685" s="39">
        <v>117</v>
      </c>
      <c r="R685" s="39">
        <v>4</v>
      </c>
      <c r="S685" s="39">
        <v>0</v>
      </c>
      <c r="T685" s="39">
        <v>0</v>
      </c>
      <c r="U685" s="40"/>
      <c r="V685" s="40"/>
      <c r="W685" s="40"/>
      <c r="X685" s="39">
        <v>5</v>
      </c>
      <c r="Y685" s="39">
        <v>53</v>
      </c>
      <c r="Z685" s="39">
        <v>53</v>
      </c>
      <c r="AA685" s="39">
        <v>5</v>
      </c>
      <c r="AB685" s="39">
        <v>0</v>
      </c>
      <c r="AC685" s="39">
        <v>0</v>
      </c>
      <c r="AD685" s="40"/>
      <c r="AE685" s="40"/>
      <c r="AF685" s="40"/>
      <c r="AG685" s="39">
        <v>0</v>
      </c>
      <c r="AH685" s="39">
        <v>11</v>
      </c>
      <c r="AI685" s="39">
        <v>11</v>
      </c>
      <c r="AJ685" s="39">
        <v>0</v>
      </c>
      <c r="AK685" s="39">
        <v>0</v>
      </c>
      <c r="AL685" s="39">
        <v>0</v>
      </c>
    </row>
    <row r="686" spans="1:38" ht="20.100000000000001" customHeight="1" x14ac:dyDescent="0.2">
      <c r="D686" s="2" t="s">
        <v>115</v>
      </c>
      <c r="F686" s="37">
        <v>6</v>
      </c>
      <c r="G686" s="37">
        <v>85</v>
      </c>
      <c r="H686" s="37">
        <v>86</v>
      </c>
      <c r="I686" s="37">
        <v>5</v>
      </c>
      <c r="J686" s="37">
        <v>0</v>
      </c>
      <c r="K686" s="37">
        <v>0</v>
      </c>
      <c r="L686" s="37"/>
      <c r="M686" s="37"/>
      <c r="N686" s="37"/>
      <c r="O686" s="37">
        <v>7</v>
      </c>
      <c r="P686" s="37">
        <v>119</v>
      </c>
      <c r="Q686" s="37">
        <v>124</v>
      </c>
      <c r="R686" s="37">
        <v>2</v>
      </c>
      <c r="S686" s="37">
        <v>0</v>
      </c>
      <c r="T686" s="37">
        <v>0</v>
      </c>
      <c r="U686" s="37"/>
      <c r="V686" s="37"/>
      <c r="W686" s="37"/>
      <c r="X686" s="37">
        <v>6</v>
      </c>
      <c r="Y686" s="37">
        <v>44</v>
      </c>
      <c r="Z686" s="37">
        <v>47</v>
      </c>
      <c r="AA686" s="37">
        <v>3</v>
      </c>
      <c r="AB686" s="37">
        <v>0</v>
      </c>
      <c r="AC686" s="37">
        <v>0</v>
      </c>
      <c r="AD686" s="37"/>
      <c r="AE686" s="37"/>
      <c r="AF686" s="37"/>
      <c r="AG686" s="37">
        <v>0</v>
      </c>
      <c r="AH686" s="37">
        <v>9</v>
      </c>
      <c r="AI686" s="37">
        <v>9</v>
      </c>
      <c r="AJ686" s="37">
        <v>0</v>
      </c>
      <c r="AK686" s="37">
        <v>0</v>
      </c>
      <c r="AL686" s="37">
        <v>0</v>
      </c>
    </row>
    <row r="687" spans="1:38" ht="20.100000000000001" customHeight="1" x14ac:dyDescent="0.2">
      <c r="D687" s="38" t="s">
        <v>103</v>
      </c>
      <c r="F687" s="39">
        <v>16</v>
      </c>
      <c r="G687" s="39">
        <v>174</v>
      </c>
      <c r="H687" s="39">
        <v>179</v>
      </c>
      <c r="I687" s="39">
        <v>11</v>
      </c>
      <c r="J687" s="39">
        <v>0</v>
      </c>
      <c r="K687" s="39">
        <v>0</v>
      </c>
      <c r="L687" s="40"/>
      <c r="M687" s="40"/>
      <c r="N687" s="40"/>
      <c r="O687" s="39">
        <v>4</v>
      </c>
      <c r="P687" s="39">
        <v>57</v>
      </c>
      <c r="Q687" s="39">
        <v>59</v>
      </c>
      <c r="R687" s="39">
        <v>2</v>
      </c>
      <c r="S687" s="39">
        <v>0</v>
      </c>
      <c r="T687" s="39">
        <v>0</v>
      </c>
      <c r="U687" s="40"/>
      <c r="V687" s="40"/>
      <c r="W687" s="40"/>
      <c r="X687" s="39">
        <v>8</v>
      </c>
      <c r="Y687" s="39">
        <v>82</v>
      </c>
      <c r="Z687" s="39">
        <v>88</v>
      </c>
      <c r="AA687" s="39">
        <v>2</v>
      </c>
      <c r="AB687" s="39">
        <v>0</v>
      </c>
      <c r="AC687" s="39">
        <v>0</v>
      </c>
      <c r="AD687" s="40"/>
      <c r="AE687" s="40"/>
      <c r="AF687" s="40"/>
      <c r="AG687" s="39">
        <v>1</v>
      </c>
      <c r="AH687" s="39">
        <v>14</v>
      </c>
      <c r="AI687" s="39">
        <v>14</v>
      </c>
      <c r="AJ687" s="39">
        <v>1</v>
      </c>
      <c r="AK687" s="39">
        <v>0</v>
      </c>
      <c r="AL687" s="39">
        <v>0</v>
      </c>
    </row>
    <row r="688" spans="1:38" ht="20.100000000000001" customHeight="1" x14ac:dyDescent="0.2">
      <c r="D688" s="2" t="s">
        <v>104</v>
      </c>
      <c r="F688" s="37">
        <v>4</v>
      </c>
      <c r="G688" s="37">
        <v>76</v>
      </c>
      <c r="H688" s="37">
        <v>76</v>
      </c>
      <c r="I688" s="37">
        <v>4</v>
      </c>
      <c r="J688" s="37">
        <v>0</v>
      </c>
      <c r="K688" s="37">
        <v>0</v>
      </c>
      <c r="L688" s="37"/>
      <c r="M688" s="37"/>
      <c r="N688" s="37"/>
      <c r="O688" s="37">
        <v>3</v>
      </c>
      <c r="P688" s="37">
        <v>104</v>
      </c>
      <c r="Q688" s="37">
        <v>104</v>
      </c>
      <c r="R688" s="37">
        <v>3</v>
      </c>
      <c r="S688" s="37">
        <v>0</v>
      </c>
      <c r="T688" s="37">
        <v>0</v>
      </c>
      <c r="U688" s="37"/>
      <c r="V688" s="37"/>
      <c r="W688" s="37"/>
      <c r="X688" s="37">
        <v>2</v>
      </c>
      <c r="Y688" s="37">
        <v>68</v>
      </c>
      <c r="Z688" s="37">
        <v>63</v>
      </c>
      <c r="AA688" s="37">
        <v>7</v>
      </c>
      <c r="AB688" s="37">
        <v>0</v>
      </c>
      <c r="AC688" s="37">
        <v>0</v>
      </c>
      <c r="AD688" s="37"/>
      <c r="AE688" s="37"/>
      <c r="AF688" s="37"/>
      <c r="AG688" s="37">
        <v>0</v>
      </c>
      <c r="AH688" s="37">
        <v>7</v>
      </c>
      <c r="AI688" s="37">
        <v>7</v>
      </c>
      <c r="AJ688" s="37">
        <v>0</v>
      </c>
      <c r="AK688" s="37">
        <v>0</v>
      </c>
      <c r="AL688" s="37">
        <v>0</v>
      </c>
    </row>
    <row r="689" spans="1:38"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row>
    <row r="690" spans="1:38" s="1" customFormat="1" ht="20.100000000000001" customHeight="1" x14ac:dyDescent="0.2">
      <c r="A690" s="3"/>
      <c r="B690" s="6"/>
      <c r="C690" s="42" t="s">
        <v>180</v>
      </c>
      <c r="D690" s="42"/>
      <c r="E690" s="5"/>
      <c r="F690" s="44">
        <v>50</v>
      </c>
      <c r="G690" s="44">
        <v>730</v>
      </c>
      <c r="H690" s="44">
        <v>728</v>
      </c>
      <c r="I690" s="44">
        <v>52</v>
      </c>
      <c r="J690" s="44">
        <v>0</v>
      </c>
      <c r="K690" s="44">
        <v>0</v>
      </c>
      <c r="L690" s="45"/>
      <c r="M690" s="45"/>
      <c r="N690" s="45"/>
      <c r="O690" s="44">
        <v>34</v>
      </c>
      <c r="P690" s="44">
        <v>686</v>
      </c>
      <c r="Q690" s="44">
        <v>703</v>
      </c>
      <c r="R690" s="44">
        <v>17</v>
      </c>
      <c r="S690" s="44">
        <v>0</v>
      </c>
      <c r="T690" s="44">
        <v>0</v>
      </c>
      <c r="U690" s="45"/>
      <c r="V690" s="45"/>
      <c r="W690" s="45"/>
      <c r="X690" s="44">
        <v>37</v>
      </c>
      <c r="Y690" s="44">
        <v>432</v>
      </c>
      <c r="Z690" s="44">
        <v>440</v>
      </c>
      <c r="AA690" s="44">
        <v>29</v>
      </c>
      <c r="AB690" s="44">
        <v>0</v>
      </c>
      <c r="AC690" s="44">
        <v>0</v>
      </c>
      <c r="AD690" s="45"/>
      <c r="AE690" s="45"/>
      <c r="AF690" s="45"/>
      <c r="AG690" s="44">
        <v>3</v>
      </c>
      <c r="AH690" s="44">
        <v>78</v>
      </c>
      <c r="AI690" s="44">
        <v>80</v>
      </c>
      <c r="AJ690" s="44">
        <v>1</v>
      </c>
      <c r="AK690" s="44">
        <v>0</v>
      </c>
      <c r="AL690" s="44">
        <v>0</v>
      </c>
    </row>
    <row r="691" spans="1:38"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row>
    <row r="692" spans="1:38" s="1" customFormat="1" ht="20.100000000000001" customHeight="1" x14ac:dyDescent="0.25">
      <c r="A692" s="3"/>
      <c r="B692" s="49" t="s">
        <v>326</v>
      </c>
      <c r="C692" s="50"/>
      <c r="D692" s="50"/>
      <c r="E692" s="5"/>
      <c r="F692" s="51">
        <v>50</v>
      </c>
      <c r="G692" s="51">
        <v>730</v>
      </c>
      <c r="H692" s="51">
        <v>728</v>
      </c>
      <c r="I692" s="51">
        <v>52</v>
      </c>
      <c r="J692" s="51">
        <v>0</v>
      </c>
      <c r="K692" s="51">
        <v>0</v>
      </c>
      <c r="L692" s="52"/>
      <c r="M692" s="52"/>
      <c r="N692" s="52"/>
      <c r="O692" s="51">
        <v>34</v>
      </c>
      <c r="P692" s="51">
        <v>686</v>
      </c>
      <c r="Q692" s="51">
        <v>703</v>
      </c>
      <c r="R692" s="51">
        <v>17</v>
      </c>
      <c r="S692" s="51">
        <v>0</v>
      </c>
      <c r="T692" s="51">
        <v>0</v>
      </c>
      <c r="U692" s="52"/>
      <c r="V692" s="52"/>
      <c r="W692" s="52"/>
      <c r="X692" s="51">
        <v>38</v>
      </c>
      <c r="Y692" s="51">
        <v>437</v>
      </c>
      <c r="Z692" s="51">
        <v>446</v>
      </c>
      <c r="AA692" s="51">
        <v>29</v>
      </c>
      <c r="AB692" s="51">
        <v>0</v>
      </c>
      <c r="AC692" s="51">
        <v>0</v>
      </c>
      <c r="AD692" s="52"/>
      <c r="AE692" s="52"/>
      <c r="AF692" s="52"/>
      <c r="AG692" s="51">
        <v>3</v>
      </c>
      <c r="AH692" s="51">
        <v>78</v>
      </c>
      <c r="AI692" s="51">
        <v>80</v>
      </c>
      <c r="AJ692" s="51">
        <v>1</v>
      </c>
      <c r="AK692" s="51">
        <v>0</v>
      </c>
      <c r="AL692" s="51">
        <v>0</v>
      </c>
    </row>
    <row r="693" spans="1:38"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row>
    <row r="694" spans="1:38"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row>
    <row r="695" spans="1:38"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row>
    <row r="696" spans="1:38" ht="20.100000000000001" customHeight="1" x14ac:dyDescent="0.2">
      <c r="D696" s="2" t="s">
        <v>98</v>
      </c>
      <c r="F696" s="37">
        <v>35</v>
      </c>
      <c r="G696" s="37">
        <v>175</v>
      </c>
      <c r="H696" s="37">
        <v>181</v>
      </c>
      <c r="I696" s="37">
        <v>29</v>
      </c>
      <c r="J696" s="37">
        <v>0</v>
      </c>
      <c r="K696" s="37">
        <v>0</v>
      </c>
      <c r="L696" s="37"/>
      <c r="M696" s="37"/>
      <c r="N696" s="37"/>
      <c r="O696" s="37">
        <v>3</v>
      </c>
      <c r="P696" s="37">
        <v>39</v>
      </c>
      <c r="Q696" s="37">
        <v>38</v>
      </c>
      <c r="R696" s="37">
        <v>4</v>
      </c>
      <c r="S696" s="37">
        <v>0</v>
      </c>
      <c r="T696" s="37">
        <v>0</v>
      </c>
      <c r="U696" s="37"/>
      <c r="V696" s="37"/>
      <c r="W696" s="37"/>
      <c r="X696" s="37">
        <v>8</v>
      </c>
      <c r="Y696" s="37">
        <v>127</v>
      </c>
      <c r="Z696" s="37">
        <v>112</v>
      </c>
      <c r="AA696" s="37">
        <v>23</v>
      </c>
      <c r="AB696" s="37">
        <v>0</v>
      </c>
      <c r="AC696" s="37">
        <v>0</v>
      </c>
      <c r="AD696" s="37"/>
      <c r="AE696" s="37"/>
      <c r="AF696" s="37"/>
      <c r="AG696" s="37">
        <v>0</v>
      </c>
      <c r="AH696" s="37">
        <v>7</v>
      </c>
      <c r="AI696" s="37">
        <v>7</v>
      </c>
      <c r="AJ696" s="37">
        <v>0</v>
      </c>
      <c r="AK696" s="37">
        <v>0</v>
      </c>
      <c r="AL696" s="37">
        <v>0</v>
      </c>
    </row>
    <row r="697" spans="1:38" ht="20.100000000000001" customHeight="1" x14ac:dyDescent="0.2">
      <c r="D697" s="38" t="s">
        <v>99</v>
      </c>
      <c r="F697" s="39">
        <v>5</v>
      </c>
      <c r="G697" s="39">
        <v>183</v>
      </c>
      <c r="H697" s="39">
        <v>180</v>
      </c>
      <c r="I697" s="39">
        <v>8</v>
      </c>
      <c r="J697" s="39">
        <v>0</v>
      </c>
      <c r="K697" s="39">
        <v>0</v>
      </c>
      <c r="L697" s="40"/>
      <c r="M697" s="40"/>
      <c r="N697" s="40"/>
      <c r="O697" s="39">
        <v>0</v>
      </c>
      <c r="P697" s="39">
        <v>36</v>
      </c>
      <c r="Q697" s="39">
        <v>36</v>
      </c>
      <c r="R697" s="39">
        <v>0</v>
      </c>
      <c r="S697" s="39">
        <v>0</v>
      </c>
      <c r="T697" s="39">
        <v>0</v>
      </c>
      <c r="U697" s="40"/>
      <c r="V697" s="40"/>
      <c r="W697" s="40"/>
      <c r="X697" s="39">
        <v>2</v>
      </c>
      <c r="Y697" s="39">
        <v>121</v>
      </c>
      <c r="Z697" s="39">
        <v>113</v>
      </c>
      <c r="AA697" s="39">
        <v>10</v>
      </c>
      <c r="AB697" s="39">
        <v>0</v>
      </c>
      <c r="AC697" s="39">
        <v>0</v>
      </c>
      <c r="AD697" s="40"/>
      <c r="AE697" s="40"/>
      <c r="AF697" s="40"/>
      <c r="AG697" s="39">
        <v>0</v>
      </c>
      <c r="AH697" s="39">
        <v>5</v>
      </c>
      <c r="AI697" s="39">
        <v>3</v>
      </c>
      <c r="AJ697" s="39">
        <v>2</v>
      </c>
      <c r="AK697" s="39">
        <v>0</v>
      </c>
      <c r="AL697" s="39">
        <v>0</v>
      </c>
    </row>
    <row r="698" spans="1:38" ht="20.100000000000001" customHeight="1" x14ac:dyDescent="0.2">
      <c r="D698" s="2" t="s">
        <v>100</v>
      </c>
      <c r="F698" s="40">
        <v>7</v>
      </c>
      <c r="G698" s="40">
        <v>195</v>
      </c>
      <c r="H698" s="40">
        <v>194</v>
      </c>
      <c r="I698" s="40">
        <v>8</v>
      </c>
      <c r="J698" s="40">
        <v>0</v>
      </c>
      <c r="K698" s="40">
        <v>0</v>
      </c>
      <c r="L698" s="40"/>
      <c r="M698" s="40"/>
      <c r="N698" s="40"/>
      <c r="O698" s="40">
        <v>0</v>
      </c>
      <c r="P698" s="40">
        <v>46</v>
      </c>
      <c r="Q698" s="40">
        <v>41</v>
      </c>
      <c r="R698" s="40">
        <v>5</v>
      </c>
      <c r="S698" s="40">
        <v>0</v>
      </c>
      <c r="T698" s="40">
        <v>0</v>
      </c>
      <c r="U698" s="40"/>
      <c r="V698" s="40"/>
      <c r="W698" s="40"/>
      <c r="X698" s="40">
        <v>3</v>
      </c>
      <c r="Y698" s="40">
        <v>102</v>
      </c>
      <c r="Z698" s="40">
        <v>95</v>
      </c>
      <c r="AA698" s="40">
        <v>10</v>
      </c>
      <c r="AB698" s="40">
        <v>0</v>
      </c>
      <c r="AC698" s="40">
        <v>0</v>
      </c>
      <c r="AD698" s="40"/>
      <c r="AE698" s="40"/>
      <c r="AF698" s="40"/>
      <c r="AG698" s="40">
        <v>0</v>
      </c>
      <c r="AH698" s="40">
        <v>4</v>
      </c>
      <c r="AI698" s="40">
        <v>4</v>
      </c>
      <c r="AJ698" s="40">
        <v>0</v>
      </c>
      <c r="AK698" s="40">
        <v>0</v>
      </c>
      <c r="AL698" s="40">
        <v>0</v>
      </c>
    </row>
    <row r="699" spans="1:38"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row>
    <row r="700" spans="1:38" s="1" customFormat="1" ht="20.100000000000001" customHeight="1" x14ac:dyDescent="0.2">
      <c r="A700" s="3"/>
      <c r="B700" s="6"/>
      <c r="C700" s="42" t="s">
        <v>180</v>
      </c>
      <c r="D700" s="42"/>
      <c r="E700" s="5"/>
      <c r="F700" s="44">
        <v>47</v>
      </c>
      <c r="G700" s="44">
        <v>553</v>
      </c>
      <c r="H700" s="44">
        <v>555</v>
      </c>
      <c r="I700" s="44">
        <v>45</v>
      </c>
      <c r="J700" s="44">
        <v>0</v>
      </c>
      <c r="K700" s="44">
        <v>0</v>
      </c>
      <c r="L700" s="45"/>
      <c r="M700" s="45"/>
      <c r="N700" s="45"/>
      <c r="O700" s="44">
        <v>3</v>
      </c>
      <c r="P700" s="44">
        <v>121</v>
      </c>
      <c r="Q700" s="44">
        <v>115</v>
      </c>
      <c r="R700" s="44">
        <v>9</v>
      </c>
      <c r="S700" s="44">
        <v>0</v>
      </c>
      <c r="T700" s="44">
        <v>0</v>
      </c>
      <c r="U700" s="45"/>
      <c r="V700" s="45"/>
      <c r="W700" s="45"/>
      <c r="X700" s="44">
        <v>13</v>
      </c>
      <c r="Y700" s="44">
        <v>350</v>
      </c>
      <c r="Z700" s="44">
        <v>320</v>
      </c>
      <c r="AA700" s="44">
        <v>43</v>
      </c>
      <c r="AB700" s="44">
        <v>0</v>
      </c>
      <c r="AC700" s="44">
        <v>0</v>
      </c>
      <c r="AD700" s="45"/>
      <c r="AE700" s="45"/>
      <c r="AF700" s="45"/>
      <c r="AG700" s="44">
        <v>0</v>
      </c>
      <c r="AH700" s="44">
        <v>16</v>
      </c>
      <c r="AI700" s="44">
        <v>14</v>
      </c>
      <c r="AJ700" s="44">
        <v>2</v>
      </c>
      <c r="AK700" s="44">
        <v>0</v>
      </c>
      <c r="AL700" s="44">
        <v>0</v>
      </c>
    </row>
    <row r="701" spans="1:38"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row>
    <row r="702" spans="1:38" s="1" customFormat="1" ht="20.100000000000001" customHeight="1" x14ac:dyDescent="0.25">
      <c r="A702" s="3"/>
      <c r="B702" s="49" t="s">
        <v>328</v>
      </c>
      <c r="C702" s="50"/>
      <c r="D702" s="50"/>
      <c r="E702" s="5"/>
      <c r="F702" s="51">
        <v>47</v>
      </c>
      <c r="G702" s="51">
        <v>553</v>
      </c>
      <c r="H702" s="51">
        <v>555</v>
      </c>
      <c r="I702" s="51">
        <v>45</v>
      </c>
      <c r="J702" s="51">
        <v>0</v>
      </c>
      <c r="K702" s="51">
        <v>0</v>
      </c>
      <c r="L702" s="52"/>
      <c r="M702" s="52"/>
      <c r="N702" s="52"/>
      <c r="O702" s="51">
        <v>3</v>
      </c>
      <c r="P702" s="51">
        <v>121</v>
      </c>
      <c r="Q702" s="51">
        <v>115</v>
      </c>
      <c r="R702" s="51">
        <v>9</v>
      </c>
      <c r="S702" s="51">
        <v>0</v>
      </c>
      <c r="T702" s="51">
        <v>0</v>
      </c>
      <c r="U702" s="52"/>
      <c r="V702" s="52"/>
      <c r="W702" s="52"/>
      <c r="X702" s="51">
        <v>13</v>
      </c>
      <c r="Y702" s="51">
        <v>350</v>
      </c>
      <c r="Z702" s="51">
        <v>320</v>
      </c>
      <c r="AA702" s="51">
        <v>43</v>
      </c>
      <c r="AB702" s="51">
        <v>0</v>
      </c>
      <c r="AC702" s="51">
        <v>0</v>
      </c>
      <c r="AD702" s="52"/>
      <c r="AE702" s="52"/>
      <c r="AF702" s="52"/>
      <c r="AG702" s="51">
        <v>0</v>
      </c>
      <c r="AH702" s="51">
        <v>16</v>
      </c>
      <c r="AI702" s="51">
        <v>14</v>
      </c>
      <c r="AJ702" s="51">
        <v>2</v>
      </c>
      <c r="AK702" s="51">
        <v>0</v>
      </c>
      <c r="AL702" s="51">
        <v>0</v>
      </c>
    </row>
    <row r="703" spans="1:38"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row>
    <row r="704" spans="1:38"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row>
    <row r="705" spans="1:38"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row>
    <row r="706" spans="1:38" ht="20.100000000000001" customHeight="1" x14ac:dyDescent="0.2">
      <c r="B706" s="5"/>
      <c r="D706" s="2" t="s">
        <v>98</v>
      </c>
      <c r="F706" s="37">
        <v>30</v>
      </c>
      <c r="G706" s="37">
        <v>231</v>
      </c>
      <c r="H706" s="37">
        <v>235</v>
      </c>
      <c r="I706" s="37">
        <v>26</v>
      </c>
      <c r="J706" s="37">
        <v>0</v>
      </c>
      <c r="K706" s="37">
        <v>0</v>
      </c>
      <c r="L706" s="37"/>
      <c r="M706" s="37"/>
      <c r="N706" s="37"/>
      <c r="O706" s="37">
        <v>2</v>
      </c>
      <c r="P706" s="37">
        <v>93</v>
      </c>
      <c r="Q706" s="37">
        <v>92</v>
      </c>
      <c r="R706" s="37">
        <v>3</v>
      </c>
      <c r="S706" s="37">
        <v>0</v>
      </c>
      <c r="T706" s="37">
        <v>0</v>
      </c>
      <c r="U706" s="37"/>
      <c r="V706" s="37"/>
      <c r="W706" s="37"/>
      <c r="X706" s="37">
        <v>7</v>
      </c>
      <c r="Y706" s="37">
        <v>86</v>
      </c>
      <c r="Z706" s="37">
        <v>81</v>
      </c>
      <c r="AA706" s="37">
        <v>12</v>
      </c>
      <c r="AB706" s="37">
        <v>0</v>
      </c>
      <c r="AC706" s="37">
        <v>0</v>
      </c>
      <c r="AD706" s="37"/>
      <c r="AE706" s="37"/>
      <c r="AF706" s="37"/>
      <c r="AG706" s="37">
        <v>0</v>
      </c>
      <c r="AH706" s="37">
        <v>17</v>
      </c>
      <c r="AI706" s="37">
        <v>15</v>
      </c>
      <c r="AJ706" s="37">
        <v>2</v>
      </c>
      <c r="AK706" s="37">
        <v>0</v>
      </c>
      <c r="AL706" s="37">
        <v>0</v>
      </c>
    </row>
    <row r="707" spans="1:38" ht="20.100000000000001" customHeight="1" x14ac:dyDescent="0.2">
      <c r="D707" s="38" t="s">
        <v>99</v>
      </c>
      <c r="F707" s="39">
        <v>13</v>
      </c>
      <c r="G707" s="39">
        <v>262</v>
      </c>
      <c r="H707" s="39">
        <v>259</v>
      </c>
      <c r="I707" s="39">
        <v>16</v>
      </c>
      <c r="J707" s="39">
        <v>0</v>
      </c>
      <c r="K707" s="39">
        <v>0</v>
      </c>
      <c r="L707" s="40"/>
      <c r="M707" s="40"/>
      <c r="N707" s="40"/>
      <c r="O707" s="39">
        <v>3</v>
      </c>
      <c r="P707" s="39">
        <v>72</v>
      </c>
      <c r="Q707" s="39">
        <v>74</v>
      </c>
      <c r="R707" s="39">
        <v>1</v>
      </c>
      <c r="S707" s="39">
        <v>0</v>
      </c>
      <c r="T707" s="39">
        <v>0</v>
      </c>
      <c r="U707" s="40"/>
      <c r="V707" s="40"/>
      <c r="W707" s="40"/>
      <c r="X707" s="39">
        <v>12</v>
      </c>
      <c r="Y707" s="39">
        <v>80</v>
      </c>
      <c r="Z707" s="39">
        <v>76</v>
      </c>
      <c r="AA707" s="39">
        <v>16</v>
      </c>
      <c r="AB707" s="39">
        <v>0</v>
      </c>
      <c r="AC707" s="39">
        <v>0</v>
      </c>
      <c r="AD707" s="40"/>
      <c r="AE707" s="40"/>
      <c r="AF707" s="40"/>
      <c r="AG707" s="39">
        <v>2</v>
      </c>
      <c r="AH707" s="39">
        <v>21</v>
      </c>
      <c r="AI707" s="39">
        <v>20</v>
      </c>
      <c r="AJ707" s="39">
        <v>3</v>
      </c>
      <c r="AK707" s="39">
        <v>0</v>
      </c>
      <c r="AL707" s="39">
        <v>0</v>
      </c>
    </row>
    <row r="708" spans="1:38" ht="20.100000000000001" customHeight="1" x14ac:dyDescent="0.2">
      <c r="D708" s="2" t="s">
        <v>113</v>
      </c>
      <c r="F708" s="37">
        <v>19</v>
      </c>
      <c r="G708" s="37">
        <v>244</v>
      </c>
      <c r="H708" s="37">
        <v>235</v>
      </c>
      <c r="I708" s="37">
        <v>28</v>
      </c>
      <c r="J708" s="37">
        <v>0</v>
      </c>
      <c r="K708" s="37">
        <v>0</v>
      </c>
      <c r="L708" s="37"/>
      <c r="M708" s="37"/>
      <c r="N708" s="37"/>
      <c r="O708" s="37">
        <v>1</v>
      </c>
      <c r="P708" s="37">
        <v>90</v>
      </c>
      <c r="Q708" s="37">
        <v>90</v>
      </c>
      <c r="R708" s="37">
        <v>1</v>
      </c>
      <c r="S708" s="37">
        <v>0</v>
      </c>
      <c r="T708" s="37">
        <v>0</v>
      </c>
      <c r="U708" s="37"/>
      <c r="V708" s="37"/>
      <c r="W708" s="37"/>
      <c r="X708" s="37">
        <v>14</v>
      </c>
      <c r="Y708" s="37">
        <v>78</v>
      </c>
      <c r="Z708" s="37">
        <v>83</v>
      </c>
      <c r="AA708" s="37">
        <v>9</v>
      </c>
      <c r="AB708" s="37">
        <v>0</v>
      </c>
      <c r="AC708" s="37">
        <v>0</v>
      </c>
      <c r="AD708" s="37"/>
      <c r="AE708" s="37"/>
      <c r="AF708" s="37"/>
      <c r="AG708" s="37">
        <v>2</v>
      </c>
      <c r="AH708" s="37">
        <v>19</v>
      </c>
      <c r="AI708" s="37">
        <v>20</v>
      </c>
      <c r="AJ708" s="37">
        <v>1</v>
      </c>
      <c r="AK708" s="37">
        <v>0</v>
      </c>
      <c r="AL708" s="37">
        <v>0</v>
      </c>
    </row>
    <row r="709" spans="1:38" ht="20.100000000000001" customHeight="1" x14ac:dyDescent="0.2">
      <c r="D709" s="38" t="s">
        <v>174</v>
      </c>
      <c r="F709" s="39">
        <v>17</v>
      </c>
      <c r="G709" s="39">
        <v>237</v>
      </c>
      <c r="H709" s="39">
        <v>235</v>
      </c>
      <c r="I709" s="39">
        <v>19</v>
      </c>
      <c r="J709" s="39">
        <v>0</v>
      </c>
      <c r="K709" s="39">
        <v>0</v>
      </c>
      <c r="L709" s="40"/>
      <c r="M709" s="40"/>
      <c r="N709" s="40"/>
      <c r="O709" s="39">
        <v>3</v>
      </c>
      <c r="P709" s="39">
        <v>88</v>
      </c>
      <c r="Q709" s="39">
        <v>90</v>
      </c>
      <c r="R709" s="39">
        <v>1</v>
      </c>
      <c r="S709" s="39">
        <v>0</v>
      </c>
      <c r="T709" s="39">
        <v>0</v>
      </c>
      <c r="U709" s="40"/>
      <c r="V709" s="40"/>
      <c r="W709" s="40"/>
      <c r="X709" s="39">
        <v>7</v>
      </c>
      <c r="Y709" s="39">
        <v>99</v>
      </c>
      <c r="Z709" s="39">
        <v>98</v>
      </c>
      <c r="AA709" s="39">
        <v>8</v>
      </c>
      <c r="AB709" s="39">
        <v>0</v>
      </c>
      <c r="AC709" s="39">
        <v>0</v>
      </c>
      <c r="AD709" s="40"/>
      <c r="AE709" s="40"/>
      <c r="AF709" s="40"/>
      <c r="AG709" s="39">
        <v>1</v>
      </c>
      <c r="AH709" s="39">
        <v>19</v>
      </c>
      <c r="AI709" s="39">
        <v>19</v>
      </c>
      <c r="AJ709" s="39">
        <v>1</v>
      </c>
      <c r="AK709" s="39">
        <v>0</v>
      </c>
      <c r="AL709" s="39">
        <v>0</v>
      </c>
    </row>
    <row r="710" spans="1:38"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row>
    <row r="711" spans="1:38" s="1" customFormat="1" ht="20.100000000000001" customHeight="1" x14ac:dyDescent="0.2">
      <c r="A711" s="3"/>
      <c r="B711" s="6"/>
      <c r="C711" s="42" t="s">
        <v>180</v>
      </c>
      <c r="D711" s="42"/>
      <c r="E711" s="5"/>
      <c r="F711" s="44">
        <v>79</v>
      </c>
      <c r="G711" s="44">
        <v>974</v>
      </c>
      <c r="H711" s="44">
        <v>964</v>
      </c>
      <c r="I711" s="44">
        <v>89</v>
      </c>
      <c r="J711" s="44">
        <v>0</v>
      </c>
      <c r="K711" s="44">
        <v>0</v>
      </c>
      <c r="L711" s="45"/>
      <c r="M711" s="45"/>
      <c r="N711" s="45"/>
      <c r="O711" s="44">
        <v>9</v>
      </c>
      <c r="P711" s="44">
        <v>343</v>
      </c>
      <c r="Q711" s="44">
        <v>346</v>
      </c>
      <c r="R711" s="44">
        <v>6</v>
      </c>
      <c r="S711" s="44">
        <v>0</v>
      </c>
      <c r="T711" s="44">
        <v>0</v>
      </c>
      <c r="U711" s="45"/>
      <c r="V711" s="45"/>
      <c r="W711" s="45"/>
      <c r="X711" s="44">
        <v>40</v>
      </c>
      <c r="Y711" s="44">
        <v>343</v>
      </c>
      <c r="Z711" s="44">
        <v>338</v>
      </c>
      <c r="AA711" s="44">
        <v>45</v>
      </c>
      <c r="AB711" s="44">
        <v>0</v>
      </c>
      <c r="AC711" s="44">
        <v>0</v>
      </c>
      <c r="AD711" s="45"/>
      <c r="AE711" s="45"/>
      <c r="AF711" s="45"/>
      <c r="AG711" s="44">
        <v>5</v>
      </c>
      <c r="AH711" s="44">
        <v>76</v>
      </c>
      <c r="AI711" s="44">
        <v>74</v>
      </c>
      <c r="AJ711" s="44">
        <v>7</v>
      </c>
      <c r="AK711" s="44">
        <v>0</v>
      </c>
      <c r="AL711" s="44">
        <v>0</v>
      </c>
    </row>
    <row r="712" spans="1:38"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row>
    <row r="713" spans="1:38" s="1" customFormat="1" ht="20.100000000000001" customHeight="1" x14ac:dyDescent="0.25">
      <c r="A713" s="3"/>
      <c r="B713" s="49" t="s">
        <v>330</v>
      </c>
      <c r="C713" s="50"/>
      <c r="D713" s="50"/>
      <c r="E713" s="5"/>
      <c r="F713" s="51">
        <v>79</v>
      </c>
      <c r="G713" s="51">
        <v>974</v>
      </c>
      <c r="H713" s="51">
        <v>964</v>
      </c>
      <c r="I713" s="51">
        <v>89</v>
      </c>
      <c r="J713" s="51">
        <v>0</v>
      </c>
      <c r="K713" s="51">
        <v>0</v>
      </c>
      <c r="L713" s="52"/>
      <c r="M713" s="52"/>
      <c r="N713" s="52"/>
      <c r="O713" s="51">
        <v>9</v>
      </c>
      <c r="P713" s="51">
        <v>343</v>
      </c>
      <c r="Q713" s="51">
        <v>346</v>
      </c>
      <c r="R713" s="51">
        <v>6</v>
      </c>
      <c r="S713" s="51">
        <v>0</v>
      </c>
      <c r="T713" s="51">
        <v>0</v>
      </c>
      <c r="U713" s="52"/>
      <c r="V713" s="52"/>
      <c r="W713" s="52"/>
      <c r="X713" s="51">
        <v>40</v>
      </c>
      <c r="Y713" s="51">
        <v>343</v>
      </c>
      <c r="Z713" s="51">
        <v>338</v>
      </c>
      <c r="AA713" s="51">
        <v>45</v>
      </c>
      <c r="AB713" s="51">
        <v>0</v>
      </c>
      <c r="AC713" s="51">
        <v>0</v>
      </c>
      <c r="AD713" s="52"/>
      <c r="AE713" s="52"/>
      <c r="AF713" s="52"/>
      <c r="AG713" s="51">
        <v>5</v>
      </c>
      <c r="AH713" s="51">
        <v>76</v>
      </c>
      <c r="AI713" s="51">
        <v>74</v>
      </c>
      <c r="AJ713" s="51">
        <v>7</v>
      </c>
      <c r="AK713" s="51">
        <v>0</v>
      </c>
      <c r="AL713" s="51">
        <v>0</v>
      </c>
    </row>
    <row r="714" spans="1:38"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row>
    <row r="715" spans="1:38"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row>
    <row r="716" spans="1:38"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row>
    <row r="717" spans="1:38" s="1" customFormat="1" ht="20.100000000000001" customHeight="1" x14ac:dyDescent="0.2">
      <c r="A717" s="3"/>
      <c r="B717" s="55"/>
      <c r="C717" s="3"/>
      <c r="D717" s="2" t="s">
        <v>98</v>
      </c>
      <c r="E717" s="5"/>
      <c r="F717" s="37">
        <v>6</v>
      </c>
      <c r="G717" s="37">
        <v>154</v>
      </c>
      <c r="H717" s="37">
        <v>148</v>
      </c>
      <c r="I717" s="37">
        <v>12</v>
      </c>
      <c r="J717" s="37">
        <v>0</v>
      </c>
      <c r="K717" s="37">
        <v>0</v>
      </c>
      <c r="L717" s="37"/>
      <c r="M717" s="37"/>
      <c r="N717" s="37"/>
      <c r="O717" s="37">
        <v>3</v>
      </c>
      <c r="P717" s="37">
        <v>108</v>
      </c>
      <c r="Q717" s="37">
        <v>111</v>
      </c>
      <c r="R717" s="37">
        <v>0</v>
      </c>
      <c r="S717" s="37">
        <v>0</v>
      </c>
      <c r="T717" s="37">
        <v>0</v>
      </c>
      <c r="U717" s="37"/>
      <c r="V717" s="37"/>
      <c r="W717" s="37"/>
      <c r="X717" s="37">
        <v>0</v>
      </c>
      <c r="Y717" s="37">
        <v>73</v>
      </c>
      <c r="Z717" s="37">
        <v>69</v>
      </c>
      <c r="AA717" s="37">
        <v>4</v>
      </c>
      <c r="AB717" s="37">
        <v>0</v>
      </c>
      <c r="AC717" s="37">
        <v>0</v>
      </c>
      <c r="AD717" s="37"/>
      <c r="AE717" s="37"/>
      <c r="AF717" s="37"/>
      <c r="AG717" s="37">
        <v>0</v>
      </c>
      <c r="AH717" s="37">
        <v>6</v>
      </c>
      <c r="AI717" s="37">
        <v>6</v>
      </c>
      <c r="AJ717" s="37">
        <v>0</v>
      </c>
      <c r="AK717" s="37">
        <v>0</v>
      </c>
      <c r="AL717" s="37">
        <v>0</v>
      </c>
    </row>
    <row r="718" spans="1:38" s="1" customFormat="1" ht="20.100000000000001" customHeight="1" x14ac:dyDescent="0.2">
      <c r="A718" s="3"/>
      <c r="B718" s="55"/>
      <c r="C718" s="3"/>
      <c r="D718" s="38" t="s">
        <v>99</v>
      </c>
      <c r="E718" s="5"/>
      <c r="F718" s="39">
        <v>6</v>
      </c>
      <c r="G718" s="39">
        <v>137</v>
      </c>
      <c r="H718" s="39">
        <v>137</v>
      </c>
      <c r="I718" s="39">
        <v>6</v>
      </c>
      <c r="J718" s="39">
        <v>0</v>
      </c>
      <c r="K718" s="39">
        <v>0</v>
      </c>
      <c r="L718" s="40"/>
      <c r="M718" s="40"/>
      <c r="N718" s="40"/>
      <c r="O718" s="39">
        <v>0</v>
      </c>
      <c r="P718" s="39">
        <v>120</v>
      </c>
      <c r="Q718" s="39">
        <v>120</v>
      </c>
      <c r="R718" s="39">
        <v>0</v>
      </c>
      <c r="S718" s="39">
        <v>0</v>
      </c>
      <c r="T718" s="39">
        <v>0</v>
      </c>
      <c r="U718" s="40"/>
      <c r="V718" s="40"/>
      <c r="W718" s="40"/>
      <c r="X718" s="39">
        <v>2</v>
      </c>
      <c r="Y718" s="39">
        <v>68</v>
      </c>
      <c r="Z718" s="39">
        <v>68</v>
      </c>
      <c r="AA718" s="39">
        <v>2</v>
      </c>
      <c r="AB718" s="39">
        <v>0</v>
      </c>
      <c r="AC718" s="39">
        <v>0</v>
      </c>
      <c r="AD718" s="40"/>
      <c r="AE718" s="40"/>
      <c r="AF718" s="40"/>
      <c r="AG718" s="39">
        <v>0</v>
      </c>
      <c r="AH718" s="39">
        <v>6</v>
      </c>
      <c r="AI718" s="39">
        <v>6</v>
      </c>
      <c r="AJ718" s="39">
        <v>0</v>
      </c>
      <c r="AK718" s="39">
        <v>0</v>
      </c>
      <c r="AL718" s="39">
        <v>0</v>
      </c>
    </row>
    <row r="719" spans="1:38" s="1" customFormat="1" ht="20.100000000000001" customHeight="1" x14ac:dyDescent="0.2">
      <c r="A719" s="3"/>
      <c r="B719" s="55"/>
      <c r="C719" s="3"/>
      <c r="D719" s="2" t="s">
        <v>113</v>
      </c>
      <c r="E719" s="5"/>
      <c r="F719" s="37">
        <v>12</v>
      </c>
      <c r="G719" s="37">
        <v>162</v>
      </c>
      <c r="H719" s="37">
        <v>161</v>
      </c>
      <c r="I719" s="37">
        <v>13</v>
      </c>
      <c r="J719" s="37">
        <v>0</v>
      </c>
      <c r="K719" s="37">
        <v>0</v>
      </c>
      <c r="L719" s="37"/>
      <c r="M719" s="37"/>
      <c r="N719" s="37"/>
      <c r="O719" s="37">
        <v>2</v>
      </c>
      <c r="P719" s="37">
        <v>110</v>
      </c>
      <c r="Q719" s="37">
        <v>110</v>
      </c>
      <c r="R719" s="37">
        <v>2</v>
      </c>
      <c r="S719" s="37">
        <v>0</v>
      </c>
      <c r="T719" s="37">
        <v>0</v>
      </c>
      <c r="U719" s="37"/>
      <c r="V719" s="37"/>
      <c r="W719" s="37"/>
      <c r="X719" s="37">
        <v>3</v>
      </c>
      <c r="Y719" s="37">
        <v>63</v>
      </c>
      <c r="Z719" s="37">
        <v>65</v>
      </c>
      <c r="AA719" s="37">
        <v>1</v>
      </c>
      <c r="AB719" s="37">
        <v>0</v>
      </c>
      <c r="AC719" s="37">
        <v>0</v>
      </c>
      <c r="AD719" s="37"/>
      <c r="AE719" s="37"/>
      <c r="AF719" s="37"/>
      <c r="AG719" s="37">
        <v>0</v>
      </c>
      <c r="AH719" s="37">
        <v>7</v>
      </c>
      <c r="AI719" s="37">
        <v>7</v>
      </c>
      <c r="AJ719" s="37">
        <v>0</v>
      </c>
      <c r="AK719" s="37">
        <v>0</v>
      </c>
      <c r="AL719" s="37">
        <v>0</v>
      </c>
    </row>
    <row r="720" spans="1:38"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row>
    <row r="721" spans="1:38" s="1" customFormat="1" ht="20.100000000000001" customHeight="1" x14ac:dyDescent="0.2">
      <c r="A721" s="3"/>
      <c r="B721" s="55"/>
      <c r="C721" s="42" t="s">
        <v>180</v>
      </c>
      <c r="D721" s="42"/>
      <c r="E721" s="5"/>
      <c r="F721" s="44">
        <v>24</v>
      </c>
      <c r="G721" s="44">
        <v>453</v>
      </c>
      <c r="H721" s="44">
        <v>446</v>
      </c>
      <c r="I721" s="44">
        <v>31</v>
      </c>
      <c r="J721" s="44">
        <v>0</v>
      </c>
      <c r="K721" s="44">
        <v>0</v>
      </c>
      <c r="L721" s="45"/>
      <c r="M721" s="45"/>
      <c r="N721" s="45"/>
      <c r="O721" s="44">
        <v>5</v>
      </c>
      <c r="P721" s="44">
        <v>338</v>
      </c>
      <c r="Q721" s="44">
        <v>341</v>
      </c>
      <c r="R721" s="44">
        <v>2</v>
      </c>
      <c r="S721" s="44">
        <v>0</v>
      </c>
      <c r="T721" s="44">
        <v>0</v>
      </c>
      <c r="U721" s="45"/>
      <c r="V721" s="45"/>
      <c r="W721" s="45"/>
      <c r="X721" s="44">
        <v>5</v>
      </c>
      <c r="Y721" s="44">
        <v>204</v>
      </c>
      <c r="Z721" s="44">
        <v>202</v>
      </c>
      <c r="AA721" s="44">
        <v>7</v>
      </c>
      <c r="AB721" s="44">
        <v>0</v>
      </c>
      <c r="AC721" s="44">
        <v>0</v>
      </c>
      <c r="AD721" s="45"/>
      <c r="AE721" s="45"/>
      <c r="AF721" s="45"/>
      <c r="AG721" s="44">
        <v>0</v>
      </c>
      <c r="AH721" s="44">
        <v>19</v>
      </c>
      <c r="AI721" s="44">
        <v>19</v>
      </c>
      <c r="AJ721" s="44">
        <v>0</v>
      </c>
      <c r="AK721" s="44">
        <v>0</v>
      </c>
      <c r="AL721" s="44">
        <v>0</v>
      </c>
    </row>
    <row r="722" spans="1:38"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row>
    <row r="723" spans="1:38" s="1" customFormat="1" ht="20.100000000000001" customHeight="1" x14ac:dyDescent="0.25">
      <c r="A723" s="3"/>
      <c r="B723" s="49" t="s">
        <v>332</v>
      </c>
      <c r="C723" s="50"/>
      <c r="D723" s="50"/>
      <c r="E723" s="5"/>
      <c r="F723" s="51">
        <v>24</v>
      </c>
      <c r="G723" s="51">
        <v>453</v>
      </c>
      <c r="H723" s="51">
        <v>446</v>
      </c>
      <c r="I723" s="51">
        <v>31</v>
      </c>
      <c r="J723" s="51">
        <v>0</v>
      </c>
      <c r="K723" s="51">
        <v>0</v>
      </c>
      <c r="L723" s="52"/>
      <c r="M723" s="52"/>
      <c r="N723" s="52"/>
      <c r="O723" s="51">
        <v>5</v>
      </c>
      <c r="P723" s="51">
        <v>338</v>
      </c>
      <c r="Q723" s="51">
        <v>341</v>
      </c>
      <c r="R723" s="51">
        <v>2</v>
      </c>
      <c r="S723" s="51">
        <v>0</v>
      </c>
      <c r="T723" s="51">
        <v>0</v>
      </c>
      <c r="U723" s="52"/>
      <c r="V723" s="52"/>
      <c r="W723" s="52"/>
      <c r="X723" s="51">
        <v>5</v>
      </c>
      <c r="Y723" s="51">
        <v>204</v>
      </c>
      <c r="Z723" s="51">
        <v>202</v>
      </c>
      <c r="AA723" s="51">
        <v>7</v>
      </c>
      <c r="AB723" s="51">
        <v>0</v>
      </c>
      <c r="AC723" s="51">
        <v>0</v>
      </c>
      <c r="AD723" s="52"/>
      <c r="AE723" s="52"/>
      <c r="AF723" s="52"/>
      <c r="AG723" s="51">
        <v>0</v>
      </c>
      <c r="AH723" s="51">
        <v>19</v>
      </c>
      <c r="AI723" s="51">
        <v>19</v>
      </c>
      <c r="AJ723" s="51">
        <v>0</v>
      </c>
      <c r="AK723" s="51">
        <v>0</v>
      </c>
      <c r="AL723" s="51">
        <v>0</v>
      </c>
    </row>
    <row r="724" spans="1:38"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row>
    <row r="725" spans="1:38"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row>
    <row r="726" spans="1:38"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row>
    <row r="727" spans="1:38" s="1" customFormat="1" ht="20.100000000000001" customHeight="1" x14ac:dyDescent="0.2">
      <c r="A727" s="3"/>
      <c r="B727" s="55"/>
      <c r="C727" s="3"/>
      <c r="D727" s="2" t="s">
        <v>98</v>
      </c>
      <c r="E727" s="5"/>
      <c r="F727" s="37">
        <v>4</v>
      </c>
      <c r="G727" s="37">
        <v>136</v>
      </c>
      <c r="H727" s="37">
        <v>131</v>
      </c>
      <c r="I727" s="37">
        <v>9</v>
      </c>
      <c r="J727" s="37">
        <v>0</v>
      </c>
      <c r="K727" s="37">
        <v>0</v>
      </c>
      <c r="L727" s="37"/>
      <c r="M727" s="37"/>
      <c r="N727" s="37"/>
      <c r="O727" s="37">
        <v>1</v>
      </c>
      <c r="P727" s="37">
        <v>98</v>
      </c>
      <c r="Q727" s="37">
        <v>97</v>
      </c>
      <c r="R727" s="37">
        <v>2</v>
      </c>
      <c r="S727" s="37">
        <v>0</v>
      </c>
      <c r="T727" s="37">
        <v>0</v>
      </c>
      <c r="U727" s="37"/>
      <c r="V727" s="37"/>
      <c r="W727" s="37"/>
      <c r="X727" s="37">
        <v>7</v>
      </c>
      <c r="Y727" s="37">
        <v>90</v>
      </c>
      <c r="Z727" s="37">
        <v>92</v>
      </c>
      <c r="AA727" s="37">
        <v>5</v>
      </c>
      <c r="AB727" s="37">
        <v>0</v>
      </c>
      <c r="AC727" s="37">
        <v>0</v>
      </c>
      <c r="AD727" s="37"/>
      <c r="AE727" s="37"/>
      <c r="AF727" s="37"/>
      <c r="AG727" s="37">
        <v>2</v>
      </c>
      <c r="AH727" s="37">
        <v>13</v>
      </c>
      <c r="AI727" s="37">
        <v>15</v>
      </c>
      <c r="AJ727" s="37">
        <v>0</v>
      </c>
      <c r="AK727" s="37">
        <v>0</v>
      </c>
      <c r="AL727" s="37">
        <v>0</v>
      </c>
    </row>
    <row r="728" spans="1:38" s="1" customFormat="1" ht="20.100000000000001" customHeight="1" x14ac:dyDescent="0.2">
      <c r="A728" s="3"/>
      <c r="B728" s="55"/>
      <c r="C728" s="3"/>
      <c r="D728" s="38" t="s">
        <v>99</v>
      </c>
      <c r="E728" s="5"/>
      <c r="F728" s="39">
        <v>15</v>
      </c>
      <c r="G728" s="39">
        <v>153</v>
      </c>
      <c r="H728" s="39">
        <v>159</v>
      </c>
      <c r="I728" s="39">
        <v>9</v>
      </c>
      <c r="J728" s="39">
        <v>0</v>
      </c>
      <c r="K728" s="39">
        <v>0</v>
      </c>
      <c r="L728" s="40"/>
      <c r="M728" s="40"/>
      <c r="N728" s="40"/>
      <c r="O728" s="39">
        <v>8</v>
      </c>
      <c r="P728" s="39">
        <v>86</v>
      </c>
      <c r="Q728" s="39">
        <v>93</v>
      </c>
      <c r="R728" s="39">
        <v>1</v>
      </c>
      <c r="S728" s="39">
        <v>0</v>
      </c>
      <c r="T728" s="39">
        <v>0</v>
      </c>
      <c r="U728" s="40"/>
      <c r="V728" s="40"/>
      <c r="W728" s="40"/>
      <c r="X728" s="39">
        <v>14</v>
      </c>
      <c r="Y728" s="39">
        <v>75</v>
      </c>
      <c r="Z728" s="39">
        <v>83</v>
      </c>
      <c r="AA728" s="39">
        <v>6</v>
      </c>
      <c r="AB728" s="39">
        <v>0</v>
      </c>
      <c r="AC728" s="39">
        <v>0</v>
      </c>
      <c r="AD728" s="40"/>
      <c r="AE728" s="40"/>
      <c r="AF728" s="40"/>
      <c r="AG728" s="39">
        <v>0</v>
      </c>
      <c r="AH728" s="39">
        <v>17</v>
      </c>
      <c r="AI728" s="39">
        <v>16</v>
      </c>
      <c r="AJ728" s="39">
        <v>1</v>
      </c>
      <c r="AK728" s="39">
        <v>0</v>
      </c>
      <c r="AL728" s="39">
        <v>0</v>
      </c>
    </row>
    <row r="729" spans="1:38"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row>
    <row r="730" spans="1:38" s="1" customFormat="1" ht="20.100000000000001" customHeight="1" x14ac:dyDescent="0.2">
      <c r="A730" s="3"/>
      <c r="B730" s="55"/>
      <c r="C730" s="42" t="s">
        <v>180</v>
      </c>
      <c r="D730" s="42"/>
      <c r="E730" s="5"/>
      <c r="F730" s="44">
        <v>19</v>
      </c>
      <c r="G730" s="44">
        <v>289</v>
      </c>
      <c r="H730" s="44">
        <v>290</v>
      </c>
      <c r="I730" s="44">
        <v>18</v>
      </c>
      <c r="J730" s="44">
        <v>0</v>
      </c>
      <c r="K730" s="44">
        <v>0</v>
      </c>
      <c r="L730" s="45"/>
      <c r="M730" s="45"/>
      <c r="N730" s="45"/>
      <c r="O730" s="44">
        <v>9</v>
      </c>
      <c r="P730" s="44">
        <v>184</v>
      </c>
      <c r="Q730" s="44">
        <v>190</v>
      </c>
      <c r="R730" s="44">
        <v>3</v>
      </c>
      <c r="S730" s="44">
        <v>0</v>
      </c>
      <c r="T730" s="44">
        <v>0</v>
      </c>
      <c r="U730" s="45"/>
      <c r="V730" s="45"/>
      <c r="W730" s="45"/>
      <c r="X730" s="44">
        <v>21</v>
      </c>
      <c r="Y730" s="44">
        <v>165</v>
      </c>
      <c r="Z730" s="44">
        <v>175</v>
      </c>
      <c r="AA730" s="44">
        <v>11</v>
      </c>
      <c r="AB730" s="44">
        <v>0</v>
      </c>
      <c r="AC730" s="44">
        <v>0</v>
      </c>
      <c r="AD730" s="45"/>
      <c r="AE730" s="45"/>
      <c r="AF730" s="45"/>
      <c r="AG730" s="44">
        <v>2</v>
      </c>
      <c r="AH730" s="44">
        <v>30</v>
      </c>
      <c r="AI730" s="44">
        <v>31</v>
      </c>
      <c r="AJ730" s="44">
        <v>1</v>
      </c>
      <c r="AK730" s="44">
        <v>0</v>
      </c>
      <c r="AL730" s="44">
        <v>0</v>
      </c>
    </row>
    <row r="731" spans="1:38"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row>
    <row r="732" spans="1:38" s="1" customFormat="1" ht="20.100000000000001" customHeight="1" x14ac:dyDescent="0.25">
      <c r="A732" s="3"/>
      <c r="B732" s="49" t="s">
        <v>334</v>
      </c>
      <c r="C732" s="50"/>
      <c r="D732" s="50"/>
      <c r="E732" s="5"/>
      <c r="F732" s="51">
        <v>19</v>
      </c>
      <c r="G732" s="51">
        <v>289</v>
      </c>
      <c r="H732" s="51">
        <v>290</v>
      </c>
      <c r="I732" s="51">
        <v>18</v>
      </c>
      <c r="J732" s="51">
        <v>0</v>
      </c>
      <c r="K732" s="51">
        <v>0</v>
      </c>
      <c r="L732" s="52"/>
      <c r="M732" s="52"/>
      <c r="N732" s="52"/>
      <c r="O732" s="51">
        <v>9</v>
      </c>
      <c r="P732" s="51">
        <v>184</v>
      </c>
      <c r="Q732" s="51">
        <v>190</v>
      </c>
      <c r="R732" s="51">
        <v>3</v>
      </c>
      <c r="S732" s="51">
        <v>0</v>
      </c>
      <c r="T732" s="51">
        <v>0</v>
      </c>
      <c r="U732" s="52"/>
      <c r="V732" s="52"/>
      <c r="W732" s="52"/>
      <c r="X732" s="51">
        <v>21</v>
      </c>
      <c r="Y732" s="51">
        <v>165</v>
      </c>
      <c r="Z732" s="51">
        <v>175</v>
      </c>
      <c r="AA732" s="51">
        <v>11</v>
      </c>
      <c r="AB732" s="51">
        <v>0</v>
      </c>
      <c r="AC732" s="51">
        <v>0</v>
      </c>
      <c r="AD732" s="52"/>
      <c r="AE732" s="52"/>
      <c r="AF732" s="52"/>
      <c r="AG732" s="51">
        <v>2</v>
      </c>
      <c r="AH732" s="51">
        <v>30</v>
      </c>
      <c r="AI732" s="51">
        <v>31</v>
      </c>
      <c r="AJ732" s="51">
        <v>1</v>
      </c>
      <c r="AK732" s="51">
        <v>0</v>
      </c>
      <c r="AL732" s="51">
        <v>0</v>
      </c>
    </row>
    <row r="733" spans="1:38"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row>
    <row r="734" spans="1:38"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row>
    <row r="735" spans="1:38"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row>
    <row r="736" spans="1:38" s="1" customFormat="1" ht="20.100000000000001" customHeight="1" x14ac:dyDescent="0.2">
      <c r="A736" s="3"/>
      <c r="B736" s="55"/>
      <c r="C736" s="3"/>
      <c r="D736" s="2" t="s">
        <v>124</v>
      </c>
      <c r="E736" s="5"/>
      <c r="F736" s="37">
        <v>37</v>
      </c>
      <c r="G736" s="37">
        <v>247</v>
      </c>
      <c r="H736" s="37">
        <v>244</v>
      </c>
      <c r="I736" s="37">
        <v>40</v>
      </c>
      <c r="J736" s="37">
        <v>0</v>
      </c>
      <c r="K736" s="37">
        <v>0</v>
      </c>
      <c r="L736" s="37"/>
      <c r="M736" s="37"/>
      <c r="N736" s="37"/>
      <c r="O736" s="37">
        <v>12</v>
      </c>
      <c r="P736" s="37">
        <v>107</v>
      </c>
      <c r="Q736" s="37">
        <v>108</v>
      </c>
      <c r="R736" s="37">
        <v>11</v>
      </c>
      <c r="S736" s="37">
        <v>0</v>
      </c>
      <c r="T736" s="37">
        <v>0</v>
      </c>
      <c r="U736" s="37"/>
      <c r="V736" s="37"/>
      <c r="W736" s="37"/>
      <c r="X736" s="37">
        <v>14</v>
      </c>
      <c r="Y736" s="37">
        <v>96</v>
      </c>
      <c r="Z736" s="37">
        <v>97</v>
      </c>
      <c r="AA736" s="37">
        <v>13</v>
      </c>
      <c r="AB736" s="37">
        <v>0</v>
      </c>
      <c r="AC736" s="37">
        <v>0</v>
      </c>
      <c r="AD736" s="37"/>
      <c r="AE736" s="37"/>
      <c r="AF736" s="37"/>
      <c r="AG736" s="37">
        <v>1</v>
      </c>
      <c r="AH736" s="37">
        <v>8</v>
      </c>
      <c r="AI736" s="37">
        <v>7</v>
      </c>
      <c r="AJ736" s="37">
        <v>2</v>
      </c>
      <c r="AK736" s="37">
        <v>0</v>
      </c>
      <c r="AL736" s="37">
        <v>0</v>
      </c>
    </row>
    <row r="737" spans="1:38" s="1" customFormat="1" ht="20.100000000000001" customHeight="1" x14ac:dyDescent="0.2">
      <c r="A737" s="3"/>
      <c r="B737" s="55"/>
      <c r="C737" s="3"/>
      <c r="D737" s="38" t="s">
        <v>99</v>
      </c>
      <c r="E737" s="5"/>
      <c r="F737" s="39">
        <v>27</v>
      </c>
      <c r="G737" s="39">
        <v>276</v>
      </c>
      <c r="H737" s="39">
        <v>287</v>
      </c>
      <c r="I737" s="39">
        <v>16</v>
      </c>
      <c r="J737" s="39">
        <v>0</v>
      </c>
      <c r="K737" s="39">
        <v>0</v>
      </c>
      <c r="L737" s="40"/>
      <c r="M737" s="40"/>
      <c r="N737" s="40"/>
      <c r="O737" s="39">
        <v>2</v>
      </c>
      <c r="P737" s="39">
        <v>99</v>
      </c>
      <c r="Q737" s="39">
        <v>101</v>
      </c>
      <c r="R737" s="39">
        <v>0</v>
      </c>
      <c r="S737" s="39">
        <v>0</v>
      </c>
      <c r="T737" s="39">
        <v>0</v>
      </c>
      <c r="U737" s="40"/>
      <c r="V737" s="40"/>
      <c r="W737" s="40"/>
      <c r="X737" s="39">
        <v>8</v>
      </c>
      <c r="Y737" s="39">
        <v>85</v>
      </c>
      <c r="Z737" s="39">
        <v>82</v>
      </c>
      <c r="AA737" s="39">
        <v>11</v>
      </c>
      <c r="AB737" s="39">
        <v>0</v>
      </c>
      <c r="AC737" s="39">
        <v>0</v>
      </c>
      <c r="AD737" s="40"/>
      <c r="AE737" s="40"/>
      <c r="AF737" s="40"/>
      <c r="AG737" s="39">
        <v>0</v>
      </c>
      <c r="AH737" s="39">
        <v>6</v>
      </c>
      <c r="AI737" s="39">
        <v>5</v>
      </c>
      <c r="AJ737" s="39">
        <v>1</v>
      </c>
      <c r="AK737" s="39">
        <v>0</v>
      </c>
      <c r="AL737" s="39">
        <v>0</v>
      </c>
    </row>
    <row r="738" spans="1:38"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row>
    <row r="739" spans="1:38" s="1" customFormat="1" ht="20.100000000000001" customHeight="1" x14ac:dyDescent="0.2">
      <c r="A739" s="3"/>
      <c r="B739" s="55"/>
      <c r="C739" s="42" t="s">
        <v>180</v>
      </c>
      <c r="D739" s="42"/>
      <c r="E739" s="5"/>
      <c r="F739" s="44">
        <v>64</v>
      </c>
      <c r="G739" s="44">
        <v>523</v>
      </c>
      <c r="H739" s="44">
        <v>531</v>
      </c>
      <c r="I739" s="44">
        <v>56</v>
      </c>
      <c r="J739" s="44">
        <v>0</v>
      </c>
      <c r="K739" s="44">
        <v>0</v>
      </c>
      <c r="L739" s="45"/>
      <c r="M739" s="45"/>
      <c r="N739" s="45"/>
      <c r="O739" s="44">
        <v>14</v>
      </c>
      <c r="P739" s="44">
        <v>206</v>
      </c>
      <c r="Q739" s="44">
        <v>209</v>
      </c>
      <c r="R739" s="44">
        <v>11</v>
      </c>
      <c r="S739" s="44">
        <v>0</v>
      </c>
      <c r="T739" s="44">
        <v>0</v>
      </c>
      <c r="U739" s="45"/>
      <c r="V739" s="45"/>
      <c r="W739" s="45"/>
      <c r="X739" s="44">
        <v>22</v>
      </c>
      <c r="Y739" s="44">
        <v>181</v>
      </c>
      <c r="Z739" s="44">
        <v>179</v>
      </c>
      <c r="AA739" s="44">
        <v>24</v>
      </c>
      <c r="AB739" s="44">
        <v>0</v>
      </c>
      <c r="AC739" s="44">
        <v>0</v>
      </c>
      <c r="AD739" s="45"/>
      <c r="AE739" s="45"/>
      <c r="AF739" s="45"/>
      <c r="AG739" s="44">
        <v>1</v>
      </c>
      <c r="AH739" s="44">
        <v>14</v>
      </c>
      <c r="AI739" s="44">
        <v>12</v>
      </c>
      <c r="AJ739" s="44">
        <v>3</v>
      </c>
      <c r="AK739" s="44">
        <v>0</v>
      </c>
      <c r="AL739" s="44">
        <v>0</v>
      </c>
    </row>
    <row r="740" spans="1:38"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row>
    <row r="741" spans="1:38" s="1" customFormat="1" ht="20.100000000000001" customHeight="1" x14ac:dyDescent="0.25">
      <c r="A741" s="3"/>
      <c r="B741" s="49" t="s">
        <v>336</v>
      </c>
      <c r="C741" s="50"/>
      <c r="D741" s="50"/>
      <c r="E741" s="5"/>
      <c r="F741" s="51">
        <v>64</v>
      </c>
      <c r="G741" s="51">
        <v>523</v>
      </c>
      <c r="H741" s="51">
        <v>531</v>
      </c>
      <c r="I741" s="51">
        <v>56</v>
      </c>
      <c r="J741" s="51">
        <v>0</v>
      </c>
      <c r="K741" s="51">
        <v>0</v>
      </c>
      <c r="L741" s="52"/>
      <c r="M741" s="52"/>
      <c r="N741" s="52"/>
      <c r="O741" s="51">
        <v>14</v>
      </c>
      <c r="P741" s="51">
        <v>206</v>
      </c>
      <c r="Q741" s="51">
        <v>209</v>
      </c>
      <c r="R741" s="51">
        <v>11</v>
      </c>
      <c r="S741" s="51">
        <v>0</v>
      </c>
      <c r="T741" s="51">
        <v>0</v>
      </c>
      <c r="U741" s="52"/>
      <c r="V741" s="52"/>
      <c r="W741" s="52"/>
      <c r="X741" s="51">
        <v>22</v>
      </c>
      <c r="Y741" s="51">
        <v>181</v>
      </c>
      <c r="Z741" s="51">
        <v>179</v>
      </c>
      <c r="AA741" s="51">
        <v>24</v>
      </c>
      <c r="AB741" s="51">
        <v>0</v>
      </c>
      <c r="AC741" s="51">
        <v>0</v>
      </c>
      <c r="AD741" s="52"/>
      <c r="AE741" s="52"/>
      <c r="AF741" s="52"/>
      <c r="AG741" s="51">
        <v>1</v>
      </c>
      <c r="AH741" s="51">
        <v>14</v>
      </c>
      <c r="AI741" s="51">
        <v>12</v>
      </c>
      <c r="AJ741" s="51">
        <v>3</v>
      </c>
      <c r="AK741" s="51">
        <v>0</v>
      </c>
      <c r="AL741" s="51">
        <v>0</v>
      </c>
    </row>
    <row r="742" spans="1:38"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row>
    <row r="743" spans="1:38" s="61" customFormat="1" ht="30" customHeight="1" x14ac:dyDescent="0.2">
      <c r="A743" s="57"/>
      <c r="B743" s="58" t="s">
        <v>337</v>
      </c>
      <c r="C743" s="59"/>
      <c r="D743" s="59"/>
      <c r="E743" s="5"/>
      <c r="F743" s="60">
        <f>13545+87</f>
        <v>13632</v>
      </c>
      <c r="G743" s="60">
        <v>197208</v>
      </c>
      <c r="H743" s="60">
        <v>202066</v>
      </c>
      <c r="I743" s="60">
        <f>13330+72</f>
        <v>13402</v>
      </c>
      <c r="J743" s="60">
        <v>4977</v>
      </c>
      <c r="K743" s="60">
        <v>349</v>
      </c>
      <c r="L743" s="52"/>
      <c r="M743" s="52"/>
      <c r="N743" s="52"/>
      <c r="O743" s="60">
        <f>1426+21</f>
        <v>1447</v>
      </c>
      <c r="P743" s="60">
        <v>29551</v>
      </c>
      <c r="Q743" s="60">
        <v>29551</v>
      </c>
      <c r="R743" s="60">
        <f>1423+18</f>
        <v>1441</v>
      </c>
      <c r="S743" s="60">
        <v>46</v>
      </c>
      <c r="T743" s="60">
        <v>47</v>
      </c>
      <c r="U743" s="52"/>
      <c r="V743" s="52"/>
      <c r="W743" s="52"/>
      <c r="X743" s="60">
        <v>2162</v>
      </c>
      <c r="Y743" s="60">
        <v>27969</v>
      </c>
      <c r="Z743" s="60">
        <v>27887</v>
      </c>
      <c r="AA743" s="60">
        <v>2234</v>
      </c>
      <c r="AB743" s="60">
        <v>77</v>
      </c>
      <c r="AC743" s="60">
        <v>87</v>
      </c>
      <c r="AD743" s="52"/>
      <c r="AE743" s="52"/>
      <c r="AF743" s="52"/>
      <c r="AG743" s="60">
        <v>350</v>
      </c>
      <c r="AH743" s="60">
        <v>5691</v>
      </c>
      <c r="AI743" s="60">
        <v>5765</v>
      </c>
      <c r="AJ743" s="60">
        <v>274</v>
      </c>
      <c r="AK743" s="60">
        <v>4</v>
      </c>
      <c r="AL743" s="60">
        <v>6</v>
      </c>
    </row>
  </sheetData>
  <autoFilter ref="A9:AL743"/>
  <mergeCells count="7">
    <mergeCell ref="A8:D8"/>
    <mergeCell ref="A2:AL3"/>
    <mergeCell ref="A4:AL5"/>
    <mergeCell ref="F7:K7"/>
    <mergeCell ref="O7:T7"/>
    <mergeCell ref="X7:AC7"/>
    <mergeCell ref="AG7:AL7"/>
  </mergeCells>
  <phoneticPr fontId="2" type="noConversion"/>
  <pageMargins left="0.43307086614173229" right="0" top="0" bottom="0" header="0" footer="0"/>
  <pageSetup paperSize="5" scale="4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H746"/>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1" width="12.7109375" style="4" customWidth="1"/>
    <col min="12" max="12" width="1.7109375" style="4" customWidth="1"/>
    <col min="13" max="13" width="12.7109375" style="4" customWidth="1"/>
    <col min="14" max="16" width="1.7109375" style="4" customWidth="1"/>
    <col min="17" max="18" width="12.7109375" style="4" customWidth="1"/>
    <col min="19" max="19" width="1.7109375" style="4" customWidth="1"/>
    <col min="20" max="20" width="12.7109375" style="4" customWidth="1"/>
    <col min="21" max="23" width="1.7109375" style="4" customWidth="1"/>
    <col min="24" max="24" width="12.7109375" style="4" customWidth="1"/>
    <col min="25" max="27" width="1.7109375" style="4" customWidth="1"/>
    <col min="28" max="28" width="12.7109375" style="4" customWidth="1"/>
    <col min="29" max="29" width="1.7109375" style="4" customWidth="1"/>
    <col min="30" max="30" width="12.7109375" style="4" customWidth="1"/>
    <col min="31" max="33" width="1.7109375" style="4" customWidth="1"/>
    <col min="34" max="34" width="12.7109375" style="4" customWidth="1"/>
    <col min="35" max="16384" width="11.42578125" style="7"/>
  </cols>
  <sheetData>
    <row r="1" spans="1:34" x14ac:dyDescent="0.2">
      <c r="AF1" s="7"/>
      <c r="AG1" s="7"/>
      <c r="AH1" s="7"/>
    </row>
    <row r="2" spans="1:34" ht="12.75" x14ac:dyDescent="0.2">
      <c r="A2" s="84" t="s">
        <v>66</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row>
    <row r="3" spans="1:34"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row>
    <row r="4" spans="1:34"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row>
    <row r="5" spans="1:34"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row>
    <row r="6" spans="1:34"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row>
    <row r="7" spans="1:34" ht="30" customHeight="1" thickBot="1" x14ac:dyDescent="0.3">
      <c r="A7" s="13"/>
      <c r="B7" s="13"/>
      <c r="C7" s="13"/>
      <c r="D7" s="14"/>
      <c r="E7" s="14"/>
      <c r="F7" s="86" t="s">
        <v>67</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row>
    <row r="8" spans="1:34" ht="50.1" customHeight="1" thickBot="1" x14ac:dyDescent="0.25">
      <c r="A8" s="89" t="s">
        <v>3</v>
      </c>
      <c r="B8" s="89"/>
      <c r="C8" s="89"/>
      <c r="D8" s="89"/>
      <c r="E8" s="20"/>
      <c r="F8" s="15" t="s">
        <v>4</v>
      </c>
      <c r="G8" s="11"/>
      <c r="H8" s="11"/>
      <c r="I8" s="11"/>
      <c r="J8" s="15" t="s">
        <v>5</v>
      </c>
      <c r="K8" s="15" t="s">
        <v>68</v>
      </c>
      <c r="L8" s="11"/>
      <c r="M8" s="15" t="s">
        <v>7</v>
      </c>
      <c r="N8" s="11"/>
      <c r="O8" s="11"/>
      <c r="P8" s="11"/>
      <c r="Q8" s="15" t="s">
        <v>69</v>
      </c>
      <c r="R8" s="15" t="s">
        <v>70</v>
      </c>
      <c r="S8" s="11"/>
      <c r="T8" s="15" t="s">
        <v>15</v>
      </c>
      <c r="U8" s="11"/>
      <c r="V8" s="11"/>
      <c r="W8" s="11"/>
      <c r="X8" s="15" t="s">
        <v>16</v>
      </c>
      <c r="Y8" s="11"/>
      <c r="Z8" s="11"/>
      <c r="AA8" s="11"/>
      <c r="AB8" s="15" t="s">
        <v>17</v>
      </c>
      <c r="AC8" s="11"/>
      <c r="AD8" s="15" t="s">
        <v>18</v>
      </c>
      <c r="AE8" s="11"/>
      <c r="AF8" s="11"/>
      <c r="AG8" s="11"/>
      <c r="AH8" s="15" t="s">
        <v>33</v>
      </c>
    </row>
    <row r="9" spans="1:34" ht="20.100000000000001" customHeight="1" x14ac:dyDescent="0.2"/>
    <row r="10" spans="1:34" ht="20.100000000000001" customHeight="1" x14ac:dyDescent="0.2">
      <c r="A10" s="2"/>
      <c r="B10" s="6" t="s">
        <v>96</v>
      </c>
    </row>
    <row r="11" spans="1:34" ht="20.100000000000001" customHeight="1" x14ac:dyDescent="0.2">
      <c r="A11" s="35"/>
      <c r="B11" s="36"/>
      <c r="C11" s="3" t="s">
        <v>97</v>
      </c>
    </row>
    <row r="12" spans="1:34" ht="20.100000000000001" customHeight="1" x14ac:dyDescent="0.2">
      <c r="D12" s="2" t="s">
        <v>98</v>
      </c>
      <c r="F12" s="37">
        <v>158</v>
      </c>
      <c r="G12" s="37"/>
      <c r="H12" s="37"/>
      <c r="I12" s="37"/>
      <c r="J12" s="37">
        <v>1248</v>
      </c>
      <c r="K12" s="37">
        <v>35</v>
      </c>
      <c r="L12" s="37"/>
      <c r="M12" s="37">
        <v>1283</v>
      </c>
      <c r="N12" s="37"/>
      <c r="O12" s="37"/>
      <c r="P12" s="37"/>
      <c r="Q12" s="37">
        <v>347</v>
      </c>
      <c r="R12" s="37">
        <v>942</v>
      </c>
      <c r="S12" s="37"/>
      <c r="T12" s="37">
        <v>1289</v>
      </c>
      <c r="U12" s="37"/>
      <c r="V12" s="37"/>
      <c r="W12" s="37"/>
      <c r="X12" s="37">
        <v>152</v>
      </c>
      <c r="Y12" s="37"/>
      <c r="Z12" s="37"/>
      <c r="AA12" s="37"/>
      <c r="AB12" s="37">
        <v>0</v>
      </c>
      <c r="AC12" s="37"/>
      <c r="AD12" s="37">
        <v>0</v>
      </c>
      <c r="AE12" s="37"/>
      <c r="AF12" s="37"/>
      <c r="AG12" s="37"/>
      <c r="AH12" s="37">
        <v>0</v>
      </c>
    </row>
    <row r="13" spans="1:34" ht="20.100000000000001" customHeight="1" x14ac:dyDescent="0.2">
      <c r="D13" s="38" t="s">
        <v>99</v>
      </c>
      <c r="F13" s="39">
        <v>113</v>
      </c>
      <c r="G13" s="40"/>
      <c r="H13" s="40"/>
      <c r="I13" s="40"/>
      <c r="J13" s="39">
        <v>1198</v>
      </c>
      <c r="K13" s="39">
        <v>61</v>
      </c>
      <c r="L13" s="40"/>
      <c r="M13" s="39">
        <v>1259</v>
      </c>
      <c r="N13" s="40"/>
      <c r="O13" s="40"/>
      <c r="P13" s="40"/>
      <c r="Q13" s="39">
        <v>180</v>
      </c>
      <c r="R13" s="39">
        <v>1026</v>
      </c>
      <c r="S13" s="40"/>
      <c r="T13" s="39">
        <v>1206</v>
      </c>
      <c r="U13" s="40"/>
      <c r="V13" s="40"/>
      <c r="W13" s="40"/>
      <c r="X13" s="39">
        <v>166</v>
      </c>
      <c r="Y13" s="40"/>
      <c r="Z13" s="40"/>
      <c r="AA13" s="40"/>
      <c r="AB13" s="39">
        <v>0</v>
      </c>
      <c r="AC13" s="40"/>
      <c r="AD13" s="39">
        <v>0</v>
      </c>
      <c r="AE13" s="40"/>
      <c r="AF13" s="40"/>
      <c r="AG13" s="40"/>
      <c r="AH13" s="39">
        <v>0</v>
      </c>
    </row>
    <row r="14" spans="1:34" ht="20.100000000000001" customHeight="1" x14ac:dyDescent="0.2">
      <c r="D14" s="2" t="s">
        <v>100</v>
      </c>
      <c r="F14" s="37">
        <v>190</v>
      </c>
      <c r="G14" s="37"/>
      <c r="H14" s="37"/>
      <c r="I14" s="37"/>
      <c r="J14" s="37">
        <v>1191</v>
      </c>
      <c r="K14" s="37">
        <v>37</v>
      </c>
      <c r="L14" s="37"/>
      <c r="M14" s="37">
        <v>1228</v>
      </c>
      <c r="N14" s="37"/>
      <c r="O14" s="37"/>
      <c r="P14" s="37"/>
      <c r="Q14" s="37">
        <v>242</v>
      </c>
      <c r="R14" s="37">
        <v>988</v>
      </c>
      <c r="S14" s="37"/>
      <c r="T14" s="37">
        <v>1230</v>
      </c>
      <c r="U14" s="37"/>
      <c r="V14" s="37"/>
      <c r="W14" s="37"/>
      <c r="X14" s="37">
        <v>188</v>
      </c>
      <c r="Y14" s="37"/>
      <c r="Z14" s="37"/>
      <c r="AA14" s="37"/>
      <c r="AB14" s="37">
        <v>0</v>
      </c>
      <c r="AC14" s="37"/>
      <c r="AD14" s="37">
        <v>0</v>
      </c>
      <c r="AE14" s="37"/>
      <c r="AF14" s="37"/>
      <c r="AG14" s="37"/>
      <c r="AH14" s="37">
        <v>0</v>
      </c>
    </row>
    <row r="15" spans="1:34" ht="20.100000000000001" customHeight="1" x14ac:dyDescent="0.2">
      <c r="D15" s="38" t="s">
        <v>101</v>
      </c>
      <c r="F15" s="39">
        <v>236</v>
      </c>
      <c r="G15" s="40"/>
      <c r="H15" s="40"/>
      <c r="I15" s="40"/>
      <c r="J15" s="39">
        <v>1192</v>
      </c>
      <c r="K15" s="39">
        <v>46</v>
      </c>
      <c r="L15" s="40"/>
      <c r="M15" s="39">
        <v>1238</v>
      </c>
      <c r="N15" s="40"/>
      <c r="O15" s="40"/>
      <c r="P15" s="40"/>
      <c r="Q15" s="39">
        <v>176</v>
      </c>
      <c r="R15" s="39">
        <v>1137</v>
      </c>
      <c r="S15" s="40"/>
      <c r="T15" s="39">
        <v>1313</v>
      </c>
      <c r="U15" s="40"/>
      <c r="V15" s="40"/>
      <c r="W15" s="40"/>
      <c r="X15" s="39">
        <v>161</v>
      </c>
      <c r="Y15" s="40"/>
      <c r="Z15" s="40"/>
      <c r="AA15" s="40"/>
      <c r="AB15" s="39">
        <v>0</v>
      </c>
      <c r="AC15" s="40"/>
      <c r="AD15" s="39">
        <v>0</v>
      </c>
      <c r="AE15" s="40"/>
      <c r="AF15" s="40"/>
      <c r="AG15" s="40"/>
      <c r="AH15" s="39">
        <v>0</v>
      </c>
    </row>
    <row r="16" spans="1:34" ht="20.100000000000001" customHeight="1" x14ac:dyDescent="0.2">
      <c r="D16" s="2" t="s">
        <v>102</v>
      </c>
      <c r="F16" s="37">
        <v>185</v>
      </c>
      <c r="G16" s="37"/>
      <c r="H16" s="37"/>
      <c r="I16" s="37"/>
      <c r="J16" s="37">
        <v>1194</v>
      </c>
      <c r="K16" s="37">
        <v>16</v>
      </c>
      <c r="L16" s="37"/>
      <c r="M16" s="37">
        <v>1210</v>
      </c>
      <c r="N16" s="37"/>
      <c r="O16" s="37"/>
      <c r="P16" s="37"/>
      <c r="Q16" s="37">
        <v>212</v>
      </c>
      <c r="R16" s="37">
        <v>1003</v>
      </c>
      <c r="S16" s="37"/>
      <c r="T16" s="37">
        <v>1215</v>
      </c>
      <c r="U16" s="37"/>
      <c r="V16" s="37"/>
      <c r="W16" s="37"/>
      <c r="X16" s="37">
        <v>180</v>
      </c>
      <c r="Y16" s="37"/>
      <c r="Z16" s="37"/>
      <c r="AA16" s="37"/>
      <c r="AB16" s="37">
        <v>0</v>
      </c>
      <c r="AC16" s="37"/>
      <c r="AD16" s="37">
        <v>0</v>
      </c>
      <c r="AE16" s="37"/>
      <c r="AF16" s="37"/>
      <c r="AG16" s="37"/>
      <c r="AH16" s="37">
        <v>0</v>
      </c>
    </row>
    <row r="17" spans="1:34" ht="20.100000000000001" customHeight="1" x14ac:dyDescent="0.2">
      <c r="D17" s="38" t="s">
        <v>103</v>
      </c>
      <c r="F17" s="39">
        <v>217</v>
      </c>
      <c r="G17" s="40"/>
      <c r="H17" s="40"/>
      <c r="I17" s="40"/>
      <c r="J17" s="39">
        <v>1202</v>
      </c>
      <c r="K17" s="39">
        <v>27</v>
      </c>
      <c r="L17" s="40"/>
      <c r="M17" s="39">
        <v>1229</v>
      </c>
      <c r="N17" s="40"/>
      <c r="O17" s="40"/>
      <c r="P17" s="40"/>
      <c r="Q17" s="39">
        <v>219</v>
      </c>
      <c r="R17" s="39">
        <v>982</v>
      </c>
      <c r="S17" s="40"/>
      <c r="T17" s="39">
        <v>1201</v>
      </c>
      <c r="U17" s="40"/>
      <c r="V17" s="40"/>
      <c r="W17" s="40"/>
      <c r="X17" s="39">
        <v>245</v>
      </c>
      <c r="Y17" s="40"/>
      <c r="Z17" s="40"/>
      <c r="AA17" s="40"/>
      <c r="AB17" s="39">
        <v>0</v>
      </c>
      <c r="AC17" s="40"/>
      <c r="AD17" s="39">
        <v>0</v>
      </c>
      <c r="AE17" s="40"/>
      <c r="AF17" s="40"/>
      <c r="AG17" s="40"/>
      <c r="AH17" s="39">
        <v>0</v>
      </c>
    </row>
    <row r="18" spans="1:34" ht="20.100000000000001" customHeight="1" x14ac:dyDescent="0.2">
      <c r="D18" s="2" t="s">
        <v>104</v>
      </c>
      <c r="F18" s="37">
        <v>191</v>
      </c>
      <c r="G18" s="37"/>
      <c r="H18" s="37"/>
      <c r="I18" s="37"/>
      <c r="J18" s="37">
        <v>1229</v>
      </c>
      <c r="K18" s="37">
        <v>39</v>
      </c>
      <c r="L18" s="37"/>
      <c r="M18" s="37">
        <v>1268</v>
      </c>
      <c r="N18" s="37"/>
      <c r="O18" s="37"/>
      <c r="P18" s="37"/>
      <c r="Q18" s="37">
        <v>190</v>
      </c>
      <c r="R18" s="37">
        <v>1130</v>
      </c>
      <c r="S18" s="37"/>
      <c r="T18" s="37">
        <v>1320</v>
      </c>
      <c r="U18" s="37"/>
      <c r="V18" s="37"/>
      <c r="W18" s="37"/>
      <c r="X18" s="37">
        <v>139</v>
      </c>
      <c r="Y18" s="37"/>
      <c r="Z18" s="37"/>
      <c r="AA18" s="37"/>
      <c r="AB18" s="37">
        <v>0</v>
      </c>
      <c r="AC18" s="37"/>
      <c r="AD18" s="37">
        <v>0</v>
      </c>
      <c r="AE18" s="37"/>
      <c r="AF18" s="37"/>
      <c r="AG18" s="37"/>
      <c r="AH18" s="37">
        <v>0</v>
      </c>
    </row>
    <row r="19" spans="1:34" ht="20.100000000000001" customHeight="1" x14ac:dyDescent="0.2">
      <c r="D19" s="38" t="s">
        <v>105</v>
      </c>
      <c r="F19" s="39">
        <v>264</v>
      </c>
      <c r="G19" s="40"/>
      <c r="H19" s="40"/>
      <c r="I19" s="40"/>
      <c r="J19" s="39">
        <v>1228</v>
      </c>
      <c r="K19" s="39">
        <v>42</v>
      </c>
      <c r="L19" s="40"/>
      <c r="M19" s="39">
        <v>1270</v>
      </c>
      <c r="N19" s="40"/>
      <c r="O19" s="40"/>
      <c r="P19" s="40"/>
      <c r="Q19" s="39">
        <v>289</v>
      </c>
      <c r="R19" s="39">
        <v>998</v>
      </c>
      <c r="S19" s="40"/>
      <c r="T19" s="39">
        <v>1287</v>
      </c>
      <c r="U19" s="40"/>
      <c r="V19" s="40"/>
      <c r="W19" s="40"/>
      <c r="X19" s="39">
        <v>247</v>
      </c>
      <c r="Y19" s="40"/>
      <c r="Z19" s="40"/>
      <c r="AA19" s="40"/>
      <c r="AB19" s="39">
        <v>0</v>
      </c>
      <c r="AC19" s="40"/>
      <c r="AD19" s="39">
        <v>0</v>
      </c>
      <c r="AE19" s="40"/>
      <c r="AF19" s="40"/>
      <c r="AG19" s="40"/>
      <c r="AH19" s="39">
        <v>0</v>
      </c>
    </row>
    <row r="20" spans="1:34" ht="20.100000000000001" customHeight="1" x14ac:dyDescent="0.2">
      <c r="D20" s="2" t="s">
        <v>106</v>
      </c>
      <c r="F20" s="37">
        <v>168</v>
      </c>
      <c r="G20" s="37"/>
      <c r="H20" s="37"/>
      <c r="I20" s="37"/>
      <c r="J20" s="37">
        <v>1201</v>
      </c>
      <c r="K20" s="37">
        <v>45</v>
      </c>
      <c r="L20" s="37"/>
      <c r="M20" s="37">
        <v>1246</v>
      </c>
      <c r="N20" s="37"/>
      <c r="O20" s="37"/>
      <c r="P20" s="37"/>
      <c r="Q20" s="37">
        <v>299</v>
      </c>
      <c r="R20" s="37">
        <v>945</v>
      </c>
      <c r="S20" s="37"/>
      <c r="T20" s="37">
        <v>1244</v>
      </c>
      <c r="U20" s="37"/>
      <c r="V20" s="37"/>
      <c r="W20" s="37"/>
      <c r="X20" s="37">
        <v>170</v>
      </c>
      <c r="Y20" s="37"/>
      <c r="Z20" s="37"/>
      <c r="AA20" s="37"/>
      <c r="AB20" s="37">
        <v>0</v>
      </c>
      <c r="AC20" s="37"/>
      <c r="AD20" s="37">
        <v>0</v>
      </c>
      <c r="AE20" s="37"/>
      <c r="AF20" s="37"/>
      <c r="AG20" s="37"/>
      <c r="AH20" s="37">
        <v>0</v>
      </c>
    </row>
    <row r="21" spans="1:34" ht="20.100000000000001" customHeight="1" x14ac:dyDescent="0.2">
      <c r="D21" s="38" t="s">
        <v>107</v>
      </c>
      <c r="F21" s="39">
        <v>161</v>
      </c>
      <c r="G21" s="40"/>
      <c r="H21" s="40"/>
      <c r="I21" s="40"/>
      <c r="J21" s="39">
        <v>1222</v>
      </c>
      <c r="K21" s="39">
        <v>47</v>
      </c>
      <c r="L21" s="40"/>
      <c r="M21" s="39">
        <v>1269</v>
      </c>
      <c r="N21" s="40"/>
      <c r="O21" s="40"/>
      <c r="P21" s="40"/>
      <c r="Q21" s="39">
        <v>185</v>
      </c>
      <c r="R21" s="39">
        <v>1000</v>
      </c>
      <c r="S21" s="40"/>
      <c r="T21" s="39">
        <v>1185</v>
      </c>
      <c r="U21" s="40"/>
      <c r="V21" s="40"/>
      <c r="W21" s="40"/>
      <c r="X21" s="39">
        <v>245</v>
      </c>
      <c r="Y21" s="40"/>
      <c r="Z21" s="40"/>
      <c r="AA21" s="40"/>
      <c r="AB21" s="39">
        <v>0</v>
      </c>
      <c r="AC21" s="40"/>
      <c r="AD21" s="39">
        <v>0</v>
      </c>
      <c r="AE21" s="40"/>
      <c r="AF21" s="40"/>
      <c r="AG21" s="40"/>
      <c r="AH21" s="39">
        <v>0</v>
      </c>
    </row>
    <row r="22" spans="1:34" ht="20.100000000000001" customHeight="1" x14ac:dyDescent="0.2">
      <c r="D22" s="2" t="s">
        <v>108</v>
      </c>
      <c r="F22" s="37">
        <v>124</v>
      </c>
      <c r="G22" s="37"/>
      <c r="H22" s="37"/>
      <c r="I22" s="37"/>
      <c r="J22" s="37">
        <v>1220</v>
      </c>
      <c r="K22" s="37">
        <v>63</v>
      </c>
      <c r="L22" s="37"/>
      <c r="M22" s="37">
        <v>1283</v>
      </c>
      <c r="N22" s="37"/>
      <c r="O22" s="37"/>
      <c r="P22" s="37"/>
      <c r="Q22" s="37">
        <v>142</v>
      </c>
      <c r="R22" s="37">
        <v>1155</v>
      </c>
      <c r="S22" s="37"/>
      <c r="T22" s="37">
        <v>1297</v>
      </c>
      <c r="U22" s="37"/>
      <c r="V22" s="37"/>
      <c r="W22" s="37"/>
      <c r="X22" s="37">
        <v>110</v>
      </c>
      <c r="Y22" s="37"/>
      <c r="Z22" s="37"/>
      <c r="AA22" s="37"/>
      <c r="AB22" s="37">
        <v>0</v>
      </c>
      <c r="AC22" s="37"/>
      <c r="AD22" s="37">
        <v>0</v>
      </c>
      <c r="AE22" s="37"/>
      <c r="AF22" s="37"/>
      <c r="AG22" s="37"/>
      <c r="AH22" s="37">
        <v>0</v>
      </c>
    </row>
    <row r="23" spans="1:34" ht="20.100000000000001" customHeight="1" x14ac:dyDescent="0.2">
      <c r="D23" s="38" t="s">
        <v>109</v>
      </c>
      <c r="F23" s="39">
        <v>139</v>
      </c>
      <c r="G23" s="40"/>
      <c r="H23" s="40"/>
      <c r="I23" s="40"/>
      <c r="J23" s="39">
        <v>1223</v>
      </c>
      <c r="K23" s="39">
        <v>43</v>
      </c>
      <c r="L23" s="40"/>
      <c r="M23" s="39">
        <v>1266</v>
      </c>
      <c r="N23" s="40"/>
      <c r="O23" s="40"/>
      <c r="P23" s="40"/>
      <c r="Q23" s="39">
        <v>170</v>
      </c>
      <c r="R23" s="39">
        <v>1096</v>
      </c>
      <c r="S23" s="40"/>
      <c r="T23" s="39">
        <v>1266</v>
      </c>
      <c r="U23" s="40"/>
      <c r="V23" s="40"/>
      <c r="W23" s="40"/>
      <c r="X23" s="39">
        <v>139</v>
      </c>
      <c r="Y23" s="40"/>
      <c r="Z23" s="40"/>
      <c r="AA23" s="40"/>
      <c r="AB23" s="39">
        <v>0</v>
      </c>
      <c r="AC23" s="40"/>
      <c r="AD23" s="39">
        <v>0</v>
      </c>
      <c r="AE23" s="40"/>
      <c r="AF23" s="40"/>
      <c r="AG23" s="40"/>
      <c r="AH23" s="39">
        <v>0</v>
      </c>
    </row>
    <row r="24" spans="1:34" ht="20.100000000000001" customHeight="1" x14ac:dyDescent="0.2">
      <c r="D24" s="2" t="s">
        <v>110</v>
      </c>
      <c r="F24" s="37">
        <v>165</v>
      </c>
      <c r="G24" s="37"/>
      <c r="H24" s="37"/>
      <c r="I24" s="37"/>
      <c r="J24" s="37">
        <v>1215</v>
      </c>
      <c r="K24" s="37">
        <v>38</v>
      </c>
      <c r="L24" s="37"/>
      <c r="M24" s="37">
        <v>1253</v>
      </c>
      <c r="N24" s="37"/>
      <c r="O24" s="37"/>
      <c r="P24" s="37"/>
      <c r="Q24" s="37">
        <v>291</v>
      </c>
      <c r="R24" s="37">
        <v>947</v>
      </c>
      <c r="S24" s="37"/>
      <c r="T24" s="37">
        <v>1238</v>
      </c>
      <c r="U24" s="37"/>
      <c r="V24" s="37"/>
      <c r="W24" s="37"/>
      <c r="X24" s="37">
        <v>180</v>
      </c>
      <c r="Y24" s="37"/>
      <c r="Z24" s="37"/>
      <c r="AA24" s="37"/>
      <c r="AB24" s="37">
        <v>0</v>
      </c>
      <c r="AC24" s="37"/>
      <c r="AD24" s="37">
        <v>0</v>
      </c>
      <c r="AE24" s="37"/>
      <c r="AF24" s="37"/>
      <c r="AG24" s="37"/>
      <c r="AH24" s="37">
        <v>0</v>
      </c>
    </row>
    <row r="25" spans="1:34" ht="20.100000000000001" customHeight="1" x14ac:dyDescent="0.2">
      <c r="D25" s="38" t="s">
        <v>111</v>
      </c>
      <c r="F25" s="39">
        <v>215</v>
      </c>
      <c r="G25" s="40"/>
      <c r="H25" s="40"/>
      <c r="I25" s="40"/>
      <c r="J25" s="39">
        <v>1198</v>
      </c>
      <c r="K25" s="39">
        <v>39</v>
      </c>
      <c r="L25" s="40"/>
      <c r="M25" s="39">
        <v>1237</v>
      </c>
      <c r="N25" s="40"/>
      <c r="O25" s="40"/>
      <c r="P25" s="40"/>
      <c r="Q25" s="39">
        <v>134</v>
      </c>
      <c r="R25" s="39">
        <v>1175</v>
      </c>
      <c r="S25" s="40"/>
      <c r="T25" s="39">
        <v>1309</v>
      </c>
      <c r="U25" s="40"/>
      <c r="V25" s="40"/>
      <c r="W25" s="40"/>
      <c r="X25" s="39">
        <v>143</v>
      </c>
      <c r="Y25" s="40"/>
      <c r="Z25" s="40"/>
      <c r="AA25" s="40"/>
      <c r="AB25" s="39">
        <v>0</v>
      </c>
      <c r="AC25" s="40"/>
      <c r="AD25" s="39">
        <v>0</v>
      </c>
      <c r="AE25" s="40"/>
      <c r="AF25" s="40"/>
      <c r="AG25" s="40"/>
      <c r="AH25" s="39">
        <v>0</v>
      </c>
    </row>
    <row r="26" spans="1:34" ht="20.100000000000001" customHeight="1" x14ac:dyDescent="0.2">
      <c r="D26" s="41" t="s">
        <v>366</v>
      </c>
      <c r="F26" s="40">
        <v>0</v>
      </c>
      <c r="G26" s="40"/>
      <c r="H26" s="40"/>
      <c r="I26" s="40"/>
      <c r="J26" s="40">
        <v>441</v>
      </c>
      <c r="K26" s="40">
        <v>6</v>
      </c>
      <c r="L26" s="40"/>
      <c r="M26" s="40">
        <v>447</v>
      </c>
      <c r="N26" s="40"/>
      <c r="O26" s="40"/>
      <c r="P26" s="40"/>
      <c r="Q26" s="40">
        <v>70</v>
      </c>
      <c r="R26" s="40">
        <v>221</v>
      </c>
      <c r="S26" s="40"/>
      <c r="T26" s="40">
        <v>291</v>
      </c>
      <c r="U26" s="40"/>
      <c r="V26" s="40"/>
      <c r="W26" s="40"/>
      <c r="X26" s="40">
        <v>156</v>
      </c>
      <c r="Y26" s="40"/>
      <c r="Z26" s="40"/>
      <c r="AA26" s="40"/>
      <c r="AB26" s="40">
        <v>0</v>
      </c>
      <c r="AC26" s="40"/>
      <c r="AD26" s="40">
        <v>0</v>
      </c>
      <c r="AE26" s="40"/>
      <c r="AF26" s="40"/>
      <c r="AG26" s="40"/>
      <c r="AH26" s="40">
        <v>0</v>
      </c>
    </row>
    <row r="27" spans="1:34" ht="20.100000000000001" customHeight="1" x14ac:dyDescent="0.2">
      <c r="D27" s="38" t="s">
        <v>367</v>
      </c>
      <c r="F27" s="39">
        <v>0</v>
      </c>
      <c r="G27" s="40"/>
      <c r="H27" s="40"/>
      <c r="I27" s="40"/>
      <c r="J27" s="39">
        <v>444</v>
      </c>
      <c r="K27" s="39">
        <v>4</v>
      </c>
      <c r="L27" s="40"/>
      <c r="M27" s="39">
        <v>448</v>
      </c>
      <c r="N27" s="40"/>
      <c r="O27" s="40"/>
      <c r="P27" s="40"/>
      <c r="Q27" s="39">
        <v>99</v>
      </c>
      <c r="R27" s="39">
        <v>183</v>
      </c>
      <c r="S27" s="40"/>
      <c r="T27" s="39">
        <v>282</v>
      </c>
      <c r="U27" s="40"/>
      <c r="V27" s="40"/>
      <c r="W27" s="40"/>
      <c r="X27" s="39">
        <v>166</v>
      </c>
      <c r="Y27" s="40"/>
      <c r="Z27" s="40"/>
      <c r="AA27" s="40"/>
      <c r="AB27" s="39">
        <v>0</v>
      </c>
      <c r="AC27" s="40"/>
      <c r="AD27" s="39">
        <v>0</v>
      </c>
      <c r="AE27" s="40"/>
      <c r="AF27" s="40"/>
      <c r="AG27" s="40"/>
      <c r="AH27" s="39">
        <v>0</v>
      </c>
    </row>
    <row r="28" spans="1:34"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1:34" s="1" customFormat="1" ht="20.100000000000001" customHeight="1" x14ac:dyDescent="0.25">
      <c r="A29" s="3"/>
      <c r="B29" s="6"/>
      <c r="C29" s="42" t="s">
        <v>112</v>
      </c>
      <c r="D29" s="43"/>
      <c r="E29" s="5"/>
      <c r="F29" s="44">
        <v>2526</v>
      </c>
      <c r="G29" s="45"/>
      <c r="H29" s="45"/>
      <c r="I29" s="45"/>
      <c r="J29" s="44">
        <v>17846</v>
      </c>
      <c r="K29" s="44">
        <v>588</v>
      </c>
      <c r="L29" s="45"/>
      <c r="M29" s="44">
        <v>18434</v>
      </c>
      <c r="N29" s="45"/>
      <c r="O29" s="45"/>
      <c r="P29" s="45"/>
      <c r="Q29" s="44">
        <v>3245</v>
      </c>
      <c r="R29" s="44">
        <v>14928</v>
      </c>
      <c r="S29" s="45"/>
      <c r="T29" s="44">
        <v>18173</v>
      </c>
      <c r="U29" s="45"/>
      <c r="V29" s="45"/>
      <c r="W29" s="45"/>
      <c r="X29" s="44">
        <v>2787</v>
      </c>
      <c r="Y29" s="45"/>
      <c r="Z29" s="45"/>
      <c r="AA29" s="45"/>
      <c r="AB29" s="44">
        <v>0</v>
      </c>
      <c r="AC29" s="45"/>
      <c r="AD29" s="44">
        <v>0</v>
      </c>
      <c r="AE29" s="45"/>
      <c r="AF29" s="45"/>
      <c r="AG29" s="45"/>
      <c r="AH29" s="44">
        <v>0</v>
      </c>
    </row>
    <row r="30" spans="1:34"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ht="20.100000000000001" customHeight="1" x14ac:dyDescent="0.2">
      <c r="D32" s="2" t="s">
        <v>98</v>
      </c>
      <c r="F32" s="37">
        <v>0</v>
      </c>
      <c r="G32" s="37"/>
      <c r="H32" s="37"/>
      <c r="I32" s="37"/>
      <c r="J32" s="37">
        <v>0</v>
      </c>
      <c r="K32" s="37">
        <v>0</v>
      </c>
      <c r="L32" s="37"/>
      <c r="M32" s="37">
        <v>0</v>
      </c>
      <c r="N32" s="37"/>
      <c r="O32" s="37"/>
      <c r="P32" s="37"/>
      <c r="Q32" s="37">
        <v>0</v>
      </c>
      <c r="R32" s="37">
        <v>0</v>
      </c>
      <c r="S32" s="37"/>
      <c r="T32" s="37">
        <v>0</v>
      </c>
      <c r="U32" s="37"/>
      <c r="V32" s="37"/>
      <c r="W32" s="37"/>
      <c r="X32" s="37">
        <v>0</v>
      </c>
      <c r="Y32" s="37"/>
      <c r="Z32" s="37"/>
      <c r="AA32" s="37"/>
      <c r="AB32" s="37">
        <v>0</v>
      </c>
      <c r="AC32" s="37"/>
      <c r="AD32" s="37">
        <v>0</v>
      </c>
      <c r="AE32" s="37"/>
      <c r="AF32" s="37"/>
      <c r="AG32" s="37"/>
      <c r="AH32" s="37">
        <v>0</v>
      </c>
    </row>
    <row r="33" spans="4:34" ht="20.100000000000001" customHeight="1" x14ac:dyDescent="0.2">
      <c r="D33" s="38" t="s">
        <v>99</v>
      </c>
      <c r="F33" s="39">
        <v>0</v>
      </c>
      <c r="G33" s="40"/>
      <c r="H33" s="40"/>
      <c r="I33" s="40"/>
      <c r="J33" s="39">
        <v>0</v>
      </c>
      <c r="K33" s="39">
        <v>0</v>
      </c>
      <c r="L33" s="40"/>
      <c r="M33" s="39">
        <v>0</v>
      </c>
      <c r="N33" s="40"/>
      <c r="O33" s="40"/>
      <c r="P33" s="40"/>
      <c r="Q33" s="39">
        <v>0</v>
      </c>
      <c r="R33" s="39">
        <v>0</v>
      </c>
      <c r="S33" s="40"/>
      <c r="T33" s="39">
        <v>0</v>
      </c>
      <c r="U33" s="40"/>
      <c r="V33" s="40"/>
      <c r="W33" s="40"/>
      <c r="X33" s="39">
        <v>0</v>
      </c>
      <c r="Y33" s="40"/>
      <c r="Z33" s="40"/>
      <c r="AA33" s="40"/>
      <c r="AB33" s="39">
        <v>0</v>
      </c>
      <c r="AC33" s="40"/>
      <c r="AD33" s="39">
        <v>0</v>
      </c>
      <c r="AE33" s="40"/>
      <c r="AF33" s="40"/>
      <c r="AG33" s="40"/>
      <c r="AH33" s="39">
        <v>0</v>
      </c>
    </row>
    <row r="34" spans="4:34" ht="20.100000000000001" customHeight="1" x14ac:dyDescent="0.2">
      <c r="D34" s="2" t="s">
        <v>113</v>
      </c>
      <c r="F34" s="37">
        <v>0</v>
      </c>
      <c r="G34" s="37"/>
      <c r="H34" s="37"/>
      <c r="I34" s="37"/>
      <c r="J34" s="37">
        <v>0</v>
      </c>
      <c r="K34" s="37">
        <v>0</v>
      </c>
      <c r="L34" s="37"/>
      <c r="M34" s="37">
        <v>0</v>
      </c>
      <c r="N34" s="37"/>
      <c r="O34" s="37"/>
      <c r="P34" s="37"/>
      <c r="Q34" s="37">
        <v>0</v>
      </c>
      <c r="R34" s="37">
        <v>0</v>
      </c>
      <c r="S34" s="37"/>
      <c r="T34" s="37">
        <v>0</v>
      </c>
      <c r="U34" s="37"/>
      <c r="V34" s="37"/>
      <c r="W34" s="37"/>
      <c r="X34" s="37">
        <v>0</v>
      </c>
      <c r="Y34" s="37"/>
      <c r="Z34" s="37"/>
      <c r="AA34" s="37"/>
      <c r="AB34" s="37">
        <v>0</v>
      </c>
      <c r="AC34" s="37"/>
      <c r="AD34" s="37">
        <v>0</v>
      </c>
      <c r="AE34" s="37"/>
      <c r="AF34" s="37"/>
      <c r="AG34" s="37"/>
      <c r="AH34" s="37">
        <v>0</v>
      </c>
    </row>
    <row r="35" spans="4:34" ht="20.100000000000001" customHeight="1" x14ac:dyDescent="0.2">
      <c r="D35" s="38" t="s">
        <v>114</v>
      </c>
      <c r="F35" s="39">
        <v>0</v>
      </c>
      <c r="G35" s="40"/>
      <c r="H35" s="40"/>
      <c r="I35" s="40"/>
      <c r="J35" s="39">
        <v>0</v>
      </c>
      <c r="K35" s="39">
        <v>0</v>
      </c>
      <c r="L35" s="40"/>
      <c r="M35" s="39">
        <v>0</v>
      </c>
      <c r="N35" s="40"/>
      <c r="O35" s="40"/>
      <c r="P35" s="40"/>
      <c r="Q35" s="39">
        <v>0</v>
      </c>
      <c r="R35" s="39">
        <v>0</v>
      </c>
      <c r="S35" s="40"/>
      <c r="T35" s="39">
        <v>0</v>
      </c>
      <c r="U35" s="40"/>
      <c r="V35" s="40"/>
      <c r="W35" s="40"/>
      <c r="X35" s="39">
        <v>0</v>
      </c>
      <c r="Y35" s="40"/>
      <c r="Z35" s="40"/>
      <c r="AA35" s="40"/>
      <c r="AB35" s="39">
        <v>0</v>
      </c>
      <c r="AC35" s="40"/>
      <c r="AD35" s="39">
        <v>0</v>
      </c>
      <c r="AE35" s="40"/>
      <c r="AF35" s="40"/>
      <c r="AG35" s="40"/>
      <c r="AH35" s="39">
        <v>0</v>
      </c>
    </row>
    <row r="36" spans="4:34" ht="20.100000000000001" customHeight="1" x14ac:dyDescent="0.2">
      <c r="D36" s="2" t="s">
        <v>115</v>
      </c>
      <c r="F36" s="37">
        <v>0</v>
      </c>
      <c r="G36" s="37"/>
      <c r="H36" s="37"/>
      <c r="I36" s="37"/>
      <c r="J36" s="37">
        <v>0</v>
      </c>
      <c r="K36" s="37">
        <v>0</v>
      </c>
      <c r="L36" s="37"/>
      <c r="M36" s="37">
        <v>0</v>
      </c>
      <c r="N36" s="37"/>
      <c r="O36" s="37"/>
      <c r="P36" s="37"/>
      <c r="Q36" s="37">
        <v>0</v>
      </c>
      <c r="R36" s="37">
        <v>0</v>
      </c>
      <c r="S36" s="37"/>
      <c r="T36" s="37">
        <v>0</v>
      </c>
      <c r="U36" s="37"/>
      <c r="V36" s="37"/>
      <c r="W36" s="37"/>
      <c r="X36" s="37">
        <v>0</v>
      </c>
      <c r="Y36" s="37"/>
      <c r="Z36" s="37"/>
      <c r="AA36" s="37"/>
      <c r="AB36" s="37">
        <v>0</v>
      </c>
      <c r="AC36" s="37"/>
      <c r="AD36" s="37">
        <v>0</v>
      </c>
      <c r="AE36" s="37"/>
      <c r="AF36" s="37"/>
      <c r="AG36" s="37"/>
      <c r="AH36" s="37">
        <v>0</v>
      </c>
    </row>
    <row r="37" spans="4:34" ht="20.100000000000001" customHeight="1" x14ac:dyDescent="0.2">
      <c r="D37" s="38" t="s">
        <v>116</v>
      </c>
      <c r="F37" s="39">
        <v>0</v>
      </c>
      <c r="G37" s="40"/>
      <c r="H37" s="40"/>
      <c r="I37" s="40"/>
      <c r="J37" s="39">
        <v>0</v>
      </c>
      <c r="K37" s="39">
        <v>0</v>
      </c>
      <c r="L37" s="40"/>
      <c r="M37" s="39">
        <v>0</v>
      </c>
      <c r="N37" s="40"/>
      <c r="O37" s="40"/>
      <c r="P37" s="40"/>
      <c r="Q37" s="39">
        <v>0</v>
      </c>
      <c r="R37" s="39">
        <v>0</v>
      </c>
      <c r="S37" s="40"/>
      <c r="T37" s="39">
        <v>0</v>
      </c>
      <c r="U37" s="40"/>
      <c r="V37" s="40"/>
      <c r="W37" s="40"/>
      <c r="X37" s="39">
        <v>0</v>
      </c>
      <c r="Y37" s="40"/>
      <c r="Z37" s="40"/>
      <c r="AA37" s="40"/>
      <c r="AB37" s="39">
        <v>0</v>
      </c>
      <c r="AC37" s="40"/>
      <c r="AD37" s="39">
        <v>0</v>
      </c>
      <c r="AE37" s="40"/>
      <c r="AF37" s="40"/>
      <c r="AG37" s="40"/>
      <c r="AH37" s="39">
        <v>0</v>
      </c>
    </row>
    <row r="38" spans="4:34" ht="20.100000000000001" customHeight="1" x14ac:dyDescent="0.2">
      <c r="D38" s="2" t="s">
        <v>117</v>
      </c>
      <c r="F38" s="37">
        <v>0</v>
      </c>
      <c r="G38" s="37"/>
      <c r="H38" s="37"/>
      <c r="I38" s="37"/>
      <c r="J38" s="37">
        <v>0</v>
      </c>
      <c r="K38" s="37">
        <v>0</v>
      </c>
      <c r="L38" s="37"/>
      <c r="M38" s="37">
        <v>0</v>
      </c>
      <c r="N38" s="37"/>
      <c r="O38" s="37"/>
      <c r="P38" s="37"/>
      <c r="Q38" s="37">
        <v>0</v>
      </c>
      <c r="R38" s="37">
        <v>0</v>
      </c>
      <c r="S38" s="37"/>
      <c r="T38" s="37">
        <v>0</v>
      </c>
      <c r="U38" s="37"/>
      <c r="V38" s="37"/>
      <c r="W38" s="37"/>
      <c r="X38" s="37">
        <v>0</v>
      </c>
      <c r="Y38" s="37"/>
      <c r="Z38" s="37"/>
      <c r="AA38" s="37"/>
      <c r="AB38" s="37">
        <v>0</v>
      </c>
      <c r="AC38" s="37"/>
      <c r="AD38" s="37">
        <v>0</v>
      </c>
      <c r="AE38" s="37"/>
      <c r="AF38" s="37"/>
      <c r="AG38" s="37"/>
      <c r="AH38" s="37">
        <v>0</v>
      </c>
    </row>
    <row r="39" spans="4:34" ht="20.100000000000001" customHeight="1" x14ac:dyDescent="0.2">
      <c r="D39" s="38" t="s">
        <v>105</v>
      </c>
      <c r="F39" s="39">
        <v>0</v>
      </c>
      <c r="G39" s="40"/>
      <c r="H39" s="40"/>
      <c r="I39" s="40"/>
      <c r="J39" s="39">
        <v>0</v>
      </c>
      <c r="K39" s="39">
        <v>0</v>
      </c>
      <c r="L39" s="40"/>
      <c r="M39" s="39">
        <v>0</v>
      </c>
      <c r="N39" s="40"/>
      <c r="O39" s="40"/>
      <c r="P39" s="40"/>
      <c r="Q39" s="39">
        <v>0</v>
      </c>
      <c r="R39" s="39">
        <v>0</v>
      </c>
      <c r="S39" s="40"/>
      <c r="T39" s="39">
        <v>0</v>
      </c>
      <c r="U39" s="40"/>
      <c r="V39" s="40"/>
      <c r="W39" s="40"/>
      <c r="X39" s="39">
        <v>0</v>
      </c>
      <c r="Y39" s="40"/>
      <c r="Z39" s="40"/>
      <c r="AA39" s="40"/>
      <c r="AB39" s="39">
        <v>0</v>
      </c>
      <c r="AC39" s="40"/>
      <c r="AD39" s="39">
        <v>0</v>
      </c>
      <c r="AE39" s="40"/>
      <c r="AF39" s="40"/>
      <c r="AG39" s="40"/>
      <c r="AH39" s="39">
        <v>0</v>
      </c>
    </row>
    <row r="40" spans="4:34" ht="20.100000000000001" customHeight="1" x14ac:dyDescent="0.2">
      <c r="D40" s="2" t="s">
        <v>106</v>
      </c>
      <c r="F40" s="37">
        <v>0</v>
      </c>
      <c r="G40" s="37"/>
      <c r="H40" s="37"/>
      <c r="I40" s="37"/>
      <c r="J40" s="37">
        <v>0</v>
      </c>
      <c r="K40" s="37">
        <v>0</v>
      </c>
      <c r="L40" s="37"/>
      <c r="M40" s="37">
        <v>0</v>
      </c>
      <c r="N40" s="37"/>
      <c r="O40" s="37"/>
      <c r="P40" s="37"/>
      <c r="Q40" s="37">
        <v>0</v>
      </c>
      <c r="R40" s="37">
        <v>0</v>
      </c>
      <c r="S40" s="37"/>
      <c r="T40" s="37">
        <v>0</v>
      </c>
      <c r="U40" s="37"/>
      <c r="V40" s="37"/>
      <c r="W40" s="37"/>
      <c r="X40" s="37">
        <v>0</v>
      </c>
      <c r="Y40" s="37"/>
      <c r="Z40" s="37"/>
      <c r="AA40" s="37"/>
      <c r="AB40" s="37">
        <v>0</v>
      </c>
      <c r="AC40" s="37"/>
      <c r="AD40" s="37">
        <v>0</v>
      </c>
      <c r="AE40" s="37"/>
      <c r="AF40" s="37"/>
      <c r="AG40" s="37"/>
      <c r="AH40" s="37">
        <v>0</v>
      </c>
    </row>
    <row r="41" spans="4:34" ht="20.100000000000001" customHeight="1" x14ac:dyDescent="0.2">
      <c r="D41" s="38" t="s">
        <v>118</v>
      </c>
      <c r="F41" s="39">
        <v>0</v>
      </c>
      <c r="G41" s="40"/>
      <c r="H41" s="40"/>
      <c r="I41" s="40"/>
      <c r="J41" s="39">
        <v>0</v>
      </c>
      <c r="K41" s="39">
        <v>0</v>
      </c>
      <c r="L41" s="40"/>
      <c r="M41" s="39">
        <v>0</v>
      </c>
      <c r="N41" s="40"/>
      <c r="O41" s="40"/>
      <c r="P41" s="40"/>
      <c r="Q41" s="39">
        <v>0</v>
      </c>
      <c r="R41" s="39">
        <v>0</v>
      </c>
      <c r="S41" s="40"/>
      <c r="T41" s="39">
        <v>0</v>
      </c>
      <c r="U41" s="40"/>
      <c r="V41" s="40"/>
      <c r="W41" s="40"/>
      <c r="X41" s="39">
        <v>0</v>
      </c>
      <c r="Y41" s="40"/>
      <c r="Z41" s="40"/>
      <c r="AA41" s="40"/>
      <c r="AB41" s="39">
        <v>0</v>
      </c>
      <c r="AC41" s="40"/>
      <c r="AD41" s="39">
        <v>0</v>
      </c>
      <c r="AE41" s="40"/>
      <c r="AF41" s="40"/>
      <c r="AG41" s="40"/>
      <c r="AH41" s="39">
        <v>0</v>
      </c>
    </row>
    <row r="42" spans="4:34" ht="20.100000000000001" customHeight="1" x14ac:dyDescent="0.2">
      <c r="D42" s="2" t="s">
        <v>108</v>
      </c>
      <c r="F42" s="37">
        <v>0</v>
      </c>
      <c r="G42" s="37"/>
      <c r="H42" s="37"/>
      <c r="I42" s="37"/>
      <c r="J42" s="37">
        <v>0</v>
      </c>
      <c r="K42" s="37">
        <v>0</v>
      </c>
      <c r="L42" s="37"/>
      <c r="M42" s="37">
        <v>0</v>
      </c>
      <c r="N42" s="37"/>
      <c r="O42" s="37"/>
      <c r="P42" s="37"/>
      <c r="Q42" s="37">
        <v>0</v>
      </c>
      <c r="R42" s="37">
        <v>0</v>
      </c>
      <c r="S42" s="37"/>
      <c r="T42" s="37">
        <v>0</v>
      </c>
      <c r="U42" s="37"/>
      <c r="V42" s="37"/>
      <c r="W42" s="37"/>
      <c r="X42" s="37">
        <v>0</v>
      </c>
      <c r="Y42" s="37"/>
      <c r="Z42" s="37"/>
      <c r="AA42" s="37"/>
      <c r="AB42" s="37">
        <v>0</v>
      </c>
      <c r="AC42" s="37"/>
      <c r="AD42" s="37">
        <v>0</v>
      </c>
      <c r="AE42" s="37"/>
      <c r="AF42" s="37"/>
      <c r="AG42" s="37"/>
      <c r="AH42" s="37">
        <v>0</v>
      </c>
    </row>
    <row r="43" spans="4:34" ht="20.100000000000001" customHeight="1" x14ac:dyDescent="0.2">
      <c r="D43" s="38" t="s">
        <v>109</v>
      </c>
      <c r="F43" s="39">
        <v>0</v>
      </c>
      <c r="G43" s="40"/>
      <c r="H43" s="40"/>
      <c r="I43" s="40"/>
      <c r="J43" s="39">
        <v>0</v>
      </c>
      <c r="K43" s="39">
        <v>0</v>
      </c>
      <c r="L43" s="40"/>
      <c r="M43" s="39">
        <v>0</v>
      </c>
      <c r="N43" s="40"/>
      <c r="O43" s="40"/>
      <c r="P43" s="40"/>
      <c r="Q43" s="39">
        <v>0</v>
      </c>
      <c r="R43" s="39">
        <v>0</v>
      </c>
      <c r="S43" s="40"/>
      <c r="T43" s="39">
        <v>0</v>
      </c>
      <c r="U43" s="40"/>
      <c r="V43" s="40"/>
      <c r="W43" s="40"/>
      <c r="X43" s="39">
        <v>0</v>
      </c>
      <c r="Y43" s="40"/>
      <c r="Z43" s="40"/>
      <c r="AA43" s="40"/>
      <c r="AB43" s="39">
        <v>0</v>
      </c>
      <c r="AC43" s="40"/>
      <c r="AD43" s="39">
        <v>0</v>
      </c>
      <c r="AE43" s="40"/>
      <c r="AF43" s="40"/>
      <c r="AG43" s="40"/>
      <c r="AH43" s="39">
        <v>0</v>
      </c>
    </row>
    <row r="44" spans="4:34" ht="20.100000000000001" customHeight="1" x14ac:dyDescent="0.2">
      <c r="D44" s="2" t="s">
        <v>110</v>
      </c>
      <c r="F44" s="37">
        <v>0</v>
      </c>
      <c r="G44" s="37"/>
      <c r="H44" s="37"/>
      <c r="I44" s="37"/>
      <c r="J44" s="37">
        <v>0</v>
      </c>
      <c r="K44" s="37">
        <v>0</v>
      </c>
      <c r="L44" s="37"/>
      <c r="M44" s="37">
        <v>0</v>
      </c>
      <c r="N44" s="37"/>
      <c r="O44" s="37"/>
      <c r="P44" s="37"/>
      <c r="Q44" s="37">
        <v>0</v>
      </c>
      <c r="R44" s="37">
        <v>0</v>
      </c>
      <c r="S44" s="37"/>
      <c r="T44" s="37">
        <v>0</v>
      </c>
      <c r="U44" s="37"/>
      <c r="V44" s="37"/>
      <c r="W44" s="37"/>
      <c r="X44" s="37">
        <v>0</v>
      </c>
      <c r="Y44" s="37"/>
      <c r="Z44" s="37"/>
      <c r="AA44" s="37"/>
      <c r="AB44" s="37">
        <v>0</v>
      </c>
      <c r="AC44" s="37"/>
      <c r="AD44" s="37">
        <v>0</v>
      </c>
      <c r="AE44" s="37"/>
      <c r="AF44" s="37"/>
      <c r="AG44" s="37"/>
      <c r="AH44" s="37">
        <v>0</v>
      </c>
    </row>
    <row r="45" spans="4:34" ht="20.100000000000001" customHeight="1" x14ac:dyDescent="0.2">
      <c r="D45" s="38" t="s">
        <v>111</v>
      </c>
      <c r="F45" s="39">
        <v>0</v>
      </c>
      <c r="G45" s="40"/>
      <c r="H45" s="40"/>
      <c r="I45" s="40"/>
      <c r="J45" s="39">
        <v>0</v>
      </c>
      <c r="K45" s="39">
        <v>0</v>
      </c>
      <c r="L45" s="40"/>
      <c r="M45" s="39">
        <v>0</v>
      </c>
      <c r="N45" s="40"/>
      <c r="O45" s="40"/>
      <c r="P45" s="40"/>
      <c r="Q45" s="39">
        <v>0</v>
      </c>
      <c r="R45" s="39">
        <v>0</v>
      </c>
      <c r="S45" s="40"/>
      <c r="T45" s="39">
        <v>0</v>
      </c>
      <c r="U45" s="40"/>
      <c r="V45" s="40"/>
      <c r="W45" s="40"/>
      <c r="X45" s="39">
        <v>0</v>
      </c>
      <c r="Y45" s="40"/>
      <c r="Z45" s="40"/>
      <c r="AA45" s="40"/>
      <c r="AB45" s="39">
        <v>0</v>
      </c>
      <c r="AC45" s="40"/>
      <c r="AD45" s="39">
        <v>0</v>
      </c>
      <c r="AE45" s="40"/>
      <c r="AF45" s="40"/>
      <c r="AG45" s="40"/>
      <c r="AH45" s="39">
        <v>0</v>
      </c>
    </row>
    <row r="46" spans="4:34" ht="20.100000000000001" customHeight="1" x14ac:dyDescent="0.2">
      <c r="D46" s="2" t="s">
        <v>119</v>
      </c>
      <c r="F46" s="37">
        <v>0</v>
      </c>
      <c r="G46" s="37"/>
      <c r="H46" s="37"/>
      <c r="I46" s="37"/>
      <c r="J46" s="37">
        <v>0</v>
      </c>
      <c r="K46" s="37">
        <v>0</v>
      </c>
      <c r="L46" s="37"/>
      <c r="M46" s="37">
        <v>0</v>
      </c>
      <c r="N46" s="37"/>
      <c r="O46" s="37"/>
      <c r="P46" s="37"/>
      <c r="Q46" s="37">
        <v>0</v>
      </c>
      <c r="R46" s="37">
        <v>0</v>
      </c>
      <c r="S46" s="37"/>
      <c r="T46" s="37">
        <v>0</v>
      </c>
      <c r="U46" s="37"/>
      <c r="V46" s="37"/>
      <c r="W46" s="37"/>
      <c r="X46" s="37">
        <v>0</v>
      </c>
      <c r="Y46" s="37"/>
      <c r="Z46" s="37"/>
      <c r="AA46" s="37"/>
      <c r="AB46" s="37">
        <v>0</v>
      </c>
      <c r="AC46" s="37"/>
      <c r="AD46" s="37">
        <v>0</v>
      </c>
      <c r="AE46" s="37"/>
      <c r="AF46" s="37"/>
      <c r="AG46" s="37"/>
      <c r="AH46" s="37">
        <v>0</v>
      </c>
    </row>
    <row r="47" spans="4:34" ht="20.100000000000001" customHeight="1" x14ac:dyDescent="0.2">
      <c r="D47" s="38" t="s">
        <v>120</v>
      </c>
      <c r="F47" s="39">
        <v>0</v>
      </c>
      <c r="G47" s="40"/>
      <c r="H47" s="40"/>
      <c r="I47" s="40"/>
      <c r="J47" s="39">
        <v>0</v>
      </c>
      <c r="K47" s="39">
        <v>0</v>
      </c>
      <c r="L47" s="40"/>
      <c r="M47" s="39">
        <v>0</v>
      </c>
      <c r="N47" s="40"/>
      <c r="O47" s="40"/>
      <c r="P47" s="40"/>
      <c r="Q47" s="39">
        <v>0</v>
      </c>
      <c r="R47" s="39">
        <v>0</v>
      </c>
      <c r="S47" s="40"/>
      <c r="T47" s="39">
        <v>0</v>
      </c>
      <c r="U47" s="40"/>
      <c r="V47" s="40"/>
      <c r="W47" s="40"/>
      <c r="X47" s="39">
        <v>0</v>
      </c>
      <c r="Y47" s="40"/>
      <c r="Z47" s="40"/>
      <c r="AA47" s="40"/>
      <c r="AB47" s="39">
        <v>0</v>
      </c>
      <c r="AC47" s="40"/>
      <c r="AD47" s="39">
        <v>0</v>
      </c>
      <c r="AE47" s="40"/>
      <c r="AF47" s="40"/>
      <c r="AG47" s="40"/>
      <c r="AH47" s="39">
        <v>0</v>
      </c>
    </row>
    <row r="48" spans="4:34" ht="20.100000000000001" customHeight="1" x14ac:dyDescent="0.2">
      <c r="D48" s="2" t="s">
        <v>368</v>
      </c>
      <c r="F48" s="37">
        <v>0</v>
      </c>
      <c r="G48" s="37"/>
      <c r="H48" s="37"/>
      <c r="I48" s="37"/>
      <c r="J48" s="37">
        <v>0</v>
      </c>
      <c r="K48" s="37">
        <v>0</v>
      </c>
      <c r="L48" s="37"/>
      <c r="M48" s="37">
        <v>0</v>
      </c>
      <c r="N48" s="37"/>
      <c r="O48" s="37"/>
      <c r="P48" s="37"/>
      <c r="Q48" s="37">
        <v>0</v>
      </c>
      <c r="R48" s="37">
        <v>0</v>
      </c>
      <c r="S48" s="37"/>
      <c r="T48" s="37">
        <v>0</v>
      </c>
      <c r="U48" s="37"/>
      <c r="V48" s="37"/>
      <c r="W48" s="37"/>
      <c r="X48" s="37">
        <v>0</v>
      </c>
      <c r="Y48" s="37"/>
      <c r="Z48" s="37"/>
      <c r="AA48" s="37"/>
      <c r="AB48" s="37">
        <v>0</v>
      </c>
      <c r="AC48" s="37"/>
      <c r="AD48" s="37">
        <v>0</v>
      </c>
      <c r="AE48" s="37"/>
      <c r="AF48" s="37"/>
      <c r="AG48" s="37"/>
      <c r="AH48" s="37">
        <v>0</v>
      </c>
    </row>
    <row r="49" spans="1:34" ht="20.100000000000001" customHeight="1" x14ac:dyDescent="0.2">
      <c r="D49" s="38" t="s">
        <v>121</v>
      </c>
      <c r="F49" s="39">
        <v>0</v>
      </c>
      <c r="G49" s="40"/>
      <c r="H49" s="40"/>
      <c r="I49" s="40"/>
      <c r="J49" s="39">
        <v>0</v>
      </c>
      <c r="K49" s="39">
        <v>0</v>
      </c>
      <c r="L49" s="40"/>
      <c r="M49" s="39">
        <v>0</v>
      </c>
      <c r="N49" s="40"/>
      <c r="O49" s="40"/>
      <c r="P49" s="40"/>
      <c r="Q49" s="39">
        <v>0</v>
      </c>
      <c r="R49" s="39">
        <v>0</v>
      </c>
      <c r="S49" s="40"/>
      <c r="T49" s="39">
        <v>0</v>
      </c>
      <c r="U49" s="40"/>
      <c r="V49" s="40"/>
      <c r="W49" s="40"/>
      <c r="X49" s="39">
        <v>0</v>
      </c>
      <c r="Y49" s="40"/>
      <c r="Z49" s="40"/>
      <c r="AA49" s="40"/>
      <c r="AB49" s="39">
        <v>0</v>
      </c>
      <c r="AC49" s="40"/>
      <c r="AD49" s="39">
        <v>0</v>
      </c>
      <c r="AE49" s="40"/>
      <c r="AF49" s="40"/>
      <c r="AG49" s="40"/>
      <c r="AH49" s="39">
        <v>0</v>
      </c>
    </row>
    <row r="50" spans="1:34"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s="1" customFormat="1" ht="20.100000000000001" customHeight="1" x14ac:dyDescent="0.2">
      <c r="A51" s="3"/>
      <c r="B51" s="6"/>
      <c r="C51" s="42" t="s">
        <v>122</v>
      </c>
      <c r="D51" s="42"/>
      <c r="E51" s="5"/>
      <c r="F51" s="44">
        <v>0</v>
      </c>
      <c r="G51" s="45"/>
      <c r="H51" s="45"/>
      <c r="I51" s="45"/>
      <c r="J51" s="44">
        <v>0</v>
      </c>
      <c r="K51" s="44">
        <v>0</v>
      </c>
      <c r="L51" s="45"/>
      <c r="M51" s="44">
        <v>0</v>
      </c>
      <c r="N51" s="45"/>
      <c r="O51" s="45"/>
      <c r="P51" s="45"/>
      <c r="Q51" s="44">
        <v>0</v>
      </c>
      <c r="R51" s="44">
        <v>0</v>
      </c>
      <c r="S51" s="45"/>
      <c r="T51" s="44">
        <v>0</v>
      </c>
      <c r="U51" s="45"/>
      <c r="V51" s="45"/>
      <c r="W51" s="45"/>
      <c r="X51" s="44">
        <v>0</v>
      </c>
      <c r="Y51" s="45"/>
      <c r="Z51" s="45"/>
      <c r="AA51" s="45"/>
      <c r="AB51" s="44">
        <v>0</v>
      </c>
      <c r="AC51" s="45"/>
      <c r="AD51" s="44">
        <v>0</v>
      </c>
      <c r="AE51" s="45"/>
      <c r="AF51" s="45"/>
      <c r="AG51" s="45"/>
      <c r="AH51" s="44">
        <v>0</v>
      </c>
    </row>
    <row r="52" spans="1:34"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1:34"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1:34" ht="20.100000000000001" customHeight="1" x14ac:dyDescent="0.2">
      <c r="D54" s="2" t="s">
        <v>124</v>
      </c>
      <c r="F54" s="37">
        <v>272</v>
      </c>
      <c r="G54" s="37"/>
      <c r="H54" s="37"/>
      <c r="I54" s="37"/>
      <c r="J54" s="37">
        <v>2244</v>
      </c>
      <c r="K54" s="37">
        <v>75</v>
      </c>
      <c r="L54" s="37"/>
      <c r="M54" s="37">
        <v>2319</v>
      </c>
      <c r="N54" s="37"/>
      <c r="O54" s="37"/>
      <c r="P54" s="37"/>
      <c r="Q54" s="37">
        <v>1319</v>
      </c>
      <c r="R54" s="37">
        <v>967</v>
      </c>
      <c r="S54" s="37"/>
      <c r="T54" s="37">
        <v>2286</v>
      </c>
      <c r="U54" s="37"/>
      <c r="V54" s="37"/>
      <c r="W54" s="37"/>
      <c r="X54" s="37">
        <v>204</v>
      </c>
      <c r="Y54" s="37"/>
      <c r="Z54" s="37"/>
      <c r="AA54" s="37"/>
      <c r="AB54" s="37">
        <v>0</v>
      </c>
      <c r="AC54" s="37"/>
      <c r="AD54" s="37">
        <v>101</v>
      </c>
      <c r="AE54" s="37"/>
      <c r="AF54" s="37"/>
      <c r="AG54" s="37"/>
      <c r="AH54" s="37">
        <v>13</v>
      </c>
    </row>
    <row r="55" spans="1:34" ht="20.100000000000001" customHeight="1" x14ac:dyDescent="0.2">
      <c r="D55" s="38" t="s">
        <v>99</v>
      </c>
      <c r="F55" s="39">
        <v>316</v>
      </c>
      <c r="G55" s="40"/>
      <c r="H55" s="40"/>
      <c r="I55" s="40"/>
      <c r="J55" s="39">
        <v>2228</v>
      </c>
      <c r="K55" s="39">
        <v>82</v>
      </c>
      <c r="L55" s="40"/>
      <c r="M55" s="39">
        <v>2310</v>
      </c>
      <c r="N55" s="40"/>
      <c r="O55" s="40"/>
      <c r="P55" s="40"/>
      <c r="Q55" s="39">
        <v>1317</v>
      </c>
      <c r="R55" s="39">
        <v>952</v>
      </c>
      <c r="S55" s="40"/>
      <c r="T55" s="39">
        <v>2269</v>
      </c>
      <c r="U55" s="40"/>
      <c r="V55" s="40"/>
      <c r="W55" s="40"/>
      <c r="X55" s="39">
        <v>255</v>
      </c>
      <c r="Y55" s="40"/>
      <c r="Z55" s="40"/>
      <c r="AA55" s="40"/>
      <c r="AB55" s="39">
        <v>0</v>
      </c>
      <c r="AC55" s="40"/>
      <c r="AD55" s="39">
        <v>102</v>
      </c>
      <c r="AE55" s="40"/>
      <c r="AF55" s="40"/>
      <c r="AG55" s="40"/>
      <c r="AH55" s="39">
        <v>5</v>
      </c>
    </row>
    <row r="56" spans="1:34" ht="20.100000000000001" customHeight="1" x14ac:dyDescent="0.2">
      <c r="D56" s="2" t="s">
        <v>113</v>
      </c>
      <c r="F56" s="37">
        <v>349</v>
      </c>
      <c r="G56" s="37"/>
      <c r="H56" s="37"/>
      <c r="I56" s="37"/>
      <c r="J56" s="37">
        <v>2133</v>
      </c>
      <c r="K56" s="37">
        <v>48</v>
      </c>
      <c r="L56" s="37"/>
      <c r="M56" s="37">
        <v>2181</v>
      </c>
      <c r="N56" s="37"/>
      <c r="O56" s="37"/>
      <c r="P56" s="37"/>
      <c r="Q56" s="37">
        <v>1135</v>
      </c>
      <c r="R56" s="37">
        <v>878</v>
      </c>
      <c r="S56" s="37"/>
      <c r="T56" s="37">
        <v>2013</v>
      </c>
      <c r="U56" s="37"/>
      <c r="V56" s="37"/>
      <c r="W56" s="37"/>
      <c r="X56" s="37">
        <v>411</v>
      </c>
      <c r="Y56" s="37"/>
      <c r="Z56" s="37"/>
      <c r="AA56" s="37"/>
      <c r="AB56" s="37">
        <v>0</v>
      </c>
      <c r="AC56" s="37"/>
      <c r="AD56" s="37">
        <v>106</v>
      </c>
      <c r="AE56" s="37"/>
      <c r="AF56" s="37"/>
      <c r="AG56" s="37"/>
      <c r="AH56" s="37">
        <v>8</v>
      </c>
    </row>
    <row r="57" spans="1:34" ht="20.100000000000001" customHeight="1" x14ac:dyDescent="0.2">
      <c r="D57" s="38" t="s">
        <v>101</v>
      </c>
      <c r="F57" s="39">
        <v>656</v>
      </c>
      <c r="G57" s="40"/>
      <c r="H57" s="40"/>
      <c r="I57" s="40"/>
      <c r="J57" s="39">
        <v>2135</v>
      </c>
      <c r="K57" s="39">
        <v>61</v>
      </c>
      <c r="L57" s="40"/>
      <c r="M57" s="39">
        <v>2196</v>
      </c>
      <c r="N57" s="40"/>
      <c r="O57" s="40"/>
      <c r="P57" s="40"/>
      <c r="Q57" s="39">
        <v>1231</v>
      </c>
      <c r="R57" s="39">
        <v>1029</v>
      </c>
      <c r="S57" s="40"/>
      <c r="T57" s="39">
        <v>2260</v>
      </c>
      <c r="U57" s="40"/>
      <c r="V57" s="40"/>
      <c r="W57" s="40"/>
      <c r="X57" s="39">
        <v>495</v>
      </c>
      <c r="Y57" s="40"/>
      <c r="Z57" s="40"/>
      <c r="AA57" s="40"/>
      <c r="AB57" s="39">
        <v>0</v>
      </c>
      <c r="AC57" s="40"/>
      <c r="AD57" s="39">
        <v>97</v>
      </c>
      <c r="AE57" s="40"/>
      <c r="AF57" s="40"/>
      <c r="AG57" s="40"/>
      <c r="AH57" s="39">
        <v>307</v>
      </c>
    </row>
    <row r="58" spans="1:34" ht="20.100000000000001" customHeight="1" x14ac:dyDescent="0.2">
      <c r="D58" s="2" t="s">
        <v>115</v>
      </c>
      <c r="F58" s="37">
        <v>329</v>
      </c>
      <c r="G58" s="37"/>
      <c r="H58" s="37"/>
      <c r="I58" s="37"/>
      <c r="J58" s="37">
        <v>2121</v>
      </c>
      <c r="K58" s="37">
        <v>89</v>
      </c>
      <c r="L58" s="37"/>
      <c r="M58" s="37">
        <v>2210</v>
      </c>
      <c r="N58" s="37"/>
      <c r="O58" s="37"/>
      <c r="P58" s="37"/>
      <c r="Q58" s="37">
        <v>1234</v>
      </c>
      <c r="R58" s="37">
        <v>1007</v>
      </c>
      <c r="S58" s="37"/>
      <c r="T58" s="37">
        <v>2241</v>
      </c>
      <c r="U58" s="37"/>
      <c r="V58" s="37"/>
      <c r="W58" s="37"/>
      <c r="X58" s="37">
        <v>198</v>
      </c>
      <c r="Y58" s="37"/>
      <c r="Z58" s="37"/>
      <c r="AA58" s="37"/>
      <c r="AB58" s="37">
        <v>2</v>
      </c>
      <c r="AC58" s="37"/>
      <c r="AD58" s="37">
        <v>102</v>
      </c>
      <c r="AE58" s="37"/>
      <c r="AF58" s="37"/>
      <c r="AG58" s="37"/>
      <c r="AH58" s="37">
        <v>155</v>
      </c>
    </row>
    <row r="59" spans="1:34" ht="20.100000000000001" customHeight="1" x14ac:dyDescent="0.2">
      <c r="D59" s="38" t="s">
        <v>116</v>
      </c>
      <c r="F59" s="39">
        <v>487</v>
      </c>
      <c r="G59" s="40"/>
      <c r="H59" s="40"/>
      <c r="I59" s="40"/>
      <c r="J59" s="39">
        <v>2342</v>
      </c>
      <c r="K59" s="39">
        <v>61</v>
      </c>
      <c r="L59" s="40"/>
      <c r="M59" s="39">
        <v>2403</v>
      </c>
      <c r="N59" s="40"/>
      <c r="O59" s="40"/>
      <c r="P59" s="40"/>
      <c r="Q59" s="39">
        <v>1515</v>
      </c>
      <c r="R59" s="39">
        <v>896</v>
      </c>
      <c r="S59" s="40"/>
      <c r="T59" s="39">
        <v>2411</v>
      </c>
      <c r="U59" s="40"/>
      <c r="V59" s="40"/>
      <c r="W59" s="40"/>
      <c r="X59" s="39">
        <v>378</v>
      </c>
      <c r="Y59" s="40"/>
      <c r="Z59" s="40"/>
      <c r="AA59" s="40"/>
      <c r="AB59" s="39">
        <v>0</v>
      </c>
      <c r="AC59" s="40"/>
      <c r="AD59" s="39">
        <v>101</v>
      </c>
      <c r="AE59" s="40"/>
      <c r="AF59" s="40"/>
      <c r="AG59" s="40"/>
      <c r="AH59" s="39">
        <v>9</v>
      </c>
    </row>
    <row r="60" spans="1:34" ht="20.100000000000001" customHeight="1" x14ac:dyDescent="0.2">
      <c r="D60" s="2" t="s">
        <v>104</v>
      </c>
      <c r="F60" s="37">
        <v>427</v>
      </c>
      <c r="G60" s="37"/>
      <c r="H60" s="37"/>
      <c r="I60" s="37"/>
      <c r="J60" s="37">
        <v>2440</v>
      </c>
      <c r="K60" s="37">
        <v>70</v>
      </c>
      <c r="L60" s="37"/>
      <c r="M60" s="37">
        <v>2510</v>
      </c>
      <c r="N60" s="37"/>
      <c r="O60" s="37"/>
      <c r="P60" s="37"/>
      <c r="Q60" s="37">
        <v>1465</v>
      </c>
      <c r="R60" s="37">
        <v>1021</v>
      </c>
      <c r="S60" s="37"/>
      <c r="T60" s="37">
        <v>2486</v>
      </c>
      <c r="U60" s="37"/>
      <c r="V60" s="37"/>
      <c r="W60" s="37"/>
      <c r="X60" s="37">
        <v>351</v>
      </c>
      <c r="Y60" s="37"/>
      <c r="Z60" s="37"/>
      <c r="AA60" s="37"/>
      <c r="AB60" s="37">
        <v>0</v>
      </c>
      <c r="AC60" s="37"/>
      <c r="AD60" s="37">
        <v>100</v>
      </c>
      <c r="AE60" s="37"/>
      <c r="AF60" s="37"/>
      <c r="AG60" s="37"/>
      <c r="AH60" s="37">
        <v>118</v>
      </c>
    </row>
    <row r="61" spans="1:34" ht="20.100000000000001" customHeight="1" x14ac:dyDescent="0.2">
      <c r="D61" s="38" t="s">
        <v>105</v>
      </c>
      <c r="F61" s="39">
        <v>457</v>
      </c>
      <c r="G61" s="40"/>
      <c r="H61" s="40"/>
      <c r="I61" s="40"/>
      <c r="J61" s="39">
        <v>2436</v>
      </c>
      <c r="K61" s="39">
        <v>90</v>
      </c>
      <c r="L61" s="40"/>
      <c r="M61" s="39">
        <v>2526</v>
      </c>
      <c r="N61" s="40"/>
      <c r="O61" s="40"/>
      <c r="P61" s="40"/>
      <c r="Q61" s="39">
        <v>1475</v>
      </c>
      <c r="R61" s="39">
        <v>947</v>
      </c>
      <c r="S61" s="40"/>
      <c r="T61" s="39">
        <v>2422</v>
      </c>
      <c r="U61" s="40"/>
      <c r="V61" s="40"/>
      <c r="W61" s="40"/>
      <c r="X61" s="39">
        <v>455</v>
      </c>
      <c r="Y61" s="40"/>
      <c r="Z61" s="40"/>
      <c r="AA61" s="40"/>
      <c r="AB61" s="39">
        <v>0</v>
      </c>
      <c r="AC61" s="40"/>
      <c r="AD61" s="39">
        <v>106</v>
      </c>
      <c r="AE61" s="40"/>
      <c r="AF61" s="40"/>
      <c r="AG61" s="40"/>
      <c r="AH61" s="39">
        <v>9</v>
      </c>
    </row>
    <row r="62" spans="1:34" ht="20.100000000000001" customHeight="1" x14ac:dyDescent="0.2">
      <c r="D62" s="2" t="s">
        <v>106</v>
      </c>
      <c r="F62" s="37">
        <v>398</v>
      </c>
      <c r="G62" s="37"/>
      <c r="H62" s="37"/>
      <c r="I62" s="37"/>
      <c r="J62" s="37">
        <v>2432</v>
      </c>
      <c r="K62" s="37">
        <v>97</v>
      </c>
      <c r="L62" s="37"/>
      <c r="M62" s="37">
        <v>2529</v>
      </c>
      <c r="N62" s="37"/>
      <c r="O62" s="37"/>
      <c r="P62" s="37"/>
      <c r="Q62" s="37">
        <v>1606</v>
      </c>
      <c r="R62" s="37">
        <v>845</v>
      </c>
      <c r="S62" s="37"/>
      <c r="T62" s="37">
        <v>2451</v>
      </c>
      <c r="U62" s="37"/>
      <c r="V62" s="37"/>
      <c r="W62" s="37"/>
      <c r="X62" s="37">
        <v>381</v>
      </c>
      <c r="Y62" s="37"/>
      <c r="Z62" s="37"/>
      <c r="AA62" s="37"/>
      <c r="AB62" s="37">
        <v>0</v>
      </c>
      <c r="AC62" s="37"/>
      <c r="AD62" s="37">
        <v>95</v>
      </c>
      <c r="AE62" s="37"/>
      <c r="AF62" s="37"/>
      <c r="AG62" s="37"/>
      <c r="AH62" s="37">
        <v>17</v>
      </c>
    </row>
    <row r="63" spans="1:34" ht="20.100000000000001" customHeight="1" x14ac:dyDescent="0.2">
      <c r="D63" s="38" t="s">
        <v>118</v>
      </c>
      <c r="F63" s="39">
        <v>425</v>
      </c>
      <c r="G63" s="40"/>
      <c r="H63" s="40"/>
      <c r="I63" s="40"/>
      <c r="J63" s="39">
        <v>2343</v>
      </c>
      <c r="K63" s="39">
        <v>80</v>
      </c>
      <c r="L63" s="40"/>
      <c r="M63" s="39">
        <v>2423</v>
      </c>
      <c r="N63" s="40"/>
      <c r="O63" s="40"/>
      <c r="P63" s="40"/>
      <c r="Q63" s="39">
        <v>1265</v>
      </c>
      <c r="R63" s="39">
        <v>918</v>
      </c>
      <c r="S63" s="40"/>
      <c r="T63" s="39">
        <v>2183</v>
      </c>
      <c r="U63" s="40"/>
      <c r="V63" s="40"/>
      <c r="W63" s="40"/>
      <c r="X63" s="39">
        <v>577</v>
      </c>
      <c r="Y63" s="40"/>
      <c r="Z63" s="40"/>
      <c r="AA63" s="40"/>
      <c r="AB63" s="39">
        <v>0</v>
      </c>
      <c r="AC63" s="40"/>
      <c r="AD63" s="39">
        <v>88</v>
      </c>
      <c r="AE63" s="40"/>
      <c r="AF63" s="40"/>
      <c r="AG63" s="40"/>
      <c r="AH63" s="39">
        <v>6</v>
      </c>
    </row>
    <row r="64" spans="1:34" ht="20.100000000000001" customHeight="1" x14ac:dyDescent="0.2">
      <c r="D64" s="2" t="s">
        <v>108</v>
      </c>
      <c r="F64" s="37">
        <v>496</v>
      </c>
      <c r="G64" s="37"/>
      <c r="H64" s="37"/>
      <c r="I64" s="37"/>
      <c r="J64" s="37">
        <v>2308</v>
      </c>
      <c r="K64" s="37">
        <v>45</v>
      </c>
      <c r="L64" s="37"/>
      <c r="M64" s="37">
        <v>2353</v>
      </c>
      <c r="N64" s="37"/>
      <c r="O64" s="37"/>
      <c r="P64" s="37"/>
      <c r="Q64" s="37">
        <v>1305</v>
      </c>
      <c r="R64" s="37">
        <v>1055</v>
      </c>
      <c r="S64" s="37"/>
      <c r="T64" s="37">
        <v>2360</v>
      </c>
      <c r="U64" s="37"/>
      <c r="V64" s="37"/>
      <c r="W64" s="37"/>
      <c r="X64" s="37">
        <v>384</v>
      </c>
      <c r="Y64" s="37"/>
      <c r="Z64" s="37"/>
      <c r="AA64" s="37"/>
      <c r="AB64" s="37">
        <v>0</v>
      </c>
      <c r="AC64" s="37"/>
      <c r="AD64" s="37">
        <v>105</v>
      </c>
      <c r="AE64" s="37"/>
      <c r="AF64" s="37"/>
      <c r="AG64" s="37"/>
      <c r="AH64" s="37">
        <v>158</v>
      </c>
    </row>
    <row r="65" spans="1:34" ht="20.100000000000001" customHeight="1" x14ac:dyDescent="0.2">
      <c r="D65" s="38" t="s">
        <v>109</v>
      </c>
      <c r="F65" s="39">
        <v>336</v>
      </c>
      <c r="G65" s="40"/>
      <c r="H65" s="40"/>
      <c r="I65" s="40"/>
      <c r="J65" s="39">
        <v>2034</v>
      </c>
      <c r="K65" s="39">
        <v>82</v>
      </c>
      <c r="L65" s="40"/>
      <c r="M65" s="39">
        <v>2116</v>
      </c>
      <c r="N65" s="40"/>
      <c r="O65" s="40"/>
      <c r="P65" s="40"/>
      <c r="Q65" s="39">
        <v>1060</v>
      </c>
      <c r="R65" s="39">
        <v>1005</v>
      </c>
      <c r="S65" s="40"/>
      <c r="T65" s="39">
        <v>2065</v>
      </c>
      <c r="U65" s="40"/>
      <c r="V65" s="40"/>
      <c r="W65" s="40"/>
      <c r="X65" s="39">
        <v>289</v>
      </c>
      <c r="Y65" s="40"/>
      <c r="Z65" s="40"/>
      <c r="AA65" s="40"/>
      <c r="AB65" s="39">
        <v>0</v>
      </c>
      <c r="AC65" s="40"/>
      <c r="AD65" s="39">
        <v>98</v>
      </c>
      <c r="AE65" s="40"/>
      <c r="AF65" s="40"/>
      <c r="AG65" s="40"/>
      <c r="AH65" s="39">
        <v>58</v>
      </c>
    </row>
    <row r="66" spans="1:34" ht="20.100000000000001" customHeight="1" x14ac:dyDescent="0.2">
      <c r="D66" s="2" t="s">
        <v>110</v>
      </c>
      <c r="F66" s="37">
        <v>562</v>
      </c>
      <c r="G66" s="37"/>
      <c r="H66" s="37"/>
      <c r="I66" s="37"/>
      <c r="J66" s="37">
        <v>2194</v>
      </c>
      <c r="K66" s="37">
        <v>49</v>
      </c>
      <c r="L66" s="37"/>
      <c r="M66" s="37">
        <v>2243</v>
      </c>
      <c r="N66" s="37"/>
      <c r="O66" s="37"/>
      <c r="P66" s="37"/>
      <c r="Q66" s="37">
        <v>1137</v>
      </c>
      <c r="R66" s="37">
        <v>1081</v>
      </c>
      <c r="S66" s="37"/>
      <c r="T66" s="37">
        <v>2218</v>
      </c>
      <c r="U66" s="37"/>
      <c r="V66" s="37"/>
      <c r="W66" s="37"/>
      <c r="X66" s="37">
        <v>477</v>
      </c>
      <c r="Y66" s="37"/>
      <c r="Z66" s="37"/>
      <c r="AA66" s="37"/>
      <c r="AB66" s="37">
        <v>0</v>
      </c>
      <c r="AC66" s="37"/>
      <c r="AD66" s="37">
        <v>110</v>
      </c>
      <c r="AE66" s="37"/>
      <c r="AF66" s="37"/>
      <c r="AG66" s="37"/>
      <c r="AH66" s="37">
        <v>7</v>
      </c>
    </row>
    <row r="67" spans="1:34" ht="20.100000000000001" customHeight="1" x14ac:dyDescent="0.2">
      <c r="D67" s="38" t="s">
        <v>111</v>
      </c>
      <c r="F67" s="39">
        <v>384</v>
      </c>
      <c r="G67" s="40"/>
      <c r="H67" s="40"/>
      <c r="I67" s="40"/>
      <c r="J67" s="39">
        <v>2135</v>
      </c>
      <c r="K67" s="39">
        <v>113</v>
      </c>
      <c r="L67" s="40"/>
      <c r="M67" s="39">
        <v>2248</v>
      </c>
      <c r="N67" s="40"/>
      <c r="O67" s="40"/>
      <c r="P67" s="40"/>
      <c r="Q67" s="39">
        <v>1244</v>
      </c>
      <c r="R67" s="39">
        <v>934</v>
      </c>
      <c r="S67" s="40"/>
      <c r="T67" s="39">
        <v>2178</v>
      </c>
      <c r="U67" s="40"/>
      <c r="V67" s="40"/>
      <c r="W67" s="40"/>
      <c r="X67" s="39">
        <v>348</v>
      </c>
      <c r="Y67" s="40"/>
      <c r="Z67" s="40"/>
      <c r="AA67" s="40"/>
      <c r="AB67" s="39">
        <v>0</v>
      </c>
      <c r="AC67" s="40"/>
      <c r="AD67" s="39">
        <v>106</v>
      </c>
      <c r="AE67" s="40"/>
      <c r="AF67" s="40"/>
      <c r="AG67" s="40"/>
      <c r="AH67" s="39">
        <v>10</v>
      </c>
    </row>
    <row r="68" spans="1:34" ht="20.100000000000001" customHeight="1" x14ac:dyDescent="0.2">
      <c r="D68" s="2" t="s">
        <v>125</v>
      </c>
      <c r="F68" s="37">
        <v>363</v>
      </c>
      <c r="G68" s="37"/>
      <c r="H68" s="37"/>
      <c r="I68" s="37"/>
      <c r="J68" s="37">
        <v>2272</v>
      </c>
      <c r="K68" s="37">
        <v>39</v>
      </c>
      <c r="L68" s="37"/>
      <c r="M68" s="37">
        <v>2311</v>
      </c>
      <c r="N68" s="37"/>
      <c r="O68" s="37"/>
      <c r="P68" s="37"/>
      <c r="Q68" s="37">
        <v>1297</v>
      </c>
      <c r="R68" s="37">
        <v>941</v>
      </c>
      <c r="S68" s="37"/>
      <c r="T68" s="37">
        <v>2238</v>
      </c>
      <c r="U68" s="37"/>
      <c r="V68" s="37"/>
      <c r="W68" s="37"/>
      <c r="X68" s="37">
        <v>333</v>
      </c>
      <c r="Y68" s="37"/>
      <c r="Z68" s="37"/>
      <c r="AA68" s="37"/>
      <c r="AB68" s="37">
        <v>0</v>
      </c>
      <c r="AC68" s="37"/>
      <c r="AD68" s="37">
        <v>103</v>
      </c>
      <c r="AE68" s="37"/>
      <c r="AF68" s="37"/>
      <c r="AG68" s="37"/>
      <c r="AH68" s="37">
        <v>10</v>
      </c>
    </row>
    <row r="69" spans="1:34" ht="20.100000000000001" customHeight="1" x14ac:dyDescent="0.2">
      <c r="D69" s="38" t="s">
        <v>120</v>
      </c>
      <c r="F69" s="39">
        <v>260</v>
      </c>
      <c r="G69" s="40"/>
      <c r="H69" s="40"/>
      <c r="I69" s="40"/>
      <c r="J69" s="39">
        <v>2229</v>
      </c>
      <c r="K69" s="39">
        <v>88</v>
      </c>
      <c r="L69" s="40"/>
      <c r="M69" s="39">
        <v>2317</v>
      </c>
      <c r="N69" s="40"/>
      <c r="O69" s="40"/>
      <c r="P69" s="40"/>
      <c r="Q69" s="39">
        <v>1294</v>
      </c>
      <c r="R69" s="39">
        <v>938</v>
      </c>
      <c r="S69" s="40"/>
      <c r="T69" s="39">
        <v>2232</v>
      </c>
      <c r="U69" s="40"/>
      <c r="V69" s="40"/>
      <c r="W69" s="40"/>
      <c r="X69" s="39">
        <v>238</v>
      </c>
      <c r="Y69" s="40"/>
      <c r="Z69" s="40"/>
      <c r="AA69" s="40"/>
      <c r="AB69" s="39">
        <v>0</v>
      </c>
      <c r="AC69" s="40"/>
      <c r="AD69" s="39">
        <v>107</v>
      </c>
      <c r="AE69" s="40"/>
      <c r="AF69" s="40"/>
      <c r="AG69" s="40"/>
      <c r="AH69" s="39">
        <v>4</v>
      </c>
    </row>
    <row r="70" spans="1:34"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row>
    <row r="71" spans="1:34" s="1" customFormat="1" ht="20.100000000000001" customHeight="1" x14ac:dyDescent="0.25">
      <c r="A71" s="3"/>
      <c r="B71" s="6"/>
      <c r="C71" s="42" t="s">
        <v>126</v>
      </c>
      <c r="D71" s="43"/>
      <c r="E71" s="5"/>
      <c r="F71" s="44">
        <v>6517</v>
      </c>
      <c r="G71" s="45"/>
      <c r="H71" s="45"/>
      <c r="I71" s="45"/>
      <c r="J71" s="44">
        <v>36026</v>
      </c>
      <c r="K71" s="44">
        <v>1169</v>
      </c>
      <c r="L71" s="45"/>
      <c r="M71" s="44">
        <v>37195</v>
      </c>
      <c r="N71" s="45"/>
      <c r="O71" s="45"/>
      <c r="P71" s="45"/>
      <c r="Q71" s="44">
        <v>20899</v>
      </c>
      <c r="R71" s="44">
        <v>15414</v>
      </c>
      <c r="S71" s="45"/>
      <c r="T71" s="44">
        <v>36313</v>
      </c>
      <c r="U71" s="45"/>
      <c r="V71" s="45"/>
      <c r="W71" s="45"/>
      <c r="X71" s="44">
        <v>5774</v>
      </c>
      <c r="Y71" s="45"/>
      <c r="Z71" s="45"/>
      <c r="AA71" s="45"/>
      <c r="AB71" s="44">
        <v>2</v>
      </c>
      <c r="AC71" s="45"/>
      <c r="AD71" s="44">
        <v>1627</v>
      </c>
      <c r="AE71" s="45"/>
      <c r="AF71" s="45"/>
      <c r="AG71" s="45"/>
      <c r="AH71" s="44">
        <v>894</v>
      </c>
    </row>
    <row r="72" spans="1:34"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row>
    <row r="73" spans="1:34"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row>
    <row r="74" spans="1:34" ht="20.100000000000001" customHeight="1" x14ac:dyDescent="0.2">
      <c r="D74" s="2" t="s">
        <v>124</v>
      </c>
      <c r="F74" s="37">
        <v>146</v>
      </c>
      <c r="G74" s="37"/>
      <c r="H74" s="37"/>
      <c r="I74" s="37"/>
      <c r="J74" s="37">
        <v>1073</v>
      </c>
      <c r="K74" s="37">
        <v>30</v>
      </c>
      <c r="L74" s="37"/>
      <c r="M74" s="37">
        <v>1103</v>
      </c>
      <c r="N74" s="37"/>
      <c r="O74" s="37"/>
      <c r="P74" s="37"/>
      <c r="Q74" s="37">
        <v>1526</v>
      </c>
      <c r="R74" s="37">
        <v>250</v>
      </c>
      <c r="S74" s="37"/>
      <c r="T74" s="37">
        <v>1776</v>
      </c>
      <c r="U74" s="37"/>
      <c r="V74" s="37"/>
      <c r="W74" s="37"/>
      <c r="X74" s="37">
        <v>109</v>
      </c>
      <c r="Y74" s="37"/>
      <c r="Z74" s="37"/>
      <c r="AA74" s="37"/>
      <c r="AB74" s="37">
        <v>640</v>
      </c>
      <c r="AC74" s="37"/>
      <c r="AD74" s="37">
        <v>4</v>
      </c>
      <c r="AE74" s="37"/>
      <c r="AF74" s="37"/>
      <c r="AG74" s="37"/>
      <c r="AH74" s="37">
        <v>0</v>
      </c>
    </row>
    <row r="75" spans="1:34" ht="20.100000000000001" customHeight="1" x14ac:dyDescent="0.2">
      <c r="D75" s="38" t="s">
        <v>99</v>
      </c>
      <c r="F75" s="39">
        <v>170</v>
      </c>
      <c r="G75" s="40"/>
      <c r="H75" s="40"/>
      <c r="I75" s="40"/>
      <c r="J75" s="39">
        <v>1710</v>
      </c>
      <c r="K75" s="39">
        <v>16</v>
      </c>
      <c r="L75" s="40"/>
      <c r="M75" s="39">
        <v>1726</v>
      </c>
      <c r="N75" s="40"/>
      <c r="O75" s="40"/>
      <c r="P75" s="40"/>
      <c r="Q75" s="39">
        <v>1471</v>
      </c>
      <c r="R75" s="39">
        <v>328</v>
      </c>
      <c r="S75" s="40"/>
      <c r="T75" s="39">
        <v>1799</v>
      </c>
      <c r="U75" s="40"/>
      <c r="V75" s="40"/>
      <c r="W75" s="40"/>
      <c r="X75" s="39">
        <v>100</v>
      </c>
      <c r="Y75" s="40"/>
      <c r="Z75" s="40"/>
      <c r="AA75" s="40"/>
      <c r="AB75" s="39">
        <v>3</v>
      </c>
      <c r="AC75" s="40"/>
      <c r="AD75" s="39">
        <v>0</v>
      </c>
      <c r="AE75" s="40"/>
      <c r="AF75" s="40"/>
      <c r="AG75" s="40"/>
      <c r="AH75" s="39">
        <v>0</v>
      </c>
    </row>
    <row r="76" spans="1:34"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row>
    <row r="77" spans="1:34" ht="20.100000000000001" customHeight="1" x14ac:dyDescent="0.25">
      <c r="C77" s="47" t="s">
        <v>128</v>
      </c>
      <c r="D77" s="43"/>
      <c r="F77" s="44">
        <v>316</v>
      </c>
      <c r="G77" s="45"/>
      <c r="H77" s="45"/>
      <c r="I77" s="45"/>
      <c r="J77" s="44">
        <v>2783</v>
      </c>
      <c r="K77" s="44">
        <v>46</v>
      </c>
      <c r="L77" s="45"/>
      <c r="M77" s="44">
        <v>2829</v>
      </c>
      <c r="N77" s="45"/>
      <c r="O77" s="45"/>
      <c r="P77" s="45"/>
      <c r="Q77" s="44">
        <v>2997</v>
      </c>
      <c r="R77" s="44">
        <v>578</v>
      </c>
      <c r="S77" s="45"/>
      <c r="T77" s="44">
        <v>3575</v>
      </c>
      <c r="U77" s="45"/>
      <c r="V77" s="45"/>
      <c r="W77" s="45"/>
      <c r="X77" s="44">
        <v>209</v>
      </c>
      <c r="Y77" s="45"/>
      <c r="Z77" s="45"/>
      <c r="AA77" s="45"/>
      <c r="AB77" s="44">
        <v>643</v>
      </c>
      <c r="AC77" s="45"/>
      <c r="AD77" s="44">
        <v>4</v>
      </c>
      <c r="AE77" s="45"/>
      <c r="AF77" s="45"/>
      <c r="AG77" s="45"/>
      <c r="AH77" s="44">
        <v>0</v>
      </c>
    </row>
    <row r="78" spans="1:34"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row>
    <row r="79" spans="1:34"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row>
    <row r="80" spans="1:34" ht="20.100000000000001" customHeight="1" x14ac:dyDescent="0.2">
      <c r="D80" s="2" t="s">
        <v>130</v>
      </c>
      <c r="F80" s="37">
        <v>257</v>
      </c>
      <c r="G80" s="37"/>
      <c r="H80" s="37"/>
      <c r="I80" s="37"/>
      <c r="J80" s="37">
        <v>1125</v>
      </c>
      <c r="K80" s="37">
        <v>41</v>
      </c>
      <c r="L80" s="37"/>
      <c r="M80" s="37">
        <v>1166</v>
      </c>
      <c r="N80" s="37"/>
      <c r="O80" s="37"/>
      <c r="P80" s="37"/>
      <c r="Q80" s="37">
        <v>643</v>
      </c>
      <c r="R80" s="37">
        <v>632</v>
      </c>
      <c r="S80" s="37"/>
      <c r="T80" s="37">
        <v>1275</v>
      </c>
      <c r="U80" s="37"/>
      <c r="V80" s="37"/>
      <c r="W80" s="37"/>
      <c r="X80" s="37">
        <v>148</v>
      </c>
      <c r="Y80" s="37"/>
      <c r="Z80" s="37"/>
      <c r="AA80" s="37"/>
      <c r="AB80" s="37">
        <v>0</v>
      </c>
      <c r="AC80" s="37"/>
      <c r="AD80" s="37">
        <v>0</v>
      </c>
      <c r="AE80" s="37"/>
      <c r="AF80" s="37"/>
      <c r="AG80" s="37"/>
      <c r="AH80" s="37">
        <v>133</v>
      </c>
    </row>
    <row r="81" spans="1:34" ht="20.100000000000001" customHeight="1" x14ac:dyDescent="0.2">
      <c r="D81" s="38" t="s">
        <v>131</v>
      </c>
      <c r="F81" s="39">
        <v>175</v>
      </c>
      <c r="G81" s="40"/>
      <c r="H81" s="40"/>
      <c r="I81" s="40"/>
      <c r="J81" s="39">
        <v>1130</v>
      </c>
      <c r="K81" s="39">
        <v>70</v>
      </c>
      <c r="L81" s="40"/>
      <c r="M81" s="39">
        <v>1200</v>
      </c>
      <c r="N81" s="40"/>
      <c r="O81" s="40"/>
      <c r="P81" s="40"/>
      <c r="Q81" s="39">
        <v>666</v>
      </c>
      <c r="R81" s="39">
        <v>514</v>
      </c>
      <c r="S81" s="40"/>
      <c r="T81" s="39">
        <v>1180</v>
      </c>
      <c r="U81" s="40"/>
      <c r="V81" s="40"/>
      <c r="W81" s="40"/>
      <c r="X81" s="39">
        <v>195</v>
      </c>
      <c r="Y81" s="40"/>
      <c r="Z81" s="40"/>
      <c r="AA81" s="40"/>
      <c r="AB81" s="39">
        <v>0</v>
      </c>
      <c r="AC81" s="40"/>
      <c r="AD81" s="39">
        <v>0</v>
      </c>
      <c r="AE81" s="40"/>
      <c r="AF81" s="40"/>
      <c r="AG81" s="40"/>
      <c r="AH81" s="39">
        <v>22</v>
      </c>
    </row>
    <row r="82" spans="1:34" ht="20.100000000000001" customHeight="1" x14ac:dyDescent="0.2">
      <c r="D82" s="2" t="s">
        <v>132</v>
      </c>
      <c r="F82" s="37">
        <v>153</v>
      </c>
      <c r="G82" s="37"/>
      <c r="H82" s="37"/>
      <c r="I82" s="37"/>
      <c r="J82" s="37">
        <v>1126</v>
      </c>
      <c r="K82" s="37">
        <v>79</v>
      </c>
      <c r="L82" s="37"/>
      <c r="M82" s="37">
        <v>1205</v>
      </c>
      <c r="N82" s="37"/>
      <c r="O82" s="37"/>
      <c r="P82" s="37"/>
      <c r="Q82" s="37">
        <v>726</v>
      </c>
      <c r="R82" s="37">
        <v>484</v>
      </c>
      <c r="S82" s="37"/>
      <c r="T82" s="37">
        <v>1210</v>
      </c>
      <c r="U82" s="37"/>
      <c r="V82" s="37"/>
      <c r="W82" s="37"/>
      <c r="X82" s="37">
        <v>149</v>
      </c>
      <c r="Y82" s="37"/>
      <c r="Z82" s="37"/>
      <c r="AA82" s="37"/>
      <c r="AB82" s="37">
        <v>1</v>
      </c>
      <c r="AC82" s="37"/>
      <c r="AD82" s="37">
        <v>0</v>
      </c>
      <c r="AE82" s="37"/>
      <c r="AF82" s="37"/>
      <c r="AG82" s="37"/>
      <c r="AH82" s="37">
        <v>22</v>
      </c>
    </row>
    <row r="83" spans="1:34" ht="20.100000000000001" customHeight="1" x14ac:dyDescent="0.2">
      <c r="D83" s="38" t="s">
        <v>133</v>
      </c>
      <c r="F83" s="39">
        <v>186</v>
      </c>
      <c r="G83" s="40"/>
      <c r="H83" s="40"/>
      <c r="I83" s="40"/>
      <c r="J83" s="39">
        <v>1126</v>
      </c>
      <c r="K83" s="39">
        <v>31</v>
      </c>
      <c r="L83" s="40"/>
      <c r="M83" s="39">
        <v>1157</v>
      </c>
      <c r="N83" s="40"/>
      <c r="O83" s="40"/>
      <c r="P83" s="40"/>
      <c r="Q83" s="39">
        <v>586</v>
      </c>
      <c r="R83" s="39">
        <v>569</v>
      </c>
      <c r="S83" s="40"/>
      <c r="T83" s="39">
        <v>1155</v>
      </c>
      <c r="U83" s="40"/>
      <c r="V83" s="40"/>
      <c r="W83" s="40"/>
      <c r="X83" s="39">
        <v>188</v>
      </c>
      <c r="Y83" s="40"/>
      <c r="Z83" s="40"/>
      <c r="AA83" s="40"/>
      <c r="AB83" s="39">
        <v>0</v>
      </c>
      <c r="AC83" s="40"/>
      <c r="AD83" s="39">
        <v>0</v>
      </c>
      <c r="AE83" s="40"/>
      <c r="AF83" s="40"/>
      <c r="AG83" s="40"/>
      <c r="AH83" s="39">
        <v>0</v>
      </c>
    </row>
    <row r="84" spans="1:34" ht="20.100000000000001" customHeight="1" x14ac:dyDescent="0.2">
      <c r="D84" s="2" t="s">
        <v>134</v>
      </c>
      <c r="F84" s="37">
        <v>194</v>
      </c>
      <c r="G84" s="37"/>
      <c r="H84" s="37"/>
      <c r="I84" s="37"/>
      <c r="J84" s="37">
        <v>1131</v>
      </c>
      <c r="K84" s="37">
        <v>61</v>
      </c>
      <c r="L84" s="37"/>
      <c r="M84" s="37">
        <v>1192</v>
      </c>
      <c r="N84" s="37"/>
      <c r="O84" s="37"/>
      <c r="P84" s="37"/>
      <c r="Q84" s="37">
        <v>434</v>
      </c>
      <c r="R84" s="37">
        <v>683</v>
      </c>
      <c r="S84" s="37"/>
      <c r="T84" s="37">
        <v>1117</v>
      </c>
      <c r="U84" s="37"/>
      <c r="V84" s="37"/>
      <c r="W84" s="37"/>
      <c r="X84" s="37">
        <v>269</v>
      </c>
      <c r="Y84" s="37"/>
      <c r="Z84" s="37"/>
      <c r="AA84" s="37"/>
      <c r="AB84" s="37">
        <v>0</v>
      </c>
      <c r="AC84" s="37"/>
      <c r="AD84" s="37">
        <v>0</v>
      </c>
      <c r="AE84" s="37"/>
      <c r="AF84" s="37"/>
      <c r="AG84" s="37"/>
      <c r="AH84" s="37">
        <v>40</v>
      </c>
    </row>
    <row r="85" spans="1:34" ht="20.100000000000001" customHeight="1" x14ac:dyDescent="0.2">
      <c r="D85" s="38" t="s">
        <v>135</v>
      </c>
      <c r="F85" s="39">
        <v>373</v>
      </c>
      <c r="G85" s="40"/>
      <c r="H85" s="40"/>
      <c r="I85" s="40"/>
      <c r="J85" s="39">
        <v>1123</v>
      </c>
      <c r="K85" s="39">
        <v>27</v>
      </c>
      <c r="L85" s="40"/>
      <c r="M85" s="39">
        <v>1150</v>
      </c>
      <c r="N85" s="40"/>
      <c r="O85" s="40"/>
      <c r="P85" s="40"/>
      <c r="Q85" s="39">
        <v>335</v>
      </c>
      <c r="R85" s="39">
        <v>812</v>
      </c>
      <c r="S85" s="40"/>
      <c r="T85" s="39">
        <v>1147</v>
      </c>
      <c r="U85" s="40"/>
      <c r="V85" s="40"/>
      <c r="W85" s="40"/>
      <c r="X85" s="39">
        <v>376</v>
      </c>
      <c r="Y85" s="40"/>
      <c r="Z85" s="40"/>
      <c r="AA85" s="40"/>
      <c r="AB85" s="39">
        <v>0</v>
      </c>
      <c r="AC85" s="40"/>
      <c r="AD85" s="39">
        <v>0</v>
      </c>
      <c r="AE85" s="40"/>
      <c r="AF85" s="40"/>
      <c r="AG85" s="40"/>
      <c r="AH85" s="39">
        <v>211</v>
      </c>
    </row>
    <row r="86" spans="1:34" ht="20.100000000000001" customHeight="1" x14ac:dyDescent="0.2">
      <c r="D86" s="2" t="s">
        <v>136</v>
      </c>
      <c r="F86" s="37">
        <v>320</v>
      </c>
      <c r="G86" s="37"/>
      <c r="H86" s="37"/>
      <c r="I86" s="37"/>
      <c r="J86" s="37">
        <v>1121</v>
      </c>
      <c r="K86" s="37">
        <v>57</v>
      </c>
      <c r="L86" s="37"/>
      <c r="M86" s="37">
        <v>1178</v>
      </c>
      <c r="N86" s="37"/>
      <c r="O86" s="37"/>
      <c r="P86" s="37"/>
      <c r="Q86" s="37">
        <v>550</v>
      </c>
      <c r="R86" s="37">
        <v>723</v>
      </c>
      <c r="S86" s="37"/>
      <c r="T86" s="37">
        <v>1273</v>
      </c>
      <c r="U86" s="37"/>
      <c r="V86" s="37"/>
      <c r="W86" s="37"/>
      <c r="X86" s="37">
        <v>225</v>
      </c>
      <c r="Y86" s="37"/>
      <c r="Z86" s="37"/>
      <c r="AA86" s="37"/>
      <c r="AB86" s="37">
        <v>0</v>
      </c>
      <c r="AC86" s="37"/>
      <c r="AD86" s="37">
        <v>0</v>
      </c>
      <c r="AE86" s="37"/>
      <c r="AF86" s="37"/>
      <c r="AG86" s="37"/>
      <c r="AH86" s="37">
        <v>144</v>
      </c>
    </row>
    <row r="87" spans="1:34" ht="20.100000000000001" customHeight="1" x14ac:dyDescent="0.2">
      <c r="D87" s="38" t="s">
        <v>137</v>
      </c>
      <c r="F87" s="39">
        <v>202</v>
      </c>
      <c r="G87" s="40"/>
      <c r="H87" s="40"/>
      <c r="I87" s="40"/>
      <c r="J87" s="39">
        <v>1127</v>
      </c>
      <c r="K87" s="39">
        <v>64</v>
      </c>
      <c r="L87" s="40"/>
      <c r="M87" s="39">
        <v>1191</v>
      </c>
      <c r="N87" s="40"/>
      <c r="O87" s="40"/>
      <c r="P87" s="40"/>
      <c r="Q87" s="39">
        <v>605</v>
      </c>
      <c r="R87" s="39">
        <v>568</v>
      </c>
      <c r="S87" s="40"/>
      <c r="T87" s="39">
        <v>1173</v>
      </c>
      <c r="U87" s="40"/>
      <c r="V87" s="40"/>
      <c r="W87" s="40"/>
      <c r="X87" s="39">
        <v>220</v>
      </c>
      <c r="Y87" s="40"/>
      <c r="Z87" s="40"/>
      <c r="AA87" s="40"/>
      <c r="AB87" s="39">
        <v>0</v>
      </c>
      <c r="AC87" s="40"/>
      <c r="AD87" s="39">
        <v>0</v>
      </c>
      <c r="AE87" s="40"/>
      <c r="AF87" s="40"/>
      <c r="AG87" s="40"/>
      <c r="AH87" s="39">
        <v>51</v>
      </c>
    </row>
    <row r="88" spans="1:34" ht="20.100000000000001" customHeight="1" x14ac:dyDescent="0.2">
      <c r="D88" s="2" t="s">
        <v>138</v>
      </c>
      <c r="F88" s="37">
        <v>216</v>
      </c>
      <c r="G88" s="37"/>
      <c r="H88" s="37"/>
      <c r="I88" s="37"/>
      <c r="J88" s="37">
        <v>1129</v>
      </c>
      <c r="K88" s="37">
        <v>50</v>
      </c>
      <c r="L88" s="37"/>
      <c r="M88" s="37">
        <v>1179</v>
      </c>
      <c r="N88" s="37"/>
      <c r="O88" s="37"/>
      <c r="P88" s="37"/>
      <c r="Q88" s="37">
        <v>665</v>
      </c>
      <c r="R88" s="37">
        <v>537</v>
      </c>
      <c r="S88" s="37"/>
      <c r="T88" s="37">
        <v>1202</v>
      </c>
      <c r="U88" s="37"/>
      <c r="V88" s="37"/>
      <c r="W88" s="37"/>
      <c r="X88" s="37">
        <v>193</v>
      </c>
      <c r="Y88" s="37"/>
      <c r="Z88" s="37"/>
      <c r="AA88" s="37"/>
      <c r="AB88" s="37">
        <v>0</v>
      </c>
      <c r="AC88" s="37"/>
      <c r="AD88" s="37">
        <v>0</v>
      </c>
      <c r="AE88" s="37"/>
      <c r="AF88" s="37"/>
      <c r="AG88" s="37"/>
      <c r="AH88" s="37">
        <v>12</v>
      </c>
    </row>
    <row r="89" spans="1:34" ht="20.100000000000001" customHeight="1" x14ac:dyDescent="0.2">
      <c r="D89" s="38" t="s">
        <v>139</v>
      </c>
      <c r="F89" s="39">
        <v>286</v>
      </c>
      <c r="G89" s="40"/>
      <c r="H89" s="40"/>
      <c r="I89" s="40"/>
      <c r="J89" s="39">
        <v>1125</v>
      </c>
      <c r="K89" s="39">
        <v>45</v>
      </c>
      <c r="L89" s="40"/>
      <c r="M89" s="39">
        <v>1170</v>
      </c>
      <c r="N89" s="40"/>
      <c r="O89" s="40"/>
      <c r="P89" s="40"/>
      <c r="Q89" s="39">
        <v>543</v>
      </c>
      <c r="R89" s="39">
        <v>636</v>
      </c>
      <c r="S89" s="40"/>
      <c r="T89" s="39">
        <v>1179</v>
      </c>
      <c r="U89" s="40"/>
      <c r="V89" s="40"/>
      <c r="W89" s="40"/>
      <c r="X89" s="39">
        <v>277</v>
      </c>
      <c r="Y89" s="40"/>
      <c r="Z89" s="40"/>
      <c r="AA89" s="40"/>
      <c r="AB89" s="39">
        <v>0</v>
      </c>
      <c r="AC89" s="40"/>
      <c r="AD89" s="39">
        <v>0</v>
      </c>
      <c r="AE89" s="40"/>
      <c r="AF89" s="40"/>
      <c r="AG89" s="40"/>
      <c r="AH89" s="39">
        <v>59</v>
      </c>
    </row>
    <row r="90" spans="1:34" ht="20.100000000000001" customHeight="1" x14ac:dyDescent="0.2">
      <c r="D90" s="2" t="s">
        <v>140</v>
      </c>
      <c r="F90" s="37">
        <v>210</v>
      </c>
      <c r="G90" s="37"/>
      <c r="H90" s="37"/>
      <c r="I90" s="37"/>
      <c r="J90" s="37">
        <v>1127</v>
      </c>
      <c r="K90" s="37">
        <v>34</v>
      </c>
      <c r="L90" s="37"/>
      <c r="M90" s="37">
        <v>1161</v>
      </c>
      <c r="N90" s="37"/>
      <c r="O90" s="37"/>
      <c r="P90" s="37"/>
      <c r="Q90" s="37">
        <v>567</v>
      </c>
      <c r="R90" s="37">
        <v>626</v>
      </c>
      <c r="S90" s="37"/>
      <c r="T90" s="37">
        <v>1193</v>
      </c>
      <c r="U90" s="37"/>
      <c r="V90" s="37"/>
      <c r="W90" s="37"/>
      <c r="X90" s="37">
        <v>178</v>
      </c>
      <c r="Y90" s="37"/>
      <c r="Z90" s="37"/>
      <c r="AA90" s="37"/>
      <c r="AB90" s="37">
        <v>0</v>
      </c>
      <c r="AC90" s="37"/>
      <c r="AD90" s="37">
        <v>0</v>
      </c>
      <c r="AE90" s="37"/>
      <c r="AF90" s="37"/>
      <c r="AG90" s="37"/>
      <c r="AH90" s="37">
        <v>125</v>
      </c>
    </row>
    <row r="91" spans="1:34" ht="20.100000000000001" customHeight="1" x14ac:dyDescent="0.2">
      <c r="D91" s="38" t="s">
        <v>141</v>
      </c>
      <c r="F91" s="39">
        <v>160</v>
      </c>
      <c r="G91" s="40"/>
      <c r="H91" s="40"/>
      <c r="I91" s="40"/>
      <c r="J91" s="39">
        <v>1125</v>
      </c>
      <c r="K91" s="39">
        <v>50</v>
      </c>
      <c r="L91" s="40"/>
      <c r="M91" s="39">
        <v>1175</v>
      </c>
      <c r="N91" s="40"/>
      <c r="O91" s="40"/>
      <c r="P91" s="40"/>
      <c r="Q91" s="39">
        <v>683</v>
      </c>
      <c r="R91" s="39">
        <v>497</v>
      </c>
      <c r="S91" s="40"/>
      <c r="T91" s="39">
        <v>1180</v>
      </c>
      <c r="U91" s="40"/>
      <c r="V91" s="40"/>
      <c r="W91" s="40"/>
      <c r="X91" s="39">
        <v>155</v>
      </c>
      <c r="Y91" s="40"/>
      <c r="Z91" s="40"/>
      <c r="AA91" s="40"/>
      <c r="AB91" s="39">
        <v>0</v>
      </c>
      <c r="AC91" s="40"/>
      <c r="AD91" s="39">
        <v>0</v>
      </c>
      <c r="AE91" s="40"/>
      <c r="AF91" s="40"/>
      <c r="AG91" s="40"/>
      <c r="AH91" s="39">
        <v>0</v>
      </c>
    </row>
    <row r="92" spans="1:34" ht="20.100000000000001" customHeight="1" x14ac:dyDescent="0.2">
      <c r="D92" s="2" t="s">
        <v>142</v>
      </c>
      <c r="F92" s="37">
        <v>335</v>
      </c>
      <c r="G92" s="37"/>
      <c r="H92" s="37"/>
      <c r="I92" s="37"/>
      <c r="J92" s="37">
        <v>1126</v>
      </c>
      <c r="K92" s="37">
        <v>69</v>
      </c>
      <c r="L92" s="37"/>
      <c r="M92" s="37">
        <v>1195</v>
      </c>
      <c r="N92" s="37"/>
      <c r="O92" s="37"/>
      <c r="P92" s="37"/>
      <c r="Q92" s="37">
        <v>691</v>
      </c>
      <c r="R92" s="37">
        <v>572</v>
      </c>
      <c r="S92" s="37"/>
      <c r="T92" s="37">
        <v>1263</v>
      </c>
      <c r="U92" s="37"/>
      <c r="V92" s="37"/>
      <c r="W92" s="37"/>
      <c r="X92" s="37">
        <v>267</v>
      </c>
      <c r="Y92" s="37"/>
      <c r="Z92" s="37"/>
      <c r="AA92" s="37"/>
      <c r="AB92" s="37">
        <v>0</v>
      </c>
      <c r="AC92" s="37"/>
      <c r="AD92" s="37">
        <v>0</v>
      </c>
      <c r="AE92" s="37"/>
      <c r="AF92" s="37"/>
      <c r="AG92" s="37"/>
      <c r="AH92" s="37">
        <v>284</v>
      </c>
    </row>
    <row r="93" spans="1:34" ht="20.100000000000001" customHeight="1" x14ac:dyDescent="0.2">
      <c r="D93" s="38" t="s">
        <v>143</v>
      </c>
      <c r="F93" s="39">
        <v>0</v>
      </c>
      <c r="G93" s="40"/>
      <c r="H93" s="40"/>
      <c r="I93" s="40"/>
      <c r="J93" s="39">
        <v>1164</v>
      </c>
      <c r="K93" s="39">
        <v>55</v>
      </c>
      <c r="L93" s="40"/>
      <c r="M93" s="39">
        <v>1219</v>
      </c>
      <c r="N93" s="40"/>
      <c r="O93" s="40"/>
      <c r="P93" s="40"/>
      <c r="Q93" s="39">
        <v>657</v>
      </c>
      <c r="R93" s="39">
        <v>413</v>
      </c>
      <c r="S93" s="40"/>
      <c r="T93" s="39">
        <v>1070</v>
      </c>
      <c r="U93" s="40"/>
      <c r="V93" s="40"/>
      <c r="W93" s="40"/>
      <c r="X93" s="39">
        <v>149</v>
      </c>
      <c r="Y93" s="40"/>
      <c r="Z93" s="40"/>
      <c r="AA93" s="40"/>
      <c r="AB93" s="39">
        <v>0</v>
      </c>
      <c r="AC93" s="40"/>
      <c r="AD93" s="39">
        <v>0</v>
      </c>
      <c r="AE93" s="40"/>
      <c r="AF93" s="40"/>
      <c r="AG93" s="40"/>
      <c r="AH93" s="39">
        <v>0</v>
      </c>
    </row>
    <row r="94" spans="1:34"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row>
    <row r="95" spans="1:34" s="1" customFormat="1" ht="20.100000000000001" customHeight="1" x14ac:dyDescent="0.2">
      <c r="A95" s="3"/>
      <c r="B95" s="6"/>
      <c r="C95" s="42" t="s">
        <v>144</v>
      </c>
      <c r="D95" s="42"/>
      <c r="E95" s="5"/>
      <c r="F95" s="44">
        <v>3067</v>
      </c>
      <c r="G95" s="45"/>
      <c r="H95" s="45"/>
      <c r="I95" s="45"/>
      <c r="J95" s="44">
        <v>15805</v>
      </c>
      <c r="K95" s="44">
        <v>733</v>
      </c>
      <c r="L95" s="45"/>
      <c r="M95" s="44">
        <v>16538</v>
      </c>
      <c r="N95" s="45"/>
      <c r="O95" s="45"/>
      <c r="P95" s="45"/>
      <c r="Q95" s="44">
        <v>8351</v>
      </c>
      <c r="R95" s="44">
        <v>8266</v>
      </c>
      <c r="S95" s="45"/>
      <c r="T95" s="44">
        <v>16617</v>
      </c>
      <c r="U95" s="45"/>
      <c r="V95" s="45"/>
      <c r="W95" s="45"/>
      <c r="X95" s="44">
        <v>2989</v>
      </c>
      <c r="Y95" s="45"/>
      <c r="Z95" s="45"/>
      <c r="AA95" s="45"/>
      <c r="AB95" s="44">
        <v>1</v>
      </c>
      <c r="AC95" s="45"/>
      <c r="AD95" s="44">
        <v>0</v>
      </c>
      <c r="AE95" s="45"/>
      <c r="AF95" s="45"/>
      <c r="AG95" s="45"/>
      <c r="AH95" s="44">
        <v>1103</v>
      </c>
    </row>
    <row r="96" spans="1:34"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row>
    <row r="97" spans="1:34"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row>
    <row r="98" spans="1:34" ht="20.100000000000001" customHeight="1" x14ac:dyDescent="0.2">
      <c r="D98" s="2" t="s">
        <v>146</v>
      </c>
      <c r="F98" s="37">
        <v>347</v>
      </c>
      <c r="G98" s="37"/>
      <c r="H98" s="37"/>
      <c r="I98" s="37"/>
      <c r="J98" s="37">
        <v>2634</v>
      </c>
      <c r="K98" s="37">
        <v>68</v>
      </c>
      <c r="L98" s="37"/>
      <c r="M98" s="37">
        <v>2702</v>
      </c>
      <c r="N98" s="37"/>
      <c r="O98" s="37"/>
      <c r="P98" s="37"/>
      <c r="Q98" s="37">
        <v>668</v>
      </c>
      <c r="R98" s="37">
        <v>2128</v>
      </c>
      <c r="S98" s="37"/>
      <c r="T98" s="37">
        <v>2796</v>
      </c>
      <c r="U98" s="37"/>
      <c r="V98" s="37"/>
      <c r="W98" s="37"/>
      <c r="X98" s="37">
        <v>253</v>
      </c>
      <c r="Y98" s="37"/>
      <c r="Z98" s="37"/>
      <c r="AA98" s="37"/>
      <c r="AB98" s="37">
        <v>0</v>
      </c>
      <c r="AC98" s="37"/>
      <c r="AD98" s="37">
        <v>0</v>
      </c>
      <c r="AE98" s="37"/>
      <c r="AF98" s="37"/>
      <c r="AG98" s="37"/>
      <c r="AH98" s="37">
        <v>0</v>
      </c>
    </row>
    <row r="99" spans="1:34" ht="20.100000000000001" customHeight="1" x14ac:dyDescent="0.2">
      <c r="D99" s="38" t="s">
        <v>147</v>
      </c>
      <c r="F99" s="39">
        <v>349</v>
      </c>
      <c r="G99" s="40"/>
      <c r="H99" s="40"/>
      <c r="I99" s="40"/>
      <c r="J99" s="39">
        <v>2621</v>
      </c>
      <c r="K99" s="39">
        <v>39</v>
      </c>
      <c r="L99" s="40"/>
      <c r="M99" s="39">
        <v>2660</v>
      </c>
      <c r="N99" s="40"/>
      <c r="O99" s="40"/>
      <c r="P99" s="40"/>
      <c r="Q99" s="39">
        <v>520</v>
      </c>
      <c r="R99" s="39">
        <v>2145</v>
      </c>
      <c r="S99" s="40"/>
      <c r="T99" s="39">
        <v>2665</v>
      </c>
      <c r="U99" s="40"/>
      <c r="V99" s="40"/>
      <c r="W99" s="40"/>
      <c r="X99" s="39">
        <v>344</v>
      </c>
      <c r="Y99" s="40"/>
      <c r="Z99" s="40"/>
      <c r="AA99" s="40"/>
      <c r="AB99" s="39">
        <v>0</v>
      </c>
      <c r="AC99" s="40"/>
      <c r="AD99" s="39">
        <v>0</v>
      </c>
      <c r="AE99" s="40"/>
      <c r="AF99" s="40"/>
      <c r="AG99" s="40"/>
      <c r="AH99" s="39">
        <v>0</v>
      </c>
    </row>
    <row r="100" spans="1:34" ht="20.100000000000001" customHeight="1" x14ac:dyDescent="0.2">
      <c r="D100" s="2" t="s">
        <v>148</v>
      </c>
      <c r="F100" s="37">
        <v>303</v>
      </c>
      <c r="G100" s="37"/>
      <c r="H100" s="37"/>
      <c r="I100" s="37"/>
      <c r="J100" s="37">
        <v>2615</v>
      </c>
      <c r="K100" s="37">
        <v>49</v>
      </c>
      <c r="L100" s="37"/>
      <c r="M100" s="37">
        <v>2664</v>
      </c>
      <c r="N100" s="37"/>
      <c r="O100" s="37"/>
      <c r="P100" s="37"/>
      <c r="Q100" s="37">
        <v>559</v>
      </c>
      <c r="R100" s="37">
        <v>2195</v>
      </c>
      <c r="S100" s="37"/>
      <c r="T100" s="37">
        <v>2754</v>
      </c>
      <c r="U100" s="37"/>
      <c r="V100" s="37"/>
      <c r="W100" s="37"/>
      <c r="X100" s="37">
        <v>213</v>
      </c>
      <c r="Y100" s="37"/>
      <c r="Z100" s="37"/>
      <c r="AA100" s="37"/>
      <c r="AB100" s="37">
        <v>0</v>
      </c>
      <c r="AC100" s="37"/>
      <c r="AD100" s="37">
        <v>0</v>
      </c>
      <c r="AE100" s="37"/>
      <c r="AF100" s="37"/>
      <c r="AG100" s="37"/>
      <c r="AH100" s="37">
        <v>0</v>
      </c>
    </row>
    <row r="101" spans="1:34" ht="20.100000000000001" customHeight="1" x14ac:dyDescent="0.2">
      <c r="D101" s="38" t="s">
        <v>149</v>
      </c>
      <c r="F101" s="39">
        <v>361</v>
      </c>
      <c r="G101" s="40"/>
      <c r="H101" s="40"/>
      <c r="I101" s="40"/>
      <c r="J101" s="39">
        <v>2631</v>
      </c>
      <c r="K101" s="39">
        <v>41</v>
      </c>
      <c r="L101" s="40"/>
      <c r="M101" s="39">
        <v>2672</v>
      </c>
      <c r="N101" s="40"/>
      <c r="O101" s="40"/>
      <c r="P101" s="40"/>
      <c r="Q101" s="39">
        <v>444</v>
      </c>
      <c r="R101" s="39">
        <v>2324</v>
      </c>
      <c r="S101" s="40"/>
      <c r="T101" s="39">
        <v>2768</v>
      </c>
      <c r="U101" s="40"/>
      <c r="V101" s="40"/>
      <c r="W101" s="40"/>
      <c r="X101" s="39">
        <v>265</v>
      </c>
      <c r="Y101" s="40"/>
      <c r="Z101" s="40"/>
      <c r="AA101" s="40"/>
      <c r="AB101" s="39">
        <v>0</v>
      </c>
      <c r="AC101" s="40"/>
      <c r="AD101" s="39">
        <v>0</v>
      </c>
      <c r="AE101" s="40"/>
      <c r="AF101" s="40"/>
      <c r="AG101" s="40"/>
      <c r="AH101" s="39">
        <v>0</v>
      </c>
    </row>
    <row r="102" spans="1:34" ht="20.100000000000001" customHeight="1" x14ac:dyDescent="0.2">
      <c r="D102" s="2" t="s">
        <v>150</v>
      </c>
      <c r="F102" s="37">
        <v>380</v>
      </c>
      <c r="G102" s="37"/>
      <c r="H102" s="37"/>
      <c r="I102" s="37"/>
      <c r="J102" s="37">
        <v>2667</v>
      </c>
      <c r="K102" s="37">
        <v>52</v>
      </c>
      <c r="L102" s="37"/>
      <c r="M102" s="37">
        <v>2719</v>
      </c>
      <c r="N102" s="37"/>
      <c r="O102" s="37"/>
      <c r="P102" s="37"/>
      <c r="Q102" s="37">
        <v>533</v>
      </c>
      <c r="R102" s="37">
        <v>2318</v>
      </c>
      <c r="S102" s="37"/>
      <c r="T102" s="37">
        <v>2851</v>
      </c>
      <c r="U102" s="37"/>
      <c r="V102" s="37"/>
      <c r="W102" s="37"/>
      <c r="X102" s="37">
        <v>248</v>
      </c>
      <c r="Y102" s="37"/>
      <c r="Z102" s="37"/>
      <c r="AA102" s="37"/>
      <c r="AB102" s="37">
        <v>0</v>
      </c>
      <c r="AC102" s="37"/>
      <c r="AD102" s="37">
        <v>0</v>
      </c>
      <c r="AE102" s="37"/>
      <c r="AF102" s="37"/>
      <c r="AG102" s="37"/>
      <c r="AH102" s="37">
        <v>0</v>
      </c>
    </row>
    <row r="103" spans="1:34" ht="20.100000000000001" customHeight="1" x14ac:dyDescent="0.2">
      <c r="D103" s="38" t="s">
        <v>151</v>
      </c>
      <c r="F103" s="39">
        <v>355</v>
      </c>
      <c r="G103" s="40"/>
      <c r="H103" s="40"/>
      <c r="I103" s="40"/>
      <c r="J103" s="39">
        <v>2611</v>
      </c>
      <c r="K103" s="39">
        <v>33</v>
      </c>
      <c r="L103" s="40"/>
      <c r="M103" s="39">
        <v>2644</v>
      </c>
      <c r="N103" s="40"/>
      <c r="O103" s="40"/>
      <c r="P103" s="40"/>
      <c r="Q103" s="39">
        <v>491</v>
      </c>
      <c r="R103" s="39">
        <v>2205</v>
      </c>
      <c r="S103" s="40"/>
      <c r="T103" s="39">
        <v>2696</v>
      </c>
      <c r="U103" s="40"/>
      <c r="V103" s="40"/>
      <c r="W103" s="40"/>
      <c r="X103" s="39">
        <v>303</v>
      </c>
      <c r="Y103" s="40"/>
      <c r="Z103" s="40"/>
      <c r="AA103" s="40"/>
      <c r="AB103" s="39">
        <v>0</v>
      </c>
      <c r="AC103" s="40"/>
      <c r="AD103" s="39">
        <v>0</v>
      </c>
      <c r="AE103" s="40"/>
      <c r="AF103" s="40"/>
      <c r="AG103" s="40"/>
      <c r="AH103" s="39">
        <v>0</v>
      </c>
    </row>
    <row r="104" spans="1:34" ht="20.100000000000001" customHeight="1" x14ac:dyDescent="0.2">
      <c r="D104" s="41" t="s">
        <v>152</v>
      </c>
      <c r="F104" s="40">
        <v>0</v>
      </c>
      <c r="G104" s="40"/>
      <c r="H104" s="40"/>
      <c r="I104" s="40"/>
      <c r="J104" s="40">
        <v>1962</v>
      </c>
      <c r="K104" s="40">
        <v>19</v>
      </c>
      <c r="L104" s="40"/>
      <c r="M104" s="40">
        <v>1981</v>
      </c>
      <c r="N104" s="40"/>
      <c r="O104" s="40"/>
      <c r="P104" s="40"/>
      <c r="Q104" s="40">
        <v>385</v>
      </c>
      <c r="R104" s="40">
        <v>1378</v>
      </c>
      <c r="S104" s="40"/>
      <c r="T104" s="40">
        <v>1763</v>
      </c>
      <c r="U104" s="40"/>
      <c r="V104" s="40"/>
      <c r="W104" s="40"/>
      <c r="X104" s="40">
        <v>218</v>
      </c>
      <c r="Y104" s="40"/>
      <c r="Z104" s="40"/>
      <c r="AA104" s="40"/>
      <c r="AB104" s="40">
        <v>0</v>
      </c>
      <c r="AC104" s="40"/>
      <c r="AD104" s="40">
        <v>0</v>
      </c>
      <c r="AE104" s="40"/>
      <c r="AF104" s="40"/>
      <c r="AG104" s="40"/>
      <c r="AH104" s="40">
        <v>0</v>
      </c>
    </row>
    <row r="105" spans="1:34" ht="20.100000000000001" customHeight="1" x14ac:dyDescent="0.2">
      <c r="D105" s="38" t="s">
        <v>153</v>
      </c>
      <c r="F105" s="39">
        <v>0</v>
      </c>
      <c r="G105" s="40"/>
      <c r="H105" s="40"/>
      <c r="I105" s="40"/>
      <c r="J105" s="39">
        <v>1964</v>
      </c>
      <c r="K105" s="39">
        <v>18</v>
      </c>
      <c r="L105" s="40"/>
      <c r="M105" s="39">
        <v>1982</v>
      </c>
      <c r="N105" s="40"/>
      <c r="O105" s="40"/>
      <c r="P105" s="40"/>
      <c r="Q105" s="39">
        <v>371</v>
      </c>
      <c r="R105" s="39">
        <v>1398</v>
      </c>
      <c r="S105" s="40"/>
      <c r="T105" s="39">
        <v>1769</v>
      </c>
      <c r="U105" s="40"/>
      <c r="V105" s="40"/>
      <c r="W105" s="40"/>
      <c r="X105" s="39">
        <v>213</v>
      </c>
      <c r="Y105" s="40"/>
      <c r="Z105" s="40"/>
      <c r="AA105" s="40"/>
      <c r="AB105" s="39">
        <v>0</v>
      </c>
      <c r="AC105" s="40"/>
      <c r="AD105" s="39">
        <v>0</v>
      </c>
      <c r="AE105" s="40"/>
      <c r="AF105" s="40"/>
      <c r="AG105" s="40"/>
      <c r="AH105" s="39">
        <v>0</v>
      </c>
    </row>
    <row r="106" spans="1:34" ht="20.100000000000001" customHeight="1" x14ac:dyDescent="0.2">
      <c r="D106" s="41" t="s">
        <v>154</v>
      </c>
      <c r="F106" s="40">
        <v>0</v>
      </c>
      <c r="G106" s="40"/>
      <c r="H106" s="40"/>
      <c r="I106" s="40"/>
      <c r="J106" s="40">
        <v>1981</v>
      </c>
      <c r="K106" s="40">
        <v>16</v>
      </c>
      <c r="L106" s="40"/>
      <c r="M106" s="40">
        <v>1997</v>
      </c>
      <c r="N106" s="40"/>
      <c r="O106" s="40"/>
      <c r="P106" s="40"/>
      <c r="Q106" s="40">
        <v>377</v>
      </c>
      <c r="R106" s="40">
        <v>1403</v>
      </c>
      <c r="S106" s="40"/>
      <c r="T106" s="40">
        <v>1780</v>
      </c>
      <c r="U106" s="40"/>
      <c r="V106" s="40"/>
      <c r="W106" s="40"/>
      <c r="X106" s="40">
        <v>217</v>
      </c>
      <c r="Y106" s="40"/>
      <c r="Z106" s="40"/>
      <c r="AA106" s="40"/>
      <c r="AB106" s="40">
        <v>0</v>
      </c>
      <c r="AC106" s="40"/>
      <c r="AD106" s="40">
        <v>0</v>
      </c>
      <c r="AE106" s="40"/>
      <c r="AF106" s="40"/>
      <c r="AG106" s="40"/>
      <c r="AH106" s="40">
        <v>0</v>
      </c>
    </row>
    <row r="107" spans="1:34"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row>
    <row r="108" spans="1:34" s="1" customFormat="1" ht="20.100000000000001" customHeight="1" x14ac:dyDescent="0.2">
      <c r="A108" s="3"/>
      <c r="B108" s="6"/>
      <c r="C108" s="42" t="s">
        <v>155</v>
      </c>
      <c r="D108" s="42"/>
      <c r="E108" s="5"/>
      <c r="F108" s="44">
        <v>2095</v>
      </c>
      <c r="G108" s="45"/>
      <c r="H108" s="45"/>
      <c r="I108" s="45"/>
      <c r="J108" s="44">
        <v>21686</v>
      </c>
      <c r="K108" s="44">
        <v>335</v>
      </c>
      <c r="L108" s="45"/>
      <c r="M108" s="44">
        <v>22021</v>
      </c>
      <c r="N108" s="45"/>
      <c r="O108" s="45"/>
      <c r="P108" s="45"/>
      <c r="Q108" s="44">
        <v>4348</v>
      </c>
      <c r="R108" s="44">
        <v>17494</v>
      </c>
      <c r="S108" s="45"/>
      <c r="T108" s="44">
        <v>21842</v>
      </c>
      <c r="U108" s="45"/>
      <c r="V108" s="45"/>
      <c r="W108" s="45"/>
      <c r="X108" s="44">
        <v>2274</v>
      </c>
      <c r="Y108" s="45"/>
      <c r="Z108" s="45"/>
      <c r="AA108" s="45"/>
      <c r="AB108" s="44">
        <v>0</v>
      </c>
      <c r="AC108" s="45"/>
      <c r="AD108" s="44">
        <v>0</v>
      </c>
      <c r="AE108" s="45"/>
      <c r="AF108" s="45"/>
      <c r="AG108" s="45"/>
      <c r="AH108" s="44">
        <v>0</v>
      </c>
    </row>
    <row r="109" spans="1:34"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row>
    <row r="110" spans="1:34"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row>
    <row r="111" spans="1:34" s="1" customFormat="1" ht="20.100000000000001" customHeight="1" x14ac:dyDescent="0.2">
      <c r="A111" s="3"/>
      <c r="B111" s="6"/>
      <c r="C111" s="3"/>
      <c r="D111" s="2" t="s">
        <v>157</v>
      </c>
      <c r="E111" s="5"/>
      <c r="F111" s="37">
        <v>6155</v>
      </c>
      <c r="G111" s="37"/>
      <c r="H111" s="37"/>
      <c r="I111" s="37"/>
      <c r="J111" s="37">
        <v>7975</v>
      </c>
      <c r="K111" s="37">
        <v>6</v>
      </c>
      <c r="L111" s="37"/>
      <c r="M111" s="37">
        <v>7981</v>
      </c>
      <c r="N111" s="37"/>
      <c r="O111" s="37"/>
      <c r="P111" s="37"/>
      <c r="Q111" s="37">
        <v>174</v>
      </c>
      <c r="R111" s="37">
        <v>37</v>
      </c>
      <c r="S111" s="37"/>
      <c r="T111" s="37">
        <v>211</v>
      </c>
      <c r="U111" s="37"/>
      <c r="V111" s="37"/>
      <c r="W111" s="37"/>
      <c r="X111" s="37">
        <v>17913</v>
      </c>
      <c r="Y111" s="37"/>
      <c r="Z111" s="37"/>
      <c r="AA111" s="37"/>
      <c r="AB111" s="37">
        <v>3988</v>
      </c>
      <c r="AC111" s="37"/>
      <c r="AD111" s="37">
        <v>0</v>
      </c>
      <c r="AE111" s="37"/>
      <c r="AF111" s="37"/>
      <c r="AG111" s="37"/>
      <c r="AH111" s="37">
        <v>0</v>
      </c>
    </row>
    <row r="112" spans="1:34" s="1" customFormat="1" ht="20.100000000000001" customHeight="1" x14ac:dyDescent="0.2">
      <c r="A112" s="3"/>
      <c r="B112" s="6"/>
      <c r="C112" s="3"/>
      <c r="D112" s="38" t="s">
        <v>158</v>
      </c>
      <c r="E112" s="5"/>
      <c r="F112" s="39">
        <v>5616</v>
      </c>
      <c r="G112" s="40"/>
      <c r="H112" s="40"/>
      <c r="I112" s="40"/>
      <c r="J112" s="39">
        <v>7997</v>
      </c>
      <c r="K112" s="39">
        <v>1</v>
      </c>
      <c r="L112" s="40"/>
      <c r="M112" s="39">
        <v>7998</v>
      </c>
      <c r="N112" s="40"/>
      <c r="O112" s="40"/>
      <c r="P112" s="40"/>
      <c r="Q112" s="39">
        <v>125</v>
      </c>
      <c r="R112" s="39">
        <v>434</v>
      </c>
      <c r="S112" s="40"/>
      <c r="T112" s="39">
        <v>559</v>
      </c>
      <c r="U112" s="40"/>
      <c r="V112" s="40"/>
      <c r="W112" s="40"/>
      <c r="X112" s="39">
        <v>17567</v>
      </c>
      <c r="Y112" s="40"/>
      <c r="Z112" s="40"/>
      <c r="AA112" s="40"/>
      <c r="AB112" s="39">
        <v>4512</v>
      </c>
      <c r="AC112" s="40"/>
      <c r="AD112" s="39">
        <v>0</v>
      </c>
      <c r="AE112" s="40"/>
      <c r="AF112" s="40"/>
      <c r="AG112" s="40"/>
      <c r="AH112" s="39">
        <v>0</v>
      </c>
    </row>
    <row r="113" spans="1:34" s="1" customFormat="1" ht="20.100000000000001" customHeight="1" x14ac:dyDescent="0.2">
      <c r="A113" s="3"/>
      <c r="B113" s="6"/>
      <c r="C113" s="3"/>
      <c r="D113" s="2" t="s">
        <v>159</v>
      </c>
      <c r="E113" s="5"/>
      <c r="F113" s="37">
        <v>11</v>
      </c>
      <c r="G113" s="37"/>
      <c r="H113" s="37"/>
      <c r="I113" s="37"/>
      <c r="J113" s="37">
        <v>29</v>
      </c>
      <c r="K113" s="37">
        <v>0</v>
      </c>
      <c r="L113" s="37"/>
      <c r="M113" s="37">
        <v>29</v>
      </c>
      <c r="N113" s="37"/>
      <c r="O113" s="37"/>
      <c r="P113" s="37"/>
      <c r="Q113" s="37">
        <v>3</v>
      </c>
      <c r="R113" s="37">
        <v>36</v>
      </c>
      <c r="S113" s="37"/>
      <c r="T113" s="37">
        <v>39</v>
      </c>
      <c r="U113" s="37"/>
      <c r="V113" s="37"/>
      <c r="W113" s="37"/>
      <c r="X113" s="37">
        <v>1</v>
      </c>
      <c r="Y113" s="37"/>
      <c r="Z113" s="37"/>
      <c r="AA113" s="37"/>
      <c r="AB113" s="37">
        <v>0</v>
      </c>
      <c r="AC113" s="37"/>
      <c r="AD113" s="37">
        <v>0</v>
      </c>
      <c r="AE113" s="37"/>
      <c r="AF113" s="37"/>
      <c r="AG113" s="37"/>
      <c r="AH113" s="37">
        <v>0</v>
      </c>
    </row>
    <row r="114" spans="1:34"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row>
    <row r="115" spans="1:34" s="1" customFormat="1" ht="20.100000000000001" customHeight="1" x14ac:dyDescent="0.2">
      <c r="A115" s="3"/>
      <c r="B115" s="6"/>
      <c r="C115" s="42" t="s">
        <v>160</v>
      </c>
      <c r="D115" s="42"/>
      <c r="E115" s="5"/>
      <c r="F115" s="44">
        <v>11782</v>
      </c>
      <c r="G115" s="45"/>
      <c r="H115" s="45"/>
      <c r="I115" s="45"/>
      <c r="J115" s="44">
        <v>16001</v>
      </c>
      <c r="K115" s="44">
        <v>7</v>
      </c>
      <c r="L115" s="45"/>
      <c r="M115" s="44">
        <v>16008</v>
      </c>
      <c r="N115" s="45"/>
      <c r="O115" s="45"/>
      <c r="P115" s="45"/>
      <c r="Q115" s="44">
        <v>302</v>
      </c>
      <c r="R115" s="44">
        <v>507</v>
      </c>
      <c r="S115" s="45"/>
      <c r="T115" s="44">
        <v>809</v>
      </c>
      <c r="U115" s="45"/>
      <c r="V115" s="45"/>
      <c r="W115" s="45"/>
      <c r="X115" s="44">
        <v>35481</v>
      </c>
      <c r="Y115" s="45"/>
      <c r="Z115" s="45"/>
      <c r="AA115" s="45"/>
      <c r="AB115" s="44">
        <v>8500</v>
      </c>
      <c r="AC115" s="45"/>
      <c r="AD115" s="44">
        <v>0</v>
      </c>
      <c r="AE115" s="45"/>
      <c r="AF115" s="45"/>
      <c r="AG115" s="45"/>
      <c r="AH115" s="44">
        <v>0</v>
      </c>
    </row>
    <row r="116" spans="1:34"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row>
    <row r="117" spans="1:34" s="1" customFormat="1" ht="20.100000000000001" customHeight="1" x14ac:dyDescent="0.25">
      <c r="A117" s="3"/>
      <c r="B117" s="49" t="s">
        <v>161</v>
      </c>
      <c r="C117" s="50"/>
      <c r="D117" s="50"/>
      <c r="E117" s="5"/>
      <c r="F117" s="51">
        <v>26303</v>
      </c>
      <c r="G117" s="52"/>
      <c r="H117" s="52"/>
      <c r="I117" s="52"/>
      <c r="J117" s="51">
        <v>110147</v>
      </c>
      <c r="K117" s="51">
        <v>2878</v>
      </c>
      <c r="L117" s="52"/>
      <c r="M117" s="51">
        <v>113025</v>
      </c>
      <c r="N117" s="52"/>
      <c r="O117" s="52"/>
      <c r="P117" s="52"/>
      <c r="Q117" s="51">
        <v>40142</v>
      </c>
      <c r="R117" s="51">
        <v>57187</v>
      </c>
      <c r="S117" s="52"/>
      <c r="T117" s="51">
        <v>97329</v>
      </c>
      <c r="U117" s="52"/>
      <c r="V117" s="52"/>
      <c r="W117" s="52"/>
      <c r="X117" s="51">
        <v>49514</v>
      </c>
      <c r="Y117" s="52"/>
      <c r="Z117" s="52"/>
      <c r="AA117" s="52"/>
      <c r="AB117" s="51">
        <v>9146</v>
      </c>
      <c r="AC117" s="52"/>
      <c r="AD117" s="51">
        <v>1631</v>
      </c>
      <c r="AE117" s="52"/>
      <c r="AF117" s="52"/>
      <c r="AG117" s="52"/>
      <c r="AH117" s="51">
        <v>1997</v>
      </c>
    </row>
    <row r="118" spans="1:34"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row>
    <row r="119" spans="1:34"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row>
    <row r="120" spans="1:34"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row>
    <row r="121" spans="1:34" ht="20.100000000000001" customHeight="1" x14ac:dyDescent="0.2">
      <c r="D121" s="2" t="s">
        <v>163</v>
      </c>
      <c r="F121" s="37">
        <v>0</v>
      </c>
      <c r="G121" s="37"/>
      <c r="H121" s="37"/>
      <c r="I121" s="37"/>
      <c r="J121" s="37">
        <v>0</v>
      </c>
      <c r="K121" s="37">
        <v>0</v>
      </c>
      <c r="L121" s="37"/>
      <c r="M121" s="37">
        <v>0</v>
      </c>
      <c r="N121" s="37"/>
      <c r="O121" s="37"/>
      <c r="P121" s="37"/>
      <c r="Q121" s="37">
        <v>0</v>
      </c>
      <c r="R121" s="37">
        <v>0</v>
      </c>
      <c r="S121" s="37"/>
      <c r="T121" s="37">
        <v>0</v>
      </c>
      <c r="U121" s="37"/>
      <c r="V121" s="37"/>
      <c r="W121" s="37"/>
      <c r="X121" s="37">
        <v>0</v>
      </c>
      <c r="Y121" s="37"/>
      <c r="Z121" s="37"/>
      <c r="AA121" s="37"/>
      <c r="AB121" s="37">
        <v>0</v>
      </c>
      <c r="AC121" s="37"/>
      <c r="AD121" s="37">
        <v>0</v>
      </c>
      <c r="AE121" s="37"/>
      <c r="AF121" s="37"/>
      <c r="AG121" s="37"/>
      <c r="AH121" s="37">
        <v>0</v>
      </c>
    </row>
    <row r="122" spans="1:34" ht="20.100000000000001" customHeight="1" x14ac:dyDescent="0.2">
      <c r="D122" s="38" t="s">
        <v>164</v>
      </c>
      <c r="F122" s="39">
        <v>0</v>
      </c>
      <c r="G122" s="40"/>
      <c r="H122" s="40"/>
      <c r="I122" s="40"/>
      <c r="J122" s="39">
        <v>0</v>
      </c>
      <c r="K122" s="39">
        <v>0</v>
      </c>
      <c r="L122" s="40"/>
      <c r="M122" s="39">
        <v>0</v>
      </c>
      <c r="N122" s="40"/>
      <c r="O122" s="40"/>
      <c r="P122" s="40"/>
      <c r="Q122" s="39">
        <v>0</v>
      </c>
      <c r="R122" s="39">
        <v>0</v>
      </c>
      <c r="S122" s="40"/>
      <c r="T122" s="39">
        <v>0</v>
      </c>
      <c r="U122" s="40"/>
      <c r="V122" s="40"/>
      <c r="W122" s="40"/>
      <c r="X122" s="39">
        <v>0</v>
      </c>
      <c r="Y122" s="40"/>
      <c r="Z122" s="40"/>
      <c r="AA122" s="40"/>
      <c r="AB122" s="39">
        <v>0</v>
      </c>
      <c r="AC122" s="40"/>
      <c r="AD122" s="39">
        <v>0</v>
      </c>
      <c r="AE122" s="40"/>
      <c r="AF122" s="40"/>
      <c r="AG122" s="40"/>
      <c r="AH122" s="39">
        <v>0</v>
      </c>
    </row>
    <row r="123" spans="1:34" ht="20.100000000000001" customHeight="1" x14ac:dyDescent="0.2">
      <c r="D123" s="2" t="s">
        <v>165</v>
      </c>
      <c r="F123" s="37">
        <v>0</v>
      </c>
      <c r="G123" s="37"/>
      <c r="H123" s="37"/>
      <c r="I123" s="37"/>
      <c r="J123" s="37">
        <v>0</v>
      </c>
      <c r="K123" s="37">
        <v>0</v>
      </c>
      <c r="L123" s="37"/>
      <c r="M123" s="37">
        <v>0</v>
      </c>
      <c r="N123" s="37"/>
      <c r="O123" s="37"/>
      <c r="P123" s="37"/>
      <c r="Q123" s="37">
        <v>0</v>
      </c>
      <c r="R123" s="37">
        <v>0</v>
      </c>
      <c r="S123" s="37"/>
      <c r="T123" s="37">
        <v>0</v>
      </c>
      <c r="U123" s="37"/>
      <c r="V123" s="37"/>
      <c r="W123" s="37"/>
      <c r="X123" s="37">
        <v>0</v>
      </c>
      <c r="Y123" s="37"/>
      <c r="Z123" s="37"/>
      <c r="AA123" s="37"/>
      <c r="AB123" s="37">
        <v>0</v>
      </c>
      <c r="AC123" s="37"/>
      <c r="AD123" s="37">
        <v>0</v>
      </c>
      <c r="AE123" s="37"/>
      <c r="AF123" s="37"/>
      <c r="AG123" s="37"/>
      <c r="AH123" s="37">
        <v>0</v>
      </c>
    </row>
    <row r="124" spans="1:34" ht="20.100000000000001" customHeight="1" x14ac:dyDescent="0.2">
      <c r="D124" s="38" t="s">
        <v>166</v>
      </c>
      <c r="F124" s="39">
        <v>0</v>
      </c>
      <c r="G124" s="40"/>
      <c r="H124" s="40"/>
      <c r="I124" s="40"/>
      <c r="J124" s="39">
        <v>0</v>
      </c>
      <c r="K124" s="39">
        <v>0</v>
      </c>
      <c r="L124" s="40"/>
      <c r="M124" s="39">
        <v>0</v>
      </c>
      <c r="N124" s="40"/>
      <c r="O124" s="40"/>
      <c r="P124" s="40"/>
      <c r="Q124" s="39">
        <v>0</v>
      </c>
      <c r="R124" s="39">
        <v>0</v>
      </c>
      <c r="S124" s="40"/>
      <c r="T124" s="39">
        <v>0</v>
      </c>
      <c r="U124" s="40"/>
      <c r="V124" s="40"/>
      <c r="W124" s="40"/>
      <c r="X124" s="39">
        <v>0</v>
      </c>
      <c r="Y124" s="40"/>
      <c r="Z124" s="40"/>
      <c r="AA124" s="40"/>
      <c r="AB124" s="39">
        <v>0</v>
      </c>
      <c r="AC124" s="40"/>
      <c r="AD124" s="39">
        <v>0</v>
      </c>
      <c r="AE124" s="40"/>
      <c r="AF124" s="40"/>
      <c r="AG124" s="40"/>
      <c r="AH124" s="39">
        <v>0</v>
      </c>
    </row>
    <row r="125" spans="1:34" ht="20.100000000000001" customHeight="1" x14ac:dyDescent="0.2">
      <c r="D125" s="2" t="s">
        <v>167</v>
      </c>
      <c r="F125" s="37">
        <v>0</v>
      </c>
      <c r="G125" s="37"/>
      <c r="H125" s="37"/>
      <c r="I125" s="37"/>
      <c r="J125" s="37">
        <v>0</v>
      </c>
      <c r="K125" s="37">
        <v>0</v>
      </c>
      <c r="L125" s="37"/>
      <c r="M125" s="37">
        <v>0</v>
      </c>
      <c r="N125" s="37"/>
      <c r="O125" s="37"/>
      <c r="P125" s="37"/>
      <c r="Q125" s="37">
        <v>0</v>
      </c>
      <c r="R125" s="37">
        <v>0</v>
      </c>
      <c r="S125" s="37"/>
      <c r="T125" s="37">
        <v>0</v>
      </c>
      <c r="U125" s="37"/>
      <c r="V125" s="37"/>
      <c r="W125" s="37"/>
      <c r="X125" s="37">
        <v>0</v>
      </c>
      <c r="Y125" s="37"/>
      <c r="Z125" s="37"/>
      <c r="AA125" s="37"/>
      <c r="AB125" s="37">
        <v>0</v>
      </c>
      <c r="AC125" s="37"/>
      <c r="AD125" s="37">
        <v>0</v>
      </c>
      <c r="AE125" s="37"/>
      <c r="AF125" s="37"/>
      <c r="AG125" s="37"/>
      <c r="AH125" s="37">
        <v>0</v>
      </c>
    </row>
    <row r="126" spans="1:34" ht="20.100000000000001" customHeight="1" x14ac:dyDescent="0.2">
      <c r="D126" s="38" t="s">
        <v>168</v>
      </c>
      <c r="F126" s="39">
        <v>0</v>
      </c>
      <c r="G126" s="40"/>
      <c r="H126" s="40"/>
      <c r="I126" s="40"/>
      <c r="J126" s="39">
        <v>0</v>
      </c>
      <c r="K126" s="39">
        <v>0</v>
      </c>
      <c r="L126" s="40"/>
      <c r="M126" s="39">
        <v>0</v>
      </c>
      <c r="N126" s="40"/>
      <c r="O126" s="40"/>
      <c r="P126" s="40"/>
      <c r="Q126" s="39">
        <v>0</v>
      </c>
      <c r="R126" s="39">
        <v>0</v>
      </c>
      <c r="S126" s="40"/>
      <c r="T126" s="39">
        <v>0</v>
      </c>
      <c r="U126" s="40"/>
      <c r="V126" s="40"/>
      <c r="W126" s="40"/>
      <c r="X126" s="39">
        <v>0</v>
      </c>
      <c r="Y126" s="40"/>
      <c r="Z126" s="40"/>
      <c r="AA126" s="40"/>
      <c r="AB126" s="39">
        <v>0</v>
      </c>
      <c r="AC126" s="40"/>
      <c r="AD126" s="39">
        <v>0</v>
      </c>
      <c r="AE126" s="40"/>
      <c r="AF126" s="40"/>
      <c r="AG126" s="40"/>
      <c r="AH126" s="39">
        <v>0</v>
      </c>
    </row>
    <row r="127" spans="1:34" ht="20.100000000000001" customHeight="1" x14ac:dyDescent="0.2">
      <c r="D127" s="41" t="s">
        <v>169</v>
      </c>
      <c r="F127" s="40">
        <v>0</v>
      </c>
      <c r="G127" s="40"/>
      <c r="H127" s="40"/>
      <c r="I127" s="40"/>
      <c r="J127" s="40">
        <v>0</v>
      </c>
      <c r="K127" s="40">
        <v>0</v>
      </c>
      <c r="L127" s="40"/>
      <c r="M127" s="40">
        <v>0</v>
      </c>
      <c r="N127" s="40"/>
      <c r="O127" s="40"/>
      <c r="P127" s="40"/>
      <c r="Q127" s="40">
        <v>0</v>
      </c>
      <c r="R127" s="40">
        <v>0</v>
      </c>
      <c r="S127" s="40"/>
      <c r="T127" s="40">
        <v>0</v>
      </c>
      <c r="U127" s="40"/>
      <c r="V127" s="40"/>
      <c r="W127" s="40"/>
      <c r="X127" s="40">
        <v>0</v>
      </c>
      <c r="Y127" s="40"/>
      <c r="Z127" s="40"/>
      <c r="AA127" s="40"/>
      <c r="AB127" s="40">
        <v>0</v>
      </c>
      <c r="AC127" s="40"/>
      <c r="AD127" s="40">
        <v>0</v>
      </c>
      <c r="AE127" s="40"/>
      <c r="AF127" s="40"/>
      <c r="AG127" s="40"/>
      <c r="AH127" s="40">
        <v>0</v>
      </c>
    </row>
    <row r="128" spans="1:34"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row>
    <row r="129" spans="1:34" s="1" customFormat="1" ht="20.100000000000001" customHeight="1" x14ac:dyDescent="0.2">
      <c r="A129" s="3"/>
      <c r="B129" s="6"/>
      <c r="C129" s="42" t="s">
        <v>122</v>
      </c>
      <c r="D129" s="42"/>
      <c r="E129" s="5"/>
      <c r="F129" s="44">
        <v>0</v>
      </c>
      <c r="G129" s="45"/>
      <c r="H129" s="45"/>
      <c r="I129" s="45"/>
      <c r="J129" s="44">
        <v>0</v>
      </c>
      <c r="K129" s="44">
        <v>0</v>
      </c>
      <c r="L129" s="45"/>
      <c r="M129" s="44">
        <v>0</v>
      </c>
      <c r="N129" s="45"/>
      <c r="O129" s="45"/>
      <c r="P129" s="45"/>
      <c r="Q129" s="44">
        <v>0</v>
      </c>
      <c r="R129" s="44">
        <v>0</v>
      </c>
      <c r="S129" s="45"/>
      <c r="T129" s="44">
        <v>0</v>
      </c>
      <c r="U129" s="45"/>
      <c r="V129" s="45"/>
      <c r="W129" s="45"/>
      <c r="X129" s="44">
        <v>0</v>
      </c>
      <c r="Y129" s="45"/>
      <c r="Z129" s="45"/>
      <c r="AA129" s="45"/>
      <c r="AB129" s="44">
        <v>0</v>
      </c>
      <c r="AC129" s="45"/>
      <c r="AD129" s="44">
        <v>0</v>
      </c>
      <c r="AE129" s="45"/>
      <c r="AF129" s="45"/>
      <c r="AG129" s="45"/>
      <c r="AH129" s="44">
        <v>0</v>
      </c>
    </row>
    <row r="130" spans="1:34"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row>
    <row r="131" spans="1:34"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row>
    <row r="132" spans="1:34" ht="20.100000000000001" customHeight="1" x14ac:dyDescent="0.2">
      <c r="D132" s="2" t="s">
        <v>124</v>
      </c>
      <c r="F132" s="37">
        <v>392</v>
      </c>
      <c r="G132" s="37"/>
      <c r="H132" s="37"/>
      <c r="I132" s="37"/>
      <c r="J132" s="37">
        <v>2075</v>
      </c>
      <c r="K132" s="37">
        <v>56</v>
      </c>
      <c r="L132" s="37"/>
      <c r="M132" s="37">
        <v>2131</v>
      </c>
      <c r="N132" s="37"/>
      <c r="O132" s="37"/>
      <c r="P132" s="37"/>
      <c r="Q132" s="37">
        <v>544</v>
      </c>
      <c r="R132" s="37">
        <v>1589</v>
      </c>
      <c r="S132" s="37"/>
      <c r="T132" s="37">
        <v>2133</v>
      </c>
      <c r="U132" s="37"/>
      <c r="V132" s="37"/>
      <c r="W132" s="37"/>
      <c r="X132" s="37">
        <v>377</v>
      </c>
      <c r="Y132" s="37"/>
      <c r="Z132" s="37"/>
      <c r="AA132" s="37"/>
      <c r="AB132" s="37">
        <v>0</v>
      </c>
      <c r="AC132" s="37"/>
      <c r="AD132" s="37">
        <v>13</v>
      </c>
      <c r="AE132" s="37"/>
      <c r="AF132" s="37"/>
      <c r="AG132" s="37"/>
      <c r="AH132" s="37">
        <v>1</v>
      </c>
    </row>
    <row r="133" spans="1:34" ht="20.100000000000001" customHeight="1" x14ac:dyDescent="0.2">
      <c r="D133" s="38" t="s">
        <v>99</v>
      </c>
      <c r="F133" s="39">
        <v>266</v>
      </c>
      <c r="G133" s="40"/>
      <c r="H133" s="40"/>
      <c r="I133" s="40"/>
      <c r="J133" s="39">
        <v>2090</v>
      </c>
      <c r="K133" s="39">
        <v>106</v>
      </c>
      <c r="L133" s="40"/>
      <c r="M133" s="39">
        <v>2196</v>
      </c>
      <c r="N133" s="40"/>
      <c r="O133" s="40"/>
      <c r="P133" s="40"/>
      <c r="Q133" s="39">
        <v>968</v>
      </c>
      <c r="R133" s="39">
        <v>1104</v>
      </c>
      <c r="S133" s="40"/>
      <c r="T133" s="39">
        <v>2072</v>
      </c>
      <c r="U133" s="40"/>
      <c r="V133" s="40"/>
      <c r="W133" s="40"/>
      <c r="X133" s="39">
        <v>362</v>
      </c>
      <c r="Y133" s="40"/>
      <c r="Z133" s="40"/>
      <c r="AA133" s="40"/>
      <c r="AB133" s="39">
        <v>0</v>
      </c>
      <c r="AC133" s="40"/>
      <c r="AD133" s="39">
        <v>28</v>
      </c>
      <c r="AE133" s="40"/>
      <c r="AF133" s="40"/>
      <c r="AG133" s="40"/>
      <c r="AH133" s="39">
        <v>0</v>
      </c>
    </row>
    <row r="134" spans="1:34" ht="20.100000000000001" customHeight="1" x14ac:dyDescent="0.2">
      <c r="D134" s="2" t="s">
        <v>100</v>
      </c>
      <c r="F134" s="37">
        <v>307</v>
      </c>
      <c r="G134" s="37"/>
      <c r="H134" s="37"/>
      <c r="I134" s="37"/>
      <c r="J134" s="37">
        <v>1959</v>
      </c>
      <c r="K134" s="37">
        <v>42</v>
      </c>
      <c r="L134" s="37"/>
      <c r="M134" s="37">
        <v>2001</v>
      </c>
      <c r="N134" s="37"/>
      <c r="O134" s="37"/>
      <c r="P134" s="37"/>
      <c r="Q134" s="37">
        <v>628</v>
      </c>
      <c r="R134" s="37">
        <v>1308</v>
      </c>
      <c r="S134" s="37"/>
      <c r="T134" s="37">
        <v>1936</v>
      </c>
      <c r="U134" s="37"/>
      <c r="V134" s="37"/>
      <c r="W134" s="37"/>
      <c r="X134" s="37">
        <v>360</v>
      </c>
      <c r="Y134" s="37"/>
      <c r="Z134" s="37"/>
      <c r="AA134" s="37"/>
      <c r="AB134" s="37">
        <v>0</v>
      </c>
      <c r="AC134" s="37"/>
      <c r="AD134" s="37">
        <v>12</v>
      </c>
      <c r="AE134" s="37"/>
      <c r="AF134" s="37"/>
      <c r="AG134" s="37"/>
      <c r="AH134" s="37">
        <v>2</v>
      </c>
    </row>
    <row r="135" spans="1:34" ht="20.100000000000001" customHeight="1" x14ac:dyDescent="0.2">
      <c r="D135" s="38" t="s">
        <v>101</v>
      </c>
      <c r="F135" s="39">
        <v>451</v>
      </c>
      <c r="G135" s="40"/>
      <c r="H135" s="40"/>
      <c r="I135" s="40"/>
      <c r="J135" s="39">
        <v>2102</v>
      </c>
      <c r="K135" s="39">
        <v>39</v>
      </c>
      <c r="L135" s="40"/>
      <c r="M135" s="39">
        <v>2141</v>
      </c>
      <c r="N135" s="40"/>
      <c r="O135" s="40"/>
      <c r="P135" s="40"/>
      <c r="Q135" s="39">
        <v>564</v>
      </c>
      <c r="R135" s="39">
        <v>1647</v>
      </c>
      <c r="S135" s="40"/>
      <c r="T135" s="39">
        <v>2211</v>
      </c>
      <c r="U135" s="40"/>
      <c r="V135" s="40"/>
      <c r="W135" s="40"/>
      <c r="X135" s="39">
        <v>369</v>
      </c>
      <c r="Y135" s="40"/>
      <c r="Z135" s="40"/>
      <c r="AA135" s="40"/>
      <c r="AB135" s="39">
        <v>0</v>
      </c>
      <c r="AC135" s="40"/>
      <c r="AD135" s="39">
        <v>12</v>
      </c>
      <c r="AE135" s="40"/>
      <c r="AF135" s="40"/>
      <c r="AG135" s="40"/>
      <c r="AH135" s="39">
        <v>164</v>
      </c>
    </row>
    <row r="136" spans="1:34" ht="20.100000000000001" customHeight="1" x14ac:dyDescent="0.2">
      <c r="D136" s="2" t="s">
        <v>102</v>
      </c>
      <c r="F136" s="37">
        <v>376</v>
      </c>
      <c r="G136" s="37"/>
      <c r="H136" s="37"/>
      <c r="I136" s="37"/>
      <c r="J136" s="37">
        <v>2061</v>
      </c>
      <c r="K136" s="37">
        <v>70</v>
      </c>
      <c r="L136" s="37"/>
      <c r="M136" s="37">
        <v>2131</v>
      </c>
      <c r="N136" s="37"/>
      <c r="O136" s="37"/>
      <c r="P136" s="37"/>
      <c r="Q136" s="37">
        <v>740</v>
      </c>
      <c r="R136" s="37">
        <v>1325</v>
      </c>
      <c r="S136" s="37"/>
      <c r="T136" s="37">
        <v>2065</v>
      </c>
      <c r="U136" s="37"/>
      <c r="V136" s="37"/>
      <c r="W136" s="37"/>
      <c r="X136" s="37">
        <v>423</v>
      </c>
      <c r="Y136" s="37"/>
      <c r="Z136" s="37"/>
      <c r="AA136" s="37"/>
      <c r="AB136" s="37">
        <v>0</v>
      </c>
      <c r="AC136" s="37"/>
      <c r="AD136" s="37">
        <v>19</v>
      </c>
      <c r="AE136" s="37"/>
      <c r="AF136" s="37"/>
      <c r="AG136" s="37"/>
      <c r="AH136" s="37">
        <v>7</v>
      </c>
    </row>
    <row r="137" spans="1:34"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row>
    <row r="138" spans="1:34" s="1" customFormat="1" ht="20.100000000000001" customHeight="1" x14ac:dyDescent="0.2">
      <c r="A138" s="3"/>
      <c r="B138" s="6"/>
      <c r="C138" s="42" t="s">
        <v>171</v>
      </c>
      <c r="D138" s="42"/>
      <c r="E138" s="5"/>
      <c r="F138" s="44">
        <v>1792</v>
      </c>
      <c r="G138" s="45"/>
      <c r="H138" s="45"/>
      <c r="I138" s="45"/>
      <c r="J138" s="44">
        <v>10287</v>
      </c>
      <c r="K138" s="44">
        <v>313</v>
      </c>
      <c r="L138" s="45"/>
      <c r="M138" s="44">
        <v>10600</v>
      </c>
      <c r="N138" s="45"/>
      <c r="O138" s="45"/>
      <c r="P138" s="45"/>
      <c r="Q138" s="44">
        <v>3444</v>
      </c>
      <c r="R138" s="44">
        <v>6973</v>
      </c>
      <c r="S138" s="45"/>
      <c r="T138" s="44">
        <v>10417</v>
      </c>
      <c r="U138" s="45"/>
      <c r="V138" s="45"/>
      <c r="W138" s="45"/>
      <c r="X138" s="44">
        <v>1891</v>
      </c>
      <c r="Y138" s="45"/>
      <c r="Z138" s="45"/>
      <c r="AA138" s="45"/>
      <c r="AB138" s="44">
        <v>0</v>
      </c>
      <c r="AC138" s="45"/>
      <c r="AD138" s="44">
        <v>84</v>
      </c>
      <c r="AE138" s="45"/>
      <c r="AF138" s="45"/>
      <c r="AG138" s="45"/>
      <c r="AH138" s="44">
        <v>174</v>
      </c>
    </row>
    <row r="139" spans="1:34"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row>
    <row r="140" spans="1:34"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row>
    <row r="141" spans="1:34" ht="20.100000000000001" customHeight="1" x14ac:dyDescent="0.2">
      <c r="D141" s="2" t="s">
        <v>124</v>
      </c>
      <c r="F141" s="37">
        <v>245</v>
      </c>
      <c r="G141" s="37"/>
      <c r="H141" s="37"/>
      <c r="I141" s="37"/>
      <c r="J141" s="37">
        <v>1685</v>
      </c>
      <c r="K141" s="37">
        <v>66</v>
      </c>
      <c r="L141" s="37"/>
      <c r="M141" s="37">
        <v>1751</v>
      </c>
      <c r="N141" s="37"/>
      <c r="O141" s="37"/>
      <c r="P141" s="37"/>
      <c r="Q141" s="37">
        <v>684</v>
      </c>
      <c r="R141" s="37">
        <v>1004</v>
      </c>
      <c r="S141" s="37"/>
      <c r="T141" s="37">
        <v>1688</v>
      </c>
      <c r="U141" s="37"/>
      <c r="V141" s="37"/>
      <c r="W141" s="37"/>
      <c r="X141" s="37">
        <v>284</v>
      </c>
      <c r="Y141" s="37"/>
      <c r="Z141" s="37"/>
      <c r="AA141" s="37"/>
      <c r="AB141" s="37">
        <v>0</v>
      </c>
      <c r="AC141" s="37"/>
      <c r="AD141" s="37">
        <v>24</v>
      </c>
      <c r="AE141" s="37"/>
      <c r="AF141" s="37"/>
      <c r="AG141" s="37"/>
      <c r="AH141" s="37">
        <v>0</v>
      </c>
    </row>
    <row r="142" spans="1:34" ht="20.100000000000001" customHeight="1" x14ac:dyDescent="0.2">
      <c r="D142" s="38" t="s">
        <v>173</v>
      </c>
      <c r="F142" s="39">
        <v>563</v>
      </c>
      <c r="G142" s="40"/>
      <c r="H142" s="40"/>
      <c r="I142" s="40"/>
      <c r="J142" s="39">
        <v>1568</v>
      </c>
      <c r="K142" s="39">
        <v>40</v>
      </c>
      <c r="L142" s="40"/>
      <c r="M142" s="39">
        <v>1608</v>
      </c>
      <c r="N142" s="40"/>
      <c r="O142" s="40"/>
      <c r="P142" s="40"/>
      <c r="Q142" s="39">
        <v>323</v>
      </c>
      <c r="R142" s="39">
        <v>1431</v>
      </c>
      <c r="S142" s="40"/>
      <c r="T142" s="39">
        <v>1754</v>
      </c>
      <c r="U142" s="40"/>
      <c r="V142" s="40"/>
      <c r="W142" s="40"/>
      <c r="X142" s="39">
        <v>417</v>
      </c>
      <c r="Y142" s="40"/>
      <c r="Z142" s="40"/>
      <c r="AA142" s="40"/>
      <c r="AB142" s="39">
        <v>0</v>
      </c>
      <c r="AC142" s="40"/>
      <c r="AD142" s="39">
        <v>0</v>
      </c>
      <c r="AE142" s="40"/>
      <c r="AF142" s="40"/>
      <c r="AG142" s="40"/>
      <c r="AH142" s="39">
        <v>189</v>
      </c>
    </row>
    <row r="143" spans="1:34" ht="20.100000000000001" customHeight="1" x14ac:dyDescent="0.2">
      <c r="D143" s="2" t="s">
        <v>113</v>
      </c>
      <c r="F143" s="37">
        <v>343</v>
      </c>
      <c r="G143" s="37"/>
      <c r="H143" s="37"/>
      <c r="I143" s="37"/>
      <c r="J143" s="37">
        <v>1560</v>
      </c>
      <c r="K143" s="37">
        <v>66</v>
      </c>
      <c r="L143" s="37"/>
      <c r="M143" s="37">
        <v>1626</v>
      </c>
      <c r="N143" s="37"/>
      <c r="O143" s="37"/>
      <c r="P143" s="37"/>
      <c r="Q143" s="37">
        <v>522</v>
      </c>
      <c r="R143" s="37">
        <v>1198</v>
      </c>
      <c r="S143" s="37"/>
      <c r="T143" s="37">
        <v>1720</v>
      </c>
      <c r="U143" s="37"/>
      <c r="V143" s="37"/>
      <c r="W143" s="37"/>
      <c r="X143" s="37">
        <v>226</v>
      </c>
      <c r="Y143" s="37"/>
      <c r="Z143" s="37"/>
      <c r="AA143" s="37"/>
      <c r="AB143" s="37">
        <v>0</v>
      </c>
      <c r="AC143" s="37"/>
      <c r="AD143" s="37">
        <v>23</v>
      </c>
      <c r="AE143" s="37"/>
      <c r="AF143" s="37"/>
      <c r="AG143" s="37"/>
      <c r="AH143" s="37">
        <v>3</v>
      </c>
    </row>
    <row r="144" spans="1:34" ht="20.100000000000001" customHeight="1" x14ac:dyDescent="0.2">
      <c r="D144" s="38" t="s">
        <v>174</v>
      </c>
      <c r="F144" s="39">
        <v>266</v>
      </c>
      <c r="G144" s="40"/>
      <c r="H144" s="40"/>
      <c r="I144" s="40"/>
      <c r="J144" s="39">
        <v>1572</v>
      </c>
      <c r="K144" s="39">
        <v>56</v>
      </c>
      <c r="L144" s="40"/>
      <c r="M144" s="39">
        <v>1628</v>
      </c>
      <c r="N144" s="40"/>
      <c r="O144" s="40"/>
      <c r="P144" s="40"/>
      <c r="Q144" s="39">
        <v>560</v>
      </c>
      <c r="R144" s="39">
        <v>1069</v>
      </c>
      <c r="S144" s="40"/>
      <c r="T144" s="39">
        <v>1629</v>
      </c>
      <c r="U144" s="40"/>
      <c r="V144" s="40"/>
      <c r="W144" s="40"/>
      <c r="X144" s="39">
        <v>246</v>
      </c>
      <c r="Y144" s="40"/>
      <c r="Z144" s="40"/>
      <c r="AA144" s="40"/>
      <c r="AB144" s="39">
        <v>0</v>
      </c>
      <c r="AC144" s="40"/>
      <c r="AD144" s="39">
        <v>19</v>
      </c>
      <c r="AE144" s="40"/>
      <c r="AF144" s="40"/>
      <c r="AG144" s="40"/>
      <c r="AH144" s="39">
        <v>4</v>
      </c>
    </row>
    <row r="145" spans="1:34" ht="20.100000000000001" customHeight="1" x14ac:dyDescent="0.2">
      <c r="D145" s="2" t="s">
        <v>115</v>
      </c>
      <c r="F145" s="37">
        <v>210</v>
      </c>
      <c r="G145" s="37"/>
      <c r="H145" s="37"/>
      <c r="I145" s="37"/>
      <c r="J145" s="37">
        <v>1523</v>
      </c>
      <c r="K145" s="37">
        <v>74</v>
      </c>
      <c r="L145" s="37"/>
      <c r="M145" s="37">
        <v>1597</v>
      </c>
      <c r="N145" s="37"/>
      <c r="O145" s="37"/>
      <c r="P145" s="37"/>
      <c r="Q145" s="37">
        <v>476</v>
      </c>
      <c r="R145" s="37">
        <v>1126</v>
      </c>
      <c r="S145" s="37"/>
      <c r="T145" s="37">
        <v>1602</v>
      </c>
      <c r="U145" s="37"/>
      <c r="V145" s="37"/>
      <c r="W145" s="37"/>
      <c r="X145" s="37">
        <v>205</v>
      </c>
      <c r="Y145" s="37"/>
      <c r="Z145" s="37"/>
      <c r="AA145" s="37"/>
      <c r="AB145" s="37">
        <v>0</v>
      </c>
      <c r="AC145" s="37"/>
      <c r="AD145" s="37">
        <v>0</v>
      </c>
      <c r="AE145" s="37"/>
      <c r="AF145" s="37"/>
      <c r="AG145" s="37"/>
      <c r="AH145" s="37">
        <v>6</v>
      </c>
    </row>
    <row r="146" spans="1:34" ht="20.100000000000001" customHeight="1" x14ac:dyDescent="0.2">
      <c r="D146" s="38" t="s">
        <v>116</v>
      </c>
      <c r="F146" s="39">
        <v>165</v>
      </c>
      <c r="G146" s="40"/>
      <c r="H146" s="40"/>
      <c r="I146" s="40"/>
      <c r="J146" s="39">
        <v>1513</v>
      </c>
      <c r="K146" s="39">
        <v>63</v>
      </c>
      <c r="L146" s="40"/>
      <c r="M146" s="39">
        <v>1576</v>
      </c>
      <c r="N146" s="40"/>
      <c r="O146" s="40"/>
      <c r="P146" s="40"/>
      <c r="Q146" s="39">
        <v>631</v>
      </c>
      <c r="R146" s="39">
        <v>955</v>
      </c>
      <c r="S146" s="40"/>
      <c r="T146" s="39">
        <v>1586</v>
      </c>
      <c r="U146" s="40"/>
      <c r="V146" s="40"/>
      <c r="W146" s="40"/>
      <c r="X146" s="39">
        <v>155</v>
      </c>
      <c r="Y146" s="40"/>
      <c r="Z146" s="40"/>
      <c r="AA146" s="40"/>
      <c r="AB146" s="39">
        <v>0</v>
      </c>
      <c r="AC146" s="40"/>
      <c r="AD146" s="39">
        <v>0</v>
      </c>
      <c r="AE146" s="40"/>
      <c r="AF146" s="40"/>
      <c r="AG146" s="40"/>
      <c r="AH146" s="39">
        <v>0</v>
      </c>
    </row>
    <row r="147" spans="1:34" ht="20.100000000000001" customHeight="1" x14ac:dyDescent="0.2">
      <c r="D147" s="2" t="s">
        <v>104</v>
      </c>
      <c r="F147" s="37">
        <v>313</v>
      </c>
      <c r="G147" s="37"/>
      <c r="H147" s="37"/>
      <c r="I147" s="37"/>
      <c r="J147" s="37">
        <v>1538</v>
      </c>
      <c r="K147" s="37">
        <v>54</v>
      </c>
      <c r="L147" s="37"/>
      <c r="M147" s="37">
        <v>1592</v>
      </c>
      <c r="N147" s="37"/>
      <c r="O147" s="37"/>
      <c r="P147" s="37"/>
      <c r="Q147" s="37">
        <v>577</v>
      </c>
      <c r="R147" s="37">
        <v>1045</v>
      </c>
      <c r="S147" s="37"/>
      <c r="T147" s="37">
        <v>1622</v>
      </c>
      <c r="U147" s="37"/>
      <c r="V147" s="37"/>
      <c r="W147" s="37"/>
      <c r="X147" s="37">
        <v>262</v>
      </c>
      <c r="Y147" s="37"/>
      <c r="Z147" s="37"/>
      <c r="AA147" s="37"/>
      <c r="AB147" s="37">
        <v>0</v>
      </c>
      <c r="AC147" s="37"/>
      <c r="AD147" s="37">
        <v>21</v>
      </c>
      <c r="AE147" s="37"/>
      <c r="AF147" s="37"/>
      <c r="AG147" s="37"/>
      <c r="AH147" s="37">
        <v>2</v>
      </c>
    </row>
    <row r="148" spans="1:34" ht="20.100000000000001" customHeight="1" x14ac:dyDescent="0.2">
      <c r="D148" s="38" t="s">
        <v>365</v>
      </c>
      <c r="F148" s="39">
        <f>265+191</f>
        <v>456</v>
      </c>
      <c r="G148" s="40"/>
      <c r="H148" s="40"/>
      <c r="I148" s="40"/>
      <c r="J148" s="39">
        <v>0</v>
      </c>
      <c r="K148" s="39">
        <v>0</v>
      </c>
      <c r="L148" s="40"/>
      <c r="M148" s="39">
        <v>0</v>
      </c>
      <c r="N148" s="40"/>
      <c r="O148" s="40"/>
      <c r="P148" s="40"/>
      <c r="Q148" s="39">
        <v>0</v>
      </c>
      <c r="R148" s="39">
        <v>0</v>
      </c>
      <c r="S148" s="40"/>
      <c r="T148" s="39">
        <v>0</v>
      </c>
      <c r="U148" s="40"/>
      <c r="V148" s="40"/>
      <c r="W148" s="40"/>
      <c r="X148" s="39">
        <f>255+201</f>
        <v>456</v>
      </c>
      <c r="Y148" s="40"/>
      <c r="Z148" s="40"/>
      <c r="AA148" s="40"/>
      <c r="AB148" s="39">
        <v>0</v>
      </c>
      <c r="AC148" s="40"/>
      <c r="AD148" s="39">
        <v>0</v>
      </c>
      <c r="AE148" s="40"/>
      <c r="AF148" s="40"/>
      <c r="AG148" s="40"/>
      <c r="AH148" s="39">
        <v>0</v>
      </c>
    </row>
    <row r="149" spans="1:34" ht="20.100000000000001" customHeight="1" x14ac:dyDescent="0.2">
      <c r="D149" s="2" t="s">
        <v>106</v>
      </c>
      <c r="F149" s="37">
        <v>257</v>
      </c>
      <c r="G149" s="37"/>
      <c r="H149" s="37"/>
      <c r="I149" s="37"/>
      <c r="J149" s="37">
        <v>1528</v>
      </c>
      <c r="K149" s="37">
        <v>66</v>
      </c>
      <c r="L149" s="37"/>
      <c r="M149" s="37">
        <v>1594</v>
      </c>
      <c r="N149" s="37"/>
      <c r="O149" s="37"/>
      <c r="P149" s="37"/>
      <c r="Q149" s="37">
        <v>560</v>
      </c>
      <c r="R149" s="37">
        <v>1032</v>
      </c>
      <c r="S149" s="37"/>
      <c r="T149" s="37">
        <v>1592</v>
      </c>
      <c r="U149" s="37"/>
      <c r="V149" s="37"/>
      <c r="W149" s="37"/>
      <c r="X149" s="37">
        <v>259</v>
      </c>
      <c r="Y149" s="37"/>
      <c r="Z149" s="37"/>
      <c r="AA149" s="37"/>
      <c r="AB149" s="37">
        <v>0</v>
      </c>
      <c r="AC149" s="37"/>
      <c r="AD149" s="37">
        <v>0</v>
      </c>
      <c r="AE149" s="37"/>
      <c r="AF149" s="37"/>
      <c r="AG149" s="37"/>
      <c r="AH149" s="37">
        <v>2</v>
      </c>
    </row>
    <row r="150" spans="1:34" ht="20.100000000000001" customHeight="1" x14ac:dyDescent="0.2">
      <c r="D150" s="38" t="s">
        <v>107</v>
      </c>
      <c r="F150" s="39">
        <v>372</v>
      </c>
      <c r="G150" s="40"/>
      <c r="H150" s="40"/>
      <c r="I150" s="40"/>
      <c r="J150" s="39">
        <v>1568</v>
      </c>
      <c r="K150" s="39">
        <v>47</v>
      </c>
      <c r="L150" s="40"/>
      <c r="M150" s="39">
        <v>1615</v>
      </c>
      <c r="N150" s="40"/>
      <c r="O150" s="40"/>
      <c r="P150" s="40"/>
      <c r="Q150" s="39">
        <v>307</v>
      </c>
      <c r="R150" s="39">
        <v>1282</v>
      </c>
      <c r="S150" s="40"/>
      <c r="T150" s="39">
        <v>1589</v>
      </c>
      <c r="U150" s="40"/>
      <c r="V150" s="40"/>
      <c r="W150" s="40"/>
      <c r="X150" s="39">
        <v>368</v>
      </c>
      <c r="Y150" s="40"/>
      <c r="Z150" s="40"/>
      <c r="AA150" s="40"/>
      <c r="AB150" s="39">
        <v>0</v>
      </c>
      <c r="AC150" s="40"/>
      <c r="AD150" s="39">
        <v>30</v>
      </c>
      <c r="AE150" s="40"/>
      <c r="AF150" s="40"/>
      <c r="AG150" s="40"/>
      <c r="AH150" s="39">
        <v>38</v>
      </c>
    </row>
    <row r="151" spans="1:34" ht="20.100000000000001" customHeight="1" x14ac:dyDescent="0.2">
      <c r="D151" s="2" t="s">
        <v>176</v>
      </c>
      <c r="F151" s="37">
        <v>243</v>
      </c>
      <c r="G151" s="37"/>
      <c r="H151" s="37"/>
      <c r="I151" s="37"/>
      <c r="J151" s="37">
        <v>1572</v>
      </c>
      <c r="K151" s="37">
        <v>44</v>
      </c>
      <c r="L151" s="37"/>
      <c r="M151" s="37">
        <v>1616</v>
      </c>
      <c r="N151" s="37"/>
      <c r="O151" s="37"/>
      <c r="P151" s="37"/>
      <c r="Q151" s="37">
        <v>511</v>
      </c>
      <c r="R151" s="37">
        <v>1086</v>
      </c>
      <c r="S151" s="37"/>
      <c r="T151" s="37">
        <v>1597</v>
      </c>
      <c r="U151" s="37"/>
      <c r="V151" s="37"/>
      <c r="W151" s="37"/>
      <c r="X151" s="37">
        <v>238</v>
      </c>
      <c r="Y151" s="37"/>
      <c r="Z151" s="37"/>
      <c r="AA151" s="37"/>
      <c r="AB151" s="37">
        <v>0</v>
      </c>
      <c r="AC151" s="37"/>
      <c r="AD151" s="37">
        <v>24</v>
      </c>
      <c r="AE151" s="37"/>
      <c r="AF151" s="37"/>
      <c r="AG151" s="37"/>
      <c r="AH151" s="37">
        <v>1</v>
      </c>
    </row>
    <row r="152" spans="1:34" ht="20.100000000000001" customHeight="1" x14ac:dyDescent="0.2">
      <c r="D152" s="38" t="s">
        <v>177</v>
      </c>
      <c r="F152" s="39">
        <v>255</v>
      </c>
      <c r="G152" s="40"/>
      <c r="H152" s="40"/>
      <c r="I152" s="40"/>
      <c r="J152" s="39">
        <v>1537</v>
      </c>
      <c r="K152" s="39">
        <v>45</v>
      </c>
      <c r="L152" s="40"/>
      <c r="M152" s="39">
        <v>1582</v>
      </c>
      <c r="N152" s="40"/>
      <c r="O152" s="40"/>
      <c r="P152" s="40"/>
      <c r="Q152" s="39">
        <v>629</v>
      </c>
      <c r="R152" s="39">
        <v>931</v>
      </c>
      <c r="S152" s="40"/>
      <c r="T152" s="39">
        <v>1560</v>
      </c>
      <c r="U152" s="40"/>
      <c r="V152" s="40"/>
      <c r="W152" s="40"/>
      <c r="X152" s="39">
        <v>277</v>
      </c>
      <c r="Y152" s="40"/>
      <c r="Z152" s="40"/>
      <c r="AA152" s="40"/>
      <c r="AB152" s="39">
        <v>0</v>
      </c>
      <c r="AC152" s="40"/>
      <c r="AD152" s="39">
        <v>0</v>
      </c>
      <c r="AE152" s="40"/>
      <c r="AF152" s="40"/>
      <c r="AG152" s="40"/>
      <c r="AH152" s="39">
        <v>65</v>
      </c>
    </row>
    <row r="153" spans="1:34" ht="20.100000000000001" customHeight="1" x14ac:dyDescent="0.2">
      <c r="D153" s="2" t="s">
        <v>178</v>
      </c>
      <c r="F153" s="37">
        <v>274</v>
      </c>
      <c r="G153" s="37"/>
      <c r="H153" s="37"/>
      <c r="I153" s="37"/>
      <c r="J153" s="37">
        <v>1591</v>
      </c>
      <c r="K153" s="37">
        <v>39</v>
      </c>
      <c r="L153" s="37"/>
      <c r="M153" s="37">
        <v>1630</v>
      </c>
      <c r="N153" s="37"/>
      <c r="O153" s="37"/>
      <c r="P153" s="37"/>
      <c r="Q153" s="37">
        <v>466</v>
      </c>
      <c r="R153" s="37">
        <v>1193</v>
      </c>
      <c r="S153" s="37"/>
      <c r="T153" s="37">
        <v>1659</v>
      </c>
      <c r="U153" s="37"/>
      <c r="V153" s="37"/>
      <c r="W153" s="37"/>
      <c r="X153" s="37">
        <v>245</v>
      </c>
      <c r="Y153" s="37"/>
      <c r="Z153" s="37"/>
      <c r="AA153" s="37"/>
      <c r="AB153" s="37">
        <v>0</v>
      </c>
      <c r="AC153" s="37"/>
      <c r="AD153" s="37">
        <v>0</v>
      </c>
      <c r="AE153" s="37"/>
      <c r="AF153" s="37"/>
      <c r="AG153" s="37"/>
      <c r="AH153" s="37">
        <v>0</v>
      </c>
    </row>
    <row r="154" spans="1:34" ht="20.100000000000001" customHeight="1" x14ac:dyDescent="0.2">
      <c r="D154" s="38" t="s">
        <v>179</v>
      </c>
      <c r="F154" s="39">
        <v>235</v>
      </c>
      <c r="G154" s="40"/>
      <c r="H154" s="40"/>
      <c r="I154" s="40"/>
      <c r="J154" s="39">
        <v>1563</v>
      </c>
      <c r="K154" s="39">
        <v>52</v>
      </c>
      <c r="L154" s="40"/>
      <c r="M154" s="39">
        <v>1615</v>
      </c>
      <c r="N154" s="40"/>
      <c r="O154" s="40"/>
      <c r="P154" s="40"/>
      <c r="Q154" s="39">
        <v>387</v>
      </c>
      <c r="R154" s="39">
        <v>1183</v>
      </c>
      <c r="S154" s="40"/>
      <c r="T154" s="39">
        <v>1570</v>
      </c>
      <c r="U154" s="40"/>
      <c r="V154" s="40"/>
      <c r="W154" s="40"/>
      <c r="X154" s="39">
        <v>253</v>
      </c>
      <c r="Y154" s="40"/>
      <c r="Z154" s="40"/>
      <c r="AA154" s="40"/>
      <c r="AB154" s="39">
        <v>0</v>
      </c>
      <c r="AC154" s="40"/>
      <c r="AD154" s="39">
        <v>27</v>
      </c>
      <c r="AE154" s="40"/>
      <c r="AF154" s="40"/>
      <c r="AG154" s="40"/>
      <c r="AH154" s="39">
        <v>0</v>
      </c>
    </row>
    <row r="155" spans="1:34"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row>
    <row r="156" spans="1:34" s="1" customFormat="1" ht="20.100000000000001" customHeight="1" x14ac:dyDescent="0.2">
      <c r="A156" s="3"/>
      <c r="B156" s="6"/>
      <c r="C156" s="42" t="s">
        <v>180</v>
      </c>
      <c r="D156" s="42"/>
      <c r="E156" s="5"/>
      <c r="F156" s="44">
        <v>4197</v>
      </c>
      <c r="G156" s="45"/>
      <c r="H156" s="45"/>
      <c r="I156" s="45"/>
      <c r="J156" s="44">
        <v>20318</v>
      </c>
      <c r="K156" s="44">
        <v>712</v>
      </c>
      <c r="L156" s="45"/>
      <c r="M156" s="44">
        <v>21030</v>
      </c>
      <c r="N156" s="45"/>
      <c r="O156" s="45"/>
      <c r="P156" s="45"/>
      <c r="Q156" s="44">
        <v>6633</v>
      </c>
      <c r="R156" s="44">
        <v>14535</v>
      </c>
      <c r="S156" s="45"/>
      <c r="T156" s="44">
        <v>21168</v>
      </c>
      <c r="U156" s="45"/>
      <c r="V156" s="45"/>
      <c r="W156" s="45"/>
      <c r="X156" s="44">
        <f>3690+201</f>
        <v>3891</v>
      </c>
      <c r="Y156" s="45"/>
      <c r="Z156" s="45"/>
      <c r="AA156" s="45"/>
      <c r="AB156" s="44">
        <v>0</v>
      </c>
      <c r="AC156" s="45"/>
      <c r="AD156" s="44">
        <v>168</v>
      </c>
      <c r="AE156" s="45"/>
      <c r="AF156" s="45"/>
      <c r="AG156" s="45"/>
      <c r="AH156" s="44">
        <v>310</v>
      </c>
    </row>
    <row r="157" spans="1:34"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row>
    <row r="158" spans="1:34" s="1" customFormat="1" ht="20.100000000000001" customHeight="1" x14ac:dyDescent="0.25">
      <c r="A158" s="3"/>
      <c r="B158" s="49" t="s">
        <v>181</v>
      </c>
      <c r="C158" s="50"/>
      <c r="D158" s="50"/>
      <c r="E158" s="5"/>
      <c r="F158" s="51">
        <v>5989</v>
      </c>
      <c r="G158" s="52"/>
      <c r="H158" s="52"/>
      <c r="I158" s="52"/>
      <c r="J158" s="51">
        <v>30605</v>
      </c>
      <c r="K158" s="51">
        <v>1025</v>
      </c>
      <c r="L158" s="52"/>
      <c r="M158" s="51">
        <v>31630</v>
      </c>
      <c r="N158" s="52"/>
      <c r="O158" s="52"/>
      <c r="P158" s="52"/>
      <c r="Q158" s="51">
        <v>10077</v>
      </c>
      <c r="R158" s="51">
        <v>21508</v>
      </c>
      <c r="S158" s="52"/>
      <c r="T158" s="51">
        <v>31585</v>
      </c>
      <c r="U158" s="52"/>
      <c r="V158" s="52"/>
      <c r="W158" s="52"/>
      <c r="X158" s="51">
        <f>5581+201</f>
        <v>5782</v>
      </c>
      <c r="Y158" s="52"/>
      <c r="Z158" s="52"/>
      <c r="AA158" s="52"/>
      <c r="AB158" s="51">
        <v>0</v>
      </c>
      <c r="AC158" s="52"/>
      <c r="AD158" s="51">
        <v>252</v>
      </c>
      <c r="AE158" s="52"/>
      <c r="AF158" s="52"/>
      <c r="AG158" s="52"/>
      <c r="AH158" s="51">
        <v>484</v>
      </c>
    </row>
    <row r="159" spans="1:34"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row>
    <row r="160" spans="1:34"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row>
    <row r="161" spans="3:34"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row>
    <row r="162" spans="3:34" ht="20.100000000000001" customHeight="1" x14ac:dyDescent="0.2">
      <c r="D162" s="2" t="s">
        <v>124</v>
      </c>
      <c r="F162" s="37">
        <v>327</v>
      </c>
      <c r="G162" s="37"/>
      <c r="H162" s="37"/>
      <c r="I162" s="37"/>
      <c r="J162" s="37">
        <v>1913</v>
      </c>
      <c r="K162" s="37">
        <v>41</v>
      </c>
      <c r="L162" s="37"/>
      <c r="M162" s="37">
        <v>1954</v>
      </c>
      <c r="N162" s="37"/>
      <c r="O162" s="37"/>
      <c r="P162" s="37"/>
      <c r="Q162" s="37">
        <v>341</v>
      </c>
      <c r="R162" s="37">
        <v>1642</v>
      </c>
      <c r="S162" s="37"/>
      <c r="T162" s="37">
        <v>1983</v>
      </c>
      <c r="U162" s="37"/>
      <c r="V162" s="37"/>
      <c r="W162" s="37"/>
      <c r="X162" s="37">
        <v>298</v>
      </c>
      <c r="Y162" s="37"/>
      <c r="Z162" s="37"/>
      <c r="AA162" s="37"/>
      <c r="AB162" s="37">
        <v>0</v>
      </c>
      <c r="AC162" s="37"/>
      <c r="AD162" s="37">
        <v>0</v>
      </c>
      <c r="AE162" s="37"/>
      <c r="AF162" s="37"/>
      <c r="AG162" s="37"/>
      <c r="AH162" s="37">
        <v>52</v>
      </c>
    </row>
    <row r="163" spans="3:34" ht="20.100000000000001" customHeight="1" x14ac:dyDescent="0.2">
      <c r="D163" s="38" t="s">
        <v>173</v>
      </c>
      <c r="F163" s="39">
        <v>236</v>
      </c>
      <c r="G163" s="40"/>
      <c r="H163" s="40"/>
      <c r="I163" s="40"/>
      <c r="J163" s="39">
        <v>1904</v>
      </c>
      <c r="K163" s="39">
        <v>26</v>
      </c>
      <c r="L163" s="40"/>
      <c r="M163" s="39">
        <v>1930</v>
      </c>
      <c r="N163" s="40"/>
      <c r="O163" s="40"/>
      <c r="P163" s="40"/>
      <c r="Q163" s="39">
        <v>184</v>
      </c>
      <c r="R163" s="39">
        <v>1733</v>
      </c>
      <c r="S163" s="40"/>
      <c r="T163" s="39">
        <v>1917</v>
      </c>
      <c r="U163" s="40"/>
      <c r="V163" s="40"/>
      <c r="W163" s="40"/>
      <c r="X163" s="39">
        <v>249</v>
      </c>
      <c r="Y163" s="40"/>
      <c r="Z163" s="40"/>
      <c r="AA163" s="40"/>
      <c r="AB163" s="39">
        <v>0</v>
      </c>
      <c r="AC163" s="40"/>
      <c r="AD163" s="39">
        <v>0</v>
      </c>
      <c r="AE163" s="40"/>
      <c r="AF163" s="40"/>
      <c r="AG163" s="40"/>
      <c r="AH163" s="39">
        <v>0</v>
      </c>
    </row>
    <row r="164" spans="3:34" ht="20.100000000000001" customHeight="1" x14ac:dyDescent="0.2">
      <c r="D164" s="2" t="s">
        <v>100</v>
      </c>
      <c r="F164" s="37">
        <v>244</v>
      </c>
      <c r="G164" s="37"/>
      <c r="H164" s="37"/>
      <c r="I164" s="37"/>
      <c r="J164" s="37">
        <v>1903</v>
      </c>
      <c r="K164" s="37">
        <v>34</v>
      </c>
      <c r="L164" s="37"/>
      <c r="M164" s="37">
        <v>1937</v>
      </c>
      <c r="N164" s="37"/>
      <c r="O164" s="37"/>
      <c r="P164" s="37"/>
      <c r="Q164" s="37">
        <v>280</v>
      </c>
      <c r="R164" s="37">
        <v>1658</v>
      </c>
      <c r="S164" s="37"/>
      <c r="T164" s="37">
        <v>1938</v>
      </c>
      <c r="U164" s="37"/>
      <c r="V164" s="37"/>
      <c r="W164" s="37"/>
      <c r="X164" s="37">
        <v>243</v>
      </c>
      <c r="Y164" s="37"/>
      <c r="Z164" s="37"/>
      <c r="AA164" s="37"/>
      <c r="AB164" s="37">
        <v>0</v>
      </c>
      <c r="AC164" s="37"/>
      <c r="AD164" s="37">
        <v>0</v>
      </c>
      <c r="AE164" s="37"/>
      <c r="AF164" s="37"/>
      <c r="AG164" s="37"/>
      <c r="AH164" s="37">
        <v>0</v>
      </c>
    </row>
    <row r="165" spans="3:34" ht="20.100000000000001" customHeight="1" x14ac:dyDescent="0.2">
      <c r="D165" s="38" t="s">
        <v>174</v>
      </c>
      <c r="F165" s="39">
        <v>216</v>
      </c>
      <c r="G165" s="40"/>
      <c r="H165" s="40"/>
      <c r="I165" s="40"/>
      <c r="J165" s="39">
        <v>1919</v>
      </c>
      <c r="K165" s="39">
        <v>33</v>
      </c>
      <c r="L165" s="40"/>
      <c r="M165" s="39">
        <v>1952</v>
      </c>
      <c r="N165" s="40"/>
      <c r="O165" s="40"/>
      <c r="P165" s="40"/>
      <c r="Q165" s="39">
        <v>148</v>
      </c>
      <c r="R165" s="39">
        <v>1740</v>
      </c>
      <c r="S165" s="40"/>
      <c r="T165" s="39">
        <v>1888</v>
      </c>
      <c r="U165" s="40"/>
      <c r="V165" s="40"/>
      <c r="W165" s="40"/>
      <c r="X165" s="39">
        <v>280</v>
      </c>
      <c r="Y165" s="40"/>
      <c r="Z165" s="40"/>
      <c r="AA165" s="40"/>
      <c r="AB165" s="39">
        <v>0</v>
      </c>
      <c r="AC165" s="40"/>
      <c r="AD165" s="39">
        <v>0</v>
      </c>
      <c r="AE165" s="40"/>
      <c r="AF165" s="40"/>
      <c r="AG165" s="40"/>
      <c r="AH165" s="39">
        <v>0</v>
      </c>
    </row>
    <row r="166" spans="3:34" ht="20.100000000000001" customHeight="1" x14ac:dyDescent="0.2">
      <c r="D166" s="2" t="s">
        <v>115</v>
      </c>
      <c r="F166" s="37">
        <v>279</v>
      </c>
      <c r="G166" s="37"/>
      <c r="H166" s="37"/>
      <c r="I166" s="37"/>
      <c r="J166" s="37">
        <v>1913</v>
      </c>
      <c r="K166" s="37">
        <v>38</v>
      </c>
      <c r="L166" s="37"/>
      <c r="M166" s="37">
        <v>1951</v>
      </c>
      <c r="N166" s="37"/>
      <c r="O166" s="37"/>
      <c r="P166" s="37"/>
      <c r="Q166" s="37">
        <v>432</v>
      </c>
      <c r="R166" s="37">
        <v>1531</v>
      </c>
      <c r="S166" s="37"/>
      <c r="T166" s="37">
        <v>1963</v>
      </c>
      <c r="U166" s="37"/>
      <c r="V166" s="37"/>
      <c r="W166" s="37"/>
      <c r="X166" s="37">
        <v>267</v>
      </c>
      <c r="Y166" s="37"/>
      <c r="Z166" s="37"/>
      <c r="AA166" s="37"/>
      <c r="AB166" s="37">
        <v>0</v>
      </c>
      <c r="AC166" s="37"/>
      <c r="AD166" s="37">
        <v>0</v>
      </c>
      <c r="AE166" s="37"/>
      <c r="AF166" s="37"/>
      <c r="AG166" s="37"/>
      <c r="AH166" s="37">
        <v>0</v>
      </c>
    </row>
    <row r="167" spans="3:34" ht="20.100000000000001" customHeight="1" x14ac:dyDescent="0.2">
      <c r="D167" s="38" t="s">
        <v>103</v>
      </c>
      <c r="F167" s="39">
        <v>176</v>
      </c>
      <c r="G167" s="40"/>
      <c r="H167" s="40"/>
      <c r="I167" s="40"/>
      <c r="J167" s="39">
        <v>1913</v>
      </c>
      <c r="K167" s="39">
        <v>30</v>
      </c>
      <c r="L167" s="40"/>
      <c r="M167" s="39">
        <v>1943</v>
      </c>
      <c r="N167" s="40"/>
      <c r="O167" s="40"/>
      <c r="P167" s="40"/>
      <c r="Q167" s="39">
        <v>310</v>
      </c>
      <c r="R167" s="39">
        <v>1595</v>
      </c>
      <c r="S167" s="40"/>
      <c r="T167" s="39">
        <v>1905</v>
      </c>
      <c r="U167" s="40"/>
      <c r="V167" s="40"/>
      <c r="W167" s="40"/>
      <c r="X167" s="39">
        <v>214</v>
      </c>
      <c r="Y167" s="40"/>
      <c r="Z167" s="40"/>
      <c r="AA167" s="40"/>
      <c r="AB167" s="39">
        <v>0</v>
      </c>
      <c r="AC167" s="40"/>
      <c r="AD167" s="39">
        <v>0</v>
      </c>
      <c r="AE167" s="40"/>
      <c r="AF167" s="40"/>
      <c r="AG167" s="40"/>
      <c r="AH167" s="39">
        <v>0</v>
      </c>
    </row>
    <row r="168" spans="3:34"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row>
    <row r="169" spans="3:34" ht="20.100000000000001" customHeight="1" x14ac:dyDescent="0.2">
      <c r="C169" s="42" t="s">
        <v>112</v>
      </c>
      <c r="D169" s="42"/>
      <c r="F169" s="44">
        <v>1478</v>
      </c>
      <c r="G169" s="45"/>
      <c r="H169" s="45"/>
      <c r="I169" s="45"/>
      <c r="J169" s="44">
        <v>11465</v>
      </c>
      <c r="K169" s="44">
        <v>202</v>
      </c>
      <c r="L169" s="45"/>
      <c r="M169" s="44">
        <v>11667</v>
      </c>
      <c r="N169" s="45"/>
      <c r="O169" s="45"/>
      <c r="P169" s="45"/>
      <c r="Q169" s="44">
        <v>1695</v>
      </c>
      <c r="R169" s="44">
        <v>9899</v>
      </c>
      <c r="S169" s="45"/>
      <c r="T169" s="44">
        <v>11594</v>
      </c>
      <c r="U169" s="45"/>
      <c r="V169" s="45"/>
      <c r="W169" s="45"/>
      <c r="X169" s="44">
        <v>1551</v>
      </c>
      <c r="Y169" s="45"/>
      <c r="Z169" s="45"/>
      <c r="AA169" s="45"/>
      <c r="AB169" s="44">
        <v>0</v>
      </c>
      <c r="AC169" s="45"/>
      <c r="AD169" s="44">
        <v>0</v>
      </c>
      <c r="AE169" s="45"/>
      <c r="AF169" s="45"/>
      <c r="AG169" s="45"/>
      <c r="AH169" s="44">
        <v>52</v>
      </c>
    </row>
    <row r="170" spans="3:34"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row>
    <row r="171" spans="3:34"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row>
    <row r="172" spans="3:34" ht="20.100000000000001" customHeight="1" x14ac:dyDescent="0.2">
      <c r="D172" s="2" t="s">
        <v>124</v>
      </c>
      <c r="F172" s="37">
        <v>0</v>
      </c>
      <c r="G172" s="37"/>
      <c r="H172" s="37"/>
      <c r="I172" s="37"/>
      <c r="J172" s="37">
        <v>0</v>
      </c>
      <c r="K172" s="37">
        <v>0</v>
      </c>
      <c r="L172" s="37"/>
      <c r="M172" s="37">
        <v>0</v>
      </c>
      <c r="N172" s="37"/>
      <c r="O172" s="37"/>
      <c r="P172" s="37"/>
      <c r="Q172" s="37">
        <v>0</v>
      </c>
      <c r="R172" s="37">
        <v>0</v>
      </c>
      <c r="S172" s="37"/>
      <c r="T172" s="37">
        <v>0</v>
      </c>
      <c r="U172" s="37"/>
      <c r="V172" s="37"/>
      <c r="W172" s="37"/>
      <c r="X172" s="37">
        <v>0</v>
      </c>
      <c r="Y172" s="37"/>
      <c r="Z172" s="37"/>
      <c r="AA172" s="37"/>
      <c r="AB172" s="37">
        <v>0</v>
      </c>
      <c r="AC172" s="37"/>
      <c r="AD172" s="37">
        <v>0</v>
      </c>
      <c r="AE172" s="37"/>
      <c r="AF172" s="37"/>
      <c r="AG172" s="37"/>
      <c r="AH172" s="37">
        <v>0</v>
      </c>
    </row>
    <row r="173" spans="3:34" ht="20.100000000000001" customHeight="1" x14ac:dyDescent="0.2">
      <c r="D173" s="38" t="s">
        <v>173</v>
      </c>
      <c r="F173" s="39">
        <v>0</v>
      </c>
      <c r="G173" s="40"/>
      <c r="H173" s="40"/>
      <c r="I173" s="40"/>
      <c r="J173" s="39">
        <v>0</v>
      </c>
      <c r="K173" s="39">
        <v>0</v>
      </c>
      <c r="L173" s="40"/>
      <c r="M173" s="39">
        <v>0</v>
      </c>
      <c r="N173" s="40"/>
      <c r="O173" s="40"/>
      <c r="P173" s="40"/>
      <c r="Q173" s="39">
        <v>0</v>
      </c>
      <c r="R173" s="39">
        <v>0</v>
      </c>
      <c r="S173" s="40"/>
      <c r="T173" s="39">
        <v>0</v>
      </c>
      <c r="U173" s="40"/>
      <c r="V173" s="40"/>
      <c r="W173" s="40"/>
      <c r="X173" s="39">
        <v>0</v>
      </c>
      <c r="Y173" s="40"/>
      <c r="Z173" s="40"/>
      <c r="AA173" s="40"/>
      <c r="AB173" s="39">
        <v>0</v>
      </c>
      <c r="AC173" s="40"/>
      <c r="AD173" s="39">
        <v>0</v>
      </c>
      <c r="AE173" s="40"/>
      <c r="AF173" s="40"/>
      <c r="AG173" s="40"/>
      <c r="AH173" s="39">
        <v>0</v>
      </c>
    </row>
    <row r="174" spans="3:34" ht="20.100000000000001" customHeight="1" x14ac:dyDescent="0.2">
      <c r="D174" s="2" t="s">
        <v>113</v>
      </c>
      <c r="F174" s="37">
        <v>0</v>
      </c>
      <c r="G174" s="37"/>
      <c r="H174" s="37"/>
      <c r="I174" s="37"/>
      <c r="J174" s="37">
        <v>0</v>
      </c>
      <c r="K174" s="37">
        <v>0</v>
      </c>
      <c r="L174" s="37"/>
      <c r="M174" s="37">
        <v>0</v>
      </c>
      <c r="N174" s="37"/>
      <c r="O174" s="37"/>
      <c r="P174" s="37"/>
      <c r="Q174" s="37">
        <v>0</v>
      </c>
      <c r="R174" s="37">
        <v>0</v>
      </c>
      <c r="S174" s="37"/>
      <c r="T174" s="37">
        <v>0</v>
      </c>
      <c r="U174" s="37"/>
      <c r="V174" s="37"/>
      <c r="W174" s="37"/>
      <c r="X174" s="37">
        <v>0</v>
      </c>
      <c r="Y174" s="37"/>
      <c r="Z174" s="37"/>
      <c r="AA174" s="37"/>
      <c r="AB174" s="37">
        <v>0</v>
      </c>
      <c r="AC174" s="37"/>
      <c r="AD174" s="37">
        <v>0</v>
      </c>
      <c r="AE174" s="37"/>
      <c r="AF174" s="37"/>
      <c r="AG174" s="37"/>
      <c r="AH174" s="37">
        <v>0</v>
      </c>
    </row>
    <row r="175" spans="3:34" ht="20.100000000000001" customHeight="1" x14ac:dyDescent="0.2">
      <c r="D175" s="38" t="s">
        <v>174</v>
      </c>
      <c r="F175" s="39">
        <v>1</v>
      </c>
      <c r="G175" s="40"/>
      <c r="H175" s="40"/>
      <c r="I175" s="40"/>
      <c r="J175" s="39">
        <v>0</v>
      </c>
      <c r="K175" s="39">
        <v>0</v>
      </c>
      <c r="L175" s="40"/>
      <c r="M175" s="39">
        <v>0</v>
      </c>
      <c r="N175" s="40"/>
      <c r="O175" s="40"/>
      <c r="P175" s="40"/>
      <c r="Q175" s="39">
        <v>0</v>
      </c>
      <c r="R175" s="39">
        <v>1</v>
      </c>
      <c r="S175" s="40"/>
      <c r="T175" s="39">
        <v>1</v>
      </c>
      <c r="U175" s="40"/>
      <c r="V175" s="40"/>
      <c r="W175" s="40"/>
      <c r="X175" s="39">
        <v>0</v>
      </c>
      <c r="Y175" s="40"/>
      <c r="Z175" s="40"/>
      <c r="AA175" s="40"/>
      <c r="AB175" s="39">
        <v>0</v>
      </c>
      <c r="AC175" s="40"/>
      <c r="AD175" s="39">
        <v>0</v>
      </c>
      <c r="AE175" s="40"/>
      <c r="AF175" s="40"/>
      <c r="AG175" s="40"/>
      <c r="AH175" s="39">
        <v>0</v>
      </c>
    </row>
    <row r="176" spans="3:34" ht="20.100000000000001" customHeight="1" x14ac:dyDescent="0.2">
      <c r="D176" s="2" t="s">
        <v>115</v>
      </c>
      <c r="F176" s="37">
        <v>0</v>
      </c>
      <c r="G176" s="37"/>
      <c r="H176" s="37"/>
      <c r="I176" s="37"/>
      <c r="J176" s="37">
        <v>0</v>
      </c>
      <c r="K176" s="37">
        <v>0</v>
      </c>
      <c r="L176" s="37"/>
      <c r="M176" s="37">
        <v>0</v>
      </c>
      <c r="N176" s="37"/>
      <c r="O176" s="37"/>
      <c r="P176" s="37"/>
      <c r="Q176" s="37">
        <v>0</v>
      </c>
      <c r="R176" s="37">
        <v>0</v>
      </c>
      <c r="S176" s="37"/>
      <c r="T176" s="37">
        <v>0</v>
      </c>
      <c r="U176" s="37"/>
      <c r="V176" s="37"/>
      <c r="W176" s="37"/>
      <c r="X176" s="37">
        <v>0</v>
      </c>
      <c r="Y176" s="37"/>
      <c r="Z176" s="37"/>
      <c r="AA176" s="37"/>
      <c r="AB176" s="37">
        <v>0</v>
      </c>
      <c r="AC176" s="37"/>
      <c r="AD176" s="37">
        <v>0</v>
      </c>
      <c r="AE176" s="37"/>
      <c r="AF176" s="37"/>
      <c r="AG176" s="37"/>
      <c r="AH176" s="37">
        <v>0</v>
      </c>
    </row>
    <row r="177" spans="1:34" ht="20.100000000000001" customHeight="1" x14ac:dyDescent="0.2">
      <c r="D177" s="38" t="s">
        <v>103</v>
      </c>
      <c r="F177" s="39">
        <v>0</v>
      </c>
      <c r="G177" s="40"/>
      <c r="H177" s="40"/>
      <c r="I177" s="40"/>
      <c r="J177" s="39">
        <v>0</v>
      </c>
      <c r="K177" s="39">
        <v>0</v>
      </c>
      <c r="L177" s="40"/>
      <c r="M177" s="39">
        <v>0</v>
      </c>
      <c r="N177" s="40"/>
      <c r="O177" s="40"/>
      <c r="P177" s="40"/>
      <c r="Q177" s="39">
        <v>0</v>
      </c>
      <c r="R177" s="39">
        <v>0</v>
      </c>
      <c r="S177" s="40"/>
      <c r="T177" s="39">
        <v>0</v>
      </c>
      <c r="U177" s="40"/>
      <c r="V177" s="40"/>
      <c r="W177" s="40"/>
      <c r="X177" s="39">
        <v>0</v>
      </c>
      <c r="Y177" s="40"/>
      <c r="Z177" s="40"/>
      <c r="AA177" s="40"/>
      <c r="AB177" s="39">
        <v>0</v>
      </c>
      <c r="AC177" s="40"/>
      <c r="AD177" s="39">
        <v>0</v>
      </c>
      <c r="AE177" s="40"/>
      <c r="AF177" s="40"/>
      <c r="AG177" s="40"/>
      <c r="AH177" s="39">
        <v>0</v>
      </c>
    </row>
    <row r="178" spans="1:34" ht="19.5" customHeight="1" x14ac:dyDescent="0.2">
      <c r="D178" s="2" t="s">
        <v>117</v>
      </c>
      <c r="F178" s="37">
        <v>0</v>
      </c>
      <c r="G178" s="37"/>
      <c r="H178" s="37"/>
      <c r="I178" s="37"/>
      <c r="J178" s="37">
        <v>0</v>
      </c>
      <c r="K178" s="37">
        <v>0</v>
      </c>
      <c r="L178" s="37"/>
      <c r="M178" s="37">
        <v>0</v>
      </c>
      <c r="N178" s="37"/>
      <c r="O178" s="37"/>
      <c r="P178" s="37"/>
      <c r="Q178" s="37">
        <v>0</v>
      </c>
      <c r="R178" s="37">
        <v>0</v>
      </c>
      <c r="S178" s="37"/>
      <c r="T178" s="37">
        <v>0</v>
      </c>
      <c r="U178" s="37"/>
      <c r="V178" s="37"/>
      <c r="W178" s="37"/>
      <c r="X178" s="37">
        <v>0</v>
      </c>
      <c r="Y178" s="37"/>
      <c r="Z178" s="37"/>
      <c r="AA178" s="37"/>
      <c r="AB178" s="37">
        <v>0</v>
      </c>
      <c r="AC178" s="37"/>
      <c r="AD178" s="37">
        <v>0</v>
      </c>
      <c r="AE178" s="37"/>
      <c r="AF178" s="37"/>
      <c r="AG178" s="37"/>
      <c r="AH178" s="37">
        <v>0</v>
      </c>
    </row>
    <row r="179" spans="1:34" ht="20.100000000000001" customHeight="1" x14ac:dyDescent="0.2">
      <c r="D179" s="38" t="s">
        <v>175</v>
      </c>
      <c r="F179" s="39">
        <v>0</v>
      </c>
      <c r="G179" s="40"/>
      <c r="H179" s="40"/>
      <c r="I179" s="40"/>
      <c r="J179" s="39">
        <v>0</v>
      </c>
      <c r="K179" s="39">
        <v>0</v>
      </c>
      <c r="L179" s="40"/>
      <c r="M179" s="39">
        <v>0</v>
      </c>
      <c r="N179" s="40"/>
      <c r="O179" s="40"/>
      <c r="P179" s="40"/>
      <c r="Q179" s="39">
        <v>0</v>
      </c>
      <c r="R179" s="39">
        <v>0</v>
      </c>
      <c r="S179" s="40"/>
      <c r="T179" s="39">
        <v>0</v>
      </c>
      <c r="U179" s="40"/>
      <c r="V179" s="40"/>
      <c r="W179" s="40"/>
      <c r="X179" s="39">
        <v>0</v>
      </c>
      <c r="Y179" s="40"/>
      <c r="Z179" s="40"/>
      <c r="AA179" s="40"/>
      <c r="AB179" s="39">
        <v>0</v>
      </c>
      <c r="AC179" s="40"/>
      <c r="AD179" s="39">
        <v>0</v>
      </c>
      <c r="AE179" s="40"/>
      <c r="AF179" s="40"/>
      <c r="AG179" s="40"/>
      <c r="AH179" s="39">
        <v>0</v>
      </c>
    </row>
    <row r="180" spans="1:34" ht="20.100000000000001" customHeight="1" x14ac:dyDescent="0.2">
      <c r="D180" s="2" t="s">
        <v>183</v>
      </c>
      <c r="F180" s="37">
        <v>0</v>
      </c>
      <c r="G180" s="37"/>
      <c r="H180" s="37"/>
      <c r="I180" s="37"/>
      <c r="J180" s="37">
        <v>0</v>
      </c>
      <c r="K180" s="37">
        <v>0</v>
      </c>
      <c r="L180" s="37"/>
      <c r="M180" s="37">
        <v>0</v>
      </c>
      <c r="N180" s="37"/>
      <c r="O180" s="37"/>
      <c r="P180" s="37"/>
      <c r="Q180" s="37">
        <v>0</v>
      </c>
      <c r="R180" s="37">
        <v>0</v>
      </c>
      <c r="S180" s="37"/>
      <c r="T180" s="37">
        <v>0</v>
      </c>
      <c r="U180" s="37"/>
      <c r="V180" s="37"/>
      <c r="W180" s="37"/>
      <c r="X180" s="37">
        <v>0</v>
      </c>
      <c r="Y180" s="37"/>
      <c r="Z180" s="37"/>
      <c r="AA180" s="37"/>
      <c r="AB180" s="37">
        <v>0</v>
      </c>
      <c r="AC180" s="37"/>
      <c r="AD180" s="37">
        <v>0</v>
      </c>
      <c r="AE180" s="37"/>
      <c r="AF180" s="37"/>
      <c r="AG180" s="37"/>
      <c r="AH180" s="37">
        <v>0</v>
      </c>
    </row>
    <row r="181" spans="1:34"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row>
    <row r="182" spans="1:34" s="1" customFormat="1" ht="20.100000000000001" customHeight="1" x14ac:dyDescent="0.2">
      <c r="A182" s="3"/>
      <c r="B182" s="6"/>
      <c r="C182" s="42" t="s">
        <v>122</v>
      </c>
      <c r="D182" s="42"/>
      <c r="E182" s="5"/>
      <c r="F182" s="44">
        <v>1</v>
      </c>
      <c r="G182" s="45"/>
      <c r="H182" s="45"/>
      <c r="I182" s="45"/>
      <c r="J182" s="44">
        <v>0</v>
      </c>
      <c r="K182" s="44">
        <v>0</v>
      </c>
      <c r="L182" s="45"/>
      <c r="M182" s="44">
        <v>0</v>
      </c>
      <c r="N182" s="45"/>
      <c r="O182" s="45"/>
      <c r="P182" s="45"/>
      <c r="Q182" s="44">
        <v>0</v>
      </c>
      <c r="R182" s="44">
        <v>1</v>
      </c>
      <c r="S182" s="45"/>
      <c r="T182" s="44">
        <v>1</v>
      </c>
      <c r="U182" s="45"/>
      <c r="V182" s="45"/>
      <c r="W182" s="45"/>
      <c r="X182" s="44">
        <v>0</v>
      </c>
      <c r="Y182" s="45"/>
      <c r="Z182" s="45"/>
      <c r="AA182" s="45"/>
      <c r="AB182" s="44">
        <v>0</v>
      </c>
      <c r="AC182" s="45"/>
      <c r="AD182" s="44">
        <v>0</v>
      </c>
      <c r="AE182" s="45"/>
      <c r="AF182" s="45"/>
      <c r="AG182" s="45"/>
      <c r="AH182" s="44">
        <v>0</v>
      </c>
    </row>
    <row r="183" spans="1:34"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row>
    <row r="184" spans="1:34"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row>
    <row r="185" spans="1:34" ht="20.100000000000001" customHeight="1" x14ac:dyDescent="0.2">
      <c r="D185" s="2" t="s">
        <v>124</v>
      </c>
      <c r="F185" s="37">
        <v>510</v>
      </c>
      <c r="G185" s="37"/>
      <c r="H185" s="37"/>
      <c r="I185" s="37"/>
      <c r="J185" s="37">
        <v>2852</v>
      </c>
      <c r="K185" s="37">
        <v>85</v>
      </c>
      <c r="L185" s="37"/>
      <c r="M185" s="37">
        <v>2937</v>
      </c>
      <c r="N185" s="37"/>
      <c r="O185" s="37"/>
      <c r="P185" s="37"/>
      <c r="Q185" s="37">
        <v>512</v>
      </c>
      <c r="R185" s="37">
        <v>2250</v>
      </c>
      <c r="S185" s="37"/>
      <c r="T185" s="37">
        <v>2762</v>
      </c>
      <c r="U185" s="37"/>
      <c r="V185" s="37"/>
      <c r="W185" s="37"/>
      <c r="X185" s="37">
        <v>634</v>
      </c>
      <c r="Y185" s="37"/>
      <c r="Z185" s="37"/>
      <c r="AA185" s="37"/>
      <c r="AB185" s="37">
        <v>0</v>
      </c>
      <c r="AC185" s="37"/>
      <c r="AD185" s="37">
        <v>51</v>
      </c>
      <c r="AE185" s="37"/>
      <c r="AF185" s="37"/>
      <c r="AG185" s="37"/>
      <c r="AH185" s="37">
        <v>949</v>
      </c>
    </row>
    <row r="186" spans="1:34" ht="20.100000000000001" customHeight="1" x14ac:dyDescent="0.2">
      <c r="D186" s="38" t="s">
        <v>173</v>
      </c>
      <c r="F186" s="39">
        <v>656</v>
      </c>
      <c r="G186" s="40"/>
      <c r="H186" s="40"/>
      <c r="I186" s="40"/>
      <c r="J186" s="39">
        <v>2867</v>
      </c>
      <c r="K186" s="39">
        <v>65</v>
      </c>
      <c r="L186" s="40"/>
      <c r="M186" s="39">
        <v>2932</v>
      </c>
      <c r="N186" s="40"/>
      <c r="O186" s="40"/>
      <c r="P186" s="40"/>
      <c r="Q186" s="39">
        <v>439</v>
      </c>
      <c r="R186" s="39">
        <v>2399</v>
      </c>
      <c r="S186" s="40"/>
      <c r="T186" s="39">
        <v>2838</v>
      </c>
      <c r="U186" s="40"/>
      <c r="V186" s="40"/>
      <c r="W186" s="40"/>
      <c r="X186" s="39">
        <v>704</v>
      </c>
      <c r="Y186" s="40"/>
      <c r="Z186" s="40"/>
      <c r="AA186" s="40"/>
      <c r="AB186" s="39">
        <v>0</v>
      </c>
      <c r="AC186" s="40"/>
      <c r="AD186" s="39">
        <v>46</v>
      </c>
      <c r="AE186" s="40"/>
      <c r="AF186" s="40"/>
      <c r="AG186" s="40"/>
      <c r="AH186" s="39">
        <v>390</v>
      </c>
    </row>
    <row r="187" spans="1:34" ht="20.100000000000001" customHeight="1" x14ac:dyDescent="0.2">
      <c r="D187" s="2" t="s">
        <v>100</v>
      </c>
      <c r="F187" s="37">
        <v>525</v>
      </c>
      <c r="G187" s="37"/>
      <c r="H187" s="37"/>
      <c r="I187" s="37"/>
      <c r="J187" s="37">
        <v>2865</v>
      </c>
      <c r="K187" s="37">
        <v>93</v>
      </c>
      <c r="L187" s="37"/>
      <c r="M187" s="37">
        <v>2958</v>
      </c>
      <c r="N187" s="37"/>
      <c r="O187" s="37"/>
      <c r="P187" s="37"/>
      <c r="Q187" s="37">
        <v>337</v>
      </c>
      <c r="R187" s="37">
        <v>2460</v>
      </c>
      <c r="S187" s="37"/>
      <c r="T187" s="37">
        <v>2797</v>
      </c>
      <c r="U187" s="37"/>
      <c r="V187" s="37"/>
      <c r="W187" s="37"/>
      <c r="X187" s="37">
        <v>641</v>
      </c>
      <c r="Y187" s="37"/>
      <c r="Z187" s="37"/>
      <c r="AA187" s="37"/>
      <c r="AB187" s="37">
        <v>0</v>
      </c>
      <c r="AC187" s="37"/>
      <c r="AD187" s="37">
        <v>45</v>
      </c>
      <c r="AE187" s="37"/>
      <c r="AF187" s="37"/>
      <c r="AG187" s="37"/>
      <c r="AH187" s="37">
        <v>0</v>
      </c>
    </row>
    <row r="188" spans="1:34" ht="20.100000000000001" customHeight="1" x14ac:dyDescent="0.2">
      <c r="D188" s="38" t="s">
        <v>174</v>
      </c>
      <c r="F188" s="39">
        <v>525</v>
      </c>
      <c r="G188" s="40"/>
      <c r="H188" s="40"/>
      <c r="I188" s="40"/>
      <c r="J188" s="39">
        <v>2866</v>
      </c>
      <c r="K188" s="39">
        <v>97</v>
      </c>
      <c r="L188" s="40"/>
      <c r="M188" s="39">
        <v>2963</v>
      </c>
      <c r="N188" s="40"/>
      <c r="O188" s="40"/>
      <c r="P188" s="40"/>
      <c r="Q188" s="39">
        <v>527</v>
      </c>
      <c r="R188" s="39">
        <v>2294</v>
      </c>
      <c r="S188" s="40"/>
      <c r="T188" s="39">
        <v>2821</v>
      </c>
      <c r="U188" s="40"/>
      <c r="V188" s="40"/>
      <c r="W188" s="40"/>
      <c r="X188" s="39">
        <v>622</v>
      </c>
      <c r="Y188" s="40"/>
      <c r="Z188" s="40"/>
      <c r="AA188" s="40"/>
      <c r="AB188" s="39">
        <v>0</v>
      </c>
      <c r="AC188" s="40"/>
      <c r="AD188" s="39">
        <v>45</v>
      </c>
      <c r="AE188" s="40"/>
      <c r="AF188" s="40"/>
      <c r="AG188" s="40"/>
      <c r="AH188" s="39">
        <v>14</v>
      </c>
    </row>
    <row r="189" spans="1:34" ht="20.100000000000001" customHeight="1" x14ac:dyDescent="0.2">
      <c r="D189" s="2" t="s">
        <v>115</v>
      </c>
      <c r="F189" s="37">
        <v>694</v>
      </c>
      <c r="G189" s="37"/>
      <c r="H189" s="37"/>
      <c r="I189" s="37"/>
      <c r="J189" s="37">
        <v>2885</v>
      </c>
      <c r="K189" s="37">
        <v>58</v>
      </c>
      <c r="L189" s="37"/>
      <c r="M189" s="37">
        <v>2943</v>
      </c>
      <c r="N189" s="37"/>
      <c r="O189" s="37"/>
      <c r="P189" s="37"/>
      <c r="Q189" s="37">
        <v>337</v>
      </c>
      <c r="R189" s="37">
        <v>2435</v>
      </c>
      <c r="S189" s="37"/>
      <c r="T189" s="37">
        <v>2772</v>
      </c>
      <c r="U189" s="37"/>
      <c r="V189" s="37"/>
      <c r="W189" s="37"/>
      <c r="X189" s="37">
        <v>830</v>
      </c>
      <c r="Y189" s="37"/>
      <c r="Z189" s="37"/>
      <c r="AA189" s="37"/>
      <c r="AB189" s="37">
        <v>0</v>
      </c>
      <c r="AC189" s="37"/>
      <c r="AD189" s="37">
        <v>35</v>
      </c>
      <c r="AE189" s="37"/>
      <c r="AF189" s="37"/>
      <c r="AG189" s="37"/>
      <c r="AH189" s="37">
        <v>368</v>
      </c>
    </row>
    <row r="190" spans="1:34" ht="20.100000000000001" customHeight="1" x14ac:dyDescent="0.2">
      <c r="D190" s="38" t="s">
        <v>103</v>
      </c>
      <c r="F190" s="39">
        <v>510</v>
      </c>
      <c r="G190" s="40"/>
      <c r="H190" s="40"/>
      <c r="I190" s="40"/>
      <c r="J190" s="39">
        <v>2847</v>
      </c>
      <c r="K190" s="39">
        <v>72</v>
      </c>
      <c r="L190" s="40"/>
      <c r="M190" s="39">
        <v>2919</v>
      </c>
      <c r="N190" s="40"/>
      <c r="O190" s="40"/>
      <c r="P190" s="40"/>
      <c r="Q190" s="39">
        <v>462</v>
      </c>
      <c r="R190" s="39">
        <v>2292</v>
      </c>
      <c r="S190" s="40"/>
      <c r="T190" s="39">
        <v>2754</v>
      </c>
      <c r="U190" s="40"/>
      <c r="V190" s="40"/>
      <c r="W190" s="40"/>
      <c r="X190" s="39">
        <v>621</v>
      </c>
      <c r="Y190" s="40"/>
      <c r="Z190" s="40"/>
      <c r="AA190" s="40"/>
      <c r="AB190" s="39">
        <v>0</v>
      </c>
      <c r="AC190" s="40"/>
      <c r="AD190" s="39">
        <v>54</v>
      </c>
      <c r="AE190" s="40"/>
      <c r="AF190" s="40"/>
      <c r="AG190" s="40"/>
      <c r="AH190" s="39">
        <v>153</v>
      </c>
    </row>
    <row r="191" spans="1:34" ht="20.100000000000001" customHeight="1" x14ac:dyDescent="0.2">
      <c r="D191" s="2" t="s">
        <v>117</v>
      </c>
      <c r="F191" s="37">
        <v>667</v>
      </c>
      <c r="G191" s="37"/>
      <c r="H191" s="37"/>
      <c r="I191" s="37"/>
      <c r="J191" s="37">
        <v>2853</v>
      </c>
      <c r="K191" s="37">
        <v>83</v>
      </c>
      <c r="L191" s="37"/>
      <c r="M191" s="37">
        <v>2936</v>
      </c>
      <c r="N191" s="37"/>
      <c r="O191" s="37"/>
      <c r="P191" s="37"/>
      <c r="Q191" s="37">
        <v>693</v>
      </c>
      <c r="R191" s="37">
        <v>2261</v>
      </c>
      <c r="S191" s="37"/>
      <c r="T191" s="37">
        <v>2954</v>
      </c>
      <c r="U191" s="37"/>
      <c r="V191" s="37"/>
      <c r="W191" s="37"/>
      <c r="X191" s="37">
        <v>598</v>
      </c>
      <c r="Y191" s="37"/>
      <c r="Z191" s="37"/>
      <c r="AA191" s="37"/>
      <c r="AB191" s="37">
        <v>0</v>
      </c>
      <c r="AC191" s="37"/>
      <c r="AD191" s="37">
        <v>51</v>
      </c>
      <c r="AE191" s="37"/>
      <c r="AF191" s="37"/>
      <c r="AG191" s="37"/>
      <c r="AH191" s="37">
        <v>476</v>
      </c>
    </row>
    <row r="192" spans="1:34" ht="20.100000000000001" customHeight="1" x14ac:dyDescent="0.2">
      <c r="D192" s="38" t="s">
        <v>175</v>
      </c>
      <c r="F192" s="39">
        <v>640</v>
      </c>
      <c r="G192" s="40"/>
      <c r="H192" s="40"/>
      <c r="I192" s="40"/>
      <c r="J192" s="39">
        <v>2908</v>
      </c>
      <c r="K192" s="39">
        <v>137</v>
      </c>
      <c r="L192" s="40"/>
      <c r="M192" s="39">
        <v>3045</v>
      </c>
      <c r="N192" s="40"/>
      <c r="O192" s="40"/>
      <c r="P192" s="40"/>
      <c r="Q192" s="39">
        <v>833</v>
      </c>
      <c r="R192" s="39">
        <v>2207</v>
      </c>
      <c r="S192" s="40"/>
      <c r="T192" s="39">
        <v>3040</v>
      </c>
      <c r="U192" s="40"/>
      <c r="V192" s="40"/>
      <c r="W192" s="40"/>
      <c r="X192" s="39">
        <v>645</v>
      </c>
      <c r="Y192" s="40"/>
      <c r="Z192" s="40"/>
      <c r="AA192" s="40"/>
      <c r="AB192" s="39">
        <v>0</v>
      </c>
      <c r="AC192" s="40"/>
      <c r="AD192" s="39">
        <v>0</v>
      </c>
      <c r="AE192" s="40"/>
      <c r="AF192" s="40"/>
      <c r="AG192" s="40"/>
      <c r="AH192" s="39">
        <v>62</v>
      </c>
    </row>
    <row r="193" spans="1:34"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row>
    <row r="194" spans="1:34" s="1" customFormat="1" ht="20.100000000000001" customHeight="1" x14ac:dyDescent="0.2">
      <c r="A194" s="3"/>
      <c r="B194" s="6"/>
      <c r="C194" s="42" t="s">
        <v>185</v>
      </c>
      <c r="D194" s="42"/>
      <c r="E194" s="5"/>
      <c r="F194" s="44">
        <v>4727</v>
      </c>
      <c r="G194" s="45"/>
      <c r="H194" s="45"/>
      <c r="I194" s="45"/>
      <c r="J194" s="44">
        <v>22943</v>
      </c>
      <c r="K194" s="44">
        <v>690</v>
      </c>
      <c r="L194" s="45"/>
      <c r="M194" s="44">
        <v>23633</v>
      </c>
      <c r="N194" s="45"/>
      <c r="O194" s="45"/>
      <c r="P194" s="45"/>
      <c r="Q194" s="44">
        <v>4140</v>
      </c>
      <c r="R194" s="44">
        <v>18598</v>
      </c>
      <c r="S194" s="45"/>
      <c r="T194" s="44">
        <v>22738</v>
      </c>
      <c r="U194" s="45"/>
      <c r="V194" s="45"/>
      <c r="W194" s="45"/>
      <c r="X194" s="44">
        <v>5295</v>
      </c>
      <c r="Y194" s="45"/>
      <c r="Z194" s="45"/>
      <c r="AA194" s="45"/>
      <c r="AB194" s="44">
        <v>0</v>
      </c>
      <c r="AC194" s="45"/>
      <c r="AD194" s="44">
        <v>327</v>
      </c>
      <c r="AE194" s="45"/>
      <c r="AF194" s="45"/>
      <c r="AG194" s="45"/>
      <c r="AH194" s="44">
        <v>2412</v>
      </c>
    </row>
    <row r="195" spans="1:34"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row>
    <row r="196" spans="1:34"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row>
    <row r="197" spans="1:34" ht="20.100000000000001" customHeight="1" x14ac:dyDescent="0.2">
      <c r="D197" s="2" t="s">
        <v>124</v>
      </c>
      <c r="F197" s="37">
        <v>188</v>
      </c>
      <c r="G197" s="37"/>
      <c r="H197" s="37"/>
      <c r="I197" s="37"/>
      <c r="J197" s="37">
        <v>1184</v>
      </c>
      <c r="K197" s="37">
        <v>44</v>
      </c>
      <c r="L197" s="37"/>
      <c r="M197" s="37">
        <v>1228</v>
      </c>
      <c r="N197" s="37"/>
      <c r="O197" s="37"/>
      <c r="P197" s="37"/>
      <c r="Q197" s="37">
        <v>427</v>
      </c>
      <c r="R197" s="37">
        <v>782</v>
      </c>
      <c r="S197" s="37"/>
      <c r="T197" s="37">
        <v>1209</v>
      </c>
      <c r="U197" s="37"/>
      <c r="V197" s="37"/>
      <c r="W197" s="37"/>
      <c r="X197" s="37">
        <v>207</v>
      </c>
      <c r="Y197" s="37"/>
      <c r="Z197" s="37"/>
      <c r="AA197" s="37"/>
      <c r="AB197" s="37">
        <v>0</v>
      </c>
      <c r="AC197" s="37"/>
      <c r="AD197" s="37">
        <v>0</v>
      </c>
      <c r="AE197" s="37"/>
      <c r="AF197" s="37"/>
      <c r="AG197" s="37"/>
      <c r="AH197" s="37">
        <v>0</v>
      </c>
    </row>
    <row r="198" spans="1:34" ht="20.100000000000001" customHeight="1" x14ac:dyDescent="0.2">
      <c r="D198" s="38" t="s">
        <v>173</v>
      </c>
      <c r="F198" s="39">
        <v>190</v>
      </c>
      <c r="G198" s="40"/>
      <c r="H198" s="40"/>
      <c r="I198" s="40"/>
      <c r="J198" s="39">
        <v>1188</v>
      </c>
      <c r="K198" s="39">
        <v>50</v>
      </c>
      <c r="L198" s="40"/>
      <c r="M198" s="39">
        <v>1238</v>
      </c>
      <c r="N198" s="40"/>
      <c r="O198" s="40"/>
      <c r="P198" s="40"/>
      <c r="Q198" s="39">
        <v>430</v>
      </c>
      <c r="R198" s="39">
        <v>778</v>
      </c>
      <c r="S198" s="40"/>
      <c r="T198" s="39">
        <v>1208</v>
      </c>
      <c r="U198" s="40"/>
      <c r="V198" s="40"/>
      <c r="W198" s="40"/>
      <c r="X198" s="39">
        <v>220</v>
      </c>
      <c r="Y198" s="40"/>
      <c r="Z198" s="40"/>
      <c r="AA198" s="40"/>
      <c r="AB198" s="39">
        <v>0</v>
      </c>
      <c r="AC198" s="40"/>
      <c r="AD198" s="39">
        <v>0</v>
      </c>
      <c r="AE198" s="40"/>
      <c r="AF198" s="40"/>
      <c r="AG198" s="40"/>
      <c r="AH198" s="39">
        <v>0</v>
      </c>
    </row>
    <row r="199" spans="1:34" ht="20.100000000000001" customHeight="1" x14ac:dyDescent="0.2">
      <c r="D199" s="2" t="s">
        <v>100</v>
      </c>
      <c r="F199" s="37">
        <v>415</v>
      </c>
      <c r="G199" s="37"/>
      <c r="H199" s="37"/>
      <c r="I199" s="37"/>
      <c r="J199" s="37">
        <v>1187</v>
      </c>
      <c r="K199" s="37">
        <v>47</v>
      </c>
      <c r="L199" s="37"/>
      <c r="M199" s="37">
        <v>1234</v>
      </c>
      <c r="N199" s="37"/>
      <c r="O199" s="37"/>
      <c r="P199" s="37"/>
      <c r="Q199" s="37">
        <v>563</v>
      </c>
      <c r="R199" s="37">
        <v>815</v>
      </c>
      <c r="S199" s="37"/>
      <c r="T199" s="37">
        <v>1378</v>
      </c>
      <c r="U199" s="37"/>
      <c r="V199" s="37"/>
      <c r="W199" s="37"/>
      <c r="X199" s="37">
        <v>271</v>
      </c>
      <c r="Y199" s="37"/>
      <c r="Z199" s="37"/>
      <c r="AA199" s="37"/>
      <c r="AB199" s="37">
        <v>0</v>
      </c>
      <c r="AC199" s="37"/>
      <c r="AD199" s="37">
        <v>0</v>
      </c>
      <c r="AE199" s="37"/>
      <c r="AF199" s="37"/>
      <c r="AG199" s="37"/>
      <c r="AH199" s="37">
        <v>63</v>
      </c>
    </row>
    <row r="200" spans="1:34" ht="20.100000000000001" customHeight="1" x14ac:dyDescent="0.2">
      <c r="D200" s="38" t="s">
        <v>174</v>
      </c>
      <c r="F200" s="39">
        <v>283</v>
      </c>
      <c r="G200" s="40"/>
      <c r="H200" s="40"/>
      <c r="I200" s="40"/>
      <c r="J200" s="39">
        <v>1186</v>
      </c>
      <c r="K200" s="39">
        <v>44</v>
      </c>
      <c r="L200" s="40"/>
      <c r="M200" s="39">
        <v>1230</v>
      </c>
      <c r="N200" s="40"/>
      <c r="O200" s="40"/>
      <c r="P200" s="40"/>
      <c r="Q200" s="39">
        <v>635</v>
      </c>
      <c r="R200" s="39">
        <v>616</v>
      </c>
      <c r="S200" s="40"/>
      <c r="T200" s="39">
        <v>1251</v>
      </c>
      <c r="U200" s="40"/>
      <c r="V200" s="40"/>
      <c r="W200" s="40"/>
      <c r="X200" s="39">
        <v>262</v>
      </c>
      <c r="Y200" s="40"/>
      <c r="Z200" s="40"/>
      <c r="AA200" s="40"/>
      <c r="AB200" s="39">
        <v>0</v>
      </c>
      <c r="AC200" s="40"/>
      <c r="AD200" s="39">
        <v>0</v>
      </c>
      <c r="AE200" s="40"/>
      <c r="AF200" s="40"/>
      <c r="AG200" s="40"/>
      <c r="AH200" s="39">
        <v>0</v>
      </c>
    </row>
    <row r="201" spans="1:34" ht="20.100000000000001" customHeight="1" x14ac:dyDescent="0.2">
      <c r="D201" s="2" t="s">
        <v>115</v>
      </c>
      <c r="F201" s="37">
        <v>126</v>
      </c>
      <c r="G201" s="37"/>
      <c r="H201" s="37"/>
      <c r="I201" s="37"/>
      <c r="J201" s="37">
        <v>1192</v>
      </c>
      <c r="K201" s="37">
        <v>63</v>
      </c>
      <c r="L201" s="37"/>
      <c r="M201" s="37">
        <v>1255</v>
      </c>
      <c r="N201" s="37"/>
      <c r="O201" s="37"/>
      <c r="P201" s="37"/>
      <c r="Q201" s="37">
        <v>681</v>
      </c>
      <c r="R201" s="37">
        <v>453</v>
      </c>
      <c r="S201" s="37"/>
      <c r="T201" s="37">
        <v>1134</v>
      </c>
      <c r="U201" s="37"/>
      <c r="V201" s="37"/>
      <c r="W201" s="37"/>
      <c r="X201" s="37">
        <v>247</v>
      </c>
      <c r="Y201" s="37"/>
      <c r="Z201" s="37"/>
      <c r="AA201" s="37"/>
      <c r="AB201" s="37">
        <v>0</v>
      </c>
      <c r="AC201" s="37"/>
      <c r="AD201" s="37">
        <v>0</v>
      </c>
      <c r="AE201" s="37"/>
      <c r="AF201" s="37"/>
      <c r="AG201" s="37"/>
      <c r="AH201" s="37">
        <v>0</v>
      </c>
    </row>
    <row r="202" spans="1:34" ht="20.100000000000001" customHeight="1" x14ac:dyDescent="0.2">
      <c r="D202" s="38" t="s">
        <v>116</v>
      </c>
      <c r="F202" s="39">
        <v>155</v>
      </c>
      <c r="G202" s="40"/>
      <c r="H202" s="40"/>
      <c r="I202" s="40"/>
      <c r="J202" s="39">
        <v>1187</v>
      </c>
      <c r="K202" s="39">
        <v>50</v>
      </c>
      <c r="L202" s="40"/>
      <c r="M202" s="39">
        <v>1237</v>
      </c>
      <c r="N202" s="40"/>
      <c r="O202" s="40"/>
      <c r="P202" s="40"/>
      <c r="Q202" s="39">
        <v>573</v>
      </c>
      <c r="R202" s="39">
        <v>620</v>
      </c>
      <c r="S202" s="40"/>
      <c r="T202" s="39">
        <v>1193</v>
      </c>
      <c r="U202" s="40"/>
      <c r="V202" s="40"/>
      <c r="W202" s="40"/>
      <c r="X202" s="39">
        <v>199</v>
      </c>
      <c r="Y202" s="40"/>
      <c r="Z202" s="40"/>
      <c r="AA202" s="40"/>
      <c r="AB202" s="39">
        <v>0</v>
      </c>
      <c r="AC202" s="40"/>
      <c r="AD202" s="39">
        <v>0</v>
      </c>
      <c r="AE202" s="40"/>
      <c r="AF202" s="40"/>
      <c r="AG202" s="40"/>
      <c r="AH202" s="39">
        <v>0</v>
      </c>
    </row>
    <row r="203" spans="1:34" ht="20.100000000000001" customHeight="1" x14ac:dyDescent="0.2">
      <c r="D203" s="2" t="s">
        <v>104</v>
      </c>
      <c r="F203" s="37">
        <v>274</v>
      </c>
      <c r="G203" s="37"/>
      <c r="H203" s="37"/>
      <c r="I203" s="37"/>
      <c r="J203" s="37">
        <v>1198</v>
      </c>
      <c r="K203" s="37">
        <v>32</v>
      </c>
      <c r="L203" s="37"/>
      <c r="M203" s="37">
        <v>1230</v>
      </c>
      <c r="N203" s="37"/>
      <c r="O203" s="37"/>
      <c r="P203" s="37"/>
      <c r="Q203" s="37">
        <v>497</v>
      </c>
      <c r="R203" s="37">
        <v>835</v>
      </c>
      <c r="S203" s="37"/>
      <c r="T203" s="37">
        <v>1332</v>
      </c>
      <c r="U203" s="37"/>
      <c r="V203" s="37"/>
      <c r="W203" s="37"/>
      <c r="X203" s="37">
        <v>172</v>
      </c>
      <c r="Y203" s="37"/>
      <c r="Z203" s="37"/>
      <c r="AA203" s="37"/>
      <c r="AB203" s="37">
        <v>0</v>
      </c>
      <c r="AC203" s="37"/>
      <c r="AD203" s="37">
        <v>0</v>
      </c>
      <c r="AE203" s="37"/>
      <c r="AF203" s="37"/>
      <c r="AG203" s="37"/>
      <c r="AH203" s="37">
        <v>0</v>
      </c>
    </row>
    <row r="204" spans="1:34"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row>
    <row r="205" spans="1:34" s="1" customFormat="1" ht="20.100000000000001" customHeight="1" x14ac:dyDescent="0.2">
      <c r="A205" s="3"/>
      <c r="B205" s="6"/>
      <c r="C205" s="42" t="s">
        <v>144</v>
      </c>
      <c r="D205" s="42"/>
      <c r="E205" s="5"/>
      <c r="F205" s="44">
        <v>1631</v>
      </c>
      <c r="G205" s="45"/>
      <c r="H205" s="45"/>
      <c r="I205" s="45"/>
      <c r="J205" s="44">
        <v>8322</v>
      </c>
      <c r="K205" s="44">
        <v>330</v>
      </c>
      <c r="L205" s="45"/>
      <c r="M205" s="44">
        <v>8652</v>
      </c>
      <c r="N205" s="45"/>
      <c r="O205" s="45"/>
      <c r="P205" s="45"/>
      <c r="Q205" s="44">
        <v>3806</v>
      </c>
      <c r="R205" s="44">
        <v>4899</v>
      </c>
      <c r="S205" s="45"/>
      <c r="T205" s="44">
        <v>8705</v>
      </c>
      <c r="U205" s="45"/>
      <c r="V205" s="45"/>
      <c r="W205" s="45"/>
      <c r="X205" s="44">
        <v>1578</v>
      </c>
      <c r="Y205" s="45"/>
      <c r="Z205" s="45"/>
      <c r="AA205" s="45"/>
      <c r="AB205" s="44">
        <v>0</v>
      </c>
      <c r="AC205" s="45"/>
      <c r="AD205" s="44">
        <v>0</v>
      </c>
      <c r="AE205" s="45"/>
      <c r="AF205" s="45"/>
      <c r="AG205" s="45"/>
      <c r="AH205" s="44">
        <v>63</v>
      </c>
    </row>
    <row r="206" spans="1:34"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row>
    <row r="207" spans="1:34"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row>
    <row r="208" spans="1:34" ht="19.5" customHeight="1" x14ac:dyDescent="0.2">
      <c r="D208" s="2" t="s">
        <v>187</v>
      </c>
      <c r="F208" s="37">
        <v>0</v>
      </c>
      <c r="G208" s="37"/>
      <c r="H208" s="37"/>
      <c r="I208" s="37"/>
      <c r="J208" s="37">
        <v>0</v>
      </c>
      <c r="K208" s="37">
        <v>0</v>
      </c>
      <c r="L208" s="37"/>
      <c r="M208" s="37">
        <v>0</v>
      </c>
      <c r="N208" s="37"/>
      <c r="O208" s="37"/>
      <c r="P208" s="37"/>
      <c r="Q208" s="37">
        <v>0</v>
      </c>
      <c r="R208" s="37">
        <v>0</v>
      </c>
      <c r="S208" s="37"/>
      <c r="T208" s="37">
        <v>0</v>
      </c>
      <c r="U208" s="37"/>
      <c r="V208" s="37"/>
      <c r="W208" s="37"/>
      <c r="X208" s="37">
        <v>0</v>
      </c>
      <c r="Y208" s="37"/>
      <c r="Z208" s="37"/>
      <c r="AA208" s="37"/>
      <c r="AB208" s="37">
        <v>0</v>
      </c>
      <c r="AC208" s="37"/>
      <c r="AD208" s="37">
        <v>0</v>
      </c>
      <c r="AE208" s="37"/>
      <c r="AF208" s="37"/>
      <c r="AG208" s="37"/>
      <c r="AH208" s="37">
        <v>0</v>
      </c>
    </row>
    <row r="209" spans="1:34"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row>
    <row r="210" spans="1:34" s="1" customFormat="1" ht="20.100000000000001" customHeight="1" x14ac:dyDescent="0.2">
      <c r="A210" s="3"/>
      <c r="B210" s="6"/>
      <c r="C210" s="42" t="s">
        <v>188</v>
      </c>
      <c r="D210" s="42"/>
      <c r="E210" s="5"/>
      <c r="F210" s="44">
        <v>0</v>
      </c>
      <c r="G210" s="45"/>
      <c r="H210" s="45"/>
      <c r="I210" s="45"/>
      <c r="J210" s="44">
        <v>0</v>
      </c>
      <c r="K210" s="44">
        <v>0</v>
      </c>
      <c r="L210" s="45"/>
      <c r="M210" s="44">
        <v>0</v>
      </c>
      <c r="N210" s="45"/>
      <c r="O210" s="45"/>
      <c r="P210" s="45"/>
      <c r="Q210" s="44">
        <v>0</v>
      </c>
      <c r="R210" s="44">
        <v>0</v>
      </c>
      <c r="S210" s="45"/>
      <c r="T210" s="44">
        <v>0</v>
      </c>
      <c r="U210" s="45"/>
      <c r="V210" s="45"/>
      <c r="W210" s="45"/>
      <c r="X210" s="44">
        <v>0</v>
      </c>
      <c r="Y210" s="45"/>
      <c r="Z210" s="45"/>
      <c r="AA210" s="45"/>
      <c r="AB210" s="44">
        <v>0</v>
      </c>
      <c r="AC210" s="45"/>
      <c r="AD210" s="44">
        <v>0</v>
      </c>
      <c r="AE210" s="45"/>
      <c r="AF210" s="45"/>
      <c r="AG210" s="45"/>
      <c r="AH210" s="44">
        <v>0</v>
      </c>
    </row>
    <row r="211" spans="1:34"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row>
    <row r="212" spans="1:34" s="1" customFormat="1" ht="20.100000000000001" customHeight="1" x14ac:dyDescent="0.25">
      <c r="A212" s="3"/>
      <c r="B212" s="49" t="s">
        <v>189</v>
      </c>
      <c r="C212" s="50"/>
      <c r="D212" s="50"/>
      <c r="E212" s="5"/>
      <c r="F212" s="51">
        <v>7837</v>
      </c>
      <c r="G212" s="52"/>
      <c r="H212" s="52"/>
      <c r="I212" s="52"/>
      <c r="J212" s="51">
        <v>42730</v>
      </c>
      <c r="K212" s="51">
        <v>1222</v>
      </c>
      <c r="L212" s="52"/>
      <c r="M212" s="51">
        <v>43952</v>
      </c>
      <c r="N212" s="52"/>
      <c r="O212" s="52"/>
      <c r="P212" s="52"/>
      <c r="Q212" s="51">
        <v>9641</v>
      </c>
      <c r="R212" s="51">
        <v>33397</v>
      </c>
      <c r="S212" s="52"/>
      <c r="T212" s="51">
        <v>43038</v>
      </c>
      <c r="U212" s="52"/>
      <c r="V212" s="52"/>
      <c r="W212" s="52"/>
      <c r="X212" s="51">
        <v>8424</v>
      </c>
      <c r="Y212" s="52"/>
      <c r="Z212" s="52"/>
      <c r="AA212" s="52"/>
      <c r="AB212" s="51">
        <v>0</v>
      </c>
      <c r="AC212" s="52"/>
      <c r="AD212" s="51">
        <v>327</v>
      </c>
      <c r="AE212" s="52"/>
      <c r="AF212" s="52"/>
      <c r="AG212" s="52"/>
      <c r="AH212" s="51">
        <v>2527</v>
      </c>
    </row>
    <row r="213" spans="1:34"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row>
    <row r="214" spans="1:34"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row>
    <row r="215" spans="1:34"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row>
    <row r="216" spans="1:34" ht="20.100000000000001" customHeight="1" x14ac:dyDescent="0.2">
      <c r="D216" s="2" t="s">
        <v>192</v>
      </c>
      <c r="F216" s="37">
        <v>105</v>
      </c>
      <c r="G216" s="37"/>
      <c r="H216" s="37"/>
      <c r="I216" s="37"/>
      <c r="J216" s="37">
        <v>781</v>
      </c>
      <c r="K216" s="37">
        <v>19</v>
      </c>
      <c r="L216" s="37"/>
      <c r="M216" s="37">
        <v>800</v>
      </c>
      <c r="N216" s="37"/>
      <c r="O216" s="37"/>
      <c r="P216" s="37"/>
      <c r="Q216" s="37">
        <v>168</v>
      </c>
      <c r="R216" s="37">
        <v>635</v>
      </c>
      <c r="S216" s="37"/>
      <c r="T216" s="37">
        <v>803</v>
      </c>
      <c r="U216" s="37"/>
      <c r="V216" s="37"/>
      <c r="W216" s="37"/>
      <c r="X216" s="37">
        <v>102</v>
      </c>
      <c r="Y216" s="37"/>
      <c r="Z216" s="37"/>
      <c r="AA216" s="37"/>
      <c r="AB216" s="37">
        <v>0</v>
      </c>
      <c r="AC216" s="37"/>
      <c r="AD216" s="37">
        <v>0</v>
      </c>
      <c r="AE216" s="37"/>
      <c r="AF216" s="37"/>
      <c r="AG216" s="37"/>
      <c r="AH216" s="37">
        <v>0</v>
      </c>
    </row>
    <row r="217" spans="1:34" ht="20.100000000000001" customHeight="1" x14ac:dyDescent="0.2">
      <c r="D217" s="38" t="s">
        <v>193</v>
      </c>
      <c r="F217" s="39">
        <v>119</v>
      </c>
      <c r="G217" s="40"/>
      <c r="H217" s="40"/>
      <c r="I217" s="40"/>
      <c r="J217" s="39">
        <v>786</v>
      </c>
      <c r="K217" s="39">
        <v>7</v>
      </c>
      <c r="L217" s="40"/>
      <c r="M217" s="39">
        <v>793</v>
      </c>
      <c r="N217" s="40"/>
      <c r="O217" s="40"/>
      <c r="P217" s="40"/>
      <c r="Q217" s="39">
        <v>87</v>
      </c>
      <c r="R217" s="39">
        <v>710</v>
      </c>
      <c r="S217" s="40"/>
      <c r="T217" s="39">
        <v>797</v>
      </c>
      <c r="U217" s="40"/>
      <c r="V217" s="40"/>
      <c r="W217" s="40"/>
      <c r="X217" s="39">
        <v>115</v>
      </c>
      <c r="Y217" s="40"/>
      <c r="Z217" s="40"/>
      <c r="AA217" s="40"/>
      <c r="AB217" s="39">
        <v>0</v>
      </c>
      <c r="AC217" s="40"/>
      <c r="AD217" s="39">
        <v>0</v>
      </c>
      <c r="AE217" s="40"/>
      <c r="AF217" s="40"/>
      <c r="AG217" s="40"/>
      <c r="AH217" s="39">
        <v>0</v>
      </c>
    </row>
    <row r="218" spans="1:34" ht="20.100000000000001" customHeight="1" x14ac:dyDescent="0.2">
      <c r="D218" s="2" t="s">
        <v>194</v>
      </c>
      <c r="F218" s="37">
        <v>85</v>
      </c>
      <c r="G218" s="37"/>
      <c r="H218" s="37"/>
      <c r="I218" s="37"/>
      <c r="J218" s="37">
        <v>794</v>
      </c>
      <c r="K218" s="37">
        <v>12</v>
      </c>
      <c r="L218" s="37"/>
      <c r="M218" s="37">
        <v>806</v>
      </c>
      <c r="N218" s="37"/>
      <c r="O218" s="37"/>
      <c r="P218" s="37"/>
      <c r="Q218" s="37">
        <v>126</v>
      </c>
      <c r="R218" s="37">
        <v>676</v>
      </c>
      <c r="S218" s="37"/>
      <c r="T218" s="37">
        <v>802</v>
      </c>
      <c r="U218" s="37"/>
      <c r="V218" s="37"/>
      <c r="W218" s="37"/>
      <c r="X218" s="37">
        <v>89</v>
      </c>
      <c r="Y218" s="37"/>
      <c r="Z218" s="37"/>
      <c r="AA218" s="37"/>
      <c r="AB218" s="37">
        <v>0</v>
      </c>
      <c r="AC218" s="37"/>
      <c r="AD218" s="37">
        <v>0</v>
      </c>
      <c r="AE218" s="37"/>
      <c r="AF218" s="37"/>
      <c r="AG218" s="37"/>
      <c r="AH218" s="37">
        <v>0</v>
      </c>
    </row>
    <row r="219" spans="1:34" ht="20.100000000000001" customHeight="1" x14ac:dyDescent="0.2">
      <c r="D219" s="38" t="s">
        <v>195</v>
      </c>
      <c r="F219" s="39">
        <v>89</v>
      </c>
      <c r="G219" s="40"/>
      <c r="H219" s="40"/>
      <c r="I219" s="40"/>
      <c r="J219" s="39">
        <v>783</v>
      </c>
      <c r="K219" s="39">
        <v>4</v>
      </c>
      <c r="L219" s="40"/>
      <c r="M219" s="39">
        <v>787</v>
      </c>
      <c r="N219" s="40"/>
      <c r="O219" s="40"/>
      <c r="P219" s="40"/>
      <c r="Q219" s="39">
        <v>88</v>
      </c>
      <c r="R219" s="39">
        <v>667</v>
      </c>
      <c r="S219" s="40"/>
      <c r="T219" s="39">
        <v>755</v>
      </c>
      <c r="U219" s="40"/>
      <c r="V219" s="40"/>
      <c r="W219" s="40"/>
      <c r="X219" s="39">
        <v>121</v>
      </c>
      <c r="Y219" s="40"/>
      <c r="Z219" s="40"/>
      <c r="AA219" s="40"/>
      <c r="AB219" s="39">
        <v>0</v>
      </c>
      <c r="AC219" s="40"/>
      <c r="AD219" s="39">
        <v>0</v>
      </c>
      <c r="AE219" s="40"/>
      <c r="AF219" s="40"/>
      <c r="AG219" s="40"/>
      <c r="AH219" s="39">
        <v>0</v>
      </c>
    </row>
    <row r="220" spans="1:34" ht="20.100000000000001" customHeight="1" x14ac:dyDescent="0.2">
      <c r="D220" s="2" t="s">
        <v>115</v>
      </c>
      <c r="F220" s="37">
        <v>184</v>
      </c>
      <c r="G220" s="37"/>
      <c r="H220" s="37"/>
      <c r="I220" s="37"/>
      <c r="J220" s="37">
        <v>786</v>
      </c>
      <c r="K220" s="37">
        <v>6</v>
      </c>
      <c r="L220" s="37"/>
      <c r="M220" s="37">
        <v>792</v>
      </c>
      <c r="N220" s="37"/>
      <c r="O220" s="37"/>
      <c r="P220" s="37"/>
      <c r="Q220" s="37">
        <v>122</v>
      </c>
      <c r="R220" s="37">
        <v>755</v>
      </c>
      <c r="S220" s="37"/>
      <c r="T220" s="37">
        <v>877</v>
      </c>
      <c r="U220" s="37"/>
      <c r="V220" s="37"/>
      <c r="W220" s="37"/>
      <c r="X220" s="37">
        <v>99</v>
      </c>
      <c r="Y220" s="37"/>
      <c r="Z220" s="37"/>
      <c r="AA220" s="37"/>
      <c r="AB220" s="37">
        <v>0</v>
      </c>
      <c r="AC220" s="37"/>
      <c r="AD220" s="37">
        <v>0</v>
      </c>
      <c r="AE220" s="37"/>
      <c r="AF220" s="37"/>
      <c r="AG220" s="37"/>
      <c r="AH220" s="37">
        <v>0</v>
      </c>
    </row>
    <row r="221" spans="1:34" ht="20.100000000000001" customHeight="1" x14ac:dyDescent="0.2">
      <c r="D221" s="38" t="s">
        <v>116</v>
      </c>
      <c r="F221" s="39">
        <v>131</v>
      </c>
      <c r="G221" s="40"/>
      <c r="H221" s="40"/>
      <c r="I221" s="40"/>
      <c r="J221" s="39">
        <v>782</v>
      </c>
      <c r="K221" s="39">
        <v>6</v>
      </c>
      <c r="L221" s="40"/>
      <c r="M221" s="39">
        <v>788</v>
      </c>
      <c r="N221" s="40"/>
      <c r="O221" s="40"/>
      <c r="P221" s="40"/>
      <c r="Q221" s="39">
        <v>111</v>
      </c>
      <c r="R221" s="39">
        <v>682</v>
      </c>
      <c r="S221" s="40"/>
      <c r="T221" s="39">
        <v>793</v>
      </c>
      <c r="U221" s="40"/>
      <c r="V221" s="40"/>
      <c r="W221" s="40"/>
      <c r="X221" s="39">
        <v>126</v>
      </c>
      <c r="Y221" s="40"/>
      <c r="Z221" s="40"/>
      <c r="AA221" s="40"/>
      <c r="AB221" s="39">
        <v>0</v>
      </c>
      <c r="AC221" s="40"/>
      <c r="AD221" s="39">
        <v>0</v>
      </c>
      <c r="AE221" s="40"/>
      <c r="AF221" s="40"/>
      <c r="AG221" s="40"/>
      <c r="AH221" s="39">
        <v>0</v>
      </c>
    </row>
    <row r="222" spans="1:34"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row>
    <row r="223" spans="1:34" s="1" customFormat="1" ht="20.100000000000001" customHeight="1" x14ac:dyDescent="0.2">
      <c r="A223" s="3"/>
      <c r="B223" s="6"/>
      <c r="C223" s="42" t="s">
        <v>196</v>
      </c>
      <c r="D223" s="42"/>
      <c r="E223" s="5"/>
      <c r="F223" s="44">
        <v>713</v>
      </c>
      <c r="G223" s="45"/>
      <c r="H223" s="45"/>
      <c r="I223" s="45"/>
      <c r="J223" s="44">
        <v>4712</v>
      </c>
      <c r="K223" s="44">
        <v>54</v>
      </c>
      <c r="L223" s="45"/>
      <c r="M223" s="44">
        <v>4766</v>
      </c>
      <c r="N223" s="45"/>
      <c r="O223" s="45"/>
      <c r="P223" s="45"/>
      <c r="Q223" s="44">
        <v>702</v>
      </c>
      <c r="R223" s="44">
        <v>4125</v>
      </c>
      <c r="S223" s="45"/>
      <c r="T223" s="44">
        <v>4827</v>
      </c>
      <c r="U223" s="45"/>
      <c r="V223" s="45"/>
      <c r="W223" s="45"/>
      <c r="X223" s="44">
        <v>652</v>
      </c>
      <c r="Y223" s="45"/>
      <c r="Z223" s="45"/>
      <c r="AA223" s="45"/>
      <c r="AB223" s="44">
        <v>0</v>
      </c>
      <c r="AC223" s="45"/>
      <c r="AD223" s="44">
        <v>0</v>
      </c>
      <c r="AE223" s="45"/>
      <c r="AF223" s="45"/>
      <c r="AG223" s="45"/>
      <c r="AH223" s="44">
        <v>0</v>
      </c>
    </row>
    <row r="224" spans="1:34"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row>
    <row r="225" spans="1:34"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row>
    <row r="226" spans="1:34" ht="20.100000000000001" customHeight="1" x14ac:dyDescent="0.2">
      <c r="D226" s="2" t="s">
        <v>192</v>
      </c>
      <c r="F226" s="37">
        <v>1097</v>
      </c>
      <c r="G226" s="37"/>
      <c r="H226" s="37"/>
      <c r="I226" s="37"/>
      <c r="J226" s="37">
        <v>1611</v>
      </c>
      <c r="K226" s="37">
        <v>35</v>
      </c>
      <c r="L226" s="37"/>
      <c r="M226" s="37">
        <v>1646</v>
      </c>
      <c r="N226" s="37"/>
      <c r="O226" s="37"/>
      <c r="P226" s="37"/>
      <c r="Q226" s="37">
        <v>312</v>
      </c>
      <c r="R226" s="37">
        <v>1204</v>
      </c>
      <c r="S226" s="37"/>
      <c r="T226" s="37">
        <v>1516</v>
      </c>
      <c r="U226" s="37"/>
      <c r="V226" s="37"/>
      <c r="W226" s="37"/>
      <c r="X226" s="37">
        <v>1012</v>
      </c>
      <c r="Y226" s="37"/>
      <c r="Z226" s="37"/>
      <c r="AA226" s="37"/>
      <c r="AB226" s="37">
        <v>0</v>
      </c>
      <c r="AC226" s="37"/>
      <c r="AD226" s="37">
        <v>215</v>
      </c>
      <c r="AE226" s="37"/>
      <c r="AF226" s="37"/>
      <c r="AG226" s="37"/>
      <c r="AH226" s="37">
        <v>432</v>
      </c>
    </row>
    <row r="227" spans="1:34" ht="20.100000000000001" customHeight="1" x14ac:dyDescent="0.2">
      <c r="D227" s="38" t="s">
        <v>99</v>
      </c>
      <c r="F227" s="39">
        <v>1405</v>
      </c>
      <c r="G227" s="40"/>
      <c r="H227" s="40"/>
      <c r="I227" s="40"/>
      <c r="J227" s="39">
        <v>1611</v>
      </c>
      <c r="K227" s="39">
        <v>70</v>
      </c>
      <c r="L227" s="40"/>
      <c r="M227" s="39">
        <v>1681</v>
      </c>
      <c r="N227" s="40"/>
      <c r="O227" s="40"/>
      <c r="P227" s="40"/>
      <c r="Q227" s="39">
        <v>289</v>
      </c>
      <c r="R227" s="39">
        <v>2031</v>
      </c>
      <c r="S227" s="40"/>
      <c r="T227" s="39">
        <v>2320</v>
      </c>
      <c r="U227" s="40"/>
      <c r="V227" s="40"/>
      <c r="W227" s="40"/>
      <c r="X227" s="39">
        <v>494</v>
      </c>
      <c r="Y227" s="40"/>
      <c r="Z227" s="40"/>
      <c r="AA227" s="40"/>
      <c r="AB227" s="39">
        <v>0</v>
      </c>
      <c r="AC227" s="40"/>
      <c r="AD227" s="39">
        <v>272</v>
      </c>
      <c r="AE227" s="40"/>
      <c r="AF227" s="40"/>
      <c r="AG227" s="40"/>
      <c r="AH227" s="39">
        <v>532</v>
      </c>
    </row>
    <row r="228" spans="1:34"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row>
    <row r="229" spans="1:34" s="1" customFormat="1" ht="20.100000000000001" customHeight="1" x14ac:dyDescent="0.2">
      <c r="A229" s="3"/>
      <c r="B229" s="6"/>
      <c r="C229" s="42" t="s">
        <v>126</v>
      </c>
      <c r="D229" s="42"/>
      <c r="E229" s="5"/>
      <c r="F229" s="44">
        <v>2502</v>
      </c>
      <c r="G229" s="45"/>
      <c r="H229" s="45"/>
      <c r="I229" s="45"/>
      <c r="J229" s="44">
        <v>3222</v>
      </c>
      <c r="K229" s="44">
        <v>105</v>
      </c>
      <c r="L229" s="45"/>
      <c r="M229" s="44">
        <v>3327</v>
      </c>
      <c r="N229" s="45"/>
      <c r="O229" s="45"/>
      <c r="P229" s="45"/>
      <c r="Q229" s="44">
        <v>601</v>
      </c>
      <c r="R229" s="44">
        <v>3235</v>
      </c>
      <c r="S229" s="45"/>
      <c r="T229" s="44">
        <v>3836</v>
      </c>
      <c r="U229" s="45"/>
      <c r="V229" s="45"/>
      <c r="W229" s="45"/>
      <c r="X229" s="44">
        <v>1506</v>
      </c>
      <c r="Y229" s="45"/>
      <c r="Z229" s="45"/>
      <c r="AA229" s="45"/>
      <c r="AB229" s="44">
        <v>0</v>
      </c>
      <c r="AC229" s="45"/>
      <c r="AD229" s="44">
        <v>487</v>
      </c>
      <c r="AE229" s="45"/>
      <c r="AF229" s="45"/>
      <c r="AG229" s="45"/>
      <c r="AH229" s="44">
        <v>964</v>
      </c>
    </row>
    <row r="230" spans="1:34"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row>
    <row r="231" spans="1:34"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row>
    <row r="232" spans="1:34" ht="20.100000000000001" customHeight="1" x14ac:dyDescent="0.2">
      <c r="D232" s="2" t="s">
        <v>98</v>
      </c>
      <c r="F232" s="37">
        <v>222</v>
      </c>
      <c r="G232" s="37"/>
      <c r="H232" s="37"/>
      <c r="I232" s="37"/>
      <c r="J232" s="37">
        <v>1304</v>
      </c>
      <c r="K232" s="37">
        <v>22</v>
      </c>
      <c r="L232" s="37"/>
      <c r="M232" s="37">
        <v>1326</v>
      </c>
      <c r="N232" s="37"/>
      <c r="O232" s="37"/>
      <c r="P232" s="37"/>
      <c r="Q232" s="37">
        <v>372</v>
      </c>
      <c r="R232" s="37">
        <v>944</v>
      </c>
      <c r="S232" s="37"/>
      <c r="T232" s="37">
        <v>1316</v>
      </c>
      <c r="U232" s="37"/>
      <c r="V232" s="37"/>
      <c r="W232" s="37"/>
      <c r="X232" s="37">
        <v>232</v>
      </c>
      <c r="Y232" s="37"/>
      <c r="Z232" s="37"/>
      <c r="AA232" s="37"/>
      <c r="AB232" s="37">
        <v>0</v>
      </c>
      <c r="AC232" s="37"/>
      <c r="AD232" s="37">
        <v>0</v>
      </c>
      <c r="AE232" s="37"/>
      <c r="AF232" s="37"/>
      <c r="AG232" s="37"/>
      <c r="AH232" s="37">
        <v>131</v>
      </c>
    </row>
    <row r="233" spans="1:34" ht="20.100000000000001" customHeight="1" x14ac:dyDescent="0.2">
      <c r="D233" s="38" t="s">
        <v>99</v>
      </c>
      <c r="F233" s="39">
        <v>198</v>
      </c>
      <c r="G233" s="40"/>
      <c r="H233" s="40"/>
      <c r="I233" s="40"/>
      <c r="J233" s="39">
        <v>1295</v>
      </c>
      <c r="K233" s="39">
        <v>22</v>
      </c>
      <c r="L233" s="40"/>
      <c r="M233" s="39">
        <v>1317</v>
      </c>
      <c r="N233" s="40"/>
      <c r="O233" s="40"/>
      <c r="P233" s="40"/>
      <c r="Q233" s="39">
        <v>356</v>
      </c>
      <c r="R233" s="39">
        <v>920</v>
      </c>
      <c r="S233" s="40"/>
      <c r="T233" s="39">
        <v>1276</v>
      </c>
      <c r="U233" s="40"/>
      <c r="V233" s="40"/>
      <c r="W233" s="40"/>
      <c r="X233" s="39">
        <v>239</v>
      </c>
      <c r="Y233" s="40"/>
      <c r="Z233" s="40"/>
      <c r="AA233" s="40"/>
      <c r="AB233" s="39">
        <v>0</v>
      </c>
      <c r="AC233" s="40"/>
      <c r="AD233" s="39">
        <v>0</v>
      </c>
      <c r="AE233" s="40"/>
      <c r="AF233" s="40"/>
      <c r="AG233" s="40"/>
      <c r="AH233" s="39">
        <v>0</v>
      </c>
    </row>
    <row r="234" spans="1:34" ht="20.100000000000001" customHeight="1" x14ac:dyDescent="0.2">
      <c r="D234" s="2" t="s">
        <v>113</v>
      </c>
      <c r="F234" s="37">
        <v>275</v>
      </c>
      <c r="G234" s="37"/>
      <c r="H234" s="37"/>
      <c r="I234" s="37"/>
      <c r="J234" s="37">
        <v>1301</v>
      </c>
      <c r="K234" s="37">
        <v>13</v>
      </c>
      <c r="L234" s="37"/>
      <c r="M234" s="37">
        <v>1314</v>
      </c>
      <c r="N234" s="37"/>
      <c r="O234" s="37"/>
      <c r="P234" s="37"/>
      <c r="Q234" s="37">
        <v>346</v>
      </c>
      <c r="R234" s="37">
        <v>971</v>
      </c>
      <c r="S234" s="37"/>
      <c r="T234" s="37">
        <v>1317</v>
      </c>
      <c r="U234" s="37"/>
      <c r="V234" s="37"/>
      <c r="W234" s="37"/>
      <c r="X234" s="37">
        <v>272</v>
      </c>
      <c r="Y234" s="37"/>
      <c r="Z234" s="37"/>
      <c r="AA234" s="37"/>
      <c r="AB234" s="37">
        <v>0</v>
      </c>
      <c r="AC234" s="37"/>
      <c r="AD234" s="37">
        <v>0</v>
      </c>
      <c r="AE234" s="37"/>
      <c r="AF234" s="37"/>
      <c r="AG234" s="37"/>
      <c r="AH234" s="37">
        <v>0</v>
      </c>
    </row>
    <row r="235" spans="1:34" ht="20.100000000000001" customHeight="1" x14ac:dyDescent="0.2">
      <c r="D235" s="38" t="s">
        <v>101</v>
      </c>
      <c r="F235" s="39">
        <v>196</v>
      </c>
      <c r="G235" s="40"/>
      <c r="H235" s="40"/>
      <c r="I235" s="40"/>
      <c r="J235" s="39">
        <v>1307</v>
      </c>
      <c r="K235" s="39">
        <v>20</v>
      </c>
      <c r="L235" s="40"/>
      <c r="M235" s="39">
        <v>1327</v>
      </c>
      <c r="N235" s="40"/>
      <c r="O235" s="40"/>
      <c r="P235" s="40"/>
      <c r="Q235" s="39">
        <v>387</v>
      </c>
      <c r="R235" s="39">
        <v>872</v>
      </c>
      <c r="S235" s="40"/>
      <c r="T235" s="39">
        <v>1259</v>
      </c>
      <c r="U235" s="40"/>
      <c r="V235" s="40"/>
      <c r="W235" s="40"/>
      <c r="X235" s="39">
        <v>264</v>
      </c>
      <c r="Y235" s="40"/>
      <c r="Z235" s="40"/>
      <c r="AA235" s="40"/>
      <c r="AB235" s="39">
        <v>0</v>
      </c>
      <c r="AC235" s="40"/>
      <c r="AD235" s="39">
        <v>0</v>
      </c>
      <c r="AE235" s="40"/>
      <c r="AF235" s="40"/>
      <c r="AG235" s="40"/>
      <c r="AH235" s="39">
        <v>0</v>
      </c>
    </row>
    <row r="236" spans="1:34" ht="20.100000000000001" customHeight="1" x14ac:dyDescent="0.2">
      <c r="D236" s="41" t="s">
        <v>115</v>
      </c>
      <c r="F236" s="40">
        <v>167</v>
      </c>
      <c r="G236" s="40"/>
      <c r="H236" s="40"/>
      <c r="I236" s="40"/>
      <c r="J236" s="40">
        <v>1298</v>
      </c>
      <c r="K236" s="40">
        <v>33</v>
      </c>
      <c r="L236" s="40"/>
      <c r="M236" s="40">
        <v>1331</v>
      </c>
      <c r="N236" s="40"/>
      <c r="O236" s="40"/>
      <c r="P236" s="40"/>
      <c r="Q236" s="40">
        <v>397</v>
      </c>
      <c r="R236" s="40">
        <v>832</v>
      </c>
      <c r="S236" s="40"/>
      <c r="T236" s="40">
        <v>1229</v>
      </c>
      <c r="U236" s="40"/>
      <c r="V236" s="40"/>
      <c r="W236" s="40"/>
      <c r="X236" s="40">
        <v>269</v>
      </c>
      <c r="Y236" s="40"/>
      <c r="Z236" s="40"/>
      <c r="AA236" s="40"/>
      <c r="AB236" s="40">
        <v>0</v>
      </c>
      <c r="AC236" s="40"/>
      <c r="AD236" s="40">
        <v>0</v>
      </c>
      <c r="AE236" s="40"/>
      <c r="AF236" s="40"/>
      <c r="AG236" s="40"/>
      <c r="AH236" s="40">
        <v>0</v>
      </c>
    </row>
    <row r="237" spans="1:34"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row>
    <row r="238" spans="1:34" s="1" customFormat="1" ht="20.100000000000001" customHeight="1" x14ac:dyDescent="0.2">
      <c r="A238" s="3"/>
      <c r="B238" s="6"/>
      <c r="C238" s="42" t="s">
        <v>198</v>
      </c>
      <c r="D238" s="42"/>
      <c r="E238" s="5"/>
      <c r="F238" s="44">
        <v>1058</v>
      </c>
      <c r="G238" s="45"/>
      <c r="H238" s="45"/>
      <c r="I238" s="45"/>
      <c r="J238" s="44">
        <v>6505</v>
      </c>
      <c r="K238" s="44">
        <v>110</v>
      </c>
      <c r="L238" s="45"/>
      <c r="M238" s="44">
        <v>6615</v>
      </c>
      <c r="N238" s="45"/>
      <c r="O238" s="45"/>
      <c r="P238" s="45"/>
      <c r="Q238" s="44">
        <v>1858</v>
      </c>
      <c r="R238" s="44">
        <v>4539</v>
      </c>
      <c r="S238" s="45"/>
      <c r="T238" s="44">
        <v>6397</v>
      </c>
      <c r="U238" s="45"/>
      <c r="V238" s="45"/>
      <c r="W238" s="45"/>
      <c r="X238" s="44">
        <v>1276</v>
      </c>
      <c r="Y238" s="45"/>
      <c r="Z238" s="45"/>
      <c r="AA238" s="45"/>
      <c r="AB238" s="44">
        <v>0</v>
      </c>
      <c r="AC238" s="45"/>
      <c r="AD238" s="44">
        <v>0</v>
      </c>
      <c r="AE238" s="45"/>
      <c r="AF238" s="45"/>
      <c r="AG238" s="45"/>
      <c r="AH238" s="44">
        <v>131</v>
      </c>
    </row>
    <row r="239" spans="1:34"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row>
    <row r="240" spans="1:34" s="1" customFormat="1" ht="20.100000000000001" customHeight="1" x14ac:dyDescent="0.25">
      <c r="A240" s="3"/>
      <c r="B240" s="49" t="s">
        <v>199</v>
      </c>
      <c r="C240" s="50"/>
      <c r="D240" s="50"/>
      <c r="E240" s="5"/>
      <c r="F240" s="51">
        <v>4273</v>
      </c>
      <c r="G240" s="52"/>
      <c r="H240" s="52"/>
      <c r="I240" s="52"/>
      <c r="J240" s="51">
        <v>14439</v>
      </c>
      <c r="K240" s="51">
        <v>269</v>
      </c>
      <c r="L240" s="52"/>
      <c r="M240" s="51">
        <v>14708</v>
      </c>
      <c r="N240" s="52"/>
      <c r="O240" s="52"/>
      <c r="P240" s="52"/>
      <c r="Q240" s="51">
        <v>3161</v>
      </c>
      <c r="R240" s="51">
        <v>11899</v>
      </c>
      <c r="S240" s="52"/>
      <c r="T240" s="51">
        <v>15060</v>
      </c>
      <c r="U240" s="52"/>
      <c r="V240" s="52"/>
      <c r="W240" s="52"/>
      <c r="X240" s="51">
        <v>3434</v>
      </c>
      <c r="Y240" s="52"/>
      <c r="Z240" s="52"/>
      <c r="AA240" s="52"/>
      <c r="AB240" s="51">
        <v>0</v>
      </c>
      <c r="AC240" s="52"/>
      <c r="AD240" s="51">
        <v>487</v>
      </c>
      <c r="AE240" s="52"/>
      <c r="AF240" s="52"/>
      <c r="AG240" s="52"/>
      <c r="AH240" s="51">
        <v>1095</v>
      </c>
    </row>
    <row r="241" spans="2:34"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row>
    <row r="242" spans="2:34"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row>
    <row r="243" spans="2:34"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row>
    <row r="244" spans="2:34" ht="20.100000000000001" customHeight="1" x14ac:dyDescent="0.2">
      <c r="D244" s="2" t="s">
        <v>201</v>
      </c>
      <c r="F244" s="37">
        <v>687</v>
      </c>
      <c r="G244" s="37"/>
      <c r="H244" s="37"/>
      <c r="I244" s="37"/>
      <c r="J244" s="37">
        <v>1843</v>
      </c>
      <c r="K244" s="37">
        <v>55</v>
      </c>
      <c r="L244" s="37"/>
      <c r="M244" s="37">
        <v>1898</v>
      </c>
      <c r="N244" s="37"/>
      <c r="O244" s="37"/>
      <c r="P244" s="37"/>
      <c r="Q244" s="37">
        <v>283</v>
      </c>
      <c r="R244" s="37">
        <v>1976</v>
      </c>
      <c r="S244" s="37"/>
      <c r="T244" s="37">
        <v>2259</v>
      </c>
      <c r="U244" s="37"/>
      <c r="V244" s="37"/>
      <c r="W244" s="37"/>
      <c r="X244" s="37">
        <v>302</v>
      </c>
      <c r="Y244" s="37"/>
      <c r="Z244" s="37"/>
      <c r="AA244" s="37"/>
      <c r="AB244" s="37">
        <v>0</v>
      </c>
      <c r="AC244" s="37"/>
      <c r="AD244" s="37">
        <v>24</v>
      </c>
      <c r="AE244" s="37"/>
      <c r="AF244" s="37"/>
      <c r="AG244" s="37"/>
      <c r="AH244" s="37">
        <v>254</v>
      </c>
    </row>
    <row r="245" spans="2:34" ht="20.100000000000001" customHeight="1" x14ac:dyDescent="0.2">
      <c r="D245" s="38" t="s">
        <v>202</v>
      </c>
      <c r="F245" s="39">
        <v>356</v>
      </c>
      <c r="G245" s="40"/>
      <c r="H245" s="40"/>
      <c r="I245" s="40"/>
      <c r="J245" s="39">
        <v>1832</v>
      </c>
      <c r="K245" s="39">
        <v>53</v>
      </c>
      <c r="L245" s="40"/>
      <c r="M245" s="39">
        <v>1885</v>
      </c>
      <c r="N245" s="40"/>
      <c r="O245" s="40"/>
      <c r="P245" s="40"/>
      <c r="Q245" s="39">
        <v>288</v>
      </c>
      <c r="R245" s="39">
        <v>1582</v>
      </c>
      <c r="S245" s="40"/>
      <c r="T245" s="39">
        <v>1870</v>
      </c>
      <c r="U245" s="40"/>
      <c r="V245" s="40"/>
      <c r="W245" s="40"/>
      <c r="X245" s="39">
        <v>363</v>
      </c>
      <c r="Y245" s="40"/>
      <c r="Z245" s="40"/>
      <c r="AA245" s="40"/>
      <c r="AB245" s="39">
        <v>0</v>
      </c>
      <c r="AC245" s="40"/>
      <c r="AD245" s="39">
        <v>8</v>
      </c>
      <c r="AE245" s="40"/>
      <c r="AF245" s="40"/>
      <c r="AG245" s="40"/>
      <c r="AH245" s="39">
        <v>3</v>
      </c>
    </row>
    <row r="246" spans="2:34" ht="20.100000000000001" customHeight="1" x14ac:dyDescent="0.2">
      <c r="D246" s="2" t="s">
        <v>203</v>
      </c>
      <c r="F246" s="37">
        <v>294</v>
      </c>
      <c r="G246" s="37"/>
      <c r="H246" s="37"/>
      <c r="I246" s="37"/>
      <c r="J246" s="37">
        <v>1829</v>
      </c>
      <c r="K246" s="37">
        <v>68</v>
      </c>
      <c r="L246" s="37"/>
      <c r="M246" s="37">
        <v>1897</v>
      </c>
      <c r="N246" s="37"/>
      <c r="O246" s="37"/>
      <c r="P246" s="37"/>
      <c r="Q246" s="37">
        <v>273</v>
      </c>
      <c r="R246" s="37">
        <v>1751</v>
      </c>
      <c r="S246" s="37"/>
      <c r="T246" s="37">
        <v>2024</v>
      </c>
      <c r="U246" s="37"/>
      <c r="V246" s="37"/>
      <c r="W246" s="37"/>
      <c r="X246" s="37">
        <v>163</v>
      </c>
      <c r="Y246" s="37"/>
      <c r="Z246" s="37"/>
      <c r="AA246" s="37"/>
      <c r="AB246" s="37">
        <v>0</v>
      </c>
      <c r="AC246" s="37"/>
      <c r="AD246" s="37">
        <v>4</v>
      </c>
      <c r="AE246" s="37"/>
      <c r="AF246" s="37"/>
      <c r="AG246" s="37"/>
      <c r="AH246" s="37">
        <v>0</v>
      </c>
    </row>
    <row r="247" spans="2:34" ht="20.100000000000001" customHeight="1" x14ac:dyDescent="0.2">
      <c r="D247" s="38" t="s">
        <v>204</v>
      </c>
      <c r="F247" s="39">
        <v>67</v>
      </c>
      <c r="G247" s="40"/>
      <c r="H247" s="40"/>
      <c r="I247" s="40"/>
      <c r="J247" s="39">
        <v>442</v>
      </c>
      <c r="K247" s="39">
        <v>11</v>
      </c>
      <c r="L247" s="40"/>
      <c r="M247" s="39">
        <v>453</v>
      </c>
      <c r="N247" s="40"/>
      <c r="O247" s="40"/>
      <c r="P247" s="40"/>
      <c r="Q247" s="39">
        <v>72</v>
      </c>
      <c r="R247" s="39">
        <v>366</v>
      </c>
      <c r="S247" s="40"/>
      <c r="T247" s="39">
        <v>438</v>
      </c>
      <c r="U247" s="40"/>
      <c r="V247" s="40"/>
      <c r="W247" s="40"/>
      <c r="X247" s="39">
        <v>75</v>
      </c>
      <c r="Y247" s="40"/>
      <c r="Z247" s="40"/>
      <c r="AA247" s="40"/>
      <c r="AB247" s="39">
        <v>0</v>
      </c>
      <c r="AC247" s="40"/>
      <c r="AD247" s="39">
        <v>7</v>
      </c>
      <c r="AE247" s="40"/>
      <c r="AF247" s="40"/>
      <c r="AG247" s="40"/>
      <c r="AH247" s="39">
        <v>0</v>
      </c>
    </row>
    <row r="248" spans="2:34" ht="20.100000000000001" customHeight="1" x14ac:dyDescent="0.2">
      <c r="D248" s="2" t="s">
        <v>205</v>
      </c>
      <c r="F248" s="37">
        <v>80</v>
      </c>
      <c r="G248" s="37"/>
      <c r="H248" s="37"/>
      <c r="I248" s="37"/>
      <c r="J248" s="37">
        <v>417</v>
      </c>
      <c r="K248" s="37">
        <v>10</v>
      </c>
      <c r="L248" s="37"/>
      <c r="M248" s="37">
        <v>427</v>
      </c>
      <c r="N248" s="37"/>
      <c r="O248" s="37"/>
      <c r="P248" s="37"/>
      <c r="Q248" s="37">
        <v>49</v>
      </c>
      <c r="R248" s="37">
        <v>370</v>
      </c>
      <c r="S248" s="37"/>
      <c r="T248" s="37">
        <v>419</v>
      </c>
      <c r="U248" s="37"/>
      <c r="V248" s="37"/>
      <c r="W248" s="37"/>
      <c r="X248" s="37">
        <v>85</v>
      </c>
      <c r="Y248" s="37"/>
      <c r="Z248" s="37"/>
      <c r="AA248" s="37"/>
      <c r="AB248" s="37">
        <v>0</v>
      </c>
      <c r="AC248" s="37"/>
      <c r="AD248" s="37">
        <v>3</v>
      </c>
      <c r="AE248" s="37"/>
      <c r="AF248" s="37"/>
      <c r="AG248" s="37"/>
      <c r="AH248" s="37">
        <v>2</v>
      </c>
    </row>
    <row r="249" spans="2:34" ht="20.100000000000001" customHeight="1" x14ac:dyDescent="0.2">
      <c r="D249" s="38" t="s">
        <v>206</v>
      </c>
      <c r="F249" s="39">
        <v>50</v>
      </c>
      <c r="G249" s="40"/>
      <c r="H249" s="40"/>
      <c r="I249" s="40"/>
      <c r="J249" s="39">
        <v>424</v>
      </c>
      <c r="K249" s="39">
        <v>21</v>
      </c>
      <c r="L249" s="40"/>
      <c r="M249" s="39">
        <v>445</v>
      </c>
      <c r="N249" s="40"/>
      <c r="O249" s="40"/>
      <c r="P249" s="40"/>
      <c r="Q249" s="39">
        <v>88</v>
      </c>
      <c r="R249" s="39">
        <v>336</v>
      </c>
      <c r="S249" s="40"/>
      <c r="T249" s="39">
        <v>424</v>
      </c>
      <c r="U249" s="40"/>
      <c r="V249" s="40"/>
      <c r="W249" s="40"/>
      <c r="X249" s="39">
        <v>68</v>
      </c>
      <c r="Y249" s="40"/>
      <c r="Z249" s="40"/>
      <c r="AA249" s="40"/>
      <c r="AB249" s="39">
        <v>0</v>
      </c>
      <c r="AC249" s="40"/>
      <c r="AD249" s="39">
        <v>3</v>
      </c>
      <c r="AE249" s="40"/>
      <c r="AF249" s="40"/>
      <c r="AG249" s="40"/>
      <c r="AH249" s="39">
        <v>0</v>
      </c>
    </row>
    <row r="250" spans="2:34" ht="20.100000000000001" customHeight="1" x14ac:dyDescent="0.2">
      <c r="D250" s="2" t="s">
        <v>207</v>
      </c>
      <c r="F250" s="37">
        <v>271</v>
      </c>
      <c r="G250" s="37"/>
      <c r="H250" s="37"/>
      <c r="I250" s="37"/>
      <c r="J250" s="37">
        <v>1301</v>
      </c>
      <c r="K250" s="37">
        <v>36</v>
      </c>
      <c r="L250" s="37"/>
      <c r="M250" s="37">
        <v>1337</v>
      </c>
      <c r="N250" s="37"/>
      <c r="O250" s="37"/>
      <c r="P250" s="37"/>
      <c r="Q250" s="37">
        <v>261</v>
      </c>
      <c r="R250" s="37">
        <v>1085</v>
      </c>
      <c r="S250" s="37"/>
      <c r="T250" s="37">
        <v>1346</v>
      </c>
      <c r="U250" s="37"/>
      <c r="V250" s="37"/>
      <c r="W250" s="37"/>
      <c r="X250" s="37">
        <v>261</v>
      </c>
      <c r="Y250" s="37"/>
      <c r="Z250" s="37"/>
      <c r="AA250" s="37"/>
      <c r="AB250" s="37">
        <v>0</v>
      </c>
      <c r="AC250" s="37"/>
      <c r="AD250" s="37">
        <v>1</v>
      </c>
      <c r="AE250" s="37"/>
      <c r="AF250" s="37"/>
      <c r="AG250" s="37"/>
      <c r="AH250" s="37">
        <v>6</v>
      </c>
    </row>
    <row r="251" spans="2:34" ht="20.100000000000001" customHeight="1" x14ac:dyDescent="0.2">
      <c r="D251" s="38" t="s">
        <v>208</v>
      </c>
      <c r="F251" s="39">
        <v>280</v>
      </c>
      <c r="G251" s="40"/>
      <c r="H251" s="40"/>
      <c r="I251" s="40"/>
      <c r="J251" s="39">
        <v>1312</v>
      </c>
      <c r="K251" s="39">
        <v>51</v>
      </c>
      <c r="L251" s="40"/>
      <c r="M251" s="39">
        <v>1363</v>
      </c>
      <c r="N251" s="40"/>
      <c r="O251" s="40"/>
      <c r="P251" s="40"/>
      <c r="Q251" s="39">
        <v>228</v>
      </c>
      <c r="R251" s="39">
        <v>1185</v>
      </c>
      <c r="S251" s="40"/>
      <c r="T251" s="39">
        <v>1413</v>
      </c>
      <c r="U251" s="40"/>
      <c r="V251" s="40"/>
      <c r="W251" s="40"/>
      <c r="X251" s="39">
        <v>230</v>
      </c>
      <c r="Y251" s="40"/>
      <c r="Z251" s="40"/>
      <c r="AA251" s="40"/>
      <c r="AB251" s="39">
        <v>0</v>
      </c>
      <c r="AC251" s="40"/>
      <c r="AD251" s="39">
        <v>0</v>
      </c>
      <c r="AE251" s="40"/>
      <c r="AF251" s="40"/>
      <c r="AG251" s="40"/>
      <c r="AH251" s="39">
        <v>8</v>
      </c>
    </row>
    <row r="252" spans="2:34" ht="20.100000000000001" customHeight="1" x14ac:dyDescent="0.2">
      <c r="D252" s="2" t="s">
        <v>209</v>
      </c>
      <c r="F252" s="37">
        <v>66</v>
      </c>
      <c r="G252" s="37"/>
      <c r="H252" s="37"/>
      <c r="I252" s="37"/>
      <c r="J252" s="37">
        <v>350</v>
      </c>
      <c r="K252" s="37">
        <v>6</v>
      </c>
      <c r="L252" s="37"/>
      <c r="M252" s="37">
        <v>356</v>
      </c>
      <c r="N252" s="37"/>
      <c r="O252" s="37"/>
      <c r="P252" s="37"/>
      <c r="Q252" s="37">
        <v>35</v>
      </c>
      <c r="R252" s="37">
        <v>305</v>
      </c>
      <c r="S252" s="37"/>
      <c r="T252" s="37">
        <v>340</v>
      </c>
      <c r="U252" s="37"/>
      <c r="V252" s="37"/>
      <c r="W252" s="37"/>
      <c r="X252" s="37">
        <v>59</v>
      </c>
      <c r="Y252" s="37"/>
      <c r="Z252" s="37"/>
      <c r="AA252" s="37"/>
      <c r="AB252" s="37">
        <v>0</v>
      </c>
      <c r="AC252" s="37"/>
      <c r="AD252" s="37">
        <v>23</v>
      </c>
      <c r="AE252" s="37"/>
      <c r="AF252" s="37"/>
      <c r="AG252" s="37"/>
      <c r="AH252" s="37">
        <v>0</v>
      </c>
    </row>
    <row r="253" spans="2:34" ht="20.100000000000001" customHeight="1" x14ac:dyDescent="0.2">
      <c r="D253" s="38" t="s">
        <v>210</v>
      </c>
      <c r="F253" s="39">
        <v>454</v>
      </c>
      <c r="G253" s="40"/>
      <c r="H253" s="40"/>
      <c r="I253" s="40"/>
      <c r="J253" s="39">
        <v>1839</v>
      </c>
      <c r="K253" s="39">
        <v>90</v>
      </c>
      <c r="L253" s="40"/>
      <c r="M253" s="39">
        <v>1929</v>
      </c>
      <c r="N253" s="40"/>
      <c r="O253" s="40"/>
      <c r="P253" s="40"/>
      <c r="Q253" s="39">
        <v>222</v>
      </c>
      <c r="R253" s="39">
        <v>1805</v>
      </c>
      <c r="S253" s="40"/>
      <c r="T253" s="39">
        <v>2027</v>
      </c>
      <c r="U253" s="40"/>
      <c r="V253" s="40"/>
      <c r="W253" s="40"/>
      <c r="X253" s="39">
        <v>344</v>
      </c>
      <c r="Y253" s="40"/>
      <c r="Z253" s="40"/>
      <c r="AA253" s="40"/>
      <c r="AB253" s="39">
        <v>0</v>
      </c>
      <c r="AC253" s="40"/>
      <c r="AD253" s="39">
        <v>12</v>
      </c>
      <c r="AE253" s="40"/>
      <c r="AF253" s="40"/>
      <c r="AG253" s="40"/>
      <c r="AH253" s="39">
        <v>60</v>
      </c>
    </row>
    <row r="254" spans="2:34" ht="20.100000000000001" customHeight="1" x14ac:dyDescent="0.2">
      <c r="D254" s="2" t="s">
        <v>211</v>
      </c>
      <c r="F254" s="37">
        <v>0</v>
      </c>
      <c r="G254" s="37"/>
      <c r="H254" s="37"/>
      <c r="I254" s="37"/>
      <c r="J254" s="37">
        <v>268</v>
      </c>
      <c r="K254" s="37">
        <v>0</v>
      </c>
      <c r="L254" s="37"/>
      <c r="M254" s="37">
        <v>268</v>
      </c>
      <c r="N254" s="37"/>
      <c r="O254" s="37"/>
      <c r="P254" s="37"/>
      <c r="Q254" s="37">
        <v>47</v>
      </c>
      <c r="R254" s="37">
        <v>21</v>
      </c>
      <c r="S254" s="37"/>
      <c r="T254" s="37">
        <v>68</v>
      </c>
      <c r="U254" s="37"/>
      <c r="V254" s="37"/>
      <c r="W254" s="37"/>
      <c r="X254" s="37">
        <v>200</v>
      </c>
      <c r="Y254" s="37"/>
      <c r="Z254" s="37"/>
      <c r="AA254" s="37"/>
      <c r="AB254" s="37">
        <v>0</v>
      </c>
      <c r="AC254" s="37"/>
      <c r="AD254" s="37">
        <v>0</v>
      </c>
      <c r="AE254" s="37"/>
      <c r="AF254" s="37"/>
      <c r="AG254" s="37"/>
      <c r="AH254" s="37">
        <v>0</v>
      </c>
    </row>
    <row r="255" spans="2:34" ht="20.100000000000001" customHeight="1" x14ac:dyDescent="0.2">
      <c r="D255" s="38" t="s">
        <v>212</v>
      </c>
      <c r="F255" s="39">
        <v>0</v>
      </c>
      <c r="G255" s="40"/>
      <c r="H255" s="40"/>
      <c r="I255" s="40"/>
      <c r="J255" s="39">
        <v>273</v>
      </c>
      <c r="K255" s="39">
        <v>0</v>
      </c>
      <c r="L255" s="40"/>
      <c r="M255" s="39">
        <v>273</v>
      </c>
      <c r="N255" s="40"/>
      <c r="O255" s="40"/>
      <c r="P255" s="40"/>
      <c r="Q255" s="39">
        <v>31</v>
      </c>
      <c r="R255" s="39">
        <v>10</v>
      </c>
      <c r="S255" s="40"/>
      <c r="T255" s="39">
        <v>41</v>
      </c>
      <c r="U255" s="40"/>
      <c r="V255" s="40"/>
      <c r="W255" s="40"/>
      <c r="X255" s="39">
        <v>232</v>
      </c>
      <c r="Y255" s="40"/>
      <c r="Z255" s="40"/>
      <c r="AA255" s="40"/>
      <c r="AB255" s="39">
        <v>0</v>
      </c>
      <c r="AC255" s="40"/>
      <c r="AD255" s="39">
        <v>0</v>
      </c>
      <c r="AE255" s="40"/>
      <c r="AF255" s="40"/>
      <c r="AG255" s="40"/>
      <c r="AH255" s="39">
        <v>0</v>
      </c>
    </row>
    <row r="256" spans="2:34"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row>
    <row r="257" spans="1:34" s="1" customFormat="1" ht="20.100000000000001" customHeight="1" x14ac:dyDescent="0.2">
      <c r="A257" s="3"/>
      <c r="B257" s="6"/>
      <c r="C257" s="42" t="s">
        <v>180</v>
      </c>
      <c r="D257" s="42"/>
      <c r="E257" s="5"/>
      <c r="F257" s="44">
        <v>2605</v>
      </c>
      <c r="G257" s="45"/>
      <c r="H257" s="45"/>
      <c r="I257" s="45"/>
      <c r="J257" s="44">
        <v>12130</v>
      </c>
      <c r="K257" s="44">
        <v>401</v>
      </c>
      <c r="L257" s="45"/>
      <c r="M257" s="44">
        <v>12531</v>
      </c>
      <c r="N257" s="45"/>
      <c r="O257" s="45"/>
      <c r="P257" s="45"/>
      <c r="Q257" s="44">
        <v>1877</v>
      </c>
      <c r="R257" s="44">
        <v>10792</v>
      </c>
      <c r="S257" s="45"/>
      <c r="T257" s="44">
        <v>12669</v>
      </c>
      <c r="U257" s="45"/>
      <c r="V257" s="45"/>
      <c r="W257" s="45"/>
      <c r="X257" s="44">
        <v>2382</v>
      </c>
      <c r="Y257" s="45"/>
      <c r="Z257" s="45"/>
      <c r="AA257" s="45"/>
      <c r="AB257" s="44">
        <v>0</v>
      </c>
      <c r="AC257" s="45"/>
      <c r="AD257" s="44">
        <v>85</v>
      </c>
      <c r="AE257" s="45"/>
      <c r="AF257" s="45"/>
      <c r="AG257" s="45"/>
      <c r="AH257" s="44">
        <v>333</v>
      </c>
    </row>
    <row r="258" spans="1:34"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row>
    <row r="259" spans="1:34" s="1" customFormat="1" ht="20.100000000000001" customHeight="1" x14ac:dyDescent="0.25">
      <c r="A259" s="3"/>
      <c r="B259" s="49" t="s">
        <v>213</v>
      </c>
      <c r="C259" s="50"/>
      <c r="D259" s="50"/>
      <c r="E259" s="5"/>
      <c r="F259" s="51">
        <v>2605</v>
      </c>
      <c r="G259" s="52"/>
      <c r="H259" s="52"/>
      <c r="I259" s="52"/>
      <c r="J259" s="51">
        <v>12130</v>
      </c>
      <c r="K259" s="51">
        <v>401</v>
      </c>
      <c r="L259" s="52"/>
      <c r="M259" s="51">
        <v>12531</v>
      </c>
      <c r="N259" s="52"/>
      <c r="O259" s="52"/>
      <c r="P259" s="52"/>
      <c r="Q259" s="51">
        <v>1877</v>
      </c>
      <c r="R259" s="51">
        <v>10792</v>
      </c>
      <c r="S259" s="52"/>
      <c r="T259" s="51">
        <v>12669</v>
      </c>
      <c r="U259" s="52"/>
      <c r="V259" s="52"/>
      <c r="W259" s="52"/>
      <c r="X259" s="51">
        <v>2382</v>
      </c>
      <c r="Y259" s="52"/>
      <c r="Z259" s="52"/>
      <c r="AA259" s="52"/>
      <c r="AB259" s="51">
        <v>0</v>
      </c>
      <c r="AC259" s="52"/>
      <c r="AD259" s="51">
        <v>85</v>
      </c>
      <c r="AE259" s="52"/>
      <c r="AF259" s="52"/>
      <c r="AG259" s="52"/>
      <c r="AH259" s="51">
        <v>333</v>
      </c>
    </row>
    <row r="260" spans="1:34"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row>
    <row r="261" spans="1:34"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row>
    <row r="262" spans="1:34"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row>
    <row r="263" spans="1:34" ht="20.100000000000001" customHeight="1" x14ac:dyDescent="0.2">
      <c r="D263" s="2" t="s">
        <v>215</v>
      </c>
      <c r="F263" s="37">
        <v>0</v>
      </c>
      <c r="G263" s="37"/>
      <c r="H263" s="37"/>
      <c r="I263" s="37"/>
      <c r="J263" s="37">
        <v>895</v>
      </c>
      <c r="K263" s="37">
        <v>25</v>
      </c>
      <c r="L263" s="37"/>
      <c r="M263" s="37">
        <v>920</v>
      </c>
      <c r="N263" s="37"/>
      <c r="O263" s="37"/>
      <c r="P263" s="37"/>
      <c r="Q263" s="37">
        <v>85</v>
      </c>
      <c r="R263" s="37">
        <v>784</v>
      </c>
      <c r="S263" s="37"/>
      <c r="T263" s="37">
        <v>869</v>
      </c>
      <c r="U263" s="37"/>
      <c r="V263" s="37"/>
      <c r="W263" s="37"/>
      <c r="X263" s="37">
        <v>295</v>
      </c>
      <c r="Y263" s="37"/>
      <c r="Z263" s="37"/>
      <c r="AA263" s="37"/>
      <c r="AB263" s="37">
        <v>244</v>
      </c>
      <c r="AC263" s="37"/>
      <c r="AD263" s="37">
        <v>0</v>
      </c>
      <c r="AE263" s="37"/>
      <c r="AF263" s="37"/>
      <c r="AG263" s="37"/>
      <c r="AH263" s="37">
        <v>0</v>
      </c>
    </row>
    <row r="264" spans="1:34" ht="20.100000000000001" customHeight="1" x14ac:dyDescent="0.2">
      <c r="D264" s="38" t="s">
        <v>216</v>
      </c>
      <c r="F264" s="39">
        <v>0</v>
      </c>
      <c r="G264" s="40"/>
      <c r="H264" s="40"/>
      <c r="I264" s="40"/>
      <c r="J264" s="39">
        <v>884</v>
      </c>
      <c r="K264" s="39">
        <v>33</v>
      </c>
      <c r="L264" s="40"/>
      <c r="M264" s="39">
        <v>917</v>
      </c>
      <c r="N264" s="40"/>
      <c r="O264" s="40"/>
      <c r="P264" s="40"/>
      <c r="Q264" s="39">
        <v>93</v>
      </c>
      <c r="R264" s="39">
        <v>816</v>
      </c>
      <c r="S264" s="40"/>
      <c r="T264" s="39">
        <v>909</v>
      </c>
      <c r="U264" s="40"/>
      <c r="V264" s="40"/>
      <c r="W264" s="40"/>
      <c r="X264" s="39">
        <v>296</v>
      </c>
      <c r="Y264" s="40"/>
      <c r="Z264" s="40"/>
      <c r="AA264" s="40"/>
      <c r="AB264" s="39">
        <v>288</v>
      </c>
      <c r="AC264" s="40"/>
      <c r="AD264" s="39">
        <v>0</v>
      </c>
      <c r="AE264" s="40"/>
      <c r="AF264" s="40"/>
      <c r="AG264" s="40"/>
      <c r="AH264" s="39">
        <v>0</v>
      </c>
    </row>
    <row r="265" spans="1:34" ht="20.100000000000001" customHeight="1" x14ac:dyDescent="0.2">
      <c r="D265" s="2" t="s">
        <v>217</v>
      </c>
      <c r="F265" s="37">
        <v>0</v>
      </c>
      <c r="G265" s="37"/>
      <c r="H265" s="37"/>
      <c r="I265" s="37"/>
      <c r="J265" s="37">
        <v>891</v>
      </c>
      <c r="K265" s="37">
        <v>16</v>
      </c>
      <c r="L265" s="37"/>
      <c r="M265" s="37">
        <v>907</v>
      </c>
      <c r="N265" s="37"/>
      <c r="O265" s="37"/>
      <c r="P265" s="37"/>
      <c r="Q265" s="37">
        <v>101</v>
      </c>
      <c r="R265" s="37">
        <v>894</v>
      </c>
      <c r="S265" s="37"/>
      <c r="T265" s="37">
        <v>995</v>
      </c>
      <c r="U265" s="37"/>
      <c r="V265" s="37"/>
      <c r="W265" s="37"/>
      <c r="X265" s="37">
        <v>451</v>
      </c>
      <c r="Y265" s="37"/>
      <c r="Z265" s="37"/>
      <c r="AA265" s="37"/>
      <c r="AB265" s="37">
        <v>539</v>
      </c>
      <c r="AC265" s="37"/>
      <c r="AD265" s="37">
        <v>0</v>
      </c>
      <c r="AE265" s="37"/>
      <c r="AF265" s="37"/>
      <c r="AG265" s="37"/>
      <c r="AH265" s="37">
        <v>104</v>
      </c>
    </row>
    <row r="266" spans="1:34" ht="20.100000000000001" customHeight="1" x14ac:dyDescent="0.2">
      <c r="D266" s="38" t="s">
        <v>218</v>
      </c>
      <c r="F266" s="39">
        <v>0</v>
      </c>
      <c r="G266" s="40"/>
      <c r="H266" s="40"/>
      <c r="I266" s="40"/>
      <c r="J266" s="39">
        <v>885</v>
      </c>
      <c r="K266" s="39">
        <v>10</v>
      </c>
      <c r="L266" s="40"/>
      <c r="M266" s="39">
        <v>895</v>
      </c>
      <c r="N266" s="40"/>
      <c r="O266" s="40"/>
      <c r="P266" s="40"/>
      <c r="Q266" s="39">
        <v>139</v>
      </c>
      <c r="R266" s="39">
        <v>690</v>
      </c>
      <c r="S266" s="40"/>
      <c r="T266" s="39">
        <v>829</v>
      </c>
      <c r="U266" s="40"/>
      <c r="V266" s="40"/>
      <c r="W266" s="40"/>
      <c r="X266" s="39">
        <v>233</v>
      </c>
      <c r="Y266" s="40"/>
      <c r="Z266" s="40"/>
      <c r="AA266" s="40"/>
      <c r="AB266" s="39">
        <v>167</v>
      </c>
      <c r="AC266" s="40"/>
      <c r="AD266" s="39">
        <v>0</v>
      </c>
      <c r="AE266" s="40"/>
      <c r="AF266" s="40"/>
      <c r="AG266" s="40"/>
      <c r="AH266" s="39">
        <v>0</v>
      </c>
    </row>
    <row r="267" spans="1:34" ht="20.100000000000001" customHeight="1" x14ac:dyDescent="0.2">
      <c r="D267" s="2" t="s">
        <v>219</v>
      </c>
      <c r="F267" s="37">
        <v>0</v>
      </c>
      <c r="G267" s="37"/>
      <c r="H267" s="37"/>
      <c r="I267" s="37"/>
      <c r="J267" s="37">
        <v>880</v>
      </c>
      <c r="K267" s="37">
        <v>12</v>
      </c>
      <c r="L267" s="37"/>
      <c r="M267" s="37">
        <v>892</v>
      </c>
      <c r="N267" s="37"/>
      <c r="O267" s="37"/>
      <c r="P267" s="37"/>
      <c r="Q267" s="37">
        <v>102</v>
      </c>
      <c r="R267" s="37">
        <v>798</v>
      </c>
      <c r="S267" s="37"/>
      <c r="T267" s="37">
        <v>900</v>
      </c>
      <c r="U267" s="37"/>
      <c r="V267" s="37"/>
      <c r="W267" s="37"/>
      <c r="X267" s="37">
        <v>159</v>
      </c>
      <c r="Y267" s="37"/>
      <c r="Z267" s="37"/>
      <c r="AA267" s="37"/>
      <c r="AB267" s="37">
        <v>167</v>
      </c>
      <c r="AC267" s="37"/>
      <c r="AD267" s="37">
        <v>0</v>
      </c>
      <c r="AE267" s="37"/>
      <c r="AF267" s="37"/>
      <c r="AG267" s="37"/>
      <c r="AH267" s="37">
        <v>0</v>
      </c>
    </row>
    <row r="268" spans="1:34"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row>
    <row r="269" spans="1:34" ht="20.100000000000001" customHeight="1" x14ac:dyDescent="0.2">
      <c r="C269" s="42" t="s">
        <v>112</v>
      </c>
      <c r="D269" s="42"/>
      <c r="F269" s="44">
        <v>0</v>
      </c>
      <c r="G269" s="45"/>
      <c r="H269" s="45"/>
      <c r="I269" s="45"/>
      <c r="J269" s="44">
        <v>4435</v>
      </c>
      <c r="K269" s="44">
        <v>96</v>
      </c>
      <c r="L269" s="45"/>
      <c r="M269" s="44">
        <v>4531</v>
      </c>
      <c r="N269" s="45"/>
      <c r="O269" s="45"/>
      <c r="P269" s="45"/>
      <c r="Q269" s="44">
        <v>520</v>
      </c>
      <c r="R269" s="44">
        <v>3982</v>
      </c>
      <c r="S269" s="45"/>
      <c r="T269" s="44">
        <v>4502</v>
      </c>
      <c r="U269" s="45"/>
      <c r="V269" s="45"/>
      <c r="W269" s="45"/>
      <c r="X269" s="44">
        <v>1434</v>
      </c>
      <c r="Y269" s="45"/>
      <c r="Z269" s="45"/>
      <c r="AA269" s="45"/>
      <c r="AB269" s="44">
        <v>1405</v>
      </c>
      <c r="AC269" s="45"/>
      <c r="AD269" s="44">
        <v>0</v>
      </c>
      <c r="AE269" s="45"/>
      <c r="AF269" s="45"/>
      <c r="AG269" s="45"/>
      <c r="AH269" s="44">
        <v>104</v>
      </c>
    </row>
    <row r="270" spans="1:34"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row>
    <row r="271" spans="1:34"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row>
    <row r="272" spans="1:34" ht="20.100000000000001" customHeight="1" x14ac:dyDescent="0.2">
      <c r="D272" s="2" t="s">
        <v>221</v>
      </c>
      <c r="F272" s="37">
        <v>0</v>
      </c>
      <c r="G272" s="37"/>
      <c r="H272" s="37"/>
      <c r="I272" s="37"/>
      <c r="J272" s="37">
        <v>1019</v>
      </c>
      <c r="K272" s="37">
        <v>58</v>
      </c>
      <c r="L272" s="37"/>
      <c r="M272" s="37">
        <v>1077</v>
      </c>
      <c r="N272" s="37"/>
      <c r="O272" s="37"/>
      <c r="P272" s="37"/>
      <c r="Q272" s="37">
        <v>330</v>
      </c>
      <c r="R272" s="37">
        <v>774</v>
      </c>
      <c r="S272" s="37"/>
      <c r="T272" s="37">
        <v>1104</v>
      </c>
      <c r="U272" s="37"/>
      <c r="V272" s="37"/>
      <c r="W272" s="37"/>
      <c r="X272" s="37">
        <v>282</v>
      </c>
      <c r="Y272" s="37"/>
      <c r="Z272" s="37"/>
      <c r="AA272" s="37"/>
      <c r="AB272" s="37">
        <v>309</v>
      </c>
      <c r="AC272" s="37"/>
      <c r="AD272" s="37">
        <v>0</v>
      </c>
      <c r="AE272" s="37"/>
      <c r="AF272" s="37"/>
      <c r="AG272" s="37"/>
      <c r="AH272" s="37">
        <v>0</v>
      </c>
    </row>
    <row r="273" spans="3:34" ht="20.100000000000001" customHeight="1" x14ac:dyDescent="0.2">
      <c r="D273" s="38" t="s">
        <v>222</v>
      </c>
      <c r="F273" s="39">
        <v>0</v>
      </c>
      <c r="G273" s="40"/>
      <c r="H273" s="40"/>
      <c r="I273" s="40"/>
      <c r="J273" s="39">
        <v>997</v>
      </c>
      <c r="K273" s="39">
        <v>35</v>
      </c>
      <c r="L273" s="40"/>
      <c r="M273" s="39">
        <v>1032</v>
      </c>
      <c r="N273" s="40"/>
      <c r="O273" s="40"/>
      <c r="P273" s="40"/>
      <c r="Q273" s="39">
        <v>219</v>
      </c>
      <c r="R273" s="39">
        <v>1010</v>
      </c>
      <c r="S273" s="40"/>
      <c r="T273" s="39">
        <v>1229</v>
      </c>
      <c r="U273" s="40"/>
      <c r="V273" s="40"/>
      <c r="W273" s="40"/>
      <c r="X273" s="39">
        <v>605</v>
      </c>
      <c r="Y273" s="40"/>
      <c r="Z273" s="40"/>
      <c r="AA273" s="40"/>
      <c r="AB273" s="39">
        <v>802</v>
      </c>
      <c r="AC273" s="40"/>
      <c r="AD273" s="39">
        <v>0</v>
      </c>
      <c r="AE273" s="40"/>
      <c r="AF273" s="40"/>
      <c r="AG273" s="40"/>
      <c r="AH273" s="39">
        <v>295</v>
      </c>
    </row>
    <row r="274" spans="3:34" ht="20.100000000000001" customHeight="1" x14ac:dyDescent="0.2">
      <c r="D274" s="2" t="s">
        <v>223</v>
      </c>
      <c r="F274" s="37">
        <v>0</v>
      </c>
      <c r="G274" s="37"/>
      <c r="H274" s="37"/>
      <c r="I274" s="37"/>
      <c r="J274" s="37">
        <v>999</v>
      </c>
      <c r="K274" s="37">
        <v>32</v>
      </c>
      <c r="L274" s="37"/>
      <c r="M274" s="37">
        <v>1031</v>
      </c>
      <c r="N274" s="37"/>
      <c r="O274" s="37"/>
      <c r="P274" s="37"/>
      <c r="Q274" s="37">
        <v>275</v>
      </c>
      <c r="R274" s="37">
        <v>783</v>
      </c>
      <c r="S274" s="37"/>
      <c r="T274" s="37">
        <v>1058</v>
      </c>
      <c r="U274" s="37"/>
      <c r="V274" s="37"/>
      <c r="W274" s="37"/>
      <c r="X274" s="37">
        <v>515</v>
      </c>
      <c r="Y274" s="37"/>
      <c r="Z274" s="37"/>
      <c r="AA274" s="37"/>
      <c r="AB274" s="37">
        <v>542</v>
      </c>
      <c r="AC274" s="37"/>
      <c r="AD274" s="37">
        <v>0</v>
      </c>
      <c r="AE274" s="37"/>
      <c r="AF274" s="37"/>
      <c r="AG274" s="37"/>
      <c r="AH274" s="37">
        <v>161</v>
      </c>
    </row>
    <row r="275" spans="3:34" ht="20.100000000000001" customHeight="1" x14ac:dyDescent="0.2">
      <c r="D275" s="38" t="s">
        <v>224</v>
      </c>
      <c r="F275" s="39">
        <v>0</v>
      </c>
      <c r="G275" s="40"/>
      <c r="H275" s="40"/>
      <c r="I275" s="40"/>
      <c r="J275" s="39">
        <v>993</v>
      </c>
      <c r="K275" s="39">
        <v>25</v>
      </c>
      <c r="L275" s="40"/>
      <c r="M275" s="39">
        <v>1018</v>
      </c>
      <c r="N275" s="40"/>
      <c r="O275" s="40"/>
      <c r="P275" s="40"/>
      <c r="Q275" s="39">
        <v>127</v>
      </c>
      <c r="R275" s="39">
        <v>941</v>
      </c>
      <c r="S275" s="40"/>
      <c r="T275" s="39">
        <v>1068</v>
      </c>
      <c r="U275" s="40"/>
      <c r="V275" s="40"/>
      <c r="W275" s="40"/>
      <c r="X275" s="39">
        <v>570</v>
      </c>
      <c r="Y275" s="40"/>
      <c r="Z275" s="40"/>
      <c r="AA275" s="40"/>
      <c r="AB275" s="39">
        <v>620</v>
      </c>
      <c r="AC275" s="40"/>
      <c r="AD275" s="39">
        <v>0</v>
      </c>
      <c r="AE275" s="40"/>
      <c r="AF275" s="40"/>
      <c r="AG275" s="40"/>
      <c r="AH275" s="39">
        <v>110</v>
      </c>
    </row>
    <row r="276" spans="3:34" ht="20.100000000000001" customHeight="1" x14ac:dyDescent="0.2">
      <c r="D276" s="2" t="s">
        <v>225</v>
      </c>
      <c r="F276" s="37">
        <v>0</v>
      </c>
      <c r="G276" s="37"/>
      <c r="H276" s="37"/>
      <c r="I276" s="37"/>
      <c r="J276" s="37">
        <v>1082</v>
      </c>
      <c r="K276" s="37">
        <v>38</v>
      </c>
      <c r="L276" s="37"/>
      <c r="M276" s="37">
        <v>1120</v>
      </c>
      <c r="N276" s="37"/>
      <c r="O276" s="37"/>
      <c r="P276" s="37"/>
      <c r="Q276" s="37">
        <v>236</v>
      </c>
      <c r="R276" s="37">
        <v>876</v>
      </c>
      <c r="S276" s="37"/>
      <c r="T276" s="37">
        <v>1112</v>
      </c>
      <c r="U276" s="37"/>
      <c r="V276" s="37"/>
      <c r="W276" s="37"/>
      <c r="X276" s="37">
        <v>372</v>
      </c>
      <c r="Y276" s="37"/>
      <c r="Z276" s="37"/>
      <c r="AA276" s="37"/>
      <c r="AB276" s="37">
        <v>364</v>
      </c>
      <c r="AC276" s="37"/>
      <c r="AD276" s="37">
        <v>0</v>
      </c>
      <c r="AE276" s="37"/>
      <c r="AF276" s="37"/>
      <c r="AG276" s="37"/>
      <c r="AH276" s="37">
        <v>0</v>
      </c>
    </row>
    <row r="277" spans="3:34" ht="20.100000000000001" customHeight="1" x14ac:dyDescent="0.2">
      <c r="D277" s="38" t="s">
        <v>226</v>
      </c>
      <c r="F277" s="39">
        <v>0</v>
      </c>
      <c r="G277" s="40"/>
      <c r="H277" s="40"/>
      <c r="I277" s="40"/>
      <c r="J277" s="39">
        <v>992</v>
      </c>
      <c r="K277" s="39">
        <v>80</v>
      </c>
      <c r="L277" s="40"/>
      <c r="M277" s="39">
        <v>1072</v>
      </c>
      <c r="N277" s="40"/>
      <c r="O277" s="40"/>
      <c r="P277" s="40"/>
      <c r="Q277" s="39">
        <v>462</v>
      </c>
      <c r="R277" s="39">
        <v>729</v>
      </c>
      <c r="S277" s="40"/>
      <c r="T277" s="39">
        <v>1191</v>
      </c>
      <c r="U277" s="40"/>
      <c r="V277" s="40"/>
      <c r="W277" s="40"/>
      <c r="X277" s="39">
        <v>497</v>
      </c>
      <c r="Y277" s="40"/>
      <c r="Z277" s="40"/>
      <c r="AA277" s="40"/>
      <c r="AB277" s="39">
        <v>616</v>
      </c>
      <c r="AC277" s="40"/>
      <c r="AD277" s="39">
        <v>0</v>
      </c>
      <c r="AE277" s="40"/>
      <c r="AF277" s="40"/>
      <c r="AG277" s="40"/>
      <c r="AH277" s="39">
        <v>165</v>
      </c>
    </row>
    <row r="278" spans="3:34"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row>
    <row r="279" spans="3:34" ht="20.100000000000001" customHeight="1" x14ac:dyDescent="0.2">
      <c r="C279" s="42" t="s">
        <v>227</v>
      </c>
      <c r="D279" s="42"/>
      <c r="F279" s="44">
        <v>0</v>
      </c>
      <c r="G279" s="45"/>
      <c r="H279" s="45"/>
      <c r="I279" s="45"/>
      <c r="J279" s="44">
        <v>6082</v>
      </c>
      <c r="K279" s="44">
        <v>268</v>
      </c>
      <c r="L279" s="45"/>
      <c r="M279" s="44">
        <v>6350</v>
      </c>
      <c r="N279" s="45"/>
      <c r="O279" s="45"/>
      <c r="P279" s="45"/>
      <c r="Q279" s="44">
        <v>1649</v>
      </c>
      <c r="R279" s="44">
        <v>5113</v>
      </c>
      <c r="S279" s="45"/>
      <c r="T279" s="44">
        <v>6762</v>
      </c>
      <c r="U279" s="45"/>
      <c r="V279" s="45"/>
      <c r="W279" s="45"/>
      <c r="X279" s="44">
        <v>2841</v>
      </c>
      <c r="Y279" s="45"/>
      <c r="Z279" s="45"/>
      <c r="AA279" s="45"/>
      <c r="AB279" s="44">
        <v>3253</v>
      </c>
      <c r="AC279" s="45"/>
      <c r="AD279" s="44">
        <v>0</v>
      </c>
      <c r="AE279" s="45"/>
      <c r="AF279" s="45"/>
      <c r="AG279" s="45"/>
      <c r="AH279" s="44">
        <v>731</v>
      </c>
    </row>
    <row r="280" spans="3:34"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row>
    <row r="281" spans="3:34"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row>
    <row r="282" spans="3:34" ht="20.100000000000001" customHeight="1" x14ac:dyDescent="0.2">
      <c r="D282" s="2" t="s">
        <v>228</v>
      </c>
      <c r="F282" s="37">
        <v>0</v>
      </c>
      <c r="G282" s="37"/>
      <c r="H282" s="37"/>
      <c r="I282" s="37"/>
      <c r="J282" s="37">
        <v>0</v>
      </c>
      <c r="K282" s="37">
        <v>0</v>
      </c>
      <c r="L282" s="37"/>
      <c r="M282" s="37">
        <v>0</v>
      </c>
      <c r="N282" s="37"/>
      <c r="O282" s="37"/>
      <c r="P282" s="37"/>
      <c r="Q282" s="37">
        <v>0</v>
      </c>
      <c r="R282" s="37">
        <v>0</v>
      </c>
      <c r="S282" s="37"/>
      <c r="T282" s="37">
        <v>0</v>
      </c>
      <c r="U282" s="37"/>
      <c r="V282" s="37"/>
      <c r="W282" s="37"/>
      <c r="X282" s="37">
        <v>0</v>
      </c>
      <c r="Y282" s="37"/>
      <c r="Z282" s="37"/>
      <c r="AA282" s="37"/>
      <c r="AB282" s="37">
        <v>0</v>
      </c>
      <c r="AC282" s="37"/>
      <c r="AD282" s="37">
        <v>0</v>
      </c>
      <c r="AE282" s="37"/>
      <c r="AF282" s="37"/>
      <c r="AG282" s="37"/>
      <c r="AH282" s="37">
        <v>0</v>
      </c>
    </row>
    <row r="283" spans="3:34"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row>
    <row r="284" spans="3:34" ht="20.100000000000001" customHeight="1" x14ac:dyDescent="0.2">
      <c r="C284" s="42" t="s">
        <v>188</v>
      </c>
      <c r="D284" s="42"/>
      <c r="F284" s="44">
        <v>0</v>
      </c>
      <c r="G284" s="45"/>
      <c r="H284" s="45"/>
      <c r="I284" s="45"/>
      <c r="J284" s="44">
        <v>0</v>
      </c>
      <c r="K284" s="44">
        <v>0</v>
      </c>
      <c r="L284" s="45"/>
      <c r="M284" s="44">
        <v>0</v>
      </c>
      <c r="N284" s="45"/>
      <c r="O284" s="45"/>
      <c r="P284" s="45"/>
      <c r="Q284" s="44">
        <v>0</v>
      </c>
      <c r="R284" s="44">
        <v>0</v>
      </c>
      <c r="S284" s="45"/>
      <c r="T284" s="44">
        <v>0</v>
      </c>
      <c r="U284" s="45"/>
      <c r="V284" s="45"/>
      <c r="W284" s="45"/>
      <c r="X284" s="44">
        <v>0</v>
      </c>
      <c r="Y284" s="45"/>
      <c r="Z284" s="45"/>
      <c r="AA284" s="45"/>
      <c r="AB284" s="44">
        <v>0</v>
      </c>
      <c r="AC284" s="45"/>
      <c r="AD284" s="44">
        <v>0</v>
      </c>
      <c r="AE284" s="45"/>
      <c r="AF284" s="45"/>
      <c r="AG284" s="45"/>
      <c r="AH284" s="44">
        <v>0</v>
      </c>
    </row>
    <row r="285" spans="3:34"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row>
    <row r="286" spans="3:34"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row>
    <row r="287" spans="3:34" ht="20.100000000000001" customHeight="1" x14ac:dyDescent="0.2">
      <c r="D287" s="2" t="s">
        <v>229</v>
      </c>
      <c r="F287" s="37">
        <v>0</v>
      </c>
      <c r="G287" s="37"/>
      <c r="H287" s="37"/>
      <c r="I287" s="37"/>
      <c r="J287" s="37">
        <v>0</v>
      </c>
      <c r="K287" s="37">
        <v>20</v>
      </c>
      <c r="L287" s="37"/>
      <c r="M287" s="37">
        <v>20</v>
      </c>
      <c r="N287" s="37"/>
      <c r="O287" s="37"/>
      <c r="P287" s="37"/>
      <c r="Q287" s="37">
        <v>2</v>
      </c>
      <c r="R287" s="37">
        <v>137</v>
      </c>
      <c r="S287" s="37"/>
      <c r="T287" s="37">
        <v>139</v>
      </c>
      <c r="U287" s="37"/>
      <c r="V287" s="37"/>
      <c r="W287" s="37"/>
      <c r="X287" s="37">
        <v>68</v>
      </c>
      <c r="Y287" s="37"/>
      <c r="Z287" s="37"/>
      <c r="AA287" s="37"/>
      <c r="AB287" s="37">
        <v>187</v>
      </c>
      <c r="AC287" s="37"/>
      <c r="AD287" s="37">
        <v>0</v>
      </c>
      <c r="AE287" s="37"/>
      <c r="AF287" s="37"/>
      <c r="AG287" s="37"/>
      <c r="AH287" s="37">
        <v>0</v>
      </c>
    </row>
    <row r="288" spans="3:34" ht="20.100000000000001" customHeight="1" x14ac:dyDescent="0.2">
      <c r="D288" s="38" t="s">
        <v>230</v>
      </c>
      <c r="F288" s="39">
        <v>0</v>
      </c>
      <c r="G288" s="40"/>
      <c r="H288" s="40"/>
      <c r="I288" s="40"/>
      <c r="J288" s="39">
        <v>0</v>
      </c>
      <c r="K288" s="39">
        <v>13</v>
      </c>
      <c r="L288" s="40"/>
      <c r="M288" s="39">
        <v>13</v>
      </c>
      <c r="N288" s="40"/>
      <c r="O288" s="40"/>
      <c r="P288" s="40"/>
      <c r="Q288" s="39">
        <v>2</v>
      </c>
      <c r="R288" s="39">
        <v>78</v>
      </c>
      <c r="S288" s="40"/>
      <c r="T288" s="39">
        <v>80</v>
      </c>
      <c r="U288" s="40"/>
      <c r="V288" s="40"/>
      <c r="W288" s="40"/>
      <c r="X288" s="39">
        <v>29</v>
      </c>
      <c r="Y288" s="40"/>
      <c r="Z288" s="40"/>
      <c r="AA288" s="40"/>
      <c r="AB288" s="39">
        <v>96</v>
      </c>
      <c r="AC288" s="40"/>
      <c r="AD288" s="39">
        <v>0</v>
      </c>
      <c r="AE288" s="40"/>
      <c r="AF288" s="40"/>
      <c r="AG288" s="40"/>
      <c r="AH288" s="39">
        <v>0</v>
      </c>
    </row>
    <row r="289" spans="3:34"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row>
    <row r="290" spans="3:34" ht="20.100000000000001" customHeight="1" x14ac:dyDescent="0.2">
      <c r="C290" s="42" t="s">
        <v>122</v>
      </c>
      <c r="D290" s="42"/>
      <c r="F290" s="44">
        <v>0</v>
      </c>
      <c r="G290" s="45"/>
      <c r="H290" s="45"/>
      <c r="I290" s="45"/>
      <c r="J290" s="44">
        <v>0</v>
      </c>
      <c r="K290" s="44">
        <v>33</v>
      </c>
      <c r="L290" s="45"/>
      <c r="M290" s="44">
        <v>33</v>
      </c>
      <c r="N290" s="45"/>
      <c r="O290" s="45"/>
      <c r="P290" s="45"/>
      <c r="Q290" s="44">
        <v>4</v>
      </c>
      <c r="R290" s="44">
        <v>215</v>
      </c>
      <c r="S290" s="45"/>
      <c r="T290" s="44">
        <v>219</v>
      </c>
      <c r="U290" s="45"/>
      <c r="V290" s="45"/>
      <c r="W290" s="45"/>
      <c r="X290" s="44">
        <v>97</v>
      </c>
      <c r="Y290" s="45"/>
      <c r="Z290" s="45"/>
      <c r="AA290" s="45"/>
      <c r="AB290" s="44">
        <v>283</v>
      </c>
      <c r="AC290" s="45"/>
      <c r="AD290" s="44">
        <v>0</v>
      </c>
      <c r="AE290" s="45"/>
      <c r="AF290" s="45"/>
      <c r="AG290" s="45"/>
      <c r="AH290" s="44">
        <v>0</v>
      </c>
    </row>
    <row r="291" spans="3:34"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row>
    <row r="292" spans="3:34"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row>
    <row r="293" spans="3:34" ht="20.100000000000001" customHeight="1" x14ac:dyDescent="0.2">
      <c r="D293" s="2" t="s">
        <v>229</v>
      </c>
      <c r="F293" s="37">
        <v>694</v>
      </c>
      <c r="G293" s="37"/>
      <c r="H293" s="37"/>
      <c r="I293" s="37"/>
      <c r="J293" s="37">
        <v>1048</v>
      </c>
      <c r="K293" s="37">
        <v>24</v>
      </c>
      <c r="L293" s="37"/>
      <c r="M293" s="37">
        <v>1072</v>
      </c>
      <c r="N293" s="37"/>
      <c r="O293" s="37"/>
      <c r="P293" s="37"/>
      <c r="Q293" s="37">
        <v>145</v>
      </c>
      <c r="R293" s="37">
        <v>973</v>
      </c>
      <c r="S293" s="37"/>
      <c r="T293" s="37">
        <v>1118</v>
      </c>
      <c r="U293" s="37"/>
      <c r="V293" s="37"/>
      <c r="W293" s="37"/>
      <c r="X293" s="37">
        <v>0</v>
      </c>
      <c r="Y293" s="37"/>
      <c r="Z293" s="37"/>
      <c r="AA293" s="37"/>
      <c r="AB293" s="37">
        <v>0</v>
      </c>
      <c r="AC293" s="37"/>
      <c r="AD293" s="37">
        <v>648</v>
      </c>
      <c r="AE293" s="37"/>
      <c r="AF293" s="37"/>
      <c r="AG293" s="37"/>
      <c r="AH293" s="37">
        <v>97</v>
      </c>
    </row>
    <row r="294" spans="3:34" ht="20.100000000000001" customHeight="1" x14ac:dyDescent="0.2">
      <c r="D294" s="38" t="s">
        <v>230</v>
      </c>
      <c r="F294" s="39">
        <v>483</v>
      </c>
      <c r="G294" s="40"/>
      <c r="H294" s="40"/>
      <c r="I294" s="40"/>
      <c r="J294" s="39">
        <v>1060</v>
      </c>
      <c r="K294" s="39">
        <v>36</v>
      </c>
      <c r="L294" s="40"/>
      <c r="M294" s="39">
        <v>1096</v>
      </c>
      <c r="N294" s="40"/>
      <c r="O294" s="40"/>
      <c r="P294" s="40"/>
      <c r="Q294" s="39">
        <v>217</v>
      </c>
      <c r="R294" s="39">
        <v>900</v>
      </c>
      <c r="S294" s="40"/>
      <c r="T294" s="39">
        <v>1117</v>
      </c>
      <c r="U294" s="40"/>
      <c r="V294" s="40"/>
      <c r="W294" s="40"/>
      <c r="X294" s="39">
        <v>0</v>
      </c>
      <c r="Y294" s="40"/>
      <c r="Z294" s="40"/>
      <c r="AA294" s="40"/>
      <c r="AB294" s="39">
        <v>0</v>
      </c>
      <c r="AC294" s="40"/>
      <c r="AD294" s="39">
        <v>462</v>
      </c>
      <c r="AE294" s="40"/>
      <c r="AF294" s="40"/>
      <c r="AG294" s="40"/>
      <c r="AH294" s="39">
        <v>288</v>
      </c>
    </row>
    <row r="295" spans="3:34" ht="20.100000000000001" customHeight="1" x14ac:dyDescent="0.2">
      <c r="D295" s="2" t="s">
        <v>223</v>
      </c>
      <c r="F295" s="37">
        <v>280</v>
      </c>
      <c r="G295" s="37"/>
      <c r="H295" s="37"/>
      <c r="I295" s="37"/>
      <c r="J295" s="37">
        <v>1064</v>
      </c>
      <c r="K295" s="37">
        <v>43</v>
      </c>
      <c r="L295" s="37"/>
      <c r="M295" s="37">
        <v>1107</v>
      </c>
      <c r="N295" s="37"/>
      <c r="O295" s="37"/>
      <c r="P295" s="37"/>
      <c r="Q295" s="37">
        <v>218</v>
      </c>
      <c r="R295" s="37">
        <v>935</v>
      </c>
      <c r="S295" s="37"/>
      <c r="T295" s="37">
        <v>1153</v>
      </c>
      <c r="U295" s="37"/>
      <c r="V295" s="37"/>
      <c r="W295" s="37"/>
      <c r="X295" s="37">
        <v>0</v>
      </c>
      <c r="Y295" s="37"/>
      <c r="Z295" s="37"/>
      <c r="AA295" s="37"/>
      <c r="AB295" s="37">
        <v>0</v>
      </c>
      <c r="AC295" s="37"/>
      <c r="AD295" s="37">
        <v>234</v>
      </c>
      <c r="AE295" s="37"/>
      <c r="AF295" s="37"/>
      <c r="AG295" s="37"/>
      <c r="AH295" s="37">
        <v>4</v>
      </c>
    </row>
    <row r="296" spans="3:34" ht="20.100000000000001" customHeight="1" x14ac:dyDescent="0.2">
      <c r="D296" s="38" t="s">
        <v>224</v>
      </c>
      <c r="F296" s="39">
        <v>647</v>
      </c>
      <c r="G296" s="40"/>
      <c r="H296" s="40"/>
      <c r="I296" s="40"/>
      <c r="J296" s="39">
        <v>1062</v>
      </c>
      <c r="K296" s="39">
        <v>25</v>
      </c>
      <c r="L296" s="40"/>
      <c r="M296" s="39">
        <v>1087</v>
      </c>
      <c r="N296" s="40"/>
      <c r="O296" s="40"/>
      <c r="P296" s="40"/>
      <c r="Q296" s="39">
        <v>202</v>
      </c>
      <c r="R296" s="39">
        <v>805</v>
      </c>
      <c r="S296" s="40"/>
      <c r="T296" s="39">
        <v>1007</v>
      </c>
      <c r="U296" s="40"/>
      <c r="V296" s="40"/>
      <c r="W296" s="40"/>
      <c r="X296" s="39">
        <v>0</v>
      </c>
      <c r="Y296" s="40"/>
      <c r="Z296" s="40"/>
      <c r="AA296" s="40"/>
      <c r="AB296" s="39">
        <v>0</v>
      </c>
      <c r="AC296" s="40"/>
      <c r="AD296" s="39">
        <v>727</v>
      </c>
      <c r="AE296" s="40"/>
      <c r="AF296" s="40"/>
      <c r="AG296" s="40"/>
      <c r="AH296" s="39">
        <v>104</v>
      </c>
    </row>
    <row r="297" spans="3:34" ht="20.100000000000001" customHeight="1" x14ac:dyDescent="0.2">
      <c r="D297" s="2" t="s">
        <v>371</v>
      </c>
      <c r="F297" s="37">
        <v>506</v>
      </c>
      <c r="G297" s="37"/>
      <c r="H297" s="37"/>
      <c r="I297" s="37"/>
      <c r="J297" s="37">
        <v>1078</v>
      </c>
      <c r="K297" s="37">
        <v>40</v>
      </c>
      <c r="L297" s="37"/>
      <c r="M297" s="37">
        <v>1118</v>
      </c>
      <c r="N297" s="37"/>
      <c r="O297" s="37"/>
      <c r="P297" s="37"/>
      <c r="Q297" s="37">
        <v>257</v>
      </c>
      <c r="R297" s="37">
        <v>906</v>
      </c>
      <c r="S297" s="37"/>
      <c r="T297" s="37">
        <v>1163</v>
      </c>
      <c r="U297" s="37"/>
      <c r="V297" s="37"/>
      <c r="W297" s="37"/>
      <c r="X297" s="37">
        <v>0</v>
      </c>
      <c r="Y297" s="37"/>
      <c r="Z297" s="37"/>
      <c r="AA297" s="37"/>
      <c r="AB297" s="37">
        <v>0</v>
      </c>
      <c r="AC297" s="37"/>
      <c r="AD297" s="37">
        <v>461</v>
      </c>
      <c r="AE297" s="37"/>
      <c r="AF297" s="37"/>
      <c r="AG297" s="37"/>
      <c r="AH297" s="37">
        <v>150</v>
      </c>
    </row>
    <row r="298" spans="3:34" ht="20.100000000000001" customHeight="1" x14ac:dyDescent="0.2">
      <c r="D298" s="38" t="s">
        <v>226</v>
      </c>
      <c r="F298" s="39">
        <v>481</v>
      </c>
      <c r="G298" s="40"/>
      <c r="H298" s="40"/>
      <c r="I298" s="40"/>
      <c r="J298" s="39">
        <v>1131</v>
      </c>
      <c r="K298" s="39">
        <v>28</v>
      </c>
      <c r="L298" s="40"/>
      <c r="M298" s="39">
        <v>1159</v>
      </c>
      <c r="N298" s="40"/>
      <c r="O298" s="40"/>
      <c r="P298" s="40"/>
      <c r="Q298" s="39">
        <v>144</v>
      </c>
      <c r="R298" s="39">
        <v>950</v>
      </c>
      <c r="S298" s="40"/>
      <c r="T298" s="39">
        <v>1094</v>
      </c>
      <c r="U298" s="40"/>
      <c r="V298" s="40"/>
      <c r="W298" s="40"/>
      <c r="X298" s="39">
        <v>0</v>
      </c>
      <c r="Y298" s="40"/>
      <c r="Z298" s="40"/>
      <c r="AA298" s="40"/>
      <c r="AB298" s="39">
        <v>0</v>
      </c>
      <c r="AC298" s="40"/>
      <c r="AD298" s="39">
        <v>546</v>
      </c>
      <c r="AE298" s="40"/>
      <c r="AF298" s="40"/>
      <c r="AG298" s="40"/>
      <c r="AH298" s="39">
        <v>14</v>
      </c>
    </row>
    <row r="299" spans="3:34" ht="20.100000000000001" customHeight="1" x14ac:dyDescent="0.2">
      <c r="D299" s="2" t="s">
        <v>231</v>
      </c>
      <c r="F299" s="37">
        <v>368</v>
      </c>
      <c r="G299" s="37"/>
      <c r="H299" s="37"/>
      <c r="I299" s="37"/>
      <c r="J299" s="37">
        <v>1061</v>
      </c>
      <c r="K299" s="37">
        <v>50</v>
      </c>
      <c r="L299" s="37"/>
      <c r="M299" s="37">
        <v>1111</v>
      </c>
      <c r="N299" s="37"/>
      <c r="O299" s="37"/>
      <c r="P299" s="37"/>
      <c r="Q299" s="37">
        <v>178</v>
      </c>
      <c r="R299" s="37">
        <v>926</v>
      </c>
      <c r="S299" s="37"/>
      <c r="T299" s="37">
        <v>1104</v>
      </c>
      <c r="U299" s="37"/>
      <c r="V299" s="37"/>
      <c r="W299" s="37"/>
      <c r="X299" s="37">
        <v>0</v>
      </c>
      <c r="Y299" s="37"/>
      <c r="Z299" s="37"/>
      <c r="AA299" s="37"/>
      <c r="AB299" s="37">
        <v>0</v>
      </c>
      <c r="AC299" s="37"/>
      <c r="AD299" s="37">
        <v>375</v>
      </c>
      <c r="AE299" s="37"/>
      <c r="AF299" s="37"/>
      <c r="AG299" s="37"/>
      <c r="AH299" s="37">
        <v>0</v>
      </c>
    </row>
    <row r="300" spans="3:34" ht="20.100000000000001" customHeight="1" x14ac:dyDescent="0.2">
      <c r="D300" s="38" t="s">
        <v>232</v>
      </c>
      <c r="F300" s="39">
        <v>216</v>
      </c>
      <c r="G300" s="40"/>
      <c r="H300" s="40"/>
      <c r="I300" s="40"/>
      <c r="J300" s="39">
        <v>1064</v>
      </c>
      <c r="K300" s="39">
        <v>40</v>
      </c>
      <c r="L300" s="40"/>
      <c r="M300" s="39">
        <v>1104</v>
      </c>
      <c r="N300" s="40"/>
      <c r="O300" s="40"/>
      <c r="P300" s="40"/>
      <c r="Q300" s="39">
        <v>176</v>
      </c>
      <c r="R300" s="39">
        <v>886</v>
      </c>
      <c r="S300" s="40"/>
      <c r="T300" s="39">
        <v>1062</v>
      </c>
      <c r="U300" s="40"/>
      <c r="V300" s="40"/>
      <c r="W300" s="40"/>
      <c r="X300" s="39">
        <v>0</v>
      </c>
      <c r="Y300" s="40"/>
      <c r="Z300" s="40"/>
      <c r="AA300" s="40"/>
      <c r="AB300" s="39">
        <v>0</v>
      </c>
      <c r="AC300" s="40"/>
      <c r="AD300" s="39">
        <v>258</v>
      </c>
      <c r="AE300" s="40"/>
      <c r="AF300" s="40"/>
      <c r="AG300" s="40"/>
      <c r="AH300" s="39">
        <v>0</v>
      </c>
    </row>
    <row r="301" spans="3:34" ht="20.100000000000001" customHeight="1" x14ac:dyDescent="0.2">
      <c r="D301" s="2" t="s">
        <v>233</v>
      </c>
      <c r="F301" s="37">
        <v>320</v>
      </c>
      <c r="G301" s="37"/>
      <c r="H301" s="37"/>
      <c r="I301" s="37"/>
      <c r="J301" s="37">
        <v>1109</v>
      </c>
      <c r="K301" s="37">
        <v>31</v>
      </c>
      <c r="L301" s="37"/>
      <c r="M301" s="37">
        <v>1140</v>
      </c>
      <c r="N301" s="37"/>
      <c r="O301" s="37"/>
      <c r="P301" s="37"/>
      <c r="Q301" s="37">
        <v>236</v>
      </c>
      <c r="R301" s="37">
        <v>936</v>
      </c>
      <c r="S301" s="37"/>
      <c r="T301" s="37">
        <v>1172</v>
      </c>
      <c r="U301" s="37"/>
      <c r="V301" s="37"/>
      <c r="W301" s="37"/>
      <c r="X301" s="37">
        <v>0</v>
      </c>
      <c r="Y301" s="37"/>
      <c r="Z301" s="37"/>
      <c r="AA301" s="37"/>
      <c r="AB301" s="37">
        <v>0</v>
      </c>
      <c r="AC301" s="37"/>
      <c r="AD301" s="37">
        <v>288</v>
      </c>
      <c r="AE301" s="37"/>
      <c r="AF301" s="37"/>
      <c r="AG301" s="37"/>
      <c r="AH301" s="37">
        <v>1</v>
      </c>
    </row>
    <row r="302" spans="3:34" ht="20.100000000000001" customHeight="1" x14ac:dyDescent="0.2">
      <c r="D302" s="38" t="s">
        <v>234</v>
      </c>
      <c r="F302" s="39">
        <v>602</v>
      </c>
      <c r="G302" s="40"/>
      <c r="H302" s="40"/>
      <c r="I302" s="40"/>
      <c r="J302" s="39">
        <v>1058</v>
      </c>
      <c r="K302" s="39">
        <v>21</v>
      </c>
      <c r="L302" s="40"/>
      <c r="M302" s="39">
        <v>1079</v>
      </c>
      <c r="N302" s="40"/>
      <c r="O302" s="40"/>
      <c r="P302" s="40"/>
      <c r="Q302" s="39">
        <v>187</v>
      </c>
      <c r="R302" s="39">
        <v>943</v>
      </c>
      <c r="S302" s="40"/>
      <c r="T302" s="39">
        <v>1130</v>
      </c>
      <c r="U302" s="40"/>
      <c r="V302" s="40"/>
      <c r="W302" s="40"/>
      <c r="X302" s="39">
        <v>0</v>
      </c>
      <c r="Y302" s="40"/>
      <c r="Z302" s="40"/>
      <c r="AA302" s="40"/>
      <c r="AB302" s="39">
        <v>0</v>
      </c>
      <c r="AC302" s="40"/>
      <c r="AD302" s="39">
        <v>551</v>
      </c>
      <c r="AE302" s="40"/>
      <c r="AF302" s="40"/>
      <c r="AG302" s="40"/>
      <c r="AH302" s="39">
        <v>147</v>
      </c>
    </row>
    <row r="303" spans="3:34" ht="20.100000000000001" customHeight="1" x14ac:dyDescent="0.2">
      <c r="D303" s="2" t="s">
        <v>235</v>
      </c>
      <c r="F303" s="37">
        <v>505</v>
      </c>
      <c r="G303" s="37"/>
      <c r="H303" s="37"/>
      <c r="I303" s="37"/>
      <c r="J303" s="37">
        <v>1230</v>
      </c>
      <c r="K303" s="37">
        <v>46</v>
      </c>
      <c r="L303" s="37"/>
      <c r="M303" s="37">
        <v>1276</v>
      </c>
      <c r="N303" s="37"/>
      <c r="O303" s="37"/>
      <c r="P303" s="37"/>
      <c r="Q303" s="37">
        <v>404</v>
      </c>
      <c r="R303" s="37">
        <v>834</v>
      </c>
      <c r="S303" s="37"/>
      <c r="T303" s="37">
        <v>1238</v>
      </c>
      <c r="U303" s="37"/>
      <c r="V303" s="37"/>
      <c r="W303" s="37"/>
      <c r="X303" s="37">
        <v>0</v>
      </c>
      <c r="Y303" s="37"/>
      <c r="Z303" s="37"/>
      <c r="AA303" s="37"/>
      <c r="AB303" s="37">
        <v>0</v>
      </c>
      <c r="AC303" s="37"/>
      <c r="AD303" s="37">
        <v>543</v>
      </c>
      <c r="AE303" s="37"/>
      <c r="AF303" s="37"/>
      <c r="AG303" s="37"/>
      <c r="AH303" s="37">
        <v>186</v>
      </c>
    </row>
    <row r="304" spans="3:34"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row>
    <row r="305" spans="1:34" s="1" customFormat="1" ht="20.100000000000001" customHeight="1" x14ac:dyDescent="0.2">
      <c r="A305" s="3"/>
      <c r="B305" s="6"/>
      <c r="C305" s="42" t="s">
        <v>180</v>
      </c>
      <c r="D305" s="42"/>
      <c r="E305" s="5"/>
      <c r="F305" s="44">
        <v>5102</v>
      </c>
      <c r="G305" s="45"/>
      <c r="H305" s="45"/>
      <c r="I305" s="45"/>
      <c r="J305" s="44">
        <v>11965</v>
      </c>
      <c r="K305" s="44">
        <v>384</v>
      </c>
      <c r="L305" s="45"/>
      <c r="M305" s="44">
        <v>12349</v>
      </c>
      <c r="N305" s="45"/>
      <c r="O305" s="45"/>
      <c r="P305" s="45"/>
      <c r="Q305" s="44">
        <v>2364</v>
      </c>
      <c r="R305" s="44">
        <v>9994</v>
      </c>
      <c r="S305" s="45"/>
      <c r="T305" s="44">
        <v>12358</v>
      </c>
      <c r="U305" s="45"/>
      <c r="V305" s="45"/>
      <c r="W305" s="45"/>
      <c r="X305" s="44">
        <v>0</v>
      </c>
      <c r="Y305" s="45"/>
      <c r="Z305" s="45"/>
      <c r="AA305" s="45"/>
      <c r="AB305" s="44">
        <v>0</v>
      </c>
      <c r="AC305" s="45"/>
      <c r="AD305" s="44">
        <v>5093</v>
      </c>
      <c r="AE305" s="45"/>
      <c r="AF305" s="45"/>
      <c r="AG305" s="45"/>
      <c r="AH305" s="44">
        <v>991</v>
      </c>
    </row>
    <row r="306" spans="1:34"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row>
    <row r="307" spans="1:34"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row>
    <row r="308" spans="1:34" ht="20.100000000000001" customHeight="1" x14ac:dyDescent="0.2">
      <c r="D308" s="2" t="s">
        <v>237</v>
      </c>
      <c r="F308" s="37">
        <v>1</v>
      </c>
      <c r="G308" s="37"/>
      <c r="H308" s="37"/>
      <c r="I308" s="37"/>
      <c r="J308" s="37">
        <v>1</v>
      </c>
      <c r="K308" s="37">
        <v>2</v>
      </c>
      <c r="L308" s="37"/>
      <c r="M308" s="37">
        <v>3</v>
      </c>
      <c r="N308" s="37"/>
      <c r="O308" s="37"/>
      <c r="P308" s="37"/>
      <c r="Q308" s="37">
        <v>1</v>
      </c>
      <c r="R308" s="37">
        <v>3</v>
      </c>
      <c r="S308" s="37"/>
      <c r="T308" s="37">
        <v>4</v>
      </c>
      <c r="U308" s="37"/>
      <c r="V308" s="37"/>
      <c r="W308" s="37"/>
      <c r="X308" s="37">
        <v>0</v>
      </c>
      <c r="Y308" s="37"/>
      <c r="Z308" s="37"/>
      <c r="AA308" s="37"/>
      <c r="AB308" s="37">
        <v>0</v>
      </c>
      <c r="AC308" s="37"/>
      <c r="AD308" s="37">
        <v>0</v>
      </c>
      <c r="AE308" s="37"/>
      <c r="AF308" s="37"/>
      <c r="AG308" s="37"/>
      <c r="AH308" s="37">
        <v>0</v>
      </c>
    </row>
    <row r="309" spans="1:34" ht="20.100000000000001" customHeight="1" x14ac:dyDescent="0.2">
      <c r="D309" s="38" t="s">
        <v>238</v>
      </c>
      <c r="F309" s="39">
        <v>1</v>
      </c>
      <c r="G309" s="40"/>
      <c r="H309" s="40"/>
      <c r="I309" s="40"/>
      <c r="J309" s="39">
        <v>2</v>
      </c>
      <c r="K309" s="39">
        <v>0</v>
      </c>
      <c r="L309" s="40"/>
      <c r="M309" s="39">
        <v>2</v>
      </c>
      <c r="N309" s="40"/>
      <c r="O309" s="40"/>
      <c r="P309" s="40"/>
      <c r="Q309" s="39">
        <v>1</v>
      </c>
      <c r="R309" s="39">
        <v>2</v>
      </c>
      <c r="S309" s="40"/>
      <c r="T309" s="39">
        <v>3</v>
      </c>
      <c r="U309" s="40"/>
      <c r="V309" s="40"/>
      <c r="W309" s="40"/>
      <c r="X309" s="39">
        <v>0</v>
      </c>
      <c r="Y309" s="40"/>
      <c r="Z309" s="40"/>
      <c r="AA309" s="40"/>
      <c r="AB309" s="39">
        <v>0</v>
      </c>
      <c r="AC309" s="40"/>
      <c r="AD309" s="39">
        <v>0</v>
      </c>
      <c r="AE309" s="40"/>
      <c r="AF309" s="40"/>
      <c r="AG309" s="40"/>
      <c r="AH309" s="39">
        <v>0</v>
      </c>
    </row>
    <row r="310" spans="1:34" ht="20.100000000000001" customHeight="1" x14ac:dyDescent="0.2">
      <c r="D310" s="2" t="s">
        <v>239</v>
      </c>
      <c r="F310" s="37">
        <v>56</v>
      </c>
      <c r="G310" s="37"/>
      <c r="H310" s="37"/>
      <c r="I310" s="37"/>
      <c r="J310" s="37">
        <v>0</v>
      </c>
      <c r="K310" s="37">
        <v>1</v>
      </c>
      <c r="L310" s="37"/>
      <c r="M310" s="37">
        <v>1</v>
      </c>
      <c r="N310" s="37"/>
      <c r="O310" s="37"/>
      <c r="P310" s="37"/>
      <c r="Q310" s="37">
        <v>2</v>
      </c>
      <c r="R310" s="37">
        <v>57</v>
      </c>
      <c r="S310" s="37"/>
      <c r="T310" s="37">
        <v>59</v>
      </c>
      <c r="U310" s="37"/>
      <c r="V310" s="37"/>
      <c r="W310" s="37"/>
      <c r="X310" s="37">
        <v>0</v>
      </c>
      <c r="Y310" s="37"/>
      <c r="Z310" s="37"/>
      <c r="AA310" s="37"/>
      <c r="AB310" s="37">
        <v>2</v>
      </c>
      <c r="AC310" s="37"/>
      <c r="AD310" s="37">
        <v>0</v>
      </c>
      <c r="AE310" s="37"/>
      <c r="AF310" s="37"/>
      <c r="AG310" s="37"/>
      <c r="AH310" s="37">
        <v>0</v>
      </c>
    </row>
    <row r="311" spans="1:34" ht="20.100000000000001" customHeight="1" x14ac:dyDescent="0.2">
      <c r="D311" s="38" t="s">
        <v>240</v>
      </c>
      <c r="F311" s="39">
        <v>118</v>
      </c>
      <c r="G311" s="40"/>
      <c r="H311" s="40"/>
      <c r="I311" s="40"/>
      <c r="J311" s="39">
        <v>0</v>
      </c>
      <c r="K311" s="39">
        <v>0</v>
      </c>
      <c r="L311" s="40"/>
      <c r="M311" s="39">
        <v>0</v>
      </c>
      <c r="N311" s="40"/>
      <c r="O311" s="40"/>
      <c r="P311" s="40"/>
      <c r="Q311" s="39">
        <v>1</v>
      </c>
      <c r="R311" s="39">
        <v>119</v>
      </c>
      <c r="S311" s="40"/>
      <c r="T311" s="39">
        <v>120</v>
      </c>
      <c r="U311" s="40"/>
      <c r="V311" s="40"/>
      <c r="W311" s="40"/>
      <c r="X311" s="39">
        <v>0</v>
      </c>
      <c r="Y311" s="40"/>
      <c r="Z311" s="40"/>
      <c r="AA311" s="40"/>
      <c r="AB311" s="39">
        <v>2</v>
      </c>
      <c r="AC311" s="40"/>
      <c r="AD311" s="39">
        <v>0</v>
      </c>
      <c r="AE311" s="40"/>
      <c r="AF311" s="40"/>
      <c r="AG311" s="40"/>
      <c r="AH311" s="39">
        <v>0</v>
      </c>
    </row>
    <row r="312" spans="1:34"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row>
    <row r="313" spans="1:34" s="1" customFormat="1" ht="20.100000000000001" customHeight="1" x14ac:dyDescent="0.2">
      <c r="A313" s="3"/>
      <c r="B313" s="6"/>
      <c r="C313" s="42" t="s">
        <v>241</v>
      </c>
      <c r="D313" s="42"/>
      <c r="E313" s="5"/>
      <c r="F313" s="44">
        <v>176</v>
      </c>
      <c r="G313" s="45"/>
      <c r="H313" s="45"/>
      <c r="I313" s="45"/>
      <c r="J313" s="44">
        <v>3</v>
      </c>
      <c r="K313" s="44">
        <v>3</v>
      </c>
      <c r="L313" s="45"/>
      <c r="M313" s="44">
        <v>6</v>
      </c>
      <c r="N313" s="45"/>
      <c r="O313" s="45"/>
      <c r="P313" s="45"/>
      <c r="Q313" s="44">
        <v>5</v>
      </c>
      <c r="R313" s="44">
        <v>181</v>
      </c>
      <c r="S313" s="45"/>
      <c r="T313" s="44">
        <v>186</v>
      </c>
      <c r="U313" s="45"/>
      <c r="V313" s="45"/>
      <c r="W313" s="45"/>
      <c r="X313" s="44">
        <v>0</v>
      </c>
      <c r="Y313" s="45"/>
      <c r="Z313" s="45"/>
      <c r="AA313" s="45"/>
      <c r="AB313" s="44">
        <v>4</v>
      </c>
      <c r="AC313" s="45"/>
      <c r="AD313" s="44">
        <v>0</v>
      </c>
      <c r="AE313" s="45"/>
      <c r="AF313" s="45"/>
      <c r="AG313" s="45"/>
      <c r="AH313" s="44">
        <v>0</v>
      </c>
    </row>
    <row r="314" spans="1:34"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row>
    <row r="315" spans="1:34" s="1" customFormat="1" ht="20.100000000000001" customHeight="1" x14ac:dyDescent="0.25">
      <c r="A315" s="3"/>
      <c r="B315" s="49" t="s">
        <v>242</v>
      </c>
      <c r="C315" s="50"/>
      <c r="D315" s="50"/>
      <c r="E315" s="5"/>
      <c r="F315" s="51">
        <v>5278</v>
      </c>
      <c r="G315" s="52"/>
      <c r="H315" s="52"/>
      <c r="I315" s="52"/>
      <c r="J315" s="51">
        <v>22485</v>
      </c>
      <c r="K315" s="51">
        <v>784</v>
      </c>
      <c r="L315" s="52"/>
      <c r="M315" s="51">
        <v>23269</v>
      </c>
      <c r="N315" s="52"/>
      <c r="O315" s="52"/>
      <c r="P315" s="52"/>
      <c r="Q315" s="51">
        <v>4542</v>
      </c>
      <c r="R315" s="51">
        <v>19485</v>
      </c>
      <c r="S315" s="52"/>
      <c r="T315" s="51">
        <v>24027</v>
      </c>
      <c r="U315" s="52"/>
      <c r="V315" s="52"/>
      <c r="W315" s="52"/>
      <c r="X315" s="51">
        <v>4372</v>
      </c>
      <c r="Y315" s="52"/>
      <c r="Z315" s="52"/>
      <c r="AA315" s="52"/>
      <c r="AB315" s="51">
        <v>4945</v>
      </c>
      <c r="AC315" s="52"/>
      <c r="AD315" s="51">
        <v>5093</v>
      </c>
      <c r="AE315" s="52"/>
      <c r="AF315" s="52"/>
      <c r="AG315" s="52"/>
      <c r="AH315" s="51">
        <v>1826</v>
      </c>
    </row>
    <row r="316" spans="1:34"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row>
    <row r="317" spans="1:34"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row>
    <row r="318" spans="1:34"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row>
    <row r="319" spans="1:34" ht="20.100000000000001" customHeight="1" x14ac:dyDescent="0.2">
      <c r="D319" s="2" t="s">
        <v>124</v>
      </c>
      <c r="F319" s="37">
        <v>0</v>
      </c>
      <c r="G319" s="37"/>
      <c r="H319" s="37"/>
      <c r="I319" s="37"/>
      <c r="J319" s="37">
        <v>0</v>
      </c>
      <c r="K319" s="37">
        <v>0</v>
      </c>
      <c r="L319" s="37"/>
      <c r="M319" s="37">
        <v>0</v>
      </c>
      <c r="N319" s="37"/>
      <c r="O319" s="37"/>
      <c r="P319" s="37"/>
      <c r="Q319" s="37">
        <v>0</v>
      </c>
      <c r="R319" s="37">
        <v>0</v>
      </c>
      <c r="S319" s="37"/>
      <c r="T319" s="37">
        <v>0</v>
      </c>
      <c r="U319" s="37"/>
      <c r="V319" s="37"/>
      <c r="W319" s="37"/>
      <c r="X319" s="37">
        <v>0</v>
      </c>
      <c r="Y319" s="37"/>
      <c r="Z319" s="37"/>
      <c r="AA319" s="37"/>
      <c r="AB319" s="37">
        <v>0</v>
      </c>
      <c r="AC319" s="37"/>
      <c r="AD319" s="37">
        <v>0</v>
      </c>
      <c r="AE319" s="37"/>
      <c r="AF319" s="37"/>
      <c r="AG319" s="37"/>
      <c r="AH319" s="37">
        <v>0</v>
      </c>
    </row>
    <row r="320" spans="1:34" ht="20.100000000000001" customHeight="1" x14ac:dyDescent="0.2">
      <c r="D320" s="38" t="s">
        <v>173</v>
      </c>
      <c r="F320" s="39">
        <v>0</v>
      </c>
      <c r="G320" s="40"/>
      <c r="H320" s="40"/>
      <c r="I320" s="40"/>
      <c r="J320" s="39">
        <v>0</v>
      </c>
      <c r="K320" s="39">
        <v>0</v>
      </c>
      <c r="L320" s="40"/>
      <c r="M320" s="39">
        <v>0</v>
      </c>
      <c r="N320" s="40"/>
      <c r="O320" s="40"/>
      <c r="P320" s="40"/>
      <c r="Q320" s="39">
        <v>0</v>
      </c>
      <c r="R320" s="39">
        <v>0</v>
      </c>
      <c r="S320" s="40"/>
      <c r="T320" s="39">
        <v>0</v>
      </c>
      <c r="U320" s="40"/>
      <c r="V320" s="40"/>
      <c r="W320" s="40"/>
      <c r="X320" s="39">
        <v>0</v>
      </c>
      <c r="Y320" s="40"/>
      <c r="Z320" s="40"/>
      <c r="AA320" s="40"/>
      <c r="AB320" s="39">
        <v>0</v>
      </c>
      <c r="AC320" s="40"/>
      <c r="AD320" s="39">
        <v>0</v>
      </c>
      <c r="AE320" s="40"/>
      <c r="AF320" s="40"/>
      <c r="AG320" s="40"/>
      <c r="AH320" s="39">
        <v>0</v>
      </c>
    </row>
    <row r="321" spans="3:34"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row>
    <row r="322" spans="3:34" ht="20.100000000000001" customHeight="1" x14ac:dyDescent="0.2">
      <c r="C322" s="42" t="s">
        <v>122</v>
      </c>
      <c r="D322" s="42"/>
      <c r="F322" s="44">
        <v>0</v>
      </c>
      <c r="G322" s="45"/>
      <c r="H322" s="45"/>
      <c r="I322" s="45"/>
      <c r="J322" s="44">
        <v>0</v>
      </c>
      <c r="K322" s="44">
        <v>0</v>
      </c>
      <c r="L322" s="45"/>
      <c r="M322" s="44">
        <v>0</v>
      </c>
      <c r="N322" s="45"/>
      <c r="O322" s="45"/>
      <c r="P322" s="45"/>
      <c r="Q322" s="44">
        <v>0</v>
      </c>
      <c r="R322" s="44">
        <v>0</v>
      </c>
      <c r="S322" s="45"/>
      <c r="T322" s="44">
        <v>0</v>
      </c>
      <c r="U322" s="45"/>
      <c r="V322" s="45"/>
      <c r="W322" s="45"/>
      <c r="X322" s="44">
        <v>0</v>
      </c>
      <c r="Y322" s="45"/>
      <c r="Z322" s="45"/>
      <c r="AA322" s="45"/>
      <c r="AB322" s="44">
        <v>0</v>
      </c>
      <c r="AC322" s="45"/>
      <c r="AD322" s="44">
        <v>0</v>
      </c>
      <c r="AE322" s="45"/>
      <c r="AF322" s="45"/>
      <c r="AG322" s="45"/>
      <c r="AH322" s="44">
        <v>0</v>
      </c>
    </row>
    <row r="323" spans="3:34"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row>
    <row r="324" spans="3:34"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row>
    <row r="325" spans="3:34" ht="20.100000000000001" customHeight="1" x14ac:dyDescent="0.2">
      <c r="D325" s="2" t="s">
        <v>124</v>
      </c>
      <c r="F325" s="37">
        <v>601</v>
      </c>
      <c r="G325" s="37"/>
      <c r="H325" s="37"/>
      <c r="I325" s="37"/>
      <c r="J325" s="37">
        <v>2005</v>
      </c>
      <c r="K325" s="37">
        <v>47</v>
      </c>
      <c r="L325" s="37"/>
      <c r="M325" s="37">
        <v>2052</v>
      </c>
      <c r="N325" s="37"/>
      <c r="O325" s="37"/>
      <c r="P325" s="37"/>
      <c r="Q325" s="37">
        <v>519</v>
      </c>
      <c r="R325" s="37">
        <v>1629</v>
      </c>
      <c r="S325" s="37"/>
      <c r="T325" s="37">
        <v>2148</v>
      </c>
      <c r="U325" s="37"/>
      <c r="V325" s="37"/>
      <c r="W325" s="37"/>
      <c r="X325" s="37">
        <v>505</v>
      </c>
      <c r="Y325" s="37"/>
      <c r="Z325" s="37"/>
      <c r="AA325" s="37"/>
      <c r="AB325" s="37">
        <v>0</v>
      </c>
      <c r="AC325" s="37"/>
      <c r="AD325" s="37">
        <v>0</v>
      </c>
      <c r="AE325" s="37"/>
      <c r="AF325" s="37"/>
      <c r="AG325" s="37"/>
      <c r="AH325" s="37">
        <v>654</v>
      </c>
    </row>
    <row r="326" spans="3:34" ht="20.100000000000001" customHeight="1" x14ac:dyDescent="0.2">
      <c r="D326" s="38" t="s">
        <v>173</v>
      </c>
      <c r="F326" s="39">
        <v>633</v>
      </c>
      <c r="G326" s="40"/>
      <c r="H326" s="40"/>
      <c r="I326" s="40"/>
      <c r="J326" s="39">
        <v>2066</v>
      </c>
      <c r="K326" s="39">
        <v>40</v>
      </c>
      <c r="L326" s="40"/>
      <c r="M326" s="39">
        <v>2106</v>
      </c>
      <c r="N326" s="40"/>
      <c r="O326" s="40"/>
      <c r="P326" s="40"/>
      <c r="Q326" s="39">
        <v>420</v>
      </c>
      <c r="R326" s="39">
        <v>1641</v>
      </c>
      <c r="S326" s="40"/>
      <c r="T326" s="39">
        <v>2061</v>
      </c>
      <c r="U326" s="40"/>
      <c r="V326" s="40"/>
      <c r="W326" s="40"/>
      <c r="X326" s="39">
        <v>673</v>
      </c>
      <c r="Y326" s="40"/>
      <c r="Z326" s="40"/>
      <c r="AA326" s="40"/>
      <c r="AB326" s="39">
        <v>0</v>
      </c>
      <c r="AC326" s="40"/>
      <c r="AD326" s="39">
        <v>5</v>
      </c>
      <c r="AE326" s="40"/>
      <c r="AF326" s="40"/>
      <c r="AG326" s="40"/>
      <c r="AH326" s="39">
        <v>0</v>
      </c>
    </row>
    <row r="327" spans="3:34" ht="20.100000000000001" customHeight="1" x14ac:dyDescent="0.2">
      <c r="D327" s="2" t="s">
        <v>113</v>
      </c>
      <c r="F327" s="37">
        <v>293</v>
      </c>
      <c r="G327" s="37"/>
      <c r="H327" s="37"/>
      <c r="I327" s="37"/>
      <c r="J327" s="37">
        <v>1290</v>
      </c>
      <c r="K327" s="37">
        <v>99</v>
      </c>
      <c r="L327" s="37"/>
      <c r="M327" s="37">
        <v>1389</v>
      </c>
      <c r="N327" s="37"/>
      <c r="O327" s="37"/>
      <c r="P327" s="37"/>
      <c r="Q327" s="37">
        <v>337</v>
      </c>
      <c r="R327" s="37">
        <v>1173</v>
      </c>
      <c r="S327" s="37"/>
      <c r="T327" s="37">
        <v>1510</v>
      </c>
      <c r="U327" s="37"/>
      <c r="V327" s="37"/>
      <c r="W327" s="37"/>
      <c r="X327" s="37">
        <v>169</v>
      </c>
      <c r="Y327" s="37"/>
      <c r="Z327" s="37"/>
      <c r="AA327" s="37"/>
      <c r="AB327" s="37">
        <v>0</v>
      </c>
      <c r="AC327" s="37"/>
      <c r="AD327" s="37">
        <v>3</v>
      </c>
      <c r="AE327" s="37"/>
      <c r="AF327" s="37"/>
      <c r="AG327" s="37"/>
      <c r="AH327" s="37">
        <v>135</v>
      </c>
    </row>
    <row r="328" spans="3:34" ht="20.100000000000001" customHeight="1" x14ac:dyDescent="0.2">
      <c r="D328" s="38" t="s">
        <v>101</v>
      </c>
      <c r="F328" s="39">
        <v>297</v>
      </c>
      <c r="G328" s="40"/>
      <c r="H328" s="40"/>
      <c r="I328" s="40"/>
      <c r="J328" s="39">
        <v>1276</v>
      </c>
      <c r="K328" s="39">
        <v>96</v>
      </c>
      <c r="L328" s="40"/>
      <c r="M328" s="39">
        <v>1372</v>
      </c>
      <c r="N328" s="40"/>
      <c r="O328" s="40"/>
      <c r="P328" s="40"/>
      <c r="Q328" s="39">
        <v>388</v>
      </c>
      <c r="R328" s="39">
        <v>1037</v>
      </c>
      <c r="S328" s="40"/>
      <c r="T328" s="39">
        <v>1425</v>
      </c>
      <c r="U328" s="40"/>
      <c r="V328" s="40"/>
      <c r="W328" s="40"/>
      <c r="X328" s="39">
        <v>226</v>
      </c>
      <c r="Y328" s="40"/>
      <c r="Z328" s="40"/>
      <c r="AA328" s="40"/>
      <c r="AB328" s="39">
        <v>0</v>
      </c>
      <c r="AC328" s="40"/>
      <c r="AD328" s="39">
        <v>18</v>
      </c>
      <c r="AE328" s="40"/>
      <c r="AF328" s="40"/>
      <c r="AG328" s="40"/>
      <c r="AH328" s="39">
        <v>0</v>
      </c>
    </row>
    <row r="329" spans="3:34" ht="20.100000000000001" customHeight="1" x14ac:dyDescent="0.2">
      <c r="D329" s="2" t="s">
        <v>115</v>
      </c>
      <c r="F329" s="37">
        <v>159</v>
      </c>
      <c r="G329" s="37"/>
      <c r="H329" s="37"/>
      <c r="I329" s="37"/>
      <c r="J329" s="37">
        <v>1266</v>
      </c>
      <c r="K329" s="37">
        <v>134</v>
      </c>
      <c r="L329" s="37"/>
      <c r="M329" s="37">
        <v>1400</v>
      </c>
      <c r="N329" s="37"/>
      <c r="O329" s="37"/>
      <c r="P329" s="37"/>
      <c r="Q329" s="37">
        <v>553</v>
      </c>
      <c r="R329" s="37">
        <v>882</v>
      </c>
      <c r="S329" s="37"/>
      <c r="T329" s="37">
        <v>1435</v>
      </c>
      <c r="U329" s="37"/>
      <c r="V329" s="37"/>
      <c r="W329" s="37"/>
      <c r="X329" s="37">
        <v>116</v>
      </c>
      <c r="Y329" s="37"/>
      <c r="Z329" s="37"/>
      <c r="AA329" s="37"/>
      <c r="AB329" s="37">
        <v>0</v>
      </c>
      <c r="AC329" s="37"/>
      <c r="AD329" s="37">
        <v>8</v>
      </c>
      <c r="AE329" s="37"/>
      <c r="AF329" s="37"/>
      <c r="AG329" s="37"/>
      <c r="AH329" s="37">
        <v>0</v>
      </c>
    </row>
    <row r="330" spans="3:34" ht="20.100000000000001" customHeight="1" x14ac:dyDescent="0.2">
      <c r="D330" s="38" t="s">
        <v>116</v>
      </c>
      <c r="F330" s="39">
        <v>263</v>
      </c>
      <c r="G330" s="40"/>
      <c r="H330" s="40"/>
      <c r="I330" s="40"/>
      <c r="J330" s="39">
        <v>1292</v>
      </c>
      <c r="K330" s="39">
        <v>105</v>
      </c>
      <c r="L330" s="40"/>
      <c r="M330" s="39">
        <v>1397</v>
      </c>
      <c r="N330" s="40"/>
      <c r="O330" s="40"/>
      <c r="P330" s="40"/>
      <c r="Q330" s="39">
        <v>490</v>
      </c>
      <c r="R330" s="39">
        <v>911</v>
      </c>
      <c r="S330" s="40"/>
      <c r="T330" s="39">
        <v>1401</v>
      </c>
      <c r="U330" s="40"/>
      <c r="V330" s="40"/>
      <c r="W330" s="40"/>
      <c r="X330" s="39">
        <v>249</v>
      </c>
      <c r="Y330" s="40"/>
      <c r="Z330" s="40"/>
      <c r="AA330" s="40"/>
      <c r="AB330" s="39">
        <v>0</v>
      </c>
      <c r="AC330" s="40"/>
      <c r="AD330" s="39">
        <v>10</v>
      </c>
      <c r="AE330" s="40"/>
      <c r="AF330" s="40"/>
      <c r="AG330" s="40"/>
      <c r="AH330" s="39">
        <v>0</v>
      </c>
    </row>
    <row r="331" spans="3:34" ht="20.100000000000001" customHeight="1" x14ac:dyDescent="0.2">
      <c r="D331" s="2" t="s">
        <v>117</v>
      </c>
      <c r="F331" s="37">
        <v>128</v>
      </c>
      <c r="G331" s="37"/>
      <c r="H331" s="37"/>
      <c r="I331" s="37"/>
      <c r="J331" s="37">
        <v>592</v>
      </c>
      <c r="K331" s="37">
        <v>22</v>
      </c>
      <c r="L331" s="37"/>
      <c r="M331" s="37">
        <v>614</v>
      </c>
      <c r="N331" s="37"/>
      <c r="O331" s="37"/>
      <c r="P331" s="37"/>
      <c r="Q331" s="37">
        <v>131</v>
      </c>
      <c r="R331" s="37">
        <v>478</v>
      </c>
      <c r="S331" s="37"/>
      <c r="T331" s="37">
        <v>609</v>
      </c>
      <c r="U331" s="37"/>
      <c r="V331" s="37"/>
      <c r="W331" s="37"/>
      <c r="X331" s="37">
        <v>133</v>
      </c>
      <c r="Y331" s="37"/>
      <c r="Z331" s="37"/>
      <c r="AA331" s="37"/>
      <c r="AB331" s="37">
        <v>0</v>
      </c>
      <c r="AC331" s="37"/>
      <c r="AD331" s="37">
        <v>0</v>
      </c>
      <c r="AE331" s="37"/>
      <c r="AF331" s="37"/>
      <c r="AG331" s="37"/>
      <c r="AH331" s="37">
        <v>25</v>
      </c>
    </row>
    <row r="332" spans="3:34" ht="20.100000000000001" customHeight="1" x14ac:dyDescent="0.2">
      <c r="D332" s="38" t="s">
        <v>105</v>
      </c>
      <c r="F332" s="39">
        <v>119</v>
      </c>
      <c r="G332" s="40"/>
      <c r="H332" s="40"/>
      <c r="I332" s="40"/>
      <c r="J332" s="39">
        <v>595</v>
      </c>
      <c r="K332" s="39">
        <v>19</v>
      </c>
      <c r="L332" s="40"/>
      <c r="M332" s="39">
        <v>614</v>
      </c>
      <c r="N332" s="40"/>
      <c r="O332" s="40"/>
      <c r="P332" s="40"/>
      <c r="Q332" s="39">
        <v>135</v>
      </c>
      <c r="R332" s="39">
        <v>492</v>
      </c>
      <c r="S332" s="40"/>
      <c r="T332" s="39">
        <v>627</v>
      </c>
      <c r="U332" s="40"/>
      <c r="V332" s="40"/>
      <c r="W332" s="40"/>
      <c r="X332" s="39">
        <v>106</v>
      </c>
      <c r="Y332" s="40"/>
      <c r="Z332" s="40"/>
      <c r="AA332" s="40"/>
      <c r="AB332" s="39">
        <v>0</v>
      </c>
      <c r="AC332" s="40"/>
      <c r="AD332" s="39">
        <v>0</v>
      </c>
      <c r="AE332" s="40"/>
      <c r="AF332" s="40"/>
      <c r="AG332" s="40"/>
      <c r="AH332" s="39">
        <v>1</v>
      </c>
    </row>
    <row r="333" spans="3:34" ht="20.100000000000001" customHeight="1" x14ac:dyDescent="0.2">
      <c r="D333" s="2" t="s">
        <v>244</v>
      </c>
      <c r="F333" s="37">
        <v>151</v>
      </c>
      <c r="G333" s="37"/>
      <c r="H333" s="37"/>
      <c r="I333" s="37"/>
      <c r="J333" s="37">
        <v>958</v>
      </c>
      <c r="K333" s="37">
        <v>14</v>
      </c>
      <c r="L333" s="37"/>
      <c r="M333" s="37">
        <v>972</v>
      </c>
      <c r="N333" s="37"/>
      <c r="O333" s="37"/>
      <c r="P333" s="37"/>
      <c r="Q333" s="37">
        <v>144</v>
      </c>
      <c r="R333" s="37">
        <v>818</v>
      </c>
      <c r="S333" s="37"/>
      <c r="T333" s="37">
        <v>962</v>
      </c>
      <c r="U333" s="37"/>
      <c r="V333" s="37"/>
      <c r="W333" s="37"/>
      <c r="X333" s="37">
        <v>161</v>
      </c>
      <c r="Y333" s="37"/>
      <c r="Z333" s="37"/>
      <c r="AA333" s="37"/>
      <c r="AB333" s="37">
        <v>0</v>
      </c>
      <c r="AC333" s="37"/>
      <c r="AD333" s="37">
        <v>0</v>
      </c>
      <c r="AE333" s="37"/>
      <c r="AF333" s="37"/>
      <c r="AG333" s="37"/>
      <c r="AH333" s="37">
        <v>0</v>
      </c>
    </row>
    <row r="334" spans="3:34" ht="20.100000000000001" customHeight="1" x14ac:dyDescent="0.2">
      <c r="D334" s="38" t="s">
        <v>245</v>
      </c>
      <c r="F334" s="39">
        <v>255</v>
      </c>
      <c r="G334" s="40"/>
      <c r="H334" s="40"/>
      <c r="I334" s="40"/>
      <c r="J334" s="39">
        <v>1279</v>
      </c>
      <c r="K334" s="39">
        <v>44</v>
      </c>
      <c r="L334" s="40"/>
      <c r="M334" s="39">
        <v>1323</v>
      </c>
      <c r="N334" s="40"/>
      <c r="O334" s="40"/>
      <c r="P334" s="40"/>
      <c r="Q334" s="39">
        <v>405</v>
      </c>
      <c r="R334" s="39">
        <v>839</v>
      </c>
      <c r="S334" s="40"/>
      <c r="T334" s="39">
        <v>1244</v>
      </c>
      <c r="U334" s="40"/>
      <c r="V334" s="40"/>
      <c r="W334" s="40"/>
      <c r="X334" s="39">
        <v>312</v>
      </c>
      <c r="Y334" s="40"/>
      <c r="Z334" s="40"/>
      <c r="AA334" s="40"/>
      <c r="AB334" s="39">
        <v>0</v>
      </c>
      <c r="AC334" s="40"/>
      <c r="AD334" s="39">
        <v>22</v>
      </c>
      <c r="AE334" s="40"/>
      <c r="AF334" s="40"/>
      <c r="AG334" s="40"/>
      <c r="AH334" s="39">
        <v>163</v>
      </c>
    </row>
    <row r="335" spans="3:34" ht="20.100000000000001" customHeight="1" x14ac:dyDescent="0.2">
      <c r="D335" s="2" t="s">
        <v>246</v>
      </c>
      <c r="F335" s="37">
        <v>206</v>
      </c>
      <c r="G335" s="37"/>
      <c r="H335" s="37"/>
      <c r="I335" s="37"/>
      <c r="J335" s="37">
        <v>961</v>
      </c>
      <c r="K335" s="37">
        <v>14</v>
      </c>
      <c r="L335" s="37"/>
      <c r="M335" s="37">
        <v>975</v>
      </c>
      <c r="N335" s="37"/>
      <c r="O335" s="37"/>
      <c r="P335" s="37"/>
      <c r="Q335" s="37">
        <v>179</v>
      </c>
      <c r="R335" s="37">
        <v>775</v>
      </c>
      <c r="S335" s="37"/>
      <c r="T335" s="37">
        <v>954</v>
      </c>
      <c r="U335" s="37"/>
      <c r="V335" s="37"/>
      <c r="W335" s="37"/>
      <c r="X335" s="37">
        <v>225</v>
      </c>
      <c r="Y335" s="37"/>
      <c r="Z335" s="37"/>
      <c r="AA335" s="37"/>
      <c r="AB335" s="37">
        <v>0</v>
      </c>
      <c r="AC335" s="37"/>
      <c r="AD335" s="37">
        <v>2</v>
      </c>
      <c r="AE335" s="37"/>
      <c r="AF335" s="37"/>
      <c r="AG335" s="37"/>
      <c r="AH335" s="37">
        <v>2</v>
      </c>
    </row>
    <row r="336" spans="3:34" ht="20.100000000000001" customHeight="1" x14ac:dyDescent="0.2">
      <c r="D336" s="38" t="s">
        <v>247</v>
      </c>
      <c r="F336" s="39">
        <v>554</v>
      </c>
      <c r="G336" s="40"/>
      <c r="H336" s="40"/>
      <c r="I336" s="40"/>
      <c r="J336" s="39">
        <v>2088</v>
      </c>
      <c r="K336" s="39">
        <v>54</v>
      </c>
      <c r="L336" s="40"/>
      <c r="M336" s="39">
        <v>2142</v>
      </c>
      <c r="N336" s="40"/>
      <c r="O336" s="40"/>
      <c r="P336" s="40"/>
      <c r="Q336" s="39">
        <v>448</v>
      </c>
      <c r="R336" s="39">
        <v>1759</v>
      </c>
      <c r="S336" s="40"/>
      <c r="T336" s="39">
        <v>2207</v>
      </c>
      <c r="U336" s="40"/>
      <c r="V336" s="40"/>
      <c r="W336" s="40"/>
      <c r="X336" s="39">
        <v>482</v>
      </c>
      <c r="Y336" s="40"/>
      <c r="Z336" s="40"/>
      <c r="AA336" s="40"/>
      <c r="AB336" s="39">
        <v>0</v>
      </c>
      <c r="AC336" s="40"/>
      <c r="AD336" s="39">
        <v>7</v>
      </c>
      <c r="AE336" s="40"/>
      <c r="AF336" s="40"/>
      <c r="AG336" s="40"/>
      <c r="AH336" s="39">
        <v>165</v>
      </c>
    </row>
    <row r="337" spans="1:34" ht="20.100000000000001" customHeight="1" x14ac:dyDescent="0.2">
      <c r="D337" s="2" t="s">
        <v>120</v>
      </c>
      <c r="F337" s="37">
        <v>268</v>
      </c>
      <c r="G337" s="37"/>
      <c r="H337" s="37"/>
      <c r="I337" s="37"/>
      <c r="J337" s="37">
        <v>1265</v>
      </c>
      <c r="K337" s="37">
        <v>30</v>
      </c>
      <c r="L337" s="37"/>
      <c r="M337" s="37">
        <v>1295</v>
      </c>
      <c r="N337" s="37"/>
      <c r="O337" s="37"/>
      <c r="P337" s="37"/>
      <c r="Q337" s="37">
        <v>386</v>
      </c>
      <c r="R337" s="37">
        <v>863</v>
      </c>
      <c r="S337" s="37"/>
      <c r="T337" s="37">
        <v>1249</v>
      </c>
      <c r="U337" s="37"/>
      <c r="V337" s="37"/>
      <c r="W337" s="37"/>
      <c r="X337" s="37">
        <v>294</v>
      </c>
      <c r="Y337" s="37"/>
      <c r="Z337" s="37"/>
      <c r="AA337" s="37"/>
      <c r="AB337" s="37">
        <v>0</v>
      </c>
      <c r="AC337" s="37"/>
      <c r="AD337" s="37">
        <v>20</v>
      </c>
      <c r="AE337" s="37"/>
      <c r="AF337" s="37"/>
      <c r="AG337" s="37"/>
      <c r="AH337" s="37">
        <v>35</v>
      </c>
    </row>
    <row r="338" spans="1:34" ht="20.100000000000001" customHeight="1" x14ac:dyDescent="0.2">
      <c r="D338" s="38" t="s">
        <v>248</v>
      </c>
      <c r="F338" s="39">
        <v>361</v>
      </c>
      <c r="G338" s="40"/>
      <c r="H338" s="40"/>
      <c r="I338" s="40"/>
      <c r="J338" s="39">
        <v>2188</v>
      </c>
      <c r="K338" s="39">
        <v>81</v>
      </c>
      <c r="L338" s="40"/>
      <c r="M338" s="39">
        <v>2269</v>
      </c>
      <c r="N338" s="40"/>
      <c r="O338" s="40"/>
      <c r="P338" s="40"/>
      <c r="Q338" s="39">
        <v>584</v>
      </c>
      <c r="R338" s="39">
        <v>1650</v>
      </c>
      <c r="S338" s="40"/>
      <c r="T338" s="39">
        <v>2234</v>
      </c>
      <c r="U338" s="40"/>
      <c r="V338" s="40"/>
      <c r="W338" s="40"/>
      <c r="X338" s="39">
        <v>389</v>
      </c>
      <c r="Y338" s="40"/>
      <c r="Z338" s="40"/>
      <c r="AA338" s="40"/>
      <c r="AB338" s="39">
        <v>0</v>
      </c>
      <c r="AC338" s="40"/>
      <c r="AD338" s="39">
        <v>7</v>
      </c>
      <c r="AE338" s="40"/>
      <c r="AF338" s="40"/>
      <c r="AG338" s="40"/>
      <c r="AH338" s="39">
        <v>0</v>
      </c>
    </row>
    <row r="339" spans="1:34"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row>
    <row r="340" spans="1:34" s="1" customFormat="1" ht="20.100000000000001" customHeight="1" x14ac:dyDescent="0.2">
      <c r="A340" s="3"/>
      <c r="B340" s="6"/>
      <c r="C340" s="42" t="s">
        <v>180</v>
      </c>
      <c r="D340" s="42"/>
      <c r="E340" s="5"/>
      <c r="F340" s="44">
        <v>4288</v>
      </c>
      <c r="G340" s="45"/>
      <c r="H340" s="45"/>
      <c r="I340" s="45"/>
      <c r="J340" s="44">
        <v>19121</v>
      </c>
      <c r="K340" s="44">
        <v>799</v>
      </c>
      <c r="L340" s="45"/>
      <c r="M340" s="44">
        <v>19920</v>
      </c>
      <c r="N340" s="45"/>
      <c r="O340" s="45"/>
      <c r="P340" s="45"/>
      <c r="Q340" s="44">
        <v>5119</v>
      </c>
      <c r="R340" s="44">
        <v>14947</v>
      </c>
      <c r="S340" s="45"/>
      <c r="T340" s="44">
        <v>20066</v>
      </c>
      <c r="U340" s="45"/>
      <c r="V340" s="45"/>
      <c r="W340" s="45"/>
      <c r="X340" s="44">
        <v>4040</v>
      </c>
      <c r="Y340" s="45"/>
      <c r="Z340" s="45"/>
      <c r="AA340" s="45"/>
      <c r="AB340" s="44">
        <v>0</v>
      </c>
      <c r="AC340" s="45"/>
      <c r="AD340" s="44">
        <v>102</v>
      </c>
      <c r="AE340" s="45"/>
      <c r="AF340" s="45"/>
      <c r="AG340" s="45"/>
      <c r="AH340" s="44">
        <v>1180</v>
      </c>
    </row>
    <row r="341" spans="1:34"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row>
    <row r="342" spans="1:34" s="1" customFormat="1" ht="20.100000000000001" customHeight="1" x14ac:dyDescent="0.25">
      <c r="A342" s="3"/>
      <c r="B342" s="49" t="s">
        <v>249</v>
      </c>
      <c r="C342" s="50"/>
      <c r="D342" s="50"/>
      <c r="E342" s="5"/>
      <c r="F342" s="51">
        <v>4288</v>
      </c>
      <c r="G342" s="52"/>
      <c r="H342" s="52"/>
      <c r="I342" s="52"/>
      <c r="J342" s="51">
        <v>19121</v>
      </c>
      <c r="K342" s="51">
        <v>799</v>
      </c>
      <c r="L342" s="52"/>
      <c r="M342" s="51">
        <v>19920</v>
      </c>
      <c r="N342" s="52"/>
      <c r="O342" s="52"/>
      <c r="P342" s="52"/>
      <c r="Q342" s="51">
        <v>5119</v>
      </c>
      <c r="R342" s="51">
        <v>14947</v>
      </c>
      <c r="S342" s="52"/>
      <c r="T342" s="51">
        <v>20066</v>
      </c>
      <c r="U342" s="52"/>
      <c r="V342" s="52"/>
      <c r="W342" s="52"/>
      <c r="X342" s="51">
        <v>4040</v>
      </c>
      <c r="Y342" s="52"/>
      <c r="Z342" s="52"/>
      <c r="AA342" s="52"/>
      <c r="AB342" s="51">
        <v>0</v>
      </c>
      <c r="AC342" s="52"/>
      <c r="AD342" s="51">
        <v>102</v>
      </c>
      <c r="AE342" s="52"/>
      <c r="AF342" s="52"/>
      <c r="AG342" s="52"/>
      <c r="AH342" s="51">
        <v>1180</v>
      </c>
    </row>
    <row r="343" spans="1:34"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row>
    <row r="344" spans="1:34"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row>
    <row r="345" spans="1:34"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row>
    <row r="346" spans="1:34" ht="20.100000000000001" customHeight="1" x14ac:dyDescent="0.2">
      <c r="D346" s="2" t="s">
        <v>251</v>
      </c>
      <c r="F346" s="37">
        <v>345</v>
      </c>
      <c r="G346" s="37"/>
      <c r="H346" s="37"/>
      <c r="I346" s="37"/>
      <c r="J346" s="37">
        <v>2113</v>
      </c>
      <c r="K346" s="37">
        <v>30</v>
      </c>
      <c r="L346" s="37"/>
      <c r="M346" s="37">
        <v>2143</v>
      </c>
      <c r="N346" s="37"/>
      <c r="O346" s="37"/>
      <c r="P346" s="37"/>
      <c r="Q346" s="37">
        <v>500</v>
      </c>
      <c r="R346" s="37">
        <v>1603</v>
      </c>
      <c r="S346" s="37"/>
      <c r="T346" s="37">
        <v>2103</v>
      </c>
      <c r="U346" s="37"/>
      <c r="V346" s="37"/>
      <c r="W346" s="37"/>
      <c r="X346" s="37">
        <v>365</v>
      </c>
      <c r="Y346" s="37"/>
      <c r="Z346" s="37"/>
      <c r="AA346" s="37"/>
      <c r="AB346" s="37">
        <v>0</v>
      </c>
      <c r="AC346" s="37"/>
      <c r="AD346" s="37">
        <v>20</v>
      </c>
      <c r="AE346" s="37"/>
      <c r="AF346" s="37"/>
      <c r="AG346" s="37"/>
      <c r="AH346" s="37">
        <v>3</v>
      </c>
    </row>
    <row r="347" spans="1:34" ht="20.100000000000001" customHeight="1" x14ac:dyDescent="0.2">
      <c r="D347" s="38" t="s">
        <v>252</v>
      </c>
      <c r="F347" s="39">
        <v>469</v>
      </c>
      <c r="G347" s="40"/>
      <c r="H347" s="40"/>
      <c r="I347" s="40"/>
      <c r="J347" s="39">
        <v>2125</v>
      </c>
      <c r="K347" s="39">
        <v>20</v>
      </c>
      <c r="L347" s="40"/>
      <c r="M347" s="39">
        <v>2145</v>
      </c>
      <c r="N347" s="40"/>
      <c r="O347" s="40"/>
      <c r="P347" s="40"/>
      <c r="Q347" s="39">
        <v>469</v>
      </c>
      <c r="R347" s="39">
        <v>1570</v>
      </c>
      <c r="S347" s="40"/>
      <c r="T347" s="39">
        <v>2039</v>
      </c>
      <c r="U347" s="40"/>
      <c r="V347" s="40"/>
      <c r="W347" s="40"/>
      <c r="X347" s="39">
        <v>551</v>
      </c>
      <c r="Y347" s="40"/>
      <c r="Z347" s="40"/>
      <c r="AA347" s="40"/>
      <c r="AB347" s="39">
        <v>0</v>
      </c>
      <c r="AC347" s="40"/>
      <c r="AD347" s="39">
        <v>24</v>
      </c>
      <c r="AE347" s="40"/>
      <c r="AF347" s="40"/>
      <c r="AG347" s="40"/>
      <c r="AH347" s="39">
        <v>2</v>
      </c>
    </row>
    <row r="348" spans="1:34" ht="20.100000000000001" customHeight="1" x14ac:dyDescent="0.2">
      <c r="D348" s="2" t="s">
        <v>253</v>
      </c>
      <c r="F348" s="37">
        <v>459</v>
      </c>
      <c r="G348" s="37"/>
      <c r="H348" s="37"/>
      <c r="I348" s="37"/>
      <c r="J348" s="37">
        <v>2098</v>
      </c>
      <c r="K348" s="37">
        <v>33</v>
      </c>
      <c r="L348" s="37"/>
      <c r="M348" s="37">
        <v>2131</v>
      </c>
      <c r="N348" s="37"/>
      <c r="O348" s="37"/>
      <c r="P348" s="37"/>
      <c r="Q348" s="37">
        <v>433</v>
      </c>
      <c r="R348" s="37">
        <v>1818</v>
      </c>
      <c r="S348" s="37"/>
      <c r="T348" s="37">
        <v>2251</v>
      </c>
      <c r="U348" s="37"/>
      <c r="V348" s="37"/>
      <c r="W348" s="37"/>
      <c r="X348" s="37">
        <v>308</v>
      </c>
      <c r="Y348" s="37"/>
      <c r="Z348" s="37"/>
      <c r="AA348" s="37"/>
      <c r="AB348" s="37">
        <v>0</v>
      </c>
      <c r="AC348" s="37"/>
      <c r="AD348" s="37">
        <v>31</v>
      </c>
      <c r="AE348" s="37"/>
      <c r="AF348" s="37"/>
      <c r="AG348" s="37"/>
      <c r="AH348" s="37">
        <v>7</v>
      </c>
    </row>
    <row r="349" spans="1:34" ht="20.100000000000001" customHeight="1" x14ac:dyDescent="0.2">
      <c r="D349" s="38" t="s">
        <v>254</v>
      </c>
      <c r="F349" s="39">
        <v>340</v>
      </c>
      <c r="G349" s="40"/>
      <c r="H349" s="40"/>
      <c r="I349" s="40"/>
      <c r="J349" s="39">
        <v>2130</v>
      </c>
      <c r="K349" s="39">
        <v>32</v>
      </c>
      <c r="L349" s="40"/>
      <c r="M349" s="39">
        <v>2162</v>
      </c>
      <c r="N349" s="40"/>
      <c r="O349" s="40"/>
      <c r="P349" s="40"/>
      <c r="Q349" s="39">
        <v>480</v>
      </c>
      <c r="R349" s="39">
        <v>1497</v>
      </c>
      <c r="S349" s="40"/>
      <c r="T349" s="39">
        <v>1977</v>
      </c>
      <c r="U349" s="40"/>
      <c r="V349" s="40"/>
      <c r="W349" s="40"/>
      <c r="X349" s="39">
        <v>525</v>
      </c>
      <c r="Y349" s="40"/>
      <c r="Z349" s="40"/>
      <c r="AA349" s="40"/>
      <c r="AB349" s="39">
        <v>0</v>
      </c>
      <c r="AC349" s="40"/>
      <c r="AD349" s="39">
        <v>0</v>
      </c>
      <c r="AE349" s="40"/>
      <c r="AF349" s="40"/>
      <c r="AG349" s="40"/>
      <c r="AH349" s="39">
        <v>85</v>
      </c>
    </row>
    <row r="350" spans="1:34" ht="20.100000000000001" customHeight="1" x14ac:dyDescent="0.2">
      <c r="D350" s="2" t="s">
        <v>255</v>
      </c>
      <c r="F350" s="37">
        <v>313</v>
      </c>
      <c r="G350" s="37"/>
      <c r="H350" s="37"/>
      <c r="I350" s="37"/>
      <c r="J350" s="37">
        <v>1903</v>
      </c>
      <c r="K350" s="37">
        <v>55</v>
      </c>
      <c r="L350" s="37"/>
      <c r="M350" s="37">
        <v>1958</v>
      </c>
      <c r="N350" s="37"/>
      <c r="O350" s="37"/>
      <c r="P350" s="37"/>
      <c r="Q350" s="37">
        <v>447</v>
      </c>
      <c r="R350" s="37">
        <v>1420</v>
      </c>
      <c r="S350" s="37"/>
      <c r="T350" s="37">
        <v>1867</v>
      </c>
      <c r="U350" s="37"/>
      <c r="V350" s="37"/>
      <c r="W350" s="37"/>
      <c r="X350" s="37">
        <v>404</v>
      </c>
      <c r="Y350" s="37"/>
      <c r="Z350" s="37"/>
      <c r="AA350" s="37"/>
      <c r="AB350" s="37">
        <v>0</v>
      </c>
      <c r="AC350" s="37"/>
      <c r="AD350" s="37">
        <v>0</v>
      </c>
      <c r="AE350" s="37"/>
      <c r="AF350" s="37"/>
      <c r="AG350" s="37"/>
      <c r="AH350" s="37">
        <v>3</v>
      </c>
    </row>
    <row r="351" spans="1:34" ht="20.100000000000001" customHeight="1" x14ac:dyDescent="0.2">
      <c r="D351" s="38" t="s">
        <v>256</v>
      </c>
      <c r="F351" s="39">
        <v>386</v>
      </c>
      <c r="G351" s="40"/>
      <c r="H351" s="40"/>
      <c r="I351" s="40"/>
      <c r="J351" s="39">
        <v>1914</v>
      </c>
      <c r="K351" s="39">
        <v>64</v>
      </c>
      <c r="L351" s="40"/>
      <c r="M351" s="39">
        <v>1978</v>
      </c>
      <c r="N351" s="40"/>
      <c r="O351" s="40"/>
      <c r="P351" s="40"/>
      <c r="Q351" s="39">
        <v>322</v>
      </c>
      <c r="R351" s="39">
        <v>1432</v>
      </c>
      <c r="S351" s="40"/>
      <c r="T351" s="39">
        <v>1754</v>
      </c>
      <c r="U351" s="40"/>
      <c r="V351" s="40"/>
      <c r="W351" s="40"/>
      <c r="X351" s="39">
        <v>599</v>
      </c>
      <c r="Y351" s="40"/>
      <c r="Z351" s="40"/>
      <c r="AA351" s="40"/>
      <c r="AB351" s="39">
        <v>0</v>
      </c>
      <c r="AC351" s="40"/>
      <c r="AD351" s="39">
        <v>11</v>
      </c>
      <c r="AE351" s="40"/>
      <c r="AF351" s="40"/>
      <c r="AG351" s="40"/>
      <c r="AH351" s="39">
        <v>147</v>
      </c>
    </row>
    <row r="352" spans="1:34" ht="20.100000000000001" customHeight="1" x14ac:dyDescent="0.2">
      <c r="D352" s="2" t="s">
        <v>257</v>
      </c>
      <c r="F352" s="37">
        <v>204</v>
      </c>
      <c r="G352" s="37"/>
      <c r="H352" s="37"/>
      <c r="I352" s="37"/>
      <c r="J352" s="37">
        <v>982</v>
      </c>
      <c r="K352" s="37">
        <v>25</v>
      </c>
      <c r="L352" s="37"/>
      <c r="M352" s="37">
        <v>1007</v>
      </c>
      <c r="N352" s="37"/>
      <c r="O352" s="37"/>
      <c r="P352" s="37"/>
      <c r="Q352" s="37">
        <v>209</v>
      </c>
      <c r="R352" s="37">
        <v>724</v>
      </c>
      <c r="S352" s="37"/>
      <c r="T352" s="37">
        <v>933</v>
      </c>
      <c r="U352" s="37"/>
      <c r="V352" s="37"/>
      <c r="W352" s="37"/>
      <c r="X352" s="37">
        <v>230</v>
      </c>
      <c r="Y352" s="37"/>
      <c r="Z352" s="37"/>
      <c r="AA352" s="37"/>
      <c r="AB352" s="37">
        <v>0</v>
      </c>
      <c r="AC352" s="37"/>
      <c r="AD352" s="37">
        <v>48</v>
      </c>
      <c r="AE352" s="37"/>
      <c r="AF352" s="37"/>
      <c r="AG352" s="37"/>
      <c r="AH352" s="37">
        <v>0</v>
      </c>
    </row>
    <row r="353" spans="1:34" ht="20.100000000000001" customHeight="1" x14ac:dyDescent="0.2">
      <c r="D353" s="38" t="s">
        <v>258</v>
      </c>
      <c r="F353" s="39">
        <v>126</v>
      </c>
      <c r="G353" s="40"/>
      <c r="H353" s="40"/>
      <c r="I353" s="40"/>
      <c r="J353" s="39">
        <v>692</v>
      </c>
      <c r="K353" s="39">
        <v>28</v>
      </c>
      <c r="L353" s="40"/>
      <c r="M353" s="39">
        <v>720</v>
      </c>
      <c r="N353" s="40"/>
      <c r="O353" s="40"/>
      <c r="P353" s="40"/>
      <c r="Q353" s="39">
        <v>132</v>
      </c>
      <c r="R353" s="39">
        <v>604</v>
      </c>
      <c r="S353" s="40"/>
      <c r="T353" s="39">
        <v>736</v>
      </c>
      <c r="U353" s="40"/>
      <c r="V353" s="40"/>
      <c r="W353" s="40"/>
      <c r="X353" s="39">
        <v>106</v>
      </c>
      <c r="Y353" s="40"/>
      <c r="Z353" s="40"/>
      <c r="AA353" s="40"/>
      <c r="AB353" s="39">
        <v>0</v>
      </c>
      <c r="AC353" s="40"/>
      <c r="AD353" s="39">
        <v>4</v>
      </c>
      <c r="AE353" s="40"/>
      <c r="AF353" s="40"/>
      <c r="AG353" s="40"/>
      <c r="AH353" s="39">
        <v>0</v>
      </c>
    </row>
    <row r="354" spans="1:34" ht="20.100000000000001" customHeight="1" x14ac:dyDescent="0.2">
      <c r="D354" s="41" t="s">
        <v>259</v>
      </c>
      <c r="F354" s="37">
        <v>145</v>
      </c>
      <c r="G354" s="37"/>
      <c r="H354" s="37"/>
      <c r="I354" s="37"/>
      <c r="J354" s="37">
        <v>693</v>
      </c>
      <c r="K354" s="37">
        <v>6</v>
      </c>
      <c r="L354" s="37"/>
      <c r="M354" s="37">
        <v>699</v>
      </c>
      <c r="N354" s="37"/>
      <c r="O354" s="37"/>
      <c r="P354" s="37"/>
      <c r="Q354" s="37">
        <v>142</v>
      </c>
      <c r="R354" s="37">
        <v>581</v>
      </c>
      <c r="S354" s="37"/>
      <c r="T354" s="37">
        <v>723</v>
      </c>
      <c r="U354" s="37"/>
      <c r="V354" s="37"/>
      <c r="W354" s="37"/>
      <c r="X354" s="37">
        <v>121</v>
      </c>
      <c r="Y354" s="37"/>
      <c r="Z354" s="37"/>
      <c r="AA354" s="37"/>
      <c r="AB354" s="37">
        <v>0</v>
      </c>
      <c r="AC354" s="37"/>
      <c r="AD354" s="37">
        <v>0</v>
      </c>
      <c r="AE354" s="37"/>
      <c r="AF354" s="37"/>
      <c r="AG354" s="37"/>
      <c r="AH354" s="37">
        <v>1</v>
      </c>
    </row>
    <row r="355" spans="1:34"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row>
    <row r="356" spans="1:34" s="1" customFormat="1" ht="20.100000000000001" customHeight="1" x14ac:dyDescent="0.2">
      <c r="A356" s="3"/>
      <c r="B356" s="6"/>
      <c r="C356" s="42" t="s">
        <v>180</v>
      </c>
      <c r="D356" s="42"/>
      <c r="E356" s="5"/>
      <c r="F356" s="44">
        <v>2787</v>
      </c>
      <c r="G356" s="45"/>
      <c r="H356" s="45"/>
      <c r="I356" s="45"/>
      <c r="J356" s="44">
        <v>14650</v>
      </c>
      <c r="K356" s="44">
        <v>293</v>
      </c>
      <c r="L356" s="45"/>
      <c r="M356" s="44">
        <v>14943</v>
      </c>
      <c r="N356" s="45"/>
      <c r="O356" s="45"/>
      <c r="P356" s="45"/>
      <c r="Q356" s="44">
        <v>3134</v>
      </c>
      <c r="R356" s="44">
        <v>11249</v>
      </c>
      <c r="S356" s="45"/>
      <c r="T356" s="44">
        <v>14383</v>
      </c>
      <c r="U356" s="45"/>
      <c r="V356" s="45"/>
      <c r="W356" s="45"/>
      <c r="X356" s="44">
        <v>3209</v>
      </c>
      <c r="Y356" s="45"/>
      <c r="Z356" s="45"/>
      <c r="AA356" s="45"/>
      <c r="AB356" s="44">
        <v>0</v>
      </c>
      <c r="AC356" s="45"/>
      <c r="AD356" s="44">
        <v>138</v>
      </c>
      <c r="AE356" s="45"/>
      <c r="AF356" s="45"/>
      <c r="AG356" s="45"/>
      <c r="AH356" s="44">
        <v>248</v>
      </c>
    </row>
    <row r="357" spans="1:34"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row>
    <row r="358" spans="1:34" s="1" customFormat="1" ht="20.100000000000001" customHeight="1" x14ac:dyDescent="0.25">
      <c r="A358" s="3"/>
      <c r="B358" s="49" t="s">
        <v>260</v>
      </c>
      <c r="C358" s="50"/>
      <c r="D358" s="50"/>
      <c r="E358" s="5"/>
      <c r="F358" s="51">
        <v>2787</v>
      </c>
      <c r="G358" s="52"/>
      <c r="H358" s="52"/>
      <c r="I358" s="52"/>
      <c r="J358" s="51">
        <v>14650</v>
      </c>
      <c r="K358" s="51">
        <v>293</v>
      </c>
      <c r="L358" s="52"/>
      <c r="M358" s="51">
        <v>14943</v>
      </c>
      <c r="N358" s="52"/>
      <c r="O358" s="52"/>
      <c r="P358" s="52"/>
      <c r="Q358" s="51">
        <v>3134</v>
      </c>
      <c r="R358" s="51">
        <v>11249</v>
      </c>
      <c r="S358" s="52"/>
      <c r="T358" s="51">
        <v>14383</v>
      </c>
      <c r="U358" s="52"/>
      <c r="V358" s="52"/>
      <c r="W358" s="52"/>
      <c r="X358" s="51">
        <v>3209</v>
      </c>
      <c r="Y358" s="52"/>
      <c r="Z358" s="52"/>
      <c r="AA358" s="52"/>
      <c r="AB358" s="51">
        <v>0</v>
      </c>
      <c r="AC358" s="52"/>
      <c r="AD358" s="51">
        <v>138</v>
      </c>
      <c r="AE358" s="52"/>
      <c r="AF358" s="52"/>
      <c r="AG358" s="52"/>
      <c r="AH358" s="51">
        <v>248</v>
      </c>
    </row>
    <row r="359" spans="1:34"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row>
    <row r="360" spans="1:34"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row>
    <row r="361" spans="1:34"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row>
    <row r="362" spans="1:34" ht="20.100000000000001" customHeight="1" x14ac:dyDescent="0.2">
      <c r="D362" s="2" t="s">
        <v>98</v>
      </c>
      <c r="F362" s="37">
        <v>188</v>
      </c>
      <c r="G362" s="37"/>
      <c r="H362" s="37"/>
      <c r="I362" s="37"/>
      <c r="J362" s="37">
        <v>1662</v>
      </c>
      <c r="K362" s="37">
        <v>28</v>
      </c>
      <c r="L362" s="37"/>
      <c r="M362" s="37">
        <v>1690</v>
      </c>
      <c r="N362" s="37"/>
      <c r="O362" s="37"/>
      <c r="P362" s="37"/>
      <c r="Q362" s="37">
        <v>261</v>
      </c>
      <c r="R362" s="37">
        <v>1399</v>
      </c>
      <c r="S362" s="37"/>
      <c r="T362" s="37">
        <v>1660</v>
      </c>
      <c r="U362" s="37"/>
      <c r="V362" s="37"/>
      <c r="W362" s="37"/>
      <c r="X362" s="37">
        <v>205</v>
      </c>
      <c r="Y362" s="37"/>
      <c r="Z362" s="37"/>
      <c r="AA362" s="37"/>
      <c r="AB362" s="37">
        <v>0</v>
      </c>
      <c r="AC362" s="37"/>
      <c r="AD362" s="37">
        <v>13</v>
      </c>
      <c r="AE362" s="37"/>
      <c r="AF362" s="37"/>
      <c r="AG362" s="37"/>
      <c r="AH362" s="37">
        <v>0</v>
      </c>
    </row>
    <row r="363" spans="1:34" ht="20.100000000000001" customHeight="1" x14ac:dyDescent="0.2">
      <c r="D363" s="38" t="s">
        <v>99</v>
      </c>
      <c r="F363" s="39">
        <v>196</v>
      </c>
      <c r="G363" s="40"/>
      <c r="H363" s="40"/>
      <c r="I363" s="40"/>
      <c r="J363" s="39">
        <v>1662</v>
      </c>
      <c r="K363" s="39">
        <v>27</v>
      </c>
      <c r="L363" s="40"/>
      <c r="M363" s="39">
        <v>1689</v>
      </c>
      <c r="N363" s="40"/>
      <c r="O363" s="40"/>
      <c r="P363" s="40"/>
      <c r="Q363" s="39">
        <v>341</v>
      </c>
      <c r="R363" s="39">
        <v>1307</v>
      </c>
      <c r="S363" s="40"/>
      <c r="T363" s="39">
        <v>1648</v>
      </c>
      <c r="U363" s="40"/>
      <c r="V363" s="40"/>
      <c r="W363" s="40"/>
      <c r="X363" s="39">
        <v>237</v>
      </c>
      <c r="Y363" s="40"/>
      <c r="Z363" s="40"/>
      <c r="AA363" s="40"/>
      <c r="AB363" s="39">
        <v>0</v>
      </c>
      <c r="AC363" s="40"/>
      <c r="AD363" s="39">
        <v>0</v>
      </c>
      <c r="AE363" s="40"/>
      <c r="AF363" s="40"/>
      <c r="AG363" s="40"/>
      <c r="AH363" s="39">
        <v>2</v>
      </c>
    </row>
    <row r="364" spans="1:34" ht="20.100000000000001" customHeight="1" x14ac:dyDescent="0.2">
      <c r="D364" s="2" t="s">
        <v>113</v>
      </c>
      <c r="F364" s="37">
        <v>197</v>
      </c>
      <c r="G364" s="37"/>
      <c r="H364" s="37"/>
      <c r="I364" s="37"/>
      <c r="J364" s="37">
        <v>1671</v>
      </c>
      <c r="K364" s="37">
        <v>65</v>
      </c>
      <c r="L364" s="37"/>
      <c r="M364" s="37">
        <v>1736</v>
      </c>
      <c r="N364" s="37"/>
      <c r="O364" s="37"/>
      <c r="P364" s="37"/>
      <c r="Q364" s="37">
        <v>486</v>
      </c>
      <c r="R364" s="37">
        <v>1211</v>
      </c>
      <c r="S364" s="37"/>
      <c r="T364" s="37">
        <v>1697</v>
      </c>
      <c r="U364" s="37"/>
      <c r="V364" s="37"/>
      <c r="W364" s="37"/>
      <c r="X364" s="37">
        <v>219</v>
      </c>
      <c r="Y364" s="37"/>
      <c r="Z364" s="37"/>
      <c r="AA364" s="37"/>
      <c r="AB364" s="37">
        <v>0</v>
      </c>
      <c r="AC364" s="37"/>
      <c r="AD364" s="37">
        <v>17</v>
      </c>
      <c r="AE364" s="37"/>
      <c r="AF364" s="37"/>
      <c r="AG364" s="37"/>
      <c r="AH364" s="37">
        <v>10</v>
      </c>
    </row>
    <row r="365" spans="1:34" ht="20.100000000000001" customHeight="1" x14ac:dyDescent="0.2">
      <c r="D365" s="38" t="s">
        <v>101</v>
      </c>
      <c r="F365" s="39">
        <v>178</v>
      </c>
      <c r="G365" s="40"/>
      <c r="H365" s="40"/>
      <c r="I365" s="40"/>
      <c r="J365" s="39">
        <v>1672</v>
      </c>
      <c r="K365" s="39">
        <v>69</v>
      </c>
      <c r="L365" s="40"/>
      <c r="M365" s="39">
        <v>1741</v>
      </c>
      <c r="N365" s="40"/>
      <c r="O365" s="40"/>
      <c r="P365" s="40"/>
      <c r="Q365" s="39">
        <v>381</v>
      </c>
      <c r="R365" s="39">
        <v>1294</v>
      </c>
      <c r="S365" s="40"/>
      <c r="T365" s="39">
        <v>1675</v>
      </c>
      <c r="U365" s="40"/>
      <c r="V365" s="40"/>
      <c r="W365" s="40"/>
      <c r="X365" s="39">
        <v>228</v>
      </c>
      <c r="Y365" s="40"/>
      <c r="Z365" s="40"/>
      <c r="AA365" s="40"/>
      <c r="AB365" s="39">
        <v>0</v>
      </c>
      <c r="AC365" s="40"/>
      <c r="AD365" s="39">
        <v>16</v>
      </c>
      <c r="AE365" s="40"/>
      <c r="AF365" s="40"/>
      <c r="AG365" s="40"/>
      <c r="AH365" s="39">
        <v>1</v>
      </c>
    </row>
    <row r="366" spans="1:34" ht="20.100000000000001" customHeight="1" x14ac:dyDescent="0.2">
      <c r="D366" s="2" t="s">
        <v>115</v>
      </c>
      <c r="F366" s="37">
        <v>114</v>
      </c>
      <c r="G366" s="37"/>
      <c r="H366" s="37"/>
      <c r="I366" s="37"/>
      <c r="J366" s="37">
        <v>625</v>
      </c>
      <c r="K366" s="37">
        <v>10</v>
      </c>
      <c r="L366" s="37"/>
      <c r="M366" s="37">
        <v>635</v>
      </c>
      <c r="N366" s="37"/>
      <c r="O366" s="37"/>
      <c r="P366" s="37"/>
      <c r="Q366" s="37">
        <v>150</v>
      </c>
      <c r="R366" s="37">
        <v>509</v>
      </c>
      <c r="S366" s="37"/>
      <c r="T366" s="37">
        <v>659</v>
      </c>
      <c r="U366" s="37"/>
      <c r="V366" s="37"/>
      <c r="W366" s="37"/>
      <c r="X366" s="37">
        <v>90</v>
      </c>
      <c r="Y366" s="37"/>
      <c r="Z366" s="37"/>
      <c r="AA366" s="37"/>
      <c r="AB366" s="37">
        <v>0</v>
      </c>
      <c r="AC366" s="37"/>
      <c r="AD366" s="37">
        <v>0</v>
      </c>
      <c r="AE366" s="37"/>
      <c r="AF366" s="37"/>
      <c r="AG366" s="37"/>
      <c r="AH366" s="37">
        <v>2</v>
      </c>
    </row>
    <row r="367" spans="1:34" ht="20.100000000000001" customHeight="1" x14ac:dyDescent="0.2">
      <c r="D367" s="38" t="s">
        <v>116</v>
      </c>
      <c r="F367" s="39">
        <v>293</v>
      </c>
      <c r="G367" s="40"/>
      <c r="H367" s="40"/>
      <c r="I367" s="40"/>
      <c r="J367" s="39">
        <v>1672</v>
      </c>
      <c r="K367" s="39">
        <v>34</v>
      </c>
      <c r="L367" s="40"/>
      <c r="M367" s="39">
        <v>1706</v>
      </c>
      <c r="N367" s="40"/>
      <c r="O367" s="40"/>
      <c r="P367" s="40"/>
      <c r="Q367" s="39">
        <v>271</v>
      </c>
      <c r="R367" s="39">
        <v>1388</v>
      </c>
      <c r="S367" s="40"/>
      <c r="T367" s="39">
        <v>1659</v>
      </c>
      <c r="U367" s="40"/>
      <c r="V367" s="40"/>
      <c r="W367" s="40"/>
      <c r="X367" s="39">
        <v>328</v>
      </c>
      <c r="Y367" s="40"/>
      <c r="Z367" s="40"/>
      <c r="AA367" s="40"/>
      <c r="AB367" s="39">
        <v>0</v>
      </c>
      <c r="AC367" s="40"/>
      <c r="AD367" s="39">
        <v>12</v>
      </c>
      <c r="AE367" s="40"/>
      <c r="AF367" s="40"/>
      <c r="AG367" s="40"/>
      <c r="AH367" s="39">
        <v>2</v>
      </c>
    </row>
    <row r="368" spans="1:34" ht="20.100000000000001" customHeight="1" x14ac:dyDescent="0.2">
      <c r="D368" s="41" t="s">
        <v>104</v>
      </c>
      <c r="F368" s="40">
        <v>139</v>
      </c>
      <c r="G368" s="40"/>
      <c r="H368" s="40"/>
      <c r="I368" s="40"/>
      <c r="J368" s="40">
        <v>615</v>
      </c>
      <c r="K368" s="40">
        <v>9</v>
      </c>
      <c r="L368" s="40"/>
      <c r="M368" s="40">
        <v>624</v>
      </c>
      <c r="N368" s="40"/>
      <c r="O368" s="40"/>
      <c r="P368" s="40"/>
      <c r="Q368" s="40">
        <v>130</v>
      </c>
      <c r="R368" s="40">
        <v>522</v>
      </c>
      <c r="S368" s="40"/>
      <c r="T368" s="40">
        <v>652</v>
      </c>
      <c r="U368" s="40"/>
      <c r="V368" s="40"/>
      <c r="W368" s="40"/>
      <c r="X368" s="40">
        <v>111</v>
      </c>
      <c r="Y368" s="40"/>
      <c r="Z368" s="40"/>
      <c r="AA368" s="40"/>
      <c r="AB368" s="40">
        <v>0</v>
      </c>
      <c r="AC368" s="40"/>
      <c r="AD368" s="40">
        <v>0</v>
      </c>
      <c r="AE368" s="40"/>
      <c r="AF368" s="40"/>
      <c r="AG368" s="40"/>
      <c r="AH368" s="40">
        <v>0</v>
      </c>
    </row>
    <row r="369" spans="1:34"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row>
    <row r="370" spans="1:34" s="1" customFormat="1" ht="20.100000000000001" customHeight="1" x14ac:dyDescent="0.2">
      <c r="A370" s="3"/>
      <c r="B370" s="6"/>
      <c r="C370" s="42" t="s">
        <v>180</v>
      </c>
      <c r="D370" s="42"/>
      <c r="E370" s="5"/>
      <c r="F370" s="44">
        <v>1305</v>
      </c>
      <c r="G370" s="45"/>
      <c r="H370" s="45"/>
      <c r="I370" s="45"/>
      <c r="J370" s="44">
        <v>9579</v>
      </c>
      <c r="K370" s="44">
        <v>242</v>
      </c>
      <c r="L370" s="45"/>
      <c r="M370" s="44">
        <v>9821</v>
      </c>
      <c r="N370" s="45"/>
      <c r="O370" s="45"/>
      <c r="P370" s="45"/>
      <c r="Q370" s="44">
        <v>2020</v>
      </c>
      <c r="R370" s="44">
        <v>7630</v>
      </c>
      <c r="S370" s="45"/>
      <c r="T370" s="44">
        <v>9650</v>
      </c>
      <c r="U370" s="45"/>
      <c r="V370" s="45"/>
      <c r="W370" s="45"/>
      <c r="X370" s="44">
        <v>1418</v>
      </c>
      <c r="Y370" s="45"/>
      <c r="Z370" s="45"/>
      <c r="AA370" s="45"/>
      <c r="AB370" s="44">
        <v>0</v>
      </c>
      <c r="AC370" s="45"/>
      <c r="AD370" s="44">
        <v>58</v>
      </c>
      <c r="AE370" s="45"/>
      <c r="AF370" s="45"/>
      <c r="AG370" s="45"/>
      <c r="AH370" s="44">
        <v>17</v>
      </c>
    </row>
    <row r="371" spans="1:34"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row>
    <row r="372" spans="1:34" s="1" customFormat="1" ht="20.100000000000001" customHeight="1" x14ac:dyDescent="0.25">
      <c r="A372" s="3"/>
      <c r="B372" s="49" t="s">
        <v>262</v>
      </c>
      <c r="C372" s="50"/>
      <c r="D372" s="50"/>
      <c r="E372" s="5"/>
      <c r="F372" s="51">
        <v>1305</v>
      </c>
      <c r="G372" s="52"/>
      <c r="H372" s="52"/>
      <c r="I372" s="52"/>
      <c r="J372" s="51">
        <v>9579</v>
      </c>
      <c r="K372" s="51">
        <v>242</v>
      </c>
      <c r="L372" s="52"/>
      <c r="M372" s="51">
        <v>9821</v>
      </c>
      <c r="N372" s="52"/>
      <c r="O372" s="52"/>
      <c r="P372" s="52"/>
      <c r="Q372" s="51">
        <v>2020</v>
      </c>
      <c r="R372" s="51">
        <v>7630</v>
      </c>
      <c r="S372" s="52"/>
      <c r="T372" s="51">
        <v>9650</v>
      </c>
      <c r="U372" s="52"/>
      <c r="V372" s="52"/>
      <c r="W372" s="52"/>
      <c r="X372" s="51">
        <v>1418</v>
      </c>
      <c r="Y372" s="52"/>
      <c r="Z372" s="52"/>
      <c r="AA372" s="52"/>
      <c r="AB372" s="51">
        <v>0</v>
      </c>
      <c r="AC372" s="52"/>
      <c r="AD372" s="51">
        <v>58</v>
      </c>
      <c r="AE372" s="52"/>
      <c r="AF372" s="52"/>
      <c r="AG372" s="52"/>
      <c r="AH372" s="51">
        <v>17</v>
      </c>
    </row>
    <row r="373" spans="1:34"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row>
    <row r="374" spans="1:34"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row>
    <row r="375" spans="1:34"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row>
    <row r="376" spans="1:34" ht="20.100000000000001" customHeight="1" x14ac:dyDescent="0.2">
      <c r="D376" s="2" t="s">
        <v>264</v>
      </c>
      <c r="F376" s="37">
        <v>931</v>
      </c>
      <c r="G376" s="37"/>
      <c r="H376" s="37"/>
      <c r="I376" s="37"/>
      <c r="J376" s="37">
        <v>1957</v>
      </c>
      <c r="K376" s="37">
        <v>28</v>
      </c>
      <c r="L376" s="37"/>
      <c r="M376" s="37">
        <v>1985</v>
      </c>
      <c r="N376" s="37"/>
      <c r="O376" s="37"/>
      <c r="P376" s="37"/>
      <c r="Q376" s="37">
        <v>249</v>
      </c>
      <c r="R376" s="37">
        <v>2242</v>
      </c>
      <c r="S376" s="37"/>
      <c r="T376" s="37">
        <v>2491</v>
      </c>
      <c r="U376" s="37"/>
      <c r="V376" s="37"/>
      <c r="W376" s="37"/>
      <c r="X376" s="37">
        <v>400</v>
      </c>
      <c r="Y376" s="37"/>
      <c r="Z376" s="37"/>
      <c r="AA376" s="37"/>
      <c r="AB376" s="37">
        <v>0</v>
      </c>
      <c r="AC376" s="37"/>
      <c r="AD376" s="37">
        <v>25</v>
      </c>
      <c r="AE376" s="37"/>
      <c r="AF376" s="37"/>
      <c r="AG376" s="37"/>
      <c r="AH376" s="37">
        <v>564</v>
      </c>
    </row>
    <row r="377" spans="1:34" ht="20.100000000000001" customHeight="1" x14ac:dyDescent="0.2">
      <c r="D377" s="38" t="s">
        <v>265</v>
      </c>
      <c r="F377" s="39">
        <v>403</v>
      </c>
      <c r="G377" s="40"/>
      <c r="H377" s="40"/>
      <c r="I377" s="40"/>
      <c r="J377" s="39">
        <v>1959</v>
      </c>
      <c r="K377" s="39">
        <v>33</v>
      </c>
      <c r="L377" s="40"/>
      <c r="M377" s="39">
        <v>1992</v>
      </c>
      <c r="N377" s="40"/>
      <c r="O377" s="40"/>
      <c r="P377" s="40"/>
      <c r="Q377" s="39">
        <v>373</v>
      </c>
      <c r="R377" s="39">
        <v>1809</v>
      </c>
      <c r="S377" s="40"/>
      <c r="T377" s="39">
        <v>2182</v>
      </c>
      <c r="U377" s="40"/>
      <c r="V377" s="40"/>
      <c r="W377" s="40"/>
      <c r="X377" s="39">
        <v>197</v>
      </c>
      <c r="Y377" s="40"/>
      <c r="Z377" s="40"/>
      <c r="AA377" s="40"/>
      <c r="AB377" s="39">
        <v>0</v>
      </c>
      <c r="AC377" s="40"/>
      <c r="AD377" s="39">
        <v>16</v>
      </c>
      <c r="AE377" s="40"/>
      <c r="AF377" s="40"/>
      <c r="AG377" s="40"/>
      <c r="AH377" s="39">
        <v>190</v>
      </c>
    </row>
    <row r="378" spans="1:34" ht="20.100000000000001" customHeight="1" x14ac:dyDescent="0.2">
      <c r="D378" s="2" t="s">
        <v>266</v>
      </c>
      <c r="F378" s="37">
        <v>446</v>
      </c>
      <c r="G378" s="37"/>
      <c r="H378" s="37"/>
      <c r="I378" s="37"/>
      <c r="J378" s="37">
        <v>1957</v>
      </c>
      <c r="K378" s="37">
        <v>30</v>
      </c>
      <c r="L378" s="37"/>
      <c r="M378" s="37">
        <v>1987</v>
      </c>
      <c r="N378" s="37"/>
      <c r="O378" s="37"/>
      <c r="P378" s="37"/>
      <c r="Q378" s="37">
        <v>324</v>
      </c>
      <c r="R378" s="37">
        <v>1629</v>
      </c>
      <c r="S378" s="37"/>
      <c r="T378" s="37">
        <v>1953</v>
      </c>
      <c r="U378" s="37"/>
      <c r="V378" s="37"/>
      <c r="W378" s="37"/>
      <c r="X378" s="37">
        <v>464</v>
      </c>
      <c r="Y378" s="37"/>
      <c r="Z378" s="37"/>
      <c r="AA378" s="37"/>
      <c r="AB378" s="37">
        <v>0</v>
      </c>
      <c r="AC378" s="37"/>
      <c r="AD378" s="37">
        <v>16</v>
      </c>
      <c r="AE378" s="37"/>
      <c r="AF378" s="37"/>
      <c r="AG378" s="37"/>
      <c r="AH378" s="37">
        <v>206</v>
      </c>
    </row>
    <row r="379" spans="1:34" ht="20.100000000000001" customHeight="1" x14ac:dyDescent="0.2">
      <c r="D379" s="38" t="s">
        <v>267</v>
      </c>
      <c r="F379" s="39">
        <v>440</v>
      </c>
      <c r="G379" s="40"/>
      <c r="H379" s="40"/>
      <c r="I379" s="40"/>
      <c r="J379" s="39">
        <v>1980</v>
      </c>
      <c r="K379" s="39">
        <v>54</v>
      </c>
      <c r="L379" s="40"/>
      <c r="M379" s="39">
        <v>2034</v>
      </c>
      <c r="N379" s="40"/>
      <c r="O379" s="40"/>
      <c r="P379" s="40"/>
      <c r="Q379" s="39">
        <v>532</v>
      </c>
      <c r="R379" s="39">
        <v>1514</v>
      </c>
      <c r="S379" s="40"/>
      <c r="T379" s="39">
        <v>2046</v>
      </c>
      <c r="U379" s="40"/>
      <c r="V379" s="40"/>
      <c r="W379" s="40"/>
      <c r="X379" s="39">
        <v>428</v>
      </c>
      <c r="Y379" s="40"/>
      <c r="Z379" s="40"/>
      <c r="AA379" s="40"/>
      <c r="AB379" s="39">
        <v>0</v>
      </c>
      <c r="AC379" s="40"/>
      <c r="AD379" s="39">
        <v>0</v>
      </c>
      <c r="AE379" s="40"/>
      <c r="AF379" s="40"/>
      <c r="AG379" s="40"/>
      <c r="AH379" s="39">
        <v>201</v>
      </c>
    </row>
    <row r="380" spans="1:34" ht="20.100000000000001" customHeight="1" x14ac:dyDescent="0.2">
      <c r="D380" s="41" t="s">
        <v>268</v>
      </c>
      <c r="F380" s="40">
        <v>0</v>
      </c>
      <c r="G380" s="40"/>
      <c r="H380" s="40"/>
      <c r="I380" s="40"/>
      <c r="J380" s="40">
        <v>1886</v>
      </c>
      <c r="K380" s="40">
        <v>24</v>
      </c>
      <c r="L380" s="40"/>
      <c r="M380" s="40">
        <v>1910</v>
      </c>
      <c r="N380" s="40"/>
      <c r="O380" s="40"/>
      <c r="P380" s="40"/>
      <c r="Q380" s="40">
        <v>367</v>
      </c>
      <c r="R380" s="40">
        <v>1275</v>
      </c>
      <c r="S380" s="40"/>
      <c r="T380" s="40">
        <v>1642</v>
      </c>
      <c r="U380" s="40"/>
      <c r="V380" s="40"/>
      <c r="W380" s="40"/>
      <c r="X380" s="40">
        <v>268</v>
      </c>
      <c r="Y380" s="40"/>
      <c r="Z380" s="40"/>
      <c r="AA380" s="40"/>
      <c r="AB380" s="40">
        <v>0</v>
      </c>
      <c r="AC380" s="40"/>
      <c r="AD380" s="40">
        <v>0</v>
      </c>
      <c r="AE380" s="40"/>
      <c r="AF380" s="40"/>
      <c r="AG380" s="40"/>
      <c r="AH380" s="40">
        <v>0</v>
      </c>
    </row>
    <row r="381" spans="1:34" ht="20.100000000000001" customHeight="1" x14ac:dyDescent="0.2">
      <c r="D381" s="38" t="s">
        <v>269</v>
      </c>
      <c r="F381" s="39">
        <v>0</v>
      </c>
      <c r="G381" s="40"/>
      <c r="H381" s="40"/>
      <c r="I381" s="40"/>
      <c r="J381" s="39">
        <v>1888</v>
      </c>
      <c r="K381" s="39">
        <v>18</v>
      </c>
      <c r="L381" s="40"/>
      <c r="M381" s="39">
        <v>1906</v>
      </c>
      <c r="N381" s="40"/>
      <c r="O381" s="40"/>
      <c r="P381" s="40"/>
      <c r="Q381" s="39">
        <v>615</v>
      </c>
      <c r="R381" s="39">
        <v>1060</v>
      </c>
      <c r="S381" s="40"/>
      <c r="T381" s="39">
        <v>1675</v>
      </c>
      <c r="U381" s="40"/>
      <c r="V381" s="40"/>
      <c r="W381" s="40"/>
      <c r="X381" s="39">
        <v>231</v>
      </c>
      <c r="Y381" s="40"/>
      <c r="Z381" s="40"/>
      <c r="AA381" s="40"/>
      <c r="AB381" s="39">
        <v>0</v>
      </c>
      <c r="AC381" s="40"/>
      <c r="AD381" s="39">
        <v>0</v>
      </c>
      <c r="AE381" s="40"/>
      <c r="AF381" s="40"/>
      <c r="AG381" s="40"/>
      <c r="AH381" s="39">
        <v>0</v>
      </c>
    </row>
    <row r="382" spans="1:34" ht="20.100000000000001" customHeight="1" x14ac:dyDescent="0.2">
      <c r="D382" s="2" t="s">
        <v>270</v>
      </c>
      <c r="F382" s="37">
        <v>299</v>
      </c>
      <c r="G382" s="37"/>
      <c r="H382" s="37"/>
      <c r="I382" s="37"/>
      <c r="J382" s="37">
        <v>1481</v>
      </c>
      <c r="K382" s="37">
        <v>31</v>
      </c>
      <c r="L382" s="37"/>
      <c r="M382" s="37">
        <v>1512</v>
      </c>
      <c r="N382" s="37"/>
      <c r="O382" s="37"/>
      <c r="P382" s="37"/>
      <c r="Q382" s="37">
        <v>216</v>
      </c>
      <c r="R382" s="37">
        <v>1233</v>
      </c>
      <c r="S382" s="37"/>
      <c r="T382" s="37">
        <v>1449</v>
      </c>
      <c r="U382" s="37"/>
      <c r="V382" s="37"/>
      <c r="W382" s="37"/>
      <c r="X382" s="37">
        <v>341</v>
      </c>
      <c r="Y382" s="37"/>
      <c r="Z382" s="37"/>
      <c r="AA382" s="37"/>
      <c r="AB382" s="37">
        <v>0</v>
      </c>
      <c r="AC382" s="37"/>
      <c r="AD382" s="37">
        <v>21</v>
      </c>
      <c r="AE382" s="37"/>
      <c r="AF382" s="37"/>
      <c r="AG382" s="37"/>
      <c r="AH382" s="37">
        <v>14</v>
      </c>
    </row>
    <row r="383" spans="1:34" ht="20.100000000000001" customHeight="1" x14ac:dyDescent="0.2">
      <c r="D383" s="38" t="s">
        <v>271</v>
      </c>
      <c r="F383" s="39">
        <v>379</v>
      </c>
      <c r="G383" s="40"/>
      <c r="H383" s="40"/>
      <c r="I383" s="40"/>
      <c r="J383" s="39">
        <v>1484</v>
      </c>
      <c r="K383" s="39">
        <v>26</v>
      </c>
      <c r="L383" s="40"/>
      <c r="M383" s="39">
        <v>1510</v>
      </c>
      <c r="N383" s="40"/>
      <c r="O383" s="40"/>
      <c r="P383" s="40"/>
      <c r="Q383" s="39">
        <v>141</v>
      </c>
      <c r="R383" s="39">
        <v>1369</v>
      </c>
      <c r="S383" s="40"/>
      <c r="T383" s="39">
        <v>1510</v>
      </c>
      <c r="U383" s="40"/>
      <c r="V383" s="40"/>
      <c r="W383" s="40"/>
      <c r="X383" s="39">
        <v>379</v>
      </c>
      <c r="Y383" s="40"/>
      <c r="Z383" s="40"/>
      <c r="AA383" s="40"/>
      <c r="AB383" s="39">
        <v>0</v>
      </c>
      <c r="AC383" s="40"/>
      <c r="AD383" s="39">
        <v>0</v>
      </c>
      <c r="AE383" s="40"/>
      <c r="AF383" s="40"/>
      <c r="AG383" s="40"/>
      <c r="AH383" s="39">
        <v>3</v>
      </c>
    </row>
    <row r="384" spans="1:34" ht="20.100000000000001" customHeight="1" x14ac:dyDescent="0.2">
      <c r="D384" s="2" t="s">
        <v>272</v>
      </c>
      <c r="F384" s="37">
        <v>382</v>
      </c>
      <c r="G384" s="37"/>
      <c r="H384" s="37"/>
      <c r="I384" s="37"/>
      <c r="J384" s="37">
        <v>1505</v>
      </c>
      <c r="K384" s="37">
        <v>32</v>
      </c>
      <c r="L384" s="37"/>
      <c r="M384" s="37">
        <v>1537</v>
      </c>
      <c r="N384" s="37"/>
      <c r="O384" s="37"/>
      <c r="P384" s="37"/>
      <c r="Q384" s="37">
        <v>234</v>
      </c>
      <c r="R384" s="37">
        <v>1227</v>
      </c>
      <c r="S384" s="37"/>
      <c r="T384" s="37">
        <v>1461</v>
      </c>
      <c r="U384" s="37"/>
      <c r="V384" s="37"/>
      <c r="W384" s="37"/>
      <c r="X384" s="37">
        <v>458</v>
      </c>
      <c r="Y384" s="37"/>
      <c r="Z384" s="37"/>
      <c r="AA384" s="37"/>
      <c r="AB384" s="37">
        <v>0</v>
      </c>
      <c r="AC384" s="37"/>
      <c r="AD384" s="37">
        <v>0</v>
      </c>
      <c r="AE384" s="37"/>
      <c r="AF384" s="37"/>
      <c r="AG384" s="37"/>
      <c r="AH384" s="37">
        <v>2</v>
      </c>
    </row>
    <row r="385" spans="1:34"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row>
    <row r="386" spans="1:34" s="1" customFormat="1" ht="20.100000000000001" customHeight="1" x14ac:dyDescent="0.2">
      <c r="A386" s="3"/>
      <c r="B386" s="6"/>
      <c r="C386" s="42" t="s">
        <v>180</v>
      </c>
      <c r="D386" s="42"/>
      <c r="E386" s="5"/>
      <c r="F386" s="44">
        <v>3280</v>
      </c>
      <c r="G386" s="45"/>
      <c r="H386" s="45"/>
      <c r="I386" s="45"/>
      <c r="J386" s="44">
        <v>16097</v>
      </c>
      <c r="K386" s="44">
        <v>276</v>
      </c>
      <c r="L386" s="45"/>
      <c r="M386" s="44">
        <v>16373</v>
      </c>
      <c r="N386" s="45"/>
      <c r="O386" s="45"/>
      <c r="P386" s="45"/>
      <c r="Q386" s="44">
        <v>3051</v>
      </c>
      <c r="R386" s="44">
        <v>13358</v>
      </c>
      <c r="S386" s="45"/>
      <c r="T386" s="44">
        <v>16409</v>
      </c>
      <c r="U386" s="45"/>
      <c r="V386" s="45"/>
      <c r="W386" s="45"/>
      <c r="X386" s="44">
        <v>3166</v>
      </c>
      <c r="Y386" s="45"/>
      <c r="Z386" s="45"/>
      <c r="AA386" s="45"/>
      <c r="AB386" s="44">
        <v>0</v>
      </c>
      <c r="AC386" s="45"/>
      <c r="AD386" s="44">
        <v>78</v>
      </c>
      <c r="AE386" s="45"/>
      <c r="AF386" s="45"/>
      <c r="AG386" s="45"/>
      <c r="AH386" s="44">
        <v>1180</v>
      </c>
    </row>
    <row r="387" spans="1:34"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row>
    <row r="388" spans="1:34" s="1" customFormat="1" ht="20.100000000000001" customHeight="1" x14ac:dyDescent="0.25">
      <c r="A388" s="3"/>
      <c r="B388" s="49" t="s">
        <v>273</v>
      </c>
      <c r="C388" s="50"/>
      <c r="D388" s="50"/>
      <c r="E388" s="5"/>
      <c r="F388" s="51">
        <v>3280</v>
      </c>
      <c r="G388" s="52"/>
      <c r="H388" s="52"/>
      <c r="I388" s="52"/>
      <c r="J388" s="51">
        <v>16097</v>
      </c>
      <c r="K388" s="51">
        <v>276</v>
      </c>
      <c r="L388" s="52"/>
      <c r="M388" s="51">
        <v>16373</v>
      </c>
      <c r="N388" s="52"/>
      <c r="O388" s="52"/>
      <c r="P388" s="52"/>
      <c r="Q388" s="51">
        <v>3051</v>
      </c>
      <c r="R388" s="51">
        <v>13358</v>
      </c>
      <c r="S388" s="52"/>
      <c r="T388" s="51">
        <v>16409</v>
      </c>
      <c r="U388" s="52"/>
      <c r="V388" s="52"/>
      <c r="W388" s="52"/>
      <c r="X388" s="51">
        <v>3166</v>
      </c>
      <c r="Y388" s="52"/>
      <c r="Z388" s="52"/>
      <c r="AA388" s="52"/>
      <c r="AB388" s="51">
        <v>0</v>
      </c>
      <c r="AC388" s="52"/>
      <c r="AD388" s="51">
        <v>78</v>
      </c>
      <c r="AE388" s="52"/>
      <c r="AF388" s="52"/>
      <c r="AG388" s="52"/>
      <c r="AH388" s="51">
        <v>1180</v>
      </c>
    </row>
    <row r="389" spans="1:34"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row>
    <row r="390" spans="1:34"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row>
    <row r="391" spans="1:34"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row>
    <row r="392" spans="1:34" ht="20.100000000000001" customHeight="1" x14ac:dyDescent="0.2">
      <c r="D392" s="2" t="s">
        <v>98</v>
      </c>
      <c r="F392" s="37">
        <v>252</v>
      </c>
      <c r="G392" s="37"/>
      <c r="H392" s="37"/>
      <c r="I392" s="37"/>
      <c r="J392" s="37">
        <v>1230</v>
      </c>
      <c r="K392" s="37">
        <v>54</v>
      </c>
      <c r="L392" s="37"/>
      <c r="M392" s="37">
        <v>1284</v>
      </c>
      <c r="N392" s="37"/>
      <c r="O392" s="37"/>
      <c r="P392" s="37"/>
      <c r="Q392" s="37">
        <v>381</v>
      </c>
      <c r="R392" s="37">
        <v>789</v>
      </c>
      <c r="S392" s="37"/>
      <c r="T392" s="37">
        <v>1170</v>
      </c>
      <c r="U392" s="37"/>
      <c r="V392" s="37"/>
      <c r="W392" s="37"/>
      <c r="X392" s="37">
        <v>356</v>
      </c>
      <c r="Y392" s="37"/>
      <c r="Z392" s="37"/>
      <c r="AA392" s="37"/>
      <c r="AB392" s="37">
        <v>0</v>
      </c>
      <c r="AC392" s="37"/>
      <c r="AD392" s="37">
        <v>10</v>
      </c>
      <c r="AE392" s="37"/>
      <c r="AF392" s="37"/>
      <c r="AG392" s="37"/>
      <c r="AH392" s="37">
        <v>135</v>
      </c>
    </row>
    <row r="393" spans="1:34" ht="20.100000000000001" customHeight="1" x14ac:dyDescent="0.2">
      <c r="D393" s="38" t="s">
        <v>99</v>
      </c>
      <c r="F393" s="39">
        <v>318</v>
      </c>
      <c r="G393" s="40"/>
      <c r="H393" s="40"/>
      <c r="I393" s="40"/>
      <c r="J393" s="39">
        <v>1250</v>
      </c>
      <c r="K393" s="39">
        <v>44</v>
      </c>
      <c r="L393" s="40"/>
      <c r="M393" s="39">
        <v>1294</v>
      </c>
      <c r="N393" s="40"/>
      <c r="O393" s="40"/>
      <c r="P393" s="40"/>
      <c r="Q393" s="39">
        <v>330</v>
      </c>
      <c r="R393" s="39">
        <v>981</v>
      </c>
      <c r="S393" s="40"/>
      <c r="T393" s="39">
        <v>1311</v>
      </c>
      <c r="U393" s="40"/>
      <c r="V393" s="40"/>
      <c r="W393" s="40"/>
      <c r="X393" s="39">
        <v>270</v>
      </c>
      <c r="Y393" s="40"/>
      <c r="Z393" s="40"/>
      <c r="AA393" s="40"/>
      <c r="AB393" s="39">
        <v>0</v>
      </c>
      <c r="AC393" s="40"/>
      <c r="AD393" s="39">
        <v>31</v>
      </c>
      <c r="AE393" s="40"/>
      <c r="AF393" s="40"/>
      <c r="AG393" s="40"/>
      <c r="AH393" s="39">
        <v>4</v>
      </c>
    </row>
    <row r="394" spans="1:34" ht="20.100000000000001" customHeight="1" x14ac:dyDescent="0.2">
      <c r="D394" s="2" t="s">
        <v>113</v>
      </c>
      <c r="F394" s="37">
        <v>294</v>
      </c>
      <c r="G394" s="37"/>
      <c r="H394" s="37"/>
      <c r="I394" s="37"/>
      <c r="J394" s="37">
        <v>1255</v>
      </c>
      <c r="K394" s="37">
        <v>31</v>
      </c>
      <c r="L394" s="37"/>
      <c r="M394" s="37">
        <v>1286</v>
      </c>
      <c r="N394" s="37"/>
      <c r="O394" s="37"/>
      <c r="P394" s="37"/>
      <c r="Q394" s="37">
        <v>324</v>
      </c>
      <c r="R394" s="37">
        <v>951</v>
      </c>
      <c r="S394" s="37"/>
      <c r="T394" s="37">
        <v>1275</v>
      </c>
      <c r="U394" s="37"/>
      <c r="V394" s="37"/>
      <c r="W394" s="37"/>
      <c r="X394" s="37">
        <v>282</v>
      </c>
      <c r="Y394" s="37"/>
      <c r="Z394" s="37"/>
      <c r="AA394" s="37"/>
      <c r="AB394" s="37">
        <v>0</v>
      </c>
      <c r="AC394" s="37"/>
      <c r="AD394" s="37">
        <v>23</v>
      </c>
      <c r="AE394" s="37"/>
      <c r="AF394" s="37"/>
      <c r="AG394" s="37"/>
      <c r="AH394" s="37">
        <v>1</v>
      </c>
    </row>
    <row r="395" spans="1:34" ht="20.100000000000001" customHeight="1" x14ac:dyDescent="0.2">
      <c r="B395" s="5"/>
      <c r="D395" s="38" t="s">
        <v>101</v>
      </c>
      <c r="F395" s="39">
        <v>279</v>
      </c>
      <c r="G395" s="40"/>
      <c r="H395" s="40"/>
      <c r="I395" s="40"/>
      <c r="J395" s="39">
        <v>1250</v>
      </c>
      <c r="K395" s="39">
        <v>34</v>
      </c>
      <c r="L395" s="40"/>
      <c r="M395" s="39">
        <v>1284</v>
      </c>
      <c r="N395" s="40"/>
      <c r="O395" s="40"/>
      <c r="P395" s="40"/>
      <c r="Q395" s="39">
        <v>301</v>
      </c>
      <c r="R395" s="39">
        <v>930</v>
      </c>
      <c r="S395" s="40"/>
      <c r="T395" s="39">
        <v>1231</v>
      </c>
      <c r="U395" s="40"/>
      <c r="V395" s="40"/>
      <c r="W395" s="40"/>
      <c r="X395" s="39">
        <v>319</v>
      </c>
      <c r="Y395" s="40"/>
      <c r="Z395" s="40"/>
      <c r="AA395" s="40"/>
      <c r="AB395" s="39">
        <v>0</v>
      </c>
      <c r="AC395" s="40"/>
      <c r="AD395" s="39">
        <v>13</v>
      </c>
      <c r="AE395" s="40"/>
      <c r="AF395" s="40"/>
      <c r="AG395" s="40"/>
      <c r="AH395" s="39">
        <v>0</v>
      </c>
    </row>
    <row r="396" spans="1:34" ht="20.100000000000001" customHeight="1" x14ac:dyDescent="0.2">
      <c r="D396" s="2" t="s">
        <v>115</v>
      </c>
      <c r="F396" s="37">
        <v>233</v>
      </c>
      <c r="G396" s="37"/>
      <c r="H396" s="37"/>
      <c r="I396" s="37"/>
      <c r="J396" s="37">
        <v>784</v>
      </c>
      <c r="K396" s="37">
        <v>10</v>
      </c>
      <c r="L396" s="37"/>
      <c r="M396" s="37">
        <v>794</v>
      </c>
      <c r="N396" s="37"/>
      <c r="O396" s="37"/>
      <c r="P396" s="37"/>
      <c r="Q396" s="37">
        <v>201</v>
      </c>
      <c r="R396" s="37">
        <v>558</v>
      </c>
      <c r="S396" s="37"/>
      <c r="T396" s="37">
        <v>759</v>
      </c>
      <c r="U396" s="37"/>
      <c r="V396" s="37"/>
      <c r="W396" s="37"/>
      <c r="X396" s="37">
        <v>243</v>
      </c>
      <c r="Y396" s="37"/>
      <c r="Z396" s="37"/>
      <c r="AA396" s="37"/>
      <c r="AB396" s="37">
        <v>0</v>
      </c>
      <c r="AC396" s="37"/>
      <c r="AD396" s="37">
        <v>25</v>
      </c>
      <c r="AE396" s="37"/>
      <c r="AF396" s="37"/>
      <c r="AG396" s="37"/>
      <c r="AH396" s="37">
        <v>5</v>
      </c>
    </row>
    <row r="397" spans="1:34" ht="20.100000000000001" customHeight="1" x14ac:dyDescent="0.2">
      <c r="D397" s="38" t="s">
        <v>116</v>
      </c>
      <c r="F397" s="39">
        <v>241</v>
      </c>
      <c r="G397" s="40"/>
      <c r="H397" s="40"/>
      <c r="I397" s="40"/>
      <c r="J397" s="39">
        <v>801</v>
      </c>
      <c r="K397" s="39">
        <v>22</v>
      </c>
      <c r="L397" s="40"/>
      <c r="M397" s="39">
        <v>823</v>
      </c>
      <c r="N397" s="40"/>
      <c r="O397" s="40"/>
      <c r="P397" s="40"/>
      <c r="Q397" s="39">
        <v>151</v>
      </c>
      <c r="R397" s="39">
        <v>753</v>
      </c>
      <c r="S397" s="40"/>
      <c r="T397" s="39">
        <v>904</v>
      </c>
      <c r="U397" s="40"/>
      <c r="V397" s="40"/>
      <c r="W397" s="40"/>
      <c r="X397" s="39">
        <v>125</v>
      </c>
      <c r="Y397" s="40"/>
      <c r="Z397" s="40"/>
      <c r="AA397" s="40"/>
      <c r="AB397" s="39">
        <v>0</v>
      </c>
      <c r="AC397" s="40"/>
      <c r="AD397" s="39">
        <v>35</v>
      </c>
      <c r="AE397" s="40"/>
      <c r="AF397" s="40"/>
      <c r="AG397" s="40"/>
      <c r="AH397" s="39">
        <v>2</v>
      </c>
    </row>
    <row r="398" spans="1:34" ht="20.100000000000001" customHeight="1" x14ac:dyDescent="0.2">
      <c r="D398" s="2" t="s">
        <v>117</v>
      </c>
      <c r="F398" s="37">
        <v>166</v>
      </c>
      <c r="G398" s="37"/>
      <c r="H398" s="37"/>
      <c r="I398" s="37"/>
      <c r="J398" s="37">
        <v>1237</v>
      </c>
      <c r="K398" s="37">
        <v>40</v>
      </c>
      <c r="L398" s="37"/>
      <c r="M398" s="37">
        <v>1277</v>
      </c>
      <c r="N398" s="37"/>
      <c r="O398" s="37"/>
      <c r="P398" s="37"/>
      <c r="Q398" s="37">
        <v>408</v>
      </c>
      <c r="R398" s="37">
        <v>803</v>
      </c>
      <c r="S398" s="37"/>
      <c r="T398" s="37">
        <v>1211</v>
      </c>
      <c r="U398" s="37"/>
      <c r="V398" s="37"/>
      <c r="W398" s="37"/>
      <c r="X398" s="37">
        <v>216</v>
      </c>
      <c r="Y398" s="37"/>
      <c r="Z398" s="37"/>
      <c r="AA398" s="37"/>
      <c r="AB398" s="37">
        <v>0</v>
      </c>
      <c r="AC398" s="37"/>
      <c r="AD398" s="37">
        <v>16</v>
      </c>
      <c r="AE398" s="37"/>
      <c r="AF398" s="37"/>
      <c r="AG398" s="37"/>
      <c r="AH398" s="37">
        <v>0</v>
      </c>
    </row>
    <row r="399" spans="1:34" ht="20.100000000000001" customHeight="1" x14ac:dyDescent="0.2">
      <c r="D399" s="38" t="s">
        <v>105</v>
      </c>
      <c r="F399" s="39">
        <v>157</v>
      </c>
      <c r="G399" s="40"/>
      <c r="H399" s="40"/>
      <c r="I399" s="40"/>
      <c r="J399" s="39">
        <v>783</v>
      </c>
      <c r="K399" s="39">
        <v>46</v>
      </c>
      <c r="L399" s="40"/>
      <c r="M399" s="39">
        <v>829</v>
      </c>
      <c r="N399" s="40"/>
      <c r="O399" s="40"/>
      <c r="P399" s="40"/>
      <c r="Q399" s="39">
        <v>341</v>
      </c>
      <c r="R399" s="39">
        <v>430</v>
      </c>
      <c r="S399" s="40"/>
      <c r="T399" s="39">
        <v>771</v>
      </c>
      <c r="U399" s="40"/>
      <c r="V399" s="40"/>
      <c r="W399" s="40"/>
      <c r="X399" s="39">
        <v>179</v>
      </c>
      <c r="Y399" s="40"/>
      <c r="Z399" s="40"/>
      <c r="AA399" s="40"/>
      <c r="AB399" s="39">
        <v>0</v>
      </c>
      <c r="AC399" s="40"/>
      <c r="AD399" s="39">
        <v>36</v>
      </c>
      <c r="AE399" s="40"/>
      <c r="AF399" s="40"/>
      <c r="AG399" s="40"/>
      <c r="AH399" s="39">
        <v>0</v>
      </c>
    </row>
    <row r="400" spans="1:34" ht="20.100000000000001" customHeight="1" x14ac:dyDescent="0.2">
      <c r="D400" s="2" t="s">
        <v>106</v>
      </c>
      <c r="F400" s="37">
        <v>229</v>
      </c>
      <c r="G400" s="37"/>
      <c r="H400" s="37"/>
      <c r="I400" s="37"/>
      <c r="J400" s="37">
        <v>1250</v>
      </c>
      <c r="K400" s="37">
        <v>26</v>
      </c>
      <c r="L400" s="37"/>
      <c r="M400" s="37">
        <v>1276</v>
      </c>
      <c r="N400" s="37"/>
      <c r="O400" s="37"/>
      <c r="P400" s="37"/>
      <c r="Q400" s="37">
        <v>349</v>
      </c>
      <c r="R400" s="37">
        <v>900</v>
      </c>
      <c r="S400" s="37"/>
      <c r="T400" s="37">
        <v>1249</v>
      </c>
      <c r="U400" s="37"/>
      <c r="V400" s="37"/>
      <c r="W400" s="37"/>
      <c r="X400" s="37">
        <v>254</v>
      </c>
      <c r="Y400" s="37"/>
      <c r="Z400" s="37"/>
      <c r="AA400" s="37"/>
      <c r="AB400" s="37">
        <v>0</v>
      </c>
      <c r="AC400" s="37"/>
      <c r="AD400" s="37">
        <v>2</v>
      </c>
      <c r="AE400" s="37"/>
      <c r="AF400" s="37"/>
      <c r="AG400" s="37"/>
      <c r="AH400" s="37">
        <v>166</v>
      </c>
    </row>
    <row r="401" spans="1:34"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row>
    <row r="402" spans="1:34" s="1" customFormat="1" ht="20.100000000000001" customHeight="1" x14ac:dyDescent="0.2">
      <c r="A402" s="3"/>
      <c r="B402" s="6"/>
      <c r="C402" s="42" t="s">
        <v>180</v>
      </c>
      <c r="D402" s="42"/>
      <c r="E402" s="5"/>
      <c r="F402" s="44">
        <v>2169</v>
      </c>
      <c r="G402" s="45"/>
      <c r="H402" s="45"/>
      <c r="I402" s="45"/>
      <c r="J402" s="44">
        <v>9840</v>
      </c>
      <c r="K402" s="44">
        <v>307</v>
      </c>
      <c r="L402" s="45"/>
      <c r="M402" s="44">
        <v>10147</v>
      </c>
      <c r="N402" s="45"/>
      <c r="O402" s="45"/>
      <c r="P402" s="45"/>
      <c r="Q402" s="44">
        <v>2786</v>
      </c>
      <c r="R402" s="44">
        <v>7095</v>
      </c>
      <c r="S402" s="45"/>
      <c r="T402" s="44">
        <v>9881</v>
      </c>
      <c r="U402" s="45"/>
      <c r="V402" s="45"/>
      <c r="W402" s="45"/>
      <c r="X402" s="44">
        <v>2244</v>
      </c>
      <c r="Y402" s="45"/>
      <c r="Z402" s="45"/>
      <c r="AA402" s="45"/>
      <c r="AB402" s="44">
        <v>0</v>
      </c>
      <c r="AC402" s="45"/>
      <c r="AD402" s="44">
        <v>191</v>
      </c>
      <c r="AE402" s="45"/>
      <c r="AF402" s="45"/>
      <c r="AG402" s="45"/>
      <c r="AH402" s="44">
        <v>313</v>
      </c>
    </row>
    <row r="403" spans="1:34"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row>
    <row r="404" spans="1:34" s="1" customFormat="1" ht="20.100000000000001" customHeight="1" x14ac:dyDescent="0.25">
      <c r="A404" s="3"/>
      <c r="B404" s="49" t="s">
        <v>275</v>
      </c>
      <c r="C404" s="50"/>
      <c r="D404" s="50"/>
      <c r="E404" s="5"/>
      <c r="F404" s="51">
        <v>2169</v>
      </c>
      <c r="G404" s="52"/>
      <c r="H404" s="52"/>
      <c r="I404" s="52"/>
      <c r="J404" s="51">
        <v>9840</v>
      </c>
      <c r="K404" s="51">
        <v>307</v>
      </c>
      <c r="L404" s="52"/>
      <c r="M404" s="51">
        <v>10147</v>
      </c>
      <c r="N404" s="52"/>
      <c r="O404" s="52"/>
      <c r="P404" s="52"/>
      <c r="Q404" s="51">
        <v>2786</v>
      </c>
      <c r="R404" s="51">
        <v>7095</v>
      </c>
      <c r="S404" s="52"/>
      <c r="T404" s="51">
        <v>9881</v>
      </c>
      <c r="U404" s="52"/>
      <c r="V404" s="52"/>
      <c r="W404" s="52"/>
      <c r="X404" s="51">
        <v>2244</v>
      </c>
      <c r="Y404" s="52"/>
      <c r="Z404" s="52"/>
      <c r="AA404" s="52"/>
      <c r="AB404" s="51">
        <v>0</v>
      </c>
      <c r="AC404" s="52"/>
      <c r="AD404" s="51">
        <v>191</v>
      </c>
      <c r="AE404" s="52"/>
      <c r="AF404" s="52"/>
      <c r="AG404" s="52"/>
      <c r="AH404" s="51">
        <v>313</v>
      </c>
    </row>
    <row r="405" spans="1:34"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row>
    <row r="406" spans="1:34"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row>
    <row r="407" spans="1:34"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row>
    <row r="408" spans="1:34" ht="20.100000000000001" customHeight="1" x14ac:dyDescent="0.2">
      <c r="D408" s="2" t="s">
        <v>98</v>
      </c>
      <c r="F408" s="37">
        <v>238</v>
      </c>
      <c r="G408" s="37"/>
      <c r="H408" s="37"/>
      <c r="I408" s="37"/>
      <c r="J408" s="37">
        <v>1158</v>
      </c>
      <c r="K408" s="37">
        <v>27</v>
      </c>
      <c r="L408" s="37"/>
      <c r="M408" s="37">
        <v>1185</v>
      </c>
      <c r="N408" s="37"/>
      <c r="O408" s="37"/>
      <c r="P408" s="37"/>
      <c r="Q408" s="37">
        <v>253</v>
      </c>
      <c r="R408" s="37">
        <v>942</v>
      </c>
      <c r="S408" s="37"/>
      <c r="T408" s="37">
        <v>1195</v>
      </c>
      <c r="U408" s="37"/>
      <c r="V408" s="37"/>
      <c r="W408" s="37"/>
      <c r="X408" s="37">
        <v>212</v>
      </c>
      <c r="Y408" s="37"/>
      <c r="Z408" s="37"/>
      <c r="AA408" s="37"/>
      <c r="AB408" s="37">
        <v>0</v>
      </c>
      <c r="AC408" s="37"/>
      <c r="AD408" s="37">
        <v>16</v>
      </c>
      <c r="AE408" s="37"/>
      <c r="AF408" s="37"/>
      <c r="AG408" s="37"/>
      <c r="AH408" s="37">
        <v>33</v>
      </c>
    </row>
    <row r="409" spans="1:34" ht="20.100000000000001" customHeight="1" x14ac:dyDescent="0.2">
      <c r="D409" s="38" t="s">
        <v>99</v>
      </c>
      <c r="F409" s="39">
        <v>201</v>
      </c>
      <c r="G409" s="40"/>
      <c r="H409" s="40"/>
      <c r="I409" s="40"/>
      <c r="J409" s="39">
        <v>1155</v>
      </c>
      <c r="K409" s="39">
        <v>15</v>
      </c>
      <c r="L409" s="40"/>
      <c r="M409" s="39">
        <v>1170</v>
      </c>
      <c r="N409" s="40"/>
      <c r="O409" s="40"/>
      <c r="P409" s="40"/>
      <c r="Q409" s="39">
        <v>146</v>
      </c>
      <c r="R409" s="39">
        <v>1013</v>
      </c>
      <c r="S409" s="40"/>
      <c r="T409" s="39">
        <v>1159</v>
      </c>
      <c r="U409" s="40"/>
      <c r="V409" s="40"/>
      <c r="W409" s="40"/>
      <c r="X409" s="39">
        <v>212</v>
      </c>
      <c r="Y409" s="40"/>
      <c r="Z409" s="40"/>
      <c r="AA409" s="40"/>
      <c r="AB409" s="39">
        <v>0</v>
      </c>
      <c r="AC409" s="40"/>
      <c r="AD409" s="39">
        <v>0</v>
      </c>
      <c r="AE409" s="40"/>
      <c r="AF409" s="40"/>
      <c r="AG409" s="40"/>
      <c r="AH409" s="39">
        <v>10</v>
      </c>
    </row>
    <row r="410" spans="1:34" ht="20.100000000000001" customHeight="1" x14ac:dyDescent="0.2">
      <c r="D410" s="2" t="s">
        <v>113</v>
      </c>
      <c r="F410" s="37">
        <v>205</v>
      </c>
      <c r="G410" s="37"/>
      <c r="H410" s="37"/>
      <c r="I410" s="37"/>
      <c r="J410" s="37">
        <v>1161</v>
      </c>
      <c r="K410" s="37">
        <v>36</v>
      </c>
      <c r="L410" s="37"/>
      <c r="M410" s="37">
        <v>1197</v>
      </c>
      <c r="N410" s="37"/>
      <c r="O410" s="37"/>
      <c r="P410" s="37"/>
      <c r="Q410" s="37">
        <v>189</v>
      </c>
      <c r="R410" s="37">
        <v>936</v>
      </c>
      <c r="S410" s="37"/>
      <c r="T410" s="37">
        <v>1125</v>
      </c>
      <c r="U410" s="37"/>
      <c r="V410" s="37"/>
      <c r="W410" s="37"/>
      <c r="X410" s="37">
        <v>247</v>
      </c>
      <c r="Y410" s="37"/>
      <c r="Z410" s="37"/>
      <c r="AA410" s="37"/>
      <c r="AB410" s="37">
        <v>0</v>
      </c>
      <c r="AC410" s="37"/>
      <c r="AD410" s="37">
        <v>30</v>
      </c>
      <c r="AE410" s="37"/>
      <c r="AF410" s="37"/>
      <c r="AG410" s="37"/>
      <c r="AH410" s="37">
        <v>6</v>
      </c>
    </row>
    <row r="411" spans="1:34" ht="20.100000000000001" customHeight="1" x14ac:dyDescent="0.2">
      <c r="D411" s="38" t="s">
        <v>101</v>
      </c>
      <c r="F411" s="39">
        <v>205</v>
      </c>
      <c r="G411" s="40"/>
      <c r="H411" s="40"/>
      <c r="I411" s="40"/>
      <c r="J411" s="39">
        <v>1161</v>
      </c>
      <c r="K411" s="39">
        <v>38</v>
      </c>
      <c r="L411" s="40"/>
      <c r="M411" s="39">
        <v>1199</v>
      </c>
      <c r="N411" s="40"/>
      <c r="O411" s="40"/>
      <c r="P411" s="40"/>
      <c r="Q411" s="39">
        <v>280</v>
      </c>
      <c r="R411" s="39">
        <v>814</v>
      </c>
      <c r="S411" s="40"/>
      <c r="T411" s="39">
        <v>1094</v>
      </c>
      <c r="U411" s="40"/>
      <c r="V411" s="40"/>
      <c r="W411" s="40"/>
      <c r="X411" s="39">
        <v>289</v>
      </c>
      <c r="Y411" s="40"/>
      <c r="Z411" s="40"/>
      <c r="AA411" s="40"/>
      <c r="AB411" s="39">
        <v>0</v>
      </c>
      <c r="AC411" s="40"/>
      <c r="AD411" s="39">
        <v>21</v>
      </c>
      <c r="AE411" s="40"/>
      <c r="AF411" s="40"/>
      <c r="AG411" s="40"/>
      <c r="AH411" s="39">
        <v>11</v>
      </c>
    </row>
    <row r="412" spans="1:34" ht="20.100000000000001" customHeight="1" x14ac:dyDescent="0.2">
      <c r="D412" s="2" t="s">
        <v>115</v>
      </c>
      <c r="F412" s="37">
        <v>306</v>
      </c>
      <c r="G412" s="37"/>
      <c r="H412" s="37"/>
      <c r="I412" s="37"/>
      <c r="J412" s="37">
        <v>946</v>
      </c>
      <c r="K412" s="37">
        <v>53</v>
      </c>
      <c r="L412" s="37"/>
      <c r="M412" s="37">
        <v>999</v>
      </c>
      <c r="N412" s="37"/>
      <c r="O412" s="37"/>
      <c r="P412" s="37"/>
      <c r="Q412" s="37">
        <v>189</v>
      </c>
      <c r="R412" s="37">
        <v>944</v>
      </c>
      <c r="S412" s="37"/>
      <c r="T412" s="37">
        <v>1133</v>
      </c>
      <c r="U412" s="37"/>
      <c r="V412" s="37"/>
      <c r="W412" s="37"/>
      <c r="X412" s="37">
        <v>172</v>
      </c>
      <c r="Y412" s="37"/>
      <c r="Z412" s="37"/>
      <c r="AA412" s="37"/>
      <c r="AB412" s="37">
        <v>0</v>
      </c>
      <c r="AC412" s="37"/>
      <c r="AD412" s="37">
        <v>0</v>
      </c>
      <c r="AE412" s="37"/>
      <c r="AF412" s="37"/>
      <c r="AG412" s="37"/>
      <c r="AH412" s="37">
        <v>1</v>
      </c>
    </row>
    <row r="413" spans="1:34" ht="20.100000000000001" customHeight="1" x14ac:dyDescent="0.2">
      <c r="D413" s="38" t="s">
        <v>116</v>
      </c>
      <c r="F413" s="39">
        <v>214</v>
      </c>
      <c r="G413" s="40"/>
      <c r="H413" s="40"/>
      <c r="I413" s="40"/>
      <c r="J413" s="39">
        <v>965</v>
      </c>
      <c r="K413" s="39">
        <v>37</v>
      </c>
      <c r="L413" s="40"/>
      <c r="M413" s="39">
        <v>1002</v>
      </c>
      <c r="N413" s="40"/>
      <c r="O413" s="40"/>
      <c r="P413" s="40"/>
      <c r="Q413" s="39">
        <v>172</v>
      </c>
      <c r="R413" s="39">
        <v>803</v>
      </c>
      <c r="S413" s="40"/>
      <c r="T413" s="39">
        <v>975</v>
      </c>
      <c r="U413" s="40"/>
      <c r="V413" s="40"/>
      <c r="W413" s="40"/>
      <c r="X413" s="39">
        <v>241</v>
      </c>
      <c r="Y413" s="40"/>
      <c r="Z413" s="40"/>
      <c r="AA413" s="40"/>
      <c r="AB413" s="39">
        <v>0</v>
      </c>
      <c r="AC413" s="40"/>
      <c r="AD413" s="39">
        <v>0</v>
      </c>
      <c r="AE413" s="40"/>
      <c r="AF413" s="40"/>
      <c r="AG413" s="40"/>
      <c r="AH413" s="39">
        <v>21</v>
      </c>
    </row>
    <row r="414" spans="1:34" ht="20.100000000000001" customHeight="1" x14ac:dyDescent="0.2">
      <c r="D414" s="2" t="s">
        <v>117</v>
      </c>
      <c r="F414" s="37">
        <v>240</v>
      </c>
      <c r="G414" s="37"/>
      <c r="H414" s="37"/>
      <c r="I414" s="37"/>
      <c r="J414" s="37">
        <v>977</v>
      </c>
      <c r="K414" s="37">
        <v>31</v>
      </c>
      <c r="L414" s="37"/>
      <c r="M414" s="37">
        <v>1008</v>
      </c>
      <c r="N414" s="37"/>
      <c r="O414" s="37"/>
      <c r="P414" s="37"/>
      <c r="Q414" s="37">
        <v>154</v>
      </c>
      <c r="R414" s="37">
        <v>791</v>
      </c>
      <c r="S414" s="37"/>
      <c r="T414" s="37">
        <v>945</v>
      </c>
      <c r="U414" s="37"/>
      <c r="V414" s="37"/>
      <c r="W414" s="37"/>
      <c r="X414" s="37">
        <v>303</v>
      </c>
      <c r="Y414" s="37"/>
      <c r="Z414" s="37"/>
      <c r="AA414" s="37"/>
      <c r="AB414" s="37">
        <v>0</v>
      </c>
      <c r="AC414" s="37"/>
      <c r="AD414" s="37">
        <v>0</v>
      </c>
      <c r="AE414" s="37"/>
      <c r="AF414" s="37"/>
      <c r="AG414" s="37"/>
      <c r="AH414" s="37">
        <v>11</v>
      </c>
    </row>
    <row r="415" spans="1:34" ht="20.100000000000001" customHeight="1" x14ac:dyDescent="0.2">
      <c r="D415" s="38" t="s">
        <v>105</v>
      </c>
      <c r="F415" s="39">
        <v>244</v>
      </c>
      <c r="G415" s="40"/>
      <c r="H415" s="40"/>
      <c r="I415" s="40"/>
      <c r="J415" s="39">
        <v>1007</v>
      </c>
      <c r="K415" s="39">
        <v>26</v>
      </c>
      <c r="L415" s="40"/>
      <c r="M415" s="39">
        <v>1033</v>
      </c>
      <c r="N415" s="40"/>
      <c r="O415" s="40"/>
      <c r="P415" s="40"/>
      <c r="Q415" s="39">
        <v>150</v>
      </c>
      <c r="R415" s="39">
        <v>840</v>
      </c>
      <c r="S415" s="40"/>
      <c r="T415" s="39">
        <v>990</v>
      </c>
      <c r="U415" s="40"/>
      <c r="V415" s="40"/>
      <c r="W415" s="40"/>
      <c r="X415" s="39">
        <v>287</v>
      </c>
      <c r="Y415" s="40"/>
      <c r="Z415" s="40"/>
      <c r="AA415" s="40"/>
      <c r="AB415" s="39">
        <v>0</v>
      </c>
      <c r="AC415" s="40"/>
      <c r="AD415" s="39">
        <v>0</v>
      </c>
      <c r="AE415" s="40"/>
      <c r="AF415" s="40"/>
      <c r="AG415" s="40"/>
      <c r="AH415" s="39">
        <v>2</v>
      </c>
    </row>
    <row r="416" spans="1:34" ht="20.100000000000001" customHeight="1" x14ac:dyDescent="0.2">
      <c r="D416" s="2" t="s">
        <v>106</v>
      </c>
      <c r="F416" s="37">
        <v>406</v>
      </c>
      <c r="G416" s="37"/>
      <c r="H416" s="37"/>
      <c r="I416" s="37"/>
      <c r="J416" s="37">
        <v>1010</v>
      </c>
      <c r="K416" s="37">
        <v>31</v>
      </c>
      <c r="L416" s="37"/>
      <c r="M416" s="37">
        <v>1041</v>
      </c>
      <c r="N416" s="37"/>
      <c r="O416" s="37"/>
      <c r="P416" s="37"/>
      <c r="Q416" s="37">
        <v>176</v>
      </c>
      <c r="R416" s="37">
        <v>782</v>
      </c>
      <c r="S416" s="37"/>
      <c r="T416" s="37">
        <v>958</v>
      </c>
      <c r="U416" s="37"/>
      <c r="V416" s="37"/>
      <c r="W416" s="37"/>
      <c r="X416" s="37">
        <v>467</v>
      </c>
      <c r="Y416" s="37"/>
      <c r="Z416" s="37"/>
      <c r="AA416" s="37"/>
      <c r="AB416" s="37">
        <v>0</v>
      </c>
      <c r="AC416" s="37"/>
      <c r="AD416" s="37">
        <v>22</v>
      </c>
      <c r="AE416" s="37"/>
      <c r="AF416" s="37"/>
      <c r="AG416" s="37"/>
      <c r="AH416" s="37">
        <v>1</v>
      </c>
    </row>
    <row r="417" spans="1:34" ht="20.100000000000001" customHeight="1" x14ac:dyDescent="0.2">
      <c r="D417" s="38" t="s">
        <v>118</v>
      </c>
      <c r="F417" s="39">
        <v>388</v>
      </c>
      <c r="G417" s="40"/>
      <c r="H417" s="40"/>
      <c r="I417" s="40"/>
      <c r="J417" s="39">
        <v>1017</v>
      </c>
      <c r="K417" s="39">
        <v>28</v>
      </c>
      <c r="L417" s="40"/>
      <c r="M417" s="39">
        <v>1045</v>
      </c>
      <c r="N417" s="40"/>
      <c r="O417" s="40"/>
      <c r="P417" s="40"/>
      <c r="Q417" s="39">
        <v>148</v>
      </c>
      <c r="R417" s="39">
        <v>855</v>
      </c>
      <c r="S417" s="40"/>
      <c r="T417" s="39">
        <v>1003</v>
      </c>
      <c r="U417" s="40"/>
      <c r="V417" s="40"/>
      <c r="W417" s="40"/>
      <c r="X417" s="39">
        <v>430</v>
      </c>
      <c r="Y417" s="40"/>
      <c r="Z417" s="40"/>
      <c r="AA417" s="40"/>
      <c r="AB417" s="39">
        <v>0</v>
      </c>
      <c r="AC417" s="40"/>
      <c r="AD417" s="39">
        <v>0</v>
      </c>
      <c r="AE417" s="40"/>
      <c r="AF417" s="40"/>
      <c r="AG417" s="40"/>
      <c r="AH417" s="39">
        <v>0</v>
      </c>
    </row>
    <row r="418" spans="1:34"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row>
    <row r="419" spans="1:34" s="1" customFormat="1" ht="20.100000000000001" customHeight="1" x14ac:dyDescent="0.2">
      <c r="A419" s="3"/>
      <c r="B419" s="6"/>
      <c r="C419" s="42" t="s">
        <v>180</v>
      </c>
      <c r="D419" s="42"/>
      <c r="E419" s="5"/>
      <c r="F419" s="44">
        <v>2647</v>
      </c>
      <c r="G419" s="45"/>
      <c r="H419" s="45"/>
      <c r="I419" s="45"/>
      <c r="J419" s="44">
        <v>10557</v>
      </c>
      <c r="K419" s="44">
        <v>322</v>
      </c>
      <c r="L419" s="45"/>
      <c r="M419" s="44">
        <v>10879</v>
      </c>
      <c r="N419" s="45"/>
      <c r="O419" s="45"/>
      <c r="P419" s="45"/>
      <c r="Q419" s="44">
        <v>1857</v>
      </c>
      <c r="R419" s="44">
        <v>8720</v>
      </c>
      <c r="S419" s="45"/>
      <c r="T419" s="44">
        <v>10577</v>
      </c>
      <c r="U419" s="45"/>
      <c r="V419" s="45"/>
      <c r="W419" s="45"/>
      <c r="X419" s="44">
        <v>2860</v>
      </c>
      <c r="Y419" s="45"/>
      <c r="Z419" s="45"/>
      <c r="AA419" s="45"/>
      <c r="AB419" s="44">
        <v>0</v>
      </c>
      <c r="AC419" s="45"/>
      <c r="AD419" s="44">
        <v>89</v>
      </c>
      <c r="AE419" s="45"/>
      <c r="AF419" s="45"/>
      <c r="AG419" s="45"/>
      <c r="AH419" s="44">
        <v>96</v>
      </c>
    </row>
    <row r="420" spans="1:34"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row>
    <row r="421" spans="1:34"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row>
    <row r="422" spans="1:34" ht="20.100000000000001" customHeight="1" x14ac:dyDescent="0.2">
      <c r="D422" s="2" t="s">
        <v>277</v>
      </c>
      <c r="F422" s="37">
        <v>0</v>
      </c>
      <c r="G422" s="37"/>
      <c r="H422" s="37"/>
      <c r="I422" s="37"/>
      <c r="J422" s="37">
        <v>0</v>
      </c>
      <c r="K422" s="37">
        <v>0</v>
      </c>
      <c r="L422" s="37"/>
      <c r="M422" s="37">
        <v>0</v>
      </c>
      <c r="N422" s="37"/>
      <c r="O422" s="37"/>
      <c r="P422" s="37"/>
      <c r="Q422" s="37">
        <v>0</v>
      </c>
      <c r="R422" s="37">
        <v>0</v>
      </c>
      <c r="S422" s="37"/>
      <c r="T422" s="37">
        <v>0</v>
      </c>
      <c r="U422" s="37"/>
      <c r="V422" s="37"/>
      <c r="W422" s="37"/>
      <c r="X422" s="37">
        <v>0</v>
      </c>
      <c r="Y422" s="37"/>
      <c r="Z422" s="37"/>
      <c r="AA422" s="37"/>
      <c r="AB422" s="37">
        <v>0</v>
      </c>
      <c r="AC422" s="37"/>
      <c r="AD422" s="37">
        <v>0</v>
      </c>
      <c r="AE422" s="37"/>
      <c r="AF422" s="37"/>
      <c r="AG422" s="37"/>
      <c r="AH422" s="37">
        <v>0</v>
      </c>
    </row>
    <row r="423" spans="1:34" ht="20.100000000000001" customHeight="1" x14ac:dyDescent="0.2">
      <c r="D423" s="38" t="s">
        <v>278</v>
      </c>
      <c r="F423" s="39">
        <v>0</v>
      </c>
      <c r="G423" s="40"/>
      <c r="H423" s="40"/>
      <c r="I423" s="40"/>
      <c r="J423" s="39">
        <v>0</v>
      </c>
      <c r="K423" s="39">
        <v>0</v>
      </c>
      <c r="L423" s="40"/>
      <c r="M423" s="39">
        <v>0</v>
      </c>
      <c r="N423" s="40"/>
      <c r="O423" s="40"/>
      <c r="P423" s="40"/>
      <c r="Q423" s="39">
        <v>0</v>
      </c>
      <c r="R423" s="39">
        <v>0</v>
      </c>
      <c r="S423" s="40"/>
      <c r="T423" s="39">
        <v>0</v>
      </c>
      <c r="U423" s="40"/>
      <c r="V423" s="40"/>
      <c r="W423" s="40"/>
      <c r="X423" s="39">
        <v>0</v>
      </c>
      <c r="Y423" s="40"/>
      <c r="Z423" s="40"/>
      <c r="AA423" s="40"/>
      <c r="AB423" s="39">
        <v>0</v>
      </c>
      <c r="AC423" s="40"/>
      <c r="AD423" s="39">
        <v>0</v>
      </c>
      <c r="AE423" s="40"/>
      <c r="AF423" s="40"/>
      <c r="AG423" s="40"/>
      <c r="AH423" s="39">
        <v>0</v>
      </c>
    </row>
    <row r="424" spans="1:34" ht="20.100000000000001" customHeight="1" x14ac:dyDescent="0.2">
      <c r="D424" s="2" t="s">
        <v>279</v>
      </c>
      <c r="F424" s="37">
        <v>22</v>
      </c>
      <c r="G424" s="37"/>
      <c r="H424" s="37"/>
      <c r="I424" s="37"/>
      <c r="J424" s="37">
        <v>232</v>
      </c>
      <c r="K424" s="37">
        <v>3</v>
      </c>
      <c r="L424" s="37"/>
      <c r="M424" s="37">
        <v>235</v>
      </c>
      <c r="N424" s="37"/>
      <c r="O424" s="37"/>
      <c r="P424" s="37"/>
      <c r="Q424" s="37">
        <v>9</v>
      </c>
      <c r="R424" s="37">
        <v>188</v>
      </c>
      <c r="S424" s="37"/>
      <c r="T424" s="37">
        <v>197</v>
      </c>
      <c r="U424" s="37"/>
      <c r="V424" s="37"/>
      <c r="W424" s="37"/>
      <c r="X424" s="37">
        <v>60</v>
      </c>
      <c r="Y424" s="37"/>
      <c r="Z424" s="37"/>
      <c r="AA424" s="37"/>
      <c r="AB424" s="37">
        <v>0</v>
      </c>
      <c r="AC424" s="37"/>
      <c r="AD424" s="37">
        <v>0</v>
      </c>
      <c r="AE424" s="37"/>
      <c r="AF424" s="37"/>
      <c r="AG424" s="37"/>
      <c r="AH424" s="37">
        <v>0</v>
      </c>
    </row>
    <row r="425" spans="1:34"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row>
    <row r="426" spans="1:34" s="1" customFormat="1" ht="20.100000000000001" customHeight="1" x14ac:dyDescent="0.2">
      <c r="A426" s="3"/>
      <c r="B426" s="6"/>
      <c r="C426" s="42" t="s">
        <v>241</v>
      </c>
      <c r="D426" s="42"/>
      <c r="E426" s="5"/>
      <c r="F426" s="44">
        <v>22</v>
      </c>
      <c r="G426" s="45"/>
      <c r="H426" s="45"/>
      <c r="I426" s="45"/>
      <c r="J426" s="44">
        <v>232</v>
      </c>
      <c r="K426" s="44">
        <v>3</v>
      </c>
      <c r="L426" s="45"/>
      <c r="M426" s="44">
        <v>235</v>
      </c>
      <c r="N426" s="45"/>
      <c r="O426" s="45"/>
      <c r="P426" s="45"/>
      <c r="Q426" s="44">
        <v>9</v>
      </c>
      <c r="R426" s="44">
        <v>188</v>
      </c>
      <c r="S426" s="45"/>
      <c r="T426" s="44">
        <v>197</v>
      </c>
      <c r="U426" s="45"/>
      <c r="V426" s="45"/>
      <c r="W426" s="45"/>
      <c r="X426" s="44">
        <v>60</v>
      </c>
      <c r="Y426" s="45"/>
      <c r="Z426" s="45"/>
      <c r="AA426" s="45"/>
      <c r="AB426" s="44">
        <v>0</v>
      </c>
      <c r="AC426" s="45"/>
      <c r="AD426" s="44">
        <v>0</v>
      </c>
      <c r="AE426" s="45"/>
      <c r="AF426" s="45"/>
      <c r="AG426" s="45"/>
      <c r="AH426" s="44">
        <v>0</v>
      </c>
    </row>
    <row r="427" spans="1:34"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row>
    <row r="428" spans="1:34" s="1" customFormat="1" ht="20.100000000000001" customHeight="1" x14ac:dyDescent="0.25">
      <c r="A428" s="3"/>
      <c r="B428" s="49" t="s">
        <v>280</v>
      </c>
      <c r="C428" s="50"/>
      <c r="D428" s="50"/>
      <c r="E428" s="5"/>
      <c r="F428" s="51">
        <v>2669</v>
      </c>
      <c r="G428" s="52"/>
      <c r="H428" s="52"/>
      <c r="I428" s="52"/>
      <c r="J428" s="51">
        <v>10789</v>
      </c>
      <c r="K428" s="51">
        <v>325</v>
      </c>
      <c r="L428" s="52"/>
      <c r="M428" s="51">
        <v>11114</v>
      </c>
      <c r="N428" s="52"/>
      <c r="O428" s="52"/>
      <c r="P428" s="52"/>
      <c r="Q428" s="51">
        <v>1866</v>
      </c>
      <c r="R428" s="51">
        <v>8908</v>
      </c>
      <c r="S428" s="52"/>
      <c r="T428" s="51">
        <v>10774</v>
      </c>
      <c r="U428" s="52"/>
      <c r="V428" s="52"/>
      <c r="W428" s="52"/>
      <c r="X428" s="51">
        <v>2920</v>
      </c>
      <c r="Y428" s="52"/>
      <c r="Z428" s="52"/>
      <c r="AA428" s="52"/>
      <c r="AB428" s="51">
        <v>0</v>
      </c>
      <c r="AC428" s="52"/>
      <c r="AD428" s="51">
        <v>89</v>
      </c>
      <c r="AE428" s="52"/>
      <c r="AF428" s="52"/>
      <c r="AG428" s="52"/>
      <c r="AH428" s="51">
        <v>96</v>
      </c>
    </row>
    <row r="429" spans="1:34"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row>
    <row r="430" spans="1:34"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row>
    <row r="431" spans="1:34"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row>
    <row r="432" spans="1:34" ht="20.100000000000001" customHeight="1" x14ac:dyDescent="0.2">
      <c r="D432" s="2" t="s">
        <v>98</v>
      </c>
      <c r="F432" s="37">
        <v>366</v>
      </c>
      <c r="G432" s="37"/>
      <c r="H432" s="37"/>
      <c r="I432" s="37"/>
      <c r="J432" s="37">
        <v>2018</v>
      </c>
      <c r="K432" s="37">
        <v>19</v>
      </c>
      <c r="L432" s="37"/>
      <c r="M432" s="37">
        <v>2037</v>
      </c>
      <c r="N432" s="37"/>
      <c r="O432" s="37"/>
      <c r="P432" s="37"/>
      <c r="Q432" s="37">
        <v>352</v>
      </c>
      <c r="R432" s="37">
        <v>1679</v>
      </c>
      <c r="S432" s="37"/>
      <c r="T432" s="37">
        <v>2031</v>
      </c>
      <c r="U432" s="37"/>
      <c r="V432" s="37"/>
      <c r="W432" s="37"/>
      <c r="X432" s="37">
        <v>359</v>
      </c>
      <c r="Y432" s="37"/>
      <c r="Z432" s="37"/>
      <c r="AA432" s="37"/>
      <c r="AB432" s="37">
        <v>0</v>
      </c>
      <c r="AC432" s="37"/>
      <c r="AD432" s="37">
        <v>13</v>
      </c>
      <c r="AE432" s="37"/>
      <c r="AF432" s="37"/>
      <c r="AG432" s="37"/>
      <c r="AH432" s="37">
        <v>293</v>
      </c>
    </row>
    <row r="433" spans="1:34" ht="20.100000000000001" customHeight="1" x14ac:dyDescent="0.2">
      <c r="D433" s="38" t="s">
        <v>99</v>
      </c>
      <c r="F433" s="39">
        <v>397</v>
      </c>
      <c r="G433" s="40"/>
      <c r="H433" s="40"/>
      <c r="I433" s="40"/>
      <c r="J433" s="39">
        <v>1989</v>
      </c>
      <c r="K433" s="39">
        <v>34</v>
      </c>
      <c r="L433" s="40"/>
      <c r="M433" s="39">
        <v>2023</v>
      </c>
      <c r="N433" s="40"/>
      <c r="O433" s="40"/>
      <c r="P433" s="40"/>
      <c r="Q433" s="39">
        <v>351</v>
      </c>
      <c r="R433" s="39">
        <v>1600</v>
      </c>
      <c r="S433" s="40"/>
      <c r="T433" s="39">
        <v>1951</v>
      </c>
      <c r="U433" s="40"/>
      <c r="V433" s="40"/>
      <c r="W433" s="40"/>
      <c r="X433" s="39">
        <v>457</v>
      </c>
      <c r="Y433" s="40"/>
      <c r="Z433" s="40"/>
      <c r="AA433" s="40"/>
      <c r="AB433" s="39">
        <v>0</v>
      </c>
      <c r="AC433" s="40"/>
      <c r="AD433" s="39">
        <v>12</v>
      </c>
      <c r="AE433" s="40"/>
      <c r="AF433" s="40"/>
      <c r="AG433" s="40"/>
      <c r="AH433" s="39">
        <v>35</v>
      </c>
    </row>
    <row r="434" spans="1:34" ht="20.100000000000001" customHeight="1" x14ac:dyDescent="0.2">
      <c r="D434" s="2" t="s">
        <v>113</v>
      </c>
      <c r="F434" s="37">
        <v>262</v>
      </c>
      <c r="G434" s="37"/>
      <c r="H434" s="37"/>
      <c r="I434" s="37"/>
      <c r="J434" s="37">
        <v>1993</v>
      </c>
      <c r="K434" s="37">
        <v>31</v>
      </c>
      <c r="L434" s="37"/>
      <c r="M434" s="37">
        <v>2024</v>
      </c>
      <c r="N434" s="37"/>
      <c r="O434" s="37"/>
      <c r="P434" s="37"/>
      <c r="Q434" s="37">
        <v>294</v>
      </c>
      <c r="R434" s="37">
        <v>1479</v>
      </c>
      <c r="S434" s="37"/>
      <c r="T434" s="37">
        <v>1773</v>
      </c>
      <c r="U434" s="37"/>
      <c r="V434" s="37"/>
      <c r="W434" s="37"/>
      <c r="X434" s="37">
        <v>499</v>
      </c>
      <c r="Y434" s="37"/>
      <c r="Z434" s="37"/>
      <c r="AA434" s="37"/>
      <c r="AB434" s="37">
        <v>0</v>
      </c>
      <c r="AC434" s="37"/>
      <c r="AD434" s="37">
        <v>14</v>
      </c>
      <c r="AE434" s="37"/>
      <c r="AF434" s="37"/>
      <c r="AG434" s="37"/>
      <c r="AH434" s="37">
        <v>1</v>
      </c>
    </row>
    <row r="435" spans="1:34" ht="20.100000000000001" customHeight="1" x14ac:dyDescent="0.2">
      <c r="D435" s="38" t="s">
        <v>101</v>
      </c>
      <c r="F435" s="39">
        <v>385</v>
      </c>
      <c r="G435" s="40"/>
      <c r="H435" s="40"/>
      <c r="I435" s="40"/>
      <c r="J435" s="39">
        <v>1999</v>
      </c>
      <c r="K435" s="39">
        <v>22</v>
      </c>
      <c r="L435" s="40"/>
      <c r="M435" s="39">
        <v>2021</v>
      </c>
      <c r="N435" s="40"/>
      <c r="O435" s="40"/>
      <c r="P435" s="40"/>
      <c r="Q435" s="39">
        <v>299</v>
      </c>
      <c r="R435" s="39">
        <v>1579</v>
      </c>
      <c r="S435" s="40"/>
      <c r="T435" s="39">
        <v>1878</v>
      </c>
      <c r="U435" s="40"/>
      <c r="V435" s="40"/>
      <c r="W435" s="40"/>
      <c r="X435" s="39">
        <v>525</v>
      </c>
      <c r="Y435" s="40"/>
      <c r="Z435" s="40"/>
      <c r="AA435" s="40"/>
      <c r="AB435" s="39">
        <v>0</v>
      </c>
      <c r="AC435" s="40"/>
      <c r="AD435" s="39">
        <v>3</v>
      </c>
      <c r="AE435" s="40"/>
      <c r="AF435" s="40"/>
      <c r="AG435" s="40"/>
      <c r="AH435" s="39">
        <v>141</v>
      </c>
    </row>
    <row r="436" spans="1:34" ht="20.100000000000001" customHeight="1" x14ac:dyDescent="0.2">
      <c r="D436" s="2" t="s">
        <v>115</v>
      </c>
      <c r="F436" s="37">
        <v>315</v>
      </c>
      <c r="G436" s="37"/>
      <c r="H436" s="37"/>
      <c r="I436" s="37"/>
      <c r="J436" s="37">
        <v>2021</v>
      </c>
      <c r="K436" s="37">
        <v>50</v>
      </c>
      <c r="L436" s="37"/>
      <c r="M436" s="37">
        <v>2071</v>
      </c>
      <c r="N436" s="37"/>
      <c r="O436" s="37"/>
      <c r="P436" s="37"/>
      <c r="Q436" s="37">
        <v>385</v>
      </c>
      <c r="R436" s="37">
        <v>1550</v>
      </c>
      <c r="S436" s="37"/>
      <c r="T436" s="37">
        <v>1935</v>
      </c>
      <c r="U436" s="37"/>
      <c r="V436" s="37"/>
      <c r="W436" s="37"/>
      <c r="X436" s="37">
        <v>433</v>
      </c>
      <c r="Y436" s="37"/>
      <c r="Z436" s="37"/>
      <c r="AA436" s="37"/>
      <c r="AB436" s="37">
        <v>0</v>
      </c>
      <c r="AC436" s="37"/>
      <c r="AD436" s="37">
        <v>18</v>
      </c>
      <c r="AE436" s="37"/>
      <c r="AF436" s="37"/>
      <c r="AG436" s="37"/>
      <c r="AH436" s="37">
        <v>1</v>
      </c>
    </row>
    <row r="437" spans="1:34" ht="20.100000000000001" customHeight="1" x14ac:dyDescent="0.2">
      <c r="D437" s="38" t="s">
        <v>116</v>
      </c>
      <c r="F437" s="39">
        <v>158</v>
      </c>
      <c r="G437" s="40"/>
      <c r="H437" s="40"/>
      <c r="I437" s="40"/>
      <c r="J437" s="39">
        <v>631</v>
      </c>
      <c r="K437" s="39">
        <v>12</v>
      </c>
      <c r="L437" s="40"/>
      <c r="M437" s="39">
        <v>643</v>
      </c>
      <c r="N437" s="40"/>
      <c r="O437" s="40"/>
      <c r="P437" s="40"/>
      <c r="Q437" s="39">
        <v>173</v>
      </c>
      <c r="R437" s="39">
        <v>467</v>
      </c>
      <c r="S437" s="40"/>
      <c r="T437" s="39">
        <v>640</v>
      </c>
      <c r="U437" s="40"/>
      <c r="V437" s="40"/>
      <c r="W437" s="40"/>
      <c r="X437" s="39">
        <v>143</v>
      </c>
      <c r="Y437" s="40"/>
      <c r="Z437" s="40"/>
      <c r="AA437" s="40"/>
      <c r="AB437" s="39">
        <v>0</v>
      </c>
      <c r="AC437" s="40"/>
      <c r="AD437" s="39">
        <v>18</v>
      </c>
      <c r="AE437" s="40"/>
      <c r="AF437" s="40"/>
      <c r="AG437" s="40"/>
      <c r="AH437" s="39">
        <v>1</v>
      </c>
    </row>
    <row r="438" spans="1:34" ht="20.100000000000001" customHeight="1" x14ac:dyDescent="0.2">
      <c r="D438" s="2" t="s">
        <v>117</v>
      </c>
      <c r="F438" s="37">
        <v>176</v>
      </c>
      <c r="G438" s="37"/>
      <c r="H438" s="37"/>
      <c r="I438" s="37"/>
      <c r="J438" s="37">
        <v>644</v>
      </c>
      <c r="K438" s="37">
        <v>10</v>
      </c>
      <c r="L438" s="37"/>
      <c r="M438" s="37">
        <v>654</v>
      </c>
      <c r="N438" s="37"/>
      <c r="O438" s="37"/>
      <c r="P438" s="37"/>
      <c r="Q438" s="37">
        <v>83</v>
      </c>
      <c r="R438" s="37">
        <v>565</v>
      </c>
      <c r="S438" s="37"/>
      <c r="T438" s="37">
        <v>648</v>
      </c>
      <c r="U438" s="37"/>
      <c r="V438" s="37"/>
      <c r="W438" s="37"/>
      <c r="X438" s="37">
        <v>151</v>
      </c>
      <c r="Y438" s="37"/>
      <c r="Z438" s="37"/>
      <c r="AA438" s="37"/>
      <c r="AB438" s="37">
        <v>0</v>
      </c>
      <c r="AC438" s="37"/>
      <c r="AD438" s="37">
        <v>31</v>
      </c>
      <c r="AE438" s="37"/>
      <c r="AF438" s="37"/>
      <c r="AG438" s="37"/>
      <c r="AH438" s="37">
        <v>10</v>
      </c>
    </row>
    <row r="439" spans="1:34" ht="20.100000000000001" customHeight="1" x14ac:dyDescent="0.2">
      <c r="D439" s="38" t="s">
        <v>105</v>
      </c>
      <c r="F439" s="39">
        <v>491</v>
      </c>
      <c r="G439" s="40"/>
      <c r="H439" s="40"/>
      <c r="I439" s="40"/>
      <c r="J439" s="39">
        <v>1922</v>
      </c>
      <c r="K439" s="39">
        <v>69</v>
      </c>
      <c r="L439" s="40"/>
      <c r="M439" s="39">
        <v>1991</v>
      </c>
      <c r="N439" s="40"/>
      <c r="O439" s="40"/>
      <c r="P439" s="40"/>
      <c r="Q439" s="39">
        <v>395</v>
      </c>
      <c r="R439" s="39">
        <v>1696</v>
      </c>
      <c r="S439" s="40"/>
      <c r="T439" s="39">
        <v>2091</v>
      </c>
      <c r="U439" s="40"/>
      <c r="V439" s="40"/>
      <c r="W439" s="40"/>
      <c r="X439" s="39">
        <v>376</v>
      </c>
      <c r="Y439" s="40"/>
      <c r="Z439" s="40"/>
      <c r="AA439" s="40"/>
      <c r="AB439" s="39">
        <v>0</v>
      </c>
      <c r="AC439" s="40"/>
      <c r="AD439" s="39">
        <v>15</v>
      </c>
      <c r="AE439" s="40"/>
      <c r="AF439" s="40"/>
      <c r="AG439" s="40"/>
      <c r="AH439" s="39">
        <v>190</v>
      </c>
    </row>
    <row r="440" spans="1:34"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row>
    <row r="441" spans="1:34" s="1" customFormat="1" ht="20.100000000000001" customHeight="1" x14ac:dyDescent="0.2">
      <c r="A441" s="3"/>
      <c r="B441" s="6"/>
      <c r="C441" s="42" t="s">
        <v>180</v>
      </c>
      <c r="D441" s="42"/>
      <c r="E441" s="5"/>
      <c r="F441" s="44">
        <v>2550</v>
      </c>
      <c r="G441" s="45"/>
      <c r="H441" s="45"/>
      <c r="I441" s="45"/>
      <c r="J441" s="44">
        <v>13217</v>
      </c>
      <c r="K441" s="44">
        <v>247</v>
      </c>
      <c r="L441" s="45"/>
      <c r="M441" s="44">
        <v>13464</v>
      </c>
      <c r="N441" s="45"/>
      <c r="O441" s="45"/>
      <c r="P441" s="45"/>
      <c r="Q441" s="44">
        <v>2332</v>
      </c>
      <c r="R441" s="44">
        <v>10615</v>
      </c>
      <c r="S441" s="45"/>
      <c r="T441" s="44">
        <v>12947</v>
      </c>
      <c r="U441" s="45"/>
      <c r="V441" s="45"/>
      <c r="W441" s="45"/>
      <c r="X441" s="44">
        <v>2943</v>
      </c>
      <c r="Y441" s="45"/>
      <c r="Z441" s="45"/>
      <c r="AA441" s="45"/>
      <c r="AB441" s="44">
        <v>0</v>
      </c>
      <c r="AC441" s="45"/>
      <c r="AD441" s="44">
        <v>124</v>
      </c>
      <c r="AE441" s="45"/>
      <c r="AF441" s="45"/>
      <c r="AG441" s="45"/>
      <c r="AH441" s="44">
        <v>672</v>
      </c>
    </row>
    <row r="442" spans="1:34"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row>
    <row r="443" spans="1:34" s="1" customFormat="1" ht="20.100000000000001" customHeight="1" x14ac:dyDescent="0.25">
      <c r="A443" s="3"/>
      <c r="B443" s="49" t="s">
        <v>282</v>
      </c>
      <c r="C443" s="50"/>
      <c r="D443" s="50"/>
      <c r="E443" s="5"/>
      <c r="F443" s="51">
        <v>2550</v>
      </c>
      <c r="G443" s="52"/>
      <c r="H443" s="52"/>
      <c r="I443" s="52"/>
      <c r="J443" s="51">
        <v>13217</v>
      </c>
      <c r="K443" s="51">
        <v>247</v>
      </c>
      <c r="L443" s="52"/>
      <c r="M443" s="51">
        <v>13464</v>
      </c>
      <c r="N443" s="52"/>
      <c r="O443" s="52"/>
      <c r="P443" s="52"/>
      <c r="Q443" s="51">
        <v>2332</v>
      </c>
      <c r="R443" s="51">
        <v>10615</v>
      </c>
      <c r="S443" s="52"/>
      <c r="T443" s="51">
        <v>12947</v>
      </c>
      <c r="U443" s="52"/>
      <c r="V443" s="52"/>
      <c r="W443" s="52"/>
      <c r="X443" s="51">
        <v>2943</v>
      </c>
      <c r="Y443" s="52"/>
      <c r="Z443" s="52"/>
      <c r="AA443" s="52"/>
      <c r="AB443" s="51">
        <v>0</v>
      </c>
      <c r="AC443" s="52"/>
      <c r="AD443" s="51">
        <v>124</v>
      </c>
      <c r="AE443" s="52"/>
      <c r="AF443" s="52"/>
      <c r="AG443" s="52"/>
      <c r="AH443" s="51">
        <v>672</v>
      </c>
    </row>
    <row r="444" spans="1:34"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row>
    <row r="445" spans="1:34"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row>
    <row r="446" spans="1:34"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row>
    <row r="447" spans="1:34" ht="20.100000000000001" customHeight="1" x14ac:dyDescent="0.2">
      <c r="D447" s="2" t="s">
        <v>124</v>
      </c>
      <c r="F447" s="37">
        <v>310</v>
      </c>
      <c r="G447" s="37"/>
      <c r="H447" s="37"/>
      <c r="I447" s="37"/>
      <c r="J447" s="37">
        <v>1513</v>
      </c>
      <c r="K447" s="37">
        <v>15</v>
      </c>
      <c r="L447" s="37"/>
      <c r="M447" s="37">
        <v>1528</v>
      </c>
      <c r="N447" s="37"/>
      <c r="O447" s="37"/>
      <c r="P447" s="37"/>
      <c r="Q447" s="37">
        <v>249</v>
      </c>
      <c r="R447" s="37">
        <v>1245</v>
      </c>
      <c r="S447" s="37"/>
      <c r="T447" s="37">
        <v>1494</v>
      </c>
      <c r="U447" s="37"/>
      <c r="V447" s="37"/>
      <c r="W447" s="37"/>
      <c r="X447" s="37">
        <v>306</v>
      </c>
      <c r="Y447" s="37"/>
      <c r="Z447" s="37"/>
      <c r="AA447" s="37"/>
      <c r="AB447" s="37">
        <v>0</v>
      </c>
      <c r="AC447" s="37"/>
      <c r="AD447" s="37">
        <v>38</v>
      </c>
      <c r="AE447" s="37"/>
      <c r="AF447" s="37"/>
      <c r="AG447" s="37"/>
      <c r="AH447" s="37">
        <v>33</v>
      </c>
    </row>
    <row r="448" spans="1:34" ht="20.100000000000001" customHeight="1" x14ac:dyDescent="0.2">
      <c r="D448" s="38" t="s">
        <v>99</v>
      </c>
      <c r="F448" s="39">
        <v>292</v>
      </c>
      <c r="G448" s="40"/>
      <c r="H448" s="40"/>
      <c r="I448" s="40"/>
      <c r="J448" s="39">
        <v>1512</v>
      </c>
      <c r="K448" s="39">
        <v>32</v>
      </c>
      <c r="L448" s="40"/>
      <c r="M448" s="39">
        <v>1544</v>
      </c>
      <c r="N448" s="40"/>
      <c r="O448" s="40"/>
      <c r="P448" s="40"/>
      <c r="Q448" s="39">
        <v>289</v>
      </c>
      <c r="R448" s="39">
        <v>1184</v>
      </c>
      <c r="S448" s="40"/>
      <c r="T448" s="39">
        <v>1473</v>
      </c>
      <c r="U448" s="40"/>
      <c r="V448" s="40"/>
      <c r="W448" s="40"/>
      <c r="X448" s="39">
        <v>317</v>
      </c>
      <c r="Y448" s="40"/>
      <c r="Z448" s="40"/>
      <c r="AA448" s="40"/>
      <c r="AB448" s="39">
        <v>0</v>
      </c>
      <c r="AC448" s="40"/>
      <c r="AD448" s="39">
        <v>46</v>
      </c>
      <c r="AE448" s="40"/>
      <c r="AF448" s="40"/>
      <c r="AG448" s="40"/>
      <c r="AH448" s="39">
        <v>19</v>
      </c>
    </row>
    <row r="449" spans="1:34" ht="20.100000000000001" customHeight="1" x14ac:dyDescent="0.2">
      <c r="D449" s="2" t="s">
        <v>113</v>
      </c>
      <c r="F449" s="37">
        <v>300</v>
      </c>
      <c r="G449" s="37"/>
      <c r="H449" s="37"/>
      <c r="I449" s="37"/>
      <c r="J449" s="37">
        <v>1504</v>
      </c>
      <c r="K449" s="37">
        <v>29</v>
      </c>
      <c r="L449" s="37"/>
      <c r="M449" s="37">
        <v>1533</v>
      </c>
      <c r="N449" s="37"/>
      <c r="O449" s="37"/>
      <c r="P449" s="37"/>
      <c r="Q449" s="37">
        <v>240</v>
      </c>
      <c r="R449" s="37">
        <v>1281</v>
      </c>
      <c r="S449" s="37"/>
      <c r="T449" s="37">
        <v>1521</v>
      </c>
      <c r="U449" s="37"/>
      <c r="V449" s="37"/>
      <c r="W449" s="37"/>
      <c r="X449" s="37">
        <v>312</v>
      </c>
      <c r="Y449" s="37"/>
      <c r="Z449" s="37"/>
      <c r="AA449" s="37"/>
      <c r="AB449" s="37">
        <v>0</v>
      </c>
      <c r="AC449" s="37"/>
      <c r="AD449" s="37">
        <v>0</v>
      </c>
      <c r="AE449" s="37"/>
      <c r="AF449" s="37"/>
      <c r="AG449" s="37"/>
      <c r="AH449" s="37">
        <v>21</v>
      </c>
    </row>
    <row r="450" spans="1:34" ht="20.100000000000001" customHeight="1" x14ac:dyDescent="0.2">
      <c r="D450" s="38" t="s">
        <v>174</v>
      </c>
      <c r="F450" s="39">
        <v>291</v>
      </c>
      <c r="G450" s="40"/>
      <c r="H450" s="40"/>
      <c r="I450" s="40"/>
      <c r="J450" s="39">
        <v>1525</v>
      </c>
      <c r="K450" s="39">
        <v>16</v>
      </c>
      <c r="L450" s="40"/>
      <c r="M450" s="39">
        <v>1541</v>
      </c>
      <c r="N450" s="40"/>
      <c r="O450" s="40"/>
      <c r="P450" s="40"/>
      <c r="Q450" s="39">
        <v>260</v>
      </c>
      <c r="R450" s="39">
        <v>1292</v>
      </c>
      <c r="S450" s="40"/>
      <c r="T450" s="39">
        <v>1552</v>
      </c>
      <c r="U450" s="40"/>
      <c r="V450" s="40"/>
      <c r="W450" s="40"/>
      <c r="X450" s="39">
        <v>247</v>
      </c>
      <c r="Y450" s="40"/>
      <c r="Z450" s="40"/>
      <c r="AA450" s="40"/>
      <c r="AB450" s="39">
        <v>0</v>
      </c>
      <c r="AC450" s="40"/>
      <c r="AD450" s="39">
        <v>33</v>
      </c>
      <c r="AE450" s="40"/>
      <c r="AF450" s="40"/>
      <c r="AG450" s="40"/>
      <c r="AH450" s="39">
        <v>15</v>
      </c>
    </row>
    <row r="451" spans="1:34" ht="20.100000000000001" customHeight="1" x14ac:dyDescent="0.2">
      <c r="D451" s="2" t="s">
        <v>115</v>
      </c>
      <c r="F451" s="37">
        <v>325</v>
      </c>
      <c r="G451" s="37"/>
      <c r="H451" s="37"/>
      <c r="I451" s="37"/>
      <c r="J451" s="37">
        <v>1512</v>
      </c>
      <c r="K451" s="37">
        <v>10</v>
      </c>
      <c r="L451" s="37"/>
      <c r="M451" s="37">
        <v>1522</v>
      </c>
      <c r="N451" s="37"/>
      <c r="O451" s="37"/>
      <c r="P451" s="37"/>
      <c r="Q451" s="37">
        <v>229</v>
      </c>
      <c r="R451" s="37">
        <v>1297</v>
      </c>
      <c r="S451" s="37"/>
      <c r="T451" s="37">
        <v>1526</v>
      </c>
      <c r="U451" s="37"/>
      <c r="V451" s="37"/>
      <c r="W451" s="37"/>
      <c r="X451" s="37">
        <v>286</v>
      </c>
      <c r="Y451" s="37"/>
      <c r="Z451" s="37"/>
      <c r="AA451" s="37"/>
      <c r="AB451" s="37">
        <v>0</v>
      </c>
      <c r="AC451" s="37"/>
      <c r="AD451" s="37">
        <v>35</v>
      </c>
      <c r="AE451" s="37"/>
      <c r="AF451" s="37"/>
      <c r="AG451" s="37"/>
      <c r="AH451" s="37">
        <v>32</v>
      </c>
    </row>
    <row r="452" spans="1:34"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row>
    <row r="453" spans="1:34" s="1" customFormat="1" ht="20.100000000000001" customHeight="1" x14ac:dyDescent="0.2">
      <c r="A453" s="3"/>
      <c r="B453" s="6"/>
      <c r="C453" s="42" t="s">
        <v>180</v>
      </c>
      <c r="D453" s="42"/>
      <c r="E453" s="5"/>
      <c r="F453" s="44">
        <v>1518</v>
      </c>
      <c r="G453" s="45"/>
      <c r="H453" s="45"/>
      <c r="I453" s="45"/>
      <c r="J453" s="44">
        <v>7566</v>
      </c>
      <c r="K453" s="44">
        <v>102</v>
      </c>
      <c r="L453" s="45"/>
      <c r="M453" s="44">
        <v>7668</v>
      </c>
      <c r="N453" s="45"/>
      <c r="O453" s="45"/>
      <c r="P453" s="45"/>
      <c r="Q453" s="44">
        <v>1267</v>
      </c>
      <c r="R453" s="44">
        <v>6299</v>
      </c>
      <c r="S453" s="45"/>
      <c r="T453" s="44">
        <v>7566</v>
      </c>
      <c r="U453" s="45"/>
      <c r="V453" s="45"/>
      <c r="W453" s="45"/>
      <c r="X453" s="44">
        <v>1468</v>
      </c>
      <c r="Y453" s="45"/>
      <c r="Z453" s="45"/>
      <c r="AA453" s="45"/>
      <c r="AB453" s="44">
        <v>0</v>
      </c>
      <c r="AC453" s="45"/>
      <c r="AD453" s="44">
        <v>152</v>
      </c>
      <c r="AE453" s="45"/>
      <c r="AF453" s="45"/>
      <c r="AG453" s="45"/>
      <c r="AH453" s="44">
        <v>120</v>
      </c>
    </row>
    <row r="454" spans="1:34"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row>
    <row r="455" spans="1:34" s="1" customFormat="1" ht="20.100000000000001" customHeight="1" x14ac:dyDescent="0.25">
      <c r="A455" s="3"/>
      <c r="B455" s="49" t="s">
        <v>284</v>
      </c>
      <c r="C455" s="50"/>
      <c r="D455" s="50"/>
      <c r="E455" s="5"/>
      <c r="F455" s="51">
        <v>1518</v>
      </c>
      <c r="G455" s="52"/>
      <c r="H455" s="52"/>
      <c r="I455" s="52"/>
      <c r="J455" s="51">
        <v>7566</v>
      </c>
      <c r="K455" s="51">
        <v>102</v>
      </c>
      <c r="L455" s="52"/>
      <c r="M455" s="51">
        <v>7668</v>
      </c>
      <c r="N455" s="52"/>
      <c r="O455" s="52"/>
      <c r="P455" s="52"/>
      <c r="Q455" s="51">
        <v>1267</v>
      </c>
      <c r="R455" s="51">
        <v>6299</v>
      </c>
      <c r="S455" s="52"/>
      <c r="T455" s="51">
        <v>7566</v>
      </c>
      <c r="U455" s="52"/>
      <c r="V455" s="52"/>
      <c r="W455" s="52"/>
      <c r="X455" s="51">
        <v>1468</v>
      </c>
      <c r="Y455" s="52"/>
      <c r="Z455" s="52"/>
      <c r="AA455" s="52"/>
      <c r="AB455" s="51">
        <v>0</v>
      </c>
      <c r="AC455" s="52"/>
      <c r="AD455" s="51">
        <v>152</v>
      </c>
      <c r="AE455" s="52"/>
      <c r="AF455" s="52"/>
      <c r="AG455" s="52"/>
      <c r="AH455" s="51">
        <v>120</v>
      </c>
    </row>
    <row r="456" spans="1:34"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row>
    <row r="457" spans="1:34"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row>
    <row r="458" spans="1:34"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row>
    <row r="459" spans="1:34" ht="20.100000000000001" customHeight="1" x14ac:dyDescent="0.2">
      <c r="D459" s="2" t="s">
        <v>124</v>
      </c>
      <c r="F459" s="37">
        <v>1</v>
      </c>
      <c r="G459" s="37"/>
      <c r="H459" s="37"/>
      <c r="I459" s="37"/>
      <c r="J459" s="37">
        <v>0</v>
      </c>
      <c r="K459" s="37">
        <v>0</v>
      </c>
      <c r="L459" s="37"/>
      <c r="M459" s="37">
        <v>0</v>
      </c>
      <c r="N459" s="37"/>
      <c r="O459" s="37"/>
      <c r="P459" s="37"/>
      <c r="Q459" s="37">
        <v>0</v>
      </c>
      <c r="R459" s="37">
        <v>1</v>
      </c>
      <c r="S459" s="37"/>
      <c r="T459" s="37">
        <v>1</v>
      </c>
      <c r="U459" s="37"/>
      <c r="V459" s="37"/>
      <c r="W459" s="37"/>
      <c r="X459" s="37">
        <v>0</v>
      </c>
      <c r="Y459" s="37"/>
      <c r="Z459" s="37"/>
      <c r="AA459" s="37"/>
      <c r="AB459" s="37">
        <v>0</v>
      </c>
      <c r="AC459" s="37"/>
      <c r="AD459" s="37">
        <v>0</v>
      </c>
      <c r="AE459" s="37"/>
      <c r="AF459" s="37"/>
      <c r="AG459" s="37"/>
      <c r="AH459" s="37">
        <v>0</v>
      </c>
    </row>
    <row r="460" spans="1:34" ht="20.100000000000001" customHeight="1" x14ac:dyDescent="0.2">
      <c r="D460" s="38" t="s">
        <v>99</v>
      </c>
      <c r="F460" s="39">
        <v>0</v>
      </c>
      <c r="G460" s="40"/>
      <c r="H460" s="40"/>
      <c r="I460" s="40"/>
      <c r="J460" s="39">
        <v>0</v>
      </c>
      <c r="K460" s="39">
        <v>0</v>
      </c>
      <c r="L460" s="40"/>
      <c r="M460" s="39">
        <v>0</v>
      </c>
      <c r="N460" s="40"/>
      <c r="O460" s="40"/>
      <c r="P460" s="40"/>
      <c r="Q460" s="39">
        <v>0</v>
      </c>
      <c r="R460" s="39">
        <v>0</v>
      </c>
      <c r="S460" s="40"/>
      <c r="T460" s="39">
        <v>0</v>
      </c>
      <c r="U460" s="40"/>
      <c r="V460" s="40"/>
      <c r="W460" s="40"/>
      <c r="X460" s="39">
        <v>0</v>
      </c>
      <c r="Y460" s="40"/>
      <c r="Z460" s="40"/>
      <c r="AA460" s="40"/>
      <c r="AB460" s="39">
        <v>0</v>
      </c>
      <c r="AC460" s="40"/>
      <c r="AD460" s="39">
        <v>0</v>
      </c>
      <c r="AE460" s="40"/>
      <c r="AF460" s="40"/>
      <c r="AG460" s="40"/>
      <c r="AH460" s="39">
        <v>0</v>
      </c>
    </row>
    <row r="461" spans="1:34" ht="20.100000000000001" customHeight="1" x14ac:dyDescent="0.2">
      <c r="B461" s="5"/>
      <c r="D461" s="2" t="s">
        <v>113</v>
      </c>
      <c r="F461" s="37">
        <v>0</v>
      </c>
      <c r="G461" s="37"/>
      <c r="H461" s="37"/>
      <c r="I461" s="37"/>
      <c r="J461" s="37">
        <v>0</v>
      </c>
      <c r="K461" s="37">
        <v>1</v>
      </c>
      <c r="L461" s="37"/>
      <c r="M461" s="37">
        <v>1</v>
      </c>
      <c r="N461" s="37"/>
      <c r="O461" s="37"/>
      <c r="P461" s="37"/>
      <c r="Q461" s="37">
        <v>0</v>
      </c>
      <c r="R461" s="37">
        <v>1</v>
      </c>
      <c r="S461" s="37"/>
      <c r="T461" s="37">
        <v>1</v>
      </c>
      <c r="U461" s="37"/>
      <c r="V461" s="37"/>
      <c r="W461" s="37"/>
      <c r="X461" s="37">
        <v>0</v>
      </c>
      <c r="Y461" s="37"/>
      <c r="Z461" s="37"/>
      <c r="AA461" s="37"/>
      <c r="AB461" s="37">
        <v>0</v>
      </c>
      <c r="AC461" s="37"/>
      <c r="AD461" s="37">
        <v>0</v>
      </c>
      <c r="AE461" s="37"/>
      <c r="AF461" s="37"/>
      <c r="AG461" s="37"/>
      <c r="AH461" s="37">
        <v>0</v>
      </c>
    </row>
    <row r="462" spans="1:34" ht="20.100000000000001" customHeight="1" x14ac:dyDescent="0.2">
      <c r="D462" s="38" t="s">
        <v>174</v>
      </c>
      <c r="F462" s="39">
        <v>3</v>
      </c>
      <c r="G462" s="40"/>
      <c r="H462" s="40"/>
      <c r="I462" s="40"/>
      <c r="J462" s="39">
        <v>0</v>
      </c>
      <c r="K462" s="39">
        <v>1</v>
      </c>
      <c r="L462" s="40"/>
      <c r="M462" s="39">
        <v>1</v>
      </c>
      <c r="N462" s="40"/>
      <c r="O462" s="40"/>
      <c r="P462" s="40"/>
      <c r="Q462" s="39">
        <v>0</v>
      </c>
      <c r="R462" s="39">
        <v>3</v>
      </c>
      <c r="S462" s="40"/>
      <c r="T462" s="39">
        <v>3</v>
      </c>
      <c r="U462" s="40"/>
      <c r="V462" s="40"/>
      <c r="W462" s="40"/>
      <c r="X462" s="39">
        <v>1</v>
      </c>
      <c r="Y462" s="40"/>
      <c r="Z462" s="40"/>
      <c r="AA462" s="40"/>
      <c r="AB462" s="39">
        <v>0</v>
      </c>
      <c r="AC462" s="40"/>
      <c r="AD462" s="39">
        <v>0</v>
      </c>
      <c r="AE462" s="40"/>
      <c r="AF462" s="40"/>
      <c r="AG462" s="40"/>
      <c r="AH462" s="39">
        <v>0</v>
      </c>
    </row>
    <row r="463" spans="1:34" ht="20.100000000000001" customHeight="1" x14ac:dyDescent="0.2">
      <c r="D463" s="2" t="s">
        <v>102</v>
      </c>
      <c r="F463" s="37">
        <v>0</v>
      </c>
      <c r="G463" s="37"/>
      <c r="H463" s="37"/>
      <c r="I463" s="37"/>
      <c r="J463" s="37">
        <v>0</v>
      </c>
      <c r="K463" s="37">
        <v>1</v>
      </c>
      <c r="L463" s="37"/>
      <c r="M463" s="37">
        <v>1</v>
      </c>
      <c r="N463" s="37"/>
      <c r="O463" s="37"/>
      <c r="P463" s="37"/>
      <c r="Q463" s="37">
        <v>0</v>
      </c>
      <c r="R463" s="37">
        <v>1</v>
      </c>
      <c r="S463" s="37"/>
      <c r="T463" s="37">
        <v>1</v>
      </c>
      <c r="U463" s="37"/>
      <c r="V463" s="37"/>
      <c r="W463" s="37"/>
      <c r="X463" s="37">
        <v>0</v>
      </c>
      <c r="Y463" s="37"/>
      <c r="Z463" s="37"/>
      <c r="AA463" s="37"/>
      <c r="AB463" s="37">
        <v>0</v>
      </c>
      <c r="AC463" s="37"/>
      <c r="AD463" s="37">
        <v>0</v>
      </c>
      <c r="AE463" s="37"/>
      <c r="AF463" s="37"/>
      <c r="AG463" s="37"/>
      <c r="AH463" s="37">
        <v>0</v>
      </c>
    </row>
    <row r="464" spans="1:34" ht="20.100000000000001" customHeight="1" x14ac:dyDescent="0.2">
      <c r="D464" s="38" t="s">
        <v>116</v>
      </c>
      <c r="F464" s="39">
        <v>1</v>
      </c>
      <c r="G464" s="40"/>
      <c r="H464" s="40"/>
      <c r="I464" s="40"/>
      <c r="J464" s="39">
        <v>0</v>
      </c>
      <c r="K464" s="39">
        <v>0</v>
      </c>
      <c r="L464" s="40"/>
      <c r="M464" s="39">
        <v>0</v>
      </c>
      <c r="N464" s="40"/>
      <c r="O464" s="40"/>
      <c r="P464" s="40"/>
      <c r="Q464" s="39">
        <v>0</v>
      </c>
      <c r="R464" s="39">
        <v>0</v>
      </c>
      <c r="S464" s="40"/>
      <c r="T464" s="39">
        <v>0</v>
      </c>
      <c r="U464" s="40"/>
      <c r="V464" s="40"/>
      <c r="W464" s="40"/>
      <c r="X464" s="39">
        <v>1</v>
      </c>
      <c r="Y464" s="40"/>
      <c r="Z464" s="40"/>
      <c r="AA464" s="40"/>
      <c r="AB464" s="39">
        <v>0</v>
      </c>
      <c r="AC464" s="40"/>
      <c r="AD464" s="39">
        <v>0</v>
      </c>
      <c r="AE464" s="40"/>
      <c r="AF464" s="40"/>
      <c r="AG464" s="40"/>
      <c r="AH464" s="39">
        <v>0</v>
      </c>
    </row>
    <row r="465" spans="2:34"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row>
    <row r="466" spans="2:34" ht="20.100000000000001" customHeight="1" x14ac:dyDescent="0.2">
      <c r="C466" s="42" t="s">
        <v>122</v>
      </c>
      <c r="D466" s="42"/>
      <c r="F466" s="44">
        <v>5</v>
      </c>
      <c r="G466" s="45"/>
      <c r="H466" s="45"/>
      <c r="I466" s="45"/>
      <c r="J466" s="44">
        <v>0</v>
      </c>
      <c r="K466" s="44">
        <v>3</v>
      </c>
      <c r="L466" s="45"/>
      <c r="M466" s="44">
        <v>3</v>
      </c>
      <c r="N466" s="45"/>
      <c r="O466" s="45"/>
      <c r="P466" s="45"/>
      <c r="Q466" s="44">
        <v>0</v>
      </c>
      <c r="R466" s="44">
        <v>6</v>
      </c>
      <c r="S466" s="45"/>
      <c r="T466" s="44">
        <v>6</v>
      </c>
      <c r="U466" s="45"/>
      <c r="V466" s="45"/>
      <c r="W466" s="45"/>
      <c r="X466" s="44">
        <v>2</v>
      </c>
      <c r="Y466" s="45"/>
      <c r="Z466" s="45"/>
      <c r="AA466" s="45"/>
      <c r="AB466" s="44">
        <v>0</v>
      </c>
      <c r="AC466" s="45"/>
      <c r="AD466" s="44">
        <v>0</v>
      </c>
      <c r="AE466" s="45"/>
      <c r="AF466" s="45"/>
      <c r="AG466" s="45"/>
      <c r="AH466" s="44">
        <v>0</v>
      </c>
    </row>
    <row r="467" spans="2:34"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row>
    <row r="468" spans="2:34"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row>
    <row r="469" spans="2:34" ht="20.100000000000001" customHeight="1" x14ac:dyDescent="0.2">
      <c r="D469" s="2" t="s">
        <v>124</v>
      </c>
      <c r="F469" s="37">
        <v>353</v>
      </c>
      <c r="G469" s="37"/>
      <c r="H469" s="37"/>
      <c r="I469" s="37"/>
      <c r="J469" s="37">
        <v>1519</v>
      </c>
      <c r="K469" s="37">
        <v>36</v>
      </c>
      <c r="L469" s="37"/>
      <c r="M469" s="37">
        <v>1555</v>
      </c>
      <c r="N469" s="37"/>
      <c r="O469" s="37"/>
      <c r="P469" s="37"/>
      <c r="Q469" s="37">
        <v>259</v>
      </c>
      <c r="R469" s="37">
        <v>1239</v>
      </c>
      <c r="S469" s="37"/>
      <c r="T469" s="37">
        <v>1498</v>
      </c>
      <c r="U469" s="37"/>
      <c r="V469" s="37"/>
      <c r="W469" s="37"/>
      <c r="X469" s="37">
        <v>396</v>
      </c>
      <c r="Y469" s="37"/>
      <c r="Z469" s="37"/>
      <c r="AA469" s="37"/>
      <c r="AB469" s="37">
        <v>0</v>
      </c>
      <c r="AC469" s="37"/>
      <c r="AD469" s="37">
        <v>14</v>
      </c>
      <c r="AE469" s="37"/>
      <c r="AF469" s="37"/>
      <c r="AG469" s="37"/>
      <c r="AH469" s="37">
        <v>1</v>
      </c>
    </row>
    <row r="470" spans="2:34" ht="20.100000000000001" customHeight="1" x14ac:dyDescent="0.2">
      <c r="D470" s="38" t="s">
        <v>173</v>
      </c>
      <c r="F470" s="39">
        <v>461</v>
      </c>
      <c r="G470" s="40"/>
      <c r="H470" s="40"/>
      <c r="I470" s="40"/>
      <c r="J470" s="39">
        <v>1529</v>
      </c>
      <c r="K470" s="39">
        <v>29</v>
      </c>
      <c r="L470" s="40"/>
      <c r="M470" s="39">
        <v>1558</v>
      </c>
      <c r="N470" s="40"/>
      <c r="O470" s="40"/>
      <c r="P470" s="40"/>
      <c r="Q470" s="39">
        <v>304</v>
      </c>
      <c r="R470" s="39">
        <v>1330</v>
      </c>
      <c r="S470" s="40"/>
      <c r="T470" s="39">
        <v>1634</v>
      </c>
      <c r="U470" s="40"/>
      <c r="V470" s="40"/>
      <c r="W470" s="40"/>
      <c r="X470" s="39">
        <v>382</v>
      </c>
      <c r="Y470" s="40"/>
      <c r="Z470" s="40"/>
      <c r="AA470" s="40"/>
      <c r="AB470" s="39">
        <v>0</v>
      </c>
      <c r="AC470" s="40"/>
      <c r="AD470" s="39">
        <v>3</v>
      </c>
      <c r="AE470" s="40"/>
      <c r="AF470" s="40"/>
      <c r="AG470" s="40"/>
      <c r="AH470" s="39">
        <v>3</v>
      </c>
    </row>
    <row r="471" spans="2:34" ht="20.100000000000001" customHeight="1" x14ac:dyDescent="0.2">
      <c r="B471" s="5"/>
      <c r="D471" s="2" t="s">
        <v>113</v>
      </c>
      <c r="F471" s="37">
        <v>242</v>
      </c>
      <c r="G471" s="37"/>
      <c r="H471" s="37"/>
      <c r="I471" s="37"/>
      <c r="J471" s="37">
        <v>1511</v>
      </c>
      <c r="K471" s="37">
        <v>42</v>
      </c>
      <c r="L471" s="37"/>
      <c r="M471" s="37">
        <v>1553</v>
      </c>
      <c r="N471" s="37"/>
      <c r="O471" s="37"/>
      <c r="P471" s="37"/>
      <c r="Q471" s="37">
        <v>277</v>
      </c>
      <c r="R471" s="37">
        <v>1196</v>
      </c>
      <c r="S471" s="37"/>
      <c r="T471" s="37">
        <v>1473</v>
      </c>
      <c r="U471" s="37"/>
      <c r="V471" s="37"/>
      <c r="W471" s="37"/>
      <c r="X471" s="37">
        <v>306</v>
      </c>
      <c r="Y471" s="37"/>
      <c r="Z471" s="37"/>
      <c r="AA471" s="37"/>
      <c r="AB471" s="37">
        <v>0</v>
      </c>
      <c r="AC471" s="37"/>
      <c r="AD471" s="37">
        <v>16</v>
      </c>
      <c r="AE471" s="37"/>
      <c r="AF471" s="37"/>
      <c r="AG471" s="37"/>
      <c r="AH471" s="37">
        <v>1</v>
      </c>
    </row>
    <row r="472" spans="2:34" ht="20.100000000000001" customHeight="1" x14ac:dyDescent="0.2">
      <c r="D472" s="38" t="s">
        <v>174</v>
      </c>
      <c r="F472" s="39">
        <v>229</v>
      </c>
      <c r="G472" s="40"/>
      <c r="H472" s="40"/>
      <c r="I472" s="40"/>
      <c r="J472" s="39">
        <v>1516</v>
      </c>
      <c r="K472" s="39">
        <v>41</v>
      </c>
      <c r="L472" s="40"/>
      <c r="M472" s="39">
        <v>1557</v>
      </c>
      <c r="N472" s="40"/>
      <c r="O472" s="40"/>
      <c r="P472" s="40"/>
      <c r="Q472" s="39">
        <v>249</v>
      </c>
      <c r="R472" s="39">
        <v>1214</v>
      </c>
      <c r="S472" s="40"/>
      <c r="T472" s="39">
        <v>1463</v>
      </c>
      <c r="U472" s="40"/>
      <c r="V472" s="40"/>
      <c r="W472" s="40"/>
      <c r="X472" s="39">
        <v>307</v>
      </c>
      <c r="Y472" s="40"/>
      <c r="Z472" s="40"/>
      <c r="AA472" s="40"/>
      <c r="AB472" s="39">
        <v>0</v>
      </c>
      <c r="AC472" s="40"/>
      <c r="AD472" s="39">
        <v>16</v>
      </c>
      <c r="AE472" s="40"/>
      <c r="AF472" s="40"/>
      <c r="AG472" s="40"/>
      <c r="AH472" s="39">
        <v>0</v>
      </c>
    </row>
    <row r="473" spans="2:34"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row>
    <row r="474" spans="2:34" ht="20.100000000000001" customHeight="1" x14ac:dyDescent="0.2">
      <c r="C474" s="42" t="s">
        <v>287</v>
      </c>
      <c r="D474" s="42"/>
      <c r="F474" s="44">
        <v>1285</v>
      </c>
      <c r="G474" s="45"/>
      <c r="H474" s="45"/>
      <c r="I474" s="45"/>
      <c r="J474" s="44">
        <v>6075</v>
      </c>
      <c r="K474" s="44">
        <v>148</v>
      </c>
      <c r="L474" s="45"/>
      <c r="M474" s="44">
        <v>6223</v>
      </c>
      <c r="N474" s="45"/>
      <c r="O474" s="45"/>
      <c r="P474" s="45"/>
      <c r="Q474" s="44">
        <v>1089</v>
      </c>
      <c r="R474" s="44">
        <v>4979</v>
      </c>
      <c r="S474" s="45"/>
      <c r="T474" s="44">
        <v>6068</v>
      </c>
      <c r="U474" s="45"/>
      <c r="V474" s="45"/>
      <c r="W474" s="45"/>
      <c r="X474" s="44">
        <v>1391</v>
      </c>
      <c r="Y474" s="45"/>
      <c r="Z474" s="45"/>
      <c r="AA474" s="45"/>
      <c r="AB474" s="44">
        <v>0</v>
      </c>
      <c r="AC474" s="45"/>
      <c r="AD474" s="44">
        <v>49</v>
      </c>
      <c r="AE474" s="45"/>
      <c r="AF474" s="45"/>
      <c r="AG474" s="45"/>
      <c r="AH474" s="44">
        <v>5</v>
      </c>
    </row>
    <row r="475" spans="2:34"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row>
    <row r="476" spans="2:34"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row>
    <row r="477" spans="2:34" ht="20.100000000000001" customHeight="1" x14ac:dyDescent="0.2">
      <c r="B477" s="5"/>
      <c r="D477" s="53" t="s">
        <v>288</v>
      </c>
      <c r="F477" s="37">
        <v>324</v>
      </c>
      <c r="G477" s="37"/>
      <c r="H477" s="37"/>
      <c r="I477" s="37"/>
      <c r="J477" s="37">
        <v>751</v>
      </c>
      <c r="K477" s="37">
        <v>15</v>
      </c>
      <c r="L477" s="37"/>
      <c r="M477" s="37">
        <v>766</v>
      </c>
      <c r="N477" s="37"/>
      <c r="O477" s="37"/>
      <c r="P477" s="37"/>
      <c r="Q477" s="37">
        <v>127</v>
      </c>
      <c r="R477" s="37">
        <v>727</v>
      </c>
      <c r="S477" s="37"/>
      <c r="T477" s="37">
        <v>854</v>
      </c>
      <c r="U477" s="37"/>
      <c r="V477" s="37"/>
      <c r="W477" s="37"/>
      <c r="X477" s="37">
        <v>236</v>
      </c>
      <c r="Y477" s="37"/>
      <c r="Z477" s="37"/>
      <c r="AA477" s="37"/>
      <c r="AB477" s="37">
        <v>0</v>
      </c>
      <c r="AC477" s="37"/>
      <c r="AD477" s="37">
        <v>0</v>
      </c>
      <c r="AE477" s="37"/>
      <c r="AF477" s="37"/>
      <c r="AG477" s="37"/>
      <c r="AH477" s="37">
        <v>0</v>
      </c>
    </row>
    <row r="478" spans="2:34" ht="20.100000000000001" customHeight="1" x14ac:dyDescent="0.2">
      <c r="B478" s="5"/>
      <c r="D478" s="38" t="s">
        <v>289</v>
      </c>
      <c r="F478" s="39">
        <v>265</v>
      </c>
      <c r="G478" s="40"/>
      <c r="H478" s="40"/>
      <c r="I478" s="40"/>
      <c r="J478" s="39">
        <v>734</v>
      </c>
      <c r="K478" s="39">
        <v>67</v>
      </c>
      <c r="L478" s="40"/>
      <c r="M478" s="39">
        <v>801</v>
      </c>
      <c r="N478" s="40"/>
      <c r="O478" s="40"/>
      <c r="P478" s="40"/>
      <c r="Q478" s="39">
        <v>287</v>
      </c>
      <c r="R478" s="39">
        <v>630</v>
      </c>
      <c r="S478" s="40"/>
      <c r="T478" s="39">
        <v>917</v>
      </c>
      <c r="U478" s="40"/>
      <c r="V478" s="40"/>
      <c r="W478" s="40"/>
      <c r="X478" s="39">
        <v>143</v>
      </c>
      <c r="Y478" s="40"/>
      <c r="Z478" s="40"/>
      <c r="AA478" s="40"/>
      <c r="AB478" s="39">
        <v>0</v>
      </c>
      <c r="AC478" s="40"/>
      <c r="AD478" s="39">
        <v>6</v>
      </c>
      <c r="AE478" s="40"/>
      <c r="AF478" s="40"/>
      <c r="AG478" s="40"/>
      <c r="AH478" s="39">
        <v>1</v>
      </c>
    </row>
    <row r="479" spans="2:34" ht="20.100000000000001" customHeight="1" x14ac:dyDescent="0.2">
      <c r="B479" s="5"/>
      <c r="D479" s="53" t="s">
        <v>290</v>
      </c>
      <c r="F479" s="37">
        <v>254</v>
      </c>
      <c r="G479" s="37"/>
      <c r="H479" s="37"/>
      <c r="I479" s="37"/>
      <c r="J479" s="37">
        <v>737</v>
      </c>
      <c r="K479" s="37">
        <v>35</v>
      </c>
      <c r="L479" s="37"/>
      <c r="M479" s="37">
        <v>772</v>
      </c>
      <c r="N479" s="37"/>
      <c r="O479" s="37"/>
      <c r="P479" s="37"/>
      <c r="Q479" s="37">
        <v>119</v>
      </c>
      <c r="R479" s="37">
        <v>713</v>
      </c>
      <c r="S479" s="37"/>
      <c r="T479" s="37">
        <v>832</v>
      </c>
      <c r="U479" s="37"/>
      <c r="V479" s="37"/>
      <c r="W479" s="37"/>
      <c r="X479" s="37">
        <v>191</v>
      </c>
      <c r="Y479" s="37"/>
      <c r="Z479" s="37"/>
      <c r="AA479" s="37"/>
      <c r="AB479" s="37">
        <v>0</v>
      </c>
      <c r="AC479" s="37"/>
      <c r="AD479" s="37">
        <v>3</v>
      </c>
      <c r="AE479" s="37"/>
      <c r="AF479" s="37"/>
      <c r="AG479" s="37"/>
      <c r="AH479" s="37">
        <v>2</v>
      </c>
    </row>
    <row r="480" spans="2:34" ht="20.100000000000001" customHeight="1" x14ac:dyDescent="0.2">
      <c r="B480" s="5"/>
      <c r="D480" s="38" t="s">
        <v>291</v>
      </c>
      <c r="F480" s="39">
        <v>168</v>
      </c>
      <c r="G480" s="40"/>
      <c r="H480" s="40"/>
      <c r="I480" s="40"/>
      <c r="J480" s="39">
        <v>753</v>
      </c>
      <c r="K480" s="39">
        <v>18</v>
      </c>
      <c r="L480" s="40"/>
      <c r="M480" s="39">
        <v>771</v>
      </c>
      <c r="N480" s="40"/>
      <c r="O480" s="40"/>
      <c r="P480" s="40"/>
      <c r="Q480" s="39">
        <v>88</v>
      </c>
      <c r="R480" s="39">
        <v>673</v>
      </c>
      <c r="S480" s="40"/>
      <c r="T480" s="39">
        <v>761</v>
      </c>
      <c r="U480" s="40"/>
      <c r="V480" s="40"/>
      <c r="W480" s="40"/>
      <c r="X480" s="39">
        <v>173</v>
      </c>
      <c r="Y480" s="40"/>
      <c r="Z480" s="40"/>
      <c r="AA480" s="40"/>
      <c r="AB480" s="39">
        <v>0</v>
      </c>
      <c r="AC480" s="40"/>
      <c r="AD480" s="39">
        <v>5</v>
      </c>
      <c r="AE480" s="40"/>
      <c r="AF480" s="40"/>
      <c r="AG480" s="40"/>
      <c r="AH480" s="39">
        <v>0</v>
      </c>
    </row>
    <row r="481" spans="1:34" ht="20.100000000000001" customHeight="1" x14ac:dyDescent="0.2">
      <c r="D481" s="53" t="s">
        <v>292</v>
      </c>
      <c r="F481" s="37">
        <v>165</v>
      </c>
      <c r="G481" s="37"/>
      <c r="H481" s="37"/>
      <c r="I481" s="37"/>
      <c r="J481" s="37">
        <v>762</v>
      </c>
      <c r="K481" s="37">
        <v>25</v>
      </c>
      <c r="L481" s="37"/>
      <c r="M481" s="37">
        <v>787</v>
      </c>
      <c r="N481" s="37"/>
      <c r="O481" s="37"/>
      <c r="P481" s="37"/>
      <c r="Q481" s="37">
        <v>148</v>
      </c>
      <c r="R481" s="37">
        <v>633</v>
      </c>
      <c r="S481" s="37"/>
      <c r="T481" s="37">
        <v>781</v>
      </c>
      <c r="U481" s="37"/>
      <c r="V481" s="37"/>
      <c r="W481" s="37"/>
      <c r="X481" s="37">
        <v>171</v>
      </c>
      <c r="Y481" s="37"/>
      <c r="Z481" s="37"/>
      <c r="AA481" s="37"/>
      <c r="AB481" s="37">
        <v>0</v>
      </c>
      <c r="AC481" s="37"/>
      <c r="AD481" s="37">
        <v>0</v>
      </c>
      <c r="AE481" s="37"/>
      <c r="AF481" s="37"/>
      <c r="AG481" s="37"/>
      <c r="AH481" s="37">
        <v>0</v>
      </c>
    </row>
    <row r="482" spans="1:34" ht="20.100000000000001" customHeight="1" x14ac:dyDescent="0.2">
      <c r="D482" s="38" t="s">
        <v>293</v>
      </c>
      <c r="F482" s="39">
        <v>193</v>
      </c>
      <c r="G482" s="40"/>
      <c r="H482" s="40"/>
      <c r="I482" s="40"/>
      <c r="J482" s="39">
        <v>739</v>
      </c>
      <c r="K482" s="39">
        <v>15</v>
      </c>
      <c r="L482" s="40"/>
      <c r="M482" s="39">
        <v>754</v>
      </c>
      <c r="N482" s="40"/>
      <c r="O482" s="40"/>
      <c r="P482" s="40"/>
      <c r="Q482" s="39">
        <v>119</v>
      </c>
      <c r="R482" s="39">
        <v>683</v>
      </c>
      <c r="S482" s="40"/>
      <c r="T482" s="39">
        <v>802</v>
      </c>
      <c r="U482" s="40"/>
      <c r="V482" s="40"/>
      <c r="W482" s="40"/>
      <c r="X482" s="39">
        <v>142</v>
      </c>
      <c r="Y482" s="40"/>
      <c r="Z482" s="40"/>
      <c r="AA482" s="40"/>
      <c r="AB482" s="39">
        <v>0</v>
      </c>
      <c r="AC482" s="40"/>
      <c r="AD482" s="39">
        <v>3</v>
      </c>
      <c r="AE482" s="40"/>
      <c r="AF482" s="40"/>
      <c r="AG482" s="40"/>
      <c r="AH482" s="39">
        <v>0</v>
      </c>
    </row>
    <row r="483" spans="1:34" ht="20.100000000000001" customHeight="1" x14ac:dyDescent="0.2">
      <c r="D483" s="53" t="s">
        <v>294</v>
      </c>
      <c r="F483" s="37">
        <v>199</v>
      </c>
      <c r="G483" s="37"/>
      <c r="H483" s="37"/>
      <c r="I483" s="37"/>
      <c r="J483" s="37">
        <v>620</v>
      </c>
      <c r="K483" s="37">
        <v>28</v>
      </c>
      <c r="L483" s="37"/>
      <c r="M483" s="37">
        <v>648</v>
      </c>
      <c r="N483" s="37"/>
      <c r="O483" s="37"/>
      <c r="P483" s="37"/>
      <c r="Q483" s="37">
        <v>99</v>
      </c>
      <c r="R483" s="37">
        <v>628</v>
      </c>
      <c r="S483" s="37"/>
      <c r="T483" s="37">
        <v>727</v>
      </c>
      <c r="U483" s="37"/>
      <c r="V483" s="37"/>
      <c r="W483" s="37"/>
      <c r="X483" s="37">
        <v>109</v>
      </c>
      <c r="Y483" s="37"/>
      <c r="Z483" s="37"/>
      <c r="AA483" s="37"/>
      <c r="AB483" s="37">
        <v>0</v>
      </c>
      <c r="AC483" s="37"/>
      <c r="AD483" s="37">
        <v>11</v>
      </c>
      <c r="AE483" s="37"/>
      <c r="AF483" s="37"/>
      <c r="AG483" s="37"/>
      <c r="AH483" s="37">
        <v>0</v>
      </c>
    </row>
    <row r="484" spans="1:34" ht="20.100000000000001" customHeight="1" x14ac:dyDescent="0.2">
      <c r="D484" s="38" t="s">
        <v>295</v>
      </c>
      <c r="F484" s="39">
        <v>218</v>
      </c>
      <c r="G484" s="40"/>
      <c r="H484" s="40"/>
      <c r="I484" s="40"/>
      <c r="J484" s="39">
        <v>625</v>
      </c>
      <c r="K484" s="39">
        <v>29</v>
      </c>
      <c r="L484" s="40"/>
      <c r="M484" s="39">
        <v>654</v>
      </c>
      <c r="N484" s="40"/>
      <c r="O484" s="40"/>
      <c r="P484" s="40"/>
      <c r="Q484" s="39">
        <v>120</v>
      </c>
      <c r="R484" s="39">
        <v>606</v>
      </c>
      <c r="S484" s="40"/>
      <c r="T484" s="39">
        <v>726</v>
      </c>
      <c r="U484" s="40"/>
      <c r="V484" s="40"/>
      <c r="W484" s="40"/>
      <c r="X484" s="39">
        <v>136</v>
      </c>
      <c r="Y484" s="40"/>
      <c r="Z484" s="40"/>
      <c r="AA484" s="40"/>
      <c r="AB484" s="39">
        <v>0</v>
      </c>
      <c r="AC484" s="40"/>
      <c r="AD484" s="39">
        <v>10</v>
      </c>
      <c r="AE484" s="40"/>
      <c r="AF484" s="40"/>
      <c r="AG484" s="40"/>
      <c r="AH484" s="39">
        <v>0</v>
      </c>
    </row>
    <row r="485" spans="1:34" ht="20.100000000000001" customHeight="1" x14ac:dyDescent="0.2">
      <c r="D485" s="53" t="s">
        <v>296</v>
      </c>
      <c r="F485" s="37">
        <v>522</v>
      </c>
      <c r="G485" s="37"/>
      <c r="H485" s="37"/>
      <c r="I485" s="37"/>
      <c r="J485" s="37">
        <v>629</v>
      </c>
      <c r="K485" s="37">
        <v>24</v>
      </c>
      <c r="L485" s="37"/>
      <c r="M485" s="37">
        <v>653</v>
      </c>
      <c r="N485" s="37"/>
      <c r="O485" s="37"/>
      <c r="P485" s="37"/>
      <c r="Q485" s="37">
        <v>122</v>
      </c>
      <c r="R485" s="37">
        <v>879</v>
      </c>
      <c r="S485" s="37"/>
      <c r="T485" s="37">
        <v>1001</v>
      </c>
      <c r="U485" s="37"/>
      <c r="V485" s="37"/>
      <c r="W485" s="37"/>
      <c r="X485" s="37">
        <v>164</v>
      </c>
      <c r="Y485" s="37"/>
      <c r="Z485" s="37"/>
      <c r="AA485" s="37"/>
      <c r="AB485" s="37">
        <v>0</v>
      </c>
      <c r="AC485" s="37"/>
      <c r="AD485" s="37">
        <v>10</v>
      </c>
      <c r="AE485" s="37"/>
      <c r="AF485" s="37"/>
      <c r="AG485" s="37"/>
      <c r="AH485" s="37">
        <v>0</v>
      </c>
    </row>
    <row r="486" spans="1:34"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row>
    <row r="487" spans="1:34" s="1" customFormat="1" ht="20.100000000000001" customHeight="1" x14ac:dyDescent="0.2">
      <c r="A487" s="3"/>
      <c r="B487" s="6"/>
      <c r="C487" s="42" t="s">
        <v>180</v>
      </c>
      <c r="D487" s="42"/>
      <c r="E487" s="5"/>
      <c r="F487" s="44">
        <v>2308</v>
      </c>
      <c r="G487" s="45"/>
      <c r="H487" s="45"/>
      <c r="I487" s="45"/>
      <c r="J487" s="44">
        <v>6350</v>
      </c>
      <c r="K487" s="44">
        <v>256</v>
      </c>
      <c r="L487" s="45"/>
      <c r="M487" s="44">
        <v>6606</v>
      </c>
      <c r="N487" s="45"/>
      <c r="O487" s="45"/>
      <c r="P487" s="45"/>
      <c r="Q487" s="44">
        <v>1229</v>
      </c>
      <c r="R487" s="44">
        <v>6172</v>
      </c>
      <c r="S487" s="45"/>
      <c r="T487" s="44">
        <v>7401</v>
      </c>
      <c r="U487" s="45"/>
      <c r="V487" s="45"/>
      <c r="W487" s="45"/>
      <c r="X487" s="44">
        <v>1465</v>
      </c>
      <c r="Y487" s="45"/>
      <c r="Z487" s="45"/>
      <c r="AA487" s="45"/>
      <c r="AB487" s="44">
        <v>0</v>
      </c>
      <c r="AC487" s="45"/>
      <c r="AD487" s="44">
        <v>48</v>
      </c>
      <c r="AE487" s="45"/>
      <c r="AF487" s="45"/>
      <c r="AG487" s="45"/>
      <c r="AH487" s="44">
        <v>3</v>
      </c>
    </row>
    <row r="488" spans="1:34"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row>
    <row r="489" spans="1:34" s="1" customFormat="1" ht="20.100000000000001" customHeight="1" x14ac:dyDescent="0.25">
      <c r="A489" s="3"/>
      <c r="B489" s="49" t="s">
        <v>297</v>
      </c>
      <c r="C489" s="50"/>
      <c r="D489" s="50"/>
      <c r="E489" s="5"/>
      <c r="F489" s="51">
        <v>3598</v>
      </c>
      <c r="G489" s="52"/>
      <c r="H489" s="52"/>
      <c r="I489" s="52"/>
      <c r="J489" s="51">
        <v>12425</v>
      </c>
      <c r="K489" s="51">
        <v>407</v>
      </c>
      <c r="L489" s="52"/>
      <c r="M489" s="51">
        <v>12832</v>
      </c>
      <c r="N489" s="52"/>
      <c r="O489" s="52"/>
      <c r="P489" s="52"/>
      <c r="Q489" s="51">
        <v>2318</v>
      </c>
      <c r="R489" s="51">
        <v>11157</v>
      </c>
      <c r="S489" s="52"/>
      <c r="T489" s="51">
        <v>13475</v>
      </c>
      <c r="U489" s="52"/>
      <c r="V489" s="52"/>
      <c r="W489" s="52"/>
      <c r="X489" s="51">
        <v>2858</v>
      </c>
      <c r="Y489" s="52"/>
      <c r="Z489" s="52"/>
      <c r="AA489" s="52"/>
      <c r="AB489" s="51">
        <v>0</v>
      </c>
      <c r="AC489" s="52"/>
      <c r="AD489" s="51">
        <v>97</v>
      </c>
      <c r="AE489" s="52"/>
      <c r="AF489" s="52"/>
      <c r="AG489" s="52"/>
      <c r="AH489" s="51">
        <v>8</v>
      </c>
    </row>
    <row r="490" spans="1:34"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row>
    <row r="491" spans="1:34"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row>
    <row r="492" spans="1:34"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row>
    <row r="493" spans="1:34" ht="20.100000000000001" customHeight="1" x14ac:dyDescent="0.2">
      <c r="D493" s="2" t="s">
        <v>98</v>
      </c>
      <c r="F493" s="37">
        <v>232</v>
      </c>
      <c r="G493" s="37"/>
      <c r="H493" s="37"/>
      <c r="I493" s="37"/>
      <c r="J493" s="37">
        <v>911</v>
      </c>
      <c r="K493" s="37">
        <v>36</v>
      </c>
      <c r="L493" s="37"/>
      <c r="M493" s="37">
        <v>947</v>
      </c>
      <c r="N493" s="37"/>
      <c r="O493" s="37"/>
      <c r="P493" s="37"/>
      <c r="Q493" s="37">
        <v>395</v>
      </c>
      <c r="R493" s="37">
        <v>570</v>
      </c>
      <c r="S493" s="37"/>
      <c r="T493" s="37">
        <v>965</v>
      </c>
      <c r="U493" s="37"/>
      <c r="V493" s="37"/>
      <c r="W493" s="37"/>
      <c r="X493" s="37">
        <v>211</v>
      </c>
      <c r="Y493" s="37"/>
      <c r="Z493" s="37"/>
      <c r="AA493" s="37"/>
      <c r="AB493" s="37">
        <v>0</v>
      </c>
      <c r="AC493" s="37"/>
      <c r="AD493" s="37">
        <v>3</v>
      </c>
      <c r="AE493" s="37"/>
      <c r="AF493" s="37"/>
      <c r="AG493" s="37"/>
      <c r="AH493" s="37">
        <v>0</v>
      </c>
    </row>
    <row r="494" spans="1:34" ht="20.100000000000001" customHeight="1" x14ac:dyDescent="0.2">
      <c r="B494" s="5"/>
      <c r="D494" s="38" t="s">
        <v>99</v>
      </c>
      <c r="F494" s="39">
        <v>163</v>
      </c>
      <c r="G494" s="40"/>
      <c r="H494" s="40"/>
      <c r="I494" s="40"/>
      <c r="J494" s="39">
        <v>919</v>
      </c>
      <c r="K494" s="39">
        <v>38</v>
      </c>
      <c r="L494" s="40"/>
      <c r="M494" s="39">
        <v>957</v>
      </c>
      <c r="N494" s="40"/>
      <c r="O494" s="40"/>
      <c r="P494" s="40"/>
      <c r="Q494" s="39">
        <v>364</v>
      </c>
      <c r="R494" s="39">
        <v>601</v>
      </c>
      <c r="S494" s="40"/>
      <c r="T494" s="39">
        <v>965</v>
      </c>
      <c r="U494" s="40"/>
      <c r="V494" s="40"/>
      <c r="W494" s="40"/>
      <c r="X494" s="39">
        <v>155</v>
      </c>
      <c r="Y494" s="40"/>
      <c r="Z494" s="40"/>
      <c r="AA494" s="40"/>
      <c r="AB494" s="39">
        <v>0</v>
      </c>
      <c r="AC494" s="40"/>
      <c r="AD494" s="39">
        <v>0</v>
      </c>
      <c r="AE494" s="40"/>
      <c r="AF494" s="40"/>
      <c r="AG494" s="40"/>
      <c r="AH494" s="39">
        <v>0</v>
      </c>
    </row>
    <row r="495" spans="1:34" ht="20.100000000000001" customHeight="1" x14ac:dyDescent="0.2">
      <c r="B495" s="5"/>
      <c r="D495" s="2" t="s">
        <v>113</v>
      </c>
      <c r="F495" s="37">
        <v>321</v>
      </c>
      <c r="G495" s="37"/>
      <c r="H495" s="37"/>
      <c r="I495" s="37"/>
      <c r="J495" s="37">
        <v>1545</v>
      </c>
      <c r="K495" s="37">
        <v>32</v>
      </c>
      <c r="L495" s="37"/>
      <c r="M495" s="37">
        <v>1577</v>
      </c>
      <c r="N495" s="37"/>
      <c r="O495" s="37"/>
      <c r="P495" s="37"/>
      <c r="Q495" s="37">
        <v>500</v>
      </c>
      <c r="R495" s="37">
        <v>915</v>
      </c>
      <c r="S495" s="37"/>
      <c r="T495" s="37">
        <v>1415</v>
      </c>
      <c r="U495" s="37"/>
      <c r="V495" s="37"/>
      <c r="W495" s="37"/>
      <c r="X495" s="37">
        <v>472</v>
      </c>
      <c r="Y495" s="37"/>
      <c r="Z495" s="37"/>
      <c r="AA495" s="37"/>
      <c r="AB495" s="37">
        <v>0</v>
      </c>
      <c r="AC495" s="37"/>
      <c r="AD495" s="37">
        <v>11</v>
      </c>
      <c r="AE495" s="37"/>
      <c r="AF495" s="37"/>
      <c r="AG495" s="37"/>
      <c r="AH495" s="37">
        <v>284</v>
      </c>
    </row>
    <row r="496" spans="1:34" ht="20.100000000000001" customHeight="1" x14ac:dyDescent="0.2">
      <c r="B496" s="5"/>
      <c r="D496" s="38" t="s">
        <v>174</v>
      </c>
      <c r="F496" s="39">
        <v>337</v>
      </c>
      <c r="G496" s="40"/>
      <c r="H496" s="40"/>
      <c r="I496" s="40"/>
      <c r="J496" s="39">
        <v>1540</v>
      </c>
      <c r="K496" s="39">
        <v>40</v>
      </c>
      <c r="L496" s="40"/>
      <c r="M496" s="39">
        <v>1580</v>
      </c>
      <c r="N496" s="40"/>
      <c r="O496" s="40"/>
      <c r="P496" s="40"/>
      <c r="Q496" s="39">
        <v>329</v>
      </c>
      <c r="R496" s="39">
        <v>903</v>
      </c>
      <c r="S496" s="40"/>
      <c r="T496" s="39">
        <v>1232</v>
      </c>
      <c r="U496" s="40"/>
      <c r="V496" s="40"/>
      <c r="W496" s="40"/>
      <c r="X496" s="39">
        <v>660</v>
      </c>
      <c r="Y496" s="40"/>
      <c r="Z496" s="40"/>
      <c r="AA496" s="40"/>
      <c r="AB496" s="39">
        <v>0</v>
      </c>
      <c r="AC496" s="40"/>
      <c r="AD496" s="39">
        <v>25</v>
      </c>
      <c r="AE496" s="40"/>
      <c r="AF496" s="40"/>
      <c r="AG496" s="40"/>
      <c r="AH496" s="39">
        <v>83</v>
      </c>
    </row>
    <row r="497" spans="1:34" ht="20.100000000000001" customHeight="1" x14ac:dyDescent="0.2">
      <c r="D497" s="2" t="s">
        <v>115</v>
      </c>
      <c r="F497" s="37">
        <v>119</v>
      </c>
      <c r="G497" s="37"/>
      <c r="H497" s="37"/>
      <c r="I497" s="37"/>
      <c r="J497" s="37">
        <v>1116</v>
      </c>
      <c r="K497" s="37">
        <v>46</v>
      </c>
      <c r="L497" s="37"/>
      <c r="M497" s="37">
        <v>1162</v>
      </c>
      <c r="N497" s="37"/>
      <c r="O497" s="37"/>
      <c r="P497" s="37"/>
      <c r="Q497" s="37">
        <v>301</v>
      </c>
      <c r="R497" s="37">
        <v>866</v>
      </c>
      <c r="S497" s="37"/>
      <c r="T497" s="37">
        <v>1167</v>
      </c>
      <c r="U497" s="37"/>
      <c r="V497" s="37"/>
      <c r="W497" s="37"/>
      <c r="X497" s="37">
        <v>93</v>
      </c>
      <c r="Y497" s="37"/>
      <c r="Z497" s="37"/>
      <c r="AA497" s="37"/>
      <c r="AB497" s="37">
        <v>0</v>
      </c>
      <c r="AC497" s="37"/>
      <c r="AD497" s="37">
        <v>21</v>
      </c>
      <c r="AE497" s="37"/>
      <c r="AF497" s="37"/>
      <c r="AG497" s="37"/>
      <c r="AH497" s="37">
        <v>0</v>
      </c>
    </row>
    <row r="498" spans="1:34" ht="20.100000000000001" customHeight="1" x14ac:dyDescent="0.2">
      <c r="D498" s="38" t="s">
        <v>116</v>
      </c>
      <c r="F498" s="39">
        <v>150</v>
      </c>
      <c r="G498" s="40"/>
      <c r="H498" s="40"/>
      <c r="I498" s="40"/>
      <c r="J498" s="39">
        <v>1117</v>
      </c>
      <c r="K498" s="39">
        <v>37</v>
      </c>
      <c r="L498" s="40"/>
      <c r="M498" s="39">
        <v>1154</v>
      </c>
      <c r="N498" s="40"/>
      <c r="O498" s="40"/>
      <c r="P498" s="40"/>
      <c r="Q498" s="39">
        <v>344</v>
      </c>
      <c r="R498" s="39">
        <v>777</v>
      </c>
      <c r="S498" s="40"/>
      <c r="T498" s="39">
        <v>1121</v>
      </c>
      <c r="U498" s="40"/>
      <c r="V498" s="40"/>
      <c r="W498" s="40"/>
      <c r="X498" s="39">
        <v>163</v>
      </c>
      <c r="Y498" s="40"/>
      <c r="Z498" s="40"/>
      <c r="AA498" s="40"/>
      <c r="AB498" s="39">
        <v>0</v>
      </c>
      <c r="AC498" s="40"/>
      <c r="AD498" s="39">
        <v>20</v>
      </c>
      <c r="AE498" s="40"/>
      <c r="AF498" s="40"/>
      <c r="AG498" s="40"/>
      <c r="AH498" s="39">
        <v>2</v>
      </c>
    </row>
    <row r="499" spans="1:34" ht="20.100000000000001" customHeight="1" x14ac:dyDescent="0.2">
      <c r="D499" s="2" t="s">
        <v>104</v>
      </c>
      <c r="F499" s="37">
        <v>321</v>
      </c>
      <c r="G499" s="37"/>
      <c r="H499" s="37"/>
      <c r="I499" s="37"/>
      <c r="J499" s="37">
        <v>1545</v>
      </c>
      <c r="K499" s="37">
        <v>30</v>
      </c>
      <c r="L499" s="37"/>
      <c r="M499" s="37">
        <v>1575</v>
      </c>
      <c r="N499" s="37"/>
      <c r="O499" s="37"/>
      <c r="P499" s="37"/>
      <c r="Q499" s="37">
        <v>430</v>
      </c>
      <c r="R499" s="37">
        <v>1066</v>
      </c>
      <c r="S499" s="37"/>
      <c r="T499" s="37">
        <v>1496</v>
      </c>
      <c r="U499" s="37"/>
      <c r="V499" s="37"/>
      <c r="W499" s="37"/>
      <c r="X499" s="37">
        <v>387</v>
      </c>
      <c r="Y499" s="37"/>
      <c r="Z499" s="37"/>
      <c r="AA499" s="37"/>
      <c r="AB499" s="37">
        <v>0</v>
      </c>
      <c r="AC499" s="37"/>
      <c r="AD499" s="37">
        <v>13</v>
      </c>
      <c r="AE499" s="37"/>
      <c r="AF499" s="37"/>
      <c r="AG499" s="37"/>
      <c r="AH499" s="37">
        <v>64</v>
      </c>
    </row>
    <row r="500" spans="1:34" ht="20.100000000000001" customHeight="1" x14ac:dyDescent="0.2">
      <c r="B500" s="5"/>
      <c r="D500" s="38" t="s">
        <v>105</v>
      </c>
      <c r="F500" s="39">
        <v>195</v>
      </c>
      <c r="G500" s="40"/>
      <c r="H500" s="40"/>
      <c r="I500" s="40"/>
      <c r="J500" s="39">
        <v>1109</v>
      </c>
      <c r="K500" s="39">
        <v>31</v>
      </c>
      <c r="L500" s="40"/>
      <c r="M500" s="39">
        <v>1140</v>
      </c>
      <c r="N500" s="40"/>
      <c r="O500" s="40"/>
      <c r="P500" s="40"/>
      <c r="Q500" s="39">
        <v>340</v>
      </c>
      <c r="R500" s="39">
        <v>812</v>
      </c>
      <c r="S500" s="40"/>
      <c r="T500" s="39">
        <v>1152</v>
      </c>
      <c r="U500" s="40"/>
      <c r="V500" s="40"/>
      <c r="W500" s="40"/>
      <c r="X500" s="39">
        <v>183</v>
      </c>
      <c r="Y500" s="40"/>
      <c r="Z500" s="40"/>
      <c r="AA500" s="40"/>
      <c r="AB500" s="39">
        <v>0</v>
      </c>
      <c r="AC500" s="40"/>
      <c r="AD500" s="39">
        <v>0</v>
      </c>
      <c r="AE500" s="40"/>
      <c r="AF500" s="40"/>
      <c r="AG500" s="40"/>
      <c r="AH500" s="39">
        <v>2</v>
      </c>
    </row>
    <row r="501" spans="1:34" ht="20.100000000000001" customHeight="1" x14ac:dyDescent="0.2">
      <c r="B501" s="5"/>
      <c r="D501" s="2" t="s">
        <v>106</v>
      </c>
      <c r="F501" s="37">
        <v>234</v>
      </c>
      <c r="G501" s="37"/>
      <c r="H501" s="37"/>
      <c r="I501" s="37"/>
      <c r="J501" s="37">
        <v>1127</v>
      </c>
      <c r="K501" s="37">
        <v>20</v>
      </c>
      <c r="L501" s="37"/>
      <c r="M501" s="37">
        <v>1147</v>
      </c>
      <c r="N501" s="37"/>
      <c r="O501" s="37"/>
      <c r="P501" s="37"/>
      <c r="Q501" s="37">
        <v>283</v>
      </c>
      <c r="R501" s="37">
        <v>809</v>
      </c>
      <c r="S501" s="37"/>
      <c r="T501" s="37">
        <v>1092</v>
      </c>
      <c r="U501" s="37"/>
      <c r="V501" s="37"/>
      <c r="W501" s="37"/>
      <c r="X501" s="37">
        <v>272</v>
      </c>
      <c r="Y501" s="37"/>
      <c r="Z501" s="37"/>
      <c r="AA501" s="37"/>
      <c r="AB501" s="37">
        <v>0</v>
      </c>
      <c r="AC501" s="37"/>
      <c r="AD501" s="37">
        <v>17</v>
      </c>
      <c r="AE501" s="37"/>
      <c r="AF501" s="37"/>
      <c r="AG501" s="37"/>
      <c r="AH501" s="37">
        <v>1</v>
      </c>
    </row>
    <row r="502" spans="1:34" ht="20.100000000000001" customHeight="1" x14ac:dyDescent="0.2">
      <c r="B502" s="5"/>
      <c r="D502" s="38" t="s">
        <v>118</v>
      </c>
      <c r="F502" s="39">
        <v>266</v>
      </c>
      <c r="G502" s="40"/>
      <c r="H502" s="40"/>
      <c r="I502" s="40"/>
      <c r="J502" s="39">
        <v>1130</v>
      </c>
      <c r="K502" s="39">
        <v>43</v>
      </c>
      <c r="L502" s="40"/>
      <c r="M502" s="39">
        <v>1173</v>
      </c>
      <c r="N502" s="40"/>
      <c r="O502" s="40"/>
      <c r="P502" s="40"/>
      <c r="Q502" s="39">
        <v>463</v>
      </c>
      <c r="R502" s="39">
        <v>687</v>
      </c>
      <c r="S502" s="40"/>
      <c r="T502" s="39">
        <v>1150</v>
      </c>
      <c r="U502" s="40"/>
      <c r="V502" s="40"/>
      <c r="W502" s="40"/>
      <c r="X502" s="39">
        <v>264</v>
      </c>
      <c r="Y502" s="40"/>
      <c r="Z502" s="40"/>
      <c r="AA502" s="40"/>
      <c r="AB502" s="39">
        <v>0</v>
      </c>
      <c r="AC502" s="40"/>
      <c r="AD502" s="39">
        <v>25</v>
      </c>
      <c r="AE502" s="40"/>
      <c r="AF502" s="40"/>
      <c r="AG502" s="40"/>
      <c r="AH502" s="39">
        <v>18</v>
      </c>
    </row>
    <row r="503" spans="1:34" ht="20.100000000000001" customHeight="1" x14ac:dyDescent="0.2">
      <c r="B503" s="5"/>
      <c r="D503" s="2" t="s">
        <v>176</v>
      </c>
      <c r="F503" s="37">
        <v>279</v>
      </c>
      <c r="G503" s="37"/>
      <c r="H503" s="37"/>
      <c r="I503" s="37"/>
      <c r="J503" s="37">
        <v>1536</v>
      </c>
      <c r="K503" s="37">
        <v>35</v>
      </c>
      <c r="L503" s="37"/>
      <c r="M503" s="37">
        <v>1571</v>
      </c>
      <c r="N503" s="37"/>
      <c r="O503" s="37"/>
      <c r="P503" s="37"/>
      <c r="Q503" s="37">
        <v>460</v>
      </c>
      <c r="R503" s="37">
        <v>903</v>
      </c>
      <c r="S503" s="37"/>
      <c r="T503" s="37">
        <v>1363</v>
      </c>
      <c r="U503" s="37"/>
      <c r="V503" s="37"/>
      <c r="W503" s="37"/>
      <c r="X503" s="37">
        <v>487</v>
      </c>
      <c r="Y503" s="37"/>
      <c r="Z503" s="37"/>
      <c r="AA503" s="37"/>
      <c r="AB503" s="37">
        <v>0</v>
      </c>
      <c r="AC503" s="37"/>
      <c r="AD503" s="37">
        <v>0</v>
      </c>
      <c r="AE503" s="37"/>
      <c r="AF503" s="37"/>
      <c r="AG503" s="37"/>
      <c r="AH503" s="37">
        <v>0</v>
      </c>
    </row>
    <row r="504" spans="1:34"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row>
    <row r="505" spans="1:34" s="1" customFormat="1" ht="20.100000000000001" customHeight="1" x14ac:dyDescent="0.2">
      <c r="A505" s="3"/>
      <c r="B505" s="6"/>
      <c r="C505" s="42" t="s">
        <v>180</v>
      </c>
      <c r="D505" s="42"/>
      <c r="E505" s="5"/>
      <c r="F505" s="44">
        <v>2617</v>
      </c>
      <c r="G505" s="45"/>
      <c r="H505" s="45"/>
      <c r="I505" s="45"/>
      <c r="J505" s="44">
        <v>13595</v>
      </c>
      <c r="K505" s="44">
        <v>388</v>
      </c>
      <c r="L505" s="45"/>
      <c r="M505" s="44">
        <v>13983</v>
      </c>
      <c r="N505" s="45"/>
      <c r="O505" s="45"/>
      <c r="P505" s="45"/>
      <c r="Q505" s="44">
        <v>4209</v>
      </c>
      <c r="R505" s="44">
        <v>8909</v>
      </c>
      <c r="S505" s="45"/>
      <c r="T505" s="44">
        <v>13118</v>
      </c>
      <c r="U505" s="45"/>
      <c r="V505" s="45"/>
      <c r="W505" s="45"/>
      <c r="X505" s="44">
        <v>3347</v>
      </c>
      <c r="Y505" s="45"/>
      <c r="Z505" s="45"/>
      <c r="AA505" s="45"/>
      <c r="AB505" s="44">
        <v>0</v>
      </c>
      <c r="AC505" s="45"/>
      <c r="AD505" s="44">
        <v>135</v>
      </c>
      <c r="AE505" s="45"/>
      <c r="AF505" s="45"/>
      <c r="AG505" s="45"/>
      <c r="AH505" s="44">
        <v>454</v>
      </c>
    </row>
    <row r="506" spans="1:34"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row>
    <row r="507" spans="1:34" s="1" customFormat="1" ht="20.100000000000001" customHeight="1" x14ac:dyDescent="0.25">
      <c r="A507" s="3"/>
      <c r="B507" s="49" t="s">
        <v>299</v>
      </c>
      <c r="C507" s="50"/>
      <c r="D507" s="50"/>
      <c r="E507" s="5"/>
      <c r="F507" s="51">
        <v>2617</v>
      </c>
      <c r="G507" s="52"/>
      <c r="H507" s="52"/>
      <c r="I507" s="52"/>
      <c r="J507" s="51">
        <v>13595</v>
      </c>
      <c r="K507" s="51">
        <v>388</v>
      </c>
      <c r="L507" s="52"/>
      <c r="M507" s="51">
        <v>13983</v>
      </c>
      <c r="N507" s="52"/>
      <c r="O507" s="52"/>
      <c r="P507" s="52"/>
      <c r="Q507" s="51">
        <v>4209</v>
      </c>
      <c r="R507" s="51">
        <v>8909</v>
      </c>
      <c r="S507" s="52"/>
      <c r="T507" s="51">
        <v>13118</v>
      </c>
      <c r="U507" s="52"/>
      <c r="V507" s="52"/>
      <c r="W507" s="52"/>
      <c r="X507" s="51">
        <v>3347</v>
      </c>
      <c r="Y507" s="52"/>
      <c r="Z507" s="52"/>
      <c r="AA507" s="52"/>
      <c r="AB507" s="51">
        <v>0</v>
      </c>
      <c r="AC507" s="52"/>
      <c r="AD507" s="51">
        <v>135</v>
      </c>
      <c r="AE507" s="52"/>
      <c r="AF507" s="52"/>
      <c r="AG507" s="52"/>
      <c r="AH507" s="51">
        <v>454</v>
      </c>
    </row>
    <row r="508" spans="1:34"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row>
    <row r="509" spans="1:34"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row>
    <row r="510" spans="1:34"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row>
    <row r="511" spans="1:34" ht="20.100000000000001" customHeight="1" x14ac:dyDescent="0.2">
      <c r="D511" s="2" t="s">
        <v>124</v>
      </c>
      <c r="F511" s="37">
        <v>239</v>
      </c>
      <c r="G511" s="37"/>
      <c r="H511" s="37"/>
      <c r="I511" s="37"/>
      <c r="J511" s="37">
        <v>1574</v>
      </c>
      <c r="K511" s="37">
        <v>23</v>
      </c>
      <c r="L511" s="37"/>
      <c r="M511" s="37">
        <v>1597</v>
      </c>
      <c r="N511" s="37"/>
      <c r="O511" s="37"/>
      <c r="P511" s="37"/>
      <c r="Q511" s="37">
        <v>239</v>
      </c>
      <c r="R511" s="37">
        <v>1295</v>
      </c>
      <c r="S511" s="37"/>
      <c r="T511" s="37">
        <v>1534</v>
      </c>
      <c r="U511" s="37"/>
      <c r="V511" s="37"/>
      <c r="W511" s="37"/>
      <c r="X511" s="37">
        <v>285</v>
      </c>
      <c r="Y511" s="37"/>
      <c r="Z511" s="37"/>
      <c r="AA511" s="37"/>
      <c r="AB511" s="37">
        <v>0</v>
      </c>
      <c r="AC511" s="37"/>
      <c r="AD511" s="37">
        <v>17</v>
      </c>
      <c r="AE511" s="37"/>
      <c r="AF511" s="37"/>
      <c r="AG511" s="37"/>
      <c r="AH511" s="37">
        <v>0</v>
      </c>
    </row>
    <row r="512" spans="1:34" ht="20.100000000000001" customHeight="1" x14ac:dyDescent="0.2">
      <c r="D512" s="38" t="s">
        <v>99</v>
      </c>
      <c r="F512" s="39">
        <v>303</v>
      </c>
      <c r="G512" s="40"/>
      <c r="H512" s="40"/>
      <c r="I512" s="40"/>
      <c r="J512" s="39">
        <v>1573</v>
      </c>
      <c r="K512" s="39">
        <v>35</v>
      </c>
      <c r="L512" s="40"/>
      <c r="M512" s="39">
        <v>1608</v>
      </c>
      <c r="N512" s="40"/>
      <c r="O512" s="40"/>
      <c r="P512" s="40"/>
      <c r="Q512" s="39">
        <v>244</v>
      </c>
      <c r="R512" s="39">
        <v>1251</v>
      </c>
      <c r="S512" s="40"/>
      <c r="T512" s="39">
        <v>1495</v>
      </c>
      <c r="U512" s="40"/>
      <c r="V512" s="40"/>
      <c r="W512" s="40"/>
      <c r="X512" s="39">
        <v>416</v>
      </c>
      <c r="Y512" s="40"/>
      <c r="Z512" s="40"/>
      <c r="AA512" s="40"/>
      <c r="AB512" s="39">
        <v>0</v>
      </c>
      <c r="AC512" s="40"/>
      <c r="AD512" s="39">
        <v>0</v>
      </c>
      <c r="AE512" s="40"/>
      <c r="AF512" s="40"/>
      <c r="AG512" s="40"/>
      <c r="AH512" s="39">
        <v>11</v>
      </c>
    </row>
    <row r="513" spans="1:34" ht="20.100000000000001" customHeight="1" x14ac:dyDescent="0.2">
      <c r="D513" s="2" t="s">
        <v>100</v>
      </c>
      <c r="F513" s="37">
        <v>362</v>
      </c>
      <c r="G513" s="37"/>
      <c r="H513" s="37"/>
      <c r="I513" s="37"/>
      <c r="J513" s="37">
        <v>1583</v>
      </c>
      <c r="K513" s="37">
        <v>27</v>
      </c>
      <c r="L513" s="37"/>
      <c r="M513" s="37">
        <v>1610</v>
      </c>
      <c r="N513" s="37"/>
      <c r="O513" s="37"/>
      <c r="P513" s="37"/>
      <c r="Q513" s="37">
        <v>330</v>
      </c>
      <c r="R513" s="37">
        <v>1273</v>
      </c>
      <c r="S513" s="37"/>
      <c r="T513" s="37">
        <v>1603</v>
      </c>
      <c r="U513" s="37"/>
      <c r="V513" s="37"/>
      <c r="W513" s="37"/>
      <c r="X513" s="37">
        <v>369</v>
      </c>
      <c r="Y513" s="37"/>
      <c r="Z513" s="37"/>
      <c r="AA513" s="37"/>
      <c r="AB513" s="37">
        <v>0</v>
      </c>
      <c r="AC513" s="37"/>
      <c r="AD513" s="37">
        <v>0</v>
      </c>
      <c r="AE513" s="37"/>
      <c r="AF513" s="37"/>
      <c r="AG513" s="37"/>
      <c r="AH513" s="37">
        <v>0</v>
      </c>
    </row>
    <row r="514" spans="1:34" ht="20.100000000000001" customHeight="1" x14ac:dyDescent="0.2">
      <c r="D514" s="38" t="s">
        <v>101</v>
      </c>
      <c r="F514" s="39">
        <v>83</v>
      </c>
      <c r="G514" s="40"/>
      <c r="H514" s="40"/>
      <c r="I514" s="40"/>
      <c r="J514" s="39">
        <v>831</v>
      </c>
      <c r="K514" s="39">
        <v>22</v>
      </c>
      <c r="L514" s="40"/>
      <c r="M514" s="39">
        <v>853</v>
      </c>
      <c r="N514" s="40"/>
      <c r="O514" s="40"/>
      <c r="P514" s="40"/>
      <c r="Q514" s="39">
        <v>145</v>
      </c>
      <c r="R514" s="39">
        <v>652</v>
      </c>
      <c r="S514" s="40"/>
      <c r="T514" s="39">
        <v>797</v>
      </c>
      <c r="U514" s="40"/>
      <c r="V514" s="40"/>
      <c r="W514" s="40"/>
      <c r="X514" s="39">
        <v>119</v>
      </c>
      <c r="Y514" s="40"/>
      <c r="Z514" s="40"/>
      <c r="AA514" s="40"/>
      <c r="AB514" s="39">
        <v>0</v>
      </c>
      <c r="AC514" s="40"/>
      <c r="AD514" s="39">
        <v>20</v>
      </c>
      <c r="AE514" s="40"/>
      <c r="AF514" s="40"/>
      <c r="AG514" s="40"/>
      <c r="AH514" s="39">
        <v>1</v>
      </c>
    </row>
    <row r="515" spans="1:34" ht="20.100000000000001" customHeight="1" x14ac:dyDescent="0.2">
      <c r="D515" s="2" t="s">
        <v>115</v>
      </c>
      <c r="F515" s="37">
        <v>107</v>
      </c>
      <c r="G515" s="37"/>
      <c r="H515" s="37"/>
      <c r="I515" s="37"/>
      <c r="J515" s="37">
        <v>820</v>
      </c>
      <c r="K515" s="37">
        <v>19</v>
      </c>
      <c r="L515" s="37"/>
      <c r="M515" s="37">
        <v>839</v>
      </c>
      <c r="N515" s="37"/>
      <c r="O515" s="37"/>
      <c r="P515" s="37"/>
      <c r="Q515" s="37">
        <v>150</v>
      </c>
      <c r="R515" s="37">
        <v>659</v>
      </c>
      <c r="S515" s="37"/>
      <c r="T515" s="37">
        <v>809</v>
      </c>
      <c r="U515" s="37"/>
      <c r="V515" s="37"/>
      <c r="W515" s="37"/>
      <c r="X515" s="37">
        <v>117</v>
      </c>
      <c r="Y515" s="37"/>
      <c r="Z515" s="37"/>
      <c r="AA515" s="37"/>
      <c r="AB515" s="37">
        <v>0</v>
      </c>
      <c r="AC515" s="37"/>
      <c r="AD515" s="37">
        <v>20</v>
      </c>
      <c r="AE515" s="37"/>
      <c r="AF515" s="37"/>
      <c r="AG515" s="37"/>
      <c r="AH515" s="37">
        <v>0</v>
      </c>
    </row>
    <row r="516" spans="1:34" ht="20.100000000000001" customHeight="1" x14ac:dyDescent="0.2">
      <c r="D516" s="38" t="s">
        <v>116</v>
      </c>
      <c r="F516" s="39">
        <v>192</v>
      </c>
      <c r="G516" s="40"/>
      <c r="H516" s="40"/>
      <c r="I516" s="40"/>
      <c r="J516" s="39">
        <v>821</v>
      </c>
      <c r="K516" s="39">
        <v>23</v>
      </c>
      <c r="L516" s="40"/>
      <c r="M516" s="39">
        <v>844</v>
      </c>
      <c r="N516" s="40"/>
      <c r="O516" s="40"/>
      <c r="P516" s="40"/>
      <c r="Q516" s="39">
        <v>114</v>
      </c>
      <c r="R516" s="39">
        <v>677</v>
      </c>
      <c r="S516" s="40"/>
      <c r="T516" s="39">
        <v>791</v>
      </c>
      <c r="U516" s="40"/>
      <c r="V516" s="40"/>
      <c r="W516" s="40"/>
      <c r="X516" s="39">
        <v>225</v>
      </c>
      <c r="Y516" s="40"/>
      <c r="Z516" s="40"/>
      <c r="AA516" s="40"/>
      <c r="AB516" s="39">
        <v>0</v>
      </c>
      <c r="AC516" s="40"/>
      <c r="AD516" s="39">
        <v>20</v>
      </c>
      <c r="AE516" s="40"/>
      <c r="AF516" s="40"/>
      <c r="AG516" s="40"/>
      <c r="AH516" s="39">
        <v>0</v>
      </c>
    </row>
    <row r="517" spans="1:34" ht="20.100000000000001" customHeight="1" x14ac:dyDescent="0.2">
      <c r="D517" s="2" t="s">
        <v>117</v>
      </c>
      <c r="F517" s="37">
        <v>119</v>
      </c>
      <c r="G517" s="37"/>
      <c r="H517" s="37"/>
      <c r="I517" s="37"/>
      <c r="J517" s="37">
        <v>848</v>
      </c>
      <c r="K517" s="37">
        <v>23</v>
      </c>
      <c r="L517" s="37"/>
      <c r="M517" s="37">
        <v>871</v>
      </c>
      <c r="N517" s="37"/>
      <c r="O517" s="37"/>
      <c r="P517" s="37"/>
      <c r="Q517" s="37">
        <v>151</v>
      </c>
      <c r="R517" s="37">
        <v>681</v>
      </c>
      <c r="S517" s="37"/>
      <c r="T517" s="37">
        <v>832</v>
      </c>
      <c r="U517" s="37"/>
      <c r="V517" s="37"/>
      <c r="W517" s="37"/>
      <c r="X517" s="37">
        <v>138</v>
      </c>
      <c r="Y517" s="37"/>
      <c r="Z517" s="37"/>
      <c r="AA517" s="37"/>
      <c r="AB517" s="37">
        <v>0</v>
      </c>
      <c r="AC517" s="37"/>
      <c r="AD517" s="37">
        <v>20</v>
      </c>
      <c r="AE517" s="37"/>
      <c r="AF517" s="37"/>
      <c r="AG517" s="37"/>
      <c r="AH517" s="37">
        <v>0</v>
      </c>
    </row>
    <row r="518" spans="1:34" ht="20.100000000000001" customHeight="1" x14ac:dyDescent="0.2">
      <c r="D518" s="38" t="s">
        <v>105</v>
      </c>
      <c r="F518" s="39">
        <v>281</v>
      </c>
      <c r="G518" s="40"/>
      <c r="H518" s="40"/>
      <c r="I518" s="40"/>
      <c r="J518" s="39">
        <v>1580</v>
      </c>
      <c r="K518" s="39">
        <v>17</v>
      </c>
      <c r="L518" s="40"/>
      <c r="M518" s="39">
        <v>1597</v>
      </c>
      <c r="N518" s="40"/>
      <c r="O518" s="40"/>
      <c r="P518" s="40"/>
      <c r="Q518" s="39">
        <v>295</v>
      </c>
      <c r="R518" s="39">
        <v>1276</v>
      </c>
      <c r="S518" s="40"/>
      <c r="T518" s="39">
        <v>1571</v>
      </c>
      <c r="U518" s="40"/>
      <c r="V518" s="40"/>
      <c r="W518" s="40"/>
      <c r="X518" s="39">
        <v>282</v>
      </c>
      <c r="Y518" s="40"/>
      <c r="Z518" s="40"/>
      <c r="AA518" s="40"/>
      <c r="AB518" s="39">
        <v>0</v>
      </c>
      <c r="AC518" s="40"/>
      <c r="AD518" s="39">
        <v>25</v>
      </c>
      <c r="AE518" s="40"/>
      <c r="AF518" s="40"/>
      <c r="AG518" s="40"/>
      <c r="AH518" s="39">
        <v>0</v>
      </c>
    </row>
    <row r="519" spans="1:34" ht="20.100000000000001" customHeight="1" x14ac:dyDescent="0.2">
      <c r="D519" s="2" t="s">
        <v>106</v>
      </c>
      <c r="F519" s="37">
        <v>82</v>
      </c>
      <c r="G519" s="37"/>
      <c r="H519" s="37"/>
      <c r="I519" s="37"/>
      <c r="J519" s="37">
        <v>811</v>
      </c>
      <c r="K519" s="37">
        <v>12</v>
      </c>
      <c r="L519" s="37"/>
      <c r="M519" s="37">
        <v>823</v>
      </c>
      <c r="N519" s="37"/>
      <c r="O519" s="37"/>
      <c r="P519" s="37"/>
      <c r="Q519" s="37">
        <v>75</v>
      </c>
      <c r="R519" s="37">
        <v>714</v>
      </c>
      <c r="S519" s="37"/>
      <c r="T519" s="37">
        <v>789</v>
      </c>
      <c r="U519" s="37"/>
      <c r="V519" s="37"/>
      <c r="W519" s="37"/>
      <c r="X519" s="37">
        <v>94</v>
      </c>
      <c r="Y519" s="37"/>
      <c r="Z519" s="37"/>
      <c r="AA519" s="37"/>
      <c r="AB519" s="37">
        <v>0</v>
      </c>
      <c r="AC519" s="37"/>
      <c r="AD519" s="37">
        <v>22</v>
      </c>
      <c r="AE519" s="37"/>
      <c r="AF519" s="37"/>
      <c r="AG519" s="37"/>
      <c r="AH519" s="37">
        <v>2</v>
      </c>
    </row>
    <row r="520" spans="1:34" ht="20.100000000000001" customHeight="1" x14ac:dyDescent="0.2">
      <c r="D520" s="38" t="s">
        <v>118</v>
      </c>
      <c r="F520" s="39">
        <v>230</v>
      </c>
      <c r="G520" s="40"/>
      <c r="H520" s="40"/>
      <c r="I520" s="40"/>
      <c r="J520" s="39">
        <v>1585</v>
      </c>
      <c r="K520" s="39">
        <v>15</v>
      </c>
      <c r="L520" s="40"/>
      <c r="M520" s="39">
        <v>1600</v>
      </c>
      <c r="N520" s="40"/>
      <c r="O520" s="40"/>
      <c r="P520" s="40"/>
      <c r="Q520" s="39">
        <v>274</v>
      </c>
      <c r="R520" s="39">
        <v>1352</v>
      </c>
      <c r="S520" s="40"/>
      <c r="T520" s="39">
        <v>1626</v>
      </c>
      <c r="U520" s="40"/>
      <c r="V520" s="40"/>
      <c r="W520" s="40"/>
      <c r="X520" s="39">
        <v>204</v>
      </c>
      <c r="Y520" s="40"/>
      <c r="Z520" s="40"/>
      <c r="AA520" s="40"/>
      <c r="AB520" s="39">
        <v>0</v>
      </c>
      <c r="AC520" s="40"/>
      <c r="AD520" s="39">
        <v>0</v>
      </c>
      <c r="AE520" s="40"/>
      <c r="AF520" s="40"/>
      <c r="AG520" s="40"/>
      <c r="AH520" s="39">
        <v>0</v>
      </c>
    </row>
    <row r="521" spans="1:34"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row>
    <row r="522" spans="1:34" s="1" customFormat="1" ht="20.100000000000001" customHeight="1" x14ac:dyDescent="0.2">
      <c r="A522" s="3"/>
      <c r="B522" s="6"/>
      <c r="C522" s="42" t="s">
        <v>180</v>
      </c>
      <c r="D522" s="42"/>
      <c r="E522" s="5"/>
      <c r="F522" s="44">
        <v>1998</v>
      </c>
      <c r="G522" s="45"/>
      <c r="H522" s="45"/>
      <c r="I522" s="45"/>
      <c r="J522" s="44">
        <v>12026</v>
      </c>
      <c r="K522" s="44">
        <v>216</v>
      </c>
      <c r="L522" s="45"/>
      <c r="M522" s="44">
        <v>12242</v>
      </c>
      <c r="N522" s="45"/>
      <c r="O522" s="45"/>
      <c r="P522" s="45"/>
      <c r="Q522" s="44">
        <v>2017</v>
      </c>
      <c r="R522" s="44">
        <v>9830</v>
      </c>
      <c r="S522" s="45"/>
      <c r="T522" s="44">
        <v>11847</v>
      </c>
      <c r="U522" s="45"/>
      <c r="V522" s="45"/>
      <c r="W522" s="45"/>
      <c r="X522" s="44">
        <v>2249</v>
      </c>
      <c r="Y522" s="45"/>
      <c r="Z522" s="45"/>
      <c r="AA522" s="45"/>
      <c r="AB522" s="44">
        <v>0</v>
      </c>
      <c r="AC522" s="45"/>
      <c r="AD522" s="44">
        <v>144</v>
      </c>
      <c r="AE522" s="45"/>
      <c r="AF522" s="45"/>
      <c r="AG522" s="45"/>
      <c r="AH522" s="44">
        <v>14</v>
      </c>
    </row>
    <row r="523" spans="1:34"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row>
    <row r="524" spans="1:34" s="1" customFormat="1" ht="20.100000000000001" customHeight="1" x14ac:dyDescent="0.25">
      <c r="A524" s="3"/>
      <c r="B524" s="49" t="s">
        <v>301</v>
      </c>
      <c r="C524" s="50"/>
      <c r="D524" s="50"/>
      <c r="E524" s="5"/>
      <c r="F524" s="51">
        <v>1998</v>
      </c>
      <c r="G524" s="52"/>
      <c r="H524" s="52"/>
      <c r="I524" s="52"/>
      <c r="J524" s="51">
        <v>12026</v>
      </c>
      <c r="K524" s="51">
        <v>216</v>
      </c>
      <c r="L524" s="52"/>
      <c r="M524" s="51">
        <v>12242</v>
      </c>
      <c r="N524" s="52"/>
      <c r="O524" s="52"/>
      <c r="P524" s="52"/>
      <c r="Q524" s="51">
        <v>2017</v>
      </c>
      <c r="R524" s="51">
        <v>9830</v>
      </c>
      <c r="S524" s="52"/>
      <c r="T524" s="51">
        <v>11847</v>
      </c>
      <c r="U524" s="52"/>
      <c r="V524" s="52"/>
      <c r="W524" s="52"/>
      <c r="X524" s="51">
        <v>2249</v>
      </c>
      <c r="Y524" s="52"/>
      <c r="Z524" s="52"/>
      <c r="AA524" s="52"/>
      <c r="AB524" s="51">
        <v>0</v>
      </c>
      <c r="AC524" s="52"/>
      <c r="AD524" s="51">
        <v>144</v>
      </c>
      <c r="AE524" s="52"/>
      <c r="AF524" s="52"/>
      <c r="AG524" s="52"/>
      <c r="AH524" s="51">
        <v>14</v>
      </c>
    </row>
    <row r="525" spans="1:34"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row>
    <row r="526" spans="1:34"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row>
    <row r="527" spans="1:34"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row>
    <row r="528" spans="1:34" ht="20.100000000000001" customHeight="1" x14ac:dyDescent="0.2">
      <c r="D528" s="2" t="s">
        <v>98</v>
      </c>
      <c r="F528" s="37">
        <v>806</v>
      </c>
      <c r="G528" s="37"/>
      <c r="H528" s="37"/>
      <c r="I528" s="37"/>
      <c r="J528" s="37">
        <v>2479</v>
      </c>
      <c r="K528" s="37">
        <v>40</v>
      </c>
      <c r="L528" s="37"/>
      <c r="M528" s="37">
        <v>2519</v>
      </c>
      <c r="N528" s="37"/>
      <c r="O528" s="37"/>
      <c r="P528" s="37"/>
      <c r="Q528" s="37">
        <v>410</v>
      </c>
      <c r="R528" s="37">
        <v>2364</v>
      </c>
      <c r="S528" s="37"/>
      <c r="T528" s="37">
        <v>2774</v>
      </c>
      <c r="U528" s="37"/>
      <c r="V528" s="37"/>
      <c r="W528" s="37"/>
      <c r="X528" s="37">
        <v>531</v>
      </c>
      <c r="Y528" s="37"/>
      <c r="Z528" s="37"/>
      <c r="AA528" s="37"/>
      <c r="AB528" s="37">
        <v>0</v>
      </c>
      <c r="AC528" s="37"/>
      <c r="AD528" s="37">
        <v>20</v>
      </c>
      <c r="AE528" s="37"/>
      <c r="AF528" s="37"/>
      <c r="AG528" s="37"/>
      <c r="AH528" s="37">
        <v>744</v>
      </c>
    </row>
    <row r="529" spans="1:34" ht="20.100000000000001" customHeight="1" x14ac:dyDescent="0.2">
      <c r="D529" s="38" t="s">
        <v>99</v>
      </c>
      <c r="F529" s="39">
        <v>715</v>
      </c>
      <c r="G529" s="40"/>
      <c r="H529" s="40"/>
      <c r="I529" s="40"/>
      <c r="J529" s="39">
        <v>2458</v>
      </c>
      <c r="K529" s="39">
        <v>20</v>
      </c>
      <c r="L529" s="40"/>
      <c r="M529" s="39">
        <v>2478</v>
      </c>
      <c r="N529" s="40"/>
      <c r="O529" s="40"/>
      <c r="P529" s="40"/>
      <c r="Q529" s="39">
        <v>439</v>
      </c>
      <c r="R529" s="39">
        <v>2244</v>
      </c>
      <c r="S529" s="40"/>
      <c r="T529" s="39">
        <v>2683</v>
      </c>
      <c r="U529" s="40"/>
      <c r="V529" s="40"/>
      <c r="W529" s="40"/>
      <c r="X529" s="39">
        <v>510</v>
      </c>
      <c r="Y529" s="40"/>
      <c r="Z529" s="40"/>
      <c r="AA529" s="40"/>
      <c r="AB529" s="39">
        <v>0</v>
      </c>
      <c r="AC529" s="40"/>
      <c r="AD529" s="39">
        <v>0</v>
      </c>
      <c r="AE529" s="40"/>
      <c r="AF529" s="40"/>
      <c r="AG529" s="40"/>
      <c r="AH529" s="39">
        <v>119</v>
      </c>
    </row>
    <row r="530" spans="1:34" ht="20.100000000000001" customHeight="1" x14ac:dyDescent="0.2">
      <c r="D530" s="2" t="s">
        <v>113</v>
      </c>
      <c r="F530" s="37">
        <v>962</v>
      </c>
      <c r="G530" s="37"/>
      <c r="H530" s="37"/>
      <c r="I530" s="37"/>
      <c r="J530" s="37">
        <v>2415</v>
      </c>
      <c r="K530" s="37">
        <v>36</v>
      </c>
      <c r="L530" s="37"/>
      <c r="M530" s="37">
        <v>2451</v>
      </c>
      <c r="N530" s="37"/>
      <c r="O530" s="37"/>
      <c r="P530" s="37"/>
      <c r="Q530" s="37">
        <v>372</v>
      </c>
      <c r="R530" s="37">
        <v>2533</v>
      </c>
      <c r="S530" s="37"/>
      <c r="T530" s="37">
        <v>2905</v>
      </c>
      <c r="U530" s="37"/>
      <c r="V530" s="37"/>
      <c r="W530" s="37"/>
      <c r="X530" s="37">
        <v>508</v>
      </c>
      <c r="Y530" s="37"/>
      <c r="Z530" s="37"/>
      <c r="AA530" s="37"/>
      <c r="AB530" s="37">
        <v>0</v>
      </c>
      <c r="AC530" s="37"/>
      <c r="AD530" s="37">
        <v>0</v>
      </c>
      <c r="AE530" s="37"/>
      <c r="AF530" s="37"/>
      <c r="AG530" s="37"/>
      <c r="AH530" s="37">
        <v>660</v>
      </c>
    </row>
    <row r="531" spans="1:34" ht="20.100000000000001" customHeight="1" x14ac:dyDescent="0.2">
      <c r="D531" s="38" t="s">
        <v>101</v>
      </c>
      <c r="F531" s="39">
        <v>732</v>
      </c>
      <c r="G531" s="40"/>
      <c r="H531" s="40"/>
      <c r="I531" s="40"/>
      <c r="J531" s="39">
        <v>2447</v>
      </c>
      <c r="K531" s="39">
        <v>31</v>
      </c>
      <c r="L531" s="40"/>
      <c r="M531" s="39">
        <v>2478</v>
      </c>
      <c r="N531" s="40"/>
      <c r="O531" s="40"/>
      <c r="P531" s="40"/>
      <c r="Q531" s="39">
        <v>359</v>
      </c>
      <c r="R531" s="39">
        <v>2405</v>
      </c>
      <c r="S531" s="40"/>
      <c r="T531" s="39">
        <v>2764</v>
      </c>
      <c r="U531" s="40"/>
      <c r="V531" s="40"/>
      <c r="W531" s="40"/>
      <c r="X531" s="39">
        <v>445</v>
      </c>
      <c r="Y531" s="40"/>
      <c r="Z531" s="40"/>
      <c r="AA531" s="40"/>
      <c r="AB531" s="39">
        <v>0</v>
      </c>
      <c r="AC531" s="40"/>
      <c r="AD531" s="39">
        <v>1</v>
      </c>
      <c r="AE531" s="40"/>
      <c r="AF531" s="40"/>
      <c r="AG531" s="40"/>
      <c r="AH531" s="39">
        <v>575</v>
      </c>
    </row>
    <row r="532" spans="1:34" ht="20.100000000000001" customHeight="1" x14ac:dyDescent="0.2">
      <c r="D532" s="2" t="s">
        <v>372</v>
      </c>
      <c r="F532" s="37">
        <v>1013</v>
      </c>
      <c r="G532" s="37"/>
      <c r="H532" s="37"/>
      <c r="I532" s="37"/>
      <c r="J532" s="37">
        <v>2418</v>
      </c>
      <c r="K532" s="37">
        <v>53</v>
      </c>
      <c r="L532" s="37"/>
      <c r="M532" s="37">
        <v>2471</v>
      </c>
      <c r="N532" s="37"/>
      <c r="O532" s="37"/>
      <c r="P532" s="37"/>
      <c r="Q532" s="37">
        <v>372</v>
      </c>
      <c r="R532" s="37">
        <v>2529</v>
      </c>
      <c r="S532" s="37"/>
      <c r="T532" s="37">
        <v>2901</v>
      </c>
      <c r="U532" s="37"/>
      <c r="V532" s="37"/>
      <c r="W532" s="37"/>
      <c r="X532" s="37">
        <v>591</v>
      </c>
      <c r="Y532" s="37"/>
      <c r="Z532" s="37"/>
      <c r="AA532" s="37"/>
      <c r="AB532" s="37">
        <v>0</v>
      </c>
      <c r="AC532" s="37"/>
      <c r="AD532" s="37">
        <v>0</v>
      </c>
      <c r="AE532" s="37"/>
      <c r="AF532" s="37"/>
      <c r="AG532" s="37"/>
      <c r="AH532" s="37">
        <v>557</v>
      </c>
    </row>
    <row r="533" spans="1:34" ht="20.100000000000001" customHeight="1" x14ac:dyDescent="0.2">
      <c r="D533" s="38" t="s">
        <v>116</v>
      </c>
      <c r="F533" s="39">
        <v>370</v>
      </c>
      <c r="G533" s="40"/>
      <c r="H533" s="40"/>
      <c r="I533" s="40"/>
      <c r="J533" s="39">
        <v>2436</v>
      </c>
      <c r="K533" s="39">
        <v>41</v>
      </c>
      <c r="L533" s="40"/>
      <c r="M533" s="39">
        <v>2477</v>
      </c>
      <c r="N533" s="40"/>
      <c r="O533" s="40"/>
      <c r="P533" s="40"/>
      <c r="Q533" s="39">
        <v>384</v>
      </c>
      <c r="R533" s="39">
        <v>2054</v>
      </c>
      <c r="S533" s="40"/>
      <c r="T533" s="39">
        <v>2438</v>
      </c>
      <c r="U533" s="40"/>
      <c r="V533" s="40"/>
      <c r="W533" s="40"/>
      <c r="X533" s="39">
        <v>404</v>
      </c>
      <c r="Y533" s="40"/>
      <c r="Z533" s="40"/>
      <c r="AA533" s="40"/>
      <c r="AB533" s="39">
        <v>0</v>
      </c>
      <c r="AC533" s="40"/>
      <c r="AD533" s="39">
        <v>5</v>
      </c>
      <c r="AE533" s="40"/>
      <c r="AF533" s="40"/>
      <c r="AG533" s="40"/>
      <c r="AH533" s="39">
        <v>0</v>
      </c>
    </row>
    <row r="534" spans="1:34" ht="20.100000000000001" customHeight="1" x14ac:dyDescent="0.2">
      <c r="D534" s="2" t="s">
        <v>117</v>
      </c>
      <c r="F534" s="37">
        <v>543</v>
      </c>
      <c r="G534" s="37"/>
      <c r="H534" s="37"/>
      <c r="I534" s="37"/>
      <c r="J534" s="37">
        <v>2434</v>
      </c>
      <c r="K534" s="37">
        <v>44</v>
      </c>
      <c r="L534" s="37"/>
      <c r="M534" s="37">
        <v>2478</v>
      </c>
      <c r="N534" s="37"/>
      <c r="O534" s="37"/>
      <c r="P534" s="37"/>
      <c r="Q534" s="37">
        <v>431</v>
      </c>
      <c r="R534" s="37">
        <v>2150</v>
      </c>
      <c r="S534" s="37"/>
      <c r="T534" s="37">
        <v>2581</v>
      </c>
      <c r="U534" s="37"/>
      <c r="V534" s="37"/>
      <c r="W534" s="37"/>
      <c r="X534" s="37">
        <v>433</v>
      </c>
      <c r="Y534" s="37"/>
      <c r="Z534" s="37"/>
      <c r="AA534" s="37"/>
      <c r="AB534" s="37">
        <v>0</v>
      </c>
      <c r="AC534" s="37"/>
      <c r="AD534" s="37">
        <v>7</v>
      </c>
      <c r="AE534" s="37"/>
      <c r="AF534" s="37"/>
      <c r="AG534" s="37"/>
      <c r="AH534" s="37">
        <v>1</v>
      </c>
    </row>
    <row r="535" spans="1:34" ht="20.100000000000001" customHeight="1" x14ac:dyDescent="0.2">
      <c r="D535" s="38" t="s">
        <v>105</v>
      </c>
      <c r="F535" s="39">
        <v>731</v>
      </c>
      <c r="G535" s="40"/>
      <c r="H535" s="40"/>
      <c r="I535" s="40"/>
      <c r="J535" s="39">
        <v>2431</v>
      </c>
      <c r="K535" s="39">
        <v>22</v>
      </c>
      <c r="L535" s="40"/>
      <c r="M535" s="39">
        <v>2453</v>
      </c>
      <c r="N535" s="40"/>
      <c r="O535" s="40"/>
      <c r="P535" s="40"/>
      <c r="Q535" s="39">
        <v>363</v>
      </c>
      <c r="R535" s="39">
        <v>2232</v>
      </c>
      <c r="S535" s="40"/>
      <c r="T535" s="39">
        <v>2595</v>
      </c>
      <c r="U535" s="40"/>
      <c r="V535" s="40"/>
      <c r="W535" s="40"/>
      <c r="X535" s="39">
        <v>589</v>
      </c>
      <c r="Y535" s="40"/>
      <c r="Z535" s="40"/>
      <c r="AA535" s="40"/>
      <c r="AB535" s="39">
        <v>0</v>
      </c>
      <c r="AC535" s="40"/>
      <c r="AD535" s="39">
        <v>0</v>
      </c>
      <c r="AE535" s="40"/>
      <c r="AF535" s="40"/>
      <c r="AG535" s="40"/>
      <c r="AH535" s="39">
        <v>31</v>
      </c>
    </row>
    <row r="536" spans="1:34"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row>
    <row r="537" spans="1:34" s="1" customFormat="1" ht="20.100000000000001" customHeight="1" x14ac:dyDescent="0.2">
      <c r="A537" s="3"/>
      <c r="B537" s="6"/>
      <c r="C537" s="42" t="s">
        <v>180</v>
      </c>
      <c r="D537" s="42"/>
      <c r="E537" s="5"/>
      <c r="F537" s="44">
        <v>5872</v>
      </c>
      <c r="G537" s="45"/>
      <c r="H537" s="45"/>
      <c r="I537" s="45"/>
      <c r="J537" s="44">
        <v>19518</v>
      </c>
      <c r="K537" s="44">
        <v>287</v>
      </c>
      <c r="L537" s="45"/>
      <c r="M537" s="44">
        <v>19805</v>
      </c>
      <c r="N537" s="45"/>
      <c r="O537" s="45"/>
      <c r="P537" s="45"/>
      <c r="Q537" s="44">
        <v>3130</v>
      </c>
      <c r="R537" s="44">
        <v>18511</v>
      </c>
      <c r="S537" s="45"/>
      <c r="T537" s="44">
        <v>21641</v>
      </c>
      <c r="U537" s="45"/>
      <c r="V537" s="45"/>
      <c r="W537" s="45"/>
      <c r="X537" s="44">
        <v>4011</v>
      </c>
      <c r="Y537" s="45"/>
      <c r="Z537" s="45"/>
      <c r="AA537" s="45"/>
      <c r="AB537" s="44">
        <v>0</v>
      </c>
      <c r="AC537" s="45"/>
      <c r="AD537" s="44">
        <v>33</v>
      </c>
      <c r="AE537" s="45"/>
      <c r="AF537" s="45"/>
      <c r="AG537" s="45"/>
      <c r="AH537" s="44">
        <v>2687</v>
      </c>
    </row>
    <row r="538" spans="1:34"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row>
    <row r="539" spans="1:34" s="1" customFormat="1" ht="20.100000000000001" customHeight="1" x14ac:dyDescent="0.25">
      <c r="A539" s="3"/>
      <c r="B539" s="49" t="s">
        <v>303</v>
      </c>
      <c r="C539" s="50"/>
      <c r="D539" s="50"/>
      <c r="E539" s="5"/>
      <c r="F539" s="51">
        <v>5872</v>
      </c>
      <c r="G539" s="52"/>
      <c r="H539" s="52"/>
      <c r="I539" s="52"/>
      <c r="J539" s="51">
        <v>19518</v>
      </c>
      <c r="K539" s="51">
        <v>287</v>
      </c>
      <c r="L539" s="52"/>
      <c r="M539" s="51">
        <v>19805</v>
      </c>
      <c r="N539" s="52"/>
      <c r="O539" s="52"/>
      <c r="P539" s="52"/>
      <c r="Q539" s="51">
        <v>3130</v>
      </c>
      <c r="R539" s="51">
        <v>18511</v>
      </c>
      <c r="S539" s="52"/>
      <c r="T539" s="51">
        <v>21641</v>
      </c>
      <c r="U539" s="52"/>
      <c r="V539" s="52"/>
      <c r="W539" s="52"/>
      <c r="X539" s="51">
        <v>4011</v>
      </c>
      <c r="Y539" s="52"/>
      <c r="Z539" s="52"/>
      <c r="AA539" s="52"/>
      <c r="AB539" s="51">
        <v>0</v>
      </c>
      <c r="AC539" s="52"/>
      <c r="AD539" s="51">
        <v>33</v>
      </c>
      <c r="AE539" s="52"/>
      <c r="AF539" s="52"/>
      <c r="AG539" s="52"/>
      <c r="AH539" s="51">
        <v>2687</v>
      </c>
    </row>
    <row r="540" spans="1:34"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row>
    <row r="541" spans="1:34"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row>
    <row r="542" spans="1:34"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row>
    <row r="543" spans="1:34" ht="20.100000000000001" customHeight="1" x14ac:dyDescent="0.2">
      <c r="D543" s="2" t="s">
        <v>98</v>
      </c>
      <c r="F543" s="37">
        <v>364</v>
      </c>
      <c r="G543" s="37"/>
      <c r="H543" s="37"/>
      <c r="I543" s="37"/>
      <c r="J543" s="37">
        <v>2276</v>
      </c>
      <c r="K543" s="37">
        <v>10</v>
      </c>
      <c r="L543" s="37"/>
      <c r="M543" s="37">
        <v>2286</v>
      </c>
      <c r="N543" s="37"/>
      <c r="O543" s="37"/>
      <c r="P543" s="37"/>
      <c r="Q543" s="37">
        <v>181</v>
      </c>
      <c r="R543" s="37">
        <v>2002</v>
      </c>
      <c r="S543" s="37"/>
      <c r="T543" s="37">
        <v>2183</v>
      </c>
      <c r="U543" s="37"/>
      <c r="V543" s="37"/>
      <c r="W543" s="37"/>
      <c r="X543" s="37">
        <v>467</v>
      </c>
      <c r="Y543" s="37"/>
      <c r="Z543" s="37"/>
      <c r="AA543" s="37"/>
      <c r="AB543" s="37">
        <v>0</v>
      </c>
      <c r="AC543" s="37"/>
      <c r="AD543" s="37">
        <v>0</v>
      </c>
      <c r="AE543" s="37"/>
      <c r="AF543" s="37"/>
      <c r="AG543" s="37"/>
      <c r="AH543" s="37">
        <v>0</v>
      </c>
    </row>
    <row r="544" spans="1:34" ht="20.100000000000001" customHeight="1" x14ac:dyDescent="0.2">
      <c r="D544" s="38" t="s">
        <v>173</v>
      </c>
      <c r="F544" s="39">
        <v>279</v>
      </c>
      <c r="G544" s="40"/>
      <c r="H544" s="40"/>
      <c r="I544" s="40"/>
      <c r="J544" s="39">
        <v>2267</v>
      </c>
      <c r="K544" s="39">
        <v>13</v>
      </c>
      <c r="L544" s="40"/>
      <c r="M544" s="39">
        <v>2280</v>
      </c>
      <c r="N544" s="40"/>
      <c r="O544" s="40"/>
      <c r="P544" s="40"/>
      <c r="Q544" s="39">
        <v>330</v>
      </c>
      <c r="R544" s="39">
        <v>1887</v>
      </c>
      <c r="S544" s="40"/>
      <c r="T544" s="39">
        <v>2217</v>
      </c>
      <c r="U544" s="40"/>
      <c r="V544" s="40"/>
      <c r="W544" s="40"/>
      <c r="X544" s="39">
        <v>342</v>
      </c>
      <c r="Y544" s="40"/>
      <c r="Z544" s="40"/>
      <c r="AA544" s="40"/>
      <c r="AB544" s="39">
        <v>0</v>
      </c>
      <c r="AC544" s="40"/>
      <c r="AD544" s="39">
        <v>0</v>
      </c>
      <c r="AE544" s="40"/>
      <c r="AF544" s="40"/>
      <c r="AG544" s="40"/>
      <c r="AH544" s="39">
        <v>0</v>
      </c>
    </row>
    <row r="545" spans="1:34" ht="20.100000000000001" customHeight="1" x14ac:dyDescent="0.2">
      <c r="D545" s="2" t="s">
        <v>113</v>
      </c>
      <c r="F545" s="37">
        <v>97</v>
      </c>
      <c r="G545" s="37"/>
      <c r="H545" s="37"/>
      <c r="I545" s="37"/>
      <c r="J545" s="37">
        <v>534</v>
      </c>
      <c r="K545" s="37">
        <v>8</v>
      </c>
      <c r="L545" s="37"/>
      <c r="M545" s="37">
        <v>542</v>
      </c>
      <c r="N545" s="37"/>
      <c r="O545" s="37"/>
      <c r="P545" s="37"/>
      <c r="Q545" s="37">
        <v>118</v>
      </c>
      <c r="R545" s="37">
        <v>365</v>
      </c>
      <c r="S545" s="37"/>
      <c r="T545" s="37">
        <v>483</v>
      </c>
      <c r="U545" s="37"/>
      <c r="V545" s="37"/>
      <c r="W545" s="37"/>
      <c r="X545" s="37">
        <v>156</v>
      </c>
      <c r="Y545" s="37"/>
      <c r="Z545" s="37"/>
      <c r="AA545" s="37"/>
      <c r="AB545" s="37">
        <v>0</v>
      </c>
      <c r="AC545" s="37"/>
      <c r="AD545" s="37">
        <v>0</v>
      </c>
      <c r="AE545" s="37"/>
      <c r="AF545" s="37"/>
      <c r="AG545" s="37"/>
      <c r="AH545" s="37">
        <v>2</v>
      </c>
    </row>
    <row r="546" spans="1:34" ht="20.100000000000001" customHeight="1" x14ac:dyDescent="0.2">
      <c r="D546" s="38" t="s">
        <v>101</v>
      </c>
      <c r="F546" s="39">
        <v>84</v>
      </c>
      <c r="G546" s="40"/>
      <c r="H546" s="40"/>
      <c r="I546" s="40"/>
      <c r="J546" s="39">
        <v>544</v>
      </c>
      <c r="K546" s="39">
        <v>5</v>
      </c>
      <c r="L546" s="40"/>
      <c r="M546" s="39">
        <v>549</v>
      </c>
      <c r="N546" s="40"/>
      <c r="O546" s="40"/>
      <c r="P546" s="40"/>
      <c r="Q546" s="39">
        <v>93</v>
      </c>
      <c r="R546" s="39">
        <v>434</v>
      </c>
      <c r="S546" s="40"/>
      <c r="T546" s="39">
        <v>527</v>
      </c>
      <c r="U546" s="40"/>
      <c r="V546" s="40"/>
      <c r="W546" s="40"/>
      <c r="X546" s="39">
        <v>104</v>
      </c>
      <c r="Y546" s="40"/>
      <c r="Z546" s="40"/>
      <c r="AA546" s="40"/>
      <c r="AB546" s="39">
        <v>0</v>
      </c>
      <c r="AC546" s="40"/>
      <c r="AD546" s="39">
        <v>2</v>
      </c>
      <c r="AE546" s="40"/>
      <c r="AF546" s="40"/>
      <c r="AG546" s="40"/>
      <c r="AH546" s="39">
        <v>1</v>
      </c>
    </row>
    <row r="547" spans="1:34" ht="20.100000000000001" customHeight="1" x14ac:dyDescent="0.2">
      <c r="D547" s="2" t="s">
        <v>117</v>
      </c>
      <c r="F547" s="37">
        <v>235</v>
      </c>
      <c r="G547" s="37"/>
      <c r="H547" s="37"/>
      <c r="I547" s="37"/>
      <c r="J547" s="37">
        <v>955</v>
      </c>
      <c r="K547" s="37">
        <v>6</v>
      </c>
      <c r="L547" s="37"/>
      <c r="M547" s="37">
        <v>961</v>
      </c>
      <c r="N547" s="37"/>
      <c r="O547" s="37"/>
      <c r="P547" s="37"/>
      <c r="Q547" s="37">
        <v>168</v>
      </c>
      <c r="R547" s="37">
        <v>829</v>
      </c>
      <c r="S547" s="37"/>
      <c r="T547" s="37">
        <v>997</v>
      </c>
      <c r="U547" s="37"/>
      <c r="V547" s="37"/>
      <c r="W547" s="37"/>
      <c r="X547" s="37">
        <v>176</v>
      </c>
      <c r="Y547" s="37"/>
      <c r="Z547" s="37"/>
      <c r="AA547" s="37"/>
      <c r="AB547" s="37">
        <v>0</v>
      </c>
      <c r="AC547" s="37"/>
      <c r="AD547" s="37">
        <v>23</v>
      </c>
      <c r="AE547" s="37"/>
      <c r="AF547" s="37"/>
      <c r="AG547" s="37"/>
      <c r="AH547" s="37">
        <v>0</v>
      </c>
    </row>
    <row r="548" spans="1:34" ht="20.100000000000001" customHeight="1" x14ac:dyDescent="0.2">
      <c r="D548" s="38" t="s">
        <v>105</v>
      </c>
      <c r="F548" s="39">
        <v>173</v>
      </c>
      <c r="G548" s="40"/>
      <c r="H548" s="40"/>
      <c r="I548" s="40"/>
      <c r="J548" s="39">
        <v>966</v>
      </c>
      <c r="K548" s="39">
        <v>32</v>
      </c>
      <c r="L548" s="40"/>
      <c r="M548" s="39">
        <v>998</v>
      </c>
      <c r="N548" s="40"/>
      <c r="O548" s="40"/>
      <c r="P548" s="40"/>
      <c r="Q548" s="39">
        <v>135</v>
      </c>
      <c r="R548" s="39">
        <v>806</v>
      </c>
      <c r="S548" s="40"/>
      <c r="T548" s="39">
        <v>941</v>
      </c>
      <c r="U548" s="40"/>
      <c r="V548" s="40"/>
      <c r="W548" s="40"/>
      <c r="X548" s="39">
        <v>218</v>
      </c>
      <c r="Y548" s="40"/>
      <c r="Z548" s="40"/>
      <c r="AA548" s="40"/>
      <c r="AB548" s="39">
        <v>0</v>
      </c>
      <c r="AC548" s="40"/>
      <c r="AD548" s="39">
        <v>12</v>
      </c>
      <c r="AE548" s="40"/>
      <c r="AF548" s="40"/>
      <c r="AG548" s="40"/>
      <c r="AH548" s="39">
        <v>0</v>
      </c>
    </row>
    <row r="549" spans="1:34" ht="20.100000000000001" customHeight="1" x14ac:dyDescent="0.2">
      <c r="D549" s="2" t="s">
        <v>106</v>
      </c>
      <c r="F549" s="37">
        <v>306</v>
      </c>
      <c r="G549" s="37"/>
      <c r="H549" s="37"/>
      <c r="I549" s="37"/>
      <c r="J549" s="37">
        <v>2339</v>
      </c>
      <c r="K549" s="37">
        <v>50</v>
      </c>
      <c r="L549" s="37"/>
      <c r="M549" s="37">
        <v>2389</v>
      </c>
      <c r="N549" s="37"/>
      <c r="O549" s="37"/>
      <c r="P549" s="37"/>
      <c r="Q549" s="37">
        <v>598</v>
      </c>
      <c r="R549" s="37">
        <v>1703</v>
      </c>
      <c r="S549" s="37"/>
      <c r="T549" s="37">
        <v>2301</v>
      </c>
      <c r="U549" s="37"/>
      <c r="V549" s="37"/>
      <c r="W549" s="37"/>
      <c r="X549" s="37">
        <v>394</v>
      </c>
      <c r="Y549" s="37"/>
      <c r="Z549" s="37"/>
      <c r="AA549" s="37"/>
      <c r="AB549" s="37">
        <v>0</v>
      </c>
      <c r="AC549" s="37"/>
      <c r="AD549" s="37">
        <v>0</v>
      </c>
      <c r="AE549" s="37"/>
      <c r="AF549" s="37"/>
      <c r="AG549" s="37"/>
      <c r="AH549" s="37">
        <v>4</v>
      </c>
    </row>
    <row r="550" spans="1:34" ht="20.100000000000001" customHeight="1" x14ac:dyDescent="0.2">
      <c r="D550" s="38" t="s">
        <v>118</v>
      </c>
      <c r="F550" s="39">
        <v>423</v>
      </c>
      <c r="G550" s="40"/>
      <c r="H550" s="40"/>
      <c r="I550" s="40"/>
      <c r="J550" s="39">
        <v>2230</v>
      </c>
      <c r="K550" s="39">
        <v>38</v>
      </c>
      <c r="L550" s="40"/>
      <c r="M550" s="39">
        <v>2268</v>
      </c>
      <c r="N550" s="40"/>
      <c r="O550" s="40"/>
      <c r="P550" s="40"/>
      <c r="Q550" s="39">
        <v>504</v>
      </c>
      <c r="R550" s="39">
        <v>1769</v>
      </c>
      <c r="S550" s="40"/>
      <c r="T550" s="39">
        <v>2273</v>
      </c>
      <c r="U550" s="40"/>
      <c r="V550" s="40"/>
      <c r="W550" s="40"/>
      <c r="X550" s="39">
        <v>418</v>
      </c>
      <c r="Y550" s="40"/>
      <c r="Z550" s="40"/>
      <c r="AA550" s="40"/>
      <c r="AB550" s="39">
        <v>0</v>
      </c>
      <c r="AC550" s="40"/>
      <c r="AD550" s="39">
        <v>0</v>
      </c>
      <c r="AE550" s="40"/>
      <c r="AF550" s="40"/>
      <c r="AG550" s="40"/>
      <c r="AH550" s="39">
        <v>370</v>
      </c>
    </row>
    <row r="551" spans="1:34" ht="20.100000000000001" customHeight="1" x14ac:dyDescent="0.2">
      <c r="D551" s="2" t="s">
        <v>305</v>
      </c>
      <c r="F551" s="37">
        <v>351</v>
      </c>
      <c r="G551" s="37"/>
      <c r="H551" s="37"/>
      <c r="I551" s="37"/>
      <c r="J551" s="37">
        <v>2281</v>
      </c>
      <c r="K551" s="37">
        <v>30</v>
      </c>
      <c r="L551" s="37"/>
      <c r="M551" s="37">
        <v>2311</v>
      </c>
      <c r="N551" s="37"/>
      <c r="O551" s="37"/>
      <c r="P551" s="37"/>
      <c r="Q551" s="37">
        <v>288</v>
      </c>
      <c r="R551" s="37">
        <v>1866</v>
      </c>
      <c r="S551" s="37"/>
      <c r="T551" s="37">
        <v>2154</v>
      </c>
      <c r="U551" s="37"/>
      <c r="V551" s="37"/>
      <c r="W551" s="37"/>
      <c r="X551" s="37">
        <v>508</v>
      </c>
      <c r="Y551" s="37"/>
      <c r="Z551" s="37"/>
      <c r="AA551" s="37"/>
      <c r="AB551" s="37">
        <v>0</v>
      </c>
      <c r="AC551" s="37"/>
      <c r="AD551" s="37">
        <v>0</v>
      </c>
      <c r="AE551" s="37"/>
      <c r="AF551" s="37"/>
      <c r="AG551" s="37"/>
      <c r="AH551" s="37">
        <v>0</v>
      </c>
    </row>
    <row r="552" spans="1:34"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row>
    <row r="553" spans="1:34" s="1" customFormat="1" ht="20.100000000000001" customHeight="1" x14ac:dyDescent="0.2">
      <c r="A553" s="3"/>
      <c r="B553" s="6"/>
      <c r="C553" s="42" t="s">
        <v>180</v>
      </c>
      <c r="D553" s="42"/>
      <c r="E553" s="5"/>
      <c r="F553" s="44">
        <v>2312</v>
      </c>
      <c r="G553" s="45"/>
      <c r="H553" s="45"/>
      <c r="I553" s="45"/>
      <c r="J553" s="44">
        <v>14392</v>
      </c>
      <c r="K553" s="44">
        <v>192</v>
      </c>
      <c r="L553" s="45"/>
      <c r="M553" s="44">
        <v>14584</v>
      </c>
      <c r="N553" s="45"/>
      <c r="O553" s="45"/>
      <c r="P553" s="45"/>
      <c r="Q553" s="44">
        <v>2415</v>
      </c>
      <c r="R553" s="44">
        <v>11661</v>
      </c>
      <c r="S553" s="45"/>
      <c r="T553" s="44">
        <v>14076</v>
      </c>
      <c r="U553" s="45"/>
      <c r="V553" s="45"/>
      <c r="W553" s="45"/>
      <c r="X553" s="44">
        <v>2783</v>
      </c>
      <c r="Y553" s="45"/>
      <c r="Z553" s="45"/>
      <c r="AA553" s="45"/>
      <c r="AB553" s="44">
        <v>0</v>
      </c>
      <c r="AC553" s="45"/>
      <c r="AD553" s="44">
        <v>37</v>
      </c>
      <c r="AE553" s="45"/>
      <c r="AF553" s="45"/>
      <c r="AG553" s="45"/>
      <c r="AH553" s="44">
        <v>377</v>
      </c>
    </row>
    <row r="554" spans="1:34"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row>
    <row r="555" spans="1:34"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row>
    <row r="556" spans="1:34" s="1" customFormat="1" ht="20.100000000000001" customHeight="1" x14ac:dyDescent="0.2">
      <c r="A556" s="3"/>
      <c r="B556" s="6"/>
      <c r="C556" s="3"/>
      <c r="D556" s="41" t="s">
        <v>98</v>
      </c>
      <c r="E556" s="5"/>
      <c r="F556" s="37">
        <v>582</v>
      </c>
      <c r="G556" s="37"/>
      <c r="H556" s="37"/>
      <c r="I556" s="37"/>
      <c r="J556" s="37">
        <v>1725</v>
      </c>
      <c r="K556" s="37">
        <v>31</v>
      </c>
      <c r="L556" s="37"/>
      <c r="M556" s="37">
        <v>1756</v>
      </c>
      <c r="N556" s="37"/>
      <c r="O556" s="37"/>
      <c r="P556" s="37"/>
      <c r="Q556" s="37">
        <v>304</v>
      </c>
      <c r="R556" s="37">
        <v>1610</v>
      </c>
      <c r="S556" s="37"/>
      <c r="T556" s="37">
        <v>1914</v>
      </c>
      <c r="U556" s="37"/>
      <c r="V556" s="37"/>
      <c r="W556" s="37"/>
      <c r="X556" s="37">
        <v>398</v>
      </c>
      <c r="Y556" s="37"/>
      <c r="Z556" s="37"/>
      <c r="AA556" s="37"/>
      <c r="AB556" s="37">
        <v>0</v>
      </c>
      <c r="AC556" s="37"/>
      <c r="AD556" s="37">
        <v>26</v>
      </c>
      <c r="AE556" s="37"/>
      <c r="AF556" s="37"/>
      <c r="AG556" s="37"/>
      <c r="AH556" s="37">
        <v>267</v>
      </c>
    </row>
    <row r="557" spans="1:34"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row>
    <row r="558" spans="1:34" s="1" customFormat="1" ht="20.100000000000001" customHeight="1" x14ac:dyDescent="0.2">
      <c r="A558" s="3"/>
      <c r="B558" s="6"/>
      <c r="C558" s="42" t="s">
        <v>171</v>
      </c>
      <c r="D558" s="42"/>
      <c r="E558" s="5"/>
      <c r="F558" s="44">
        <v>582</v>
      </c>
      <c r="G558" s="45"/>
      <c r="H558" s="45"/>
      <c r="I558" s="45"/>
      <c r="J558" s="44">
        <v>1725</v>
      </c>
      <c r="K558" s="44">
        <v>31</v>
      </c>
      <c r="L558" s="45"/>
      <c r="M558" s="44">
        <v>1756</v>
      </c>
      <c r="N558" s="45"/>
      <c r="O558" s="45"/>
      <c r="P558" s="45"/>
      <c r="Q558" s="44">
        <v>304</v>
      </c>
      <c r="R558" s="44">
        <v>1610</v>
      </c>
      <c r="S558" s="45"/>
      <c r="T558" s="44">
        <v>1914</v>
      </c>
      <c r="U558" s="45"/>
      <c r="V558" s="45"/>
      <c r="W558" s="45"/>
      <c r="X558" s="44">
        <v>398</v>
      </c>
      <c r="Y558" s="45"/>
      <c r="Z558" s="45"/>
      <c r="AA558" s="45"/>
      <c r="AB558" s="44">
        <v>0</v>
      </c>
      <c r="AC558" s="45"/>
      <c r="AD558" s="44">
        <v>26</v>
      </c>
      <c r="AE558" s="45"/>
      <c r="AF558" s="45"/>
      <c r="AG558" s="45"/>
      <c r="AH558" s="44">
        <v>267</v>
      </c>
    </row>
    <row r="559" spans="1:34"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row>
    <row r="560" spans="1:34"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row>
    <row r="561" spans="1:34" s="1" customFormat="1" ht="20.100000000000001" customHeight="1" x14ac:dyDescent="0.2">
      <c r="A561" s="3"/>
      <c r="B561" s="6"/>
      <c r="C561" s="3"/>
      <c r="D561" s="2" t="s">
        <v>306</v>
      </c>
      <c r="E561" s="5"/>
      <c r="F561" s="37">
        <v>0</v>
      </c>
      <c r="G561" s="37"/>
      <c r="H561" s="37"/>
      <c r="I561" s="37"/>
      <c r="J561" s="37">
        <v>0</v>
      </c>
      <c r="K561" s="37">
        <v>0</v>
      </c>
      <c r="L561" s="37"/>
      <c r="M561" s="37">
        <v>0</v>
      </c>
      <c r="N561" s="37"/>
      <c r="O561" s="37"/>
      <c r="P561" s="37"/>
      <c r="Q561" s="37">
        <v>0</v>
      </c>
      <c r="R561" s="37">
        <v>0</v>
      </c>
      <c r="S561" s="37"/>
      <c r="T561" s="37">
        <v>0</v>
      </c>
      <c r="U561" s="37"/>
      <c r="V561" s="37"/>
      <c r="W561" s="37"/>
      <c r="X561" s="37">
        <v>0</v>
      </c>
      <c r="Y561" s="37"/>
      <c r="Z561" s="37"/>
      <c r="AA561" s="37"/>
      <c r="AB561" s="37">
        <v>0</v>
      </c>
      <c r="AC561" s="37"/>
      <c r="AD561" s="37">
        <v>0</v>
      </c>
      <c r="AE561" s="37"/>
      <c r="AF561" s="37"/>
      <c r="AG561" s="37"/>
      <c r="AH561" s="37">
        <v>0</v>
      </c>
    </row>
    <row r="562" spans="1:34" s="1" customFormat="1" ht="20.100000000000001" customHeight="1" x14ac:dyDescent="0.2">
      <c r="A562" s="3"/>
      <c r="B562" s="6"/>
      <c r="C562" s="3"/>
      <c r="D562" s="38" t="s">
        <v>307</v>
      </c>
      <c r="E562" s="5"/>
      <c r="F562" s="39">
        <v>0</v>
      </c>
      <c r="G562" s="40"/>
      <c r="H562" s="40"/>
      <c r="I562" s="40"/>
      <c r="J562" s="39">
        <v>0</v>
      </c>
      <c r="K562" s="39">
        <v>0</v>
      </c>
      <c r="L562" s="40"/>
      <c r="M562" s="39">
        <v>0</v>
      </c>
      <c r="N562" s="40"/>
      <c r="O562" s="40"/>
      <c r="P562" s="40"/>
      <c r="Q562" s="39">
        <v>0</v>
      </c>
      <c r="R562" s="39">
        <v>0</v>
      </c>
      <c r="S562" s="40"/>
      <c r="T562" s="39">
        <v>0</v>
      </c>
      <c r="U562" s="40"/>
      <c r="V562" s="40"/>
      <c r="W562" s="40"/>
      <c r="X562" s="39">
        <v>0</v>
      </c>
      <c r="Y562" s="40"/>
      <c r="Z562" s="40"/>
      <c r="AA562" s="40"/>
      <c r="AB562" s="39">
        <v>0</v>
      </c>
      <c r="AC562" s="40"/>
      <c r="AD562" s="39">
        <v>0</v>
      </c>
      <c r="AE562" s="40"/>
      <c r="AF562" s="40"/>
      <c r="AG562" s="40"/>
      <c r="AH562" s="39">
        <v>0</v>
      </c>
    </row>
    <row r="563" spans="1:34" s="1" customFormat="1" ht="20.100000000000001" customHeight="1" x14ac:dyDescent="0.2">
      <c r="A563" s="3"/>
      <c r="B563" s="6"/>
      <c r="C563" s="3"/>
      <c r="D563" s="2" t="s">
        <v>100</v>
      </c>
      <c r="E563" s="5"/>
      <c r="F563" s="37">
        <v>0</v>
      </c>
      <c r="G563" s="37"/>
      <c r="H563" s="37"/>
      <c r="I563" s="37"/>
      <c r="J563" s="37">
        <v>0</v>
      </c>
      <c r="K563" s="37">
        <v>0</v>
      </c>
      <c r="L563" s="37"/>
      <c r="M563" s="37">
        <v>0</v>
      </c>
      <c r="N563" s="37"/>
      <c r="O563" s="37"/>
      <c r="P563" s="37"/>
      <c r="Q563" s="37">
        <v>0</v>
      </c>
      <c r="R563" s="37">
        <v>0</v>
      </c>
      <c r="S563" s="37"/>
      <c r="T563" s="37">
        <v>0</v>
      </c>
      <c r="U563" s="37"/>
      <c r="V563" s="37"/>
      <c r="W563" s="37"/>
      <c r="X563" s="37">
        <v>0</v>
      </c>
      <c r="Y563" s="37"/>
      <c r="Z563" s="37"/>
      <c r="AA563" s="37"/>
      <c r="AB563" s="37">
        <v>0</v>
      </c>
      <c r="AC563" s="37"/>
      <c r="AD563" s="37">
        <v>0</v>
      </c>
      <c r="AE563" s="37"/>
      <c r="AF563" s="37"/>
      <c r="AG563" s="37"/>
      <c r="AH563" s="37">
        <v>0</v>
      </c>
    </row>
    <row r="564" spans="1:34"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row>
    <row r="565" spans="1:34" s="1" customFormat="1" ht="20.100000000000001" customHeight="1" x14ac:dyDescent="0.2">
      <c r="A565" s="3"/>
      <c r="B565" s="6"/>
      <c r="C565" s="42" t="s">
        <v>122</v>
      </c>
      <c r="D565" s="42"/>
      <c r="E565" s="5"/>
      <c r="F565" s="44">
        <v>0</v>
      </c>
      <c r="G565" s="45"/>
      <c r="H565" s="45"/>
      <c r="I565" s="45"/>
      <c r="J565" s="44">
        <v>0</v>
      </c>
      <c r="K565" s="44">
        <v>0</v>
      </c>
      <c r="L565" s="45"/>
      <c r="M565" s="44">
        <v>0</v>
      </c>
      <c r="N565" s="45"/>
      <c r="O565" s="45"/>
      <c r="P565" s="45"/>
      <c r="Q565" s="44">
        <v>0</v>
      </c>
      <c r="R565" s="44">
        <v>0</v>
      </c>
      <c r="S565" s="45"/>
      <c r="T565" s="44">
        <v>0</v>
      </c>
      <c r="U565" s="45"/>
      <c r="V565" s="45"/>
      <c r="W565" s="45"/>
      <c r="X565" s="44">
        <v>0</v>
      </c>
      <c r="Y565" s="45"/>
      <c r="Z565" s="45"/>
      <c r="AA565" s="45"/>
      <c r="AB565" s="44">
        <v>0</v>
      </c>
      <c r="AC565" s="45"/>
      <c r="AD565" s="44">
        <v>0</v>
      </c>
      <c r="AE565" s="45"/>
      <c r="AF565" s="45"/>
      <c r="AG565" s="45"/>
      <c r="AH565" s="44">
        <v>0</v>
      </c>
    </row>
    <row r="566" spans="1:34"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row>
    <row r="567" spans="1:34" s="1" customFormat="1" ht="20.100000000000001" customHeight="1" x14ac:dyDescent="0.25">
      <c r="A567" s="3"/>
      <c r="B567" s="49" t="s">
        <v>308</v>
      </c>
      <c r="C567" s="50"/>
      <c r="D567" s="50"/>
      <c r="E567" s="5"/>
      <c r="F567" s="51">
        <v>2894</v>
      </c>
      <c r="G567" s="52"/>
      <c r="H567" s="52"/>
      <c r="I567" s="52"/>
      <c r="J567" s="51">
        <v>16117</v>
      </c>
      <c r="K567" s="51">
        <v>223</v>
      </c>
      <c r="L567" s="52"/>
      <c r="M567" s="51">
        <v>16340</v>
      </c>
      <c r="N567" s="52"/>
      <c r="O567" s="52"/>
      <c r="P567" s="52"/>
      <c r="Q567" s="51">
        <v>2719</v>
      </c>
      <c r="R567" s="51">
        <v>13271</v>
      </c>
      <c r="S567" s="52"/>
      <c r="T567" s="51">
        <v>15990</v>
      </c>
      <c r="U567" s="52"/>
      <c r="V567" s="52"/>
      <c r="W567" s="52"/>
      <c r="X567" s="51">
        <v>3181</v>
      </c>
      <c r="Y567" s="52"/>
      <c r="Z567" s="52"/>
      <c r="AA567" s="52"/>
      <c r="AB567" s="51">
        <v>0</v>
      </c>
      <c r="AC567" s="52"/>
      <c r="AD567" s="51">
        <v>63</v>
      </c>
      <c r="AE567" s="52"/>
      <c r="AF567" s="52"/>
      <c r="AG567" s="52"/>
      <c r="AH567" s="51">
        <v>644</v>
      </c>
    </row>
    <row r="568" spans="1:34"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row>
    <row r="569" spans="1:34"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row>
    <row r="570" spans="1:34"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row>
    <row r="571" spans="1:34" ht="20.100000000000001" customHeight="1" x14ac:dyDescent="0.2">
      <c r="D571" s="2" t="s">
        <v>98</v>
      </c>
      <c r="F571" s="37">
        <v>0</v>
      </c>
      <c r="G571" s="37"/>
      <c r="H571" s="37"/>
      <c r="I571" s="37"/>
      <c r="J571" s="37">
        <v>0</v>
      </c>
      <c r="K571" s="37">
        <v>0</v>
      </c>
      <c r="L571" s="37"/>
      <c r="M571" s="37">
        <v>0</v>
      </c>
      <c r="N571" s="37"/>
      <c r="O571" s="37"/>
      <c r="P571" s="37"/>
      <c r="Q571" s="37">
        <v>0</v>
      </c>
      <c r="R571" s="37">
        <v>0</v>
      </c>
      <c r="S571" s="37"/>
      <c r="T571" s="37">
        <v>0</v>
      </c>
      <c r="U571" s="37"/>
      <c r="V571" s="37"/>
      <c r="W571" s="37"/>
      <c r="X571" s="37">
        <v>0</v>
      </c>
      <c r="Y571" s="37"/>
      <c r="Z571" s="37"/>
      <c r="AA571" s="37"/>
      <c r="AB571" s="37">
        <v>0</v>
      </c>
      <c r="AC571" s="37"/>
      <c r="AD571" s="37">
        <v>0</v>
      </c>
      <c r="AE571" s="37"/>
      <c r="AF571" s="37"/>
      <c r="AG571" s="37"/>
      <c r="AH571" s="37">
        <v>0</v>
      </c>
    </row>
    <row r="572" spans="1:34" ht="20.100000000000001" customHeight="1" x14ac:dyDescent="0.2">
      <c r="D572" s="38" t="s">
        <v>99</v>
      </c>
      <c r="F572" s="39">
        <v>0</v>
      </c>
      <c r="G572" s="40"/>
      <c r="H572" s="40"/>
      <c r="I572" s="40"/>
      <c r="J572" s="39">
        <v>0</v>
      </c>
      <c r="K572" s="39">
        <v>0</v>
      </c>
      <c r="L572" s="40"/>
      <c r="M572" s="39">
        <v>0</v>
      </c>
      <c r="N572" s="40"/>
      <c r="O572" s="40"/>
      <c r="P572" s="40"/>
      <c r="Q572" s="39">
        <v>0</v>
      </c>
      <c r="R572" s="39">
        <v>0</v>
      </c>
      <c r="S572" s="40"/>
      <c r="T572" s="39">
        <v>0</v>
      </c>
      <c r="U572" s="40"/>
      <c r="V572" s="40"/>
      <c r="W572" s="40"/>
      <c r="X572" s="39">
        <v>0</v>
      </c>
      <c r="Y572" s="40"/>
      <c r="Z572" s="40"/>
      <c r="AA572" s="40"/>
      <c r="AB572" s="39">
        <v>0</v>
      </c>
      <c r="AC572" s="40"/>
      <c r="AD572" s="39">
        <v>0</v>
      </c>
      <c r="AE572" s="40"/>
      <c r="AF572" s="40"/>
      <c r="AG572" s="40"/>
      <c r="AH572" s="39">
        <v>0</v>
      </c>
    </row>
    <row r="573" spans="1:34"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row>
    <row r="574" spans="1:34" s="1" customFormat="1" ht="20.100000000000001" customHeight="1" x14ac:dyDescent="0.2">
      <c r="A574" s="3"/>
      <c r="B574" s="6"/>
      <c r="C574" s="42" t="s">
        <v>122</v>
      </c>
      <c r="D574" s="42"/>
      <c r="E574" s="5"/>
      <c r="F574" s="44">
        <v>0</v>
      </c>
      <c r="G574" s="45"/>
      <c r="H574" s="45"/>
      <c r="I574" s="45"/>
      <c r="J574" s="44">
        <v>0</v>
      </c>
      <c r="K574" s="44">
        <v>0</v>
      </c>
      <c r="L574" s="45"/>
      <c r="M574" s="44">
        <v>0</v>
      </c>
      <c r="N574" s="45"/>
      <c r="O574" s="45"/>
      <c r="P574" s="45"/>
      <c r="Q574" s="44">
        <v>0</v>
      </c>
      <c r="R574" s="44">
        <v>0</v>
      </c>
      <c r="S574" s="45"/>
      <c r="T574" s="44">
        <v>0</v>
      </c>
      <c r="U574" s="45"/>
      <c r="V574" s="45"/>
      <c r="W574" s="45"/>
      <c r="X574" s="44">
        <v>0</v>
      </c>
      <c r="Y574" s="45"/>
      <c r="Z574" s="45"/>
      <c r="AA574" s="45"/>
      <c r="AB574" s="44">
        <v>0</v>
      </c>
      <c r="AC574" s="45"/>
      <c r="AD574" s="44">
        <v>0</v>
      </c>
      <c r="AE574" s="45"/>
      <c r="AF574" s="45"/>
      <c r="AG574" s="45"/>
      <c r="AH574" s="44">
        <v>0</v>
      </c>
    </row>
    <row r="575" spans="1:34"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row>
    <row r="576" spans="1:34"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row>
    <row r="577" spans="1:34" ht="20.100000000000001" customHeight="1" x14ac:dyDescent="0.2">
      <c r="D577" s="2" t="s">
        <v>98</v>
      </c>
      <c r="F577" s="37">
        <v>445</v>
      </c>
      <c r="G577" s="37"/>
      <c r="H577" s="37"/>
      <c r="I577" s="37"/>
      <c r="J577" s="37">
        <v>2338</v>
      </c>
      <c r="K577" s="37">
        <v>39</v>
      </c>
      <c r="L577" s="37"/>
      <c r="M577" s="37">
        <v>2377</v>
      </c>
      <c r="N577" s="37"/>
      <c r="O577" s="37"/>
      <c r="P577" s="37"/>
      <c r="Q577" s="37">
        <v>796</v>
      </c>
      <c r="R577" s="37">
        <v>1438</v>
      </c>
      <c r="S577" s="37"/>
      <c r="T577" s="37">
        <v>2234</v>
      </c>
      <c r="U577" s="37"/>
      <c r="V577" s="37"/>
      <c r="W577" s="37"/>
      <c r="X577" s="37">
        <v>588</v>
      </c>
      <c r="Y577" s="37"/>
      <c r="Z577" s="37"/>
      <c r="AA577" s="37"/>
      <c r="AB577" s="37">
        <v>0</v>
      </c>
      <c r="AC577" s="37"/>
      <c r="AD577" s="37">
        <v>0</v>
      </c>
      <c r="AE577" s="37"/>
      <c r="AF577" s="37"/>
      <c r="AG577" s="37"/>
      <c r="AH577" s="37">
        <v>0</v>
      </c>
    </row>
    <row r="578" spans="1:34" ht="20.100000000000001" customHeight="1" x14ac:dyDescent="0.2">
      <c r="D578" s="38" t="s">
        <v>99</v>
      </c>
      <c r="F578" s="39">
        <v>358</v>
      </c>
      <c r="G578" s="40"/>
      <c r="H578" s="40"/>
      <c r="I578" s="40"/>
      <c r="J578" s="39">
        <v>2363</v>
      </c>
      <c r="K578" s="39">
        <v>50</v>
      </c>
      <c r="L578" s="40"/>
      <c r="M578" s="39">
        <v>2413</v>
      </c>
      <c r="N578" s="40"/>
      <c r="O578" s="40"/>
      <c r="P578" s="40"/>
      <c r="Q578" s="39">
        <v>749</v>
      </c>
      <c r="R578" s="39">
        <v>1648</v>
      </c>
      <c r="S578" s="40"/>
      <c r="T578" s="39">
        <v>2397</v>
      </c>
      <c r="U578" s="40"/>
      <c r="V578" s="40"/>
      <c r="W578" s="40"/>
      <c r="X578" s="39">
        <v>368</v>
      </c>
      <c r="Y578" s="40"/>
      <c r="Z578" s="40"/>
      <c r="AA578" s="40"/>
      <c r="AB578" s="39">
        <v>0</v>
      </c>
      <c r="AC578" s="40"/>
      <c r="AD578" s="39">
        <v>6</v>
      </c>
      <c r="AE578" s="40"/>
      <c r="AF578" s="40"/>
      <c r="AG578" s="40"/>
      <c r="AH578" s="39">
        <v>0</v>
      </c>
    </row>
    <row r="579" spans="1:34" ht="20.100000000000001" customHeight="1" x14ac:dyDescent="0.2">
      <c r="D579" s="2" t="s">
        <v>113</v>
      </c>
      <c r="F579" s="37">
        <v>228</v>
      </c>
      <c r="G579" s="37"/>
      <c r="H579" s="37"/>
      <c r="I579" s="37"/>
      <c r="J579" s="37">
        <v>1543</v>
      </c>
      <c r="K579" s="37">
        <v>24</v>
      </c>
      <c r="L579" s="37"/>
      <c r="M579" s="37">
        <v>1567</v>
      </c>
      <c r="N579" s="37"/>
      <c r="O579" s="37"/>
      <c r="P579" s="37"/>
      <c r="Q579" s="37">
        <v>596</v>
      </c>
      <c r="R579" s="37">
        <v>1051</v>
      </c>
      <c r="S579" s="37"/>
      <c r="T579" s="37">
        <v>1647</v>
      </c>
      <c r="U579" s="37"/>
      <c r="V579" s="37"/>
      <c r="W579" s="37"/>
      <c r="X579" s="37">
        <v>148</v>
      </c>
      <c r="Y579" s="37"/>
      <c r="Z579" s="37"/>
      <c r="AA579" s="37"/>
      <c r="AB579" s="37">
        <v>0</v>
      </c>
      <c r="AC579" s="37"/>
      <c r="AD579" s="37">
        <v>0</v>
      </c>
      <c r="AE579" s="37"/>
      <c r="AF579" s="37"/>
      <c r="AG579" s="37"/>
      <c r="AH579" s="37">
        <v>0</v>
      </c>
    </row>
    <row r="580" spans="1:34" ht="20.100000000000001" customHeight="1" x14ac:dyDescent="0.2">
      <c r="D580" s="38" t="s">
        <v>101</v>
      </c>
      <c r="F580" s="39">
        <v>239</v>
      </c>
      <c r="G580" s="40"/>
      <c r="H580" s="40"/>
      <c r="I580" s="40"/>
      <c r="J580" s="39">
        <v>1564</v>
      </c>
      <c r="K580" s="39">
        <v>37</v>
      </c>
      <c r="L580" s="40"/>
      <c r="M580" s="39">
        <v>1601</v>
      </c>
      <c r="N580" s="40"/>
      <c r="O580" s="40"/>
      <c r="P580" s="40"/>
      <c r="Q580" s="39">
        <v>530</v>
      </c>
      <c r="R580" s="39">
        <v>1067</v>
      </c>
      <c r="S580" s="40"/>
      <c r="T580" s="39">
        <v>1597</v>
      </c>
      <c r="U580" s="40"/>
      <c r="V580" s="40"/>
      <c r="W580" s="40"/>
      <c r="X580" s="39">
        <v>243</v>
      </c>
      <c r="Y580" s="40"/>
      <c r="Z580" s="40"/>
      <c r="AA580" s="40"/>
      <c r="AB580" s="39">
        <v>0</v>
      </c>
      <c r="AC580" s="40"/>
      <c r="AD580" s="39">
        <v>0</v>
      </c>
      <c r="AE580" s="40"/>
      <c r="AF580" s="40"/>
      <c r="AG580" s="40"/>
      <c r="AH580" s="39">
        <v>0</v>
      </c>
    </row>
    <row r="581" spans="1:34" ht="20.100000000000001" customHeight="1" x14ac:dyDescent="0.2">
      <c r="D581" s="2" t="s">
        <v>115</v>
      </c>
      <c r="F581" s="37">
        <v>411</v>
      </c>
      <c r="G581" s="37"/>
      <c r="H581" s="37"/>
      <c r="I581" s="37"/>
      <c r="J581" s="37">
        <v>2331</v>
      </c>
      <c r="K581" s="37">
        <v>22</v>
      </c>
      <c r="L581" s="37"/>
      <c r="M581" s="37">
        <v>2353</v>
      </c>
      <c r="N581" s="37"/>
      <c r="O581" s="37"/>
      <c r="P581" s="37"/>
      <c r="Q581" s="37">
        <v>768</v>
      </c>
      <c r="R581" s="37">
        <v>1559</v>
      </c>
      <c r="S581" s="37"/>
      <c r="T581" s="37">
        <v>2327</v>
      </c>
      <c r="U581" s="37"/>
      <c r="V581" s="37"/>
      <c r="W581" s="37"/>
      <c r="X581" s="37">
        <v>435</v>
      </c>
      <c r="Y581" s="37"/>
      <c r="Z581" s="37"/>
      <c r="AA581" s="37"/>
      <c r="AB581" s="37">
        <v>0</v>
      </c>
      <c r="AC581" s="37"/>
      <c r="AD581" s="37">
        <v>2</v>
      </c>
      <c r="AE581" s="37"/>
      <c r="AF581" s="37"/>
      <c r="AG581" s="37"/>
      <c r="AH581" s="37">
        <v>312</v>
      </c>
    </row>
    <row r="582" spans="1:34" ht="20.100000000000001" customHeight="1" x14ac:dyDescent="0.2">
      <c r="D582" s="38" t="s">
        <v>116</v>
      </c>
      <c r="F582" s="39">
        <v>462</v>
      </c>
      <c r="G582" s="40"/>
      <c r="H582" s="40"/>
      <c r="I582" s="40"/>
      <c r="J582" s="39">
        <v>2341</v>
      </c>
      <c r="K582" s="39">
        <v>22</v>
      </c>
      <c r="L582" s="40"/>
      <c r="M582" s="39">
        <v>2363</v>
      </c>
      <c r="N582" s="40"/>
      <c r="O582" s="40"/>
      <c r="P582" s="40"/>
      <c r="Q582" s="39">
        <v>811</v>
      </c>
      <c r="R582" s="39">
        <v>1522</v>
      </c>
      <c r="S582" s="40"/>
      <c r="T582" s="39">
        <v>2333</v>
      </c>
      <c r="U582" s="40"/>
      <c r="V582" s="40"/>
      <c r="W582" s="40"/>
      <c r="X582" s="39">
        <v>491</v>
      </c>
      <c r="Y582" s="40"/>
      <c r="Z582" s="40"/>
      <c r="AA582" s="40"/>
      <c r="AB582" s="39">
        <v>0</v>
      </c>
      <c r="AC582" s="40"/>
      <c r="AD582" s="39">
        <v>1</v>
      </c>
      <c r="AE582" s="40"/>
      <c r="AF582" s="40"/>
      <c r="AG582" s="40"/>
      <c r="AH582" s="39">
        <v>294</v>
      </c>
    </row>
    <row r="583" spans="1:34" ht="20.100000000000001" customHeight="1" x14ac:dyDescent="0.2">
      <c r="D583" s="2" t="s">
        <v>117</v>
      </c>
      <c r="F583" s="37">
        <v>270</v>
      </c>
      <c r="G583" s="37"/>
      <c r="H583" s="37"/>
      <c r="I583" s="37"/>
      <c r="J583" s="37">
        <v>2345</v>
      </c>
      <c r="K583" s="37">
        <v>34</v>
      </c>
      <c r="L583" s="37"/>
      <c r="M583" s="37">
        <v>2379</v>
      </c>
      <c r="N583" s="37"/>
      <c r="O583" s="37"/>
      <c r="P583" s="37"/>
      <c r="Q583" s="37">
        <v>784</v>
      </c>
      <c r="R583" s="37">
        <v>1559</v>
      </c>
      <c r="S583" s="37"/>
      <c r="T583" s="37">
        <v>2343</v>
      </c>
      <c r="U583" s="37"/>
      <c r="V583" s="37"/>
      <c r="W583" s="37"/>
      <c r="X583" s="37">
        <v>302</v>
      </c>
      <c r="Y583" s="37"/>
      <c r="Z583" s="37"/>
      <c r="AA583" s="37"/>
      <c r="AB583" s="37">
        <v>0</v>
      </c>
      <c r="AC583" s="37"/>
      <c r="AD583" s="37">
        <v>4</v>
      </c>
      <c r="AE583" s="37"/>
      <c r="AF583" s="37"/>
      <c r="AG583" s="37"/>
      <c r="AH583" s="37">
        <v>0</v>
      </c>
    </row>
    <row r="584" spans="1:34"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row>
    <row r="585" spans="1:34" s="1" customFormat="1" ht="20.100000000000001" customHeight="1" x14ac:dyDescent="0.2">
      <c r="A585" s="3"/>
      <c r="B585" s="6"/>
      <c r="C585" s="42" t="s">
        <v>180</v>
      </c>
      <c r="D585" s="42"/>
      <c r="E585" s="5"/>
      <c r="F585" s="44">
        <v>2413</v>
      </c>
      <c r="G585" s="45"/>
      <c r="H585" s="45"/>
      <c r="I585" s="45"/>
      <c r="J585" s="44">
        <v>14825</v>
      </c>
      <c r="K585" s="44">
        <v>228</v>
      </c>
      <c r="L585" s="45"/>
      <c r="M585" s="44">
        <v>15053</v>
      </c>
      <c r="N585" s="45"/>
      <c r="O585" s="45"/>
      <c r="P585" s="45"/>
      <c r="Q585" s="44">
        <v>5034</v>
      </c>
      <c r="R585" s="44">
        <v>9844</v>
      </c>
      <c r="S585" s="45"/>
      <c r="T585" s="44">
        <v>14878</v>
      </c>
      <c r="U585" s="45"/>
      <c r="V585" s="45"/>
      <c r="W585" s="45"/>
      <c r="X585" s="44">
        <v>2575</v>
      </c>
      <c r="Y585" s="45"/>
      <c r="Z585" s="45"/>
      <c r="AA585" s="45"/>
      <c r="AB585" s="44">
        <v>0</v>
      </c>
      <c r="AC585" s="45"/>
      <c r="AD585" s="44">
        <v>13</v>
      </c>
      <c r="AE585" s="45"/>
      <c r="AF585" s="45"/>
      <c r="AG585" s="45"/>
      <c r="AH585" s="44">
        <v>606</v>
      </c>
    </row>
    <row r="586" spans="1:34"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row>
    <row r="587" spans="1:34" s="1" customFormat="1" ht="20.100000000000001" customHeight="1" x14ac:dyDescent="0.25">
      <c r="A587" s="3"/>
      <c r="B587" s="49" t="s">
        <v>310</v>
      </c>
      <c r="C587" s="50"/>
      <c r="D587" s="50"/>
      <c r="E587" s="5"/>
      <c r="F587" s="51">
        <v>2413</v>
      </c>
      <c r="G587" s="52"/>
      <c r="H587" s="52"/>
      <c r="I587" s="52"/>
      <c r="J587" s="51">
        <v>14825</v>
      </c>
      <c r="K587" s="51">
        <v>228</v>
      </c>
      <c r="L587" s="52"/>
      <c r="M587" s="51">
        <v>15053</v>
      </c>
      <c r="N587" s="52"/>
      <c r="O587" s="52"/>
      <c r="P587" s="52"/>
      <c r="Q587" s="51">
        <v>5034</v>
      </c>
      <c r="R587" s="51">
        <v>9844</v>
      </c>
      <c r="S587" s="52"/>
      <c r="T587" s="51">
        <v>14878</v>
      </c>
      <c r="U587" s="52"/>
      <c r="V587" s="52"/>
      <c r="W587" s="52"/>
      <c r="X587" s="51">
        <v>2575</v>
      </c>
      <c r="Y587" s="52"/>
      <c r="Z587" s="52"/>
      <c r="AA587" s="52"/>
      <c r="AB587" s="51">
        <v>0</v>
      </c>
      <c r="AC587" s="52"/>
      <c r="AD587" s="51">
        <v>13</v>
      </c>
      <c r="AE587" s="52"/>
      <c r="AF587" s="52"/>
      <c r="AG587" s="52"/>
      <c r="AH587" s="51">
        <v>606</v>
      </c>
    </row>
    <row r="588" spans="1:34"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row>
    <row r="589" spans="1:34"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row>
    <row r="590" spans="1:34"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row>
    <row r="591" spans="1:34" ht="20.100000000000001" customHeight="1" x14ac:dyDescent="0.2">
      <c r="D591" s="2" t="s">
        <v>124</v>
      </c>
      <c r="F591" s="37">
        <v>396</v>
      </c>
      <c r="G591" s="37"/>
      <c r="H591" s="37"/>
      <c r="I591" s="37"/>
      <c r="J591" s="37">
        <v>1442</v>
      </c>
      <c r="K591" s="37">
        <v>58</v>
      </c>
      <c r="L591" s="37"/>
      <c r="M591" s="37">
        <v>1500</v>
      </c>
      <c r="N591" s="37"/>
      <c r="O591" s="37"/>
      <c r="P591" s="37"/>
      <c r="Q591" s="37">
        <v>272</v>
      </c>
      <c r="R591" s="37">
        <v>1270</v>
      </c>
      <c r="S591" s="37"/>
      <c r="T591" s="37">
        <v>1542</v>
      </c>
      <c r="U591" s="37"/>
      <c r="V591" s="37"/>
      <c r="W591" s="37"/>
      <c r="X591" s="37">
        <v>348</v>
      </c>
      <c r="Y591" s="37"/>
      <c r="Z591" s="37"/>
      <c r="AA591" s="37"/>
      <c r="AB591" s="37">
        <v>0</v>
      </c>
      <c r="AC591" s="37"/>
      <c r="AD591" s="37">
        <v>6</v>
      </c>
      <c r="AE591" s="37"/>
      <c r="AF591" s="37"/>
      <c r="AG591" s="37"/>
      <c r="AH591" s="37">
        <v>0</v>
      </c>
    </row>
    <row r="592" spans="1:34" ht="20.100000000000001" customHeight="1" x14ac:dyDescent="0.2">
      <c r="D592" s="38" t="s">
        <v>173</v>
      </c>
      <c r="F592" s="39">
        <v>372</v>
      </c>
      <c r="G592" s="40"/>
      <c r="H592" s="40"/>
      <c r="I592" s="40"/>
      <c r="J592" s="39">
        <v>1305</v>
      </c>
      <c r="K592" s="39">
        <v>32</v>
      </c>
      <c r="L592" s="40"/>
      <c r="M592" s="39">
        <v>1337</v>
      </c>
      <c r="N592" s="40"/>
      <c r="O592" s="40"/>
      <c r="P592" s="40"/>
      <c r="Q592" s="39">
        <v>244</v>
      </c>
      <c r="R592" s="39">
        <v>1186</v>
      </c>
      <c r="S592" s="40"/>
      <c r="T592" s="39">
        <v>1430</v>
      </c>
      <c r="U592" s="40"/>
      <c r="V592" s="40"/>
      <c r="W592" s="40"/>
      <c r="X592" s="39">
        <v>279</v>
      </c>
      <c r="Y592" s="40"/>
      <c r="Z592" s="40"/>
      <c r="AA592" s="40"/>
      <c r="AB592" s="39">
        <v>0</v>
      </c>
      <c r="AC592" s="40"/>
      <c r="AD592" s="39">
        <v>0</v>
      </c>
      <c r="AE592" s="40"/>
      <c r="AF592" s="40"/>
      <c r="AG592" s="40"/>
      <c r="AH592" s="39">
        <v>0</v>
      </c>
    </row>
    <row r="593" spans="1:34" ht="20.100000000000001" customHeight="1" x14ac:dyDescent="0.2">
      <c r="D593" s="2" t="s">
        <v>100</v>
      </c>
      <c r="F593" s="37">
        <v>574</v>
      </c>
      <c r="G593" s="37"/>
      <c r="H593" s="37"/>
      <c r="I593" s="37"/>
      <c r="J593" s="37">
        <v>1297</v>
      </c>
      <c r="K593" s="37">
        <v>19</v>
      </c>
      <c r="L593" s="37"/>
      <c r="M593" s="37">
        <v>1316</v>
      </c>
      <c r="N593" s="37"/>
      <c r="O593" s="37"/>
      <c r="P593" s="37"/>
      <c r="Q593" s="37">
        <v>238</v>
      </c>
      <c r="R593" s="37">
        <v>1316</v>
      </c>
      <c r="S593" s="37"/>
      <c r="T593" s="37">
        <v>1554</v>
      </c>
      <c r="U593" s="37"/>
      <c r="V593" s="37"/>
      <c r="W593" s="37"/>
      <c r="X593" s="37">
        <v>336</v>
      </c>
      <c r="Y593" s="37"/>
      <c r="Z593" s="37"/>
      <c r="AA593" s="37"/>
      <c r="AB593" s="37">
        <v>0</v>
      </c>
      <c r="AC593" s="37"/>
      <c r="AD593" s="37">
        <v>0</v>
      </c>
      <c r="AE593" s="37"/>
      <c r="AF593" s="37"/>
      <c r="AG593" s="37"/>
      <c r="AH593" s="37">
        <v>387</v>
      </c>
    </row>
    <row r="594" spans="1:34" ht="20.100000000000001" customHeight="1" x14ac:dyDescent="0.2">
      <c r="D594" s="38" t="s">
        <v>174</v>
      </c>
      <c r="F594" s="39">
        <v>264</v>
      </c>
      <c r="G594" s="40"/>
      <c r="H594" s="40"/>
      <c r="I594" s="40"/>
      <c r="J594" s="39">
        <v>1299</v>
      </c>
      <c r="K594" s="39">
        <v>49</v>
      </c>
      <c r="L594" s="40"/>
      <c r="M594" s="39">
        <v>1348</v>
      </c>
      <c r="N594" s="40"/>
      <c r="O594" s="40"/>
      <c r="P594" s="40"/>
      <c r="Q594" s="39">
        <v>216</v>
      </c>
      <c r="R594" s="39">
        <v>1046</v>
      </c>
      <c r="S594" s="40"/>
      <c r="T594" s="39">
        <v>1262</v>
      </c>
      <c r="U594" s="40"/>
      <c r="V594" s="40"/>
      <c r="W594" s="40"/>
      <c r="X594" s="39">
        <v>350</v>
      </c>
      <c r="Y594" s="40"/>
      <c r="Z594" s="40"/>
      <c r="AA594" s="40"/>
      <c r="AB594" s="39">
        <v>0</v>
      </c>
      <c r="AC594" s="40"/>
      <c r="AD594" s="39">
        <v>0</v>
      </c>
      <c r="AE594" s="40"/>
      <c r="AF594" s="40"/>
      <c r="AG594" s="40"/>
      <c r="AH594" s="39">
        <v>0</v>
      </c>
    </row>
    <row r="595" spans="1:34" ht="20.100000000000001" customHeight="1" x14ac:dyDescent="0.2">
      <c r="D595" s="2" t="s">
        <v>102</v>
      </c>
      <c r="F595" s="37">
        <v>106</v>
      </c>
      <c r="G595" s="37"/>
      <c r="H595" s="37"/>
      <c r="I595" s="37"/>
      <c r="J595" s="37">
        <v>456</v>
      </c>
      <c r="K595" s="37">
        <v>26</v>
      </c>
      <c r="L595" s="37"/>
      <c r="M595" s="37">
        <v>482</v>
      </c>
      <c r="N595" s="37"/>
      <c r="O595" s="37"/>
      <c r="P595" s="37"/>
      <c r="Q595" s="37">
        <v>164</v>
      </c>
      <c r="R595" s="37">
        <v>338</v>
      </c>
      <c r="S595" s="37"/>
      <c r="T595" s="37">
        <v>502</v>
      </c>
      <c r="U595" s="37"/>
      <c r="V595" s="37"/>
      <c r="W595" s="37"/>
      <c r="X595" s="37">
        <v>86</v>
      </c>
      <c r="Y595" s="37"/>
      <c r="Z595" s="37"/>
      <c r="AA595" s="37"/>
      <c r="AB595" s="37">
        <v>0</v>
      </c>
      <c r="AC595" s="37"/>
      <c r="AD595" s="37">
        <v>0</v>
      </c>
      <c r="AE595" s="37"/>
      <c r="AF595" s="37"/>
      <c r="AG595" s="37"/>
      <c r="AH595" s="37">
        <v>0</v>
      </c>
    </row>
    <row r="596" spans="1:34" ht="20.100000000000001" customHeight="1" x14ac:dyDescent="0.2">
      <c r="D596" s="38" t="s">
        <v>103</v>
      </c>
      <c r="F596" s="39">
        <v>236</v>
      </c>
      <c r="G596" s="40"/>
      <c r="H596" s="40"/>
      <c r="I596" s="40"/>
      <c r="J596" s="39">
        <v>1302</v>
      </c>
      <c r="K596" s="39">
        <v>21</v>
      </c>
      <c r="L596" s="40"/>
      <c r="M596" s="39">
        <v>1323</v>
      </c>
      <c r="N596" s="40"/>
      <c r="O596" s="40"/>
      <c r="P596" s="40"/>
      <c r="Q596" s="39">
        <v>173</v>
      </c>
      <c r="R596" s="39">
        <v>1130</v>
      </c>
      <c r="S596" s="40"/>
      <c r="T596" s="39">
        <v>1303</v>
      </c>
      <c r="U596" s="40"/>
      <c r="V596" s="40"/>
      <c r="W596" s="40"/>
      <c r="X596" s="39">
        <v>256</v>
      </c>
      <c r="Y596" s="40"/>
      <c r="Z596" s="40"/>
      <c r="AA596" s="40"/>
      <c r="AB596" s="39">
        <v>0</v>
      </c>
      <c r="AC596" s="40"/>
      <c r="AD596" s="39">
        <v>0</v>
      </c>
      <c r="AE596" s="40"/>
      <c r="AF596" s="40"/>
      <c r="AG596" s="40"/>
      <c r="AH596" s="39">
        <v>0</v>
      </c>
    </row>
    <row r="597" spans="1:34" ht="20.100000000000001" customHeight="1" x14ac:dyDescent="0.2">
      <c r="B597" s="5"/>
      <c r="D597" s="2" t="s">
        <v>104</v>
      </c>
      <c r="F597" s="37">
        <v>346</v>
      </c>
      <c r="G597" s="37"/>
      <c r="H597" s="37"/>
      <c r="I597" s="37"/>
      <c r="J597" s="37">
        <v>1436</v>
      </c>
      <c r="K597" s="37">
        <v>38</v>
      </c>
      <c r="L597" s="37"/>
      <c r="M597" s="37">
        <v>1474</v>
      </c>
      <c r="N597" s="37"/>
      <c r="O597" s="37"/>
      <c r="P597" s="37"/>
      <c r="Q597" s="37">
        <v>278</v>
      </c>
      <c r="R597" s="37">
        <v>1181</v>
      </c>
      <c r="S597" s="37"/>
      <c r="T597" s="37">
        <v>1459</v>
      </c>
      <c r="U597" s="37"/>
      <c r="V597" s="37"/>
      <c r="W597" s="37"/>
      <c r="X597" s="37">
        <v>361</v>
      </c>
      <c r="Y597" s="37"/>
      <c r="Z597" s="37"/>
      <c r="AA597" s="37"/>
      <c r="AB597" s="37">
        <v>0</v>
      </c>
      <c r="AC597" s="37"/>
      <c r="AD597" s="37">
        <v>0</v>
      </c>
      <c r="AE597" s="37"/>
      <c r="AF597" s="37"/>
      <c r="AG597" s="37"/>
      <c r="AH597" s="37">
        <v>0</v>
      </c>
    </row>
    <row r="598" spans="1:34" ht="20.100000000000001" customHeight="1" x14ac:dyDescent="0.2">
      <c r="B598" s="5"/>
      <c r="D598" s="38" t="s">
        <v>105</v>
      </c>
      <c r="F598" s="39">
        <v>275</v>
      </c>
      <c r="G598" s="40"/>
      <c r="H598" s="40"/>
      <c r="I598" s="40"/>
      <c r="J598" s="39">
        <v>1299</v>
      </c>
      <c r="K598" s="39">
        <v>41</v>
      </c>
      <c r="L598" s="40"/>
      <c r="M598" s="39">
        <v>1340</v>
      </c>
      <c r="N598" s="40"/>
      <c r="O598" s="40"/>
      <c r="P598" s="40"/>
      <c r="Q598" s="39">
        <v>295</v>
      </c>
      <c r="R598" s="39">
        <v>1079</v>
      </c>
      <c r="S598" s="40"/>
      <c r="T598" s="39">
        <v>1374</v>
      </c>
      <c r="U598" s="40"/>
      <c r="V598" s="40"/>
      <c r="W598" s="40"/>
      <c r="X598" s="39">
        <v>241</v>
      </c>
      <c r="Y598" s="40"/>
      <c r="Z598" s="40"/>
      <c r="AA598" s="40"/>
      <c r="AB598" s="39">
        <v>0</v>
      </c>
      <c r="AC598" s="40"/>
      <c r="AD598" s="39">
        <v>0</v>
      </c>
      <c r="AE598" s="40"/>
      <c r="AF598" s="40"/>
      <c r="AG598" s="40"/>
      <c r="AH598" s="39">
        <v>2</v>
      </c>
    </row>
    <row r="599" spans="1:34" ht="20.100000000000001" customHeight="1" x14ac:dyDescent="0.2">
      <c r="B599" s="5"/>
      <c r="D599" s="41" t="s">
        <v>183</v>
      </c>
      <c r="F599" s="40">
        <v>120</v>
      </c>
      <c r="G599" s="40"/>
      <c r="H599" s="40"/>
      <c r="I599" s="40"/>
      <c r="J599" s="40">
        <v>456</v>
      </c>
      <c r="K599" s="40">
        <v>13</v>
      </c>
      <c r="L599" s="40"/>
      <c r="M599" s="40">
        <v>469</v>
      </c>
      <c r="N599" s="40"/>
      <c r="O599" s="40"/>
      <c r="P599" s="40"/>
      <c r="Q599" s="40">
        <v>114</v>
      </c>
      <c r="R599" s="40">
        <v>294</v>
      </c>
      <c r="S599" s="40"/>
      <c r="T599" s="40">
        <v>408</v>
      </c>
      <c r="U599" s="40"/>
      <c r="V599" s="40"/>
      <c r="W599" s="40"/>
      <c r="X599" s="40">
        <v>179</v>
      </c>
      <c r="Y599" s="40"/>
      <c r="Z599" s="40"/>
      <c r="AA599" s="40"/>
      <c r="AB599" s="40">
        <v>0</v>
      </c>
      <c r="AC599" s="40"/>
      <c r="AD599" s="40">
        <v>2</v>
      </c>
      <c r="AE599" s="40"/>
      <c r="AF599" s="40"/>
      <c r="AG599" s="40"/>
      <c r="AH599" s="40">
        <v>0</v>
      </c>
    </row>
    <row r="600" spans="1:34" ht="20.100000000000001" customHeight="1" x14ac:dyDescent="0.2">
      <c r="B600" s="5"/>
      <c r="D600" s="38" t="s">
        <v>107</v>
      </c>
      <c r="F600" s="39">
        <v>377</v>
      </c>
      <c r="G600" s="40"/>
      <c r="H600" s="40"/>
      <c r="I600" s="40"/>
      <c r="J600" s="39">
        <v>1446</v>
      </c>
      <c r="K600" s="39">
        <v>44</v>
      </c>
      <c r="L600" s="40"/>
      <c r="M600" s="39">
        <v>1490</v>
      </c>
      <c r="N600" s="40"/>
      <c r="O600" s="40"/>
      <c r="P600" s="40"/>
      <c r="Q600" s="39">
        <v>283</v>
      </c>
      <c r="R600" s="39">
        <v>1278</v>
      </c>
      <c r="S600" s="40"/>
      <c r="T600" s="39">
        <v>1561</v>
      </c>
      <c r="U600" s="40"/>
      <c r="V600" s="40"/>
      <c r="W600" s="40"/>
      <c r="X600" s="39">
        <v>306</v>
      </c>
      <c r="Y600" s="40"/>
      <c r="Z600" s="40"/>
      <c r="AA600" s="40"/>
      <c r="AB600" s="39">
        <v>0</v>
      </c>
      <c r="AC600" s="40"/>
      <c r="AD600" s="39">
        <v>0</v>
      </c>
      <c r="AE600" s="40"/>
      <c r="AF600" s="40"/>
      <c r="AG600" s="40"/>
      <c r="AH600" s="39">
        <v>0</v>
      </c>
    </row>
    <row r="601" spans="1:34"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row>
    <row r="602" spans="1:34" s="1" customFormat="1" ht="20.100000000000001" customHeight="1" x14ac:dyDescent="0.2">
      <c r="A602" s="3"/>
      <c r="B602" s="6"/>
      <c r="C602" s="42" t="s">
        <v>180</v>
      </c>
      <c r="D602" s="42"/>
      <c r="E602" s="5"/>
      <c r="F602" s="44">
        <v>3066</v>
      </c>
      <c r="G602" s="45"/>
      <c r="H602" s="45"/>
      <c r="I602" s="45"/>
      <c r="J602" s="44">
        <v>11738</v>
      </c>
      <c r="K602" s="44">
        <v>341</v>
      </c>
      <c r="L602" s="45"/>
      <c r="M602" s="44">
        <v>12079</v>
      </c>
      <c r="N602" s="45"/>
      <c r="O602" s="45"/>
      <c r="P602" s="45"/>
      <c r="Q602" s="44">
        <v>2277</v>
      </c>
      <c r="R602" s="44">
        <v>10118</v>
      </c>
      <c r="S602" s="45"/>
      <c r="T602" s="44">
        <v>12395</v>
      </c>
      <c r="U602" s="45"/>
      <c r="V602" s="45"/>
      <c r="W602" s="45"/>
      <c r="X602" s="44">
        <v>2742</v>
      </c>
      <c r="Y602" s="45"/>
      <c r="Z602" s="45"/>
      <c r="AA602" s="45"/>
      <c r="AB602" s="44">
        <v>0</v>
      </c>
      <c r="AC602" s="45"/>
      <c r="AD602" s="44">
        <v>8</v>
      </c>
      <c r="AE602" s="45"/>
      <c r="AF602" s="45"/>
      <c r="AG602" s="45"/>
      <c r="AH602" s="44">
        <v>389</v>
      </c>
    </row>
    <row r="603" spans="1:34"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row>
    <row r="604" spans="1:34" s="1" customFormat="1" ht="20.100000000000001" customHeight="1" x14ac:dyDescent="0.25">
      <c r="A604" s="3"/>
      <c r="B604" s="49" t="s">
        <v>312</v>
      </c>
      <c r="C604" s="50"/>
      <c r="D604" s="50"/>
      <c r="E604" s="5"/>
      <c r="F604" s="51">
        <v>3066</v>
      </c>
      <c r="G604" s="52"/>
      <c r="H604" s="52"/>
      <c r="I604" s="52"/>
      <c r="J604" s="51">
        <v>11738</v>
      </c>
      <c r="K604" s="51">
        <v>341</v>
      </c>
      <c r="L604" s="52"/>
      <c r="M604" s="51">
        <v>12079</v>
      </c>
      <c r="N604" s="52"/>
      <c r="O604" s="52"/>
      <c r="P604" s="52"/>
      <c r="Q604" s="51">
        <v>2277</v>
      </c>
      <c r="R604" s="51">
        <v>10118</v>
      </c>
      <c r="S604" s="52"/>
      <c r="T604" s="51">
        <v>12395</v>
      </c>
      <c r="U604" s="52"/>
      <c r="V604" s="52"/>
      <c r="W604" s="52"/>
      <c r="X604" s="51">
        <v>2742</v>
      </c>
      <c r="Y604" s="52"/>
      <c r="Z604" s="52"/>
      <c r="AA604" s="52"/>
      <c r="AB604" s="51">
        <v>0</v>
      </c>
      <c r="AC604" s="52"/>
      <c r="AD604" s="51">
        <v>8</v>
      </c>
      <c r="AE604" s="52"/>
      <c r="AF604" s="52"/>
      <c r="AG604" s="52"/>
      <c r="AH604" s="51">
        <v>389</v>
      </c>
    </row>
    <row r="605" spans="1:34"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row>
    <row r="606" spans="1:34"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row>
    <row r="607" spans="1:34"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row>
    <row r="608" spans="1:34" ht="20.100000000000001" customHeight="1" x14ac:dyDescent="0.2">
      <c r="D608" s="2" t="s">
        <v>124</v>
      </c>
      <c r="F608" s="37">
        <v>22</v>
      </c>
      <c r="G608" s="37"/>
      <c r="H608" s="37"/>
      <c r="I608" s="37"/>
      <c r="J608" s="37">
        <v>0</v>
      </c>
      <c r="K608" s="37">
        <v>6</v>
      </c>
      <c r="L608" s="37"/>
      <c r="M608" s="37">
        <v>6</v>
      </c>
      <c r="N608" s="37"/>
      <c r="O608" s="37"/>
      <c r="P608" s="37"/>
      <c r="Q608" s="37">
        <v>0</v>
      </c>
      <c r="R608" s="37">
        <v>15</v>
      </c>
      <c r="S608" s="37"/>
      <c r="T608" s="37">
        <v>15</v>
      </c>
      <c r="U608" s="37"/>
      <c r="V608" s="37"/>
      <c r="W608" s="37"/>
      <c r="X608" s="37">
        <v>9</v>
      </c>
      <c r="Y608" s="37"/>
      <c r="Z608" s="37"/>
      <c r="AA608" s="37"/>
      <c r="AB608" s="37">
        <v>1</v>
      </c>
      <c r="AC608" s="37"/>
      <c r="AD608" s="37">
        <v>5</v>
      </c>
      <c r="AE608" s="37"/>
      <c r="AF608" s="37"/>
      <c r="AG608" s="37"/>
      <c r="AH608" s="37">
        <v>0</v>
      </c>
    </row>
    <row r="609" spans="1:34" ht="20.100000000000001" customHeight="1" x14ac:dyDescent="0.2">
      <c r="D609" s="38" t="s">
        <v>173</v>
      </c>
      <c r="F609" s="39">
        <v>93</v>
      </c>
      <c r="G609" s="40"/>
      <c r="H609" s="40"/>
      <c r="I609" s="40"/>
      <c r="J609" s="39">
        <v>0</v>
      </c>
      <c r="K609" s="39">
        <v>11</v>
      </c>
      <c r="L609" s="40"/>
      <c r="M609" s="39">
        <v>11</v>
      </c>
      <c r="N609" s="40"/>
      <c r="O609" s="40"/>
      <c r="P609" s="40"/>
      <c r="Q609" s="39">
        <v>0</v>
      </c>
      <c r="R609" s="39">
        <v>81</v>
      </c>
      <c r="S609" s="40"/>
      <c r="T609" s="39">
        <v>81</v>
      </c>
      <c r="U609" s="40"/>
      <c r="V609" s="40"/>
      <c r="W609" s="40"/>
      <c r="X609" s="39">
        <v>12</v>
      </c>
      <c r="Y609" s="40"/>
      <c r="Z609" s="40"/>
      <c r="AA609" s="40"/>
      <c r="AB609" s="39">
        <v>0</v>
      </c>
      <c r="AC609" s="40"/>
      <c r="AD609" s="39">
        <v>11</v>
      </c>
      <c r="AE609" s="40"/>
      <c r="AF609" s="40"/>
      <c r="AG609" s="40"/>
      <c r="AH609" s="39">
        <v>0</v>
      </c>
    </row>
    <row r="610" spans="1:34"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row>
    <row r="611" spans="1:34" ht="20.100000000000001" customHeight="1" x14ac:dyDescent="0.2">
      <c r="C611" s="42" t="s">
        <v>122</v>
      </c>
      <c r="D611" s="42"/>
      <c r="F611" s="44">
        <v>115</v>
      </c>
      <c r="G611" s="45"/>
      <c r="H611" s="45"/>
      <c r="I611" s="45"/>
      <c r="J611" s="44">
        <v>0</v>
      </c>
      <c r="K611" s="44">
        <v>17</v>
      </c>
      <c r="L611" s="45"/>
      <c r="M611" s="44">
        <v>17</v>
      </c>
      <c r="N611" s="45"/>
      <c r="O611" s="45"/>
      <c r="P611" s="45"/>
      <c r="Q611" s="44">
        <v>0</v>
      </c>
      <c r="R611" s="44">
        <v>96</v>
      </c>
      <c r="S611" s="45"/>
      <c r="T611" s="44">
        <v>96</v>
      </c>
      <c r="U611" s="45"/>
      <c r="V611" s="45"/>
      <c r="W611" s="45"/>
      <c r="X611" s="44">
        <v>21</v>
      </c>
      <c r="Y611" s="45"/>
      <c r="Z611" s="45"/>
      <c r="AA611" s="45"/>
      <c r="AB611" s="44">
        <v>1</v>
      </c>
      <c r="AC611" s="45"/>
      <c r="AD611" s="44">
        <v>16</v>
      </c>
      <c r="AE611" s="45"/>
      <c r="AF611" s="45"/>
      <c r="AG611" s="45"/>
      <c r="AH611" s="44">
        <v>0</v>
      </c>
    </row>
    <row r="612" spans="1:34"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row>
    <row r="613" spans="1:34"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row>
    <row r="614" spans="1:34" ht="20.100000000000001" customHeight="1" x14ac:dyDescent="0.2">
      <c r="D614" s="2" t="s">
        <v>124</v>
      </c>
      <c r="F614" s="37">
        <v>599</v>
      </c>
      <c r="G614" s="37"/>
      <c r="H614" s="37"/>
      <c r="I614" s="37"/>
      <c r="J614" s="37">
        <v>3049</v>
      </c>
      <c r="K614" s="37">
        <v>57</v>
      </c>
      <c r="L614" s="37"/>
      <c r="M614" s="37">
        <v>3106</v>
      </c>
      <c r="N614" s="37"/>
      <c r="O614" s="37"/>
      <c r="P614" s="37"/>
      <c r="Q614" s="37">
        <v>506</v>
      </c>
      <c r="R614" s="37">
        <v>2681</v>
      </c>
      <c r="S614" s="37"/>
      <c r="T614" s="37">
        <v>3187</v>
      </c>
      <c r="U614" s="37"/>
      <c r="V614" s="37"/>
      <c r="W614" s="37"/>
      <c r="X614" s="37">
        <v>518</v>
      </c>
      <c r="Y614" s="37"/>
      <c r="Z614" s="37"/>
      <c r="AA614" s="37"/>
      <c r="AB614" s="37">
        <v>0</v>
      </c>
      <c r="AC614" s="37"/>
      <c r="AD614" s="37">
        <v>0</v>
      </c>
      <c r="AE614" s="37"/>
      <c r="AF614" s="37"/>
      <c r="AG614" s="37"/>
      <c r="AH614" s="37">
        <v>214</v>
      </c>
    </row>
    <row r="615" spans="1:34" ht="20.100000000000001" customHeight="1" x14ac:dyDescent="0.2">
      <c r="D615" s="38" t="s">
        <v>173</v>
      </c>
      <c r="F615" s="39">
        <v>963</v>
      </c>
      <c r="G615" s="40"/>
      <c r="H615" s="40"/>
      <c r="I615" s="40"/>
      <c r="J615" s="39">
        <v>3080</v>
      </c>
      <c r="K615" s="39">
        <v>26</v>
      </c>
      <c r="L615" s="40"/>
      <c r="M615" s="39">
        <v>3106</v>
      </c>
      <c r="N615" s="40"/>
      <c r="O615" s="40"/>
      <c r="P615" s="40"/>
      <c r="Q615" s="39">
        <v>190</v>
      </c>
      <c r="R615" s="39">
        <v>3137</v>
      </c>
      <c r="S615" s="40"/>
      <c r="T615" s="39">
        <v>3327</v>
      </c>
      <c r="U615" s="40"/>
      <c r="V615" s="40"/>
      <c r="W615" s="40"/>
      <c r="X615" s="39">
        <v>723</v>
      </c>
      <c r="Y615" s="40"/>
      <c r="Z615" s="40"/>
      <c r="AA615" s="40"/>
      <c r="AB615" s="39">
        <v>0</v>
      </c>
      <c r="AC615" s="40"/>
      <c r="AD615" s="39">
        <v>19</v>
      </c>
      <c r="AE615" s="40"/>
      <c r="AF615" s="40"/>
      <c r="AG615" s="40"/>
      <c r="AH615" s="39">
        <v>251</v>
      </c>
    </row>
    <row r="616" spans="1:34" ht="20.100000000000001" customHeight="1" x14ac:dyDescent="0.2">
      <c r="D616" s="41" t="s">
        <v>113</v>
      </c>
      <c r="F616" s="40">
        <v>578</v>
      </c>
      <c r="G616" s="40"/>
      <c r="H616" s="40"/>
      <c r="I616" s="40"/>
      <c r="J616" s="40">
        <v>3062</v>
      </c>
      <c r="K616" s="40">
        <v>28</v>
      </c>
      <c r="L616" s="40"/>
      <c r="M616" s="40">
        <v>3090</v>
      </c>
      <c r="N616" s="40"/>
      <c r="O616" s="40"/>
      <c r="P616" s="40"/>
      <c r="Q616" s="40">
        <v>411</v>
      </c>
      <c r="R616" s="40">
        <v>2745</v>
      </c>
      <c r="S616" s="40"/>
      <c r="T616" s="40">
        <v>3156</v>
      </c>
      <c r="U616" s="40"/>
      <c r="V616" s="40"/>
      <c r="W616" s="40"/>
      <c r="X616" s="40">
        <v>486</v>
      </c>
      <c r="Y616" s="40"/>
      <c r="Z616" s="40"/>
      <c r="AA616" s="40"/>
      <c r="AB616" s="40">
        <v>0</v>
      </c>
      <c r="AC616" s="40"/>
      <c r="AD616" s="40">
        <v>26</v>
      </c>
      <c r="AE616" s="40"/>
      <c r="AF616" s="40"/>
      <c r="AG616" s="40"/>
      <c r="AH616" s="40">
        <v>503</v>
      </c>
    </row>
    <row r="617" spans="1:34" ht="20.100000000000001" customHeight="1" x14ac:dyDescent="0.2">
      <c r="D617" s="38" t="s">
        <v>101</v>
      </c>
      <c r="F617" s="39">
        <v>366</v>
      </c>
      <c r="G617" s="40"/>
      <c r="H617" s="40"/>
      <c r="I617" s="40"/>
      <c r="J617" s="39">
        <v>3038</v>
      </c>
      <c r="K617" s="39">
        <v>21</v>
      </c>
      <c r="L617" s="40"/>
      <c r="M617" s="39">
        <v>3059</v>
      </c>
      <c r="N617" s="40"/>
      <c r="O617" s="40"/>
      <c r="P617" s="40"/>
      <c r="Q617" s="39">
        <v>304</v>
      </c>
      <c r="R617" s="39">
        <v>2929</v>
      </c>
      <c r="S617" s="40"/>
      <c r="T617" s="39">
        <v>3233</v>
      </c>
      <c r="U617" s="40"/>
      <c r="V617" s="40"/>
      <c r="W617" s="40"/>
      <c r="X617" s="39">
        <v>248</v>
      </c>
      <c r="Y617" s="40"/>
      <c r="Z617" s="40"/>
      <c r="AA617" s="40"/>
      <c r="AB617" s="39">
        <v>77</v>
      </c>
      <c r="AC617" s="40"/>
      <c r="AD617" s="39">
        <v>21</v>
      </c>
      <c r="AE617" s="40"/>
      <c r="AF617" s="40"/>
      <c r="AG617" s="40"/>
      <c r="AH617" s="39">
        <v>3</v>
      </c>
    </row>
    <row r="618" spans="1:34" ht="20.100000000000001" customHeight="1" x14ac:dyDescent="0.2">
      <c r="D618" s="41" t="s">
        <v>115</v>
      </c>
      <c r="F618" s="40">
        <v>488</v>
      </c>
      <c r="G618" s="40"/>
      <c r="H618" s="40"/>
      <c r="I618" s="40"/>
      <c r="J618" s="40">
        <v>3043</v>
      </c>
      <c r="K618" s="40">
        <v>49</v>
      </c>
      <c r="L618" s="40"/>
      <c r="M618" s="40">
        <v>3092</v>
      </c>
      <c r="N618" s="40"/>
      <c r="O618" s="40"/>
      <c r="P618" s="40"/>
      <c r="Q618" s="40">
        <v>463</v>
      </c>
      <c r="R618" s="40">
        <v>2847</v>
      </c>
      <c r="S618" s="40"/>
      <c r="T618" s="40">
        <v>3310</v>
      </c>
      <c r="U618" s="40"/>
      <c r="V618" s="40"/>
      <c r="W618" s="40"/>
      <c r="X618" s="40">
        <v>264</v>
      </c>
      <c r="Y618" s="40"/>
      <c r="Z618" s="40"/>
      <c r="AA618" s="40"/>
      <c r="AB618" s="40">
        <v>38</v>
      </c>
      <c r="AC618" s="40"/>
      <c r="AD618" s="40">
        <v>44</v>
      </c>
      <c r="AE618" s="40"/>
      <c r="AF618" s="40"/>
      <c r="AG618" s="40"/>
      <c r="AH618" s="40">
        <v>2</v>
      </c>
    </row>
    <row r="619" spans="1:34"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row>
    <row r="620" spans="1:34" ht="20.100000000000001" customHeight="1" x14ac:dyDescent="0.2">
      <c r="C620" s="42" t="s">
        <v>287</v>
      </c>
      <c r="D620" s="42"/>
      <c r="F620" s="44">
        <v>2994</v>
      </c>
      <c r="G620" s="45"/>
      <c r="H620" s="45"/>
      <c r="I620" s="45"/>
      <c r="J620" s="44">
        <v>15272</v>
      </c>
      <c r="K620" s="44">
        <v>181</v>
      </c>
      <c r="L620" s="45"/>
      <c r="M620" s="44">
        <v>15453</v>
      </c>
      <c r="N620" s="45"/>
      <c r="O620" s="45"/>
      <c r="P620" s="45"/>
      <c r="Q620" s="44">
        <v>1874</v>
      </c>
      <c r="R620" s="44">
        <v>14339</v>
      </c>
      <c r="S620" s="45"/>
      <c r="T620" s="44">
        <v>16213</v>
      </c>
      <c r="U620" s="45"/>
      <c r="V620" s="45"/>
      <c r="W620" s="45"/>
      <c r="X620" s="44">
        <v>2239</v>
      </c>
      <c r="Y620" s="45"/>
      <c r="Z620" s="45"/>
      <c r="AA620" s="45"/>
      <c r="AB620" s="44">
        <v>115</v>
      </c>
      <c r="AC620" s="45"/>
      <c r="AD620" s="44">
        <v>110</v>
      </c>
      <c r="AE620" s="45"/>
      <c r="AF620" s="45"/>
      <c r="AG620" s="45"/>
      <c r="AH620" s="44">
        <v>973</v>
      </c>
    </row>
    <row r="621" spans="1:34"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row>
    <row r="622" spans="1:34" s="1" customFormat="1" ht="20.100000000000001" customHeight="1" x14ac:dyDescent="0.25">
      <c r="A622" s="3"/>
      <c r="B622" s="49" t="s">
        <v>314</v>
      </c>
      <c r="C622" s="50"/>
      <c r="D622" s="50"/>
      <c r="E622" s="5"/>
      <c r="F622" s="51">
        <v>3109</v>
      </c>
      <c r="G622" s="52"/>
      <c r="H622" s="52"/>
      <c r="I622" s="52"/>
      <c r="J622" s="51">
        <v>15272</v>
      </c>
      <c r="K622" s="51">
        <v>198</v>
      </c>
      <c r="L622" s="52"/>
      <c r="M622" s="51">
        <v>15470</v>
      </c>
      <c r="N622" s="52"/>
      <c r="O622" s="52"/>
      <c r="P622" s="52"/>
      <c r="Q622" s="51">
        <v>1874</v>
      </c>
      <c r="R622" s="51">
        <v>14435</v>
      </c>
      <c r="S622" s="52"/>
      <c r="T622" s="51">
        <v>16309</v>
      </c>
      <c r="U622" s="52"/>
      <c r="V622" s="52"/>
      <c r="W622" s="52"/>
      <c r="X622" s="51">
        <v>2260</v>
      </c>
      <c r="Y622" s="52"/>
      <c r="Z622" s="52"/>
      <c r="AA622" s="52"/>
      <c r="AB622" s="51">
        <v>116</v>
      </c>
      <c r="AC622" s="52"/>
      <c r="AD622" s="51">
        <v>126</v>
      </c>
      <c r="AE622" s="52"/>
      <c r="AF622" s="52"/>
      <c r="AG622" s="52"/>
      <c r="AH622" s="51">
        <v>973</v>
      </c>
    </row>
    <row r="623" spans="1:34"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row>
    <row r="624" spans="1:34"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row>
    <row r="625" spans="1:34"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row>
    <row r="626" spans="1:34" ht="20.100000000000001" customHeight="1" x14ac:dyDescent="0.2">
      <c r="D626" s="2" t="s">
        <v>98</v>
      </c>
      <c r="F626" s="37">
        <v>2389</v>
      </c>
      <c r="G626" s="37"/>
      <c r="H626" s="37"/>
      <c r="I626" s="37"/>
      <c r="J626" s="37">
        <v>2267</v>
      </c>
      <c r="K626" s="37">
        <v>166</v>
      </c>
      <c r="L626" s="37"/>
      <c r="M626" s="37">
        <v>2433</v>
      </c>
      <c r="N626" s="37"/>
      <c r="O626" s="37"/>
      <c r="P626" s="37"/>
      <c r="Q626" s="37">
        <v>504</v>
      </c>
      <c r="R626" s="37">
        <v>3710</v>
      </c>
      <c r="S626" s="37"/>
      <c r="T626" s="37">
        <v>4214</v>
      </c>
      <c r="U626" s="37"/>
      <c r="V626" s="37"/>
      <c r="W626" s="37"/>
      <c r="X626" s="37">
        <v>591</v>
      </c>
      <c r="Y626" s="37"/>
      <c r="Z626" s="37"/>
      <c r="AA626" s="37"/>
      <c r="AB626" s="37">
        <v>0</v>
      </c>
      <c r="AC626" s="37"/>
      <c r="AD626" s="37">
        <v>17</v>
      </c>
      <c r="AE626" s="37"/>
      <c r="AF626" s="37"/>
      <c r="AG626" s="37"/>
      <c r="AH626" s="37">
        <v>1545</v>
      </c>
    </row>
    <row r="627" spans="1:34" ht="20.100000000000001" customHeight="1" x14ac:dyDescent="0.2">
      <c r="D627" s="38" t="s">
        <v>173</v>
      </c>
      <c r="F627" s="39">
        <v>9</v>
      </c>
      <c r="G627" s="40"/>
      <c r="H627" s="40"/>
      <c r="I627" s="40"/>
      <c r="J627" s="39">
        <v>0</v>
      </c>
      <c r="K627" s="39">
        <v>1</v>
      </c>
      <c r="L627" s="40"/>
      <c r="M627" s="39">
        <v>1</v>
      </c>
      <c r="N627" s="40"/>
      <c r="O627" s="40"/>
      <c r="P627" s="40"/>
      <c r="Q627" s="39">
        <v>3</v>
      </c>
      <c r="R627" s="39">
        <v>6</v>
      </c>
      <c r="S627" s="40"/>
      <c r="T627" s="39">
        <v>9</v>
      </c>
      <c r="U627" s="40"/>
      <c r="V627" s="40"/>
      <c r="W627" s="40"/>
      <c r="X627" s="39">
        <v>0</v>
      </c>
      <c r="Y627" s="40"/>
      <c r="Z627" s="40"/>
      <c r="AA627" s="40"/>
      <c r="AB627" s="39">
        <v>0</v>
      </c>
      <c r="AC627" s="40"/>
      <c r="AD627" s="39">
        <v>1</v>
      </c>
      <c r="AE627" s="40"/>
      <c r="AF627" s="40"/>
      <c r="AG627" s="40"/>
      <c r="AH627" s="39">
        <v>0</v>
      </c>
    </row>
    <row r="628" spans="1:34"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row>
    <row r="629" spans="1:34" s="1" customFormat="1" ht="20.100000000000001" customHeight="1" x14ac:dyDescent="0.2">
      <c r="A629" s="3"/>
      <c r="B629" s="6"/>
      <c r="C629" s="42" t="s">
        <v>180</v>
      </c>
      <c r="D629" s="42"/>
      <c r="E629" s="5"/>
      <c r="F629" s="44">
        <v>2398</v>
      </c>
      <c r="G629" s="45"/>
      <c r="H629" s="45"/>
      <c r="I629" s="45"/>
      <c r="J629" s="44">
        <v>2267</v>
      </c>
      <c r="K629" s="44">
        <v>167</v>
      </c>
      <c r="L629" s="45"/>
      <c r="M629" s="44">
        <v>2434</v>
      </c>
      <c r="N629" s="45"/>
      <c r="O629" s="45"/>
      <c r="P629" s="45"/>
      <c r="Q629" s="44">
        <v>507</v>
      </c>
      <c r="R629" s="44">
        <v>3716</v>
      </c>
      <c r="S629" s="45"/>
      <c r="T629" s="44">
        <v>4223</v>
      </c>
      <c r="U629" s="45"/>
      <c r="V629" s="45"/>
      <c r="W629" s="45"/>
      <c r="X629" s="44">
        <v>591</v>
      </c>
      <c r="Y629" s="45"/>
      <c r="Z629" s="45"/>
      <c r="AA629" s="45"/>
      <c r="AB629" s="44">
        <v>0</v>
      </c>
      <c r="AC629" s="45"/>
      <c r="AD629" s="44">
        <v>18</v>
      </c>
      <c r="AE629" s="45"/>
      <c r="AF629" s="45"/>
      <c r="AG629" s="45"/>
      <c r="AH629" s="44">
        <v>1545</v>
      </c>
    </row>
    <row r="630" spans="1:34"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row>
    <row r="631" spans="1:34" s="1" customFormat="1" ht="20.100000000000001" customHeight="1" x14ac:dyDescent="0.25">
      <c r="A631" s="3"/>
      <c r="B631" s="49" t="s">
        <v>316</v>
      </c>
      <c r="C631" s="50"/>
      <c r="D631" s="50"/>
      <c r="E631" s="5"/>
      <c r="F631" s="51">
        <v>2398</v>
      </c>
      <c r="G631" s="52"/>
      <c r="H631" s="52"/>
      <c r="I631" s="52"/>
      <c r="J631" s="51">
        <v>2267</v>
      </c>
      <c r="K631" s="51">
        <v>167</v>
      </c>
      <c r="L631" s="52"/>
      <c r="M631" s="51">
        <v>2434</v>
      </c>
      <c r="N631" s="52"/>
      <c r="O631" s="52"/>
      <c r="P631" s="52"/>
      <c r="Q631" s="51">
        <v>507</v>
      </c>
      <c r="R631" s="51">
        <v>3716</v>
      </c>
      <c r="S631" s="52"/>
      <c r="T631" s="51">
        <v>4223</v>
      </c>
      <c r="U631" s="52"/>
      <c r="V631" s="52"/>
      <c r="W631" s="52"/>
      <c r="X631" s="51">
        <v>591</v>
      </c>
      <c r="Y631" s="52"/>
      <c r="Z631" s="52"/>
      <c r="AA631" s="52"/>
      <c r="AB631" s="51">
        <v>0</v>
      </c>
      <c r="AC631" s="52"/>
      <c r="AD631" s="51">
        <v>18</v>
      </c>
      <c r="AE631" s="52"/>
      <c r="AF631" s="52"/>
      <c r="AG631" s="52"/>
      <c r="AH631" s="51">
        <v>1545</v>
      </c>
    </row>
    <row r="632" spans="1:34"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row>
    <row r="633" spans="1:34"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row>
    <row r="634" spans="1:34"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row>
    <row r="635" spans="1:34" ht="20.100000000000001" customHeight="1" x14ac:dyDescent="0.2">
      <c r="D635" s="2" t="s">
        <v>124</v>
      </c>
      <c r="F635" s="37">
        <v>0</v>
      </c>
      <c r="G635" s="37"/>
      <c r="H635" s="37"/>
      <c r="I635" s="37"/>
      <c r="J635" s="37">
        <v>0</v>
      </c>
      <c r="K635" s="37">
        <v>0</v>
      </c>
      <c r="L635" s="37"/>
      <c r="M635" s="37">
        <v>0</v>
      </c>
      <c r="N635" s="37"/>
      <c r="O635" s="37"/>
      <c r="P635" s="37"/>
      <c r="Q635" s="37">
        <v>0</v>
      </c>
      <c r="R635" s="37">
        <v>0</v>
      </c>
      <c r="S635" s="37"/>
      <c r="T635" s="37">
        <v>0</v>
      </c>
      <c r="U635" s="37"/>
      <c r="V635" s="37"/>
      <c r="W635" s="37"/>
      <c r="X635" s="37">
        <v>0</v>
      </c>
      <c r="Y635" s="37"/>
      <c r="Z635" s="37"/>
      <c r="AA635" s="37"/>
      <c r="AB635" s="37">
        <v>0</v>
      </c>
      <c r="AC635" s="37"/>
      <c r="AD635" s="37">
        <v>0</v>
      </c>
      <c r="AE635" s="37"/>
      <c r="AF635" s="37"/>
      <c r="AG635" s="37"/>
      <c r="AH635" s="37">
        <v>0</v>
      </c>
    </row>
    <row r="636" spans="1:34" ht="20.100000000000001" customHeight="1" x14ac:dyDescent="0.2">
      <c r="D636" s="38" t="s">
        <v>99</v>
      </c>
      <c r="F636" s="39">
        <v>0</v>
      </c>
      <c r="G636" s="40"/>
      <c r="H636" s="40"/>
      <c r="I636" s="40"/>
      <c r="J636" s="39">
        <v>0</v>
      </c>
      <c r="K636" s="39">
        <v>0</v>
      </c>
      <c r="L636" s="40"/>
      <c r="M636" s="39">
        <v>0</v>
      </c>
      <c r="N636" s="40"/>
      <c r="O636" s="40"/>
      <c r="P636" s="40"/>
      <c r="Q636" s="39">
        <v>0</v>
      </c>
      <c r="R636" s="39">
        <v>0</v>
      </c>
      <c r="S636" s="40"/>
      <c r="T636" s="39">
        <v>0</v>
      </c>
      <c r="U636" s="40"/>
      <c r="V636" s="40"/>
      <c r="W636" s="40"/>
      <c r="X636" s="39">
        <v>0</v>
      </c>
      <c r="Y636" s="40"/>
      <c r="Z636" s="40"/>
      <c r="AA636" s="40"/>
      <c r="AB636" s="39">
        <v>0</v>
      </c>
      <c r="AC636" s="40"/>
      <c r="AD636" s="39">
        <v>0</v>
      </c>
      <c r="AE636" s="40"/>
      <c r="AF636" s="40"/>
      <c r="AG636" s="40"/>
      <c r="AH636" s="39">
        <v>0</v>
      </c>
    </row>
    <row r="637" spans="1:34"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row>
    <row r="638" spans="1:34" ht="20.100000000000001" customHeight="1" x14ac:dyDescent="0.2">
      <c r="C638" s="42" t="s">
        <v>122</v>
      </c>
      <c r="D638" s="42"/>
      <c r="F638" s="44">
        <v>0</v>
      </c>
      <c r="G638" s="45"/>
      <c r="H638" s="45"/>
      <c r="I638" s="45"/>
      <c r="J638" s="44">
        <v>0</v>
      </c>
      <c r="K638" s="44">
        <v>0</v>
      </c>
      <c r="L638" s="45"/>
      <c r="M638" s="44">
        <v>0</v>
      </c>
      <c r="N638" s="45"/>
      <c r="O638" s="45"/>
      <c r="P638" s="45"/>
      <c r="Q638" s="44">
        <v>0</v>
      </c>
      <c r="R638" s="44">
        <v>0</v>
      </c>
      <c r="S638" s="45"/>
      <c r="T638" s="44">
        <v>0</v>
      </c>
      <c r="U638" s="45"/>
      <c r="V638" s="45"/>
      <c r="W638" s="45"/>
      <c r="X638" s="44">
        <v>0</v>
      </c>
      <c r="Y638" s="45"/>
      <c r="Z638" s="45"/>
      <c r="AA638" s="45"/>
      <c r="AB638" s="44">
        <v>0</v>
      </c>
      <c r="AC638" s="45"/>
      <c r="AD638" s="44">
        <v>0</v>
      </c>
      <c r="AE638" s="45"/>
      <c r="AF638" s="45"/>
      <c r="AG638" s="45"/>
      <c r="AH638" s="44">
        <v>0</v>
      </c>
    </row>
    <row r="639" spans="1:34"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row>
    <row r="640" spans="1:34"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row>
    <row r="641" spans="1:34" ht="20.100000000000001" customHeight="1" x14ac:dyDescent="0.2">
      <c r="D641" s="2" t="s">
        <v>98</v>
      </c>
      <c r="F641" s="37">
        <v>222</v>
      </c>
      <c r="G641" s="37"/>
      <c r="H641" s="37"/>
      <c r="I641" s="37"/>
      <c r="J641" s="37">
        <v>2302</v>
      </c>
      <c r="K641" s="37">
        <v>19</v>
      </c>
      <c r="L641" s="37"/>
      <c r="M641" s="37">
        <v>2321</v>
      </c>
      <c r="N641" s="37"/>
      <c r="O641" s="37"/>
      <c r="P641" s="37"/>
      <c r="Q641" s="37">
        <v>198</v>
      </c>
      <c r="R641" s="37">
        <v>2012</v>
      </c>
      <c r="S641" s="37"/>
      <c r="T641" s="37">
        <v>2210</v>
      </c>
      <c r="U641" s="37"/>
      <c r="V641" s="37"/>
      <c r="W641" s="37"/>
      <c r="X641" s="37">
        <v>333</v>
      </c>
      <c r="Y641" s="37"/>
      <c r="Z641" s="37"/>
      <c r="AA641" s="37"/>
      <c r="AB641" s="37">
        <v>0</v>
      </c>
      <c r="AC641" s="37"/>
      <c r="AD641" s="37">
        <v>0</v>
      </c>
      <c r="AE641" s="37"/>
      <c r="AF641" s="37"/>
      <c r="AG641" s="37"/>
      <c r="AH641" s="37">
        <v>0</v>
      </c>
    </row>
    <row r="642" spans="1:34" ht="20.100000000000001" customHeight="1" x14ac:dyDescent="0.2">
      <c r="D642" s="38" t="s">
        <v>99</v>
      </c>
      <c r="F642" s="39">
        <v>270</v>
      </c>
      <c r="G642" s="40"/>
      <c r="H642" s="40"/>
      <c r="I642" s="40"/>
      <c r="J642" s="39">
        <v>2324</v>
      </c>
      <c r="K642" s="39">
        <v>14</v>
      </c>
      <c r="L642" s="40"/>
      <c r="M642" s="39">
        <v>2338</v>
      </c>
      <c r="N642" s="40"/>
      <c r="O642" s="40"/>
      <c r="P642" s="40"/>
      <c r="Q642" s="39">
        <v>128</v>
      </c>
      <c r="R642" s="39">
        <v>2135</v>
      </c>
      <c r="S642" s="40"/>
      <c r="T642" s="39">
        <v>2263</v>
      </c>
      <c r="U642" s="40"/>
      <c r="V642" s="40"/>
      <c r="W642" s="40"/>
      <c r="X642" s="39">
        <v>345</v>
      </c>
      <c r="Y642" s="40"/>
      <c r="Z642" s="40"/>
      <c r="AA642" s="40"/>
      <c r="AB642" s="39">
        <v>0</v>
      </c>
      <c r="AC642" s="40"/>
      <c r="AD642" s="39">
        <v>0</v>
      </c>
      <c r="AE642" s="40"/>
      <c r="AF642" s="40"/>
      <c r="AG642" s="40"/>
      <c r="AH642" s="39">
        <v>0</v>
      </c>
    </row>
    <row r="643" spans="1:34" ht="20.100000000000001" customHeight="1" x14ac:dyDescent="0.2">
      <c r="D643" s="2" t="s">
        <v>100</v>
      </c>
      <c r="F643" s="37">
        <v>200</v>
      </c>
      <c r="G643" s="37"/>
      <c r="H643" s="37"/>
      <c r="I643" s="37"/>
      <c r="J643" s="37">
        <v>2323</v>
      </c>
      <c r="K643" s="37">
        <v>150</v>
      </c>
      <c r="L643" s="37"/>
      <c r="M643" s="37">
        <v>2473</v>
      </c>
      <c r="N643" s="37"/>
      <c r="O643" s="37"/>
      <c r="P643" s="37"/>
      <c r="Q643" s="37">
        <v>516</v>
      </c>
      <c r="R643" s="37">
        <v>1848</v>
      </c>
      <c r="S643" s="37"/>
      <c r="T643" s="37">
        <v>2364</v>
      </c>
      <c r="U643" s="37"/>
      <c r="V643" s="37"/>
      <c r="W643" s="37"/>
      <c r="X643" s="37">
        <v>309</v>
      </c>
      <c r="Y643" s="37"/>
      <c r="Z643" s="37"/>
      <c r="AA643" s="37"/>
      <c r="AB643" s="37">
        <v>0</v>
      </c>
      <c r="AC643" s="37"/>
      <c r="AD643" s="37">
        <v>0</v>
      </c>
      <c r="AE643" s="37"/>
      <c r="AF643" s="37"/>
      <c r="AG643" s="37"/>
      <c r="AH643" s="37">
        <v>0</v>
      </c>
    </row>
    <row r="644" spans="1:34"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row>
    <row r="645" spans="1:34" ht="20.100000000000001" customHeight="1" x14ac:dyDescent="0.2">
      <c r="C645" s="42" t="s">
        <v>112</v>
      </c>
      <c r="D645" s="42"/>
      <c r="F645" s="44">
        <v>692</v>
      </c>
      <c r="G645" s="45"/>
      <c r="H645" s="45"/>
      <c r="I645" s="45"/>
      <c r="J645" s="44">
        <v>6949</v>
      </c>
      <c r="K645" s="44">
        <v>183</v>
      </c>
      <c r="L645" s="45"/>
      <c r="M645" s="44">
        <v>7132</v>
      </c>
      <c r="N645" s="45"/>
      <c r="O645" s="45"/>
      <c r="P645" s="45"/>
      <c r="Q645" s="44">
        <v>842</v>
      </c>
      <c r="R645" s="44">
        <v>5995</v>
      </c>
      <c r="S645" s="45"/>
      <c r="T645" s="44">
        <v>6837</v>
      </c>
      <c r="U645" s="45"/>
      <c r="V645" s="45"/>
      <c r="W645" s="45"/>
      <c r="X645" s="44">
        <v>987</v>
      </c>
      <c r="Y645" s="45"/>
      <c r="Z645" s="45"/>
      <c r="AA645" s="45"/>
      <c r="AB645" s="44">
        <v>0</v>
      </c>
      <c r="AC645" s="45"/>
      <c r="AD645" s="44">
        <v>0</v>
      </c>
      <c r="AE645" s="45"/>
      <c r="AF645" s="45"/>
      <c r="AG645" s="45"/>
      <c r="AH645" s="44">
        <v>0</v>
      </c>
    </row>
    <row r="646" spans="1:34"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row>
    <row r="647" spans="1:34"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row>
    <row r="648" spans="1:34" ht="20.100000000000001" customHeight="1" x14ac:dyDescent="0.2">
      <c r="D648" s="2" t="s">
        <v>98</v>
      </c>
      <c r="F648" s="37">
        <v>474</v>
      </c>
      <c r="G648" s="37"/>
      <c r="H648" s="37"/>
      <c r="I648" s="37"/>
      <c r="J648" s="37">
        <v>2308</v>
      </c>
      <c r="K648" s="37">
        <v>44</v>
      </c>
      <c r="L648" s="37"/>
      <c r="M648" s="37">
        <v>2352</v>
      </c>
      <c r="N648" s="37"/>
      <c r="O648" s="37"/>
      <c r="P648" s="37"/>
      <c r="Q648" s="37">
        <v>800</v>
      </c>
      <c r="R648" s="37">
        <v>1430</v>
      </c>
      <c r="S648" s="37"/>
      <c r="T648" s="37">
        <v>2230</v>
      </c>
      <c r="U648" s="37"/>
      <c r="V648" s="37"/>
      <c r="W648" s="37"/>
      <c r="X648" s="37">
        <v>541</v>
      </c>
      <c r="Y648" s="37"/>
      <c r="Z648" s="37"/>
      <c r="AA648" s="37"/>
      <c r="AB648" s="37">
        <v>0</v>
      </c>
      <c r="AC648" s="37"/>
      <c r="AD648" s="37">
        <v>55</v>
      </c>
      <c r="AE648" s="37"/>
      <c r="AF648" s="37"/>
      <c r="AG648" s="37"/>
      <c r="AH648" s="37">
        <v>3</v>
      </c>
    </row>
    <row r="649" spans="1:34" ht="20.100000000000001" customHeight="1" x14ac:dyDescent="0.2">
      <c r="D649" s="38" t="s">
        <v>99</v>
      </c>
      <c r="F649" s="39">
        <v>554</v>
      </c>
      <c r="G649" s="40"/>
      <c r="H649" s="40"/>
      <c r="I649" s="40"/>
      <c r="J649" s="39">
        <v>2220</v>
      </c>
      <c r="K649" s="39">
        <v>39</v>
      </c>
      <c r="L649" s="40"/>
      <c r="M649" s="39">
        <v>2259</v>
      </c>
      <c r="N649" s="40"/>
      <c r="O649" s="40"/>
      <c r="P649" s="40"/>
      <c r="Q649" s="39">
        <v>654</v>
      </c>
      <c r="R649" s="39">
        <v>1663</v>
      </c>
      <c r="S649" s="40"/>
      <c r="T649" s="39">
        <v>2317</v>
      </c>
      <c r="U649" s="40"/>
      <c r="V649" s="40"/>
      <c r="W649" s="40"/>
      <c r="X649" s="39">
        <v>496</v>
      </c>
      <c r="Y649" s="40"/>
      <c r="Z649" s="40"/>
      <c r="AA649" s="40"/>
      <c r="AB649" s="39">
        <v>0</v>
      </c>
      <c r="AC649" s="40"/>
      <c r="AD649" s="39">
        <v>0</v>
      </c>
      <c r="AE649" s="40"/>
      <c r="AF649" s="40"/>
      <c r="AG649" s="40"/>
      <c r="AH649" s="39">
        <v>354</v>
      </c>
    </row>
    <row r="650" spans="1:34"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row>
    <row r="651" spans="1:34" ht="20.100000000000001" customHeight="1" x14ac:dyDescent="0.2">
      <c r="C651" s="42" t="s">
        <v>319</v>
      </c>
      <c r="D651" s="42"/>
      <c r="F651" s="44">
        <v>1028</v>
      </c>
      <c r="G651" s="45"/>
      <c r="H651" s="45"/>
      <c r="I651" s="45"/>
      <c r="J651" s="44">
        <v>4528</v>
      </c>
      <c r="K651" s="44">
        <v>83</v>
      </c>
      <c r="L651" s="45"/>
      <c r="M651" s="44">
        <v>4611</v>
      </c>
      <c r="N651" s="45"/>
      <c r="O651" s="45"/>
      <c r="P651" s="45"/>
      <c r="Q651" s="44">
        <v>1454</v>
      </c>
      <c r="R651" s="44">
        <v>3093</v>
      </c>
      <c r="S651" s="45"/>
      <c r="T651" s="44">
        <v>4547</v>
      </c>
      <c r="U651" s="45"/>
      <c r="V651" s="45"/>
      <c r="W651" s="45"/>
      <c r="X651" s="44">
        <v>1037</v>
      </c>
      <c r="Y651" s="45"/>
      <c r="Z651" s="45"/>
      <c r="AA651" s="45"/>
      <c r="AB651" s="44">
        <v>0</v>
      </c>
      <c r="AC651" s="45"/>
      <c r="AD651" s="44">
        <v>55</v>
      </c>
      <c r="AE651" s="45"/>
      <c r="AF651" s="45"/>
      <c r="AG651" s="45"/>
      <c r="AH651" s="44">
        <v>357</v>
      </c>
    </row>
    <row r="652" spans="1:34"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row>
    <row r="653" spans="1:34" s="1" customFormat="1" ht="20.100000000000001" customHeight="1" x14ac:dyDescent="0.25">
      <c r="A653" s="3"/>
      <c r="B653" s="49" t="s">
        <v>320</v>
      </c>
      <c r="C653" s="50"/>
      <c r="D653" s="50"/>
      <c r="E653" s="5"/>
      <c r="F653" s="51">
        <v>1720</v>
      </c>
      <c r="G653" s="52"/>
      <c r="H653" s="52"/>
      <c r="I653" s="52"/>
      <c r="J653" s="51">
        <v>11477</v>
      </c>
      <c r="K653" s="51">
        <v>266</v>
      </c>
      <c r="L653" s="52"/>
      <c r="M653" s="51">
        <v>11743</v>
      </c>
      <c r="N653" s="52"/>
      <c r="O653" s="52"/>
      <c r="P653" s="52"/>
      <c r="Q653" s="51">
        <v>2296</v>
      </c>
      <c r="R653" s="51">
        <v>9088</v>
      </c>
      <c r="S653" s="52"/>
      <c r="T653" s="51">
        <v>11384</v>
      </c>
      <c r="U653" s="52"/>
      <c r="V653" s="52"/>
      <c r="W653" s="52"/>
      <c r="X653" s="51">
        <v>2024</v>
      </c>
      <c r="Y653" s="52"/>
      <c r="Z653" s="52"/>
      <c r="AA653" s="52"/>
      <c r="AB653" s="51">
        <v>0</v>
      </c>
      <c r="AC653" s="52"/>
      <c r="AD653" s="51">
        <v>55</v>
      </c>
      <c r="AE653" s="52"/>
      <c r="AF653" s="52"/>
      <c r="AG653" s="52"/>
      <c r="AH653" s="51">
        <v>357</v>
      </c>
    </row>
    <row r="654" spans="1:34"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row>
    <row r="655" spans="1:34"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row>
    <row r="656" spans="1:34"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row>
    <row r="657" spans="1:34" ht="20.100000000000001" customHeight="1" x14ac:dyDescent="0.2">
      <c r="B657" s="5"/>
      <c r="D657" s="2" t="s">
        <v>98</v>
      </c>
      <c r="F657" s="37">
        <v>238</v>
      </c>
      <c r="G657" s="37"/>
      <c r="H657" s="37"/>
      <c r="I657" s="37"/>
      <c r="J657" s="37">
        <v>1440</v>
      </c>
      <c r="K657" s="37">
        <v>20</v>
      </c>
      <c r="L657" s="37"/>
      <c r="M657" s="37">
        <v>1460</v>
      </c>
      <c r="N657" s="37"/>
      <c r="O657" s="37"/>
      <c r="P657" s="37"/>
      <c r="Q657" s="37">
        <v>294</v>
      </c>
      <c r="R657" s="37">
        <v>1147</v>
      </c>
      <c r="S657" s="37"/>
      <c r="T657" s="37">
        <v>1441</v>
      </c>
      <c r="U657" s="37"/>
      <c r="V657" s="37"/>
      <c r="W657" s="37"/>
      <c r="X657" s="37">
        <v>257</v>
      </c>
      <c r="Y657" s="37"/>
      <c r="Z657" s="37"/>
      <c r="AA657" s="37"/>
      <c r="AB657" s="37">
        <v>0</v>
      </c>
      <c r="AC657" s="37"/>
      <c r="AD657" s="37">
        <v>0</v>
      </c>
      <c r="AE657" s="37"/>
      <c r="AF657" s="37"/>
      <c r="AG657" s="37"/>
      <c r="AH657" s="37">
        <v>0</v>
      </c>
    </row>
    <row r="658" spans="1:34" ht="20.100000000000001" customHeight="1" x14ac:dyDescent="0.2">
      <c r="D658" s="38" t="s">
        <v>99</v>
      </c>
      <c r="F658" s="39">
        <v>268</v>
      </c>
      <c r="G658" s="40"/>
      <c r="H658" s="40"/>
      <c r="I658" s="40"/>
      <c r="J658" s="39">
        <v>1425</v>
      </c>
      <c r="K658" s="39">
        <v>16</v>
      </c>
      <c r="L658" s="40"/>
      <c r="M658" s="39">
        <v>1441</v>
      </c>
      <c r="N658" s="40"/>
      <c r="O658" s="40"/>
      <c r="P658" s="40"/>
      <c r="Q658" s="39">
        <v>212</v>
      </c>
      <c r="R658" s="39">
        <v>1250</v>
      </c>
      <c r="S658" s="40"/>
      <c r="T658" s="39">
        <v>1462</v>
      </c>
      <c r="U658" s="40"/>
      <c r="V658" s="40"/>
      <c r="W658" s="40"/>
      <c r="X658" s="39">
        <v>247</v>
      </c>
      <c r="Y658" s="40"/>
      <c r="Z658" s="40"/>
      <c r="AA658" s="40"/>
      <c r="AB658" s="39">
        <v>0</v>
      </c>
      <c r="AC658" s="40"/>
      <c r="AD658" s="39">
        <v>0</v>
      </c>
      <c r="AE658" s="40"/>
      <c r="AF658" s="40"/>
      <c r="AG658" s="40"/>
      <c r="AH658" s="39">
        <v>1</v>
      </c>
    </row>
    <row r="659" spans="1:34" ht="20.100000000000001" customHeight="1" x14ac:dyDescent="0.2">
      <c r="D659" s="2" t="s">
        <v>113</v>
      </c>
      <c r="F659" s="37">
        <v>203</v>
      </c>
      <c r="G659" s="37"/>
      <c r="H659" s="37"/>
      <c r="I659" s="37"/>
      <c r="J659" s="37">
        <v>1454</v>
      </c>
      <c r="K659" s="37">
        <v>40</v>
      </c>
      <c r="L659" s="37"/>
      <c r="M659" s="37">
        <v>1494</v>
      </c>
      <c r="N659" s="37"/>
      <c r="O659" s="37"/>
      <c r="P659" s="37"/>
      <c r="Q659" s="37">
        <v>288</v>
      </c>
      <c r="R659" s="37">
        <v>1161</v>
      </c>
      <c r="S659" s="37"/>
      <c r="T659" s="37">
        <v>1449</v>
      </c>
      <c r="U659" s="37"/>
      <c r="V659" s="37"/>
      <c r="W659" s="37"/>
      <c r="X659" s="37">
        <v>237</v>
      </c>
      <c r="Y659" s="37"/>
      <c r="Z659" s="37"/>
      <c r="AA659" s="37"/>
      <c r="AB659" s="37">
        <v>0</v>
      </c>
      <c r="AC659" s="37"/>
      <c r="AD659" s="37">
        <v>11</v>
      </c>
      <c r="AE659" s="37"/>
      <c r="AF659" s="37"/>
      <c r="AG659" s="37"/>
      <c r="AH659" s="37">
        <v>3</v>
      </c>
    </row>
    <row r="660" spans="1:34"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row>
    <row r="661" spans="1:34" s="1" customFormat="1" ht="20.100000000000001" customHeight="1" x14ac:dyDescent="0.2">
      <c r="A661" s="3"/>
      <c r="B661" s="6"/>
      <c r="C661" s="42" t="s">
        <v>180</v>
      </c>
      <c r="D661" s="42"/>
      <c r="E661" s="5"/>
      <c r="F661" s="44">
        <v>709</v>
      </c>
      <c r="G661" s="45"/>
      <c r="H661" s="45"/>
      <c r="I661" s="45"/>
      <c r="J661" s="44">
        <v>4319</v>
      </c>
      <c r="K661" s="44">
        <v>76</v>
      </c>
      <c r="L661" s="45"/>
      <c r="M661" s="44">
        <v>4395</v>
      </c>
      <c r="N661" s="45"/>
      <c r="O661" s="45"/>
      <c r="P661" s="45"/>
      <c r="Q661" s="44">
        <v>794</v>
      </c>
      <c r="R661" s="44">
        <v>3558</v>
      </c>
      <c r="S661" s="45"/>
      <c r="T661" s="44">
        <v>4352</v>
      </c>
      <c r="U661" s="45"/>
      <c r="V661" s="45"/>
      <c r="W661" s="45"/>
      <c r="X661" s="44">
        <v>741</v>
      </c>
      <c r="Y661" s="45"/>
      <c r="Z661" s="45"/>
      <c r="AA661" s="45"/>
      <c r="AB661" s="44">
        <v>0</v>
      </c>
      <c r="AC661" s="45"/>
      <c r="AD661" s="44">
        <v>11</v>
      </c>
      <c r="AE661" s="45"/>
      <c r="AF661" s="45"/>
      <c r="AG661" s="45"/>
      <c r="AH661" s="44">
        <v>4</v>
      </c>
    </row>
    <row r="662" spans="1:34"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row>
    <row r="663" spans="1:34" s="1" customFormat="1" ht="20.100000000000001" customHeight="1" x14ac:dyDescent="0.25">
      <c r="A663" s="3"/>
      <c r="B663" s="49" t="s">
        <v>322</v>
      </c>
      <c r="C663" s="50"/>
      <c r="D663" s="50"/>
      <c r="E663" s="5"/>
      <c r="F663" s="51">
        <v>709</v>
      </c>
      <c r="G663" s="52"/>
      <c r="H663" s="52"/>
      <c r="I663" s="52"/>
      <c r="J663" s="51">
        <v>4319</v>
      </c>
      <c r="K663" s="51">
        <v>76</v>
      </c>
      <c r="L663" s="52"/>
      <c r="M663" s="51">
        <v>4395</v>
      </c>
      <c r="N663" s="52"/>
      <c r="O663" s="52"/>
      <c r="P663" s="52"/>
      <c r="Q663" s="51">
        <v>794</v>
      </c>
      <c r="R663" s="51">
        <v>3558</v>
      </c>
      <c r="S663" s="52"/>
      <c r="T663" s="51">
        <v>4352</v>
      </c>
      <c r="U663" s="52"/>
      <c r="V663" s="52"/>
      <c r="W663" s="52"/>
      <c r="X663" s="51">
        <v>741</v>
      </c>
      <c r="Y663" s="52"/>
      <c r="Z663" s="52"/>
      <c r="AA663" s="52"/>
      <c r="AB663" s="51">
        <v>0</v>
      </c>
      <c r="AC663" s="52"/>
      <c r="AD663" s="51">
        <v>11</v>
      </c>
      <c r="AE663" s="52"/>
      <c r="AF663" s="52"/>
      <c r="AG663" s="52"/>
      <c r="AH663" s="51">
        <v>4</v>
      </c>
    </row>
    <row r="664" spans="1:34"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row>
    <row r="665" spans="1:34"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row>
    <row r="666" spans="1:34"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row>
    <row r="667" spans="1:34" ht="20.100000000000001" customHeight="1" x14ac:dyDescent="0.2">
      <c r="B667" s="5"/>
      <c r="D667" s="2" t="s">
        <v>98</v>
      </c>
      <c r="F667" s="37">
        <v>188</v>
      </c>
      <c r="G667" s="37"/>
      <c r="H667" s="37"/>
      <c r="I667" s="37"/>
      <c r="J667" s="37">
        <v>1223</v>
      </c>
      <c r="K667" s="37">
        <v>12</v>
      </c>
      <c r="L667" s="37"/>
      <c r="M667" s="37">
        <v>1235</v>
      </c>
      <c r="N667" s="37"/>
      <c r="O667" s="37"/>
      <c r="P667" s="37"/>
      <c r="Q667" s="37">
        <v>147</v>
      </c>
      <c r="R667" s="37">
        <v>1059</v>
      </c>
      <c r="S667" s="37"/>
      <c r="T667" s="37">
        <v>1206</v>
      </c>
      <c r="U667" s="37"/>
      <c r="V667" s="37"/>
      <c r="W667" s="37"/>
      <c r="X667" s="37">
        <v>209</v>
      </c>
      <c r="Y667" s="37"/>
      <c r="Z667" s="37"/>
      <c r="AA667" s="37"/>
      <c r="AB667" s="37">
        <v>0</v>
      </c>
      <c r="AC667" s="37"/>
      <c r="AD667" s="37">
        <v>8</v>
      </c>
      <c r="AE667" s="37"/>
      <c r="AF667" s="37"/>
      <c r="AG667" s="37"/>
      <c r="AH667" s="37">
        <v>0</v>
      </c>
    </row>
    <row r="668" spans="1:34" ht="20.100000000000001" customHeight="1" x14ac:dyDescent="0.2">
      <c r="D668" s="38" t="s">
        <v>99</v>
      </c>
      <c r="F668" s="39">
        <v>217</v>
      </c>
      <c r="G668" s="40"/>
      <c r="H668" s="40"/>
      <c r="I668" s="40"/>
      <c r="J668" s="39">
        <v>1216</v>
      </c>
      <c r="K668" s="39">
        <v>31</v>
      </c>
      <c r="L668" s="40"/>
      <c r="M668" s="39">
        <v>1247</v>
      </c>
      <c r="N668" s="40"/>
      <c r="O668" s="40"/>
      <c r="P668" s="40"/>
      <c r="Q668" s="39">
        <v>187</v>
      </c>
      <c r="R668" s="39">
        <v>965</v>
      </c>
      <c r="S668" s="40"/>
      <c r="T668" s="39">
        <v>1152</v>
      </c>
      <c r="U668" s="40"/>
      <c r="V668" s="40"/>
      <c r="W668" s="40"/>
      <c r="X668" s="39">
        <v>300</v>
      </c>
      <c r="Y668" s="40"/>
      <c r="Z668" s="40"/>
      <c r="AA668" s="40"/>
      <c r="AB668" s="39">
        <v>0</v>
      </c>
      <c r="AC668" s="40"/>
      <c r="AD668" s="39">
        <v>12</v>
      </c>
      <c r="AE668" s="40"/>
      <c r="AF668" s="40"/>
      <c r="AG668" s="40"/>
      <c r="AH668" s="39">
        <v>1</v>
      </c>
    </row>
    <row r="669" spans="1:34" ht="20.100000000000001" customHeight="1" x14ac:dyDescent="0.2">
      <c r="D669" s="2" t="s">
        <v>100</v>
      </c>
      <c r="F669" s="37">
        <v>231</v>
      </c>
      <c r="G669" s="37"/>
      <c r="H669" s="37"/>
      <c r="I669" s="37"/>
      <c r="J669" s="37">
        <v>1232</v>
      </c>
      <c r="K669" s="37">
        <v>36</v>
      </c>
      <c r="L669" s="37"/>
      <c r="M669" s="37">
        <v>1268</v>
      </c>
      <c r="N669" s="37"/>
      <c r="O669" s="37"/>
      <c r="P669" s="37"/>
      <c r="Q669" s="37">
        <v>212</v>
      </c>
      <c r="R669" s="37">
        <v>976</v>
      </c>
      <c r="S669" s="37"/>
      <c r="T669" s="37">
        <v>1188</v>
      </c>
      <c r="U669" s="37"/>
      <c r="V669" s="37"/>
      <c r="W669" s="37"/>
      <c r="X669" s="37">
        <v>305</v>
      </c>
      <c r="Y669" s="37"/>
      <c r="Z669" s="37"/>
      <c r="AA669" s="37"/>
      <c r="AB669" s="37">
        <v>0</v>
      </c>
      <c r="AC669" s="37"/>
      <c r="AD669" s="37">
        <v>6</v>
      </c>
      <c r="AE669" s="37"/>
      <c r="AF669" s="37"/>
      <c r="AG669" s="37"/>
      <c r="AH669" s="37">
        <v>3</v>
      </c>
    </row>
    <row r="670" spans="1:34"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row>
    <row r="671" spans="1:34" s="1" customFormat="1" ht="20.100000000000001" customHeight="1" x14ac:dyDescent="0.2">
      <c r="A671" s="3"/>
      <c r="B671" s="6"/>
      <c r="C671" s="42" t="s">
        <v>180</v>
      </c>
      <c r="D671" s="42"/>
      <c r="E671" s="5"/>
      <c r="F671" s="44">
        <v>636</v>
      </c>
      <c r="G671" s="45"/>
      <c r="H671" s="45"/>
      <c r="I671" s="45"/>
      <c r="J671" s="44">
        <v>3671</v>
      </c>
      <c r="K671" s="44">
        <v>79</v>
      </c>
      <c r="L671" s="45"/>
      <c r="M671" s="44">
        <v>3750</v>
      </c>
      <c r="N671" s="45"/>
      <c r="O671" s="45"/>
      <c r="P671" s="45"/>
      <c r="Q671" s="44">
        <v>546</v>
      </c>
      <c r="R671" s="44">
        <v>3000</v>
      </c>
      <c r="S671" s="45"/>
      <c r="T671" s="44">
        <v>3546</v>
      </c>
      <c r="U671" s="45"/>
      <c r="V671" s="45"/>
      <c r="W671" s="45"/>
      <c r="X671" s="44">
        <v>814</v>
      </c>
      <c r="Y671" s="45"/>
      <c r="Z671" s="45"/>
      <c r="AA671" s="45"/>
      <c r="AB671" s="44">
        <v>0</v>
      </c>
      <c r="AC671" s="45"/>
      <c r="AD671" s="44">
        <v>26</v>
      </c>
      <c r="AE671" s="45"/>
      <c r="AF671" s="45"/>
      <c r="AG671" s="45"/>
      <c r="AH671" s="44">
        <v>4</v>
      </c>
    </row>
    <row r="672" spans="1:34"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row>
    <row r="673" spans="1:34" s="1" customFormat="1" ht="20.100000000000001" customHeight="1" x14ac:dyDescent="0.25">
      <c r="A673" s="3"/>
      <c r="B673" s="49" t="s">
        <v>324</v>
      </c>
      <c r="C673" s="50"/>
      <c r="D673" s="50"/>
      <c r="E673" s="5"/>
      <c r="F673" s="51">
        <v>636</v>
      </c>
      <c r="G673" s="52"/>
      <c r="H673" s="52"/>
      <c r="I673" s="52"/>
      <c r="J673" s="51">
        <v>3671</v>
      </c>
      <c r="K673" s="51">
        <v>79</v>
      </c>
      <c r="L673" s="52"/>
      <c r="M673" s="51">
        <v>3750</v>
      </c>
      <c r="N673" s="52"/>
      <c r="O673" s="52"/>
      <c r="P673" s="52"/>
      <c r="Q673" s="51">
        <v>546</v>
      </c>
      <c r="R673" s="51">
        <v>3000</v>
      </c>
      <c r="S673" s="52"/>
      <c r="T673" s="51">
        <v>3546</v>
      </c>
      <c r="U673" s="52"/>
      <c r="V673" s="52"/>
      <c r="W673" s="52"/>
      <c r="X673" s="51">
        <v>814</v>
      </c>
      <c r="Y673" s="52"/>
      <c r="Z673" s="52"/>
      <c r="AA673" s="52"/>
      <c r="AB673" s="51">
        <v>0</v>
      </c>
      <c r="AC673" s="52"/>
      <c r="AD673" s="51">
        <v>26</v>
      </c>
      <c r="AE673" s="52"/>
      <c r="AF673" s="52"/>
      <c r="AG673" s="52"/>
      <c r="AH673" s="51">
        <v>4</v>
      </c>
    </row>
    <row r="674" spans="1:34"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row>
    <row r="675" spans="1:34"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row>
    <row r="676" spans="1:34"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row>
    <row r="677" spans="1:34" ht="20.100000000000001" customHeight="1" x14ac:dyDescent="0.2">
      <c r="D677" s="2" t="s">
        <v>173</v>
      </c>
      <c r="F677" s="37">
        <v>0</v>
      </c>
      <c r="G677" s="37"/>
      <c r="H677" s="37"/>
      <c r="I677" s="37"/>
      <c r="J677" s="37">
        <v>0</v>
      </c>
      <c r="K677" s="37">
        <v>0</v>
      </c>
      <c r="L677" s="37"/>
      <c r="M677" s="37">
        <v>0</v>
      </c>
      <c r="N677" s="37"/>
      <c r="O677" s="37"/>
      <c r="P677" s="37"/>
      <c r="Q677" s="37">
        <v>0</v>
      </c>
      <c r="R677" s="37">
        <v>0</v>
      </c>
      <c r="S677" s="37"/>
      <c r="T677" s="37">
        <v>0</v>
      </c>
      <c r="U677" s="37"/>
      <c r="V677" s="37"/>
      <c r="W677" s="37"/>
      <c r="X677" s="37">
        <v>0</v>
      </c>
      <c r="Y677" s="37"/>
      <c r="Z677" s="37"/>
      <c r="AA677" s="37"/>
      <c r="AB677" s="37">
        <v>0</v>
      </c>
      <c r="AC677" s="37"/>
      <c r="AD677" s="37">
        <v>0</v>
      </c>
      <c r="AE677" s="37"/>
      <c r="AF677" s="37"/>
      <c r="AG677" s="37"/>
      <c r="AH677" s="37">
        <v>0</v>
      </c>
    </row>
    <row r="678" spans="1:34"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row>
    <row r="679" spans="1:34" ht="20.100000000000001" customHeight="1" x14ac:dyDescent="0.2">
      <c r="C679" s="42" t="s">
        <v>188</v>
      </c>
      <c r="D679" s="42"/>
      <c r="F679" s="44">
        <v>0</v>
      </c>
      <c r="G679" s="45"/>
      <c r="H679" s="45"/>
      <c r="I679" s="45"/>
      <c r="J679" s="44">
        <v>0</v>
      </c>
      <c r="K679" s="44">
        <v>0</v>
      </c>
      <c r="L679" s="45"/>
      <c r="M679" s="44">
        <v>0</v>
      </c>
      <c r="N679" s="45"/>
      <c r="O679" s="45"/>
      <c r="P679" s="45"/>
      <c r="Q679" s="44">
        <v>0</v>
      </c>
      <c r="R679" s="44">
        <v>0</v>
      </c>
      <c r="S679" s="45"/>
      <c r="T679" s="44">
        <v>0</v>
      </c>
      <c r="U679" s="45"/>
      <c r="V679" s="45"/>
      <c r="W679" s="45"/>
      <c r="X679" s="44">
        <v>0</v>
      </c>
      <c r="Y679" s="45"/>
      <c r="Z679" s="45"/>
      <c r="AA679" s="45"/>
      <c r="AB679" s="44">
        <v>0</v>
      </c>
      <c r="AC679" s="45"/>
      <c r="AD679" s="44">
        <v>0</v>
      </c>
      <c r="AE679" s="45"/>
      <c r="AF679" s="45"/>
      <c r="AG679" s="45"/>
      <c r="AH679" s="44">
        <v>0</v>
      </c>
    </row>
    <row r="680" spans="1:34"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row>
    <row r="681" spans="1:34"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row>
    <row r="682" spans="1:34" ht="20.100000000000001" customHeight="1" x14ac:dyDescent="0.2">
      <c r="D682" s="2" t="s">
        <v>124</v>
      </c>
      <c r="F682" s="37">
        <v>263</v>
      </c>
      <c r="G682" s="37"/>
      <c r="H682" s="37"/>
      <c r="I682" s="37"/>
      <c r="J682" s="37">
        <v>904</v>
      </c>
      <c r="K682" s="37">
        <v>31</v>
      </c>
      <c r="L682" s="37"/>
      <c r="M682" s="37">
        <v>935</v>
      </c>
      <c r="N682" s="37"/>
      <c r="O682" s="37"/>
      <c r="P682" s="37"/>
      <c r="Q682" s="37">
        <v>263</v>
      </c>
      <c r="R682" s="37">
        <v>737</v>
      </c>
      <c r="S682" s="37"/>
      <c r="T682" s="37">
        <v>1000</v>
      </c>
      <c r="U682" s="37"/>
      <c r="V682" s="37"/>
      <c r="W682" s="37"/>
      <c r="X682" s="37">
        <v>198</v>
      </c>
      <c r="Y682" s="37"/>
      <c r="Z682" s="37"/>
      <c r="AA682" s="37"/>
      <c r="AB682" s="37">
        <v>0</v>
      </c>
      <c r="AC682" s="37"/>
      <c r="AD682" s="37">
        <v>0</v>
      </c>
      <c r="AE682" s="37"/>
      <c r="AF682" s="37"/>
      <c r="AG682" s="37"/>
      <c r="AH682" s="37">
        <v>5</v>
      </c>
    </row>
    <row r="683" spans="1:34" ht="20.100000000000001" customHeight="1" x14ac:dyDescent="0.2">
      <c r="B683" s="5"/>
      <c r="D683" s="38" t="s">
        <v>173</v>
      </c>
      <c r="F683" s="39">
        <v>211</v>
      </c>
      <c r="G683" s="40"/>
      <c r="H683" s="40"/>
      <c r="I683" s="40"/>
      <c r="J683" s="39">
        <v>1759</v>
      </c>
      <c r="K683" s="39">
        <v>34</v>
      </c>
      <c r="L683" s="40"/>
      <c r="M683" s="39">
        <v>1793</v>
      </c>
      <c r="N683" s="40"/>
      <c r="O683" s="40"/>
      <c r="P683" s="40"/>
      <c r="Q683" s="39">
        <v>525</v>
      </c>
      <c r="R683" s="39">
        <v>1183</v>
      </c>
      <c r="S683" s="40"/>
      <c r="T683" s="39">
        <v>1708</v>
      </c>
      <c r="U683" s="40"/>
      <c r="V683" s="40"/>
      <c r="W683" s="40"/>
      <c r="X683" s="39">
        <v>275</v>
      </c>
      <c r="Y683" s="40"/>
      <c r="Z683" s="40"/>
      <c r="AA683" s="40"/>
      <c r="AB683" s="39">
        <v>0</v>
      </c>
      <c r="AC683" s="40"/>
      <c r="AD683" s="39">
        <v>21</v>
      </c>
      <c r="AE683" s="40"/>
      <c r="AF683" s="40"/>
      <c r="AG683" s="40"/>
      <c r="AH683" s="39">
        <v>1</v>
      </c>
    </row>
    <row r="684" spans="1:34" ht="20.100000000000001" customHeight="1" x14ac:dyDescent="0.2">
      <c r="B684" s="5"/>
      <c r="D684" s="2" t="s">
        <v>100</v>
      </c>
      <c r="F684" s="37">
        <v>151</v>
      </c>
      <c r="G684" s="37"/>
      <c r="H684" s="37"/>
      <c r="I684" s="37"/>
      <c r="J684" s="37">
        <v>1799</v>
      </c>
      <c r="K684" s="37">
        <v>52</v>
      </c>
      <c r="L684" s="37"/>
      <c r="M684" s="37">
        <v>1851</v>
      </c>
      <c r="N684" s="37"/>
      <c r="O684" s="37"/>
      <c r="P684" s="37"/>
      <c r="Q684" s="37">
        <v>604</v>
      </c>
      <c r="R684" s="37">
        <v>1189</v>
      </c>
      <c r="S684" s="37"/>
      <c r="T684" s="37">
        <v>1793</v>
      </c>
      <c r="U684" s="37"/>
      <c r="V684" s="37"/>
      <c r="W684" s="37"/>
      <c r="X684" s="37">
        <v>183</v>
      </c>
      <c r="Y684" s="37"/>
      <c r="Z684" s="37"/>
      <c r="AA684" s="37"/>
      <c r="AB684" s="37">
        <v>0</v>
      </c>
      <c r="AC684" s="37"/>
      <c r="AD684" s="37">
        <v>26</v>
      </c>
      <c r="AE684" s="37"/>
      <c r="AF684" s="37"/>
      <c r="AG684" s="37"/>
      <c r="AH684" s="37">
        <v>1</v>
      </c>
    </row>
    <row r="685" spans="1:34" ht="20.100000000000001" customHeight="1" x14ac:dyDescent="0.2">
      <c r="D685" s="38" t="s">
        <v>101</v>
      </c>
      <c r="F685" s="39">
        <v>238</v>
      </c>
      <c r="G685" s="40"/>
      <c r="H685" s="40"/>
      <c r="I685" s="40"/>
      <c r="J685" s="39">
        <v>1797</v>
      </c>
      <c r="K685" s="39">
        <v>37</v>
      </c>
      <c r="L685" s="40"/>
      <c r="M685" s="39">
        <v>1834</v>
      </c>
      <c r="N685" s="40"/>
      <c r="O685" s="40"/>
      <c r="P685" s="40"/>
      <c r="Q685" s="39">
        <v>505</v>
      </c>
      <c r="R685" s="39">
        <v>1190</v>
      </c>
      <c r="S685" s="40"/>
      <c r="T685" s="39">
        <v>1695</v>
      </c>
      <c r="U685" s="40"/>
      <c r="V685" s="40"/>
      <c r="W685" s="40"/>
      <c r="X685" s="39">
        <v>350</v>
      </c>
      <c r="Y685" s="40"/>
      <c r="Z685" s="40"/>
      <c r="AA685" s="40"/>
      <c r="AB685" s="39">
        <v>0</v>
      </c>
      <c r="AC685" s="40"/>
      <c r="AD685" s="39">
        <v>27</v>
      </c>
      <c r="AE685" s="40"/>
      <c r="AF685" s="40"/>
      <c r="AG685" s="40"/>
      <c r="AH685" s="39">
        <v>1</v>
      </c>
    </row>
    <row r="686" spans="1:34" ht="20.100000000000001" customHeight="1" x14ac:dyDescent="0.2">
      <c r="D686" s="2" t="s">
        <v>115</v>
      </c>
      <c r="F686" s="37">
        <v>248</v>
      </c>
      <c r="G686" s="37"/>
      <c r="H686" s="37"/>
      <c r="I686" s="37"/>
      <c r="J686" s="37">
        <v>1757</v>
      </c>
      <c r="K686" s="37">
        <v>33</v>
      </c>
      <c r="L686" s="37"/>
      <c r="M686" s="37">
        <v>1790</v>
      </c>
      <c r="N686" s="37"/>
      <c r="O686" s="37"/>
      <c r="P686" s="37"/>
      <c r="Q686" s="37">
        <v>566</v>
      </c>
      <c r="R686" s="37">
        <v>1187</v>
      </c>
      <c r="S686" s="37"/>
      <c r="T686" s="37">
        <v>1753</v>
      </c>
      <c r="U686" s="37"/>
      <c r="V686" s="37"/>
      <c r="W686" s="37"/>
      <c r="X686" s="37">
        <v>262</v>
      </c>
      <c r="Y686" s="37"/>
      <c r="Z686" s="37"/>
      <c r="AA686" s="37"/>
      <c r="AB686" s="37">
        <v>0</v>
      </c>
      <c r="AC686" s="37"/>
      <c r="AD686" s="37">
        <v>23</v>
      </c>
      <c r="AE686" s="37"/>
      <c r="AF686" s="37"/>
      <c r="AG686" s="37"/>
      <c r="AH686" s="37">
        <v>0</v>
      </c>
    </row>
    <row r="687" spans="1:34" ht="20.100000000000001" customHeight="1" x14ac:dyDescent="0.2">
      <c r="D687" s="38" t="s">
        <v>103</v>
      </c>
      <c r="F687" s="39">
        <v>239</v>
      </c>
      <c r="G687" s="40"/>
      <c r="H687" s="40"/>
      <c r="I687" s="40"/>
      <c r="J687" s="39">
        <v>892</v>
      </c>
      <c r="K687" s="39">
        <v>11</v>
      </c>
      <c r="L687" s="40"/>
      <c r="M687" s="39">
        <v>903</v>
      </c>
      <c r="N687" s="40"/>
      <c r="O687" s="40"/>
      <c r="P687" s="40"/>
      <c r="Q687" s="39">
        <v>266</v>
      </c>
      <c r="R687" s="39">
        <v>698</v>
      </c>
      <c r="S687" s="40"/>
      <c r="T687" s="39">
        <v>964</v>
      </c>
      <c r="U687" s="40"/>
      <c r="V687" s="40"/>
      <c r="W687" s="40"/>
      <c r="X687" s="39">
        <v>178</v>
      </c>
      <c r="Y687" s="40"/>
      <c r="Z687" s="40"/>
      <c r="AA687" s="40"/>
      <c r="AB687" s="39">
        <v>0</v>
      </c>
      <c r="AC687" s="40"/>
      <c r="AD687" s="39">
        <v>0</v>
      </c>
      <c r="AE687" s="40"/>
      <c r="AF687" s="40"/>
      <c r="AG687" s="40"/>
      <c r="AH687" s="39">
        <v>75</v>
      </c>
    </row>
    <row r="688" spans="1:34" ht="20.100000000000001" customHeight="1" x14ac:dyDescent="0.2">
      <c r="D688" s="2" t="s">
        <v>104</v>
      </c>
      <c r="F688" s="37">
        <v>182</v>
      </c>
      <c r="G688" s="37"/>
      <c r="H688" s="37"/>
      <c r="I688" s="37"/>
      <c r="J688" s="37">
        <v>1773</v>
      </c>
      <c r="K688" s="37">
        <v>37</v>
      </c>
      <c r="L688" s="37"/>
      <c r="M688" s="37">
        <v>1810</v>
      </c>
      <c r="N688" s="37"/>
      <c r="O688" s="37"/>
      <c r="P688" s="37"/>
      <c r="Q688" s="37">
        <v>595</v>
      </c>
      <c r="R688" s="37">
        <v>1130</v>
      </c>
      <c r="S688" s="37"/>
      <c r="T688" s="37">
        <v>1725</v>
      </c>
      <c r="U688" s="37"/>
      <c r="V688" s="37"/>
      <c r="W688" s="37"/>
      <c r="X688" s="37">
        <v>245</v>
      </c>
      <c r="Y688" s="37"/>
      <c r="Z688" s="37"/>
      <c r="AA688" s="37"/>
      <c r="AB688" s="37">
        <v>0</v>
      </c>
      <c r="AC688" s="37"/>
      <c r="AD688" s="37">
        <v>22</v>
      </c>
      <c r="AE688" s="37"/>
      <c r="AF688" s="37"/>
      <c r="AG688" s="37"/>
      <c r="AH688" s="37">
        <v>1</v>
      </c>
    </row>
    <row r="689" spans="1:34"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row>
    <row r="690" spans="1:34" s="1" customFormat="1" ht="20.100000000000001" customHeight="1" x14ac:dyDescent="0.2">
      <c r="A690" s="3"/>
      <c r="B690" s="6"/>
      <c r="C690" s="42" t="s">
        <v>180</v>
      </c>
      <c r="D690" s="42"/>
      <c r="E690" s="5"/>
      <c r="F690" s="44">
        <v>1532</v>
      </c>
      <c r="G690" s="45"/>
      <c r="H690" s="45"/>
      <c r="I690" s="45"/>
      <c r="J690" s="44">
        <v>10681</v>
      </c>
      <c r="K690" s="44">
        <v>235</v>
      </c>
      <c r="L690" s="45"/>
      <c r="M690" s="44">
        <v>10916</v>
      </c>
      <c r="N690" s="45"/>
      <c r="O690" s="45"/>
      <c r="P690" s="45"/>
      <c r="Q690" s="44">
        <v>3324</v>
      </c>
      <c r="R690" s="44">
        <v>7314</v>
      </c>
      <c r="S690" s="45"/>
      <c r="T690" s="44">
        <v>10638</v>
      </c>
      <c r="U690" s="45"/>
      <c r="V690" s="45"/>
      <c r="W690" s="45"/>
      <c r="X690" s="44">
        <v>1691</v>
      </c>
      <c r="Y690" s="45"/>
      <c r="Z690" s="45"/>
      <c r="AA690" s="45"/>
      <c r="AB690" s="44">
        <v>0</v>
      </c>
      <c r="AC690" s="45"/>
      <c r="AD690" s="44">
        <v>119</v>
      </c>
      <c r="AE690" s="45"/>
      <c r="AF690" s="45"/>
      <c r="AG690" s="45"/>
      <c r="AH690" s="44">
        <v>84</v>
      </c>
    </row>
    <row r="691" spans="1:34"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row>
    <row r="692" spans="1:34" s="1" customFormat="1" ht="20.100000000000001" customHeight="1" x14ac:dyDescent="0.25">
      <c r="A692" s="3"/>
      <c r="B692" s="49" t="s">
        <v>326</v>
      </c>
      <c r="C692" s="50"/>
      <c r="D692" s="50"/>
      <c r="E692" s="5"/>
      <c r="F692" s="51">
        <v>1532</v>
      </c>
      <c r="G692" s="52"/>
      <c r="H692" s="52"/>
      <c r="I692" s="52"/>
      <c r="J692" s="51">
        <v>10681</v>
      </c>
      <c r="K692" s="51">
        <v>235</v>
      </c>
      <c r="L692" s="52"/>
      <c r="M692" s="51">
        <v>10916</v>
      </c>
      <c r="N692" s="52"/>
      <c r="O692" s="52"/>
      <c r="P692" s="52"/>
      <c r="Q692" s="51">
        <v>3324</v>
      </c>
      <c r="R692" s="51">
        <v>7314</v>
      </c>
      <c r="S692" s="52"/>
      <c r="T692" s="51">
        <v>10638</v>
      </c>
      <c r="U692" s="52"/>
      <c r="V692" s="52"/>
      <c r="W692" s="52"/>
      <c r="X692" s="51">
        <v>1691</v>
      </c>
      <c r="Y692" s="52"/>
      <c r="Z692" s="52"/>
      <c r="AA692" s="52"/>
      <c r="AB692" s="51">
        <v>0</v>
      </c>
      <c r="AC692" s="52"/>
      <c r="AD692" s="51">
        <v>119</v>
      </c>
      <c r="AE692" s="52"/>
      <c r="AF692" s="52"/>
      <c r="AG692" s="52"/>
      <c r="AH692" s="51">
        <v>84</v>
      </c>
    </row>
    <row r="693" spans="1:34"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row>
    <row r="694" spans="1:34"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row>
    <row r="695" spans="1:34"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row>
    <row r="696" spans="1:34" ht="20.100000000000001" customHeight="1" x14ac:dyDescent="0.2">
      <c r="D696" s="2" t="s">
        <v>98</v>
      </c>
      <c r="F696" s="37">
        <v>587</v>
      </c>
      <c r="G696" s="37"/>
      <c r="H696" s="37"/>
      <c r="I696" s="37"/>
      <c r="J696" s="37">
        <v>1721</v>
      </c>
      <c r="K696" s="37">
        <v>36</v>
      </c>
      <c r="L696" s="37"/>
      <c r="M696" s="37">
        <v>1757</v>
      </c>
      <c r="N696" s="37"/>
      <c r="O696" s="37"/>
      <c r="P696" s="37"/>
      <c r="Q696" s="37">
        <v>175</v>
      </c>
      <c r="R696" s="37">
        <v>1531</v>
      </c>
      <c r="S696" s="37"/>
      <c r="T696" s="37">
        <v>1706</v>
      </c>
      <c r="U696" s="37"/>
      <c r="V696" s="37"/>
      <c r="W696" s="37"/>
      <c r="X696" s="37">
        <v>638</v>
      </c>
      <c r="Y696" s="37"/>
      <c r="Z696" s="37"/>
      <c r="AA696" s="37"/>
      <c r="AB696" s="37">
        <v>0</v>
      </c>
      <c r="AC696" s="37"/>
      <c r="AD696" s="37">
        <v>0</v>
      </c>
      <c r="AE696" s="37"/>
      <c r="AF696" s="37"/>
      <c r="AG696" s="37"/>
      <c r="AH696" s="37">
        <v>4</v>
      </c>
    </row>
    <row r="697" spans="1:34" ht="20.100000000000001" customHeight="1" x14ac:dyDescent="0.2">
      <c r="D697" s="38" t="s">
        <v>99</v>
      </c>
      <c r="F697" s="39">
        <v>450</v>
      </c>
      <c r="G697" s="40"/>
      <c r="H697" s="40"/>
      <c r="I697" s="40"/>
      <c r="J697" s="39">
        <v>1730</v>
      </c>
      <c r="K697" s="39">
        <v>20</v>
      </c>
      <c r="L697" s="40"/>
      <c r="M697" s="39">
        <v>1750</v>
      </c>
      <c r="N697" s="40"/>
      <c r="O697" s="40"/>
      <c r="P697" s="40"/>
      <c r="Q697" s="39">
        <v>392</v>
      </c>
      <c r="R697" s="39">
        <v>1451</v>
      </c>
      <c r="S697" s="40"/>
      <c r="T697" s="39">
        <v>1843</v>
      </c>
      <c r="U697" s="40"/>
      <c r="V697" s="40"/>
      <c r="W697" s="40"/>
      <c r="X697" s="39">
        <v>356</v>
      </c>
      <c r="Y697" s="40"/>
      <c r="Z697" s="40"/>
      <c r="AA697" s="40"/>
      <c r="AB697" s="39">
        <v>0</v>
      </c>
      <c r="AC697" s="40"/>
      <c r="AD697" s="39">
        <v>1</v>
      </c>
      <c r="AE697" s="40"/>
      <c r="AF697" s="40"/>
      <c r="AG697" s="40"/>
      <c r="AH697" s="39">
        <v>2</v>
      </c>
    </row>
    <row r="698" spans="1:34" ht="20.100000000000001" customHeight="1" x14ac:dyDescent="0.2">
      <c r="D698" s="2" t="s">
        <v>100</v>
      </c>
      <c r="F698" s="40">
        <v>179</v>
      </c>
      <c r="G698" s="40"/>
      <c r="H698" s="40"/>
      <c r="I698" s="40"/>
      <c r="J698" s="40">
        <v>1711</v>
      </c>
      <c r="K698" s="40">
        <v>31</v>
      </c>
      <c r="L698" s="40"/>
      <c r="M698" s="40">
        <v>1742</v>
      </c>
      <c r="N698" s="40"/>
      <c r="O698" s="40"/>
      <c r="P698" s="40"/>
      <c r="Q698" s="40">
        <v>420</v>
      </c>
      <c r="R698" s="40">
        <v>1240</v>
      </c>
      <c r="S698" s="40"/>
      <c r="T698" s="40">
        <v>1660</v>
      </c>
      <c r="U698" s="40"/>
      <c r="V698" s="40"/>
      <c r="W698" s="40"/>
      <c r="X698" s="40">
        <v>256</v>
      </c>
      <c r="Y698" s="40"/>
      <c r="Z698" s="40"/>
      <c r="AA698" s="40"/>
      <c r="AB698" s="40">
        <v>0</v>
      </c>
      <c r="AC698" s="40"/>
      <c r="AD698" s="40">
        <v>5</v>
      </c>
      <c r="AE698" s="40"/>
      <c r="AF698" s="40"/>
      <c r="AG698" s="40"/>
      <c r="AH698" s="40">
        <v>0</v>
      </c>
    </row>
    <row r="699" spans="1:34"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row>
    <row r="700" spans="1:34" s="1" customFormat="1" ht="20.100000000000001" customHeight="1" x14ac:dyDescent="0.2">
      <c r="A700" s="3"/>
      <c r="B700" s="6"/>
      <c r="C700" s="42" t="s">
        <v>180</v>
      </c>
      <c r="D700" s="42"/>
      <c r="E700" s="5"/>
      <c r="F700" s="44">
        <v>1216</v>
      </c>
      <c r="G700" s="45"/>
      <c r="H700" s="45"/>
      <c r="I700" s="45"/>
      <c r="J700" s="44">
        <v>5162</v>
      </c>
      <c r="K700" s="44">
        <v>87</v>
      </c>
      <c r="L700" s="45"/>
      <c r="M700" s="44">
        <v>5249</v>
      </c>
      <c r="N700" s="45"/>
      <c r="O700" s="45"/>
      <c r="P700" s="45"/>
      <c r="Q700" s="44">
        <v>987</v>
      </c>
      <c r="R700" s="44">
        <v>4222</v>
      </c>
      <c r="S700" s="45"/>
      <c r="T700" s="44">
        <v>5209</v>
      </c>
      <c r="U700" s="45"/>
      <c r="V700" s="45"/>
      <c r="W700" s="45"/>
      <c r="X700" s="44">
        <v>1250</v>
      </c>
      <c r="Y700" s="45"/>
      <c r="Z700" s="45"/>
      <c r="AA700" s="45"/>
      <c r="AB700" s="44">
        <v>0</v>
      </c>
      <c r="AC700" s="45"/>
      <c r="AD700" s="44">
        <v>6</v>
      </c>
      <c r="AE700" s="45"/>
      <c r="AF700" s="45"/>
      <c r="AG700" s="45"/>
      <c r="AH700" s="44">
        <v>6</v>
      </c>
    </row>
    <row r="701" spans="1:34"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row>
    <row r="702" spans="1:34" s="1" customFormat="1" ht="20.100000000000001" customHeight="1" x14ac:dyDescent="0.25">
      <c r="A702" s="3"/>
      <c r="B702" s="49" t="s">
        <v>328</v>
      </c>
      <c r="C702" s="50"/>
      <c r="D702" s="50"/>
      <c r="E702" s="5"/>
      <c r="F702" s="51">
        <v>1216</v>
      </c>
      <c r="G702" s="52"/>
      <c r="H702" s="52"/>
      <c r="I702" s="52"/>
      <c r="J702" s="51">
        <v>5162</v>
      </c>
      <c r="K702" s="51">
        <v>87</v>
      </c>
      <c r="L702" s="52"/>
      <c r="M702" s="51">
        <v>5249</v>
      </c>
      <c r="N702" s="52"/>
      <c r="O702" s="52"/>
      <c r="P702" s="52"/>
      <c r="Q702" s="51">
        <v>987</v>
      </c>
      <c r="R702" s="51">
        <v>4222</v>
      </c>
      <c r="S702" s="52"/>
      <c r="T702" s="51">
        <v>5209</v>
      </c>
      <c r="U702" s="52"/>
      <c r="V702" s="52"/>
      <c r="W702" s="52"/>
      <c r="X702" s="51">
        <v>1250</v>
      </c>
      <c r="Y702" s="52"/>
      <c r="Z702" s="52"/>
      <c r="AA702" s="52"/>
      <c r="AB702" s="51">
        <v>0</v>
      </c>
      <c r="AC702" s="52"/>
      <c r="AD702" s="51">
        <v>6</v>
      </c>
      <c r="AE702" s="52"/>
      <c r="AF702" s="52"/>
      <c r="AG702" s="52"/>
      <c r="AH702" s="51">
        <v>6</v>
      </c>
    </row>
    <row r="703" spans="1:34"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row>
    <row r="704" spans="1:34"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row>
    <row r="705" spans="1:34"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row>
    <row r="706" spans="1:34" ht="20.100000000000001" customHeight="1" x14ac:dyDescent="0.2">
      <c r="B706" s="5"/>
      <c r="D706" s="2" t="s">
        <v>98</v>
      </c>
      <c r="F706" s="37">
        <v>311</v>
      </c>
      <c r="G706" s="37"/>
      <c r="H706" s="37"/>
      <c r="I706" s="37"/>
      <c r="J706" s="37">
        <v>1609</v>
      </c>
      <c r="K706" s="37">
        <v>39</v>
      </c>
      <c r="L706" s="37"/>
      <c r="M706" s="37">
        <v>1648</v>
      </c>
      <c r="N706" s="37"/>
      <c r="O706" s="37"/>
      <c r="P706" s="37"/>
      <c r="Q706" s="37">
        <v>479</v>
      </c>
      <c r="R706" s="37">
        <v>1173</v>
      </c>
      <c r="S706" s="37"/>
      <c r="T706" s="37">
        <v>1652</v>
      </c>
      <c r="U706" s="37"/>
      <c r="V706" s="37"/>
      <c r="W706" s="37"/>
      <c r="X706" s="37">
        <v>293</v>
      </c>
      <c r="Y706" s="37"/>
      <c r="Z706" s="37"/>
      <c r="AA706" s="37"/>
      <c r="AB706" s="37">
        <v>0</v>
      </c>
      <c r="AC706" s="37"/>
      <c r="AD706" s="37">
        <v>14</v>
      </c>
      <c r="AE706" s="37"/>
      <c r="AF706" s="37"/>
      <c r="AG706" s="37"/>
      <c r="AH706" s="37">
        <v>2</v>
      </c>
    </row>
    <row r="707" spans="1:34" ht="20.100000000000001" customHeight="1" x14ac:dyDescent="0.2">
      <c r="D707" s="38" t="s">
        <v>99</v>
      </c>
      <c r="F707" s="39">
        <v>339</v>
      </c>
      <c r="G707" s="40"/>
      <c r="H707" s="40"/>
      <c r="I707" s="40"/>
      <c r="J707" s="39">
        <v>1616</v>
      </c>
      <c r="K707" s="39">
        <v>39</v>
      </c>
      <c r="L707" s="40"/>
      <c r="M707" s="39">
        <v>1655</v>
      </c>
      <c r="N707" s="40"/>
      <c r="O707" s="40"/>
      <c r="P707" s="40"/>
      <c r="Q707" s="39">
        <v>365</v>
      </c>
      <c r="R707" s="39">
        <v>1257</v>
      </c>
      <c r="S707" s="40"/>
      <c r="T707" s="39">
        <v>1622</v>
      </c>
      <c r="U707" s="40"/>
      <c r="V707" s="40"/>
      <c r="W707" s="40"/>
      <c r="X707" s="39">
        <v>360</v>
      </c>
      <c r="Y707" s="40"/>
      <c r="Z707" s="40"/>
      <c r="AA707" s="40"/>
      <c r="AB707" s="39">
        <v>0</v>
      </c>
      <c r="AC707" s="40"/>
      <c r="AD707" s="39">
        <v>12</v>
      </c>
      <c r="AE707" s="40"/>
      <c r="AF707" s="40"/>
      <c r="AG707" s="40"/>
      <c r="AH707" s="39">
        <v>2</v>
      </c>
    </row>
    <row r="708" spans="1:34" ht="20.100000000000001" customHeight="1" x14ac:dyDescent="0.2">
      <c r="D708" s="2" t="s">
        <v>113</v>
      </c>
      <c r="F708" s="37">
        <v>421</v>
      </c>
      <c r="G708" s="37"/>
      <c r="H708" s="37"/>
      <c r="I708" s="37"/>
      <c r="J708" s="37">
        <v>1606</v>
      </c>
      <c r="K708" s="37">
        <v>37</v>
      </c>
      <c r="L708" s="37"/>
      <c r="M708" s="37">
        <v>1643</v>
      </c>
      <c r="N708" s="37"/>
      <c r="O708" s="37"/>
      <c r="P708" s="37"/>
      <c r="Q708" s="37">
        <v>350</v>
      </c>
      <c r="R708" s="37">
        <v>1285</v>
      </c>
      <c r="S708" s="37"/>
      <c r="T708" s="37">
        <v>1635</v>
      </c>
      <c r="U708" s="37"/>
      <c r="V708" s="37"/>
      <c r="W708" s="37"/>
      <c r="X708" s="37">
        <v>415</v>
      </c>
      <c r="Y708" s="37"/>
      <c r="Z708" s="37"/>
      <c r="AA708" s="37"/>
      <c r="AB708" s="37">
        <v>0</v>
      </c>
      <c r="AC708" s="37"/>
      <c r="AD708" s="37">
        <v>14</v>
      </c>
      <c r="AE708" s="37"/>
      <c r="AF708" s="37"/>
      <c r="AG708" s="37"/>
      <c r="AH708" s="37">
        <v>358</v>
      </c>
    </row>
    <row r="709" spans="1:34" ht="20.100000000000001" customHeight="1" x14ac:dyDescent="0.2">
      <c r="D709" s="38" t="s">
        <v>174</v>
      </c>
      <c r="F709" s="39">
        <v>230</v>
      </c>
      <c r="G709" s="40"/>
      <c r="H709" s="40"/>
      <c r="I709" s="40"/>
      <c r="J709" s="39">
        <v>1593</v>
      </c>
      <c r="K709" s="39">
        <v>19</v>
      </c>
      <c r="L709" s="40"/>
      <c r="M709" s="39">
        <v>1612</v>
      </c>
      <c r="N709" s="40"/>
      <c r="O709" s="40"/>
      <c r="P709" s="40"/>
      <c r="Q709" s="39">
        <v>390</v>
      </c>
      <c r="R709" s="39">
        <v>1192</v>
      </c>
      <c r="S709" s="40"/>
      <c r="T709" s="39">
        <v>1582</v>
      </c>
      <c r="U709" s="40"/>
      <c r="V709" s="40"/>
      <c r="W709" s="40"/>
      <c r="X709" s="39">
        <v>260</v>
      </c>
      <c r="Y709" s="40"/>
      <c r="Z709" s="40"/>
      <c r="AA709" s="40"/>
      <c r="AB709" s="39">
        <v>0</v>
      </c>
      <c r="AC709" s="40"/>
      <c r="AD709" s="39">
        <v>0</v>
      </c>
      <c r="AE709" s="40"/>
      <c r="AF709" s="40"/>
      <c r="AG709" s="40"/>
      <c r="AH709" s="39">
        <v>0</v>
      </c>
    </row>
    <row r="710" spans="1:34"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row>
    <row r="711" spans="1:34" s="1" customFormat="1" ht="20.100000000000001" customHeight="1" x14ac:dyDescent="0.2">
      <c r="A711" s="3"/>
      <c r="B711" s="6"/>
      <c r="C711" s="42" t="s">
        <v>180</v>
      </c>
      <c r="D711" s="42"/>
      <c r="E711" s="5"/>
      <c r="F711" s="44">
        <v>1301</v>
      </c>
      <c r="G711" s="45"/>
      <c r="H711" s="45"/>
      <c r="I711" s="45"/>
      <c r="J711" s="44">
        <v>6424</v>
      </c>
      <c r="K711" s="44">
        <v>134</v>
      </c>
      <c r="L711" s="45"/>
      <c r="M711" s="44">
        <v>6558</v>
      </c>
      <c r="N711" s="45"/>
      <c r="O711" s="45"/>
      <c r="P711" s="45"/>
      <c r="Q711" s="44">
        <v>1584</v>
      </c>
      <c r="R711" s="44">
        <v>4907</v>
      </c>
      <c r="S711" s="45"/>
      <c r="T711" s="44">
        <v>6491</v>
      </c>
      <c r="U711" s="45"/>
      <c r="V711" s="45"/>
      <c r="W711" s="45"/>
      <c r="X711" s="44">
        <v>1328</v>
      </c>
      <c r="Y711" s="45"/>
      <c r="Z711" s="45"/>
      <c r="AA711" s="45"/>
      <c r="AB711" s="44">
        <v>0</v>
      </c>
      <c r="AC711" s="45"/>
      <c r="AD711" s="44">
        <v>40</v>
      </c>
      <c r="AE711" s="45"/>
      <c r="AF711" s="45"/>
      <c r="AG711" s="45"/>
      <c r="AH711" s="44">
        <v>362</v>
      </c>
    </row>
    <row r="712" spans="1:34"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row>
    <row r="713" spans="1:34" s="1" customFormat="1" ht="20.100000000000001" customHeight="1" x14ac:dyDescent="0.25">
      <c r="A713" s="3"/>
      <c r="B713" s="49" t="s">
        <v>330</v>
      </c>
      <c r="C713" s="50"/>
      <c r="D713" s="50"/>
      <c r="E713" s="5"/>
      <c r="F713" s="51">
        <v>1301</v>
      </c>
      <c r="G713" s="52"/>
      <c r="H713" s="52"/>
      <c r="I713" s="52"/>
      <c r="J713" s="51">
        <v>6424</v>
      </c>
      <c r="K713" s="51">
        <v>134</v>
      </c>
      <c r="L713" s="52"/>
      <c r="M713" s="51">
        <v>6558</v>
      </c>
      <c r="N713" s="52"/>
      <c r="O713" s="52"/>
      <c r="P713" s="52"/>
      <c r="Q713" s="51">
        <v>1584</v>
      </c>
      <c r="R713" s="51">
        <v>4907</v>
      </c>
      <c r="S713" s="52"/>
      <c r="T713" s="51">
        <v>6491</v>
      </c>
      <c r="U713" s="52"/>
      <c r="V713" s="52"/>
      <c r="W713" s="52"/>
      <c r="X713" s="51">
        <v>1328</v>
      </c>
      <c r="Y713" s="52"/>
      <c r="Z713" s="52"/>
      <c r="AA713" s="52"/>
      <c r="AB713" s="51">
        <v>0</v>
      </c>
      <c r="AC713" s="52"/>
      <c r="AD713" s="51">
        <v>40</v>
      </c>
      <c r="AE713" s="52"/>
      <c r="AF713" s="52"/>
      <c r="AG713" s="52"/>
      <c r="AH713" s="51">
        <v>362</v>
      </c>
    </row>
    <row r="714" spans="1:34"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row>
    <row r="715" spans="1:34"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row>
    <row r="716" spans="1:34"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row>
    <row r="717" spans="1:34" s="1" customFormat="1" ht="20.100000000000001" customHeight="1" x14ac:dyDescent="0.2">
      <c r="A717" s="3"/>
      <c r="B717" s="55"/>
      <c r="C717" s="3"/>
      <c r="D717" s="2" t="s">
        <v>98</v>
      </c>
      <c r="E717" s="5"/>
      <c r="F717" s="37">
        <v>520</v>
      </c>
      <c r="G717" s="37"/>
      <c r="H717" s="37"/>
      <c r="I717" s="37"/>
      <c r="J717" s="37">
        <v>3225</v>
      </c>
      <c r="K717" s="37">
        <v>58</v>
      </c>
      <c r="L717" s="37"/>
      <c r="M717" s="37">
        <v>3283</v>
      </c>
      <c r="N717" s="37"/>
      <c r="O717" s="37"/>
      <c r="P717" s="37"/>
      <c r="Q717" s="37">
        <v>689</v>
      </c>
      <c r="R717" s="37">
        <v>2693</v>
      </c>
      <c r="S717" s="37"/>
      <c r="T717" s="37">
        <v>3382</v>
      </c>
      <c r="U717" s="37"/>
      <c r="V717" s="37"/>
      <c r="W717" s="37"/>
      <c r="X717" s="37">
        <v>421</v>
      </c>
      <c r="Y717" s="37"/>
      <c r="Z717" s="37"/>
      <c r="AA717" s="37"/>
      <c r="AB717" s="37">
        <v>0</v>
      </c>
      <c r="AC717" s="37"/>
      <c r="AD717" s="37">
        <v>0</v>
      </c>
      <c r="AE717" s="37"/>
      <c r="AF717" s="37"/>
      <c r="AG717" s="37"/>
      <c r="AH717" s="37">
        <v>300</v>
      </c>
    </row>
    <row r="718" spans="1:34" s="1" customFormat="1" ht="20.100000000000001" customHeight="1" x14ac:dyDescent="0.2">
      <c r="A718" s="3"/>
      <c r="B718" s="55"/>
      <c r="C718" s="3"/>
      <c r="D718" s="38" t="s">
        <v>99</v>
      </c>
      <c r="E718" s="5"/>
      <c r="F718" s="39">
        <v>343</v>
      </c>
      <c r="G718" s="40"/>
      <c r="H718" s="40"/>
      <c r="I718" s="40"/>
      <c r="J718" s="39">
        <v>3243</v>
      </c>
      <c r="K718" s="39">
        <v>81</v>
      </c>
      <c r="L718" s="40"/>
      <c r="M718" s="39">
        <v>3324</v>
      </c>
      <c r="N718" s="40"/>
      <c r="O718" s="40"/>
      <c r="P718" s="40"/>
      <c r="Q718" s="39">
        <v>524</v>
      </c>
      <c r="R718" s="39">
        <v>2672</v>
      </c>
      <c r="S718" s="40"/>
      <c r="T718" s="39">
        <v>3196</v>
      </c>
      <c r="U718" s="40"/>
      <c r="V718" s="40"/>
      <c r="W718" s="40"/>
      <c r="X718" s="39">
        <v>460</v>
      </c>
      <c r="Y718" s="40"/>
      <c r="Z718" s="40"/>
      <c r="AA718" s="40"/>
      <c r="AB718" s="39">
        <v>0</v>
      </c>
      <c r="AC718" s="40"/>
      <c r="AD718" s="39">
        <v>11</v>
      </c>
      <c r="AE718" s="40"/>
      <c r="AF718" s="40"/>
      <c r="AG718" s="40"/>
      <c r="AH718" s="39">
        <v>166</v>
      </c>
    </row>
    <row r="719" spans="1:34" s="1" customFormat="1" ht="20.100000000000001" customHeight="1" x14ac:dyDescent="0.2">
      <c r="A719" s="3"/>
      <c r="B719" s="55"/>
      <c r="C719" s="3"/>
      <c r="D719" s="2" t="s">
        <v>113</v>
      </c>
      <c r="E719" s="5"/>
      <c r="F719" s="37">
        <v>403</v>
      </c>
      <c r="G719" s="37"/>
      <c r="H719" s="37"/>
      <c r="I719" s="37"/>
      <c r="J719" s="37">
        <v>3247</v>
      </c>
      <c r="K719" s="37">
        <v>22</v>
      </c>
      <c r="L719" s="37"/>
      <c r="M719" s="37">
        <v>3269</v>
      </c>
      <c r="N719" s="37"/>
      <c r="O719" s="37"/>
      <c r="P719" s="37"/>
      <c r="Q719" s="37">
        <v>495</v>
      </c>
      <c r="R719" s="37">
        <v>2680</v>
      </c>
      <c r="S719" s="37"/>
      <c r="T719" s="37">
        <v>3175</v>
      </c>
      <c r="U719" s="37"/>
      <c r="V719" s="37"/>
      <c r="W719" s="37"/>
      <c r="X719" s="37">
        <v>484</v>
      </c>
      <c r="Y719" s="37"/>
      <c r="Z719" s="37"/>
      <c r="AA719" s="37"/>
      <c r="AB719" s="37">
        <v>0</v>
      </c>
      <c r="AC719" s="37"/>
      <c r="AD719" s="37">
        <v>13</v>
      </c>
      <c r="AE719" s="37"/>
      <c r="AF719" s="37"/>
      <c r="AG719" s="37"/>
      <c r="AH719" s="37">
        <v>383</v>
      </c>
    </row>
    <row r="720" spans="1:34"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row>
    <row r="721" spans="1:34" s="1" customFormat="1" ht="20.100000000000001" customHeight="1" x14ac:dyDescent="0.2">
      <c r="A721" s="3"/>
      <c r="B721" s="55"/>
      <c r="C721" s="42" t="s">
        <v>180</v>
      </c>
      <c r="D721" s="42"/>
      <c r="E721" s="5"/>
      <c r="F721" s="44">
        <v>1266</v>
      </c>
      <c r="G721" s="45"/>
      <c r="H721" s="45"/>
      <c r="I721" s="45"/>
      <c r="J721" s="44">
        <v>9715</v>
      </c>
      <c r="K721" s="44">
        <v>161</v>
      </c>
      <c r="L721" s="45"/>
      <c r="M721" s="44">
        <v>9876</v>
      </c>
      <c r="N721" s="45"/>
      <c r="O721" s="45"/>
      <c r="P721" s="45"/>
      <c r="Q721" s="44">
        <v>1708</v>
      </c>
      <c r="R721" s="44">
        <v>8045</v>
      </c>
      <c r="S721" s="45"/>
      <c r="T721" s="44">
        <v>9753</v>
      </c>
      <c r="U721" s="45"/>
      <c r="V721" s="45"/>
      <c r="W721" s="45"/>
      <c r="X721" s="44">
        <v>1365</v>
      </c>
      <c r="Y721" s="45"/>
      <c r="Z721" s="45"/>
      <c r="AA721" s="45"/>
      <c r="AB721" s="44">
        <v>0</v>
      </c>
      <c r="AC721" s="45"/>
      <c r="AD721" s="44">
        <v>24</v>
      </c>
      <c r="AE721" s="45"/>
      <c r="AF721" s="45"/>
      <c r="AG721" s="45"/>
      <c r="AH721" s="44">
        <v>849</v>
      </c>
    </row>
    <row r="722" spans="1:34"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row>
    <row r="723" spans="1:34" s="1" customFormat="1" ht="20.100000000000001" customHeight="1" x14ac:dyDescent="0.25">
      <c r="A723" s="3"/>
      <c r="B723" s="49" t="s">
        <v>332</v>
      </c>
      <c r="C723" s="50"/>
      <c r="D723" s="50"/>
      <c r="E723" s="5"/>
      <c r="F723" s="51">
        <v>1266</v>
      </c>
      <c r="G723" s="52"/>
      <c r="H723" s="52"/>
      <c r="I723" s="52"/>
      <c r="J723" s="51">
        <v>9715</v>
      </c>
      <c r="K723" s="51">
        <v>161</v>
      </c>
      <c r="L723" s="52"/>
      <c r="M723" s="51">
        <v>9876</v>
      </c>
      <c r="N723" s="52"/>
      <c r="O723" s="52"/>
      <c r="P723" s="52"/>
      <c r="Q723" s="51">
        <v>1708</v>
      </c>
      <c r="R723" s="51">
        <v>8045</v>
      </c>
      <c r="S723" s="52"/>
      <c r="T723" s="51">
        <v>9753</v>
      </c>
      <c r="U723" s="52"/>
      <c r="V723" s="52"/>
      <c r="W723" s="52"/>
      <c r="X723" s="51">
        <v>1365</v>
      </c>
      <c r="Y723" s="52"/>
      <c r="Z723" s="52"/>
      <c r="AA723" s="52"/>
      <c r="AB723" s="51">
        <v>0</v>
      </c>
      <c r="AC723" s="52"/>
      <c r="AD723" s="51">
        <v>24</v>
      </c>
      <c r="AE723" s="52"/>
      <c r="AF723" s="52"/>
      <c r="AG723" s="52"/>
      <c r="AH723" s="51">
        <v>849</v>
      </c>
    </row>
    <row r="724" spans="1:34"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row>
    <row r="725" spans="1:34"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row>
    <row r="726" spans="1:34"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row>
    <row r="727" spans="1:34" s="1" customFormat="1" ht="20.100000000000001" customHeight="1" x14ac:dyDescent="0.2">
      <c r="A727" s="3"/>
      <c r="B727" s="55"/>
      <c r="C727" s="3"/>
      <c r="D727" s="2" t="s">
        <v>98</v>
      </c>
      <c r="E727" s="5"/>
      <c r="F727" s="37">
        <v>319</v>
      </c>
      <c r="G727" s="37"/>
      <c r="H727" s="37"/>
      <c r="I727" s="37"/>
      <c r="J727" s="37">
        <v>1756</v>
      </c>
      <c r="K727" s="37">
        <v>22</v>
      </c>
      <c r="L727" s="37"/>
      <c r="M727" s="37">
        <v>1778</v>
      </c>
      <c r="N727" s="37"/>
      <c r="O727" s="37"/>
      <c r="P727" s="37"/>
      <c r="Q727" s="37">
        <v>300</v>
      </c>
      <c r="R727" s="37">
        <v>1410</v>
      </c>
      <c r="S727" s="37"/>
      <c r="T727" s="37">
        <v>1710</v>
      </c>
      <c r="U727" s="37"/>
      <c r="V727" s="37"/>
      <c r="W727" s="37"/>
      <c r="X727" s="37">
        <v>374</v>
      </c>
      <c r="Y727" s="37"/>
      <c r="Z727" s="37"/>
      <c r="AA727" s="37"/>
      <c r="AB727" s="37">
        <v>0</v>
      </c>
      <c r="AC727" s="37"/>
      <c r="AD727" s="37">
        <v>13</v>
      </c>
      <c r="AE727" s="37"/>
      <c r="AF727" s="37"/>
      <c r="AG727" s="37"/>
      <c r="AH727" s="37">
        <v>0</v>
      </c>
    </row>
    <row r="728" spans="1:34" s="1" customFormat="1" ht="20.100000000000001" customHeight="1" x14ac:dyDescent="0.2">
      <c r="A728" s="3"/>
      <c r="B728" s="55"/>
      <c r="C728" s="3"/>
      <c r="D728" s="38" t="s">
        <v>99</v>
      </c>
      <c r="E728" s="5"/>
      <c r="F728" s="39">
        <v>407</v>
      </c>
      <c r="G728" s="40"/>
      <c r="H728" s="40"/>
      <c r="I728" s="40"/>
      <c r="J728" s="39">
        <v>1751</v>
      </c>
      <c r="K728" s="39">
        <v>20</v>
      </c>
      <c r="L728" s="40"/>
      <c r="M728" s="39">
        <v>1771</v>
      </c>
      <c r="N728" s="40"/>
      <c r="O728" s="40"/>
      <c r="P728" s="40"/>
      <c r="Q728" s="39">
        <v>403</v>
      </c>
      <c r="R728" s="39">
        <v>1320</v>
      </c>
      <c r="S728" s="40"/>
      <c r="T728" s="39">
        <v>1723</v>
      </c>
      <c r="U728" s="40"/>
      <c r="V728" s="40"/>
      <c r="W728" s="40"/>
      <c r="X728" s="39">
        <v>440</v>
      </c>
      <c r="Y728" s="40"/>
      <c r="Z728" s="40"/>
      <c r="AA728" s="40"/>
      <c r="AB728" s="39">
        <v>0</v>
      </c>
      <c r="AC728" s="40"/>
      <c r="AD728" s="39">
        <v>15</v>
      </c>
      <c r="AE728" s="40"/>
      <c r="AF728" s="40"/>
      <c r="AG728" s="40"/>
      <c r="AH728" s="39">
        <v>259</v>
      </c>
    </row>
    <row r="729" spans="1:34"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row>
    <row r="730" spans="1:34" s="1" customFormat="1" ht="20.100000000000001" customHeight="1" x14ac:dyDescent="0.2">
      <c r="A730" s="3"/>
      <c r="B730" s="55"/>
      <c r="C730" s="42" t="s">
        <v>180</v>
      </c>
      <c r="D730" s="42"/>
      <c r="E730" s="5"/>
      <c r="F730" s="44">
        <v>726</v>
      </c>
      <c r="G730" s="45"/>
      <c r="H730" s="45"/>
      <c r="I730" s="45"/>
      <c r="J730" s="44">
        <v>3507</v>
      </c>
      <c r="K730" s="44">
        <v>42</v>
      </c>
      <c r="L730" s="45"/>
      <c r="M730" s="44">
        <v>3549</v>
      </c>
      <c r="N730" s="45"/>
      <c r="O730" s="45"/>
      <c r="P730" s="45"/>
      <c r="Q730" s="44">
        <v>703</v>
      </c>
      <c r="R730" s="44">
        <v>2730</v>
      </c>
      <c r="S730" s="45"/>
      <c r="T730" s="44">
        <v>3433</v>
      </c>
      <c r="U730" s="45"/>
      <c r="V730" s="45"/>
      <c r="W730" s="45"/>
      <c r="X730" s="44">
        <v>814</v>
      </c>
      <c r="Y730" s="45"/>
      <c r="Z730" s="45"/>
      <c r="AA730" s="45"/>
      <c r="AB730" s="44">
        <v>0</v>
      </c>
      <c r="AC730" s="45"/>
      <c r="AD730" s="44">
        <v>28</v>
      </c>
      <c r="AE730" s="45"/>
      <c r="AF730" s="45"/>
      <c r="AG730" s="45"/>
      <c r="AH730" s="44">
        <v>259</v>
      </c>
    </row>
    <row r="731" spans="1:34"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row>
    <row r="732" spans="1:34" s="1" customFormat="1" ht="20.100000000000001" customHeight="1" x14ac:dyDescent="0.25">
      <c r="A732" s="3"/>
      <c r="B732" s="49" t="s">
        <v>334</v>
      </c>
      <c r="C732" s="50"/>
      <c r="D732" s="50"/>
      <c r="E732" s="5"/>
      <c r="F732" s="51">
        <v>726</v>
      </c>
      <c r="G732" s="52"/>
      <c r="H732" s="52"/>
      <c r="I732" s="52"/>
      <c r="J732" s="51">
        <v>3507</v>
      </c>
      <c r="K732" s="51">
        <v>42</v>
      </c>
      <c r="L732" s="52"/>
      <c r="M732" s="51">
        <v>3549</v>
      </c>
      <c r="N732" s="52"/>
      <c r="O732" s="52"/>
      <c r="P732" s="52"/>
      <c r="Q732" s="51">
        <v>703</v>
      </c>
      <c r="R732" s="51">
        <v>2730</v>
      </c>
      <c r="S732" s="52"/>
      <c r="T732" s="51">
        <v>3433</v>
      </c>
      <c r="U732" s="52"/>
      <c r="V732" s="52"/>
      <c r="W732" s="52"/>
      <c r="X732" s="51">
        <v>814</v>
      </c>
      <c r="Y732" s="52"/>
      <c r="Z732" s="52"/>
      <c r="AA732" s="52"/>
      <c r="AB732" s="51">
        <v>0</v>
      </c>
      <c r="AC732" s="52"/>
      <c r="AD732" s="51">
        <v>28</v>
      </c>
      <c r="AE732" s="52"/>
      <c r="AF732" s="52"/>
      <c r="AG732" s="52"/>
      <c r="AH732" s="51">
        <v>259</v>
      </c>
    </row>
    <row r="733" spans="1:34"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row>
    <row r="734" spans="1:34"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row>
    <row r="735" spans="1:34"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row>
    <row r="736" spans="1:34" s="1" customFormat="1" ht="20.100000000000001" customHeight="1" x14ac:dyDescent="0.2">
      <c r="A736" s="3"/>
      <c r="B736" s="55"/>
      <c r="C736" s="3"/>
      <c r="D736" s="2" t="s">
        <v>124</v>
      </c>
      <c r="E736" s="5"/>
      <c r="F736" s="37">
        <v>384</v>
      </c>
      <c r="G736" s="37"/>
      <c r="H736" s="37"/>
      <c r="I736" s="37"/>
      <c r="J736" s="37">
        <v>1932</v>
      </c>
      <c r="K736" s="37">
        <v>38</v>
      </c>
      <c r="L736" s="37"/>
      <c r="M736" s="37">
        <v>1970</v>
      </c>
      <c r="N736" s="37"/>
      <c r="O736" s="37"/>
      <c r="P736" s="37"/>
      <c r="Q736" s="37">
        <v>357</v>
      </c>
      <c r="R736" s="37">
        <v>1593</v>
      </c>
      <c r="S736" s="37"/>
      <c r="T736" s="37">
        <v>1950</v>
      </c>
      <c r="U736" s="37"/>
      <c r="V736" s="37"/>
      <c r="W736" s="37"/>
      <c r="X736" s="37">
        <v>396</v>
      </c>
      <c r="Y736" s="37"/>
      <c r="Z736" s="37"/>
      <c r="AA736" s="37"/>
      <c r="AB736" s="37">
        <v>0</v>
      </c>
      <c r="AC736" s="37"/>
      <c r="AD736" s="37">
        <v>8</v>
      </c>
      <c r="AE736" s="37"/>
      <c r="AF736" s="37"/>
      <c r="AG736" s="37"/>
      <c r="AH736" s="37">
        <v>104</v>
      </c>
    </row>
    <row r="737" spans="1:34" s="1" customFormat="1" ht="20.100000000000001" customHeight="1" x14ac:dyDescent="0.2">
      <c r="A737" s="3"/>
      <c r="B737" s="55"/>
      <c r="C737" s="3"/>
      <c r="D737" s="38" t="s">
        <v>99</v>
      </c>
      <c r="E737" s="5"/>
      <c r="F737" s="39">
        <v>250</v>
      </c>
      <c r="G737" s="40"/>
      <c r="H737" s="40"/>
      <c r="I737" s="40"/>
      <c r="J737" s="39">
        <v>1927</v>
      </c>
      <c r="K737" s="39">
        <v>42</v>
      </c>
      <c r="L737" s="40"/>
      <c r="M737" s="39">
        <v>1969</v>
      </c>
      <c r="N737" s="40"/>
      <c r="O737" s="40"/>
      <c r="P737" s="40"/>
      <c r="Q737" s="39">
        <v>515</v>
      </c>
      <c r="R737" s="39">
        <v>1367</v>
      </c>
      <c r="S737" s="40"/>
      <c r="T737" s="39">
        <v>1882</v>
      </c>
      <c r="U737" s="40"/>
      <c r="V737" s="40"/>
      <c r="W737" s="40"/>
      <c r="X737" s="39">
        <v>325</v>
      </c>
      <c r="Y737" s="40"/>
      <c r="Z737" s="40"/>
      <c r="AA737" s="40"/>
      <c r="AB737" s="39">
        <v>0</v>
      </c>
      <c r="AC737" s="40"/>
      <c r="AD737" s="39">
        <v>12</v>
      </c>
      <c r="AE737" s="40"/>
      <c r="AF737" s="40"/>
      <c r="AG737" s="40"/>
      <c r="AH737" s="39">
        <v>17</v>
      </c>
    </row>
    <row r="738" spans="1:34"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row>
    <row r="739" spans="1:34" s="1" customFormat="1" ht="20.100000000000001" customHeight="1" x14ac:dyDescent="0.2">
      <c r="A739" s="3"/>
      <c r="B739" s="55"/>
      <c r="C739" s="42" t="s">
        <v>180</v>
      </c>
      <c r="D739" s="42"/>
      <c r="E739" s="5"/>
      <c r="F739" s="44">
        <v>634</v>
      </c>
      <c r="G739" s="45"/>
      <c r="H739" s="45"/>
      <c r="I739" s="45"/>
      <c r="J739" s="44">
        <v>3859</v>
      </c>
      <c r="K739" s="44">
        <v>80</v>
      </c>
      <c r="L739" s="45"/>
      <c r="M739" s="44">
        <v>3939</v>
      </c>
      <c r="N739" s="45"/>
      <c r="O739" s="45"/>
      <c r="P739" s="45"/>
      <c r="Q739" s="44">
        <v>872</v>
      </c>
      <c r="R739" s="44">
        <v>2960</v>
      </c>
      <c r="S739" s="45"/>
      <c r="T739" s="44">
        <v>3832</v>
      </c>
      <c r="U739" s="45"/>
      <c r="V739" s="45"/>
      <c r="W739" s="45"/>
      <c r="X739" s="44">
        <v>721</v>
      </c>
      <c r="Y739" s="45"/>
      <c r="Z739" s="45"/>
      <c r="AA739" s="45"/>
      <c r="AB739" s="44">
        <v>0</v>
      </c>
      <c r="AC739" s="45"/>
      <c r="AD739" s="44">
        <v>20</v>
      </c>
      <c r="AE739" s="45"/>
      <c r="AF739" s="45"/>
      <c r="AG739" s="45"/>
      <c r="AH739" s="44">
        <v>121</v>
      </c>
    </row>
    <row r="740" spans="1:34"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row>
    <row r="741" spans="1:34" s="1" customFormat="1" ht="20.100000000000001" customHeight="1" x14ac:dyDescent="0.25">
      <c r="A741" s="3"/>
      <c r="B741" s="49" t="s">
        <v>336</v>
      </c>
      <c r="C741" s="50"/>
      <c r="D741" s="50"/>
      <c r="E741" s="5"/>
      <c r="F741" s="51">
        <v>634</v>
      </c>
      <c r="G741" s="52"/>
      <c r="H741" s="52"/>
      <c r="I741" s="52"/>
      <c r="J741" s="51">
        <v>3859</v>
      </c>
      <c r="K741" s="51">
        <v>80</v>
      </c>
      <c r="L741" s="52"/>
      <c r="M741" s="51">
        <v>3939</v>
      </c>
      <c r="N741" s="52"/>
      <c r="O741" s="52"/>
      <c r="P741" s="52"/>
      <c r="Q741" s="51">
        <v>872</v>
      </c>
      <c r="R741" s="51">
        <v>2960</v>
      </c>
      <c r="S741" s="52"/>
      <c r="T741" s="51">
        <v>3832</v>
      </c>
      <c r="U741" s="52"/>
      <c r="V741" s="52"/>
      <c r="W741" s="52"/>
      <c r="X741" s="51">
        <v>721</v>
      </c>
      <c r="Y741" s="52"/>
      <c r="Z741" s="52"/>
      <c r="AA741" s="52"/>
      <c r="AB741" s="51">
        <v>0</v>
      </c>
      <c r="AC741" s="52"/>
      <c r="AD741" s="51">
        <v>20</v>
      </c>
      <c r="AE741" s="52"/>
      <c r="AF741" s="52"/>
      <c r="AG741" s="52"/>
      <c r="AH741" s="51">
        <v>121</v>
      </c>
    </row>
    <row r="742" spans="1:34"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row>
    <row r="743" spans="1:34" s="61" customFormat="1" ht="30" customHeight="1" x14ac:dyDescent="0.2">
      <c r="A743" s="57"/>
      <c r="B743" s="58" t="s">
        <v>337</v>
      </c>
      <c r="C743" s="59"/>
      <c r="D743" s="59"/>
      <c r="E743" s="5"/>
      <c r="F743" s="60">
        <v>110556</v>
      </c>
      <c r="G743" s="52"/>
      <c r="H743" s="52"/>
      <c r="I743" s="52"/>
      <c r="J743" s="60">
        <v>509993</v>
      </c>
      <c r="K743" s="60">
        <v>12785</v>
      </c>
      <c r="L743" s="52"/>
      <c r="M743" s="60">
        <v>522778</v>
      </c>
      <c r="N743" s="52"/>
      <c r="O743" s="52"/>
      <c r="P743" s="52"/>
      <c r="Q743" s="60">
        <v>127914</v>
      </c>
      <c r="R743" s="60">
        <v>379984</v>
      </c>
      <c r="S743" s="52"/>
      <c r="T743" s="60">
        <v>507898</v>
      </c>
      <c r="U743" s="52"/>
      <c r="V743" s="52"/>
      <c r="W743" s="52"/>
      <c r="X743" s="60">
        <f>129677+201</f>
        <v>129878</v>
      </c>
      <c r="Y743" s="52"/>
      <c r="Z743" s="52"/>
      <c r="AA743" s="52"/>
      <c r="AB743" s="60">
        <v>14207</v>
      </c>
      <c r="AC743" s="52"/>
      <c r="AD743" s="60">
        <v>9773</v>
      </c>
      <c r="AE743" s="52"/>
      <c r="AF743" s="52"/>
      <c r="AG743" s="52"/>
      <c r="AH743" s="60">
        <v>21454</v>
      </c>
    </row>
    <row r="746" spans="1:34" x14ac:dyDescent="0.2">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row>
  </sheetData>
  <autoFilter ref="A9:AH743"/>
  <mergeCells count="4">
    <mergeCell ref="A2:AH3"/>
    <mergeCell ref="A4:AH5"/>
    <mergeCell ref="F7:AH7"/>
    <mergeCell ref="A8:D8"/>
  </mergeCells>
  <phoneticPr fontId="2" type="noConversion"/>
  <pageMargins left="0.43307086614173229" right="0" top="0" bottom="0" header="0" footer="0"/>
  <pageSetup paperSize="5" scale="4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AH746"/>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1" width="12.7109375" style="4" customWidth="1"/>
    <col min="12" max="12" width="1.7109375" style="4" customWidth="1"/>
    <col min="13" max="13" width="12.7109375" style="4" customWidth="1"/>
    <col min="14" max="16" width="1.7109375" style="4" customWidth="1"/>
    <col min="17" max="18" width="12.7109375" style="4" customWidth="1"/>
    <col min="19" max="19" width="1.7109375" style="4" customWidth="1"/>
    <col min="20" max="20" width="12.7109375" style="4" customWidth="1"/>
    <col min="21" max="23" width="1.7109375" style="4" customWidth="1"/>
    <col min="24" max="24" width="12.7109375" style="4" customWidth="1"/>
    <col min="25" max="27" width="1.7109375" style="4" customWidth="1"/>
    <col min="28" max="28" width="12.7109375" style="4" customWidth="1"/>
    <col min="29" max="29" width="1.7109375" style="4" customWidth="1"/>
    <col min="30" max="30" width="12.7109375" style="4" customWidth="1"/>
    <col min="31" max="16384" width="11.42578125" style="7"/>
  </cols>
  <sheetData>
    <row r="2" spans="1:34" ht="12.75" x14ac:dyDescent="0.2">
      <c r="A2" s="84" t="s">
        <v>66</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row>
    <row r="3" spans="1:34"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row>
    <row r="4" spans="1:34"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row>
    <row r="5" spans="1:34"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row>
    <row r="6" spans="1:34"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row>
    <row r="7" spans="1:34" ht="30" customHeight="1" thickBot="1" x14ac:dyDescent="0.3">
      <c r="A7" s="13"/>
      <c r="B7" s="13"/>
      <c r="C7" s="13"/>
      <c r="D7" s="14"/>
      <c r="E7" s="14"/>
      <c r="F7" s="86" t="s">
        <v>0</v>
      </c>
      <c r="G7" s="86"/>
      <c r="H7" s="86"/>
      <c r="I7" s="86"/>
      <c r="J7" s="86"/>
      <c r="K7" s="86"/>
      <c r="L7" s="86"/>
      <c r="M7" s="86"/>
      <c r="N7" s="86"/>
      <c r="O7" s="86"/>
      <c r="P7" s="86"/>
      <c r="Q7" s="86"/>
      <c r="R7" s="86"/>
      <c r="S7" s="86"/>
      <c r="T7" s="86"/>
      <c r="U7" s="86"/>
      <c r="V7" s="86"/>
      <c r="W7" s="86"/>
      <c r="X7" s="86"/>
      <c r="Y7" s="86"/>
      <c r="Z7" s="86"/>
      <c r="AA7" s="86"/>
      <c r="AB7" s="86"/>
      <c r="AC7" s="86"/>
      <c r="AD7" s="86"/>
    </row>
    <row r="8" spans="1:34" ht="50.1" customHeight="1" thickBot="1" x14ac:dyDescent="0.25">
      <c r="A8" s="89" t="s">
        <v>3</v>
      </c>
      <c r="B8" s="89"/>
      <c r="C8" s="89"/>
      <c r="D8" s="89"/>
      <c r="E8" s="20"/>
      <c r="F8" s="15" t="s">
        <v>4</v>
      </c>
      <c r="G8" s="11"/>
      <c r="H8" s="11"/>
      <c r="I8" s="11"/>
      <c r="J8" s="15" t="s">
        <v>5</v>
      </c>
      <c r="K8" s="15" t="s">
        <v>68</v>
      </c>
      <c r="L8" s="11"/>
      <c r="M8" s="15" t="s">
        <v>7</v>
      </c>
      <c r="N8" s="11"/>
      <c r="O8" s="11"/>
      <c r="P8" s="11"/>
      <c r="Q8" s="15" t="s">
        <v>69</v>
      </c>
      <c r="R8" s="15" t="s">
        <v>70</v>
      </c>
      <c r="S8" s="11"/>
      <c r="T8" s="15" t="s">
        <v>15</v>
      </c>
      <c r="U8" s="11"/>
      <c r="V8" s="11"/>
      <c r="W8" s="11"/>
      <c r="X8" s="15" t="s">
        <v>16</v>
      </c>
      <c r="Y8" s="11"/>
      <c r="Z8" s="11"/>
      <c r="AA8" s="11"/>
      <c r="AB8" s="15" t="s">
        <v>17</v>
      </c>
      <c r="AC8" s="11"/>
      <c r="AD8" s="15" t="s">
        <v>18</v>
      </c>
    </row>
    <row r="9" spans="1:34" ht="19.5" customHeight="1" x14ac:dyDescent="0.2"/>
    <row r="10" spans="1:34" ht="20.100000000000001" customHeight="1" x14ac:dyDescent="0.2">
      <c r="A10" s="2"/>
      <c r="B10" s="6" t="s">
        <v>96</v>
      </c>
    </row>
    <row r="11" spans="1:34" ht="20.100000000000001" customHeight="1" x14ac:dyDescent="0.2">
      <c r="A11" s="35"/>
      <c r="B11" s="36"/>
      <c r="C11" s="3" t="s">
        <v>97</v>
      </c>
    </row>
    <row r="12" spans="1:34" ht="20.100000000000001" customHeight="1" x14ac:dyDescent="0.2">
      <c r="D12" s="2" t="s">
        <v>98</v>
      </c>
      <c r="F12" s="37">
        <v>0</v>
      </c>
      <c r="G12" s="37"/>
      <c r="H12" s="37"/>
      <c r="I12" s="37"/>
      <c r="J12" s="37">
        <v>0</v>
      </c>
      <c r="K12" s="37">
        <v>0</v>
      </c>
      <c r="L12" s="37"/>
      <c r="M12" s="37">
        <v>0</v>
      </c>
      <c r="N12" s="37"/>
      <c r="O12" s="37"/>
      <c r="P12" s="37"/>
      <c r="Q12" s="37">
        <v>0</v>
      </c>
      <c r="R12" s="37">
        <v>0</v>
      </c>
      <c r="S12" s="37"/>
      <c r="T12" s="37">
        <v>0</v>
      </c>
      <c r="U12" s="37"/>
      <c r="V12" s="37"/>
      <c r="W12" s="37"/>
      <c r="X12" s="37">
        <v>0</v>
      </c>
      <c r="Y12" s="37"/>
      <c r="Z12" s="37"/>
      <c r="AA12" s="37"/>
      <c r="AB12" s="37">
        <v>0</v>
      </c>
      <c r="AC12" s="37"/>
      <c r="AD12" s="37">
        <v>0</v>
      </c>
      <c r="AF12" s="37"/>
      <c r="AG12" s="37"/>
      <c r="AH12" s="37"/>
    </row>
    <row r="13" spans="1:34" ht="20.100000000000001" customHeight="1" x14ac:dyDescent="0.2">
      <c r="D13" s="38" t="s">
        <v>99</v>
      </c>
      <c r="F13" s="39">
        <v>0</v>
      </c>
      <c r="G13" s="40"/>
      <c r="H13" s="40"/>
      <c r="I13" s="40"/>
      <c r="J13" s="39">
        <v>0</v>
      </c>
      <c r="K13" s="39">
        <v>0</v>
      </c>
      <c r="L13" s="40"/>
      <c r="M13" s="39">
        <v>0</v>
      </c>
      <c r="N13" s="40"/>
      <c r="O13" s="40"/>
      <c r="P13" s="40"/>
      <c r="Q13" s="39">
        <v>0</v>
      </c>
      <c r="R13" s="39">
        <v>0</v>
      </c>
      <c r="S13" s="40"/>
      <c r="T13" s="39">
        <v>0</v>
      </c>
      <c r="U13" s="40"/>
      <c r="V13" s="40"/>
      <c r="W13" s="40"/>
      <c r="X13" s="39">
        <v>0</v>
      </c>
      <c r="Y13" s="40"/>
      <c r="Z13" s="40"/>
      <c r="AA13" s="40"/>
      <c r="AB13" s="39">
        <v>0</v>
      </c>
      <c r="AC13" s="40"/>
      <c r="AD13" s="39">
        <v>0</v>
      </c>
      <c r="AF13" s="37"/>
      <c r="AG13" s="37"/>
      <c r="AH13" s="37"/>
    </row>
    <row r="14" spans="1:34" ht="20.100000000000001" customHeight="1" x14ac:dyDescent="0.2">
      <c r="D14" s="2" t="s">
        <v>100</v>
      </c>
      <c r="F14" s="37">
        <v>0</v>
      </c>
      <c r="G14" s="37"/>
      <c r="H14" s="37"/>
      <c r="I14" s="37"/>
      <c r="J14" s="37">
        <v>0</v>
      </c>
      <c r="K14" s="37">
        <v>0</v>
      </c>
      <c r="L14" s="37"/>
      <c r="M14" s="37">
        <v>0</v>
      </c>
      <c r="N14" s="37"/>
      <c r="O14" s="37"/>
      <c r="P14" s="37"/>
      <c r="Q14" s="37">
        <v>0</v>
      </c>
      <c r="R14" s="37">
        <v>0</v>
      </c>
      <c r="S14" s="37"/>
      <c r="T14" s="37">
        <v>0</v>
      </c>
      <c r="U14" s="37"/>
      <c r="V14" s="37"/>
      <c r="W14" s="37"/>
      <c r="X14" s="37">
        <v>0</v>
      </c>
      <c r="Y14" s="37"/>
      <c r="Z14" s="37"/>
      <c r="AA14" s="37"/>
      <c r="AB14" s="37">
        <v>0</v>
      </c>
      <c r="AC14" s="37"/>
      <c r="AD14" s="37">
        <v>0</v>
      </c>
      <c r="AF14" s="37"/>
      <c r="AG14" s="37"/>
      <c r="AH14" s="37"/>
    </row>
    <row r="15" spans="1:34" ht="20.100000000000001" customHeight="1" x14ac:dyDescent="0.2">
      <c r="D15" s="38" t="s">
        <v>101</v>
      </c>
      <c r="F15" s="39">
        <v>0</v>
      </c>
      <c r="G15" s="40"/>
      <c r="H15" s="40"/>
      <c r="I15" s="40"/>
      <c r="J15" s="39">
        <v>0</v>
      </c>
      <c r="K15" s="39">
        <v>0</v>
      </c>
      <c r="L15" s="40"/>
      <c r="M15" s="39">
        <v>0</v>
      </c>
      <c r="N15" s="40"/>
      <c r="O15" s="40"/>
      <c r="P15" s="40"/>
      <c r="Q15" s="39">
        <v>0</v>
      </c>
      <c r="R15" s="39">
        <v>0</v>
      </c>
      <c r="S15" s="40"/>
      <c r="T15" s="39">
        <v>0</v>
      </c>
      <c r="U15" s="40"/>
      <c r="V15" s="40"/>
      <c r="W15" s="40"/>
      <c r="X15" s="39">
        <v>0</v>
      </c>
      <c r="Y15" s="40"/>
      <c r="Z15" s="40"/>
      <c r="AA15" s="40"/>
      <c r="AB15" s="39">
        <v>0</v>
      </c>
      <c r="AC15" s="40"/>
      <c r="AD15" s="39">
        <v>0</v>
      </c>
      <c r="AF15" s="37"/>
      <c r="AG15" s="37"/>
      <c r="AH15" s="37"/>
    </row>
    <row r="16" spans="1:34" ht="20.100000000000001" customHeight="1" x14ac:dyDescent="0.2">
      <c r="D16" s="2" t="s">
        <v>102</v>
      </c>
      <c r="F16" s="37">
        <v>0</v>
      </c>
      <c r="G16" s="37"/>
      <c r="H16" s="37"/>
      <c r="I16" s="37"/>
      <c r="J16" s="37">
        <v>0</v>
      </c>
      <c r="K16" s="37">
        <v>0</v>
      </c>
      <c r="L16" s="37"/>
      <c r="M16" s="37">
        <v>0</v>
      </c>
      <c r="N16" s="37"/>
      <c r="O16" s="37"/>
      <c r="P16" s="37"/>
      <c r="Q16" s="37">
        <v>0</v>
      </c>
      <c r="R16" s="37">
        <v>0</v>
      </c>
      <c r="S16" s="37"/>
      <c r="T16" s="37">
        <v>0</v>
      </c>
      <c r="U16" s="37"/>
      <c r="V16" s="37"/>
      <c r="W16" s="37"/>
      <c r="X16" s="37">
        <v>0</v>
      </c>
      <c r="Y16" s="37"/>
      <c r="Z16" s="37"/>
      <c r="AA16" s="37"/>
      <c r="AB16" s="37">
        <v>0</v>
      </c>
      <c r="AC16" s="37"/>
      <c r="AD16" s="37">
        <v>0</v>
      </c>
      <c r="AF16" s="37"/>
      <c r="AG16" s="37"/>
      <c r="AH16" s="37"/>
    </row>
    <row r="17" spans="1:34" ht="20.100000000000001" customHeight="1" x14ac:dyDescent="0.2">
      <c r="D17" s="38" t="s">
        <v>103</v>
      </c>
      <c r="F17" s="39">
        <v>0</v>
      </c>
      <c r="G17" s="40"/>
      <c r="H17" s="40"/>
      <c r="I17" s="40"/>
      <c r="J17" s="39">
        <v>0</v>
      </c>
      <c r="K17" s="39">
        <v>0</v>
      </c>
      <c r="L17" s="40"/>
      <c r="M17" s="39">
        <v>0</v>
      </c>
      <c r="N17" s="40"/>
      <c r="O17" s="40"/>
      <c r="P17" s="40"/>
      <c r="Q17" s="39">
        <v>0</v>
      </c>
      <c r="R17" s="39">
        <v>0</v>
      </c>
      <c r="S17" s="40"/>
      <c r="T17" s="39">
        <v>0</v>
      </c>
      <c r="U17" s="40"/>
      <c r="V17" s="40"/>
      <c r="W17" s="40"/>
      <c r="X17" s="39">
        <v>0</v>
      </c>
      <c r="Y17" s="40"/>
      <c r="Z17" s="40"/>
      <c r="AA17" s="40"/>
      <c r="AB17" s="39">
        <v>0</v>
      </c>
      <c r="AC17" s="40"/>
      <c r="AD17" s="39">
        <v>0</v>
      </c>
      <c r="AF17" s="37"/>
      <c r="AG17" s="37"/>
      <c r="AH17" s="37"/>
    </row>
    <row r="18" spans="1:34" ht="20.100000000000001" customHeight="1" x14ac:dyDescent="0.2">
      <c r="D18" s="2" t="s">
        <v>104</v>
      </c>
      <c r="F18" s="37">
        <v>0</v>
      </c>
      <c r="G18" s="37"/>
      <c r="H18" s="37"/>
      <c r="I18" s="37"/>
      <c r="J18" s="37">
        <v>0</v>
      </c>
      <c r="K18" s="37">
        <v>0</v>
      </c>
      <c r="L18" s="37"/>
      <c r="M18" s="37">
        <v>0</v>
      </c>
      <c r="N18" s="37"/>
      <c r="O18" s="37"/>
      <c r="P18" s="37"/>
      <c r="Q18" s="37">
        <v>0</v>
      </c>
      <c r="R18" s="37">
        <v>0</v>
      </c>
      <c r="S18" s="37"/>
      <c r="T18" s="37">
        <v>0</v>
      </c>
      <c r="U18" s="37"/>
      <c r="V18" s="37"/>
      <c r="W18" s="37"/>
      <c r="X18" s="37">
        <v>0</v>
      </c>
      <c r="Y18" s="37"/>
      <c r="Z18" s="37"/>
      <c r="AA18" s="37"/>
      <c r="AB18" s="37">
        <v>0</v>
      </c>
      <c r="AC18" s="37"/>
      <c r="AD18" s="37">
        <v>0</v>
      </c>
      <c r="AF18" s="37"/>
      <c r="AG18" s="37"/>
      <c r="AH18" s="37"/>
    </row>
    <row r="19" spans="1:34" ht="20.100000000000001" customHeight="1" x14ac:dyDescent="0.2">
      <c r="D19" s="38" t="s">
        <v>105</v>
      </c>
      <c r="F19" s="39">
        <v>0</v>
      </c>
      <c r="G19" s="40"/>
      <c r="H19" s="40"/>
      <c r="I19" s="40"/>
      <c r="J19" s="39">
        <v>0</v>
      </c>
      <c r="K19" s="39">
        <v>0</v>
      </c>
      <c r="L19" s="40"/>
      <c r="M19" s="39">
        <v>0</v>
      </c>
      <c r="N19" s="40"/>
      <c r="O19" s="40"/>
      <c r="P19" s="40"/>
      <c r="Q19" s="39">
        <v>0</v>
      </c>
      <c r="R19" s="39">
        <v>0</v>
      </c>
      <c r="S19" s="40"/>
      <c r="T19" s="39">
        <v>0</v>
      </c>
      <c r="U19" s="40"/>
      <c r="V19" s="40"/>
      <c r="W19" s="40"/>
      <c r="X19" s="39">
        <v>0</v>
      </c>
      <c r="Y19" s="40"/>
      <c r="Z19" s="40"/>
      <c r="AA19" s="40"/>
      <c r="AB19" s="39">
        <v>0</v>
      </c>
      <c r="AC19" s="40"/>
      <c r="AD19" s="39">
        <v>0</v>
      </c>
      <c r="AF19" s="37"/>
      <c r="AG19" s="37"/>
      <c r="AH19" s="37"/>
    </row>
    <row r="20" spans="1:34" ht="20.100000000000001" customHeight="1" x14ac:dyDescent="0.2">
      <c r="D20" s="2" t="s">
        <v>106</v>
      </c>
      <c r="F20" s="37">
        <v>0</v>
      </c>
      <c r="G20" s="37"/>
      <c r="H20" s="37"/>
      <c r="I20" s="37"/>
      <c r="J20" s="37">
        <v>0</v>
      </c>
      <c r="K20" s="37">
        <v>0</v>
      </c>
      <c r="L20" s="37"/>
      <c r="M20" s="37">
        <v>0</v>
      </c>
      <c r="N20" s="37"/>
      <c r="O20" s="37"/>
      <c r="P20" s="37"/>
      <c r="Q20" s="37">
        <v>0</v>
      </c>
      <c r="R20" s="37">
        <v>0</v>
      </c>
      <c r="S20" s="37"/>
      <c r="T20" s="37">
        <v>0</v>
      </c>
      <c r="U20" s="37"/>
      <c r="V20" s="37"/>
      <c r="W20" s="37"/>
      <c r="X20" s="37">
        <v>0</v>
      </c>
      <c r="Y20" s="37"/>
      <c r="Z20" s="37"/>
      <c r="AA20" s="37"/>
      <c r="AB20" s="37">
        <v>0</v>
      </c>
      <c r="AC20" s="37"/>
      <c r="AD20" s="37">
        <v>0</v>
      </c>
      <c r="AF20" s="37"/>
      <c r="AG20" s="37"/>
      <c r="AH20" s="37"/>
    </row>
    <row r="21" spans="1:34" ht="20.100000000000001" customHeight="1" x14ac:dyDescent="0.2">
      <c r="D21" s="38" t="s">
        <v>107</v>
      </c>
      <c r="F21" s="39">
        <v>0</v>
      </c>
      <c r="G21" s="40"/>
      <c r="H21" s="40"/>
      <c r="I21" s="40"/>
      <c r="J21" s="39">
        <v>0</v>
      </c>
      <c r="K21" s="39">
        <v>0</v>
      </c>
      <c r="L21" s="40"/>
      <c r="M21" s="39">
        <v>0</v>
      </c>
      <c r="N21" s="40"/>
      <c r="O21" s="40"/>
      <c r="P21" s="40"/>
      <c r="Q21" s="39">
        <v>0</v>
      </c>
      <c r="R21" s="39">
        <v>0</v>
      </c>
      <c r="S21" s="40"/>
      <c r="T21" s="39">
        <v>0</v>
      </c>
      <c r="U21" s="40"/>
      <c r="V21" s="40"/>
      <c r="W21" s="40"/>
      <c r="X21" s="39">
        <v>0</v>
      </c>
      <c r="Y21" s="40"/>
      <c r="Z21" s="40"/>
      <c r="AA21" s="40"/>
      <c r="AB21" s="39">
        <v>0</v>
      </c>
      <c r="AC21" s="40"/>
      <c r="AD21" s="39">
        <v>0</v>
      </c>
      <c r="AF21" s="37"/>
      <c r="AG21" s="37"/>
      <c r="AH21" s="37"/>
    </row>
    <row r="22" spans="1:34" ht="20.100000000000001" customHeight="1" x14ac:dyDescent="0.2">
      <c r="D22" s="2" t="s">
        <v>108</v>
      </c>
      <c r="F22" s="37">
        <v>0</v>
      </c>
      <c r="G22" s="37"/>
      <c r="H22" s="37"/>
      <c r="I22" s="37"/>
      <c r="J22" s="37">
        <v>0</v>
      </c>
      <c r="K22" s="37">
        <v>0</v>
      </c>
      <c r="L22" s="37"/>
      <c r="M22" s="37">
        <v>0</v>
      </c>
      <c r="N22" s="37"/>
      <c r="O22" s="37"/>
      <c r="P22" s="37"/>
      <c r="Q22" s="37">
        <v>0</v>
      </c>
      <c r="R22" s="37">
        <v>0</v>
      </c>
      <c r="S22" s="37"/>
      <c r="T22" s="37">
        <v>0</v>
      </c>
      <c r="U22" s="37"/>
      <c r="V22" s="37"/>
      <c r="W22" s="37"/>
      <c r="X22" s="37">
        <v>0</v>
      </c>
      <c r="Y22" s="37"/>
      <c r="Z22" s="37"/>
      <c r="AA22" s="37"/>
      <c r="AB22" s="37">
        <v>0</v>
      </c>
      <c r="AC22" s="37"/>
      <c r="AD22" s="37">
        <v>0</v>
      </c>
      <c r="AF22" s="37"/>
      <c r="AG22" s="37"/>
      <c r="AH22" s="37"/>
    </row>
    <row r="23" spans="1:34" ht="20.100000000000001" customHeight="1" x14ac:dyDescent="0.2">
      <c r="D23" s="38" t="s">
        <v>109</v>
      </c>
      <c r="F23" s="39">
        <v>0</v>
      </c>
      <c r="G23" s="40"/>
      <c r="H23" s="40"/>
      <c r="I23" s="40"/>
      <c r="J23" s="39">
        <v>0</v>
      </c>
      <c r="K23" s="39">
        <v>0</v>
      </c>
      <c r="L23" s="40"/>
      <c r="M23" s="39">
        <v>0</v>
      </c>
      <c r="N23" s="40"/>
      <c r="O23" s="40"/>
      <c r="P23" s="40"/>
      <c r="Q23" s="39">
        <v>0</v>
      </c>
      <c r="R23" s="39">
        <v>0</v>
      </c>
      <c r="S23" s="40"/>
      <c r="T23" s="39">
        <v>0</v>
      </c>
      <c r="U23" s="40"/>
      <c r="V23" s="40"/>
      <c r="W23" s="40"/>
      <c r="X23" s="39">
        <v>0</v>
      </c>
      <c r="Y23" s="40"/>
      <c r="Z23" s="40"/>
      <c r="AA23" s="40"/>
      <c r="AB23" s="39">
        <v>0</v>
      </c>
      <c r="AC23" s="40"/>
      <c r="AD23" s="39">
        <v>0</v>
      </c>
      <c r="AF23" s="37"/>
      <c r="AG23" s="37"/>
      <c r="AH23" s="37"/>
    </row>
    <row r="24" spans="1:34" ht="20.100000000000001" customHeight="1" x14ac:dyDescent="0.2">
      <c r="D24" s="2" t="s">
        <v>110</v>
      </c>
      <c r="F24" s="37">
        <v>0</v>
      </c>
      <c r="G24" s="37"/>
      <c r="H24" s="37"/>
      <c r="I24" s="37"/>
      <c r="J24" s="37">
        <v>0</v>
      </c>
      <c r="K24" s="37">
        <v>0</v>
      </c>
      <c r="L24" s="37"/>
      <c r="M24" s="37">
        <v>0</v>
      </c>
      <c r="N24" s="37"/>
      <c r="O24" s="37"/>
      <c r="P24" s="37"/>
      <c r="Q24" s="37">
        <v>0</v>
      </c>
      <c r="R24" s="37">
        <v>0</v>
      </c>
      <c r="S24" s="37"/>
      <c r="T24" s="37">
        <v>0</v>
      </c>
      <c r="U24" s="37"/>
      <c r="V24" s="37"/>
      <c r="W24" s="37"/>
      <c r="X24" s="37">
        <v>0</v>
      </c>
      <c r="Y24" s="37"/>
      <c r="Z24" s="37"/>
      <c r="AA24" s="37"/>
      <c r="AB24" s="37">
        <v>0</v>
      </c>
      <c r="AC24" s="37"/>
      <c r="AD24" s="37">
        <v>0</v>
      </c>
      <c r="AF24" s="37"/>
      <c r="AG24" s="37"/>
      <c r="AH24" s="37"/>
    </row>
    <row r="25" spans="1:34" ht="20.100000000000001" customHeight="1" x14ac:dyDescent="0.2">
      <c r="D25" s="38" t="s">
        <v>111</v>
      </c>
      <c r="F25" s="39">
        <v>0</v>
      </c>
      <c r="G25" s="40"/>
      <c r="H25" s="40"/>
      <c r="I25" s="40"/>
      <c r="J25" s="39">
        <v>0</v>
      </c>
      <c r="K25" s="39">
        <v>0</v>
      </c>
      <c r="L25" s="40"/>
      <c r="M25" s="39">
        <v>0</v>
      </c>
      <c r="N25" s="40"/>
      <c r="O25" s="40"/>
      <c r="P25" s="40"/>
      <c r="Q25" s="39">
        <v>0</v>
      </c>
      <c r="R25" s="39">
        <v>0</v>
      </c>
      <c r="S25" s="40"/>
      <c r="T25" s="39">
        <v>0</v>
      </c>
      <c r="U25" s="40"/>
      <c r="V25" s="40"/>
      <c r="W25" s="40"/>
      <c r="X25" s="39">
        <v>0</v>
      </c>
      <c r="Y25" s="40"/>
      <c r="Z25" s="40"/>
      <c r="AA25" s="40"/>
      <c r="AB25" s="39">
        <v>0</v>
      </c>
      <c r="AC25" s="40"/>
      <c r="AD25" s="39">
        <v>0</v>
      </c>
      <c r="AF25" s="37"/>
      <c r="AG25" s="37"/>
      <c r="AH25" s="37"/>
    </row>
    <row r="26" spans="1:34" ht="20.100000000000001" customHeight="1" x14ac:dyDescent="0.2">
      <c r="D26" s="41" t="s">
        <v>366</v>
      </c>
      <c r="F26" s="40">
        <v>0</v>
      </c>
      <c r="G26" s="40"/>
      <c r="H26" s="40"/>
      <c r="I26" s="40"/>
      <c r="J26" s="40">
        <v>0</v>
      </c>
      <c r="K26" s="40">
        <v>0</v>
      </c>
      <c r="L26" s="40"/>
      <c r="M26" s="40">
        <v>0</v>
      </c>
      <c r="N26" s="40"/>
      <c r="O26" s="40"/>
      <c r="P26" s="40"/>
      <c r="Q26" s="40">
        <v>0</v>
      </c>
      <c r="R26" s="40">
        <v>0</v>
      </c>
      <c r="S26" s="40"/>
      <c r="T26" s="40">
        <v>0</v>
      </c>
      <c r="U26" s="40"/>
      <c r="V26" s="40"/>
      <c r="W26" s="40"/>
      <c r="X26" s="40">
        <v>0</v>
      </c>
      <c r="Y26" s="40"/>
      <c r="Z26" s="40"/>
      <c r="AA26" s="40"/>
      <c r="AB26" s="40">
        <v>0</v>
      </c>
      <c r="AC26" s="40"/>
      <c r="AD26" s="40">
        <v>0</v>
      </c>
      <c r="AF26" s="37"/>
      <c r="AG26" s="37"/>
      <c r="AH26" s="37"/>
    </row>
    <row r="27" spans="1:34" ht="20.100000000000001" customHeight="1" x14ac:dyDescent="0.2">
      <c r="D27" s="38" t="s">
        <v>367</v>
      </c>
      <c r="F27" s="39">
        <v>0</v>
      </c>
      <c r="G27" s="40"/>
      <c r="H27" s="40"/>
      <c r="I27" s="40"/>
      <c r="J27" s="39">
        <v>0</v>
      </c>
      <c r="K27" s="39">
        <v>0</v>
      </c>
      <c r="L27" s="40"/>
      <c r="M27" s="39">
        <v>0</v>
      </c>
      <c r="N27" s="40"/>
      <c r="O27" s="40"/>
      <c r="P27" s="40"/>
      <c r="Q27" s="39">
        <v>0</v>
      </c>
      <c r="R27" s="39">
        <v>0</v>
      </c>
      <c r="S27" s="40"/>
      <c r="T27" s="39">
        <v>0</v>
      </c>
      <c r="U27" s="40"/>
      <c r="V27" s="40"/>
      <c r="W27" s="40"/>
      <c r="X27" s="39">
        <v>0</v>
      </c>
      <c r="Y27" s="40"/>
      <c r="Z27" s="40"/>
      <c r="AA27" s="40"/>
      <c r="AB27" s="39">
        <v>0</v>
      </c>
      <c r="AC27" s="40"/>
      <c r="AD27" s="39">
        <v>0</v>
      </c>
      <c r="AF27" s="37"/>
      <c r="AG27" s="37"/>
      <c r="AH27" s="37"/>
    </row>
    <row r="28" spans="1:34"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F28" s="37"/>
      <c r="AG28" s="37"/>
      <c r="AH28" s="37"/>
    </row>
    <row r="29" spans="1:34" s="1" customFormat="1" ht="20.100000000000001" customHeight="1" x14ac:dyDescent="0.25">
      <c r="A29" s="3"/>
      <c r="B29" s="6"/>
      <c r="C29" s="42" t="s">
        <v>112</v>
      </c>
      <c r="D29" s="43"/>
      <c r="E29" s="5"/>
      <c r="F29" s="44">
        <v>0</v>
      </c>
      <c r="G29" s="45"/>
      <c r="H29" s="45"/>
      <c r="I29" s="45"/>
      <c r="J29" s="44">
        <v>0</v>
      </c>
      <c r="K29" s="44">
        <v>0</v>
      </c>
      <c r="L29" s="45"/>
      <c r="M29" s="44">
        <v>0</v>
      </c>
      <c r="N29" s="45"/>
      <c r="O29" s="45"/>
      <c r="P29" s="45"/>
      <c r="Q29" s="44">
        <v>0</v>
      </c>
      <c r="R29" s="44">
        <v>0</v>
      </c>
      <c r="S29" s="45"/>
      <c r="T29" s="44">
        <v>0</v>
      </c>
      <c r="U29" s="45"/>
      <c r="V29" s="45"/>
      <c r="W29" s="45"/>
      <c r="X29" s="44">
        <v>0</v>
      </c>
      <c r="Y29" s="45"/>
      <c r="Z29" s="45"/>
      <c r="AA29" s="45"/>
      <c r="AB29" s="44">
        <v>0</v>
      </c>
      <c r="AC29" s="45"/>
      <c r="AD29" s="44">
        <v>0</v>
      </c>
      <c r="AF29" s="37"/>
      <c r="AG29" s="37"/>
      <c r="AH29" s="37"/>
    </row>
    <row r="30" spans="1:34"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F30" s="37"/>
      <c r="AG30" s="37"/>
      <c r="AH30" s="37"/>
    </row>
    <row r="31" spans="1:34"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F31" s="37"/>
      <c r="AG31" s="37"/>
      <c r="AH31" s="37"/>
    </row>
    <row r="32" spans="1:34" ht="20.100000000000001" customHeight="1" x14ac:dyDescent="0.2">
      <c r="D32" s="2" t="s">
        <v>98</v>
      </c>
      <c r="F32" s="37">
        <v>47</v>
      </c>
      <c r="G32" s="37"/>
      <c r="H32" s="37"/>
      <c r="I32" s="37"/>
      <c r="J32" s="37">
        <v>188</v>
      </c>
      <c r="K32" s="37">
        <v>21</v>
      </c>
      <c r="L32" s="37"/>
      <c r="M32" s="37">
        <v>209</v>
      </c>
      <c r="N32" s="37"/>
      <c r="O32" s="37"/>
      <c r="P32" s="37"/>
      <c r="Q32" s="37">
        <v>112</v>
      </c>
      <c r="R32" s="37">
        <v>67</v>
      </c>
      <c r="S32" s="37"/>
      <c r="T32" s="37">
        <v>179</v>
      </c>
      <c r="U32" s="37"/>
      <c r="V32" s="37"/>
      <c r="W32" s="37"/>
      <c r="X32" s="37">
        <v>86</v>
      </c>
      <c r="Y32" s="37"/>
      <c r="Z32" s="37"/>
      <c r="AA32" s="37"/>
      <c r="AB32" s="37">
        <v>9</v>
      </c>
      <c r="AC32" s="37"/>
      <c r="AD32" s="37">
        <v>0</v>
      </c>
      <c r="AF32" s="37"/>
      <c r="AG32" s="37"/>
      <c r="AH32" s="37"/>
    </row>
    <row r="33" spans="4:34" ht="20.100000000000001" customHeight="1" x14ac:dyDescent="0.2">
      <c r="D33" s="38" t="s">
        <v>99</v>
      </c>
      <c r="F33" s="39">
        <v>41</v>
      </c>
      <c r="G33" s="40"/>
      <c r="H33" s="40"/>
      <c r="I33" s="40"/>
      <c r="J33" s="39">
        <v>188</v>
      </c>
      <c r="K33" s="39">
        <v>16</v>
      </c>
      <c r="L33" s="40"/>
      <c r="M33" s="39">
        <v>204</v>
      </c>
      <c r="N33" s="40"/>
      <c r="O33" s="40"/>
      <c r="P33" s="40"/>
      <c r="Q33" s="39">
        <v>113</v>
      </c>
      <c r="R33" s="39">
        <v>69</v>
      </c>
      <c r="S33" s="40"/>
      <c r="T33" s="39">
        <v>182</v>
      </c>
      <c r="U33" s="40"/>
      <c r="V33" s="40"/>
      <c r="W33" s="40"/>
      <c r="X33" s="39">
        <v>72</v>
      </c>
      <c r="Y33" s="40"/>
      <c r="Z33" s="40"/>
      <c r="AA33" s="40"/>
      <c r="AB33" s="39">
        <v>9</v>
      </c>
      <c r="AC33" s="40"/>
      <c r="AD33" s="39">
        <v>0</v>
      </c>
      <c r="AF33" s="37"/>
      <c r="AG33" s="37"/>
      <c r="AH33" s="37"/>
    </row>
    <row r="34" spans="4:34" ht="20.100000000000001" customHeight="1" x14ac:dyDescent="0.2">
      <c r="D34" s="2" t="s">
        <v>113</v>
      </c>
      <c r="F34" s="37">
        <v>42</v>
      </c>
      <c r="G34" s="37"/>
      <c r="H34" s="37"/>
      <c r="I34" s="37"/>
      <c r="J34" s="37">
        <v>180</v>
      </c>
      <c r="K34" s="37">
        <v>20</v>
      </c>
      <c r="L34" s="37"/>
      <c r="M34" s="37">
        <v>200</v>
      </c>
      <c r="N34" s="37"/>
      <c r="O34" s="37"/>
      <c r="P34" s="37"/>
      <c r="Q34" s="37">
        <v>118</v>
      </c>
      <c r="R34" s="37">
        <v>71</v>
      </c>
      <c r="S34" s="37"/>
      <c r="T34" s="37">
        <v>189</v>
      </c>
      <c r="U34" s="37"/>
      <c r="V34" s="37"/>
      <c r="W34" s="37"/>
      <c r="X34" s="37">
        <v>62</v>
      </c>
      <c r="Y34" s="37"/>
      <c r="Z34" s="37"/>
      <c r="AA34" s="37"/>
      <c r="AB34" s="37">
        <v>9</v>
      </c>
      <c r="AC34" s="37"/>
      <c r="AD34" s="37">
        <v>0</v>
      </c>
      <c r="AF34" s="37"/>
      <c r="AG34" s="37"/>
      <c r="AH34" s="37"/>
    </row>
    <row r="35" spans="4:34" ht="20.100000000000001" customHeight="1" x14ac:dyDescent="0.2">
      <c r="D35" s="38" t="s">
        <v>114</v>
      </c>
      <c r="F35" s="39">
        <v>40</v>
      </c>
      <c r="G35" s="40"/>
      <c r="H35" s="40"/>
      <c r="I35" s="40"/>
      <c r="J35" s="39">
        <v>66</v>
      </c>
      <c r="K35" s="39">
        <v>4</v>
      </c>
      <c r="L35" s="40"/>
      <c r="M35" s="39">
        <v>70</v>
      </c>
      <c r="N35" s="40"/>
      <c r="O35" s="40"/>
      <c r="P35" s="40"/>
      <c r="Q35" s="39">
        <v>40</v>
      </c>
      <c r="R35" s="39">
        <v>28</v>
      </c>
      <c r="S35" s="40"/>
      <c r="T35" s="39">
        <v>68</v>
      </c>
      <c r="U35" s="40"/>
      <c r="V35" s="40"/>
      <c r="W35" s="40"/>
      <c r="X35" s="39">
        <v>0</v>
      </c>
      <c r="Y35" s="40"/>
      <c r="Z35" s="40"/>
      <c r="AA35" s="40"/>
      <c r="AB35" s="39">
        <v>0</v>
      </c>
      <c r="AC35" s="40"/>
      <c r="AD35" s="39">
        <v>42</v>
      </c>
      <c r="AF35" s="37"/>
      <c r="AG35" s="37"/>
      <c r="AH35" s="37"/>
    </row>
    <row r="36" spans="4:34" ht="20.100000000000001" customHeight="1" x14ac:dyDescent="0.2">
      <c r="D36" s="2" t="s">
        <v>115</v>
      </c>
      <c r="F36" s="37">
        <v>35</v>
      </c>
      <c r="G36" s="37"/>
      <c r="H36" s="37"/>
      <c r="I36" s="37"/>
      <c r="J36" s="37">
        <v>146</v>
      </c>
      <c r="K36" s="37">
        <v>11</v>
      </c>
      <c r="L36" s="37"/>
      <c r="M36" s="37">
        <v>157</v>
      </c>
      <c r="N36" s="37"/>
      <c r="O36" s="37"/>
      <c r="P36" s="37"/>
      <c r="Q36" s="37">
        <v>96</v>
      </c>
      <c r="R36" s="37">
        <v>63</v>
      </c>
      <c r="S36" s="37"/>
      <c r="T36" s="37">
        <v>159</v>
      </c>
      <c r="U36" s="37"/>
      <c r="V36" s="37"/>
      <c r="W36" s="37"/>
      <c r="X36" s="37">
        <v>41</v>
      </c>
      <c r="Y36" s="37"/>
      <c r="Z36" s="37"/>
      <c r="AA36" s="37"/>
      <c r="AB36" s="37">
        <v>8</v>
      </c>
      <c r="AC36" s="37"/>
      <c r="AD36" s="37">
        <v>0</v>
      </c>
      <c r="AF36" s="37"/>
      <c r="AG36" s="37"/>
      <c r="AH36" s="37"/>
    </row>
    <row r="37" spans="4:34" ht="20.100000000000001" customHeight="1" x14ac:dyDescent="0.2">
      <c r="D37" s="38" t="s">
        <v>116</v>
      </c>
      <c r="F37" s="39">
        <v>58</v>
      </c>
      <c r="G37" s="40"/>
      <c r="H37" s="40"/>
      <c r="I37" s="40"/>
      <c r="J37" s="39">
        <v>151</v>
      </c>
      <c r="K37" s="39">
        <v>10</v>
      </c>
      <c r="L37" s="40"/>
      <c r="M37" s="39">
        <v>161</v>
      </c>
      <c r="N37" s="40"/>
      <c r="O37" s="40"/>
      <c r="P37" s="40"/>
      <c r="Q37" s="39">
        <v>97</v>
      </c>
      <c r="R37" s="39">
        <v>66</v>
      </c>
      <c r="S37" s="40"/>
      <c r="T37" s="39">
        <v>163</v>
      </c>
      <c r="U37" s="40"/>
      <c r="V37" s="40"/>
      <c r="W37" s="40"/>
      <c r="X37" s="39">
        <v>65</v>
      </c>
      <c r="Y37" s="40"/>
      <c r="Z37" s="40"/>
      <c r="AA37" s="40"/>
      <c r="AB37" s="39">
        <v>9</v>
      </c>
      <c r="AC37" s="40"/>
      <c r="AD37" s="39">
        <v>0</v>
      </c>
      <c r="AF37" s="37"/>
      <c r="AG37" s="37"/>
      <c r="AH37" s="37"/>
    </row>
    <row r="38" spans="4:34" ht="20.100000000000001" customHeight="1" x14ac:dyDescent="0.2">
      <c r="D38" s="2" t="s">
        <v>117</v>
      </c>
      <c r="F38" s="37">
        <v>21</v>
      </c>
      <c r="G38" s="37"/>
      <c r="H38" s="37"/>
      <c r="I38" s="37"/>
      <c r="J38" s="37">
        <v>253</v>
      </c>
      <c r="K38" s="37">
        <v>11</v>
      </c>
      <c r="L38" s="37"/>
      <c r="M38" s="37">
        <v>264</v>
      </c>
      <c r="N38" s="37"/>
      <c r="O38" s="37"/>
      <c r="P38" s="37"/>
      <c r="Q38" s="37">
        <v>188</v>
      </c>
      <c r="R38" s="37">
        <v>59</v>
      </c>
      <c r="S38" s="37"/>
      <c r="T38" s="37">
        <v>247</v>
      </c>
      <c r="U38" s="37"/>
      <c r="V38" s="37"/>
      <c r="W38" s="37"/>
      <c r="X38" s="37">
        <v>47</v>
      </c>
      <c r="Y38" s="37"/>
      <c r="Z38" s="37"/>
      <c r="AA38" s="37"/>
      <c r="AB38" s="37">
        <v>9</v>
      </c>
      <c r="AC38" s="37"/>
      <c r="AD38" s="37">
        <v>0</v>
      </c>
      <c r="AF38" s="37"/>
      <c r="AG38" s="37"/>
      <c r="AH38" s="37"/>
    </row>
    <row r="39" spans="4:34" ht="20.100000000000001" customHeight="1" x14ac:dyDescent="0.2">
      <c r="D39" s="38" t="s">
        <v>105</v>
      </c>
      <c r="F39" s="39">
        <v>41</v>
      </c>
      <c r="G39" s="40"/>
      <c r="H39" s="40"/>
      <c r="I39" s="40"/>
      <c r="J39" s="39">
        <v>175</v>
      </c>
      <c r="K39" s="39">
        <v>2</v>
      </c>
      <c r="L39" s="40"/>
      <c r="M39" s="39">
        <v>177</v>
      </c>
      <c r="N39" s="40"/>
      <c r="O39" s="40"/>
      <c r="P39" s="40"/>
      <c r="Q39" s="39">
        <v>107</v>
      </c>
      <c r="R39" s="39">
        <v>50</v>
      </c>
      <c r="S39" s="40"/>
      <c r="T39" s="39">
        <v>157</v>
      </c>
      <c r="U39" s="40"/>
      <c r="V39" s="40"/>
      <c r="W39" s="40"/>
      <c r="X39" s="39">
        <v>61</v>
      </c>
      <c r="Y39" s="40"/>
      <c r="Z39" s="40"/>
      <c r="AA39" s="40"/>
      <c r="AB39" s="39">
        <v>0</v>
      </c>
      <c r="AC39" s="40"/>
      <c r="AD39" s="39">
        <v>0</v>
      </c>
      <c r="AF39" s="37"/>
      <c r="AG39" s="37"/>
      <c r="AH39" s="37"/>
    </row>
    <row r="40" spans="4:34" ht="20.100000000000001" customHeight="1" x14ac:dyDescent="0.2">
      <c r="D40" s="2" t="s">
        <v>106</v>
      </c>
      <c r="F40" s="37">
        <v>38</v>
      </c>
      <c r="G40" s="37"/>
      <c r="H40" s="37"/>
      <c r="I40" s="37"/>
      <c r="J40" s="37">
        <v>169</v>
      </c>
      <c r="K40" s="37">
        <v>8</v>
      </c>
      <c r="L40" s="37"/>
      <c r="M40" s="37">
        <v>177</v>
      </c>
      <c r="N40" s="37"/>
      <c r="O40" s="37"/>
      <c r="P40" s="37"/>
      <c r="Q40" s="37">
        <v>95</v>
      </c>
      <c r="R40" s="37">
        <v>70</v>
      </c>
      <c r="S40" s="37"/>
      <c r="T40" s="37">
        <v>165</v>
      </c>
      <c r="U40" s="37"/>
      <c r="V40" s="37"/>
      <c r="W40" s="37"/>
      <c r="X40" s="37">
        <v>57</v>
      </c>
      <c r="Y40" s="37"/>
      <c r="Z40" s="37"/>
      <c r="AA40" s="37"/>
      <c r="AB40" s="37">
        <v>7</v>
      </c>
      <c r="AC40" s="37"/>
      <c r="AD40" s="37">
        <v>0</v>
      </c>
      <c r="AF40" s="37"/>
      <c r="AG40" s="37"/>
      <c r="AH40" s="37"/>
    </row>
    <row r="41" spans="4:34" ht="20.100000000000001" customHeight="1" x14ac:dyDescent="0.2">
      <c r="D41" s="38" t="s">
        <v>118</v>
      </c>
      <c r="F41" s="39">
        <v>43</v>
      </c>
      <c r="G41" s="40"/>
      <c r="H41" s="40"/>
      <c r="I41" s="40"/>
      <c r="J41" s="39">
        <v>135</v>
      </c>
      <c r="K41" s="39">
        <v>37</v>
      </c>
      <c r="L41" s="40"/>
      <c r="M41" s="39">
        <v>172</v>
      </c>
      <c r="N41" s="40"/>
      <c r="O41" s="40"/>
      <c r="P41" s="40"/>
      <c r="Q41" s="39">
        <v>109</v>
      </c>
      <c r="R41" s="39">
        <v>57</v>
      </c>
      <c r="S41" s="40"/>
      <c r="T41" s="39">
        <v>166</v>
      </c>
      <c r="U41" s="40"/>
      <c r="V41" s="40"/>
      <c r="W41" s="40"/>
      <c r="X41" s="39">
        <v>56</v>
      </c>
      <c r="Y41" s="40"/>
      <c r="Z41" s="40"/>
      <c r="AA41" s="40"/>
      <c r="AB41" s="39">
        <v>7</v>
      </c>
      <c r="AC41" s="40"/>
      <c r="AD41" s="39">
        <v>0</v>
      </c>
      <c r="AF41" s="37"/>
      <c r="AG41" s="37"/>
      <c r="AH41" s="37"/>
    </row>
    <row r="42" spans="4:34" ht="20.100000000000001" customHeight="1" x14ac:dyDescent="0.2">
      <c r="D42" s="2" t="s">
        <v>108</v>
      </c>
      <c r="F42" s="37">
        <v>47</v>
      </c>
      <c r="G42" s="37"/>
      <c r="H42" s="37"/>
      <c r="I42" s="37"/>
      <c r="J42" s="37">
        <v>173</v>
      </c>
      <c r="K42" s="37">
        <v>9</v>
      </c>
      <c r="L42" s="37"/>
      <c r="M42" s="37">
        <v>182</v>
      </c>
      <c r="N42" s="37"/>
      <c r="O42" s="37"/>
      <c r="P42" s="37"/>
      <c r="Q42" s="37">
        <v>121</v>
      </c>
      <c r="R42" s="37">
        <v>74</v>
      </c>
      <c r="S42" s="37"/>
      <c r="T42" s="37">
        <v>195</v>
      </c>
      <c r="U42" s="37"/>
      <c r="V42" s="37"/>
      <c r="W42" s="37"/>
      <c r="X42" s="37">
        <v>53</v>
      </c>
      <c r="Y42" s="37"/>
      <c r="Z42" s="37"/>
      <c r="AA42" s="37"/>
      <c r="AB42" s="37">
        <v>19</v>
      </c>
      <c r="AC42" s="37"/>
      <c r="AD42" s="37">
        <v>0</v>
      </c>
      <c r="AF42" s="37"/>
      <c r="AG42" s="37"/>
      <c r="AH42" s="37"/>
    </row>
    <row r="43" spans="4:34" ht="20.100000000000001" customHeight="1" x14ac:dyDescent="0.2">
      <c r="D43" s="38" t="s">
        <v>109</v>
      </c>
      <c r="F43" s="39">
        <v>41</v>
      </c>
      <c r="G43" s="40"/>
      <c r="H43" s="40"/>
      <c r="I43" s="40"/>
      <c r="J43" s="39">
        <v>166</v>
      </c>
      <c r="K43" s="39">
        <v>11</v>
      </c>
      <c r="L43" s="40"/>
      <c r="M43" s="39">
        <v>177</v>
      </c>
      <c r="N43" s="40"/>
      <c r="O43" s="40"/>
      <c r="P43" s="40"/>
      <c r="Q43" s="39">
        <v>110</v>
      </c>
      <c r="R43" s="39">
        <v>62</v>
      </c>
      <c r="S43" s="40"/>
      <c r="T43" s="39">
        <v>172</v>
      </c>
      <c r="U43" s="40"/>
      <c r="V43" s="40"/>
      <c r="W43" s="40"/>
      <c r="X43" s="39">
        <v>56</v>
      </c>
      <c r="Y43" s="40"/>
      <c r="Z43" s="40"/>
      <c r="AA43" s="40"/>
      <c r="AB43" s="39">
        <v>10</v>
      </c>
      <c r="AC43" s="40"/>
      <c r="AD43" s="39">
        <v>0</v>
      </c>
      <c r="AF43" s="37"/>
      <c r="AG43" s="37"/>
      <c r="AH43" s="37"/>
    </row>
    <row r="44" spans="4:34" ht="20.100000000000001" customHeight="1" x14ac:dyDescent="0.2">
      <c r="D44" s="2" t="s">
        <v>110</v>
      </c>
      <c r="F44" s="37">
        <v>40</v>
      </c>
      <c r="G44" s="37"/>
      <c r="H44" s="37"/>
      <c r="I44" s="37"/>
      <c r="J44" s="37">
        <v>187</v>
      </c>
      <c r="K44" s="37">
        <v>11</v>
      </c>
      <c r="L44" s="37"/>
      <c r="M44" s="37">
        <v>198</v>
      </c>
      <c r="N44" s="37"/>
      <c r="O44" s="37"/>
      <c r="P44" s="37"/>
      <c r="Q44" s="37">
        <v>113</v>
      </c>
      <c r="R44" s="37">
        <v>74</v>
      </c>
      <c r="S44" s="37"/>
      <c r="T44" s="37">
        <v>187</v>
      </c>
      <c r="U44" s="37"/>
      <c r="V44" s="37"/>
      <c r="W44" s="37"/>
      <c r="X44" s="37">
        <v>55</v>
      </c>
      <c r="Y44" s="37"/>
      <c r="Z44" s="37"/>
      <c r="AA44" s="37"/>
      <c r="AB44" s="37">
        <v>4</v>
      </c>
      <c r="AC44" s="37"/>
      <c r="AD44" s="37">
        <v>0</v>
      </c>
      <c r="AF44" s="37"/>
      <c r="AG44" s="37"/>
      <c r="AH44" s="37"/>
    </row>
    <row r="45" spans="4:34" ht="20.100000000000001" customHeight="1" x14ac:dyDescent="0.2">
      <c r="D45" s="38" t="s">
        <v>111</v>
      </c>
      <c r="F45" s="39">
        <v>44</v>
      </c>
      <c r="G45" s="40"/>
      <c r="H45" s="40"/>
      <c r="I45" s="40"/>
      <c r="J45" s="39">
        <v>515</v>
      </c>
      <c r="K45" s="39">
        <v>8</v>
      </c>
      <c r="L45" s="40"/>
      <c r="M45" s="39">
        <v>523</v>
      </c>
      <c r="N45" s="40"/>
      <c r="O45" s="40"/>
      <c r="P45" s="40"/>
      <c r="Q45" s="39">
        <v>435</v>
      </c>
      <c r="R45" s="39">
        <v>76</v>
      </c>
      <c r="S45" s="40"/>
      <c r="T45" s="39">
        <v>511</v>
      </c>
      <c r="U45" s="40"/>
      <c r="V45" s="40"/>
      <c r="W45" s="40"/>
      <c r="X45" s="39">
        <v>56</v>
      </c>
      <c r="Y45" s="40"/>
      <c r="Z45" s="40"/>
      <c r="AA45" s="40"/>
      <c r="AB45" s="39">
        <v>0</v>
      </c>
      <c r="AC45" s="40"/>
      <c r="AD45" s="39">
        <v>0</v>
      </c>
      <c r="AF45" s="37"/>
      <c r="AG45" s="37"/>
      <c r="AH45" s="37"/>
    </row>
    <row r="46" spans="4:34" ht="20.100000000000001" customHeight="1" x14ac:dyDescent="0.2">
      <c r="D46" s="2" t="s">
        <v>119</v>
      </c>
      <c r="F46" s="37">
        <v>32</v>
      </c>
      <c r="G46" s="37"/>
      <c r="H46" s="37"/>
      <c r="I46" s="37"/>
      <c r="J46" s="37">
        <v>92</v>
      </c>
      <c r="K46" s="37">
        <v>7</v>
      </c>
      <c r="L46" s="37"/>
      <c r="M46" s="37">
        <v>99</v>
      </c>
      <c r="N46" s="37"/>
      <c r="O46" s="37"/>
      <c r="P46" s="37"/>
      <c r="Q46" s="37">
        <v>50</v>
      </c>
      <c r="R46" s="37">
        <v>44</v>
      </c>
      <c r="S46" s="37"/>
      <c r="T46" s="37">
        <v>94</v>
      </c>
      <c r="U46" s="37"/>
      <c r="V46" s="37"/>
      <c r="W46" s="37"/>
      <c r="X46" s="37">
        <v>0</v>
      </c>
      <c r="Y46" s="37"/>
      <c r="Z46" s="37"/>
      <c r="AA46" s="37"/>
      <c r="AB46" s="37">
        <v>0</v>
      </c>
      <c r="AC46" s="37"/>
      <c r="AD46" s="37">
        <v>37</v>
      </c>
      <c r="AF46" s="37"/>
      <c r="AG46" s="37"/>
      <c r="AH46" s="37"/>
    </row>
    <row r="47" spans="4:34" ht="20.100000000000001" customHeight="1" x14ac:dyDescent="0.2">
      <c r="D47" s="38" t="s">
        <v>120</v>
      </c>
      <c r="F47" s="39">
        <v>48</v>
      </c>
      <c r="G47" s="40"/>
      <c r="H47" s="40"/>
      <c r="I47" s="40"/>
      <c r="J47" s="39">
        <v>241</v>
      </c>
      <c r="K47" s="39">
        <v>14</v>
      </c>
      <c r="L47" s="40"/>
      <c r="M47" s="39">
        <v>255</v>
      </c>
      <c r="N47" s="40"/>
      <c r="O47" s="40"/>
      <c r="P47" s="40"/>
      <c r="Q47" s="39">
        <v>152</v>
      </c>
      <c r="R47" s="39">
        <v>83</v>
      </c>
      <c r="S47" s="40"/>
      <c r="T47" s="39">
        <v>235</v>
      </c>
      <c r="U47" s="40"/>
      <c r="V47" s="40"/>
      <c r="W47" s="40"/>
      <c r="X47" s="39">
        <v>68</v>
      </c>
      <c r="Y47" s="40"/>
      <c r="Z47" s="40"/>
      <c r="AA47" s="40"/>
      <c r="AB47" s="39">
        <v>0</v>
      </c>
      <c r="AC47" s="40"/>
      <c r="AD47" s="39">
        <v>0</v>
      </c>
      <c r="AF47" s="37"/>
      <c r="AG47" s="37"/>
      <c r="AH47" s="37"/>
    </row>
    <row r="48" spans="4:34" ht="20.100000000000001" customHeight="1" x14ac:dyDescent="0.2">
      <c r="D48" s="2" t="s">
        <v>368</v>
      </c>
      <c r="F48" s="37">
        <v>40</v>
      </c>
      <c r="G48" s="37"/>
      <c r="H48" s="37"/>
      <c r="I48" s="37"/>
      <c r="J48" s="37">
        <v>89</v>
      </c>
      <c r="K48" s="37">
        <v>5</v>
      </c>
      <c r="L48" s="37"/>
      <c r="M48" s="37">
        <v>94</v>
      </c>
      <c r="N48" s="37"/>
      <c r="O48" s="37"/>
      <c r="P48" s="37"/>
      <c r="Q48" s="37">
        <v>57</v>
      </c>
      <c r="R48" s="37">
        <v>32</v>
      </c>
      <c r="S48" s="37"/>
      <c r="T48" s="37">
        <v>89</v>
      </c>
      <c r="U48" s="37"/>
      <c r="V48" s="37"/>
      <c r="W48" s="37"/>
      <c r="X48" s="37">
        <v>0</v>
      </c>
      <c r="Y48" s="37"/>
      <c r="Z48" s="37"/>
      <c r="AA48" s="37"/>
      <c r="AB48" s="37">
        <v>0</v>
      </c>
      <c r="AC48" s="37"/>
      <c r="AD48" s="37">
        <v>45</v>
      </c>
      <c r="AF48" s="37"/>
      <c r="AG48" s="37"/>
      <c r="AH48" s="37"/>
    </row>
    <row r="49" spans="1:34" ht="20.100000000000001" customHeight="1" x14ac:dyDescent="0.2">
      <c r="D49" s="38" t="s">
        <v>121</v>
      </c>
      <c r="F49" s="39">
        <v>32</v>
      </c>
      <c r="G49" s="40"/>
      <c r="H49" s="40"/>
      <c r="I49" s="40"/>
      <c r="J49" s="39">
        <v>193</v>
      </c>
      <c r="K49" s="39">
        <v>6</v>
      </c>
      <c r="L49" s="40"/>
      <c r="M49" s="39">
        <v>199</v>
      </c>
      <c r="N49" s="40"/>
      <c r="O49" s="40"/>
      <c r="P49" s="40"/>
      <c r="Q49" s="39">
        <v>104</v>
      </c>
      <c r="R49" s="39">
        <v>72</v>
      </c>
      <c r="S49" s="40"/>
      <c r="T49" s="39">
        <v>176</v>
      </c>
      <c r="U49" s="40"/>
      <c r="V49" s="40"/>
      <c r="W49" s="40"/>
      <c r="X49" s="39">
        <v>63</v>
      </c>
      <c r="Y49" s="40"/>
      <c r="Z49" s="40"/>
      <c r="AA49" s="40"/>
      <c r="AB49" s="39">
        <v>8</v>
      </c>
      <c r="AC49" s="40"/>
      <c r="AD49" s="39">
        <v>0</v>
      </c>
      <c r="AF49" s="37"/>
      <c r="AG49" s="37"/>
      <c r="AH49" s="37"/>
    </row>
    <row r="50" spans="1:34"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F50" s="37"/>
      <c r="AG50" s="37"/>
      <c r="AH50" s="37"/>
    </row>
    <row r="51" spans="1:34" s="1" customFormat="1" ht="20.100000000000001" customHeight="1" x14ac:dyDescent="0.2">
      <c r="A51" s="3"/>
      <c r="B51" s="6"/>
      <c r="C51" s="42" t="s">
        <v>122</v>
      </c>
      <c r="D51" s="42"/>
      <c r="E51" s="5"/>
      <c r="F51" s="44">
        <v>730</v>
      </c>
      <c r="G51" s="45"/>
      <c r="H51" s="45"/>
      <c r="I51" s="45"/>
      <c r="J51" s="44">
        <v>3307</v>
      </c>
      <c r="K51" s="44">
        <v>211</v>
      </c>
      <c r="L51" s="45"/>
      <c r="M51" s="44">
        <v>3518</v>
      </c>
      <c r="N51" s="45"/>
      <c r="O51" s="45"/>
      <c r="P51" s="45"/>
      <c r="Q51" s="44">
        <v>2217</v>
      </c>
      <c r="R51" s="44">
        <v>1117</v>
      </c>
      <c r="S51" s="45"/>
      <c r="T51" s="44">
        <v>3334</v>
      </c>
      <c r="U51" s="45"/>
      <c r="V51" s="45"/>
      <c r="W51" s="45"/>
      <c r="X51" s="44">
        <v>898</v>
      </c>
      <c r="Y51" s="45"/>
      <c r="Z51" s="45"/>
      <c r="AA51" s="45"/>
      <c r="AB51" s="44">
        <v>108</v>
      </c>
      <c r="AC51" s="45"/>
      <c r="AD51" s="44">
        <v>124</v>
      </c>
      <c r="AF51" s="37"/>
      <c r="AG51" s="37"/>
      <c r="AH51" s="37"/>
    </row>
    <row r="52" spans="1:34"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F52" s="37"/>
      <c r="AG52" s="37"/>
      <c r="AH52" s="37"/>
    </row>
    <row r="53" spans="1:34"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F53" s="37"/>
      <c r="AG53" s="37"/>
      <c r="AH53" s="37"/>
    </row>
    <row r="54" spans="1:34" ht="20.100000000000001" customHeight="1" x14ac:dyDescent="0.2">
      <c r="D54" s="2" t="s">
        <v>124</v>
      </c>
      <c r="F54" s="37">
        <v>0</v>
      </c>
      <c r="G54" s="37"/>
      <c r="H54" s="37"/>
      <c r="I54" s="37"/>
      <c r="J54" s="37">
        <v>0</v>
      </c>
      <c r="K54" s="37">
        <v>0</v>
      </c>
      <c r="L54" s="37"/>
      <c r="M54" s="37">
        <v>0</v>
      </c>
      <c r="N54" s="37"/>
      <c r="O54" s="37"/>
      <c r="P54" s="37"/>
      <c r="Q54" s="37">
        <v>0</v>
      </c>
      <c r="R54" s="37">
        <v>0</v>
      </c>
      <c r="S54" s="37"/>
      <c r="T54" s="37">
        <v>0</v>
      </c>
      <c r="U54" s="37"/>
      <c r="V54" s="37"/>
      <c r="W54" s="37"/>
      <c r="X54" s="37">
        <v>0</v>
      </c>
      <c r="Y54" s="37"/>
      <c r="Z54" s="37"/>
      <c r="AA54" s="37"/>
      <c r="AB54" s="37">
        <v>0</v>
      </c>
      <c r="AC54" s="37"/>
      <c r="AD54" s="37">
        <v>0</v>
      </c>
      <c r="AF54" s="37"/>
      <c r="AG54" s="37"/>
      <c r="AH54" s="37"/>
    </row>
    <row r="55" spans="1:34" ht="20.100000000000001" customHeight="1" x14ac:dyDescent="0.2">
      <c r="D55" s="38" t="s">
        <v>99</v>
      </c>
      <c r="F55" s="39">
        <v>0</v>
      </c>
      <c r="G55" s="40"/>
      <c r="H55" s="40"/>
      <c r="I55" s="40"/>
      <c r="J55" s="39">
        <v>0</v>
      </c>
      <c r="K55" s="39">
        <v>0</v>
      </c>
      <c r="L55" s="40"/>
      <c r="M55" s="39">
        <v>0</v>
      </c>
      <c r="N55" s="40"/>
      <c r="O55" s="40"/>
      <c r="P55" s="40"/>
      <c r="Q55" s="39">
        <v>0</v>
      </c>
      <c r="R55" s="39">
        <v>0</v>
      </c>
      <c r="S55" s="40"/>
      <c r="T55" s="39">
        <v>0</v>
      </c>
      <c r="U55" s="40"/>
      <c r="V55" s="40"/>
      <c r="W55" s="40"/>
      <c r="X55" s="39">
        <v>0</v>
      </c>
      <c r="Y55" s="40"/>
      <c r="Z55" s="40"/>
      <c r="AA55" s="40"/>
      <c r="AB55" s="39">
        <v>0</v>
      </c>
      <c r="AC55" s="40"/>
      <c r="AD55" s="39">
        <v>0</v>
      </c>
      <c r="AF55" s="37"/>
      <c r="AG55" s="37"/>
      <c r="AH55" s="37"/>
    </row>
    <row r="56" spans="1:34" ht="20.100000000000001" customHeight="1" x14ac:dyDescent="0.2">
      <c r="D56" s="2" t="s">
        <v>113</v>
      </c>
      <c r="F56" s="37">
        <v>0</v>
      </c>
      <c r="G56" s="37"/>
      <c r="H56" s="37"/>
      <c r="I56" s="37"/>
      <c r="J56" s="37">
        <v>0</v>
      </c>
      <c r="K56" s="37">
        <v>0</v>
      </c>
      <c r="L56" s="37"/>
      <c r="M56" s="37">
        <v>0</v>
      </c>
      <c r="N56" s="37"/>
      <c r="O56" s="37"/>
      <c r="P56" s="37"/>
      <c r="Q56" s="37">
        <v>0</v>
      </c>
      <c r="R56" s="37">
        <v>0</v>
      </c>
      <c r="S56" s="37"/>
      <c r="T56" s="37">
        <v>0</v>
      </c>
      <c r="U56" s="37"/>
      <c r="V56" s="37"/>
      <c r="W56" s="37"/>
      <c r="X56" s="37">
        <v>0</v>
      </c>
      <c r="Y56" s="37"/>
      <c r="Z56" s="37"/>
      <c r="AA56" s="37"/>
      <c r="AB56" s="37">
        <v>0</v>
      </c>
      <c r="AC56" s="37"/>
      <c r="AD56" s="37">
        <v>0</v>
      </c>
      <c r="AF56" s="37"/>
      <c r="AG56" s="37"/>
      <c r="AH56" s="37"/>
    </row>
    <row r="57" spans="1:34" ht="20.100000000000001" customHeight="1" x14ac:dyDescent="0.2">
      <c r="D57" s="38" t="s">
        <v>101</v>
      </c>
      <c r="F57" s="39">
        <v>0</v>
      </c>
      <c r="G57" s="40"/>
      <c r="H57" s="40"/>
      <c r="I57" s="40"/>
      <c r="J57" s="39">
        <v>0</v>
      </c>
      <c r="K57" s="39">
        <v>0</v>
      </c>
      <c r="L57" s="40"/>
      <c r="M57" s="39">
        <v>0</v>
      </c>
      <c r="N57" s="40"/>
      <c r="O57" s="40"/>
      <c r="P57" s="40"/>
      <c r="Q57" s="39">
        <v>0</v>
      </c>
      <c r="R57" s="39">
        <v>0</v>
      </c>
      <c r="S57" s="40"/>
      <c r="T57" s="39">
        <v>0</v>
      </c>
      <c r="U57" s="40"/>
      <c r="V57" s="40"/>
      <c r="W57" s="40"/>
      <c r="X57" s="39">
        <v>0</v>
      </c>
      <c r="Y57" s="40"/>
      <c r="Z57" s="40"/>
      <c r="AA57" s="40"/>
      <c r="AB57" s="39">
        <v>0</v>
      </c>
      <c r="AC57" s="40"/>
      <c r="AD57" s="39">
        <v>0</v>
      </c>
      <c r="AF57" s="37"/>
      <c r="AG57" s="37"/>
      <c r="AH57" s="37"/>
    </row>
    <row r="58" spans="1:34" ht="20.100000000000001" customHeight="1" x14ac:dyDescent="0.2">
      <c r="D58" s="2" t="s">
        <v>115</v>
      </c>
      <c r="F58" s="37">
        <v>0</v>
      </c>
      <c r="G58" s="37"/>
      <c r="H58" s="37"/>
      <c r="I58" s="37"/>
      <c r="J58" s="37">
        <v>0</v>
      </c>
      <c r="K58" s="37">
        <v>0</v>
      </c>
      <c r="L58" s="37"/>
      <c r="M58" s="37">
        <v>0</v>
      </c>
      <c r="N58" s="37"/>
      <c r="O58" s="37"/>
      <c r="P58" s="37"/>
      <c r="Q58" s="37">
        <v>0</v>
      </c>
      <c r="R58" s="37">
        <v>0</v>
      </c>
      <c r="S58" s="37"/>
      <c r="T58" s="37">
        <v>0</v>
      </c>
      <c r="U58" s="37"/>
      <c r="V58" s="37"/>
      <c r="W58" s="37"/>
      <c r="X58" s="37">
        <v>0</v>
      </c>
      <c r="Y58" s="37"/>
      <c r="Z58" s="37"/>
      <c r="AA58" s="37"/>
      <c r="AB58" s="37">
        <v>0</v>
      </c>
      <c r="AC58" s="37"/>
      <c r="AD58" s="37">
        <v>0</v>
      </c>
      <c r="AF58" s="37"/>
      <c r="AG58" s="37"/>
      <c r="AH58" s="37"/>
    </row>
    <row r="59" spans="1:34" ht="20.100000000000001" customHeight="1" x14ac:dyDescent="0.2">
      <c r="D59" s="38" t="s">
        <v>116</v>
      </c>
      <c r="F59" s="39">
        <v>0</v>
      </c>
      <c r="G59" s="40"/>
      <c r="H59" s="40"/>
      <c r="I59" s="40"/>
      <c r="J59" s="39">
        <v>0</v>
      </c>
      <c r="K59" s="39">
        <v>0</v>
      </c>
      <c r="L59" s="40"/>
      <c r="M59" s="39">
        <v>0</v>
      </c>
      <c r="N59" s="40"/>
      <c r="O59" s="40"/>
      <c r="P59" s="40"/>
      <c r="Q59" s="39">
        <v>0</v>
      </c>
      <c r="R59" s="39">
        <v>0</v>
      </c>
      <c r="S59" s="40"/>
      <c r="T59" s="39">
        <v>0</v>
      </c>
      <c r="U59" s="40"/>
      <c r="V59" s="40"/>
      <c r="W59" s="40"/>
      <c r="X59" s="39">
        <v>0</v>
      </c>
      <c r="Y59" s="40"/>
      <c r="Z59" s="40"/>
      <c r="AA59" s="40"/>
      <c r="AB59" s="39">
        <v>0</v>
      </c>
      <c r="AC59" s="40"/>
      <c r="AD59" s="39">
        <v>0</v>
      </c>
      <c r="AF59" s="37"/>
      <c r="AG59" s="37"/>
      <c r="AH59" s="37"/>
    </row>
    <row r="60" spans="1:34" ht="20.100000000000001" customHeight="1" x14ac:dyDescent="0.2">
      <c r="D60" s="2" t="s">
        <v>104</v>
      </c>
      <c r="F60" s="37">
        <v>0</v>
      </c>
      <c r="G60" s="37"/>
      <c r="H60" s="37"/>
      <c r="I60" s="37"/>
      <c r="J60" s="37">
        <v>0</v>
      </c>
      <c r="K60" s="37">
        <v>0</v>
      </c>
      <c r="L60" s="37"/>
      <c r="M60" s="37">
        <v>0</v>
      </c>
      <c r="N60" s="37"/>
      <c r="O60" s="37"/>
      <c r="P60" s="37"/>
      <c r="Q60" s="37">
        <v>0</v>
      </c>
      <c r="R60" s="37">
        <v>0</v>
      </c>
      <c r="S60" s="37"/>
      <c r="T60" s="37">
        <v>0</v>
      </c>
      <c r="U60" s="37"/>
      <c r="V60" s="37"/>
      <c r="W60" s="37"/>
      <c r="X60" s="37">
        <v>0</v>
      </c>
      <c r="Y60" s="37"/>
      <c r="Z60" s="37"/>
      <c r="AA60" s="37"/>
      <c r="AB60" s="37">
        <v>0</v>
      </c>
      <c r="AC60" s="37"/>
      <c r="AD60" s="37">
        <v>0</v>
      </c>
      <c r="AF60" s="37"/>
      <c r="AG60" s="37"/>
      <c r="AH60" s="37"/>
    </row>
    <row r="61" spans="1:34" ht="20.100000000000001" customHeight="1" x14ac:dyDescent="0.2">
      <c r="D61" s="38" t="s">
        <v>105</v>
      </c>
      <c r="F61" s="39">
        <v>0</v>
      </c>
      <c r="G61" s="40"/>
      <c r="H61" s="40"/>
      <c r="I61" s="40"/>
      <c r="J61" s="39">
        <v>0</v>
      </c>
      <c r="K61" s="39">
        <v>0</v>
      </c>
      <c r="L61" s="40"/>
      <c r="M61" s="39">
        <v>0</v>
      </c>
      <c r="N61" s="40"/>
      <c r="O61" s="40"/>
      <c r="P61" s="40"/>
      <c r="Q61" s="39">
        <v>0</v>
      </c>
      <c r="R61" s="39">
        <v>0</v>
      </c>
      <c r="S61" s="40"/>
      <c r="T61" s="39">
        <v>0</v>
      </c>
      <c r="U61" s="40"/>
      <c r="V61" s="40"/>
      <c r="W61" s="40"/>
      <c r="X61" s="39">
        <v>0</v>
      </c>
      <c r="Y61" s="40"/>
      <c r="Z61" s="40"/>
      <c r="AA61" s="40"/>
      <c r="AB61" s="39">
        <v>0</v>
      </c>
      <c r="AC61" s="40"/>
      <c r="AD61" s="39">
        <v>0</v>
      </c>
      <c r="AF61" s="37"/>
      <c r="AG61" s="37"/>
      <c r="AH61" s="37"/>
    </row>
    <row r="62" spans="1:34" ht="20.100000000000001" customHeight="1" x14ac:dyDescent="0.2">
      <c r="D62" s="2" t="s">
        <v>106</v>
      </c>
      <c r="F62" s="37">
        <v>0</v>
      </c>
      <c r="G62" s="37"/>
      <c r="H62" s="37"/>
      <c r="I62" s="37"/>
      <c r="J62" s="37">
        <v>0</v>
      </c>
      <c r="K62" s="37">
        <v>0</v>
      </c>
      <c r="L62" s="37"/>
      <c r="M62" s="37">
        <v>0</v>
      </c>
      <c r="N62" s="37"/>
      <c r="O62" s="37"/>
      <c r="P62" s="37"/>
      <c r="Q62" s="37">
        <v>0</v>
      </c>
      <c r="R62" s="37">
        <v>0</v>
      </c>
      <c r="S62" s="37"/>
      <c r="T62" s="37">
        <v>0</v>
      </c>
      <c r="U62" s="37"/>
      <c r="V62" s="37"/>
      <c r="W62" s="37"/>
      <c r="X62" s="37">
        <v>0</v>
      </c>
      <c r="Y62" s="37"/>
      <c r="Z62" s="37"/>
      <c r="AA62" s="37"/>
      <c r="AB62" s="37">
        <v>0</v>
      </c>
      <c r="AC62" s="37"/>
      <c r="AD62" s="37">
        <v>0</v>
      </c>
      <c r="AF62" s="37"/>
      <c r="AG62" s="37"/>
      <c r="AH62" s="37"/>
    </row>
    <row r="63" spans="1:34" ht="20.100000000000001" customHeight="1" x14ac:dyDescent="0.2">
      <c r="D63" s="38" t="s">
        <v>118</v>
      </c>
      <c r="F63" s="39">
        <v>0</v>
      </c>
      <c r="G63" s="40"/>
      <c r="H63" s="40"/>
      <c r="I63" s="40"/>
      <c r="J63" s="39">
        <v>0</v>
      </c>
      <c r="K63" s="39">
        <v>0</v>
      </c>
      <c r="L63" s="40"/>
      <c r="M63" s="39">
        <v>0</v>
      </c>
      <c r="N63" s="40"/>
      <c r="O63" s="40"/>
      <c r="P63" s="40"/>
      <c r="Q63" s="39">
        <v>0</v>
      </c>
      <c r="R63" s="39">
        <v>0</v>
      </c>
      <c r="S63" s="40"/>
      <c r="T63" s="39">
        <v>0</v>
      </c>
      <c r="U63" s="40"/>
      <c r="V63" s="40"/>
      <c r="W63" s="40"/>
      <c r="X63" s="39">
        <v>0</v>
      </c>
      <c r="Y63" s="40"/>
      <c r="Z63" s="40"/>
      <c r="AA63" s="40"/>
      <c r="AB63" s="39">
        <v>0</v>
      </c>
      <c r="AC63" s="40"/>
      <c r="AD63" s="39">
        <v>0</v>
      </c>
      <c r="AF63" s="37"/>
      <c r="AG63" s="37"/>
      <c r="AH63" s="37"/>
    </row>
    <row r="64" spans="1:34" ht="20.100000000000001" customHeight="1" x14ac:dyDescent="0.2">
      <c r="D64" s="2" t="s">
        <v>108</v>
      </c>
      <c r="F64" s="37">
        <v>0</v>
      </c>
      <c r="G64" s="37"/>
      <c r="H64" s="37"/>
      <c r="I64" s="37"/>
      <c r="J64" s="37">
        <v>0</v>
      </c>
      <c r="K64" s="37">
        <v>0</v>
      </c>
      <c r="L64" s="37"/>
      <c r="M64" s="37">
        <v>0</v>
      </c>
      <c r="N64" s="37"/>
      <c r="O64" s="37"/>
      <c r="P64" s="37"/>
      <c r="Q64" s="37">
        <v>0</v>
      </c>
      <c r="R64" s="37">
        <v>0</v>
      </c>
      <c r="S64" s="37"/>
      <c r="T64" s="37">
        <v>0</v>
      </c>
      <c r="U64" s="37"/>
      <c r="V64" s="37"/>
      <c r="W64" s="37"/>
      <c r="X64" s="37">
        <v>0</v>
      </c>
      <c r="Y64" s="37"/>
      <c r="Z64" s="37"/>
      <c r="AA64" s="37"/>
      <c r="AB64" s="37">
        <v>0</v>
      </c>
      <c r="AC64" s="37"/>
      <c r="AD64" s="37">
        <v>0</v>
      </c>
      <c r="AF64" s="37"/>
      <c r="AG64" s="37"/>
      <c r="AH64" s="37"/>
    </row>
    <row r="65" spans="1:34" ht="20.100000000000001" customHeight="1" x14ac:dyDescent="0.2">
      <c r="D65" s="38" t="s">
        <v>109</v>
      </c>
      <c r="F65" s="39">
        <v>0</v>
      </c>
      <c r="G65" s="40"/>
      <c r="H65" s="40"/>
      <c r="I65" s="40"/>
      <c r="J65" s="39">
        <v>0</v>
      </c>
      <c r="K65" s="39">
        <v>0</v>
      </c>
      <c r="L65" s="40"/>
      <c r="M65" s="39">
        <v>0</v>
      </c>
      <c r="N65" s="40"/>
      <c r="O65" s="40"/>
      <c r="P65" s="40"/>
      <c r="Q65" s="39">
        <v>0</v>
      </c>
      <c r="R65" s="39">
        <v>0</v>
      </c>
      <c r="S65" s="40"/>
      <c r="T65" s="39">
        <v>0</v>
      </c>
      <c r="U65" s="40"/>
      <c r="V65" s="40"/>
      <c r="W65" s="40"/>
      <c r="X65" s="39">
        <v>0</v>
      </c>
      <c r="Y65" s="40"/>
      <c r="Z65" s="40"/>
      <c r="AA65" s="40"/>
      <c r="AB65" s="39">
        <v>0</v>
      </c>
      <c r="AC65" s="40"/>
      <c r="AD65" s="39">
        <v>0</v>
      </c>
      <c r="AF65" s="37"/>
      <c r="AG65" s="37"/>
      <c r="AH65" s="37"/>
    </row>
    <row r="66" spans="1:34" ht="20.100000000000001" customHeight="1" x14ac:dyDescent="0.2">
      <c r="D66" s="2" t="s">
        <v>110</v>
      </c>
      <c r="F66" s="37">
        <v>0</v>
      </c>
      <c r="G66" s="37"/>
      <c r="H66" s="37"/>
      <c r="I66" s="37"/>
      <c r="J66" s="37">
        <v>0</v>
      </c>
      <c r="K66" s="37">
        <v>0</v>
      </c>
      <c r="L66" s="37"/>
      <c r="M66" s="37">
        <v>0</v>
      </c>
      <c r="N66" s="37"/>
      <c r="O66" s="37"/>
      <c r="P66" s="37"/>
      <c r="Q66" s="37">
        <v>0</v>
      </c>
      <c r="R66" s="37">
        <v>0</v>
      </c>
      <c r="S66" s="37"/>
      <c r="T66" s="37">
        <v>0</v>
      </c>
      <c r="U66" s="37"/>
      <c r="V66" s="37"/>
      <c r="W66" s="37"/>
      <c r="X66" s="37">
        <v>0</v>
      </c>
      <c r="Y66" s="37"/>
      <c r="Z66" s="37"/>
      <c r="AA66" s="37"/>
      <c r="AB66" s="37">
        <v>0</v>
      </c>
      <c r="AC66" s="37"/>
      <c r="AD66" s="37">
        <v>0</v>
      </c>
      <c r="AF66" s="37"/>
      <c r="AG66" s="37"/>
      <c r="AH66" s="37"/>
    </row>
    <row r="67" spans="1:34" ht="20.100000000000001" customHeight="1" x14ac:dyDescent="0.2">
      <c r="D67" s="38" t="s">
        <v>111</v>
      </c>
      <c r="F67" s="39">
        <v>0</v>
      </c>
      <c r="G67" s="40"/>
      <c r="H67" s="40"/>
      <c r="I67" s="40"/>
      <c r="J67" s="39">
        <v>0</v>
      </c>
      <c r="K67" s="39">
        <v>0</v>
      </c>
      <c r="L67" s="40"/>
      <c r="M67" s="39">
        <v>0</v>
      </c>
      <c r="N67" s="40"/>
      <c r="O67" s="40"/>
      <c r="P67" s="40"/>
      <c r="Q67" s="39">
        <v>0</v>
      </c>
      <c r="R67" s="39">
        <v>0</v>
      </c>
      <c r="S67" s="40"/>
      <c r="T67" s="39">
        <v>0</v>
      </c>
      <c r="U67" s="40"/>
      <c r="V67" s="40"/>
      <c r="W67" s="40"/>
      <c r="X67" s="39">
        <v>0</v>
      </c>
      <c r="Y67" s="40"/>
      <c r="Z67" s="40"/>
      <c r="AA67" s="40"/>
      <c r="AB67" s="39">
        <v>0</v>
      </c>
      <c r="AC67" s="40"/>
      <c r="AD67" s="39">
        <v>0</v>
      </c>
      <c r="AF67" s="37"/>
      <c r="AG67" s="37"/>
      <c r="AH67" s="37"/>
    </row>
    <row r="68" spans="1:34" ht="20.100000000000001" customHeight="1" x14ac:dyDescent="0.2">
      <c r="D68" s="2" t="s">
        <v>125</v>
      </c>
      <c r="F68" s="37">
        <v>0</v>
      </c>
      <c r="G68" s="37"/>
      <c r="H68" s="37"/>
      <c r="I68" s="37"/>
      <c r="J68" s="37">
        <v>0</v>
      </c>
      <c r="K68" s="37">
        <v>0</v>
      </c>
      <c r="L68" s="37"/>
      <c r="M68" s="37">
        <v>0</v>
      </c>
      <c r="N68" s="37"/>
      <c r="O68" s="37"/>
      <c r="P68" s="37"/>
      <c r="Q68" s="37">
        <v>0</v>
      </c>
      <c r="R68" s="37">
        <v>0</v>
      </c>
      <c r="S68" s="37"/>
      <c r="T68" s="37">
        <v>0</v>
      </c>
      <c r="U68" s="37"/>
      <c r="V68" s="37"/>
      <c r="W68" s="37"/>
      <c r="X68" s="37">
        <v>0</v>
      </c>
      <c r="Y68" s="37"/>
      <c r="Z68" s="37"/>
      <c r="AA68" s="37"/>
      <c r="AB68" s="37">
        <v>0</v>
      </c>
      <c r="AC68" s="37"/>
      <c r="AD68" s="37">
        <v>0</v>
      </c>
      <c r="AF68" s="37"/>
      <c r="AG68" s="37"/>
      <c r="AH68" s="37"/>
    </row>
    <row r="69" spans="1:34" ht="20.100000000000001" customHeight="1" x14ac:dyDescent="0.2">
      <c r="D69" s="38" t="s">
        <v>120</v>
      </c>
      <c r="F69" s="39">
        <v>0</v>
      </c>
      <c r="G69" s="40"/>
      <c r="H69" s="40"/>
      <c r="I69" s="40"/>
      <c r="J69" s="39">
        <v>0</v>
      </c>
      <c r="K69" s="39">
        <v>0</v>
      </c>
      <c r="L69" s="40"/>
      <c r="M69" s="39">
        <v>0</v>
      </c>
      <c r="N69" s="40"/>
      <c r="O69" s="40"/>
      <c r="P69" s="40"/>
      <c r="Q69" s="39">
        <v>0</v>
      </c>
      <c r="R69" s="39">
        <v>0</v>
      </c>
      <c r="S69" s="40"/>
      <c r="T69" s="39">
        <v>0</v>
      </c>
      <c r="U69" s="40"/>
      <c r="V69" s="40"/>
      <c r="W69" s="40"/>
      <c r="X69" s="39">
        <v>0</v>
      </c>
      <c r="Y69" s="40"/>
      <c r="Z69" s="40"/>
      <c r="AA69" s="40"/>
      <c r="AB69" s="39">
        <v>0</v>
      </c>
      <c r="AC69" s="40"/>
      <c r="AD69" s="39">
        <v>0</v>
      </c>
      <c r="AF69" s="37"/>
      <c r="AG69" s="37"/>
      <c r="AH69" s="37"/>
    </row>
    <row r="70" spans="1:34"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F70" s="37"/>
      <c r="AG70" s="37"/>
      <c r="AH70" s="37"/>
    </row>
    <row r="71" spans="1:34" s="1" customFormat="1" ht="20.100000000000001" customHeight="1" x14ac:dyDescent="0.25">
      <c r="A71" s="3"/>
      <c r="B71" s="6"/>
      <c r="C71" s="42" t="s">
        <v>126</v>
      </c>
      <c r="D71" s="43"/>
      <c r="E71" s="5"/>
      <c r="F71" s="44">
        <v>0</v>
      </c>
      <c r="G71" s="45"/>
      <c r="H71" s="45"/>
      <c r="I71" s="45"/>
      <c r="J71" s="44">
        <v>0</v>
      </c>
      <c r="K71" s="44">
        <v>0</v>
      </c>
      <c r="L71" s="45"/>
      <c r="M71" s="44">
        <v>0</v>
      </c>
      <c r="N71" s="45"/>
      <c r="O71" s="45"/>
      <c r="P71" s="45"/>
      <c r="Q71" s="44">
        <v>0</v>
      </c>
      <c r="R71" s="44">
        <v>0</v>
      </c>
      <c r="S71" s="45"/>
      <c r="T71" s="44">
        <v>0</v>
      </c>
      <c r="U71" s="45"/>
      <c r="V71" s="45"/>
      <c r="W71" s="45"/>
      <c r="X71" s="44">
        <v>0</v>
      </c>
      <c r="Y71" s="45"/>
      <c r="Z71" s="45"/>
      <c r="AA71" s="45"/>
      <c r="AB71" s="44">
        <v>0</v>
      </c>
      <c r="AC71" s="45"/>
      <c r="AD71" s="44">
        <v>0</v>
      </c>
      <c r="AF71" s="37"/>
      <c r="AG71" s="37"/>
      <c r="AH71" s="37"/>
    </row>
    <row r="72" spans="1:34"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F72" s="37"/>
      <c r="AG72" s="37"/>
      <c r="AH72" s="37"/>
    </row>
    <row r="73" spans="1:34"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F73" s="37"/>
      <c r="AG73" s="37"/>
      <c r="AH73" s="37"/>
    </row>
    <row r="74" spans="1:34" ht="20.100000000000001" customHeight="1" x14ac:dyDescent="0.2">
      <c r="D74" s="2" t="s">
        <v>124</v>
      </c>
      <c r="F74" s="37">
        <v>0</v>
      </c>
      <c r="G74" s="37"/>
      <c r="H74" s="37"/>
      <c r="I74" s="37"/>
      <c r="J74" s="37">
        <v>0</v>
      </c>
      <c r="K74" s="37">
        <v>0</v>
      </c>
      <c r="L74" s="37"/>
      <c r="M74" s="37">
        <v>0</v>
      </c>
      <c r="N74" s="37"/>
      <c r="O74" s="37"/>
      <c r="P74" s="37"/>
      <c r="Q74" s="37">
        <v>0</v>
      </c>
      <c r="R74" s="37">
        <v>0</v>
      </c>
      <c r="S74" s="37"/>
      <c r="T74" s="37">
        <v>0</v>
      </c>
      <c r="U74" s="37"/>
      <c r="V74" s="37"/>
      <c r="W74" s="37"/>
      <c r="X74" s="37">
        <v>0</v>
      </c>
      <c r="Y74" s="37"/>
      <c r="Z74" s="37"/>
      <c r="AA74" s="37"/>
      <c r="AB74" s="37">
        <v>0</v>
      </c>
      <c r="AC74" s="37"/>
      <c r="AD74" s="37">
        <v>0</v>
      </c>
      <c r="AF74" s="37"/>
      <c r="AG74" s="37"/>
      <c r="AH74" s="37"/>
    </row>
    <row r="75" spans="1:34" ht="20.100000000000001" customHeight="1" x14ac:dyDescent="0.2">
      <c r="D75" s="38" t="s">
        <v>99</v>
      </c>
      <c r="F75" s="39">
        <v>0</v>
      </c>
      <c r="G75" s="40"/>
      <c r="H75" s="40"/>
      <c r="I75" s="40"/>
      <c r="J75" s="39">
        <v>0</v>
      </c>
      <c r="K75" s="39">
        <v>0</v>
      </c>
      <c r="L75" s="40"/>
      <c r="M75" s="39">
        <v>0</v>
      </c>
      <c r="N75" s="40"/>
      <c r="O75" s="40"/>
      <c r="P75" s="40"/>
      <c r="Q75" s="39">
        <v>0</v>
      </c>
      <c r="R75" s="39">
        <v>0</v>
      </c>
      <c r="S75" s="40"/>
      <c r="T75" s="39">
        <v>0</v>
      </c>
      <c r="U75" s="40"/>
      <c r="V75" s="40"/>
      <c r="W75" s="40"/>
      <c r="X75" s="39">
        <v>0</v>
      </c>
      <c r="Y75" s="40"/>
      <c r="Z75" s="40"/>
      <c r="AA75" s="40"/>
      <c r="AB75" s="39">
        <v>0</v>
      </c>
      <c r="AC75" s="40"/>
      <c r="AD75" s="39">
        <v>0</v>
      </c>
      <c r="AF75" s="37"/>
      <c r="AG75" s="37"/>
      <c r="AH75" s="37"/>
    </row>
    <row r="76" spans="1:34"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F76" s="37"/>
      <c r="AG76" s="37"/>
      <c r="AH76" s="37"/>
    </row>
    <row r="77" spans="1:34" ht="20.100000000000001" customHeight="1" x14ac:dyDescent="0.25">
      <c r="C77" s="47" t="s">
        <v>128</v>
      </c>
      <c r="D77" s="43"/>
      <c r="F77" s="44">
        <v>0</v>
      </c>
      <c r="G77" s="45"/>
      <c r="H77" s="45"/>
      <c r="I77" s="45"/>
      <c r="J77" s="44">
        <v>0</v>
      </c>
      <c r="K77" s="44">
        <v>0</v>
      </c>
      <c r="L77" s="45"/>
      <c r="M77" s="44">
        <v>0</v>
      </c>
      <c r="N77" s="45"/>
      <c r="O77" s="45"/>
      <c r="P77" s="45"/>
      <c r="Q77" s="44">
        <v>0</v>
      </c>
      <c r="R77" s="44">
        <v>0</v>
      </c>
      <c r="S77" s="45"/>
      <c r="T77" s="44">
        <v>0</v>
      </c>
      <c r="U77" s="45"/>
      <c r="V77" s="45"/>
      <c r="W77" s="45"/>
      <c r="X77" s="44">
        <v>0</v>
      </c>
      <c r="Y77" s="45"/>
      <c r="Z77" s="45"/>
      <c r="AA77" s="45"/>
      <c r="AB77" s="44">
        <v>0</v>
      </c>
      <c r="AC77" s="45"/>
      <c r="AD77" s="44">
        <v>0</v>
      </c>
      <c r="AF77" s="37"/>
      <c r="AG77" s="37"/>
      <c r="AH77" s="37"/>
    </row>
    <row r="78" spans="1:34"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F78" s="37"/>
      <c r="AG78" s="37"/>
      <c r="AH78" s="37"/>
    </row>
    <row r="79" spans="1:34"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F79" s="37"/>
      <c r="AG79" s="37"/>
      <c r="AH79" s="37"/>
    </row>
    <row r="80" spans="1:34" ht="20.100000000000001" customHeight="1" x14ac:dyDescent="0.2">
      <c r="D80" s="2" t="s">
        <v>130</v>
      </c>
      <c r="F80" s="37">
        <v>0</v>
      </c>
      <c r="G80" s="37"/>
      <c r="H80" s="37"/>
      <c r="I80" s="37"/>
      <c r="J80" s="37">
        <v>0</v>
      </c>
      <c r="K80" s="37">
        <v>0</v>
      </c>
      <c r="L80" s="37"/>
      <c r="M80" s="37">
        <v>0</v>
      </c>
      <c r="N80" s="37"/>
      <c r="O80" s="37"/>
      <c r="P80" s="37"/>
      <c r="Q80" s="37">
        <v>0</v>
      </c>
      <c r="R80" s="37">
        <v>0</v>
      </c>
      <c r="S80" s="37"/>
      <c r="T80" s="37">
        <v>0</v>
      </c>
      <c r="U80" s="37"/>
      <c r="V80" s="37"/>
      <c r="W80" s="37"/>
      <c r="X80" s="37">
        <v>0</v>
      </c>
      <c r="Y80" s="37"/>
      <c r="Z80" s="37"/>
      <c r="AA80" s="37"/>
      <c r="AB80" s="37">
        <v>0</v>
      </c>
      <c r="AC80" s="37"/>
      <c r="AD80" s="37">
        <v>0</v>
      </c>
      <c r="AF80" s="37"/>
      <c r="AG80" s="37"/>
      <c r="AH80" s="37"/>
    </row>
    <row r="81" spans="1:34" ht="20.100000000000001" customHeight="1" x14ac:dyDescent="0.2">
      <c r="D81" s="38" t="s">
        <v>131</v>
      </c>
      <c r="F81" s="39">
        <v>0</v>
      </c>
      <c r="G81" s="40"/>
      <c r="H81" s="40"/>
      <c r="I81" s="40"/>
      <c r="J81" s="39">
        <v>0</v>
      </c>
      <c r="K81" s="39">
        <v>0</v>
      </c>
      <c r="L81" s="40"/>
      <c r="M81" s="39">
        <v>0</v>
      </c>
      <c r="N81" s="40"/>
      <c r="O81" s="40"/>
      <c r="P81" s="40"/>
      <c r="Q81" s="39">
        <v>0</v>
      </c>
      <c r="R81" s="39">
        <v>0</v>
      </c>
      <c r="S81" s="40"/>
      <c r="T81" s="39">
        <v>0</v>
      </c>
      <c r="U81" s="40"/>
      <c r="V81" s="40"/>
      <c r="W81" s="40"/>
      <c r="X81" s="39">
        <v>0</v>
      </c>
      <c r="Y81" s="40"/>
      <c r="Z81" s="40"/>
      <c r="AA81" s="40"/>
      <c r="AB81" s="39">
        <v>0</v>
      </c>
      <c r="AC81" s="40"/>
      <c r="AD81" s="39">
        <v>0</v>
      </c>
      <c r="AF81" s="37"/>
      <c r="AG81" s="37"/>
      <c r="AH81" s="37"/>
    </row>
    <row r="82" spans="1:34" ht="20.100000000000001" customHeight="1" x14ac:dyDescent="0.2">
      <c r="D82" s="2" t="s">
        <v>132</v>
      </c>
      <c r="F82" s="37">
        <v>0</v>
      </c>
      <c r="G82" s="37"/>
      <c r="H82" s="37"/>
      <c r="I82" s="37"/>
      <c r="J82" s="37">
        <v>0</v>
      </c>
      <c r="K82" s="37">
        <v>0</v>
      </c>
      <c r="L82" s="37"/>
      <c r="M82" s="37">
        <v>0</v>
      </c>
      <c r="N82" s="37"/>
      <c r="O82" s="37"/>
      <c r="P82" s="37"/>
      <c r="Q82" s="37">
        <v>0</v>
      </c>
      <c r="R82" s="37">
        <v>0</v>
      </c>
      <c r="S82" s="37"/>
      <c r="T82" s="37">
        <v>0</v>
      </c>
      <c r="U82" s="37"/>
      <c r="V82" s="37"/>
      <c r="W82" s="37"/>
      <c r="X82" s="37">
        <v>0</v>
      </c>
      <c r="Y82" s="37"/>
      <c r="Z82" s="37"/>
      <c r="AA82" s="37"/>
      <c r="AB82" s="37">
        <v>0</v>
      </c>
      <c r="AC82" s="37"/>
      <c r="AD82" s="37">
        <v>0</v>
      </c>
      <c r="AF82" s="37"/>
      <c r="AG82" s="37"/>
      <c r="AH82" s="37"/>
    </row>
    <row r="83" spans="1:34" ht="20.100000000000001" customHeight="1" x14ac:dyDescent="0.2">
      <c r="D83" s="38" t="s">
        <v>133</v>
      </c>
      <c r="F83" s="39">
        <v>0</v>
      </c>
      <c r="G83" s="40"/>
      <c r="H83" s="40"/>
      <c r="I83" s="40"/>
      <c r="J83" s="39">
        <v>0</v>
      </c>
      <c r="K83" s="39">
        <v>0</v>
      </c>
      <c r="L83" s="40"/>
      <c r="M83" s="39">
        <v>0</v>
      </c>
      <c r="N83" s="40"/>
      <c r="O83" s="40"/>
      <c r="P83" s="40"/>
      <c r="Q83" s="39">
        <v>0</v>
      </c>
      <c r="R83" s="39">
        <v>0</v>
      </c>
      <c r="S83" s="40"/>
      <c r="T83" s="39">
        <v>0</v>
      </c>
      <c r="U83" s="40"/>
      <c r="V83" s="40"/>
      <c r="W83" s="40"/>
      <c r="X83" s="39">
        <v>0</v>
      </c>
      <c r="Y83" s="40"/>
      <c r="Z83" s="40"/>
      <c r="AA83" s="40"/>
      <c r="AB83" s="39">
        <v>0</v>
      </c>
      <c r="AC83" s="40"/>
      <c r="AD83" s="39">
        <v>0</v>
      </c>
      <c r="AF83" s="37"/>
      <c r="AG83" s="37"/>
      <c r="AH83" s="37"/>
    </row>
    <row r="84" spans="1:34" ht="20.100000000000001" customHeight="1" x14ac:dyDescent="0.2">
      <c r="D84" s="2" t="s">
        <v>134</v>
      </c>
      <c r="F84" s="37">
        <v>0</v>
      </c>
      <c r="G84" s="37"/>
      <c r="H84" s="37"/>
      <c r="I84" s="37"/>
      <c r="J84" s="37">
        <v>0</v>
      </c>
      <c r="K84" s="37">
        <v>0</v>
      </c>
      <c r="L84" s="37"/>
      <c r="M84" s="37">
        <v>0</v>
      </c>
      <c r="N84" s="37"/>
      <c r="O84" s="37"/>
      <c r="P84" s="37"/>
      <c r="Q84" s="37">
        <v>0</v>
      </c>
      <c r="R84" s="37">
        <v>0</v>
      </c>
      <c r="S84" s="37"/>
      <c r="T84" s="37">
        <v>0</v>
      </c>
      <c r="U84" s="37"/>
      <c r="V84" s="37"/>
      <c r="W84" s="37"/>
      <c r="X84" s="37">
        <v>0</v>
      </c>
      <c r="Y84" s="37"/>
      <c r="Z84" s="37"/>
      <c r="AA84" s="37"/>
      <c r="AB84" s="37">
        <v>0</v>
      </c>
      <c r="AC84" s="37"/>
      <c r="AD84" s="37">
        <v>0</v>
      </c>
      <c r="AF84" s="37"/>
      <c r="AG84" s="37"/>
      <c r="AH84" s="37"/>
    </row>
    <row r="85" spans="1:34" ht="20.100000000000001" customHeight="1" x14ac:dyDescent="0.2">
      <c r="D85" s="38" t="s">
        <v>135</v>
      </c>
      <c r="F85" s="39">
        <v>0</v>
      </c>
      <c r="G85" s="40"/>
      <c r="H85" s="40"/>
      <c r="I85" s="40"/>
      <c r="J85" s="39">
        <v>0</v>
      </c>
      <c r="K85" s="39">
        <v>0</v>
      </c>
      <c r="L85" s="40"/>
      <c r="M85" s="39">
        <v>0</v>
      </c>
      <c r="N85" s="40"/>
      <c r="O85" s="40"/>
      <c r="P85" s="40"/>
      <c r="Q85" s="39">
        <v>0</v>
      </c>
      <c r="R85" s="39">
        <v>0</v>
      </c>
      <c r="S85" s="40"/>
      <c r="T85" s="39">
        <v>0</v>
      </c>
      <c r="U85" s="40"/>
      <c r="V85" s="40"/>
      <c r="W85" s="40"/>
      <c r="X85" s="39">
        <v>0</v>
      </c>
      <c r="Y85" s="40"/>
      <c r="Z85" s="40"/>
      <c r="AA85" s="40"/>
      <c r="AB85" s="39">
        <v>0</v>
      </c>
      <c r="AC85" s="40"/>
      <c r="AD85" s="39">
        <v>0</v>
      </c>
      <c r="AF85" s="37"/>
      <c r="AG85" s="37"/>
      <c r="AH85" s="37"/>
    </row>
    <row r="86" spans="1:34" ht="20.100000000000001" customHeight="1" x14ac:dyDescent="0.2">
      <c r="D86" s="2" t="s">
        <v>136</v>
      </c>
      <c r="F86" s="37">
        <v>0</v>
      </c>
      <c r="G86" s="37"/>
      <c r="H86" s="37"/>
      <c r="I86" s="37"/>
      <c r="J86" s="37">
        <v>0</v>
      </c>
      <c r="K86" s="37">
        <v>0</v>
      </c>
      <c r="L86" s="37"/>
      <c r="M86" s="37">
        <v>0</v>
      </c>
      <c r="N86" s="37"/>
      <c r="O86" s="37"/>
      <c r="P86" s="37"/>
      <c r="Q86" s="37">
        <v>0</v>
      </c>
      <c r="R86" s="37">
        <v>0</v>
      </c>
      <c r="S86" s="37"/>
      <c r="T86" s="37">
        <v>0</v>
      </c>
      <c r="U86" s="37"/>
      <c r="V86" s="37"/>
      <c r="W86" s="37"/>
      <c r="X86" s="37">
        <v>0</v>
      </c>
      <c r="Y86" s="37"/>
      <c r="Z86" s="37"/>
      <c r="AA86" s="37"/>
      <c r="AB86" s="37">
        <v>0</v>
      </c>
      <c r="AC86" s="37"/>
      <c r="AD86" s="37">
        <v>0</v>
      </c>
      <c r="AF86" s="37"/>
      <c r="AG86" s="37"/>
      <c r="AH86" s="37"/>
    </row>
    <row r="87" spans="1:34" ht="20.100000000000001" customHeight="1" x14ac:dyDescent="0.2">
      <c r="D87" s="38" t="s">
        <v>137</v>
      </c>
      <c r="F87" s="39">
        <v>0</v>
      </c>
      <c r="G87" s="40"/>
      <c r="H87" s="40"/>
      <c r="I87" s="40"/>
      <c r="J87" s="39">
        <v>0</v>
      </c>
      <c r="K87" s="39">
        <v>0</v>
      </c>
      <c r="L87" s="40"/>
      <c r="M87" s="39">
        <v>0</v>
      </c>
      <c r="N87" s="40"/>
      <c r="O87" s="40"/>
      <c r="P87" s="40"/>
      <c r="Q87" s="39">
        <v>0</v>
      </c>
      <c r="R87" s="39">
        <v>0</v>
      </c>
      <c r="S87" s="40"/>
      <c r="T87" s="39">
        <v>0</v>
      </c>
      <c r="U87" s="40"/>
      <c r="V87" s="40"/>
      <c r="W87" s="40"/>
      <c r="X87" s="39">
        <v>0</v>
      </c>
      <c r="Y87" s="40"/>
      <c r="Z87" s="40"/>
      <c r="AA87" s="40"/>
      <c r="AB87" s="39">
        <v>0</v>
      </c>
      <c r="AC87" s="40"/>
      <c r="AD87" s="39">
        <v>0</v>
      </c>
      <c r="AF87" s="37"/>
      <c r="AG87" s="37"/>
      <c r="AH87" s="37"/>
    </row>
    <row r="88" spans="1:34" ht="20.100000000000001" customHeight="1" x14ac:dyDescent="0.2">
      <c r="D88" s="2" t="s">
        <v>138</v>
      </c>
      <c r="F88" s="37">
        <v>0</v>
      </c>
      <c r="G88" s="37"/>
      <c r="H88" s="37"/>
      <c r="I88" s="37"/>
      <c r="J88" s="37">
        <v>0</v>
      </c>
      <c r="K88" s="37">
        <v>0</v>
      </c>
      <c r="L88" s="37"/>
      <c r="M88" s="37">
        <v>0</v>
      </c>
      <c r="N88" s="37"/>
      <c r="O88" s="37"/>
      <c r="P88" s="37"/>
      <c r="Q88" s="37">
        <v>0</v>
      </c>
      <c r="R88" s="37">
        <v>0</v>
      </c>
      <c r="S88" s="37"/>
      <c r="T88" s="37">
        <v>0</v>
      </c>
      <c r="U88" s="37"/>
      <c r="V88" s="37"/>
      <c r="W88" s="37"/>
      <c r="X88" s="37">
        <v>0</v>
      </c>
      <c r="Y88" s="37"/>
      <c r="Z88" s="37"/>
      <c r="AA88" s="37"/>
      <c r="AB88" s="37">
        <v>0</v>
      </c>
      <c r="AC88" s="37"/>
      <c r="AD88" s="37">
        <v>0</v>
      </c>
      <c r="AF88" s="37"/>
      <c r="AG88" s="37"/>
      <c r="AH88" s="37"/>
    </row>
    <row r="89" spans="1:34" ht="20.100000000000001" customHeight="1" x14ac:dyDescent="0.2">
      <c r="D89" s="38" t="s">
        <v>139</v>
      </c>
      <c r="F89" s="39">
        <v>0</v>
      </c>
      <c r="G89" s="40"/>
      <c r="H89" s="40"/>
      <c r="I89" s="40"/>
      <c r="J89" s="39">
        <v>0</v>
      </c>
      <c r="K89" s="39">
        <v>0</v>
      </c>
      <c r="L89" s="40"/>
      <c r="M89" s="39">
        <v>0</v>
      </c>
      <c r="N89" s="40"/>
      <c r="O89" s="40"/>
      <c r="P89" s="40"/>
      <c r="Q89" s="39">
        <v>0</v>
      </c>
      <c r="R89" s="39">
        <v>0</v>
      </c>
      <c r="S89" s="40"/>
      <c r="T89" s="39">
        <v>0</v>
      </c>
      <c r="U89" s="40"/>
      <c r="V89" s="40"/>
      <c r="W89" s="40"/>
      <c r="X89" s="39">
        <v>0</v>
      </c>
      <c r="Y89" s="40"/>
      <c r="Z89" s="40"/>
      <c r="AA89" s="40"/>
      <c r="AB89" s="39">
        <v>0</v>
      </c>
      <c r="AC89" s="40"/>
      <c r="AD89" s="39">
        <v>0</v>
      </c>
      <c r="AF89" s="37"/>
      <c r="AG89" s="37"/>
      <c r="AH89" s="37"/>
    </row>
    <row r="90" spans="1:34" ht="20.100000000000001" customHeight="1" x14ac:dyDescent="0.2">
      <c r="D90" s="2" t="s">
        <v>140</v>
      </c>
      <c r="F90" s="37">
        <v>0</v>
      </c>
      <c r="G90" s="37"/>
      <c r="H90" s="37"/>
      <c r="I90" s="37"/>
      <c r="J90" s="37">
        <v>0</v>
      </c>
      <c r="K90" s="37">
        <v>0</v>
      </c>
      <c r="L90" s="37"/>
      <c r="M90" s="37">
        <v>0</v>
      </c>
      <c r="N90" s="37"/>
      <c r="O90" s="37"/>
      <c r="P90" s="37"/>
      <c r="Q90" s="37">
        <v>0</v>
      </c>
      <c r="R90" s="37">
        <v>0</v>
      </c>
      <c r="S90" s="37"/>
      <c r="T90" s="37">
        <v>0</v>
      </c>
      <c r="U90" s="37"/>
      <c r="V90" s="37"/>
      <c r="W90" s="37"/>
      <c r="X90" s="37">
        <v>0</v>
      </c>
      <c r="Y90" s="37"/>
      <c r="Z90" s="37"/>
      <c r="AA90" s="37"/>
      <c r="AB90" s="37">
        <v>0</v>
      </c>
      <c r="AC90" s="37"/>
      <c r="AD90" s="37">
        <v>0</v>
      </c>
      <c r="AF90" s="37"/>
      <c r="AG90" s="37"/>
      <c r="AH90" s="37"/>
    </row>
    <row r="91" spans="1:34" ht="20.100000000000001" customHeight="1" x14ac:dyDescent="0.2">
      <c r="D91" s="38" t="s">
        <v>141</v>
      </c>
      <c r="F91" s="39">
        <v>0</v>
      </c>
      <c r="G91" s="40"/>
      <c r="H91" s="40"/>
      <c r="I91" s="40"/>
      <c r="J91" s="39">
        <v>0</v>
      </c>
      <c r="K91" s="39">
        <v>0</v>
      </c>
      <c r="L91" s="40"/>
      <c r="M91" s="39">
        <v>0</v>
      </c>
      <c r="N91" s="40"/>
      <c r="O91" s="40"/>
      <c r="P91" s="40"/>
      <c r="Q91" s="39">
        <v>0</v>
      </c>
      <c r="R91" s="39">
        <v>0</v>
      </c>
      <c r="S91" s="40"/>
      <c r="T91" s="39">
        <v>0</v>
      </c>
      <c r="U91" s="40"/>
      <c r="V91" s="40"/>
      <c r="W91" s="40"/>
      <c r="X91" s="39">
        <v>0</v>
      </c>
      <c r="Y91" s="40"/>
      <c r="Z91" s="40"/>
      <c r="AA91" s="40"/>
      <c r="AB91" s="39">
        <v>0</v>
      </c>
      <c r="AC91" s="40"/>
      <c r="AD91" s="39">
        <v>0</v>
      </c>
      <c r="AF91" s="37"/>
      <c r="AG91" s="37"/>
      <c r="AH91" s="37"/>
    </row>
    <row r="92" spans="1:34" ht="20.100000000000001" customHeight="1" x14ac:dyDescent="0.2">
      <c r="D92" s="2" t="s">
        <v>142</v>
      </c>
      <c r="F92" s="37">
        <v>0</v>
      </c>
      <c r="G92" s="37"/>
      <c r="H92" s="37"/>
      <c r="I92" s="37"/>
      <c r="J92" s="37">
        <v>0</v>
      </c>
      <c r="K92" s="37">
        <v>0</v>
      </c>
      <c r="L92" s="37"/>
      <c r="M92" s="37">
        <v>0</v>
      </c>
      <c r="N92" s="37"/>
      <c r="O92" s="37"/>
      <c r="P92" s="37"/>
      <c r="Q92" s="37">
        <v>0</v>
      </c>
      <c r="R92" s="37">
        <v>0</v>
      </c>
      <c r="S92" s="37"/>
      <c r="T92" s="37">
        <v>0</v>
      </c>
      <c r="U92" s="37"/>
      <c r="V92" s="37"/>
      <c r="W92" s="37"/>
      <c r="X92" s="37">
        <v>0</v>
      </c>
      <c r="Y92" s="37"/>
      <c r="Z92" s="37"/>
      <c r="AA92" s="37"/>
      <c r="AB92" s="37">
        <v>0</v>
      </c>
      <c r="AC92" s="37"/>
      <c r="AD92" s="37">
        <v>0</v>
      </c>
      <c r="AF92" s="37"/>
      <c r="AG92" s="37"/>
      <c r="AH92" s="37"/>
    </row>
    <row r="93" spans="1:34" ht="20.100000000000001" customHeight="1" x14ac:dyDescent="0.2">
      <c r="D93" s="38" t="s">
        <v>143</v>
      </c>
      <c r="F93" s="39">
        <v>0</v>
      </c>
      <c r="G93" s="40"/>
      <c r="H93" s="40"/>
      <c r="I93" s="40"/>
      <c r="J93" s="39">
        <v>0</v>
      </c>
      <c r="K93" s="39">
        <v>0</v>
      </c>
      <c r="L93" s="40"/>
      <c r="M93" s="39">
        <v>0</v>
      </c>
      <c r="N93" s="40"/>
      <c r="O93" s="40"/>
      <c r="P93" s="40"/>
      <c r="Q93" s="39">
        <v>0</v>
      </c>
      <c r="R93" s="39">
        <v>0</v>
      </c>
      <c r="S93" s="40"/>
      <c r="T93" s="39">
        <v>0</v>
      </c>
      <c r="U93" s="40"/>
      <c r="V93" s="40"/>
      <c r="W93" s="40"/>
      <c r="X93" s="39">
        <v>0</v>
      </c>
      <c r="Y93" s="40"/>
      <c r="Z93" s="40"/>
      <c r="AA93" s="40"/>
      <c r="AB93" s="39">
        <v>0</v>
      </c>
      <c r="AC93" s="40"/>
      <c r="AD93" s="39">
        <v>0</v>
      </c>
      <c r="AF93" s="37"/>
      <c r="AG93" s="37"/>
      <c r="AH93" s="37"/>
    </row>
    <row r="94" spans="1:34"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F94" s="37"/>
      <c r="AG94" s="37"/>
      <c r="AH94" s="37"/>
    </row>
    <row r="95" spans="1:34" s="1" customFormat="1" ht="20.100000000000001" customHeight="1" x14ac:dyDescent="0.2">
      <c r="A95" s="3"/>
      <c r="B95" s="6"/>
      <c r="C95" s="42" t="s">
        <v>144</v>
      </c>
      <c r="D95" s="42"/>
      <c r="E95" s="5"/>
      <c r="F95" s="44">
        <v>0</v>
      </c>
      <c r="G95" s="45"/>
      <c r="H95" s="45"/>
      <c r="I95" s="45"/>
      <c r="J95" s="44">
        <v>0</v>
      </c>
      <c r="K95" s="44">
        <v>0</v>
      </c>
      <c r="L95" s="45"/>
      <c r="M95" s="44">
        <v>0</v>
      </c>
      <c r="N95" s="45"/>
      <c r="O95" s="45"/>
      <c r="P95" s="45"/>
      <c r="Q95" s="44">
        <v>0</v>
      </c>
      <c r="R95" s="44">
        <v>0</v>
      </c>
      <c r="S95" s="45"/>
      <c r="T95" s="44">
        <v>0</v>
      </c>
      <c r="U95" s="45"/>
      <c r="V95" s="45"/>
      <c r="W95" s="45"/>
      <c r="X95" s="44">
        <v>0</v>
      </c>
      <c r="Y95" s="45"/>
      <c r="Z95" s="45"/>
      <c r="AA95" s="45"/>
      <c r="AB95" s="44">
        <v>0</v>
      </c>
      <c r="AC95" s="45"/>
      <c r="AD95" s="44">
        <v>0</v>
      </c>
      <c r="AF95" s="37"/>
      <c r="AG95" s="37"/>
      <c r="AH95" s="37"/>
    </row>
    <row r="96" spans="1:34"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F96" s="37"/>
      <c r="AG96" s="37"/>
      <c r="AH96" s="37"/>
    </row>
    <row r="97" spans="1:34"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F97" s="37"/>
      <c r="AG97" s="37"/>
      <c r="AH97" s="37"/>
    </row>
    <row r="98" spans="1:34" ht="20.100000000000001" customHeight="1" x14ac:dyDescent="0.2">
      <c r="D98" s="2" t="s">
        <v>146</v>
      </c>
      <c r="F98" s="37">
        <v>0</v>
      </c>
      <c r="G98" s="37"/>
      <c r="H98" s="37"/>
      <c r="I98" s="37"/>
      <c r="J98" s="37">
        <v>0</v>
      </c>
      <c r="K98" s="37">
        <v>0</v>
      </c>
      <c r="L98" s="37"/>
      <c r="M98" s="37">
        <v>0</v>
      </c>
      <c r="N98" s="37"/>
      <c r="O98" s="37"/>
      <c r="P98" s="37"/>
      <c r="Q98" s="37">
        <v>0</v>
      </c>
      <c r="R98" s="37">
        <v>0</v>
      </c>
      <c r="S98" s="37"/>
      <c r="T98" s="37">
        <v>0</v>
      </c>
      <c r="U98" s="37"/>
      <c r="V98" s="37"/>
      <c r="W98" s="37"/>
      <c r="X98" s="37">
        <v>0</v>
      </c>
      <c r="Y98" s="37"/>
      <c r="Z98" s="37"/>
      <c r="AA98" s="37"/>
      <c r="AB98" s="37">
        <v>0</v>
      </c>
      <c r="AC98" s="37"/>
      <c r="AD98" s="37">
        <v>0</v>
      </c>
      <c r="AF98" s="37"/>
      <c r="AG98" s="37"/>
      <c r="AH98" s="37"/>
    </row>
    <row r="99" spans="1:34" ht="20.100000000000001" customHeight="1" x14ac:dyDescent="0.2">
      <c r="D99" s="38" t="s">
        <v>147</v>
      </c>
      <c r="F99" s="39">
        <v>0</v>
      </c>
      <c r="G99" s="40"/>
      <c r="H99" s="40"/>
      <c r="I99" s="40"/>
      <c r="J99" s="39">
        <v>0</v>
      </c>
      <c r="K99" s="39">
        <v>0</v>
      </c>
      <c r="L99" s="40"/>
      <c r="M99" s="39">
        <v>0</v>
      </c>
      <c r="N99" s="40"/>
      <c r="O99" s="40"/>
      <c r="P99" s="40"/>
      <c r="Q99" s="39">
        <v>0</v>
      </c>
      <c r="R99" s="39">
        <v>0</v>
      </c>
      <c r="S99" s="40"/>
      <c r="T99" s="39">
        <v>0</v>
      </c>
      <c r="U99" s="40"/>
      <c r="V99" s="40"/>
      <c r="W99" s="40"/>
      <c r="X99" s="39">
        <v>0</v>
      </c>
      <c r="Y99" s="40"/>
      <c r="Z99" s="40"/>
      <c r="AA99" s="40"/>
      <c r="AB99" s="39">
        <v>0</v>
      </c>
      <c r="AC99" s="40"/>
      <c r="AD99" s="39">
        <v>0</v>
      </c>
      <c r="AF99" s="37"/>
      <c r="AG99" s="37"/>
      <c r="AH99" s="37"/>
    </row>
    <row r="100" spans="1:34" ht="20.100000000000001" customHeight="1" x14ac:dyDescent="0.2">
      <c r="D100" s="2" t="s">
        <v>148</v>
      </c>
      <c r="F100" s="37">
        <v>0</v>
      </c>
      <c r="G100" s="37"/>
      <c r="H100" s="37"/>
      <c r="I100" s="37"/>
      <c r="J100" s="37">
        <v>0</v>
      </c>
      <c r="K100" s="37">
        <v>0</v>
      </c>
      <c r="L100" s="37"/>
      <c r="M100" s="37">
        <v>0</v>
      </c>
      <c r="N100" s="37"/>
      <c r="O100" s="37"/>
      <c r="P100" s="37"/>
      <c r="Q100" s="37">
        <v>0</v>
      </c>
      <c r="R100" s="37">
        <v>0</v>
      </c>
      <c r="S100" s="37"/>
      <c r="T100" s="37">
        <v>0</v>
      </c>
      <c r="U100" s="37"/>
      <c r="V100" s="37"/>
      <c r="W100" s="37"/>
      <c r="X100" s="37">
        <v>0</v>
      </c>
      <c r="Y100" s="37"/>
      <c r="Z100" s="37"/>
      <c r="AA100" s="37"/>
      <c r="AB100" s="37">
        <v>0</v>
      </c>
      <c r="AC100" s="37"/>
      <c r="AD100" s="37">
        <v>0</v>
      </c>
      <c r="AF100" s="37"/>
      <c r="AG100" s="37"/>
      <c r="AH100" s="37"/>
    </row>
    <row r="101" spans="1:34" ht="20.100000000000001" customHeight="1" x14ac:dyDescent="0.2">
      <c r="D101" s="38" t="s">
        <v>149</v>
      </c>
      <c r="F101" s="39">
        <v>0</v>
      </c>
      <c r="G101" s="40"/>
      <c r="H101" s="40"/>
      <c r="I101" s="40"/>
      <c r="J101" s="39">
        <v>0</v>
      </c>
      <c r="K101" s="39">
        <v>0</v>
      </c>
      <c r="L101" s="40"/>
      <c r="M101" s="39">
        <v>0</v>
      </c>
      <c r="N101" s="40"/>
      <c r="O101" s="40"/>
      <c r="P101" s="40"/>
      <c r="Q101" s="39">
        <v>0</v>
      </c>
      <c r="R101" s="39">
        <v>0</v>
      </c>
      <c r="S101" s="40"/>
      <c r="T101" s="39">
        <v>0</v>
      </c>
      <c r="U101" s="40"/>
      <c r="V101" s="40"/>
      <c r="W101" s="40"/>
      <c r="X101" s="39">
        <v>0</v>
      </c>
      <c r="Y101" s="40"/>
      <c r="Z101" s="40"/>
      <c r="AA101" s="40"/>
      <c r="AB101" s="39">
        <v>0</v>
      </c>
      <c r="AC101" s="40"/>
      <c r="AD101" s="39">
        <v>0</v>
      </c>
      <c r="AF101" s="37"/>
      <c r="AG101" s="37"/>
      <c r="AH101" s="37"/>
    </row>
    <row r="102" spans="1:34" ht="20.100000000000001" customHeight="1" x14ac:dyDescent="0.2">
      <c r="D102" s="2" t="s">
        <v>150</v>
      </c>
      <c r="F102" s="37">
        <v>0</v>
      </c>
      <c r="G102" s="37"/>
      <c r="H102" s="37"/>
      <c r="I102" s="37"/>
      <c r="J102" s="37">
        <v>0</v>
      </c>
      <c r="K102" s="37">
        <v>0</v>
      </c>
      <c r="L102" s="37"/>
      <c r="M102" s="37">
        <v>0</v>
      </c>
      <c r="N102" s="37"/>
      <c r="O102" s="37"/>
      <c r="P102" s="37"/>
      <c r="Q102" s="37">
        <v>0</v>
      </c>
      <c r="R102" s="37">
        <v>0</v>
      </c>
      <c r="S102" s="37"/>
      <c r="T102" s="37">
        <v>0</v>
      </c>
      <c r="U102" s="37"/>
      <c r="V102" s="37"/>
      <c r="W102" s="37"/>
      <c r="X102" s="37">
        <v>0</v>
      </c>
      <c r="Y102" s="37"/>
      <c r="Z102" s="37"/>
      <c r="AA102" s="37"/>
      <c r="AB102" s="37">
        <v>0</v>
      </c>
      <c r="AC102" s="37"/>
      <c r="AD102" s="37">
        <v>0</v>
      </c>
      <c r="AF102" s="37"/>
      <c r="AG102" s="37"/>
      <c r="AH102" s="37"/>
    </row>
    <row r="103" spans="1:34" ht="20.100000000000001" customHeight="1" x14ac:dyDescent="0.2">
      <c r="D103" s="38" t="s">
        <v>151</v>
      </c>
      <c r="F103" s="39">
        <v>0</v>
      </c>
      <c r="G103" s="40"/>
      <c r="H103" s="40"/>
      <c r="I103" s="40"/>
      <c r="J103" s="39">
        <v>0</v>
      </c>
      <c r="K103" s="39">
        <v>0</v>
      </c>
      <c r="L103" s="40"/>
      <c r="M103" s="39">
        <v>0</v>
      </c>
      <c r="N103" s="40"/>
      <c r="O103" s="40"/>
      <c r="P103" s="40"/>
      <c r="Q103" s="39">
        <v>0</v>
      </c>
      <c r="R103" s="39">
        <v>0</v>
      </c>
      <c r="S103" s="40"/>
      <c r="T103" s="39">
        <v>0</v>
      </c>
      <c r="U103" s="40"/>
      <c r="V103" s="40"/>
      <c r="W103" s="40"/>
      <c r="X103" s="39">
        <v>0</v>
      </c>
      <c r="Y103" s="40"/>
      <c r="Z103" s="40"/>
      <c r="AA103" s="40"/>
      <c r="AB103" s="39">
        <v>0</v>
      </c>
      <c r="AC103" s="40"/>
      <c r="AD103" s="39">
        <v>0</v>
      </c>
      <c r="AF103" s="37"/>
      <c r="AG103" s="37"/>
      <c r="AH103" s="37"/>
    </row>
    <row r="104" spans="1:34" ht="20.100000000000001" customHeight="1" x14ac:dyDescent="0.2">
      <c r="D104" s="41" t="s">
        <v>152</v>
      </c>
      <c r="F104" s="40">
        <v>0</v>
      </c>
      <c r="G104" s="40"/>
      <c r="H104" s="40"/>
      <c r="I104" s="40"/>
      <c r="J104" s="40">
        <v>0</v>
      </c>
      <c r="K104" s="40">
        <v>0</v>
      </c>
      <c r="L104" s="40"/>
      <c r="M104" s="40">
        <v>0</v>
      </c>
      <c r="N104" s="40"/>
      <c r="O104" s="40"/>
      <c r="P104" s="40"/>
      <c r="Q104" s="40">
        <v>0</v>
      </c>
      <c r="R104" s="40">
        <v>0</v>
      </c>
      <c r="S104" s="40"/>
      <c r="T104" s="40">
        <v>0</v>
      </c>
      <c r="U104" s="40"/>
      <c r="V104" s="40"/>
      <c r="W104" s="40"/>
      <c r="X104" s="40">
        <v>0</v>
      </c>
      <c r="Y104" s="40"/>
      <c r="Z104" s="40"/>
      <c r="AA104" s="40"/>
      <c r="AB104" s="40">
        <v>0</v>
      </c>
      <c r="AC104" s="40"/>
      <c r="AD104" s="40">
        <v>0</v>
      </c>
      <c r="AF104" s="37"/>
      <c r="AG104" s="37"/>
      <c r="AH104" s="37"/>
    </row>
    <row r="105" spans="1:34" ht="20.100000000000001" customHeight="1" x14ac:dyDescent="0.2">
      <c r="D105" s="38" t="s">
        <v>153</v>
      </c>
      <c r="F105" s="39">
        <v>0</v>
      </c>
      <c r="G105" s="40"/>
      <c r="H105" s="40"/>
      <c r="I105" s="40"/>
      <c r="J105" s="39">
        <v>0</v>
      </c>
      <c r="K105" s="39">
        <v>0</v>
      </c>
      <c r="L105" s="40"/>
      <c r="M105" s="39">
        <v>0</v>
      </c>
      <c r="N105" s="40"/>
      <c r="O105" s="40"/>
      <c r="P105" s="40"/>
      <c r="Q105" s="39">
        <v>0</v>
      </c>
      <c r="R105" s="39">
        <v>0</v>
      </c>
      <c r="S105" s="40"/>
      <c r="T105" s="39">
        <v>0</v>
      </c>
      <c r="U105" s="40"/>
      <c r="V105" s="40"/>
      <c r="W105" s="40"/>
      <c r="X105" s="39">
        <v>0</v>
      </c>
      <c r="Y105" s="40"/>
      <c r="Z105" s="40"/>
      <c r="AA105" s="40"/>
      <c r="AB105" s="39">
        <v>0</v>
      </c>
      <c r="AC105" s="40"/>
      <c r="AD105" s="39">
        <v>0</v>
      </c>
      <c r="AF105" s="37"/>
      <c r="AG105" s="37"/>
      <c r="AH105" s="37"/>
    </row>
    <row r="106" spans="1:34" ht="20.100000000000001" customHeight="1" x14ac:dyDescent="0.2">
      <c r="D106" s="41" t="s">
        <v>154</v>
      </c>
      <c r="F106" s="40">
        <v>0</v>
      </c>
      <c r="G106" s="40"/>
      <c r="H106" s="40"/>
      <c r="I106" s="40"/>
      <c r="J106" s="40">
        <v>0</v>
      </c>
      <c r="K106" s="40">
        <v>0</v>
      </c>
      <c r="L106" s="40"/>
      <c r="M106" s="40">
        <v>0</v>
      </c>
      <c r="N106" s="40"/>
      <c r="O106" s="40"/>
      <c r="P106" s="40"/>
      <c r="Q106" s="40">
        <v>0</v>
      </c>
      <c r="R106" s="40">
        <v>0</v>
      </c>
      <c r="S106" s="40"/>
      <c r="T106" s="40">
        <v>0</v>
      </c>
      <c r="U106" s="40"/>
      <c r="V106" s="40"/>
      <c r="W106" s="40"/>
      <c r="X106" s="40">
        <v>0</v>
      </c>
      <c r="Y106" s="40"/>
      <c r="Z106" s="40"/>
      <c r="AA106" s="40"/>
      <c r="AB106" s="40">
        <v>0</v>
      </c>
      <c r="AC106" s="40"/>
      <c r="AD106" s="40">
        <v>0</v>
      </c>
      <c r="AF106" s="37"/>
      <c r="AG106" s="37"/>
      <c r="AH106" s="37"/>
    </row>
    <row r="107" spans="1:34"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F107" s="37"/>
      <c r="AG107" s="37"/>
      <c r="AH107" s="37"/>
    </row>
    <row r="108" spans="1:34" s="1" customFormat="1" ht="20.100000000000001" customHeight="1" x14ac:dyDescent="0.2">
      <c r="A108" s="3"/>
      <c r="B108" s="6"/>
      <c r="C108" s="42" t="s">
        <v>155</v>
      </c>
      <c r="D108" s="42"/>
      <c r="E108" s="5"/>
      <c r="F108" s="44">
        <v>0</v>
      </c>
      <c r="G108" s="45"/>
      <c r="H108" s="45"/>
      <c r="I108" s="45"/>
      <c r="J108" s="44">
        <v>0</v>
      </c>
      <c r="K108" s="44">
        <v>0</v>
      </c>
      <c r="L108" s="45"/>
      <c r="M108" s="44">
        <v>0</v>
      </c>
      <c r="N108" s="45"/>
      <c r="O108" s="45"/>
      <c r="P108" s="45"/>
      <c r="Q108" s="44">
        <v>0</v>
      </c>
      <c r="R108" s="44">
        <v>0</v>
      </c>
      <c r="S108" s="45"/>
      <c r="T108" s="44">
        <v>0</v>
      </c>
      <c r="U108" s="45"/>
      <c r="V108" s="45"/>
      <c r="W108" s="45"/>
      <c r="X108" s="44">
        <v>0</v>
      </c>
      <c r="Y108" s="45"/>
      <c r="Z108" s="45"/>
      <c r="AA108" s="45"/>
      <c r="AB108" s="44">
        <v>0</v>
      </c>
      <c r="AC108" s="45"/>
      <c r="AD108" s="44">
        <v>0</v>
      </c>
      <c r="AF108" s="37"/>
      <c r="AG108" s="37"/>
      <c r="AH108" s="37"/>
    </row>
    <row r="109" spans="1:34"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F109" s="37"/>
      <c r="AG109" s="37"/>
      <c r="AH109" s="37"/>
    </row>
    <row r="110" spans="1:34"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F110" s="37"/>
      <c r="AG110" s="37"/>
      <c r="AH110" s="37"/>
    </row>
    <row r="111" spans="1:34" s="1" customFormat="1" ht="20.100000000000001" customHeight="1" x14ac:dyDescent="0.2">
      <c r="A111" s="3"/>
      <c r="B111" s="6"/>
      <c r="C111" s="3"/>
      <c r="D111" s="2" t="s">
        <v>157</v>
      </c>
      <c r="E111" s="5"/>
      <c r="F111" s="37">
        <v>0</v>
      </c>
      <c r="G111" s="37"/>
      <c r="H111" s="37"/>
      <c r="I111" s="37"/>
      <c r="J111" s="37">
        <v>0</v>
      </c>
      <c r="K111" s="37">
        <v>0</v>
      </c>
      <c r="L111" s="37"/>
      <c r="M111" s="37">
        <v>0</v>
      </c>
      <c r="N111" s="37"/>
      <c r="O111" s="37"/>
      <c r="P111" s="37"/>
      <c r="Q111" s="37">
        <v>0</v>
      </c>
      <c r="R111" s="37">
        <v>0</v>
      </c>
      <c r="S111" s="37"/>
      <c r="T111" s="37">
        <v>0</v>
      </c>
      <c r="U111" s="37"/>
      <c r="V111" s="37"/>
      <c r="W111" s="37"/>
      <c r="X111" s="37">
        <v>0</v>
      </c>
      <c r="Y111" s="37"/>
      <c r="Z111" s="37"/>
      <c r="AA111" s="37"/>
      <c r="AB111" s="37">
        <v>0</v>
      </c>
      <c r="AC111" s="37"/>
      <c r="AD111" s="37">
        <v>0</v>
      </c>
      <c r="AF111" s="37"/>
      <c r="AG111" s="37"/>
      <c r="AH111" s="37"/>
    </row>
    <row r="112" spans="1:34" s="1" customFormat="1" ht="20.100000000000001" customHeight="1" x14ac:dyDescent="0.2">
      <c r="A112" s="3"/>
      <c r="B112" s="6"/>
      <c r="C112" s="3"/>
      <c r="D112" s="38" t="s">
        <v>158</v>
      </c>
      <c r="E112" s="5"/>
      <c r="F112" s="39">
        <v>0</v>
      </c>
      <c r="G112" s="40"/>
      <c r="H112" s="40"/>
      <c r="I112" s="40"/>
      <c r="J112" s="39">
        <v>0</v>
      </c>
      <c r="K112" s="39">
        <v>0</v>
      </c>
      <c r="L112" s="40"/>
      <c r="M112" s="39">
        <v>0</v>
      </c>
      <c r="N112" s="40"/>
      <c r="O112" s="40"/>
      <c r="P112" s="40"/>
      <c r="Q112" s="39">
        <v>0</v>
      </c>
      <c r="R112" s="39">
        <v>0</v>
      </c>
      <c r="S112" s="40"/>
      <c r="T112" s="39">
        <v>0</v>
      </c>
      <c r="U112" s="40"/>
      <c r="V112" s="40"/>
      <c r="W112" s="40"/>
      <c r="X112" s="39">
        <v>0</v>
      </c>
      <c r="Y112" s="40"/>
      <c r="Z112" s="40"/>
      <c r="AA112" s="40"/>
      <c r="AB112" s="39">
        <v>0</v>
      </c>
      <c r="AC112" s="40"/>
      <c r="AD112" s="39">
        <v>0</v>
      </c>
      <c r="AF112" s="37"/>
      <c r="AG112" s="37"/>
      <c r="AH112" s="37"/>
    </row>
    <row r="113" spans="1:34" s="1" customFormat="1" ht="20.100000000000001" customHeight="1" x14ac:dyDescent="0.2">
      <c r="A113" s="3"/>
      <c r="B113" s="6"/>
      <c r="C113" s="3"/>
      <c r="D113" s="2" t="s">
        <v>159</v>
      </c>
      <c r="E113" s="5"/>
      <c r="F113" s="37">
        <v>0</v>
      </c>
      <c r="G113" s="37"/>
      <c r="H113" s="37"/>
      <c r="I113" s="37"/>
      <c r="J113" s="37">
        <v>0</v>
      </c>
      <c r="K113" s="37">
        <v>0</v>
      </c>
      <c r="L113" s="37"/>
      <c r="M113" s="37">
        <v>0</v>
      </c>
      <c r="N113" s="37"/>
      <c r="O113" s="37"/>
      <c r="P113" s="37"/>
      <c r="Q113" s="37">
        <v>0</v>
      </c>
      <c r="R113" s="37">
        <v>0</v>
      </c>
      <c r="S113" s="37"/>
      <c r="T113" s="37">
        <v>0</v>
      </c>
      <c r="U113" s="37"/>
      <c r="V113" s="37"/>
      <c r="W113" s="37"/>
      <c r="X113" s="37">
        <v>0</v>
      </c>
      <c r="Y113" s="37"/>
      <c r="Z113" s="37"/>
      <c r="AA113" s="37"/>
      <c r="AB113" s="37">
        <v>0</v>
      </c>
      <c r="AC113" s="37"/>
      <c r="AD113" s="37">
        <v>0</v>
      </c>
      <c r="AF113" s="37"/>
      <c r="AG113" s="37"/>
      <c r="AH113" s="37"/>
    </row>
    <row r="114" spans="1:34"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F114" s="37"/>
      <c r="AG114" s="37"/>
      <c r="AH114" s="37"/>
    </row>
    <row r="115" spans="1:34" s="1" customFormat="1" ht="20.100000000000001" customHeight="1" x14ac:dyDescent="0.2">
      <c r="A115" s="3"/>
      <c r="B115" s="6"/>
      <c r="C115" s="42" t="s">
        <v>160</v>
      </c>
      <c r="D115" s="42"/>
      <c r="E115" s="5"/>
      <c r="F115" s="44">
        <v>0</v>
      </c>
      <c r="G115" s="45"/>
      <c r="H115" s="45"/>
      <c r="I115" s="45"/>
      <c r="J115" s="44">
        <v>0</v>
      </c>
      <c r="K115" s="44">
        <v>0</v>
      </c>
      <c r="L115" s="45"/>
      <c r="M115" s="44">
        <v>0</v>
      </c>
      <c r="N115" s="45"/>
      <c r="O115" s="45"/>
      <c r="P115" s="45"/>
      <c r="Q115" s="44">
        <v>0</v>
      </c>
      <c r="R115" s="44">
        <v>0</v>
      </c>
      <c r="S115" s="45"/>
      <c r="T115" s="44">
        <v>0</v>
      </c>
      <c r="U115" s="45"/>
      <c r="V115" s="45"/>
      <c r="W115" s="45"/>
      <c r="X115" s="44">
        <v>0</v>
      </c>
      <c r="Y115" s="45"/>
      <c r="Z115" s="45"/>
      <c r="AA115" s="45"/>
      <c r="AB115" s="44">
        <v>0</v>
      </c>
      <c r="AC115" s="45"/>
      <c r="AD115" s="44">
        <v>0</v>
      </c>
      <c r="AF115" s="37"/>
      <c r="AG115" s="37"/>
      <c r="AH115" s="37"/>
    </row>
    <row r="116" spans="1:34"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F116" s="37"/>
      <c r="AG116" s="37"/>
      <c r="AH116" s="37"/>
    </row>
    <row r="117" spans="1:34" s="1" customFormat="1" ht="20.100000000000001" customHeight="1" x14ac:dyDescent="0.25">
      <c r="A117" s="3"/>
      <c r="B117" s="49" t="s">
        <v>161</v>
      </c>
      <c r="C117" s="50"/>
      <c r="D117" s="50"/>
      <c r="E117" s="5"/>
      <c r="F117" s="51">
        <v>730</v>
      </c>
      <c r="G117" s="52"/>
      <c r="H117" s="52"/>
      <c r="I117" s="52"/>
      <c r="J117" s="51">
        <v>3307</v>
      </c>
      <c r="K117" s="51">
        <v>211</v>
      </c>
      <c r="L117" s="52"/>
      <c r="M117" s="51">
        <v>3518</v>
      </c>
      <c r="N117" s="52"/>
      <c r="O117" s="52"/>
      <c r="P117" s="52"/>
      <c r="Q117" s="51">
        <v>2217</v>
      </c>
      <c r="R117" s="51">
        <v>1117</v>
      </c>
      <c r="S117" s="52"/>
      <c r="T117" s="51">
        <v>3334</v>
      </c>
      <c r="U117" s="52"/>
      <c r="V117" s="52"/>
      <c r="W117" s="52"/>
      <c r="X117" s="51">
        <v>898</v>
      </c>
      <c r="Y117" s="52"/>
      <c r="Z117" s="52"/>
      <c r="AA117" s="52"/>
      <c r="AB117" s="51">
        <v>108</v>
      </c>
      <c r="AC117" s="52"/>
      <c r="AD117" s="51">
        <v>124</v>
      </c>
      <c r="AF117" s="37"/>
      <c r="AG117" s="37"/>
      <c r="AH117" s="37"/>
    </row>
    <row r="118" spans="1:34"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F118" s="37"/>
      <c r="AG118" s="37"/>
      <c r="AH118" s="37"/>
    </row>
    <row r="119" spans="1:34"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F119" s="37"/>
      <c r="AG119" s="37"/>
      <c r="AH119" s="37"/>
    </row>
    <row r="120" spans="1:34"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F120" s="37"/>
      <c r="AG120" s="37"/>
      <c r="AH120" s="37"/>
    </row>
    <row r="121" spans="1:34" ht="20.100000000000001" customHeight="1" x14ac:dyDescent="0.2">
      <c r="D121" s="2" t="s">
        <v>163</v>
      </c>
      <c r="F121" s="37">
        <v>85</v>
      </c>
      <c r="G121" s="37"/>
      <c r="H121" s="37"/>
      <c r="I121" s="37"/>
      <c r="J121" s="37">
        <v>88</v>
      </c>
      <c r="K121" s="37">
        <v>20</v>
      </c>
      <c r="L121" s="37"/>
      <c r="M121" s="37">
        <v>108</v>
      </c>
      <c r="N121" s="37"/>
      <c r="O121" s="37"/>
      <c r="P121" s="37"/>
      <c r="Q121" s="37">
        <v>58</v>
      </c>
      <c r="R121" s="37">
        <v>35</v>
      </c>
      <c r="S121" s="37"/>
      <c r="T121" s="37">
        <v>93</v>
      </c>
      <c r="U121" s="37"/>
      <c r="V121" s="37"/>
      <c r="W121" s="37"/>
      <c r="X121" s="37">
        <v>100</v>
      </c>
      <c r="Y121" s="37"/>
      <c r="Z121" s="37"/>
      <c r="AA121" s="37"/>
      <c r="AB121" s="37">
        <v>0</v>
      </c>
      <c r="AC121" s="37"/>
      <c r="AD121" s="37">
        <v>0</v>
      </c>
      <c r="AF121" s="37"/>
      <c r="AG121" s="37"/>
      <c r="AH121" s="37"/>
    </row>
    <row r="122" spans="1:34" ht="20.100000000000001" customHeight="1" x14ac:dyDescent="0.2">
      <c r="D122" s="38" t="s">
        <v>164</v>
      </c>
      <c r="F122" s="39">
        <v>86</v>
      </c>
      <c r="G122" s="40"/>
      <c r="H122" s="40"/>
      <c r="I122" s="40"/>
      <c r="J122" s="39">
        <v>76</v>
      </c>
      <c r="K122" s="39">
        <v>9</v>
      </c>
      <c r="L122" s="40"/>
      <c r="M122" s="39">
        <v>85</v>
      </c>
      <c r="N122" s="40"/>
      <c r="O122" s="40"/>
      <c r="P122" s="40"/>
      <c r="Q122" s="39">
        <v>35</v>
      </c>
      <c r="R122" s="39">
        <v>48</v>
      </c>
      <c r="S122" s="40"/>
      <c r="T122" s="39">
        <v>83</v>
      </c>
      <c r="U122" s="40"/>
      <c r="V122" s="40"/>
      <c r="W122" s="40"/>
      <c r="X122" s="39">
        <v>88</v>
      </c>
      <c r="Y122" s="40"/>
      <c r="Z122" s="40"/>
      <c r="AA122" s="40"/>
      <c r="AB122" s="39">
        <v>0</v>
      </c>
      <c r="AC122" s="40"/>
      <c r="AD122" s="39">
        <v>0</v>
      </c>
      <c r="AF122" s="37"/>
      <c r="AG122" s="37"/>
      <c r="AH122" s="37"/>
    </row>
    <row r="123" spans="1:34" ht="20.100000000000001" customHeight="1" x14ac:dyDescent="0.2">
      <c r="D123" s="2" t="s">
        <v>165</v>
      </c>
      <c r="F123" s="37">
        <v>122</v>
      </c>
      <c r="G123" s="37"/>
      <c r="H123" s="37"/>
      <c r="I123" s="37"/>
      <c r="J123" s="37">
        <v>91</v>
      </c>
      <c r="K123" s="37">
        <v>18</v>
      </c>
      <c r="L123" s="37"/>
      <c r="M123" s="37">
        <v>109</v>
      </c>
      <c r="N123" s="37"/>
      <c r="O123" s="37"/>
      <c r="P123" s="37"/>
      <c r="Q123" s="37">
        <v>44</v>
      </c>
      <c r="R123" s="37">
        <v>66</v>
      </c>
      <c r="S123" s="37"/>
      <c r="T123" s="37">
        <v>110</v>
      </c>
      <c r="U123" s="37"/>
      <c r="V123" s="37"/>
      <c r="W123" s="37"/>
      <c r="X123" s="37">
        <v>121</v>
      </c>
      <c r="Y123" s="37"/>
      <c r="Z123" s="37"/>
      <c r="AA123" s="37"/>
      <c r="AB123" s="37">
        <v>0</v>
      </c>
      <c r="AC123" s="37"/>
      <c r="AD123" s="37">
        <v>0</v>
      </c>
      <c r="AF123" s="37"/>
      <c r="AG123" s="37"/>
      <c r="AH123" s="37"/>
    </row>
    <row r="124" spans="1:34" ht="20.100000000000001" customHeight="1" x14ac:dyDescent="0.2">
      <c r="D124" s="38" t="s">
        <v>166</v>
      </c>
      <c r="F124" s="39">
        <v>97</v>
      </c>
      <c r="G124" s="40"/>
      <c r="H124" s="40"/>
      <c r="I124" s="40"/>
      <c r="J124" s="39">
        <v>86</v>
      </c>
      <c r="K124" s="39">
        <v>19</v>
      </c>
      <c r="L124" s="40"/>
      <c r="M124" s="39">
        <v>105</v>
      </c>
      <c r="N124" s="40"/>
      <c r="O124" s="40"/>
      <c r="P124" s="40"/>
      <c r="Q124" s="39">
        <v>45</v>
      </c>
      <c r="R124" s="39">
        <v>60</v>
      </c>
      <c r="S124" s="40"/>
      <c r="T124" s="39">
        <v>105</v>
      </c>
      <c r="U124" s="40"/>
      <c r="V124" s="40"/>
      <c r="W124" s="40"/>
      <c r="X124" s="39">
        <v>97</v>
      </c>
      <c r="Y124" s="40"/>
      <c r="Z124" s="40"/>
      <c r="AA124" s="40"/>
      <c r="AB124" s="39">
        <v>0</v>
      </c>
      <c r="AC124" s="40"/>
      <c r="AD124" s="39">
        <v>0</v>
      </c>
      <c r="AF124" s="37"/>
      <c r="AG124" s="37"/>
      <c r="AH124" s="37"/>
    </row>
    <row r="125" spans="1:34" ht="20.100000000000001" customHeight="1" x14ac:dyDescent="0.2">
      <c r="D125" s="2" t="s">
        <v>167</v>
      </c>
      <c r="F125" s="37">
        <v>122</v>
      </c>
      <c r="G125" s="37"/>
      <c r="H125" s="37"/>
      <c r="I125" s="37"/>
      <c r="J125" s="37">
        <v>86</v>
      </c>
      <c r="K125" s="37">
        <v>6</v>
      </c>
      <c r="L125" s="37"/>
      <c r="M125" s="37">
        <v>92</v>
      </c>
      <c r="N125" s="37"/>
      <c r="O125" s="37"/>
      <c r="P125" s="37"/>
      <c r="Q125" s="37">
        <v>45</v>
      </c>
      <c r="R125" s="37">
        <v>51</v>
      </c>
      <c r="S125" s="37"/>
      <c r="T125" s="37">
        <v>96</v>
      </c>
      <c r="U125" s="37"/>
      <c r="V125" s="37"/>
      <c r="W125" s="37"/>
      <c r="X125" s="37">
        <v>118</v>
      </c>
      <c r="Y125" s="37"/>
      <c r="Z125" s="37"/>
      <c r="AA125" s="37"/>
      <c r="AB125" s="37">
        <v>0</v>
      </c>
      <c r="AC125" s="37"/>
      <c r="AD125" s="37">
        <v>0</v>
      </c>
      <c r="AF125" s="37"/>
      <c r="AG125" s="37"/>
      <c r="AH125" s="37"/>
    </row>
    <row r="126" spans="1:34" ht="20.100000000000001" customHeight="1" x14ac:dyDescent="0.2">
      <c r="D126" s="38" t="s">
        <v>168</v>
      </c>
      <c r="F126" s="39">
        <v>141</v>
      </c>
      <c r="G126" s="40"/>
      <c r="H126" s="40"/>
      <c r="I126" s="40"/>
      <c r="J126" s="39">
        <v>82</v>
      </c>
      <c r="K126" s="39">
        <v>22</v>
      </c>
      <c r="L126" s="40"/>
      <c r="M126" s="39">
        <v>104</v>
      </c>
      <c r="N126" s="40"/>
      <c r="O126" s="40"/>
      <c r="P126" s="40"/>
      <c r="Q126" s="39">
        <v>61</v>
      </c>
      <c r="R126" s="39">
        <v>55</v>
      </c>
      <c r="S126" s="40"/>
      <c r="T126" s="39">
        <v>116</v>
      </c>
      <c r="U126" s="40"/>
      <c r="V126" s="40"/>
      <c r="W126" s="40"/>
      <c r="X126" s="39">
        <v>129</v>
      </c>
      <c r="Y126" s="40"/>
      <c r="Z126" s="40"/>
      <c r="AA126" s="40"/>
      <c r="AB126" s="39">
        <v>0</v>
      </c>
      <c r="AC126" s="40"/>
      <c r="AD126" s="39">
        <v>0</v>
      </c>
      <c r="AF126" s="37"/>
      <c r="AG126" s="37"/>
      <c r="AH126" s="37"/>
    </row>
    <row r="127" spans="1:34" ht="20.100000000000001" customHeight="1" x14ac:dyDescent="0.2">
      <c r="D127" s="41" t="s">
        <v>169</v>
      </c>
      <c r="F127" s="40">
        <v>0</v>
      </c>
      <c r="G127" s="40"/>
      <c r="H127" s="40"/>
      <c r="I127" s="40"/>
      <c r="J127" s="40">
        <v>127</v>
      </c>
      <c r="K127" s="40">
        <v>1</v>
      </c>
      <c r="L127" s="40"/>
      <c r="M127" s="40">
        <v>128</v>
      </c>
      <c r="N127" s="40"/>
      <c r="O127" s="40"/>
      <c r="P127" s="40"/>
      <c r="Q127" s="40">
        <v>43</v>
      </c>
      <c r="R127" s="40">
        <v>24</v>
      </c>
      <c r="S127" s="40"/>
      <c r="T127" s="40">
        <v>67</v>
      </c>
      <c r="U127" s="40"/>
      <c r="V127" s="40"/>
      <c r="W127" s="40"/>
      <c r="X127" s="40">
        <v>61</v>
      </c>
      <c r="Y127" s="40"/>
      <c r="Z127" s="40"/>
      <c r="AA127" s="40"/>
      <c r="AB127" s="40">
        <v>0</v>
      </c>
      <c r="AC127" s="40"/>
      <c r="AD127" s="40">
        <v>0</v>
      </c>
      <c r="AF127" s="37"/>
      <c r="AG127" s="37"/>
      <c r="AH127" s="37"/>
    </row>
    <row r="128" spans="1:34"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F128" s="37"/>
      <c r="AG128" s="37"/>
      <c r="AH128" s="37"/>
    </row>
    <row r="129" spans="1:34" s="1" customFormat="1" ht="20.100000000000001" customHeight="1" x14ac:dyDescent="0.2">
      <c r="A129" s="3"/>
      <c r="B129" s="6"/>
      <c r="C129" s="42" t="s">
        <v>122</v>
      </c>
      <c r="D129" s="42"/>
      <c r="E129" s="5"/>
      <c r="F129" s="44">
        <v>653</v>
      </c>
      <c r="G129" s="45"/>
      <c r="H129" s="45"/>
      <c r="I129" s="45"/>
      <c r="J129" s="44">
        <v>636</v>
      </c>
      <c r="K129" s="44">
        <v>95</v>
      </c>
      <c r="L129" s="45"/>
      <c r="M129" s="44">
        <v>731</v>
      </c>
      <c r="N129" s="45"/>
      <c r="O129" s="45"/>
      <c r="P129" s="45"/>
      <c r="Q129" s="44">
        <v>331</v>
      </c>
      <c r="R129" s="44">
        <v>339</v>
      </c>
      <c r="S129" s="45"/>
      <c r="T129" s="44">
        <v>670</v>
      </c>
      <c r="U129" s="45"/>
      <c r="V129" s="45"/>
      <c r="W129" s="45"/>
      <c r="X129" s="44">
        <v>714</v>
      </c>
      <c r="Y129" s="45"/>
      <c r="Z129" s="45"/>
      <c r="AA129" s="45"/>
      <c r="AB129" s="44">
        <v>0</v>
      </c>
      <c r="AC129" s="45"/>
      <c r="AD129" s="44">
        <v>0</v>
      </c>
      <c r="AF129" s="37"/>
      <c r="AG129" s="37"/>
      <c r="AH129" s="37"/>
    </row>
    <row r="130" spans="1:34"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F130" s="37"/>
      <c r="AG130" s="37"/>
      <c r="AH130" s="37"/>
    </row>
    <row r="131" spans="1:34"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F131" s="37"/>
      <c r="AG131" s="37"/>
      <c r="AH131" s="37"/>
    </row>
    <row r="132" spans="1:34" ht="20.100000000000001" customHeight="1" x14ac:dyDescent="0.2">
      <c r="D132" s="2" t="s">
        <v>124</v>
      </c>
      <c r="F132" s="37">
        <v>0</v>
      </c>
      <c r="G132" s="37"/>
      <c r="H132" s="37"/>
      <c r="I132" s="37"/>
      <c r="J132" s="37">
        <v>0</v>
      </c>
      <c r="K132" s="37">
        <v>0</v>
      </c>
      <c r="L132" s="37"/>
      <c r="M132" s="37">
        <v>0</v>
      </c>
      <c r="N132" s="37"/>
      <c r="O132" s="37"/>
      <c r="P132" s="37"/>
      <c r="Q132" s="37">
        <v>0</v>
      </c>
      <c r="R132" s="37">
        <v>0</v>
      </c>
      <c r="S132" s="37"/>
      <c r="T132" s="37">
        <v>0</v>
      </c>
      <c r="U132" s="37"/>
      <c r="V132" s="37"/>
      <c r="W132" s="37"/>
      <c r="X132" s="37">
        <v>0</v>
      </c>
      <c r="Y132" s="37"/>
      <c r="Z132" s="37"/>
      <c r="AA132" s="37"/>
      <c r="AB132" s="37">
        <v>0</v>
      </c>
      <c r="AC132" s="37"/>
      <c r="AD132" s="37">
        <v>0</v>
      </c>
      <c r="AF132" s="37"/>
      <c r="AG132" s="37"/>
      <c r="AH132" s="37"/>
    </row>
    <row r="133" spans="1:34" ht="20.100000000000001" customHeight="1" x14ac:dyDescent="0.2">
      <c r="D133" s="38" t="s">
        <v>99</v>
      </c>
      <c r="F133" s="39">
        <v>0</v>
      </c>
      <c r="G133" s="40"/>
      <c r="H133" s="40"/>
      <c r="I133" s="40"/>
      <c r="J133" s="39">
        <v>0</v>
      </c>
      <c r="K133" s="39">
        <v>0</v>
      </c>
      <c r="L133" s="40"/>
      <c r="M133" s="39">
        <v>0</v>
      </c>
      <c r="N133" s="40"/>
      <c r="O133" s="40"/>
      <c r="P133" s="40"/>
      <c r="Q133" s="39">
        <v>0</v>
      </c>
      <c r="R133" s="39">
        <v>0</v>
      </c>
      <c r="S133" s="40"/>
      <c r="T133" s="39">
        <v>0</v>
      </c>
      <c r="U133" s="40"/>
      <c r="V133" s="40"/>
      <c r="W133" s="40"/>
      <c r="X133" s="39">
        <v>0</v>
      </c>
      <c r="Y133" s="40"/>
      <c r="Z133" s="40"/>
      <c r="AA133" s="40"/>
      <c r="AB133" s="39">
        <v>0</v>
      </c>
      <c r="AC133" s="40"/>
      <c r="AD133" s="39">
        <v>0</v>
      </c>
      <c r="AF133" s="37"/>
      <c r="AG133" s="37"/>
      <c r="AH133" s="37"/>
    </row>
    <row r="134" spans="1:34" ht="20.100000000000001" customHeight="1" x14ac:dyDescent="0.2">
      <c r="D134" s="2" t="s">
        <v>100</v>
      </c>
      <c r="F134" s="37">
        <v>0</v>
      </c>
      <c r="G134" s="37"/>
      <c r="H134" s="37"/>
      <c r="I134" s="37"/>
      <c r="J134" s="37">
        <v>0</v>
      </c>
      <c r="K134" s="37">
        <v>0</v>
      </c>
      <c r="L134" s="37"/>
      <c r="M134" s="37">
        <v>0</v>
      </c>
      <c r="N134" s="37"/>
      <c r="O134" s="37"/>
      <c r="P134" s="37"/>
      <c r="Q134" s="37">
        <v>0</v>
      </c>
      <c r="R134" s="37">
        <v>0</v>
      </c>
      <c r="S134" s="37"/>
      <c r="T134" s="37">
        <v>0</v>
      </c>
      <c r="U134" s="37"/>
      <c r="V134" s="37"/>
      <c r="W134" s="37"/>
      <c r="X134" s="37">
        <v>0</v>
      </c>
      <c r="Y134" s="37"/>
      <c r="Z134" s="37"/>
      <c r="AA134" s="37"/>
      <c r="AB134" s="37">
        <v>0</v>
      </c>
      <c r="AC134" s="37"/>
      <c r="AD134" s="37">
        <v>0</v>
      </c>
      <c r="AF134" s="37"/>
      <c r="AG134" s="37"/>
      <c r="AH134" s="37"/>
    </row>
    <row r="135" spans="1:34" ht="20.100000000000001" customHeight="1" x14ac:dyDescent="0.2">
      <c r="D135" s="38" t="s">
        <v>101</v>
      </c>
      <c r="F135" s="39">
        <v>0</v>
      </c>
      <c r="G135" s="40"/>
      <c r="H135" s="40"/>
      <c r="I135" s="40"/>
      <c r="J135" s="39">
        <v>0</v>
      </c>
      <c r="K135" s="39">
        <v>0</v>
      </c>
      <c r="L135" s="40"/>
      <c r="M135" s="39">
        <v>0</v>
      </c>
      <c r="N135" s="40"/>
      <c r="O135" s="40"/>
      <c r="P135" s="40"/>
      <c r="Q135" s="39">
        <v>0</v>
      </c>
      <c r="R135" s="39">
        <v>0</v>
      </c>
      <c r="S135" s="40"/>
      <c r="T135" s="39">
        <v>0</v>
      </c>
      <c r="U135" s="40"/>
      <c r="V135" s="40"/>
      <c r="W135" s="40"/>
      <c r="X135" s="39">
        <v>0</v>
      </c>
      <c r="Y135" s="40"/>
      <c r="Z135" s="40"/>
      <c r="AA135" s="40"/>
      <c r="AB135" s="39">
        <v>0</v>
      </c>
      <c r="AC135" s="40"/>
      <c r="AD135" s="39">
        <v>0</v>
      </c>
      <c r="AF135" s="37"/>
      <c r="AG135" s="37"/>
      <c r="AH135" s="37"/>
    </row>
    <row r="136" spans="1:34" ht="20.100000000000001" customHeight="1" x14ac:dyDescent="0.2">
      <c r="D136" s="2" t="s">
        <v>102</v>
      </c>
      <c r="F136" s="37">
        <v>0</v>
      </c>
      <c r="G136" s="37"/>
      <c r="H136" s="37"/>
      <c r="I136" s="37"/>
      <c r="J136" s="37">
        <v>0</v>
      </c>
      <c r="K136" s="37">
        <v>0</v>
      </c>
      <c r="L136" s="37"/>
      <c r="M136" s="37">
        <v>0</v>
      </c>
      <c r="N136" s="37"/>
      <c r="O136" s="37"/>
      <c r="P136" s="37"/>
      <c r="Q136" s="37">
        <v>0</v>
      </c>
      <c r="R136" s="37">
        <v>0</v>
      </c>
      <c r="S136" s="37"/>
      <c r="T136" s="37">
        <v>0</v>
      </c>
      <c r="U136" s="37"/>
      <c r="V136" s="37"/>
      <c r="W136" s="37"/>
      <c r="X136" s="37">
        <v>0</v>
      </c>
      <c r="Y136" s="37"/>
      <c r="Z136" s="37"/>
      <c r="AA136" s="37"/>
      <c r="AB136" s="37">
        <v>0</v>
      </c>
      <c r="AC136" s="37"/>
      <c r="AD136" s="37">
        <v>0</v>
      </c>
      <c r="AF136" s="37"/>
      <c r="AG136" s="37"/>
      <c r="AH136" s="37"/>
    </row>
    <row r="137" spans="1:34"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F137" s="37"/>
      <c r="AG137" s="37"/>
      <c r="AH137" s="37"/>
    </row>
    <row r="138" spans="1:34" s="1" customFormat="1" ht="20.100000000000001" customHeight="1" x14ac:dyDescent="0.2">
      <c r="A138" s="3"/>
      <c r="B138" s="6"/>
      <c r="C138" s="42" t="s">
        <v>171</v>
      </c>
      <c r="D138" s="42"/>
      <c r="E138" s="5"/>
      <c r="F138" s="44">
        <v>0</v>
      </c>
      <c r="G138" s="45"/>
      <c r="H138" s="45"/>
      <c r="I138" s="45"/>
      <c r="J138" s="44">
        <v>0</v>
      </c>
      <c r="K138" s="44">
        <v>0</v>
      </c>
      <c r="L138" s="45"/>
      <c r="M138" s="44">
        <v>0</v>
      </c>
      <c r="N138" s="45"/>
      <c r="O138" s="45"/>
      <c r="P138" s="45"/>
      <c r="Q138" s="44">
        <v>0</v>
      </c>
      <c r="R138" s="44">
        <v>0</v>
      </c>
      <c r="S138" s="45"/>
      <c r="T138" s="44">
        <v>0</v>
      </c>
      <c r="U138" s="45"/>
      <c r="V138" s="45"/>
      <c r="W138" s="45"/>
      <c r="X138" s="44">
        <v>0</v>
      </c>
      <c r="Y138" s="45"/>
      <c r="Z138" s="45"/>
      <c r="AA138" s="45"/>
      <c r="AB138" s="44">
        <v>0</v>
      </c>
      <c r="AC138" s="45"/>
      <c r="AD138" s="44">
        <v>0</v>
      </c>
      <c r="AF138" s="37"/>
      <c r="AG138" s="37"/>
      <c r="AH138" s="37"/>
    </row>
    <row r="139" spans="1:34"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F139" s="37"/>
      <c r="AG139" s="37"/>
      <c r="AH139" s="37"/>
    </row>
    <row r="140" spans="1:34"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F140" s="37"/>
      <c r="AG140" s="37"/>
      <c r="AH140" s="37"/>
    </row>
    <row r="141" spans="1:34" ht="20.100000000000001" customHeight="1" x14ac:dyDescent="0.2">
      <c r="D141" s="2" t="s">
        <v>124</v>
      </c>
      <c r="F141" s="37">
        <v>49</v>
      </c>
      <c r="G141" s="37"/>
      <c r="H141" s="37"/>
      <c r="I141" s="37"/>
      <c r="J141" s="37">
        <v>75</v>
      </c>
      <c r="K141" s="37">
        <v>6</v>
      </c>
      <c r="L141" s="37"/>
      <c r="M141" s="37">
        <v>81</v>
      </c>
      <c r="N141" s="37"/>
      <c r="O141" s="37"/>
      <c r="P141" s="37"/>
      <c r="Q141" s="37">
        <v>46</v>
      </c>
      <c r="R141" s="37">
        <v>36</v>
      </c>
      <c r="S141" s="37"/>
      <c r="T141" s="37">
        <v>82</v>
      </c>
      <c r="U141" s="37"/>
      <c r="V141" s="37"/>
      <c r="W141" s="37"/>
      <c r="X141" s="37">
        <v>48</v>
      </c>
      <c r="Y141" s="37"/>
      <c r="Z141" s="37"/>
      <c r="AA141" s="37"/>
      <c r="AB141" s="37">
        <v>0</v>
      </c>
      <c r="AC141" s="37"/>
      <c r="AD141" s="37">
        <v>0</v>
      </c>
      <c r="AF141" s="37"/>
      <c r="AG141" s="37"/>
      <c r="AH141" s="37"/>
    </row>
    <row r="142" spans="1:34" ht="20.100000000000001" customHeight="1" x14ac:dyDescent="0.2">
      <c r="D142" s="38" t="s">
        <v>173</v>
      </c>
      <c r="F142" s="39">
        <v>47</v>
      </c>
      <c r="G142" s="40"/>
      <c r="H142" s="40"/>
      <c r="I142" s="40"/>
      <c r="J142" s="39">
        <v>53</v>
      </c>
      <c r="K142" s="39">
        <v>2</v>
      </c>
      <c r="L142" s="40"/>
      <c r="M142" s="39">
        <v>55</v>
      </c>
      <c r="N142" s="40"/>
      <c r="O142" s="40"/>
      <c r="P142" s="40"/>
      <c r="Q142" s="39">
        <v>31</v>
      </c>
      <c r="R142" s="39">
        <v>39</v>
      </c>
      <c r="S142" s="40"/>
      <c r="T142" s="39">
        <v>70</v>
      </c>
      <c r="U142" s="40"/>
      <c r="V142" s="40"/>
      <c r="W142" s="40"/>
      <c r="X142" s="39">
        <v>32</v>
      </c>
      <c r="Y142" s="40"/>
      <c r="Z142" s="40"/>
      <c r="AA142" s="40"/>
      <c r="AB142" s="39">
        <v>0</v>
      </c>
      <c r="AC142" s="40"/>
      <c r="AD142" s="39">
        <v>0</v>
      </c>
      <c r="AF142" s="37"/>
      <c r="AG142" s="37"/>
      <c r="AH142" s="37"/>
    </row>
    <row r="143" spans="1:34" ht="20.100000000000001" customHeight="1" x14ac:dyDescent="0.2">
      <c r="D143" s="2" t="s">
        <v>113</v>
      </c>
      <c r="F143" s="37">
        <v>59</v>
      </c>
      <c r="G143" s="37"/>
      <c r="H143" s="37"/>
      <c r="I143" s="37"/>
      <c r="J143" s="37">
        <v>82</v>
      </c>
      <c r="K143" s="37">
        <v>4</v>
      </c>
      <c r="L143" s="37"/>
      <c r="M143" s="37">
        <v>86</v>
      </c>
      <c r="N143" s="37"/>
      <c r="O143" s="37"/>
      <c r="P143" s="37"/>
      <c r="Q143" s="37">
        <v>53</v>
      </c>
      <c r="R143" s="37">
        <v>25</v>
      </c>
      <c r="S143" s="37"/>
      <c r="T143" s="37">
        <v>78</v>
      </c>
      <c r="U143" s="37"/>
      <c r="V143" s="37"/>
      <c r="W143" s="37"/>
      <c r="X143" s="37">
        <v>67</v>
      </c>
      <c r="Y143" s="37"/>
      <c r="Z143" s="37"/>
      <c r="AA143" s="37"/>
      <c r="AB143" s="37">
        <v>0</v>
      </c>
      <c r="AC143" s="37"/>
      <c r="AD143" s="37">
        <v>0</v>
      </c>
      <c r="AF143" s="37"/>
      <c r="AG143" s="37"/>
      <c r="AH143" s="37"/>
    </row>
    <row r="144" spans="1:34" ht="20.100000000000001" customHeight="1" x14ac:dyDescent="0.2">
      <c r="D144" s="38" t="s">
        <v>174</v>
      </c>
      <c r="F144" s="39">
        <v>53</v>
      </c>
      <c r="G144" s="40"/>
      <c r="H144" s="40"/>
      <c r="I144" s="40"/>
      <c r="J144" s="39">
        <v>70</v>
      </c>
      <c r="K144" s="39">
        <v>5</v>
      </c>
      <c r="L144" s="40"/>
      <c r="M144" s="39">
        <v>75</v>
      </c>
      <c r="N144" s="40"/>
      <c r="O144" s="40"/>
      <c r="P144" s="40"/>
      <c r="Q144" s="39">
        <v>35</v>
      </c>
      <c r="R144" s="39">
        <v>55</v>
      </c>
      <c r="S144" s="40"/>
      <c r="T144" s="39">
        <v>90</v>
      </c>
      <c r="U144" s="40"/>
      <c r="V144" s="40"/>
      <c r="W144" s="40"/>
      <c r="X144" s="39">
        <v>38</v>
      </c>
      <c r="Y144" s="40"/>
      <c r="Z144" s="40"/>
      <c r="AA144" s="40"/>
      <c r="AB144" s="39">
        <v>0</v>
      </c>
      <c r="AC144" s="40"/>
      <c r="AD144" s="39">
        <v>0</v>
      </c>
      <c r="AF144" s="37"/>
      <c r="AG144" s="37"/>
      <c r="AH144" s="37"/>
    </row>
    <row r="145" spans="1:34" ht="20.100000000000001" customHeight="1" x14ac:dyDescent="0.2">
      <c r="D145" s="2" t="s">
        <v>115</v>
      </c>
      <c r="F145" s="37">
        <v>52</v>
      </c>
      <c r="G145" s="37"/>
      <c r="H145" s="37"/>
      <c r="I145" s="37"/>
      <c r="J145" s="37">
        <v>229</v>
      </c>
      <c r="K145" s="37">
        <v>7</v>
      </c>
      <c r="L145" s="37"/>
      <c r="M145" s="37">
        <v>236</v>
      </c>
      <c r="N145" s="37"/>
      <c r="O145" s="37"/>
      <c r="P145" s="37"/>
      <c r="Q145" s="37">
        <v>141</v>
      </c>
      <c r="R145" s="37">
        <v>86</v>
      </c>
      <c r="S145" s="37"/>
      <c r="T145" s="37">
        <v>227</v>
      </c>
      <c r="U145" s="37"/>
      <c r="V145" s="37"/>
      <c r="W145" s="37"/>
      <c r="X145" s="37">
        <v>61</v>
      </c>
      <c r="Y145" s="37"/>
      <c r="Z145" s="37"/>
      <c r="AA145" s="37"/>
      <c r="AB145" s="37">
        <v>0</v>
      </c>
      <c r="AC145" s="37"/>
      <c r="AD145" s="37">
        <v>0</v>
      </c>
      <c r="AF145" s="37"/>
      <c r="AG145" s="37"/>
      <c r="AH145" s="37"/>
    </row>
    <row r="146" spans="1:34" ht="20.100000000000001" customHeight="1" x14ac:dyDescent="0.2">
      <c r="D146" s="38" t="s">
        <v>116</v>
      </c>
      <c r="F146" s="39">
        <v>65</v>
      </c>
      <c r="G146" s="40"/>
      <c r="H146" s="40"/>
      <c r="I146" s="40"/>
      <c r="J146" s="39">
        <v>235</v>
      </c>
      <c r="K146" s="39">
        <v>3</v>
      </c>
      <c r="L146" s="40"/>
      <c r="M146" s="39">
        <v>238</v>
      </c>
      <c r="N146" s="40"/>
      <c r="O146" s="40"/>
      <c r="P146" s="40"/>
      <c r="Q146" s="39">
        <v>144</v>
      </c>
      <c r="R146" s="39">
        <v>89</v>
      </c>
      <c r="S146" s="40"/>
      <c r="T146" s="39">
        <v>233</v>
      </c>
      <c r="U146" s="40"/>
      <c r="V146" s="40"/>
      <c r="W146" s="40"/>
      <c r="X146" s="39">
        <v>70</v>
      </c>
      <c r="Y146" s="40"/>
      <c r="Z146" s="40"/>
      <c r="AA146" s="40"/>
      <c r="AB146" s="39">
        <v>0</v>
      </c>
      <c r="AC146" s="40"/>
      <c r="AD146" s="39">
        <v>0</v>
      </c>
      <c r="AF146" s="37"/>
      <c r="AG146" s="37"/>
      <c r="AH146" s="37"/>
    </row>
    <row r="147" spans="1:34" ht="20.100000000000001" customHeight="1" x14ac:dyDescent="0.2">
      <c r="D147" s="2" t="s">
        <v>104</v>
      </c>
      <c r="F147" s="37">
        <v>23</v>
      </c>
      <c r="G147" s="37"/>
      <c r="H147" s="37"/>
      <c r="I147" s="37"/>
      <c r="J147" s="37">
        <v>79</v>
      </c>
      <c r="K147" s="37">
        <v>4</v>
      </c>
      <c r="L147" s="37"/>
      <c r="M147" s="37">
        <v>83</v>
      </c>
      <c r="N147" s="37"/>
      <c r="O147" s="37"/>
      <c r="P147" s="37"/>
      <c r="Q147" s="37">
        <v>41</v>
      </c>
      <c r="R147" s="37">
        <v>29</v>
      </c>
      <c r="S147" s="37"/>
      <c r="T147" s="37">
        <v>70</v>
      </c>
      <c r="U147" s="37"/>
      <c r="V147" s="37"/>
      <c r="W147" s="37"/>
      <c r="X147" s="37">
        <v>36</v>
      </c>
      <c r="Y147" s="37"/>
      <c r="Z147" s="37"/>
      <c r="AA147" s="37"/>
      <c r="AB147" s="37">
        <v>0</v>
      </c>
      <c r="AC147" s="37"/>
      <c r="AD147" s="37">
        <v>0</v>
      </c>
      <c r="AF147" s="37"/>
      <c r="AG147" s="37"/>
      <c r="AH147" s="37"/>
    </row>
    <row r="148" spans="1:34" ht="20.100000000000001" customHeight="1" x14ac:dyDescent="0.2">
      <c r="D148" s="38" t="s">
        <v>365</v>
      </c>
      <c r="F148" s="39">
        <f>35-6</f>
        <v>29</v>
      </c>
      <c r="G148" s="40"/>
      <c r="H148" s="40"/>
      <c r="I148" s="40"/>
      <c r="J148" s="39">
        <v>0</v>
      </c>
      <c r="K148" s="39">
        <v>0</v>
      </c>
      <c r="L148" s="40"/>
      <c r="M148" s="39">
        <v>0</v>
      </c>
      <c r="N148" s="40"/>
      <c r="O148" s="40"/>
      <c r="P148" s="40"/>
      <c r="Q148" s="39">
        <v>0</v>
      </c>
      <c r="R148" s="39">
        <v>0</v>
      </c>
      <c r="S148" s="40"/>
      <c r="T148" s="39">
        <v>0</v>
      </c>
      <c r="U148" s="40"/>
      <c r="V148" s="40"/>
      <c r="W148" s="40"/>
      <c r="X148" s="39">
        <v>29</v>
      </c>
      <c r="Y148" s="40"/>
      <c r="Z148" s="40"/>
      <c r="AA148" s="40"/>
      <c r="AB148" s="39">
        <v>0</v>
      </c>
      <c r="AC148" s="40"/>
      <c r="AD148" s="39">
        <v>0</v>
      </c>
      <c r="AF148" s="37"/>
      <c r="AG148" s="37"/>
      <c r="AH148" s="37"/>
    </row>
    <row r="149" spans="1:34" ht="20.100000000000001" customHeight="1" x14ac:dyDescent="0.2">
      <c r="D149" s="2" t="s">
        <v>106</v>
      </c>
      <c r="F149" s="37">
        <v>99</v>
      </c>
      <c r="G149" s="37"/>
      <c r="H149" s="37"/>
      <c r="I149" s="37"/>
      <c r="J149" s="37">
        <v>205</v>
      </c>
      <c r="K149" s="37">
        <v>2</v>
      </c>
      <c r="L149" s="37"/>
      <c r="M149" s="37">
        <v>207</v>
      </c>
      <c r="N149" s="37"/>
      <c r="O149" s="37"/>
      <c r="P149" s="37"/>
      <c r="Q149" s="37">
        <v>112</v>
      </c>
      <c r="R149" s="37">
        <v>100</v>
      </c>
      <c r="S149" s="37"/>
      <c r="T149" s="37">
        <v>212</v>
      </c>
      <c r="U149" s="37"/>
      <c r="V149" s="37"/>
      <c r="W149" s="37"/>
      <c r="X149" s="37">
        <v>94</v>
      </c>
      <c r="Y149" s="37"/>
      <c r="Z149" s="37"/>
      <c r="AA149" s="37"/>
      <c r="AB149" s="37">
        <v>0</v>
      </c>
      <c r="AC149" s="37"/>
      <c r="AD149" s="37">
        <v>0</v>
      </c>
      <c r="AF149" s="37"/>
      <c r="AG149" s="37"/>
      <c r="AH149" s="37"/>
    </row>
    <row r="150" spans="1:34" ht="20.100000000000001" customHeight="1" x14ac:dyDescent="0.2">
      <c r="D150" s="38" t="s">
        <v>107</v>
      </c>
      <c r="F150" s="39">
        <v>26</v>
      </c>
      <c r="G150" s="40"/>
      <c r="H150" s="40"/>
      <c r="I150" s="40"/>
      <c r="J150" s="39">
        <v>72</v>
      </c>
      <c r="K150" s="39">
        <v>4</v>
      </c>
      <c r="L150" s="40"/>
      <c r="M150" s="39">
        <v>76</v>
      </c>
      <c r="N150" s="40"/>
      <c r="O150" s="40"/>
      <c r="P150" s="40"/>
      <c r="Q150" s="39">
        <v>36</v>
      </c>
      <c r="R150" s="39">
        <v>39</v>
      </c>
      <c r="S150" s="40"/>
      <c r="T150" s="39">
        <v>75</v>
      </c>
      <c r="U150" s="40"/>
      <c r="V150" s="40"/>
      <c r="W150" s="40"/>
      <c r="X150" s="39">
        <v>27</v>
      </c>
      <c r="Y150" s="40"/>
      <c r="Z150" s="40"/>
      <c r="AA150" s="40"/>
      <c r="AB150" s="39">
        <v>0</v>
      </c>
      <c r="AC150" s="40"/>
      <c r="AD150" s="39">
        <v>0</v>
      </c>
      <c r="AF150" s="37"/>
      <c r="AG150" s="37"/>
      <c r="AH150" s="37"/>
    </row>
    <row r="151" spans="1:34" ht="20.100000000000001" customHeight="1" x14ac:dyDescent="0.2">
      <c r="D151" s="2" t="s">
        <v>176</v>
      </c>
      <c r="F151" s="37">
        <v>38</v>
      </c>
      <c r="G151" s="37"/>
      <c r="H151" s="37"/>
      <c r="I151" s="37"/>
      <c r="J151" s="37">
        <v>73</v>
      </c>
      <c r="K151" s="37">
        <v>2</v>
      </c>
      <c r="L151" s="37"/>
      <c r="M151" s="37">
        <v>75</v>
      </c>
      <c r="N151" s="37"/>
      <c r="O151" s="37"/>
      <c r="P151" s="37"/>
      <c r="Q151" s="37">
        <v>34</v>
      </c>
      <c r="R151" s="37">
        <v>39</v>
      </c>
      <c r="S151" s="37"/>
      <c r="T151" s="37">
        <v>73</v>
      </c>
      <c r="U151" s="37"/>
      <c r="V151" s="37"/>
      <c r="W151" s="37"/>
      <c r="X151" s="37">
        <v>40</v>
      </c>
      <c r="Y151" s="37"/>
      <c r="Z151" s="37"/>
      <c r="AA151" s="37"/>
      <c r="AB151" s="37">
        <v>0</v>
      </c>
      <c r="AC151" s="37"/>
      <c r="AD151" s="37">
        <v>0</v>
      </c>
      <c r="AF151" s="37"/>
      <c r="AG151" s="37"/>
      <c r="AH151" s="37"/>
    </row>
    <row r="152" spans="1:34" ht="20.100000000000001" customHeight="1" x14ac:dyDescent="0.2">
      <c r="D152" s="38" t="s">
        <v>177</v>
      </c>
      <c r="F152" s="39">
        <v>72</v>
      </c>
      <c r="G152" s="40"/>
      <c r="H152" s="40"/>
      <c r="I152" s="40"/>
      <c r="J152" s="39">
        <v>229</v>
      </c>
      <c r="K152" s="39">
        <v>0</v>
      </c>
      <c r="L152" s="40"/>
      <c r="M152" s="39">
        <v>229</v>
      </c>
      <c r="N152" s="40"/>
      <c r="O152" s="40"/>
      <c r="P152" s="40"/>
      <c r="Q152" s="39">
        <v>122</v>
      </c>
      <c r="R152" s="39">
        <v>107</v>
      </c>
      <c r="S152" s="40"/>
      <c r="T152" s="39">
        <v>229</v>
      </c>
      <c r="U152" s="40"/>
      <c r="V152" s="40"/>
      <c r="W152" s="40"/>
      <c r="X152" s="39">
        <v>72</v>
      </c>
      <c r="Y152" s="40"/>
      <c r="Z152" s="40"/>
      <c r="AA152" s="40"/>
      <c r="AB152" s="39">
        <v>0</v>
      </c>
      <c r="AC152" s="40"/>
      <c r="AD152" s="39">
        <v>0</v>
      </c>
      <c r="AF152" s="37"/>
      <c r="AG152" s="37"/>
      <c r="AH152" s="37"/>
    </row>
    <row r="153" spans="1:34" ht="20.100000000000001" customHeight="1" x14ac:dyDescent="0.2">
      <c r="D153" s="2" t="s">
        <v>178</v>
      </c>
      <c r="F153" s="37">
        <v>15</v>
      </c>
      <c r="G153" s="37"/>
      <c r="H153" s="37"/>
      <c r="I153" s="37"/>
      <c r="J153" s="37">
        <v>75</v>
      </c>
      <c r="K153" s="37">
        <v>4</v>
      </c>
      <c r="L153" s="37"/>
      <c r="M153" s="37">
        <v>79</v>
      </c>
      <c r="N153" s="37"/>
      <c r="O153" s="37"/>
      <c r="P153" s="37"/>
      <c r="Q153" s="37">
        <v>43</v>
      </c>
      <c r="R153" s="37">
        <v>27</v>
      </c>
      <c r="S153" s="37"/>
      <c r="T153" s="37">
        <v>70</v>
      </c>
      <c r="U153" s="37"/>
      <c r="V153" s="37"/>
      <c r="W153" s="37"/>
      <c r="X153" s="37">
        <v>24</v>
      </c>
      <c r="Y153" s="37"/>
      <c r="Z153" s="37"/>
      <c r="AA153" s="37"/>
      <c r="AB153" s="37">
        <v>0</v>
      </c>
      <c r="AC153" s="37"/>
      <c r="AD153" s="37">
        <v>0</v>
      </c>
      <c r="AF153" s="37"/>
      <c r="AG153" s="37"/>
      <c r="AH153" s="37"/>
    </row>
    <row r="154" spans="1:34" ht="20.100000000000001" customHeight="1" x14ac:dyDescent="0.2">
      <c r="D154" s="38" t="s">
        <v>179</v>
      </c>
      <c r="F154" s="39">
        <v>33</v>
      </c>
      <c r="G154" s="40"/>
      <c r="H154" s="40"/>
      <c r="I154" s="40"/>
      <c r="J154" s="39">
        <v>69</v>
      </c>
      <c r="K154" s="39">
        <v>1</v>
      </c>
      <c r="L154" s="40"/>
      <c r="M154" s="39">
        <v>70</v>
      </c>
      <c r="N154" s="40"/>
      <c r="O154" s="40"/>
      <c r="P154" s="40"/>
      <c r="Q154" s="39">
        <v>42</v>
      </c>
      <c r="R154" s="39">
        <v>28</v>
      </c>
      <c r="S154" s="40"/>
      <c r="T154" s="39">
        <v>70</v>
      </c>
      <c r="U154" s="40"/>
      <c r="V154" s="40"/>
      <c r="W154" s="40"/>
      <c r="X154" s="39">
        <v>33</v>
      </c>
      <c r="Y154" s="40"/>
      <c r="Z154" s="40"/>
      <c r="AA154" s="40"/>
      <c r="AB154" s="39">
        <v>0</v>
      </c>
      <c r="AC154" s="40"/>
      <c r="AD154" s="39">
        <v>0</v>
      </c>
      <c r="AF154" s="37"/>
      <c r="AG154" s="37"/>
      <c r="AH154" s="37"/>
    </row>
    <row r="155" spans="1:34"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F155" s="37"/>
      <c r="AG155" s="37"/>
      <c r="AH155" s="37"/>
    </row>
    <row r="156" spans="1:34" s="1" customFormat="1" ht="20.100000000000001" customHeight="1" x14ac:dyDescent="0.2">
      <c r="A156" s="3"/>
      <c r="B156" s="6"/>
      <c r="C156" s="42" t="s">
        <v>180</v>
      </c>
      <c r="D156" s="42"/>
      <c r="E156" s="5"/>
      <c r="F156" s="44">
        <v>660</v>
      </c>
      <c r="G156" s="45"/>
      <c r="H156" s="45"/>
      <c r="I156" s="45"/>
      <c r="J156" s="44">
        <v>1546</v>
      </c>
      <c r="K156" s="44">
        <v>44</v>
      </c>
      <c r="L156" s="45"/>
      <c r="M156" s="44">
        <v>1590</v>
      </c>
      <c r="N156" s="45"/>
      <c r="O156" s="45"/>
      <c r="P156" s="45"/>
      <c r="Q156" s="44">
        <v>880</v>
      </c>
      <c r="R156" s="44">
        <v>699</v>
      </c>
      <c r="S156" s="45"/>
      <c r="T156" s="44">
        <v>1579</v>
      </c>
      <c r="U156" s="45"/>
      <c r="V156" s="45"/>
      <c r="W156" s="45"/>
      <c r="X156" s="44">
        <v>671</v>
      </c>
      <c r="Y156" s="45"/>
      <c r="Z156" s="45"/>
      <c r="AA156" s="45"/>
      <c r="AB156" s="44">
        <v>0</v>
      </c>
      <c r="AC156" s="45"/>
      <c r="AD156" s="44">
        <v>0</v>
      </c>
      <c r="AF156" s="37"/>
      <c r="AG156" s="37"/>
      <c r="AH156" s="37"/>
    </row>
    <row r="157" spans="1:34"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F157" s="37"/>
      <c r="AG157" s="37"/>
      <c r="AH157" s="37"/>
    </row>
    <row r="158" spans="1:34" s="1" customFormat="1" ht="20.100000000000001" customHeight="1" x14ac:dyDescent="0.25">
      <c r="A158" s="3"/>
      <c r="B158" s="49" t="s">
        <v>181</v>
      </c>
      <c r="C158" s="50"/>
      <c r="D158" s="50"/>
      <c r="E158" s="5"/>
      <c r="F158" s="51">
        <f>1319-6</f>
        <v>1313</v>
      </c>
      <c r="G158" s="52"/>
      <c r="H158" s="52"/>
      <c r="I158" s="52"/>
      <c r="J158" s="51">
        <v>2182</v>
      </c>
      <c r="K158" s="51">
        <v>139</v>
      </c>
      <c r="L158" s="52"/>
      <c r="M158" s="51">
        <v>2321</v>
      </c>
      <c r="N158" s="52"/>
      <c r="O158" s="52"/>
      <c r="P158" s="52"/>
      <c r="Q158" s="51">
        <v>1211</v>
      </c>
      <c r="R158" s="51">
        <v>1038</v>
      </c>
      <c r="S158" s="52"/>
      <c r="T158" s="51">
        <v>2249</v>
      </c>
      <c r="U158" s="52"/>
      <c r="V158" s="52"/>
      <c r="W158" s="52"/>
      <c r="X158" s="51">
        <v>1385</v>
      </c>
      <c r="Y158" s="52"/>
      <c r="Z158" s="52"/>
      <c r="AA158" s="52"/>
      <c r="AB158" s="51">
        <v>0</v>
      </c>
      <c r="AC158" s="52"/>
      <c r="AD158" s="51">
        <v>0</v>
      </c>
      <c r="AF158" s="37"/>
      <c r="AG158" s="37"/>
      <c r="AH158" s="37"/>
    </row>
    <row r="159" spans="1:34"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F159" s="37"/>
      <c r="AG159" s="37"/>
      <c r="AH159" s="37"/>
    </row>
    <row r="160" spans="1:34"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F160" s="37"/>
      <c r="AG160" s="37"/>
      <c r="AH160" s="37"/>
    </row>
    <row r="161" spans="3:34"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F161" s="37"/>
      <c r="AG161" s="37"/>
      <c r="AH161" s="37"/>
    </row>
    <row r="162" spans="3:34" ht="20.100000000000001" customHeight="1" x14ac:dyDescent="0.2">
      <c r="D162" s="2" t="s">
        <v>124</v>
      </c>
      <c r="F162" s="37">
        <v>0</v>
      </c>
      <c r="G162" s="37"/>
      <c r="H162" s="37"/>
      <c r="I162" s="37"/>
      <c r="J162" s="37">
        <v>0</v>
      </c>
      <c r="K162" s="37">
        <v>0</v>
      </c>
      <c r="L162" s="37"/>
      <c r="M162" s="37">
        <v>0</v>
      </c>
      <c r="N162" s="37"/>
      <c r="O162" s="37"/>
      <c r="P162" s="37"/>
      <c r="Q162" s="37">
        <v>0</v>
      </c>
      <c r="R162" s="37">
        <v>0</v>
      </c>
      <c r="S162" s="37"/>
      <c r="T162" s="37">
        <v>0</v>
      </c>
      <c r="U162" s="37"/>
      <c r="V162" s="37"/>
      <c r="W162" s="37"/>
      <c r="X162" s="37">
        <v>0</v>
      </c>
      <c r="Y162" s="37"/>
      <c r="Z162" s="37"/>
      <c r="AA162" s="37"/>
      <c r="AB162" s="37">
        <v>0</v>
      </c>
      <c r="AC162" s="37"/>
      <c r="AD162" s="37">
        <v>0</v>
      </c>
      <c r="AF162" s="37"/>
      <c r="AG162" s="37"/>
      <c r="AH162" s="37"/>
    </row>
    <row r="163" spans="3:34" ht="20.100000000000001" customHeight="1" x14ac:dyDescent="0.2">
      <c r="D163" s="38" t="s">
        <v>173</v>
      </c>
      <c r="F163" s="39">
        <v>0</v>
      </c>
      <c r="G163" s="40"/>
      <c r="H163" s="40"/>
      <c r="I163" s="40"/>
      <c r="J163" s="39">
        <v>0</v>
      </c>
      <c r="K163" s="39">
        <v>0</v>
      </c>
      <c r="L163" s="40"/>
      <c r="M163" s="39">
        <v>0</v>
      </c>
      <c r="N163" s="40"/>
      <c r="O163" s="40"/>
      <c r="P163" s="40"/>
      <c r="Q163" s="39">
        <v>0</v>
      </c>
      <c r="R163" s="39">
        <v>0</v>
      </c>
      <c r="S163" s="40"/>
      <c r="T163" s="39">
        <v>0</v>
      </c>
      <c r="U163" s="40"/>
      <c r="V163" s="40"/>
      <c r="W163" s="40"/>
      <c r="X163" s="39">
        <v>0</v>
      </c>
      <c r="Y163" s="40"/>
      <c r="Z163" s="40"/>
      <c r="AA163" s="40"/>
      <c r="AB163" s="39">
        <v>0</v>
      </c>
      <c r="AC163" s="40"/>
      <c r="AD163" s="39">
        <v>0</v>
      </c>
      <c r="AF163" s="37"/>
      <c r="AG163" s="37"/>
      <c r="AH163" s="37"/>
    </row>
    <row r="164" spans="3:34" ht="20.100000000000001" customHeight="1" x14ac:dyDescent="0.2">
      <c r="D164" s="2" t="s">
        <v>100</v>
      </c>
      <c r="F164" s="37">
        <v>0</v>
      </c>
      <c r="G164" s="37"/>
      <c r="H164" s="37"/>
      <c r="I164" s="37"/>
      <c r="J164" s="37">
        <v>0</v>
      </c>
      <c r="K164" s="37">
        <v>0</v>
      </c>
      <c r="L164" s="37"/>
      <c r="M164" s="37">
        <v>0</v>
      </c>
      <c r="N164" s="37"/>
      <c r="O164" s="37"/>
      <c r="P164" s="37"/>
      <c r="Q164" s="37">
        <v>0</v>
      </c>
      <c r="R164" s="37">
        <v>0</v>
      </c>
      <c r="S164" s="37"/>
      <c r="T164" s="37">
        <v>0</v>
      </c>
      <c r="U164" s="37"/>
      <c r="V164" s="37"/>
      <c r="W164" s="37"/>
      <c r="X164" s="37">
        <v>0</v>
      </c>
      <c r="Y164" s="37"/>
      <c r="Z164" s="37"/>
      <c r="AA164" s="37"/>
      <c r="AB164" s="37">
        <v>0</v>
      </c>
      <c r="AC164" s="37"/>
      <c r="AD164" s="37">
        <v>0</v>
      </c>
      <c r="AF164" s="37"/>
      <c r="AG164" s="37"/>
      <c r="AH164" s="37"/>
    </row>
    <row r="165" spans="3:34" ht="20.100000000000001" customHeight="1" x14ac:dyDescent="0.2">
      <c r="D165" s="38" t="s">
        <v>174</v>
      </c>
      <c r="F165" s="39">
        <v>0</v>
      </c>
      <c r="G165" s="40"/>
      <c r="H165" s="40"/>
      <c r="I165" s="40"/>
      <c r="J165" s="39">
        <v>0</v>
      </c>
      <c r="K165" s="39">
        <v>0</v>
      </c>
      <c r="L165" s="40"/>
      <c r="M165" s="39">
        <v>0</v>
      </c>
      <c r="N165" s="40"/>
      <c r="O165" s="40"/>
      <c r="P165" s="40"/>
      <c r="Q165" s="39">
        <v>0</v>
      </c>
      <c r="R165" s="39">
        <v>0</v>
      </c>
      <c r="S165" s="40"/>
      <c r="T165" s="39">
        <v>0</v>
      </c>
      <c r="U165" s="40"/>
      <c r="V165" s="40"/>
      <c r="W165" s="40"/>
      <c r="X165" s="39">
        <v>0</v>
      </c>
      <c r="Y165" s="40"/>
      <c r="Z165" s="40"/>
      <c r="AA165" s="40"/>
      <c r="AB165" s="39">
        <v>0</v>
      </c>
      <c r="AC165" s="40"/>
      <c r="AD165" s="39">
        <v>0</v>
      </c>
      <c r="AF165" s="37"/>
      <c r="AG165" s="37"/>
      <c r="AH165" s="37"/>
    </row>
    <row r="166" spans="3:34" ht="20.100000000000001" customHeight="1" x14ac:dyDescent="0.2">
      <c r="D166" s="2" t="s">
        <v>115</v>
      </c>
      <c r="F166" s="37">
        <v>0</v>
      </c>
      <c r="G166" s="37"/>
      <c r="H166" s="37"/>
      <c r="I166" s="37"/>
      <c r="J166" s="37">
        <v>0</v>
      </c>
      <c r="K166" s="37">
        <v>0</v>
      </c>
      <c r="L166" s="37"/>
      <c r="M166" s="37">
        <v>0</v>
      </c>
      <c r="N166" s="37"/>
      <c r="O166" s="37"/>
      <c r="P166" s="37"/>
      <c r="Q166" s="37">
        <v>0</v>
      </c>
      <c r="R166" s="37">
        <v>0</v>
      </c>
      <c r="S166" s="37"/>
      <c r="T166" s="37">
        <v>0</v>
      </c>
      <c r="U166" s="37"/>
      <c r="V166" s="37"/>
      <c r="W166" s="37"/>
      <c r="X166" s="37">
        <v>0</v>
      </c>
      <c r="Y166" s="37"/>
      <c r="Z166" s="37"/>
      <c r="AA166" s="37"/>
      <c r="AB166" s="37">
        <v>0</v>
      </c>
      <c r="AC166" s="37"/>
      <c r="AD166" s="37">
        <v>0</v>
      </c>
      <c r="AF166" s="37"/>
      <c r="AG166" s="37"/>
      <c r="AH166" s="37"/>
    </row>
    <row r="167" spans="3:34" ht="20.100000000000001" customHeight="1" x14ac:dyDescent="0.2">
      <c r="D167" s="38" t="s">
        <v>103</v>
      </c>
      <c r="F167" s="39">
        <v>0</v>
      </c>
      <c r="G167" s="40"/>
      <c r="H167" s="40"/>
      <c r="I167" s="40"/>
      <c r="J167" s="39">
        <v>0</v>
      </c>
      <c r="K167" s="39">
        <v>0</v>
      </c>
      <c r="L167" s="40"/>
      <c r="M167" s="39">
        <v>0</v>
      </c>
      <c r="N167" s="40"/>
      <c r="O167" s="40"/>
      <c r="P167" s="40"/>
      <c r="Q167" s="39">
        <v>0</v>
      </c>
      <c r="R167" s="39">
        <v>0</v>
      </c>
      <c r="S167" s="40"/>
      <c r="T167" s="39">
        <v>0</v>
      </c>
      <c r="U167" s="40"/>
      <c r="V167" s="40"/>
      <c r="W167" s="40"/>
      <c r="X167" s="39">
        <v>0</v>
      </c>
      <c r="Y167" s="40"/>
      <c r="Z167" s="40"/>
      <c r="AA167" s="40"/>
      <c r="AB167" s="39">
        <v>0</v>
      </c>
      <c r="AC167" s="40"/>
      <c r="AD167" s="39">
        <v>0</v>
      </c>
      <c r="AF167" s="37"/>
      <c r="AG167" s="37"/>
      <c r="AH167" s="37"/>
    </row>
    <row r="168" spans="3:34"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F168" s="37"/>
      <c r="AG168" s="37"/>
      <c r="AH168" s="37"/>
    </row>
    <row r="169" spans="3:34" ht="20.100000000000001" customHeight="1" x14ac:dyDescent="0.2">
      <c r="C169" s="42" t="s">
        <v>112</v>
      </c>
      <c r="D169" s="42"/>
      <c r="F169" s="44">
        <v>0</v>
      </c>
      <c r="G169" s="45"/>
      <c r="H169" s="45"/>
      <c r="I169" s="45"/>
      <c r="J169" s="44">
        <v>0</v>
      </c>
      <c r="K169" s="44">
        <v>0</v>
      </c>
      <c r="L169" s="45"/>
      <c r="M169" s="44">
        <v>0</v>
      </c>
      <c r="N169" s="45"/>
      <c r="O169" s="45"/>
      <c r="P169" s="45"/>
      <c r="Q169" s="44">
        <v>0</v>
      </c>
      <c r="R169" s="44">
        <v>0</v>
      </c>
      <c r="S169" s="45"/>
      <c r="T169" s="44">
        <v>0</v>
      </c>
      <c r="U169" s="45"/>
      <c r="V169" s="45"/>
      <c r="W169" s="45"/>
      <c r="X169" s="44">
        <v>0</v>
      </c>
      <c r="Y169" s="45"/>
      <c r="Z169" s="45"/>
      <c r="AA169" s="45"/>
      <c r="AB169" s="44">
        <v>0</v>
      </c>
      <c r="AC169" s="45"/>
      <c r="AD169" s="44">
        <v>0</v>
      </c>
      <c r="AF169" s="37"/>
      <c r="AG169" s="37"/>
      <c r="AH169" s="37"/>
    </row>
    <row r="170" spans="3:34"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F170" s="37"/>
      <c r="AG170" s="37"/>
      <c r="AH170" s="37"/>
    </row>
    <row r="171" spans="3:34"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F171" s="37"/>
      <c r="AG171" s="37"/>
      <c r="AH171" s="37"/>
    </row>
    <row r="172" spans="3:34" ht="20.100000000000001" customHeight="1" x14ac:dyDescent="0.2">
      <c r="D172" s="2" t="s">
        <v>124</v>
      </c>
      <c r="F172" s="37">
        <v>128</v>
      </c>
      <c r="G172" s="37"/>
      <c r="H172" s="37"/>
      <c r="I172" s="37"/>
      <c r="J172" s="37">
        <v>236</v>
      </c>
      <c r="K172" s="37">
        <v>28</v>
      </c>
      <c r="L172" s="37"/>
      <c r="M172" s="37">
        <v>264</v>
      </c>
      <c r="N172" s="37"/>
      <c r="O172" s="37"/>
      <c r="P172" s="37"/>
      <c r="Q172" s="37">
        <v>120</v>
      </c>
      <c r="R172" s="37">
        <v>157</v>
      </c>
      <c r="S172" s="37"/>
      <c r="T172" s="37">
        <v>277</v>
      </c>
      <c r="U172" s="37"/>
      <c r="V172" s="37"/>
      <c r="W172" s="37"/>
      <c r="X172" s="37">
        <v>115</v>
      </c>
      <c r="Y172" s="37"/>
      <c r="Z172" s="37"/>
      <c r="AA172" s="37"/>
      <c r="AB172" s="37">
        <v>0</v>
      </c>
      <c r="AC172" s="37"/>
      <c r="AD172" s="37">
        <v>0</v>
      </c>
      <c r="AF172" s="37"/>
      <c r="AG172" s="37"/>
      <c r="AH172" s="37"/>
    </row>
    <row r="173" spans="3:34" ht="20.100000000000001" customHeight="1" x14ac:dyDescent="0.2">
      <c r="D173" s="38" t="s">
        <v>173</v>
      </c>
      <c r="F173" s="39">
        <v>111</v>
      </c>
      <c r="G173" s="40"/>
      <c r="H173" s="40"/>
      <c r="I173" s="40"/>
      <c r="J173" s="39">
        <v>238</v>
      </c>
      <c r="K173" s="39">
        <v>15</v>
      </c>
      <c r="L173" s="40"/>
      <c r="M173" s="39">
        <v>253</v>
      </c>
      <c r="N173" s="40"/>
      <c r="O173" s="40"/>
      <c r="P173" s="40"/>
      <c r="Q173" s="39">
        <v>106</v>
      </c>
      <c r="R173" s="39">
        <v>182</v>
      </c>
      <c r="S173" s="40"/>
      <c r="T173" s="39">
        <v>288</v>
      </c>
      <c r="U173" s="40"/>
      <c r="V173" s="40"/>
      <c r="W173" s="40"/>
      <c r="X173" s="39">
        <v>76</v>
      </c>
      <c r="Y173" s="40"/>
      <c r="Z173" s="40"/>
      <c r="AA173" s="40"/>
      <c r="AB173" s="39">
        <v>0</v>
      </c>
      <c r="AC173" s="40"/>
      <c r="AD173" s="39">
        <v>0</v>
      </c>
      <c r="AF173" s="37"/>
      <c r="AG173" s="37"/>
      <c r="AH173" s="37"/>
    </row>
    <row r="174" spans="3:34" ht="20.100000000000001" customHeight="1" x14ac:dyDescent="0.2">
      <c r="D174" s="2" t="s">
        <v>113</v>
      </c>
      <c r="F174" s="37">
        <v>142</v>
      </c>
      <c r="G174" s="37"/>
      <c r="H174" s="37"/>
      <c r="I174" s="37"/>
      <c r="J174" s="37">
        <v>223</v>
      </c>
      <c r="K174" s="37">
        <v>14</v>
      </c>
      <c r="L174" s="37"/>
      <c r="M174" s="37">
        <v>237</v>
      </c>
      <c r="N174" s="37"/>
      <c r="O174" s="37"/>
      <c r="P174" s="37"/>
      <c r="Q174" s="37">
        <v>98</v>
      </c>
      <c r="R174" s="37">
        <v>185</v>
      </c>
      <c r="S174" s="37"/>
      <c r="T174" s="37">
        <v>283</v>
      </c>
      <c r="U174" s="37"/>
      <c r="V174" s="37"/>
      <c r="W174" s="37"/>
      <c r="X174" s="37">
        <v>96</v>
      </c>
      <c r="Y174" s="37"/>
      <c r="Z174" s="37"/>
      <c r="AA174" s="37"/>
      <c r="AB174" s="37">
        <v>0</v>
      </c>
      <c r="AC174" s="37"/>
      <c r="AD174" s="37">
        <v>0</v>
      </c>
      <c r="AF174" s="37"/>
      <c r="AG174" s="37"/>
      <c r="AH174" s="37"/>
    </row>
    <row r="175" spans="3:34" ht="20.100000000000001" customHeight="1" x14ac:dyDescent="0.2">
      <c r="D175" s="38" t="s">
        <v>174</v>
      </c>
      <c r="F175" s="39">
        <v>155</v>
      </c>
      <c r="G175" s="40"/>
      <c r="H175" s="40"/>
      <c r="I175" s="40"/>
      <c r="J175" s="39">
        <v>249</v>
      </c>
      <c r="K175" s="39">
        <v>20</v>
      </c>
      <c r="L175" s="40"/>
      <c r="M175" s="39">
        <v>269</v>
      </c>
      <c r="N175" s="40"/>
      <c r="O175" s="40"/>
      <c r="P175" s="40"/>
      <c r="Q175" s="39">
        <v>140</v>
      </c>
      <c r="R175" s="39">
        <v>182</v>
      </c>
      <c r="S175" s="40"/>
      <c r="T175" s="39">
        <v>322</v>
      </c>
      <c r="U175" s="40"/>
      <c r="V175" s="40"/>
      <c r="W175" s="40"/>
      <c r="X175" s="39">
        <v>102</v>
      </c>
      <c r="Y175" s="40"/>
      <c r="Z175" s="40"/>
      <c r="AA175" s="40"/>
      <c r="AB175" s="39">
        <v>0</v>
      </c>
      <c r="AC175" s="40"/>
      <c r="AD175" s="39">
        <v>0</v>
      </c>
      <c r="AF175" s="37"/>
      <c r="AG175" s="37"/>
      <c r="AH175" s="37"/>
    </row>
    <row r="176" spans="3:34" ht="20.100000000000001" customHeight="1" x14ac:dyDescent="0.2">
      <c r="D176" s="2" t="s">
        <v>115</v>
      </c>
      <c r="F176" s="37">
        <v>178</v>
      </c>
      <c r="G176" s="37"/>
      <c r="H176" s="37"/>
      <c r="I176" s="37"/>
      <c r="J176" s="37">
        <v>219</v>
      </c>
      <c r="K176" s="37">
        <v>56</v>
      </c>
      <c r="L176" s="37"/>
      <c r="M176" s="37">
        <v>275</v>
      </c>
      <c r="N176" s="37"/>
      <c r="O176" s="37"/>
      <c r="P176" s="37"/>
      <c r="Q176" s="37">
        <v>144</v>
      </c>
      <c r="R176" s="37">
        <v>187</v>
      </c>
      <c r="S176" s="37"/>
      <c r="T176" s="37">
        <v>331</v>
      </c>
      <c r="U176" s="37"/>
      <c r="V176" s="37"/>
      <c r="W176" s="37"/>
      <c r="X176" s="37">
        <v>122</v>
      </c>
      <c r="Y176" s="37"/>
      <c r="Z176" s="37"/>
      <c r="AA176" s="37"/>
      <c r="AB176" s="37">
        <v>0</v>
      </c>
      <c r="AC176" s="37"/>
      <c r="AD176" s="37">
        <v>0</v>
      </c>
      <c r="AF176" s="37"/>
      <c r="AG176" s="37"/>
      <c r="AH176" s="37"/>
    </row>
    <row r="177" spans="1:34" ht="20.100000000000001" customHeight="1" x14ac:dyDescent="0.2">
      <c r="D177" s="38" t="s">
        <v>103</v>
      </c>
      <c r="F177" s="39">
        <v>139</v>
      </c>
      <c r="G177" s="40"/>
      <c r="H177" s="40"/>
      <c r="I177" s="40"/>
      <c r="J177" s="39">
        <v>267</v>
      </c>
      <c r="K177" s="39">
        <v>14</v>
      </c>
      <c r="L177" s="40"/>
      <c r="M177" s="39">
        <v>281</v>
      </c>
      <c r="N177" s="40"/>
      <c r="O177" s="40"/>
      <c r="P177" s="40"/>
      <c r="Q177" s="39">
        <v>105</v>
      </c>
      <c r="R177" s="39">
        <v>197</v>
      </c>
      <c r="S177" s="40"/>
      <c r="T177" s="39">
        <v>302</v>
      </c>
      <c r="U177" s="40"/>
      <c r="V177" s="40"/>
      <c r="W177" s="40"/>
      <c r="X177" s="39">
        <v>118</v>
      </c>
      <c r="Y177" s="40"/>
      <c r="Z177" s="40"/>
      <c r="AA177" s="40"/>
      <c r="AB177" s="39">
        <v>0</v>
      </c>
      <c r="AC177" s="40"/>
      <c r="AD177" s="39">
        <v>0</v>
      </c>
      <c r="AF177" s="37"/>
      <c r="AG177" s="37"/>
      <c r="AH177" s="37"/>
    </row>
    <row r="178" spans="1:34" ht="19.5" customHeight="1" x14ac:dyDescent="0.2">
      <c r="D178" s="2" t="s">
        <v>117</v>
      </c>
      <c r="F178" s="37">
        <v>129</v>
      </c>
      <c r="G178" s="37"/>
      <c r="H178" s="37"/>
      <c r="I178" s="37"/>
      <c r="J178" s="37">
        <v>255</v>
      </c>
      <c r="K178" s="37">
        <v>27</v>
      </c>
      <c r="L178" s="37"/>
      <c r="M178" s="37">
        <v>282</v>
      </c>
      <c r="N178" s="37"/>
      <c r="O178" s="37"/>
      <c r="P178" s="37"/>
      <c r="Q178" s="37">
        <v>108</v>
      </c>
      <c r="R178" s="37">
        <v>184</v>
      </c>
      <c r="S178" s="37"/>
      <c r="T178" s="37">
        <v>292</v>
      </c>
      <c r="U178" s="37"/>
      <c r="V178" s="37"/>
      <c r="W178" s="37"/>
      <c r="X178" s="37">
        <v>119</v>
      </c>
      <c r="Y178" s="37"/>
      <c r="Z178" s="37"/>
      <c r="AA178" s="37"/>
      <c r="AB178" s="37">
        <v>0</v>
      </c>
      <c r="AC178" s="37"/>
      <c r="AD178" s="37">
        <v>0</v>
      </c>
      <c r="AF178" s="37"/>
      <c r="AG178" s="37"/>
      <c r="AH178" s="37"/>
    </row>
    <row r="179" spans="1:34" ht="20.100000000000001" customHeight="1" x14ac:dyDescent="0.2">
      <c r="D179" s="38" t="s">
        <v>175</v>
      </c>
      <c r="F179" s="39">
        <v>21</v>
      </c>
      <c r="G179" s="40"/>
      <c r="H179" s="40"/>
      <c r="I179" s="40"/>
      <c r="J179" s="39">
        <v>241</v>
      </c>
      <c r="K179" s="39">
        <v>7</v>
      </c>
      <c r="L179" s="40"/>
      <c r="M179" s="39">
        <v>248</v>
      </c>
      <c r="N179" s="40"/>
      <c r="O179" s="40"/>
      <c r="P179" s="40"/>
      <c r="Q179" s="39">
        <v>123</v>
      </c>
      <c r="R179" s="39">
        <v>114</v>
      </c>
      <c r="S179" s="40"/>
      <c r="T179" s="39">
        <v>237</v>
      </c>
      <c r="U179" s="40"/>
      <c r="V179" s="40"/>
      <c r="W179" s="40"/>
      <c r="X179" s="39">
        <v>32</v>
      </c>
      <c r="Y179" s="40"/>
      <c r="Z179" s="40"/>
      <c r="AA179" s="40"/>
      <c r="AB179" s="39">
        <v>0</v>
      </c>
      <c r="AC179" s="40"/>
      <c r="AD179" s="39">
        <v>0</v>
      </c>
      <c r="AF179" s="37"/>
      <c r="AG179" s="37"/>
      <c r="AH179" s="37"/>
    </row>
    <row r="180" spans="1:34" ht="20.100000000000001" customHeight="1" x14ac:dyDescent="0.2">
      <c r="D180" s="2" t="s">
        <v>183</v>
      </c>
      <c r="F180" s="37">
        <v>40</v>
      </c>
      <c r="G180" s="37"/>
      <c r="H180" s="37"/>
      <c r="I180" s="37"/>
      <c r="J180" s="37">
        <v>242</v>
      </c>
      <c r="K180" s="37">
        <v>6</v>
      </c>
      <c r="L180" s="37"/>
      <c r="M180" s="37">
        <v>248</v>
      </c>
      <c r="N180" s="37"/>
      <c r="O180" s="37"/>
      <c r="P180" s="37"/>
      <c r="Q180" s="37">
        <v>110</v>
      </c>
      <c r="R180" s="37">
        <v>107</v>
      </c>
      <c r="S180" s="37"/>
      <c r="T180" s="37">
        <v>217</v>
      </c>
      <c r="U180" s="37"/>
      <c r="V180" s="37"/>
      <c r="W180" s="37"/>
      <c r="X180" s="37">
        <v>71</v>
      </c>
      <c r="Y180" s="37"/>
      <c r="Z180" s="37"/>
      <c r="AA180" s="37"/>
      <c r="AB180" s="37">
        <v>0</v>
      </c>
      <c r="AC180" s="37"/>
      <c r="AD180" s="37">
        <v>0</v>
      </c>
      <c r="AF180" s="37"/>
      <c r="AG180" s="37"/>
      <c r="AH180" s="37"/>
    </row>
    <row r="181" spans="1:34"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F181" s="37"/>
      <c r="AG181" s="37"/>
      <c r="AH181" s="37"/>
    </row>
    <row r="182" spans="1:34" s="1" customFormat="1" ht="20.100000000000001" customHeight="1" x14ac:dyDescent="0.2">
      <c r="A182" s="3"/>
      <c r="B182" s="6"/>
      <c r="C182" s="42" t="s">
        <v>122</v>
      </c>
      <c r="D182" s="42"/>
      <c r="E182" s="5"/>
      <c r="F182" s="44">
        <v>1043</v>
      </c>
      <c r="G182" s="45"/>
      <c r="H182" s="45"/>
      <c r="I182" s="45"/>
      <c r="J182" s="44">
        <v>2170</v>
      </c>
      <c r="K182" s="44">
        <v>187</v>
      </c>
      <c r="L182" s="45"/>
      <c r="M182" s="44">
        <v>2357</v>
      </c>
      <c r="N182" s="45"/>
      <c r="O182" s="45"/>
      <c r="P182" s="45"/>
      <c r="Q182" s="44">
        <v>1054</v>
      </c>
      <c r="R182" s="44">
        <v>1495</v>
      </c>
      <c r="S182" s="45"/>
      <c r="T182" s="44">
        <v>2549</v>
      </c>
      <c r="U182" s="45"/>
      <c r="V182" s="45"/>
      <c r="W182" s="45"/>
      <c r="X182" s="44">
        <v>851</v>
      </c>
      <c r="Y182" s="45"/>
      <c r="Z182" s="45"/>
      <c r="AA182" s="45"/>
      <c r="AB182" s="44">
        <v>0</v>
      </c>
      <c r="AC182" s="45"/>
      <c r="AD182" s="44">
        <v>0</v>
      </c>
      <c r="AF182" s="37"/>
      <c r="AG182" s="37"/>
      <c r="AH182" s="37"/>
    </row>
    <row r="183" spans="1:34"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F183" s="37"/>
      <c r="AG183" s="37"/>
      <c r="AH183" s="37"/>
    </row>
    <row r="184" spans="1:34"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F184" s="37"/>
      <c r="AG184" s="37"/>
      <c r="AH184" s="37"/>
    </row>
    <row r="185" spans="1:34" ht="20.100000000000001" customHeight="1" x14ac:dyDescent="0.2">
      <c r="D185" s="2" t="s">
        <v>124</v>
      </c>
      <c r="F185" s="37">
        <v>0</v>
      </c>
      <c r="G185" s="37"/>
      <c r="H185" s="37"/>
      <c r="I185" s="37"/>
      <c r="J185" s="37">
        <v>0</v>
      </c>
      <c r="K185" s="37">
        <v>0</v>
      </c>
      <c r="L185" s="37"/>
      <c r="M185" s="37">
        <v>0</v>
      </c>
      <c r="N185" s="37"/>
      <c r="O185" s="37"/>
      <c r="P185" s="37"/>
      <c r="Q185" s="37">
        <v>0</v>
      </c>
      <c r="R185" s="37">
        <v>0</v>
      </c>
      <c r="S185" s="37"/>
      <c r="T185" s="37">
        <v>0</v>
      </c>
      <c r="U185" s="37"/>
      <c r="V185" s="37"/>
      <c r="W185" s="37"/>
      <c r="X185" s="37">
        <v>0</v>
      </c>
      <c r="Y185" s="37"/>
      <c r="Z185" s="37"/>
      <c r="AA185" s="37"/>
      <c r="AB185" s="37">
        <v>0</v>
      </c>
      <c r="AC185" s="37"/>
      <c r="AD185" s="37">
        <v>0</v>
      </c>
      <c r="AF185" s="37"/>
      <c r="AG185" s="37"/>
      <c r="AH185" s="37"/>
    </row>
    <row r="186" spans="1:34" ht="20.100000000000001" customHeight="1" x14ac:dyDescent="0.2">
      <c r="D186" s="38" t="s">
        <v>173</v>
      </c>
      <c r="F186" s="39">
        <v>0</v>
      </c>
      <c r="G186" s="40"/>
      <c r="H186" s="40"/>
      <c r="I186" s="40"/>
      <c r="J186" s="39">
        <v>0</v>
      </c>
      <c r="K186" s="39">
        <v>0</v>
      </c>
      <c r="L186" s="40"/>
      <c r="M186" s="39">
        <v>0</v>
      </c>
      <c r="N186" s="40"/>
      <c r="O186" s="40"/>
      <c r="P186" s="40"/>
      <c r="Q186" s="39">
        <v>0</v>
      </c>
      <c r="R186" s="39">
        <v>0</v>
      </c>
      <c r="S186" s="40"/>
      <c r="T186" s="39">
        <v>0</v>
      </c>
      <c r="U186" s="40"/>
      <c r="V186" s="40"/>
      <c r="W186" s="40"/>
      <c r="X186" s="39">
        <v>0</v>
      </c>
      <c r="Y186" s="40"/>
      <c r="Z186" s="40"/>
      <c r="AA186" s="40"/>
      <c r="AB186" s="39">
        <v>0</v>
      </c>
      <c r="AC186" s="40"/>
      <c r="AD186" s="39">
        <v>0</v>
      </c>
      <c r="AF186" s="37"/>
      <c r="AG186" s="37"/>
      <c r="AH186" s="37"/>
    </row>
    <row r="187" spans="1:34" ht="20.100000000000001" customHeight="1" x14ac:dyDescent="0.2">
      <c r="D187" s="2" t="s">
        <v>100</v>
      </c>
      <c r="F187" s="37">
        <v>0</v>
      </c>
      <c r="G187" s="37"/>
      <c r="H187" s="37"/>
      <c r="I187" s="37"/>
      <c r="J187" s="37">
        <v>0</v>
      </c>
      <c r="K187" s="37">
        <v>0</v>
      </c>
      <c r="L187" s="37"/>
      <c r="M187" s="37">
        <v>0</v>
      </c>
      <c r="N187" s="37"/>
      <c r="O187" s="37"/>
      <c r="P187" s="37"/>
      <c r="Q187" s="37">
        <v>0</v>
      </c>
      <c r="R187" s="37">
        <v>0</v>
      </c>
      <c r="S187" s="37"/>
      <c r="T187" s="37">
        <v>0</v>
      </c>
      <c r="U187" s="37"/>
      <c r="V187" s="37"/>
      <c r="W187" s="37"/>
      <c r="X187" s="37">
        <v>0</v>
      </c>
      <c r="Y187" s="37"/>
      <c r="Z187" s="37"/>
      <c r="AA187" s="37"/>
      <c r="AB187" s="37">
        <v>0</v>
      </c>
      <c r="AC187" s="37"/>
      <c r="AD187" s="37">
        <v>0</v>
      </c>
      <c r="AF187" s="37"/>
      <c r="AG187" s="37"/>
      <c r="AH187" s="37"/>
    </row>
    <row r="188" spans="1:34" ht="20.100000000000001" customHeight="1" x14ac:dyDescent="0.2">
      <c r="D188" s="38" t="s">
        <v>174</v>
      </c>
      <c r="F188" s="39">
        <v>0</v>
      </c>
      <c r="G188" s="40"/>
      <c r="H188" s="40"/>
      <c r="I188" s="40"/>
      <c r="J188" s="39">
        <v>0</v>
      </c>
      <c r="K188" s="39">
        <v>0</v>
      </c>
      <c r="L188" s="40"/>
      <c r="M188" s="39">
        <v>0</v>
      </c>
      <c r="N188" s="40"/>
      <c r="O188" s="40"/>
      <c r="P188" s="40"/>
      <c r="Q188" s="39">
        <v>0</v>
      </c>
      <c r="R188" s="39">
        <v>0</v>
      </c>
      <c r="S188" s="40"/>
      <c r="T188" s="39">
        <v>0</v>
      </c>
      <c r="U188" s="40"/>
      <c r="V188" s="40"/>
      <c r="W188" s="40"/>
      <c r="X188" s="39">
        <v>0</v>
      </c>
      <c r="Y188" s="40"/>
      <c r="Z188" s="40"/>
      <c r="AA188" s="40"/>
      <c r="AB188" s="39">
        <v>0</v>
      </c>
      <c r="AC188" s="40"/>
      <c r="AD188" s="39">
        <v>0</v>
      </c>
      <c r="AF188" s="37"/>
      <c r="AG188" s="37"/>
      <c r="AH188" s="37"/>
    </row>
    <row r="189" spans="1:34" ht="20.100000000000001" customHeight="1" x14ac:dyDescent="0.2">
      <c r="D189" s="2" t="s">
        <v>115</v>
      </c>
      <c r="F189" s="37">
        <v>0</v>
      </c>
      <c r="G189" s="37"/>
      <c r="H189" s="37"/>
      <c r="I189" s="37"/>
      <c r="J189" s="37">
        <v>0</v>
      </c>
      <c r="K189" s="37">
        <v>0</v>
      </c>
      <c r="L189" s="37"/>
      <c r="M189" s="37">
        <v>0</v>
      </c>
      <c r="N189" s="37"/>
      <c r="O189" s="37"/>
      <c r="P189" s="37"/>
      <c r="Q189" s="37">
        <v>0</v>
      </c>
      <c r="R189" s="37">
        <v>0</v>
      </c>
      <c r="S189" s="37"/>
      <c r="T189" s="37">
        <v>0</v>
      </c>
      <c r="U189" s="37"/>
      <c r="V189" s="37"/>
      <c r="W189" s="37"/>
      <c r="X189" s="37">
        <v>0</v>
      </c>
      <c r="Y189" s="37"/>
      <c r="Z189" s="37"/>
      <c r="AA189" s="37"/>
      <c r="AB189" s="37">
        <v>0</v>
      </c>
      <c r="AC189" s="37"/>
      <c r="AD189" s="37">
        <v>0</v>
      </c>
      <c r="AF189" s="37"/>
      <c r="AG189" s="37"/>
      <c r="AH189" s="37"/>
    </row>
    <row r="190" spans="1:34" ht="20.100000000000001" customHeight="1" x14ac:dyDescent="0.2">
      <c r="D190" s="38" t="s">
        <v>103</v>
      </c>
      <c r="F190" s="39">
        <v>0</v>
      </c>
      <c r="G190" s="40"/>
      <c r="H190" s="40"/>
      <c r="I190" s="40"/>
      <c r="J190" s="39">
        <v>0</v>
      </c>
      <c r="K190" s="39">
        <v>0</v>
      </c>
      <c r="L190" s="40"/>
      <c r="M190" s="39">
        <v>0</v>
      </c>
      <c r="N190" s="40"/>
      <c r="O190" s="40"/>
      <c r="P190" s="40"/>
      <c r="Q190" s="39">
        <v>0</v>
      </c>
      <c r="R190" s="39">
        <v>0</v>
      </c>
      <c r="S190" s="40"/>
      <c r="T190" s="39">
        <v>0</v>
      </c>
      <c r="U190" s="40"/>
      <c r="V190" s="40"/>
      <c r="W190" s="40"/>
      <c r="X190" s="39">
        <v>0</v>
      </c>
      <c r="Y190" s="40"/>
      <c r="Z190" s="40"/>
      <c r="AA190" s="40"/>
      <c r="AB190" s="39">
        <v>0</v>
      </c>
      <c r="AC190" s="40"/>
      <c r="AD190" s="39">
        <v>0</v>
      </c>
      <c r="AF190" s="37"/>
      <c r="AG190" s="37"/>
      <c r="AH190" s="37"/>
    </row>
    <row r="191" spans="1:34" ht="20.100000000000001" customHeight="1" x14ac:dyDescent="0.2">
      <c r="D191" s="2" t="s">
        <v>117</v>
      </c>
      <c r="F191" s="37">
        <v>0</v>
      </c>
      <c r="G191" s="37"/>
      <c r="H191" s="37"/>
      <c r="I191" s="37"/>
      <c r="J191" s="37">
        <v>0</v>
      </c>
      <c r="K191" s="37">
        <v>0</v>
      </c>
      <c r="L191" s="37"/>
      <c r="M191" s="37">
        <v>0</v>
      </c>
      <c r="N191" s="37"/>
      <c r="O191" s="37"/>
      <c r="P191" s="37"/>
      <c r="Q191" s="37">
        <v>0</v>
      </c>
      <c r="R191" s="37">
        <v>0</v>
      </c>
      <c r="S191" s="37"/>
      <c r="T191" s="37">
        <v>0</v>
      </c>
      <c r="U191" s="37"/>
      <c r="V191" s="37"/>
      <c r="W191" s="37"/>
      <c r="X191" s="37">
        <v>0</v>
      </c>
      <c r="Y191" s="37"/>
      <c r="Z191" s="37"/>
      <c r="AA191" s="37"/>
      <c r="AB191" s="37">
        <v>0</v>
      </c>
      <c r="AC191" s="37"/>
      <c r="AD191" s="37">
        <v>0</v>
      </c>
      <c r="AF191" s="37"/>
      <c r="AG191" s="37"/>
      <c r="AH191" s="37"/>
    </row>
    <row r="192" spans="1:34" ht="20.100000000000001" customHeight="1" x14ac:dyDescent="0.2">
      <c r="D192" s="38" t="s">
        <v>175</v>
      </c>
      <c r="F192" s="39">
        <v>0</v>
      </c>
      <c r="G192" s="40"/>
      <c r="H192" s="40"/>
      <c r="I192" s="40"/>
      <c r="J192" s="39">
        <v>0</v>
      </c>
      <c r="K192" s="39">
        <v>0</v>
      </c>
      <c r="L192" s="40"/>
      <c r="M192" s="39">
        <v>0</v>
      </c>
      <c r="N192" s="40"/>
      <c r="O192" s="40"/>
      <c r="P192" s="40"/>
      <c r="Q192" s="39">
        <v>0</v>
      </c>
      <c r="R192" s="39">
        <v>0</v>
      </c>
      <c r="S192" s="40"/>
      <c r="T192" s="39">
        <v>0</v>
      </c>
      <c r="U192" s="40"/>
      <c r="V192" s="40"/>
      <c r="W192" s="40"/>
      <c r="X192" s="39">
        <v>0</v>
      </c>
      <c r="Y192" s="40"/>
      <c r="Z192" s="40"/>
      <c r="AA192" s="40"/>
      <c r="AB192" s="39">
        <v>0</v>
      </c>
      <c r="AC192" s="40"/>
      <c r="AD192" s="39">
        <v>0</v>
      </c>
      <c r="AF192" s="37"/>
      <c r="AG192" s="37"/>
      <c r="AH192" s="37"/>
    </row>
    <row r="193" spans="1:34"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F193" s="37"/>
      <c r="AG193" s="37"/>
      <c r="AH193" s="37"/>
    </row>
    <row r="194" spans="1:34" s="1" customFormat="1" ht="20.100000000000001" customHeight="1" x14ac:dyDescent="0.2">
      <c r="A194" s="3"/>
      <c r="B194" s="6"/>
      <c r="C194" s="42" t="s">
        <v>185</v>
      </c>
      <c r="D194" s="42"/>
      <c r="E194" s="5"/>
      <c r="F194" s="44">
        <v>0</v>
      </c>
      <c r="G194" s="45"/>
      <c r="H194" s="45"/>
      <c r="I194" s="45"/>
      <c r="J194" s="44">
        <v>0</v>
      </c>
      <c r="K194" s="44">
        <v>0</v>
      </c>
      <c r="L194" s="45"/>
      <c r="M194" s="44">
        <v>0</v>
      </c>
      <c r="N194" s="45"/>
      <c r="O194" s="45"/>
      <c r="P194" s="45"/>
      <c r="Q194" s="44">
        <v>0</v>
      </c>
      <c r="R194" s="44">
        <v>0</v>
      </c>
      <c r="S194" s="45"/>
      <c r="T194" s="44">
        <v>0</v>
      </c>
      <c r="U194" s="45"/>
      <c r="V194" s="45"/>
      <c r="W194" s="45"/>
      <c r="X194" s="44">
        <v>0</v>
      </c>
      <c r="Y194" s="45"/>
      <c r="Z194" s="45"/>
      <c r="AA194" s="45"/>
      <c r="AB194" s="44">
        <v>0</v>
      </c>
      <c r="AC194" s="45"/>
      <c r="AD194" s="44">
        <v>0</v>
      </c>
      <c r="AF194" s="37"/>
      <c r="AG194" s="37"/>
      <c r="AH194" s="37"/>
    </row>
    <row r="195" spans="1:34"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F195" s="37"/>
      <c r="AG195" s="37"/>
      <c r="AH195" s="37"/>
    </row>
    <row r="196" spans="1:34"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F196" s="37"/>
      <c r="AG196" s="37"/>
      <c r="AH196" s="37"/>
    </row>
    <row r="197" spans="1:34" ht="20.100000000000001" customHeight="1" x14ac:dyDescent="0.2">
      <c r="D197" s="2" t="s">
        <v>124</v>
      </c>
      <c r="F197" s="37">
        <v>0</v>
      </c>
      <c r="G197" s="37"/>
      <c r="H197" s="37"/>
      <c r="I197" s="37"/>
      <c r="J197" s="37">
        <v>0</v>
      </c>
      <c r="K197" s="37">
        <v>0</v>
      </c>
      <c r="L197" s="37"/>
      <c r="M197" s="37">
        <v>0</v>
      </c>
      <c r="N197" s="37"/>
      <c r="O197" s="37"/>
      <c r="P197" s="37"/>
      <c r="Q197" s="37">
        <v>0</v>
      </c>
      <c r="R197" s="37">
        <v>0</v>
      </c>
      <c r="S197" s="37"/>
      <c r="T197" s="37">
        <v>0</v>
      </c>
      <c r="U197" s="37"/>
      <c r="V197" s="37"/>
      <c r="W197" s="37"/>
      <c r="X197" s="37">
        <v>0</v>
      </c>
      <c r="Y197" s="37"/>
      <c r="Z197" s="37"/>
      <c r="AA197" s="37"/>
      <c r="AB197" s="37">
        <v>0</v>
      </c>
      <c r="AC197" s="37"/>
      <c r="AD197" s="37">
        <v>0</v>
      </c>
      <c r="AF197" s="37"/>
      <c r="AG197" s="37"/>
      <c r="AH197" s="37"/>
    </row>
    <row r="198" spans="1:34" ht="20.100000000000001" customHeight="1" x14ac:dyDescent="0.2">
      <c r="D198" s="38" t="s">
        <v>173</v>
      </c>
      <c r="F198" s="39">
        <v>0</v>
      </c>
      <c r="G198" s="40"/>
      <c r="H198" s="40"/>
      <c r="I198" s="40"/>
      <c r="J198" s="39">
        <v>0</v>
      </c>
      <c r="K198" s="39">
        <v>0</v>
      </c>
      <c r="L198" s="40"/>
      <c r="M198" s="39">
        <v>0</v>
      </c>
      <c r="N198" s="40"/>
      <c r="O198" s="40"/>
      <c r="P198" s="40"/>
      <c r="Q198" s="39">
        <v>0</v>
      </c>
      <c r="R198" s="39">
        <v>0</v>
      </c>
      <c r="S198" s="40"/>
      <c r="T198" s="39">
        <v>0</v>
      </c>
      <c r="U198" s="40"/>
      <c r="V198" s="40"/>
      <c r="W198" s="40"/>
      <c r="X198" s="39">
        <v>0</v>
      </c>
      <c r="Y198" s="40"/>
      <c r="Z198" s="40"/>
      <c r="AA198" s="40"/>
      <c r="AB198" s="39">
        <v>0</v>
      </c>
      <c r="AC198" s="40"/>
      <c r="AD198" s="39">
        <v>0</v>
      </c>
      <c r="AF198" s="37"/>
      <c r="AG198" s="37"/>
      <c r="AH198" s="37"/>
    </row>
    <row r="199" spans="1:34" ht="20.100000000000001" customHeight="1" x14ac:dyDescent="0.2">
      <c r="D199" s="2" t="s">
        <v>100</v>
      </c>
      <c r="F199" s="37">
        <v>0</v>
      </c>
      <c r="G199" s="37"/>
      <c r="H199" s="37"/>
      <c r="I199" s="37"/>
      <c r="J199" s="37">
        <v>0</v>
      </c>
      <c r="K199" s="37">
        <v>0</v>
      </c>
      <c r="L199" s="37"/>
      <c r="M199" s="37">
        <v>0</v>
      </c>
      <c r="N199" s="37"/>
      <c r="O199" s="37"/>
      <c r="P199" s="37"/>
      <c r="Q199" s="37">
        <v>0</v>
      </c>
      <c r="R199" s="37">
        <v>0</v>
      </c>
      <c r="S199" s="37"/>
      <c r="T199" s="37">
        <v>0</v>
      </c>
      <c r="U199" s="37"/>
      <c r="V199" s="37"/>
      <c r="W199" s="37"/>
      <c r="X199" s="37">
        <v>0</v>
      </c>
      <c r="Y199" s="37"/>
      <c r="Z199" s="37"/>
      <c r="AA199" s="37"/>
      <c r="AB199" s="37">
        <v>0</v>
      </c>
      <c r="AC199" s="37"/>
      <c r="AD199" s="37">
        <v>0</v>
      </c>
      <c r="AF199" s="37"/>
      <c r="AG199" s="37"/>
      <c r="AH199" s="37"/>
    </row>
    <row r="200" spans="1:34" ht="20.100000000000001" customHeight="1" x14ac:dyDescent="0.2">
      <c r="D200" s="38" t="s">
        <v>174</v>
      </c>
      <c r="F200" s="39">
        <v>0</v>
      </c>
      <c r="G200" s="40"/>
      <c r="H200" s="40"/>
      <c r="I200" s="40"/>
      <c r="J200" s="39">
        <v>0</v>
      </c>
      <c r="K200" s="39">
        <v>0</v>
      </c>
      <c r="L200" s="40"/>
      <c r="M200" s="39">
        <v>0</v>
      </c>
      <c r="N200" s="40"/>
      <c r="O200" s="40"/>
      <c r="P200" s="40"/>
      <c r="Q200" s="39">
        <v>0</v>
      </c>
      <c r="R200" s="39">
        <v>0</v>
      </c>
      <c r="S200" s="40"/>
      <c r="T200" s="39">
        <v>0</v>
      </c>
      <c r="U200" s="40"/>
      <c r="V200" s="40"/>
      <c r="W200" s="40"/>
      <c r="X200" s="39">
        <v>0</v>
      </c>
      <c r="Y200" s="40"/>
      <c r="Z200" s="40"/>
      <c r="AA200" s="40"/>
      <c r="AB200" s="39">
        <v>0</v>
      </c>
      <c r="AC200" s="40"/>
      <c r="AD200" s="39">
        <v>0</v>
      </c>
      <c r="AF200" s="37"/>
      <c r="AG200" s="37"/>
      <c r="AH200" s="37"/>
    </row>
    <row r="201" spans="1:34" ht="20.100000000000001" customHeight="1" x14ac:dyDescent="0.2">
      <c r="D201" s="2" t="s">
        <v>115</v>
      </c>
      <c r="F201" s="37">
        <v>0</v>
      </c>
      <c r="G201" s="37"/>
      <c r="H201" s="37"/>
      <c r="I201" s="37"/>
      <c r="J201" s="37">
        <v>0</v>
      </c>
      <c r="K201" s="37">
        <v>0</v>
      </c>
      <c r="L201" s="37"/>
      <c r="M201" s="37">
        <v>0</v>
      </c>
      <c r="N201" s="37"/>
      <c r="O201" s="37"/>
      <c r="P201" s="37"/>
      <c r="Q201" s="37">
        <v>0</v>
      </c>
      <c r="R201" s="37">
        <v>0</v>
      </c>
      <c r="S201" s="37"/>
      <c r="T201" s="37">
        <v>0</v>
      </c>
      <c r="U201" s="37"/>
      <c r="V201" s="37"/>
      <c r="W201" s="37"/>
      <c r="X201" s="37">
        <v>0</v>
      </c>
      <c r="Y201" s="37"/>
      <c r="Z201" s="37"/>
      <c r="AA201" s="37"/>
      <c r="AB201" s="37">
        <v>0</v>
      </c>
      <c r="AC201" s="37"/>
      <c r="AD201" s="37">
        <v>0</v>
      </c>
      <c r="AF201" s="37"/>
      <c r="AG201" s="37"/>
      <c r="AH201" s="37"/>
    </row>
    <row r="202" spans="1:34" ht="20.100000000000001" customHeight="1" x14ac:dyDescent="0.2">
      <c r="D202" s="38" t="s">
        <v>116</v>
      </c>
      <c r="F202" s="39">
        <v>0</v>
      </c>
      <c r="G202" s="40"/>
      <c r="H202" s="40"/>
      <c r="I202" s="40"/>
      <c r="J202" s="39">
        <v>0</v>
      </c>
      <c r="K202" s="39">
        <v>0</v>
      </c>
      <c r="L202" s="40"/>
      <c r="M202" s="39">
        <v>0</v>
      </c>
      <c r="N202" s="40"/>
      <c r="O202" s="40"/>
      <c r="P202" s="40"/>
      <c r="Q202" s="39">
        <v>0</v>
      </c>
      <c r="R202" s="39">
        <v>0</v>
      </c>
      <c r="S202" s="40"/>
      <c r="T202" s="39">
        <v>0</v>
      </c>
      <c r="U202" s="40"/>
      <c r="V202" s="40"/>
      <c r="W202" s="40"/>
      <c r="X202" s="39">
        <v>0</v>
      </c>
      <c r="Y202" s="40"/>
      <c r="Z202" s="40"/>
      <c r="AA202" s="40"/>
      <c r="AB202" s="39">
        <v>0</v>
      </c>
      <c r="AC202" s="40"/>
      <c r="AD202" s="39">
        <v>0</v>
      </c>
      <c r="AF202" s="37"/>
      <c r="AG202" s="37"/>
      <c r="AH202" s="37"/>
    </row>
    <row r="203" spans="1:34" ht="20.100000000000001" customHeight="1" x14ac:dyDescent="0.2">
      <c r="D203" s="2" t="s">
        <v>104</v>
      </c>
      <c r="F203" s="37">
        <v>0</v>
      </c>
      <c r="G203" s="37"/>
      <c r="H203" s="37"/>
      <c r="I203" s="37"/>
      <c r="J203" s="37">
        <v>0</v>
      </c>
      <c r="K203" s="37">
        <v>0</v>
      </c>
      <c r="L203" s="37"/>
      <c r="M203" s="37">
        <v>0</v>
      </c>
      <c r="N203" s="37"/>
      <c r="O203" s="37"/>
      <c r="P203" s="37"/>
      <c r="Q203" s="37">
        <v>0</v>
      </c>
      <c r="R203" s="37">
        <v>0</v>
      </c>
      <c r="S203" s="37"/>
      <c r="T203" s="37">
        <v>0</v>
      </c>
      <c r="U203" s="37"/>
      <c r="V203" s="37"/>
      <c r="W203" s="37"/>
      <c r="X203" s="37">
        <v>0</v>
      </c>
      <c r="Y203" s="37"/>
      <c r="Z203" s="37"/>
      <c r="AA203" s="37"/>
      <c r="AB203" s="37">
        <v>0</v>
      </c>
      <c r="AC203" s="37"/>
      <c r="AD203" s="37">
        <v>0</v>
      </c>
      <c r="AF203" s="37"/>
      <c r="AG203" s="37"/>
      <c r="AH203" s="37"/>
    </row>
    <row r="204" spans="1:34"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F204" s="37"/>
      <c r="AG204" s="37"/>
      <c r="AH204" s="37"/>
    </row>
    <row r="205" spans="1:34" s="1" customFormat="1" ht="20.100000000000001" customHeight="1" x14ac:dyDescent="0.2">
      <c r="A205" s="3"/>
      <c r="B205" s="6"/>
      <c r="C205" s="42" t="s">
        <v>144</v>
      </c>
      <c r="D205" s="42"/>
      <c r="E205" s="5"/>
      <c r="F205" s="44">
        <v>0</v>
      </c>
      <c r="G205" s="45"/>
      <c r="H205" s="45"/>
      <c r="I205" s="45"/>
      <c r="J205" s="44">
        <v>0</v>
      </c>
      <c r="K205" s="44">
        <v>0</v>
      </c>
      <c r="L205" s="45"/>
      <c r="M205" s="44">
        <v>0</v>
      </c>
      <c r="N205" s="45"/>
      <c r="O205" s="45"/>
      <c r="P205" s="45"/>
      <c r="Q205" s="44">
        <v>0</v>
      </c>
      <c r="R205" s="44">
        <v>0</v>
      </c>
      <c r="S205" s="45"/>
      <c r="T205" s="44">
        <v>0</v>
      </c>
      <c r="U205" s="45"/>
      <c r="V205" s="45"/>
      <c r="W205" s="45"/>
      <c r="X205" s="44">
        <v>0</v>
      </c>
      <c r="Y205" s="45"/>
      <c r="Z205" s="45"/>
      <c r="AA205" s="45"/>
      <c r="AB205" s="44">
        <v>0</v>
      </c>
      <c r="AC205" s="45"/>
      <c r="AD205" s="44">
        <v>0</v>
      </c>
      <c r="AF205" s="37"/>
      <c r="AG205" s="37"/>
      <c r="AH205" s="37"/>
    </row>
    <row r="206" spans="1:34"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F206" s="37"/>
      <c r="AG206" s="37"/>
      <c r="AH206" s="37"/>
    </row>
    <row r="207" spans="1:34"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F207" s="37"/>
      <c r="AG207" s="37"/>
      <c r="AH207" s="37"/>
    </row>
    <row r="208" spans="1:34" ht="19.5" customHeight="1" x14ac:dyDescent="0.2">
      <c r="D208" s="2" t="s">
        <v>187</v>
      </c>
      <c r="F208" s="37">
        <v>0</v>
      </c>
      <c r="G208" s="37"/>
      <c r="H208" s="37"/>
      <c r="I208" s="37"/>
      <c r="J208" s="37">
        <v>0</v>
      </c>
      <c r="K208" s="37">
        <v>0</v>
      </c>
      <c r="L208" s="37"/>
      <c r="M208" s="37">
        <v>0</v>
      </c>
      <c r="N208" s="37"/>
      <c r="O208" s="37"/>
      <c r="P208" s="37"/>
      <c r="Q208" s="37">
        <v>0</v>
      </c>
      <c r="R208" s="37">
        <v>0</v>
      </c>
      <c r="S208" s="37"/>
      <c r="T208" s="37">
        <v>0</v>
      </c>
      <c r="U208" s="37"/>
      <c r="V208" s="37"/>
      <c r="W208" s="37"/>
      <c r="X208" s="37">
        <v>0</v>
      </c>
      <c r="Y208" s="37"/>
      <c r="Z208" s="37"/>
      <c r="AA208" s="37"/>
      <c r="AB208" s="37">
        <v>0</v>
      </c>
      <c r="AC208" s="37"/>
      <c r="AD208" s="37">
        <v>0</v>
      </c>
      <c r="AF208" s="37"/>
      <c r="AG208" s="37"/>
      <c r="AH208" s="37"/>
    </row>
    <row r="209" spans="1:34"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F209" s="37"/>
      <c r="AG209" s="37"/>
      <c r="AH209" s="37"/>
    </row>
    <row r="210" spans="1:34" s="1" customFormat="1" ht="20.100000000000001" customHeight="1" x14ac:dyDescent="0.2">
      <c r="A210" s="3"/>
      <c r="B210" s="6"/>
      <c r="C210" s="42" t="s">
        <v>188</v>
      </c>
      <c r="D210" s="42"/>
      <c r="E210" s="5"/>
      <c r="F210" s="44">
        <v>0</v>
      </c>
      <c r="G210" s="45"/>
      <c r="H210" s="45"/>
      <c r="I210" s="45"/>
      <c r="J210" s="44">
        <v>0</v>
      </c>
      <c r="K210" s="44">
        <v>0</v>
      </c>
      <c r="L210" s="45"/>
      <c r="M210" s="44">
        <v>0</v>
      </c>
      <c r="N210" s="45"/>
      <c r="O210" s="45"/>
      <c r="P210" s="45"/>
      <c r="Q210" s="44">
        <v>0</v>
      </c>
      <c r="R210" s="44">
        <v>0</v>
      </c>
      <c r="S210" s="45"/>
      <c r="T210" s="44">
        <v>0</v>
      </c>
      <c r="U210" s="45"/>
      <c r="V210" s="45"/>
      <c r="W210" s="45"/>
      <c r="X210" s="44">
        <v>0</v>
      </c>
      <c r="Y210" s="45"/>
      <c r="Z210" s="45"/>
      <c r="AA210" s="45"/>
      <c r="AB210" s="44">
        <v>0</v>
      </c>
      <c r="AC210" s="45"/>
      <c r="AD210" s="44">
        <v>0</v>
      </c>
      <c r="AF210" s="37"/>
      <c r="AG210" s="37"/>
      <c r="AH210" s="37"/>
    </row>
    <row r="211" spans="1:34"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F211" s="37"/>
      <c r="AG211" s="37"/>
      <c r="AH211" s="37"/>
    </row>
    <row r="212" spans="1:34" s="1" customFormat="1" ht="20.100000000000001" customHeight="1" x14ac:dyDescent="0.25">
      <c r="A212" s="3"/>
      <c r="B212" s="49" t="s">
        <v>189</v>
      </c>
      <c r="C212" s="50"/>
      <c r="D212" s="50"/>
      <c r="E212" s="5"/>
      <c r="F212" s="51">
        <v>1043</v>
      </c>
      <c r="G212" s="52"/>
      <c r="H212" s="52"/>
      <c r="I212" s="52"/>
      <c r="J212" s="51">
        <v>2170</v>
      </c>
      <c r="K212" s="51">
        <v>187</v>
      </c>
      <c r="L212" s="52"/>
      <c r="M212" s="51">
        <v>2357</v>
      </c>
      <c r="N212" s="52"/>
      <c r="O212" s="52"/>
      <c r="P212" s="52"/>
      <c r="Q212" s="51">
        <v>1054</v>
      </c>
      <c r="R212" s="51">
        <v>1495</v>
      </c>
      <c r="S212" s="52"/>
      <c r="T212" s="51">
        <v>2549</v>
      </c>
      <c r="U212" s="52"/>
      <c r="V212" s="52"/>
      <c r="W212" s="52"/>
      <c r="X212" s="51">
        <v>851</v>
      </c>
      <c r="Y212" s="52"/>
      <c r="Z212" s="52"/>
      <c r="AA212" s="52"/>
      <c r="AB212" s="51">
        <v>0</v>
      </c>
      <c r="AC212" s="52"/>
      <c r="AD212" s="51">
        <v>0</v>
      </c>
      <c r="AF212" s="37"/>
      <c r="AG212" s="37"/>
      <c r="AH212" s="37"/>
    </row>
    <row r="213" spans="1:34"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F213" s="37"/>
      <c r="AG213" s="37"/>
      <c r="AH213" s="37"/>
    </row>
    <row r="214" spans="1:34"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F214" s="37"/>
      <c r="AG214" s="37"/>
      <c r="AH214" s="37"/>
    </row>
    <row r="215" spans="1:34"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F215" s="37"/>
      <c r="AG215" s="37"/>
      <c r="AH215" s="37"/>
    </row>
    <row r="216" spans="1:34" ht="20.100000000000001" customHeight="1" x14ac:dyDescent="0.2">
      <c r="D216" s="2" t="s">
        <v>192</v>
      </c>
      <c r="F216" s="37">
        <v>84</v>
      </c>
      <c r="G216" s="37"/>
      <c r="H216" s="37"/>
      <c r="I216" s="37"/>
      <c r="J216" s="37">
        <v>167</v>
      </c>
      <c r="K216" s="37">
        <v>6</v>
      </c>
      <c r="L216" s="37"/>
      <c r="M216" s="37">
        <v>173</v>
      </c>
      <c r="N216" s="37"/>
      <c r="O216" s="37"/>
      <c r="P216" s="37"/>
      <c r="Q216" s="37">
        <v>97</v>
      </c>
      <c r="R216" s="37">
        <v>94</v>
      </c>
      <c r="S216" s="37"/>
      <c r="T216" s="37">
        <v>191</v>
      </c>
      <c r="U216" s="37"/>
      <c r="V216" s="37"/>
      <c r="W216" s="37"/>
      <c r="X216" s="37">
        <v>66</v>
      </c>
      <c r="Y216" s="37"/>
      <c r="Z216" s="37"/>
      <c r="AA216" s="37"/>
      <c r="AB216" s="37">
        <v>0</v>
      </c>
      <c r="AC216" s="37"/>
      <c r="AD216" s="37">
        <v>0</v>
      </c>
      <c r="AF216" s="37"/>
      <c r="AG216" s="37"/>
      <c r="AH216" s="37"/>
    </row>
    <row r="217" spans="1:34" ht="20.100000000000001" customHeight="1" x14ac:dyDescent="0.2">
      <c r="D217" s="38" t="s">
        <v>193</v>
      </c>
      <c r="F217" s="39">
        <v>69</v>
      </c>
      <c r="G217" s="40"/>
      <c r="H217" s="40"/>
      <c r="I217" s="40"/>
      <c r="J217" s="39">
        <v>171</v>
      </c>
      <c r="K217" s="39">
        <v>22</v>
      </c>
      <c r="L217" s="40"/>
      <c r="M217" s="39">
        <v>193</v>
      </c>
      <c r="N217" s="40"/>
      <c r="O217" s="40"/>
      <c r="P217" s="40"/>
      <c r="Q217" s="39">
        <v>101</v>
      </c>
      <c r="R217" s="39">
        <v>99</v>
      </c>
      <c r="S217" s="40"/>
      <c r="T217" s="39">
        <v>200</v>
      </c>
      <c r="U217" s="40"/>
      <c r="V217" s="40"/>
      <c r="W217" s="40"/>
      <c r="X217" s="39">
        <v>62</v>
      </c>
      <c r="Y217" s="40"/>
      <c r="Z217" s="40"/>
      <c r="AA217" s="40"/>
      <c r="AB217" s="39">
        <v>0</v>
      </c>
      <c r="AC217" s="40"/>
      <c r="AD217" s="39">
        <v>0</v>
      </c>
      <c r="AF217" s="37"/>
      <c r="AG217" s="37"/>
      <c r="AH217" s="37"/>
    </row>
    <row r="218" spans="1:34" ht="20.100000000000001" customHeight="1" x14ac:dyDescent="0.2">
      <c r="D218" s="2" t="s">
        <v>194</v>
      </c>
      <c r="F218" s="37">
        <v>92</v>
      </c>
      <c r="G218" s="37"/>
      <c r="H218" s="37"/>
      <c r="I218" s="37"/>
      <c r="J218" s="37">
        <v>194</v>
      </c>
      <c r="K218" s="37">
        <v>43</v>
      </c>
      <c r="L218" s="37"/>
      <c r="M218" s="37">
        <v>237</v>
      </c>
      <c r="N218" s="37"/>
      <c r="O218" s="37"/>
      <c r="P218" s="37"/>
      <c r="Q218" s="37">
        <v>88</v>
      </c>
      <c r="R218" s="37">
        <v>174</v>
      </c>
      <c r="S218" s="37"/>
      <c r="T218" s="37">
        <v>262</v>
      </c>
      <c r="U218" s="37"/>
      <c r="V218" s="37"/>
      <c r="W218" s="37"/>
      <c r="X218" s="37">
        <v>67</v>
      </c>
      <c r="Y218" s="37"/>
      <c r="Z218" s="37"/>
      <c r="AA218" s="37"/>
      <c r="AB218" s="37">
        <v>0</v>
      </c>
      <c r="AC218" s="37"/>
      <c r="AD218" s="37">
        <v>0</v>
      </c>
      <c r="AF218" s="37"/>
      <c r="AG218" s="37"/>
      <c r="AH218" s="37"/>
    </row>
    <row r="219" spans="1:34" ht="20.100000000000001" customHeight="1" x14ac:dyDescent="0.2">
      <c r="D219" s="38" t="s">
        <v>195</v>
      </c>
      <c r="F219" s="39">
        <v>78</v>
      </c>
      <c r="G219" s="40"/>
      <c r="H219" s="40"/>
      <c r="I219" s="40"/>
      <c r="J219" s="39">
        <v>140</v>
      </c>
      <c r="K219" s="39">
        <v>14</v>
      </c>
      <c r="L219" s="40"/>
      <c r="M219" s="39">
        <v>154</v>
      </c>
      <c r="N219" s="40"/>
      <c r="O219" s="40"/>
      <c r="P219" s="40"/>
      <c r="Q219" s="39">
        <v>76</v>
      </c>
      <c r="R219" s="39">
        <v>99</v>
      </c>
      <c r="S219" s="40"/>
      <c r="T219" s="39">
        <v>175</v>
      </c>
      <c r="U219" s="40"/>
      <c r="V219" s="40"/>
      <c r="W219" s="40"/>
      <c r="X219" s="39">
        <v>57</v>
      </c>
      <c r="Y219" s="40"/>
      <c r="Z219" s="40"/>
      <c r="AA219" s="40"/>
      <c r="AB219" s="39">
        <v>0</v>
      </c>
      <c r="AC219" s="40"/>
      <c r="AD219" s="39">
        <v>0</v>
      </c>
      <c r="AF219" s="37"/>
      <c r="AG219" s="37"/>
      <c r="AH219" s="37"/>
    </row>
    <row r="220" spans="1:34" ht="20.100000000000001" customHeight="1" x14ac:dyDescent="0.2">
      <c r="D220" s="2" t="s">
        <v>115</v>
      </c>
      <c r="F220" s="37">
        <v>167</v>
      </c>
      <c r="G220" s="37"/>
      <c r="H220" s="37"/>
      <c r="I220" s="37"/>
      <c r="J220" s="37">
        <v>178</v>
      </c>
      <c r="K220" s="37">
        <v>23</v>
      </c>
      <c r="L220" s="37"/>
      <c r="M220" s="37">
        <v>201</v>
      </c>
      <c r="N220" s="37"/>
      <c r="O220" s="37"/>
      <c r="P220" s="37"/>
      <c r="Q220" s="37">
        <v>94</v>
      </c>
      <c r="R220" s="37">
        <v>118</v>
      </c>
      <c r="S220" s="37"/>
      <c r="T220" s="37">
        <v>212</v>
      </c>
      <c r="U220" s="37"/>
      <c r="V220" s="37"/>
      <c r="W220" s="37"/>
      <c r="X220" s="37">
        <v>156</v>
      </c>
      <c r="Y220" s="37"/>
      <c r="Z220" s="37"/>
      <c r="AA220" s="37"/>
      <c r="AB220" s="37">
        <v>0</v>
      </c>
      <c r="AC220" s="37"/>
      <c r="AD220" s="37">
        <v>0</v>
      </c>
      <c r="AF220" s="37"/>
      <c r="AG220" s="37"/>
      <c r="AH220" s="37"/>
    </row>
    <row r="221" spans="1:34" ht="20.100000000000001" customHeight="1" x14ac:dyDescent="0.2">
      <c r="D221" s="38" t="s">
        <v>116</v>
      </c>
      <c r="F221" s="39">
        <v>161</v>
      </c>
      <c r="G221" s="40"/>
      <c r="H221" s="40"/>
      <c r="I221" s="40"/>
      <c r="J221" s="39">
        <v>151</v>
      </c>
      <c r="K221" s="39">
        <v>8</v>
      </c>
      <c r="L221" s="40"/>
      <c r="M221" s="39">
        <v>159</v>
      </c>
      <c r="N221" s="40"/>
      <c r="O221" s="40"/>
      <c r="P221" s="40"/>
      <c r="Q221" s="39">
        <v>76</v>
      </c>
      <c r="R221" s="39">
        <v>127</v>
      </c>
      <c r="S221" s="40"/>
      <c r="T221" s="39">
        <v>203</v>
      </c>
      <c r="U221" s="40"/>
      <c r="V221" s="40"/>
      <c r="W221" s="40"/>
      <c r="X221" s="39">
        <v>117</v>
      </c>
      <c r="Y221" s="40"/>
      <c r="Z221" s="40"/>
      <c r="AA221" s="40"/>
      <c r="AB221" s="39">
        <v>0</v>
      </c>
      <c r="AC221" s="40"/>
      <c r="AD221" s="39">
        <v>0</v>
      </c>
      <c r="AF221" s="37"/>
      <c r="AG221" s="37"/>
      <c r="AH221" s="37"/>
    </row>
    <row r="222" spans="1:34"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F222" s="37"/>
      <c r="AG222" s="37"/>
      <c r="AH222" s="37"/>
    </row>
    <row r="223" spans="1:34" s="1" customFormat="1" ht="20.100000000000001" customHeight="1" x14ac:dyDescent="0.2">
      <c r="A223" s="3"/>
      <c r="B223" s="6"/>
      <c r="C223" s="42" t="s">
        <v>196</v>
      </c>
      <c r="D223" s="42"/>
      <c r="E223" s="5"/>
      <c r="F223" s="44">
        <v>651</v>
      </c>
      <c r="G223" s="45"/>
      <c r="H223" s="45"/>
      <c r="I223" s="45"/>
      <c r="J223" s="44">
        <v>1001</v>
      </c>
      <c r="K223" s="44">
        <v>116</v>
      </c>
      <c r="L223" s="45"/>
      <c r="M223" s="44">
        <v>1117</v>
      </c>
      <c r="N223" s="45"/>
      <c r="O223" s="45"/>
      <c r="P223" s="45"/>
      <c r="Q223" s="44">
        <v>532</v>
      </c>
      <c r="R223" s="44">
        <v>711</v>
      </c>
      <c r="S223" s="45"/>
      <c r="T223" s="44">
        <v>1243</v>
      </c>
      <c r="U223" s="45"/>
      <c r="V223" s="45"/>
      <c r="W223" s="45"/>
      <c r="X223" s="44">
        <v>525</v>
      </c>
      <c r="Y223" s="45"/>
      <c r="Z223" s="45"/>
      <c r="AA223" s="45"/>
      <c r="AB223" s="44">
        <v>0</v>
      </c>
      <c r="AC223" s="45"/>
      <c r="AD223" s="44">
        <v>0</v>
      </c>
      <c r="AF223" s="37"/>
      <c r="AG223" s="37"/>
      <c r="AH223" s="37"/>
    </row>
    <row r="224" spans="1:34"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F224" s="37"/>
      <c r="AG224" s="37"/>
      <c r="AH224" s="37"/>
    </row>
    <row r="225" spans="1:34"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F225" s="37"/>
      <c r="AG225" s="37"/>
      <c r="AH225" s="37"/>
    </row>
    <row r="226" spans="1:34" ht="20.100000000000001" customHeight="1" x14ac:dyDescent="0.2">
      <c r="D226" s="2" t="s">
        <v>192</v>
      </c>
      <c r="F226" s="37">
        <v>0</v>
      </c>
      <c r="G226" s="37"/>
      <c r="H226" s="37"/>
      <c r="I226" s="37"/>
      <c r="J226" s="37">
        <v>0</v>
      </c>
      <c r="K226" s="37">
        <v>0</v>
      </c>
      <c r="L226" s="37"/>
      <c r="M226" s="37">
        <v>0</v>
      </c>
      <c r="N226" s="37"/>
      <c r="O226" s="37"/>
      <c r="P226" s="37"/>
      <c r="Q226" s="37">
        <v>0</v>
      </c>
      <c r="R226" s="37">
        <v>0</v>
      </c>
      <c r="S226" s="37"/>
      <c r="T226" s="37">
        <v>0</v>
      </c>
      <c r="U226" s="37"/>
      <c r="V226" s="37"/>
      <c r="W226" s="37"/>
      <c r="X226" s="37">
        <v>0</v>
      </c>
      <c r="Y226" s="37"/>
      <c r="Z226" s="37"/>
      <c r="AA226" s="37"/>
      <c r="AB226" s="37">
        <v>0</v>
      </c>
      <c r="AC226" s="37"/>
      <c r="AD226" s="37">
        <v>0</v>
      </c>
      <c r="AF226" s="37"/>
      <c r="AG226" s="37"/>
      <c r="AH226" s="37"/>
    </row>
    <row r="227" spans="1:34" ht="20.100000000000001" customHeight="1" x14ac:dyDescent="0.2">
      <c r="D227" s="38" t="s">
        <v>99</v>
      </c>
      <c r="F227" s="39">
        <v>0</v>
      </c>
      <c r="G227" s="40"/>
      <c r="H227" s="40"/>
      <c r="I227" s="40"/>
      <c r="J227" s="39">
        <v>0</v>
      </c>
      <c r="K227" s="39">
        <v>0</v>
      </c>
      <c r="L227" s="40"/>
      <c r="M227" s="39">
        <v>0</v>
      </c>
      <c r="N227" s="40"/>
      <c r="O227" s="40"/>
      <c r="P227" s="40"/>
      <c r="Q227" s="39">
        <v>0</v>
      </c>
      <c r="R227" s="39">
        <v>0</v>
      </c>
      <c r="S227" s="40"/>
      <c r="T227" s="39">
        <v>0</v>
      </c>
      <c r="U227" s="40"/>
      <c r="V227" s="40"/>
      <c r="W227" s="40"/>
      <c r="X227" s="39">
        <v>0</v>
      </c>
      <c r="Y227" s="40"/>
      <c r="Z227" s="40"/>
      <c r="AA227" s="40"/>
      <c r="AB227" s="39">
        <v>0</v>
      </c>
      <c r="AC227" s="40"/>
      <c r="AD227" s="39">
        <v>0</v>
      </c>
      <c r="AF227" s="37"/>
      <c r="AG227" s="37"/>
      <c r="AH227" s="37"/>
    </row>
    <row r="228" spans="1:34"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F228" s="37"/>
      <c r="AG228" s="37"/>
      <c r="AH228" s="37"/>
    </row>
    <row r="229" spans="1:34" s="1" customFormat="1" ht="20.100000000000001" customHeight="1" x14ac:dyDescent="0.2">
      <c r="A229" s="3"/>
      <c r="B229" s="6"/>
      <c r="C229" s="42" t="s">
        <v>126</v>
      </c>
      <c r="D229" s="42"/>
      <c r="E229" s="5"/>
      <c r="F229" s="44">
        <v>0</v>
      </c>
      <c r="G229" s="45"/>
      <c r="H229" s="45"/>
      <c r="I229" s="45"/>
      <c r="J229" s="44">
        <v>0</v>
      </c>
      <c r="K229" s="44">
        <v>0</v>
      </c>
      <c r="L229" s="45"/>
      <c r="M229" s="44">
        <v>0</v>
      </c>
      <c r="N229" s="45"/>
      <c r="O229" s="45"/>
      <c r="P229" s="45"/>
      <c r="Q229" s="44">
        <v>0</v>
      </c>
      <c r="R229" s="44">
        <v>0</v>
      </c>
      <c r="S229" s="45"/>
      <c r="T229" s="44">
        <v>0</v>
      </c>
      <c r="U229" s="45"/>
      <c r="V229" s="45"/>
      <c r="W229" s="45"/>
      <c r="X229" s="44">
        <v>0</v>
      </c>
      <c r="Y229" s="45"/>
      <c r="Z229" s="45"/>
      <c r="AA229" s="45"/>
      <c r="AB229" s="44">
        <v>0</v>
      </c>
      <c r="AC229" s="45"/>
      <c r="AD229" s="44">
        <v>0</v>
      </c>
      <c r="AF229" s="37"/>
      <c r="AG229" s="37"/>
      <c r="AH229" s="37"/>
    </row>
    <row r="230" spans="1:34"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F230" s="37"/>
      <c r="AG230" s="37"/>
      <c r="AH230" s="37"/>
    </row>
    <row r="231" spans="1:34"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F231" s="37"/>
      <c r="AG231" s="37"/>
      <c r="AH231" s="37"/>
    </row>
    <row r="232" spans="1:34" ht="20.100000000000001" customHeight="1" x14ac:dyDescent="0.2">
      <c r="D232" s="2" t="s">
        <v>98</v>
      </c>
      <c r="F232" s="37">
        <v>0</v>
      </c>
      <c r="G232" s="37"/>
      <c r="H232" s="37"/>
      <c r="I232" s="37"/>
      <c r="J232" s="37">
        <v>0</v>
      </c>
      <c r="K232" s="37">
        <v>0</v>
      </c>
      <c r="L232" s="37"/>
      <c r="M232" s="37">
        <v>0</v>
      </c>
      <c r="N232" s="37"/>
      <c r="O232" s="37"/>
      <c r="P232" s="37"/>
      <c r="Q232" s="37">
        <v>0</v>
      </c>
      <c r="R232" s="37">
        <v>0</v>
      </c>
      <c r="S232" s="37"/>
      <c r="T232" s="37">
        <v>0</v>
      </c>
      <c r="U232" s="37"/>
      <c r="V232" s="37"/>
      <c r="W232" s="37"/>
      <c r="X232" s="37">
        <v>0</v>
      </c>
      <c r="Y232" s="37"/>
      <c r="Z232" s="37"/>
      <c r="AA232" s="37"/>
      <c r="AB232" s="37">
        <v>0</v>
      </c>
      <c r="AC232" s="37"/>
      <c r="AD232" s="37">
        <v>0</v>
      </c>
      <c r="AF232" s="37"/>
      <c r="AG232" s="37"/>
      <c r="AH232" s="37"/>
    </row>
    <row r="233" spans="1:34" ht="20.100000000000001" customHeight="1" x14ac:dyDescent="0.2">
      <c r="D233" s="38" t="s">
        <v>99</v>
      </c>
      <c r="F233" s="39">
        <v>0</v>
      </c>
      <c r="G233" s="40"/>
      <c r="H233" s="40"/>
      <c r="I233" s="40"/>
      <c r="J233" s="39">
        <v>0</v>
      </c>
      <c r="K233" s="39">
        <v>0</v>
      </c>
      <c r="L233" s="40"/>
      <c r="M233" s="39">
        <v>0</v>
      </c>
      <c r="N233" s="40"/>
      <c r="O233" s="40"/>
      <c r="P233" s="40"/>
      <c r="Q233" s="39">
        <v>0</v>
      </c>
      <c r="R233" s="39">
        <v>0</v>
      </c>
      <c r="S233" s="40"/>
      <c r="T233" s="39">
        <v>0</v>
      </c>
      <c r="U233" s="40"/>
      <c r="V233" s="40"/>
      <c r="W233" s="40"/>
      <c r="X233" s="39">
        <v>0</v>
      </c>
      <c r="Y233" s="40"/>
      <c r="Z233" s="40"/>
      <c r="AA233" s="40"/>
      <c r="AB233" s="39">
        <v>0</v>
      </c>
      <c r="AC233" s="40"/>
      <c r="AD233" s="39">
        <v>0</v>
      </c>
      <c r="AF233" s="37"/>
      <c r="AG233" s="37"/>
      <c r="AH233" s="37"/>
    </row>
    <row r="234" spans="1:34" ht="20.100000000000001" customHeight="1" x14ac:dyDescent="0.2">
      <c r="D234" s="2" t="s">
        <v>113</v>
      </c>
      <c r="F234" s="37">
        <v>0</v>
      </c>
      <c r="G234" s="37"/>
      <c r="H234" s="37"/>
      <c r="I234" s="37"/>
      <c r="J234" s="37">
        <v>0</v>
      </c>
      <c r="K234" s="37">
        <v>0</v>
      </c>
      <c r="L234" s="37"/>
      <c r="M234" s="37">
        <v>0</v>
      </c>
      <c r="N234" s="37"/>
      <c r="O234" s="37"/>
      <c r="P234" s="37"/>
      <c r="Q234" s="37">
        <v>0</v>
      </c>
      <c r="R234" s="37">
        <v>0</v>
      </c>
      <c r="S234" s="37"/>
      <c r="T234" s="37">
        <v>0</v>
      </c>
      <c r="U234" s="37"/>
      <c r="V234" s="37"/>
      <c r="W234" s="37"/>
      <c r="X234" s="37">
        <v>0</v>
      </c>
      <c r="Y234" s="37"/>
      <c r="Z234" s="37"/>
      <c r="AA234" s="37"/>
      <c r="AB234" s="37">
        <v>0</v>
      </c>
      <c r="AC234" s="37"/>
      <c r="AD234" s="37">
        <v>0</v>
      </c>
      <c r="AF234" s="37"/>
      <c r="AG234" s="37"/>
      <c r="AH234" s="37"/>
    </row>
    <row r="235" spans="1:34" ht="20.100000000000001" customHeight="1" x14ac:dyDescent="0.2">
      <c r="D235" s="38" t="s">
        <v>101</v>
      </c>
      <c r="F235" s="39">
        <v>0</v>
      </c>
      <c r="G235" s="40"/>
      <c r="H235" s="40"/>
      <c r="I235" s="40"/>
      <c r="J235" s="39">
        <v>0</v>
      </c>
      <c r="K235" s="39">
        <v>0</v>
      </c>
      <c r="L235" s="40"/>
      <c r="M235" s="39">
        <v>0</v>
      </c>
      <c r="N235" s="40"/>
      <c r="O235" s="40"/>
      <c r="P235" s="40"/>
      <c r="Q235" s="39">
        <v>0</v>
      </c>
      <c r="R235" s="39">
        <v>0</v>
      </c>
      <c r="S235" s="40"/>
      <c r="T235" s="39">
        <v>0</v>
      </c>
      <c r="U235" s="40"/>
      <c r="V235" s="40"/>
      <c r="W235" s="40"/>
      <c r="X235" s="39">
        <v>0</v>
      </c>
      <c r="Y235" s="40"/>
      <c r="Z235" s="40"/>
      <c r="AA235" s="40"/>
      <c r="AB235" s="39">
        <v>0</v>
      </c>
      <c r="AC235" s="40"/>
      <c r="AD235" s="39">
        <v>0</v>
      </c>
      <c r="AF235" s="37"/>
      <c r="AG235" s="37"/>
      <c r="AH235" s="37"/>
    </row>
    <row r="236" spans="1:34" ht="20.100000000000001" customHeight="1" x14ac:dyDescent="0.2">
      <c r="D236" s="41" t="s">
        <v>115</v>
      </c>
      <c r="F236" s="40">
        <v>0</v>
      </c>
      <c r="G236" s="40"/>
      <c r="H236" s="40"/>
      <c r="I236" s="40"/>
      <c r="J236" s="40">
        <v>0</v>
      </c>
      <c r="K236" s="40">
        <v>0</v>
      </c>
      <c r="L236" s="40"/>
      <c r="M236" s="40">
        <v>0</v>
      </c>
      <c r="N236" s="40"/>
      <c r="O236" s="40"/>
      <c r="P236" s="40"/>
      <c r="Q236" s="40">
        <v>0</v>
      </c>
      <c r="R236" s="40">
        <v>0</v>
      </c>
      <c r="S236" s="40"/>
      <c r="T236" s="40">
        <v>0</v>
      </c>
      <c r="U236" s="40"/>
      <c r="V236" s="40"/>
      <c r="W236" s="40"/>
      <c r="X236" s="40">
        <v>0</v>
      </c>
      <c r="Y236" s="40"/>
      <c r="Z236" s="40"/>
      <c r="AA236" s="40"/>
      <c r="AB236" s="40">
        <v>0</v>
      </c>
      <c r="AC236" s="40"/>
      <c r="AD236" s="40">
        <v>0</v>
      </c>
      <c r="AF236" s="37"/>
      <c r="AG236" s="37"/>
      <c r="AH236" s="37"/>
    </row>
    <row r="237" spans="1:34"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F237" s="37"/>
      <c r="AG237" s="37"/>
      <c r="AH237" s="37"/>
    </row>
    <row r="238" spans="1:34" s="1" customFormat="1" ht="20.100000000000001" customHeight="1" x14ac:dyDescent="0.2">
      <c r="A238" s="3"/>
      <c r="B238" s="6"/>
      <c r="C238" s="42" t="s">
        <v>198</v>
      </c>
      <c r="D238" s="42"/>
      <c r="E238" s="5"/>
      <c r="F238" s="44">
        <v>0</v>
      </c>
      <c r="G238" s="45"/>
      <c r="H238" s="45"/>
      <c r="I238" s="45"/>
      <c r="J238" s="44">
        <v>0</v>
      </c>
      <c r="K238" s="44">
        <v>0</v>
      </c>
      <c r="L238" s="45"/>
      <c r="M238" s="44">
        <v>0</v>
      </c>
      <c r="N238" s="45"/>
      <c r="O238" s="45"/>
      <c r="P238" s="45"/>
      <c r="Q238" s="44">
        <v>0</v>
      </c>
      <c r="R238" s="44">
        <v>0</v>
      </c>
      <c r="S238" s="45"/>
      <c r="T238" s="44">
        <v>0</v>
      </c>
      <c r="U238" s="45"/>
      <c r="V238" s="45"/>
      <c r="W238" s="45"/>
      <c r="X238" s="44">
        <v>0</v>
      </c>
      <c r="Y238" s="45"/>
      <c r="Z238" s="45"/>
      <c r="AA238" s="45"/>
      <c r="AB238" s="44">
        <v>0</v>
      </c>
      <c r="AC238" s="45"/>
      <c r="AD238" s="44">
        <v>0</v>
      </c>
      <c r="AF238" s="37"/>
      <c r="AG238" s="37"/>
      <c r="AH238" s="37"/>
    </row>
    <row r="239" spans="1:34"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F239" s="37"/>
      <c r="AG239" s="37"/>
      <c r="AH239" s="37"/>
    </row>
    <row r="240" spans="1:34" s="1" customFormat="1" ht="20.100000000000001" customHeight="1" x14ac:dyDescent="0.25">
      <c r="A240" s="3"/>
      <c r="B240" s="49" t="s">
        <v>199</v>
      </c>
      <c r="C240" s="50"/>
      <c r="D240" s="50"/>
      <c r="E240" s="5"/>
      <c r="F240" s="51">
        <v>651</v>
      </c>
      <c r="G240" s="52"/>
      <c r="H240" s="52"/>
      <c r="I240" s="52"/>
      <c r="J240" s="51">
        <v>1001</v>
      </c>
      <c r="K240" s="51">
        <v>116</v>
      </c>
      <c r="L240" s="52"/>
      <c r="M240" s="51">
        <v>1117</v>
      </c>
      <c r="N240" s="52"/>
      <c r="O240" s="52"/>
      <c r="P240" s="52"/>
      <c r="Q240" s="51">
        <v>532</v>
      </c>
      <c r="R240" s="51">
        <v>711</v>
      </c>
      <c r="S240" s="52"/>
      <c r="T240" s="51">
        <v>1243</v>
      </c>
      <c r="U240" s="52"/>
      <c r="V240" s="52"/>
      <c r="W240" s="52"/>
      <c r="X240" s="51">
        <v>525</v>
      </c>
      <c r="Y240" s="52"/>
      <c r="Z240" s="52"/>
      <c r="AA240" s="52"/>
      <c r="AB240" s="51">
        <v>0</v>
      </c>
      <c r="AC240" s="52"/>
      <c r="AD240" s="51">
        <v>0</v>
      </c>
      <c r="AF240" s="37"/>
      <c r="AG240" s="37"/>
      <c r="AH240" s="37"/>
    </row>
    <row r="241" spans="2:34"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F241" s="37"/>
      <c r="AG241" s="37"/>
      <c r="AH241" s="37"/>
    </row>
    <row r="242" spans="2:34"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F242" s="37"/>
      <c r="AG242" s="37"/>
      <c r="AH242" s="37"/>
    </row>
    <row r="243" spans="2:34"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F243" s="37"/>
      <c r="AG243" s="37"/>
      <c r="AH243" s="37"/>
    </row>
    <row r="244" spans="2:34" ht="20.100000000000001" customHeight="1" x14ac:dyDescent="0.2">
      <c r="D244" s="2" t="s">
        <v>201</v>
      </c>
      <c r="F244" s="37">
        <v>253</v>
      </c>
      <c r="G244" s="37"/>
      <c r="H244" s="37"/>
      <c r="I244" s="37"/>
      <c r="J244" s="37">
        <v>218</v>
      </c>
      <c r="K244" s="37">
        <v>4</v>
      </c>
      <c r="L244" s="37"/>
      <c r="M244" s="37">
        <v>222</v>
      </c>
      <c r="N244" s="37"/>
      <c r="O244" s="37"/>
      <c r="P244" s="37"/>
      <c r="Q244" s="37">
        <v>72</v>
      </c>
      <c r="R244" s="37">
        <v>251</v>
      </c>
      <c r="S244" s="37"/>
      <c r="T244" s="37">
        <v>323</v>
      </c>
      <c r="U244" s="37"/>
      <c r="V244" s="37"/>
      <c r="W244" s="37"/>
      <c r="X244" s="37">
        <v>152</v>
      </c>
      <c r="Y244" s="37"/>
      <c r="Z244" s="37"/>
      <c r="AA244" s="37"/>
      <c r="AB244" s="37">
        <v>0</v>
      </c>
      <c r="AC244" s="37"/>
      <c r="AD244" s="37">
        <v>0</v>
      </c>
      <c r="AF244" s="37"/>
      <c r="AG244" s="37"/>
      <c r="AH244" s="37"/>
    </row>
    <row r="245" spans="2:34" ht="20.100000000000001" customHeight="1" x14ac:dyDescent="0.2">
      <c r="D245" s="38" t="s">
        <v>202</v>
      </c>
      <c r="F245" s="39">
        <v>96</v>
      </c>
      <c r="G245" s="40"/>
      <c r="H245" s="40"/>
      <c r="I245" s="40"/>
      <c r="J245" s="39">
        <v>251</v>
      </c>
      <c r="K245" s="39">
        <v>7</v>
      </c>
      <c r="L245" s="40"/>
      <c r="M245" s="39">
        <v>258</v>
      </c>
      <c r="N245" s="40"/>
      <c r="O245" s="40"/>
      <c r="P245" s="40"/>
      <c r="Q245" s="39">
        <v>145</v>
      </c>
      <c r="R245" s="39">
        <v>103</v>
      </c>
      <c r="S245" s="40"/>
      <c r="T245" s="39">
        <v>248</v>
      </c>
      <c r="U245" s="40"/>
      <c r="V245" s="40"/>
      <c r="W245" s="40"/>
      <c r="X245" s="39">
        <v>106</v>
      </c>
      <c r="Y245" s="40"/>
      <c r="Z245" s="40"/>
      <c r="AA245" s="40"/>
      <c r="AB245" s="39">
        <v>0</v>
      </c>
      <c r="AC245" s="40"/>
      <c r="AD245" s="39">
        <v>0</v>
      </c>
      <c r="AF245" s="37"/>
      <c r="AG245" s="37"/>
      <c r="AH245" s="37"/>
    </row>
    <row r="246" spans="2:34" ht="20.100000000000001" customHeight="1" x14ac:dyDescent="0.2">
      <c r="D246" s="2" t="s">
        <v>203</v>
      </c>
      <c r="F246" s="37">
        <v>135</v>
      </c>
      <c r="G246" s="37"/>
      <c r="H246" s="37"/>
      <c r="I246" s="37"/>
      <c r="J246" s="37">
        <v>233</v>
      </c>
      <c r="K246" s="37">
        <v>16</v>
      </c>
      <c r="L246" s="37"/>
      <c r="M246" s="37">
        <v>249</v>
      </c>
      <c r="N246" s="37"/>
      <c r="O246" s="37"/>
      <c r="P246" s="37"/>
      <c r="Q246" s="37">
        <v>142</v>
      </c>
      <c r="R246" s="37">
        <v>129</v>
      </c>
      <c r="S246" s="37"/>
      <c r="T246" s="37">
        <v>271</v>
      </c>
      <c r="U246" s="37"/>
      <c r="V246" s="37"/>
      <c r="W246" s="37"/>
      <c r="X246" s="37">
        <v>113</v>
      </c>
      <c r="Y246" s="37"/>
      <c r="Z246" s="37"/>
      <c r="AA246" s="37"/>
      <c r="AB246" s="37">
        <v>0</v>
      </c>
      <c r="AC246" s="37"/>
      <c r="AD246" s="37">
        <v>0</v>
      </c>
      <c r="AF246" s="37"/>
      <c r="AG246" s="37"/>
      <c r="AH246" s="37"/>
    </row>
    <row r="247" spans="2:34" ht="20.100000000000001" customHeight="1" x14ac:dyDescent="0.2">
      <c r="D247" s="38" t="s">
        <v>204</v>
      </c>
      <c r="F247" s="39">
        <v>76</v>
      </c>
      <c r="G247" s="40"/>
      <c r="H247" s="40"/>
      <c r="I247" s="40"/>
      <c r="J247" s="39">
        <v>160</v>
      </c>
      <c r="K247" s="39">
        <v>13</v>
      </c>
      <c r="L247" s="40"/>
      <c r="M247" s="39">
        <v>173</v>
      </c>
      <c r="N247" s="40"/>
      <c r="O247" s="40"/>
      <c r="P247" s="40"/>
      <c r="Q247" s="39">
        <v>91</v>
      </c>
      <c r="R247" s="39">
        <v>102</v>
      </c>
      <c r="S247" s="40"/>
      <c r="T247" s="39">
        <v>193</v>
      </c>
      <c r="U247" s="40"/>
      <c r="V247" s="40"/>
      <c r="W247" s="40"/>
      <c r="X247" s="39">
        <v>56</v>
      </c>
      <c r="Y247" s="40"/>
      <c r="Z247" s="40"/>
      <c r="AA247" s="40"/>
      <c r="AB247" s="39">
        <v>0</v>
      </c>
      <c r="AC247" s="40"/>
      <c r="AD247" s="39">
        <v>0</v>
      </c>
      <c r="AF247" s="37"/>
      <c r="AG247" s="37"/>
      <c r="AH247" s="37"/>
    </row>
    <row r="248" spans="2:34" ht="20.100000000000001" customHeight="1" x14ac:dyDescent="0.2">
      <c r="D248" s="2" t="s">
        <v>205</v>
      </c>
      <c r="F248" s="37">
        <v>112</v>
      </c>
      <c r="G248" s="37"/>
      <c r="H248" s="37"/>
      <c r="I248" s="37"/>
      <c r="J248" s="37">
        <v>201</v>
      </c>
      <c r="K248" s="37">
        <v>9</v>
      </c>
      <c r="L248" s="37"/>
      <c r="M248" s="37">
        <v>210</v>
      </c>
      <c r="N248" s="37"/>
      <c r="O248" s="37"/>
      <c r="P248" s="37"/>
      <c r="Q248" s="37">
        <v>98</v>
      </c>
      <c r="R248" s="37">
        <v>109</v>
      </c>
      <c r="S248" s="37"/>
      <c r="T248" s="37">
        <v>207</v>
      </c>
      <c r="U248" s="37"/>
      <c r="V248" s="37"/>
      <c r="W248" s="37"/>
      <c r="X248" s="37">
        <v>115</v>
      </c>
      <c r="Y248" s="37"/>
      <c r="Z248" s="37"/>
      <c r="AA248" s="37"/>
      <c r="AB248" s="37">
        <v>0</v>
      </c>
      <c r="AC248" s="37"/>
      <c r="AD248" s="37">
        <v>0</v>
      </c>
      <c r="AF248" s="37"/>
      <c r="AG248" s="37"/>
      <c r="AH248" s="37"/>
    </row>
    <row r="249" spans="2:34" ht="20.100000000000001" customHeight="1" x14ac:dyDescent="0.2">
      <c r="D249" s="38" t="s">
        <v>206</v>
      </c>
      <c r="F249" s="39">
        <v>79</v>
      </c>
      <c r="G249" s="40"/>
      <c r="H249" s="40"/>
      <c r="I249" s="40"/>
      <c r="J249" s="39">
        <v>209</v>
      </c>
      <c r="K249" s="39">
        <v>12</v>
      </c>
      <c r="L249" s="40"/>
      <c r="M249" s="39">
        <v>221</v>
      </c>
      <c r="N249" s="40"/>
      <c r="O249" s="40"/>
      <c r="P249" s="40"/>
      <c r="Q249" s="39">
        <v>131</v>
      </c>
      <c r="R249" s="39">
        <v>79</v>
      </c>
      <c r="S249" s="40"/>
      <c r="T249" s="39">
        <v>210</v>
      </c>
      <c r="U249" s="40"/>
      <c r="V249" s="40"/>
      <c r="W249" s="40"/>
      <c r="X249" s="39">
        <v>90</v>
      </c>
      <c r="Y249" s="40"/>
      <c r="Z249" s="40"/>
      <c r="AA249" s="40"/>
      <c r="AB249" s="39">
        <v>0</v>
      </c>
      <c r="AC249" s="40"/>
      <c r="AD249" s="39">
        <v>0</v>
      </c>
      <c r="AF249" s="37"/>
      <c r="AG249" s="37"/>
      <c r="AH249" s="37"/>
    </row>
    <row r="250" spans="2:34" ht="20.100000000000001" customHeight="1" x14ac:dyDescent="0.2">
      <c r="D250" s="2" t="s">
        <v>207</v>
      </c>
      <c r="F250" s="37">
        <v>138</v>
      </c>
      <c r="G250" s="37"/>
      <c r="H250" s="37"/>
      <c r="I250" s="37"/>
      <c r="J250" s="37">
        <v>212</v>
      </c>
      <c r="K250" s="37">
        <v>8</v>
      </c>
      <c r="L250" s="37"/>
      <c r="M250" s="37">
        <v>220</v>
      </c>
      <c r="N250" s="37"/>
      <c r="O250" s="37"/>
      <c r="P250" s="37"/>
      <c r="Q250" s="37">
        <v>90</v>
      </c>
      <c r="R250" s="37">
        <v>81</v>
      </c>
      <c r="S250" s="37"/>
      <c r="T250" s="37">
        <v>171</v>
      </c>
      <c r="U250" s="37"/>
      <c r="V250" s="37"/>
      <c r="W250" s="37"/>
      <c r="X250" s="37">
        <v>187</v>
      </c>
      <c r="Y250" s="37"/>
      <c r="Z250" s="37"/>
      <c r="AA250" s="37"/>
      <c r="AB250" s="37">
        <v>0</v>
      </c>
      <c r="AC250" s="37"/>
      <c r="AD250" s="37">
        <v>0</v>
      </c>
      <c r="AF250" s="37"/>
      <c r="AG250" s="37"/>
      <c r="AH250" s="37"/>
    </row>
    <row r="251" spans="2:34" ht="20.100000000000001" customHeight="1" x14ac:dyDescent="0.2">
      <c r="D251" s="38" t="s">
        <v>208</v>
      </c>
      <c r="F251" s="39">
        <v>160</v>
      </c>
      <c r="G251" s="40"/>
      <c r="H251" s="40"/>
      <c r="I251" s="40"/>
      <c r="J251" s="39">
        <v>187</v>
      </c>
      <c r="K251" s="39">
        <v>7</v>
      </c>
      <c r="L251" s="40"/>
      <c r="M251" s="39">
        <v>194</v>
      </c>
      <c r="N251" s="40"/>
      <c r="O251" s="40"/>
      <c r="P251" s="40"/>
      <c r="Q251" s="39">
        <v>99</v>
      </c>
      <c r="R251" s="39">
        <v>109</v>
      </c>
      <c r="S251" s="40"/>
      <c r="T251" s="39">
        <v>208</v>
      </c>
      <c r="U251" s="40"/>
      <c r="V251" s="40"/>
      <c r="W251" s="40"/>
      <c r="X251" s="39">
        <v>146</v>
      </c>
      <c r="Y251" s="40"/>
      <c r="Z251" s="40"/>
      <c r="AA251" s="40"/>
      <c r="AB251" s="39">
        <v>0</v>
      </c>
      <c r="AC251" s="40"/>
      <c r="AD251" s="39">
        <v>0</v>
      </c>
      <c r="AF251" s="37"/>
      <c r="AG251" s="37"/>
      <c r="AH251" s="37"/>
    </row>
    <row r="252" spans="2:34" ht="20.100000000000001" customHeight="1" x14ac:dyDescent="0.2">
      <c r="D252" s="2" t="s">
        <v>209</v>
      </c>
      <c r="F252" s="37">
        <v>139</v>
      </c>
      <c r="G252" s="37"/>
      <c r="H252" s="37"/>
      <c r="I252" s="37"/>
      <c r="J252" s="37">
        <v>260</v>
      </c>
      <c r="K252" s="37">
        <v>9</v>
      </c>
      <c r="L252" s="37"/>
      <c r="M252" s="37">
        <v>269</v>
      </c>
      <c r="N252" s="37"/>
      <c r="O252" s="37"/>
      <c r="P252" s="37"/>
      <c r="Q252" s="37">
        <v>173</v>
      </c>
      <c r="R252" s="37">
        <v>97</v>
      </c>
      <c r="S252" s="37"/>
      <c r="T252" s="37">
        <v>270</v>
      </c>
      <c r="U252" s="37"/>
      <c r="V252" s="37"/>
      <c r="W252" s="37"/>
      <c r="X252" s="37">
        <v>138</v>
      </c>
      <c r="Y252" s="37"/>
      <c r="Z252" s="37"/>
      <c r="AA252" s="37"/>
      <c r="AB252" s="37">
        <v>0</v>
      </c>
      <c r="AC252" s="37"/>
      <c r="AD252" s="37">
        <v>0</v>
      </c>
      <c r="AF252" s="37"/>
      <c r="AG252" s="37"/>
      <c r="AH252" s="37"/>
    </row>
    <row r="253" spans="2:34" ht="20.100000000000001" customHeight="1" x14ac:dyDescent="0.2">
      <c r="D253" s="38" t="s">
        <v>210</v>
      </c>
      <c r="F253" s="39">
        <v>183</v>
      </c>
      <c r="G253" s="40"/>
      <c r="H253" s="40"/>
      <c r="I253" s="40"/>
      <c r="J253" s="39">
        <v>254</v>
      </c>
      <c r="K253" s="39">
        <v>24</v>
      </c>
      <c r="L253" s="40"/>
      <c r="M253" s="39">
        <v>278</v>
      </c>
      <c r="N253" s="40"/>
      <c r="O253" s="40"/>
      <c r="P253" s="40"/>
      <c r="Q253" s="39">
        <v>164</v>
      </c>
      <c r="R253" s="39">
        <v>142</v>
      </c>
      <c r="S253" s="40"/>
      <c r="T253" s="39">
        <v>306</v>
      </c>
      <c r="U253" s="40"/>
      <c r="V253" s="40"/>
      <c r="W253" s="40"/>
      <c r="X253" s="39">
        <v>155</v>
      </c>
      <c r="Y253" s="40"/>
      <c r="Z253" s="40"/>
      <c r="AA253" s="40"/>
      <c r="AB253" s="39">
        <v>0</v>
      </c>
      <c r="AC253" s="40"/>
      <c r="AD253" s="39">
        <v>0</v>
      </c>
      <c r="AF253" s="37"/>
      <c r="AG253" s="37"/>
      <c r="AH253" s="37"/>
    </row>
    <row r="254" spans="2:34" ht="20.100000000000001" customHeight="1" x14ac:dyDescent="0.2">
      <c r="D254" s="2" t="s">
        <v>211</v>
      </c>
      <c r="F254" s="37">
        <v>0</v>
      </c>
      <c r="G254" s="37"/>
      <c r="H254" s="37"/>
      <c r="I254" s="37"/>
      <c r="J254" s="37">
        <v>21</v>
      </c>
      <c r="K254" s="37">
        <v>0</v>
      </c>
      <c r="L254" s="37"/>
      <c r="M254" s="37">
        <v>21</v>
      </c>
      <c r="N254" s="37"/>
      <c r="O254" s="37"/>
      <c r="P254" s="37"/>
      <c r="Q254" s="37">
        <v>6</v>
      </c>
      <c r="R254" s="37">
        <v>0</v>
      </c>
      <c r="S254" s="37"/>
      <c r="T254" s="37">
        <v>6</v>
      </c>
      <c r="U254" s="37"/>
      <c r="V254" s="37"/>
      <c r="W254" s="37"/>
      <c r="X254" s="37">
        <v>15</v>
      </c>
      <c r="Y254" s="37"/>
      <c r="Z254" s="37"/>
      <c r="AA254" s="37"/>
      <c r="AB254" s="37">
        <v>0</v>
      </c>
      <c r="AC254" s="37"/>
      <c r="AD254" s="37">
        <v>0</v>
      </c>
      <c r="AF254" s="37"/>
      <c r="AG254" s="37"/>
      <c r="AH254" s="37"/>
    </row>
    <row r="255" spans="2:34" ht="20.100000000000001" customHeight="1" x14ac:dyDescent="0.2">
      <c r="D255" s="38" t="s">
        <v>212</v>
      </c>
      <c r="F255" s="39">
        <v>0</v>
      </c>
      <c r="G255" s="40"/>
      <c r="H255" s="40"/>
      <c r="I255" s="40"/>
      <c r="J255" s="39">
        <v>26</v>
      </c>
      <c r="K255" s="39">
        <v>0</v>
      </c>
      <c r="L255" s="40"/>
      <c r="M255" s="39">
        <v>26</v>
      </c>
      <c r="N255" s="40"/>
      <c r="O255" s="40"/>
      <c r="P255" s="40"/>
      <c r="Q255" s="39">
        <v>4</v>
      </c>
      <c r="R255" s="39">
        <v>0</v>
      </c>
      <c r="S255" s="40"/>
      <c r="T255" s="39">
        <v>4</v>
      </c>
      <c r="U255" s="40"/>
      <c r="V255" s="40"/>
      <c r="W255" s="40"/>
      <c r="X255" s="39">
        <v>22</v>
      </c>
      <c r="Y255" s="40"/>
      <c r="Z255" s="40"/>
      <c r="AA255" s="40"/>
      <c r="AB255" s="39">
        <v>0</v>
      </c>
      <c r="AC255" s="40"/>
      <c r="AD255" s="39">
        <v>0</v>
      </c>
      <c r="AF255" s="37"/>
      <c r="AG255" s="37"/>
      <c r="AH255" s="37"/>
    </row>
    <row r="256" spans="2:34"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F256" s="37"/>
      <c r="AG256" s="37"/>
      <c r="AH256" s="37"/>
    </row>
    <row r="257" spans="1:34" s="1" customFormat="1" ht="20.100000000000001" customHeight="1" x14ac:dyDescent="0.2">
      <c r="A257" s="3"/>
      <c r="B257" s="6"/>
      <c r="C257" s="42" t="s">
        <v>180</v>
      </c>
      <c r="D257" s="42"/>
      <c r="E257" s="5"/>
      <c r="F257" s="44">
        <v>1371</v>
      </c>
      <c r="G257" s="45"/>
      <c r="H257" s="45"/>
      <c r="I257" s="45"/>
      <c r="J257" s="44">
        <v>2232</v>
      </c>
      <c r="K257" s="44">
        <v>109</v>
      </c>
      <c r="L257" s="45"/>
      <c r="M257" s="44">
        <v>2341</v>
      </c>
      <c r="N257" s="45"/>
      <c r="O257" s="45"/>
      <c r="P257" s="45"/>
      <c r="Q257" s="44">
        <v>1215</v>
      </c>
      <c r="R257" s="44">
        <v>1202</v>
      </c>
      <c r="S257" s="45"/>
      <c r="T257" s="44">
        <v>2417</v>
      </c>
      <c r="U257" s="45"/>
      <c r="V257" s="45"/>
      <c r="W257" s="45"/>
      <c r="X257" s="44">
        <v>1295</v>
      </c>
      <c r="Y257" s="45"/>
      <c r="Z257" s="45"/>
      <c r="AA257" s="45"/>
      <c r="AB257" s="44">
        <v>0</v>
      </c>
      <c r="AC257" s="45"/>
      <c r="AD257" s="44">
        <v>0</v>
      </c>
      <c r="AF257" s="37"/>
      <c r="AG257" s="37"/>
      <c r="AH257" s="37"/>
    </row>
    <row r="258" spans="1:34"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F258" s="37"/>
      <c r="AG258" s="37"/>
      <c r="AH258" s="37"/>
    </row>
    <row r="259" spans="1:34" s="1" customFormat="1" ht="20.100000000000001" customHeight="1" x14ac:dyDescent="0.25">
      <c r="A259" s="3"/>
      <c r="B259" s="49" t="s">
        <v>213</v>
      </c>
      <c r="C259" s="50"/>
      <c r="D259" s="50"/>
      <c r="E259" s="5"/>
      <c r="F259" s="51">
        <v>1371</v>
      </c>
      <c r="G259" s="52"/>
      <c r="H259" s="52"/>
      <c r="I259" s="52"/>
      <c r="J259" s="51">
        <v>2232</v>
      </c>
      <c r="K259" s="51">
        <v>109</v>
      </c>
      <c r="L259" s="52"/>
      <c r="M259" s="51">
        <v>2341</v>
      </c>
      <c r="N259" s="52"/>
      <c r="O259" s="52"/>
      <c r="P259" s="52"/>
      <c r="Q259" s="51">
        <v>1215</v>
      </c>
      <c r="R259" s="51">
        <v>1202</v>
      </c>
      <c r="S259" s="52"/>
      <c r="T259" s="51">
        <v>2417</v>
      </c>
      <c r="U259" s="52"/>
      <c r="V259" s="52"/>
      <c r="W259" s="52"/>
      <c r="X259" s="51">
        <v>1295</v>
      </c>
      <c r="Y259" s="52"/>
      <c r="Z259" s="52"/>
      <c r="AA259" s="52"/>
      <c r="AB259" s="51">
        <v>0</v>
      </c>
      <c r="AC259" s="52"/>
      <c r="AD259" s="51">
        <v>0</v>
      </c>
      <c r="AF259" s="37"/>
      <c r="AG259" s="37"/>
      <c r="AH259" s="37"/>
    </row>
    <row r="260" spans="1:34"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F260" s="37"/>
      <c r="AG260" s="37"/>
      <c r="AH260" s="37"/>
    </row>
    <row r="261" spans="1:34"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F261" s="37"/>
      <c r="AG261" s="37"/>
      <c r="AH261" s="37"/>
    </row>
    <row r="262" spans="1:34"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F262" s="37"/>
      <c r="AG262" s="37"/>
      <c r="AH262" s="37"/>
    </row>
    <row r="263" spans="1:34" ht="20.100000000000001" customHeight="1" x14ac:dyDescent="0.2">
      <c r="D263" s="2" t="s">
        <v>215</v>
      </c>
      <c r="F263" s="37">
        <v>0</v>
      </c>
      <c r="G263" s="37"/>
      <c r="H263" s="37"/>
      <c r="I263" s="37"/>
      <c r="J263" s="37">
        <v>0</v>
      </c>
      <c r="K263" s="37">
        <v>0</v>
      </c>
      <c r="L263" s="37"/>
      <c r="M263" s="37">
        <v>0</v>
      </c>
      <c r="N263" s="37"/>
      <c r="O263" s="37"/>
      <c r="P263" s="37"/>
      <c r="Q263" s="37">
        <v>0</v>
      </c>
      <c r="R263" s="37">
        <v>0</v>
      </c>
      <c r="S263" s="37"/>
      <c r="T263" s="37">
        <v>0</v>
      </c>
      <c r="U263" s="37"/>
      <c r="V263" s="37"/>
      <c r="W263" s="37"/>
      <c r="X263" s="37">
        <v>0</v>
      </c>
      <c r="Y263" s="37"/>
      <c r="Z263" s="37"/>
      <c r="AA263" s="37"/>
      <c r="AB263" s="37">
        <v>0</v>
      </c>
      <c r="AC263" s="37"/>
      <c r="AD263" s="37">
        <v>0</v>
      </c>
      <c r="AF263" s="37"/>
      <c r="AG263" s="37"/>
      <c r="AH263" s="37"/>
    </row>
    <row r="264" spans="1:34" ht="20.100000000000001" customHeight="1" x14ac:dyDescent="0.2">
      <c r="D264" s="38" t="s">
        <v>216</v>
      </c>
      <c r="F264" s="39">
        <v>0</v>
      </c>
      <c r="G264" s="40"/>
      <c r="H264" s="40"/>
      <c r="I264" s="40"/>
      <c r="J264" s="39">
        <v>0</v>
      </c>
      <c r="K264" s="39">
        <v>1</v>
      </c>
      <c r="L264" s="40"/>
      <c r="M264" s="39">
        <v>1</v>
      </c>
      <c r="N264" s="40"/>
      <c r="O264" s="40"/>
      <c r="P264" s="40"/>
      <c r="Q264" s="39">
        <v>0</v>
      </c>
      <c r="R264" s="39">
        <v>0</v>
      </c>
      <c r="S264" s="40"/>
      <c r="T264" s="39">
        <v>0</v>
      </c>
      <c r="U264" s="40"/>
      <c r="V264" s="40"/>
      <c r="W264" s="40"/>
      <c r="X264" s="39">
        <v>1</v>
      </c>
      <c r="Y264" s="40"/>
      <c r="Z264" s="40"/>
      <c r="AA264" s="40"/>
      <c r="AB264" s="39">
        <v>0</v>
      </c>
      <c r="AC264" s="40"/>
      <c r="AD264" s="39">
        <v>0</v>
      </c>
      <c r="AF264" s="37"/>
      <c r="AG264" s="37"/>
      <c r="AH264" s="37"/>
    </row>
    <row r="265" spans="1:34" ht="20.100000000000001" customHeight="1" x14ac:dyDescent="0.2">
      <c r="D265" s="2" t="s">
        <v>217</v>
      </c>
      <c r="F265" s="37">
        <v>0</v>
      </c>
      <c r="G265" s="37"/>
      <c r="H265" s="37"/>
      <c r="I265" s="37"/>
      <c r="J265" s="37">
        <v>0</v>
      </c>
      <c r="K265" s="37">
        <v>0</v>
      </c>
      <c r="L265" s="37"/>
      <c r="M265" s="37">
        <v>0</v>
      </c>
      <c r="N265" s="37"/>
      <c r="O265" s="37"/>
      <c r="P265" s="37"/>
      <c r="Q265" s="37">
        <v>0</v>
      </c>
      <c r="R265" s="37">
        <v>0</v>
      </c>
      <c r="S265" s="37"/>
      <c r="T265" s="37">
        <v>0</v>
      </c>
      <c r="U265" s="37"/>
      <c r="V265" s="37"/>
      <c r="W265" s="37"/>
      <c r="X265" s="37">
        <v>0</v>
      </c>
      <c r="Y265" s="37"/>
      <c r="Z265" s="37"/>
      <c r="AA265" s="37"/>
      <c r="AB265" s="37">
        <v>0</v>
      </c>
      <c r="AC265" s="37"/>
      <c r="AD265" s="37">
        <v>0</v>
      </c>
      <c r="AF265" s="37"/>
      <c r="AG265" s="37"/>
      <c r="AH265" s="37"/>
    </row>
    <row r="266" spans="1:34" ht="20.100000000000001" customHeight="1" x14ac:dyDescent="0.2">
      <c r="D266" s="38" t="s">
        <v>218</v>
      </c>
      <c r="F266" s="39">
        <v>0</v>
      </c>
      <c r="G266" s="40"/>
      <c r="H266" s="40"/>
      <c r="I266" s="40"/>
      <c r="J266" s="39">
        <v>0</v>
      </c>
      <c r="K266" s="39">
        <v>0</v>
      </c>
      <c r="L266" s="40"/>
      <c r="M266" s="39">
        <v>0</v>
      </c>
      <c r="N266" s="40"/>
      <c r="O266" s="40"/>
      <c r="P266" s="40"/>
      <c r="Q266" s="39">
        <v>0</v>
      </c>
      <c r="R266" s="39">
        <v>0</v>
      </c>
      <c r="S266" s="40"/>
      <c r="T266" s="39">
        <v>0</v>
      </c>
      <c r="U266" s="40"/>
      <c r="V266" s="40"/>
      <c r="W266" s="40"/>
      <c r="X266" s="39">
        <v>0</v>
      </c>
      <c r="Y266" s="40"/>
      <c r="Z266" s="40"/>
      <c r="AA266" s="40"/>
      <c r="AB266" s="39">
        <v>0</v>
      </c>
      <c r="AC266" s="40"/>
      <c r="AD266" s="39">
        <v>0</v>
      </c>
      <c r="AF266" s="37"/>
      <c r="AG266" s="37"/>
      <c r="AH266" s="37"/>
    </row>
    <row r="267" spans="1:34" ht="20.100000000000001" customHeight="1" x14ac:dyDescent="0.2">
      <c r="D267" s="2" t="s">
        <v>219</v>
      </c>
      <c r="F267" s="37">
        <v>0</v>
      </c>
      <c r="G267" s="37"/>
      <c r="H267" s="37"/>
      <c r="I267" s="37"/>
      <c r="J267" s="37">
        <v>0</v>
      </c>
      <c r="K267" s="37">
        <v>0</v>
      </c>
      <c r="L267" s="37"/>
      <c r="M267" s="37">
        <v>0</v>
      </c>
      <c r="N267" s="37"/>
      <c r="O267" s="37"/>
      <c r="P267" s="37"/>
      <c r="Q267" s="37">
        <v>0</v>
      </c>
      <c r="R267" s="37">
        <v>0</v>
      </c>
      <c r="S267" s="37"/>
      <c r="T267" s="37">
        <v>0</v>
      </c>
      <c r="U267" s="37"/>
      <c r="V267" s="37"/>
      <c r="W267" s="37"/>
      <c r="X267" s="37">
        <v>0</v>
      </c>
      <c r="Y267" s="37"/>
      <c r="Z267" s="37"/>
      <c r="AA267" s="37"/>
      <c r="AB267" s="37">
        <v>0</v>
      </c>
      <c r="AC267" s="37"/>
      <c r="AD267" s="37">
        <v>0</v>
      </c>
      <c r="AF267" s="37"/>
      <c r="AG267" s="37"/>
      <c r="AH267" s="37"/>
    </row>
    <row r="268" spans="1:34"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F268" s="37"/>
      <c r="AG268" s="37"/>
      <c r="AH268" s="37"/>
    </row>
    <row r="269" spans="1:34" ht="20.100000000000001" customHeight="1" x14ac:dyDescent="0.2">
      <c r="C269" s="42" t="s">
        <v>112</v>
      </c>
      <c r="D269" s="42"/>
      <c r="F269" s="44">
        <v>0</v>
      </c>
      <c r="G269" s="45"/>
      <c r="H269" s="45"/>
      <c r="I269" s="45"/>
      <c r="J269" s="44">
        <v>0</v>
      </c>
      <c r="K269" s="44">
        <v>1</v>
      </c>
      <c r="L269" s="45"/>
      <c r="M269" s="44">
        <v>1</v>
      </c>
      <c r="N269" s="45"/>
      <c r="O269" s="45"/>
      <c r="P269" s="45"/>
      <c r="Q269" s="44">
        <v>0</v>
      </c>
      <c r="R269" s="44">
        <v>0</v>
      </c>
      <c r="S269" s="45"/>
      <c r="T269" s="44">
        <v>0</v>
      </c>
      <c r="U269" s="45"/>
      <c r="V269" s="45"/>
      <c r="W269" s="45"/>
      <c r="X269" s="44">
        <v>1</v>
      </c>
      <c r="Y269" s="45"/>
      <c r="Z269" s="45"/>
      <c r="AA269" s="45"/>
      <c r="AB269" s="44">
        <v>0</v>
      </c>
      <c r="AC269" s="45"/>
      <c r="AD269" s="44">
        <v>0</v>
      </c>
      <c r="AF269" s="37"/>
      <c r="AG269" s="37"/>
      <c r="AH269" s="37"/>
    </row>
    <row r="270" spans="1:34"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F270" s="37"/>
      <c r="AG270" s="37"/>
      <c r="AH270" s="37"/>
    </row>
    <row r="271" spans="1:34"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F271" s="37"/>
      <c r="AG271" s="37"/>
      <c r="AH271" s="37"/>
    </row>
    <row r="272" spans="1:34" ht="20.100000000000001" customHeight="1" x14ac:dyDescent="0.2">
      <c r="D272" s="2" t="s">
        <v>221</v>
      </c>
      <c r="F272" s="37">
        <v>0</v>
      </c>
      <c r="G272" s="37"/>
      <c r="H272" s="37"/>
      <c r="I272" s="37"/>
      <c r="J272" s="37">
        <v>0</v>
      </c>
      <c r="K272" s="37">
        <v>3</v>
      </c>
      <c r="L272" s="37"/>
      <c r="M272" s="37">
        <v>3</v>
      </c>
      <c r="N272" s="37"/>
      <c r="O272" s="37"/>
      <c r="P272" s="37"/>
      <c r="Q272" s="37">
        <v>1</v>
      </c>
      <c r="R272" s="37">
        <v>2</v>
      </c>
      <c r="S272" s="37"/>
      <c r="T272" s="37">
        <v>3</v>
      </c>
      <c r="U272" s="37"/>
      <c r="V272" s="37"/>
      <c r="W272" s="37"/>
      <c r="X272" s="37">
        <v>4</v>
      </c>
      <c r="Y272" s="37"/>
      <c r="Z272" s="37"/>
      <c r="AA272" s="37"/>
      <c r="AB272" s="37">
        <v>4</v>
      </c>
      <c r="AC272" s="37"/>
      <c r="AD272" s="37">
        <v>0</v>
      </c>
      <c r="AF272" s="37"/>
      <c r="AG272" s="37"/>
      <c r="AH272" s="37"/>
    </row>
    <row r="273" spans="3:34" ht="20.100000000000001" customHeight="1" x14ac:dyDescent="0.2">
      <c r="D273" s="38" t="s">
        <v>222</v>
      </c>
      <c r="F273" s="39">
        <v>0</v>
      </c>
      <c r="G273" s="40"/>
      <c r="H273" s="40"/>
      <c r="I273" s="40"/>
      <c r="J273" s="39">
        <v>0</v>
      </c>
      <c r="K273" s="39">
        <v>1</v>
      </c>
      <c r="L273" s="40"/>
      <c r="M273" s="39">
        <v>1</v>
      </c>
      <c r="N273" s="40"/>
      <c r="O273" s="40"/>
      <c r="P273" s="40"/>
      <c r="Q273" s="39">
        <v>0</v>
      </c>
      <c r="R273" s="39">
        <v>1</v>
      </c>
      <c r="S273" s="40"/>
      <c r="T273" s="39">
        <v>1</v>
      </c>
      <c r="U273" s="40"/>
      <c r="V273" s="40"/>
      <c r="W273" s="40"/>
      <c r="X273" s="39">
        <v>1</v>
      </c>
      <c r="Y273" s="40"/>
      <c r="Z273" s="40"/>
      <c r="AA273" s="40"/>
      <c r="AB273" s="39">
        <v>1</v>
      </c>
      <c r="AC273" s="40"/>
      <c r="AD273" s="39">
        <v>0</v>
      </c>
      <c r="AF273" s="37"/>
      <c r="AG273" s="37"/>
      <c r="AH273" s="37"/>
    </row>
    <row r="274" spans="3:34" ht="20.100000000000001" customHeight="1" x14ac:dyDescent="0.2">
      <c r="D274" s="2" t="s">
        <v>223</v>
      </c>
      <c r="F274" s="37">
        <v>0</v>
      </c>
      <c r="G274" s="37"/>
      <c r="H274" s="37"/>
      <c r="I274" s="37"/>
      <c r="J274" s="37">
        <v>0</v>
      </c>
      <c r="K274" s="37">
        <v>0</v>
      </c>
      <c r="L274" s="37"/>
      <c r="M274" s="37">
        <v>0</v>
      </c>
      <c r="N274" s="37"/>
      <c r="O274" s="37"/>
      <c r="P274" s="37"/>
      <c r="Q274" s="37">
        <v>0</v>
      </c>
      <c r="R274" s="37">
        <v>0</v>
      </c>
      <c r="S274" s="37"/>
      <c r="T274" s="37">
        <v>0</v>
      </c>
      <c r="U274" s="37"/>
      <c r="V274" s="37"/>
      <c r="W274" s="37"/>
      <c r="X274" s="37">
        <v>0</v>
      </c>
      <c r="Y274" s="37"/>
      <c r="Z274" s="37"/>
      <c r="AA274" s="37"/>
      <c r="AB274" s="37">
        <v>0</v>
      </c>
      <c r="AC274" s="37"/>
      <c r="AD274" s="37">
        <v>0</v>
      </c>
      <c r="AF274" s="37"/>
      <c r="AG274" s="37"/>
      <c r="AH274" s="37"/>
    </row>
    <row r="275" spans="3:34" ht="20.100000000000001" customHeight="1" x14ac:dyDescent="0.2">
      <c r="D275" s="38" t="s">
        <v>224</v>
      </c>
      <c r="F275" s="39">
        <v>0</v>
      </c>
      <c r="G275" s="40"/>
      <c r="H275" s="40"/>
      <c r="I275" s="40"/>
      <c r="J275" s="39">
        <v>0</v>
      </c>
      <c r="K275" s="39">
        <v>0</v>
      </c>
      <c r="L275" s="40"/>
      <c r="M275" s="39">
        <v>0</v>
      </c>
      <c r="N275" s="40"/>
      <c r="O275" s="40"/>
      <c r="P275" s="40"/>
      <c r="Q275" s="39">
        <v>0</v>
      </c>
      <c r="R275" s="39">
        <v>0</v>
      </c>
      <c r="S275" s="40"/>
      <c r="T275" s="39">
        <v>0</v>
      </c>
      <c r="U275" s="40"/>
      <c r="V275" s="40"/>
      <c r="W275" s="40"/>
      <c r="X275" s="39">
        <v>0</v>
      </c>
      <c r="Y275" s="40"/>
      <c r="Z275" s="40"/>
      <c r="AA275" s="40"/>
      <c r="AB275" s="39">
        <v>0</v>
      </c>
      <c r="AC275" s="40"/>
      <c r="AD275" s="39">
        <v>0</v>
      </c>
      <c r="AF275" s="37"/>
      <c r="AG275" s="37"/>
      <c r="AH275" s="37"/>
    </row>
    <row r="276" spans="3:34" ht="20.100000000000001" customHeight="1" x14ac:dyDescent="0.2">
      <c r="D276" s="2" t="s">
        <v>225</v>
      </c>
      <c r="F276" s="37">
        <v>0</v>
      </c>
      <c r="G276" s="37"/>
      <c r="H276" s="37"/>
      <c r="I276" s="37"/>
      <c r="J276" s="37">
        <v>0</v>
      </c>
      <c r="K276" s="37">
        <v>0</v>
      </c>
      <c r="L276" s="37"/>
      <c r="M276" s="37">
        <v>0</v>
      </c>
      <c r="N276" s="37"/>
      <c r="O276" s="37"/>
      <c r="P276" s="37"/>
      <c r="Q276" s="37">
        <v>0</v>
      </c>
      <c r="R276" s="37">
        <v>0</v>
      </c>
      <c r="S276" s="37"/>
      <c r="T276" s="37">
        <v>0</v>
      </c>
      <c r="U276" s="37"/>
      <c r="V276" s="37"/>
      <c r="W276" s="37"/>
      <c r="X276" s="37">
        <v>0</v>
      </c>
      <c r="Y276" s="37"/>
      <c r="Z276" s="37"/>
      <c r="AA276" s="37"/>
      <c r="AB276" s="37">
        <v>0</v>
      </c>
      <c r="AC276" s="37"/>
      <c r="AD276" s="37">
        <v>0</v>
      </c>
      <c r="AF276" s="37"/>
      <c r="AG276" s="37"/>
      <c r="AH276" s="37"/>
    </row>
    <row r="277" spans="3:34" ht="20.100000000000001" customHeight="1" x14ac:dyDescent="0.2">
      <c r="D277" s="38" t="s">
        <v>226</v>
      </c>
      <c r="F277" s="39">
        <v>0</v>
      </c>
      <c r="G277" s="40"/>
      <c r="H277" s="40"/>
      <c r="I277" s="40"/>
      <c r="J277" s="39">
        <v>0</v>
      </c>
      <c r="K277" s="39">
        <v>0</v>
      </c>
      <c r="L277" s="40"/>
      <c r="M277" s="39">
        <v>0</v>
      </c>
      <c r="N277" s="40"/>
      <c r="O277" s="40"/>
      <c r="P277" s="40"/>
      <c r="Q277" s="39">
        <v>0</v>
      </c>
      <c r="R277" s="39">
        <v>0</v>
      </c>
      <c r="S277" s="40"/>
      <c r="T277" s="39">
        <v>0</v>
      </c>
      <c r="U277" s="40"/>
      <c r="V277" s="40"/>
      <c r="W277" s="40"/>
      <c r="X277" s="39">
        <v>0</v>
      </c>
      <c r="Y277" s="40"/>
      <c r="Z277" s="40"/>
      <c r="AA277" s="40"/>
      <c r="AB277" s="39">
        <v>0</v>
      </c>
      <c r="AC277" s="40"/>
      <c r="AD277" s="39">
        <v>0</v>
      </c>
      <c r="AF277" s="37"/>
      <c r="AG277" s="37"/>
      <c r="AH277" s="37"/>
    </row>
    <row r="278" spans="3:34"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F278" s="37"/>
      <c r="AG278" s="37"/>
      <c r="AH278" s="37"/>
    </row>
    <row r="279" spans="3:34" ht="20.100000000000001" customHeight="1" x14ac:dyDescent="0.2">
      <c r="C279" s="42" t="s">
        <v>227</v>
      </c>
      <c r="D279" s="42"/>
      <c r="F279" s="44">
        <v>0</v>
      </c>
      <c r="G279" s="45"/>
      <c r="H279" s="45"/>
      <c r="I279" s="45"/>
      <c r="J279" s="44">
        <v>0</v>
      </c>
      <c r="K279" s="44">
        <v>4</v>
      </c>
      <c r="L279" s="45"/>
      <c r="M279" s="44">
        <v>4</v>
      </c>
      <c r="N279" s="45"/>
      <c r="O279" s="45"/>
      <c r="P279" s="45"/>
      <c r="Q279" s="44">
        <v>1</v>
      </c>
      <c r="R279" s="44">
        <v>3</v>
      </c>
      <c r="S279" s="45"/>
      <c r="T279" s="44">
        <v>4</v>
      </c>
      <c r="U279" s="45"/>
      <c r="V279" s="45"/>
      <c r="W279" s="45"/>
      <c r="X279" s="44">
        <v>5</v>
      </c>
      <c r="Y279" s="45"/>
      <c r="Z279" s="45"/>
      <c r="AA279" s="45"/>
      <c r="AB279" s="44">
        <v>5</v>
      </c>
      <c r="AC279" s="45"/>
      <c r="AD279" s="44">
        <v>0</v>
      </c>
      <c r="AF279" s="37"/>
      <c r="AG279" s="37"/>
      <c r="AH279" s="37"/>
    </row>
    <row r="280" spans="3:34"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F280" s="37"/>
      <c r="AG280" s="37"/>
      <c r="AH280" s="37"/>
    </row>
    <row r="281" spans="3:34"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F281" s="37"/>
      <c r="AG281" s="37"/>
      <c r="AH281" s="37"/>
    </row>
    <row r="282" spans="3:34" ht="20.100000000000001" customHeight="1" x14ac:dyDescent="0.2">
      <c r="D282" s="2" t="s">
        <v>228</v>
      </c>
      <c r="F282" s="37">
        <v>0</v>
      </c>
      <c r="G282" s="37"/>
      <c r="H282" s="37"/>
      <c r="I282" s="37"/>
      <c r="J282" s="37">
        <v>0</v>
      </c>
      <c r="K282" s="37">
        <v>0</v>
      </c>
      <c r="L282" s="37"/>
      <c r="M282" s="37">
        <v>0</v>
      </c>
      <c r="N282" s="37"/>
      <c r="O282" s="37"/>
      <c r="P282" s="37"/>
      <c r="Q282" s="37">
        <v>0</v>
      </c>
      <c r="R282" s="37">
        <v>0</v>
      </c>
      <c r="S282" s="37"/>
      <c r="T282" s="37">
        <v>0</v>
      </c>
      <c r="U282" s="37"/>
      <c r="V282" s="37"/>
      <c r="W282" s="37"/>
      <c r="X282" s="37">
        <v>0</v>
      </c>
      <c r="Y282" s="37"/>
      <c r="Z282" s="37"/>
      <c r="AA282" s="37"/>
      <c r="AB282" s="37">
        <v>0</v>
      </c>
      <c r="AC282" s="37"/>
      <c r="AD282" s="37">
        <v>0</v>
      </c>
      <c r="AF282" s="37"/>
      <c r="AG282" s="37"/>
      <c r="AH282" s="37"/>
    </row>
    <row r="283" spans="3:34"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F283" s="37"/>
      <c r="AG283" s="37"/>
      <c r="AH283" s="37"/>
    </row>
    <row r="284" spans="3:34" ht="20.100000000000001" customHeight="1" x14ac:dyDescent="0.2">
      <c r="C284" s="42" t="s">
        <v>188</v>
      </c>
      <c r="D284" s="42"/>
      <c r="F284" s="44">
        <v>0</v>
      </c>
      <c r="G284" s="45"/>
      <c r="H284" s="45"/>
      <c r="I284" s="45"/>
      <c r="J284" s="44">
        <v>0</v>
      </c>
      <c r="K284" s="44">
        <v>0</v>
      </c>
      <c r="L284" s="45"/>
      <c r="M284" s="44">
        <v>0</v>
      </c>
      <c r="N284" s="45"/>
      <c r="O284" s="45"/>
      <c r="P284" s="45"/>
      <c r="Q284" s="44">
        <v>0</v>
      </c>
      <c r="R284" s="44">
        <v>0</v>
      </c>
      <c r="S284" s="45"/>
      <c r="T284" s="44">
        <v>0</v>
      </c>
      <c r="U284" s="45"/>
      <c r="V284" s="45"/>
      <c r="W284" s="45"/>
      <c r="X284" s="44">
        <v>0</v>
      </c>
      <c r="Y284" s="45"/>
      <c r="Z284" s="45"/>
      <c r="AA284" s="45"/>
      <c r="AB284" s="44">
        <v>0</v>
      </c>
      <c r="AC284" s="45"/>
      <c r="AD284" s="44">
        <v>0</v>
      </c>
      <c r="AF284" s="37"/>
      <c r="AG284" s="37"/>
      <c r="AH284" s="37"/>
    </row>
    <row r="285" spans="3:34"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F285" s="37"/>
      <c r="AG285" s="37"/>
      <c r="AH285" s="37"/>
    </row>
    <row r="286" spans="3:34"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F286" s="37"/>
      <c r="AG286" s="37"/>
      <c r="AH286" s="37"/>
    </row>
    <row r="287" spans="3:34" ht="20.100000000000001" customHeight="1" x14ac:dyDescent="0.2">
      <c r="D287" s="2" t="s">
        <v>229</v>
      </c>
      <c r="F287" s="37">
        <v>0</v>
      </c>
      <c r="G287" s="37"/>
      <c r="H287" s="37"/>
      <c r="I287" s="37"/>
      <c r="J287" s="37">
        <v>81</v>
      </c>
      <c r="K287" s="37">
        <v>10</v>
      </c>
      <c r="L287" s="37"/>
      <c r="M287" s="37">
        <v>91</v>
      </c>
      <c r="N287" s="37"/>
      <c r="O287" s="37"/>
      <c r="P287" s="37"/>
      <c r="Q287" s="37">
        <v>77</v>
      </c>
      <c r="R287" s="37">
        <v>26</v>
      </c>
      <c r="S287" s="37"/>
      <c r="T287" s="37">
        <v>103</v>
      </c>
      <c r="U287" s="37"/>
      <c r="V287" s="37"/>
      <c r="W287" s="37"/>
      <c r="X287" s="37">
        <v>157</v>
      </c>
      <c r="Y287" s="37"/>
      <c r="Z287" s="37"/>
      <c r="AA287" s="37"/>
      <c r="AB287" s="37">
        <v>169</v>
      </c>
      <c r="AC287" s="37"/>
      <c r="AD287" s="37">
        <v>0</v>
      </c>
      <c r="AF287" s="37"/>
      <c r="AG287" s="37"/>
      <c r="AH287" s="37"/>
    </row>
    <row r="288" spans="3:34" ht="20.100000000000001" customHeight="1" x14ac:dyDescent="0.2">
      <c r="D288" s="38" t="s">
        <v>230</v>
      </c>
      <c r="F288" s="39">
        <v>0</v>
      </c>
      <c r="G288" s="40"/>
      <c r="H288" s="40"/>
      <c r="I288" s="40"/>
      <c r="J288" s="39">
        <v>69</v>
      </c>
      <c r="K288" s="39">
        <v>9</v>
      </c>
      <c r="L288" s="40"/>
      <c r="M288" s="39">
        <v>78</v>
      </c>
      <c r="N288" s="40"/>
      <c r="O288" s="40"/>
      <c r="P288" s="40"/>
      <c r="Q288" s="39">
        <v>73</v>
      </c>
      <c r="R288" s="39">
        <v>24</v>
      </c>
      <c r="S288" s="40"/>
      <c r="T288" s="39">
        <v>97</v>
      </c>
      <c r="U288" s="40"/>
      <c r="V288" s="40"/>
      <c r="W288" s="40"/>
      <c r="X288" s="39">
        <v>144</v>
      </c>
      <c r="Y288" s="40"/>
      <c r="Z288" s="40"/>
      <c r="AA288" s="40"/>
      <c r="AB288" s="39">
        <v>163</v>
      </c>
      <c r="AC288" s="40"/>
      <c r="AD288" s="39">
        <v>0</v>
      </c>
      <c r="AF288" s="37"/>
      <c r="AG288" s="37"/>
      <c r="AH288" s="37"/>
    </row>
    <row r="289" spans="3:34"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F289" s="37"/>
      <c r="AG289" s="37"/>
      <c r="AH289" s="37"/>
    </row>
    <row r="290" spans="3:34" ht="20.100000000000001" customHeight="1" x14ac:dyDescent="0.2">
      <c r="C290" s="42" t="s">
        <v>122</v>
      </c>
      <c r="D290" s="42"/>
      <c r="F290" s="44">
        <v>0</v>
      </c>
      <c r="G290" s="45"/>
      <c r="H290" s="45"/>
      <c r="I290" s="45"/>
      <c r="J290" s="44">
        <v>150</v>
      </c>
      <c r="K290" s="44">
        <v>19</v>
      </c>
      <c r="L290" s="45"/>
      <c r="M290" s="44">
        <v>169</v>
      </c>
      <c r="N290" s="45"/>
      <c r="O290" s="45"/>
      <c r="P290" s="45"/>
      <c r="Q290" s="44">
        <v>150</v>
      </c>
      <c r="R290" s="44">
        <v>50</v>
      </c>
      <c r="S290" s="45"/>
      <c r="T290" s="44">
        <v>200</v>
      </c>
      <c r="U290" s="45"/>
      <c r="V290" s="45"/>
      <c r="W290" s="45"/>
      <c r="X290" s="44">
        <v>301</v>
      </c>
      <c r="Y290" s="45"/>
      <c r="Z290" s="45"/>
      <c r="AA290" s="45"/>
      <c r="AB290" s="44">
        <v>332</v>
      </c>
      <c r="AC290" s="45"/>
      <c r="AD290" s="44">
        <v>0</v>
      </c>
      <c r="AF290" s="37"/>
      <c r="AG290" s="37"/>
      <c r="AH290" s="37"/>
    </row>
    <row r="291" spans="3:34"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F291" s="37"/>
      <c r="AG291" s="37"/>
      <c r="AH291" s="37"/>
    </row>
    <row r="292" spans="3:34"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F292" s="37"/>
      <c r="AG292" s="37"/>
      <c r="AH292" s="37"/>
    </row>
    <row r="293" spans="3:34" ht="20.100000000000001" customHeight="1" x14ac:dyDescent="0.2">
      <c r="D293" s="2" t="s">
        <v>229</v>
      </c>
      <c r="F293" s="37">
        <v>71</v>
      </c>
      <c r="G293" s="37"/>
      <c r="H293" s="37"/>
      <c r="I293" s="37"/>
      <c r="J293" s="37">
        <v>17</v>
      </c>
      <c r="K293" s="37">
        <v>2</v>
      </c>
      <c r="L293" s="37"/>
      <c r="M293" s="37">
        <v>19</v>
      </c>
      <c r="N293" s="37"/>
      <c r="O293" s="37"/>
      <c r="P293" s="37"/>
      <c r="Q293" s="37">
        <v>12</v>
      </c>
      <c r="R293" s="37">
        <v>23</v>
      </c>
      <c r="S293" s="37"/>
      <c r="T293" s="37">
        <v>35</v>
      </c>
      <c r="U293" s="37"/>
      <c r="V293" s="37"/>
      <c r="W293" s="37"/>
      <c r="X293" s="37">
        <v>0</v>
      </c>
      <c r="Y293" s="37"/>
      <c r="Z293" s="37"/>
      <c r="AA293" s="37"/>
      <c r="AB293" s="37">
        <v>0</v>
      </c>
      <c r="AC293" s="37"/>
      <c r="AD293" s="37">
        <v>55</v>
      </c>
      <c r="AF293" s="37"/>
      <c r="AG293" s="37"/>
      <c r="AH293" s="37"/>
    </row>
    <row r="294" spans="3:34" ht="20.100000000000001" customHeight="1" x14ac:dyDescent="0.2">
      <c r="D294" s="38" t="s">
        <v>230</v>
      </c>
      <c r="F294" s="39">
        <v>48</v>
      </c>
      <c r="G294" s="40"/>
      <c r="H294" s="40"/>
      <c r="I294" s="40"/>
      <c r="J294" s="39">
        <v>20</v>
      </c>
      <c r="K294" s="39">
        <v>2</v>
      </c>
      <c r="L294" s="40"/>
      <c r="M294" s="39">
        <v>22</v>
      </c>
      <c r="N294" s="40"/>
      <c r="O294" s="40"/>
      <c r="P294" s="40"/>
      <c r="Q294" s="39">
        <v>10</v>
      </c>
      <c r="R294" s="39">
        <v>9</v>
      </c>
      <c r="S294" s="40"/>
      <c r="T294" s="39">
        <v>19</v>
      </c>
      <c r="U294" s="40"/>
      <c r="V294" s="40"/>
      <c r="W294" s="40"/>
      <c r="X294" s="39">
        <v>0</v>
      </c>
      <c r="Y294" s="40"/>
      <c r="Z294" s="40"/>
      <c r="AA294" s="40"/>
      <c r="AB294" s="39">
        <v>0</v>
      </c>
      <c r="AC294" s="40"/>
      <c r="AD294" s="39">
        <v>51</v>
      </c>
      <c r="AF294" s="37"/>
      <c r="AG294" s="37"/>
      <c r="AH294" s="37"/>
    </row>
    <row r="295" spans="3:34" ht="20.100000000000001" customHeight="1" x14ac:dyDescent="0.2">
      <c r="D295" s="2" t="s">
        <v>223</v>
      </c>
      <c r="F295" s="37">
        <v>42</v>
      </c>
      <c r="G295" s="37"/>
      <c r="H295" s="37"/>
      <c r="I295" s="37"/>
      <c r="J295" s="37">
        <v>18</v>
      </c>
      <c r="K295" s="37">
        <v>4</v>
      </c>
      <c r="L295" s="37"/>
      <c r="M295" s="37">
        <v>22</v>
      </c>
      <c r="N295" s="37"/>
      <c r="O295" s="37"/>
      <c r="P295" s="37"/>
      <c r="Q295" s="37">
        <v>13</v>
      </c>
      <c r="R295" s="37">
        <v>29</v>
      </c>
      <c r="S295" s="37"/>
      <c r="T295" s="37">
        <v>42</v>
      </c>
      <c r="U295" s="37"/>
      <c r="V295" s="37"/>
      <c r="W295" s="37"/>
      <c r="X295" s="37">
        <v>0</v>
      </c>
      <c r="Y295" s="37"/>
      <c r="Z295" s="37"/>
      <c r="AA295" s="37"/>
      <c r="AB295" s="37">
        <v>0</v>
      </c>
      <c r="AC295" s="37"/>
      <c r="AD295" s="37">
        <v>22</v>
      </c>
      <c r="AF295" s="37"/>
      <c r="AG295" s="37"/>
      <c r="AH295" s="37"/>
    </row>
    <row r="296" spans="3:34" ht="20.100000000000001" customHeight="1" x14ac:dyDescent="0.2">
      <c r="D296" s="38" t="s">
        <v>224</v>
      </c>
      <c r="F296" s="39">
        <v>33</v>
      </c>
      <c r="G296" s="40"/>
      <c r="H296" s="40"/>
      <c r="I296" s="40"/>
      <c r="J296" s="39">
        <v>18</v>
      </c>
      <c r="K296" s="39">
        <v>1</v>
      </c>
      <c r="L296" s="40"/>
      <c r="M296" s="39">
        <v>19</v>
      </c>
      <c r="N296" s="40"/>
      <c r="O296" s="40"/>
      <c r="P296" s="40"/>
      <c r="Q296" s="39">
        <v>10</v>
      </c>
      <c r="R296" s="39">
        <v>16</v>
      </c>
      <c r="S296" s="40"/>
      <c r="T296" s="39">
        <v>26</v>
      </c>
      <c r="U296" s="40"/>
      <c r="V296" s="40"/>
      <c r="W296" s="40"/>
      <c r="X296" s="39">
        <v>0</v>
      </c>
      <c r="Y296" s="40"/>
      <c r="Z296" s="40"/>
      <c r="AA296" s="40"/>
      <c r="AB296" s="39">
        <v>0</v>
      </c>
      <c r="AC296" s="40"/>
      <c r="AD296" s="39">
        <v>26</v>
      </c>
      <c r="AF296" s="37"/>
      <c r="AG296" s="37"/>
      <c r="AH296" s="37"/>
    </row>
    <row r="297" spans="3:34" ht="20.100000000000001" customHeight="1" x14ac:dyDescent="0.2">
      <c r="D297" s="2" t="s">
        <v>371</v>
      </c>
      <c r="F297" s="37">
        <v>75</v>
      </c>
      <c r="G297" s="37"/>
      <c r="H297" s="37"/>
      <c r="I297" s="37"/>
      <c r="J297" s="37">
        <v>20</v>
      </c>
      <c r="K297" s="37">
        <v>3</v>
      </c>
      <c r="L297" s="37"/>
      <c r="M297" s="37">
        <v>23</v>
      </c>
      <c r="N297" s="37"/>
      <c r="O297" s="37"/>
      <c r="P297" s="37"/>
      <c r="Q297" s="37">
        <v>11</v>
      </c>
      <c r="R297" s="37">
        <v>10</v>
      </c>
      <c r="S297" s="37"/>
      <c r="T297" s="37">
        <v>21</v>
      </c>
      <c r="U297" s="37"/>
      <c r="V297" s="37"/>
      <c r="W297" s="37"/>
      <c r="X297" s="37">
        <v>0</v>
      </c>
      <c r="Y297" s="37"/>
      <c r="Z297" s="37"/>
      <c r="AA297" s="37"/>
      <c r="AB297" s="37">
        <v>0</v>
      </c>
      <c r="AC297" s="37"/>
      <c r="AD297" s="37">
        <v>77</v>
      </c>
      <c r="AF297" s="37"/>
      <c r="AG297" s="37"/>
      <c r="AH297" s="37"/>
    </row>
    <row r="298" spans="3:34" ht="20.100000000000001" customHeight="1" x14ac:dyDescent="0.2">
      <c r="D298" s="38" t="s">
        <v>226</v>
      </c>
      <c r="F298" s="39">
        <v>68</v>
      </c>
      <c r="G298" s="40"/>
      <c r="H298" s="40"/>
      <c r="I298" s="40"/>
      <c r="J298" s="39">
        <v>15</v>
      </c>
      <c r="K298" s="39">
        <v>3</v>
      </c>
      <c r="L298" s="40"/>
      <c r="M298" s="39">
        <v>18</v>
      </c>
      <c r="N298" s="40"/>
      <c r="O298" s="40"/>
      <c r="P298" s="40"/>
      <c r="Q298" s="39">
        <v>19</v>
      </c>
      <c r="R298" s="39">
        <v>29</v>
      </c>
      <c r="S298" s="40"/>
      <c r="T298" s="39">
        <v>48</v>
      </c>
      <c r="U298" s="40"/>
      <c r="V298" s="40"/>
      <c r="W298" s="40"/>
      <c r="X298" s="39">
        <v>0</v>
      </c>
      <c r="Y298" s="40"/>
      <c r="Z298" s="40"/>
      <c r="AA298" s="40"/>
      <c r="AB298" s="39">
        <v>0</v>
      </c>
      <c r="AC298" s="40"/>
      <c r="AD298" s="39">
        <v>38</v>
      </c>
      <c r="AF298" s="37"/>
      <c r="AG298" s="37"/>
      <c r="AH298" s="37"/>
    </row>
    <row r="299" spans="3:34" ht="20.100000000000001" customHeight="1" x14ac:dyDescent="0.2">
      <c r="D299" s="2" t="s">
        <v>231</v>
      </c>
      <c r="F299" s="37">
        <v>54</v>
      </c>
      <c r="G299" s="37"/>
      <c r="H299" s="37"/>
      <c r="I299" s="37"/>
      <c r="J299" s="37">
        <v>25</v>
      </c>
      <c r="K299" s="37">
        <v>9</v>
      </c>
      <c r="L299" s="37"/>
      <c r="M299" s="37">
        <v>34</v>
      </c>
      <c r="N299" s="37"/>
      <c r="O299" s="37"/>
      <c r="P299" s="37"/>
      <c r="Q299" s="37">
        <v>26</v>
      </c>
      <c r="R299" s="37">
        <v>30</v>
      </c>
      <c r="S299" s="37"/>
      <c r="T299" s="37">
        <v>56</v>
      </c>
      <c r="U299" s="37"/>
      <c r="V299" s="37"/>
      <c r="W299" s="37"/>
      <c r="X299" s="37">
        <v>0</v>
      </c>
      <c r="Y299" s="37"/>
      <c r="Z299" s="37"/>
      <c r="AA299" s="37"/>
      <c r="AB299" s="37">
        <v>0</v>
      </c>
      <c r="AC299" s="37"/>
      <c r="AD299" s="37">
        <v>32</v>
      </c>
      <c r="AF299" s="37"/>
      <c r="AG299" s="37"/>
      <c r="AH299" s="37"/>
    </row>
    <row r="300" spans="3:34" ht="20.100000000000001" customHeight="1" x14ac:dyDescent="0.2">
      <c r="D300" s="38" t="s">
        <v>232</v>
      </c>
      <c r="F300" s="39">
        <v>38</v>
      </c>
      <c r="G300" s="40"/>
      <c r="H300" s="40"/>
      <c r="I300" s="40"/>
      <c r="J300" s="39">
        <v>19</v>
      </c>
      <c r="K300" s="39">
        <v>8</v>
      </c>
      <c r="L300" s="40"/>
      <c r="M300" s="39">
        <v>27</v>
      </c>
      <c r="N300" s="40"/>
      <c r="O300" s="40"/>
      <c r="P300" s="40"/>
      <c r="Q300" s="39">
        <v>16</v>
      </c>
      <c r="R300" s="39">
        <v>24</v>
      </c>
      <c r="S300" s="40"/>
      <c r="T300" s="39">
        <v>40</v>
      </c>
      <c r="U300" s="40"/>
      <c r="V300" s="40"/>
      <c r="W300" s="40"/>
      <c r="X300" s="39">
        <v>0</v>
      </c>
      <c r="Y300" s="40"/>
      <c r="Z300" s="40"/>
      <c r="AA300" s="40"/>
      <c r="AB300" s="39">
        <v>0</v>
      </c>
      <c r="AC300" s="40"/>
      <c r="AD300" s="39">
        <v>25</v>
      </c>
      <c r="AF300" s="37"/>
      <c r="AG300" s="37"/>
      <c r="AH300" s="37"/>
    </row>
    <row r="301" spans="3:34" ht="20.100000000000001" customHeight="1" x14ac:dyDescent="0.2">
      <c r="D301" s="2" t="s">
        <v>233</v>
      </c>
      <c r="F301" s="37">
        <v>23</v>
      </c>
      <c r="G301" s="37"/>
      <c r="H301" s="37"/>
      <c r="I301" s="37"/>
      <c r="J301" s="37">
        <v>26</v>
      </c>
      <c r="K301" s="37">
        <v>4</v>
      </c>
      <c r="L301" s="37"/>
      <c r="M301" s="37">
        <v>30</v>
      </c>
      <c r="N301" s="37"/>
      <c r="O301" s="37"/>
      <c r="P301" s="37"/>
      <c r="Q301" s="37">
        <v>15</v>
      </c>
      <c r="R301" s="37">
        <v>17</v>
      </c>
      <c r="S301" s="37"/>
      <c r="T301" s="37">
        <v>32</v>
      </c>
      <c r="U301" s="37"/>
      <c r="V301" s="37"/>
      <c r="W301" s="37"/>
      <c r="X301" s="37">
        <v>0</v>
      </c>
      <c r="Y301" s="37"/>
      <c r="Z301" s="37"/>
      <c r="AA301" s="37"/>
      <c r="AB301" s="37">
        <v>0</v>
      </c>
      <c r="AC301" s="37"/>
      <c r="AD301" s="37">
        <v>21</v>
      </c>
      <c r="AF301" s="37"/>
      <c r="AG301" s="37"/>
      <c r="AH301" s="37"/>
    </row>
    <row r="302" spans="3:34" ht="20.100000000000001" customHeight="1" x14ac:dyDescent="0.2">
      <c r="D302" s="38" t="s">
        <v>234</v>
      </c>
      <c r="F302" s="39">
        <v>46</v>
      </c>
      <c r="G302" s="40"/>
      <c r="H302" s="40"/>
      <c r="I302" s="40"/>
      <c r="J302" s="39">
        <v>15</v>
      </c>
      <c r="K302" s="39">
        <v>1</v>
      </c>
      <c r="L302" s="40"/>
      <c r="M302" s="39">
        <v>16</v>
      </c>
      <c r="N302" s="40"/>
      <c r="O302" s="40"/>
      <c r="P302" s="40"/>
      <c r="Q302" s="39">
        <v>11</v>
      </c>
      <c r="R302" s="39">
        <v>22</v>
      </c>
      <c r="S302" s="40"/>
      <c r="T302" s="39">
        <v>33</v>
      </c>
      <c r="U302" s="40"/>
      <c r="V302" s="40"/>
      <c r="W302" s="40"/>
      <c r="X302" s="39">
        <v>0</v>
      </c>
      <c r="Y302" s="40"/>
      <c r="Z302" s="40"/>
      <c r="AA302" s="40"/>
      <c r="AB302" s="39">
        <v>0</v>
      </c>
      <c r="AC302" s="40"/>
      <c r="AD302" s="39">
        <v>29</v>
      </c>
      <c r="AF302" s="37"/>
      <c r="AG302" s="37"/>
      <c r="AH302" s="37"/>
    </row>
    <row r="303" spans="3:34" ht="20.100000000000001" customHeight="1" x14ac:dyDescent="0.2">
      <c r="D303" s="2" t="s">
        <v>235</v>
      </c>
      <c r="F303" s="37">
        <v>41</v>
      </c>
      <c r="G303" s="37"/>
      <c r="H303" s="37"/>
      <c r="I303" s="37"/>
      <c r="J303" s="37">
        <v>1</v>
      </c>
      <c r="K303" s="37">
        <v>1</v>
      </c>
      <c r="L303" s="37"/>
      <c r="M303" s="37">
        <v>2</v>
      </c>
      <c r="N303" s="37"/>
      <c r="O303" s="37"/>
      <c r="P303" s="37"/>
      <c r="Q303" s="37">
        <v>0</v>
      </c>
      <c r="R303" s="37">
        <v>1</v>
      </c>
      <c r="S303" s="37"/>
      <c r="T303" s="37">
        <v>1</v>
      </c>
      <c r="U303" s="37"/>
      <c r="V303" s="37"/>
      <c r="W303" s="37"/>
      <c r="X303" s="37">
        <v>0</v>
      </c>
      <c r="Y303" s="37"/>
      <c r="Z303" s="37"/>
      <c r="AA303" s="37"/>
      <c r="AB303" s="37">
        <v>0</v>
      </c>
      <c r="AC303" s="37"/>
      <c r="AD303" s="37">
        <v>42</v>
      </c>
      <c r="AF303" s="37"/>
      <c r="AG303" s="37"/>
      <c r="AH303" s="37"/>
    </row>
    <row r="304" spans="3:34"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F304" s="37"/>
      <c r="AG304" s="37"/>
      <c r="AH304" s="37"/>
    </row>
    <row r="305" spans="1:34" s="1" customFormat="1" ht="20.100000000000001" customHeight="1" x14ac:dyDescent="0.2">
      <c r="A305" s="3"/>
      <c r="B305" s="6"/>
      <c r="C305" s="42" t="s">
        <v>180</v>
      </c>
      <c r="D305" s="42"/>
      <c r="E305" s="5"/>
      <c r="F305" s="44">
        <v>539</v>
      </c>
      <c r="G305" s="45"/>
      <c r="H305" s="45"/>
      <c r="I305" s="45"/>
      <c r="J305" s="44">
        <v>194</v>
      </c>
      <c r="K305" s="44">
        <v>38</v>
      </c>
      <c r="L305" s="45"/>
      <c r="M305" s="44">
        <v>232</v>
      </c>
      <c r="N305" s="45"/>
      <c r="O305" s="45"/>
      <c r="P305" s="45"/>
      <c r="Q305" s="44">
        <v>143</v>
      </c>
      <c r="R305" s="44">
        <v>210</v>
      </c>
      <c r="S305" s="45"/>
      <c r="T305" s="44">
        <v>353</v>
      </c>
      <c r="U305" s="45"/>
      <c r="V305" s="45"/>
      <c r="W305" s="45"/>
      <c r="X305" s="44">
        <v>0</v>
      </c>
      <c r="Y305" s="45"/>
      <c r="Z305" s="45"/>
      <c r="AA305" s="45"/>
      <c r="AB305" s="44">
        <v>0</v>
      </c>
      <c r="AC305" s="45"/>
      <c r="AD305" s="44">
        <v>418</v>
      </c>
      <c r="AF305" s="37"/>
      <c r="AG305" s="37"/>
      <c r="AH305" s="37"/>
    </row>
    <row r="306" spans="1:34"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F306" s="37"/>
      <c r="AG306" s="37"/>
      <c r="AH306" s="37"/>
    </row>
    <row r="307" spans="1:34"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F307" s="37"/>
      <c r="AG307" s="37"/>
      <c r="AH307" s="37"/>
    </row>
    <row r="308" spans="1:34" ht="20.100000000000001" customHeight="1" x14ac:dyDescent="0.2">
      <c r="D308" s="2" t="s">
        <v>237</v>
      </c>
      <c r="F308" s="37">
        <v>0</v>
      </c>
      <c r="G308" s="37"/>
      <c r="H308" s="37"/>
      <c r="I308" s="37"/>
      <c r="J308" s="37">
        <v>0</v>
      </c>
      <c r="K308" s="37">
        <v>0</v>
      </c>
      <c r="L308" s="37"/>
      <c r="M308" s="37">
        <v>0</v>
      </c>
      <c r="N308" s="37"/>
      <c r="O308" s="37"/>
      <c r="P308" s="37"/>
      <c r="Q308" s="37">
        <v>0</v>
      </c>
      <c r="R308" s="37">
        <v>0</v>
      </c>
      <c r="S308" s="37"/>
      <c r="T308" s="37">
        <v>0</v>
      </c>
      <c r="U308" s="37"/>
      <c r="V308" s="37"/>
      <c r="W308" s="37"/>
      <c r="X308" s="37">
        <v>0</v>
      </c>
      <c r="Y308" s="37"/>
      <c r="Z308" s="37"/>
      <c r="AA308" s="37"/>
      <c r="AB308" s="37">
        <v>0</v>
      </c>
      <c r="AC308" s="37"/>
      <c r="AD308" s="37">
        <v>0</v>
      </c>
      <c r="AF308" s="37"/>
      <c r="AG308" s="37"/>
      <c r="AH308" s="37"/>
    </row>
    <row r="309" spans="1:34" ht="20.100000000000001" customHeight="1" x14ac:dyDescent="0.2">
      <c r="D309" s="38" t="s">
        <v>238</v>
      </c>
      <c r="F309" s="39">
        <v>0</v>
      </c>
      <c r="G309" s="40"/>
      <c r="H309" s="40"/>
      <c r="I309" s="40"/>
      <c r="J309" s="39">
        <v>0</v>
      </c>
      <c r="K309" s="39">
        <v>0</v>
      </c>
      <c r="L309" s="40"/>
      <c r="M309" s="39">
        <v>0</v>
      </c>
      <c r="N309" s="40"/>
      <c r="O309" s="40"/>
      <c r="P309" s="40"/>
      <c r="Q309" s="39">
        <v>0</v>
      </c>
      <c r="R309" s="39">
        <v>0</v>
      </c>
      <c r="S309" s="40"/>
      <c r="T309" s="39">
        <v>0</v>
      </c>
      <c r="U309" s="40"/>
      <c r="V309" s="40"/>
      <c r="W309" s="40"/>
      <c r="X309" s="39">
        <v>0</v>
      </c>
      <c r="Y309" s="40"/>
      <c r="Z309" s="40"/>
      <c r="AA309" s="40"/>
      <c r="AB309" s="39">
        <v>0</v>
      </c>
      <c r="AC309" s="40"/>
      <c r="AD309" s="39">
        <v>0</v>
      </c>
      <c r="AF309" s="37"/>
      <c r="AG309" s="37"/>
      <c r="AH309" s="37"/>
    </row>
    <row r="310" spans="1:34" ht="20.100000000000001" customHeight="1" x14ac:dyDescent="0.2">
      <c r="D310" s="2" t="s">
        <v>239</v>
      </c>
      <c r="F310" s="37">
        <v>0</v>
      </c>
      <c r="G310" s="37"/>
      <c r="H310" s="37"/>
      <c r="I310" s="37"/>
      <c r="J310" s="37">
        <v>0</v>
      </c>
      <c r="K310" s="37">
        <v>0</v>
      </c>
      <c r="L310" s="37"/>
      <c r="M310" s="37">
        <v>0</v>
      </c>
      <c r="N310" s="37"/>
      <c r="O310" s="37"/>
      <c r="P310" s="37"/>
      <c r="Q310" s="37">
        <v>0</v>
      </c>
      <c r="R310" s="37">
        <v>0</v>
      </c>
      <c r="S310" s="37"/>
      <c r="T310" s="37">
        <v>0</v>
      </c>
      <c r="U310" s="37"/>
      <c r="V310" s="37"/>
      <c r="W310" s="37"/>
      <c r="X310" s="37">
        <v>0</v>
      </c>
      <c r="Y310" s="37"/>
      <c r="Z310" s="37"/>
      <c r="AA310" s="37"/>
      <c r="AB310" s="37">
        <v>0</v>
      </c>
      <c r="AC310" s="37"/>
      <c r="AD310" s="37">
        <v>0</v>
      </c>
      <c r="AF310" s="37"/>
      <c r="AG310" s="37"/>
      <c r="AH310" s="37"/>
    </row>
    <row r="311" spans="1:34" ht="20.100000000000001" customHeight="1" x14ac:dyDescent="0.2">
      <c r="D311" s="38" t="s">
        <v>240</v>
      </c>
      <c r="F311" s="39">
        <v>0</v>
      </c>
      <c r="G311" s="40"/>
      <c r="H311" s="40"/>
      <c r="I311" s="40"/>
      <c r="J311" s="39">
        <v>0</v>
      </c>
      <c r="K311" s="39">
        <v>0</v>
      </c>
      <c r="L311" s="40"/>
      <c r="M311" s="39">
        <v>0</v>
      </c>
      <c r="N311" s="40"/>
      <c r="O311" s="40"/>
      <c r="P311" s="40"/>
      <c r="Q311" s="39">
        <v>0</v>
      </c>
      <c r="R311" s="39">
        <v>0</v>
      </c>
      <c r="S311" s="40"/>
      <c r="T311" s="39">
        <v>0</v>
      </c>
      <c r="U311" s="40"/>
      <c r="V311" s="40"/>
      <c r="W311" s="40"/>
      <c r="X311" s="39">
        <v>0</v>
      </c>
      <c r="Y311" s="40"/>
      <c r="Z311" s="40"/>
      <c r="AA311" s="40"/>
      <c r="AB311" s="39">
        <v>0</v>
      </c>
      <c r="AC311" s="40"/>
      <c r="AD311" s="39">
        <v>0</v>
      </c>
      <c r="AF311" s="37"/>
      <c r="AG311" s="37"/>
      <c r="AH311" s="37"/>
    </row>
    <row r="312" spans="1:34"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F312" s="37"/>
      <c r="AG312" s="37"/>
      <c r="AH312" s="37"/>
    </row>
    <row r="313" spans="1:34" s="1" customFormat="1" ht="20.100000000000001" customHeight="1" x14ac:dyDescent="0.2">
      <c r="A313" s="3"/>
      <c r="B313" s="6"/>
      <c r="C313" s="42" t="s">
        <v>241</v>
      </c>
      <c r="D313" s="42"/>
      <c r="E313" s="5"/>
      <c r="F313" s="44">
        <v>0</v>
      </c>
      <c r="G313" s="45"/>
      <c r="H313" s="45"/>
      <c r="I313" s="45"/>
      <c r="J313" s="44">
        <v>0</v>
      </c>
      <c r="K313" s="44">
        <v>0</v>
      </c>
      <c r="L313" s="45"/>
      <c r="M313" s="44">
        <v>0</v>
      </c>
      <c r="N313" s="45"/>
      <c r="O313" s="45"/>
      <c r="P313" s="45"/>
      <c r="Q313" s="44">
        <v>0</v>
      </c>
      <c r="R313" s="44">
        <v>0</v>
      </c>
      <c r="S313" s="45"/>
      <c r="T313" s="44">
        <v>0</v>
      </c>
      <c r="U313" s="45"/>
      <c r="V313" s="45"/>
      <c r="W313" s="45"/>
      <c r="X313" s="44">
        <v>0</v>
      </c>
      <c r="Y313" s="45"/>
      <c r="Z313" s="45"/>
      <c r="AA313" s="45"/>
      <c r="AB313" s="44">
        <v>0</v>
      </c>
      <c r="AC313" s="45"/>
      <c r="AD313" s="44">
        <v>0</v>
      </c>
      <c r="AF313" s="37"/>
      <c r="AG313" s="37"/>
      <c r="AH313" s="37"/>
    </row>
    <row r="314" spans="1:34"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F314" s="37"/>
      <c r="AG314" s="37"/>
      <c r="AH314" s="37"/>
    </row>
    <row r="315" spans="1:34" s="1" customFormat="1" ht="20.100000000000001" customHeight="1" x14ac:dyDescent="0.25">
      <c r="A315" s="3"/>
      <c r="B315" s="49" t="s">
        <v>242</v>
      </c>
      <c r="C315" s="50"/>
      <c r="D315" s="50"/>
      <c r="E315" s="5"/>
      <c r="F315" s="51">
        <v>539</v>
      </c>
      <c r="G315" s="52"/>
      <c r="H315" s="52"/>
      <c r="I315" s="52"/>
      <c r="J315" s="51">
        <v>344</v>
      </c>
      <c r="K315" s="51">
        <v>62</v>
      </c>
      <c r="L315" s="52"/>
      <c r="M315" s="51">
        <v>406</v>
      </c>
      <c r="N315" s="52"/>
      <c r="O315" s="52"/>
      <c r="P315" s="52"/>
      <c r="Q315" s="51">
        <v>294</v>
      </c>
      <c r="R315" s="51">
        <v>263</v>
      </c>
      <c r="S315" s="52"/>
      <c r="T315" s="51">
        <v>557</v>
      </c>
      <c r="U315" s="52"/>
      <c r="V315" s="52"/>
      <c r="W315" s="52"/>
      <c r="X315" s="51">
        <v>307</v>
      </c>
      <c r="Y315" s="52"/>
      <c r="Z315" s="52"/>
      <c r="AA315" s="52"/>
      <c r="AB315" s="51">
        <v>337</v>
      </c>
      <c r="AC315" s="52"/>
      <c r="AD315" s="51">
        <v>418</v>
      </c>
      <c r="AF315" s="37"/>
      <c r="AG315" s="37"/>
      <c r="AH315" s="37"/>
    </row>
    <row r="316" spans="1:34"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F316" s="37"/>
      <c r="AG316" s="37"/>
      <c r="AH316" s="37"/>
    </row>
    <row r="317" spans="1:34"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F317" s="37"/>
      <c r="AG317" s="37"/>
      <c r="AH317" s="37"/>
    </row>
    <row r="318" spans="1:34"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F318" s="37"/>
      <c r="AG318" s="37"/>
      <c r="AH318" s="37"/>
    </row>
    <row r="319" spans="1:34" ht="20.100000000000001" customHeight="1" x14ac:dyDescent="0.2">
      <c r="D319" s="2" t="s">
        <v>124</v>
      </c>
      <c r="F319" s="37">
        <v>37</v>
      </c>
      <c r="G319" s="37"/>
      <c r="H319" s="37"/>
      <c r="I319" s="37"/>
      <c r="J319" s="37">
        <v>2</v>
      </c>
      <c r="K319" s="37">
        <v>1</v>
      </c>
      <c r="L319" s="37"/>
      <c r="M319" s="37">
        <v>3</v>
      </c>
      <c r="N319" s="37"/>
      <c r="O319" s="37"/>
      <c r="P319" s="37"/>
      <c r="Q319" s="37">
        <v>0</v>
      </c>
      <c r="R319" s="37">
        <v>16</v>
      </c>
      <c r="S319" s="37"/>
      <c r="T319" s="37">
        <v>16</v>
      </c>
      <c r="U319" s="37"/>
      <c r="V319" s="37"/>
      <c r="W319" s="37"/>
      <c r="X319" s="37">
        <v>24</v>
      </c>
      <c r="Y319" s="37"/>
      <c r="Z319" s="37"/>
      <c r="AA319" s="37"/>
      <c r="AB319" s="37">
        <v>0</v>
      </c>
      <c r="AC319" s="37"/>
      <c r="AD319" s="37">
        <v>0</v>
      </c>
      <c r="AF319" s="37"/>
      <c r="AG319" s="37"/>
      <c r="AH319" s="37"/>
    </row>
    <row r="320" spans="1:34" ht="20.100000000000001" customHeight="1" x14ac:dyDescent="0.2">
      <c r="D320" s="38" t="s">
        <v>173</v>
      </c>
      <c r="F320" s="39">
        <v>69</v>
      </c>
      <c r="G320" s="40"/>
      <c r="H320" s="40"/>
      <c r="I320" s="40"/>
      <c r="J320" s="39">
        <v>1</v>
      </c>
      <c r="K320" s="39">
        <v>4</v>
      </c>
      <c r="L320" s="40"/>
      <c r="M320" s="39">
        <v>5</v>
      </c>
      <c r="N320" s="40"/>
      <c r="O320" s="40"/>
      <c r="P320" s="40"/>
      <c r="Q320" s="39">
        <v>10</v>
      </c>
      <c r="R320" s="39">
        <v>32</v>
      </c>
      <c r="S320" s="40"/>
      <c r="T320" s="39">
        <v>42</v>
      </c>
      <c r="U320" s="40"/>
      <c r="V320" s="40"/>
      <c r="W320" s="40"/>
      <c r="X320" s="39">
        <v>32</v>
      </c>
      <c r="Y320" s="40"/>
      <c r="Z320" s="40"/>
      <c r="AA320" s="40"/>
      <c r="AB320" s="39">
        <v>0</v>
      </c>
      <c r="AC320" s="40"/>
      <c r="AD320" s="39">
        <v>0</v>
      </c>
      <c r="AF320" s="37"/>
      <c r="AG320" s="37"/>
      <c r="AH320" s="37"/>
    </row>
    <row r="321" spans="3:34"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F321" s="37"/>
      <c r="AG321" s="37"/>
      <c r="AH321" s="37"/>
    </row>
    <row r="322" spans="3:34" ht="20.100000000000001" customHeight="1" x14ac:dyDescent="0.2">
      <c r="C322" s="42" t="s">
        <v>122</v>
      </c>
      <c r="D322" s="42"/>
      <c r="F322" s="44">
        <v>106</v>
      </c>
      <c r="G322" s="45"/>
      <c r="H322" s="45"/>
      <c r="I322" s="45"/>
      <c r="J322" s="44">
        <v>3</v>
      </c>
      <c r="K322" s="44">
        <v>5</v>
      </c>
      <c r="L322" s="45"/>
      <c r="M322" s="44">
        <v>8</v>
      </c>
      <c r="N322" s="45"/>
      <c r="O322" s="45"/>
      <c r="P322" s="45"/>
      <c r="Q322" s="44">
        <v>10</v>
      </c>
      <c r="R322" s="44">
        <v>48</v>
      </c>
      <c r="S322" s="45"/>
      <c r="T322" s="44">
        <v>58</v>
      </c>
      <c r="U322" s="45"/>
      <c r="V322" s="45"/>
      <c r="W322" s="45"/>
      <c r="X322" s="44">
        <v>56</v>
      </c>
      <c r="Y322" s="45"/>
      <c r="Z322" s="45"/>
      <c r="AA322" s="45"/>
      <c r="AB322" s="44">
        <v>0</v>
      </c>
      <c r="AC322" s="45"/>
      <c r="AD322" s="44">
        <v>0</v>
      </c>
      <c r="AF322" s="37"/>
      <c r="AG322" s="37"/>
      <c r="AH322" s="37"/>
    </row>
    <row r="323" spans="3:34"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F323" s="37"/>
      <c r="AG323" s="37"/>
      <c r="AH323" s="37"/>
    </row>
    <row r="324" spans="3:34"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F324" s="37"/>
      <c r="AG324" s="37"/>
      <c r="AH324" s="37"/>
    </row>
    <row r="325" spans="3:34" ht="20.100000000000001" customHeight="1" x14ac:dyDescent="0.2">
      <c r="D325" s="2" t="s">
        <v>124</v>
      </c>
      <c r="F325" s="37">
        <v>59</v>
      </c>
      <c r="G325" s="37"/>
      <c r="H325" s="37"/>
      <c r="I325" s="37"/>
      <c r="J325" s="37">
        <v>56</v>
      </c>
      <c r="K325" s="37">
        <v>1</v>
      </c>
      <c r="L325" s="37"/>
      <c r="M325" s="37">
        <v>57</v>
      </c>
      <c r="N325" s="37"/>
      <c r="O325" s="37"/>
      <c r="P325" s="37"/>
      <c r="Q325" s="37">
        <v>44</v>
      </c>
      <c r="R325" s="37">
        <v>23</v>
      </c>
      <c r="S325" s="37"/>
      <c r="T325" s="37">
        <v>67</v>
      </c>
      <c r="U325" s="37"/>
      <c r="V325" s="37"/>
      <c r="W325" s="37"/>
      <c r="X325" s="37">
        <v>49</v>
      </c>
      <c r="Y325" s="37"/>
      <c r="Z325" s="37"/>
      <c r="AA325" s="37"/>
      <c r="AB325" s="37">
        <v>0</v>
      </c>
      <c r="AC325" s="37"/>
      <c r="AD325" s="37">
        <v>0</v>
      </c>
      <c r="AF325" s="37"/>
      <c r="AG325" s="37"/>
      <c r="AH325" s="37"/>
    </row>
    <row r="326" spans="3:34" ht="20.100000000000001" customHeight="1" x14ac:dyDescent="0.2">
      <c r="D326" s="38" t="s">
        <v>173</v>
      </c>
      <c r="F326" s="39">
        <v>23</v>
      </c>
      <c r="G326" s="40"/>
      <c r="H326" s="40"/>
      <c r="I326" s="40"/>
      <c r="J326" s="39">
        <v>57</v>
      </c>
      <c r="K326" s="39">
        <v>6</v>
      </c>
      <c r="L326" s="40"/>
      <c r="M326" s="39">
        <v>63</v>
      </c>
      <c r="N326" s="40"/>
      <c r="O326" s="40"/>
      <c r="P326" s="40"/>
      <c r="Q326" s="39">
        <v>54</v>
      </c>
      <c r="R326" s="39">
        <v>16</v>
      </c>
      <c r="S326" s="40"/>
      <c r="T326" s="39">
        <v>70</v>
      </c>
      <c r="U326" s="40"/>
      <c r="V326" s="40"/>
      <c r="W326" s="40"/>
      <c r="X326" s="39">
        <v>16</v>
      </c>
      <c r="Y326" s="40"/>
      <c r="Z326" s="40"/>
      <c r="AA326" s="40"/>
      <c r="AB326" s="39">
        <v>0</v>
      </c>
      <c r="AC326" s="40"/>
      <c r="AD326" s="39">
        <v>0</v>
      </c>
      <c r="AF326" s="37"/>
      <c r="AG326" s="37"/>
      <c r="AH326" s="37"/>
    </row>
    <row r="327" spans="3:34" ht="20.100000000000001" customHeight="1" x14ac:dyDescent="0.2">
      <c r="D327" s="2" t="s">
        <v>113</v>
      </c>
      <c r="F327" s="37">
        <v>76</v>
      </c>
      <c r="G327" s="37"/>
      <c r="H327" s="37"/>
      <c r="I327" s="37"/>
      <c r="J327" s="37">
        <v>113</v>
      </c>
      <c r="K327" s="37">
        <v>2</v>
      </c>
      <c r="L327" s="37"/>
      <c r="M327" s="37">
        <v>115</v>
      </c>
      <c r="N327" s="37"/>
      <c r="O327" s="37"/>
      <c r="P327" s="37"/>
      <c r="Q327" s="37">
        <v>107</v>
      </c>
      <c r="R327" s="37">
        <v>38</v>
      </c>
      <c r="S327" s="37"/>
      <c r="T327" s="37">
        <v>145</v>
      </c>
      <c r="U327" s="37"/>
      <c r="V327" s="37"/>
      <c r="W327" s="37"/>
      <c r="X327" s="37">
        <v>46</v>
      </c>
      <c r="Y327" s="37"/>
      <c r="Z327" s="37"/>
      <c r="AA327" s="37"/>
      <c r="AB327" s="37">
        <v>0</v>
      </c>
      <c r="AC327" s="37"/>
      <c r="AD327" s="37">
        <v>0</v>
      </c>
      <c r="AF327" s="37"/>
      <c r="AG327" s="37"/>
      <c r="AH327" s="37"/>
    </row>
    <row r="328" spans="3:34" ht="20.100000000000001" customHeight="1" x14ac:dyDescent="0.2">
      <c r="D328" s="38" t="s">
        <v>101</v>
      </c>
      <c r="F328" s="39">
        <v>69</v>
      </c>
      <c r="G328" s="40"/>
      <c r="H328" s="40"/>
      <c r="I328" s="40"/>
      <c r="J328" s="39">
        <v>99</v>
      </c>
      <c r="K328" s="39">
        <v>9</v>
      </c>
      <c r="L328" s="40"/>
      <c r="M328" s="39">
        <v>108</v>
      </c>
      <c r="N328" s="40"/>
      <c r="O328" s="40"/>
      <c r="P328" s="40"/>
      <c r="Q328" s="39">
        <v>95</v>
      </c>
      <c r="R328" s="39">
        <v>40</v>
      </c>
      <c r="S328" s="40"/>
      <c r="T328" s="39">
        <v>135</v>
      </c>
      <c r="U328" s="40"/>
      <c r="V328" s="40"/>
      <c r="W328" s="40"/>
      <c r="X328" s="39">
        <v>42</v>
      </c>
      <c r="Y328" s="40"/>
      <c r="Z328" s="40"/>
      <c r="AA328" s="40"/>
      <c r="AB328" s="39">
        <v>0</v>
      </c>
      <c r="AC328" s="40"/>
      <c r="AD328" s="39">
        <v>0</v>
      </c>
      <c r="AF328" s="37"/>
      <c r="AG328" s="37"/>
      <c r="AH328" s="37"/>
    </row>
    <row r="329" spans="3:34" ht="20.100000000000001" customHeight="1" x14ac:dyDescent="0.2">
      <c r="D329" s="2" t="s">
        <v>115</v>
      </c>
      <c r="F329" s="37">
        <v>46</v>
      </c>
      <c r="G329" s="37"/>
      <c r="H329" s="37"/>
      <c r="I329" s="37"/>
      <c r="J329" s="37">
        <v>95</v>
      </c>
      <c r="K329" s="37">
        <v>1</v>
      </c>
      <c r="L329" s="37"/>
      <c r="M329" s="37">
        <v>96</v>
      </c>
      <c r="N329" s="37"/>
      <c r="O329" s="37"/>
      <c r="P329" s="37"/>
      <c r="Q329" s="37">
        <v>74</v>
      </c>
      <c r="R329" s="37">
        <v>47</v>
      </c>
      <c r="S329" s="37"/>
      <c r="T329" s="37">
        <v>121</v>
      </c>
      <c r="U329" s="37"/>
      <c r="V329" s="37"/>
      <c r="W329" s="37"/>
      <c r="X329" s="37">
        <v>21</v>
      </c>
      <c r="Y329" s="37"/>
      <c r="Z329" s="37"/>
      <c r="AA329" s="37"/>
      <c r="AB329" s="37">
        <v>0</v>
      </c>
      <c r="AC329" s="37"/>
      <c r="AD329" s="37">
        <v>0</v>
      </c>
      <c r="AF329" s="37"/>
      <c r="AG329" s="37"/>
      <c r="AH329" s="37"/>
    </row>
    <row r="330" spans="3:34" ht="20.100000000000001" customHeight="1" x14ac:dyDescent="0.2">
      <c r="D330" s="38" t="s">
        <v>116</v>
      </c>
      <c r="F330" s="39">
        <v>41</v>
      </c>
      <c r="G330" s="40"/>
      <c r="H330" s="40"/>
      <c r="I330" s="40"/>
      <c r="J330" s="39">
        <v>101</v>
      </c>
      <c r="K330" s="39">
        <v>6</v>
      </c>
      <c r="L330" s="40"/>
      <c r="M330" s="39">
        <v>107</v>
      </c>
      <c r="N330" s="40"/>
      <c r="O330" s="40"/>
      <c r="P330" s="40"/>
      <c r="Q330" s="39">
        <v>87</v>
      </c>
      <c r="R330" s="39">
        <v>21</v>
      </c>
      <c r="S330" s="40"/>
      <c r="T330" s="39">
        <v>108</v>
      </c>
      <c r="U330" s="40"/>
      <c r="V330" s="40"/>
      <c r="W330" s="40"/>
      <c r="X330" s="39">
        <v>40</v>
      </c>
      <c r="Y330" s="40"/>
      <c r="Z330" s="40"/>
      <c r="AA330" s="40"/>
      <c r="AB330" s="39">
        <v>0</v>
      </c>
      <c r="AC330" s="40"/>
      <c r="AD330" s="39">
        <v>0</v>
      </c>
      <c r="AF330" s="37"/>
      <c r="AG330" s="37"/>
      <c r="AH330" s="37"/>
    </row>
    <row r="331" spans="3:34" ht="20.100000000000001" customHeight="1" x14ac:dyDescent="0.2">
      <c r="D331" s="2" t="s">
        <v>117</v>
      </c>
      <c r="F331" s="37">
        <v>43</v>
      </c>
      <c r="G331" s="37"/>
      <c r="H331" s="37"/>
      <c r="I331" s="37"/>
      <c r="J331" s="37">
        <v>104</v>
      </c>
      <c r="K331" s="37">
        <v>3</v>
      </c>
      <c r="L331" s="37"/>
      <c r="M331" s="37">
        <v>107</v>
      </c>
      <c r="N331" s="37"/>
      <c r="O331" s="37"/>
      <c r="P331" s="37"/>
      <c r="Q331" s="37">
        <v>82</v>
      </c>
      <c r="R331" s="37">
        <v>24</v>
      </c>
      <c r="S331" s="37"/>
      <c r="T331" s="37">
        <v>106</v>
      </c>
      <c r="U331" s="37"/>
      <c r="V331" s="37"/>
      <c r="W331" s="37"/>
      <c r="X331" s="37">
        <v>44</v>
      </c>
      <c r="Y331" s="37"/>
      <c r="Z331" s="37"/>
      <c r="AA331" s="37"/>
      <c r="AB331" s="37">
        <v>0</v>
      </c>
      <c r="AC331" s="37"/>
      <c r="AD331" s="37">
        <v>0</v>
      </c>
      <c r="AF331" s="37"/>
      <c r="AG331" s="37"/>
      <c r="AH331" s="37"/>
    </row>
    <row r="332" spans="3:34" ht="20.100000000000001" customHeight="1" x14ac:dyDescent="0.2">
      <c r="D332" s="38" t="s">
        <v>105</v>
      </c>
      <c r="F332" s="39">
        <v>40</v>
      </c>
      <c r="G332" s="40"/>
      <c r="H332" s="40"/>
      <c r="I332" s="40"/>
      <c r="J332" s="39">
        <v>86</v>
      </c>
      <c r="K332" s="39">
        <v>2</v>
      </c>
      <c r="L332" s="40"/>
      <c r="M332" s="39">
        <v>88</v>
      </c>
      <c r="N332" s="40"/>
      <c r="O332" s="40"/>
      <c r="P332" s="40"/>
      <c r="Q332" s="39">
        <v>66</v>
      </c>
      <c r="R332" s="39">
        <v>35</v>
      </c>
      <c r="S332" s="40"/>
      <c r="T332" s="39">
        <v>101</v>
      </c>
      <c r="U332" s="40"/>
      <c r="V332" s="40"/>
      <c r="W332" s="40"/>
      <c r="X332" s="39">
        <v>27</v>
      </c>
      <c r="Y332" s="40"/>
      <c r="Z332" s="40"/>
      <c r="AA332" s="40"/>
      <c r="AB332" s="39">
        <v>0</v>
      </c>
      <c r="AC332" s="40"/>
      <c r="AD332" s="39">
        <v>0</v>
      </c>
      <c r="AF332" s="37"/>
      <c r="AG332" s="37"/>
      <c r="AH332" s="37"/>
    </row>
    <row r="333" spans="3:34" ht="20.100000000000001" customHeight="1" x14ac:dyDescent="0.2">
      <c r="D333" s="2" t="s">
        <v>244</v>
      </c>
      <c r="F333" s="37">
        <v>20</v>
      </c>
      <c r="G333" s="37"/>
      <c r="H333" s="37"/>
      <c r="I333" s="37"/>
      <c r="J333" s="37">
        <v>47</v>
      </c>
      <c r="K333" s="37">
        <v>0</v>
      </c>
      <c r="L333" s="37"/>
      <c r="M333" s="37">
        <v>47</v>
      </c>
      <c r="N333" s="37"/>
      <c r="O333" s="37"/>
      <c r="P333" s="37"/>
      <c r="Q333" s="37">
        <v>27</v>
      </c>
      <c r="R333" s="37">
        <v>21</v>
      </c>
      <c r="S333" s="37"/>
      <c r="T333" s="37">
        <v>48</v>
      </c>
      <c r="U333" s="37"/>
      <c r="V333" s="37"/>
      <c r="W333" s="37"/>
      <c r="X333" s="37">
        <v>19</v>
      </c>
      <c r="Y333" s="37"/>
      <c r="Z333" s="37"/>
      <c r="AA333" s="37"/>
      <c r="AB333" s="37">
        <v>0</v>
      </c>
      <c r="AC333" s="37"/>
      <c r="AD333" s="37">
        <v>0</v>
      </c>
      <c r="AF333" s="37"/>
      <c r="AG333" s="37"/>
      <c r="AH333" s="37"/>
    </row>
    <row r="334" spans="3:34" ht="20.100000000000001" customHeight="1" x14ac:dyDescent="0.2">
      <c r="D334" s="38" t="s">
        <v>245</v>
      </c>
      <c r="F334" s="39">
        <v>40</v>
      </c>
      <c r="G334" s="40"/>
      <c r="H334" s="40"/>
      <c r="I334" s="40"/>
      <c r="J334" s="39">
        <v>118</v>
      </c>
      <c r="K334" s="39">
        <v>2</v>
      </c>
      <c r="L334" s="40"/>
      <c r="M334" s="39">
        <v>120</v>
      </c>
      <c r="N334" s="40"/>
      <c r="O334" s="40"/>
      <c r="P334" s="40"/>
      <c r="Q334" s="39">
        <v>75</v>
      </c>
      <c r="R334" s="39">
        <v>27</v>
      </c>
      <c r="S334" s="40"/>
      <c r="T334" s="39">
        <v>102</v>
      </c>
      <c r="U334" s="40"/>
      <c r="V334" s="40"/>
      <c r="W334" s="40"/>
      <c r="X334" s="39">
        <v>58</v>
      </c>
      <c r="Y334" s="40"/>
      <c r="Z334" s="40"/>
      <c r="AA334" s="40"/>
      <c r="AB334" s="39">
        <v>0</v>
      </c>
      <c r="AC334" s="40"/>
      <c r="AD334" s="39">
        <v>0</v>
      </c>
      <c r="AF334" s="37"/>
      <c r="AG334" s="37"/>
      <c r="AH334" s="37"/>
    </row>
    <row r="335" spans="3:34" ht="20.100000000000001" customHeight="1" x14ac:dyDescent="0.2">
      <c r="D335" s="2" t="s">
        <v>246</v>
      </c>
      <c r="F335" s="37">
        <v>29</v>
      </c>
      <c r="G335" s="37"/>
      <c r="H335" s="37"/>
      <c r="I335" s="37"/>
      <c r="J335" s="37">
        <v>51</v>
      </c>
      <c r="K335" s="37">
        <v>1</v>
      </c>
      <c r="L335" s="37"/>
      <c r="M335" s="37">
        <v>52</v>
      </c>
      <c r="N335" s="37"/>
      <c r="O335" s="37"/>
      <c r="P335" s="37"/>
      <c r="Q335" s="37">
        <v>36</v>
      </c>
      <c r="R335" s="37">
        <v>20</v>
      </c>
      <c r="S335" s="37"/>
      <c r="T335" s="37">
        <v>56</v>
      </c>
      <c r="U335" s="37"/>
      <c r="V335" s="37"/>
      <c r="W335" s="37"/>
      <c r="X335" s="37">
        <v>25</v>
      </c>
      <c r="Y335" s="37"/>
      <c r="Z335" s="37"/>
      <c r="AA335" s="37"/>
      <c r="AB335" s="37">
        <v>0</v>
      </c>
      <c r="AC335" s="37"/>
      <c r="AD335" s="37">
        <v>0</v>
      </c>
      <c r="AF335" s="37"/>
      <c r="AG335" s="37"/>
      <c r="AH335" s="37"/>
    </row>
    <row r="336" spans="3:34" ht="20.100000000000001" customHeight="1" x14ac:dyDescent="0.2">
      <c r="D336" s="38" t="s">
        <v>247</v>
      </c>
      <c r="F336" s="39">
        <v>53</v>
      </c>
      <c r="G336" s="40"/>
      <c r="H336" s="40"/>
      <c r="I336" s="40"/>
      <c r="J336" s="39">
        <v>55</v>
      </c>
      <c r="K336" s="39">
        <v>2</v>
      </c>
      <c r="L336" s="40"/>
      <c r="M336" s="39">
        <v>57</v>
      </c>
      <c r="N336" s="40"/>
      <c r="O336" s="40"/>
      <c r="P336" s="40"/>
      <c r="Q336" s="39">
        <v>45</v>
      </c>
      <c r="R336" s="39">
        <v>25</v>
      </c>
      <c r="S336" s="40"/>
      <c r="T336" s="39">
        <v>70</v>
      </c>
      <c r="U336" s="40"/>
      <c r="V336" s="40"/>
      <c r="W336" s="40"/>
      <c r="X336" s="39">
        <v>40</v>
      </c>
      <c r="Y336" s="40"/>
      <c r="Z336" s="40"/>
      <c r="AA336" s="40"/>
      <c r="AB336" s="39">
        <v>0</v>
      </c>
      <c r="AC336" s="40"/>
      <c r="AD336" s="39">
        <v>0</v>
      </c>
      <c r="AF336" s="37"/>
      <c r="AG336" s="37"/>
      <c r="AH336" s="37"/>
    </row>
    <row r="337" spans="1:34" ht="20.100000000000001" customHeight="1" x14ac:dyDescent="0.2">
      <c r="D337" s="2" t="s">
        <v>120</v>
      </c>
      <c r="F337" s="37">
        <v>41</v>
      </c>
      <c r="G337" s="37"/>
      <c r="H337" s="37"/>
      <c r="I337" s="37"/>
      <c r="J337" s="37">
        <v>97</v>
      </c>
      <c r="K337" s="37">
        <v>0</v>
      </c>
      <c r="L337" s="37"/>
      <c r="M337" s="37">
        <v>97</v>
      </c>
      <c r="N337" s="37"/>
      <c r="O337" s="37"/>
      <c r="P337" s="37"/>
      <c r="Q337" s="37">
        <v>70</v>
      </c>
      <c r="R337" s="37">
        <v>21</v>
      </c>
      <c r="S337" s="37"/>
      <c r="T337" s="37">
        <v>91</v>
      </c>
      <c r="U337" s="37"/>
      <c r="V337" s="37"/>
      <c r="W337" s="37"/>
      <c r="X337" s="37">
        <v>47</v>
      </c>
      <c r="Y337" s="37"/>
      <c r="Z337" s="37"/>
      <c r="AA337" s="37"/>
      <c r="AB337" s="37">
        <v>0</v>
      </c>
      <c r="AC337" s="37"/>
      <c r="AD337" s="37">
        <v>0</v>
      </c>
      <c r="AF337" s="37"/>
      <c r="AG337" s="37"/>
      <c r="AH337" s="37"/>
    </row>
    <row r="338" spans="1:34" ht="20.100000000000001" customHeight="1" x14ac:dyDescent="0.2">
      <c r="D338" s="38" t="s">
        <v>248</v>
      </c>
      <c r="F338" s="39">
        <v>11</v>
      </c>
      <c r="G338" s="40"/>
      <c r="H338" s="40"/>
      <c r="I338" s="40"/>
      <c r="J338" s="39">
        <v>62</v>
      </c>
      <c r="K338" s="39">
        <v>2</v>
      </c>
      <c r="L338" s="40"/>
      <c r="M338" s="39">
        <v>64</v>
      </c>
      <c r="N338" s="40"/>
      <c r="O338" s="40"/>
      <c r="P338" s="40"/>
      <c r="Q338" s="39">
        <v>49</v>
      </c>
      <c r="R338" s="39">
        <v>7</v>
      </c>
      <c r="S338" s="40"/>
      <c r="T338" s="39">
        <v>56</v>
      </c>
      <c r="U338" s="40"/>
      <c r="V338" s="40"/>
      <c r="W338" s="40"/>
      <c r="X338" s="39">
        <v>19</v>
      </c>
      <c r="Y338" s="40"/>
      <c r="Z338" s="40"/>
      <c r="AA338" s="40"/>
      <c r="AB338" s="39">
        <v>0</v>
      </c>
      <c r="AC338" s="40"/>
      <c r="AD338" s="39">
        <v>0</v>
      </c>
      <c r="AF338" s="37"/>
      <c r="AG338" s="37"/>
      <c r="AH338" s="37"/>
    </row>
    <row r="339" spans="1:34"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F339" s="37"/>
      <c r="AG339" s="37"/>
      <c r="AH339" s="37"/>
    </row>
    <row r="340" spans="1:34" s="1" customFormat="1" ht="20.100000000000001" customHeight="1" x14ac:dyDescent="0.2">
      <c r="A340" s="3"/>
      <c r="B340" s="6"/>
      <c r="C340" s="42" t="s">
        <v>180</v>
      </c>
      <c r="D340" s="42"/>
      <c r="E340" s="5"/>
      <c r="F340" s="44">
        <v>591</v>
      </c>
      <c r="G340" s="45"/>
      <c r="H340" s="45"/>
      <c r="I340" s="45"/>
      <c r="J340" s="44">
        <v>1141</v>
      </c>
      <c r="K340" s="44">
        <v>37</v>
      </c>
      <c r="L340" s="45"/>
      <c r="M340" s="44">
        <v>1178</v>
      </c>
      <c r="N340" s="45"/>
      <c r="O340" s="45"/>
      <c r="P340" s="45"/>
      <c r="Q340" s="44">
        <v>911</v>
      </c>
      <c r="R340" s="44">
        <v>365</v>
      </c>
      <c r="S340" s="45"/>
      <c r="T340" s="44">
        <v>1276</v>
      </c>
      <c r="U340" s="45"/>
      <c r="V340" s="45"/>
      <c r="W340" s="45"/>
      <c r="X340" s="44">
        <v>493</v>
      </c>
      <c r="Y340" s="45"/>
      <c r="Z340" s="45"/>
      <c r="AA340" s="45"/>
      <c r="AB340" s="44">
        <v>0</v>
      </c>
      <c r="AC340" s="45"/>
      <c r="AD340" s="44">
        <v>0</v>
      </c>
      <c r="AF340" s="37"/>
      <c r="AG340" s="37"/>
      <c r="AH340" s="37"/>
    </row>
    <row r="341" spans="1:34"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F341" s="37"/>
      <c r="AG341" s="37"/>
      <c r="AH341" s="37"/>
    </row>
    <row r="342" spans="1:34" s="1" customFormat="1" ht="20.100000000000001" customHeight="1" x14ac:dyDescent="0.25">
      <c r="A342" s="3"/>
      <c r="B342" s="49" t="s">
        <v>249</v>
      </c>
      <c r="C342" s="50"/>
      <c r="D342" s="50"/>
      <c r="E342" s="5"/>
      <c r="F342" s="51">
        <v>697</v>
      </c>
      <c r="G342" s="52"/>
      <c r="H342" s="52"/>
      <c r="I342" s="52"/>
      <c r="J342" s="51">
        <v>1144</v>
      </c>
      <c r="K342" s="51">
        <v>42</v>
      </c>
      <c r="L342" s="52"/>
      <c r="M342" s="51">
        <v>1186</v>
      </c>
      <c r="N342" s="52"/>
      <c r="O342" s="52"/>
      <c r="P342" s="52"/>
      <c r="Q342" s="51">
        <v>921</v>
      </c>
      <c r="R342" s="51">
        <v>413</v>
      </c>
      <c r="S342" s="52"/>
      <c r="T342" s="51">
        <v>1334</v>
      </c>
      <c r="U342" s="52"/>
      <c r="V342" s="52"/>
      <c r="W342" s="52"/>
      <c r="X342" s="51">
        <v>549</v>
      </c>
      <c r="Y342" s="52"/>
      <c r="Z342" s="52"/>
      <c r="AA342" s="52"/>
      <c r="AB342" s="51">
        <v>0</v>
      </c>
      <c r="AC342" s="52"/>
      <c r="AD342" s="51">
        <v>0</v>
      </c>
      <c r="AF342" s="37"/>
      <c r="AG342" s="37"/>
      <c r="AH342" s="37"/>
    </row>
    <row r="343" spans="1:34"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F343" s="37"/>
      <c r="AG343" s="37"/>
      <c r="AH343" s="37"/>
    </row>
    <row r="344" spans="1:34"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F344" s="37"/>
      <c r="AG344" s="37"/>
      <c r="AH344" s="37"/>
    </row>
    <row r="345" spans="1:34"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F345" s="37"/>
      <c r="AG345" s="37"/>
      <c r="AH345" s="37"/>
    </row>
    <row r="346" spans="1:34" ht="20.100000000000001" customHeight="1" x14ac:dyDescent="0.2">
      <c r="D346" s="2" t="s">
        <v>251</v>
      </c>
      <c r="F346" s="37">
        <v>76</v>
      </c>
      <c r="G346" s="37"/>
      <c r="H346" s="37"/>
      <c r="I346" s="37"/>
      <c r="J346" s="37">
        <v>90</v>
      </c>
      <c r="K346" s="37">
        <v>7</v>
      </c>
      <c r="L346" s="37"/>
      <c r="M346" s="37">
        <v>97</v>
      </c>
      <c r="N346" s="37"/>
      <c r="O346" s="37"/>
      <c r="P346" s="37"/>
      <c r="Q346" s="37">
        <v>61</v>
      </c>
      <c r="R346" s="37">
        <v>54</v>
      </c>
      <c r="S346" s="37"/>
      <c r="T346" s="37">
        <v>115</v>
      </c>
      <c r="U346" s="37"/>
      <c r="V346" s="37"/>
      <c r="W346" s="37"/>
      <c r="X346" s="37">
        <v>58</v>
      </c>
      <c r="Y346" s="37"/>
      <c r="Z346" s="37"/>
      <c r="AA346" s="37"/>
      <c r="AB346" s="37">
        <v>0</v>
      </c>
      <c r="AC346" s="37"/>
      <c r="AD346" s="37">
        <v>0</v>
      </c>
      <c r="AF346" s="37"/>
      <c r="AG346" s="37"/>
      <c r="AH346" s="37"/>
    </row>
    <row r="347" spans="1:34" ht="20.100000000000001" customHeight="1" x14ac:dyDescent="0.2">
      <c r="D347" s="38" t="s">
        <v>252</v>
      </c>
      <c r="F347" s="39">
        <v>64</v>
      </c>
      <c r="G347" s="40"/>
      <c r="H347" s="40"/>
      <c r="I347" s="40"/>
      <c r="J347" s="39">
        <v>90</v>
      </c>
      <c r="K347" s="39">
        <v>0</v>
      </c>
      <c r="L347" s="40"/>
      <c r="M347" s="39">
        <v>90</v>
      </c>
      <c r="N347" s="40"/>
      <c r="O347" s="40"/>
      <c r="P347" s="40"/>
      <c r="Q347" s="39">
        <v>58</v>
      </c>
      <c r="R347" s="39">
        <v>53</v>
      </c>
      <c r="S347" s="40"/>
      <c r="T347" s="39">
        <v>111</v>
      </c>
      <c r="U347" s="40"/>
      <c r="V347" s="40"/>
      <c r="W347" s="40"/>
      <c r="X347" s="39">
        <v>43</v>
      </c>
      <c r="Y347" s="40"/>
      <c r="Z347" s="40"/>
      <c r="AA347" s="40"/>
      <c r="AB347" s="39">
        <v>0</v>
      </c>
      <c r="AC347" s="40"/>
      <c r="AD347" s="39">
        <v>0</v>
      </c>
      <c r="AF347" s="37"/>
      <c r="AG347" s="37"/>
      <c r="AH347" s="37"/>
    </row>
    <row r="348" spans="1:34" ht="20.100000000000001" customHeight="1" x14ac:dyDescent="0.2">
      <c r="D348" s="2" t="s">
        <v>253</v>
      </c>
      <c r="F348" s="37">
        <v>53</v>
      </c>
      <c r="G348" s="37"/>
      <c r="H348" s="37"/>
      <c r="I348" s="37"/>
      <c r="J348" s="37">
        <v>82</v>
      </c>
      <c r="K348" s="37">
        <v>11</v>
      </c>
      <c r="L348" s="37"/>
      <c r="M348" s="37">
        <v>93</v>
      </c>
      <c r="N348" s="37"/>
      <c r="O348" s="37"/>
      <c r="P348" s="37"/>
      <c r="Q348" s="37">
        <v>37</v>
      </c>
      <c r="R348" s="37">
        <v>49</v>
      </c>
      <c r="S348" s="37"/>
      <c r="T348" s="37">
        <v>86</v>
      </c>
      <c r="U348" s="37"/>
      <c r="V348" s="37"/>
      <c r="W348" s="37"/>
      <c r="X348" s="37">
        <v>60</v>
      </c>
      <c r="Y348" s="37"/>
      <c r="Z348" s="37"/>
      <c r="AA348" s="37"/>
      <c r="AB348" s="37">
        <v>0</v>
      </c>
      <c r="AC348" s="37"/>
      <c r="AD348" s="37">
        <v>0</v>
      </c>
      <c r="AF348" s="37"/>
      <c r="AG348" s="37"/>
      <c r="AH348" s="37"/>
    </row>
    <row r="349" spans="1:34" ht="20.100000000000001" customHeight="1" x14ac:dyDescent="0.2">
      <c r="D349" s="38" t="s">
        <v>254</v>
      </c>
      <c r="F349" s="39">
        <v>57</v>
      </c>
      <c r="G349" s="40"/>
      <c r="H349" s="40"/>
      <c r="I349" s="40"/>
      <c r="J349" s="39">
        <v>78</v>
      </c>
      <c r="K349" s="39">
        <v>0</v>
      </c>
      <c r="L349" s="40"/>
      <c r="M349" s="39">
        <v>78</v>
      </c>
      <c r="N349" s="40"/>
      <c r="O349" s="40"/>
      <c r="P349" s="40"/>
      <c r="Q349" s="39">
        <v>19</v>
      </c>
      <c r="R349" s="39">
        <v>40</v>
      </c>
      <c r="S349" s="40"/>
      <c r="T349" s="39">
        <v>59</v>
      </c>
      <c r="U349" s="40"/>
      <c r="V349" s="40"/>
      <c r="W349" s="40"/>
      <c r="X349" s="39">
        <v>76</v>
      </c>
      <c r="Y349" s="40"/>
      <c r="Z349" s="40"/>
      <c r="AA349" s="40"/>
      <c r="AB349" s="39">
        <v>0</v>
      </c>
      <c r="AC349" s="40"/>
      <c r="AD349" s="39">
        <v>0</v>
      </c>
      <c r="AF349" s="37"/>
      <c r="AG349" s="37"/>
      <c r="AH349" s="37"/>
    </row>
    <row r="350" spans="1:34" ht="20.100000000000001" customHeight="1" x14ac:dyDescent="0.2">
      <c r="D350" s="2" t="s">
        <v>255</v>
      </c>
      <c r="F350" s="37">
        <v>107</v>
      </c>
      <c r="G350" s="37"/>
      <c r="H350" s="37"/>
      <c r="I350" s="37"/>
      <c r="J350" s="37">
        <v>64</v>
      </c>
      <c r="K350" s="37">
        <v>10</v>
      </c>
      <c r="L350" s="37"/>
      <c r="M350" s="37">
        <v>74</v>
      </c>
      <c r="N350" s="37"/>
      <c r="O350" s="37"/>
      <c r="P350" s="37"/>
      <c r="Q350" s="37">
        <v>27</v>
      </c>
      <c r="R350" s="37">
        <v>27</v>
      </c>
      <c r="S350" s="37"/>
      <c r="T350" s="37">
        <v>54</v>
      </c>
      <c r="U350" s="37"/>
      <c r="V350" s="37"/>
      <c r="W350" s="37"/>
      <c r="X350" s="37">
        <v>127</v>
      </c>
      <c r="Y350" s="37"/>
      <c r="Z350" s="37"/>
      <c r="AA350" s="37"/>
      <c r="AB350" s="37">
        <v>0</v>
      </c>
      <c r="AC350" s="37"/>
      <c r="AD350" s="37">
        <v>0</v>
      </c>
      <c r="AF350" s="37"/>
      <c r="AG350" s="37"/>
      <c r="AH350" s="37"/>
    </row>
    <row r="351" spans="1:34" ht="20.100000000000001" customHeight="1" x14ac:dyDescent="0.2">
      <c r="D351" s="38" t="s">
        <v>256</v>
      </c>
      <c r="F351" s="39">
        <v>104</v>
      </c>
      <c r="G351" s="40"/>
      <c r="H351" s="40"/>
      <c r="I351" s="40"/>
      <c r="J351" s="39">
        <v>79</v>
      </c>
      <c r="K351" s="39">
        <v>7</v>
      </c>
      <c r="L351" s="40"/>
      <c r="M351" s="39">
        <v>86</v>
      </c>
      <c r="N351" s="40"/>
      <c r="O351" s="40"/>
      <c r="P351" s="40"/>
      <c r="Q351" s="39">
        <v>34</v>
      </c>
      <c r="R351" s="39">
        <v>47</v>
      </c>
      <c r="S351" s="40"/>
      <c r="T351" s="39">
        <v>81</v>
      </c>
      <c r="U351" s="40"/>
      <c r="V351" s="40"/>
      <c r="W351" s="40"/>
      <c r="X351" s="39">
        <v>109</v>
      </c>
      <c r="Y351" s="40"/>
      <c r="Z351" s="40"/>
      <c r="AA351" s="40"/>
      <c r="AB351" s="39">
        <v>0</v>
      </c>
      <c r="AC351" s="40"/>
      <c r="AD351" s="39">
        <v>0</v>
      </c>
      <c r="AF351" s="37"/>
      <c r="AG351" s="37"/>
      <c r="AH351" s="37"/>
    </row>
    <row r="352" spans="1:34" ht="20.100000000000001" customHeight="1" x14ac:dyDescent="0.2">
      <c r="D352" s="2" t="s">
        <v>257</v>
      </c>
      <c r="F352" s="37">
        <v>199</v>
      </c>
      <c r="G352" s="37"/>
      <c r="H352" s="37"/>
      <c r="I352" s="37"/>
      <c r="J352" s="37">
        <v>173</v>
      </c>
      <c r="K352" s="37">
        <v>19</v>
      </c>
      <c r="L352" s="37"/>
      <c r="M352" s="37">
        <v>192</v>
      </c>
      <c r="N352" s="37"/>
      <c r="O352" s="37"/>
      <c r="P352" s="37"/>
      <c r="Q352" s="37">
        <v>69</v>
      </c>
      <c r="R352" s="37">
        <v>87</v>
      </c>
      <c r="S352" s="37"/>
      <c r="T352" s="37">
        <v>156</v>
      </c>
      <c r="U352" s="37"/>
      <c r="V352" s="37"/>
      <c r="W352" s="37"/>
      <c r="X352" s="37">
        <v>235</v>
      </c>
      <c r="Y352" s="37"/>
      <c r="Z352" s="37"/>
      <c r="AA352" s="37"/>
      <c r="AB352" s="37">
        <v>0</v>
      </c>
      <c r="AC352" s="37"/>
      <c r="AD352" s="37">
        <v>0</v>
      </c>
      <c r="AF352" s="37"/>
      <c r="AG352" s="37"/>
      <c r="AH352" s="37"/>
    </row>
    <row r="353" spans="1:34" ht="20.100000000000001" customHeight="1" x14ac:dyDescent="0.2">
      <c r="D353" s="38" t="s">
        <v>258</v>
      </c>
      <c r="F353" s="39">
        <v>30</v>
      </c>
      <c r="G353" s="40"/>
      <c r="H353" s="40"/>
      <c r="I353" s="40"/>
      <c r="J353" s="39">
        <v>48</v>
      </c>
      <c r="K353" s="39">
        <v>8</v>
      </c>
      <c r="L353" s="40"/>
      <c r="M353" s="39">
        <v>56</v>
      </c>
      <c r="N353" s="40"/>
      <c r="O353" s="40"/>
      <c r="P353" s="40"/>
      <c r="Q353" s="39">
        <v>29</v>
      </c>
      <c r="R353" s="39">
        <v>19</v>
      </c>
      <c r="S353" s="40"/>
      <c r="T353" s="39">
        <v>48</v>
      </c>
      <c r="U353" s="40"/>
      <c r="V353" s="40"/>
      <c r="W353" s="40"/>
      <c r="X353" s="39">
        <v>38</v>
      </c>
      <c r="Y353" s="40"/>
      <c r="Z353" s="40"/>
      <c r="AA353" s="40"/>
      <c r="AB353" s="39">
        <v>0</v>
      </c>
      <c r="AC353" s="40"/>
      <c r="AD353" s="39">
        <v>0</v>
      </c>
      <c r="AF353" s="37"/>
      <c r="AG353" s="37"/>
      <c r="AH353" s="37"/>
    </row>
    <row r="354" spans="1:34" ht="20.100000000000001" customHeight="1" x14ac:dyDescent="0.2">
      <c r="D354" s="41" t="s">
        <v>259</v>
      </c>
      <c r="F354" s="37">
        <v>30</v>
      </c>
      <c r="G354" s="37"/>
      <c r="H354" s="37"/>
      <c r="I354" s="37"/>
      <c r="J354" s="37">
        <v>56</v>
      </c>
      <c r="K354" s="37">
        <v>2</v>
      </c>
      <c r="L354" s="37"/>
      <c r="M354" s="37">
        <v>58</v>
      </c>
      <c r="N354" s="37"/>
      <c r="O354" s="37"/>
      <c r="P354" s="37"/>
      <c r="Q354" s="37">
        <v>36</v>
      </c>
      <c r="R354" s="37">
        <v>13</v>
      </c>
      <c r="S354" s="37"/>
      <c r="T354" s="37">
        <v>49</v>
      </c>
      <c r="U354" s="37"/>
      <c r="V354" s="37"/>
      <c r="W354" s="37"/>
      <c r="X354" s="37">
        <v>39</v>
      </c>
      <c r="Y354" s="37"/>
      <c r="Z354" s="37"/>
      <c r="AA354" s="37"/>
      <c r="AB354" s="37">
        <v>0</v>
      </c>
      <c r="AC354" s="37"/>
      <c r="AD354" s="37">
        <v>0</v>
      </c>
      <c r="AF354" s="37"/>
      <c r="AG354" s="37"/>
      <c r="AH354" s="37"/>
    </row>
    <row r="355" spans="1:34"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F355" s="37"/>
      <c r="AG355" s="37"/>
      <c r="AH355" s="37"/>
    </row>
    <row r="356" spans="1:34" s="1" customFormat="1" ht="20.100000000000001" customHeight="1" x14ac:dyDescent="0.2">
      <c r="A356" s="3"/>
      <c r="B356" s="6"/>
      <c r="C356" s="42" t="s">
        <v>180</v>
      </c>
      <c r="D356" s="42"/>
      <c r="E356" s="5"/>
      <c r="F356" s="44">
        <v>720</v>
      </c>
      <c r="G356" s="45"/>
      <c r="H356" s="45"/>
      <c r="I356" s="45"/>
      <c r="J356" s="44">
        <v>760</v>
      </c>
      <c r="K356" s="44">
        <v>64</v>
      </c>
      <c r="L356" s="45"/>
      <c r="M356" s="44">
        <v>824</v>
      </c>
      <c r="N356" s="45"/>
      <c r="O356" s="45"/>
      <c r="P356" s="45"/>
      <c r="Q356" s="44">
        <v>370</v>
      </c>
      <c r="R356" s="44">
        <v>389</v>
      </c>
      <c r="S356" s="45"/>
      <c r="T356" s="44">
        <v>759</v>
      </c>
      <c r="U356" s="45"/>
      <c r="V356" s="45"/>
      <c r="W356" s="45"/>
      <c r="X356" s="44">
        <v>785</v>
      </c>
      <c r="Y356" s="45"/>
      <c r="Z356" s="45"/>
      <c r="AA356" s="45"/>
      <c r="AB356" s="44">
        <v>0</v>
      </c>
      <c r="AC356" s="45"/>
      <c r="AD356" s="44">
        <v>0</v>
      </c>
      <c r="AF356" s="37"/>
      <c r="AG356" s="37"/>
      <c r="AH356" s="37"/>
    </row>
    <row r="357" spans="1:34"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F357" s="37"/>
      <c r="AG357" s="37"/>
      <c r="AH357" s="37"/>
    </row>
    <row r="358" spans="1:34" s="1" customFormat="1" ht="20.100000000000001" customHeight="1" x14ac:dyDescent="0.25">
      <c r="A358" s="3"/>
      <c r="B358" s="49" t="s">
        <v>260</v>
      </c>
      <c r="C358" s="50"/>
      <c r="D358" s="50"/>
      <c r="E358" s="5"/>
      <c r="F358" s="51">
        <v>720</v>
      </c>
      <c r="G358" s="52"/>
      <c r="H358" s="52"/>
      <c r="I358" s="52"/>
      <c r="J358" s="51">
        <v>760</v>
      </c>
      <c r="K358" s="51">
        <v>64</v>
      </c>
      <c r="L358" s="52"/>
      <c r="M358" s="51">
        <v>824</v>
      </c>
      <c r="N358" s="52"/>
      <c r="O358" s="52"/>
      <c r="P358" s="52"/>
      <c r="Q358" s="51">
        <v>370</v>
      </c>
      <c r="R358" s="51">
        <v>389</v>
      </c>
      <c r="S358" s="52"/>
      <c r="T358" s="51">
        <v>759</v>
      </c>
      <c r="U358" s="52"/>
      <c r="V358" s="52"/>
      <c r="W358" s="52"/>
      <c r="X358" s="51">
        <v>785</v>
      </c>
      <c r="Y358" s="52"/>
      <c r="Z358" s="52"/>
      <c r="AA358" s="52"/>
      <c r="AB358" s="51">
        <v>0</v>
      </c>
      <c r="AC358" s="52"/>
      <c r="AD358" s="51">
        <v>0</v>
      </c>
      <c r="AF358" s="37"/>
      <c r="AG358" s="37"/>
      <c r="AH358" s="37"/>
    </row>
    <row r="359" spans="1:34"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F359" s="37"/>
      <c r="AG359" s="37"/>
      <c r="AH359" s="37"/>
    </row>
    <row r="360" spans="1:34"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F360" s="37"/>
      <c r="AG360" s="37"/>
      <c r="AH360" s="37"/>
    </row>
    <row r="361" spans="1:34"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F361" s="37"/>
      <c r="AG361" s="37"/>
      <c r="AH361" s="37"/>
    </row>
    <row r="362" spans="1:34" ht="20.100000000000001" customHeight="1" x14ac:dyDescent="0.2">
      <c r="D362" s="2" t="s">
        <v>98</v>
      </c>
      <c r="F362" s="37">
        <v>34</v>
      </c>
      <c r="G362" s="37"/>
      <c r="H362" s="37"/>
      <c r="I362" s="37"/>
      <c r="J362" s="37">
        <v>64</v>
      </c>
      <c r="K362" s="37">
        <v>9</v>
      </c>
      <c r="L362" s="37"/>
      <c r="M362" s="37">
        <v>73</v>
      </c>
      <c r="N362" s="37"/>
      <c r="O362" s="37"/>
      <c r="P362" s="37"/>
      <c r="Q362" s="37">
        <v>30</v>
      </c>
      <c r="R362" s="37">
        <v>52</v>
      </c>
      <c r="S362" s="37"/>
      <c r="T362" s="37">
        <v>82</v>
      </c>
      <c r="U362" s="37"/>
      <c r="V362" s="37"/>
      <c r="W362" s="37"/>
      <c r="X362" s="37">
        <v>25</v>
      </c>
      <c r="Y362" s="37"/>
      <c r="Z362" s="37"/>
      <c r="AA362" s="37"/>
      <c r="AB362" s="37">
        <v>0</v>
      </c>
      <c r="AC362" s="37"/>
      <c r="AD362" s="37">
        <v>0</v>
      </c>
      <c r="AF362" s="37"/>
      <c r="AG362" s="37"/>
      <c r="AH362" s="37"/>
    </row>
    <row r="363" spans="1:34" ht="20.100000000000001" customHeight="1" x14ac:dyDescent="0.2">
      <c r="D363" s="38" t="s">
        <v>99</v>
      </c>
      <c r="F363" s="39">
        <v>52</v>
      </c>
      <c r="G363" s="40"/>
      <c r="H363" s="40"/>
      <c r="I363" s="40"/>
      <c r="J363" s="39">
        <v>73</v>
      </c>
      <c r="K363" s="39">
        <v>4</v>
      </c>
      <c r="L363" s="40"/>
      <c r="M363" s="39">
        <v>77</v>
      </c>
      <c r="N363" s="40"/>
      <c r="O363" s="40"/>
      <c r="P363" s="40"/>
      <c r="Q363" s="39">
        <v>31</v>
      </c>
      <c r="R363" s="39">
        <v>50</v>
      </c>
      <c r="S363" s="40"/>
      <c r="T363" s="39">
        <v>81</v>
      </c>
      <c r="U363" s="40"/>
      <c r="V363" s="40"/>
      <c r="W363" s="40"/>
      <c r="X363" s="39">
        <v>48</v>
      </c>
      <c r="Y363" s="40"/>
      <c r="Z363" s="40"/>
      <c r="AA363" s="40"/>
      <c r="AB363" s="39">
        <v>0</v>
      </c>
      <c r="AC363" s="40"/>
      <c r="AD363" s="39">
        <v>0</v>
      </c>
      <c r="AF363" s="37"/>
      <c r="AG363" s="37"/>
      <c r="AH363" s="37"/>
    </row>
    <row r="364" spans="1:34" ht="20.100000000000001" customHeight="1" x14ac:dyDescent="0.2">
      <c r="D364" s="2" t="s">
        <v>113</v>
      </c>
      <c r="F364" s="37">
        <v>44</v>
      </c>
      <c r="G364" s="37"/>
      <c r="H364" s="37"/>
      <c r="I364" s="37"/>
      <c r="J364" s="37">
        <v>64</v>
      </c>
      <c r="K364" s="37">
        <v>8</v>
      </c>
      <c r="L364" s="37"/>
      <c r="M364" s="37">
        <v>72</v>
      </c>
      <c r="N364" s="37"/>
      <c r="O364" s="37"/>
      <c r="P364" s="37"/>
      <c r="Q364" s="37">
        <v>46</v>
      </c>
      <c r="R364" s="37">
        <v>42</v>
      </c>
      <c r="S364" s="37"/>
      <c r="T364" s="37">
        <v>88</v>
      </c>
      <c r="U364" s="37"/>
      <c r="V364" s="37"/>
      <c r="W364" s="37"/>
      <c r="X364" s="37">
        <v>28</v>
      </c>
      <c r="Y364" s="37"/>
      <c r="Z364" s="37"/>
      <c r="AA364" s="37"/>
      <c r="AB364" s="37">
        <v>0</v>
      </c>
      <c r="AC364" s="37"/>
      <c r="AD364" s="37">
        <v>0</v>
      </c>
      <c r="AF364" s="37"/>
      <c r="AG364" s="37"/>
      <c r="AH364" s="37"/>
    </row>
    <row r="365" spans="1:34" ht="20.100000000000001" customHeight="1" x14ac:dyDescent="0.2">
      <c r="D365" s="38" t="s">
        <v>101</v>
      </c>
      <c r="F365" s="39">
        <v>81</v>
      </c>
      <c r="G365" s="40"/>
      <c r="H365" s="40"/>
      <c r="I365" s="40"/>
      <c r="J365" s="39">
        <v>181</v>
      </c>
      <c r="K365" s="39">
        <v>13</v>
      </c>
      <c r="L365" s="40"/>
      <c r="M365" s="39">
        <v>194</v>
      </c>
      <c r="N365" s="40"/>
      <c r="O365" s="40"/>
      <c r="P365" s="40"/>
      <c r="Q365" s="39">
        <v>158</v>
      </c>
      <c r="R365" s="39">
        <v>47</v>
      </c>
      <c r="S365" s="40"/>
      <c r="T365" s="39">
        <v>205</v>
      </c>
      <c r="U365" s="40"/>
      <c r="V365" s="40"/>
      <c r="W365" s="40"/>
      <c r="X365" s="39">
        <v>70</v>
      </c>
      <c r="Y365" s="40"/>
      <c r="Z365" s="40"/>
      <c r="AA365" s="40"/>
      <c r="AB365" s="39">
        <v>0</v>
      </c>
      <c r="AC365" s="40"/>
      <c r="AD365" s="39">
        <v>0</v>
      </c>
      <c r="AF365" s="37"/>
      <c r="AG365" s="37"/>
      <c r="AH365" s="37"/>
    </row>
    <row r="366" spans="1:34" ht="20.100000000000001" customHeight="1" x14ac:dyDescent="0.2">
      <c r="D366" s="2" t="s">
        <v>115</v>
      </c>
      <c r="F366" s="37">
        <v>45</v>
      </c>
      <c r="G366" s="37"/>
      <c r="H366" s="37"/>
      <c r="I366" s="37"/>
      <c r="J366" s="37">
        <v>45</v>
      </c>
      <c r="K366" s="37">
        <v>5</v>
      </c>
      <c r="L366" s="37"/>
      <c r="M366" s="37">
        <v>50</v>
      </c>
      <c r="N366" s="37"/>
      <c r="O366" s="37"/>
      <c r="P366" s="37"/>
      <c r="Q366" s="37">
        <v>31</v>
      </c>
      <c r="R366" s="37">
        <v>38</v>
      </c>
      <c r="S366" s="37"/>
      <c r="T366" s="37">
        <v>69</v>
      </c>
      <c r="U366" s="37"/>
      <c r="V366" s="37"/>
      <c r="W366" s="37"/>
      <c r="X366" s="37">
        <v>26</v>
      </c>
      <c r="Y366" s="37"/>
      <c r="Z366" s="37"/>
      <c r="AA366" s="37"/>
      <c r="AB366" s="37">
        <v>0</v>
      </c>
      <c r="AC366" s="37"/>
      <c r="AD366" s="37">
        <v>0</v>
      </c>
      <c r="AF366" s="37"/>
      <c r="AG366" s="37"/>
      <c r="AH366" s="37"/>
    </row>
    <row r="367" spans="1:34" ht="20.100000000000001" customHeight="1" x14ac:dyDescent="0.2">
      <c r="D367" s="38" t="s">
        <v>116</v>
      </c>
      <c r="F367" s="39">
        <v>68</v>
      </c>
      <c r="G367" s="40"/>
      <c r="H367" s="40"/>
      <c r="I367" s="40"/>
      <c r="J367" s="39">
        <v>68</v>
      </c>
      <c r="K367" s="39">
        <v>2</v>
      </c>
      <c r="L367" s="40"/>
      <c r="M367" s="39">
        <v>70</v>
      </c>
      <c r="N367" s="40"/>
      <c r="O367" s="40"/>
      <c r="P367" s="40"/>
      <c r="Q367" s="39">
        <v>37</v>
      </c>
      <c r="R367" s="39">
        <v>49</v>
      </c>
      <c r="S367" s="40"/>
      <c r="T367" s="39">
        <v>86</v>
      </c>
      <c r="U367" s="40"/>
      <c r="V367" s="40"/>
      <c r="W367" s="40"/>
      <c r="X367" s="39">
        <v>52</v>
      </c>
      <c r="Y367" s="40"/>
      <c r="Z367" s="40"/>
      <c r="AA367" s="40"/>
      <c r="AB367" s="39">
        <v>0</v>
      </c>
      <c r="AC367" s="40"/>
      <c r="AD367" s="39">
        <v>0</v>
      </c>
      <c r="AF367" s="37"/>
      <c r="AG367" s="37"/>
      <c r="AH367" s="37"/>
    </row>
    <row r="368" spans="1:34" ht="20.100000000000001" customHeight="1" x14ac:dyDescent="0.2">
      <c r="D368" s="41" t="s">
        <v>104</v>
      </c>
      <c r="F368" s="40">
        <v>47</v>
      </c>
      <c r="G368" s="40"/>
      <c r="H368" s="40"/>
      <c r="I368" s="40"/>
      <c r="J368" s="40">
        <v>40</v>
      </c>
      <c r="K368" s="40">
        <v>2</v>
      </c>
      <c r="L368" s="40"/>
      <c r="M368" s="40">
        <v>42</v>
      </c>
      <c r="N368" s="40"/>
      <c r="O368" s="40"/>
      <c r="P368" s="40"/>
      <c r="Q368" s="40">
        <v>22</v>
      </c>
      <c r="R368" s="40">
        <v>30</v>
      </c>
      <c r="S368" s="40"/>
      <c r="T368" s="40">
        <v>52</v>
      </c>
      <c r="U368" s="40"/>
      <c r="V368" s="40"/>
      <c r="W368" s="40"/>
      <c r="X368" s="40">
        <v>37</v>
      </c>
      <c r="Y368" s="40"/>
      <c r="Z368" s="40"/>
      <c r="AA368" s="40"/>
      <c r="AB368" s="40">
        <v>0</v>
      </c>
      <c r="AC368" s="40"/>
      <c r="AD368" s="40">
        <v>0</v>
      </c>
      <c r="AF368" s="37"/>
      <c r="AG368" s="37"/>
      <c r="AH368" s="37"/>
    </row>
    <row r="369" spans="1:34"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F369" s="37"/>
      <c r="AG369" s="37"/>
      <c r="AH369" s="37"/>
    </row>
    <row r="370" spans="1:34" s="1" customFormat="1" ht="20.100000000000001" customHeight="1" x14ac:dyDescent="0.2">
      <c r="A370" s="3"/>
      <c r="B370" s="6"/>
      <c r="C370" s="42" t="s">
        <v>180</v>
      </c>
      <c r="D370" s="42"/>
      <c r="E370" s="5"/>
      <c r="F370" s="44">
        <v>371</v>
      </c>
      <c r="G370" s="45"/>
      <c r="H370" s="45"/>
      <c r="I370" s="45"/>
      <c r="J370" s="44">
        <v>535</v>
      </c>
      <c r="K370" s="44">
        <v>43</v>
      </c>
      <c r="L370" s="45"/>
      <c r="M370" s="44">
        <v>578</v>
      </c>
      <c r="N370" s="45"/>
      <c r="O370" s="45"/>
      <c r="P370" s="45"/>
      <c r="Q370" s="44">
        <v>355</v>
      </c>
      <c r="R370" s="44">
        <v>308</v>
      </c>
      <c r="S370" s="45"/>
      <c r="T370" s="44">
        <v>663</v>
      </c>
      <c r="U370" s="45"/>
      <c r="V370" s="45"/>
      <c r="W370" s="45"/>
      <c r="X370" s="44">
        <v>286</v>
      </c>
      <c r="Y370" s="45"/>
      <c r="Z370" s="45"/>
      <c r="AA370" s="45"/>
      <c r="AB370" s="44">
        <v>0</v>
      </c>
      <c r="AC370" s="45"/>
      <c r="AD370" s="44">
        <v>0</v>
      </c>
      <c r="AF370" s="37"/>
      <c r="AG370" s="37"/>
      <c r="AH370" s="37"/>
    </row>
    <row r="371" spans="1:34"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F371" s="37"/>
      <c r="AG371" s="37"/>
      <c r="AH371" s="37"/>
    </row>
    <row r="372" spans="1:34" s="1" customFormat="1" ht="20.100000000000001" customHeight="1" x14ac:dyDescent="0.25">
      <c r="A372" s="3"/>
      <c r="B372" s="49" t="s">
        <v>262</v>
      </c>
      <c r="C372" s="50"/>
      <c r="D372" s="50"/>
      <c r="E372" s="5"/>
      <c r="F372" s="51">
        <v>371</v>
      </c>
      <c r="G372" s="52"/>
      <c r="H372" s="52"/>
      <c r="I372" s="52"/>
      <c r="J372" s="51">
        <v>535</v>
      </c>
      <c r="K372" s="51">
        <v>43</v>
      </c>
      <c r="L372" s="52"/>
      <c r="M372" s="51">
        <v>578</v>
      </c>
      <c r="N372" s="52"/>
      <c r="O372" s="52"/>
      <c r="P372" s="52"/>
      <c r="Q372" s="51">
        <v>355</v>
      </c>
      <c r="R372" s="51">
        <v>308</v>
      </c>
      <c r="S372" s="52"/>
      <c r="T372" s="51">
        <v>663</v>
      </c>
      <c r="U372" s="52"/>
      <c r="V372" s="52"/>
      <c r="W372" s="52"/>
      <c r="X372" s="51">
        <v>286</v>
      </c>
      <c r="Y372" s="52"/>
      <c r="Z372" s="52"/>
      <c r="AA372" s="52"/>
      <c r="AB372" s="51">
        <v>0</v>
      </c>
      <c r="AC372" s="52"/>
      <c r="AD372" s="51">
        <v>0</v>
      </c>
      <c r="AF372" s="37"/>
      <c r="AG372" s="37"/>
      <c r="AH372" s="37"/>
    </row>
    <row r="373" spans="1:34"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F373" s="37"/>
      <c r="AG373" s="37"/>
      <c r="AH373" s="37"/>
    </row>
    <row r="374" spans="1:34"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F374" s="37"/>
      <c r="AG374" s="37"/>
      <c r="AH374" s="37"/>
    </row>
    <row r="375" spans="1:34"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F375" s="37"/>
      <c r="AG375" s="37"/>
      <c r="AH375" s="37"/>
    </row>
    <row r="376" spans="1:34" ht="20.100000000000001" customHeight="1" x14ac:dyDescent="0.2">
      <c r="D376" s="2" t="s">
        <v>264</v>
      </c>
      <c r="F376" s="37">
        <v>22</v>
      </c>
      <c r="G376" s="37"/>
      <c r="H376" s="37"/>
      <c r="I376" s="37"/>
      <c r="J376" s="37">
        <v>55</v>
      </c>
      <c r="K376" s="37">
        <v>5</v>
      </c>
      <c r="L376" s="37"/>
      <c r="M376" s="37">
        <v>60</v>
      </c>
      <c r="N376" s="37"/>
      <c r="O376" s="37"/>
      <c r="P376" s="37"/>
      <c r="Q376" s="37">
        <v>49</v>
      </c>
      <c r="R376" s="37">
        <v>16</v>
      </c>
      <c r="S376" s="37"/>
      <c r="T376" s="37">
        <v>65</v>
      </c>
      <c r="U376" s="37"/>
      <c r="V376" s="37"/>
      <c r="W376" s="37"/>
      <c r="X376" s="37">
        <v>17</v>
      </c>
      <c r="Y376" s="37"/>
      <c r="Z376" s="37"/>
      <c r="AA376" s="37"/>
      <c r="AB376" s="37">
        <v>0</v>
      </c>
      <c r="AC376" s="37"/>
      <c r="AD376" s="37">
        <v>0</v>
      </c>
      <c r="AF376" s="37"/>
      <c r="AG376" s="37"/>
      <c r="AH376" s="37"/>
    </row>
    <row r="377" spans="1:34" ht="20.100000000000001" customHeight="1" x14ac:dyDescent="0.2">
      <c r="D377" s="38" t="s">
        <v>265</v>
      </c>
      <c r="F377" s="39">
        <v>48</v>
      </c>
      <c r="G377" s="40"/>
      <c r="H377" s="40"/>
      <c r="I377" s="40"/>
      <c r="J377" s="39">
        <v>70</v>
      </c>
      <c r="K377" s="39">
        <v>3</v>
      </c>
      <c r="L377" s="40"/>
      <c r="M377" s="39">
        <v>73</v>
      </c>
      <c r="N377" s="40"/>
      <c r="O377" s="40"/>
      <c r="P377" s="40"/>
      <c r="Q377" s="39">
        <v>57</v>
      </c>
      <c r="R377" s="39">
        <v>43</v>
      </c>
      <c r="S377" s="40"/>
      <c r="T377" s="39">
        <v>100</v>
      </c>
      <c r="U377" s="40"/>
      <c r="V377" s="40"/>
      <c r="W377" s="40"/>
      <c r="X377" s="39">
        <v>21</v>
      </c>
      <c r="Y377" s="40"/>
      <c r="Z377" s="40"/>
      <c r="AA377" s="40"/>
      <c r="AB377" s="39">
        <v>0</v>
      </c>
      <c r="AC377" s="40"/>
      <c r="AD377" s="39">
        <v>0</v>
      </c>
      <c r="AF377" s="37"/>
      <c r="AG377" s="37"/>
      <c r="AH377" s="37"/>
    </row>
    <row r="378" spans="1:34" ht="20.100000000000001" customHeight="1" x14ac:dyDescent="0.2">
      <c r="D378" s="2" t="s">
        <v>266</v>
      </c>
      <c r="F378" s="37">
        <v>42</v>
      </c>
      <c r="G378" s="37"/>
      <c r="H378" s="37"/>
      <c r="I378" s="37"/>
      <c r="J378" s="37">
        <v>63</v>
      </c>
      <c r="K378" s="37">
        <v>0</v>
      </c>
      <c r="L378" s="37"/>
      <c r="M378" s="37">
        <v>63</v>
      </c>
      <c r="N378" s="37"/>
      <c r="O378" s="37"/>
      <c r="P378" s="37"/>
      <c r="Q378" s="37">
        <v>44</v>
      </c>
      <c r="R378" s="37">
        <v>33</v>
      </c>
      <c r="S378" s="37"/>
      <c r="T378" s="37">
        <v>77</v>
      </c>
      <c r="U378" s="37"/>
      <c r="V378" s="37"/>
      <c r="W378" s="37"/>
      <c r="X378" s="37">
        <v>28</v>
      </c>
      <c r="Y378" s="37"/>
      <c r="Z378" s="37"/>
      <c r="AA378" s="37"/>
      <c r="AB378" s="37">
        <v>0</v>
      </c>
      <c r="AC378" s="37"/>
      <c r="AD378" s="37">
        <v>0</v>
      </c>
      <c r="AF378" s="37"/>
      <c r="AG378" s="37"/>
      <c r="AH378" s="37"/>
    </row>
    <row r="379" spans="1:34" ht="20.100000000000001" customHeight="1" x14ac:dyDescent="0.2">
      <c r="D379" s="38" t="s">
        <v>267</v>
      </c>
      <c r="F379" s="39">
        <v>40</v>
      </c>
      <c r="G379" s="40"/>
      <c r="H379" s="40"/>
      <c r="I379" s="40"/>
      <c r="J379" s="39">
        <v>75</v>
      </c>
      <c r="K379" s="39">
        <v>2</v>
      </c>
      <c r="L379" s="40"/>
      <c r="M379" s="39">
        <v>77</v>
      </c>
      <c r="N379" s="40"/>
      <c r="O379" s="40"/>
      <c r="P379" s="40"/>
      <c r="Q379" s="39">
        <v>56</v>
      </c>
      <c r="R379" s="39">
        <v>26</v>
      </c>
      <c r="S379" s="40"/>
      <c r="T379" s="39">
        <v>82</v>
      </c>
      <c r="U379" s="40"/>
      <c r="V379" s="40"/>
      <c r="W379" s="40"/>
      <c r="X379" s="39">
        <v>35</v>
      </c>
      <c r="Y379" s="40"/>
      <c r="Z379" s="40"/>
      <c r="AA379" s="40"/>
      <c r="AB379" s="39">
        <v>0</v>
      </c>
      <c r="AC379" s="40"/>
      <c r="AD379" s="39">
        <v>0</v>
      </c>
      <c r="AF379" s="37"/>
      <c r="AG379" s="37"/>
      <c r="AH379" s="37"/>
    </row>
    <row r="380" spans="1:34" ht="20.100000000000001" customHeight="1" x14ac:dyDescent="0.2">
      <c r="D380" s="41" t="s">
        <v>268</v>
      </c>
      <c r="F380" s="40">
        <v>0</v>
      </c>
      <c r="G380" s="40"/>
      <c r="H380" s="40"/>
      <c r="I380" s="40"/>
      <c r="J380" s="40">
        <v>43</v>
      </c>
      <c r="K380" s="40">
        <v>1</v>
      </c>
      <c r="L380" s="40"/>
      <c r="M380" s="40">
        <v>44</v>
      </c>
      <c r="N380" s="40"/>
      <c r="O380" s="40"/>
      <c r="P380" s="40"/>
      <c r="Q380" s="40">
        <v>34</v>
      </c>
      <c r="R380" s="40">
        <v>4</v>
      </c>
      <c r="S380" s="40"/>
      <c r="T380" s="40">
        <v>38</v>
      </c>
      <c r="U380" s="40"/>
      <c r="V380" s="40"/>
      <c r="W380" s="40"/>
      <c r="X380" s="40">
        <v>6</v>
      </c>
      <c r="Y380" s="40"/>
      <c r="Z380" s="40"/>
      <c r="AA380" s="40"/>
      <c r="AB380" s="40">
        <v>0</v>
      </c>
      <c r="AC380" s="40"/>
      <c r="AD380" s="40">
        <v>0</v>
      </c>
      <c r="AF380" s="37"/>
      <c r="AG380" s="37"/>
      <c r="AH380" s="37"/>
    </row>
    <row r="381" spans="1:34" ht="20.100000000000001" customHeight="1" x14ac:dyDescent="0.2">
      <c r="D381" s="38" t="s">
        <v>269</v>
      </c>
      <c r="F381" s="39">
        <v>0</v>
      </c>
      <c r="G381" s="40"/>
      <c r="H381" s="40"/>
      <c r="I381" s="40"/>
      <c r="J381" s="39">
        <v>45</v>
      </c>
      <c r="K381" s="39">
        <v>0</v>
      </c>
      <c r="L381" s="40"/>
      <c r="M381" s="39">
        <v>45</v>
      </c>
      <c r="N381" s="40"/>
      <c r="O381" s="40"/>
      <c r="P381" s="40"/>
      <c r="Q381" s="39">
        <v>25</v>
      </c>
      <c r="R381" s="39">
        <v>2</v>
      </c>
      <c r="S381" s="40"/>
      <c r="T381" s="39">
        <v>27</v>
      </c>
      <c r="U381" s="40"/>
      <c r="V381" s="40"/>
      <c r="W381" s="40"/>
      <c r="X381" s="39">
        <v>18</v>
      </c>
      <c r="Y381" s="40"/>
      <c r="Z381" s="40"/>
      <c r="AA381" s="40"/>
      <c r="AB381" s="39">
        <v>0</v>
      </c>
      <c r="AC381" s="40"/>
      <c r="AD381" s="39">
        <v>0</v>
      </c>
      <c r="AF381" s="37"/>
      <c r="AG381" s="37"/>
      <c r="AH381" s="37"/>
    </row>
    <row r="382" spans="1:34" ht="20.100000000000001" customHeight="1" x14ac:dyDescent="0.2">
      <c r="D382" s="2" t="s">
        <v>270</v>
      </c>
      <c r="F382" s="37">
        <v>34</v>
      </c>
      <c r="G382" s="37"/>
      <c r="H382" s="37"/>
      <c r="I382" s="37"/>
      <c r="J382" s="37">
        <v>157</v>
      </c>
      <c r="K382" s="37">
        <v>5</v>
      </c>
      <c r="L382" s="37"/>
      <c r="M382" s="37">
        <v>162</v>
      </c>
      <c r="N382" s="37"/>
      <c r="O382" s="37"/>
      <c r="P382" s="37"/>
      <c r="Q382" s="37">
        <v>152</v>
      </c>
      <c r="R382" s="37">
        <v>16</v>
      </c>
      <c r="S382" s="37"/>
      <c r="T382" s="37">
        <v>168</v>
      </c>
      <c r="U382" s="37"/>
      <c r="V382" s="37"/>
      <c r="W382" s="37"/>
      <c r="X382" s="37">
        <v>28</v>
      </c>
      <c r="Y382" s="37"/>
      <c r="Z382" s="37"/>
      <c r="AA382" s="37"/>
      <c r="AB382" s="37">
        <v>0</v>
      </c>
      <c r="AC382" s="37"/>
      <c r="AD382" s="37">
        <v>0</v>
      </c>
      <c r="AF382" s="37"/>
      <c r="AG382" s="37"/>
      <c r="AH382" s="37"/>
    </row>
    <row r="383" spans="1:34" ht="20.100000000000001" customHeight="1" x14ac:dyDescent="0.2">
      <c r="D383" s="38" t="s">
        <v>271</v>
      </c>
      <c r="F383" s="39">
        <v>46</v>
      </c>
      <c r="G383" s="40"/>
      <c r="H383" s="40"/>
      <c r="I383" s="40"/>
      <c r="J383" s="39">
        <v>140</v>
      </c>
      <c r="K383" s="39">
        <v>4</v>
      </c>
      <c r="L383" s="40"/>
      <c r="M383" s="39">
        <v>144</v>
      </c>
      <c r="N383" s="40"/>
      <c r="O383" s="40"/>
      <c r="P383" s="40"/>
      <c r="Q383" s="39">
        <v>147</v>
      </c>
      <c r="R383" s="39">
        <v>20</v>
      </c>
      <c r="S383" s="40"/>
      <c r="T383" s="39">
        <v>167</v>
      </c>
      <c r="U383" s="40"/>
      <c r="V383" s="40"/>
      <c r="W383" s="40"/>
      <c r="X383" s="39">
        <v>23</v>
      </c>
      <c r="Y383" s="40"/>
      <c r="Z383" s="40"/>
      <c r="AA383" s="40"/>
      <c r="AB383" s="39">
        <v>0</v>
      </c>
      <c r="AC383" s="40"/>
      <c r="AD383" s="39">
        <v>0</v>
      </c>
      <c r="AF383" s="37"/>
      <c r="AG383" s="37"/>
      <c r="AH383" s="37"/>
    </row>
    <row r="384" spans="1:34" ht="20.100000000000001" customHeight="1" x14ac:dyDescent="0.2">
      <c r="D384" s="2" t="s">
        <v>272</v>
      </c>
      <c r="F384" s="37">
        <v>21</v>
      </c>
      <c r="G384" s="37"/>
      <c r="H384" s="37"/>
      <c r="I384" s="37"/>
      <c r="J384" s="37">
        <v>190</v>
      </c>
      <c r="K384" s="37">
        <v>2</v>
      </c>
      <c r="L384" s="37"/>
      <c r="M384" s="37">
        <v>192</v>
      </c>
      <c r="N384" s="37"/>
      <c r="O384" s="37"/>
      <c r="P384" s="37"/>
      <c r="Q384" s="37">
        <v>127</v>
      </c>
      <c r="R384" s="37">
        <v>25</v>
      </c>
      <c r="S384" s="37"/>
      <c r="T384" s="37">
        <v>152</v>
      </c>
      <c r="U384" s="37"/>
      <c r="V384" s="37"/>
      <c r="W384" s="37"/>
      <c r="X384" s="37">
        <v>61</v>
      </c>
      <c r="Y384" s="37"/>
      <c r="Z384" s="37"/>
      <c r="AA384" s="37"/>
      <c r="AB384" s="37">
        <v>0</v>
      </c>
      <c r="AC384" s="37"/>
      <c r="AD384" s="37">
        <v>0</v>
      </c>
      <c r="AF384" s="37"/>
      <c r="AG384" s="37"/>
      <c r="AH384" s="37"/>
    </row>
    <row r="385" spans="1:34"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F385" s="37"/>
      <c r="AG385" s="37"/>
      <c r="AH385" s="37"/>
    </row>
    <row r="386" spans="1:34" s="1" customFormat="1" ht="20.100000000000001" customHeight="1" x14ac:dyDescent="0.2">
      <c r="A386" s="3"/>
      <c r="B386" s="6"/>
      <c r="C386" s="42" t="s">
        <v>180</v>
      </c>
      <c r="D386" s="42"/>
      <c r="E386" s="5"/>
      <c r="F386" s="44">
        <v>253</v>
      </c>
      <c r="G386" s="45"/>
      <c r="H386" s="45"/>
      <c r="I386" s="45"/>
      <c r="J386" s="44">
        <v>838</v>
      </c>
      <c r="K386" s="44">
        <v>22</v>
      </c>
      <c r="L386" s="45"/>
      <c r="M386" s="44">
        <v>860</v>
      </c>
      <c r="N386" s="45"/>
      <c r="O386" s="45"/>
      <c r="P386" s="45"/>
      <c r="Q386" s="44">
        <v>691</v>
      </c>
      <c r="R386" s="44">
        <v>185</v>
      </c>
      <c r="S386" s="45"/>
      <c r="T386" s="44">
        <v>876</v>
      </c>
      <c r="U386" s="45"/>
      <c r="V386" s="45"/>
      <c r="W386" s="45"/>
      <c r="X386" s="44">
        <v>237</v>
      </c>
      <c r="Y386" s="45"/>
      <c r="Z386" s="45"/>
      <c r="AA386" s="45"/>
      <c r="AB386" s="44">
        <v>0</v>
      </c>
      <c r="AC386" s="45"/>
      <c r="AD386" s="44">
        <v>0</v>
      </c>
      <c r="AF386" s="37"/>
      <c r="AG386" s="37"/>
      <c r="AH386" s="37"/>
    </row>
    <row r="387" spans="1:34"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F387" s="37"/>
      <c r="AG387" s="37"/>
      <c r="AH387" s="37"/>
    </row>
    <row r="388" spans="1:34" s="1" customFormat="1" ht="20.100000000000001" customHeight="1" x14ac:dyDescent="0.25">
      <c r="A388" s="3"/>
      <c r="B388" s="49" t="s">
        <v>273</v>
      </c>
      <c r="C388" s="50"/>
      <c r="D388" s="50"/>
      <c r="E388" s="5"/>
      <c r="F388" s="51">
        <v>253</v>
      </c>
      <c r="G388" s="52"/>
      <c r="H388" s="52"/>
      <c r="I388" s="52"/>
      <c r="J388" s="51">
        <v>838</v>
      </c>
      <c r="K388" s="51">
        <v>22</v>
      </c>
      <c r="L388" s="52"/>
      <c r="M388" s="51">
        <v>860</v>
      </c>
      <c r="N388" s="52"/>
      <c r="O388" s="52"/>
      <c r="P388" s="52"/>
      <c r="Q388" s="51">
        <v>691</v>
      </c>
      <c r="R388" s="51">
        <v>185</v>
      </c>
      <c r="S388" s="52"/>
      <c r="T388" s="51">
        <v>876</v>
      </c>
      <c r="U388" s="52"/>
      <c r="V388" s="52"/>
      <c r="W388" s="52"/>
      <c r="X388" s="51">
        <v>237</v>
      </c>
      <c r="Y388" s="52"/>
      <c r="Z388" s="52"/>
      <c r="AA388" s="52"/>
      <c r="AB388" s="51">
        <v>0</v>
      </c>
      <c r="AC388" s="52"/>
      <c r="AD388" s="51">
        <v>0</v>
      </c>
      <c r="AF388" s="37"/>
      <c r="AG388" s="37"/>
      <c r="AH388" s="37"/>
    </row>
    <row r="389" spans="1:34"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F389" s="37"/>
      <c r="AG389" s="37"/>
      <c r="AH389" s="37"/>
    </row>
    <row r="390" spans="1:34"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F390" s="37"/>
      <c r="AG390" s="37"/>
      <c r="AH390" s="37"/>
    </row>
    <row r="391" spans="1:34"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F391" s="37"/>
      <c r="AG391" s="37"/>
      <c r="AH391" s="37"/>
    </row>
    <row r="392" spans="1:34" ht="20.100000000000001" customHeight="1" x14ac:dyDescent="0.2">
      <c r="D392" s="2" t="s">
        <v>98</v>
      </c>
      <c r="F392" s="37">
        <v>114</v>
      </c>
      <c r="G392" s="37"/>
      <c r="H392" s="37"/>
      <c r="I392" s="37"/>
      <c r="J392" s="37">
        <v>210</v>
      </c>
      <c r="K392" s="37">
        <v>5</v>
      </c>
      <c r="L392" s="37"/>
      <c r="M392" s="37">
        <v>215</v>
      </c>
      <c r="N392" s="37"/>
      <c r="O392" s="37"/>
      <c r="P392" s="37"/>
      <c r="Q392" s="37">
        <v>74</v>
      </c>
      <c r="R392" s="37">
        <v>74</v>
      </c>
      <c r="S392" s="37"/>
      <c r="T392" s="37">
        <v>148</v>
      </c>
      <c r="U392" s="37"/>
      <c r="V392" s="37"/>
      <c r="W392" s="37"/>
      <c r="X392" s="37">
        <v>181</v>
      </c>
      <c r="Y392" s="37"/>
      <c r="Z392" s="37"/>
      <c r="AA392" s="37"/>
      <c r="AB392" s="37">
        <v>0</v>
      </c>
      <c r="AC392" s="37"/>
      <c r="AD392" s="37">
        <v>0</v>
      </c>
      <c r="AF392" s="37"/>
      <c r="AG392" s="37"/>
      <c r="AH392" s="37"/>
    </row>
    <row r="393" spans="1:34" ht="20.100000000000001" customHeight="1" x14ac:dyDescent="0.2">
      <c r="D393" s="38" t="s">
        <v>99</v>
      </c>
      <c r="F393" s="39">
        <v>106</v>
      </c>
      <c r="G393" s="40"/>
      <c r="H393" s="40"/>
      <c r="I393" s="40"/>
      <c r="J393" s="39">
        <v>174</v>
      </c>
      <c r="K393" s="39">
        <v>8</v>
      </c>
      <c r="L393" s="40"/>
      <c r="M393" s="39">
        <v>182</v>
      </c>
      <c r="N393" s="40"/>
      <c r="O393" s="40"/>
      <c r="P393" s="40"/>
      <c r="Q393" s="39">
        <v>77</v>
      </c>
      <c r="R393" s="39">
        <v>104</v>
      </c>
      <c r="S393" s="40"/>
      <c r="T393" s="39">
        <v>181</v>
      </c>
      <c r="U393" s="40"/>
      <c r="V393" s="40"/>
      <c r="W393" s="40"/>
      <c r="X393" s="39">
        <v>107</v>
      </c>
      <c r="Y393" s="40"/>
      <c r="Z393" s="40"/>
      <c r="AA393" s="40"/>
      <c r="AB393" s="39">
        <v>0</v>
      </c>
      <c r="AC393" s="40"/>
      <c r="AD393" s="39">
        <v>0</v>
      </c>
      <c r="AF393" s="37"/>
      <c r="AG393" s="37"/>
      <c r="AH393" s="37"/>
    </row>
    <row r="394" spans="1:34" ht="20.100000000000001" customHeight="1" x14ac:dyDescent="0.2">
      <c r="D394" s="2" t="s">
        <v>113</v>
      </c>
      <c r="F394" s="37">
        <v>105</v>
      </c>
      <c r="G394" s="37"/>
      <c r="H394" s="37"/>
      <c r="I394" s="37"/>
      <c r="J394" s="37">
        <v>189</v>
      </c>
      <c r="K394" s="37">
        <v>3</v>
      </c>
      <c r="L394" s="37"/>
      <c r="M394" s="37">
        <v>192</v>
      </c>
      <c r="N394" s="37"/>
      <c r="O394" s="37"/>
      <c r="P394" s="37"/>
      <c r="Q394" s="37">
        <v>107</v>
      </c>
      <c r="R394" s="37">
        <v>100</v>
      </c>
      <c r="S394" s="37"/>
      <c r="T394" s="37">
        <v>207</v>
      </c>
      <c r="U394" s="37"/>
      <c r="V394" s="37"/>
      <c r="W394" s="37"/>
      <c r="X394" s="37">
        <v>90</v>
      </c>
      <c r="Y394" s="37"/>
      <c r="Z394" s="37"/>
      <c r="AA394" s="37"/>
      <c r="AB394" s="37">
        <v>0</v>
      </c>
      <c r="AC394" s="37"/>
      <c r="AD394" s="37">
        <v>0</v>
      </c>
      <c r="AF394" s="37"/>
      <c r="AG394" s="37"/>
      <c r="AH394" s="37"/>
    </row>
    <row r="395" spans="1:34" ht="20.100000000000001" customHeight="1" x14ac:dyDescent="0.2">
      <c r="B395" s="5"/>
      <c r="D395" s="38" t="s">
        <v>101</v>
      </c>
      <c r="F395" s="39">
        <v>102</v>
      </c>
      <c r="G395" s="40"/>
      <c r="H395" s="40"/>
      <c r="I395" s="40"/>
      <c r="J395" s="39">
        <v>168</v>
      </c>
      <c r="K395" s="39">
        <v>12</v>
      </c>
      <c r="L395" s="40"/>
      <c r="M395" s="39">
        <v>180</v>
      </c>
      <c r="N395" s="40"/>
      <c r="O395" s="40"/>
      <c r="P395" s="40"/>
      <c r="Q395" s="39">
        <v>91</v>
      </c>
      <c r="R395" s="39">
        <v>70</v>
      </c>
      <c r="S395" s="40"/>
      <c r="T395" s="39">
        <v>161</v>
      </c>
      <c r="U395" s="40"/>
      <c r="V395" s="40"/>
      <c r="W395" s="40"/>
      <c r="X395" s="39">
        <v>121</v>
      </c>
      <c r="Y395" s="40"/>
      <c r="Z395" s="40"/>
      <c r="AA395" s="40"/>
      <c r="AB395" s="39">
        <v>0</v>
      </c>
      <c r="AC395" s="40"/>
      <c r="AD395" s="39">
        <v>0</v>
      </c>
      <c r="AF395" s="37"/>
      <c r="AG395" s="37"/>
      <c r="AH395" s="37"/>
    </row>
    <row r="396" spans="1:34" ht="20.100000000000001" customHeight="1" x14ac:dyDescent="0.2">
      <c r="D396" s="2" t="s">
        <v>115</v>
      </c>
      <c r="F396" s="37">
        <v>188</v>
      </c>
      <c r="G396" s="37"/>
      <c r="H396" s="37"/>
      <c r="I396" s="37"/>
      <c r="J396" s="37">
        <v>206</v>
      </c>
      <c r="K396" s="37">
        <v>2</v>
      </c>
      <c r="L396" s="37"/>
      <c r="M396" s="37">
        <v>208</v>
      </c>
      <c r="N396" s="37"/>
      <c r="O396" s="37"/>
      <c r="P396" s="37"/>
      <c r="Q396" s="37">
        <v>82</v>
      </c>
      <c r="R396" s="37">
        <v>98</v>
      </c>
      <c r="S396" s="37"/>
      <c r="T396" s="37">
        <v>180</v>
      </c>
      <c r="U396" s="37"/>
      <c r="V396" s="37"/>
      <c r="W396" s="37"/>
      <c r="X396" s="37">
        <v>216</v>
      </c>
      <c r="Y396" s="37"/>
      <c r="Z396" s="37"/>
      <c r="AA396" s="37"/>
      <c r="AB396" s="37">
        <v>0</v>
      </c>
      <c r="AC396" s="37"/>
      <c r="AD396" s="37">
        <v>0</v>
      </c>
      <c r="AF396" s="37"/>
      <c r="AG396" s="37"/>
      <c r="AH396" s="37"/>
    </row>
    <row r="397" spans="1:34" ht="20.100000000000001" customHeight="1" x14ac:dyDescent="0.2">
      <c r="D397" s="38" t="s">
        <v>116</v>
      </c>
      <c r="F397" s="39">
        <v>184</v>
      </c>
      <c r="G397" s="40"/>
      <c r="H397" s="40"/>
      <c r="I397" s="40"/>
      <c r="J397" s="39">
        <v>200</v>
      </c>
      <c r="K397" s="39">
        <v>4</v>
      </c>
      <c r="L397" s="40"/>
      <c r="M397" s="39">
        <v>204</v>
      </c>
      <c r="N397" s="40"/>
      <c r="O397" s="40"/>
      <c r="P397" s="40"/>
      <c r="Q397" s="39">
        <v>95</v>
      </c>
      <c r="R397" s="39">
        <v>99</v>
      </c>
      <c r="S397" s="40"/>
      <c r="T397" s="39">
        <v>194</v>
      </c>
      <c r="U397" s="40"/>
      <c r="V397" s="40"/>
      <c r="W397" s="40"/>
      <c r="X397" s="39">
        <v>194</v>
      </c>
      <c r="Y397" s="40"/>
      <c r="Z397" s="40"/>
      <c r="AA397" s="40"/>
      <c r="AB397" s="39">
        <v>0</v>
      </c>
      <c r="AC397" s="40"/>
      <c r="AD397" s="39">
        <v>0</v>
      </c>
      <c r="AF397" s="37"/>
      <c r="AG397" s="37"/>
      <c r="AH397" s="37"/>
    </row>
    <row r="398" spans="1:34" ht="20.100000000000001" customHeight="1" x14ac:dyDescent="0.2">
      <c r="D398" s="2" t="s">
        <v>117</v>
      </c>
      <c r="F398" s="37">
        <v>123</v>
      </c>
      <c r="G398" s="37"/>
      <c r="H398" s="37"/>
      <c r="I398" s="37"/>
      <c r="J398" s="37">
        <v>175</v>
      </c>
      <c r="K398" s="37">
        <v>5</v>
      </c>
      <c r="L398" s="37"/>
      <c r="M398" s="37">
        <v>180</v>
      </c>
      <c r="N398" s="37"/>
      <c r="O398" s="37"/>
      <c r="P398" s="37"/>
      <c r="Q398" s="37">
        <v>64</v>
      </c>
      <c r="R398" s="37">
        <v>82</v>
      </c>
      <c r="S398" s="37"/>
      <c r="T398" s="37">
        <v>146</v>
      </c>
      <c r="U398" s="37"/>
      <c r="V398" s="37"/>
      <c r="W398" s="37"/>
      <c r="X398" s="37">
        <v>157</v>
      </c>
      <c r="Y398" s="37"/>
      <c r="Z398" s="37"/>
      <c r="AA398" s="37"/>
      <c r="AB398" s="37">
        <v>0</v>
      </c>
      <c r="AC398" s="37"/>
      <c r="AD398" s="37">
        <v>0</v>
      </c>
      <c r="AF398" s="37"/>
      <c r="AG398" s="37"/>
      <c r="AH398" s="37"/>
    </row>
    <row r="399" spans="1:34" ht="20.100000000000001" customHeight="1" x14ac:dyDescent="0.2">
      <c r="D399" s="38" t="s">
        <v>105</v>
      </c>
      <c r="F399" s="39">
        <v>173</v>
      </c>
      <c r="G399" s="40"/>
      <c r="H399" s="40"/>
      <c r="I399" s="40"/>
      <c r="J399" s="39">
        <v>203</v>
      </c>
      <c r="K399" s="39">
        <v>7</v>
      </c>
      <c r="L399" s="40"/>
      <c r="M399" s="39">
        <v>210</v>
      </c>
      <c r="N399" s="40"/>
      <c r="O399" s="40"/>
      <c r="P399" s="40"/>
      <c r="Q399" s="39">
        <v>105</v>
      </c>
      <c r="R399" s="39">
        <v>87</v>
      </c>
      <c r="S399" s="40"/>
      <c r="T399" s="39">
        <v>192</v>
      </c>
      <c r="U399" s="40"/>
      <c r="V399" s="40"/>
      <c r="W399" s="40"/>
      <c r="X399" s="39">
        <v>191</v>
      </c>
      <c r="Y399" s="40"/>
      <c r="Z399" s="40"/>
      <c r="AA399" s="40"/>
      <c r="AB399" s="39">
        <v>0</v>
      </c>
      <c r="AC399" s="40"/>
      <c r="AD399" s="39">
        <v>0</v>
      </c>
      <c r="AF399" s="37"/>
      <c r="AG399" s="37"/>
      <c r="AH399" s="37"/>
    </row>
    <row r="400" spans="1:34" ht="20.100000000000001" customHeight="1" x14ac:dyDescent="0.2">
      <c r="D400" s="2" t="s">
        <v>106</v>
      </c>
      <c r="F400" s="37">
        <v>117</v>
      </c>
      <c r="G400" s="37"/>
      <c r="H400" s="37"/>
      <c r="I400" s="37"/>
      <c r="J400" s="37">
        <v>180</v>
      </c>
      <c r="K400" s="37">
        <v>1</v>
      </c>
      <c r="L400" s="37"/>
      <c r="M400" s="37">
        <v>181</v>
      </c>
      <c r="N400" s="37"/>
      <c r="O400" s="37"/>
      <c r="P400" s="37"/>
      <c r="Q400" s="37">
        <v>73</v>
      </c>
      <c r="R400" s="37">
        <v>65</v>
      </c>
      <c r="S400" s="37"/>
      <c r="T400" s="37">
        <v>138</v>
      </c>
      <c r="U400" s="37"/>
      <c r="V400" s="37"/>
      <c r="W400" s="37"/>
      <c r="X400" s="37">
        <v>160</v>
      </c>
      <c r="Y400" s="37"/>
      <c r="Z400" s="37"/>
      <c r="AA400" s="37"/>
      <c r="AB400" s="37">
        <v>0</v>
      </c>
      <c r="AC400" s="37"/>
      <c r="AD400" s="37">
        <v>0</v>
      </c>
      <c r="AF400" s="37"/>
      <c r="AG400" s="37"/>
      <c r="AH400" s="37"/>
    </row>
    <row r="401" spans="1:34"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F401" s="37"/>
      <c r="AG401" s="37"/>
      <c r="AH401" s="37"/>
    </row>
    <row r="402" spans="1:34" s="1" customFormat="1" ht="20.100000000000001" customHeight="1" x14ac:dyDescent="0.2">
      <c r="A402" s="3"/>
      <c r="B402" s="6"/>
      <c r="C402" s="42" t="s">
        <v>180</v>
      </c>
      <c r="D402" s="42"/>
      <c r="E402" s="5"/>
      <c r="F402" s="44">
        <v>1212</v>
      </c>
      <c r="G402" s="45"/>
      <c r="H402" s="45"/>
      <c r="I402" s="45"/>
      <c r="J402" s="44">
        <v>1705</v>
      </c>
      <c r="K402" s="44">
        <v>47</v>
      </c>
      <c r="L402" s="45"/>
      <c r="M402" s="44">
        <v>1752</v>
      </c>
      <c r="N402" s="45"/>
      <c r="O402" s="45"/>
      <c r="P402" s="45"/>
      <c r="Q402" s="44">
        <v>768</v>
      </c>
      <c r="R402" s="44">
        <v>779</v>
      </c>
      <c r="S402" s="45"/>
      <c r="T402" s="44">
        <v>1547</v>
      </c>
      <c r="U402" s="45"/>
      <c r="V402" s="45"/>
      <c r="W402" s="45"/>
      <c r="X402" s="44">
        <v>1417</v>
      </c>
      <c r="Y402" s="45"/>
      <c r="Z402" s="45"/>
      <c r="AA402" s="45"/>
      <c r="AB402" s="44">
        <v>0</v>
      </c>
      <c r="AC402" s="45"/>
      <c r="AD402" s="44">
        <v>0</v>
      </c>
      <c r="AF402" s="37"/>
      <c r="AG402" s="37"/>
      <c r="AH402" s="37"/>
    </row>
    <row r="403" spans="1:34"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F403" s="37"/>
      <c r="AG403" s="37"/>
      <c r="AH403" s="37"/>
    </row>
    <row r="404" spans="1:34" s="1" customFormat="1" ht="20.100000000000001" customHeight="1" x14ac:dyDescent="0.25">
      <c r="A404" s="3"/>
      <c r="B404" s="49" t="s">
        <v>275</v>
      </c>
      <c r="C404" s="50"/>
      <c r="D404" s="50"/>
      <c r="E404" s="5"/>
      <c r="F404" s="51">
        <v>1212</v>
      </c>
      <c r="G404" s="52"/>
      <c r="H404" s="52"/>
      <c r="I404" s="52"/>
      <c r="J404" s="51">
        <v>1705</v>
      </c>
      <c r="K404" s="51">
        <v>47</v>
      </c>
      <c r="L404" s="52"/>
      <c r="M404" s="51">
        <v>1752</v>
      </c>
      <c r="N404" s="52"/>
      <c r="O404" s="52"/>
      <c r="P404" s="52"/>
      <c r="Q404" s="51">
        <v>768</v>
      </c>
      <c r="R404" s="51">
        <v>779</v>
      </c>
      <c r="S404" s="52"/>
      <c r="T404" s="51">
        <v>1547</v>
      </c>
      <c r="U404" s="52"/>
      <c r="V404" s="52"/>
      <c r="W404" s="52"/>
      <c r="X404" s="51">
        <v>1417</v>
      </c>
      <c r="Y404" s="52"/>
      <c r="Z404" s="52"/>
      <c r="AA404" s="52"/>
      <c r="AB404" s="51">
        <v>0</v>
      </c>
      <c r="AC404" s="52"/>
      <c r="AD404" s="51">
        <v>0</v>
      </c>
      <c r="AF404" s="37"/>
      <c r="AG404" s="37"/>
      <c r="AH404" s="37"/>
    </row>
    <row r="405" spans="1:34"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F405" s="37"/>
      <c r="AG405" s="37"/>
      <c r="AH405" s="37"/>
    </row>
    <row r="406" spans="1:34"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F406" s="37"/>
      <c r="AG406" s="37"/>
      <c r="AH406" s="37"/>
    </row>
    <row r="407" spans="1:34"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F407" s="37"/>
      <c r="AG407" s="37"/>
      <c r="AH407" s="37"/>
    </row>
    <row r="408" spans="1:34" ht="20.100000000000001" customHeight="1" x14ac:dyDescent="0.2">
      <c r="D408" s="2" t="s">
        <v>98</v>
      </c>
      <c r="F408" s="37">
        <v>55</v>
      </c>
      <c r="G408" s="37"/>
      <c r="H408" s="37"/>
      <c r="I408" s="37"/>
      <c r="J408" s="37">
        <v>163</v>
      </c>
      <c r="K408" s="37">
        <v>7</v>
      </c>
      <c r="L408" s="37"/>
      <c r="M408" s="37">
        <v>170</v>
      </c>
      <c r="N408" s="37"/>
      <c r="O408" s="37"/>
      <c r="P408" s="37"/>
      <c r="Q408" s="37">
        <v>73</v>
      </c>
      <c r="R408" s="37">
        <v>90</v>
      </c>
      <c r="S408" s="37"/>
      <c r="T408" s="37">
        <v>163</v>
      </c>
      <c r="U408" s="37"/>
      <c r="V408" s="37"/>
      <c r="W408" s="37"/>
      <c r="X408" s="37">
        <v>62</v>
      </c>
      <c r="Y408" s="37"/>
      <c r="Z408" s="37"/>
      <c r="AA408" s="37"/>
      <c r="AB408" s="37">
        <v>0</v>
      </c>
      <c r="AC408" s="37"/>
      <c r="AD408" s="37">
        <v>0</v>
      </c>
      <c r="AF408" s="37"/>
      <c r="AG408" s="37"/>
      <c r="AH408" s="37"/>
    </row>
    <row r="409" spans="1:34" ht="20.100000000000001" customHeight="1" x14ac:dyDescent="0.2">
      <c r="D409" s="38" t="s">
        <v>99</v>
      </c>
      <c r="F409" s="39">
        <v>41</v>
      </c>
      <c r="G409" s="40"/>
      <c r="H409" s="40"/>
      <c r="I409" s="40"/>
      <c r="J409" s="39">
        <v>154</v>
      </c>
      <c r="K409" s="39">
        <v>7</v>
      </c>
      <c r="L409" s="40"/>
      <c r="M409" s="39">
        <v>161</v>
      </c>
      <c r="N409" s="40"/>
      <c r="O409" s="40"/>
      <c r="P409" s="40"/>
      <c r="Q409" s="39">
        <v>59</v>
      </c>
      <c r="R409" s="39">
        <v>84</v>
      </c>
      <c r="S409" s="40"/>
      <c r="T409" s="39">
        <v>143</v>
      </c>
      <c r="U409" s="40"/>
      <c r="V409" s="40"/>
      <c r="W409" s="40"/>
      <c r="X409" s="39">
        <v>59</v>
      </c>
      <c r="Y409" s="40"/>
      <c r="Z409" s="40"/>
      <c r="AA409" s="40"/>
      <c r="AB409" s="39">
        <v>0</v>
      </c>
      <c r="AC409" s="40"/>
      <c r="AD409" s="39">
        <v>0</v>
      </c>
      <c r="AF409" s="37"/>
      <c r="AG409" s="37"/>
      <c r="AH409" s="37"/>
    </row>
    <row r="410" spans="1:34" ht="20.100000000000001" customHeight="1" x14ac:dyDescent="0.2">
      <c r="D410" s="2" t="s">
        <v>113</v>
      </c>
      <c r="F410" s="37">
        <v>45</v>
      </c>
      <c r="G410" s="37"/>
      <c r="H410" s="37"/>
      <c r="I410" s="37"/>
      <c r="J410" s="37">
        <v>147</v>
      </c>
      <c r="K410" s="37">
        <v>6</v>
      </c>
      <c r="L410" s="37"/>
      <c r="M410" s="37">
        <v>153</v>
      </c>
      <c r="N410" s="37"/>
      <c r="O410" s="37"/>
      <c r="P410" s="37"/>
      <c r="Q410" s="37">
        <v>50</v>
      </c>
      <c r="R410" s="37">
        <v>88</v>
      </c>
      <c r="S410" s="37"/>
      <c r="T410" s="37">
        <v>138</v>
      </c>
      <c r="U410" s="37"/>
      <c r="V410" s="37"/>
      <c r="W410" s="37"/>
      <c r="X410" s="37">
        <v>60</v>
      </c>
      <c r="Y410" s="37"/>
      <c r="Z410" s="37"/>
      <c r="AA410" s="37"/>
      <c r="AB410" s="37">
        <v>0</v>
      </c>
      <c r="AC410" s="37"/>
      <c r="AD410" s="37">
        <v>0</v>
      </c>
      <c r="AF410" s="37"/>
      <c r="AG410" s="37"/>
      <c r="AH410" s="37"/>
    </row>
    <row r="411" spans="1:34" ht="20.100000000000001" customHeight="1" x14ac:dyDescent="0.2">
      <c r="D411" s="38" t="s">
        <v>101</v>
      </c>
      <c r="F411" s="39">
        <v>95</v>
      </c>
      <c r="G411" s="40"/>
      <c r="H411" s="40"/>
      <c r="I411" s="40"/>
      <c r="J411" s="39">
        <v>153</v>
      </c>
      <c r="K411" s="39">
        <v>3</v>
      </c>
      <c r="L411" s="40"/>
      <c r="M411" s="39">
        <v>156</v>
      </c>
      <c r="N411" s="40"/>
      <c r="O411" s="40"/>
      <c r="P411" s="40"/>
      <c r="Q411" s="39">
        <v>52</v>
      </c>
      <c r="R411" s="39">
        <v>103</v>
      </c>
      <c r="S411" s="40"/>
      <c r="T411" s="39">
        <v>155</v>
      </c>
      <c r="U411" s="40"/>
      <c r="V411" s="40"/>
      <c r="W411" s="40"/>
      <c r="X411" s="39">
        <v>96</v>
      </c>
      <c r="Y411" s="40"/>
      <c r="Z411" s="40"/>
      <c r="AA411" s="40"/>
      <c r="AB411" s="39">
        <v>0</v>
      </c>
      <c r="AC411" s="40"/>
      <c r="AD411" s="39">
        <v>0</v>
      </c>
      <c r="AF411" s="37"/>
      <c r="AG411" s="37"/>
      <c r="AH411" s="37"/>
    </row>
    <row r="412" spans="1:34" ht="20.100000000000001" customHeight="1" x14ac:dyDescent="0.2">
      <c r="D412" s="2" t="s">
        <v>115</v>
      </c>
      <c r="F412" s="37">
        <v>82</v>
      </c>
      <c r="G412" s="37"/>
      <c r="H412" s="37"/>
      <c r="I412" s="37"/>
      <c r="J412" s="37">
        <v>191</v>
      </c>
      <c r="K412" s="37">
        <v>12</v>
      </c>
      <c r="L412" s="37"/>
      <c r="M412" s="37">
        <v>203</v>
      </c>
      <c r="N412" s="37"/>
      <c r="O412" s="37"/>
      <c r="P412" s="37"/>
      <c r="Q412" s="37">
        <v>57</v>
      </c>
      <c r="R412" s="37">
        <v>148</v>
      </c>
      <c r="S412" s="37"/>
      <c r="T412" s="37">
        <v>205</v>
      </c>
      <c r="U412" s="37"/>
      <c r="V412" s="37"/>
      <c r="W412" s="37"/>
      <c r="X412" s="37">
        <v>80</v>
      </c>
      <c r="Y412" s="37"/>
      <c r="Z412" s="37"/>
      <c r="AA412" s="37"/>
      <c r="AB412" s="37">
        <v>0</v>
      </c>
      <c r="AC412" s="37"/>
      <c r="AD412" s="37">
        <v>0</v>
      </c>
      <c r="AF412" s="37"/>
      <c r="AG412" s="37"/>
      <c r="AH412" s="37"/>
    </row>
    <row r="413" spans="1:34" ht="20.100000000000001" customHeight="1" x14ac:dyDescent="0.2">
      <c r="D413" s="38" t="s">
        <v>116</v>
      </c>
      <c r="F413" s="39">
        <v>63</v>
      </c>
      <c r="G413" s="40"/>
      <c r="H413" s="40"/>
      <c r="I413" s="40"/>
      <c r="J413" s="39">
        <v>175</v>
      </c>
      <c r="K413" s="39">
        <v>5</v>
      </c>
      <c r="L413" s="40"/>
      <c r="M413" s="39">
        <v>180</v>
      </c>
      <c r="N413" s="40"/>
      <c r="O413" s="40"/>
      <c r="P413" s="40"/>
      <c r="Q413" s="39">
        <v>78</v>
      </c>
      <c r="R413" s="39">
        <v>112</v>
      </c>
      <c r="S413" s="40"/>
      <c r="T413" s="39">
        <v>190</v>
      </c>
      <c r="U413" s="40"/>
      <c r="V413" s="40"/>
      <c r="W413" s="40"/>
      <c r="X413" s="39">
        <v>53</v>
      </c>
      <c r="Y413" s="40"/>
      <c r="Z413" s="40"/>
      <c r="AA413" s="40"/>
      <c r="AB413" s="39">
        <v>0</v>
      </c>
      <c r="AC413" s="40"/>
      <c r="AD413" s="39">
        <v>0</v>
      </c>
      <c r="AF413" s="37"/>
      <c r="AG413" s="37"/>
      <c r="AH413" s="37"/>
    </row>
    <row r="414" spans="1:34" ht="20.100000000000001" customHeight="1" x14ac:dyDescent="0.2">
      <c r="D414" s="2" t="s">
        <v>117</v>
      </c>
      <c r="F414" s="37">
        <v>93</v>
      </c>
      <c r="G414" s="37"/>
      <c r="H414" s="37"/>
      <c r="I414" s="37"/>
      <c r="J414" s="37">
        <v>184</v>
      </c>
      <c r="K414" s="37">
        <v>11</v>
      </c>
      <c r="L414" s="37"/>
      <c r="M414" s="37">
        <v>195</v>
      </c>
      <c r="N414" s="37"/>
      <c r="O414" s="37"/>
      <c r="P414" s="37"/>
      <c r="Q414" s="37">
        <v>77</v>
      </c>
      <c r="R414" s="37">
        <v>122</v>
      </c>
      <c r="S414" s="37"/>
      <c r="T414" s="37">
        <v>199</v>
      </c>
      <c r="U414" s="37"/>
      <c r="V414" s="37"/>
      <c r="W414" s="37"/>
      <c r="X414" s="37">
        <v>89</v>
      </c>
      <c r="Y414" s="37"/>
      <c r="Z414" s="37"/>
      <c r="AA414" s="37"/>
      <c r="AB414" s="37">
        <v>0</v>
      </c>
      <c r="AC414" s="37"/>
      <c r="AD414" s="37">
        <v>0</v>
      </c>
      <c r="AF414" s="37"/>
      <c r="AG414" s="37"/>
      <c r="AH414" s="37"/>
    </row>
    <row r="415" spans="1:34" ht="20.100000000000001" customHeight="1" x14ac:dyDescent="0.2">
      <c r="D415" s="38" t="s">
        <v>105</v>
      </c>
      <c r="F415" s="39">
        <v>65</v>
      </c>
      <c r="G415" s="40"/>
      <c r="H415" s="40"/>
      <c r="I415" s="40"/>
      <c r="J415" s="39">
        <v>96</v>
      </c>
      <c r="K415" s="39">
        <v>5</v>
      </c>
      <c r="L415" s="40"/>
      <c r="M415" s="39">
        <v>101</v>
      </c>
      <c r="N415" s="40"/>
      <c r="O415" s="40"/>
      <c r="P415" s="40"/>
      <c r="Q415" s="39">
        <v>45</v>
      </c>
      <c r="R415" s="39">
        <v>60</v>
      </c>
      <c r="S415" s="40"/>
      <c r="T415" s="39">
        <v>105</v>
      </c>
      <c r="U415" s="40"/>
      <c r="V415" s="40"/>
      <c r="W415" s="40"/>
      <c r="X415" s="39">
        <v>61</v>
      </c>
      <c r="Y415" s="40"/>
      <c r="Z415" s="40"/>
      <c r="AA415" s="40"/>
      <c r="AB415" s="39">
        <v>0</v>
      </c>
      <c r="AC415" s="40"/>
      <c r="AD415" s="39">
        <v>0</v>
      </c>
      <c r="AF415" s="37"/>
      <c r="AG415" s="37"/>
      <c r="AH415" s="37"/>
    </row>
    <row r="416" spans="1:34" ht="20.100000000000001" customHeight="1" x14ac:dyDescent="0.2">
      <c r="D416" s="2" t="s">
        <v>106</v>
      </c>
      <c r="F416" s="37">
        <v>77</v>
      </c>
      <c r="G416" s="37"/>
      <c r="H416" s="37"/>
      <c r="I416" s="37"/>
      <c r="J416" s="37">
        <v>95</v>
      </c>
      <c r="K416" s="37">
        <v>6</v>
      </c>
      <c r="L416" s="37"/>
      <c r="M416" s="37">
        <v>101</v>
      </c>
      <c r="N416" s="37"/>
      <c r="O416" s="37"/>
      <c r="P416" s="37"/>
      <c r="Q416" s="37">
        <v>50</v>
      </c>
      <c r="R416" s="37">
        <v>56</v>
      </c>
      <c r="S416" s="37"/>
      <c r="T416" s="37">
        <v>106</v>
      </c>
      <c r="U416" s="37"/>
      <c r="V416" s="37"/>
      <c r="W416" s="37"/>
      <c r="X416" s="37">
        <v>72</v>
      </c>
      <c r="Y416" s="37"/>
      <c r="Z416" s="37"/>
      <c r="AA416" s="37"/>
      <c r="AB416" s="37">
        <v>0</v>
      </c>
      <c r="AC416" s="37"/>
      <c r="AD416" s="37">
        <v>0</v>
      </c>
      <c r="AF416" s="37"/>
      <c r="AG416" s="37"/>
      <c r="AH416" s="37"/>
    </row>
    <row r="417" spans="1:34" ht="20.100000000000001" customHeight="1" x14ac:dyDescent="0.2">
      <c r="D417" s="38" t="s">
        <v>118</v>
      </c>
      <c r="F417" s="39">
        <v>51</v>
      </c>
      <c r="G417" s="40"/>
      <c r="H417" s="40"/>
      <c r="I417" s="40"/>
      <c r="J417" s="39">
        <v>109</v>
      </c>
      <c r="K417" s="39">
        <v>4</v>
      </c>
      <c r="L417" s="40"/>
      <c r="M417" s="39">
        <v>113</v>
      </c>
      <c r="N417" s="40"/>
      <c r="O417" s="40"/>
      <c r="P417" s="40"/>
      <c r="Q417" s="39">
        <v>44</v>
      </c>
      <c r="R417" s="39">
        <v>59</v>
      </c>
      <c r="S417" s="40"/>
      <c r="T417" s="39">
        <v>103</v>
      </c>
      <c r="U417" s="40"/>
      <c r="V417" s="40"/>
      <c r="W417" s="40"/>
      <c r="X417" s="39">
        <v>61</v>
      </c>
      <c r="Y417" s="40"/>
      <c r="Z417" s="40"/>
      <c r="AA417" s="40"/>
      <c r="AB417" s="39">
        <v>0</v>
      </c>
      <c r="AC417" s="40"/>
      <c r="AD417" s="39">
        <v>0</v>
      </c>
      <c r="AF417" s="37"/>
      <c r="AG417" s="37"/>
      <c r="AH417" s="37"/>
    </row>
    <row r="418" spans="1:34"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F418" s="37"/>
      <c r="AG418" s="37"/>
      <c r="AH418" s="37"/>
    </row>
    <row r="419" spans="1:34" s="1" customFormat="1" ht="20.100000000000001" customHeight="1" x14ac:dyDescent="0.2">
      <c r="A419" s="3"/>
      <c r="B419" s="6"/>
      <c r="C419" s="42" t="s">
        <v>180</v>
      </c>
      <c r="D419" s="42"/>
      <c r="E419" s="5"/>
      <c r="F419" s="44">
        <v>667</v>
      </c>
      <c r="G419" s="45"/>
      <c r="H419" s="45"/>
      <c r="I419" s="45"/>
      <c r="J419" s="44">
        <v>1467</v>
      </c>
      <c r="K419" s="44">
        <v>66</v>
      </c>
      <c r="L419" s="45"/>
      <c r="M419" s="44">
        <v>1533</v>
      </c>
      <c r="N419" s="45"/>
      <c r="O419" s="45"/>
      <c r="P419" s="45"/>
      <c r="Q419" s="44">
        <v>585</v>
      </c>
      <c r="R419" s="44">
        <v>922</v>
      </c>
      <c r="S419" s="45"/>
      <c r="T419" s="44">
        <v>1507</v>
      </c>
      <c r="U419" s="45"/>
      <c r="V419" s="45"/>
      <c r="W419" s="45"/>
      <c r="X419" s="44">
        <v>693</v>
      </c>
      <c r="Y419" s="45"/>
      <c r="Z419" s="45"/>
      <c r="AA419" s="45"/>
      <c r="AB419" s="44">
        <v>0</v>
      </c>
      <c r="AC419" s="45"/>
      <c r="AD419" s="44">
        <v>0</v>
      </c>
      <c r="AF419" s="37"/>
      <c r="AG419" s="37"/>
      <c r="AH419" s="37"/>
    </row>
    <row r="420" spans="1:34"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F420" s="37"/>
      <c r="AG420" s="37"/>
      <c r="AH420" s="37"/>
    </row>
    <row r="421" spans="1:34"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F421" s="37"/>
      <c r="AG421" s="37"/>
      <c r="AH421" s="37"/>
    </row>
    <row r="422" spans="1:34" ht="20.100000000000001" customHeight="1" x14ac:dyDescent="0.2">
      <c r="D422" s="2" t="s">
        <v>277</v>
      </c>
      <c r="F422" s="37">
        <v>0</v>
      </c>
      <c r="G422" s="37"/>
      <c r="H422" s="37"/>
      <c r="I422" s="37"/>
      <c r="J422" s="37">
        <v>0</v>
      </c>
      <c r="K422" s="37">
        <v>0</v>
      </c>
      <c r="L422" s="37"/>
      <c r="M422" s="37">
        <v>0</v>
      </c>
      <c r="N422" s="37"/>
      <c r="O422" s="37"/>
      <c r="P422" s="37"/>
      <c r="Q422" s="37">
        <v>0</v>
      </c>
      <c r="R422" s="37">
        <v>0</v>
      </c>
      <c r="S422" s="37"/>
      <c r="T422" s="37">
        <v>0</v>
      </c>
      <c r="U422" s="37"/>
      <c r="V422" s="37"/>
      <c r="W422" s="37"/>
      <c r="X422" s="37">
        <v>0</v>
      </c>
      <c r="Y422" s="37"/>
      <c r="Z422" s="37"/>
      <c r="AA422" s="37"/>
      <c r="AB422" s="37">
        <v>0</v>
      </c>
      <c r="AC422" s="37"/>
      <c r="AD422" s="37">
        <v>0</v>
      </c>
      <c r="AF422" s="37"/>
      <c r="AG422" s="37"/>
      <c r="AH422" s="37"/>
    </row>
    <row r="423" spans="1:34" ht="20.100000000000001" customHeight="1" x14ac:dyDescent="0.2">
      <c r="D423" s="38" t="s">
        <v>278</v>
      </c>
      <c r="F423" s="39">
        <v>0</v>
      </c>
      <c r="G423" s="40"/>
      <c r="H423" s="40"/>
      <c r="I423" s="40"/>
      <c r="J423" s="39">
        <v>0</v>
      </c>
      <c r="K423" s="39">
        <v>0</v>
      </c>
      <c r="L423" s="40"/>
      <c r="M423" s="39">
        <v>0</v>
      </c>
      <c r="N423" s="40"/>
      <c r="O423" s="40"/>
      <c r="P423" s="40"/>
      <c r="Q423" s="39">
        <v>0</v>
      </c>
      <c r="R423" s="39">
        <v>0</v>
      </c>
      <c r="S423" s="40"/>
      <c r="T423" s="39">
        <v>0</v>
      </c>
      <c r="U423" s="40"/>
      <c r="V423" s="40"/>
      <c r="W423" s="40"/>
      <c r="X423" s="39">
        <v>0</v>
      </c>
      <c r="Y423" s="40"/>
      <c r="Z423" s="40"/>
      <c r="AA423" s="40"/>
      <c r="AB423" s="39">
        <v>0</v>
      </c>
      <c r="AC423" s="40"/>
      <c r="AD423" s="39">
        <v>0</v>
      </c>
      <c r="AF423" s="37"/>
      <c r="AG423" s="37"/>
      <c r="AH423" s="37"/>
    </row>
    <row r="424" spans="1:34" ht="20.100000000000001" customHeight="1" x14ac:dyDescent="0.2">
      <c r="D424" s="2" t="s">
        <v>279</v>
      </c>
      <c r="F424" s="37">
        <v>4</v>
      </c>
      <c r="G424" s="37"/>
      <c r="H424" s="37"/>
      <c r="I424" s="37"/>
      <c r="J424" s="37">
        <v>3</v>
      </c>
      <c r="K424" s="37">
        <v>0</v>
      </c>
      <c r="L424" s="37"/>
      <c r="M424" s="37">
        <v>3</v>
      </c>
      <c r="N424" s="37"/>
      <c r="O424" s="37"/>
      <c r="P424" s="37"/>
      <c r="Q424" s="37">
        <v>2</v>
      </c>
      <c r="R424" s="37">
        <v>3</v>
      </c>
      <c r="S424" s="37"/>
      <c r="T424" s="37">
        <v>5</v>
      </c>
      <c r="U424" s="37"/>
      <c r="V424" s="37"/>
      <c r="W424" s="37"/>
      <c r="X424" s="37">
        <v>2</v>
      </c>
      <c r="Y424" s="37"/>
      <c r="Z424" s="37"/>
      <c r="AA424" s="37"/>
      <c r="AB424" s="37">
        <v>0</v>
      </c>
      <c r="AC424" s="37"/>
      <c r="AD424" s="37">
        <v>0</v>
      </c>
      <c r="AF424" s="37"/>
      <c r="AG424" s="37"/>
      <c r="AH424" s="37"/>
    </row>
    <row r="425" spans="1:34"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F425" s="37"/>
      <c r="AG425" s="37"/>
      <c r="AH425" s="37"/>
    </row>
    <row r="426" spans="1:34" s="1" customFormat="1" ht="20.100000000000001" customHeight="1" x14ac:dyDescent="0.2">
      <c r="A426" s="3"/>
      <c r="B426" s="6"/>
      <c r="C426" s="42" t="s">
        <v>241</v>
      </c>
      <c r="D426" s="42"/>
      <c r="E426" s="5"/>
      <c r="F426" s="44">
        <v>4</v>
      </c>
      <c r="G426" s="45"/>
      <c r="H426" s="45"/>
      <c r="I426" s="45"/>
      <c r="J426" s="44">
        <v>3</v>
      </c>
      <c r="K426" s="44">
        <v>0</v>
      </c>
      <c r="L426" s="45"/>
      <c r="M426" s="44">
        <v>3</v>
      </c>
      <c r="N426" s="45"/>
      <c r="O426" s="45"/>
      <c r="P426" s="45"/>
      <c r="Q426" s="44">
        <v>2</v>
      </c>
      <c r="R426" s="44">
        <v>3</v>
      </c>
      <c r="S426" s="45"/>
      <c r="T426" s="44">
        <v>5</v>
      </c>
      <c r="U426" s="45"/>
      <c r="V426" s="45"/>
      <c r="W426" s="45"/>
      <c r="X426" s="44">
        <v>2</v>
      </c>
      <c r="Y426" s="45"/>
      <c r="Z426" s="45"/>
      <c r="AA426" s="45"/>
      <c r="AB426" s="44">
        <v>0</v>
      </c>
      <c r="AC426" s="45"/>
      <c r="AD426" s="44">
        <v>0</v>
      </c>
      <c r="AF426" s="37"/>
      <c r="AG426" s="37"/>
      <c r="AH426" s="37"/>
    </row>
    <row r="427" spans="1:34"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F427" s="37"/>
      <c r="AG427" s="37"/>
      <c r="AH427" s="37"/>
    </row>
    <row r="428" spans="1:34" s="1" customFormat="1" ht="20.100000000000001" customHeight="1" x14ac:dyDescent="0.25">
      <c r="A428" s="3"/>
      <c r="B428" s="49" t="s">
        <v>280</v>
      </c>
      <c r="C428" s="50"/>
      <c r="D428" s="50"/>
      <c r="E428" s="5"/>
      <c r="F428" s="51">
        <v>671</v>
      </c>
      <c r="G428" s="52"/>
      <c r="H428" s="52"/>
      <c r="I428" s="52"/>
      <c r="J428" s="51">
        <v>1470</v>
      </c>
      <c r="K428" s="51">
        <v>66</v>
      </c>
      <c r="L428" s="52"/>
      <c r="M428" s="51">
        <v>1536</v>
      </c>
      <c r="N428" s="52"/>
      <c r="O428" s="52"/>
      <c r="P428" s="52"/>
      <c r="Q428" s="51">
        <v>587</v>
      </c>
      <c r="R428" s="51">
        <v>925</v>
      </c>
      <c r="S428" s="52"/>
      <c r="T428" s="51">
        <v>1512</v>
      </c>
      <c r="U428" s="52"/>
      <c r="V428" s="52"/>
      <c r="W428" s="52"/>
      <c r="X428" s="51">
        <v>695</v>
      </c>
      <c r="Y428" s="52"/>
      <c r="Z428" s="52"/>
      <c r="AA428" s="52"/>
      <c r="AB428" s="51">
        <v>0</v>
      </c>
      <c r="AC428" s="52"/>
      <c r="AD428" s="51">
        <v>0</v>
      </c>
      <c r="AF428" s="37"/>
      <c r="AG428" s="37"/>
      <c r="AH428" s="37"/>
    </row>
    <row r="429" spans="1:34"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F429" s="37"/>
      <c r="AG429" s="37"/>
      <c r="AH429" s="37"/>
    </row>
    <row r="430" spans="1:34"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F430" s="37"/>
      <c r="AG430" s="37"/>
      <c r="AH430" s="37"/>
    </row>
    <row r="431" spans="1:34"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F431" s="37"/>
      <c r="AG431" s="37"/>
      <c r="AH431" s="37"/>
    </row>
    <row r="432" spans="1:34" ht="20.100000000000001" customHeight="1" x14ac:dyDescent="0.2">
      <c r="D432" s="2" t="s">
        <v>98</v>
      </c>
      <c r="F432" s="37">
        <v>51</v>
      </c>
      <c r="G432" s="37"/>
      <c r="H432" s="37"/>
      <c r="I432" s="37"/>
      <c r="J432" s="37">
        <v>92</v>
      </c>
      <c r="K432" s="37">
        <v>3</v>
      </c>
      <c r="L432" s="37"/>
      <c r="M432" s="37">
        <v>95</v>
      </c>
      <c r="N432" s="37"/>
      <c r="O432" s="37"/>
      <c r="P432" s="37"/>
      <c r="Q432" s="37">
        <v>50</v>
      </c>
      <c r="R432" s="37">
        <v>34</v>
      </c>
      <c r="S432" s="37"/>
      <c r="T432" s="37">
        <v>84</v>
      </c>
      <c r="U432" s="37"/>
      <c r="V432" s="37"/>
      <c r="W432" s="37"/>
      <c r="X432" s="37">
        <v>62</v>
      </c>
      <c r="Y432" s="37"/>
      <c r="Z432" s="37"/>
      <c r="AA432" s="37"/>
      <c r="AB432" s="37">
        <v>0</v>
      </c>
      <c r="AC432" s="37"/>
      <c r="AD432" s="37">
        <v>0</v>
      </c>
      <c r="AF432" s="37"/>
      <c r="AG432" s="37"/>
      <c r="AH432" s="37"/>
    </row>
    <row r="433" spans="1:34" ht="20.100000000000001" customHeight="1" x14ac:dyDescent="0.2">
      <c r="D433" s="38" t="s">
        <v>99</v>
      </c>
      <c r="F433" s="39">
        <v>86</v>
      </c>
      <c r="G433" s="40"/>
      <c r="H433" s="40"/>
      <c r="I433" s="40"/>
      <c r="J433" s="39">
        <v>107</v>
      </c>
      <c r="K433" s="39">
        <v>10</v>
      </c>
      <c r="L433" s="40"/>
      <c r="M433" s="39">
        <v>117</v>
      </c>
      <c r="N433" s="40"/>
      <c r="O433" s="40"/>
      <c r="P433" s="40"/>
      <c r="Q433" s="39">
        <v>50</v>
      </c>
      <c r="R433" s="39">
        <v>67</v>
      </c>
      <c r="S433" s="40"/>
      <c r="T433" s="39">
        <v>117</v>
      </c>
      <c r="U433" s="40"/>
      <c r="V433" s="40"/>
      <c r="W433" s="40"/>
      <c r="X433" s="39">
        <v>86</v>
      </c>
      <c r="Y433" s="40"/>
      <c r="Z433" s="40"/>
      <c r="AA433" s="40"/>
      <c r="AB433" s="39">
        <v>0</v>
      </c>
      <c r="AC433" s="40"/>
      <c r="AD433" s="39">
        <v>0</v>
      </c>
      <c r="AF433" s="37"/>
      <c r="AG433" s="37"/>
      <c r="AH433" s="37"/>
    </row>
    <row r="434" spans="1:34" ht="20.100000000000001" customHeight="1" x14ac:dyDescent="0.2">
      <c r="D434" s="2" t="s">
        <v>113</v>
      </c>
      <c r="F434" s="37">
        <v>67</v>
      </c>
      <c r="G434" s="37"/>
      <c r="H434" s="37"/>
      <c r="I434" s="37"/>
      <c r="J434" s="37">
        <v>96</v>
      </c>
      <c r="K434" s="37">
        <v>7</v>
      </c>
      <c r="L434" s="37"/>
      <c r="M434" s="37">
        <v>103</v>
      </c>
      <c r="N434" s="37"/>
      <c r="O434" s="37"/>
      <c r="P434" s="37"/>
      <c r="Q434" s="37">
        <v>35</v>
      </c>
      <c r="R434" s="37">
        <v>65</v>
      </c>
      <c r="S434" s="37"/>
      <c r="T434" s="37">
        <v>100</v>
      </c>
      <c r="U434" s="37"/>
      <c r="V434" s="37"/>
      <c r="W434" s="37"/>
      <c r="X434" s="37">
        <v>70</v>
      </c>
      <c r="Y434" s="37"/>
      <c r="Z434" s="37"/>
      <c r="AA434" s="37"/>
      <c r="AB434" s="37">
        <v>0</v>
      </c>
      <c r="AC434" s="37"/>
      <c r="AD434" s="37">
        <v>0</v>
      </c>
      <c r="AF434" s="37"/>
      <c r="AG434" s="37"/>
      <c r="AH434" s="37"/>
    </row>
    <row r="435" spans="1:34" ht="20.100000000000001" customHeight="1" x14ac:dyDescent="0.2">
      <c r="D435" s="38" t="s">
        <v>101</v>
      </c>
      <c r="F435" s="39">
        <v>109</v>
      </c>
      <c r="G435" s="40"/>
      <c r="H435" s="40"/>
      <c r="I435" s="40"/>
      <c r="J435" s="39">
        <v>101</v>
      </c>
      <c r="K435" s="39">
        <v>9</v>
      </c>
      <c r="L435" s="40"/>
      <c r="M435" s="39">
        <v>110</v>
      </c>
      <c r="N435" s="40"/>
      <c r="O435" s="40"/>
      <c r="P435" s="40"/>
      <c r="Q435" s="39">
        <v>29</v>
      </c>
      <c r="R435" s="39">
        <v>54</v>
      </c>
      <c r="S435" s="40"/>
      <c r="T435" s="39">
        <v>83</v>
      </c>
      <c r="U435" s="40"/>
      <c r="V435" s="40"/>
      <c r="W435" s="40"/>
      <c r="X435" s="39">
        <v>136</v>
      </c>
      <c r="Y435" s="40"/>
      <c r="Z435" s="40"/>
      <c r="AA435" s="40"/>
      <c r="AB435" s="39">
        <v>0</v>
      </c>
      <c r="AC435" s="40"/>
      <c r="AD435" s="39">
        <v>0</v>
      </c>
      <c r="AF435" s="37"/>
      <c r="AG435" s="37"/>
      <c r="AH435" s="37"/>
    </row>
    <row r="436" spans="1:34" ht="20.100000000000001" customHeight="1" x14ac:dyDescent="0.2">
      <c r="D436" s="2" t="s">
        <v>115</v>
      </c>
      <c r="F436" s="37">
        <v>60</v>
      </c>
      <c r="G436" s="37"/>
      <c r="H436" s="37"/>
      <c r="I436" s="37"/>
      <c r="J436" s="37">
        <v>102</v>
      </c>
      <c r="K436" s="37">
        <v>7</v>
      </c>
      <c r="L436" s="37"/>
      <c r="M436" s="37">
        <v>109</v>
      </c>
      <c r="N436" s="37"/>
      <c r="O436" s="37"/>
      <c r="P436" s="37"/>
      <c r="Q436" s="37">
        <v>59</v>
      </c>
      <c r="R436" s="37">
        <v>47</v>
      </c>
      <c r="S436" s="37"/>
      <c r="T436" s="37">
        <v>106</v>
      </c>
      <c r="U436" s="37"/>
      <c r="V436" s="37"/>
      <c r="W436" s="37"/>
      <c r="X436" s="37">
        <v>63</v>
      </c>
      <c r="Y436" s="37"/>
      <c r="Z436" s="37"/>
      <c r="AA436" s="37"/>
      <c r="AB436" s="37">
        <v>0</v>
      </c>
      <c r="AC436" s="37"/>
      <c r="AD436" s="37">
        <v>0</v>
      </c>
      <c r="AF436" s="37"/>
      <c r="AG436" s="37"/>
      <c r="AH436" s="37"/>
    </row>
    <row r="437" spans="1:34" ht="20.100000000000001" customHeight="1" x14ac:dyDescent="0.2">
      <c r="D437" s="38" t="s">
        <v>116</v>
      </c>
      <c r="F437" s="39">
        <v>201</v>
      </c>
      <c r="G437" s="40"/>
      <c r="H437" s="40"/>
      <c r="I437" s="40"/>
      <c r="J437" s="39">
        <v>179</v>
      </c>
      <c r="K437" s="39">
        <v>10</v>
      </c>
      <c r="L437" s="40"/>
      <c r="M437" s="39">
        <v>189</v>
      </c>
      <c r="N437" s="40"/>
      <c r="O437" s="40"/>
      <c r="P437" s="40"/>
      <c r="Q437" s="39">
        <v>121</v>
      </c>
      <c r="R437" s="39">
        <v>103</v>
      </c>
      <c r="S437" s="40"/>
      <c r="T437" s="39">
        <v>224</v>
      </c>
      <c r="U437" s="40"/>
      <c r="V437" s="40"/>
      <c r="W437" s="40"/>
      <c r="X437" s="39">
        <v>166</v>
      </c>
      <c r="Y437" s="40"/>
      <c r="Z437" s="40"/>
      <c r="AA437" s="40"/>
      <c r="AB437" s="39">
        <v>0</v>
      </c>
      <c r="AC437" s="40"/>
      <c r="AD437" s="39">
        <v>0</v>
      </c>
      <c r="AF437" s="37"/>
      <c r="AG437" s="37"/>
      <c r="AH437" s="37"/>
    </row>
    <row r="438" spans="1:34" ht="20.100000000000001" customHeight="1" x14ac:dyDescent="0.2">
      <c r="D438" s="2" t="s">
        <v>117</v>
      </c>
      <c r="F438" s="37">
        <v>90</v>
      </c>
      <c r="G438" s="37"/>
      <c r="H438" s="37"/>
      <c r="I438" s="37"/>
      <c r="J438" s="37">
        <v>199</v>
      </c>
      <c r="K438" s="37">
        <v>16</v>
      </c>
      <c r="L438" s="37"/>
      <c r="M438" s="37">
        <v>215</v>
      </c>
      <c r="N438" s="37"/>
      <c r="O438" s="37"/>
      <c r="P438" s="37"/>
      <c r="Q438" s="37">
        <v>101</v>
      </c>
      <c r="R438" s="37">
        <v>86</v>
      </c>
      <c r="S438" s="37"/>
      <c r="T438" s="37">
        <v>187</v>
      </c>
      <c r="U438" s="37"/>
      <c r="V438" s="37"/>
      <c r="W438" s="37"/>
      <c r="X438" s="37">
        <v>118</v>
      </c>
      <c r="Y438" s="37"/>
      <c r="Z438" s="37"/>
      <c r="AA438" s="37"/>
      <c r="AB438" s="37">
        <v>0</v>
      </c>
      <c r="AC438" s="37"/>
      <c r="AD438" s="37">
        <v>0</v>
      </c>
      <c r="AF438" s="37"/>
      <c r="AG438" s="37"/>
      <c r="AH438" s="37"/>
    </row>
    <row r="439" spans="1:34" ht="20.100000000000001" customHeight="1" x14ac:dyDescent="0.2">
      <c r="D439" s="38" t="s">
        <v>105</v>
      </c>
      <c r="F439" s="39">
        <v>136</v>
      </c>
      <c r="G439" s="40"/>
      <c r="H439" s="40"/>
      <c r="I439" s="40"/>
      <c r="J439" s="39">
        <v>109</v>
      </c>
      <c r="K439" s="39">
        <v>11</v>
      </c>
      <c r="L439" s="40"/>
      <c r="M439" s="39">
        <v>120</v>
      </c>
      <c r="N439" s="40"/>
      <c r="O439" s="40"/>
      <c r="P439" s="40"/>
      <c r="Q439" s="39">
        <v>69</v>
      </c>
      <c r="R439" s="39">
        <v>96</v>
      </c>
      <c r="S439" s="40"/>
      <c r="T439" s="39">
        <v>165</v>
      </c>
      <c r="U439" s="40"/>
      <c r="V439" s="40"/>
      <c r="W439" s="40"/>
      <c r="X439" s="39">
        <v>91</v>
      </c>
      <c r="Y439" s="40"/>
      <c r="Z439" s="40"/>
      <c r="AA439" s="40"/>
      <c r="AB439" s="39">
        <v>0</v>
      </c>
      <c r="AC439" s="40"/>
      <c r="AD439" s="39">
        <v>0</v>
      </c>
      <c r="AF439" s="37"/>
      <c r="AG439" s="37"/>
      <c r="AH439" s="37"/>
    </row>
    <row r="440" spans="1:34"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F440" s="37"/>
      <c r="AG440" s="37"/>
      <c r="AH440" s="37"/>
    </row>
    <row r="441" spans="1:34" s="1" customFormat="1" ht="20.100000000000001" customHeight="1" x14ac:dyDescent="0.2">
      <c r="A441" s="3"/>
      <c r="B441" s="6"/>
      <c r="C441" s="42" t="s">
        <v>180</v>
      </c>
      <c r="D441" s="42"/>
      <c r="E441" s="5"/>
      <c r="F441" s="44">
        <v>800</v>
      </c>
      <c r="G441" s="45"/>
      <c r="H441" s="45"/>
      <c r="I441" s="45"/>
      <c r="J441" s="44">
        <v>985</v>
      </c>
      <c r="K441" s="44">
        <v>73</v>
      </c>
      <c r="L441" s="45"/>
      <c r="M441" s="44">
        <v>1058</v>
      </c>
      <c r="N441" s="45"/>
      <c r="O441" s="45"/>
      <c r="P441" s="45"/>
      <c r="Q441" s="44">
        <v>514</v>
      </c>
      <c r="R441" s="44">
        <v>552</v>
      </c>
      <c r="S441" s="45"/>
      <c r="T441" s="44">
        <v>1066</v>
      </c>
      <c r="U441" s="45"/>
      <c r="V441" s="45"/>
      <c r="W441" s="45"/>
      <c r="X441" s="44">
        <v>792</v>
      </c>
      <c r="Y441" s="45"/>
      <c r="Z441" s="45"/>
      <c r="AA441" s="45"/>
      <c r="AB441" s="44">
        <v>0</v>
      </c>
      <c r="AC441" s="45"/>
      <c r="AD441" s="44">
        <v>0</v>
      </c>
      <c r="AF441" s="37"/>
      <c r="AG441" s="37"/>
      <c r="AH441" s="37"/>
    </row>
    <row r="442" spans="1:34"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F442" s="37"/>
      <c r="AG442" s="37"/>
      <c r="AH442" s="37"/>
    </row>
    <row r="443" spans="1:34" s="1" customFormat="1" ht="20.100000000000001" customHeight="1" x14ac:dyDescent="0.25">
      <c r="A443" s="3"/>
      <c r="B443" s="49" t="s">
        <v>282</v>
      </c>
      <c r="C443" s="50"/>
      <c r="D443" s="50"/>
      <c r="E443" s="5"/>
      <c r="F443" s="51">
        <v>800</v>
      </c>
      <c r="G443" s="52"/>
      <c r="H443" s="52"/>
      <c r="I443" s="52"/>
      <c r="J443" s="51">
        <v>985</v>
      </c>
      <c r="K443" s="51">
        <v>73</v>
      </c>
      <c r="L443" s="52"/>
      <c r="M443" s="51">
        <v>1058</v>
      </c>
      <c r="N443" s="52"/>
      <c r="O443" s="52"/>
      <c r="P443" s="52"/>
      <c r="Q443" s="51">
        <v>514</v>
      </c>
      <c r="R443" s="51">
        <v>552</v>
      </c>
      <c r="S443" s="52"/>
      <c r="T443" s="51">
        <v>1066</v>
      </c>
      <c r="U443" s="52"/>
      <c r="V443" s="52"/>
      <c r="W443" s="52"/>
      <c r="X443" s="51">
        <v>792</v>
      </c>
      <c r="Y443" s="52"/>
      <c r="Z443" s="52"/>
      <c r="AA443" s="52"/>
      <c r="AB443" s="51">
        <v>0</v>
      </c>
      <c r="AC443" s="52"/>
      <c r="AD443" s="51">
        <v>0</v>
      </c>
      <c r="AF443" s="37"/>
      <c r="AG443" s="37"/>
      <c r="AH443" s="37"/>
    </row>
    <row r="444" spans="1:34"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F444" s="37"/>
      <c r="AG444" s="37"/>
      <c r="AH444" s="37"/>
    </row>
    <row r="445" spans="1:34"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F445" s="37"/>
      <c r="AG445" s="37"/>
      <c r="AH445" s="37"/>
    </row>
    <row r="446" spans="1:34"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F446" s="37"/>
      <c r="AG446" s="37"/>
      <c r="AH446" s="37"/>
    </row>
    <row r="447" spans="1:34" ht="20.100000000000001" customHeight="1" x14ac:dyDescent="0.2">
      <c r="D447" s="2" t="s">
        <v>124</v>
      </c>
      <c r="F447" s="37">
        <v>50</v>
      </c>
      <c r="G447" s="37"/>
      <c r="H447" s="37"/>
      <c r="I447" s="37"/>
      <c r="J447" s="37">
        <v>52</v>
      </c>
      <c r="K447" s="37">
        <v>5</v>
      </c>
      <c r="L447" s="37"/>
      <c r="M447" s="37">
        <v>57</v>
      </c>
      <c r="N447" s="37"/>
      <c r="O447" s="37"/>
      <c r="P447" s="37"/>
      <c r="Q447" s="37">
        <v>33</v>
      </c>
      <c r="R447" s="37">
        <v>42</v>
      </c>
      <c r="S447" s="37"/>
      <c r="T447" s="37">
        <v>75</v>
      </c>
      <c r="U447" s="37"/>
      <c r="V447" s="37"/>
      <c r="W447" s="37"/>
      <c r="X447" s="37">
        <v>32</v>
      </c>
      <c r="Y447" s="37"/>
      <c r="Z447" s="37"/>
      <c r="AA447" s="37"/>
      <c r="AB447" s="37">
        <v>0</v>
      </c>
      <c r="AC447" s="37"/>
      <c r="AD447" s="37">
        <v>0</v>
      </c>
      <c r="AF447" s="37"/>
      <c r="AG447" s="37"/>
      <c r="AH447" s="37"/>
    </row>
    <row r="448" spans="1:34" ht="20.100000000000001" customHeight="1" x14ac:dyDescent="0.2">
      <c r="D448" s="38" t="s">
        <v>99</v>
      </c>
      <c r="F448" s="39">
        <v>20</v>
      </c>
      <c r="G448" s="40"/>
      <c r="H448" s="40"/>
      <c r="I448" s="40"/>
      <c r="J448" s="39">
        <v>39</v>
      </c>
      <c r="K448" s="39">
        <v>0</v>
      </c>
      <c r="L448" s="40"/>
      <c r="M448" s="39">
        <v>39</v>
      </c>
      <c r="N448" s="40"/>
      <c r="O448" s="40"/>
      <c r="P448" s="40"/>
      <c r="Q448" s="39">
        <v>25</v>
      </c>
      <c r="R448" s="39">
        <v>20</v>
      </c>
      <c r="S448" s="40"/>
      <c r="T448" s="39">
        <v>45</v>
      </c>
      <c r="U448" s="40"/>
      <c r="V448" s="40"/>
      <c r="W448" s="40"/>
      <c r="X448" s="39">
        <v>14</v>
      </c>
      <c r="Y448" s="40"/>
      <c r="Z448" s="40"/>
      <c r="AA448" s="40"/>
      <c r="AB448" s="39">
        <v>0</v>
      </c>
      <c r="AC448" s="40"/>
      <c r="AD448" s="39">
        <v>0</v>
      </c>
      <c r="AF448" s="37"/>
      <c r="AG448" s="37"/>
      <c r="AH448" s="37"/>
    </row>
    <row r="449" spans="1:34" ht="20.100000000000001" customHeight="1" x14ac:dyDescent="0.2">
      <c r="D449" s="2" t="s">
        <v>113</v>
      </c>
      <c r="F449" s="37">
        <v>33</v>
      </c>
      <c r="G449" s="37"/>
      <c r="H449" s="37"/>
      <c r="I449" s="37"/>
      <c r="J449" s="37">
        <v>21</v>
      </c>
      <c r="K449" s="37">
        <v>2</v>
      </c>
      <c r="L449" s="37"/>
      <c r="M449" s="37">
        <v>23</v>
      </c>
      <c r="N449" s="37"/>
      <c r="O449" s="37"/>
      <c r="P449" s="37"/>
      <c r="Q449" s="37">
        <v>21</v>
      </c>
      <c r="R449" s="37">
        <v>31</v>
      </c>
      <c r="S449" s="37"/>
      <c r="T449" s="37">
        <v>52</v>
      </c>
      <c r="U449" s="37"/>
      <c r="V449" s="37"/>
      <c r="W449" s="37"/>
      <c r="X449" s="37">
        <v>4</v>
      </c>
      <c r="Y449" s="37"/>
      <c r="Z449" s="37"/>
      <c r="AA449" s="37"/>
      <c r="AB449" s="37">
        <v>0</v>
      </c>
      <c r="AC449" s="37"/>
      <c r="AD449" s="37">
        <v>0</v>
      </c>
      <c r="AF449" s="37"/>
      <c r="AG449" s="37"/>
      <c r="AH449" s="37"/>
    </row>
    <row r="450" spans="1:34" ht="20.100000000000001" customHeight="1" x14ac:dyDescent="0.2">
      <c r="D450" s="38" t="s">
        <v>174</v>
      </c>
      <c r="F450" s="39">
        <v>60</v>
      </c>
      <c r="G450" s="40"/>
      <c r="H450" s="40"/>
      <c r="I450" s="40"/>
      <c r="J450" s="39">
        <v>38</v>
      </c>
      <c r="K450" s="39">
        <v>6</v>
      </c>
      <c r="L450" s="40"/>
      <c r="M450" s="39">
        <v>44</v>
      </c>
      <c r="N450" s="40"/>
      <c r="O450" s="40"/>
      <c r="P450" s="40"/>
      <c r="Q450" s="39">
        <v>28</v>
      </c>
      <c r="R450" s="39">
        <v>45</v>
      </c>
      <c r="S450" s="40"/>
      <c r="T450" s="39">
        <v>73</v>
      </c>
      <c r="U450" s="40"/>
      <c r="V450" s="40"/>
      <c r="W450" s="40"/>
      <c r="X450" s="39">
        <v>31</v>
      </c>
      <c r="Y450" s="40"/>
      <c r="Z450" s="40"/>
      <c r="AA450" s="40"/>
      <c r="AB450" s="39">
        <v>0</v>
      </c>
      <c r="AC450" s="40"/>
      <c r="AD450" s="39">
        <v>0</v>
      </c>
      <c r="AF450" s="37"/>
      <c r="AG450" s="37"/>
      <c r="AH450" s="37"/>
    </row>
    <row r="451" spans="1:34" ht="20.100000000000001" customHeight="1" x14ac:dyDescent="0.2">
      <c r="D451" s="2" t="s">
        <v>115</v>
      </c>
      <c r="F451" s="37">
        <v>27</v>
      </c>
      <c r="G451" s="37"/>
      <c r="H451" s="37"/>
      <c r="I451" s="37"/>
      <c r="J451" s="37">
        <v>32</v>
      </c>
      <c r="K451" s="37">
        <v>1</v>
      </c>
      <c r="L451" s="37"/>
      <c r="M451" s="37">
        <v>33</v>
      </c>
      <c r="N451" s="37"/>
      <c r="O451" s="37"/>
      <c r="P451" s="37"/>
      <c r="Q451" s="37">
        <v>24</v>
      </c>
      <c r="R451" s="37">
        <v>18</v>
      </c>
      <c r="S451" s="37"/>
      <c r="T451" s="37">
        <v>42</v>
      </c>
      <c r="U451" s="37"/>
      <c r="V451" s="37"/>
      <c r="W451" s="37"/>
      <c r="X451" s="37">
        <v>18</v>
      </c>
      <c r="Y451" s="37"/>
      <c r="Z451" s="37"/>
      <c r="AA451" s="37"/>
      <c r="AB451" s="37">
        <v>0</v>
      </c>
      <c r="AC451" s="37"/>
      <c r="AD451" s="37">
        <v>0</v>
      </c>
      <c r="AF451" s="37"/>
      <c r="AG451" s="37"/>
      <c r="AH451" s="37"/>
    </row>
    <row r="452" spans="1:34"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F452" s="37"/>
      <c r="AG452" s="37"/>
      <c r="AH452" s="37"/>
    </row>
    <row r="453" spans="1:34" s="1" customFormat="1" ht="20.100000000000001" customHeight="1" x14ac:dyDescent="0.2">
      <c r="A453" s="3"/>
      <c r="B453" s="6"/>
      <c r="C453" s="42" t="s">
        <v>180</v>
      </c>
      <c r="D453" s="42"/>
      <c r="E453" s="5"/>
      <c r="F453" s="44">
        <v>190</v>
      </c>
      <c r="G453" s="45"/>
      <c r="H453" s="45"/>
      <c r="I453" s="45"/>
      <c r="J453" s="44">
        <v>182</v>
      </c>
      <c r="K453" s="44">
        <v>14</v>
      </c>
      <c r="L453" s="45"/>
      <c r="M453" s="44">
        <v>196</v>
      </c>
      <c r="N453" s="45"/>
      <c r="O453" s="45"/>
      <c r="P453" s="45"/>
      <c r="Q453" s="44">
        <v>131</v>
      </c>
      <c r="R453" s="44">
        <v>156</v>
      </c>
      <c r="S453" s="45"/>
      <c r="T453" s="44">
        <v>287</v>
      </c>
      <c r="U453" s="45"/>
      <c r="V453" s="45"/>
      <c r="W453" s="45"/>
      <c r="X453" s="44">
        <v>99</v>
      </c>
      <c r="Y453" s="45"/>
      <c r="Z453" s="45"/>
      <c r="AA453" s="45"/>
      <c r="AB453" s="44">
        <v>0</v>
      </c>
      <c r="AC453" s="45"/>
      <c r="AD453" s="44">
        <v>0</v>
      </c>
      <c r="AF453" s="37"/>
      <c r="AG453" s="37"/>
      <c r="AH453" s="37"/>
    </row>
    <row r="454" spans="1:34"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F454" s="37"/>
      <c r="AG454" s="37"/>
      <c r="AH454" s="37"/>
    </row>
    <row r="455" spans="1:34" s="1" customFormat="1" ht="20.100000000000001" customHeight="1" x14ac:dyDescent="0.25">
      <c r="A455" s="3"/>
      <c r="B455" s="49" t="s">
        <v>284</v>
      </c>
      <c r="C455" s="50"/>
      <c r="D455" s="50"/>
      <c r="E455" s="5"/>
      <c r="F455" s="51">
        <v>190</v>
      </c>
      <c r="G455" s="52"/>
      <c r="H455" s="52"/>
      <c r="I455" s="52"/>
      <c r="J455" s="51">
        <v>182</v>
      </c>
      <c r="K455" s="51">
        <v>14</v>
      </c>
      <c r="L455" s="52"/>
      <c r="M455" s="51">
        <v>196</v>
      </c>
      <c r="N455" s="52"/>
      <c r="O455" s="52"/>
      <c r="P455" s="52"/>
      <c r="Q455" s="51">
        <v>131</v>
      </c>
      <c r="R455" s="51">
        <v>156</v>
      </c>
      <c r="S455" s="52"/>
      <c r="T455" s="51">
        <v>287</v>
      </c>
      <c r="U455" s="52"/>
      <c r="V455" s="52"/>
      <c r="W455" s="52"/>
      <c r="X455" s="51">
        <v>99</v>
      </c>
      <c r="Y455" s="52"/>
      <c r="Z455" s="52"/>
      <c r="AA455" s="52"/>
      <c r="AB455" s="51">
        <v>0</v>
      </c>
      <c r="AC455" s="52"/>
      <c r="AD455" s="51">
        <v>0</v>
      </c>
      <c r="AF455" s="37"/>
      <c r="AG455" s="37"/>
      <c r="AH455" s="37"/>
    </row>
    <row r="456" spans="1:34"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F456" s="37"/>
      <c r="AG456" s="37"/>
      <c r="AH456" s="37"/>
    </row>
    <row r="457" spans="1:34"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F457" s="37"/>
      <c r="AG457" s="37"/>
      <c r="AH457" s="37"/>
    </row>
    <row r="458" spans="1:34"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F458" s="37"/>
      <c r="AG458" s="37"/>
      <c r="AH458" s="37"/>
    </row>
    <row r="459" spans="1:34" ht="20.100000000000001" customHeight="1" x14ac:dyDescent="0.2">
      <c r="D459" s="2" t="s">
        <v>124</v>
      </c>
      <c r="F459" s="37">
        <v>220</v>
      </c>
      <c r="G459" s="37"/>
      <c r="H459" s="37"/>
      <c r="I459" s="37"/>
      <c r="J459" s="37">
        <v>304</v>
      </c>
      <c r="K459" s="37">
        <v>24</v>
      </c>
      <c r="L459" s="37"/>
      <c r="M459" s="37">
        <v>328</v>
      </c>
      <c r="N459" s="37"/>
      <c r="O459" s="37"/>
      <c r="P459" s="37"/>
      <c r="Q459" s="37">
        <v>169</v>
      </c>
      <c r="R459" s="37">
        <v>215</v>
      </c>
      <c r="S459" s="37"/>
      <c r="T459" s="37">
        <v>384</v>
      </c>
      <c r="U459" s="37"/>
      <c r="V459" s="37"/>
      <c r="W459" s="37"/>
      <c r="X459" s="37">
        <v>164</v>
      </c>
      <c r="Y459" s="37"/>
      <c r="Z459" s="37"/>
      <c r="AA459" s="37"/>
      <c r="AB459" s="37">
        <v>0</v>
      </c>
      <c r="AC459" s="37"/>
      <c r="AD459" s="37">
        <v>0</v>
      </c>
      <c r="AF459" s="37"/>
      <c r="AG459" s="37"/>
      <c r="AH459" s="37"/>
    </row>
    <row r="460" spans="1:34" ht="20.100000000000001" customHeight="1" x14ac:dyDescent="0.2">
      <c r="D460" s="38" t="s">
        <v>99</v>
      </c>
      <c r="F460" s="39">
        <v>155</v>
      </c>
      <c r="G460" s="40"/>
      <c r="H460" s="40"/>
      <c r="I460" s="40"/>
      <c r="J460" s="39">
        <v>297</v>
      </c>
      <c r="K460" s="39">
        <v>30</v>
      </c>
      <c r="L460" s="40"/>
      <c r="M460" s="39">
        <v>327</v>
      </c>
      <c r="N460" s="40"/>
      <c r="O460" s="40"/>
      <c r="P460" s="40"/>
      <c r="Q460" s="39">
        <v>184</v>
      </c>
      <c r="R460" s="39">
        <v>148</v>
      </c>
      <c r="S460" s="40"/>
      <c r="T460" s="39">
        <v>332</v>
      </c>
      <c r="U460" s="40"/>
      <c r="V460" s="40"/>
      <c r="W460" s="40"/>
      <c r="X460" s="39">
        <v>150</v>
      </c>
      <c r="Y460" s="40"/>
      <c r="Z460" s="40"/>
      <c r="AA460" s="40"/>
      <c r="AB460" s="39">
        <v>0</v>
      </c>
      <c r="AC460" s="40"/>
      <c r="AD460" s="39">
        <v>0</v>
      </c>
      <c r="AF460" s="37"/>
      <c r="AG460" s="37"/>
      <c r="AH460" s="37"/>
    </row>
    <row r="461" spans="1:34" ht="20.100000000000001" customHeight="1" x14ac:dyDescent="0.2">
      <c r="B461" s="5"/>
      <c r="D461" s="2" t="s">
        <v>113</v>
      </c>
      <c r="F461" s="37">
        <v>160</v>
      </c>
      <c r="G461" s="37"/>
      <c r="H461" s="37"/>
      <c r="I461" s="37"/>
      <c r="J461" s="37">
        <v>319</v>
      </c>
      <c r="K461" s="37">
        <v>23</v>
      </c>
      <c r="L461" s="37"/>
      <c r="M461" s="37">
        <v>342</v>
      </c>
      <c r="N461" s="37"/>
      <c r="O461" s="37"/>
      <c r="P461" s="37"/>
      <c r="Q461" s="37">
        <v>103</v>
      </c>
      <c r="R461" s="37">
        <v>133</v>
      </c>
      <c r="S461" s="37"/>
      <c r="T461" s="37">
        <v>236</v>
      </c>
      <c r="U461" s="37"/>
      <c r="V461" s="37"/>
      <c r="W461" s="37"/>
      <c r="X461" s="37">
        <v>266</v>
      </c>
      <c r="Y461" s="37"/>
      <c r="Z461" s="37"/>
      <c r="AA461" s="37"/>
      <c r="AB461" s="37">
        <v>0</v>
      </c>
      <c r="AC461" s="37"/>
      <c r="AD461" s="37">
        <v>0</v>
      </c>
      <c r="AF461" s="37"/>
      <c r="AG461" s="37"/>
      <c r="AH461" s="37"/>
    </row>
    <row r="462" spans="1:34" ht="20.100000000000001" customHeight="1" x14ac:dyDescent="0.2">
      <c r="D462" s="38" t="s">
        <v>174</v>
      </c>
      <c r="F462" s="39">
        <v>134</v>
      </c>
      <c r="G462" s="40"/>
      <c r="H462" s="40"/>
      <c r="I462" s="40"/>
      <c r="J462" s="39">
        <v>339</v>
      </c>
      <c r="K462" s="39">
        <v>30</v>
      </c>
      <c r="L462" s="40"/>
      <c r="M462" s="39">
        <v>369</v>
      </c>
      <c r="N462" s="40"/>
      <c r="O462" s="40"/>
      <c r="P462" s="40"/>
      <c r="Q462" s="39">
        <v>160</v>
      </c>
      <c r="R462" s="39">
        <v>188</v>
      </c>
      <c r="S462" s="40"/>
      <c r="T462" s="39">
        <v>348</v>
      </c>
      <c r="U462" s="40"/>
      <c r="V462" s="40"/>
      <c r="W462" s="40"/>
      <c r="X462" s="39">
        <v>155</v>
      </c>
      <c r="Y462" s="40"/>
      <c r="Z462" s="40"/>
      <c r="AA462" s="40"/>
      <c r="AB462" s="39">
        <v>0</v>
      </c>
      <c r="AC462" s="40"/>
      <c r="AD462" s="39">
        <v>0</v>
      </c>
      <c r="AF462" s="37"/>
      <c r="AG462" s="37"/>
      <c r="AH462" s="37"/>
    </row>
    <row r="463" spans="1:34" ht="20.100000000000001" customHeight="1" x14ac:dyDescent="0.2">
      <c r="D463" s="2" t="s">
        <v>102</v>
      </c>
      <c r="F463" s="37">
        <v>145</v>
      </c>
      <c r="G463" s="37"/>
      <c r="H463" s="37"/>
      <c r="I463" s="37"/>
      <c r="J463" s="37">
        <v>316</v>
      </c>
      <c r="K463" s="37">
        <v>24</v>
      </c>
      <c r="L463" s="37"/>
      <c r="M463" s="37">
        <v>340</v>
      </c>
      <c r="N463" s="37"/>
      <c r="O463" s="37"/>
      <c r="P463" s="37"/>
      <c r="Q463" s="37">
        <v>129</v>
      </c>
      <c r="R463" s="37">
        <v>235</v>
      </c>
      <c r="S463" s="37"/>
      <c r="T463" s="37">
        <v>364</v>
      </c>
      <c r="U463" s="37"/>
      <c r="V463" s="37"/>
      <c r="W463" s="37"/>
      <c r="X463" s="37">
        <v>121</v>
      </c>
      <c r="Y463" s="37"/>
      <c r="Z463" s="37"/>
      <c r="AA463" s="37"/>
      <c r="AB463" s="37">
        <v>0</v>
      </c>
      <c r="AC463" s="37"/>
      <c r="AD463" s="37">
        <v>0</v>
      </c>
      <c r="AF463" s="37"/>
      <c r="AG463" s="37"/>
      <c r="AH463" s="37"/>
    </row>
    <row r="464" spans="1:34" ht="20.100000000000001" customHeight="1" x14ac:dyDescent="0.2">
      <c r="D464" s="38" t="s">
        <v>116</v>
      </c>
      <c r="F464" s="39">
        <v>155</v>
      </c>
      <c r="G464" s="40"/>
      <c r="H464" s="40"/>
      <c r="I464" s="40"/>
      <c r="J464" s="39">
        <v>333</v>
      </c>
      <c r="K464" s="39">
        <v>18</v>
      </c>
      <c r="L464" s="40"/>
      <c r="M464" s="39">
        <v>351</v>
      </c>
      <c r="N464" s="40"/>
      <c r="O464" s="40"/>
      <c r="P464" s="40"/>
      <c r="Q464" s="39">
        <v>130</v>
      </c>
      <c r="R464" s="39">
        <v>203</v>
      </c>
      <c r="S464" s="40"/>
      <c r="T464" s="39">
        <v>333</v>
      </c>
      <c r="U464" s="40"/>
      <c r="V464" s="40"/>
      <c r="W464" s="40"/>
      <c r="X464" s="39">
        <v>173</v>
      </c>
      <c r="Y464" s="40"/>
      <c r="Z464" s="40"/>
      <c r="AA464" s="40"/>
      <c r="AB464" s="39">
        <v>0</v>
      </c>
      <c r="AC464" s="40"/>
      <c r="AD464" s="39">
        <v>0</v>
      </c>
      <c r="AF464" s="37"/>
      <c r="AG464" s="37"/>
      <c r="AH464" s="37"/>
    </row>
    <row r="465" spans="2:34"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F465" s="37"/>
      <c r="AG465" s="37"/>
      <c r="AH465" s="37"/>
    </row>
    <row r="466" spans="2:34" ht="20.100000000000001" customHeight="1" x14ac:dyDescent="0.2">
      <c r="C466" s="42" t="s">
        <v>122</v>
      </c>
      <c r="D466" s="42"/>
      <c r="F466" s="44">
        <v>969</v>
      </c>
      <c r="G466" s="45"/>
      <c r="H466" s="45"/>
      <c r="I466" s="45"/>
      <c r="J466" s="44">
        <v>1908</v>
      </c>
      <c r="K466" s="44">
        <v>149</v>
      </c>
      <c r="L466" s="45"/>
      <c r="M466" s="44">
        <v>2057</v>
      </c>
      <c r="N466" s="45"/>
      <c r="O466" s="45"/>
      <c r="P466" s="45"/>
      <c r="Q466" s="44">
        <v>875</v>
      </c>
      <c r="R466" s="44">
        <v>1122</v>
      </c>
      <c r="S466" s="45"/>
      <c r="T466" s="44">
        <v>1997</v>
      </c>
      <c r="U466" s="45"/>
      <c r="V466" s="45"/>
      <c r="W466" s="45"/>
      <c r="X466" s="44">
        <v>1029</v>
      </c>
      <c r="Y466" s="45"/>
      <c r="Z466" s="45"/>
      <c r="AA466" s="45"/>
      <c r="AB466" s="44">
        <v>0</v>
      </c>
      <c r="AC466" s="45"/>
      <c r="AD466" s="44">
        <v>0</v>
      </c>
      <c r="AF466" s="37"/>
      <c r="AG466" s="37"/>
      <c r="AH466" s="37"/>
    </row>
    <row r="467" spans="2:34"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F467" s="37"/>
      <c r="AG467" s="37"/>
      <c r="AH467" s="37"/>
    </row>
    <row r="468" spans="2:34"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F468" s="37"/>
      <c r="AG468" s="37"/>
      <c r="AH468" s="37"/>
    </row>
    <row r="469" spans="2:34" ht="20.100000000000001" customHeight="1" x14ac:dyDescent="0.2">
      <c r="D469" s="2" t="s">
        <v>124</v>
      </c>
      <c r="F469" s="37">
        <v>0</v>
      </c>
      <c r="G469" s="37"/>
      <c r="H469" s="37"/>
      <c r="I469" s="37"/>
      <c r="J469" s="37">
        <v>0</v>
      </c>
      <c r="K469" s="37">
        <v>0</v>
      </c>
      <c r="L469" s="37"/>
      <c r="M469" s="37">
        <v>0</v>
      </c>
      <c r="N469" s="37"/>
      <c r="O469" s="37"/>
      <c r="P469" s="37"/>
      <c r="Q469" s="37">
        <v>0</v>
      </c>
      <c r="R469" s="37">
        <v>0</v>
      </c>
      <c r="S469" s="37"/>
      <c r="T469" s="37">
        <v>0</v>
      </c>
      <c r="U469" s="37"/>
      <c r="V469" s="37"/>
      <c r="W469" s="37"/>
      <c r="X469" s="37">
        <v>0</v>
      </c>
      <c r="Y469" s="37"/>
      <c r="Z469" s="37"/>
      <c r="AA469" s="37"/>
      <c r="AB469" s="37">
        <v>0</v>
      </c>
      <c r="AC469" s="37"/>
      <c r="AD469" s="37">
        <v>0</v>
      </c>
      <c r="AF469" s="37"/>
      <c r="AG469" s="37"/>
      <c r="AH469" s="37"/>
    </row>
    <row r="470" spans="2:34" ht="20.100000000000001" customHeight="1" x14ac:dyDescent="0.2">
      <c r="D470" s="38" t="s">
        <v>173</v>
      </c>
      <c r="F470" s="39">
        <v>2</v>
      </c>
      <c r="G470" s="40"/>
      <c r="H470" s="40"/>
      <c r="I470" s="40"/>
      <c r="J470" s="39">
        <v>0</v>
      </c>
      <c r="K470" s="39">
        <v>0</v>
      </c>
      <c r="L470" s="40"/>
      <c r="M470" s="39">
        <v>0</v>
      </c>
      <c r="N470" s="40"/>
      <c r="O470" s="40"/>
      <c r="P470" s="40"/>
      <c r="Q470" s="39">
        <v>0</v>
      </c>
      <c r="R470" s="39">
        <v>0</v>
      </c>
      <c r="S470" s="40"/>
      <c r="T470" s="39">
        <v>0</v>
      </c>
      <c r="U470" s="40"/>
      <c r="V470" s="40"/>
      <c r="W470" s="40"/>
      <c r="X470" s="39">
        <v>2</v>
      </c>
      <c r="Y470" s="40"/>
      <c r="Z470" s="40"/>
      <c r="AA470" s="40"/>
      <c r="AB470" s="39">
        <v>0</v>
      </c>
      <c r="AC470" s="40"/>
      <c r="AD470" s="39">
        <v>0</v>
      </c>
      <c r="AF470" s="37"/>
      <c r="AG470" s="37"/>
      <c r="AH470" s="37"/>
    </row>
    <row r="471" spans="2:34" ht="20.100000000000001" customHeight="1" x14ac:dyDescent="0.2">
      <c r="B471" s="5"/>
      <c r="D471" s="2" t="s">
        <v>113</v>
      </c>
      <c r="F471" s="37">
        <v>0</v>
      </c>
      <c r="G471" s="37"/>
      <c r="H471" s="37"/>
      <c r="I471" s="37"/>
      <c r="J471" s="37">
        <v>0</v>
      </c>
      <c r="K471" s="37">
        <v>0</v>
      </c>
      <c r="L471" s="37"/>
      <c r="M471" s="37">
        <v>0</v>
      </c>
      <c r="N471" s="37"/>
      <c r="O471" s="37"/>
      <c r="P471" s="37"/>
      <c r="Q471" s="37">
        <v>0</v>
      </c>
      <c r="R471" s="37">
        <v>0</v>
      </c>
      <c r="S471" s="37"/>
      <c r="T471" s="37">
        <v>0</v>
      </c>
      <c r="U471" s="37"/>
      <c r="V471" s="37"/>
      <c r="W471" s="37"/>
      <c r="X471" s="37">
        <v>0</v>
      </c>
      <c r="Y471" s="37"/>
      <c r="Z471" s="37"/>
      <c r="AA471" s="37"/>
      <c r="AB471" s="37">
        <v>0</v>
      </c>
      <c r="AC471" s="37"/>
      <c r="AD471" s="37">
        <v>0</v>
      </c>
      <c r="AF471" s="37"/>
      <c r="AG471" s="37"/>
      <c r="AH471" s="37"/>
    </row>
    <row r="472" spans="2:34" ht="20.100000000000001" customHeight="1" x14ac:dyDescent="0.2">
      <c r="D472" s="38" t="s">
        <v>174</v>
      </c>
      <c r="F472" s="39">
        <v>0</v>
      </c>
      <c r="G472" s="40"/>
      <c r="H472" s="40"/>
      <c r="I472" s="40"/>
      <c r="J472" s="39">
        <v>0</v>
      </c>
      <c r="K472" s="39">
        <v>0</v>
      </c>
      <c r="L472" s="40"/>
      <c r="M472" s="39">
        <v>0</v>
      </c>
      <c r="N472" s="40"/>
      <c r="O472" s="40"/>
      <c r="P472" s="40"/>
      <c r="Q472" s="39">
        <v>0</v>
      </c>
      <c r="R472" s="39">
        <v>0</v>
      </c>
      <c r="S472" s="40"/>
      <c r="T472" s="39">
        <v>0</v>
      </c>
      <c r="U472" s="40"/>
      <c r="V472" s="40"/>
      <c r="W472" s="40"/>
      <c r="X472" s="39">
        <v>0</v>
      </c>
      <c r="Y472" s="40"/>
      <c r="Z472" s="40"/>
      <c r="AA472" s="40"/>
      <c r="AB472" s="39">
        <v>0</v>
      </c>
      <c r="AC472" s="40"/>
      <c r="AD472" s="39">
        <v>0</v>
      </c>
      <c r="AF472" s="37"/>
      <c r="AG472" s="37"/>
      <c r="AH472" s="37"/>
    </row>
    <row r="473" spans="2:34"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F473" s="37"/>
      <c r="AG473" s="37"/>
      <c r="AH473" s="37"/>
    </row>
    <row r="474" spans="2:34" ht="20.100000000000001" customHeight="1" x14ac:dyDescent="0.2">
      <c r="C474" s="42" t="s">
        <v>287</v>
      </c>
      <c r="D474" s="42"/>
      <c r="F474" s="44">
        <v>2</v>
      </c>
      <c r="G474" s="45"/>
      <c r="H474" s="45"/>
      <c r="I474" s="45"/>
      <c r="J474" s="44">
        <v>0</v>
      </c>
      <c r="K474" s="44">
        <v>0</v>
      </c>
      <c r="L474" s="45"/>
      <c r="M474" s="44">
        <v>0</v>
      </c>
      <c r="N474" s="45"/>
      <c r="O474" s="45"/>
      <c r="P474" s="45"/>
      <c r="Q474" s="44">
        <v>0</v>
      </c>
      <c r="R474" s="44">
        <v>0</v>
      </c>
      <c r="S474" s="45"/>
      <c r="T474" s="44">
        <v>0</v>
      </c>
      <c r="U474" s="45"/>
      <c r="V474" s="45"/>
      <c r="W474" s="45"/>
      <c r="X474" s="44">
        <v>2</v>
      </c>
      <c r="Y474" s="45"/>
      <c r="Z474" s="45"/>
      <c r="AA474" s="45"/>
      <c r="AB474" s="44">
        <v>0</v>
      </c>
      <c r="AC474" s="45"/>
      <c r="AD474" s="44">
        <v>0</v>
      </c>
      <c r="AF474" s="37"/>
      <c r="AG474" s="37"/>
      <c r="AH474" s="37"/>
    </row>
    <row r="475" spans="2:34"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F475" s="37"/>
      <c r="AG475" s="37"/>
      <c r="AH475" s="37"/>
    </row>
    <row r="476" spans="2:34"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F476" s="37"/>
      <c r="AG476" s="37"/>
      <c r="AH476" s="37"/>
    </row>
    <row r="477" spans="2:34" ht="20.100000000000001" customHeight="1" x14ac:dyDescent="0.2">
      <c r="B477" s="5"/>
      <c r="D477" s="53" t="s">
        <v>288</v>
      </c>
      <c r="F477" s="37">
        <v>140</v>
      </c>
      <c r="G477" s="37"/>
      <c r="H477" s="37"/>
      <c r="I477" s="37"/>
      <c r="J477" s="37">
        <v>202</v>
      </c>
      <c r="K477" s="37">
        <v>16</v>
      </c>
      <c r="L477" s="37"/>
      <c r="M477" s="37">
        <v>218</v>
      </c>
      <c r="N477" s="37"/>
      <c r="O477" s="37"/>
      <c r="P477" s="37"/>
      <c r="Q477" s="37">
        <v>124</v>
      </c>
      <c r="R477" s="37">
        <v>164</v>
      </c>
      <c r="S477" s="37"/>
      <c r="T477" s="37">
        <v>288</v>
      </c>
      <c r="U477" s="37"/>
      <c r="V477" s="37"/>
      <c r="W477" s="37"/>
      <c r="X477" s="37">
        <v>70</v>
      </c>
      <c r="Y477" s="37"/>
      <c r="Z477" s="37"/>
      <c r="AA477" s="37"/>
      <c r="AB477" s="37">
        <v>0</v>
      </c>
      <c r="AC477" s="37"/>
      <c r="AD477" s="37">
        <v>0</v>
      </c>
      <c r="AF477" s="37"/>
      <c r="AG477" s="37"/>
      <c r="AH477" s="37"/>
    </row>
    <row r="478" spans="2:34" ht="20.100000000000001" customHeight="1" x14ac:dyDescent="0.2">
      <c r="B478" s="5"/>
      <c r="D478" s="38" t="s">
        <v>289</v>
      </c>
      <c r="F478" s="39">
        <v>201</v>
      </c>
      <c r="G478" s="40"/>
      <c r="H478" s="40"/>
      <c r="I478" s="40"/>
      <c r="J478" s="39">
        <v>198</v>
      </c>
      <c r="K478" s="39">
        <v>8</v>
      </c>
      <c r="L478" s="40"/>
      <c r="M478" s="39">
        <v>206</v>
      </c>
      <c r="N478" s="40"/>
      <c r="O478" s="40"/>
      <c r="P478" s="40"/>
      <c r="Q478" s="39">
        <v>106</v>
      </c>
      <c r="R478" s="39">
        <v>231</v>
      </c>
      <c r="S478" s="40"/>
      <c r="T478" s="39">
        <v>337</v>
      </c>
      <c r="U478" s="40"/>
      <c r="V478" s="40"/>
      <c r="W478" s="40"/>
      <c r="X478" s="39">
        <v>70</v>
      </c>
      <c r="Y478" s="40"/>
      <c r="Z478" s="40"/>
      <c r="AA478" s="40"/>
      <c r="AB478" s="39">
        <v>0</v>
      </c>
      <c r="AC478" s="40"/>
      <c r="AD478" s="39">
        <v>0</v>
      </c>
      <c r="AF478" s="37"/>
      <c r="AG478" s="37"/>
      <c r="AH478" s="37"/>
    </row>
    <row r="479" spans="2:34" ht="20.100000000000001" customHeight="1" x14ac:dyDescent="0.2">
      <c r="B479" s="5"/>
      <c r="D479" s="53" t="s">
        <v>290</v>
      </c>
      <c r="F479" s="37">
        <v>136</v>
      </c>
      <c r="G479" s="37"/>
      <c r="H479" s="37"/>
      <c r="I479" s="37"/>
      <c r="J479" s="37">
        <v>226</v>
      </c>
      <c r="K479" s="37">
        <v>11</v>
      </c>
      <c r="L479" s="37"/>
      <c r="M479" s="37">
        <v>237</v>
      </c>
      <c r="N479" s="37"/>
      <c r="O479" s="37"/>
      <c r="P479" s="37"/>
      <c r="Q479" s="37">
        <v>97</v>
      </c>
      <c r="R479" s="37">
        <v>181</v>
      </c>
      <c r="S479" s="37"/>
      <c r="T479" s="37">
        <v>278</v>
      </c>
      <c r="U479" s="37"/>
      <c r="V479" s="37"/>
      <c r="W479" s="37"/>
      <c r="X479" s="37">
        <v>95</v>
      </c>
      <c r="Y479" s="37"/>
      <c r="Z479" s="37"/>
      <c r="AA479" s="37"/>
      <c r="AB479" s="37">
        <v>0</v>
      </c>
      <c r="AC479" s="37"/>
      <c r="AD479" s="37">
        <v>0</v>
      </c>
      <c r="AF479" s="37"/>
      <c r="AG479" s="37"/>
      <c r="AH479" s="37"/>
    </row>
    <row r="480" spans="2:34" ht="20.100000000000001" customHeight="1" x14ac:dyDescent="0.2">
      <c r="B480" s="5"/>
      <c r="D480" s="38" t="s">
        <v>291</v>
      </c>
      <c r="F480" s="39">
        <v>108</v>
      </c>
      <c r="G480" s="40"/>
      <c r="H480" s="40"/>
      <c r="I480" s="40"/>
      <c r="J480" s="39">
        <v>203</v>
      </c>
      <c r="K480" s="39">
        <v>10</v>
      </c>
      <c r="L480" s="40"/>
      <c r="M480" s="39">
        <v>213</v>
      </c>
      <c r="N480" s="40"/>
      <c r="O480" s="40"/>
      <c r="P480" s="40"/>
      <c r="Q480" s="39">
        <v>101</v>
      </c>
      <c r="R480" s="39">
        <v>139</v>
      </c>
      <c r="S480" s="40"/>
      <c r="T480" s="39">
        <v>240</v>
      </c>
      <c r="U480" s="40"/>
      <c r="V480" s="40"/>
      <c r="W480" s="40"/>
      <c r="X480" s="39">
        <v>81</v>
      </c>
      <c r="Y480" s="40"/>
      <c r="Z480" s="40"/>
      <c r="AA480" s="40"/>
      <c r="AB480" s="39">
        <v>0</v>
      </c>
      <c r="AC480" s="40"/>
      <c r="AD480" s="39">
        <v>0</v>
      </c>
      <c r="AF480" s="37"/>
      <c r="AG480" s="37"/>
      <c r="AH480" s="37"/>
    </row>
    <row r="481" spans="1:34" ht="20.100000000000001" customHeight="1" x14ac:dyDescent="0.2">
      <c r="D481" s="53" t="s">
        <v>292</v>
      </c>
      <c r="F481" s="37">
        <v>117</v>
      </c>
      <c r="G481" s="37"/>
      <c r="H481" s="37"/>
      <c r="I481" s="37"/>
      <c r="J481" s="37">
        <v>226</v>
      </c>
      <c r="K481" s="37">
        <v>5</v>
      </c>
      <c r="L481" s="37"/>
      <c r="M481" s="37">
        <v>231</v>
      </c>
      <c r="N481" s="37"/>
      <c r="O481" s="37"/>
      <c r="P481" s="37"/>
      <c r="Q481" s="37">
        <v>112</v>
      </c>
      <c r="R481" s="37">
        <v>149</v>
      </c>
      <c r="S481" s="37"/>
      <c r="T481" s="37">
        <v>261</v>
      </c>
      <c r="U481" s="37"/>
      <c r="V481" s="37"/>
      <c r="W481" s="37"/>
      <c r="X481" s="37">
        <v>87</v>
      </c>
      <c r="Y481" s="37"/>
      <c r="Z481" s="37"/>
      <c r="AA481" s="37"/>
      <c r="AB481" s="37">
        <v>0</v>
      </c>
      <c r="AC481" s="37"/>
      <c r="AD481" s="37">
        <v>0</v>
      </c>
      <c r="AF481" s="37"/>
      <c r="AG481" s="37"/>
      <c r="AH481" s="37"/>
    </row>
    <row r="482" spans="1:34" ht="20.100000000000001" customHeight="1" x14ac:dyDescent="0.2">
      <c r="D482" s="38" t="s">
        <v>293</v>
      </c>
      <c r="F482" s="39">
        <v>91</v>
      </c>
      <c r="G482" s="40"/>
      <c r="H482" s="40"/>
      <c r="I482" s="40"/>
      <c r="J482" s="39">
        <v>207</v>
      </c>
      <c r="K482" s="39">
        <v>8</v>
      </c>
      <c r="L482" s="40"/>
      <c r="M482" s="39">
        <v>215</v>
      </c>
      <c r="N482" s="40"/>
      <c r="O482" s="40"/>
      <c r="P482" s="40"/>
      <c r="Q482" s="39">
        <v>91</v>
      </c>
      <c r="R482" s="39">
        <v>165</v>
      </c>
      <c r="S482" s="40"/>
      <c r="T482" s="39">
        <v>256</v>
      </c>
      <c r="U482" s="40"/>
      <c r="V482" s="40"/>
      <c r="W482" s="40"/>
      <c r="X482" s="39">
        <v>50</v>
      </c>
      <c r="Y482" s="40"/>
      <c r="Z482" s="40"/>
      <c r="AA482" s="40"/>
      <c r="AB482" s="39">
        <v>0</v>
      </c>
      <c r="AC482" s="40"/>
      <c r="AD482" s="39">
        <v>0</v>
      </c>
      <c r="AF482" s="37"/>
      <c r="AG482" s="37"/>
      <c r="AH482" s="37"/>
    </row>
    <row r="483" spans="1:34" ht="20.100000000000001" customHeight="1" x14ac:dyDescent="0.2">
      <c r="D483" s="53" t="s">
        <v>294</v>
      </c>
      <c r="F483" s="37">
        <v>178</v>
      </c>
      <c r="G483" s="37"/>
      <c r="H483" s="37"/>
      <c r="I483" s="37"/>
      <c r="J483" s="37">
        <v>248</v>
      </c>
      <c r="K483" s="37">
        <v>7</v>
      </c>
      <c r="L483" s="37"/>
      <c r="M483" s="37">
        <v>255</v>
      </c>
      <c r="N483" s="37"/>
      <c r="O483" s="37"/>
      <c r="P483" s="37"/>
      <c r="Q483" s="37">
        <v>87</v>
      </c>
      <c r="R483" s="37">
        <v>189</v>
      </c>
      <c r="S483" s="37"/>
      <c r="T483" s="37">
        <v>276</v>
      </c>
      <c r="U483" s="37"/>
      <c r="V483" s="37"/>
      <c r="W483" s="37"/>
      <c r="X483" s="37">
        <v>157</v>
      </c>
      <c r="Y483" s="37"/>
      <c r="Z483" s="37"/>
      <c r="AA483" s="37"/>
      <c r="AB483" s="37">
        <v>0</v>
      </c>
      <c r="AC483" s="37"/>
      <c r="AD483" s="37">
        <v>0</v>
      </c>
      <c r="AF483" s="37"/>
      <c r="AG483" s="37"/>
      <c r="AH483" s="37"/>
    </row>
    <row r="484" spans="1:34" ht="20.100000000000001" customHeight="1" x14ac:dyDescent="0.2">
      <c r="D484" s="38" t="s">
        <v>295</v>
      </c>
      <c r="F484" s="39">
        <v>133</v>
      </c>
      <c r="G484" s="40"/>
      <c r="H484" s="40"/>
      <c r="I484" s="40"/>
      <c r="J484" s="39">
        <v>242</v>
      </c>
      <c r="K484" s="39">
        <v>8</v>
      </c>
      <c r="L484" s="40"/>
      <c r="M484" s="39">
        <v>250</v>
      </c>
      <c r="N484" s="40"/>
      <c r="O484" s="40"/>
      <c r="P484" s="40"/>
      <c r="Q484" s="39">
        <v>89</v>
      </c>
      <c r="R484" s="39">
        <v>182</v>
      </c>
      <c r="S484" s="40"/>
      <c r="T484" s="39">
        <v>271</v>
      </c>
      <c r="U484" s="40"/>
      <c r="V484" s="40"/>
      <c r="W484" s="40"/>
      <c r="X484" s="39">
        <v>112</v>
      </c>
      <c r="Y484" s="40"/>
      <c r="Z484" s="40"/>
      <c r="AA484" s="40"/>
      <c r="AB484" s="39">
        <v>0</v>
      </c>
      <c r="AC484" s="40"/>
      <c r="AD484" s="39">
        <v>0</v>
      </c>
      <c r="AF484" s="37"/>
      <c r="AG484" s="37"/>
      <c r="AH484" s="37"/>
    </row>
    <row r="485" spans="1:34" ht="20.100000000000001" customHeight="1" x14ac:dyDescent="0.2">
      <c r="D485" s="53" t="s">
        <v>296</v>
      </c>
      <c r="F485" s="37">
        <v>60</v>
      </c>
      <c r="G485" s="37"/>
      <c r="H485" s="37"/>
      <c r="I485" s="37"/>
      <c r="J485" s="37">
        <v>224</v>
      </c>
      <c r="K485" s="37">
        <v>7</v>
      </c>
      <c r="L485" s="37"/>
      <c r="M485" s="37">
        <v>231</v>
      </c>
      <c r="N485" s="37"/>
      <c r="O485" s="37"/>
      <c r="P485" s="37"/>
      <c r="Q485" s="37">
        <v>62</v>
      </c>
      <c r="R485" s="37">
        <v>156</v>
      </c>
      <c r="S485" s="37"/>
      <c r="T485" s="37">
        <v>218</v>
      </c>
      <c r="U485" s="37"/>
      <c r="V485" s="37"/>
      <c r="W485" s="37"/>
      <c r="X485" s="37">
        <v>73</v>
      </c>
      <c r="Y485" s="37"/>
      <c r="Z485" s="37"/>
      <c r="AA485" s="37"/>
      <c r="AB485" s="37">
        <v>0</v>
      </c>
      <c r="AC485" s="37"/>
      <c r="AD485" s="37">
        <v>0</v>
      </c>
      <c r="AF485" s="37"/>
      <c r="AG485" s="37"/>
      <c r="AH485" s="37"/>
    </row>
    <row r="486" spans="1:34"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F486" s="37"/>
      <c r="AG486" s="37"/>
      <c r="AH486" s="37"/>
    </row>
    <row r="487" spans="1:34" s="1" customFormat="1" ht="20.100000000000001" customHeight="1" x14ac:dyDescent="0.2">
      <c r="A487" s="3"/>
      <c r="B487" s="6"/>
      <c r="C487" s="42" t="s">
        <v>180</v>
      </c>
      <c r="D487" s="42"/>
      <c r="E487" s="5"/>
      <c r="F487" s="44">
        <v>1164</v>
      </c>
      <c r="G487" s="45"/>
      <c r="H487" s="45"/>
      <c r="I487" s="45"/>
      <c r="J487" s="44">
        <v>1976</v>
      </c>
      <c r="K487" s="44">
        <v>80</v>
      </c>
      <c r="L487" s="45"/>
      <c r="M487" s="44">
        <v>2056</v>
      </c>
      <c r="N487" s="45"/>
      <c r="O487" s="45"/>
      <c r="P487" s="45"/>
      <c r="Q487" s="44">
        <v>869</v>
      </c>
      <c r="R487" s="44">
        <v>1556</v>
      </c>
      <c r="S487" s="45"/>
      <c r="T487" s="44">
        <v>2425</v>
      </c>
      <c r="U487" s="45"/>
      <c r="V487" s="45"/>
      <c r="W487" s="45"/>
      <c r="X487" s="44">
        <v>795</v>
      </c>
      <c r="Y487" s="45"/>
      <c r="Z487" s="45"/>
      <c r="AA487" s="45"/>
      <c r="AB487" s="44">
        <v>0</v>
      </c>
      <c r="AC487" s="45"/>
      <c r="AD487" s="44">
        <v>0</v>
      </c>
      <c r="AF487" s="37"/>
      <c r="AG487" s="37"/>
      <c r="AH487" s="37"/>
    </row>
    <row r="488" spans="1:34"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F488" s="37"/>
      <c r="AG488" s="37"/>
      <c r="AH488" s="37"/>
    </row>
    <row r="489" spans="1:34" s="1" customFormat="1" ht="20.100000000000001" customHeight="1" x14ac:dyDescent="0.25">
      <c r="A489" s="3"/>
      <c r="B489" s="49" t="s">
        <v>297</v>
      </c>
      <c r="C489" s="50"/>
      <c r="D489" s="50"/>
      <c r="E489" s="5"/>
      <c r="F489" s="51">
        <v>2135</v>
      </c>
      <c r="G489" s="52"/>
      <c r="H489" s="52"/>
      <c r="I489" s="52"/>
      <c r="J489" s="51">
        <v>3884</v>
      </c>
      <c r="K489" s="51">
        <v>229</v>
      </c>
      <c r="L489" s="52"/>
      <c r="M489" s="51">
        <v>4113</v>
      </c>
      <c r="N489" s="52"/>
      <c r="O489" s="52"/>
      <c r="P489" s="52"/>
      <c r="Q489" s="51">
        <v>1744</v>
      </c>
      <c r="R489" s="51">
        <v>2678</v>
      </c>
      <c r="S489" s="52"/>
      <c r="T489" s="51">
        <v>4422</v>
      </c>
      <c r="U489" s="52"/>
      <c r="V489" s="52"/>
      <c r="W489" s="52"/>
      <c r="X489" s="51">
        <v>1826</v>
      </c>
      <c r="Y489" s="52"/>
      <c r="Z489" s="52"/>
      <c r="AA489" s="52"/>
      <c r="AB489" s="51">
        <v>0</v>
      </c>
      <c r="AC489" s="52"/>
      <c r="AD489" s="51">
        <v>0</v>
      </c>
      <c r="AF489" s="37"/>
      <c r="AG489" s="37"/>
      <c r="AH489" s="37"/>
    </row>
    <row r="490" spans="1:34"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F490" s="37"/>
      <c r="AG490" s="37"/>
      <c r="AH490" s="37"/>
    </row>
    <row r="491" spans="1:34"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F491" s="37"/>
      <c r="AG491" s="37"/>
      <c r="AH491" s="37"/>
    </row>
    <row r="492" spans="1:34"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F492" s="37"/>
      <c r="AG492" s="37"/>
      <c r="AH492" s="37"/>
    </row>
    <row r="493" spans="1:34" ht="20.100000000000001" customHeight="1" x14ac:dyDescent="0.2">
      <c r="D493" s="2" t="s">
        <v>98</v>
      </c>
      <c r="F493" s="37">
        <v>37</v>
      </c>
      <c r="G493" s="37"/>
      <c r="H493" s="37"/>
      <c r="I493" s="37"/>
      <c r="J493" s="37">
        <v>63</v>
      </c>
      <c r="K493" s="37">
        <v>3</v>
      </c>
      <c r="L493" s="37"/>
      <c r="M493" s="37">
        <v>66</v>
      </c>
      <c r="N493" s="37"/>
      <c r="O493" s="37"/>
      <c r="P493" s="37"/>
      <c r="Q493" s="37">
        <v>32</v>
      </c>
      <c r="R493" s="37">
        <v>54</v>
      </c>
      <c r="S493" s="37"/>
      <c r="T493" s="37">
        <v>86</v>
      </c>
      <c r="U493" s="37"/>
      <c r="V493" s="37"/>
      <c r="W493" s="37"/>
      <c r="X493" s="37">
        <v>17</v>
      </c>
      <c r="Y493" s="37"/>
      <c r="Z493" s="37"/>
      <c r="AA493" s="37"/>
      <c r="AB493" s="37">
        <v>0</v>
      </c>
      <c r="AC493" s="37"/>
      <c r="AD493" s="37">
        <v>0</v>
      </c>
      <c r="AF493" s="37"/>
      <c r="AG493" s="37"/>
      <c r="AH493" s="37"/>
    </row>
    <row r="494" spans="1:34" ht="20.100000000000001" customHeight="1" x14ac:dyDescent="0.2">
      <c r="B494" s="5"/>
      <c r="D494" s="38" t="s">
        <v>99</v>
      </c>
      <c r="F494" s="39">
        <v>32</v>
      </c>
      <c r="G494" s="40"/>
      <c r="H494" s="40"/>
      <c r="I494" s="40"/>
      <c r="J494" s="39">
        <v>70</v>
      </c>
      <c r="K494" s="39">
        <v>2</v>
      </c>
      <c r="L494" s="40"/>
      <c r="M494" s="39">
        <v>72</v>
      </c>
      <c r="N494" s="40"/>
      <c r="O494" s="40"/>
      <c r="P494" s="40"/>
      <c r="Q494" s="39">
        <v>39</v>
      </c>
      <c r="R494" s="39">
        <v>46</v>
      </c>
      <c r="S494" s="40"/>
      <c r="T494" s="39">
        <v>85</v>
      </c>
      <c r="U494" s="40"/>
      <c r="V494" s="40"/>
      <c r="W494" s="40"/>
      <c r="X494" s="39">
        <v>19</v>
      </c>
      <c r="Y494" s="40"/>
      <c r="Z494" s="40"/>
      <c r="AA494" s="40"/>
      <c r="AB494" s="39">
        <v>0</v>
      </c>
      <c r="AC494" s="40"/>
      <c r="AD494" s="39">
        <v>0</v>
      </c>
      <c r="AF494" s="37"/>
      <c r="AG494" s="37"/>
      <c r="AH494" s="37"/>
    </row>
    <row r="495" spans="1:34" ht="20.100000000000001" customHeight="1" x14ac:dyDescent="0.2">
      <c r="B495" s="5"/>
      <c r="D495" s="2" t="s">
        <v>113</v>
      </c>
      <c r="F495" s="37">
        <v>85</v>
      </c>
      <c r="G495" s="37"/>
      <c r="H495" s="37"/>
      <c r="I495" s="37"/>
      <c r="J495" s="37">
        <v>129</v>
      </c>
      <c r="K495" s="37">
        <v>8</v>
      </c>
      <c r="L495" s="37"/>
      <c r="M495" s="37">
        <v>137</v>
      </c>
      <c r="N495" s="37"/>
      <c r="O495" s="37"/>
      <c r="P495" s="37"/>
      <c r="Q495" s="37">
        <v>63</v>
      </c>
      <c r="R495" s="37">
        <v>81</v>
      </c>
      <c r="S495" s="37"/>
      <c r="T495" s="37">
        <v>144</v>
      </c>
      <c r="U495" s="37"/>
      <c r="V495" s="37"/>
      <c r="W495" s="37"/>
      <c r="X495" s="37">
        <v>78</v>
      </c>
      <c r="Y495" s="37"/>
      <c r="Z495" s="37"/>
      <c r="AA495" s="37"/>
      <c r="AB495" s="37">
        <v>0</v>
      </c>
      <c r="AC495" s="37"/>
      <c r="AD495" s="37">
        <v>0</v>
      </c>
      <c r="AF495" s="37"/>
      <c r="AG495" s="37"/>
      <c r="AH495" s="37"/>
    </row>
    <row r="496" spans="1:34" ht="20.100000000000001" customHeight="1" x14ac:dyDescent="0.2">
      <c r="B496" s="5"/>
      <c r="D496" s="38" t="s">
        <v>174</v>
      </c>
      <c r="F496" s="39">
        <v>76</v>
      </c>
      <c r="G496" s="40"/>
      <c r="H496" s="40"/>
      <c r="I496" s="40"/>
      <c r="J496" s="39">
        <v>121</v>
      </c>
      <c r="K496" s="39">
        <v>6</v>
      </c>
      <c r="L496" s="40"/>
      <c r="M496" s="39">
        <v>127</v>
      </c>
      <c r="N496" s="40"/>
      <c r="O496" s="40"/>
      <c r="P496" s="40"/>
      <c r="Q496" s="39">
        <v>54</v>
      </c>
      <c r="R496" s="39">
        <v>68</v>
      </c>
      <c r="S496" s="40"/>
      <c r="T496" s="39">
        <v>122</v>
      </c>
      <c r="U496" s="40"/>
      <c r="V496" s="40"/>
      <c r="W496" s="40"/>
      <c r="X496" s="39">
        <v>81</v>
      </c>
      <c r="Y496" s="40"/>
      <c r="Z496" s="40"/>
      <c r="AA496" s="40"/>
      <c r="AB496" s="39">
        <v>0</v>
      </c>
      <c r="AC496" s="40"/>
      <c r="AD496" s="39">
        <v>0</v>
      </c>
      <c r="AF496" s="37"/>
      <c r="AG496" s="37"/>
      <c r="AH496" s="37"/>
    </row>
    <row r="497" spans="1:34" ht="20.100000000000001" customHeight="1" x14ac:dyDescent="0.2">
      <c r="D497" s="2" t="s">
        <v>115</v>
      </c>
      <c r="F497" s="37">
        <v>19</v>
      </c>
      <c r="G497" s="37"/>
      <c r="H497" s="37"/>
      <c r="I497" s="37"/>
      <c r="J497" s="37">
        <v>69</v>
      </c>
      <c r="K497" s="37">
        <v>5</v>
      </c>
      <c r="L497" s="37"/>
      <c r="M497" s="37">
        <v>74</v>
      </c>
      <c r="N497" s="37"/>
      <c r="O497" s="37"/>
      <c r="P497" s="37"/>
      <c r="Q497" s="37">
        <v>27</v>
      </c>
      <c r="R497" s="37">
        <v>61</v>
      </c>
      <c r="S497" s="37"/>
      <c r="T497" s="37">
        <v>88</v>
      </c>
      <c r="U497" s="37"/>
      <c r="V497" s="37"/>
      <c r="W497" s="37"/>
      <c r="X497" s="37">
        <v>5</v>
      </c>
      <c r="Y497" s="37"/>
      <c r="Z497" s="37"/>
      <c r="AA497" s="37"/>
      <c r="AB497" s="37">
        <v>0</v>
      </c>
      <c r="AC497" s="37"/>
      <c r="AD497" s="37">
        <v>0</v>
      </c>
      <c r="AF497" s="37"/>
      <c r="AG497" s="37"/>
      <c r="AH497" s="37"/>
    </row>
    <row r="498" spans="1:34" ht="20.100000000000001" customHeight="1" x14ac:dyDescent="0.2">
      <c r="D498" s="38" t="s">
        <v>116</v>
      </c>
      <c r="F498" s="39">
        <v>48</v>
      </c>
      <c r="G498" s="40"/>
      <c r="H498" s="40"/>
      <c r="I498" s="40"/>
      <c r="J498" s="39">
        <v>75</v>
      </c>
      <c r="K498" s="39">
        <v>7</v>
      </c>
      <c r="L498" s="40"/>
      <c r="M498" s="39">
        <v>82</v>
      </c>
      <c r="N498" s="40"/>
      <c r="O498" s="40"/>
      <c r="P498" s="40"/>
      <c r="Q498" s="39">
        <v>41</v>
      </c>
      <c r="R498" s="39">
        <v>55</v>
      </c>
      <c r="S498" s="40"/>
      <c r="T498" s="39">
        <v>96</v>
      </c>
      <c r="U498" s="40"/>
      <c r="V498" s="40"/>
      <c r="W498" s="40"/>
      <c r="X498" s="39">
        <v>34</v>
      </c>
      <c r="Y498" s="40"/>
      <c r="Z498" s="40"/>
      <c r="AA498" s="40"/>
      <c r="AB498" s="39">
        <v>0</v>
      </c>
      <c r="AC498" s="40"/>
      <c r="AD498" s="39">
        <v>0</v>
      </c>
      <c r="AF498" s="37"/>
      <c r="AG498" s="37"/>
      <c r="AH498" s="37"/>
    </row>
    <row r="499" spans="1:34" ht="20.100000000000001" customHeight="1" x14ac:dyDescent="0.2">
      <c r="D499" s="2" t="s">
        <v>104</v>
      </c>
      <c r="F499" s="37">
        <v>68</v>
      </c>
      <c r="G499" s="37"/>
      <c r="H499" s="37"/>
      <c r="I499" s="37"/>
      <c r="J499" s="37">
        <v>130</v>
      </c>
      <c r="K499" s="37">
        <v>8</v>
      </c>
      <c r="L499" s="37"/>
      <c r="M499" s="37">
        <v>138</v>
      </c>
      <c r="N499" s="37"/>
      <c r="O499" s="37"/>
      <c r="P499" s="37"/>
      <c r="Q499" s="37">
        <v>56</v>
      </c>
      <c r="R499" s="37">
        <v>98</v>
      </c>
      <c r="S499" s="37"/>
      <c r="T499" s="37">
        <v>154</v>
      </c>
      <c r="U499" s="37"/>
      <c r="V499" s="37"/>
      <c r="W499" s="37"/>
      <c r="X499" s="37">
        <v>52</v>
      </c>
      <c r="Y499" s="37"/>
      <c r="Z499" s="37"/>
      <c r="AA499" s="37"/>
      <c r="AB499" s="37">
        <v>0</v>
      </c>
      <c r="AC499" s="37"/>
      <c r="AD499" s="37">
        <v>0</v>
      </c>
      <c r="AF499" s="37"/>
      <c r="AG499" s="37"/>
      <c r="AH499" s="37"/>
    </row>
    <row r="500" spans="1:34" ht="20.100000000000001" customHeight="1" x14ac:dyDescent="0.2">
      <c r="B500" s="5"/>
      <c r="D500" s="38" t="s">
        <v>105</v>
      </c>
      <c r="F500" s="39">
        <v>27</v>
      </c>
      <c r="G500" s="40"/>
      <c r="H500" s="40"/>
      <c r="I500" s="40"/>
      <c r="J500" s="39">
        <v>79</v>
      </c>
      <c r="K500" s="39">
        <v>4</v>
      </c>
      <c r="L500" s="40"/>
      <c r="M500" s="39">
        <v>83</v>
      </c>
      <c r="N500" s="40"/>
      <c r="O500" s="40"/>
      <c r="P500" s="40"/>
      <c r="Q500" s="39">
        <v>43</v>
      </c>
      <c r="R500" s="39">
        <v>50</v>
      </c>
      <c r="S500" s="40"/>
      <c r="T500" s="39">
        <v>93</v>
      </c>
      <c r="U500" s="40"/>
      <c r="V500" s="40"/>
      <c r="W500" s="40"/>
      <c r="X500" s="39">
        <v>17</v>
      </c>
      <c r="Y500" s="40"/>
      <c r="Z500" s="40"/>
      <c r="AA500" s="40"/>
      <c r="AB500" s="39">
        <v>0</v>
      </c>
      <c r="AC500" s="40"/>
      <c r="AD500" s="39">
        <v>0</v>
      </c>
      <c r="AF500" s="37"/>
      <c r="AG500" s="37"/>
      <c r="AH500" s="37"/>
    </row>
    <row r="501" spans="1:34" ht="20.100000000000001" customHeight="1" x14ac:dyDescent="0.2">
      <c r="B501" s="5"/>
      <c r="D501" s="2" t="s">
        <v>106</v>
      </c>
      <c r="F501" s="37">
        <v>158</v>
      </c>
      <c r="G501" s="37"/>
      <c r="H501" s="37"/>
      <c r="I501" s="37"/>
      <c r="J501" s="37">
        <v>225</v>
      </c>
      <c r="K501" s="37">
        <v>15</v>
      </c>
      <c r="L501" s="37"/>
      <c r="M501" s="37">
        <v>240</v>
      </c>
      <c r="N501" s="37"/>
      <c r="O501" s="37"/>
      <c r="P501" s="37"/>
      <c r="Q501" s="37">
        <v>104</v>
      </c>
      <c r="R501" s="37">
        <v>164</v>
      </c>
      <c r="S501" s="37"/>
      <c r="T501" s="37">
        <v>268</v>
      </c>
      <c r="U501" s="37"/>
      <c r="V501" s="37"/>
      <c r="W501" s="37"/>
      <c r="X501" s="37">
        <v>130</v>
      </c>
      <c r="Y501" s="37"/>
      <c r="Z501" s="37"/>
      <c r="AA501" s="37"/>
      <c r="AB501" s="37">
        <v>0</v>
      </c>
      <c r="AC501" s="37"/>
      <c r="AD501" s="37">
        <v>0</v>
      </c>
      <c r="AF501" s="37"/>
      <c r="AG501" s="37"/>
      <c r="AH501" s="37"/>
    </row>
    <row r="502" spans="1:34" ht="20.100000000000001" customHeight="1" x14ac:dyDescent="0.2">
      <c r="B502" s="5"/>
      <c r="D502" s="38" t="s">
        <v>118</v>
      </c>
      <c r="F502" s="39">
        <v>59</v>
      </c>
      <c r="G502" s="40"/>
      <c r="H502" s="40"/>
      <c r="I502" s="40"/>
      <c r="J502" s="39">
        <v>210</v>
      </c>
      <c r="K502" s="39">
        <v>20</v>
      </c>
      <c r="L502" s="40"/>
      <c r="M502" s="39">
        <v>230</v>
      </c>
      <c r="N502" s="40"/>
      <c r="O502" s="40"/>
      <c r="P502" s="40"/>
      <c r="Q502" s="39">
        <v>121</v>
      </c>
      <c r="R502" s="39">
        <v>131</v>
      </c>
      <c r="S502" s="40"/>
      <c r="T502" s="39">
        <v>252</v>
      </c>
      <c r="U502" s="40"/>
      <c r="V502" s="40"/>
      <c r="W502" s="40"/>
      <c r="X502" s="39">
        <v>37</v>
      </c>
      <c r="Y502" s="40"/>
      <c r="Z502" s="40"/>
      <c r="AA502" s="40"/>
      <c r="AB502" s="39">
        <v>0</v>
      </c>
      <c r="AC502" s="40"/>
      <c r="AD502" s="39">
        <v>0</v>
      </c>
      <c r="AF502" s="37"/>
      <c r="AG502" s="37"/>
      <c r="AH502" s="37"/>
    </row>
    <row r="503" spans="1:34" ht="20.100000000000001" customHeight="1" x14ac:dyDescent="0.2">
      <c r="B503" s="5"/>
      <c r="D503" s="2" t="s">
        <v>176</v>
      </c>
      <c r="F503" s="37">
        <v>55</v>
      </c>
      <c r="G503" s="37"/>
      <c r="H503" s="37"/>
      <c r="I503" s="37"/>
      <c r="J503" s="37">
        <v>109</v>
      </c>
      <c r="K503" s="37">
        <v>3</v>
      </c>
      <c r="L503" s="37"/>
      <c r="M503" s="37">
        <v>112</v>
      </c>
      <c r="N503" s="37"/>
      <c r="O503" s="37"/>
      <c r="P503" s="37"/>
      <c r="Q503" s="37">
        <v>48</v>
      </c>
      <c r="R503" s="37">
        <v>98</v>
      </c>
      <c r="S503" s="37"/>
      <c r="T503" s="37">
        <v>146</v>
      </c>
      <c r="U503" s="37"/>
      <c r="V503" s="37"/>
      <c r="W503" s="37"/>
      <c r="X503" s="37">
        <v>21</v>
      </c>
      <c r="Y503" s="37"/>
      <c r="Z503" s="37"/>
      <c r="AA503" s="37"/>
      <c r="AB503" s="37">
        <v>0</v>
      </c>
      <c r="AC503" s="37"/>
      <c r="AD503" s="37">
        <v>0</v>
      </c>
      <c r="AF503" s="37"/>
      <c r="AG503" s="37"/>
      <c r="AH503" s="37"/>
    </row>
    <row r="504" spans="1:34"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F504" s="37"/>
      <c r="AG504" s="37"/>
      <c r="AH504" s="37"/>
    </row>
    <row r="505" spans="1:34" s="1" customFormat="1" ht="20.100000000000001" customHeight="1" x14ac:dyDescent="0.2">
      <c r="A505" s="3"/>
      <c r="B505" s="6"/>
      <c r="C505" s="42" t="s">
        <v>180</v>
      </c>
      <c r="D505" s="42"/>
      <c r="E505" s="5"/>
      <c r="F505" s="44">
        <v>664</v>
      </c>
      <c r="G505" s="45"/>
      <c r="H505" s="45"/>
      <c r="I505" s="45"/>
      <c r="J505" s="44">
        <v>1280</v>
      </c>
      <c r="K505" s="44">
        <v>81</v>
      </c>
      <c r="L505" s="45"/>
      <c r="M505" s="44">
        <v>1361</v>
      </c>
      <c r="N505" s="45"/>
      <c r="O505" s="45"/>
      <c r="P505" s="45"/>
      <c r="Q505" s="44">
        <v>628</v>
      </c>
      <c r="R505" s="44">
        <v>906</v>
      </c>
      <c r="S505" s="45"/>
      <c r="T505" s="44">
        <v>1534</v>
      </c>
      <c r="U505" s="45"/>
      <c r="V505" s="45"/>
      <c r="W505" s="45"/>
      <c r="X505" s="44">
        <v>491</v>
      </c>
      <c r="Y505" s="45"/>
      <c r="Z505" s="45"/>
      <c r="AA505" s="45"/>
      <c r="AB505" s="44">
        <v>0</v>
      </c>
      <c r="AC505" s="45"/>
      <c r="AD505" s="44">
        <v>0</v>
      </c>
      <c r="AF505" s="37"/>
      <c r="AG505" s="37"/>
      <c r="AH505" s="37"/>
    </row>
    <row r="506" spans="1:34"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F506" s="37"/>
      <c r="AG506" s="37"/>
      <c r="AH506" s="37"/>
    </row>
    <row r="507" spans="1:34" s="1" customFormat="1" ht="20.100000000000001" customHeight="1" x14ac:dyDescent="0.25">
      <c r="A507" s="3"/>
      <c r="B507" s="49" t="s">
        <v>299</v>
      </c>
      <c r="C507" s="50"/>
      <c r="D507" s="50"/>
      <c r="E507" s="5"/>
      <c r="F507" s="51">
        <v>664</v>
      </c>
      <c r="G507" s="52"/>
      <c r="H507" s="52"/>
      <c r="I507" s="52"/>
      <c r="J507" s="51">
        <v>1280</v>
      </c>
      <c r="K507" s="51">
        <v>81</v>
      </c>
      <c r="L507" s="52"/>
      <c r="M507" s="51">
        <v>1361</v>
      </c>
      <c r="N507" s="52"/>
      <c r="O507" s="52"/>
      <c r="P507" s="52"/>
      <c r="Q507" s="51">
        <v>628</v>
      </c>
      <c r="R507" s="51">
        <v>906</v>
      </c>
      <c r="S507" s="52"/>
      <c r="T507" s="51">
        <v>1534</v>
      </c>
      <c r="U507" s="52"/>
      <c r="V507" s="52"/>
      <c r="W507" s="52"/>
      <c r="X507" s="51">
        <v>491</v>
      </c>
      <c r="Y507" s="52"/>
      <c r="Z507" s="52"/>
      <c r="AA507" s="52"/>
      <c r="AB507" s="51">
        <v>0</v>
      </c>
      <c r="AC507" s="52"/>
      <c r="AD507" s="51">
        <v>0</v>
      </c>
      <c r="AF507" s="37"/>
      <c r="AG507" s="37"/>
      <c r="AH507" s="37"/>
    </row>
    <row r="508" spans="1:34"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F508" s="37"/>
      <c r="AG508" s="37"/>
      <c r="AH508" s="37"/>
    </row>
    <row r="509" spans="1:34"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F509" s="37"/>
      <c r="AG509" s="37"/>
      <c r="AH509" s="37"/>
    </row>
    <row r="510" spans="1:34"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F510" s="37"/>
      <c r="AG510" s="37"/>
      <c r="AH510" s="37"/>
    </row>
    <row r="511" spans="1:34" ht="20.100000000000001" customHeight="1" x14ac:dyDescent="0.2">
      <c r="D511" s="2" t="s">
        <v>124</v>
      </c>
      <c r="F511" s="37">
        <v>39</v>
      </c>
      <c r="G511" s="37"/>
      <c r="H511" s="37"/>
      <c r="I511" s="37"/>
      <c r="J511" s="37">
        <v>137</v>
      </c>
      <c r="K511" s="37">
        <v>6</v>
      </c>
      <c r="L511" s="37"/>
      <c r="M511" s="37">
        <v>143</v>
      </c>
      <c r="N511" s="37"/>
      <c r="O511" s="37"/>
      <c r="P511" s="37"/>
      <c r="Q511" s="37">
        <v>65</v>
      </c>
      <c r="R511" s="37">
        <v>57</v>
      </c>
      <c r="S511" s="37"/>
      <c r="T511" s="37">
        <v>122</v>
      </c>
      <c r="U511" s="37"/>
      <c r="V511" s="37"/>
      <c r="W511" s="37"/>
      <c r="X511" s="37">
        <v>60</v>
      </c>
      <c r="Y511" s="37"/>
      <c r="Z511" s="37"/>
      <c r="AA511" s="37"/>
      <c r="AB511" s="37">
        <v>0</v>
      </c>
      <c r="AC511" s="37"/>
      <c r="AD511" s="37">
        <v>0</v>
      </c>
      <c r="AF511" s="37"/>
      <c r="AG511" s="37"/>
      <c r="AH511" s="37"/>
    </row>
    <row r="512" spans="1:34" ht="20.100000000000001" customHeight="1" x14ac:dyDescent="0.2">
      <c r="D512" s="38" t="s">
        <v>99</v>
      </c>
      <c r="F512" s="39">
        <v>111</v>
      </c>
      <c r="G512" s="40"/>
      <c r="H512" s="40"/>
      <c r="I512" s="40"/>
      <c r="J512" s="39">
        <v>150</v>
      </c>
      <c r="K512" s="39">
        <v>1</v>
      </c>
      <c r="L512" s="40"/>
      <c r="M512" s="39">
        <v>151</v>
      </c>
      <c r="N512" s="40"/>
      <c r="O512" s="40"/>
      <c r="P512" s="40"/>
      <c r="Q512" s="39">
        <v>70</v>
      </c>
      <c r="R512" s="39">
        <v>51</v>
      </c>
      <c r="S512" s="40"/>
      <c r="T512" s="39">
        <v>121</v>
      </c>
      <c r="U512" s="40"/>
      <c r="V512" s="40"/>
      <c r="W512" s="40"/>
      <c r="X512" s="39">
        <v>141</v>
      </c>
      <c r="Y512" s="40"/>
      <c r="Z512" s="40"/>
      <c r="AA512" s="40"/>
      <c r="AB512" s="39">
        <v>0</v>
      </c>
      <c r="AC512" s="40"/>
      <c r="AD512" s="39">
        <v>0</v>
      </c>
      <c r="AF512" s="37"/>
      <c r="AG512" s="37"/>
      <c r="AH512" s="37"/>
    </row>
    <row r="513" spans="1:34" ht="20.100000000000001" customHeight="1" x14ac:dyDescent="0.2">
      <c r="D513" s="2" t="s">
        <v>100</v>
      </c>
      <c r="F513" s="37">
        <v>108</v>
      </c>
      <c r="G513" s="37"/>
      <c r="H513" s="37"/>
      <c r="I513" s="37"/>
      <c r="J513" s="37">
        <v>144</v>
      </c>
      <c r="K513" s="37">
        <v>4</v>
      </c>
      <c r="L513" s="37"/>
      <c r="M513" s="37">
        <v>148</v>
      </c>
      <c r="N513" s="37"/>
      <c r="O513" s="37"/>
      <c r="P513" s="37"/>
      <c r="Q513" s="37">
        <v>61</v>
      </c>
      <c r="R513" s="37">
        <v>82</v>
      </c>
      <c r="S513" s="37"/>
      <c r="T513" s="37">
        <v>143</v>
      </c>
      <c r="U513" s="37"/>
      <c r="V513" s="37"/>
      <c r="W513" s="37"/>
      <c r="X513" s="37">
        <v>113</v>
      </c>
      <c r="Y513" s="37"/>
      <c r="Z513" s="37"/>
      <c r="AA513" s="37"/>
      <c r="AB513" s="37">
        <v>0</v>
      </c>
      <c r="AC513" s="37"/>
      <c r="AD513" s="37">
        <v>0</v>
      </c>
      <c r="AF513" s="37"/>
      <c r="AG513" s="37"/>
      <c r="AH513" s="37"/>
    </row>
    <row r="514" spans="1:34" ht="20.100000000000001" customHeight="1" x14ac:dyDescent="0.2">
      <c r="D514" s="38" t="s">
        <v>101</v>
      </c>
      <c r="F514" s="39">
        <v>33</v>
      </c>
      <c r="G514" s="40"/>
      <c r="H514" s="40"/>
      <c r="I514" s="40"/>
      <c r="J514" s="39">
        <v>155</v>
      </c>
      <c r="K514" s="39">
        <v>17</v>
      </c>
      <c r="L514" s="40"/>
      <c r="M514" s="39">
        <v>172</v>
      </c>
      <c r="N514" s="40"/>
      <c r="O514" s="40"/>
      <c r="P514" s="40"/>
      <c r="Q514" s="39">
        <v>56</v>
      </c>
      <c r="R514" s="39">
        <v>88</v>
      </c>
      <c r="S514" s="40"/>
      <c r="T514" s="39">
        <v>144</v>
      </c>
      <c r="U514" s="40"/>
      <c r="V514" s="40"/>
      <c r="W514" s="40"/>
      <c r="X514" s="39">
        <v>61</v>
      </c>
      <c r="Y514" s="40"/>
      <c r="Z514" s="40"/>
      <c r="AA514" s="40"/>
      <c r="AB514" s="39">
        <v>0</v>
      </c>
      <c r="AC514" s="40"/>
      <c r="AD514" s="39">
        <v>0</v>
      </c>
      <c r="AF514" s="37"/>
      <c r="AG514" s="37"/>
      <c r="AH514" s="37"/>
    </row>
    <row r="515" spans="1:34" ht="20.100000000000001" customHeight="1" x14ac:dyDescent="0.2">
      <c r="D515" s="2" t="s">
        <v>115</v>
      </c>
      <c r="F515" s="37">
        <v>43</v>
      </c>
      <c r="G515" s="37"/>
      <c r="H515" s="37"/>
      <c r="I515" s="37"/>
      <c r="J515" s="37">
        <v>147</v>
      </c>
      <c r="K515" s="37">
        <v>20</v>
      </c>
      <c r="L515" s="37"/>
      <c r="M515" s="37">
        <v>167</v>
      </c>
      <c r="N515" s="37"/>
      <c r="O515" s="37"/>
      <c r="P515" s="37"/>
      <c r="Q515" s="37">
        <v>65</v>
      </c>
      <c r="R515" s="37">
        <v>78</v>
      </c>
      <c r="S515" s="37"/>
      <c r="T515" s="37">
        <v>143</v>
      </c>
      <c r="U515" s="37"/>
      <c r="V515" s="37"/>
      <c r="W515" s="37"/>
      <c r="X515" s="37">
        <v>67</v>
      </c>
      <c r="Y515" s="37"/>
      <c r="Z515" s="37"/>
      <c r="AA515" s="37"/>
      <c r="AB515" s="37">
        <v>0</v>
      </c>
      <c r="AC515" s="37"/>
      <c r="AD515" s="37">
        <v>0</v>
      </c>
      <c r="AF515" s="37"/>
      <c r="AG515" s="37"/>
      <c r="AH515" s="37"/>
    </row>
    <row r="516" spans="1:34" ht="20.100000000000001" customHeight="1" x14ac:dyDescent="0.2">
      <c r="D516" s="38" t="s">
        <v>116</v>
      </c>
      <c r="F516" s="39">
        <v>114</v>
      </c>
      <c r="G516" s="40"/>
      <c r="H516" s="40"/>
      <c r="I516" s="40"/>
      <c r="J516" s="39">
        <v>151</v>
      </c>
      <c r="K516" s="39">
        <v>29</v>
      </c>
      <c r="L516" s="40"/>
      <c r="M516" s="39">
        <v>180</v>
      </c>
      <c r="N516" s="40"/>
      <c r="O516" s="40"/>
      <c r="P516" s="40"/>
      <c r="Q516" s="39">
        <v>61</v>
      </c>
      <c r="R516" s="39">
        <v>96</v>
      </c>
      <c r="S516" s="40"/>
      <c r="T516" s="39">
        <v>157</v>
      </c>
      <c r="U516" s="40"/>
      <c r="V516" s="40"/>
      <c r="W516" s="40"/>
      <c r="X516" s="39">
        <v>137</v>
      </c>
      <c r="Y516" s="40"/>
      <c r="Z516" s="40"/>
      <c r="AA516" s="40"/>
      <c r="AB516" s="39">
        <v>0</v>
      </c>
      <c r="AC516" s="40"/>
      <c r="AD516" s="39">
        <v>0</v>
      </c>
      <c r="AF516" s="37"/>
      <c r="AG516" s="37"/>
      <c r="AH516" s="37"/>
    </row>
    <row r="517" spans="1:34" ht="20.100000000000001" customHeight="1" x14ac:dyDescent="0.2">
      <c r="D517" s="2" t="s">
        <v>117</v>
      </c>
      <c r="F517" s="37">
        <v>62</v>
      </c>
      <c r="G517" s="37"/>
      <c r="H517" s="37"/>
      <c r="I517" s="37"/>
      <c r="J517" s="37">
        <v>137</v>
      </c>
      <c r="K517" s="37">
        <v>21</v>
      </c>
      <c r="L517" s="37"/>
      <c r="M517" s="37">
        <v>158</v>
      </c>
      <c r="N517" s="37"/>
      <c r="O517" s="37"/>
      <c r="P517" s="37"/>
      <c r="Q517" s="37">
        <v>53</v>
      </c>
      <c r="R517" s="37">
        <v>84</v>
      </c>
      <c r="S517" s="37"/>
      <c r="T517" s="37">
        <v>137</v>
      </c>
      <c r="U517" s="37"/>
      <c r="V517" s="37"/>
      <c r="W517" s="37"/>
      <c r="X517" s="37">
        <v>83</v>
      </c>
      <c r="Y517" s="37"/>
      <c r="Z517" s="37"/>
      <c r="AA517" s="37"/>
      <c r="AB517" s="37">
        <v>0</v>
      </c>
      <c r="AC517" s="37"/>
      <c r="AD517" s="37">
        <v>0</v>
      </c>
      <c r="AF517" s="37"/>
      <c r="AG517" s="37"/>
      <c r="AH517" s="37"/>
    </row>
    <row r="518" spans="1:34" ht="20.100000000000001" customHeight="1" x14ac:dyDescent="0.2">
      <c r="D518" s="38" t="s">
        <v>105</v>
      </c>
      <c r="F518" s="39">
        <v>52</v>
      </c>
      <c r="G518" s="40"/>
      <c r="H518" s="40"/>
      <c r="I518" s="40"/>
      <c r="J518" s="39">
        <v>133</v>
      </c>
      <c r="K518" s="39">
        <v>7</v>
      </c>
      <c r="L518" s="40"/>
      <c r="M518" s="39">
        <v>140</v>
      </c>
      <c r="N518" s="40"/>
      <c r="O518" s="40"/>
      <c r="P518" s="40"/>
      <c r="Q518" s="39">
        <v>65</v>
      </c>
      <c r="R518" s="39">
        <v>65</v>
      </c>
      <c r="S518" s="40"/>
      <c r="T518" s="39">
        <v>130</v>
      </c>
      <c r="U518" s="40"/>
      <c r="V518" s="40"/>
      <c r="W518" s="40"/>
      <c r="X518" s="39">
        <v>62</v>
      </c>
      <c r="Y518" s="40"/>
      <c r="Z518" s="40"/>
      <c r="AA518" s="40"/>
      <c r="AB518" s="39">
        <v>0</v>
      </c>
      <c r="AC518" s="40"/>
      <c r="AD518" s="39">
        <v>0</v>
      </c>
      <c r="AF518" s="37"/>
      <c r="AG518" s="37"/>
      <c r="AH518" s="37"/>
    </row>
    <row r="519" spans="1:34" ht="20.100000000000001" customHeight="1" x14ac:dyDescent="0.2">
      <c r="D519" s="2" t="s">
        <v>106</v>
      </c>
      <c r="F519" s="37">
        <v>42</v>
      </c>
      <c r="G519" s="37"/>
      <c r="H519" s="37"/>
      <c r="I519" s="37"/>
      <c r="J519" s="37">
        <v>138</v>
      </c>
      <c r="K519" s="37">
        <v>19</v>
      </c>
      <c r="L519" s="37"/>
      <c r="M519" s="37">
        <v>157</v>
      </c>
      <c r="N519" s="37"/>
      <c r="O519" s="37"/>
      <c r="P519" s="37"/>
      <c r="Q519" s="37">
        <v>69</v>
      </c>
      <c r="R519" s="37">
        <v>88</v>
      </c>
      <c r="S519" s="37"/>
      <c r="T519" s="37">
        <v>157</v>
      </c>
      <c r="U519" s="37"/>
      <c r="V519" s="37"/>
      <c r="W519" s="37"/>
      <c r="X519" s="37">
        <v>42</v>
      </c>
      <c r="Y519" s="37"/>
      <c r="Z519" s="37"/>
      <c r="AA519" s="37"/>
      <c r="AB519" s="37">
        <v>0</v>
      </c>
      <c r="AC519" s="37"/>
      <c r="AD519" s="37">
        <v>0</v>
      </c>
      <c r="AF519" s="37"/>
      <c r="AG519" s="37"/>
      <c r="AH519" s="37"/>
    </row>
    <row r="520" spans="1:34" ht="20.100000000000001" customHeight="1" x14ac:dyDescent="0.2">
      <c r="D520" s="38" t="s">
        <v>118</v>
      </c>
      <c r="F520" s="39">
        <v>75</v>
      </c>
      <c r="G520" s="40"/>
      <c r="H520" s="40"/>
      <c r="I520" s="40"/>
      <c r="J520" s="39">
        <v>140</v>
      </c>
      <c r="K520" s="39">
        <v>2</v>
      </c>
      <c r="L520" s="40"/>
      <c r="M520" s="39">
        <v>142</v>
      </c>
      <c r="N520" s="40"/>
      <c r="O520" s="40"/>
      <c r="P520" s="40"/>
      <c r="Q520" s="39">
        <v>68</v>
      </c>
      <c r="R520" s="39">
        <v>57</v>
      </c>
      <c r="S520" s="40"/>
      <c r="T520" s="39">
        <v>125</v>
      </c>
      <c r="U520" s="40"/>
      <c r="V520" s="40"/>
      <c r="W520" s="40"/>
      <c r="X520" s="39">
        <v>92</v>
      </c>
      <c r="Y520" s="40"/>
      <c r="Z520" s="40"/>
      <c r="AA520" s="40"/>
      <c r="AB520" s="39">
        <v>0</v>
      </c>
      <c r="AC520" s="40"/>
      <c r="AD520" s="39">
        <v>0</v>
      </c>
      <c r="AF520" s="37"/>
      <c r="AG520" s="37"/>
      <c r="AH520" s="37"/>
    </row>
    <row r="521" spans="1:34"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F521" s="37"/>
      <c r="AG521" s="37"/>
      <c r="AH521" s="37"/>
    </row>
    <row r="522" spans="1:34" s="1" customFormat="1" ht="20.100000000000001" customHeight="1" x14ac:dyDescent="0.2">
      <c r="A522" s="3"/>
      <c r="B522" s="6"/>
      <c r="C522" s="42" t="s">
        <v>180</v>
      </c>
      <c r="D522" s="42"/>
      <c r="E522" s="5"/>
      <c r="F522" s="44">
        <v>679</v>
      </c>
      <c r="G522" s="45"/>
      <c r="H522" s="45"/>
      <c r="I522" s="45"/>
      <c r="J522" s="44">
        <v>1432</v>
      </c>
      <c r="K522" s="44">
        <v>126</v>
      </c>
      <c r="L522" s="45"/>
      <c r="M522" s="44">
        <v>1558</v>
      </c>
      <c r="N522" s="45"/>
      <c r="O522" s="45"/>
      <c r="P522" s="45"/>
      <c r="Q522" s="44">
        <v>633</v>
      </c>
      <c r="R522" s="44">
        <v>746</v>
      </c>
      <c r="S522" s="45"/>
      <c r="T522" s="44">
        <v>1379</v>
      </c>
      <c r="U522" s="45"/>
      <c r="V522" s="45"/>
      <c r="W522" s="45"/>
      <c r="X522" s="44">
        <v>858</v>
      </c>
      <c r="Y522" s="45"/>
      <c r="Z522" s="45"/>
      <c r="AA522" s="45"/>
      <c r="AB522" s="44">
        <v>0</v>
      </c>
      <c r="AC522" s="45"/>
      <c r="AD522" s="44">
        <v>0</v>
      </c>
      <c r="AF522" s="37"/>
      <c r="AG522" s="37"/>
      <c r="AH522" s="37"/>
    </row>
    <row r="523" spans="1:34"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F523" s="37"/>
      <c r="AG523" s="37"/>
      <c r="AH523" s="37"/>
    </row>
    <row r="524" spans="1:34" s="1" customFormat="1" ht="20.100000000000001" customHeight="1" x14ac:dyDescent="0.25">
      <c r="A524" s="3"/>
      <c r="B524" s="49" t="s">
        <v>301</v>
      </c>
      <c r="C524" s="50"/>
      <c r="D524" s="50"/>
      <c r="E524" s="5"/>
      <c r="F524" s="51">
        <v>679</v>
      </c>
      <c r="G524" s="52"/>
      <c r="H524" s="52"/>
      <c r="I524" s="52"/>
      <c r="J524" s="51">
        <v>1432</v>
      </c>
      <c r="K524" s="51">
        <v>126</v>
      </c>
      <c r="L524" s="52"/>
      <c r="M524" s="51">
        <v>1558</v>
      </c>
      <c r="N524" s="52"/>
      <c r="O524" s="52"/>
      <c r="P524" s="52"/>
      <c r="Q524" s="51">
        <v>633</v>
      </c>
      <c r="R524" s="51">
        <v>746</v>
      </c>
      <c r="S524" s="52"/>
      <c r="T524" s="51">
        <v>1379</v>
      </c>
      <c r="U524" s="52"/>
      <c r="V524" s="52"/>
      <c r="W524" s="52"/>
      <c r="X524" s="51">
        <v>858</v>
      </c>
      <c r="Y524" s="52"/>
      <c r="Z524" s="52"/>
      <c r="AA524" s="52"/>
      <c r="AB524" s="51">
        <v>0</v>
      </c>
      <c r="AC524" s="52"/>
      <c r="AD524" s="51">
        <v>0</v>
      </c>
      <c r="AF524" s="37"/>
      <c r="AG524" s="37"/>
      <c r="AH524" s="37"/>
    </row>
    <row r="525" spans="1:34"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F525" s="37"/>
      <c r="AG525" s="37"/>
      <c r="AH525" s="37"/>
    </row>
    <row r="526" spans="1:34"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F526" s="37"/>
      <c r="AG526" s="37"/>
      <c r="AH526" s="37"/>
    </row>
    <row r="527" spans="1:34"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F527" s="37"/>
      <c r="AG527" s="37"/>
      <c r="AH527" s="37"/>
    </row>
    <row r="528" spans="1:34" ht="20.100000000000001" customHeight="1" x14ac:dyDescent="0.2">
      <c r="D528" s="2" t="s">
        <v>98</v>
      </c>
      <c r="F528" s="37">
        <v>77</v>
      </c>
      <c r="G528" s="37"/>
      <c r="H528" s="37"/>
      <c r="I528" s="37"/>
      <c r="J528" s="37">
        <v>73</v>
      </c>
      <c r="K528" s="37">
        <v>9</v>
      </c>
      <c r="L528" s="37"/>
      <c r="M528" s="37">
        <v>82</v>
      </c>
      <c r="N528" s="37"/>
      <c r="O528" s="37"/>
      <c r="P528" s="37"/>
      <c r="Q528" s="37">
        <v>33</v>
      </c>
      <c r="R528" s="37">
        <v>69</v>
      </c>
      <c r="S528" s="37"/>
      <c r="T528" s="37">
        <v>102</v>
      </c>
      <c r="U528" s="37"/>
      <c r="V528" s="37"/>
      <c r="W528" s="37"/>
      <c r="X528" s="37">
        <v>57</v>
      </c>
      <c r="Y528" s="37"/>
      <c r="Z528" s="37"/>
      <c r="AA528" s="37"/>
      <c r="AB528" s="37">
        <v>0</v>
      </c>
      <c r="AC528" s="37"/>
      <c r="AD528" s="37">
        <v>0</v>
      </c>
      <c r="AF528" s="37"/>
      <c r="AG528" s="37"/>
      <c r="AH528" s="37"/>
    </row>
    <row r="529" spans="1:34" ht="20.100000000000001" customHeight="1" x14ac:dyDescent="0.2">
      <c r="D529" s="38" t="s">
        <v>99</v>
      </c>
      <c r="F529" s="39">
        <v>94</v>
      </c>
      <c r="G529" s="40"/>
      <c r="H529" s="40"/>
      <c r="I529" s="40"/>
      <c r="J529" s="39">
        <v>74</v>
      </c>
      <c r="K529" s="39">
        <v>6</v>
      </c>
      <c r="L529" s="40"/>
      <c r="M529" s="39">
        <v>80</v>
      </c>
      <c r="N529" s="40"/>
      <c r="O529" s="40"/>
      <c r="P529" s="40"/>
      <c r="Q529" s="39">
        <v>27</v>
      </c>
      <c r="R529" s="39">
        <v>64</v>
      </c>
      <c r="S529" s="40"/>
      <c r="T529" s="39">
        <v>91</v>
      </c>
      <c r="U529" s="40"/>
      <c r="V529" s="40"/>
      <c r="W529" s="40"/>
      <c r="X529" s="39">
        <v>83</v>
      </c>
      <c r="Y529" s="40"/>
      <c r="Z529" s="40"/>
      <c r="AA529" s="40"/>
      <c r="AB529" s="39">
        <v>0</v>
      </c>
      <c r="AC529" s="40"/>
      <c r="AD529" s="39">
        <v>0</v>
      </c>
      <c r="AF529" s="37"/>
      <c r="AG529" s="37"/>
      <c r="AH529" s="37"/>
    </row>
    <row r="530" spans="1:34" ht="20.100000000000001" customHeight="1" x14ac:dyDescent="0.2">
      <c r="D530" s="2" t="s">
        <v>113</v>
      </c>
      <c r="F530" s="37">
        <v>42</v>
      </c>
      <c r="G530" s="37"/>
      <c r="H530" s="37"/>
      <c r="I530" s="37"/>
      <c r="J530" s="37">
        <v>59</v>
      </c>
      <c r="K530" s="37">
        <v>23</v>
      </c>
      <c r="L530" s="37"/>
      <c r="M530" s="37">
        <v>82</v>
      </c>
      <c r="N530" s="37"/>
      <c r="O530" s="37"/>
      <c r="P530" s="37"/>
      <c r="Q530" s="37">
        <v>25</v>
      </c>
      <c r="R530" s="37">
        <v>44</v>
      </c>
      <c r="S530" s="37"/>
      <c r="T530" s="37">
        <v>69</v>
      </c>
      <c r="U530" s="37"/>
      <c r="V530" s="37"/>
      <c r="W530" s="37"/>
      <c r="X530" s="37">
        <v>55</v>
      </c>
      <c r="Y530" s="37"/>
      <c r="Z530" s="37"/>
      <c r="AA530" s="37"/>
      <c r="AB530" s="37">
        <v>0</v>
      </c>
      <c r="AC530" s="37"/>
      <c r="AD530" s="37">
        <v>0</v>
      </c>
      <c r="AF530" s="37"/>
      <c r="AG530" s="37"/>
      <c r="AH530" s="37"/>
    </row>
    <row r="531" spans="1:34" ht="20.100000000000001" customHeight="1" x14ac:dyDescent="0.2">
      <c r="D531" s="38" t="s">
        <v>101</v>
      </c>
      <c r="F531" s="39">
        <v>69</v>
      </c>
      <c r="G531" s="40"/>
      <c r="H531" s="40"/>
      <c r="I531" s="40"/>
      <c r="J531" s="39">
        <v>80</v>
      </c>
      <c r="K531" s="39">
        <v>12</v>
      </c>
      <c r="L531" s="40"/>
      <c r="M531" s="39">
        <v>92</v>
      </c>
      <c r="N531" s="40"/>
      <c r="O531" s="40"/>
      <c r="P531" s="40"/>
      <c r="Q531" s="39">
        <v>34</v>
      </c>
      <c r="R531" s="39">
        <v>61</v>
      </c>
      <c r="S531" s="40"/>
      <c r="T531" s="39">
        <v>95</v>
      </c>
      <c r="U531" s="40"/>
      <c r="V531" s="40"/>
      <c r="W531" s="40"/>
      <c r="X531" s="39">
        <v>66</v>
      </c>
      <c r="Y531" s="40"/>
      <c r="Z531" s="40"/>
      <c r="AA531" s="40"/>
      <c r="AB531" s="39">
        <v>0</v>
      </c>
      <c r="AC531" s="40"/>
      <c r="AD531" s="39">
        <v>0</v>
      </c>
      <c r="AF531" s="37"/>
      <c r="AG531" s="37"/>
      <c r="AH531" s="37"/>
    </row>
    <row r="532" spans="1:34" ht="20.100000000000001" customHeight="1" x14ac:dyDescent="0.2">
      <c r="D532" s="2" t="s">
        <v>372</v>
      </c>
      <c r="F532" s="37">
        <v>52</v>
      </c>
      <c r="G532" s="37"/>
      <c r="H532" s="37"/>
      <c r="I532" s="37"/>
      <c r="J532" s="37">
        <v>82</v>
      </c>
      <c r="K532" s="37">
        <v>2</v>
      </c>
      <c r="L532" s="37"/>
      <c r="M532" s="37">
        <v>84</v>
      </c>
      <c r="N532" s="37"/>
      <c r="O532" s="37"/>
      <c r="P532" s="37"/>
      <c r="Q532" s="37">
        <v>25</v>
      </c>
      <c r="R532" s="37">
        <v>59</v>
      </c>
      <c r="S532" s="37"/>
      <c r="T532" s="37">
        <v>84</v>
      </c>
      <c r="U532" s="37"/>
      <c r="V532" s="37"/>
      <c r="W532" s="37"/>
      <c r="X532" s="37">
        <v>52</v>
      </c>
      <c r="Y532" s="37"/>
      <c r="Z532" s="37"/>
      <c r="AA532" s="37"/>
      <c r="AB532" s="37">
        <v>0</v>
      </c>
      <c r="AC532" s="37"/>
      <c r="AD532" s="37">
        <v>0</v>
      </c>
      <c r="AF532" s="37"/>
      <c r="AG532" s="37"/>
      <c r="AH532" s="37"/>
    </row>
    <row r="533" spans="1:34" ht="20.100000000000001" customHeight="1" x14ac:dyDescent="0.2">
      <c r="D533" s="38" t="s">
        <v>116</v>
      </c>
      <c r="F533" s="39">
        <v>34</v>
      </c>
      <c r="G533" s="40"/>
      <c r="H533" s="40"/>
      <c r="I533" s="40"/>
      <c r="J533" s="39">
        <v>69</v>
      </c>
      <c r="K533" s="39">
        <v>8</v>
      </c>
      <c r="L533" s="40"/>
      <c r="M533" s="39">
        <v>77</v>
      </c>
      <c r="N533" s="40"/>
      <c r="O533" s="40"/>
      <c r="P533" s="40"/>
      <c r="Q533" s="39">
        <v>25</v>
      </c>
      <c r="R533" s="39">
        <v>52</v>
      </c>
      <c r="S533" s="40"/>
      <c r="T533" s="39">
        <v>77</v>
      </c>
      <c r="U533" s="40"/>
      <c r="V533" s="40"/>
      <c r="W533" s="40"/>
      <c r="X533" s="39">
        <v>34</v>
      </c>
      <c r="Y533" s="40"/>
      <c r="Z533" s="40"/>
      <c r="AA533" s="40"/>
      <c r="AB533" s="39">
        <v>0</v>
      </c>
      <c r="AC533" s="40"/>
      <c r="AD533" s="39">
        <v>0</v>
      </c>
      <c r="AF533" s="37"/>
      <c r="AG533" s="37"/>
      <c r="AH533" s="37"/>
    </row>
    <row r="534" spans="1:34" ht="20.100000000000001" customHeight="1" x14ac:dyDescent="0.2">
      <c r="D534" s="2" t="s">
        <v>117</v>
      </c>
      <c r="F534" s="37">
        <v>52</v>
      </c>
      <c r="G534" s="37"/>
      <c r="H534" s="37"/>
      <c r="I534" s="37"/>
      <c r="J534" s="37">
        <v>62</v>
      </c>
      <c r="K534" s="37">
        <v>5</v>
      </c>
      <c r="L534" s="37"/>
      <c r="M534" s="37">
        <v>67</v>
      </c>
      <c r="N534" s="37"/>
      <c r="O534" s="37"/>
      <c r="P534" s="37"/>
      <c r="Q534" s="37">
        <v>23</v>
      </c>
      <c r="R534" s="37">
        <v>55</v>
      </c>
      <c r="S534" s="37"/>
      <c r="T534" s="37">
        <v>78</v>
      </c>
      <c r="U534" s="37"/>
      <c r="V534" s="37"/>
      <c r="W534" s="37"/>
      <c r="X534" s="37">
        <v>41</v>
      </c>
      <c r="Y534" s="37"/>
      <c r="Z534" s="37"/>
      <c r="AA534" s="37"/>
      <c r="AB534" s="37">
        <v>0</v>
      </c>
      <c r="AC534" s="37"/>
      <c r="AD534" s="37">
        <v>0</v>
      </c>
      <c r="AF534" s="37"/>
      <c r="AG534" s="37"/>
      <c r="AH534" s="37"/>
    </row>
    <row r="535" spans="1:34" ht="20.100000000000001" customHeight="1" x14ac:dyDescent="0.2">
      <c r="D535" s="38" t="s">
        <v>105</v>
      </c>
      <c r="F535" s="39">
        <v>6</v>
      </c>
      <c r="G535" s="40"/>
      <c r="H535" s="40"/>
      <c r="I535" s="40"/>
      <c r="J535" s="39">
        <v>60</v>
      </c>
      <c r="K535" s="39">
        <v>0</v>
      </c>
      <c r="L535" s="40"/>
      <c r="M535" s="39">
        <v>60</v>
      </c>
      <c r="N535" s="40"/>
      <c r="O535" s="40"/>
      <c r="P535" s="40"/>
      <c r="Q535" s="39">
        <v>14</v>
      </c>
      <c r="R535" s="39">
        <v>23</v>
      </c>
      <c r="S535" s="40"/>
      <c r="T535" s="39">
        <v>37</v>
      </c>
      <c r="U535" s="40"/>
      <c r="V535" s="40"/>
      <c r="W535" s="40"/>
      <c r="X535" s="39">
        <v>29</v>
      </c>
      <c r="Y535" s="40"/>
      <c r="Z535" s="40"/>
      <c r="AA535" s="40"/>
      <c r="AB535" s="39">
        <v>0</v>
      </c>
      <c r="AC535" s="40"/>
      <c r="AD535" s="39">
        <v>0</v>
      </c>
      <c r="AF535" s="37"/>
      <c r="AG535" s="37"/>
      <c r="AH535" s="37"/>
    </row>
    <row r="536" spans="1:34"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F536" s="37"/>
      <c r="AG536" s="37"/>
      <c r="AH536" s="37"/>
    </row>
    <row r="537" spans="1:34" s="1" customFormat="1" ht="20.100000000000001" customHeight="1" x14ac:dyDescent="0.2">
      <c r="A537" s="3"/>
      <c r="B537" s="6"/>
      <c r="C537" s="42" t="s">
        <v>180</v>
      </c>
      <c r="D537" s="42"/>
      <c r="E537" s="5"/>
      <c r="F537" s="44">
        <v>426</v>
      </c>
      <c r="G537" s="45"/>
      <c r="H537" s="45"/>
      <c r="I537" s="45"/>
      <c r="J537" s="44">
        <v>559</v>
      </c>
      <c r="K537" s="44">
        <v>65</v>
      </c>
      <c r="L537" s="45"/>
      <c r="M537" s="44">
        <v>624</v>
      </c>
      <c r="N537" s="45"/>
      <c r="O537" s="45"/>
      <c r="P537" s="45"/>
      <c r="Q537" s="44">
        <v>206</v>
      </c>
      <c r="R537" s="44">
        <v>427</v>
      </c>
      <c r="S537" s="45"/>
      <c r="T537" s="44">
        <v>633</v>
      </c>
      <c r="U537" s="45"/>
      <c r="V537" s="45"/>
      <c r="W537" s="45"/>
      <c r="X537" s="44">
        <v>417</v>
      </c>
      <c r="Y537" s="45"/>
      <c r="Z537" s="45"/>
      <c r="AA537" s="45"/>
      <c r="AB537" s="44">
        <v>0</v>
      </c>
      <c r="AC537" s="45"/>
      <c r="AD537" s="44">
        <v>0</v>
      </c>
      <c r="AF537" s="37"/>
      <c r="AG537" s="37"/>
      <c r="AH537" s="37"/>
    </row>
    <row r="538" spans="1:34"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F538" s="37"/>
      <c r="AG538" s="37"/>
      <c r="AH538" s="37"/>
    </row>
    <row r="539" spans="1:34" s="1" customFormat="1" ht="20.100000000000001" customHeight="1" x14ac:dyDescent="0.25">
      <c r="A539" s="3"/>
      <c r="B539" s="49" t="s">
        <v>303</v>
      </c>
      <c r="C539" s="50"/>
      <c r="D539" s="50"/>
      <c r="E539" s="5"/>
      <c r="F539" s="51">
        <v>426</v>
      </c>
      <c r="G539" s="52"/>
      <c r="H539" s="52"/>
      <c r="I539" s="52"/>
      <c r="J539" s="51">
        <v>559</v>
      </c>
      <c r="K539" s="51">
        <v>65</v>
      </c>
      <c r="L539" s="52"/>
      <c r="M539" s="51">
        <v>624</v>
      </c>
      <c r="N539" s="52"/>
      <c r="O539" s="52"/>
      <c r="P539" s="52"/>
      <c r="Q539" s="51">
        <v>206</v>
      </c>
      <c r="R539" s="51">
        <v>427</v>
      </c>
      <c r="S539" s="52"/>
      <c r="T539" s="51">
        <v>633</v>
      </c>
      <c r="U539" s="52"/>
      <c r="V539" s="52"/>
      <c r="W539" s="52"/>
      <c r="X539" s="51">
        <v>417</v>
      </c>
      <c r="Y539" s="52"/>
      <c r="Z539" s="52"/>
      <c r="AA539" s="52"/>
      <c r="AB539" s="51">
        <v>0</v>
      </c>
      <c r="AC539" s="52"/>
      <c r="AD539" s="51">
        <v>0</v>
      </c>
      <c r="AF539" s="37"/>
      <c r="AG539" s="37"/>
      <c r="AH539" s="37"/>
    </row>
    <row r="540" spans="1:34"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F540" s="37"/>
      <c r="AG540" s="37"/>
      <c r="AH540" s="37"/>
    </row>
    <row r="541" spans="1:34"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F541" s="37"/>
      <c r="AG541" s="37"/>
      <c r="AH541" s="37"/>
    </row>
    <row r="542" spans="1:34"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F542" s="37"/>
      <c r="AG542" s="37"/>
      <c r="AH542" s="37"/>
    </row>
    <row r="543" spans="1:34" ht="20.100000000000001" customHeight="1" x14ac:dyDescent="0.2">
      <c r="D543" s="2" t="s">
        <v>98</v>
      </c>
      <c r="F543" s="37">
        <v>69</v>
      </c>
      <c r="G543" s="37"/>
      <c r="H543" s="37"/>
      <c r="I543" s="37"/>
      <c r="J543" s="37">
        <v>108</v>
      </c>
      <c r="K543" s="37">
        <v>11</v>
      </c>
      <c r="L543" s="37"/>
      <c r="M543" s="37">
        <v>119</v>
      </c>
      <c r="N543" s="37"/>
      <c r="O543" s="37"/>
      <c r="P543" s="37"/>
      <c r="Q543" s="37">
        <v>52</v>
      </c>
      <c r="R543" s="37">
        <v>18</v>
      </c>
      <c r="S543" s="37"/>
      <c r="T543" s="37">
        <v>70</v>
      </c>
      <c r="U543" s="37"/>
      <c r="V543" s="37"/>
      <c r="W543" s="37"/>
      <c r="X543" s="37">
        <v>118</v>
      </c>
      <c r="Y543" s="37"/>
      <c r="Z543" s="37"/>
      <c r="AA543" s="37"/>
      <c r="AB543" s="37">
        <v>0</v>
      </c>
      <c r="AC543" s="37"/>
      <c r="AD543" s="37">
        <v>0</v>
      </c>
      <c r="AF543" s="37"/>
      <c r="AG543" s="37"/>
      <c r="AH543" s="37"/>
    </row>
    <row r="544" spans="1:34" ht="20.100000000000001" customHeight="1" x14ac:dyDescent="0.2">
      <c r="D544" s="38" t="s">
        <v>173</v>
      </c>
      <c r="F544" s="39">
        <v>62</v>
      </c>
      <c r="G544" s="40"/>
      <c r="H544" s="40"/>
      <c r="I544" s="40"/>
      <c r="J544" s="39">
        <v>97</v>
      </c>
      <c r="K544" s="39">
        <v>10</v>
      </c>
      <c r="L544" s="40"/>
      <c r="M544" s="39">
        <v>107</v>
      </c>
      <c r="N544" s="40"/>
      <c r="O544" s="40"/>
      <c r="P544" s="40"/>
      <c r="Q544" s="39">
        <v>45</v>
      </c>
      <c r="R544" s="39">
        <v>28</v>
      </c>
      <c r="S544" s="40"/>
      <c r="T544" s="39">
        <v>73</v>
      </c>
      <c r="U544" s="40"/>
      <c r="V544" s="40"/>
      <c r="W544" s="40"/>
      <c r="X544" s="39">
        <v>96</v>
      </c>
      <c r="Y544" s="40"/>
      <c r="Z544" s="40"/>
      <c r="AA544" s="40"/>
      <c r="AB544" s="39">
        <v>0</v>
      </c>
      <c r="AC544" s="40"/>
      <c r="AD544" s="39">
        <v>0</v>
      </c>
      <c r="AF544" s="37"/>
      <c r="AG544" s="37"/>
      <c r="AH544" s="37"/>
    </row>
    <row r="545" spans="1:34" ht="20.100000000000001" customHeight="1" x14ac:dyDescent="0.2">
      <c r="D545" s="2" t="s">
        <v>113</v>
      </c>
      <c r="F545" s="37">
        <v>79</v>
      </c>
      <c r="G545" s="37"/>
      <c r="H545" s="37"/>
      <c r="I545" s="37"/>
      <c r="J545" s="37">
        <v>114</v>
      </c>
      <c r="K545" s="37">
        <v>10</v>
      </c>
      <c r="L545" s="37"/>
      <c r="M545" s="37">
        <v>124</v>
      </c>
      <c r="N545" s="37"/>
      <c r="O545" s="37"/>
      <c r="P545" s="37"/>
      <c r="Q545" s="37">
        <v>74</v>
      </c>
      <c r="R545" s="37">
        <v>47</v>
      </c>
      <c r="S545" s="37"/>
      <c r="T545" s="37">
        <v>121</v>
      </c>
      <c r="U545" s="37"/>
      <c r="V545" s="37"/>
      <c r="W545" s="37"/>
      <c r="X545" s="37">
        <v>82</v>
      </c>
      <c r="Y545" s="37"/>
      <c r="Z545" s="37"/>
      <c r="AA545" s="37"/>
      <c r="AB545" s="37">
        <v>0</v>
      </c>
      <c r="AC545" s="37"/>
      <c r="AD545" s="37">
        <v>0</v>
      </c>
      <c r="AF545" s="37"/>
      <c r="AG545" s="37"/>
      <c r="AH545" s="37"/>
    </row>
    <row r="546" spans="1:34" ht="20.100000000000001" customHeight="1" x14ac:dyDescent="0.2">
      <c r="D546" s="38" t="s">
        <v>101</v>
      </c>
      <c r="F546" s="39">
        <v>69</v>
      </c>
      <c r="G546" s="40"/>
      <c r="H546" s="40"/>
      <c r="I546" s="40"/>
      <c r="J546" s="39">
        <v>122</v>
      </c>
      <c r="K546" s="39">
        <v>8</v>
      </c>
      <c r="L546" s="40"/>
      <c r="M546" s="39">
        <v>130</v>
      </c>
      <c r="N546" s="40"/>
      <c r="O546" s="40"/>
      <c r="P546" s="40"/>
      <c r="Q546" s="39">
        <v>69</v>
      </c>
      <c r="R546" s="39">
        <v>34</v>
      </c>
      <c r="S546" s="40"/>
      <c r="T546" s="39">
        <v>103</v>
      </c>
      <c r="U546" s="40"/>
      <c r="V546" s="40"/>
      <c r="W546" s="40"/>
      <c r="X546" s="39">
        <v>96</v>
      </c>
      <c r="Y546" s="40"/>
      <c r="Z546" s="40"/>
      <c r="AA546" s="40"/>
      <c r="AB546" s="39">
        <v>0</v>
      </c>
      <c r="AC546" s="40"/>
      <c r="AD546" s="39">
        <v>0</v>
      </c>
      <c r="AF546" s="37"/>
      <c r="AG546" s="37"/>
      <c r="AH546" s="37"/>
    </row>
    <row r="547" spans="1:34" ht="20.100000000000001" customHeight="1" x14ac:dyDescent="0.2">
      <c r="D547" s="2" t="s">
        <v>117</v>
      </c>
      <c r="F547" s="37">
        <v>162</v>
      </c>
      <c r="G547" s="37"/>
      <c r="H547" s="37"/>
      <c r="I547" s="37"/>
      <c r="J547" s="37">
        <v>198</v>
      </c>
      <c r="K547" s="37">
        <v>12</v>
      </c>
      <c r="L547" s="37"/>
      <c r="M547" s="37">
        <v>210</v>
      </c>
      <c r="N547" s="37"/>
      <c r="O547" s="37"/>
      <c r="P547" s="37"/>
      <c r="Q547" s="37">
        <v>91</v>
      </c>
      <c r="R547" s="37">
        <v>59</v>
      </c>
      <c r="S547" s="37"/>
      <c r="T547" s="37">
        <v>150</v>
      </c>
      <c r="U547" s="37"/>
      <c r="V547" s="37"/>
      <c r="W547" s="37"/>
      <c r="X547" s="37">
        <v>222</v>
      </c>
      <c r="Y547" s="37"/>
      <c r="Z547" s="37"/>
      <c r="AA547" s="37"/>
      <c r="AB547" s="37">
        <v>0</v>
      </c>
      <c r="AC547" s="37"/>
      <c r="AD547" s="37">
        <v>0</v>
      </c>
      <c r="AF547" s="37"/>
      <c r="AG547" s="37"/>
      <c r="AH547" s="37"/>
    </row>
    <row r="548" spans="1:34" ht="20.100000000000001" customHeight="1" x14ac:dyDescent="0.2">
      <c r="D548" s="38" t="s">
        <v>105</v>
      </c>
      <c r="F548" s="39">
        <v>159</v>
      </c>
      <c r="G548" s="40"/>
      <c r="H548" s="40"/>
      <c r="I548" s="40"/>
      <c r="J548" s="39">
        <v>204</v>
      </c>
      <c r="K548" s="39">
        <v>13</v>
      </c>
      <c r="L548" s="40"/>
      <c r="M548" s="39">
        <v>217</v>
      </c>
      <c r="N548" s="40"/>
      <c r="O548" s="40"/>
      <c r="P548" s="40"/>
      <c r="Q548" s="39">
        <v>78</v>
      </c>
      <c r="R548" s="39">
        <v>35</v>
      </c>
      <c r="S548" s="40"/>
      <c r="T548" s="39">
        <v>113</v>
      </c>
      <c r="U548" s="40"/>
      <c r="V548" s="40"/>
      <c r="W548" s="40"/>
      <c r="X548" s="39">
        <v>263</v>
      </c>
      <c r="Y548" s="40"/>
      <c r="Z548" s="40"/>
      <c r="AA548" s="40"/>
      <c r="AB548" s="39">
        <v>0</v>
      </c>
      <c r="AC548" s="40"/>
      <c r="AD548" s="39">
        <v>0</v>
      </c>
      <c r="AF548" s="37"/>
      <c r="AG548" s="37"/>
      <c r="AH548" s="37"/>
    </row>
    <row r="549" spans="1:34" ht="20.100000000000001" customHeight="1" x14ac:dyDescent="0.2">
      <c r="D549" s="2" t="s">
        <v>106</v>
      </c>
      <c r="F549" s="37">
        <v>103</v>
      </c>
      <c r="G549" s="37"/>
      <c r="H549" s="37"/>
      <c r="I549" s="37"/>
      <c r="J549" s="37">
        <v>120</v>
      </c>
      <c r="K549" s="37">
        <v>10</v>
      </c>
      <c r="L549" s="37"/>
      <c r="M549" s="37">
        <v>130</v>
      </c>
      <c r="N549" s="37"/>
      <c r="O549" s="37"/>
      <c r="P549" s="37"/>
      <c r="Q549" s="37">
        <v>56</v>
      </c>
      <c r="R549" s="37">
        <v>43</v>
      </c>
      <c r="S549" s="37"/>
      <c r="T549" s="37">
        <v>99</v>
      </c>
      <c r="U549" s="37"/>
      <c r="V549" s="37"/>
      <c r="W549" s="37"/>
      <c r="X549" s="37">
        <v>134</v>
      </c>
      <c r="Y549" s="37"/>
      <c r="Z549" s="37"/>
      <c r="AA549" s="37"/>
      <c r="AB549" s="37">
        <v>0</v>
      </c>
      <c r="AC549" s="37"/>
      <c r="AD549" s="37">
        <v>0</v>
      </c>
      <c r="AF549" s="37"/>
      <c r="AG549" s="37"/>
      <c r="AH549" s="37"/>
    </row>
    <row r="550" spans="1:34" ht="20.100000000000001" customHeight="1" x14ac:dyDescent="0.2">
      <c r="D550" s="38" t="s">
        <v>118</v>
      </c>
      <c r="F550" s="39">
        <v>91</v>
      </c>
      <c r="G550" s="40"/>
      <c r="H550" s="40"/>
      <c r="I550" s="40"/>
      <c r="J550" s="39">
        <v>108</v>
      </c>
      <c r="K550" s="39">
        <v>8</v>
      </c>
      <c r="L550" s="40"/>
      <c r="M550" s="39">
        <v>116</v>
      </c>
      <c r="N550" s="40"/>
      <c r="O550" s="40"/>
      <c r="P550" s="40"/>
      <c r="Q550" s="39">
        <v>50</v>
      </c>
      <c r="R550" s="39">
        <v>35</v>
      </c>
      <c r="S550" s="40"/>
      <c r="T550" s="39">
        <v>85</v>
      </c>
      <c r="U550" s="40"/>
      <c r="V550" s="40"/>
      <c r="W550" s="40"/>
      <c r="X550" s="39">
        <v>122</v>
      </c>
      <c r="Y550" s="40"/>
      <c r="Z550" s="40"/>
      <c r="AA550" s="40"/>
      <c r="AB550" s="39">
        <v>0</v>
      </c>
      <c r="AC550" s="40"/>
      <c r="AD550" s="39">
        <v>0</v>
      </c>
      <c r="AF550" s="37"/>
      <c r="AG550" s="37"/>
      <c r="AH550" s="37"/>
    </row>
    <row r="551" spans="1:34" ht="20.100000000000001" customHeight="1" x14ac:dyDescent="0.2">
      <c r="D551" s="2" t="s">
        <v>305</v>
      </c>
      <c r="F551" s="37">
        <v>78</v>
      </c>
      <c r="G551" s="37"/>
      <c r="H551" s="37"/>
      <c r="I551" s="37"/>
      <c r="J551" s="37">
        <v>93</v>
      </c>
      <c r="K551" s="37">
        <v>6</v>
      </c>
      <c r="L551" s="37"/>
      <c r="M551" s="37">
        <v>99</v>
      </c>
      <c r="N551" s="37"/>
      <c r="O551" s="37"/>
      <c r="P551" s="37"/>
      <c r="Q551" s="37">
        <v>57</v>
      </c>
      <c r="R551" s="37">
        <v>24</v>
      </c>
      <c r="S551" s="37"/>
      <c r="T551" s="37">
        <v>81</v>
      </c>
      <c r="U551" s="37"/>
      <c r="V551" s="37"/>
      <c r="W551" s="37"/>
      <c r="X551" s="37">
        <v>96</v>
      </c>
      <c r="Y551" s="37"/>
      <c r="Z551" s="37"/>
      <c r="AA551" s="37"/>
      <c r="AB551" s="37">
        <v>0</v>
      </c>
      <c r="AC551" s="37"/>
      <c r="AD551" s="37">
        <v>0</v>
      </c>
      <c r="AF551" s="37"/>
      <c r="AG551" s="37"/>
      <c r="AH551" s="37"/>
    </row>
    <row r="552" spans="1:34"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F552" s="37"/>
      <c r="AG552" s="37"/>
      <c r="AH552" s="37"/>
    </row>
    <row r="553" spans="1:34" s="1" customFormat="1" ht="20.100000000000001" customHeight="1" x14ac:dyDescent="0.2">
      <c r="A553" s="3"/>
      <c r="B553" s="6"/>
      <c r="C553" s="42" t="s">
        <v>180</v>
      </c>
      <c r="D553" s="42"/>
      <c r="E553" s="5"/>
      <c r="F553" s="44">
        <v>872</v>
      </c>
      <c r="G553" s="45"/>
      <c r="H553" s="45"/>
      <c r="I553" s="45"/>
      <c r="J553" s="44">
        <v>1164</v>
      </c>
      <c r="K553" s="44">
        <v>88</v>
      </c>
      <c r="L553" s="45"/>
      <c r="M553" s="44">
        <v>1252</v>
      </c>
      <c r="N553" s="45"/>
      <c r="O553" s="45"/>
      <c r="P553" s="45"/>
      <c r="Q553" s="44">
        <v>572</v>
      </c>
      <c r="R553" s="44">
        <v>323</v>
      </c>
      <c r="S553" s="45"/>
      <c r="T553" s="44">
        <v>895</v>
      </c>
      <c r="U553" s="45"/>
      <c r="V553" s="45"/>
      <c r="W553" s="45"/>
      <c r="X553" s="44">
        <v>1229</v>
      </c>
      <c r="Y553" s="45"/>
      <c r="Z553" s="45"/>
      <c r="AA553" s="45"/>
      <c r="AB553" s="44">
        <v>0</v>
      </c>
      <c r="AC553" s="45"/>
      <c r="AD553" s="44">
        <v>0</v>
      </c>
      <c r="AF553" s="37"/>
      <c r="AG553" s="37"/>
      <c r="AH553" s="37"/>
    </row>
    <row r="554" spans="1:34"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F554" s="37"/>
      <c r="AG554" s="37"/>
      <c r="AH554" s="37"/>
    </row>
    <row r="555" spans="1:34"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F555" s="37"/>
      <c r="AG555" s="37"/>
      <c r="AH555" s="37"/>
    </row>
    <row r="556" spans="1:34" s="1" customFormat="1" ht="20.100000000000001" customHeight="1" x14ac:dyDescent="0.2">
      <c r="A556" s="3"/>
      <c r="B556" s="6"/>
      <c r="C556" s="3"/>
      <c r="D556" s="41" t="s">
        <v>98</v>
      </c>
      <c r="E556" s="5"/>
      <c r="F556" s="37">
        <v>0</v>
      </c>
      <c r="G556" s="37"/>
      <c r="H556" s="37"/>
      <c r="I556" s="37"/>
      <c r="J556" s="37">
        <v>0</v>
      </c>
      <c r="K556" s="37">
        <v>0</v>
      </c>
      <c r="L556" s="37"/>
      <c r="M556" s="37">
        <v>0</v>
      </c>
      <c r="N556" s="37"/>
      <c r="O556" s="37"/>
      <c r="P556" s="37"/>
      <c r="Q556" s="37">
        <v>0</v>
      </c>
      <c r="R556" s="37">
        <v>0</v>
      </c>
      <c r="S556" s="37"/>
      <c r="T556" s="37">
        <v>0</v>
      </c>
      <c r="U556" s="37"/>
      <c r="V556" s="37"/>
      <c r="W556" s="37"/>
      <c r="X556" s="37">
        <v>0</v>
      </c>
      <c r="Y556" s="37"/>
      <c r="Z556" s="37"/>
      <c r="AA556" s="37"/>
      <c r="AB556" s="37">
        <v>0</v>
      </c>
      <c r="AC556" s="37"/>
      <c r="AD556" s="37">
        <v>0</v>
      </c>
      <c r="AF556" s="37"/>
      <c r="AG556" s="37"/>
      <c r="AH556" s="37"/>
    </row>
    <row r="557" spans="1:34"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F557" s="37"/>
      <c r="AG557" s="37"/>
      <c r="AH557" s="37"/>
    </row>
    <row r="558" spans="1:34" s="1" customFormat="1" ht="20.100000000000001" customHeight="1" x14ac:dyDescent="0.2">
      <c r="A558" s="3"/>
      <c r="B558" s="6"/>
      <c r="C558" s="42" t="s">
        <v>171</v>
      </c>
      <c r="D558" s="42"/>
      <c r="E558" s="5"/>
      <c r="F558" s="44">
        <v>0</v>
      </c>
      <c r="G558" s="45"/>
      <c r="H558" s="45"/>
      <c r="I558" s="45"/>
      <c r="J558" s="44">
        <v>0</v>
      </c>
      <c r="K558" s="44">
        <v>0</v>
      </c>
      <c r="L558" s="45"/>
      <c r="M558" s="44">
        <v>0</v>
      </c>
      <c r="N558" s="45"/>
      <c r="O558" s="45"/>
      <c r="P558" s="45"/>
      <c r="Q558" s="44">
        <v>0</v>
      </c>
      <c r="R558" s="44">
        <v>0</v>
      </c>
      <c r="S558" s="45"/>
      <c r="T558" s="44">
        <v>0</v>
      </c>
      <c r="U558" s="45"/>
      <c r="V558" s="45"/>
      <c r="W558" s="45"/>
      <c r="X558" s="44">
        <v>0</v>
      </c>
      <c r="Y558" s="45"/>
      <c r="Z558" s="45"/>
      <c r="AA558" s="45"/>
      <c r="AB558" s="44">
        <v>0</v>
      </c>
      <c r="AC558" s="45"/>
      <c r="AD558" s="44">
        <v>0</v>
      </c>
      <c r="AF558" s="37"/>
      <c r="AG558" s="37"/>
      <c r="AH558" s="37"/>
    </row>
    <row r="559" spans="1:34"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F559" s="37"/>
      <c r="AG559" s="37"/>
      <c r="AH559" s="37"/>
    </row>
    <row r="560" spans="1:34"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F560" s="37"/>
      <c r="AG560" s="37"/>
      <c r="AH560" s="37"/>
    </row>
    <row r="561" spans="1:34" s="1" customFormat="1" ht="20.100000000000001" customHeight="1" x14ac:dyDescent="0.2">
      <c r="A561" s="3"/>
      <c r="B561" s="6"/>
      <c r="C561" s="3"/>
      <c r="D561" s="2" t="s">
        <v>306</v>
      </c>
      <c r="E561" s="5"/>
      <c r="F561" s="37">
        <v>264</v>
      </c>
      <c r="G561" s="37"/>
      <c r="H561" s="37"/>
      <c r="I561" s="37"/>
      <c r="J561" s="37">
        <v>121</v>
      </c>
      <c r="K561" s="37">
        <v>25</v>
      </c>
      <c r="L561" s="37"/>
      <c r="M561" s="37">
        <v>146</v>
      </c>
      <c r="N561" s="37"/>
      <c r="O561" s="37"/>
      <c r="P561" s="37"/>
      <c r="Q561" s="37">
        <v>83</v>
      </c>
      <c r="R561" s="37">
        <v>92</v>
      </c>
      <c r="S561" s="37"/>
      <c r="T561" s="37">
        <v>175</v>
      </c>
      <c r="U561" s="37"/>
      <c r="V561" s="37"/>
      <c r="W561" s="37"/>
      <c r="X561" s="37">
        <v>235</v>
      </c>
      <c r="Y561" s="37"/>
      <c r="Z561" s="37"/>
      <c r="AA561" s="37"/>
      <c r="AB561" s="37">
        <v>0</v>
      </c>
      <c r="AC561" s="37"/>
      <c r="AD561" s="37">
        <v>0</v>
      </c>
      <c r="AF561" s="37"/>
      <c r="AG561" s="37"/>
      <c r="AH561" s="37"/>
    </row>
    <row r="562" spans="1:34" s="1" customFormat="1" ht="20.100000000000001" customHeight="1" x14ac:dyDescent="0.2">
      <c r="A562" s="3"/>
      <c r="B562" s="6"/>
      <c r="C562" s="3"/>
      <c r="D562" s="38" t="s">
        <v>307</v>
      </c>
      <c r="E562" s="5"/>
      <c r="F562" s="39">
        <v>270</v>
      </c>
      <c r="G562" s="40"/>
      <c r="H562" s="40"/>
      <c r="I562" s="40"/>
      <c r="J562" s="39">
        <v>99</v>
      </c>
      <c r="K562" s="39">
        <v>23</v>
      </c>
      <c r="L562" s="40"/>
      <c r="M562" s="39">
        <v>122</v>
      </c>
      <c r="N562" s="40"/>
      <c r="O562" s="40"/>
      <c r="P562" s="40"/>
      <c r="Q562" s="39">
        <v>98</v>
      </c>
      <c r="R562" s="39">
        <v>61</v>
      </c>
      <c r="S562" s="40"/>
      <c r="T562" s="39">
        <v>159</v>
      </c>
      <c r="U562" s="40"/>
      <c r="V562" s="40"/>
      <c r="W562" s="40"/>
      <c r="X562" s="39">
        <v>233</v>
      </c>
      <c r="Y562" s="40"/>
      <c r="Z562" s="40"/>
      <c r="AA562" s="40"/>
      <c r="AB562" s="39">
        <v>0</v>
      </c>
      <c r="AC562" s="40"/>
      <c r="AD562" s="39">
        <v>0</v>
      </c>
      <c r="AF562" s="37"/>
      <c r="AG562" s="37"/>
      <c r="AH562" s="37"/>
    </row>
    <row r="563" spans="1:34" s="1" customFormat="1" ht="20.100000000000001" customHeight="1" x14ac:dyDescent="0.2">
      <c r="A563" s="3"/>
      <c r="B563" s="6"/>
      <c r="C563" s="3"/>
      <c r="D563" s="2" t="s">
        <v>100</v>
      </c>
      <c r="E563" s="5"/>
      <c r="F563" s="37">
        <v>17</v>
      </c>
      <c r="G563" s="37"/>
      <c r="H563" s="37"/>
      <c r="I563" s="37"/>
      <c r="J563" s="37">
        <v>107</v>
      </c>
      <c r="K563" s="37">
        <v>4</v>
      </c>
      <c r="L563" s="37"/>
      <c r="M563" s="37">
        <v>111</v>
      </c>
      <c r="N563" s="37"/>
      <c r="O563" s="37"/>
      <c r="P563" s="37"/>
      <c r="Q563" s="37">
        <v>49</v>
      </c>
      <c r="R563" s="37">
        <v>7</v>
      </c>
      <c r="S563" s="37"/>
      <c r="T563" s="37">
        <v>56</v>
      </c>
      <c r="U563" s="37"/>
      <c r="V563" s="37"/>
      <c r="W563" s="37"/>
      <c r="X563" s="37">
        <v>72</v>
      </c>
      <c r="Y563" s="37"/>
      <c r="Z563" s="37"/>
      <c r="AA563" s="37"/>
      <c r="AB563" s="37">
        <v>0</v>
      </c>
      <c r="AC563" s="37"/>
      <c r="AD563" s="37">
        <v>0</v>
      </c>
      <c r="AF563" s="37"/>
      <c r="AG563" s="37"/>
      <c r="AH563" s="37"/>
    </row>
    <row r="564" spans="1:34"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F564" s="37"/>
      <c r="AG564" s="37"/>
      <c r="AH564" s="37"/>
    </row>
    <row r="565" spans="1:34" s="1" customFormat="1" ht="20.100000000000001" customHeight="1" x14ac:dyDescent="0.2">
      <c r="A565" s="3"/>
      <c r="B565" s="6"/>
      <c r="C565" s="42" t="s">
        <v>122</v>
      </c>
      <c r="D565" s="42"/>
      <c r="E565" s="5"/>
      <c r="F565" s="44">
        <v>551</v>
      </c>
      <c r="G565" s="45"/>
      <c r="H565" s="45"/>
      <c r="I565" s="45"/>
      <c r="J565" s="44">
        <v>327</v>
      </c>
      <c r="K565" s="44">
        <v>52</v>
      </c>
      <c r="L565" s="45"/>
      <c r="M565" s="44">
        <v>379</v>
      </c>
      <c r="N565" s="45"/>
      <c r="O565" s="45"/>
      <c r="P565" s="45"/>
      <c r="Q565" s="44">
        <v>230</v>
      </c>
      <c r="R565" s="44">
        <v>160</v>
      </c>
      <c r="S565" s="45"/>
      <c r="T565" s="44">
        <v>390</v>
      </c>
      <c r="U565" s="45"/>
      <c r="V565" s="45"/>
      <c r="W565" s="45"/>
      <c r="X565" s="44">
        <v>540</v>
      </c>
      <c r="Y565" s="45"/>
      <c r="Z565" s="45"/>
      <c r="AA565" s="45"/>
      <c r="AB565" s="44">
        <v>0</v>
      </c>
      <c r="AC565" s="45"/>
      <c r="AD565" s="44">
        <v>0</v>
      </c>
      <c r="AF565" s="37"/>
      <c r="AG565" s="37"/>
      <c r="AH565" s="37"/>
    </row>
    <row r="566" spans="1:34"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F566" s="37"/>
      <c r="AG566" s="37"/>
      <c r="AH566" s="37"/>
    </row>
    <row r="567" spans="1:34" s="1" customFormat="1" ht="20.100000000000001" customHeight="1" x14ac:dyDescent="0.25">
      <c r="A567" s="3"/>
      <c r="B567" s="49" t="s">
        <v>308</v>
      </c>
      <c r="C567" s="50"/>
      <c r="D567" s="50"/>
      <c r="E567" s="5"/>
      <c r="F567" s="51">
        <v>1423</v>
      </c>
      <c r="G567" s="52"/>
      <c r="H567" s="52"/>
      <c r="I567" s="52"/>
      <c r="J567" s="51">
        <v>1491</v>
      </c>
      <c r="K567" s="51">
        <v>140</v>
      </c>
      <c r="L567" s="52"/>
      <c r="M567" s="51">
        <v>1631</v>
      </c>
      <c r="N567" s="52"/>
      <c r="O567" s="52"/>
      <c r="P567" s="52"/>
      <c r="Q567" s="51">
        <v>802</v>
      </c>
      <c r="R567" s="51">
        <v>483</v>
      </c>
      <c r="S567" s="52"/>
      <c r="T567" s="51">
        <v>1285</v>
      </c>
      <c r="U567" s="52"/>
      <c r="V567" s="52"/>
      <c r="W567" s="52"/>
      <c r="X567" s="51">
        <v>1769</v>
      </c>
      <c r="Y567" s="52"/>
      <c r="Z567" s="52"/>
      <c r="AA567" s="52"/>
      <c r="AB567" s="51">
        <v>0</v>
      </c>
      <c r="AC567" s="52"/>
      <c r="AD567" s="51">
        <v>0</v>
      </c>
      <c r="AF567" s="37"/>
      <c r="AG567" s="37"/>
      <c r="AH567" s="37"/>
    </row>
    <row r="568" spans="1:34"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F568" s="37"/>
      <c r="AG568" s="37"/>
      <c r="AH568" s="37"/>
    </row>
    <row r="569" spans="1:34"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F569" s="37"/>
      <c r="AG569" s="37"/>
      <c r="AH569" s="37"/>
    </row>
    <row r="570" spans="1:34"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F570" s="37"/>
      <c r="AG570" s="37"/>
      <c r="AH570" s="37"/>
    </row>
    <row r="571" spans="1:34" ht="20.100000000000001" customHeight="1" x14ac:dyDescent="0.2">
      <c r="D571" s="2" t="s">
        <v>98</v>
      </c>
      <c r="F571" s="37">
        <v>11</v>
      </c>
      <c r="G571" s="37"/>
      <c r="H571" s="37"/>
      <c r="I571" s="37"/>
      <c r="J571" s="37">
        <v>95</v>
      </c>
      <c r="K571" s="37">
        <v>6</v>
      </c>
      <c r="L571" s="37"/>
      <c r="M571" s="37">
        <v>101</v>
      </c>
      <c r="N571" s="37"/>
      <c r="O571" s="37"/>
      <c r="P571" s="37"/>
      <c r="Q571" s="37">
        <v>76</v>
      </c>
      <c r="R571" s="37">
        <v>23</v>
      </c>
      <c r="S571" s="37"/>
      <c r="T571" s="37">
        <v>99</v>
      </c>
      <c r="U571" s="37"/>
      <c r="V571" s="37"/>
      <c r="W571" s="37"/>
      <c r="X571" s="37">
        <v>13</v>
      </c>
      <c r="Y571" s="37"/>
      <c r="Z571" s="37"/>
      <c r="AA571" s="37"/>
      <c r="AB571" s="37">
        <v>0</v>
      </c>
      <c r="AC571" s="37"/>
      <c r="AD571" s="37">
        <v>0</v>
      </c>
      <c r="AF571" s="37"/>
      <c r="AG571" s="37"/>
      <c r="AH571" s="37"/>
    </row>
    <row r="572" spans="1:34" ht="20.100000000000001" customHeight="1" x14ac:dyDescent="0.2">
      <c r="D572" s="38" t="s">
        <v>99</v>
      </c>
      <c r="F572" s="39">
        <v>29</v>
      </c>
      <c r="G572" s="40"/>
      <c r="H572" s="40"/>
      <c r="I572" s="40"/>
      <c r="J572" s="39">
        <v>77</v>
      </c>
      <c r="K572" s="39">
        <v>4</v>
      </c>
      <c r="L572" s="40"/>
      <c r="M572" s="39">
        <v>81</v>
      </c>
      <c r="N572" s="40"/>
      <c r="O572" s="40"/>
      <c r="P572" s="40"/>
      <c r="Q572" s="39">
        <v>48</v>
      </c>
      <c r="R572" s="39">
        <v>38</v>
      </c>
      <c r="S572" s="40"/>
      <c r="T572" s="39">
        <v>86</v>
      </c>
      <c r="U572" s="40"/>
      <c r="V572" s="40"/>
      <c r="W572" s="40"/>
      <c r="X572" s="39">
        <v>24</v>
      </c>
      <c r="Y572" s="40"/>
      <c r="Z572" s="40"/>
      <c r="AA572" s="40"/>
      <c r="AB572" s="39">
        <v>0</v>
      </c>
      <c r="AC572" s="40"/>
      <c r="AD572" s="39">
        <v>0</v>
      </c>
      <c r="AF572" s="37"/>
      <c r="AG572" s="37"/>
      <c r="AH572" s="37"/>
    </row>
    <row r="573" spans="1:34"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F573" s="37"/>
      <c r="AG573" s="37"/>
      <c r="AH573" s="37"/>
    </row>
    <row r="574" spans="1:34" s="1" customFormat="1" ht="20.100000000000001" customHeight="1" x14ac:dyDescent="0.2">
      <c r="A574" s="3"/>
      <c r="B574" s="6"/>
      <c r="C574" s="42" t="s">
        <v>122</v>
      </c>
      <c r="D574" s="42"/>
      <c r="E574" s="5"/>
      <c r="F574" s="44">
        <v>40</v>
      </c>
      <c r="G574" s="45"/>
      <c r="H574" s="45"/>
      <c r="I574" s="45"/>
      <c r="J574" s="44">
        <v>172</v>
      </c>
      <c r="K574" s="44">
        <v>10</v>
      </c>
      <c r="L574" s="45"/>
      <c r="M574" s="44">
        <v>182</v>
      </c>
      <c r="N574" s="45"/>
      <c r="O574" s="45"/>
      <c r="P574" s="45"/>
      <c r="Q574" s="44">
        <v>124</v>
      </c>
      <c r="R574" s="44">
        <v>61</v>
      </c>
      <c r="S574" s="45"/>
      <c r="T574" s="44">
        <v>185</v>
      </c>
      <c r="U574" s="45"/>
      <c r="V574" s="45"/>
      <c r="W574" s="45"/>
      <c r="X574" s="44">
        <v>37</v>
      </c>
      <c r="Y574" s="45"/>
      <c r="Z574" s="45"/>
      <c r="AA574" s="45"/>
      <c r="AB574" s="44">
        <v>0</v>
      </c>
      <c r="AC574" s="45"/>
      <c r="AD574" s="44">
        <v>0</v>
      </c>
      <c r="AF574" s="37"/>
      <c r="AG574" s="37"/>
      <c r="AH574" s="37"/>
    </row>
    <row r="575" spans="1:34"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F575" s="37"/>
      <c r="AG575" s="37"/>
      <c r="AH575" s="37"/>
    </row>
    <row r="576" spans="1:34"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F576" s="37"/>
      <c r="AG576" s="37"/>
      <c r="AH576" s="37"/>
    </row>
    <row r="577" spans="1:34" ht="20.100000000000001" customHeight="1" x14ac:dyDescent="0.2">
      <c r="D577" s="2" t="s">
        <v>98</v>
      </c>
      <c r="F577" s="37">
        <v>50</v>
      </c>
      <c r="G577" s="37"/>
      <c r="H577" s="37"/>
      <c r="I577" s="37"/>
      <c r="J577" s="37">
        <v>64</v>
      </c>
      <c r="K577" s="37">
        <v>6</v>
      </c>
      <c r="L577" s="37"/>
      <c r="M577" s="37">
        <v>70</v>
      </c>
      <c r="N577" s="37"/>
      <c r="O577" s="37"/>
      <c r="P577" s="37"/>
      <c r="Q577" s="37">
        <v>42</v>
      </c>
      <c r="R577" s="37">
        <v>44</v>
      </c>
      <c r="S577" s="37"/>
      <c r="T577" s="37">
        <v>86</v>
      </c>
      <c r="U577" s="37"/>
      <c r="V577" s="37"/>
      <c r="W577" s="37"/>
      <c r="X577" s="37">
        <v>34</v>
      </c>
      <c r="Y577" s="37"/>
      <c r="Z577" s="37"/>
      <c r="AA577" s="37"/>
      <c r="AB577" s="37">
        <v>0</v>
      </c>
      <c r="AC577" s="37"/>
      <c r="AD577" s="37">
        <v>0</v>
      </c>
      <c r="AF577" s="37"/>
      <c r="AG577" s="37"/>
      <c r="AH577" s="37"/>
    </row>
    <row r="578" spans="1:34" ht="20.100000000000001" customHeight="1" x14ac:dyDescent="0.2">
      <c r="D578" s="38" t="s">
        <v>99</v>
      </c>
      <c r="F578" s="39">
        <v>48</v>
      </c>
      <c r="G578" s="40"/>
      <c r="H578" s="40"/>
      <c r="I578" s="40"/>
      <c r="J578" s="39">
        <v>66</v>
      </c>
      <c r="K578" s="39">
        <v>5</v>
      </c>
      <c r="L578" s="40"/>
      <c r="M578" s="39">
        <v>71</v>
      </c>
      <c r="N578" s="40"/>
      <c r="O578" s="40"/>
      <c r="P578" s="40"/>
      <c r="Q578" s="39">
        <v>49</v>
      </c>
      <c r="R578" s="39">
        <v>37</v>
      </c>
      <c r="S578" s="40"/>
      <c r="T578" s="39">
        <v>86</v>
      </c>
      <c r="U578" s="40"/>
      <c r="V578" s="40"/>
      <c r="W578" s="40"/>
      <c r="X578" s="39">
        <v>33</v>
      </c>
      <c r="Y578" s="40"/>
      <c r="Z578" s="40"/>
      <c r="AA578" s="40"/>
      <c r="AB578" s="39">
        <v>0</v>
      </c>
      <c r="AC578" s="40"/>
      <c r="AD578" s="39">
        <v>0</v>
      </c>
      <c r="AF578" s="37"/>
      <c r="AG578" s="37"/>
      <c r="AH578" s="37"/>
    </row>
    <row r="579" spans="1:34" ht="20.100000000000001" customHeight="1" x14ac:dyDescent="0.2">
      <c r="D579" s="2" t="s">
        <v>113</v>
      </c>
      <c r="F579" s="37">
        <v>101</v>
      </c>
      <c r="G579" s="37"/>
      <c r="H579" s="37"/>
      <c r="I579" s="37"/>
      <c r="J579" s="37">
        <v>147</v>
      </c>
      <c r="K579" s="37">
        <v>6</v>
      </c>
      <c r="L579" s="37"/>
      <c r="M579" s="37">
        <v>153</v>
      </c>
      <c r="N579" s="37"/>
      <c r="O579" s="37"/>
      <c r="P579" s="37"/>
      <c r="Q579" s="37">
        <v>123</v>
      </c>
      <c r="R579" s="37">
        <v>78</v>
      </c>
      <c r="S579" s="37"/>
      <c r="T579" s="37">
        <v>201</v>
      </c>
      <c r="U579" s="37"/>
      <c r="V579" s="37"/>
      <c r="W579" s="37"/>
      <c r="X579" s="37">
        <v>53</v>
      </c>
      <c r="Y579" s="37"/>
      <c r="Z579" s="37"/>
      <c r="AA579" s="37"/>
      <c r="AB579" s="37">
        <v>0</v>
      </c>
      <c r="AC579" s="37"/>
      <c r="AD579" s="37">
        <v>0</v>
      </c>
      <c r="AF579" s="37"/>
      <c r="AG579" s="37"/>
      <c r="AH579" s="37"/>
    </row>
    <row r="580" spans="1:34" ht="20.100000000000001" customHeight="1" x14ac:dyDescent="0.2">
      <c r="D580" s="38" t="s">
        <v>101</v>
      </c>
      <c r="F580" s="39">
        <v>102</v>
      </c>
      <c r="G580" s="40"/>
      <c r="H580" s="40"/>
      <c r="I580" s="40"/>
      <c r="J580" s="39">
        <v>166</v>
      </c>
      <c r="K580" s="39">
        <v>6</v>
      </c>
      <c r="L580" s="40"/>
      <c r="M580" s="39">
        <v>172</v>
      </c>
      <c r="N580" s="40"/>
      <c r="O580" s="40"/>
      <c r="P580" s="40"/>
      <c r="Q580" s="39">
        <v>137</v>
      </c>
      <c r="R580" s="39">
        <v>65</v>
      </c>
      <c r="S580" s="40"/>
      <c r="T580" s="39">
        <v>202</v>
      </c>
      <c r="U580" s="40"/>
      <c r="V580" s="40"/>
      <c r="W580" s="40"/>
      <c r="X580" s="39">
        <v>72</v>
      </c>
      <c r="Y580" s="40"/>
      <c r="Z580" s="40"/>
      <c r="AA580" s="40"/>
      <c r="AB580" s="39">
        <v>0</v>
      </c>
      <c r="AC580" s="40"/>
      <c r="AD580" s="39">
        <v>0</v>
      </c>
      <c r="AF580" s="37"/>
      <c r="AG580" s="37"/>
      <c r="AH580" s="37"/>
    </row>
    <row r="581" spans="1:34" ht="20.100000000000001" customHeight="1" x14ac:dyDescent="0.2">
      <c r="D581" s="2" t="s">
        <v>115</v>
      </c>
      <c r="F581" s="37">
        <v>42</v>
      </c>
      <c r="G581" s="37"/>
      <c r="H581" s="37"/>
      <c r="I581" s="37"/>
      <c r="J581" s="37">
        <v>76</v>
      </c>
      <c r="K581" s="37">
        <v>1</v>
      </c>
      <c r="L581" s="37"/>
      <c r="M581" s="37">
        <v>77</v>
      </c>
      <c r="N581" s="37"/>
      <c r="O581" s="37"/>
      <c r="P581" s="37"/>
      <c r="Q581" s="37">
        <v>53</v>
      </c>
      <c r="R581" s="37">
        <v>36</v>
      </c>
      <c r="S581" s="37"/>
      <c r="T581" s="37">
        <v>89</v>
      </c>
      <c r="U581" s="37"/>
      <c r="V581" s="37"/>
      <c r="W581" s="37"/>
      <c r="X581" s="37">
        <v>30</v>
      </c>
      <c r="Y581" s="37"/>
      <c r="Z581" s="37"/>
      <c r="AA581" s="37"/>
      <c r="AB581" s="37">
        <v>0</v>
      </c>
      <c r="AC581" s="37"/>
      <c r="AD581" s="37">
        <v>0</v>
      </c>
      <c r="AF581" s="37"/>
      <c r="AG581" s="37"/>
      <c r="AH581" s="37"/>
    </row>
    <row r="582" spans="1:34" ht="20.100000000000001" customHeight="1" x14ac:dyDescent="0.2">
      <c r="D582" s="38" t="s">
        <v>116</v>
      </c>
      <c r="F582" s="39">
        <v>34</v>
      </c>
      <c r="G582" s="40"/>
      <c r="H582" s="40"/>
      <c r="I582" s="40"/>
      <c r="J582" s="39">
        <v>74</v>
      </c>
      <c r="K582" s="39">
        <v>4</v>
      </c>
      <c r="L582" s="40"/>
      <c r="M582" s="39">
        <v>78</v>
      </c>
      <c r="N582" s="40"/>
      <c r="O582" s="40"/>
      <c r="P582" s="40"/>
      <c r="Q582" s="39">
        <v>59</v>
      </c>
      <c r="R582" s="39">
        <v>25</v>
      </c>
      <c r="S582" s="40"/>
      <c r="T582" s="39">
        <v>84</v>
      </c>
      <c r="U582" s="40"/>
      <c r="V582" s="40"/>
      <c r="W582" s="40"/>
      <c r="X582" s="39">
        <v>28</v>
      </c>
      <c r="Y582" s="40"/>
      <c r="Z582" s="40"/>
      <c r="AA582" s="40"/>
      <c r="AB582" s="39">
        <v>0</v>
      </c>
      <c r="AC582" s="40"/>
      <c r="AD582" s="39">
        <v>0</v>
      </c>
      <c r="AF582" s="37"/>
      <c r="AG582" s="37"/>
      <c r="AH582" s="37"/>
    </row>
    <row r="583" spans="1:34" ht="20.100000000000001" customHeight="1" x14ac:dyDescent="0.2">
      <c r="D583" s="2" t="s">
        <v>117</v>
      </c>
      <c r="F583" s="37">
        <v>28</v>
      </c>
      <c r="G583" s="37"/>
      <c r="H583" s="37"/>
      <c r="I583" s="37"/>
      <c r="J583" s="37">
        <v>78</v>
      </c>
      <c r="K583" s="37">
        <v>1</v>
      </c>
      <c r="L583" s="37"/>
      <c r="M583" s="37">
        <v>79</v>
      </c>
      <c r="N583" s="37"/>
      <c r="O583" s="37"/>
      <c r="P583" s="37"/>
      <c r="Q583" s="37">
        <v>52</v>
      </c>
      <c r="R583" s="37">
        <v>31</v>
      </c>
      <c r="S583" s="37"/>
      <c r="T583" s="37">
        <v>83</v>
      </c>
      <c r="U583" s="37"/>
      <c r="V583" s="37"/>
      <c r="W583" s="37"/>
      <c r="X583" s="37">
        <v>24</v>
      </c>
      <c r="Y583" s="37"/>
      <c r="Z583" s="37"/>
      <c r="AA583" s="37"/>
      <c r="AB583" s="37">
        <v>0</v>
      </c>
      <c r="AC583" s="37"/>
      <c r="AD583" s="37">
        <v>0</v>
      </c>
      <c r="AF583" s="37"/>
      <c r="AG583" s="37"/>
      <c r="AH583" s="37"/>
    </row>
    <row r="584" spans="1:34"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F584" s="37"/>
      <c r="AG584" s="37"/>
      <c r="AH584" s="37"/>
    </row>
    <row r="585" spans="1:34" s="1" customFormat="1" ht="20.100000000000001" customHeight="1" x14ac:dyDescent="0.2">
      <c r="A585" s="3"/>
      <c r="B585" s="6"/>
      <c r="C585" s="42" t="s">
        <v>180</v>
      </c>
      <c r="D585" s="42"/>
      <c r="E585" s="5"/>
      <c r="F585" s="44">
        <v>405</v>
      </c>
      <c r="G585" s="45"/>
      <c r="H585" s="45"/>
      <c r="I585" s="45"/>
      <c r="J585" s="44">
        <v>671</v>
      </c>
      <c r="K585" s="44">
        <v>29</v>
      </c>
      <c r="L585" s="45"/>
      <c r="M585" s="44">
        <v>700</v>
      </c>
      <c r="N585" s="45"/>
      <c r="O585" s="45"/>
      <c r="P585" s="45"/>
      <c r="Q585" s="44">
        <v>515</v>
      </c>
      <c r="R585" s="44">
        <v>316</v>
      </c>
      <c r="S585" s="45"/>
      <c r="T585" s="44">
        <v>831</v>
      </c>
      <c r="U585" s="45"/>
      <c r="V585" s="45"/>
      <c r="W585" s="45"/>
      <c r="X585" s="44">
        <v>274</v>
      </c>
      <c r="Y585" s="45"/>
      <c r="Z585" s="45"/>
      <c r="AA585" s="45"/>
      <c r="AB585" s="44">
        <v>0</v>
      </c>
      <c r="AC585" s="45"/>
      <c r="AD585" s="44">
        <v>0</v>
      </c>
      <c r="AF585" s="37"/>
      <c r="AG585" s="37"/>
      <c r="AH585" s="37"/>
    </row>
    <row r="586" spans="1:34"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F586" s="37"/>
      <c r="AG586" s="37"/>
      <c r="AH586" s="37"/>
    </row>
    <row r="587" spans="1:34" s="1" customFormat="1" ht="20.100000000000001" customHeight="1" x14ac:dyDescent="0.25">
      <c r="A587" s="3"/>
      <c r="B587" s="49" t="s">
        <v>310</v>
      </c>
      <c r="C587" s="50"/>
      <c r="D587" s="50"/>
      <c r="E587" s="5"/>
      <c r="F587" s="51">
        <v>445</v>
      </c>
      <c r="G587" s="52"/>
      <c r="H587" s="52"/>
      <c r="I587" s="52"/>
      <c r="J587" s="51">
        <v>843</v>
      </c>
      <c r="K587" s="51">
        <v>39</v>
      </c>
      <c r="L587" s="52"/>
      <c r="M587" s="51">
        <v>882</v>
      </c>
      <c r="N587" s="52"/>
      <c r="O587" s="52"/>
      <c r="P587" s="52"/>
      <c r="Q587" s="51">
        <v>639</v>
      </c>
      <c r="R587" s="51">
        <v>377</v>
      </c>
      <c r="S587" s="52"/>
      <c r="T587" s="51">
        <v>1016</v>
      </c>
      <c r="U587" s="52"/>
      <c r="V587" s="52"/>
      <c r="W587" s="52"/>
      <c r="X587" s="51">
        <v>311</v>
      </c>
      <c r="Y587" s="52"/>
      <c r="Z587" s="52"/>
      <c r="AA587" s="52"/>
      <c r="AB587" s="51">
        <v>0</v>
      </c>
      <c r="AC587" s="52"/>
      <c r="AD587" s="51">
        <v>0</v>
      </c>
      <c r="AF587" s="37"/>
      <c r="AG587" s="37"/>
      <c r="AH587" s="37"/>
    </row>
    <row r="588" spans="1:34"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F588" s="37"/>
      <c r="AG588" s="37"/>
      <c r="AH588" s="37"/>
    </row>
    <row r="589" spans="1:34"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F589" s="37"/>
      <c r="AG589" s="37"/>
      <c r="AH589" s="37"/>
    </row>
    <row r="590" spans="1:34"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F590" s="37"/>
      <c r="AG590" s="37"/>
      <c r="AH590" s="37"/>
    </row>
    <row r="591" spans="1:34" ht="20.100000000000001" customHeight="1" x14ac:dyDescent="0.2">
      <c r="D591" s="2" t="s">
        <v>124</v>
      </c>
      <c r="F591" s="37">
        <v>32</v>
      </c>
      <c r="G591" s="37"/>
      <c r="H591" s="37"/>
      <c r="I591" s="37"/>
      <c r="J591" s="37">
        <v>55</v>
      </c>
      <c r="K591" s="37">
        <v>1</v>
      </c>
      <c r="L591" s="37"/>
      <c r="M591" s="37">
        <v>56</v>
      </c>
      <c r="N591" s="37"/>
      <c r="O591" s="37"/>
      <c r="P591" s="37"/>
      <c r="Q591" s="37">
        <v>24</v>
      </c>
      <c r="R591" s="37">
        <v>26</v>
      </c>
      <c r="S591" s="37"/>
      <c r="T591" s="37">
        <v>50</v>
      </c>
      <c r="U591" s="37"/>
      <c r="V591" s="37"/>
      <c r="W591" s="37"/>
      <c r="X591" s="37">
        <v>38</v>
      </c>
      <c r="Y591" s="37"/>
      <c r="Z591" s="37"/>
      <c r="AA591" s="37"/>
      <c r="AB591" s="37">
        <v>0</v>
      </c>
      <c r="AC591" s="37"/>
      <c r="AD591" s="37">
        <v>0</v>
      </c>
      <c r="AF591" s="37"/>
      <c r="AG591" s="37"/>
      <c r="AH591" s="37"/>
    </row>
    <row r="592" spans="1:34" ht="20.100000000000001" customHeight="1" x14ac:dyDescent="0.2">
      <c r="D592" s="38" t="s">
        <v>173</v>
      </c>
      <c r="F592" s="39">
        <v>59</v>
      </c>
      <c r="G592" s="40"/>
      <c r="H592" s="40"/>
      <c r="I592" s="40"/>
      <c r="J592" s="39">
        <v>65</v>
      </c>
      <c r="K592" s="39">
        <v>2</v>
      </c>
      <c r="L592" s="40"/>
      <c r="M592" s="39">
        <v>67</v>
      </c>
      <c r="N592" s="40"/>
      <c r="O592" s="40"/>
      <c r="P592" s="40"/>
      <c r="Q592" s="39">
        <v>32</v>
      </c>
      <c r="R592" s="39">
        <v>38</v>
      </c>
      <c r="S592" s="40"/>
      <c r="T592" s="39">
        <v>70</v>
      </c>
      <c r="U592" s="40"/>
      <c r="V592" s="40"/>
      <c r="W592" s="40"/>
      <c r="X592" s="39">
        <v>56</v>
      </c>
      <c r="Y592" s="40"/>
      <c r="Z592" s="40"/>
      <c r="AA592" s="40"/>
      <c r="AB592" s="39">
        <v>0</v>
      </c>
      <c r="AC592" s="40"/>
      <c r="AD592" s="39">
        <v>0</v>
      </c>
      <c r="AF592" s="37"/>
      <c r="AG592" s="37"/>
      <c r="AH592" s="37"/>
    </row>
    <row r="593" spans="1:34" ht="20.100000000000001" customHeight="1" x14ac:dyDescent="0.2">
      <c r="D593" s="2" t="s">
        <v>100</v>
      </c>
      <c r="F593" s="37">
        <v>69</v>
      </c>
      <c r="G593" s="37"/>
      <c r="H593" s="37"/>
      <c r="I593" s="37"/>
      <c r="J593" s="37">
        <v>84</v>
      </c>
      <c r="K593" s="37">
        <v>1</v>
      </c>
      <c r="L593" s="37"/>
      <c r="M593" s="37">
        <v>85</v>
      </c>
      <c r="N593" s="37"/>
      <c r="O593" s="37"/>
      <c r="P593" s="37"/>
      <c r="Q593" s="37">
        <v>29</v>
      </c>
      <c r="R593" s="37">
        <v>66</v>
      </c>
      <c r="S593" s="37"/>
      <c r="T593" s="37">
        <v>95</v>
      </c>
      <c r="U593" s="37"/>
      <c r="V593" s="37"/>
      <c r="W593" s="37"/>
      <c r="X593" s="37">
        <v>59</v>
      </c>
      <c r="Y593" s="37"/>
      <c r="Z593" s="37"/>
      <c r="AA593" s="37"/>
      <c r="AB593" s="37">
        <v>0</v>
      </c>
      <c r="AC593" s="37"/>
      <c r="AD593" s="37">
        <v>0</v>
      </c>
      <c r="AF593" s="37"/>
      <c r="AG593" s="37"/>
      <c r="AH593" s="37"/>
    </row>
    <row r="594" spans="1:34" ht="20.100000000000001" customHeight="1" x14ac:dyDescent="0.2">
      <c r="D594" s="38" t="s">
        <v>174</v>
      </c>
      <c r="F594" s="39">
        <v>52</v>
      </c>
      <c r="G594" s="40"/>
      <c r="H594" s="40"/>
      <c r="I594" s="40"/>
      <c r="J594" s="39">
        <v>70</v>
      </c>
      <c r="K594" s="39">
        <v>6</v>
      </c>
      <c r="L594" s="40"/>
      <c r="M594" s="39">
        <v>76</v>
      </c>
      <c r="N594" s="40"/>
      <c r="O594" s="40"/>
      <c r="P594" s="40"/>
      <c r="Q594" s="39">
        <v>26</v>
      </c>
      <c r="R594" s="39">
        <v>35</v>
      </c>
      <c r="S594" s="40"/>
      <c r="T594" s="39">
        <v>61</v>
      </c>
      <c r="U594" s="40"/>
      <c r="V594" s="40"/>
      <c r="W594" s="40"/>
      <c r="X594" s="39">
        <v>67</v>
      </c>
      <c r="Y594" s="40"/>
      <c r="Z594" s="40"/>
      <c r="AA594" s="40"/>
      <c r="AB594" s="39">
        <v>0</v>
      </c>
      <c r="AC594" s="40"/>
      <c r="AD594" s="39">
        <v>0</v>
      </c>
      <c r="AF594" s="37"/>
      <c r="AG594" s="37"/>
      <c r="AH594" s="37"/>
    </row>
    <row r="595" spans="1:34" ht="20.100000000000001" customHeight="1" x14ac:dyDescent="0.2">
      <c r="D595" s="2" t="s">
        <v>102</v>
      </c>
      <c r="F595" s="37">
        <v>35</v>
      </c>
      <c r="G595" s="37"/>
      <c r="H595" s="37"/>
      <c r="I595" s="37"/>
      <c r="J595" s="37">
        <v>100</v>
      </c>
      <c r="K595" s="37">
        <v>5</v>
      </c>
      <c r="L595" s="37"/>
      <c r="M595" s="37">
        <v>105</v>
      </c>
      <c r="N595" s="37"/>
      <c r="O595" s="37"/>
      <c r="P595" s="37"/>
      <c r="Q595" s="37">
        <v>36</v>
      </c>
      <c r="R595" s="37">
        <v>34</v>
      </c>
      <c r="S595" s="37"/>
      <c r="T595" s="37">
        <v>70</v>
      </c>
      <c r="U595" s="37"/>
      <c r="V595" s="37"/>
      <c r="W595" s="37"/>
      <c r="X595" s="37">
        <v>70</v>
      </c>
      <c r="Y595" s="37"/>
      <c r="Z595" s="37"/>
      <c r="AA595" s="37"/>
      <c r="AB595" s="37">
        <v>0</v>
      </c>
      <c r="AC595" s="37"/>
      <c r="AD595" s="37">
        <v>0</v>
      </c>
      <c r="AF595" s="37"/>
      <c r="AG595" s="37"/>
      <c r="AH595" s="37"/>
    </row>
    <row r="596" spans="1:34" ht="20.100000000000001" customHeight="1" x14ac:dyDescent="0.2">
      <c r="D596" s="38" t="s">
        <v>103</v>
      </c>
      <c r="F596" s="39">
        <v>41</v>
      </c>
      <c r="G596" s="40"/>
      <c r="H596" s="40"/>
      <c r="I596" s="40"/>
      <c r="J596" s="39">
        <v>75</v>
      </c>
      <c r="K596" s="39">
        <v>5</v>
      </c>
      <c r="L596" s="40"/>
      <c r="M596" s="39">
        <v>80</v>
      </c>
      <c r="N596" s="40"/>
      <c r="O596" s="40"/>
      <c r="P596" s="40"/>
      <c r="Q596" s="39">
        <v>31</v>
      </c>
      <c r="R596" s="39">
        <v>49</v>
      </c>
      <c r="S596" s="40"/>
      <c r="T596" s="39">
        <v>80</v>
      </c>
      <c r="U596" s="40"/>
      <c r="V596" s="40"/>
      <c r="W596" s="40"/>
      <c r="X596" s="39">
        <v>41</v>
      </c>
      <c r="Y596" s="40"/>
      <c r="Z596" s="40"/>
      <c r="AA596" s="40"/>
      <c r="AB596" s="39">
        <v>0</v>
      </c>
      <c r="AC596" s="40"/>
      <c r="AD596" s="39">
        <v>0</v>
      </c>
      <c r="AF596" s="37"/>
      <c r="AG596" s="37"/>
      <c r="AH596" s="37"/>
    </row>
    <row r="597" spans="1:34" ht="20.100000000000001" customHeight="1" x14ac:dyDescent="0.2">
      <c r="B597" s="5"/>
      <c r="D597" s="2" t="s">
        <v>104</v>
      </c>
      <c r="F597" s="37">
        <v>57</v>
      </c>
      <c r="G597" s="37"/>
      <c r="H597" s="37"/>
      <c r="I597" s="37"/>
      <c r="J597" s="37">
        <v>56</v>
      </c>
      <c r="K597" s="37">
        <v>1</v>
      </c>
      <c r="L597" s="37"/>
      <c r="M597" s="37">
        <v>57</v>
      </c>
      <c r="N597" s="37"/>
      <c r="O597" s="37"/>
      <c r="P597" s="37"/>
      <c r="Q597" s="37">
        <v>16</v>
      </c>
      <c r="R597" s="37">
        <v>32</v>
      </c>
      <c r="S597" s="37"/>
      <c r="T597" s="37">
        <v>48</v>
      </c>
      <c r="U597" s="37"/>
      <c r="V597" s="37"/>
      <c r="W597" s="37"/>
      <c r="X597" s="37">
        <v>66</v>
      </c>
      <c r="Y597" s="37"/>
      <c r="Z597" s="37"/>
      <c r="AA597" s="37"/>
      <c r="AB597" s="37">
        <v>0</v>
      </c>
      <c r="AC597" s="37"/>
      <c r="AD597" s="37">
        <v>0</v>
      </c>
      <c r="AF597" s="37"/>
      <c r="AG597" s="37"/>
      <c r="AH597" s="37"/>
    </row>
    <row r="598" spans="1:34" ht="20.100000000000001" customHeight="1" x14ac:dyDescent="0.2">
      <c r="B598" s="5"/>
      <c r="D598" s="38" t="s">
        <v>105</v>
      </c>
      <c r="F598" s="39">
        <v>56</v>
      </c>
      <c r="G598" s="40"/>
      <c r="H598" s="40"/>
      <c r="I598" s="40"/>
      <c r="J598" s="39">
        <v>77</v>
      </c>
      <c r="K598" s="39">
        <v>7</v>
      </c>
      <c r="L598" s="40"/>
      <c r="M598" s="39">
        <v>84</v>
      </c>
      <c r="N598" s="40"/>
      <c r="O598" s="40"/>
      <c r="P598" s="40"/>
      <c r="Q598" s="39">
        <v>33</v>
      </c>
      <c r="R598" s="39">
        <v>44</v>
      </c>
      <c r="S598" s="40"/>
      <c r="T598" s="39">
        <v>77</v>
      </c>
      <c r="U598" s="40"/>
      <c r="V598" s="40"/>
      <c r="W598" s="40"/>
      <c r="X598" s="39">
        <v>63</v>
      </c>
      <c r="Y598" s="40"/>
      <c r="Z598" s="40"/>
      <c r="AA598" s="40"/>
      <c r="AB598" s="39">
        <v>0</v>
      </c>
      <c r="AC598" s="40"/>
      <c r="AD598" s="39">
        <v>0</v>
      </c>
      <c r="AF598" s="37"/>
      <c r="AG598" s="37"/>
      <c r="AH598" s="37"/>
    </row>
    <row r="599" spans="1:34" ht="20.100000000000001" customHeight="1" x14ac:dyDescent="0.2">
      <c r="B599" s="5"/>
      <c r="D599" s="41" t="s">
        <v>183</v>
      </c>
      <c r="F599" s="40">
        <v>45</v>
      </c>
      <c r="G599" s="40"/>
      <c r="H599" s="40"/>
      <c r="I599" s="40"/>
      <c r="J599" s="40">
        <v>99</v>
      </c>
      <c r="K599" s="40">
        <v>1</v>
      </c>
      <c r="L599" s="40"/>
      <c r="M599" s="40">
        <v>100</v>
      </c>
      <c r="N599" s="40"/>
      <c r="O599" s="40"/>
      <c r="P599" s="40"/>
      <c r="Q599" s="40">
        <v>23</v>
      </c>
      <c r="R599" s="40">
        <v>38</v>
      </c>
      <c r="S599" s="40"/>
      <c r="T599" s="40">
        <v>61</v>
      </c>
      <c r="U599" s="40"/>
      <c r="V599" s="40"/>
      <c r="W599" s="40"/>
      <c r="X599" s="40">
        <v>84</v>
      </c>
      <c r="Y599" s="40"/>
      <c r="Z599" s="40"/>
      <c r="AA599" s="40"/>
      <c r="AB599" s="40">
        <v>0</v>
      </c>
      <c r="AC599" s="40"/>
      <c r="AD599" s="40">
        <v>0</v>
      </c>
      <c r="AF599" s="37"/>
      <c r="AG599" s="37"/>
      <c r="AH599" s="37"/>
    </row>
    <row r="600" spans="1:34" ht="20.100000000000001" customHeight="1" x14ac:dyDescent="0.2">
      <c r="B600" s="5"/>
      <c r="D600" s="38" t="s">
        <v>107</v>
      </c>
      <c r="F600" s="39">
        <v>19</v>
      </c>
      <c r="G600" s="40"/>
      <c r="H600" s="40"/>
      <c r="I600" s="40"/>
      <c r="J600" s="39">
        <v>48</v>
      </c>
      <c r="K600" s="39">
        <v>2</v>
      </c>
      <c r="L600" s="40"/>
      <c r="M600" s="39">
        <v>50</v>
      </c>
      <c r="N600" s="40"/>
      <c r="O600" s="40"/>
      <c r="P600" s="40"/>
      <c r="Q600" s="39">
        <v>15</v>
      </c>
      <c r="R600" s="39">
        <v>15</v>
      </c>
      <c r="S600" s="40"/>
      <c r="T600" s="39">
        <v>30</v>
      </c>
      <c r="U600" s="40"/>
      <c r="V600" s="40"/>
      <c r="W600" s="40"/>
      <c r="X600" s="39">
        <v>39</v>
      </c>
      <c r="Y600" s="40"/>
      <c r="Z600" s="40"/>
      <c r="AA600" s="40"/>
      <c r="AB600" s="39">
        <v>0</v>
      </c>
      <c r="AC600" s="40"/>
      <c r="AD600" s="39">
        <v>0</v>
      </c>
      <c r="AF600" s="37"/>
      <c r="AG600" s="37"/>
      <c r="AH600" s="37"/>
    </row>
    <row r="601" spans="1:34"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F601" s="37"/>
      <c r="AG601" s="37"/>
      <c r="AH601" s="37"/>
    </row>
    <row r="602" spans="1:34" s="1" customFormat="1" ht="20.100000000000001" customHeight="1" x14ac:dyDescent="0.2">
      <c r="A602" s="3"/>
      <c r="B602" s="6"/>
      <c r="C602" s="42" t="s">
        <v>180</v>
      </c>
      <c r="D602" s="42"/>
      <c r="E602" s="5"/>
      <c r="F602" s="44">
        <v>465</v>
      </c>
      <c r="G602" s="45"/>
      <c r="H602" s="45"/>
      <c r="I602" s="45"/>
      <c r="J602" s="44">
        <v>729</v>
      </c>
      <c r="K602" s="44">
        <v>31</v>
      </c>
      <c r="L602" s="45"/>
      <c r="M602" s="44">
        <v>760</v>
      </c>
      <c r="N602" s="45"/>
      <c r="O602" s="45"/>
      <c r="P602" s="45"/>
      <c r="Q602" s="44">
        <v>265</v>
      </c>
      <c r="R602" s="44">
        <v>377</v>
      </c>
      <c r="S602" s="45"/>
      <c r="T602" s="44">
        <v>642</v>
      </c>
      <c r="U602" s="45"/>
      <c r="V602" s="45"/>
      <c r="W602" s="45"/>
      <c r="X602" s="44">
        <v>583</v>
      </c>
      <c r="Y602" s="45"/>
      <c r="Z602" s="45"/>
      <c r="AA602" s="45"/>
      <c r="AB602" s="44">
        <v>0</v>
      </c>
      <c r="AC602" s="45"/>
      <c r="AD602" s="44">
        <v>0</v>
      </c>
      <c r="AF602" s="37"/>
      <c r="AG602" s="37"/>
      <c r="AH602" s="37"/>
    </row>
    <row r="603" spans="1:34"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F603" s="37"/>
      <c r="AG603" s="37"/>
      <c r="AH603" s="37"/>
    </row>
    <row r="604" spans="1:34" s="1" customFormat="1" ht="20.100000000000001" customHeight="1" x14ac:dyDescent="0.25">
      <c r="A604" s="3"/>
      <c r="B604" s="49" t="s">
        <v>312</v>
      </c>
      <c r="C604" s="50"/>
      <c r="D604" s="50"/>
      <c r="E604" s="5"/>
      <c r="F604" s="51">
        <v>465</v>
      </c>
      <c r="G604" s="52"/>
      <c r="H604" s="52"/>
      <c r="I604" s="52"/>
      <c r="J604" s="51">
        <v>729</v>
      </c>
      <c r="K604" s="51">
        <v>31</v>
      </c>
      <c r="L604" s="52"/>
      <c r="M604" s="51">
        <v>760</v>
      </c>
      <c r="N604" s="52"/>
      <c r="O604" s="52"/>
      <c r="P604" s="52"/>
      <c r="Q604" s="51">
        <v>265</v>
      </c>
      <c r="R604" s="51">
        <v>377</v>
      </c>
      <c r="S604" s="52"/>
      <c r="T604" s="51">
        <v>642</v>
      </c>
      <c r="U604" s="52"/>
      <c r="V604" s="52"/>
      <c r="W604" s="52"/>
      <c r="X604" s="51">
        <v>583</v>
      </c>
      <c r="Y604" s="52"/>
      <c r="Z604" s="52"/>
      <c r="AA604" s="52"/>
      <c r="AB604" s="51">
        <v>0</v>
      </c>
      <c r="AC604" s="52"/>
      <c r="AD604" s="51">
        <v>0</v>
      </c>
      <c r="AF604" s="37"/>
      <c r="AG604" s="37"/>
      <c r="AH604" s="37"/>
    </row>
    <row r="605" spans="1:34"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F605" s="37"/>
      <c r="AG605" s="37"/>
      <c r="AH605" s="37"/>
    </row>
    <row r="606" spans="1:34"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F606" s="37"/>
      <c r="AG606" s="37"/>
      <c r="AH606" s="37"/>
    </row>
    <row r="607" spans="1:34"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F607" s="37"/>
      <c r="AG607" s="37"/>
      <c r="AH607" s="37"/>
    </row>
    <row r="608" spans="1:34" ht="20.100000000000001" customHeight="1" x14ac:dyDescent="0.2">
      <c r="D608" s="2" t="s">
        <v>124</v>
      </c>
      <c r="F608" s="37">
        <v>66</v>
      </c>
      <c r="G608" s="37"/>
      <c r="H608" s="37"/>
      <c r="I608" s="37"/>
      <c r="J608" s="37">
        <v>130</v>
      </c>
      <c r="K608" s="37">
        <v>3</v>
      </c>
      <c r="L608" s="37"/>
      <c r="M608" s="37">
        <v>133</v>
      </c>
      <c r="N608" s="37"/>
      <c r="O608" s="37"/>
      <c r="P608" s="37"/>
      <c r="Q608" s="37">
        <v>70</v>
      </c>
      <c r="R608" s="37">
        <v>113</v>
      </c>
      <c r="S608" s="37"/>
      <c r="T608" s="37">
        <v>183</v>
      </c>
      <c r="U608" s="37"/>
      <c r="V608" s="37"/>
      <c r="W608" s="37"/>
      <c r="X608" s="37">
        <v>16</v>
      </c>
      <c r="Y608" s="37"/>
      <c r="Z608" s="37"/>
      <c r="AA608" s="37"/>
      <c r="AB608" s="37">
        <v>0</v>
      </c>
      <c r="AC608" s="37"/>
      <c r="AD608" s="37">
        <v>0</v>
      </c>
      <c r="AF608" s="37"/>
      <c r="AG608" s="37"/>
      <c r="AH608" s="37"/>
    </row>
    <row r="609" spans="1:34" ht="20.100000000000001" customHeight="1" x14ac:dyDescent="0.2">
      <c r="D609" s="38" t="s">
        <v>173</v>
      </c>
      <c r="F609" s="39">
        <v>102</v>
      </c>
      <c r="G609" s="40"/>
      <c r="H609" s="40"/>
      <c r="I609" s="40"/>
      <c r="J609" s="39">
        <v>135</v>
      </c>
      <c r="K609" s="39">
        <v>8</v>
      </c>
      <c r="L609" s="40"/>
      <c r="M609" s="39">
        <v>143</v>
      </c>
      <c r="N609" s="40"/>
      <c r="O609" s="40"/>
      <c r="P609" s="40"/>
      <c r="Q609" s="39">
        <v>87</v>
      </c>
      <c r="R609" s="39">
        <v>92</v>
      </c>
      <c r="S609" s="40"/>
      <c r="T609" s="39">
        <v>179</v>
      </c>
      <c r="U609" s="40"/>
      <c r="V609" s="40"/>
      <c r="W609" s="40"/>
      <c r="X609" s="39">
        <v>66</v>
      </c>
      <c r="Y609" s="40"/>
      <c r="Z609" s="40"/>
      <c r="AA609" s="40"/>
      <c r="AB609" s="39">
        <v>0</v>
      </c>
      <c r="AC609" s="40"/>
      <c r="AD609" s="39">
        <v>0</v>
      </c>
      <c r="AF609" s="37"/>
      <c r="AG609" s="37"/>
      <c r="AH609" s="37"/>
    </row>
    <row r="610" spans="1:34"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F610" s="37"/>
      <c r="AG610" s="37"/>
      <c r="AH610" s="37"/>
    </row>
    <row r="611" spans="1:34" ht="20.100000000000001" customHeight="1" x14ac:dyDescent="0.2">
      <c r="C611" s="42" t="s">
        <v>122</v>
      </c>
      <c r="D611" s="42"/>
      <c r="F611" s="44">
        <v>168</v>
      </c>
      <c r="G611" s="45"/>
      <c r="H611" s="45"/>
      <c r="I611" s="45"/>
      <c r="J611" s="44">
        <v>265</v>
      </c>
      <c r="K611" s="44">
        <v>11</v>
      </c>
      <c r="L611" s="45"/>
      <c r="M611" s="44">
        <v>276</v>
      </c>
      <c r="N611" s="45"/>
      <c r="O611" s="45"/>
      <c r="P611" s="45"/>
      <c r="Q611" s="44">
        <v>157</v>
      </c>
      <c r="R611" s="44">
        <v>205</v>
      </c>
      <c r="S611" s="45"/>
      <c r="T611" s="44">
        <v>362</v>
      </c>
      <c r="U611" s="45"/>
      <c r="V611" s="45"/>
      <c r="W611" s="45"/>
      <c r="X611" s="44">
        <v>82</v>
      </c>
      <c r="Y611" s="45"/>
      <c r="Z611" s="45"/>
      <c r="AA611" s="45"/>
      <c r="AB611" s="44">
        <v>0</v>
      </c>
      <c r="AC611" s="45"/>
      <c r="AD611" s="44">
        <v>0</v>
      </c>
      <c r="AF611" s="37"/>
      <c r="AG611" s="37"/>
      <c r="AH611" s="37"/>
    </row>
    <row r="612" spans="1:34"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F612" s="37"/>
      <c r="AG612" s="37"/>
      <c r="AH612" s="37"/>
    </row>
    <row r="613" spans="1:34"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F613" s="37"/>
      <c r="AG613" s="37"/>
      <c r="AH613" s="37"/>
    </row>
    <row r="614" spans="1:34" ht="20.100000000000001" customHeight="1" x14ac:dyDescent="0.2">
      <c r="D614" s="2" t="s">
        <v>124</v>
      </c>
      <c r="F614" s="37">
        <v>0</v>
      </c>
      <c r="G614" s="37"/>
      <c r="H614" s="37"/>
      <c r="I614" s="37"/>
      <c r="J614" s="37">
        <v>0</v>
      </c>
      <c r="K614" s="37">
        <v>0</v>
      </c>
      <c r="L614" s="37"/>
      <c r="M614" s="37">
        <v>0</v>
      </c>
      <c r="N614" s="37"/>
      <c r="O614" s="37"/>
      <c r="P614" s="37"/>
      <c r="Q614" s="37">
        <v>0</v>
      </c>
      <c r="R614" s="37">
        <v>0</v>
      </c>
      <c r="S614" s="37"/>
      <c r="T614" s="37">
        <v>0</v>
      </c>
      <c r="U614" s="37"/>
      <c r="V614" s="37"/>
      <c r="W614" s="37"/>
      <c r="X614" s="37">
        <v>0</v>
      </c>
      <c r="Y614" s="37"/>
      <c r="Z614" s="37"/>
      <c r="AA614" s="37"/>
      <c r="AB614" s="37">
        <v>0</v>
      </c>
      <c r="AC614" s="37"/>
      <c r="AD614" s="37">
        <v>0</v>
      </c>
      <c r="AF614" s="37"/>
      <c r="AG614" s="37"/>
      <c r="AH614" s="37"/>
    </row>
    <row r="615" spans="1:34" ht="20.100000000000001" customHeight="1" x14ac:dyDescent="0.2">
      <c r="D615" s="38" t="s">
        <v>173</v>
      </c>
      <c r="F615" s="39">
        <v>0</v>
      </c>
      <c r="G615" s="40"/>
      <c r="H615" s="40"/>
      <c r="I615" s="40"/>
      <c r="J615" s="39">
        <v>0</v>
      </c>
      <c r="K615" s="39">
        <v>0</v>
      </c>
      <c r="L615" s="40"/>
      <c r="M615" s="39">
        <v>0</v>
      </c>
      <c r="N615" s="40"/>
      <c r="O615" s="40"/>
      <c r="P615" s="40"/>
      <c r="Q615" s="39">
        <v>0</v>
      </c>
      <c r="R615" s="39">
        <v>0</v>
      </c>
      <c r="S615" s="40"/>
      <c r="T615" s="39">
        <v>0</v>
      </c>
      <c r="U615" s="40"/>
      <c r="V615" s="40"/>
      <c r="W615" s="40"/>
      <c r="X615" s="39">
        <v>0</v>
      </c>
      <c r="Y615" s="40"/>
      <c r="Z615" s="40"/>
      <c r="AA615" s="40"/>
      <c r="AB615" s="39">
        <v>0</v>
      </c>
      <c r="AC615" s="40"/>
      <c r="AD615" s="39">
        <v>0</v>
      </c>
      <c r="AF615" s="37"/>
      <c r="AG615" s="37"/>
      <c r="AH615" s="37"/>
    </row>
    <row r="616" spans="1:34" ht="20.100000000000001" customHeight="1" x14ac:dyDescent="0.2">
      <c r="D616" s="41" t="s">
        <v>113</v>
      </c>
      <c r="F616" s="40">
        <v>1</v>
      </c>
      <c r="G616" s="40"/>
      <c r="H616" s="40"/>
      <c r="I616" s="40"/>
      <c r="J616" s="40">
        <v>0</v>
      </c>
      <c r="K616" s="40">
        <v>2</v>
      </c>
      <c r="L616" s="40"/>
      <c r="M616" s="40">
        <v>2</v>
      </c>
      <c r="N616" s="40"/>
      <c r="O616" s="40"/>
      <c r="P616" s="40"/>
      <c r="Q616" s="40">
        <v>1</v>
      </c>
      <c r="R616" s="40">
        <v>2</v>
      </c>
      <c r="S616" s="40"/>
      <c r="T616" s="40">
        <v>3</v>
      </c>
      <c r="U616" s="40"/>
      <c r="V616" s="40"/>
      <c r="W616" s="40"/>
      <c r="X616" s="40">
        <v>0</v>
      </c>
      <c r="Y616" s="40"/>
      <c r="Z616" s="40"/>
      <c r="AA616" s="40"/>
      <c r="AB616" s="40">
        <v>0</v>
      </c>
      <c r="AC616" s="40"/>
      <c r="AD616" s="40">
        <v>0</v>
      </c>
      <c r="AF616" s="37"/>
      <c r="AG616" s="37"/>
      <c r="AH616" s="37"/>
    </row>
    <row r="617" spans="1:34" ht="20.100000000000001" customHeight="1" x14ac:dyDescent="0.2">
      <c r="D617" s="38" t="s">
        <v>101</v>
      </c>
      <c r="F617" s="39">
        <v>0</v>
      </c>
      <c r="G617" s="40"/>
      <c r="H617" s="40"/>
      <c r="I617" s="40"/>
      <c r="J617" s="39">
        <v>0</v>
      </c>
      <c r="K617" s="39">
        <v>0</v>
      </c>
      <c r="L617" s="40"/>
      <c r="M617" s="39">
        <v>0</v>
      </c>
      <c r="N617" s="40"/>
      <c r="O617" s="40"/>
      <c r="P617" s="40"/>
      <c r="Q617" s="39">
        <v>0</v>
      </c>
      <c r="R617" s="39">
        <v>0</v>
      </c>
      <c r="S617" s="40"/>
      <c r="T617" s="39">
        <v>0</v>
      </c>
      <c r="U617" s="40"/>
      <c r="V617" s="40"/>
      <c r="W617" s="40"/>
      <c r="X617" s="39">
        <v>0</v>
      </c>
      <c r="Y617" s="40"/>
      <c r="Z617" s="40"/>
      <c r="AA617" s="40"/>
      <c r="AB617" s="39">
        <v>0</v>
      </c>
      <c r="AC617" s="40"/>
      <c r="AD617" s="39">
        <v>0</v>
      </c>
      <c r="AF617" s="37"/>
      <c r="AG617" s="37"/>
      <c r="AH617" s="37"/>
    </row>
    <row r="618" spans="1:34" ht="20.100000000000001" customHeight="1" x14ac:dyDescent="0.2">
      <c r="D618" s="41" t="s">
        <v>115</v>
      </c>
      <c r="F618" s="40">
        <v>0</v>
      </c>
      <c r="G618" s="40"/>
      <c r="H618" s="40"/>
      <c r="I618" s="40"/>
      <c r="J618" s="40">
        <v>0</v>
      </c>
      <c r="K618" s="40">
        <v>0</v>
      </c>
      <c r="L618" s="40"/>
      <c r="M618" s="40">
        <v>0</v>
      </c>
      <c r="N618" s="40"/>
      <c r="O618" s="40"/>
      <c r="P618" s="40"/>
      <c r="Q618" s="40">
        <v>0</v>
      </c>
      <c r="R618" s="40">
        <v>0</v>
      </c>
      <c r="S618" s="40"/>
      <c r="T618" s="40">
        <v>0</v>
      </c>
      <c r="U618" s="40"/>
      <c r="V618" s="40"/>
      <c r="W618" s="40"/>
      <c r="X618" s="40">
        <v>0</v>
      </c>
      <c r="Y618" s="40"/>
      <c r="Z618" s="40"/>
      <c r="AA618" s="40"/>
      <c r="AB618" s="40">
        <v>0</v>
      </c>
      <c r="AC618" s="40"/>
      <c r="AD618" s="40">
        <v>0</v>
      </c>
      <c r="AF618" s="37"/>
      <c r="AG618" s="37"/>
      <c r="AH618" s="37"/>
    </row>
    <row r="619" spans="1:34"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F619" s="37"/>
      <c r="AG619" s="37"/>
      <c r="AH619" s="37"/>
    </row>
    <row r="620" spans="1:34" ht="20.100000000000001" customHeight="1" x14ac:dyDescent="0.2">
      <c r="C620" s="42" t="s">
        <v>287</v>
      </c>
      <c r="D620" s="42"/>
      <c r="F620" s="44">
        <v>1</v>
      </c>
      <c r="G620" s="45"/>
      <c r="H620" s="45"/>
      <c r="I620" s="45"/>
      <c r="J620" s="44">
        <v>0</v>
      </c>
      <c r="K620" s="44">
        <v>2</v>
      </c>
      <c r="L620" s="45"/>
      <c r="M620" s="44">
        <v>2</v>
      </c>
      <c r="N620" s="45"/>
      <c r="O620" s="45"/>
      <c r="P620" s="45"/>
      <c r="Q620" s="44">
        <v>1</v>
      </c>
      <c r="R620" s="44">
        <v>2</v>
      </c>
      <c r="S620" s="45"/>
      <c r="T620" s="44">
        <v>3</v>
      </c>
      <c r="U620" s="45"/>
      <c r="V620" s="45"/>
      <c r="W620" s="45"/>
      <c r="X620" s="44">
        <v>0</v>
      </c>
      <c r="Y620" s="45"/>
      <c r="Z620" s="45"/>
      <c r="AA620" s="45"/>
      <c r="AB620" s="44">
        <v>0</v>
      </c>
      <c r="AC620" s="45"/>
      <c r="AD620" s="44">
        <v>0</v>
      </c>
      <c r="AF620" s="37"/>
      <c r="AG620" s="37"/>
      <c r="AH620" s="37"/>
    </row>
    <row r="621" spans="1:34"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F621" s="37"/>
      <c r="AG621" s="37"/>
      <c r="AH621" s="37"/>
    </row>
    <row r="622" spans="1:34" s="1" customFormat="1" ht="20.100000000000001" customHeight="1" x14ac:dyDescent="0.25">
      <c r="A622" s="3"/>
      <c r="B622" s="49" t="s">
        <v>314</v>
      </c>
      <c r="C622" s="50"/>
      <c r="D622" s="50"/>
      <c r="E622" s="5"/>
      <c r="F622" s="51">
        <v>169</v>
      </c>
      <c r="G622" s="52"/>
      <c r="H622" s="52"/>
      <c r="I622" s="52"/>
      <c r="J622" s="51">
        <v>265</v>
      </c>
      <c r="K622" s="51">
        <v>13</v>
      </c>
      <c r="L622" s="52"/>
      <c r="M622" s="51">
        <v>278</v>
      </c>
      <c r="N622" s="52"/>
      <c r="O622" s="52"/>
      <c r="P622" s="52"/>
      <c r="Q622" s="51">
        <v>158</v>
      </c>
      <c r="R622" s="51">
        <v>207</v>
      </c>
      <c r="S622" s="52"/>
      <c r="T622" s="51">
        <v>365</v>
      </c>
      <c r="U622" s="52"/>
      <c r="V622" s="52"/>
      <c r="W622" s="52"/>
      <c r="X622" s="51">
        <v>82</v>
      </c>
      <c r="Y622" s="52"/>
      <c r="Z622" s="52"/>
      <c r="AA622" s="52"/>
      <c r="AB622" s="51">
        <v>0</v>
      </c>
      <c r="AC622" s="52"/>
      <c r="AD622" s="51">
        <v>0</v>
      </c>
      <c r="AF622" s="37"/>
      <c r="AG622" s="37"/>
      <c r="AH622" s="37"/>
    </row>
    <row r="623" spans="1:34"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F623" s="37"/>
      <c r="AG623" s="37"/>
      <c r="AH623" s="37"/>
    </row>
    <row r="624" spans="1:34"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F624" s="37"/>
      <c r="AG624" s="37"/>
      <c r="AH624" s="37"/>
    </row>
    <row r="625" spans="1:34"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F625" s="37"/>
      <c r="AG625" s="37"/>
      <c r="AH625" s="37"/>
    </row>
    <row r="626" spans="1:34" ht="20.100000000000001" customHeight="1" x14ac:dyDescent="0.2">
      <c r="D626" s="2" t="s">
        <v>98</v>
      </c>
      <c r="F626" s="37">
        <v>0</v>
      </c>
      <c r="G626" s="37"/>
      <c r="H626" s="37"/>
      <c r="I626" s="37"/>
      <c r="J626" s="37">
        <v>0</v>
      </c>
      <c r="K626" s="37">
        <v>0</v>
      </c>
      <c r="L626" s="37"/>
      <c r="M626" s="37">
        <v>0</v>
      </c>
      <c r="N626" s="37"/>
      <c r="O626" s="37"/>
      <c r="P626" s="37"/>
      <c r="Q626" s="37">
        <v>0</v>
      </c>
      <c r="R626" s="37">
        <v>0</v>
      </c>
      <c r="S626" s="37"/>
      <c r="T626" s="37">
        <v>0</v>
      </c>
      <c r="U626" s="37"/>
      <c r="V626" s="37"/>
      <c r="W626" s="37"/>
      <c r="X626" s="37">
        <v>0</v>
      </c>
      <c r="Y626" s="37"/>
      <c r="Z626" s="37"/>
      <c r="AA626" s="37"/>
      <c r="AB626" s="37">
        <v>0</v>
      </c>
      <c r="AC626" s="37"/>
      <c r="AD626" s="37">
        <v>0</v>
      </c>
      <c r="AF626" s="37"/>
      <c r="AG626" s="37"/>
      <c r="AH626" s="37"/>
    </row>
    <row r="627" spans="1:34" ht="20.100000000000001" customHeight="1" x14ac:dyDescent="0.2">
      <c r="D627" s="38" t="s">
        <v>173</v>
      </c>
      <c r="F627" s="39">
        <v>197</v>
      </c>
      <c r="G627" s="40"/>
      <c r="H627" s="40"/>
      <c r="I627" s="40"/>
      <c r="J627" s="39">
        <v>154</v>
      </c>
      <c r="K627" s="39">
        <v>37</v>
      </c>
      <c r="L627" s="40"/>
      <c r="M627" s="39">
        <v>191</v>
      </c>
      <c r="N627" s="40"/>
      <c r="O627" s="40"/>
      <c r="P627" s="40"/>
      <c r="Q627" s="39">
        <v>91</v>
      </c>
      <c r="R627" s="39">
        <v>110</v>
      </c>
      <c r="S627" s="40"/>
      <c r="T627" s="39">
        <v>201</v>
      </c>
      <c r="U627" s="40"/>
      <c r="V627" s="40"/>
      <c r="W627" s="40"/>
      <c r="X627" s="39">
        <v>187</v>
      </c>
      <c r="Y627" s="40"/>
      <c r="Z627" s="40"/>
      <c r="AA627" s="40"/>
      <c r="AB627" s="39">
        <v>0</v>
      </c>
      <c r="AC627" s="40"/>
      <c r="AD627" s="39">
        <v>0</v>
      </c>
      <c r="AF627" s="37"/>
      <c r="AG627" s="37"/>
      <c r="AH627" s="37"/>
    </row>
    <row r="628" spans="1:34"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F628" s="37"/>
      <c r="AG628" s="37"/>
      <c r="AH628" s="37"/>
    </row>
    <row r="629" spans="1:34" s="1" customFormat="1" ht="20.100000000000001" customHeight="1" x14ac:dyDescent="0.2">
      <c r="A629" s="3"/>
      <c r="B629" s="6"/>
      <c r="C629" s="42" t="s">
        <v>180</v>
      </c>
      <c r="D629" s="42"/>
      <c r="E629" s="5"/>
      <c r="F629" s="44">
        <v>197</v>
      </c>
      <c r="G629" s="45"/>
      <c r="H629" s="45"/>
      <c r="I629" s="45"/>
      <c r="J629" s="44">
        <v>154</v>
      </c>
      <c r="K629" s="44">
        <v>37</v>
      </c>
      <c r="L629" s="45"/>
      <c r="M629" s="44">
        <v>191</v>
      </c>
      <c r="N629" s="45"/>
      <c r="O629" s="45"/>
      <c r="P629" s="45"/>
      <c r="Q629" s="44">
        <v>91</v>
      </c>
      <c r="R629" s="44">
        <v>110</v>
      </c>
      <c r="S629" s="45"/>
      <c r="T629" s="44">
        <v>201</v>
      </c>
      <c r="U629" s="45"/>
      <c r="V629" s="45"/>
      <c r="W629" s="45"/>
      <c r="X629" s="44">
        <v>187</v>
      </c>
      <c r="Y629" s="45"/>
      <c r="Z629" s="45"/>
      <c r="AA629" s="45"/>
      <c r="AB629" s="44">
        <v>0</v>
      </c>
      <c r="AC629" s="45"/>
      <c r="AD629" s="44">
        <v>0</v>
      </c>
      <c r="AF629" s="37"/>
      <c r="AG629" s="37"/>
      <c r="AH629" s="37"/>
    </row>
    <row r="630" spans="1:34"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F630" s="37"/>
      <c r="AG630" s="37"/>
      <c r="AH630" s="37"/>
    </row>
    <row r="631" spans="1:34" s="1" customFormat="1" ht="20.100000000000001" customHeight="1" x14ac:dyDescent="0.25">
      <c r="A631" s="3"/>
      <c r="B631" s="49" t="s">
        <v>316</v>
      </c>
      <c r="C631" s="50"/>
      <c r="D631" s="50"/>
      <c r="E631" s="5"/>
      <c r="F631" s="51">
        <v>197</v>
      </c>
      <c r="G631" s="52"/>
      <c r="H631" s="52"/>
      <c r="I631" s="52"/>
      <c r="J631" s="51">
        <v>154</v>
      </c>
      <c r="K631" s="51">
        <v>37</v>
      </c>
      <c r="L631" s="52"/>
      <c r="M631" s="51">
        <v>191</v>
      </c>
      <c r="N631" s="52"/>
      <c r="O631" s="52"/>
      <c r="P631" s="52"/>
      <c r="Q631" s="51">
        <v>91</v>
      </c>
      <c r="R631" s="51">
        <v>110</v>
      </c>
      <c r="S631" s="52"/>
      <c r="T631" s="51">
        <v>201</v>
      </c>
      <c r="U631" s="52"/>
      <c r="V631" s="52"/>
      <c r="W631" s="52"/>
      <c r="X631" s="51">
        <v>187</v>
      </c>
      <c r="Y631" s="52"/>
      <c r="Z631" s="52"/>
      <c r="AA631" s="52"/>
      <c r="AB631" s="51">
        <v>0</v>
      </c>
      <c r="AC631" s="52"/>
      <c r="AD631" s="51">
        <v>0</v>
      </c>
      <c r="AF631" s="37"/>
      <c r="AG631" s="37"/>
      <c r="AH631" s="37"/>
    </row>
    <row r="632" spans="1:34"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F632" s="37"/>
      <c r="AG632" s="37"/>
      <c r="AH632" s="37"/>
    </row>
    <row r="633" spans="1:34"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F633" s="37"/>
      <c r="AG633" s="37"/>
      <c r="AH633" s="37"/>
    </row>
    <row r="634" spans="1:34"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F634" s="37"/>
      <c r="AG634" s="37"/>
      <c r="AH634" s="37"/>
    </row>
    <row r="635" spans="1:34" ht="20.100000000000001" customHeight="1" x14ac:dyDescent="0.2">
      <c r="D635" s="2" t="s">
        <v>124</v>
      </c>
      <c r="F635" s="37">
        <v>127</v>
      </c>
      <c r="G635" s="37"/>
      <c r="H635" s="37"/>
      <c r="I635" s="37"/>
      <c r="J635" s="37">
        <v>104</v>
      </c>
      <c r="K635" s="37">
        <v>23</v>
      </c>
      <c r="L635" s="37"/>
      <c r="M635" s="37">
        <v>127</v>
      </c>
      <c r="N635" s="37"/>
      <c r="O635" s="37"/>
      <c r="P635" s="37"/>
      <c r="Q635" s="37">
        <v>67</v>
      </c>
      <c r="R635" s="37">
        <v>94</v>
      </c>
      <c r="S635" s="37"/>
      <c r="T635" s="37">
        <v>161</v>
      </c>
      <c r="U635" s="37"/>
      <c r="V635" s="37"/>
      <c r="W635" s="37"/>
      <c r="X635" s="37">
        <v>93</v>
      </c>
      <c r="Y635" s="37"/>
      <c r="Z635" s="37"/>
      <c r="AA635" s="37"/>
      <c r="AB635" s="37">
        <v>0</v>
      </c>
      <c r="AC635" s="37"/>
      <c r="AD635" s="37">
        <v>0</v>
      </c>
      <c r="AF635" s="37"/>
      <c r="AG635" s="37"/>
      <c r="AH635" s="37"/>
    </row>
    <row r="636" spans="1:34" ht="20.100000000000001" customHeight="1" x14ac:dyDescent="0.2">
      <c r="D636" s="38" t="s">
        <v>99</v>
      </c>
      <c r="F636" s="39">
        <v>199</v>
      </c>
      <c r="G636" s="40"/>
      <c r="H636" s="40"/>
      <c r="I636" s="40"/>
      <c r="J636" s="39">
        <v>137</v>
      </c>
      <c r="K636" s="39">
        <v>44</v>
      </c>
      <c r="L636" s="40"/>
      <c r="M636" s="39">
        <v>181</v>
      </c>
      <c r="N636" s="40"/>
      <c r="O636" s="40"/>
      <c r="P636" s="40"/>
      <c r="Q636" s="39">
        <v>147</v>
      </c>
      <c r="R636" s="39">
        <v>105</v>
      </c>
      <c r="S636" s="40"/>
      <c r="T636" s="39">
        <v>252</v>
      </c>
      <c r="U636" s="40"/>
      <c r="V636" s="40"/>
      <c r="W636" s="40"/>
      <c r="X636" s="39">
        <v>128</v>
      </c>
      <c r="Y636" s="40"/>
      <c r="Z636" s="40"/>
      <c r="AA636" s="40"/>
      <c r="AB636" s="39">
        <v>0</v>
      </c>
      <c r="AC636" s="40"/>
      <c r="AD636" s="39">
        <v>0</v>
      </c>
      <c r="AF636" s="37"/>
      <c r="AG636" s="37"/>
      <c r="AH636" s="37"/>
    </row>
    <row r="637" spans="1:34"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F637" s="37"/>
      <c r="AG637" s="37"/>
      <c r="AH637" s="37"/>
    </row>
    <row r="638" spans="1:34" ht="20.100000000000001" customHeight="1" x14ac:dyDescent="0.2">
      <c r="C638" s="42" t="s">
        <v>122</v>
      </c>
      <c r="D638" s="42"/>
      <c r="F638" s="44">
        <v>326</v>
      </c>
      <c r="G638" s="45"/>
      <c r="H638" s="45"/>
      <c r="I638" s="45"/>
      <c r="J638" s="44">
        <v>241</v>
      </c>
      <c r="K638" s="44">
        <v>67</v>
      </c>
      <c r="L638" s="45"/>
      <c r="M638" s="44">
        <v>308</v>
      </c>
      <c r="N638" s="45"/>
      <c r="O638" s="45"/>
      <c r="P638" s="45"/>
      <c r="Q638" s="44">
        <v>214</v>
      </c>
      <c r="R638" s="44">
        <v>199</v>
      </c>
      <c r="S638" s="45"/>
      <c r="T638" s="44">
        <v>413</v>
      </c>
      <c r="U638" s="45"/>
      <c r="V638" s="45"/>
      <c r="W638" s="45"/>
      <c r="X638" s="44">
        <v>221</v>
      </c>
      <c r="Y638" s="45"/>
      <c r="Z638" s="45"/>
      <c r="AA638" s="45"/>
      <c r="AB638" s="44">
        <v>0</v>
      </c>
      <c r="AC638" s="45"/>
      <c r="AD638" s="44">
        <v>0</v>
      </c>
      <c r="AF638" s="37"/>
      <c r="AG638" s="37"/>
      <c r="AH638" s="37"/>
    </row>
    <row r="639" spans="1:34"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F639" s="37"/>
      <c r="AG639" s="37"/>
      <c r="AH639" s="37"/>
    </row>
    <row r="640" spans="1:34"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F640" s="37"/>
      <c r="AG640" s="37"/>
      <c r="AH640" s="37"/>
    </row>
    <row r="641" spans="1:34" ht="20.100000000000001" customHeight="1" x14ac:dyDescent="0.2">
      <c r="D641" s="2" t="s">
        <v>98</v>
      </c>
      <c r="F641" s="37">
        <v>0</v>
      </c>
      <c r="G641" s="37"/>
      <c r="H641" s="37"/>
      <c r="I641" s="37"/>
      <c r="J641" s="37">
        <v>0</v>
      </c>
      <c r="K641" s="37">
        <v>0</v>
      </c>
      <c r="L641" s="37"/>
      <c r="M641" s="37">
        <v>0</v>
      </c>
      <c r="N641" s="37"/>
      <c r="O641" s="37"/>
      <c r="P641" s="37"/>
      <c r="Q641" s="37">
        <v>0</v>
      </c>
      <c r="R641" s="37">
        <v>0</v>
      </c>
      <c r="S641" s="37"/>
      <c r="T641" s="37">
        <v>0</v>
      </c>
      <c r="U641" s="37"/>
      <c r="V641" s="37"/>
      <c r="W641" s="37"/>
      <c r="X641" s="37">
        <v>0</v>
      </c>
      <c r="Y641" s="37"/>
      <c r="Z641" s="37"/>
      <c r="AA641" s="37"/>
      <c r="AB641" s="37">
        <v>0</v>
      </c>
      <c r="AC641" s="37"/>
      <c r="AD641" s="37">
        <v>0</v>
      </c>
      <c r="AF641" s="37"/>
      <c r="AG641" s="37"/>
      <c r="AH641" s="37"/>
    </row>
    <row r="642" spans="1:34" ht="20.100000000000001" customHeight="1" x14ac:dyDescent="0.2">
      <c r="D642" s="38" t="s">
        <v>99</v>
      </c>
      <c r="F642" s="39">
        <v>0</v>
      </c>
      <c r="G642" s="40"/>
      <c r="H642" s="40"/>
      <c r="I642" s="40"/>
      <c r="J642" s="39">
        <v>0</v>
      </c>
      <c r="K642" s="39">
        <v>0</v>
      </c>
      <c r="L642" s="40"/>
      <c r="M642" s="39">
        <v>0</v>
      </c>
      <c r="N642" s="40"/>
      <c r="O642" s="40"/>
      <c r="P642" s="40"/>
      <c r="Q642" s="39">
        <v>0</v>
      </c>
      <c r="R642" s="39">
        <v>0</v>
      </c>
      <c r="S642" s="40"/>
      <c r="T642" s="39">
        <v>0</v>
      </c>
      <c r="U642" s="40"/>
      <c r="V642" s="40"/>
      <c r="W642" s="40"/>
      <c r="X642" s="39">
        <v>0</v>
      </c>
      <c r="Y642" s="40"/>
      <c r="Z642" s="40"/>
      <c r="AA642" s="40"/>
      <c r="AB642" s="39">
        <v>0</v>
      </c>
      <c r="AC642" s="40"/>
      <c r="AD642" s="39">
        <v>0</v>
      </c>
      <c r="AF642" s="37"/>
      <c r="AG642" s="37"/>
      <c r="AH642" s="37"/>
    </row>
    <row r="643" spans="1:34" ht="20.100000000000001" customHeight="1" x14ac:dyDescent="0.2">
      <c r="D643" s="2" t="s">
        <v>100</v>
      </c>
      <c r="F643" s="37">
        <v>0</v>
      </c>
      <c r="G643" s="37"/>
      <c r="H643" s="37"/>
      <c r="I643" s="37"/>
      <c r="J643" s="37">
        <v>0</v>
      </c>
      <c r="K643" s="37">
        <v>0</v>
      </c>
      <c r="L643" s="37"/>
      <c r="M643" s="37">
        <v>0</v>
      </c>
      <c r="N643" s="37"/>
      <c r="O643" s="37"/>
      <c r="P643" s="37"/>
      <c r="Q643" s="37">
        <v>0</v>
      </c>
      <c r="R643" s="37">
        <v>0</v>
      </c>
      <c r="S643" s="37"/>
      <c r="T643" s="37">
        <v>0</v>
      </c>
      <c r="U643" s="37"/>
      <c r="V643" s="37"/>
      <c r="W643" s="37"/>
      <c r="X643" s="37">
        <v>0</v>
      </c>
      <c r="Y643" s="37"/>
      <c r="Z643" s="37"/>
      <c r="AA643" s="37"/>
      <c r="AB643" s="37">
        <v>0</v>
      </c>
      <c r="AC643" s="37"/>
      <c r="AD643" s="37">
        <v>0</v>
      </c>
      <c r="AF643" s="37"/>
      <c r="AG643" s="37"/>
      <c r="AH643" s="37"/>
    </row>
    <row r="644" spans="1:34"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F644" s="37"/>
      <c r="AG644" s="37"/>
      <c r="AH644" s="37"/>
    </row>
    <row r="645" spans="1:34" ht="20.100000000000001" customHeight="1" x14ac:dyDescent="0.2">
      <c r="C645" s="42" t="s">
        <v>112</v>
      </c>
      <c r="D645" s="42"/>
      <c r="F645" s="44">
        <v>0</v>
      </c>
      <c r="G645" s="45"/>
      <c r="H645" s="45"/>
      <c r="I645" s="45"/>
      <c r="J645" s="44">
        <v>0</v>
      </c>
      <c r="K645" s="44">
        <v>0</v>
      </c>
      <c r="L645" s="45"/>
      <c r="M645" s="44">
        <v>0</v>
      </c>
      <c r="N645" s="45"/>
      <c r="O645" s="45"/>
      <c r="P645" s="45"/>
      <c r="Q645" s="44">
        <v>0</v>
      </c>
      <c r="R645" s="44">
        <v>0</v>
      </c>
      <c r="S645" s="45"/>
      <c r="T645" s="44">
        <v>0</v>
      </c>
      <c r="U645" s="45"/>
      <c r="V645" s="45"/>
      <c r="W645" s="45"/>
      <c r="X645" s="44">
        <v>0</v>
      </c>
      <c r="Y645" s="45"/>
      <c r="Z645" s="45"/>
      <c r="AA645" s="45"/>
      <c r="AB645" s="44">
        <v>0</v>
      </c>
      <c r="AC645" s="45"/>
      <c r="AD645" s="44">
        <v>0</v>
      </c>
      <c r="AF645" s="37"/>
      <c r="AG645" s="37"/>
      <c r="AH645" s="37"/>
    </row>
    <row r="646" spans="1:34"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F646" s="37"/>
      <c r="AG646" s="37"/>
      <c r="AH646" s="37"/>
    </row>
    <row r="647" spans="1:34"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F647" s="37"/>
      <c r="AG647" s="37"/>
      <c r="AH647" s="37"/>
    </row>
    <row r="648" spans="1:34" ht="20.100000000000001" customHeight="1" x14ac:dyDescent="0.2">
      <c r="D648" s="2" t="s">
        <v>98</v>
      </c>
      <c r="F648" s="37">
        <v>0</v>
      </c>
      <c r="G648" s="37"/>
      <c r="H648" s="37"/>
      <c r="I648" s="37"/>
      <c r="J648" s="37">
        <v>0</v>
      </c>
      <c r="K648" s="37">
        <v>0</v>
      </c>
      <c r="L648" s="37"/>
      <c r="M648" s="37">
        <v>0</v>
      </c>
      <c r="N648" s="37"/>
      <c r="O648" s="37"/>
      <c r="P648" s="37"/>
      <c r="Q648" s="37">
        <v>0</v>
      </c>
      <c r="R648" s="37">
        <v>0</v>
      </c>
      <c r="S648" s="37"/>
      <c r="T648" s="37">
        <v>0</v>
      </c>
      <c r="U648" s="37"/>
      <c r="V648" s="37"/>
      <c r="W648" s="37"/>
      <c r="X648" s="37">
        <v>0</v>
      </c>
      <c r="Y648" s="37"/>
      <c r="Z648" s="37"/>
      <c r="AA648" s="37"/>
      <c r="AB648" s="37">
        <v>0</v>
      </c>
      <c r="AC648" s="37"/>
      <c r="AD648" s="37">
        <v>0</v>
      </c>
      <c r="AF648" s="37"/>
      <c r="AG648" s="37"/>
      <c r="AH648" s="37"/>
    </row>
    <row r="649" spans="1:34" ht="20.100000000000001" customHeight="1" x14ac:dyDescent="0.2">
      <c r="D649" s="38" t="s">
        <v>99</v>
      </c>
      <c r="F649" s="39">
        <v>0</v>
      </c>
      <c r="G649" s="40"/>
      <c r="H649" s="40"/>
      <c r="I649" s="40"/>
      <c r="J649" s="39">
        <v>0</v>
      </c>
      <c r="K649" s="39">
        <v>0</v>
      </c>
      <c r="L649" s="40"/>
      <c r="M649" s="39">
        <v>0</v>
      </c>
      <c r="N649" s="40"/>
      <c r="O649" s="40"/>
      <c r="P649" s="40"/>
      <c r="Q649" s="39">
        <v>0</v>
      </c>
      <c r="R649" s="39">
        <v>0</v>
      </c>
      <c r="S649" s="40"/>
      <c r="T649" s="39">
        <v>0</v>
      </c>
      <c r="U649" s="40"/>
      <c r="V649" s="40"/>
      <c r="W649" s="40"/>
      <c r="X649" s="39">
        <v>0</v>
      </c>
      <c r="Y649" s="40"/>
      <c r="Z649" s="40"/>
      <c r="AA649" s="40"/>
      <c r="AB649" s="39">
        <v>0</v>
      </c>
      <c r="AC649" s="40"/>
      <c r="AD649" s="39">
        <v>0</v>
      </c>
      <c r="AF649" s="37"/>
      <c r="AG649" s="37"/>
      <c r="AH649" s="37"/>
    </row>
    <row r="650" spans="1:34"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F650" s="37"/>
      <c r="AG650" s="37"/>
      <c r="AH650" s="37"/>
    </row>
    <row r="651" spans="1:34" ht="20.100000000000001" customHeight="1" x14ac:dyDescent="0.2">
      <c r="C651" s="42" t="s">
        <v>319</v>
      </c>
      <c r="D651" s="42"/>
      <c r="F651" s="44">
        <v>0</v>
      </c>
      <c r="G651" s="45"/>
      <c r="H651" s="45"/>
      <c r="I651" s="45"/>
      <c r="J651" s="44">
        <v>0</v>
      </c>
      <c r="K651" s="44">
        <v>0</v>
      </c>
      <c r="L651" s="45"/>
      <c r="M651" s="44">
        <v>0</v>
      </c>
      <c r="N651" s="45"/>
      <c r="O651" s="45"/>
      <c r="P651" s="45"/>
      <c r="Q651" s="44">
        <v>0</v>
      </c>
      <c r="R651" s="44">
        <v>0</v>
      </c>
      <c r="S651" s="45"/>
      <c r="T651" s="44">
        <v>0</v>
      </c>
      <c r="U651" s="45"/>
      <c r="V651" s="45"/>
      <c r="W651" s="45"/>
      <c r="X651" s="44">
        <v>0</v>
      </c>
      <c r="Y651" s="45"/>
      <c r="Z651" s="45"/>
      <c r="AA651" s="45"/>
      <c r="AB651" s="44">
        <v>0</v>
      </c>
      <c r="AC651" s="45"/>
      <c r="AD651" s="44">
        <v>0</v>
      </c>
      <c r="AF651" s="37"/>
      <c r="AG651" s="37"/>
      <c r="AH651" s="37"/>
    </row>
    <row r="652" spans="1:34"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F652" s="37"/>
      <c r="AG652" s="37"/>
      <c r="AH652" s="37"/>
    </row>
    <row r="653" spans="1:34" s="1" customFormat="1" ht="20.100000000000001" customHeight="1" x14ac:dyDescent="0.25">
      <c r="A653" s="3"/>
      <c r="B653" s="49" t="s">
        <v>320</v>
      </c>
      <c r="C653" s="50"/>
      <c r="D653" s="50"/>
      <c r="E653" s="5"/>
      <c r="F653" s="51">
        <v>326</v>
      </c>
      <c r="G653" s="52"/>
      <c r="H653" s="52"/>
      <c r="I653" s="52"/>
      <c r="J653" s="51">
        <v>241</v>
      </c>
      <c r="K653" s="51">
        <v>67</v>
      </c>
      <c r="L653" s="52"/>
      <c r="M653" s="51">
        <v>308</v>
      </c>
      <c r="N653" s="52"/>
      <c r="O653" s="52"/>
      <c r="P653" s="52"/>
      <c r="Q653" s="51">
        <v>214</v>
      </c>
      <c r="R653" s="51">
        <v>199</v>
      </c>
      <c r="S653" s="52"/>
      <c r="T653" s="51">
        <v>413</v>
      </c>
      <c r="U653" s="52"/>
      <c r="V653" s="52"/>
      <c r="W653" s="52"/>
      <c r="X653" s="51">
        <v>221</v>
      </c>
      <c r="Y653" s="52"/>
      <c r="Z653" s="52"/>
      <c r="AA653" s="52"/>
      <c r="AB653" s="51">
        <v>0</v>
      </c>
      <c r="AC653" s="52"/>
      <c r="AD653" s="51">
        <v>0</v>
      </c>
      <c r="AF653" s="37"/>
      <c r="AG653" s="37"/>
      <c r="AH653" s="37"/>
    </row>
    <row r="654" spans="1:34"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F654" s="37"/>
      <c r="AG654" s="37"/>
      <c r="AH654" s="37"/>
    </row>
    <row r="655" spans="1:34"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F655" s="37"/>
      <c r="AG655" s="37"/>
      <c r="AH655" s="37"/>
    </row>
    <row r="656" spans="1:34"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F656" s="37"/>
      <c r="AG656" s="37"/>
      <c r="AH656" s="37"/>
    </row>
    <row r="657" spans="1:34" ht="20.100000000000001" customHeight="1" x14ac:dyDescent="0.2">
      <c r="B657" s="5"/>
      <c r="D657" s="2" t="s">
        <v>98</v>
      </c>
      <c r="F657" s="37">
        <v>87</v>
      </c>
      <c r="G657" s="37"/>
      <c r="H657" s="37"/>
      <c r="I657" s="37"/>
      <c r="J657" s="37">
        <v>34</v>
      </c>
      <c r="K657" s="37">
        <v>6</v>
      </c>
      <c r="L657" s="37"/>
      <c r="M657" s="37">
        <v>40</v>
      </c>
      <c r="N657" s="37"/>
      <c r="O657" s="37"/>
      <c r="P657" s="37"/>
      <c r="Q657" s="37">
        <v>28</v>
      </c>
      <c r="R657" s="37">
        <v>51</v>
      </c>
      <c r="S657" s="37"/>
      <c r="T657" s="37">
        <v>79</v>
      </c>
      <c r="U657" s="37"/>
      <c r="V657" s="37"/>
      <c r="W657" s="37"/>
      <c r="X657" s="37">
        <v>48</v>
      </c>
      <c r="Y657" s="37"/>
      <c r="Z657" s="37"/>
      <c r="AA657" s="37"/>
      <c r="AB657" s="37">
        <v>0</v>
      </c>
      <c r="AC657" s="37"/>
      <c r="AD657" s="37">
        <v>0</v>
      </c>
      <c r="AF657" s="37"/>
      <c r="AG657" s="37"/>
      <c r="AH657" s="37"/>
    </row>
    <row r="658" spans="1:34" ht="20.100000000000001" customHeight="1" x14ac:dyDescent="0.2">
      <c r="D658" s="38" t="s">
        <v>99</v>
      </c>
      <c r="F658" s="39">
        <v>61</v>
      </c>
      <c r="G658" s="40"/>
      <c r="H658" s="40"/>
      <c r="I658" s="40"/>
      <c r="J658" s="39">
        <v>34</v>
      </c>
      <c r="K658" s="39">
        <v>12</v>
      </c>
      <c r="L658" s="40"/>
      <c r="M658" s="39">
        <v>46</v>
      </c>
      <c r="N658" s="40"/>
      <c r="O658" s="40"/>
      <c r="P658" s="40"/>
      <c r="Q658" s="39">
        <v>33</v>
      </c>
      <c r="R658" s="39">
        <v>50</v>
      </c>
      <c r="S658" s="40"/>
      <c r="T658" s="39">
        <v>83</v>
      </c>
      <c r="U658" s="40"/>
      <c r="V658" s="40"/>
      <c r="W658" s="40"/>
      <c r="X658" s="39">
        <v>24</v>
      </c>
      <c r="Y658" s="40"/>
      <c r="Z658" s="40"/>
      <c r="AA658" s="40"/>
      <c r="AB658" s="39">
        <v>0</v>
      </c>
      <c r="AC658" s="40"/>
      <c r="AD658" s="39">
        <v>0</v>
      </c>
      <c r="AF658" s="37"/>
      <c r="AG658" s="37"/>
      <c r="AH658" s="37"/>
    </row>
    <row r="659" spans="1:34" ht="20.100000000000001" customHeight="1" x14ac:dyDescent="0.2">
      <c r="D659" s="2" t="s">
        <v>113</v>
      </c>
      <c r="F659" s="37">
        <v>72</v>
      </c>
      <c r="G659" s="37"/>
      <c r="H659" s="37"/>
      <c r="I659" s="37"/>
      <c r="J659" s="37">
        <v>34</v>
      </c>
      <c r="K659" s="37">
        <v>5</v>
      </c>
      <c r="L659" s="37"/>
      <c r="M659" s="37">
        <v>39</v>
      </c>
      <c r="N659" s="37"/>
      <c r="O659" s="37"/>
      <c r="P659" s="37"/>
      <c r="Q659" s="37">
        <v>29</v>
      </c>
      <c r="R659" s="37">
        <v>23</v>
      </c>
      <c r="S659" s="37"/>
      <c r="T659" s="37">
        <v>52</v>
      </c>
      <c r="U659" s="37"/>
      <c r="V659" s="37"/>
      <c r="W659" s="37"/>
      <c r="X659" s="37">
        <v>59</v>
      </c>
      <c r="Y659" s="37"/>
      <c r="Z659" s="37"/>
      <c r="AA659" s="37"/>
      <c r="AB659" s="37">
        <v>0</v>
      </c>
      <c r="AC659" s="37"/>
      <c r="AD659" s="37">
        <v>0</v>
      </c>
      <c r="AF659" s="37"/>
      <c r="AG659" s="37"/>
      <c r="AH659" s="37"/>
    </row>
    <row r="660" spans="1:34"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F660" s="37"/>
      <c r="AG660" s="37"/>
      <c r="AH660" s="37"/>
    </row>
    <row r="661" spans="1:34" s="1" customFormat="1" ht="20.100000000000001" customHeight="1" x14ac:dyDescent="0.2">
      <c r="A661" s="3"/>
      <c r="B661" s="6"/>
      <c r="C661" s="42" t="s">
        <v>180</v>
      </c>
      <c r="D661" s="42"/>
      <c r="E661" s="5"/>
      <c r="F661" s="44">
        <v>220</v>
      </c>
      <c r="G661" s="45"/>
      <c r="H661" s="45"/>
      <c r="I661" s="45"/>
      <c r="J661" s="44">
        <v>102</v>
      </c>
      <c r="K661" s="44">
        <v>23</v>
      </c>
      <c r="L661" s="45"/>
      <c r="M661" s="44">
        <v>125</v>
      </c>
      <c r="N661" s="45"/>
      <c r="O661" s="45"/>
      <c r="P661" s="45"/>
      <c r="Q661" s="44">
        <v>90</v>
      </c>
      <c r="R661" s="44">
        <v>124</v>
      </c>
      <c r="S661" s="45"/>
      <c r="T661" s="44">
        <v>214</v>
      </c>
      <c r="U661" s="45"/>
      <c r="V661" s="45"/>
      <c r="W661" s="45"/>
      <c r="X661" s="44">
        <v>131</v>
      </c>
      <c r="Y661" s="45"/>
      <c r="Z661" s="45"/>
      <c r="AA661" s="45"/>
      <c r="AB661" s="44">
        <v>0</v>
      </c>
      <c r="AC661" s="45"/>
      <c r="AD661" s="44">
        <v>0</v>
      </c>
      <c r="AF661" s="37"/>
      <c r="AG661" s="37"/>
      <c r="AH661" s="37"/>
    </row>
    <row r="662" spans="1:34"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F662" s="37"/>
      <c r="AG662" s="37"/>
      <c r="AH662" s="37"/>
    </row>
    <row r="663" spans="1:34" s="1" customFormat="1" ht="20.100000000000001" customHeight="1" x14ac:dyDescent="0.25">
      <c r="A663" s="3"/>
      <c r="B663" s="49" t="s">
        <v>322</v>
      </c>
      <c r="C663" s="50"/>
      <c r="D663" s="50"/>
      <c r="E663" s="5"/>
      <c r="F663" s="51">
        <v>220</v>
      </c>
      <c r="G663" s="52"/>
      <c r="H663" s="52"/>
      <c r="I663" s="52"/>
      <c r="J663" s="51">
        <v>102</v>
      </c>
      <c r="K663" s="51">
        <v>23</v>
      </c>
      <c r="L663" s="52"/>
      <c r="M663" s="51">
        <v>125</v>
      </c>
      <c r="N663" s="52"/>
      <c r="O663" s="52"/>
      <c r="P663" s="52"/>
      <c r="Q663" s="51">
        <v>90</v>
      </c>
      <c r="R663" s="51">
        <v>124</v>
      </c>
      <c r="S663" s="52"/>
      <c r="T663" s="51">
        <v>214</v>
      </c>
      <c r="U663" s="52"/>
      <c r="V663" s="52"/>
      <c r="W663" s="52"/>
      <c r="X663" s="51">
        <v>131</v>
      </c>
      <c r="Y663" s="52"/>
      <c r="Z663" s="52"/>
      <c r="AA663" s="52"/>
      <c r="AB663" s="51">
        <v>0</v>
      </c>
      <c r="AC663" s="52"/>
      <c r="AD663" s="51">
        <v>0</v>
      </c>
      <c r="AF663" s="37"/>
      <c r="AG663" s="37"/>
      <c r="AH663" s="37"/>
    </row>
    <row r="664" spans="1:34"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F664" s="37"/>
      <c r="AG664" s="37"/>
      <c r="AH664" s="37"/>
    </row>
    <row r="665" spans="1:34"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F665" s="37"/>
      <c r="AG665" s="37"/>
      <c r="AH665" s="37"/>
    </row>
    <row r="666" spans="1:34"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F666" s="37"/>
      <c r="AG666" s="37"/>
      <c r="AH666" s="37"/>
    </row>
    <row r="667" spans="1:34" ht="20.100000000000001" customHeight="1" x14ac:dyDescent="0.2">
      <c r="B667" s="5"/>
      <c r="D667" s="2" t="s">
        <v>98</v>
      </c>
      <c r="F667" s="37">
        <v>47</v>
      </c>
      <c r="G667" s="37"/>
      <c r="H667" s="37"/>
      <c r="I667" s="37"/>
      <c r="J667" s="37">
        <v>86</v>
      </c>
      <c r="K667" s="37">
        <v>3</v>
      </c>
      <c r="L667" s="37"/>
      <c r="M667" s="37">
        <v>89</v>
      </c>
      <c r="N667" s="37"/>
      <c r="O667" s="37"/>
      <c r="P667" s="37"/>
      <c r="Q667" s="37">
        <v>32</v>
      </c>
      <c r="R667" s="37">
        <v>72</v>
      </c>
      <c r="S667" s="37"/>
      <c r="T667" s="37">
        <v>104</v>
      </c>
      <c r="U667" s="37"/>
      <c r="V667" s="37"/>
      <c r="W667" s="37"/>
      <c r="X667" s="37">
        <v>32</v>
      </c>
      <c r="Y667" s="37"/>
      <c r="Z667" s="37"/>
      <c r="AA667" s="37"/>
      <c r="AB667" s="37">
        <v>0</v>
      </c>
      <c r="AC667" s="37"/>
      <c r="AD667" s="37">
        <v>0</v>
      </c>
      <c r="AF667" s="37"/>
      <c r="AG667" s="37"/>
      <c r="AH667" s="37"/>
    </row>
    <row r="668" spans="1:34" ht="20.100000000000001" customHeight="1" x14ac:dyDescent="0.2">
      <c r="D668" s="38" t="s">
        <v>99</v>
      </c>
      <c r="F668" s="39">
        <v>45</v>
      </c>
      <c r="G668" s="40"/>
      <c r="H668" s="40"/>
      <c r="I668" s="40"/>
      <c r="J668" s="39">
        <v>83</v>
      </c>
      <c r="K668" s="39">
        <v>8</v>
      </c>
      <c r="L668" s="40"/>
      <c r="M668" s="39">
        <v>91</v>
      </c>
      <c r="N668" s="40"/>
      <c r="O668" s="40"/>
      <c r="P668" s="40"/>
      <c r="Q668" s="39">
        <v>43</v>
      </c>
      <c r="R668" s="39">
        <v>56</v>
      </c>
      <c r="S668" s="40"/>
      <c r="T668" s="39">
        <v>99</v>
      </c>
      <c r="U668" s="40"/>
      <c r="V668" s="40"/>
      <c r="W668" s="40"/>
      <c r="X668" s="39">
        <v>37</v>
      </c>
      <c r="Y668" s="40"/>
      <c r="Z668" s="40"/>
      <c r="AA668" s="40"/>
      <c r="AB668" s="39">
        <v>0</v>
      </c>
      <c r="AC668" s="40"/>
      <c r="AD668" s="39">
        <v>0</v>
      </c>
      <c r="AF668" s="37"/>
      <c r="AG668" s="37"/>
      <c r="AH668" s="37"/>
    </row>
    <row r="669" spans="1:34" ht="20.100000000000001" customHeight="1" x14ac:dyDescent="0.2">
      <c r="D669" s="2" t="s">
        <v>100</v>
      </c>
      <c r="F669" s="37">
        <v>51</v>
      </c>
      <c r="G669" s="37"/>
      <c r="H669" s="37"/>
      <c r="I669" s="37"/>
      <c r="J669" s="37">
        <v>92</v>
      </c>
      <c r="K669" s="37">
        <v>20</v>
      </c>
      <c r="L669" s="37"/>
      <c r="M669" s="37">
        <v>112</v>
      </c>
      <c r="N669" s="37"/>
      <c r="O669" s="37"/>
      <c r="P669" s="37"/>
      <c r="Q669" s="37">
        <v>41</v>
      </c>
      <c r="R669" s="37">
        <v>80</v>
      </c>
      <c r="S669" s="37"/>
      <c r="T669" s="37">
        <v>121</v>
      </c>
      <c r="U669" s="37"/>
      <c r="V669" s="37"/>
      <c r="W669" s="37"/>
      <c r="X669" s="37">
        <v>42</v>
      </c>
      <c r="Y669" s="37"/>
      <c r="Z669" s="37"/>
      <c r="AA669" s="37"/>
      <c r="AB669" s="37">
        <v>0</v>
      </c>
      <c r="AC669" s="37"/>
      <c r="AD669" s="37">
        <v>0</v>
      </c>
      <c r="AF669" s="37"/>
      <c r="AG669" s="37"/>
      <c r="AH669" s="37"/>
    </row>
    <row r="670" spans="1:34"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F670" s="37"/>
      <c r="AG670" s="37"/>
      <c r="AH670" s="37"/>
    </row>
    <row r="671" spans="1:34" s="1" customFormat="1" ht="20.100000000000001" customHeight="1" x14ac:dyDescent="0.2">
      <c r="A671" s="3"/>
      <c r="B671" s="6"/>
      <c r="C671" s="42" t="s">
        <v>180</v>
      </c>
      <c r="D671" s="42"/>
      <c r="E671" s="5"/>
      <c r="F671" s="44">
        <v>143</v>
      </c>
      <c r="G671" s="45"/>
      <c r="H671" s="45"/>
      <c r="I671" s="45"/>
      <c r="J671" s="44">
        <v>261</v>
      </c>
      <c r="K671" s="44">
        <v>31</v>
      </c>
      <c r="L671" s="45"/>
      <c r="M671" s="44">
        <v>292</v>
      </c>
      <c r="N671" s="45"/>
      <c r="O671" s="45"/>
      <c r="P671" s="45"/>
      <c r="Q671" s="44">
        <v>116</v>
      </c>
      <c r="R671" s="44">
        <v>208</v>
      </c>
      <c r="S671" s="45"/>
      <c r="T671" s="44">
        <v>324</v>
      </c>
      <c r="U671" s="45"/>
      <c r="V671" s="45"/>
      <c r="W671" s="45"/>
      <c r="X671" s="44">
        <v>111</v>
      </c>
      <c r="Y671" s="45"/>
      <c r="Z671" s="45"/>
      <c r="AA671" s="45"/>
      <c r="AB671" s="44">
        <v>0</v>
      </c>
      <c r="AC671" s="45"/>
      <c r="AD671" s="44">
        <v>0</v>
      </c>
      <c r="AF671" s="37"/>
      <c r="AG671" s="37"/>
      <c r="AH671" s="37"/>
    </row>
    <row r="672" spans="1:34"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F672" s="37"/>
      <c r="AG672" s="37"/>
      <c r="AH672" s="37"/>
    </row>
    <row r="673" spans="1:34" s="1" customFormat="1" ht="20.100000000000001" customHeight="1" x14ac:dyDescent="0.25">
      <c r="A673" s="3"/>
      <c r="B673" s="49" t="s">
        <v>324</v>
      </c>
      <c r="C673" s="50"/>
      <c r="D673" s="50"/>
      <c r="E673" s="5"/>
      <c r="F673" s="51">
        <v>143</v>
      </c>
      <c r="G673" s="52"/>
      <c r="H673" s="52"/>
      <c r="I673" s="52"/>
      <c r="J673" s="51">
        <v>261</v>
      </c>
      <c r="K673" s="51">
        <v>31</v>
      </c>
      <c r="L673" s="52"/>
      <c r="M673" s="51">
        <v>292</v>
      </c>
      <c r="N673" s="52"/>
      <c r="O673" s="52"/>
      <c r="P673" s="52"/>
      <c r="Q673" s="51">
        <v>116</v>
      </c>
      <c r="R673" s="51">
        <v>208</v>
      </c>
      <c r="S673" s="52"/>
      <c r="T673" s="51">
        <v>324</v>
      </c>
      <c r="U673" s="52"/>
      <c r="V673" s="52"/>
      <c r="W673" s="52"/>
      <c r="X673" s="51">
        <v>111</v>
      </c>
      <c r="Y673" s="52"/>
      <c r="Z673" s="52"/>
      <c r="AA673" s="52"/>
      <c r="AB673" s="51">
        <v>0</v>
      </c>
      <c r="AC673" s="52"/>
      <c r="AD673" s="51">
        <v>0</v>
      </c>
      <c r="AF673" s="37"/>
      <c r="AG673" s="37"/>
      <c r="AH673" s="37"/>
    </row>
    <row r="674" spans="1:34"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F674" s="37"/>
      <c r="AG674" s="37"/>
      <c r="AH674" s="37"/>
    </row>
    <row r="675" spans="1:34"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F675" s="37"/>
      <c r="AG675" s="37"/>
      <c r="AH675" s="37"/>
    </row>
    <row r="676" spans="1:34"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F676" s="37"/>
      <c r="AG676" s="37"/>
      <c r="AH676" s="37"/>
    </row>
    <row r="677" spans="1:34" ht="20.100000000000001" customHeight="1" x14ac:dyDescent="0.2">
      <c r="D677" s="2" t="s">
        <v>173</v>
      </c>
      <c r="F677" s="37">
        <v>0</v>
      </c>
      <c r="G677" s="37"/>
      <c r="H677" s="37"/>
      <c r="I677" s="37"/>
      <c r="J677" s="37">
        <v>0</v>
      </c>
      <c r="K677" s="37">
        <v>0</v>
      </c>
      <c r="L677" s="37"/>
      <c r="M677" s="37">
        <v>0</v>
      </c>
      <c r="N677" s="37"/>
      <c r="O677" s="37"/>
      <c r="P677" s="37"/>
      <c r="Q677" s="37">
        <v>0</v>
      </c>
      <c r="R677" s="37">
        <v>0</v>
      </c>
      <c r="S677" s="37"/>
      <c r="T677" s="37">
        <v>0</v>
      </c>
      <c r="U677" s="37"/>
      <c r="V677" s="37"/>
      <c r="W677" s="37"/>
      <c r="X677" s="37">
        <v>0</v>
      </c>
      <c r="Y677" s="37"/>
      <c r="Z677" s="37"/>
      <c r="AA677" s="37"/>
      <c r="AB677" s="37">
        <v>0</v>
      </c>
      <c r="AC677" s="37"/>
      <c r="AD677" s="37">
        <v>0</v>
      </c>
      <c r="AF677" s="37"/>
      <c r="AG677" s="37"/>
      <c r="AH677" s="37"/>
    </row>
    <row r="678" spans="1:34"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F678" s="37"/>
      <c r="AG678" s="37"/>
      <c r="AH678" s="37"/>
    </row>
    <row r="679" spans="1:34" ht="20.100000000000001" customHeight="1" x14ac:dyDescent="0.2">
      <c r="C679" s="42" t="s">
        <v>188</v>
      </c>
      <c r="D679" s="42"/>
      <c r="F679" s="44">
        <v>0</v>
      </c>
      <c r="G679" s="45"/>
      <c r="H679" s="45"/>
      <c r="I679" s="45"/>
      <c r="J679" s="44">
        <v>0</v>
      </c>
      <c r="K679" s="44">
        <v>0</v>
      </c>
      <c r="L679" s="45"/>
      <c r="M679" s="44">
        <v>0</v>
      </c>
      <c r="N679" s="45"/>
      <c r="O679" s="45"/>
      <c r="P679" s="45"/>
      <c r="Q679" s="44">
        <v>0</v>
      </c>
      <c r="R679" s="44">
        <v>0</v>
      </c>
      <c r="S679" s="45"/>
      <c r="T679" s="44">
        <v>0</v>
      </c>
      <c r="U679" s="45"/>
      <c r="V679" s="45"/>
      <c r="W679" s="45"/>
      <c r="X679" s="44">
        <v>0</v>
      </c>
      <c r="Y679" s="45"/>
      <c r="Z679" s="45"/>
      <c r="AA679" s="45"/>
      <c r="AB679" s="44">
        <v>0</v>
      </c>
      <c r="AC679" s="45"/>
      <c r="AD679" s="44">
        <v>0</v>
      </c>
      <c r="AF679" s="37"/>
      <c r="AG679" s="37"/>
      <c r="AH679" s="37"/>
    </row>
    <row r="680" spans="1:34"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F680" s="37"/>
      <c r="AG680" s="37"/>
      <c r="AH680" s="37"/>
    </row>
    <row r="681" spans="1:34"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F681" s="37"/>
      <c r="AG681" s="37"/>
      <c r="AH681" s="37"/>
    </row>
    <row r="682" spans="1:34" ht="20.100000000000001" customHeight="1" x14ac:dyDescent="0.2">
      <c r="D682" s="2" t="s">
        <v>124</v>
      </c>
      <c r="F682" s="37">
        <v>9</v>
      </c>
      <c r="G682" s="37"/>
      <c r="H682" s="37"/>
      <c r="I682" s="37"/>
      <c r="J682" s="37">
        <v>34</v>
      </c>
      <c r="K682" s="37">
        <v>4</v>
      </c>
      <c r="L682" s="37"/>
      <c r="M682" s="37">
        <v>38</v>
      </c>
      <c r="N682" s="37"/>
      <c r="O682" s="37"/>
      <c r="P682" s="37"/>
      <c r="Q682" s="37">
        <v>25</v>
      </c>
      <c r="R682" s="37">
        <v>15</v>
      </c>
      <c r="S682" s="37"/>
      <c r="T682" s="37">
        <v>40</v>
      </c>
      <c r="U682" s="37"/>
      <c r="V682" s="37"/>
      <c r="W682" s="37"/>
      <c r="X682" s="37">
        <v>7</v>
      </c>
      <c r="Y682" s="37"/>
      <c r="Z682" s="37"/>
      <c r="AA682" s="37"/>
      <c r="AB682" s="37">
        <v>0</v>
      </c>
      <c r="AC682" s="37"/>
      <c r="AD682" s="37">
        <v>0</v>
      </c>
      <c r="AF682" s="37"/>
      <c r="AG682" s="37"/>
      <c r="AH682" s="37"/>
    </row>
    <row r="683" spans="1:34" ht="20.100000000000001" customHeight="1" x14ac:dyDescent="0.2">
      <c r="B683" s="5"/>
      <c r="D683" s="38" t="s">
        <v>173</v>
      </c>
      <c r="F683" s="39">
        <v>31</v>
      </c>
      <c r="G683" s="40"/>
      <c r="H683" s="40"/>
      <c r="I683" s="40"/>
      <c r="J683" s="39">
        <v>70</v>
      </c>
      <c r="K683" s="39">
        <v>4</v>
      </c>
      <c r="L683" s="40"/>
      <c r="M683" s="39">
        <v>74</v>
      </c>
      <c r="N683" s="40"/>
      <c r="O683" s="40"/>
      <c r="P683" s="40"/>
      <c r="Q683" s="39">
        <v>42</v>
      </c>
      <c r="R683" s="39">
        <v>33</v>
      </c>
      <c r="S683" s="40"/>
      <c r="T683" s="39">
        <v>75</v>
      </c>
      <c r="U683" s="40"/>
      <c r="V683" s="40"/>
      <c r="W683" s="40"/>
      <c r="X683" s="39">
        <v>30</v>
      </c>
      <c r="Y683" s="40"/>
      <c r="Z683" s="40"/>
      <c r="AA683" s="40"/>
      <c r="AB683" s="39">
        <v>0</v>
      </c>
      <c r="AC683" s="40"/>
      <c r="AD683" s="39">
        <v>0</v>
      </c>
      <c r="AF683" s="37"/>
      <c r="AG683" s="37"/>
      <c r="AH683" s="37"/>
    </row>
    <row r="684" spans="1:34" ht="20.100000000000001" customHeight="1" x14ac:dyDescent="0.2">
      <c r="B684" s="5"/>
      <c r="D684" s="2" t="s">
        <v>100</v>
      </c>
      <c r="F684" s="37">
        <v>29</v>
      </c>
      <c r="G684" s="37"/>
      <c r="H684" s="37"/>
      <c r="I684" s="37"/>
      <c r="J684" s="37">
        <v>69</v>
      </c>
      <c r="K684" s="37">
        <v>4</v>
      </c>
      <c r="L684" s="37"/>
      <c r="M684" s="37">
        <v>73</v>
      </c>
      <c r="N684" s="37"/>
      <c r="O684" s="37"/>
      <c r="P684" s="37"/>
      <c r="Q684" s="37">
        <v>48</v>
      </c>
      <c r="R684" s="37">
        <v>21</v>
      </c>
      <c r="S684" s="37"/>
      <c r="T684" s="37">
        <v>69</v>
      </c>
      <c r="U684" s="37"/>
      <c r="V684" s="37"/>
      <c r="W684" s="37"/>
      <c r="X684" s="37">
        <v>33</v>
      </c>
      <c r="Y684" s="37"/>
      <c r="Z684" s="37"/>
      <c r="AA684" s="37"/>
      <c r="AB684" s="37">
        <v>0</v>
      </c>
      <c r="AC684" s="37"/>
      <c r="AD684" s="37">
        <v>0</v>
      </c>
      <c r="AF684" s="37"/>
      <c r="AG684" s="37"/>
      <c r="AH684" s="37"/>
    </row>
    <row r="685" spans="1:34" ht="20.100000000000001" customHeight="1" x14ac:dyDescent="0.2">
      <c r="D685" s="38" t="s">
        <v>101</v>
      </c>
      <c r="F685" s="39">
        <v>27</v>
      </c>
      <c r="G685" s="40"/>
      <c r="H685" s="40"/>
      <c r="I685" s="40"/>
      <c r="J685" s="39">
        <v>63</v>
      </c>
      <c r="K685" s="39">
        <v>8</v>
      </c>
      <c r="L685" s="40"/>
      <c r="M685" s="39">
        <v>71</v>
      </c>
      <c r="N685" s="40"/>
      <c r="O685" s="40"/>
      <c r="P685" s="40"/>
      <c r="Q685" s="39">
        <v>45</v>
      </c>
      <c r="R685" s="39">
        <v>14</v>
      </c>
      <c r="S685" s="40"/>
      <c r="T685" s="39">
        <v>59</v>
      </c>
      <c r="U685" s="40"/>
      <c r="V685" s="40"/>
      <c r="W685" s="40"/>
      <c r="X685" s="39">
        <v>39</v>
      </c>
      <c r="Y685" s="40"/>
      <c r="Z685" s="40"/>
      <c r="AA685" s="40"/>
      <c r="AB685" s="39">
        <v>0</v>
      </c>
      <c r="AC685" s="40"/>
      <c r="AD685" s="39">
        <v>0</v>
      </c>
      <c r="AF685" s="37"/>
      <c r="AG685" s="37"/>
      <c r="AH685" s="37"/>
    </row>
    <row r="686" spans="1:34" ht="20.100000000000001" customHeight="1" x14ac:dyDescent="0.2">
      <c r="D686" s="2" t="s">
        <v>115</v>
      </c>
      <c r="F686" s="37">
        <v>24</v>
      </c>
      <c r="G686" s="37"/>
      <c r="H686" s="37"/>
      <c r="I686" s="37"/>
      <c r="J686" s="37">
        <v>56</v>
      </c>
      <c r="K686" s="37">
        <v>3</v>
      </c>
      <c r="L686" s="37"/>
      <c r="M686" s="37">
        <v>59</v>
      </c>
      <c r="N686" s="37"/>
      <c r="O686" s="37"/>
      <c r="P686" s="37"/>
      <c r="Q686" s="37">
        <v>41</v>
      </c>
      <c r="R686" s="37">
        <v>16</v>
      </c>
      <c r="S686" s="37"/>
      <c r="T686" s="37">
        <v>57</v>
      </c>
      <c r="U686" s="37"/>
      <c r="V686" s="37"/>
      <c r="W686" s="37"/>
      <c r="X686" s="37">
        <v>26</v>
      </c>
      <c r="Y686" s="37"/>
      <c r="Z686" s="37"/>
      <c r="AA686" s="37"/>
      <c r="AB686" s="37">
        <v>0</v>
      </c>
      <c r="AC686" s="37"/>
      <c r="AD686" s="37">
        <v>0</v>
      </c>
      <c r="AF686" s="37"/>
      <c r="AG686" s="37"/>
      <c r="AH686" s="37"/>
    </row>
    <row r="687" spans="1:34" ht="20.100000000000001" customHeight="1" x14ac:dyDescent="0.2">
      <c r="D687" s="38" t="s">
        <v>103</v>
      </c>
      <c r="F687" s="39">
        <v>19</v>
      </c>
      <c r="G687" s="40"/>
      <c r="H687" s="40"/>
      <c r="I687" s="40"/>
      <c r="J687" s="39">
        <v>50</v>
      </c>
      <c r="K687" s="39">
        <v>1</v>
      </c>
      <c r="L687" s="40"/>
      <c r="M687" s="39">
        <v>51</v>
      </c>
      <c r="N687" s="40"/>
      <c r="O687" s="40"/>
      <c r="P687" s="40"/>
      <c r="Q687" s="39">
        <v>23</v>
      </c>
      <c r="R687" s="39">
        <v>15</v>
      </c>
      <c r="S687" s="40"/>
      <c r="T687" s="39">
        <v>38</v>
      </c>
      <c r="U687" s="40"/>
      <c r="V687" s="40"/>
      <c r="W687" s="40"/>
      <c r="X687" s="39">
        <v>32</v>
      </c>
      <c r="Y687" s="40"/>
      <c r="Z687" s="40"/>
      <c r="AA687" s="40"/>
      <c r="AB687" s="39">
        <v>0</v>
      </c>
      <c r="AC687" s="40"/>
      <c r="AD687" s="39">
        <v>0</v>
      </c>
      <c r="AF687" s="37"/>
      <c r="AG687" s="37"/>
      <c r="AH687" s="37"/>
    </row>
    <row r="688" spans="1:34" ht="20.100000000000001" customHeight="1" x14ac:dyDescent="0.2">
      <c r="D688" s="2" t="s">
        <v>104</v>
      </c>
      <c r="F688" s="37">
        <v>10</v>
      </c>
      <c r="G688" s="37"/>
      <c r="H688" s="37"/>
      <c r="I688" s="37"/>
      <c r="J688" s="37">
        <v>49</v>
      </c>
      <c r="K688" s="37">
        <v>1</v>
      </c>
      <c r="L688" s="37"/>
      <c r="M688" s="37">
        <v>50</v>
      </c>
      <c r="N688" s="37"/>
      <c r="O688" s="37"/>
      <c r="P688" s="37"/>
      <c r="Q688" s="37">
        <v>29</v>
      </c>
      <c r="R688" s="37">
        <v>11</v>
      </c>
      <c r="S688" s="37"/>
      <c r="T688" s="37">
        <v>40</v>
      </c>
      <c r="U688" s="37"/>
      <c r="V688" s="37"/>
      <c r="W688" s="37"/>
      <c r="X688" s="37">
        <v>20</v>
      </c>
      <c r="Y688" s="37"/>
      <c r="Z688" s="37"/>
      <c r="AA688" s="37"/>
      <c r="AB688" s="37">
        <v>0</v>
      </c>
      <c r="AC688" s="37"/>
      <c r="AD688" s="37">
        <v>0</v>
      </c>
      <c r="AF688" s="37"/>
      <c r="AG688" s="37"/>
      <c r="AH688" s="37"/>
    </row>
    <row r="689" spans="1:34"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F689" s="37"/>
      <c r="AG689" s="37"/>
      <c r="AH689" s="37"/>
    </row>
    <row r="690" spans="1:34" s="1" customFormat="1" ht="20.100000000000001" customHeight="1" x14ac:dyDescent="0.2">
      <c r="A690" s="3"/>
      <c r="B690" s="6"/>
      <c r="C690" s="42" t="s">
        <v>180</v>
      </c>
      <c r="D690" s="42"/>
      <c r="E690" s="5"/>
      <c r="F690" s="44">
        <v>149</v>
      </c>
      <c r="G690" s="45"/>
      <c r="H690" s="45"/>
      <c r="I690" s="45"/>
      <c r="J690" s="44">
        <v>391</v>
      </c>
      <c r="K690" s="44">
        <v>25</v>
      </c>
      <c r="L690" s="45"/>
      <c r="M690" s="44">
        <v>416</v>
      </c>
      <c r="N690" s="45"/>
      <c r="O690" s="45"/>
      <c r="P690" s="45"/>
      <c r="Q690" s="44">
        <v>253</v>
      </c>
      <c r="R690" s="44">
        <v>125</v>
      </c>
      <c r="S690" s="45"/>
      <c r="T690" s="44">
        <v>378</v>
      </c>
      <c r="U690" s="45"/>
      <c r="V690" s="45"/>
      <c r="W690" s="45"/>
      <c r="X690" s="44">
        <v>187</v>
      </c>
      <c r="Y690" s="45"/>
      <c r="Z690" s="45"/>
      <c r="AA690" s="45"/>
      <c r="AB690" s="44">
        <v>0</v>
      </c>
      <c r="AC690" s="45"/>
      <c r="AD690" s="44">
        <v>0</v>
      </c>
      <c r="AF690" s="37"/>
      <c r="AG690" s="37"/>
      <c r="AH690" s="37"/>
    </row>
    <row r="691" spans="1:34"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F691" s="37"/>
      <c r="AG691" s="37"/>
      <c r="AH691" s="37"/>
    </row>
    <row r="692" spans="1:34" s="1" customFormat="1" ht="20.100000000000001" customHeight="1" x14ac:dyDescent="0.25">
      <c r="A692" s="3"/>
      <c r="B692" s="49" t="s">
        <v>326</v>
      </c>
      <c r="C692" s="50"/>
      <c r="D692" s="50"/>
      <c r="E692" s="5"/>
      <c r="F692" s="51">
        <v>149</v>
      </c>
      <c r="G692" s="52"/>
      <c r="H692" s="52"/>
      <c r="I692" s="52"/>
      <c r="J692" s="51">
        <v>391</v>
      </c>
      <c r="K692" s="51">
        <v>25</v>
      </c>
      <c r="L692" s="52"/>
      <c r="M692" s="51">
        <v>416</v>
      </c>
      <c r="N692" s="52"/>
      <c r="O692" s="52"/>
      <c r="P692" s="52"/>
      <c r="Q692" s="51">
        <v>253</v>
      </c>
      <c r="R692" s="51">
        <v>125</v>
      </c>
      <c r="S692" s="52"/>
      <c r="T692" s="51">
        <v>378</v>
      </c>
      <c r="U692" s="52"/>
      <c r="V692" s="52"/>
      <c r="W692" s="52"/>
      <c r="X692" s="51">
        <v>187</v>
      </c>
      <c r="Y692" s="52"/>
      <c r="Z692" s="52"/>
      <c r="AA692" s="52"/>
      <c r="AB692" s="51">
        <v>0</v>
      </c>
      <c r="AC692" s="52"/>
      <c r="AD692" s="51">
        <v>0</v>
      </c>
      <c r="AF692" s="37"/>
      <c r="AG692" s="37"/>
      <c r="AH692" s="37"/>
    </row>
    <row r="693" spans="1:34"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F693" s="37"/>
      <c r="AG693" s="37"/>
      <c r="AH693" s="37"/>
    </row>
    <row r="694" spans="1:34"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F694" s="37"/>
      <c r="AG694" s="37"/>
      <c r="AH694" s="37"/>
    </row>
    <row r="695" spans="1:34"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F695" s="37"/>
      <c r="AG695" s="37"/>
      <c r="AH695" s="37"/>
    </row>
    <row r="696" spans="1:34" ht="20.100000000000001" customHeight="1" x14ac:dyDescent="0.2">
      <c r="D696" s="2" t="s">
        <v>98</v>
      </c>
      <c r="F696" s="37">
        <v>38</v>
      </c>
      <c r="G696" s="37"/>
      <c r="H696" s="37"/>
      <c r="I696" s="37"/>
      <c r="J696" s="37">
        <v>67</v>
      </c>
      <c r="K696" s="37">
        <v>2</v>
      </c>
      <c r="L696" s="37"/>
      <c r="M696" s="37">
        <v>69</v>
      </c>
      <c r="N696" s="37"/>
      <c r="O696" s="37"/>
      <c r="P696" s="37"/>
      <c r="Q696" s="37">
        <v>28</v>
      </c>
      <c r="R696" s="37">
        <v>54</v>
      </c>
      <c r="S696" s="37"/>
      <c r="T696" s="37">
        <v>82</v>
      </c>
      <c r="U696" s="37"/>
      <c r="V696" s="37"/>
      <c r="W696" s="37"/>
      <c r="X696" s="37">
        <v>25</v>
      </c>
      <c r="Y696" s="37"/>
      <c r="Z696" s="37"/>
      <c r="AA696" s="37"/>
      <c r="AB696" s="37">
        <v>0</v>
      </c>
      <c r="AC696" s="37"/>
      <c r="AD696" s="37">
        <v>0</v>
      </c>
      <c r="AF696" s="37"/>
      <c r="AG696" s="37"/>
      <c r="AH696" s="37"/>
    </row>
    <row r="697" spans="1:34" ht="20.100000000000001" customHeight="1" x14ac:dyDescent="0.2">
      <c r="D697" s="38" t="s">
        <v>99</v>
      </c>
      <c r="F697" s="39">
        <v>64</v>
      </c>
      <c r="G697" s="40"/>
      <c r="H697" s="40"/>
      <c r="I697" s="40"/>
      <c r="J697" s="39">
        <v>79</v>
      </c>
      <c r="K697" s="39">
        <v>6</v>
      </c>
      <c r="L697" s="40"/>
      <c r="M697" s="39">
        <v>85</v>
      </c>
      <c r="N697" s="40"/>
      <c r="O697" s="40"/>
      <c r="P697" s="40"/>
      <c r="Q697" s="39">
        <v>51</v>
      </c>
      <c r="R697" s="39">
        <v>36</v>
      </c>
      <c r="S697" s="40"/>
      <c r="T697" s="39">
        <v>87</v>
      </c>
      <c r="U697" s="40"/>
      <c r="V697" s="40"/>
      <c r="W697" s="40"/>
      <c r="X697" s="39">
        <v>62</v>
      </c>
      <c r="Y697" s="40"/>
      <c r="Z697" s="40"/>
      <c r="AA697" s="40"/>
      <c r="AB697" s="39">
        <v>0</v>
      </c>
      <c r="AC697" s="40"/>
      <c r="AD697" s="39">
        <v>0</v>
      </c>
      <c r="AF697" s="37"/>
      <c r="AG697" s="37"/>
      <c r="AH697" s="37"/>
    </row>
    <row r="698" spans="1:34" ht="20.100000000000001" customHeight="1" x14ac:dyDescent="0.2">
      <c r="D698" s="2" t="s">
        <v>100</v>
      </c>
      <c r="F698" s="40">
        <v>17</v>
      </c>
      <c r="G698" s="40"/>
      <c r="H698" s="40"/>
      <c r="I698" s="40"/>
      <c r="J698" s="40">
        <v>84</v>
      </c>
      <c r="K698" s="40">
        <v>3</v>
      </c>
      <c r="L698" s="40"/>
      <c r="M698" s="40">
        <v>87</v>
      </c>
      <c r="N698" s="40"/>
      <c r="O698" s="40"/>
      <c r="P698" s="40"/>
      <c r="Q698" s="40">
        <v>47</v>
      </c>
      <c r="R698" s="40">
        <v>37</v>
      </c>
      <c r="S698" s="40"/>
      <c r="T698" s="40">
        <v>84</v>
      </c>
      <c r="U698" s="40"/>
      <c r="V698" s="40"/>
      <c r="W698" s="40"/>
      <c r="X698" s="40">
        <v>20</v>
      </c>
      <c r="Y698" s="40"/>
      <c r="Z698" s="40"/>
      <c r="AA698" s="40"/>
      <c r="AB698" s="40">
        <v>0</v>
      </c>
      <c r="AC698" s="40"/>
      <c r="AD698" s="40">
        <v>0</v>
      </c>
      <c r="AF698" s="37"/>
      <c r="AG698" s="37"/>
      <c r="AH698" s="37"/>
    </row>
    <row r="699" spans="1:34"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F699" s="37"/>
      <c r="AG699" s="37"/>
      <c r="AH699" s="37"/>
    </row>
    <row r="700" spans="1:34" s="1" customFormat="1" ht="20.100000000000001" customHeight="1" x14ac:dyDescent="0.2">
      <c r="A700" s="3"/>
      <c r="B700" s="6"/>
      <c r="C700" s="42" t="s">
        <v>180</v>
      </c>
      <c r="D700" s="42"/>
      <c r="E700" s="5"/>
      <c r="F700" s="44">
        <v>119</v>
      </c>
      <c r="G700" s="45"/>
      <c r="H700" s="45"/>
      <c r="I700" s="45"/>
      <c r="J700" s="44">
        <v>230</v>
      </c>
      <c r="K700" s="44">
        <v>11</v>
      </c>
      <c r="L700" s="45"/>
      <c r="M700" s="44">
        <v>241</v>
      </c>
      <c r="N700" s="45"/>
      <c r="O700" s="45"/>
      <c r="P700" s="45"/>
      <c r="Q700" s="44">
        <v>126</v>
      </c>
      <c r="R700" s="44">
        <v>127</v>
      </c>
      <c r="S700" s="45"/>
      <c r="T700" s="44">
        <v>253</v>
      </c>
      <c r="U700" s="45"/>
      <c r="V700" s="45"/>
      <c r="W700" s="45"/>
      <c r="X700" s="44">
        <v>107</v>
      </c>
      <c r="Y700" s="45"/>
      <c r="Z700" s="45"/>
      <c r="AA700" s="45"/>
      <c r="AB700" s="44">
        <v>0</v>
      </c>
      <c r="AC700" s="45"/>
      <c r="AD700" s="44">
        <v>0</v>
      </c>
      <c r="AF700" s="37"/>
      <c r="AG700" s="37"/>
      <c r="AH700" s="37"/>
    </row>
    <row r="701" spans="1:34"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F701" s="37"/>
      <c r="AG701" s="37"/>
      <c r="AH701" s="37"/>
    </row>
    <row r="702" spans="1:34" s="1" customFormat="1" ht="20.100000000000001" customHeight="1" x14ac:dyDescent="0.25">
      <c r="A702" s="3"/>
      <c r="B702" s="49" t="s">
        <v>328</v>
      </c>
      <c r="C702" s="50"/>
      <c r="D702" s="50"/>
      <c r="E702" s="5"/>
      <c r="F702" s="51">
        <v>119</v>
      </c>
      <c r="G702" s="52"/>
      <c r="H702" s="52"/>
      <c r="I702" s="52"/>
      <c r="J702" s="51">
        <v>230</v>
      </c>
      <c r="K702" s="51">
        <v>11</v>
      </c>
      <c r="L702" s="52"/>
      <c r="M702" s="51">
        <v>241</v>
      </c>
      <c r="N702" s="52"/>
      <c r="O702" s="52"/>
      <c r="P702" s="52"/>
      <c r="Q702" s="51">
        <v>126</v>
      </c>
      <c r="R702" s="51">
        <v>127</v>
      </c>
      <c r="S702" s="52"/>
      <c r="T702" s="51">
        <v>253</v>
      </c>
      <c r="U702" s="52"/>
      <c r="V702" s="52"/>
      <c r="W702" s="52"/>
      <c r="X702" s="51">
        <v>107</v>
      </c>
      <c r="Y702" s="52"/>
      <c r="Z702" s="52"/>
      <c r="AA702" s="52"/>
      <c r="AB702" s="51">
        <v>0</v>
      </c>
      <c r="AC702" s="52"/>
      <c r="AD702" s="51">
        <v>0</v>
      </c>
      <c r="AF702" s="37"/>
      <c r="AG702" s="37"/>
      <c r="AH702" s="37"/>
    </row>
    <row r="703" spans="1:34"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F703" s="37"/>
      <c r="AG703" s="37"/>
      <c r="AH703" s="37"/>
    </row>
    <row r="704" spans="1:34"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F704" s="37"/>
      <c r="AG704" s="37"/>
      <c r="AH704" s="37"/>
    </row>
    <row r="705" spans="1:34"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F705" s="37"/>
      <c r="AG705" s="37"/>
      <c r="AH705" s="37"/>
    </row>
    <row r="706" spans="1:34" ht="20.100000000000001" customHeight="1" x14ac:dyDescent="0.2">
      <c r="B706" s="5"/>
      <c r="D706" s="2" t="s">
        <v>98</v>
      </c>
      <c r="F706" s="37">
        <v>54</v>
      </c>
      <c r="G706" s="37"/>
      <c r="H706" s="37"/>
      <c r="I706" s="37"/>
      <c r="J706" s="37">
        <v>164</v>
      </c>
      <c r="K706" s="37">
        <v>3</v>
      </c>
      <c r="L706" s="37"/>
      <c r="M706" s="37">
        <v>167</v>
      </c>
      <c r="N706" s="37"/>
      <c r="O706" s="37"/>
      <c r="P706" s="37"/>
      <c r="Q706" s="37">
        <v>111</v>
      </c>
      <c r="R706" s="37">
        <v>51</v>
      </c>
      <c r="S706" s="37"/>
      <c r="T706" s="37">
        <v>162</v>
      </c>
      <c r="U706" s="37"/>
      <c r="V706" s="37"/>
      <c r="W706" s="37"/>
      <c r="X706" s="37">
        <v>59</v>
      </c>
      <c r="Y706" s="37"/>
      <c r="Z706" s="37"/>
      <c r="AA706" s="37"/>
      <c r="AB706" s="37">
        <v>0</v>
      </c>
      <c r="AC706" s="37"/>
      <c r="AD706" s="37">
        <v>0</v>
      </c>
      <c r="AF706" s="37"/>
      <c r="AG706" s="37"/>
      <c r="AH706" s="37"/>
    </row>
    <row r="707" spans="1:34" ht="20.100000000000001" customHeight="1" x14ac:dyDescent="0.2">
      <c r="D707" s="38" t="s">
        <v>99</v>
      </c>
      <c r="F707" s="39">
        <v>97</v>
      </c>
      <c r="G707" s="40"/>
      <c r="H707" s="40"/>
      <c r="I707" s="40"/>
      <c r="J707" s="39">
        <v>116</v>
      </c>
      <c r="K707" s="39">
        <v>1</v>
      </c>
      <c r="L707" s="40"/>
      <c r="M707" s="39">
        <v>117</v>
      </c>
      <c r="N707" s="40"/>
      <c r="O707" s="40"/>
      <c r="P707" s="40"/>
      <c r="Q707" s="39">
        <v>59</v>
      </c>
      <c r="R707" s="39">
        <v>91</v>
      </c>
      <c r="S707" s="40"/>
      <c r="T707" s="39">
        <v>150</v>
      </c>
      <c r="U707" s="40"/>
      <c r="V707" s="40"/>
      <c r="W707" s="40"/>
      <c r="X707" s="39">
        <v>64</v>
      </c>
      <c r="Y707" s="40"/>
      <c r="Z707" s="40"/>
      <c r="AA707" s="40"/>
      <c r="AB707" s="39">
        <v>0</v>
      </c>
      <c r="AC707" s="40"/>
      <c r="AD707" s="39">
        <v>0</v>
      </c>
      <c r="AF707" s="37"/>
      <c r="AG707" s="37"/>
      <c r="AH707" s="37"/>
    </row>
    <row r="708" spans="1:34" ht="20.100000000000001" customHeight="1" x14ac:dyDescent="0.2">
      <c r="D708" s="2" t="s">
        <v>113</v>
      </c>
      <c r="F708" s="37">
        <v>72</v>
      </c>
      <c r="G708" s="37"/>
      <c r="H708" s="37"/>
      <c r="I708" s="37"/>
      <c r="J708" s="37">
        <v>132</v>
      </c>
      <c r="K708" s="37">
        <v>3</v>
      </c>
      <c r="L708" s="37"/>
      <c r="M708" s="37">
        <v>135</v>
      </c>
      <c r="N708" s="37"/>
      <c r="O708" s="37"/>
      <c r="P708" s="37"/>
      <c r="Q708" s="37">
        <v>71</v>
      </c>
      <c r="R708" s="37">
        <v>85</v>
      </c>
      <c r="S708" s="37"/>
      <c r="T708" s="37">
        <v>156</v>
      </c>
      <c r="U708" s="37"/>
      <c r="V708" s="37"/>
      <c r="W708" s="37"/>
      <c r="X708" s="37">
        <v>51</v>
      </c>
      <c r="Y708" s="37"/>
      <c r="Z708" s="37"/>
      <c r="AA708" s="37"/>
      <c r="AB708" s="37">
        <v>0</v>
      </c>
      <c r="AC708" s="37"/>
      <c r="AD708" s="37">
        <v>0</v>
      </c>
      <c r="AF708" s="37"/>
      <c r="AG708" s="37"/>
      <c r="AH708" s="37"/>
    </row>
    <row r="709" spans="1:34" ht="20.100000000000001" customHeight="1" x14ac:dyDescent="0.2">
      <c r="D709" s="38" t="s">
        <v>174</v>
      </c>
      <c r="F709" s="39">
        <v>44</v>
      </c>
      <c r="G709" s="40"/>
      <c r="H709" s="40"/>
      <c r="I709" s="40"/>
      <c r="J709" s="39">
        <v>138</v>
      </c>
      <c r="K709" s="39">
        <v>3</v>
      </c>
      <c r="L709" s="40"/>
      <c r="M709" s="39">
        <v>141</v>
      </c>
      <c r="N709" s="40"/>
      <c r="O709" s="40"/>
      <c r="P709" s="40"/>
      <c r="Q709" s="39">
        <v>70</v>
      </c>
      <c r="R709" s="39">
        <v>60</v>
      </c>
      <c r="S709" s="40"/>
      <c r="T709" s="39">
        <v>130</v>
      </c>
      <c r="U709" s="40"/>
      <c r="V709" s="40"/>
      <c r="W709" s="40"/>
      <c r="X709" s="39">
        <v>55</v>
      </c>
      <c r="Y709" s="40"/>
      <c r="Z709" s="40"/>
      <c r="AA709" s="40"/>
      <c r="AB709" s="39">
        <v>0</v>
      </c>
      <c r="AC709" s="40"/>
      <c r="AD709" s="39">
        <v>0</v>
      </c>
      <c r="AF709" s="37"/>
      <c r="AG709" s="37"/>
      <c r="AH709" s="37"/>
    </row>
    <row r="710" spans="1:34"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F710" s="37"/>
      <c r="AG710" s="37"/>
      <c r="AH710" s="37"/>
    </row>
    <row r="711" spans="1:34" s="1" customFormat="1" ht="20.100000000000001" customHeight="1" x14ac:dyDescent="0.2">
      <c r="A711" s="3"/>
      <c r="B711" s="6"/>
      <c r="C711" s="42" t="s">
        <v>180</v>
      </c>
      <c r="D711" s="42"/>
      <c r="E711" s="5"/>
      <c r="F711" s="44">
        <v>267</v>
      </c>
      <c r="G711" s="45"/>
      <c r="H711" s="45"/>
      <c r="I711" s="45"/>
      <c r="J711" s="44">
        <v>550</v>
      </c>
      <c r="K711" s="44">
        <v>10</v>
      </c>
      <c r="L711" s="45"/>
      <c r="M711" s="44">
        <v>560</v>
      </c>
      <c r="N711" s="45"/>
      <c r="O711" s="45"/>
      <c r="P711" s="45"/>
      <c r="Q711" s="44">
        <v>311</v>
      </c>
      <c r="R711" s="44">
        <v>287</v>
      </c>
      <c r="S711" s="45"/>
      <c r="T711" s="44">
        <v>598</v>
      </c>
      <c r="U711" s="45"/>
      <c r="V711" s="45"/>
      <c r="W711" s="45"/>
      <c r="X711" s="44">
        <v>229</v>
      </c>
      <c r="Y711" s="45"/>
      <c r="Z711" s="45"/>
      <c r="AA711" s="45"/>
      <c r="AB711" s="44">
        <v>0</v>
      </c>
      <c r="AC711" s="45"/>
      <c r="AD711" s="44">
        <v>0</v>
      </c>
      <c r="AF711" s="37"/>
      <c r="AG711" s="37"/>
      <c r="AH711" s="37"/>
    </row>
    <row r="712" spans="1:34"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F712" s="37"/>
      <c r="AG712" s="37"/>
      <c r="AH712" s="37"/>
    </row>
    <row r="713" spans="1:34" s="1" customFormat="1" ht="20.100000000000001" customHeight="1" x14ac:dyDescent="0.25">
      <c r="A713" s="3"/>
      <c r="B713" s="49" t="s">
        <v>330</v>
      </c>
      <c r="C713" s="50"/>
      <c r="D713" s="50"/>
      <c r="E713" s="5"/>
      <c r="F713" s="51">
        <v>267</v>
      </c>
      <c r="G713" s="52"/>
      <c r="H713" s="52"/>
      <c r="I713" s="52"/>
      <c r="J713" s="51">
        <v>550</v>
      </c>
      <c r="K713" s="51">
        <v>10</v>
      </c>
      <c r="L713" s="52"/>
      <c r="M713" s="51">
        <v>560</v>
      </c>
      <c r="N713" s="52"/>
      <c r="O713" s="52"/>
      <c r="P713" s="52"/>
      <c r="Q713" s="51">
        <v>311</v>
      </c>
      <c r="R713" s="51">
        <v>287</v>
      </c>
      <c r="S713" s="52"/>
      <c r="T713" s="51">
        <v>598</v>
      </c>
      <c r="U713" s="52"/>
      <c r="V713" s="52"/>
      <c r="W713" s="52"/>
      <c r="X713" s="51">
        <v>229</v>
      </c>
      <c r="Y713" s="52"/>
      <c r="Z713" s="52"/>
      <c r="AA713" s="52"/>
      <c r="AB713" s="51">
        <v>0</v>
      </c>
      <c r="AC713" s="52"/>
      <c r="AD713" s="51">
        <v>0</v>
      </c>
      <c r="AF713" s="37"/>
      <c r="AG713" s="37"/>
      <c r="AH713" s="37"/>
    </row>
    <row r="714" spans="1:34"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F714" s="37"/>
      <c r="AG714" s="37"/>
      <c r="AH714" s="37"/>
    </row>
    <row r="715" spans="1:34"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F715" s="37"/>
      <c r="AG715" s="37"/>
      <c r="AH715" s="37"/>
    </row>
    <row r="716" spans="1:34"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F716" s="37"/>
      <c r="AG716" s="37"/>
      <c r="AH716" s="37"/>
    </row>
    <row r="717" spans="1:34" s="1" customFormat="1" ht="20.100000000000001" customHeight="1" x14ac:dyDescent="0.2">
      <c r="A717" s="3"/>
      <c r="B717" s="55"/>
      <c r="C717" s="3"/>
      <c r="D717" s="2" t="s">
        <v>98</v>
      </c>
      <c r="E717" s="5"/>
      <c r="F717" s="37">
        <v>73</v>
      </c>
      <c r="G717" s="37"/>
      <c r="H717" s="37"/>
      <c r="I717" s="37"/>
      <c r="J717" s="37">
        <v>118</v>
      </c>
      <c r="K717" s="37">
        <v>2</v>
      </c>
      <c r="L717" s="37"/>
      <c r="M717" s="37">
        <v>120</v>
      </c>
      <c r="N717" s="37"/>
      <c r="O717" s="37"/>
      <c r="P717" s="37"/>
      <c r="Q717" s="37">
        <v>48</v>
      </c>
      <c r="R717" s="37">
        <v>71</v>
      </c>
      <c r="S717" s="37"/>
      <c r="T717" s="37">
        <v>119</v>
      </c>
      <c r="U717" s="37"/>
      <c r="V717" s="37"/>
      <c r="W717" s="37"/>
      <c r="X717" s="37">
        <v>74</v>
      </c>
      <c r="Y717" s="37"/>
      <c r="Z717" s="37"/>
      <c r="AA717" s="37"/>
      <c r="AB717" s="37">
        <v>0</v>
      </c>
      <c r="AC717" s="37"/>
      <c r="AD717" s="37">
        <v>0</v>
      </c>
      <c r="AF717" s="37"/>
      <c r="AG717" s="37"/>
      <c r="AH717" s="37"/>
    </row>
    <row r="718" spans="1:34" s="1" customFormat="1" ht="20.100000000000001" customHeight="1" x14ac:dyDescent="0.2">
      <c r="A718" s="3"/>
      <c r="B718" s="55"/>
      <c r="C718" s="3"/>
      <c r="D718" s="38" t="s">
        <v>99</v>
      </c>
      <c r="E718" s="5"/>
      <c r="F718" s="39">
        <v>55</v>
      </c>
      <c r="G718" s="40"/>
      <c r="H718" s="40"/>
      <c r="I718" s="40"/>
      <c r="J718" s="39">
        <v>112</v>
      </c>
      <c r="K718" s="39">
        <v>4</v>
      </c>
      <c r="L718" s="40"/>
      <c r="M718" s="39">
        <v>116</v>
      </c>
      <c r="N718" s="40"/>
      <c r="O718" s="40"/>
      <c r="P718" s="40"/>
      <c r="Q718" s="39">
        <v>58</v>
      </c>
      <c r="R718" s="39">
        <v>60</v>
      </c>
      <c r="S718" s="40"/>
      <c r="T718" s="39">
        <v>118</v>
      </c>
      <c r="U718" s="40"/>
      <c r="V718" s="40"/>
      <c r="W718" s="40"/>
      <c r="X718" s="39">
        <v>53</v>
      </c>
      <c r="Y718" s="40"/>
      <c r="Z718" s="40"/>
      <c r="AA718" s="40"/>
      <c r="AB718" s="39">
        <v>0</v>
      </c>
      <c r="AC718" s="40"/>
      <c r="AD718" s="39">
        <v>0</v>
      </c>
      <c r="AF718" s="37"/>
      <c r="AG718" s="37"/>
      <c r="AH718" s="37"/>
    </row>
    <row r="719" spans="1:34" s="1" customFormat="1" ht="20.100000000000001" customHeight="1" x14ac:dyDescent="0.2">
      <c r="A719" s="3"/>
      <c r="B719" s="55"/>
      <c r="C719" s="3"/>
      <c r="D719" s="2" t="s">
        <v>113</v>
      </c>
      <c r="E719" s="5"/>
      <c r="F719" s="37">
        <v>83</v>
      </c>
      <c r="G719" s="37"/>
      <c r="H719" s="37"/>
      <c r="I719" s="37"/>
      <c r="J719" s="37">
        <v>118</v>
      </c>
      <c r="K719" s="37">
        <v>7</v>
      </c>
      <c r="L719" s="37"/>
      <c r="M719" s="37">
        <v>125</v>
      </c>
      <c r="N719" s="37"/>
      <c r="O719" s="37"/>
      <c r="P719" s="37"/>
      <c r="Q719" s="37">
        <v>73</v>
      </c>
      <c r="R719" s="37">
        <v>43</v>
      </c>
      <c r="S719" s="37"/>
      <c r="T719" s="37">
        <v>116</v>
      </c>
      <c r="U719" s="37"/>
      <c r="V719" s="37"/>
      <c r="W719" s="37"/>
      <c r="X719" s="37">
        <v>92</v>
      </c>
      <c r="Y719" s="37"/>
      <c r="Z719" s="37"/>
      <c r="AA719" s="37"/>
      <c r="AB719" s="37">
        <v>0</v>
      </c>
      <c r="AC719" s="37"/>
      <c r="AD719" s="37">
        <v>0</v>
      </c>
      <c r="AF719" s="37"/>
      <c r="AG719" s="37"/>
      <c r="AH719" s="37"/>
    </row>
    <row r="720" spans="1:34"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F720" s="37"/>
      <c r="AG720" s="37"/>
      <c r="AH720" s="37"/>
    </row>
    <row r="721" spans="1:34" s="1" customFormat="1" ht="20.100000000000001" customHeight="1" x14ac:dyDescent="0.2">
      <c r="A721" s="3"/>
      <c r="B721" s="55"/>
      <c r="C721" s="42" t="s">
        <v>180</v>
      </c>
      <c r="D721" s="42"/>
      <c r="E721" s="5"/>
      <c r="F721" s="44">
        <v>211</v>
      </c>
      <c r="G721" s="45"/>
      <c r="H721" s="45"/>
      <c r="I721" s="45"/>
      <c r="J721" s="44">
        <v>348</v>
      </c>
      <c r="K721" s="44">
        <v>13</v>
      </c>
      <c r="L721" s="45"/>
      <c r="M721" s="44">
        <v>361</v>
      </c>
      <c r="N721" s="45"/>
      <c r="O721" s="45"/>
      <c r="P721" s="45"/>
      <c r="Q721" s="44">
        <v>179</v>
      </c>
      <c r="R721" s="44">
        <v>174</v>
      </c>
      <c r="S721" s="45"/>
      <c r="T721" s="44">
        <v>353</v>
      </c>
      <c r="U721" s="45"/>
      <c r="V721" s="45"/>
      <c r="W721" s="45"/>
      <c r="X721" s="44">
        <v>219</v>
      </c>
      <c r="Y721" s="45"/>
      <c r="Z721" s="45"/>
      <c r="AA721" s="45"/>
      <c r="AB721" s="44">
        <v>0</v>
      </c>
      <c r="AC721" s="45"/>
      <c r="AD721" s="44">
        <v>0</v>
      </c>
      <c r="AF721" s="37"/>
      <c r="AG721" s="37"/>
      <c r="AH721" s="37"/>
    </row>
    <row r="722" spans="1:34"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F722" s="37"/>
      <c r="AG722" s="37"/>
      <c r="AH722" s="37"/>
    </row>
    <row r="723" spans="1:34" s="1" customFormat="1" ht="20.100000000000001" customHeight="1" x14ac:dyDescent="0.25">
      <c r="A723" s="3"/>
      <c r="B723" s="49" t="s">
        <v>332</v>
      </c>
      <c r="C723" s="50"/>
      <c r="D723" s="50"/>
      <c r="E723" s="5"/>
      <c r="F723" s="51">
        <v>211</v>
      </c>
      <c r="G723" s="52"/>
      <c r="H723" s="52"/>
      <c r="I723" s="52"/>
      <c r="J723" s="51">
        <v>348</v>
      </c>
      <c r="K723" s="51">
        <v>13</v>
      </c>
      <c r="L723" s="52"/>
      <c r="M723" s="51">
        <v>361</v>
      </c>
      <c r="N723" s="52"/>
      <c r="O723" s="52"/>
      <c r="P723" s="52"/>
      <c r="Q723" s="51">
        <v>179</v>
      </c>
      <c r="R723" s="51">
        <v>174</v>
      </c>
      <c r="S723" s="52"/>
      <c r="T723" s="51">
        <v>353</v>
      </c>
      <c r="U723" s="52"/>
      <c r="V723" s="52"/>
      <c r="W723" s="52"/>
      <c r="X723" s="51">
        <v>219</v>
      </c>
      <c r="Y723" s="52"/>
      <c r="Z723" s="52"/>
      <c r="AA723" s="52"/>
      <c r="AB723" s="51">
        <v>0</v>
      </c>
      <c r="AC723" s="52"/>
      <c r="AD723" s="51">
        <v>0</v>
      </c>
      <c r="AF723" s="37"/>
      <c r="AG723" s="37"/>
      <c r="AH723" s="37"/>
    </row>
    <row r="724" spans="1:34"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F724" s="37"/>
      <c r="AG724" s="37"/>
      <c r="AH724" s="37"/>
    </row>
    <row r="725" spans="1:34"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F725" s="37"/>
      <c r="AG725" s="37"/>
      <c r="AH725" s="37"/>
    </row>
    <row r="726" spans="1:34"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F726" s="37"/>
      <c r="AG726" s="37"/>
      <c r="AH726" s="37"/>
    </row>
    <row r="727" spans="1:34" s="1" customFormat="1" ht="20.100000000000001" customHeight="1" x14ac:dyDescent="0.2">
      <c r="A727" s="3"/>
      <c r="B727" s="55"/>
      <c r="C727" s="3"/>
      <c r="D727" s="2" t="s">
        <v>98</v>
      </c>
      <c r="E727" s="5"/>
      <c r="F727" s="37">
        <v>135</v>
      </c>
      <c r="G727" s="37"/>
      <c r="H727" s="37"/>
      <c r="I727" s="37"/>
      <c r="J727" s="37">
        <v>132</v>
      </c>
      <c r="K727" s="37">
        <v>8</v>
      </c>
      <c r="L727" s="37"/>
      <c r="M727" s="37">
        <v>140</v>
      </c>
      <c r="N727" s="37"/>
      <c r="O727" s="37"/>
      <c r="P727" s="37"/>
      <c r="Q727" s="37">
        <v>78</v>
      </c>
      <c r="R727" s="37">
        <v>65</v>
      </c>
      <c r="S727" s="37"/>
      <c r="T727" s="37">
        <v>143</v>
      </c>
      <c r="U727" s="37"/>
      <c r="V727" s="37"/>
      <c r="W727" s="37"/>
      <c r="X727" s="37">
        <v>132</v>
      </c>
      <c r="Y727" s="37"/>
      <c r="Z727" s="37"/>
      <c r="AA727" s="37"/>
      <c r="AB727" s="37">
        <v>0</v>
      </c>
      <c r="AC727" s="37"/>
      <c r="AD727" s="37">
        <v>0</v>
      </c>
      <c r="AF727" s="37"/>
      <c r="AG727" s="37"/>
      <c r="AH727" s="37"/>
    </row>
    <row r="728" spans="1:34" s="1" customFormat="1" ht="20.100000000000001" customHeight="1" x14ac:dyDescent="0.2">
      <c r="A728" s="3"/>
      <c r="B728" s="55"/>
      <c r="C728" s="3"/>
      <c r="D728" s="38" t="s">
        <v>99</v>
      </c>
      <c r="E728" s="5"/>
      <c r="F728" s="39">
        <v>64</v>
      </c>
      <c r="G728" s="40"/>
      <c r="H728" s="40"/>
      <c r="I728" s="40"/>
      <c r="J728" s="39">
        <v>127</v>
      </c>
      <c r="K728" s="39">
        <v>17</v>
      </c>
      <c r="L728" s="40"/>
      <c r="M728" s="39">
        <v>144</v>
      </c>
      <c r="N728" s="40"/>
      <c r="O728" s="40"/>
      <c r="P728" s="40"/>
      <c r="Q728" s="39">
        <v>77</v>
      </c>
      <c r="R728" s="39">
        <v>57</v>
      </c>
      <c r="S728" s="40"/>
      <c r="T728" s="39">
        <v>134</v>
      </c>
      <c r="U728" s="40"/>
      <c r="V728" s="40"/>
      <c r="W728" s="40"/>
      <c r="X728" s="39">
        <v>74</v>
      </c>
      <c r="Y728" s="40"/>
      <c r="Z728" s="40"/>
      <c r="AA728" s="40"/>
      <c r="AB728" s="39">
        <v>0</v>
      </c>
      <c r="AC728" s="40"/>
      <c r="AD728" s="39">
        <v>0</v>
      </c>
      <c r="AF728" s="37"/>
      <c r="AG728" s="37"/>
      <c r="AH728" s="37"/>
    </row>
    <row r="729" spans="1:34"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F729" s="37"/>
      <c r="AG729" s="37"/>
      <c r="AH729" s="37"/>
    </row>
    <row r="730" spans="1:34" s="1" customFormat="1" ht="20.100000000000001" customHeight="1" x14ac:dyDescent="0.2">
      <c r="A730" s="3"/>
      <c r="B730" s="55"/>
      <c r="C730" s="42" t="s">
        <v>180</v>
      </c>
      <c r="D730" s="42"/>
      <c r="E730" s="5"/>
      <c r="F730" s="44">
        <v>199</v>
      </c>
      <c r="G730" s="45"/>
      <c r="H730" s="45"/>
      <c r="I730" s="45"/>
      <c r="J730" s="44">
        <v>259</v>
      </c>
      <c r="K730" s="44">
        <v>25</v>
      </c>
      <c r="L730" s="45"/>
      <c r="M730" s="44">
        <v>284</v>
      </c>
      <c r="N730" s="45"/>
      <c r="O730" s="45"/>
      <c r="P730" s="45"/>
      <c r="Q730" s="44">
        <v>155</v>
      </c>
      <c r="R730" s="44">
        <v>122</v>
      </c>
      <c r="S730" s="45"/>
      <c r="T730" s="44">
        <v>277</v>
      </c>
      <c r="U730" s="45"/>
      <c r="V730" s="45"/>
      <c r="W730" s="45"/>
      <c r="X730" s="44">
        <v>206</v>
      </c>
      <c r="Y730" s="45"/>
      <c r="Z730" s="45"/>
      <c r="AA730" s="45"/>
      <c r="AB730" s="44">
        <v>0</v>
      </c>
      <c r="AC730" s="45"/>
      <c r="AD730" s="44">
        <v>0</v>
      </c>
      <c r="AF730" s="37"/>
      <c r="AG730" s="37"/>
      <c r="AH730" s="37"/>
    </row>
    <row r="731" spans="1:34"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F731" s="37"/>
      <c r="AG731" s="37"/>
      <c r="AH731" s="37"/>
    </row>
    <row r="732" spans="1:34" s="1" customFormat="1" ht="20.100000000000001" customHeight="1" x14ac:dyDescent="0.25">
      <c r="A732" s="3"/>
      <c r="B732" s="49" t="s">
        <v>334</v>
      </c>
      <c r="C732" s="50"/>
      <c r="D732" s="50"/>
      <c r="E732" s="5"/>
      <c r="F732" s="51">
        <v>199</v>
      </c>
      <c r="G732" s="52"/>
      <c r="H732" s="52"/>
      <c r="I732" s="52"/>
      <c r="J732" s="51">
        <v>259</v>
      </c>
      <c r="K732" s="51">
        <v>25</v>
      </c>
      <c r="L732" s="52"/>
      <c r="M732" s="51">
        <v>284</v>
      </c>
      <c r="N732" s="52"/>
      <c r="O732" s="52"/>
      <c r="P732" s="52"/>
      <c r="Q732" s="51">
        <v>155</v>
      </c>
      <c r="R732" s="51">
        <v>122</v>
      </c>
      <c r="S732" s="52"/>
      <c r="T732" s="51">
        <v>277</v>
      </c>
      <c r="U732" s="52"/>
      <c r="V732" s="52"/>
      <c r="W732" s="52"/>
      <c r="X732" s="51">
        <v>206</v>
      </c>
      <c r="Y732" s="52"/>
      <c r="Z732" s="52"/>
      <c r="AA732" s="52"/>
      <c r="AB732" s="51">
        <v>0</v>
      </c>
      <c r="AC732" s="52"/>
      <c r="AD732" s="51">
        <v>0</v>
      </c>
      <c r="AF732" s="37"/>
      <c r="AG732" s="37"/>
      <c r="AH732" s="37"/>
    </row>
    <row r="733" spans="1:34"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F733" s="37"/>
      <c r="AG733" s="37"/>
      <c r="AH733" s="37"/>
    </row>
    <row r="734" spans="1:34"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F734" s="37"/>
      <c r="AG734" s="37"/>
      <c r="AH734" s="37"/>
    </row>
    <row r="735" spans="1:34"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F735" s="37"/>
      <c r="AG735" s="37"/>
      <c r="AH735" s="37"/>
    </row>
    <row r="736" spans="1:34" s="1" customFormat="1" ht="20.100000000000001" customHeight="1" x14ac:dyDescent="0.2">
      <c r="A736" s="3"/>
      <c r="B736" s="55"/>
      <c r="C736" s="3"/>
      <c r="D736" s="2" t="s">
        <v>124</v>
      </c>
      <c r="E736" s="5"/>
      <c r="F736" s="37">
        <v>53</v>
      </c>
      <c r="G736" s="37"/>
      <c r="H736" s="37"/>
      <c r="I736" s="37"/>
      <c r="J736" s="37">
        <v>174</v>
      </c>
      <c r="K736" s="37">
        <v>10</v>
      </c>
      <c r="L736" s="37"/>
      <c r="M736" s="37">
        <v>184</v>
      </c>
      <c r="N736" s="37"/>
      <c r="O736" s="37"/>
      <c r="P736" s="37"/>
      <c r="Q736" s="37">
        <v>95</v>
      </c>
      <c r="R736" s="37">
        <v>86</v>
      </c>
      <c r="S736" s="37"/>
      <c r="T736" s="37">
        <v>181</v>
      </c>
      <c r="U736" s="37"/>
      <c r="V736" s="37"/>
      <c r="W736" s="37"/>
      <c r="X736" s="37">
        <v>56</v>
      </c>
      <c r="Y736" s="37"/>
      <c r="Z736" s="37"/>
      <c r="AA736" s="37"/>
      <c r="AB736" s="37">
        <v>0</v>
      </c>
      <c r="AC736" s="37"/>
      <c r="AD736" s="37">
        <v>0</v>
      </c>
      <c r="AF736" s="37"/>
      <c r="AG736" s="37"/>
      <c r="AH736" s="37"/>
    </row>
    <row r="737" spans="1:34" s="1" customFormat="1" ht="20.100000000000001" customHeight="1" x14ac:dyDescent="0.2">
      <c r="A737" s="3"/>
      <c r="B737" s="55"/>
      <c r="C737" s="3"/>
      <c r="D737" s="38" t="s">
        <v>99</v>
      </c>
      <c r="E737" s="5"/>
      <c r="F737" s="39">
        <v>86</v>
      </c>
      <c r="G737" s="40"/>
      <c r="H737" s="40"/>
      <c r="I737" s="40"/>
      <c r="J737" s="39">
        <v>178</v>
      </c>
      <c r="K737" s="39">
        <v>12</v>
      </c>
      <c r="L737" s="40"/>
      <c r="M737" s="39">
        <v>190</v>
      </c>
      <c r="N737" s="40"/>
      <c r="O737" s="40"/>
      <c r="P737" s="40"/>
      <c r="Q737" s="39">
        <v>101</v>
      </c>
      <c r="R737" s="39">
        <v>71</v>
      </c>
      <c r="S737" s="40"/>
      <c r="T737" s="39">
        <v>172</v>
      </c>
      <c r="U737" s="40"/>
      <c r="V737" s="40"/>
      <c r="W737" s="40"/>
      <c r="X737" s="39">
        <v>104</v>
      </c>
      <c r="Y737" s="40"/>
      <c r="Z737" s="40"/>
      <c r="AA737" s="40"/>
      <c r="AB737" s="39">
        <v>0</v>
      </c>
      <c r="AC737" s="40"/>
      <c r="AD737" s="39">
        <v>0</v>
      </c>
      <c r="AF737" s="37"/>
      <c r="AG737" s="37"/>
      <c r="AH737" s="37"/>
    </row>
    <row r="738" spans="1:34"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F738" s="37"/>
      <c r="AG738" s="37"/>
      <c r="AH738" s="37"/>
    </row>
    <row r="739" spans="1:34" s="1" customFormat="1" ht="20.100000000000001" customHeight="1" x14ac:dyDescent="0.2">
      <c r="A739" s="3"/>
      <c r="B739" s="55"/>
      <c r="C739" s="42" t="s">
        <v>180</v>
      </c>
      <c r="D739" s="42"/>
      <c r="E739" s="5"/>
      <c r="F739" s="44">
        <v>139</v>
      </c>
      <c r="G739" s="45"/>
      <c r="H739" s="45"/>
      <c r="I739" s="45"/>
      <c r="J739" s="44">
        <v>352</v>
      </c>
      <c r="K739" s="44">
        <v>22</v>
      </c>
      <c r="L739" s="45"/>
      <c r="M739" s="44">
        <v>374</v>
      </c>
      <c r="N739" s="45"/>
      <c r="O739" s="45"/>
      <c r="P739" s="45"/>
      <c r="Q739" s="44">
        <v>196</v>
      </c>
      <c r="R739" s="44">
        <v>157</v>
      </c>
      <c r="S739" s="45"/>
      <c r="T739" s="44">
        <v>353</v>
      </c>
      <c r="U739" s="45"/>
      <c r="V739" s="45"/>
      <c r="W739" s="45"/>
      <c r="X739" s="44">
        <v>160</v>
      </c>
      <c r="Y739" s="45"/>
      <c r="Z739" s="45"/>
      <c r="AA739" s="45"/>
      <c r="AB739" s="44">
        <v>0</v>
      </c>
      <c r="AC739" s="45"/>
      <c r="AD739" s="44">
        <v>0</v>
      </c>
      <c r="AF739" s="37"/>
      <c r="AG739" s="37"/>
      <c r="AH739" s="37"/>
    </row>
    <row r="740" spans="1:34"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F740" s="37"/>
      <c r="AG740" s="37"/>
      <c r="AH740" s="37"/>
    </row>
    <row r="741" spans="1:34" s="1" customFormat="1" ht="20.100000000000001" customHeight="1" x14ac:dyDescent="0.25">
      <c r="A741" s="3"/>
      <c r="B741" s="49" t="s">
        <v>336</v>
      </c>
      <c r="C741" s="50"/>
      <c r="D741" s="50"/>
      <c r="E741" s="5"/>
      <c r="F741" s="51">
        <v>139</v>
      </c>
      <c r="G741" s="52"/>
      <c r="H741" s="52"/>
      <c r="I741" s="52"/>
      <c r="J741" s="51">
        <v>352</v>
      </c>
      <c r="K741" s="51">
        <v>22</v>
      </c>
      <c r="L741" s="52"/>
      <c r="M741" s="51">
        <v>374</v>
      </c>
      <c r="N741" s="52"/>
      <c r="O741" s="52"/>
      <c r="P741" s="52"/>
      <c r="Q741" s="51">
        <v>196</v>
      </c>
      <c r="R741" s="51">
        <v>157</v>
      </c>
      <c r="S741" s="52"/>
      <c r="T741" s="51">
        <v>353</v>
      </c>
      <c r="U741" s="52"/>
      <c r="V741" s="52"/>
      <c r="W741" s="52"/>
      <c r="X741" s="51">
        <v>160</v>
      </c>
      <c r="Y741" s="52"/>
      <c r="Z741" s="52"/>
      <c r="AA741" s="52"/>
      <c r="AB741" s="51">
        <v>0</v>
      </c>
      <c r="AC741" s="52"/>
      <c r="AD741" s="51">
        <v>0</v>
      </c>
      <c r="AF741" s="37"/>
      <c r="AG741" s="37"/>
      <c r="AH741" s="37"/>
    </row>
    <row r="742" spans="1:34"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F742" s="37"/>
      <c r="AG742" s="37"/>
      <c r="AH742" s="37"/>
    </row>
    <row r="743" spans="1:34" s="61" customFormat="1" ht="30" customHeight="1" x14ac:dyDescent="0.2">
      <c r="A743" s="57"/>
      <c r="B743" s="58" t="s">
        <v>337</v>
      </c>
      <c r="C743" s="59"/>
      <c r="D743" s="59"/>
      <c r="E743" s="5"/>
      <c r="F743" s="60">
        <f>18943-6</f>
        <v>18937</v>
      </c>
      <c r="G743" s="52"/>
      <c r="H743" s="52"/>
      <c r="I743" s="52"/>
      <c r="J743" s="60">
        <v>32226</v>
      </c>
      <c r="K743" s="60">
        <v>2183</v>
      </c>
      <c r="L743" s="52"/>
      <c r="M743" s="60">
        <v>34409</v>
      </c>
      <c r="N743" s="52"/>
      <c r="O743" s="52"/>
      <c r="P743" s="52"/>
      <c r="Q743" s="60">
        <v>17666</v>
      </c>
      <c r="R743" s="60">
        <v>17367</v>
      </c>
      <c r="S743" s="52"/>
      <c r="T743" s="60">
        <v>35033</v>
      </c>
      <c r="U743" s="52"/>
      <c r="V743" s="52"/>
      <c r="W743" s="52"/>
      <c r="X743" s="60">
        <v>18216</v>
      </c>
      <c r="Y743" s="52"/>
      <c r="Z743" s="52"/>
      <c r="AA743" s="52"/>
      <c r="AB743" s="60">
        <v>445</v>
      </c>
      <c r="AC743" s="52"/>
      <c r="AD743" s="60">
        <v>542</v>
      </c>
      <c r="AF743" s="37"/>
      <c r="AG743" s="37"/>
      <c r="AH743" s="37"/>
    </row>
    <row r="745" spans="1:34" x14ac:dyDescent="0.2">
      <c r="F745" s="60"/>
      <c r="G745" s="52"/>
      <c r="H745" s="52"/>
      <c r="I745" s="52"/>
      <c r="J745" s="60"/>
    </row>
    <row r="746" spans="1:34" x14ac:dyDescent="0.2">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row>
  </sheetData>
  <autoFilter ref="A9:AD743"/>
  <mergeCells count="4">
    <mergeCell ref="A2:AD3"/>
    <mergeCell ref="A4:AD5"/>
    <mergeCell ref="F7:AD7"/>
    <mergeCell ref="A8:D8"/>
  </mergeCells>
  <phoneticPr fontId="2" type="noConversion"/>
  <pageMargins left="0.43307086614173229" right="0" top="0" bottom="0" header="0" footer="0"/>
  <pageSetup paperSize="5" scale="4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2:AH746"/>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33" customWidth="1"/>
    <col min="5" max="5" width="5.7109375" style="5" customWidth="1"/>
    <col min="6" max="6" width="12.7109375" style="4" customWidth="1"/>
    <col min="7" max="9" width="1.7109375" style="4" customWidth="1"/>
    <col min="10" max="11" width="12.7109375" style="4" customWidth="1"/>
    <col min="12" max="12" width="1.7109375" style="4" customWidth="1"/>
    <col min="13" max="13" width="12.7109375" style="4" customWidth="1"/>
    <col min="14" max="16" width="1.7109375" style="4" customWidth="1"/>
    <col min="17" max="18" width="12.7109375" style="4" customWidth="1"/>
    <col min="19" max="19" width="1.7109375" style="4" customWidth="1"/>
    <col min="20" max="20" width="12.7109375" style="4" customWidth="1"/>
    <col min="21" max="23" width="1.7109375" style="4" customWidth="1"/>
    <col min="24" max="24" width="12.7109375" style="4" customWidth="1"/>
    <col min="25" max="27" width="1.7109375" style="4" customWidth="1"/>
    <col min="28" max="28" width="12.7109375" style="4" customWidth="1"/>
    <col min="29" max="29" width="1.7109375" style="4" customWidth="1"/>
    <col min="30" max="30" width="12.7109375" style="4" customWidth="1"/>
    <col min="31" max="16384" width="11.42578125" style="7"/>
  </cols>
  <sheetData>
    <row r="2" spans="1:34" ht="12.75" x14ac:dyDescent="0.2">
      <c r="A2" s="84" t="s">
        <v>66</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row>
    <row r="3" spans="1:34"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row>
    <row r="4" spans="1:34"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row>
    <row r="5" spans="1:34"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row>
    <row r="6" spans="1:34" ht="15" customHeight="1" x14ac:dyDescent="0.2">
      <c r="A6" s="12"/>
      <c r="B6" s="12"/>
      <c r="C6" s="12"/>
      <c r="D6" s="31"/>
      <c r="E6" s="8"/>
      <c r="F6" s="8"/>
      <c r="G6" s="8"/>
      <c r="H6" s="8"/>
      <c r="I6" s="8"/>
      <c r="J6" s="8"/>
      <c r="K6" s="8"/>
      <c r="L6" s="8"/>
      <c r="M6" s="8"/>
      <c r="N6" s="8"/>
      <c r="O6" s="8"/>
      <c r="P6" s="8"/>
      <c r="Q6" s="8"/>
      <c r="R6" s="8"/>
      <c r="S6" s="8"/>
      <c r="T6" s="8"/>
      <c r="U6" s="8"/>
      <c r="V6" s="8"/>
      <c r="W6" s="8"/>
      <c r="X6" s="8"/>
      <c r="Y6" s="8"/>
      <c r="Z6" s="8"/>
      <c r="AA6" s="8"/>
      <c r="AB6" s="9"/>
      <c r="AC6" s="9"/>
      <c r="AD6" s="9"/>
    </row>
    <row r="7" spans="1:34" ht="30" customHeight="1" thickBot="1" x14ac:dyDescent="0.3">
      <c r="A7" s="13"/>
      <c r="B7" s="13"/>
      <c r="C7" s="13"/>
      <c r="D7" s="32"/>
      <c r="E7" s="14"/>
      <c r="F7" s="92" t="s">
        <v>71</v>
      </c>
      <c r="G7" s="86"/>
      <c r="H7" s="86"/>
      <c r="I7" s="86"/>
      <c r="J7" s="86"/>
      <c r="K7" s="86"/>
      <c r="L7" s="86"/>
      <c r="M7" s="86"/>
      <c r="N7" s="86"/>
      <c r="O7" s="86"/>
      <c r="P7" s="86"/>
      <c r="Q7" s="86"/>
      <c r="R7" s="86"/>
      <c r="S7" s="86"/>
      <c r="T7" s="86"/>
      <c r="U7" s="86"/>
      <c r="V7" s="86"/>
      <c r="W7" s="86"/>
      <c r="X7" s="86"/>
      <c r="Y7" s="86"/>
      <c r="Z7" s="86"/>
      <c r="AA7" s="86"/>
      <c r="AB7" s="86"/>
      <c r="AC7" s="86"/>
      <c r="AD7" s="86"/>
    </row>
    <row r="8" spans="1:34" ht="50.1" customHeight="1" thickBot="1" x14ac:dyDescent="0.25">
      <c r="A8" s="89" t="s">
        <v>3</v>
      </c>
      <c r="B8" s="89"/>
      <c r="C8" s="89"/>
      <c r="D8" s="89"/>
      <c r="E8" s="20"/>
      <c r="F8" s="15" t="s">
        <v>4</v>
      </c>
      <c r="G8" s="11"/>
      <c r="H8" s="11"/>
      <c r="I8" s="11"/>
      <c r="J8" s="15" t="s">
        <v>5</v>
      </c>
      <c r="K8" s="15" t="s">
        <v>68</v>
      </c>
      <c r="L8" s="11"/>
      <c r="M8" s="15" t="s">
        <v>7</v>
      </c>
      <c r="N8" s="11"/>
      <c r="O8" s="11"/>
      <c r="P8" s="11"/>
      <c r="Q8" s="15" t="s">
        <v>69</v>
      </c>
      <c r="R8" s="15" t="s">
        <v>70</v>
      </c>
      <c r="S8" s="11"/>
      <c r="T8" s="15" t="s">
        <v>15</v>
      </c>
      <c r="U8" s="11"/>
      <c r="V8" s="11"/>
      <c r="W8" s="11"/>
      <c r="X8" s="15" t="s">
        <v>16</v>
      </c>
      <c r="Y8" s="11"/>
      <c r="Z8" s="11"/>
      <c r="AA8" s="11"/>
      <c r="AB8" s="15" t="s">
        <v>17</v>
      </c>
      <c r="AC8" s="11"/>
      <c r="AD8" s="15" t="s">
        <v>18</v>
      </c>
    </row>
    <row r="9" spans="1:34" ht="20.100000000000001" customHeight="1" x14ac:dyDescent="0.2"/>
    <row r="10" spans="1:34" ht="20.100000000000001" customHeight="1" x14ac:dyDescent="0.2">
      <c r="A10" s="2"/>
      <c r="B10" s="6" t="s">
        <v>96</v>
      </c>
      <c r="D10" s="2"/>
    </row>
    <row r="11" spans="1:34" ht="20.100000000000001" customHeight="1" x14ac:dyDescent="0.2">
      <c r="A11" s="35"/>
      <c r="B11" s="36"/>
      <c r="C11" s="3" t="s">
        <v>97</v>
      </c>
      <c r="D11" s="2"/>
    </row>
    <row r="12" spans="1:34" ht="20.100000000000001" customHeight="1" x14ac:dyDescent="0.2">
      <c r="D12" s="2" t="s">
        <v>98</v>
      </c>
      <c r="F12" s="37">
        <v>0</v>
      </c>
      <c r="G12" s="37"/>
      <c r="H12" s="37"/>
      <c r="I12" s="37"/>
      <c r="J12" s="37">
        <v>0</v>
      </c>
      <c r="K12" s="37">
        <v>0</v>
      </c>
      <c r="L12" s="37"/>
      <c r="M12" s="37">
        <v>0</v>
      </c>
      <c r="N12" s="37"/>
      <c r="O12" s="37"/>
      <c r="P12" s="37"/>
      <c r="Q12" s="37">
        <v>0</v>
      </c>
      <c r="R12" s="37">
        <v>0</v>
      </c>
      <c r="S12" s="37"/>
      <c r="T12" s="37">
        <v>0</v>
      </c>
      <c r="U12" s="37"/>
      <c r="V12" s="37"/>
      <c r="W12" s="37"/>
      <c r="X12" s="37">
        <v>0</v>
      </c>
      <c r="Y12" s="37"/>
      <c r="Z12" s="37"/>
      <c r="AA12" s="37"/>
      <c r="AB12" s="37">
        <v>0</v>
      </c>
      <c r="AC12" s="37"/>
      <c r="AD12" s="37">
        <v>0</v>
      </c>
    </row>
    <row r="13" spans="1:34" ht="20.100000000000001" customHeight="1" x14ac:dyDescent="0.2">
      <c r="D13" s="38" t="s">
        <v>99</v>
      </c>
      <c r="F13" s="39">
        <v>0</v>
      </c>
      <c r="G13" s="40"/>
      <c r="H13" s="40"/>
      <c r="I13" s="40"/>
      <c r="J13" s="39">
        <v>0</v>
      </c>
      <c r="K13" s="39">
        <v>0</v>
      </c>
      <c r="L13" s="40"/>
      <c r="M13" s="39">
        <v>0</v>
      </c>
      <c r="N13" s="40"/>
      <c r="O13" s="40"/>
      <c r="P13" s="40"/>
      <c r="Q13" s="39">
        <v>0</v>
      </c>
      <c r="R13" s="39">
        <v>0</v>
      </c>
      <c r="S13" s="40"/>
      <c r="T13" s="39">
        <v>0</v>
      </c>
      <c r="U13" s="40"/>
      <c r="V13" s="40"/>
      <c r="W13" s="40"/>
      <c r="X13" s="39">
        <v>0</v>
      </c>
      <c r="Y13" s="40"/>
      <c r="Z13" s="40"/>
      <c r="AA13" s="40"/>
      <c r="AB13" s="39">
        <v>0</v>
      </c>
      <c r="AC13" s="40"/>
      <c r="AD13" s="39">
        <v>0</v>
      </c>
      <c r="AF13" s="37"/>
      <c r="AG13" s="37"/>
      <c r="AH13" s="37"/>
    </row>
    <row r="14" spans="1:34" ht="20.100000000000001" customHeight="1" x14ac:dyDescent="0.2">
      <c r="D14" s="2" t="s">
        <v>100</v>
      </c>
      <c r="F14" s="37">
        <v>0</v>
      </c>
      <c r="G14" s="37"/>
      <c r="H14" s="37"/>
      <c r="I14" s="37"/>
      <c r="J14" s="37">
        <v>0</v>
      </c>
      <c r="K14" s="37">
        <v>0</v>
      </c>
      <c r="L14" s="37"/>
      <c r="M14" s="37">
        <v>0</v>
      </c>
      <c r="N14" s="37"/>
      <c r="O14" s="37"/>
      <c r="P14" s="37"/>
      <c r="Q14" s="37">
        <v>0</v>
      </c>
      <c r="R14" s="37">
        <v>0</v>
      </c>
      <c r="S14" s="37"/>
      <c r="T14" s="37">
        <v>0</v>
      </c>
      <c r="U14" s="37"/>
      <c r="V14" s="37"/>
      <c r="W14" s="37"/>
      <c r="X14" s="37">
        <v>0</v>
      </c>
      <c r="Y14" s="37"/>
      <c r="Z14" s="37"/>
      <c r="AA14" s="37"/>
      <c r="AB14" s="37">
        <v>0</v>
      </c>
      <c r="AC14" s="37"/>
      <c r="AD14" s="37">
        <v>0</v>
      </c>
      <c r="AF14" s="37"/>
      <c r="AG14" s="37"/>
      <c r="AH14" s="37"/>
    </row>
    <row r="15" spans="1:34" ht="20.100000000000001" customHeight="1" x14ac:dyDescent="0.2">
      <c r="D15" s="38" t="s">
        <v>101</v>
      </c>
      <c r="F15" s="39">
        <v>0</v>
      </c>
      <c r="G15" s="40"/>
      <c r="H15" s="40"/>
      <c r="I15" s="40"/>
      <c r="J15" s="39">
        <v>0</v>
      </c>
      <c r="K15" s="39">
        <v>0</v>
      </c>
      <c r="L15" s="40"/>
      <c r="M15" s="39">
        <v>0</v>
      </c>
      <c r="N15" s="40"/>
      <c r="O15" s="40"/>
      <c r="P15" s="40"/>
      <c r="Q15" s="39">
        <v>0</v>
      </c>
      <c r="R15" s="39">
        <v>0</v>
      </c>
      <c r="S15" s="40"/>
      <c r="T15" s="39">
        <v>0</v>
      </c>
      <c r="U15" s="40"/>
      <c r="V15" s="40"/>
      <c r="W15" s="40"/>
      <c r="X15" s="39">
        <v>0</v>
      </c>
      <c r="Y15" s="40"/>
      <c r="Z15" s="40"/>
      <c r="AA15" s="40"/>
      <c r="AB15" s="39">
        <v>0</v>
      </c>
      <c r="AC15" s="40"/>
      <c r="AD15" s="39">
        <v>0</v>
      </c>
      <c r="AF15" s="37"/>
      <c r="AG15" s="37"/>
      <c r="AH15" s="37"/>
    </row>
    <row r="16" spans="1:34" ht="20.100000000000001" customHeight="1" x14ac:dyDescent="0.2">
      <c r="D16" s="2" t="s">
        <v>102</v>
      </c>
      <c r="F16" s="37">
        <v>0</v>
      </c>
      <c r="G16" s="37"/>
      <c r="H16" s="37"/>
      <c r="I16" s="37"/>
      <c r="J16" s="37">
        <v>0</v>
      </c>
      <c r="K16" s="37">
        <v>0</v>
      </c>
      <c r="L16" s="37"/>
      <c r="M16" s="37">
        <v>0</v>
      </c>
      <c r="N16" s="37"/>
      <c r="O16" s="37"/>
      <c r="P16" s="37"/>
      <c r="Q16" s="37">
        <v>0</v>
      </c>
      <c r="R16" s="37">
        <v>0</v>
      </c>
      <c r="S16" s="37"/>
      <c r="T16" s="37">
        <v>0</v>
      </c>
      <c r="U16" s="37"/>
      <c r="V16" s="37"/>
      <c r="W16" s="37"/>
      <c r="X16" s="37">
        <v>0</v>
      </c>
      <c r="Y16" s="37"/>
      <c r="Z16" s="37"/>
      <c r="AA16" s="37"/>
      <c r="AB16" s="37">
        <v>0</v>
      </c>
      <c r="AC16" s="37"/>
      <c r="AD16" s="37">
        <v>0</v>
      </c>
      <c r="AF16" s="37"/>
      <c r="AG16" s="37"/>
      <c r="AH16" s="37"/>
    </row>
    <row r="17" spans="1:34" ht="20.100000000000001" customHeight="1" x14ac:dyDescent="0.2">
      <c r="D17" s="38" t="s">
        <v>103</v>
      </c>
      <c r="F17" s="39">
        <v>0</v>
      </c>
      <c r="G17" s="40"/>
      <c r="H17" s="40"/>
      <c r="I17" s="40"/>
      <c r="J17" s="39">
        <v>0</v>
      </c>
      <c r="K17" s="39">
        <v>0</v>
      </c>
      <c r="L17" s="40"/>
      <c r="M17" s="39">
        <v>0</v>
      </c>
      <c r="N17" s="40"/>
      <c r="O17" s="40"/>
      <c r="P17" s="40"/>
      <c r="Q17" s="39">
        <v>0</v>
      </c>
      <c r="R17" s="39">
        <v>0</v>
      </c>
      <c r="S17" s="40"/>
      <c r="T17" s="39">
        <v>0</v>
      </c>
      <c r="U17" s="40"/>
      <c r="V17" s="40"/>
      <c r="W17" s="40"/>
      <c r="X17" s="39">
        <v>0</v>
      </c>
      <c r="Y17" s="40"/>
      <c r="Z17" s="40"/>
      <c r="AA17" s="40"/>
      <c r="AB17" s="39">
        <v>0</v>
      </c>
      <c r="AC17" s="40"/>
      <c r="AD17" s="39">
        <v>0</v>
      </c>
      <c r="AF17" s="37"/>
      <c r="AG17" s="37"/>
      <c r="AH17" s="37"/>
    </row>
    <row r="18" spans="1:34" ht="20.100000000000001" customHeight="1" x14ac:dyDescent="0.2">
      <c r="D18" s="2" t="s">
        <v>104</v>
      </c>
      <c r="F18" s="37">
        <v>0</v>
      </c>
      <c r="G18" s="37"/>
      <c r="H18" s="37"/>
      <c r="I18" s="37"/>
      <c r="J18" s="37">
        <v>0</v>
      </c>
      <c r="K18" s="37">
        <v>0</v>
      </c>
      <c r="L18" s="37"/>
      <c r="M18" s="37">
        <v>0</v>
      </c>
      <c r="N18" s="37"/>
      <c r="O18" s="37"/>
      <c r="P18" s="37"/>
      <c r="Q18" s="37">
        <v>0</v>
      </c>
      <c r="R18" s="37">
        <v>0</v>
      </c>
      <c r="S18" s="37"/>
      <c r="T18" s="37">
        <v>0</v>
      </c>
      <c r="U18" s="37"/>
      <c r="V18" s="37"/>
      <c r="W18" s="37"/>
      <c r="X18" s="37">
        <v>0</v>
      </c>
      <c r="Y18" s="37"/>
      <c r="Z18" s="37"/>
      <c r="AA18" s="37"/>
      <c r="AB18" s="37">
        <v>0</v>
      </c>
      <c r="AC18" s="37"/>
      <c r="AD18" s="37">
        <v>0</v>
      </c>
      <c r="AF18" s="37"/>
      <c r="AG18" s="37"/>
      <c r="AH18" s="37"/>
    </row>
    <row r="19" spans="1:34" ht="20.100000000000001" customHeight="1" x14ac:dyDescent="0.2">
      <c r="D19" s="38" t="s">
        <v>105</v>
      </c>
      <c r="F19" s="39">
        <v>0</v>
      </c>
      <c r="G19" s="40"/>
      <c r="H19" s="40"/>
      <c r="I19" s="40"/>
      <c r="J19" s="39">
        <v>0</v>
      </c>
      <c r="K19" s="39">
        <v>0</v>
      </c>
      <c r="L19" s="40"/>
      <c r="M19" s="39">
        <v>0</v>
      </c>
      <c r="N19" s="40"/>
      <c r="O19" s="40"/>
      <c r="P19" s="40"/>
      <c r="Q19" s="39">
        <v>0</v>
      </c>
      <c r="R19" s="39">
        <v>0</v>
      </c>
      <c r="S19" s="40"/>
      <c r="T19" s="39">
        <v>0</v>
      </c>
      <c r="U19" s="40"/>
      <c r="V19" s="40"/>
      <c r="W19" s="40"/>
      <c r="X19" s="39">
        <v>0</v>
      </c>
      <c r="Y19" s="40"/>
      <c r="Z19" s="40"/>
      <c r="AA19" s="40"/>
      <c r="AB19" s="39">
        <v>0</v>
      </c>
      <c r="AC19" s="40"/>
      <c r="AD19" s="39">
        <v>0</v>
      </c>
      <c r="AF19" s="37"/>
      <c r="AG19" s="37"/>
      <c r="AH19" s="37"/>
    </row>
    <row r="20" spans="1:34" ht="20.100000000000001" customHeight="1" x14ac:dyDescent="0.2">
      <c r="D20" s="2" t="s">
        <v>106</v>
      </c>
      <c r="F20" s="37">
        <v>0</v>
      </c>
      <c r="G20" s="37"/>
      <c r="H20" s="37"/>
      <c r="I20" s="37"/>
      <c r="J20" s="37">
        <v>0</v>
      </c>
      <c r="K20" s="37">
        <v>0</v>
      </c>
      <c r="L20" s="37"/>
      <c r="M20" s="37">
        <v>0</v>
      </c>
      <c r="N20" s="37"/>
      <c r="O20" s="37"/>
      <c r="P20" s="37"/>
      <c r="Q20" s="37">
        <v>0</v>
      </c>
      <c r="R20" s="37">
        <v>0</v>
      </c>
      <c r="S20" s="37"/>
      <c r="T20" s="37">
        <v>0</v>
      </c>
      <c r="U20" s="37"/>
      <c r="V20" s="37"/>
      <c r="W20" s="37"/>
      <c r="X20" s="37">
        <v>0</v>
      </c>
      <c r="Y20" s="37"/>
      <c r="Z20" s="37"/>
      <c r="AA20" s="37"/>
      <c r="AB20" s="37">
        <v>0</v>
      </c>
      <c r="AC20" s="37"/>
      <c r="AD20" s="37">
        <v>0</v>
      </c>
      <c r="AF20" s="37"/>
      <c r="AG20" s="37"/>
      <c r="AH20" s="37"/>
    </row>
    <row r="21" spans="1:34" ht="20.100000000000001" customHeight="1" x14ac:dyDescent="0.2">
      <c r="D21" s="38" t="s">
        <v>107</v>
      </c>
      <c r="F21" s="39">
        <v>0</v>
      </c>
      <c r="G21" s="40"/>
      <c r="H21" s="40"/>
      <c r="I21" s="40"/>
      <c r="J21" s="39">
        <v>0</v>
      </c>
      <c r="K21" s="39">
        <v>0</v>
      </c>
      <c r="L21" s="40"/>
      <c r="M21" s="39">
        <v>0</v>
      </c>
      <c r="N21" s="40"/>
      <c r="O21" s="40"/>
      <c r="P21" s="40"/>
      <c r="Q21" s="39">
        <v>0</v>
      </c>
      <c r="R21" s="39">
        <v>0</v>
      </c>
      <c r="S21" s="40"/>
      <c r="T21" s="39">
        <v>0</v>
      </c>
      <c r="U21" s="40"/>
      <c r="V21" s="40"/>
      <c r="W21" s="40"/>
      <c r="X21" s="39">
        <v>0</v>
      </c>
      <c r="Y21" s="40"/>
      <c r="Z21" s="40"/>
      <c r="AA21" s="40"/>
      <c r="AB21" s="39">
        <v>0</v>
      </c>
      <c r="AC21" s="40"/>
      <c r="AD21" s="39">
        <v>0</v>
      </c>
      <c r="AF21" s="37"/>
      <c r="AG21" s="37"/>
      <c r="AH21" s="37"/>
    </row>
    <row r="22" spans="1:34" ht="20.100000000000001" customHeight="1" x14ac:dyDescent="0.2">
      <c r="D22" s="2" t="s">
        <v>108</v>
      </c>
      <c r="F22" s="37">
        <v>0</v>
      </c>
      <c r="G22" s="37"/>
      <c r="H22" s="37"/>
      <c r="I22" s="37"/>
      <c r="J22" s="37">
        <v>0</v>
      </c>
      <c r="K22" s="37">
        <v>0</v>
      </c>
      <c r="L22" s="37"/>
      <c r="M22" s="37">
        <v>0</v>
      </c>
      <c r="N22" s="37"/>
      <c r="O22" s="37"/>
      <c r="P22" s="37"/>
      <c r="Q22" s="37">
        <v>0</v>
      </c>
      <c r="R22" s="37">
        <v>0</v>
      </c>
      <c r="S22" s="37"/>
      <c r="T22" s="37">
        <v>0</v>
      </c>
      <c r="U22" s="37"/>
      <c r="V22" s="37"/>
      <c r="W22" s="37"/>
      <c r="X22" s="37">
        <v>0</v>
      </c>
      <c r="Y22" s="37"/>
      <c r="Z22" s="37"/>
      <c r="AA22" s="37"/>
      <c r="AB22" s="37">
        <v>0</v>
      </c>
      <c r="AC22" s="37"/>
      <c r="AD22" s="37">
        <v>0</v>
      </c>
      <c r="AF22" s="37"/>
      <c r="AG22" s="37"/>
      <c r="AH22" s="37"/>
    </row>
    <row r="23" spans="1:34" ht="20.100000000000001" customHeight="1" x14ac:dyDescent="0.2">
      <c r="D23" s="38" t="s">
        <v>109</v>
      </c>
      <c r="F23" s="39">
        <v>0</v>
      </c>
      <c r="G23" s="40"/>
      <c r="H23" s="40"/>
      <c r="I23" s="40"/>
      <c r="J23" s="39">
        <v>0</v>
      </c>
      <c r="K23" s="39">
        <v>0</v>
      </c>
      <c r="L23" s="40"/>
      <c r="M23" s="39">
        <v>0</v>
      </c>
      <c r="N23" s="40"/>
      <c r="O23" s="40"/>
      <c r="P23" s="40"/>
      <c r="Q23" s="39">
        <v>0</v>
      </c>
      <c r="R23" s="39">
        <v>0</v>
      </c>
      <c r="S23" s="40"/>
      <c r="T23" s="39">
        <v>0</v>
      </c>
      <c r="U23" s="40"/>
      <c r="V23" s="40"/>
      <c r="W23" s="40"/>
      <c r="X23" s="39">
        <v>0</v>
      </c>
      <c r="Y23" s="40"/>
      <c r="Z23" s="40"/>
      <c r="AA23" s="40"/>
      <c r="AB23" s="39">
        <v>0</v>
      </c>
      <c r="AC23" s="40"/>
      <c r="AD23" s="39">
        <v>0</v>
      </c>
      <c r="AF23" s="37"/>
      <c r="AG23" s="37"/>
      <c r="AH23" s="37"/>
    </row>
    <row r="24" spans="1:34" ht="20.100000000000001" customHeight="1" x14ac:dyDescent="0.2">
      <c r="D24" s="2" t="s">
        <v>110</v>
      </c>
      <c r="F24" s="37">
        <v>0</v>
      </c>
      <c r="G24" s="37"/>
      <c r="H24" s="37"/>
      <c r="I24" s="37"/>
      <c r="J24" s="37">
        <v>0</v>
      </c>
      <c r="K24" s="37">
        <v>0</v>
      </c>
      <c r="L24" s="37"/>
      <c r="M24" s="37">
        <v>0</v>
      </c>
      <c r="N24" s="37"/>
      <c r="O24" s="37"/>
      <c r="P24" s="37"/>
      <c r="Q24" s="37">
        <v>0</v>
      </c>
      <c r="R24" s="37">
        <v>0</v>
      </c>
      <c r="S24" s="37"/>
      <c r="T24" s="37">
        <v>0</v>
      </c>
      <c r="U24" s="37"/>
      <c r="V24" s="37"/>
      <c r="W24" s="37"/>
      <c r="X24" s="37">
        <v>0</v>
      </c>
      <c r="Y24" s="37"/>
      <c r="Z24" s="37"/>
      <c r="AA24" s="37"/>
      <c r="AB24" s="37">
        <v>0</v>
      </c>
      <c r="AC24" s="37"/>
      <c r="AD24" s="37">
        <v>0</v>
      </c>
      <c r="AF24" s="37"/>
      <c r="AG24" s="37"/>
      <c r="AH24" s="37"/>
    </row>
    <row r="25" spans="1:34" ht="20.100000000000001" customHeight="1" x14ac:dyDescent="0.2">
      <c r="D25" s="38" t="s">
        <v>111</v>
      </c>
      <c r="F25" s="39">
        <v>0</v>
      </c>
      <c r="G25" s="40"/>
      <c r="H25" s="40"/>
      <c r="I25" s="40"/>
      <c r="J25" s="39">
        <v>0</v>
      </c>
      <c r="K25" s="39">
        <v>0</v>
      </c>
      <c r="L25" s="40"/>
      <c r="M25" s="39">
        <v>0</v>
      </c>
      <c r="N25" s="40"/>
      <c r="O25" s="40"/>
      <c r="P25" s="40"/>
      <c r="Q25" s="39">
        <v>0</v>
      </c>
      <c r="R25" s="39">
        <v>0</v>
      </c>
      <c r="S25" s="40"/>
      <c r="T25" s="39">
        <v>0</v>
      </c>
      <c r="U25" s="40"/>
      <c r="V25" s="40"/>
      <c r="W25" s="40"/>
      <c r="X25" s="39">
        <v>0</v>
      </c>
      <c r="Y25" s="40"/>
      <c r="Z25" s="40"/>
      <c r="AA25" s="40"/>
      <c r="AB25" s="39">
        <v>0</v>
      </c>
      <c r="AC25" s="40"/>
      <c r="AD25" s="39">
        <v>0</v>
      </c>
      <c r="AF25" s="37"/>
      <c r="AG25" s="37"/>
      <c r="AH25" s="37"/>
    </row>
    <row r="26" spans="1:34" ht="20.100000000000001" customHeight="1" x14ac:dyDescent="0.2">
      <c r="D26" s="41" t="s">
        <v>366</v>
      </c>
      <c r="F26" s="40">
        <v>0</v>
      </c>
      <c r="G26" s="40"/>
      <c r="H26" s="40"/>
      <c r="I26" s="40"/>
      <c r="J26" s="40">
        <v>0</v>
      </c>
      <c r="K26" s="40">
        <v>0</v>
      </c>
      <c r="L26" s="40"/>
      <c r="M26" s="40">
        <v>0</v>
      </c>
      <c r="N26" s="40"/>
      <c r="O26" s="40"/>
      <c r="P26" s="40"/>
      <c r="Q26" s="40">
        <v>0</v>
      </c>
      <c r="R26" s="40">
        <v>0</v>
      </c>
      <c r="S26" s="40"/>
      <c r="T26" s="40">
        <v>0</v>
      </c>
      <c r="U26" s="40"/>
      <c r="V26" s="40"/>
      <c r="W26" s="40"/>
      <c r="X26" s="40">
        <v>0</v>
      </c>
      <c r="Y26" s="40"/>
      <c r="Z26" s="40"/>
      <c r="AA26" s="40"/>
      <c r="AB26" s="40">
        <v>0</v>
      </c>
      <c r="AC26" s="40"/>
      <c r="AD26" s="40">
        <v>0</v>
      </c>
      <c r="AF26" s="37"/>
      <c r="AG26" s="37"/>
      <c r="AH26" s="37"/>
    </row>
    <row r="27" spans="1:34" ht="20.100000000000001" customHeight="1" x14ac:dyDescent="0.2">
      <c r="D27" s="38" t="s">
        <v>367</v>
      </c>
      <c r="F27" s="39">
        <v>0</v>
      </c>
      <c r="G27" s="40"/>
      <c r="H27" s="40"/>
      <c r="I27" s="40"/>
      <c r="J27" s="39">
        <v>0</v>
      </c>
      <c r="K27" s="39">
        <v>0</v>
      </c>
      <c r="L27" s="40"/>
      <c r="M27" s="39">
        <v>0</v>
      </c>
      <c r="N27" s="40"/>
      <c r="O27" s="40"/>
      <c r="P27" s="40"/>
      <c r="Q27" s="39">
        <v>0</v>
      </c>
      <c r="R27" s="39">
        <v>0</v>
      </c>
      <c r="S27" s="40"/>
      <c r="T27" s="39">
        <v>0</v>
      </c>
      <c r="U27" s="40"/>
      <c r="V27" s="40"/>
      <c r="W27" s="40"/>
      <c r="X27" s="39">
        <v>0</v>
      </c>
      <c r="Y27" s="40"/>
      <c r="Z27" s="40"/>
      <c r="AA27" s="40"/>
      <c r="AB27" s="39">
        <v>0</v>
      </c>
      <c r="AC27" s="40"/>
      <c r="AD27" s="39">
        <v>0</v>
      </c>
      <c r="AF27" s="37"/>
      <c r="AG27" s="37"/>
      <c r="AH27" s="37"/>
    </row>
    <row r="28" spans="1:34" ht="20.100000000000001" customHeight="1" x14ac:dyDescent="0.2">
      <c r="D28" s="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F28" s="37"/>
      <c r="AG28" s="37"/>
      <c r="AH28" s="37"/>
    </row>
    <row r="29" spans="1:34" s="1" customFormat="1" ht="20.100000000000001" customHeight="1" x14ac:dyDescent="0.25">
      <c r="A29" s="3"/>
      <c r="B29" s="6"/>
      <c r="C29" s="42" t="s">
        <v>112</v>
      </c>
      <c r="D29" s="43"/>
      <c r="E29" s="5"/>
      <c r="F29" s="44">
        <v>0</v>
      </c>
      <c r="G29" s="45"/>
      <c r="H29" s="45"/>
      <c r="I29" s="45"/>
      <c r="J29" s="44">
        <v>0</v>
      </c>
      <c r="K29" s="44">
        <v>0</v>
      </c>
      <c r="L29" s="45"/>
      <c r="M29" s="44">
        <v>0</v>
      </c>
      <c r="N29" s="45"/>
      <c r="O29" s="45"/>
      <c r="P29" s="45"/>
      <c r="Q29" s="44">
        <v>0</v>
      </c>
      <c r="R29" s="44">
        <v>0</v>
      </c>
      <c r="S29" s="45"/>
      <c r="T29" s="44">
        <v>0</v>
      </c>
      <c r="U29" s="45"/>
      <c r="V29" s="45"/>
      <c r="W29" s="45"/>
      <c r="X29" s="44">
        <v>0</v>
      </c>
      <c r="Y29" s="45"/>
      <c r="Z29" s="45"/>
      <c r="AA29" s="45"/>
      <c r="AB29" s="44">
        <v>0</v>
      </c>
      <c r="AC29" s="45"/>
      <c r="AD29" s="44">
        <v>0</v>
      </c>
      <c r="AF29" s="37"/>
      <c r="AG29" s="37"/>
      <c r="AH29" s="37"/>
    </row>
    <row r="30" spans="1:34" ht="20.100000000000001" customHeight="1" x14ac:dyDescent="0.2">
      <c r="D30" s="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F30" s="37"/>
      <c r="AG30" s="37"/>
      <c r="AH30" s="37"/>
    </row>
    <row r="31" spans="1:34" ht="20.100000000000001" customHeight="1" x14ac:dyDescent="0.2">
      <c r="C31" s="3" t="s">
        <v>0</v>
      </c>
      <c r="D31" s="2"/>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F31" s="37"/>
      <c r="AG31" s="37"/>
      <c r="AH31" s="37"/>
    </row>
    <row r="32" spans="1:34" ht="20.100000000000001" customHeight="1" x14ac:dyDescent="0.2">
      <c r="D32" s="2" t="s">
        <v>98</v>
      </c>
      <c r="F32" s="37">
        <v>0</v>
      </c>
      <c r="G32" s="37"/>
      <c r="H32" s="37"/>
      <c r="I32" s="37"/>
      <c r="J32" s="37">
        <v>0</v>
      </c>
      <c r="K32" s="37">
        <v>0</v>
      </c>
      <c r="L32" s="37"/>
      <c r="M32" s="37">
        <v>0</v>
      </c>
      <c r="N32" s="37"/>
      <c r="O32" s="37"/>
      <c r="P32" s="37"/>
      <c r="Q32" s="37">
        <v>0</v>
      </c>
      <c r="R32" s="37">
        <v>0</v>
      </c>
      <c r="S32" s="37"/>
      <c r="T32" s="37">
        <v>0</v>
      </c>
      <c r="U32" s="37"/>
      <c r="V32" s="37"/>
      <c r="W32" s="37"/>
      <c r="X32" s="37">
        <v>0</v>
      </c>
      <c r="Y32" s="37"/>
      <c r="Z32" s="37"/>
      <c r="AA32" s="37"/>
      <c r="AB32" s="37">
        <v>0</v>
      </c>
      <c r="AC32" s="37"/>
      <c r="AD32" s="37">
        <v>0</v>
      </c>
      <c r="AF32" s="37"/>
      <c r="AG32" s="37"/>
      <c r="AH32" s="37"/>
    </row>
    <row r="33" spans="4:34" ht="20.100000000000001" customHeight="1" x14ac:dyDescent="0.2">
      <c r="D33" s="38" t="s">
        <v>99</v>
      </c>
      <c r="F33" s="39">
        <v>0</v>
      </c>
      <c r="G33" s="40"/>
      <c r="H33" s="40"/>
      <c r="I33" s="40"/>
      <c r="J33" s="39">
        <v>0</v>
      </c>
      <c r="K33" s="39">
        <v>0</v>
      </c>
      <c r="L33" s="40"/>
      <c r="M33" s="39">
        <v>0</v>
      </c>
      <c r="N33" s="40"/>
      <c r="O33" s="40"/>
      <c r="P33" s="40"/>
      <c r="Q33" s="39">
        <v>0</v>
      </c>
      <c r="R33" s="39">
        <v>0</v>
      </c>
      <c r="S33" s="40"/>
      <c r="T33" s="39">
        <v>0</v>
      </c>
      <c r="U33" s="40"/>
      <c r="V33" s="40"/>
      <c r="W33" s="40"/>
      <c r="X33" s="39">
        <v>0</v>
      </c>
      <c r="Y33" s="40"/>
      <c r="Z33" s="40"/>
      <c r="AA33" s="40"/>
      <c r="AB33" s="39">
        <v>0</v>
      </c>
      <c r="AC33" s="40"/>
      <c r="AD33" s="39">
        <v>0</v>
      </c>
      <c r="AF33" s="37"/>
      <c r="AG33" s="37"/>
      <c r="AH33" s="37"/>
    </row>
    <row r="34" spans="4:34" ht="20.100000000000001" customHeight="1" x14ac:dyDescent="0.2">
      <c r="D34" s="2" t="s">
        <v>113</v>
      </c>
      <c r="F34" s="37">
        <v>0</v>
      </c>
      <c r="G34" s="37"/>
      <c r="H34" s="37"/>
      <c r="I34" s="37"/>
      <c r="J34" s="37">
        <v>0</v>
      </c>
      <c r="K34" s="37">
        <v>0</v>
      </c>
      <c r="L34" s="37"/>
      <c r="M34" s="37">
        <v>0</v>
      </c>
      <c r="N34" s="37"/>
      <c r="O34" s="37"/>
      <c r="P34" s="37"/>
      <c r="Q34" s="37">
        <v>0</v>
      </c>
      <c r="R34" s="37">
        <v>0</v>
      </c>
      <c r="S34" s="37"/>
      <c r="T34" s="37">
        <v>0</v>
      </c>
      <c r="U34" s="37"/>
      <c r="V34" s="37"/>
      <c r="W34" s="37"/>
      <c r="X34" s="37">
        <v>0</v>
      </c>
      <c r="Y34" s="37"/>
      <c r="Z34" s="37"/>
      <c r="AA34" s="37"/>
      <c r="AB34" s="37">
        <v>0</v>
      </c>
      <c r="AC34" s="37"/>
      <c r="AD34" s="37">
        <v>0</v>
      </c>
      <c r="AF34" s="37"/>
      <c r="AG34" s="37"/>
      <c r="AH34" s="37"/>
    </row>
    <row r="35" spans="4:34" ht="20.100000000000001" customHeight="1" x14ac:dyDescent="0.2">
      <c r="D35" s="38" t="s">
        <v>114</v>
      </c>
      <c r="F35" s="39">
        <v>0</v>
      </c>
      <c r="G35" s="40"/>
      <c r="H35" s="40"/>
      <c r="I35" s="40"/>
      <c r="J35" s="39">
        <v>0</v>
      </c>
      <c r="K35" s="39">
        <v>0</v>
      </c>
      <c r="L35" s="40"/>
      <c r="M35" s="39">
        <v>0</v>
      </c>
      <c r="N35" s="40"/>
      <c r="O35" s="40"/>
      <c r="P35" s="40"/>
      <c r="Q35" s="39">
        <v>0</v>
      </c>
      <c r="R35" s="39">
        <v>0</v>
      </c>
      <c r="S35" s="40"/>
      <c r="T35" s="39">
        <v>0</v>
      </c>
      <c r="U35" s="40"/>
      <c r="V35" s="40"/>
      <c r="W35" s="40"/>
      <c r="X35" s="39">
        <v>0</v>
      </c>
      <c r="Y35" s="40"/>
      <c r="Z35" s="40"/>
      <c r="AA35" s="40"/>
      <c r="AB35" s="39">
        <v>0</v>
      </c>
      <c r="AC35" s="40"/>
      <c r="AD35" s="39">
        <v>0</v>
      </c>
      <c r="AF35" s="37"/>
      <c r="AG35" s="37"/>
      <c r="AH35" s="37"/>
    </row>
    <row r="36" spans="4:34" ht="20.100000000000001" customHeight="1" x14ac:dyDescent="0.2">
      <c r="D36" s="2" t="s">
        <v>115</v>
      </c>
      <c r="F36" s="37">
        <v>0</v>
      </c>
      <c r="G36" s="37"/>
      <c r="H36" s="37"/>
      <c r="I36" s="37"/>
      <c r="J36" s="37">
        <v>0</v>
      </c>
      <c r="K36" s="37">
        <v>0</v>
      </c>
      <c r="L36" s="37"/>
      <c r="M36" s="37">
        <v>0</v>
      </c>
      <c r="N36" s="37"/>
      <c r="O36" s="37"/>
      <c r="P36" s="37"/>
      <c r="Q36" s="37">
        <v>0</v>
      </c>
      <c r="R36" s="37">
        <v>0</v>
      </c>
      <c r="S36" s="37"/>
      <c r="T36" s="37">
        <v>0</v>
      </c>
      <c r="U36" s="37"/>
      <c r="V36" s="37"/>
      <c r="W36" s="37"/>
      <c r="X36" s="37">
        <v>0</v>
      </c>
      <c r="Y36" s="37"/>
      <c r="Z36" s="37"/>
      <c r="AA36" s="37"/>
      <c r="AB36" s="37">
        <v>0</v>
      </c>
      <c r="AC36" s="37"/>
      <c r="AD36" s="37">
        <v>0</v>
      </c>
      <c r="AF36" s="37"/>
      <c r="AG36" s="37"/>
      <c r="AH36" s="37"/>
    </row>
    <row r="37" spans="4:34" ht="20.100000000000001" customHeight="1" x14ac:dyDescent="0.2">
      <c r="D37" s="38" t="s">
        <v>116</v>
      </c>
      <c r="F37" s="39">
        <v>0</v>
      </c>
      <c r="G37" s="40"/>
      <c r="H37" s="40"/>
      <c r="I37" s="40"/>
      <c r="J37" s="39">
        <v>0</v>
      </c>
      <c r="K37" s="39">
        <v>0</v>
      </c>
      <c r="L37" s="40"/>
      <c r="M37" s="39">
        <v>0</v>
      </c>
      <c r="N37" s="40"/>
      <c r="O37" s="40"/>
      <c r="P37" s="40"/>
      <c r="Q37" s="39">
        <v>0</v>
      </c>
      <c r="R37" s="39">
        <v>0</v>
      </c>
      <c r="S37" s="40"/>
      <c r="T37" s="39">
        <v>0</v>
      </c>
      <c r="U37" s="40"/>
      <c r="V37" s="40"/>
      <c r="W37" s="40"/>
      <c r="X37" s="39">
        <v>0</v>
      </c>
      <c r="Y37" s="40"/>
      <c r="Z37" s="40"/>
      <c r="AA37" s="40"/>
      <c r="AB37" s="39">
        <v>0</v>
      </c>
      <c r="AC37" s="40"/>
      <c r="AD37" s="39">
        <v>0</v>
      </c>
      <c r="AF37" s="37"/>
      <c r="AG37" s="37"/>
      <c r="AH37" s="37"/>
    </row>
    <row r="38" spans="4:34" ht="20.100000000000001" customHeight="1" x14ac:dyDescent="0.2">
      <c r="D38" s="2" t="s">
        <v>117</v>
      </c>
      <c r="F38" s="37">
        <v>0</v>
      </c>
      <c r="G38" s="37"/>
      <c r="H38" s="37"/>
      <c r="I38" s="37"/>
      <c r="J38" s="37">
        <v>0</v>
      </c>
      <c r="K38" s="37">
        <v>0</v>
      </c>
      <c r="L38" s="37"/>
      <c r="M38" s="37">
        <v>0</v>
      </c>
      <c r="N38" s="37"/>
      <c r="O38" s="37"/>
      <c r="P38" s="37"/>
      <c r="Q38" s="37">
        <v>0</v>
      </c>
      <c r="R38" s="37">
        <v>0</v>
      </c>
      <c r="S38" s="37"/>
      <c r="T38" s="37">
        <v>0</v>
      </c>
      <c r="U38" s="37"/>
      <c r="V38" s="37"/>
      <c r="W38" s="37"/>
      <c r="X38" s="37">
        <v>0</v>
      </c>
      <c r="Y38" s="37"/>
      <c r="Z38" s="37"/>
      <c r="AA38" s="37"/>
      <c r="AB38" s="37">
        <v>0</v>
      </c>
      <c r="AC38" s="37"/>
      <c r="AD38" s="37">
        <v>0</v>
      </c>
      <c r="AF38" s="37"/>
      <c r="AG38" s="37"/>
      <c r="AH38" s="37"/>
    </row>
    <row r="39" spans="4:34" ht="20.100000000000001" customHeight="1" x14ac:dyDescent="0.2">
      <c r="D39" s="38" t="s">
        <v>105</v>
      </c>
      <c r="F39" s="39">
        <v>0</v>
      </c>
      <c r="G39" s="40"/>
      <c r="H39" s="40"/>
      <c r="I39" s="40"/>
      <c r="J39" s="39">
        <v>0</v>
      </c>
      <c r="K39" s="39">
        <v>0</v>
      </c>
      <c r="L39" s="40"/>
      <c r="M39" s="39">
        <v>0</v>
      </c>
      <c r="N39" s="40"/>
      <c r="O39" s="40"/>
      <c r="P39" s="40"/>
      <c r="Q39" s="39">
        <v>0</v>
      </c>
      <c r="R39" s="39">
        <v>0</v>
      </c>
      <c r="S39" s="40"/>
      <c r="T39" s="39">
        <v>0</v>
      </c>
      <c r="U39" s="40"/>
      <c r="V39" s="40"/>
      <c r="W39" s="40"/>
      <c r="X39" s="39">
        <v>0</v>
      </c>
      <c r="Y39" s="40"/>
      <c r="Z39" s="40"/>
      <c r="AA39" s="40"/>
      <c r="AB39" s="39">
        <v>0</v>
      </c>
      <c r="AC39" s="40"/>
      <c r="AD39" s="39">
        <v>0</v>
      </c>
      <c r="AF39" s="37"/>
      <c r="AG39" s="37"/>
      <c r="AH39" s="37"/>
    </row>
    <row r="40" spans="4:34" ht="20.100000000000001" customHeight="1" x14ac:dyDescent="0.2">
      <c r="D40" s="2" t="s">
        <v>106</v>
      </c>
      <c r="F40" s="37">
        <v>0</v>
      </c>
      <c r="G40" s="37"/>
      <c r="H40" s="37"/>
      <c r="I40" s="37"/>
      <c r="J40" s="37">
        <v>0</v>
      </c>
      <c r="K40" s="37">
        <v>0</v>
      </c>
      <c r="L40" s="37"/>
      <c r="M40" s="37">
        <v>0</v>
      </c>
      <c r="N40" s="37"/>
      <c r="O40" s="37"/>
      <c r="P40" s="37"/>
      <c r="Q40" s="37">
        <v>0</v>
      </c>
      <c r="R40" s="37">
        <v>0</v>
      </c>
      <c r="S40" s="37"/>
      <c r="T40" s="37">
        <v>0</v>
      </c>
      <c r="U40" s="37"/>
      <c r="V40" s="37"/>
      <c r="W40" s="37"/>
      <c r="X40" s="37">
        <v>0</v>
      </c>
      <c r="Y40" s="37"/>
      <c r="Z40" s="37"/>
      <c r="AA40" s="37"/>
      <c r="AB40" s="37">
        <v>0</v>
      </c>
      <c r="AC40" s="37"/>
      <c r="AD40" s="37">
        <v>0</v>
      </c>
      <c r="AF40" s="37"/>
      <c r="AG40" s="37"/>
      <c r="AH40" s="37"/>
    </row>
    <row r="41" spans="4:34" ht="20.100000000000001" customHeight="1" x14ac:dyDescent="0.2">
      <c r="D41" s="38" t="s">
        <v>118</v>
      </c>
      <c r="F41" s="39">
        <v>0</v>
      </c>
      <c r="G41" s="40"/>
      <c r="H41" s="40"/>
      <c r="I41" s="40"/>
      <c r="J41" s="39">
        <v>0</v>
      </c>
      <c r="K41" s="39">
        <v>0</v>
      </c>
      <c r="L41" s="40"/>
      <c r="M41" s="39">
        <v>0</v>
      </c>
      <c r="N41" s="40"/>
      <c r="O41" s="40"/>
      <c r="P41" s="40"/>
      <c r="Q41" s="39">
        <v>0</v>
      </c>
      <c r="R41" s="39">
        <v>0</v>
      </c>
      <c r="S41" s="40"/>
      <c r="T41" s="39">
        <v>0</v>
      </c>
      <c r="U41" s="40"/>
      <c r="V41" s="40"/>
      <c r="W41" s="40"/>
      <c r="X41" s="39">
        <v>0</v>
      </c>
      <c r="Y41" s="40"/>
      <c r="Z41" s="40"/>
      <c r="AA41" s="40"/>
      <c r="AB41" s="39">
        <v>0</v>
      </c>
      <c r="AC41" s="40"/>
      <c r="AD41" s="39">
        <v>0</v>
      </c>
      <c r="AF41" s="37"/>
      <c r="AG41" s="37"/>
      <c r="AH41" s="37"/>
    </row>
    <row r="42" spans="4:34" ht="20.100000000000001" customHeight="1" x14ac:dyDescent="0.2">
      <c r="D42" s="2" t="s">
        <v>108</v>
      </c>
      <c r="F42" s="37">
        <v>0</v>
      </c>
      <c r="G42" s="37"/>
      <c r="H42" s="37"/>
      <c r="I42" s="37"/>
      <c r="J42" s="37">
        <v>0</v>
      </c>
      <c r="K42" s="37">
        <v>0</v>
      </c>
      <c r="L42" s="37"/>
      <c r="M42" s="37">
        <v>0</v>
      </c>
      <c r="N42" s="37"/>
      <c r="O42" s="37"/>
      <c r="P42" s="37"/>
      <c r="Q42" s="37">
        <v>0</v>
      </c>
      <c r="R42" s="37">
        <v>0</v>
      </c>
      <c r="S42" s="37"/>
      <c r="T42" s="37">
        <v>0</v>
      </c>
      <c r="U42" s="37"/>
      <c r="V42" s="37"/>
      <c r="W42" s="37"/>
      <c r="X42" s="37">
        <v>0</v>
      </c>
      <c r="Y42" s="37"/>
      <c r="Z42" s="37"/>
      <c r="AA42" s="37"/>
      <c r="AB42" s="37">
        <v>0</v>
      </c>
      <c r="AC42" s="37"/>
      <c r="AD42" s="37">
        <v>0</v>
      </c>
      <c r="AF42" s="37"/>
      <c r="AG42" s="37"/>
      <c r="AH42" s="37"/>
    </row>
    <row r="43" spans="4:34" ht="20.100000000000001" customHeight="1" x14ac:dyDescent="0.2">
      <c r="D43" s="38" t="s">
        <v>109</v>
      </c>
      <c r="F43" s="39">
        <v>0</v>
      </c>
      <c r="G43" s="40"/>
      <c r="H43" s="40"/>
      <c r="I43" s="40"/>
      <c r="J43" s="39">
        <v>0</v>
      </c>
      <c r="K43" s="39">
        <v>0</v>
      </c>
      <c r="L43" s="40"/>
      <c r="M43" s="39">
        <v>0</v>
      </c>
      <c r="N43" s="40"/>
      <c r="O43" s="40"/>
      <c r="P43" s="40"/>
      <c r="Q43" s="39">
        <v>0</v>
      </c>
      <c r="R43" s="39">
        <v>0</v>
      </c>
      <c r="S43" s="40"/>
      <c r="T43" s="39">
        <v>0</v>
      </c>
      <c r="U43" s="40"/>
      <c r="V43" s="40"/>
      <c r="W43" s="40"/>
      <c r="X43" s="39">
        <v>0</v>
      </c>
      <c r="Y43" s="40"/>
      <c r="Z43" s="40"/>
      <c r="AA43" s="40"/>
      <c r="AB43" s="39">
        <v>0</v>
      </c>
      <c r="AC43" s="40"/>
      <c r="AD43" s="39">
        <v>0</v>
      </c>
      <c r="AF43" s="37"/>
      <c r="AG43" s="37"/>
      <c r="AH43" s="37"/>
    </row>
    <row r="44" spans="4:34" ht="20.100000000000001" customHeight="1" x14ac:dyDescent="0.2">
      <c r="D44" s="2" t="s">
        <v>110</v>
      </c>
      <c r="F44" s="37">
        <v>0</v>
      </c>
      <c r="G44" s="37"/>
      <c r="H44" s="37"/>
      <c r="I44" s="37"/>
      <c r="J44" s="37">
        <v>0</v>
      </c>
      <c r="K44" s="37">
        <v>0</v>
      </c>
      <c r="L44" s="37"/>
      <c r="M44" s="37">
        <v>0</v>
      </c>
      <c r="N44" s="37"/>
      <c r="O44" s="37"/>
      <c r="P44" s="37"/>
      <c r="Q44" s="37">
        <v>0</v>
      </c>
      <c r="R44" s="37">
        <v>0</v>
      </c>
      <c r="S44" s="37"/>
      <c r="T44" s="37">
        <v>0</v>
      </c>
      <c r="U44" s="37"/>
      <c r="V44" s="37"/>
      <c r="W44" s="37"/>
      <c r="X44" s="37">
        <v>0</v>
      </c>
      <c r="Y44" s="37"/>
      <c r="Z44" s="37"/>
      <c r="AA44" s="37"/>
      <c r="AB44" s="37">
        <v>0</v>
      </c>
      <c r="AC44" s="37"/>
      <c r="AD44" s="37">
        <v>0</v>
      </c>
      <c r="AF44" s="37"/>
      <c r="AG44" s="37"/>
      <c r="AH44" s="37"/>
    </row>
    <row r="45" spans="4:34" ht="20.100000000000001" customHeight="1" x14ac:dyDescent="0.2">
      <c r="D45" s="38" t="s">
        <v>111</v>
      </c>
      <c r="F45" s="39">
        <v>0</v>
      </c>
      <c r="G45" s="40"/>
      <c r="H45" s="40"/>
      <c r="I45" s="40"/>
      <c r="J45" s="39">
        <v>0</v>
      </c>
      <c r="K45" s="39">
        <v>0</v>
      </c>
      <c r="L45" s="40"/>
      <c r="M45" s="39">
        <v>0</v>
      </c>
      <c r="N45" s="40"/>
      <c r="O45" s="40"/>
      <c r="P45" s="40"/>
      <c r="Q45" s="39">
        <v>0</v>
      </c>
      <c r="R45" s="39">
        <v>0</v>
      </c>
      <c r="S45" s="40"/>
      <c r="T45" s="39">
        <v>0</v>
      </c>
      <c r="U45" s="40"/>
      <c r="V45" s="40"/>
      <c r="W45" s="40"/>
      <c r="X45" s="39">
        <v>0</v>
      </c>
      <c r="Y45" s="40"/>
      <c r="Z45" s="40"/>
      <c r="AA45" s="40"/>
      <c r="AB45" s="39">
        <v>0</v>
      </c>
      <c r="AC45" s="40"/>
      <c r="AD45" s="39">
        <v>0</v>
      </c>
      <c r="AF45" s="37"/>
      <c r="AG45" s="37"/>
      <c r="AH45" s="37"/>
    </row>
    <row r="46" spans="4:34" ht="20.100000000000001" customHeight="1" x14ac:dyDescent="0.2">
      <c r="D46" s="2" t="s">
        <v>119</v>
      </c>
      <c r="F46" s="37">
        <v>0</v>
      </c>
      <c r="G46" s="37"/>
      <c r="H46" s="37"/>
      <c r="I46" s="37"/>
      <c r="J46" s="37">
        <v>0</v>
      </c>
      <c r="K46" s="37">
        <v>0</v>
      </c>
      <c r="L46" s="37"/>
      <c r="M46" s="37">
        <v>0</v>
      </c>
      <c r="N46" s="37"/>
      <c r="O46" s="37"/>
      <c r="P46" s="37"/>
      <c r="Q46" s="37">
        <v>0</v>
      </c>
      <c r="R46" s="37">
        <v>0</v>
      </c>
      <c r="S46" s="37"/>
      <c r="T46" s="37">
        <v>0</v>
      </c>
      <c r="U46" s="37"/>
      <c r="V46" s="37"/>
      <c r="W46" s="37"/>
      <c r="X46" s="37">
        <v>0</v>
      </c>
      <c r="Y46" s="37"/>
      <c r="Z46" s="37"/>
      <c r="AA46" s="37"/>
      <c r="AB46" s="37">
        <v>0</v>
      </c>
      <c r="AC46" s="37"/>
      <c r="AD46" s="37">
        <v>0</v>
      </c>
      <c r="AF46" s="37"/>
      <c r="AG46" s="37"/>
      <c r="AH46" s="37"/>
    </row>
    <row r="47" spans="4:34" ht="20.100000000000001" customHeight="1" x14ac:dyDescent="0.2">
      <c r="D47" s="38" t="s">
        <v>120</v>
      </c>
      <c r="F47" s="39">
        <v>0</v>
      </c>
      <c r="G47" s="40"/>
      <c r="H47" s="40"/>
      <c r="I47" s="40"/>
      <c r="J47" s="39">
        <v>0</v>
      </c>
      <c r="K47" s="39">
        <v>0</v>
      </c>
      <c r="L47" s="40"/>
      <c r="M47" s="39">
        <v>0</v>
      </c>
      <c r="N47" s="40"/>
      <c r="O47" s="40"/>
      <c r="P47" s="40"/>
      <c r="Q47" s="39">
        <v>0</v>
      </c>
      <c r="R47" s="39">
        <v>0</v>
      </c>
      <c r="S47" s="40"/>
      <c r="T47" s="39">
        <v>0</v>
      </c>
      <c r="U47" s="40"/>
      <c r="V47" s="40"/>
      <c r="W47" s="40"/>
      <c r="X47" s="39">
        <v>0</v>
      </c>
      <c r="Y47" s="40"/>
      <c r="Z47" s="40"/>
      <c r="AA47" s="40"/>
      <c r="AB47" s="39">
        <v>0</v>
      </c>
      <c r="AC47" s="40"/>
      <c r="AD47" s="39">
        <v>0</v>
      </c>
      <c r="AF47" s="37"/>
      <c r="AG47" s="37"/>
      <c r="AH47" s="37"/>
    </row>
    <row r="48" spans="4:34" ht="20.100000000000001" customHeight="1" x14ac:dyDescent="0.2">
      <c r="D48" s="2" t="s">
        <v>368</v>
      </c>
      <c r="F48" s="37">
        <v>0</v>
      </c>
      <c r="G48" s="37"/>
      <c r="H48" s="37"/>
      <c r="I48" s="37"/>
      <c r="J48" s="37">
        <v>0</v>
      </c>
      <c r="K48" s="37">
        <v>0</v>
      </c>
      <c r="L48" s="37"/>
      <c r="M48" s="37">
        <v>0</v>
      </c>
      <c r="N48" s="37"/>
      <c r="O48" s="37"/>
      <c r="P48" s="37"/>
      <c r="Q48" s="37">
        <v>0</v>
      </c>
      <c r="R48" s="37">
        <v>0</v>
      </c>
      <c r="S48" s="37"/>
      <c r="T48" s="37">
        <v>0</v>
      </c>
      <c r="U48" s="37"/>
      <c r="V48" s="37"/>
      <c r="W48" s="37"/>
      <c r="X48" s="37">
        <v>0</v>
      </c>
      <c r="Y48" s="37"/>
      <c r="Z48" s="37"/>
      <c r="AA48" s="37"/>
      <c r="AB48" s="37">
        <v>0</v>
      </c>
      <c r="AC48" s="37"/>
      <c r="AD48" s="37">
        <v>0</v>
      </c>
      <c r="AF48" s="37"/>
      <c r="AG48" s="37"/>
      <c r="AH48" s="37"/>
    </row>
    <row r="49" spans="1:34" ht="20.100000000000001" customHeight="1" x14ac:dyDescent="0.2">
      <c r="D49" s="38" t="s">
        <v>121</v>
      </c>
      <c r="F49" s="39">
        <v>0</v>
      </c>
      <c r="G49" s="40"/>
      <c r="H49" s="40"/>
      <c r="I49" s="40"/>
      <c r="J49" s="39">
        <v>0</v>
      </c>
      <c r="K49" s="39">
        <v>0</v>
      </c>
      <c r="L49" s="40"/>
      <c r="M49" s="39">
        <v>0</v>
      </c>
      <c r="N49" s="40"/>
      <c r="O49" s="40"/>
      <c r="P49" s="40"/>
      <c r="Q49" s="39">
        <v>0</v>
      </c>
      <c r="R49" s="39">
        <v>0</v>
      </c>
      <c r="S49" s="40"/>
      <c r="T49" s="39">
        <v>0</v>
      </c>
      <c r="U49" s="40"/>
      <c r="V49" s="40"/>
      <c r="W49" s="40"/>
      <c r="X49" s="39">
        <v>0</v>
      </c>
      <c r="Y49" s="40"/>
      <c r="Z49" s="40"/>
      <c r="AA49" s="40"/>
      <c r="AB49" s="39">
        <v>0</v>
      </c>
      <c r="AC49" s="40"/>
      <c r="AD49" s="39">
        <v>0</v>
      </c>
      <c r="AF49" s="37"/>
      <c r="AG49" s="37"/>
      <c r="AH49" s="37"/>
    </row>
    <row r="50" spans="1:34" ht="20.100000000000001" customHeight="1" x14ac:dyDescent="0.2">
      <c r="D50" s="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F50" s="37"/>
      <c r="AG50" s="37"/>
      <c r="AH50" s="37"/>
    </row>
    <row r="51" spans="1:34" s="1" customFormat="1" ht="20.100000000000001" customHeight="1" x14ac:dyDescent="0.2">
      <c r="A51" s="3"/>
      <c r="B51" s="6"/>
      <c r="C51" s="42" t="s">
        <v>122</v>
      </c>
      <c r="D51" s="42"/>
      <c r="E51" s="5"/>
      <c r="F51" s="44">
        <v>0</v>
      </c>
      <c r="G51" s="45"/>
      <c r="H51" s="45"/>
      <c r="I51" s="45"/>
      <c r="J51" s="44">
        <v>0</v>
      </c>
      <c r="K51" s="44">
        <v>0</v>
      </c>
      <c r="L51" s="45"/>
      <c r="M51" s="44">
        <v>0</v>
      </c>
      <c r="N51" s="45"/>
      <c r="O51" s="45"/>
      <c r="P51" s="45"/>
      <c r="Q51" s="44">
        <v>0</v>
      </c>
      <c r="R51" s="44">
        <v>0</v>
      </c>
      <c r="S51" s="45"/>
      <c r="T51" s="44">
        <v>0</v>
      </c>
      <c r="U51" s="45"/>
      <c r="V51" s="45"/>
      <c r="W51" s="45"/>
      <c r="X51" s="44">
        <v>0</v>
      </c>
      <c r="Y51" s="45"/>
      <c r="Z51" s="45"/>
      <c r="AA51" s="45"/>
      <c r="AB51" s="44">
        <v>0</v>
      </c>
      <c r="AC51" s="45"/>
      <c r="AD51" s="44">
        <v>0</v>
      </c>
      <c r="AF51" s="37"/>
      <c r="AG51" s="37"/>
      <c r="AH51" s="37"/>
    </row>
    <row r="52" spans="1:34" ht="20.100000000000001" customHeight="1" x14ac:dyDescent="0.2">
      <c r="D52" s="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F52" s="37"/>
      <c r="AG52" s="37"/>
      <c r="AH52" s="37"/>
    </row>
    <row r="53" spans="1:34" ht="20.100000000000001" customHeight="1" x14ac:dyDescent="0.2">
      <c r="C53" s="3" t="s">
        <v>123</v>
      </c>
      <c r="D53" s="2"/>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F53" s="37"/>
      <c r="AG53" s="37"/>
      <c r="AH53" s="37"/>
    </row>
    <row r="54" spans="1:34" ht="20.100000000000001" customHeight="1" x14ac:dyDescent="0.2">
      <c r="D54" s="2" t="s">
        <v>124</v>
      </c>
      <c r="F54" s="37">
        <v>0</v>
      </c>
      <c r="G54" s="37"/>
      <c r="H54" s="37"/>
      <c r="I54" s="37"/>
      <c r="J54" s="37">
        <v>2</v>
      </c>
      <c r="K54" s="37">
        <v>0</v>
      </c>
      <c r="L54" s="37"/>
      <c r="M54" s="37">
        <v>2</v>
      </c>
      <c r="N54" s="37"/>
      <c r="O54" s="37"/>
      <c r="P54" s="37"/>
      <c r="Q54" s="37">
        <v>2</v>
      </c>
      <c r="R54" s="37">
        <v>0</v>
      </c>
      <c r="S54" s="37"/>
      <c r="T54" s="37">
        <v>2</v>
      </c>
      <c r="U54" s="37"/>
      <c r="V54" s="37"/>
      <c r="W54" s="37"/>
      <c r="X54" s="37">
        <v>0</v>
      </c>
      <c r="Y54" s="37"/>
      <c r="Z54" s="37"/>
      <c r="AA54" s="37"/>
      <c r="AB54" s="37">
        <v>0</v>
      </c>
      <c r="AC54" s="37"/>
      <c r="AD54" s="37">
        <v>0</v>
      </c>
      <c r="AF54" s="37"/>
      <c r="AG54" s="37"/>
      <c r="AH54" s="37"/>
    </row>
    <row r="55" spans="1:34" ht="20.100000000000001" customHeight="1" x14ac:dyDescent="0.2">
      <c r="D55" s="38" t="s">
        <v>99</v>
      </c>
      <c r="F55" s="39">
        <v>0</v>
      </c>
      <c r="G55" s="40"/>
      <c r="H55" s="40"/>
      <c r="I55" s="40"/>
      <c r="J55" s="39">
        <v>2</v>
      </c>
      <c r="K55" s="39">
        <v>1</v>
      </c>
      <c r="L55" s="40"/>
      <c r="M55" s="39">
        <v>3</v>
      </c>
      <c r="N55" s="40"/>
      <c r="O55" s="40"/>
      <c r="P55" s="40"/>
      <c r="Q55" s="39">
        <v>2</v>
      </c>
      <c r="R55" s="39">
        <v>0</v>
      </c>
      <c r="S55" s="40"/>
      <c r="T55" s="39">
        <v>2</v>
      </c>
      <c r="U55" s="40"/>
      <c r="V55" s="40"/>
      <c r="W55" s="40"/>
      <c r="X55" s="39">
        <v>1</v>
      </c>
      <c r="Y55" s="40"/>
      <c r="Z55" s="40"/>
      <c r="AA55" s="40"/>
      <c r="AB55" s="39">
        <v>0</v>
      </c>
      <c r="AC55" s="40"/>
      <c r="AD55" s="39">
        <v>0</v>
      </c>
      <c r="AF55" s="37"/>
      <c r="AG55" s="37"/>
      <c r="AH55" s="37"/>
    </row>
    <row r="56" spans="1:34" ht="20.100000000000001" customHeight="1" x14ac:dyDescent="0.2">
      <c r="D56" s="2" t="s">
        <v>113</v>
      </c>
      <c r="F56" s="37">
        <v>0</v>
      </c>
      <c r="G56" s="37"/>
      <c r="H56" s="37"/>
      <c r="I56" s="37"/>
      <c r="J56" s="37">
        <v>2</v>
      </c>
      <c r="K56" s="37">
        <v>0</v>
      </c>
      <c r="L56" s="37"/>
      <c r="M56" s="37">
        <v>2</v>
      </c>
      <c r="N56" s="37"/>
      <c r="O56" s="37"/>
      <c r="P56" s="37"/>
      <c r="Q56" s="37">
        <v>1</v>
      </c>
      <c r="R56" s="37">
        <v>0</v>
      </c>
      <c r="S56" s="37"/>
      <c r="T56" s="37">
        <v>1</v>
      </c>
      <c r="U56" s="37"/>
      <c r="V56" s="37"/>
      <c r="W56" s="37"/>
      <c r="X56" s="37">
        <v>1</v>
      </c>
      <c r="Y56" s="37"/>
      <c r="Z56" s="37"/>
      <c r="AA56" s="37"/>
      <c r="AB56" s="37">
        <v>0</v>
      </c>
      <c r="AC56" s="37"/>
      <c r="AD56" s="37">
        <v>0</v>
      </c>
      <c r="AF56" s="37"/>
      <c r="AG56" s="37"/>
      <c r="AH56" s="37"/>
    </row>
    <row r="57" spans="1:34" ht="20.100000000000001" customHeight="1" x14ac:dyDescent="0.2">
      <c r="D57" s="38" t="s">
        <v>101</v>
      </c>
      <c r="F57" s="39">
        <v>28</v>
      </c>
      <c r="G57" s="40"/>
      <c r="H57" s="40"/>
      <c r="I57" s="40"/>
      <c r="J57" s="39">
        <v>2</v>
      </c>
      <c r="K57" s="39">
        <v>0</v>
      </c>
      <c r="L57" s="40"/>
      <c r="M57" s="39">
        <v>2</v>
      </c>
      <c r="N57" s="40"/>
      <c r="O57" s="40"/>
      <c r="P57" s="40"/>
      <c r="Q57" s="39">
        <v>2</v>
      </c>
      <c r="R57" s="39">
        <v>0</v>
      </c>
      <c r="S57" s="40"/>
      <c r="T57" s="39">
        <v>2</v>
      </c>
      <c r="U57" s="40"/>
      <c r="V57" s="40"/>
      <c r="W57" s="40"/>
      <c r="X57" s="39">
        <v>28</v>
      </c>
      <c r="Y57" s="40"/>
      <c r="Z57" s="40"/>
      <c r="AA57" s="40"/>
      <c r="AB57" s="39">
        <v>0</v>
      </c>
      <c r="AC57" s="40"/>
      <c r="AD57" s="39">
        <v>0</v>
      </c>
      <c r="AF57" s="37"/>
      <c r="AG57" s="37"/>
      <c r="AH57" s="37"/>
    </row>
    <row r="58" spans="1:34" ht="20.100000000000001" customHeight="1" x14ac:dyDescent="0.2">
      <c r="D58" s="2" t="s">
        <v>115</v>
      </c>
      <c r="F58" s="37">
        <v>1</v>
      </c>
      <c r="G58" s="37"/>
      <c r="H58" s="37"/>
      <c r="I58" s="37"/>
      <c r="J58" s="37">
        <v>2</v>
      </c>
      <c r="K58" s="37">
        <v>0</v>
      </c>
      <c r="L58" s="37"/>
      <c r="M58" s="37">
        <v>2</v>
      </c>
      <c r="N58" s="37"/>
      <c r="O58" s="37"/>
      <c r="P58" s="37"/>
      <c r="Q58" s="37">
        <v>2</v>
      </c>
      <c r="R58" s="37">
        <v>0</v>
      </c>
      <c r="S58" s="37"/>
      <c r="T58" s="37">
        <v>2</v>
      </c>
      <c r="U58" s="37"/>
      <c r="V58" s="37"/>
      <c r="W58" s="37"/>
      <c r="X58" s="37">
        <v>1</v>
      </c>
      <c r="Y58" s="37"/>
      <c r="Z58" s="37"/>
      <c r="AA58" s="37"/>
      <c r="AB58" s="37">
        <v>0</v>
      </c>
      <c r="AC58" s="37"/>
      <c r="AD58" s="37">
        <v>0</v>
      </c>
      <c r="AF58" s="37"/>
      <c r="AG58" s="37"/>
      <c r="AH58" s="37"/>
    </row>
    <row r="59" spans="1:34" ht="20.100000000000001" customHeight="1" x14ac:dyDescent="0.2">
      <c r="D59" s="38" t="s">
        <v>116</v>
      </c>
      <c r="F59" s="39">
        <v>0</v>
      </c>
      <c r="G59" s="40"/>
      <c r="H59" s="40"/>
      <c r="I59" s="40"/>
      <c r="J59" s="39">
        <v>2</v>
      </c>
      <c r="K59" s="39">
        <v>0</v>
      </c>
      <c r="L59" s="40"/>
      <c r="M59" s="39">
        <v>2</v>
      </c>
      <c r="N59" s="40"/>
      <c r="O59" s="40"/>
      <c r="P59" s="40"/>
      <c r="Q59" s="39">
        <v>2</v>
      </c>
      <c r="R59" s="39">
        <v>0</v>
      </c>
      <c r="S59" s="40"/>
      <c r="T59" s="39">
        <v>2</v>
      </c>
      <c r="U59" s="40"/>
      <c r="V59" s="40"/>
      <c r="W59" s="40"/>
      <c r="X59" s="39">
        <v>0</v>
      </c>
      <c r="Y59" s="40"/>
      <c r="Z59" s="40"/>
      <c r="AA59" s="40"/>
      <c r="AB59" s="39">
        <v>0</v>
      </c>
      <c r="AC59" s="40"/>
      <c r="AD59" s="39">
        <v>0</v>
      </c>
      <c r="AF59" s="37"/>
      <c r="AG59" s="37"/>
      <c r="AH59" s="37"/>
    </row>
    <row r="60" spans="1:34" ht="20.100000000000001" customHeight="1" x14ac:dyDescent="0.2">
      <c r="D60" s="2" t="s">
        <v>104</v>
      </c>
      <c r="F60" s="37">
        <v>0</v>
      </c>
      <c r="G60" s="37"/>
      <c r="H60" s="37"/>
      <c r="I60" s="37"/>
      <c r="J60" s="37">
        <v>2</v>
      </c>
      <c r="K60" s="37">
        <v>0</v>
      </c>
      <c r="L60" s="37"/>
      <c r="M60" s="37">
        <v>2</v>
      </c>
      <c r="N60" s="37"/>
      <c r="O60" s="37"/>
      <c r="P60" s="37"/>
      <c r="Q60" s="37">
        <v>2</v>
      </c>
      <c r="R60" s="37">
        <v>0</v>
      </c>
      <c r="S60" s="37"/>
      <c r="T60" s="37">
        <v>2</v>
      </c>
      <c r="U60" s="37"/>
      <c r="V60" s="37"/>
      <c r="W60" s="37"/>
      <c r="X60" s="37">
        <v>0</v>
      </c>
      <c r="Y60" s="37"/>
      <c r="Z60" s="37"/>
      <c r="AA60" s="37"/>
      <c r="AB60" s="37">
        <v>0</v>
      </c>
      <c r="AC60" s="37"/>
      <c r="AD60" s="37">
        <v>0</v>
      </c>
      <c r="AF60" s="37"/>
      <c r="AG60" s="37"/>
      <c r="AH60" s="37"/>
    </row>
    <row r="61" spans="1:34" ht="20.100000000000001" customHeight="1" x14ac:dyDescent="0.2">
      <c r="D61" s="38" t="s">
        <v>105</v>
      </c>
      <c r="F61" s="39">
        <v>1</v>
      </c>
      <c r="G61" s="40"/>
      <c r="H61" s="40"/>
      <c r="I61" s="40"/>
      <c r="J61" s="39">
        <v>3</v>
      </c>
      <c r="K61" s="39">
        <v>0</v>
      </c>
      <c r="L61" s="40"/>
      <c r="M61" s="39">
        <v>3</v>
      </c>
      <c r="N61" s="40"/>
      <c r="O61" s="40"/>
      <c r="P61" s="40"/>
      <c r="Q61" s="39">
        <v>3</v>
      </c>
      <c r="R61" s="39">
        <v>0</v>
      </c>
      <c r="S61" s="40"/>
      <c r="T61" s="39">
        <v>3</v>
      </c>
      <c r="U61" s="40"/>
      <c r="V61" s="40"/>
      <c r="W61" s="40"/>
      <c r="X61" s="39">
        <v>1</v>
      </c>
      <c r="Y61" s="40"/>
      <c r="Z61" s="40"/>
      <c r="AA61" s="40"/>
      <c r="AB61" s="39">
        <v>0</v>
      </c>
      <c r="AC61" s="40"/>
      <c r="AD61" s="39">
        <v>0</v>
      </c>
      <c r="AF61" s="37"/>
      <c r="AG61" s="37"/>
      <c r="AH61" s="37"/>
    </row>
    <row r="62" spans="1:34" ht="20.100000000000001" customHeight="1" x14ac:dyDescent="0.2">
      <c r="D62" s="2" t="s">
        <v>106</v>
      </c>
      <c r="F62" s="37">
        <v>1</v>
      </c>
      <c r="G62" s="37"/>
      <c r="H62" s="37"/>
      <c r="I62" s="37"/>
      <c r="J62" s="37">
        <v>2</v>
      </c>
      <c r="K62" s="37">
        <v>0</v>
      </c>
      <c r="L62" s="37"/>
      <c r="M62" s="37">
        <v>2</v>
      </c>
      <c r="N62" s="37"/>
      <c r="O62" s="37"/>
      <c r="P62" s="37"/>
      <c r="Q62" s="37">
        <v>2</v>
      </c>
      <c r="R62" s="37">
        <v>1</v>
      </c>
      <c r="S62" s="37"/>
      <c r="T62" s="37">
        <v>3</v>
      </c>
      <c r="U62" s="37"/>
      <c r="V62" s="37"/>
      <c r="W62" s="37"/>
      <c r="X62" s="37">
        <v>0</v>
      </c>
      <c r="Y62" s="37"/>
      <c r="Z62" s="37"/>
      <c r="AA62" s="37"/>
      <c r="AB62" s="37">
        <v>0</v>
      </c>
      <c r="AC62" s="37"/>
      <c r="AD62" s="37">
        <v>0</v>
      </c>
      <c r="AF62" s="37"/>
      <c r="AG62" s="37"/>
      <c r="AH62" s="37"/>
    </row>
    <row r="63" spans="1:34" ht="20.100000000000001" customHeight="1" x14ac:dyDescent="0.2">
      <c r="D63" s="38" t="s">
        <v>118</v>
      </c>
      <c r="F63" s="39">
        <v>0</v>
      </c>
      <c r="G63" s="40"/>
      <c r="H63" s="40"/>
      <c r="I63" s="40"/>
      <c r="J63" s="39">
        <v>2</v>
      </c>
      <c r="K63" s="39">
        <v>0</v>
      </c>
      <c r="L63" s="40"/>
      <c r="M63" s="39">
        <v>2</v>
      </c>
      <c r="N63" s="40"/>
      <c r="O63" s="40"/>
      <c r="P63" s="40"/>
      <c r="Q63" s="39">
        <v>2</v>
      </c>
      <c r="R63" s="39">
        <v>0</v>
      </c>
      <c r="S63" s="40"/>
      <c r="T63" s="39">
        <v>2</v>
      </c>
      <c r="U63" s="40"/>
      <c r="V63" s="40"/>
      <c r="W63" s="40"/>
      <c r="X63" s="39">
        <v>0</v>
      </c>
      <c r="Y63" s="40"/>
      <c r="Z63" s="40"/>
      <c r="AA63" s="40"/>
      <c r="AB63" s="39">
        <v>0</v>
      </c>
      <c r="AC63" s="40"/>
      <c r="AD63" s="39">
        <v>0</v>
      </c>
      <c r="AF63" s="37"/>
      <c r="AG63" s="37"/>
      <c r="AH63" s="37"/>
    </row>
    <row r="64" spans="1:34" ht="20.100000000000001" customHeight="1" x14ac:dyDescent="0.2">
      <c r="D64" s="2" t="s">
        <v>108</v>
      </c>
      <c r="F64" s="37">
        <v>1</v>
      </c>
      <c r="G64" s="37"/>
      <c r="H64" s="37"/>
      <c r="I64" s="37"/>
      <c r="J64" s="37">
        <v>3</v>
      </c>
      <c r="K64" s="37">
        <v>0</v>
      </c>
      <c r="L64" s="37"/>
      <c r="M64" s="37">
        <v>3</v>
      </c>
      <c r="N64" s="37"/>
      <c r="O64" s="37"/>
      <c r="P64" s="37"/>
      <c r="Q64" s="37">
        <v>3</v>
      </c>
      <c r="R64" s="37">
        <v>0</v>
      </c>
      <c r="S64" s="37"/>
      <c r="T64" s="37">
        <v>3</v>
      </c>
      <c r="U64" s="37"/>
      <c r="V64" s="37"/>
      <c r="W64" s="37"/>
      <c r="X64" s="37">
        <v>1</v>
      </c>
      <c r="Y64" s="37"/>
      <c r="Z64" s="37"/>
      <c r="AA64" s="37"/>
      <c r="AB64" s="37">
        <v>0</v>
      </c>
      <c r="AC64" s="37"/>
      <c r="AD64" s="37">
        <v>0</v>
      </c>
      <c r="AF64" s="37"/>
      <c r="AG64" s="37"/>
      <c r="AH64" s="37"/>
    </row>
    <row r="65" spans="1:34" ht="20.100000000000001" customHeight="1" x14ac:dyDescent="0.2">
      <c r="D65" s="38" t="s">
        <v>109</v>
      </c>
      <c r="F65" s="39">
        <v>1</v>
      </c>
      <c r="G65" s="40"/>
      <c r="H65" s="40"/>
      <c r="I65" s="40"/>
      <c r="J65" s="39">
        <v>2</v>
      </c>
      <c r="K65" s="39">
        <v>0</v>
      </c>
      <c r="L65" s="40"/>
      <c r="M65" s="39">
        <v>2</v>
      </c>
      <c r="N65" s="40"/>
      <c r="O65" s="40"/>
      <c r="P65" s="40"/>
      <c r="Q65" s="39">
        <v>2</v>
      </c>
      <c r="R65" s="39">
        <v>0</v>
      </c>
      <c r="S65" s="40"/>
      <c r="T65" s="39">
        <v>2</v>
      </c>
      <c r="U65" s="40"/>
      <c r="V65" s="40"/>
      <c r="W65" s="40"/>
      <c r="X65" s="39">
        <v>1</v>
      </c>
      <c r="Y65" s="40"/>
      <c r="Z65" s="40"/>
      <c r="AA65" s="40"/>
      <c r="AB65" s="39">
        <v>0</v>
      </c>
      <c r="AC65" s="40"/>
      <c r="AD65" s="39">
        <v>0</v>
      </c>
      <c r="AF65" s="37"/>
      <c r="AG65" s="37"/>
      <c r="AH65" s="37"/>
    </row>
    <row r="66" spans="1:34" ht="20.100000000000001" customHeight="1" x14ac:dyDescent="0.2">
      <c r="D66" s="2" t="s">
        <v>110</v>
      </c>
      <c r="F66" s="37">
        <v>1</v>
      </c>
      <c r="G66" s="37"/>
      <c r="H66" s="37"/>
      <c r="I66" s="37"/>
      <c r="J66" s="37">
        <v>1</v>
      </c>
      <c r="K66" s="37">
        <v>1</v>
      </c>
      <c r="L66" s="37"/>
      <c r="M66" s="37">
        <v>2</v>
      </c>
      <c r="N66" s="37"/>
      <c r="O66" s="37"/>
      <c r="P66" s="37"/>
      <c r="Q66" s="37">
        <v>1</v>
      </c>
      <c r="R66" s="37">
        <v>1</v>
      </c>
      <c r="S66" s="37"/>
      <c r="T66" s="37">
        <v>2</v>
      </c>
      <c r="U66" s="37"/>
      <c r="V66" s="37"/>
      <c r="W66" s="37"/>
      <c r="X66" s="37">
        <v>1</v>
      </c>
      <c r="Y66" s="37"/>
      <c r="Z66" s="37"/>
      <c r="AA66" s="37"/>
      <c r="AB66" s="37">
        <v>0</v>
      </c>
      <c r="AC66" s="37"/>
      <c r="AD66" s="37">
        <v>0</v>
      </c>
      <c r="AF66" s="37"/>
      <c r="AG66" s="37"/>
      <c r="AH66" s="37"/>
    </row>
    <row r="67" spans="1:34" ht="20.100000000000001" customHeight="1" x14ac:dyDescent="0.2">
      <c r="D67" s="38" t="s">
        <v>111</v>
      </c>
      <c r="F67" s="39">
        <v>2</v>
      </c>
      <c r="G67" s="40"/>
      <c r="H67" s="40"/>
      <c r="I67" s="40"/>
      <c r="J67" s="39">
        <v>2</v>
      </c>
      <c r="K67" s="39">
        <v>1</v>
      </c>
      <c r="L67" s="40"/>
      <c r="M67" s="39">
        <v>3</v>
      </c>
      <c r="N67" s="40"/>
      <c r="O67" s="40"/>
      <c r="P67" s="40"/>
      <c r="Q67" s="39">
        <v>2</v>
      </c>
      <c r="R67" s="39">
        <v>0</v>
      </c>
      <c r="S67" s="40"/>
      <c r="T67" s="39">
        <v>2</v>
      </c>
      <c r="U67" s="40"/>
      <c r="V67" s="40"/>
      <c r="W67" s="40"/>
      <c r="X67" s="39">
        <v>3</v>
      </c>
      <c r="Y67" s="40"/>
      <c r="Z67" s="40"/>
      <c r="AA67" s="40"/>
      <c r="AB67" s="39">
        <v>0</v>
      </c>
      <c r="AC67" s="40"/>
      <c r="AD67" s="39">
        <v>0</v>
      </c>
      <c r="AF67" s="37"/>
      <c r="AG67" s="37"/>
      <c r="AH67" s="37"/>
    </row>
    <row r="68" spans="1:34" ht="20.100000000000001" customHeight="1" x14ac:dyDescent="0.2">
      <c r="D68" s="2" t="s">
        <v>125</v>
      </c>
      <c r="F68" s="37">
        <v>0</v>
      </c>
      <c r="G68" s="37"/>
      <c r="H68" s="37"/>
      <c r="I68" s="37"/>
      <c r="J68" s="37">
        <v>2</v>
      </c>
      <c r="K68" s="37">
        <v>0</v>
      </c>
      <c r="L68" s="37"/>
      <c r="M68" s="37">
        <v>2</v>
      </c>
      <c r="N68" s="37"/>
      <c r="O68" s="37"/>
      <c r="P68" s="37"/>
      <c r="Q68" s="37">
        <v>2</v>
      </c>
      <c r="R68" s="37">
        <v>0</v>
      </c>
      <c r="S68" s="37"/>
      <c r="T68" s="37">
        <v>2</v>
      </c>
      <c r="U68" s="37"/>
      <c r="V68" s="37"/>
      <c r="W68" s="37"/>
      <c r="X68" s="37">
        <v>0</v>
      </c>
      <c r="Y68" s="37"/>
      <c r="Z68" s="37"/>
      <c r="AA68" s="37"/>
      <c r="AB68" s="37">
        <v>0</v>
      </c>
      <c r="AC68" s="37"/>
      <c r="AD68" s="37">
        <v>0</v>
      </c>
      <c r="AF68" s="37"/>
      <c r="AG68" s="37"/>
      <c r="AH68" s="37"/>
    </row>
    <row r="69" spans="1:34" ht="20.100000000000001" customHeight="1" x14ac:dyDescent="0.2">
      <c r="D69" s="38" t="s">
        <v>120</v>
      </c>
      <c r="F69" s="39">
        <v>1</v>
      </c>
      <c r="G69" s="40"/>
      <c r="H69" s="40"/>
      <c r="I69" s="40"/>
      <c r="J69" s="39">
        <v>2</v>
      </c>
      <c r="K69" s="39">
        <v>0</v>
      </c>
      <c r="L69" s="40"/>
      <c r="M69" s="39">
        <v>2</v>
      </c>
      <c r="N69" s="40"/>
      <c r="O69" s="40"/>
      <c r="P69" s="40"/>
      <c r="Q69" s="39">
        <v>2</v>
      </c>
      <c r="R69" s="39">
        <v>0</v>
      </c>
      <c r="S69" s="40"/>
      <c r="T69" s="39">
        <v>2</v>
      </c>
      <c r="U69" s="40"/>
      <c r="V69" s="40"/>
      <c r="W69" s="40"/>
      <c r="X69" s="39">
        <v>1</v>
      </c>
      <c r="Y69" s="40"/>
      <c r="Z69" s="40"/>
      <c r="AA69" s="40"/>
      <c r="AB69" s="39">
        <v>0</v>
      </c>
      <c r="AC69" s="40"/>
      <c r="AD69" s="39">
        <v>0</v>
      </c>
      <c r="AF69" s="37"/>
      <c r="AG69" s="37"/>
      <c r="AH69" s="37"/>
    </row>
    <row r="70" spans="1:34" ht="20.100000000000001" customHeight="1" x14ac:dyDescent="0.2">
      <c r="D70" s="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F70" s="37"/>
      <c r="AG70" s="37"/>
      <c r="AH70" s="37"/>
    </row>
    <row r="71" spans="1:34" s="1" customFormat="1" ht="20.100000000000001" customHeight="1" x14ac:dyDescent="0.25">
      <c r="A71" s="3"/>
      <c r="B71" s="6"/>
      <c r="C71" s="42" t="s">
        <v>126</v>
      </c>
      <c r="D71" s="43"/>
      <c r="E71" s="5"/>
      <c r="F71" s="44">
        <v>37</v>
      </c>
      <c r="G71" s="45"/>
      <c r="H71" s="45"/>
      <c r="I71" s="45"/>
      <c r="J71" s="44">
        <v>33</v>
      </c>
      <c r="K71" s="44">
        <v>3</v>
      </c>
      <c r="L71" s="45"/>
      <c r="M71" s="44">
        <v>36</v>
      </c>
      <c r="N71" s="45"/>
      <c r="O71" s="45"/>
      <c r="P71" s="45"/>
      <c r="Q71" s="44">
        <v>32</v>
      </c>
      <c r="R71" s="44">
        <v>2</v>
      </c>
      <c r="S71" s="45"/>
      <c r="T71" s="44">
        <v>34</v>
      </c>
      <c r="U71" s="45"/>
      <c r="V71" s="45"/>
      <c r="W71" s="45"/>
      <c r="X71" s="44">
        <v>39</v>
      </c>
      <c r="Y71" s="45"/>
      <c r="Z71" s="45"/>
      <c r="AA71" s="45"/>
      <c r="AB71" s="44">
        <v>0</v>
      </c>
      <c r="AC71" s="45"/>
      <c r="AD71" s="44">
        <v>0</v>
      </c>
      <c r="AF71" s="37"/>
      <c r="AG71" s="37"/>
      <c r="AH71" s="37"/>
    </row>
    <row r="72" spans="1:34" ht="20.100000000000001" customHeight="1" x14ac:dyDescent="0.2">
      <c r="D72" s="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F72" s="37"/>
      <c r="AG72" s="37"/>
      <c r="AH72" s="37"/>
    </row>
    <row r="73" spans="1:34" ht="20.100000000000001" customHeight="1" x14ac:dyDescent="0.2">
      <c r="C73" s="1" t="s">
        <v>127</v>
      </c>
      <c r="D73" s="2"/>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F73" s="37"/>
      <c r="AG73" s="37"/>
      <c r="AH73" s="37"/>
    </row>
    <row r="74" spans="1:34" ht="20.100000000000001" customHeight="1" x14ac:dyDescent="0.2">
      <c r="D74" s="2" t="s">
        <v>124</v>
      </c>
      <c r="F74" s="37">
        <v>0</v>
      </c>
      <c r="G74" s="37"/>
      <c r="H74" s="37"/>
      <c r="I74" s="37"/>
      <c r="J74" s="37">
        <v>0</v>
      </c>
      <c r="K74" s="37">
        <v>0</v>
      </c>
      <c r="L74" s="37"/>
      <c r="M74" s="37">
        <v>0</v>
      </c>
      <c r="N74" s="37"/>
      <c r="O74" s="37"/>
      <c r="P74" s="37"/>
      <c r="Q74" s="37">
        <v>0</v>
      </c>
      <c r="R74" s="37">
        <v>0</v>
      </c>
      <c r="S74" s="37"/>
      <c r="T74" s="37">
        <v>0</v>
      </c>
      <c r="U74" s="37"/>
      <c r="V74" s="37"/>
      <c r="W74" s="37"/>
      <c r="X74" s="37">
        <v>0</v>
      </c>
      <c r="Y74" s="37"/>
      <c r="Z74" s="37"/>
      <c r="AA74" s="37"/>
      <c r="AB74" s="37">
        <v>0</v>
      </c>
      <c r="AC74" s="37"/>
      <c r="AD74" s="37">
        <v>0</v>
      </c>
      <c r="AF74" s="37"/>
      <c r="AG74" s="37"/>
      <c r="AH74" s="37"/>
    </row>
    <row r="75" spans="1:34" ht="20.100000000000001" customHeight="1" x14ac:dyDescent="0.2">
      <c r="D75" s="38" t="s">
        <v>99</v>
      </c>
      <c r="F75" s="39">
        <v>0</v>
      </c>
      <c r="G75" s="40"/>
      <c r="H75" s="40"/>
      <c r="I75" s="40"/>
      <c r="J75" s="39">
        <v>0</v>
      </c>
      <c r="K75" s="39">
        <v>0</v>
      </c>
      <c r="L75" s="40"/>
      <c r="M75" s="39">
        <v>0</v>
      </c>
      <c r="N75" s="40"/>
      <c r="O75" s="40"/>
      <c r="P75" s="40"/>
      <c r="Q75" s="39">
        <v>0</v>
      </c>
      <c r="R75" s="39">
        <v>0</v>
      </c>
      <c r="S75" s="40"/>
      <c r="T75" s="39">
        <v>0</v>
      </c>
      <c r="U75" s="40"/>
      <c r="V75" s="40"/>
      <c r="W75" s="40"/>
      <c r="X75" s="39">
        <v>0</v>
      </c>
      <c r="Y75" s="40"/>
      <c r="Z75" s="40"/>
      <c r="AA75" s="40"/>
      <c r="AB75" s="39">
        <v>0</v>
      </c>
      <c r="AC75" s="40"/>
      <c r="AD75" s="39">
        <v>0</v>
      </c>
      <c r="AF75" s="37"/>
      <c r="AG75" s="37"/>
      <c r="AH75" s="37"/>
    </row>
    <row r="76" spans="1:34"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F76" s="37"/>
      <c r="AG76" s="37"/>
      <c r="AH76" s="37"/>
    </row>
    <row r="77" spans="1:34" ht="20.100000000000001" customHeight="1" x14ac:dyDescent="0.25">
      <c r="C77" s="47" t="s">
        <v>128</v>
      </c>
      <c r="D77" s="43"/>
      <c r="F77" s="44">
        <v>0</v>
      </c>
      <c r="G77" s="45"/>
      <c r="H77" s="45"/>
      <c r="I77" s="45"/>
      <c r="J77" s="44">
        <v>0</v>
      </c>
      <c r="K77" s="44">
        <v>0</v>
      </c>
      <c r="L77" s="45"/>
      <c r="M77" s="44">
        <v>0</v>
      </c>
      <c r="N77" s="45"/>
      <c r="O77" s="45"/>
      <c r="P77" s="45"/>
      <c r="Q77" s="44">
        <v>0</v>
      </c>
      <c r="R77" s="44">
        <v>0</v>
      </c>
      <c r="S77" s="45"/>
      <c r="T77" s="44">
        <v>0</v>
      </c>
      <c r="U77" s="45"/>
      <c r="V77" s="45"/>
      <c r="W77" s="45"/>
      <c r="X77" s="44">
        <v>0</v>
      </c>
      <c r="Y77" s="45"/>
      <c r="Z77" s="45"/>
      <c r="AA77" s="45"/>
      <c r="AB77" s="44">
        <v>0</v>
      </c>
      <c r="AC77" s="45"/>
      <c r="AD77" s="44">
        <v>0</v>
      </c>
      <c r="AF77" s="37"/>
      <c r="AG77" s="37"/>
      <c r="AH77" s="37"/>
    </row>
    <row r="78" spans="1:34" ht="20.100000000000001" customHeight="1" x14ac:dyDescent="0.2">
      <c r="D78" s="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F78" s="37"/>
      <c r="AG78" s="37"/>
      <c r="AH78" s="37"/>
    </row>
    <row r="79" spans="1:34" ht="20.100000000000001" customHeight="1" x14ac:dyDescent="0.2">
      <c r="C79" s="3" t="s">
        <v>129</v>
      </c>
      <c r="D79" s="2"/>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F79" s="37"/>
      <c r="AG79" s="37"/>
      <c r="AH79" s="37"/>
    </row>
    <row r="80" spans="1:34" ht="20.100000000000001" customHeight="1" x14ac:dyDescent="0.2">
      <c r="D80" s="2" t="s">
        <v>130</v>
      </c>
      <c r="F80" s="37">
        <v>319</v>
      </c>
      <c r="G80" s="37"/>
      <c r="H80" s="37"/>
      <c r="I80" s="37"/>
      <c r="J80" s="37">
        <v>730</v>
      </c>
      <c r="K80" s="37">
        <v>24</v>
      </c>
      <c r="L80" s="37"/>
      <c r="M80" s="37">
        <v>754</v>
      </c>
      <c r="N80" s="37"/>
      <c r="O80" s="37"/>
      <c r="P80" s="37"/>
      <c r="Q80" s="37">
        <v>421</v>
      </c>
      <c r="R80" s="37">
        <v>332</v>
      </c>
      <c r="S80" s="37"/>
      <c r="T80" s="37">
        <v>753</v>
      </c>
      <c r="U80" s="37"/>
      <c r="V80" s="37"/>
      <c r="W80" s="37"/>
      <c r="X80" s="37">
        <v>320</v>
      </c>
      <c r="Y80" s="37"/>
      <c r="Z80" s="37"/>
      <c r="AA80" s="37"/>
      <c r="AB80" s="37">
        <v>0</v>
      </c>
      <c r="AC80" s="37"/>
      <c r="AD80" s="37">
        <v>0</v>
      </c>
      <c r="AF80" s="37"/>
      <c r="AG80" s="37"/>
      <c r="AH80" s="37"/>
    </row>
    <row r="81" spans="1:34" ht="20.100000000000001" customHeight="1" x14ac:dyDescent="0.2">
      <c r="D81" s="38" t="s">
        <v>131</v>
      </c>
      <c r="F81" s="39">
        <v>297</v>
      </c>
      <c r="G81" s="40"/>
      <c r="H81" s="40"/>
      <c r="I81" s="40"/>
      <c r="J81" s="39">
        <v>724</v>
      </c>
      <c r="K81" s="39">
        <v>29</v>
      </c>
      <c r="L81" s="40"/>
      <c r="M81" s="39">
        <v>753</v>
      </c>
      <c r="N81" s="40"/>
      <c r="O81" s="40"/>
      <c r="P81" s="40"/>
      <c r="Q81" s="39">
        <v>324</v>
      </c>
      <c r="R81" s="39">
        <v>477</v>
      </c>
      <c r="S81" s="40"/>
      <c r="T81" s="39">
        <v>801</v>
      </c>
      <c r="U81" s="40"/>
      <c r="V81" s="40"/>
      <c r="W81" s="40"/>
      <c r="X81" s="39">
        <v>249</v>
      </c>
      <c r="Y81" s="40"/>
      <c r="Z81" s="40"/>
      <c r="AA81" s="40"/>
      <c r="AB81" s="39">
        <v>0</v>
      </c>
      <c r="AC81" s="40"/>
      <c r="AD81" s="39">
        <v>0</v>
      </c>
      <c r="AF81" s="37"/>
      <c r="AG81" s="37"/>
      <c r="AH81" s="37"/>
    </row>
    <row r="82" spans="1:34" ht="20.100000000000001" customHeight="1" x14ac:dyDescent="0.2">
      <c r="D82" s="2" t="s">
        <v>132</v>
      </c>
      <c r="F82" s="37">
        <v>122</v>
      </c>
      <c r="G82" s="37"/>
      <c r="H82" s="37"/>
      <c r="I82" s="37"/>
      <c r="J82" s="37">
        <v>731</v>
      </c>
      <c r="K82" s="37">
        <v>74</v>
      </c>
      <c r="L82" s="37"/>
      <c r="M82" s="37">
        <v>805</v>
      </c>
      <c r="N82" s="37"/>
      <c r="O82" s="37"/>
      <c r="P82" s="37"/>
      <c r="Q82" s="37">
        <v>473</v>
      </c>
      <c r="R82" s="37">
        <v>290</v>
      </c>
      <c r="S82" s="37"/>
      <c r="T82" s="37">
        <v>763</v>
      </c>
      <c r="U82" s="37"/>
      <c r="V82" s="37"/>
      <c r="W82" s="37"/>
      <c r="X82" s="37">
        <v>164</v>
      </c>
      <c r="Y82" s="37"/>
      <c r="Z82" s="37"/>
      <c r="AA82" s="37"/>
      <c r="AB82" s="37">
        <v>0</v>
      </c>
      <c r="AC82" s="37"/>
      <c r="AD82" s="37">
        <v>0</v>
      </c>
      <c r="AF82" s="37"/>
      <c r="AG82" s="37"/>
      <c r="AH82" s="37"/>
    </row>
    <row r="83" spans="1:34" ht="20.100000000000001" customHeight="1" x14ac:dyDescent="0.2">
      <c r="D83" s="38" t="s">
        <v>133</v>
      </c>
      <c r="F83" s="39">
        <v>287</v>
      </c>
      <c r="G83" s="40"/>
      <c r="H83" s="40"/>
      <c r="I83" s="40"/>
      <c r="J83" s="39">
        <v>731</v>
      </c>
      <c r="K83" s="39">
        <v>26</v>
      </c>
      <c r="L83" s="40"/>
      <c r="M83" s="39">
        <v>757</v>
      </c>
      <c r="N83" s="40"/>
      <c r="O83" s="40"/>
      <c r="P83" s="40"/>
      <c r="Q83" s="39">
        <v>408</v>
      </c>
      <c r="R83" s="39">
        <v>376</v>
      </c>
      <c r="S83" s="40"/>
      <c r="T83" s="39">
        <v>784</v>
      </c>
      <c r="U83" s="40"/>
      <c r="V83" s="40"/>
      <c r="W83" s="40"/>
      <c r="X83" s="39">
        <v>260</v>
      </c>
      <c r="Y83" s="40"/>
      <c r="Z83" s="40"/>
      <c r="AA83" s="40"/>
      <c r="AB83" s="39">
        <v>0</v>
      </c>
      <c r="AC83" s="40"/>
      <c r="AD83" s="39">
        <v>0</v>
      </c>
      <c r="AF83" s="37"/>
      <c r="AG83" s="37"/>
      <c r="AH83" s="37"/>
    </row>
    <row r="84" spans="1:34" ht="20.100000000000001" customHeight="1" x14ac:dyDescent="0.2">
      <c r="D84" s="2" t="s">
        <v>134</v>
      </c>
      <c r="F84" s="37">
        <v>406</v>
      </c>
      <c r="G84" s="37"/>
      <c r="H84" s="37"/>
      <c r="I84" s="37"/>
      <c r="J84" s="37">
        <v>729</v>
      </c>
      <c r="K84" s="37">
        <v>43</v>
      </c>
      <c r="L84" s="37"/>
      <c r="M84" s="37">
        <v>772</v>
      </c>
      <c r="N84" s="37"/>
      <c r="O84" s="37"/>
      <c r="P84" s="37"/>
      <c r="Q84" s="37">
        <v>414</v>
      </c>
      <c r="R84" s="37">
        <v>393</v>
      </c>
      <c r="S84" s="37"/>
      <c r="T84" s="37">
        <v>807</v>
      </c>
      <c r="U84" s="37"/>
      <c r="V84" s="37"/>
      <c r="W84" s="37"/>
      <c r="X84" s="37">
        <v>371</v>
      </c>
      <c r="Y84" s="37"/>
      <c r="Z84" s="37"/>
      <c r="AA84" s="37"/>
      <c r="AB84" s="37">
        <v>0</v>
      </c>
      <c r="AC84" s="37"/>
      <c r="AD84" s="37">
        <v>0</v>
      </c>
      <c r="AF84" s="37"/>
      <c r="AG84" s="37"/>
      <c r="AH84" s="37"/>
    </row>
    <row r="85" spans="1:34" ht="20.100000000000001" customHeight="1" x14ac:dyDescent="0.2">
      <c r="D85" s="38" t="s">
        <v>135</v>
      </c>
      <c r="F85" s="39">
        <v>441</v>
      </c>
      <c r="G85" s="40"/>
      <c r="H85" s="40"/>
      <c r="I85" s="40"/>
      <c r="J85" s="39">
        <v>733</v>
      </c>
      <c r="K85" s="39">
        <v>17</v>
      </c>
      <c r="L85" s="40"/>
      <c r="M85" s="39">
        <v>750</v>
      </c>
      <c r="N85" s="40"/>
      <c r="O85" s="40"/>
      <c r="P85" s="40"/>
      <c r="Q85" s="39">
        <v>152</v>
      </c>
      <c r="R85" s="39">
        <v>579</v>
      </c>
      <c r="S85" s="40"/>
      <c r="T85" s="39">
        <v>731</v>
      </c>
      <c r="U85" s="40"/>
      <c r="V85" s="40"/>
      <c r="W85" s="40"/>
      <c r="X85" s="39">
        <v>460</v>
      </c>
      <c r="Y85" s="40"/>
      <c r="Z85" s="40"/>
      <c r="AA85" s="40"/>
      <c r="AB85" s="39">
        <v>0</v>
      </c>
      <c r="AC85" s="40"/>
      <c r="AD85" s="39">
        <v>0</v>
      </c>
      <c r="AF85" s="37"/>
      <c r="AG85" s="37"/>
      <c r="AH85" s="37"/>
    </row>
    <row r="86" spans="1:34" ht="20.100000000000001" customHeight="1" x14ac:dyDescent="0.2">
      <c r="D86" s="2" t="s">
        <v>136</v>
      </c>
      <c r="F86" s="37">
        <v>431</v>
      </c>
      <c r="G86" s="37"/>
      <c r="H86" s="37"/>
      <c r="I86" s="37"/>
      <c r="J86" s="37">
        <v>732</v>
      </c>
      <c r="K86" s="37">
        <v>39</v>
      </c>
      <c r="L86" s="37"/>
      <c r="M86" s="37">
        <v>771</v>
      </c>
      <c r="N86" s="37"/>
      <c r="O86" s="37"/>
      <c r="P86" s="37"/>
      <c r="Q86" s="37">
        <v>364</v>
      </c>
      <c r="R86" s="37">
        <v>431</v>
      </c>
      <c r="S86" s="37"/>
      <c r="T86" s="37">
        <v>795</v>
      </c>
      <c r="U86" s="37"/>
      <c r="V86" s="37"/>
      <c r="W86" s="37"/>
      <c r="X86" s="37">
        <v>407</v>
      </c>
      <c r="Y86" s="37"/>
      <c r="Z86" s="37"/>
      <c r="AA86" s="37"/>
      <c r="AB86" s="37">
        <v>0</v>
      </c>
      <c r="AC86" s="37"/>
      <c r="AD86" s="37">
        <v>0</v>
      </c>
      <c r="AF86" s="37"/>
      <c r="AG86" s="37"/>
      <c r="AH86" s="37"/>
    </row>
    <row r="87" spans="1:34" ht="20.100000000000001" customHeight="1" x14ac:dyDescent="0.2">
      <c r="D87" s="38" t="s">
        <v>137</v>
      </c>
      <c r="F87" s="39">
        <v>353</v>
      </c>
      <c r="G87" s="40"/>
      <c r="H87" s="40"/>
      <c r="I87" s="40"/>
      <c r="J87" s="39">
        <v>728</v>
      </c>
      <c r="K87" s="39">
        <v>23</v>
      </c>
      <c r="L87" s="40"/>
      <c r="M87" s="39">
        <v>751</v>
      </c>
      <c r="N87" s="40"/>
      <c r="O87" s="40"/>
      <c r="P87" s="40"/>
      <c r="Q87" s="39">
        <v>221</v>
      </c>
      <c r="R87" s="39">
        <v>521</v>
      </c>
      <c r="S87" s="40"/>
      <c r="T87" s="39">
        <v>742</v>
      </c>
      <c r="U87" s="40"/>
      <c r="V87" s="40"/>
      <c r="W87" s="40"/>
      <c r="X87" s="39">
        <v>362</v>
      </c>
      <c r="Y87" s="40"/>
      <c r="Z87" s="40"/>
      <c r="AA87" s="40"/>
      <c r="AB87" s="39">
        <v>0</v>
      </c>
      <c r="AC87" s="40"/>
      <c r="AD87" s="39">
        <v>0</v>
      </c>
      <c r="AF87" s="37"/>
      <c r="AG87" s="37"/>
      <c r="AH87" s="37"/>
    </row>
    <row r="88" spans="1:34" ht="20.100000000000001" customHeight="1" x14ac:dyDescent="0.2">
      <c r="D88" s="2" t="s">
        <v>138</v>
      </c>
      <c r="F88" s="37">
        <v>387</v>
      </c>
      <c r="G88" s="37"/>
      <c r="H88" s="37"/>
      <c r="I88" s="37"/>
      <c r="J88" s="37">
        <v>732</v>
      </c>
      <c r="K88" s="37">
        <v>35</v>
      </c>
      <c r="L88" s="37"/>
      <c r="M88" s="37">
        <v>767</v>
      </c>
      <c r="N88" s="37"/>
      <c r="O88" s="37"/>
      <c r="P88" s="37"/>
      <c r="Q88" s="37">
        <v>373</v>
      </c>
      <c r="R88" s="37">
        <v>417</v>
      </c>
      <c r="S88" s="37"/>
      <c r="T88" s="37">
        <v>790</v>
      </c>
      <c r="U88" s="37"/>
      <c r="V88" s="37"/>
      <c r="W88" s="37"/>
      <c r="X88" s="37">
        <v>364</v>
      </c>
      <c r="Y88" s="37"/>
      <c r="Z88" s="37"/>
      <c r="AA88" s="37"/>
      <c r="AB88" s="37">
        <v>0</v>
      </c>
      <c r="AC88" s="37"/>
      <c r="AD88" s="37">
        <v>0</v>
      </c>
      <c r="AF88" s="37"/>
      <c r="AG88" s="37"/>
      <c r="AH88" s="37"/>
    </row>
    <row r="89" spans="1:34" ht="20.100000000000001" customHeight="1" x14ac:dyDescent="0.2">
      <c r="D89" s="38" t="s">
        <v>139</v>
      </c>
      <c r="F89" s="39">
        <v>398</v>
      </c>
      <c r="G89" s="40"/>
      <c r="H89" s="40"/>
      <c r="I89" s="40"/>
      <c r="J89" s="39">
        <v>730</v>
      </c>
      <c r="K89" s="39">
        <v>41</v>
      </c>
      <c r="L89" s="40"/>
      <c r="M89" s="39">
        <v>771</v>
      </c>
      <c r="N89" s="40"/>
      <c r="O89" s="40"/>
      <c r="P89" s="40"/>
      <c r="Q89" s="39">
        <v>494</v>
      </c>
      <c r="R89" s="39">
        <v>445</v>
      </c>
      <c r="S89" s="40"/>
      <c r="T89" s="39">
        <v>939</v>
      </c>
      <c r="U89" s="40"/>
      <c r="V89" s="40"/>
      <c r="W89" s="40"/>
      <c r="X89" s="39">
        <v>230</v>
      </c>
      <c r="Y89" s="40"/>
      <c r="Z89" s="40"/>
      <c r="AA89" s="40"/>
      <c r="AB89" s="39">
        <v>0</v>
      </c>
      <c r="AC89" s="40"/>
      <c r="AD89" s="39">
        <v>0</v>
      </c>
      <c r="AF89" s="37"/>
      <c r="AG89" s="37"/>
      <c r="AH89" s="37"/>
    </row>
    <row r="90" spans="1:34" ht="20.100000000000001" customHeight="1" x14ac:dyDescent="0.2">
      <c r="D90" s="2" t="s">
        <v>140</v>
      </c>
      <c r="F90" s="37">
        <v>304</v>
      </c>
      <c r="G90" s="37"/>
      <c r="H90" s="37"/>
      <c r="I90" s="37"/>
      <c r="J90" s="37">
        <v>731</v>
      </c>
      <c r="K90" s="37">
        <v>22</v>
      </c>
      <c r="L90" s="37"/>
      <c r="M90" s="37">
        <v>753</v>
      </c>
      <c r="N90" s="37"/>
      <c r="O90" s="37"/>
      <c r="P90" s="37"/>
      <c r="Q90" s="37">
        <v>443</v>
      </c>
      <c r="R90" s="37">
        <v>347</v>
      </c>
      <c r="S90" s="37"/>
      <c r="T90" s="37">
        <v>790</v>
      </c>
      <c r="U90" s="37"/>
      <c r="V90" s="37"/>
      <c r="W90" s="37"/>
      <c r="X90" s="37">
        <v>267</v>
      </c>
      <c r="Y90" s="37"/>
      <c r="Z90" s="37"/>
      <c r="AA90" s="37"/>
      <c r="AB90" s="37">
        <v>0</v>
      </c>
      <c r="AC90" s="37"/>
      <c r="AD90" s="37">
        <v>0</v>
      </c>
      <c r="AF90" s="37"/>
      <c r="AG90" s="37"/>
      <c r="AH90" s="37"/>
    </row>
    <row r="91" spans="1:34" ht="20.100000000000001" customHeight="1" x14ac:dyDescent="0.2">
      <c r="D91" s="38" t="s">
        <v>141</v>
      </c>
      <c r="F91" s="39">
        <v>274</v>
      </c>
      <c r="G91" s="40"/>
      <c r="H91" s="40"/>
      <c r="I91" s="40"/>
      <c r="J91" s="39">
        <v>737</v>
      </c>
      <c r="K91" s="39">
        <v>30</v>
      </c>
      <c r="L91" s="40"/>
      <c r="M91" s="39">
        <v>767</v>
      </c>
      <c r="N91" s="40"/>
      <c r="O91" s="40"/>
      <c r="P91" s="40"/>
      <c r="Q91" s="39">
        <v>397</v>
      </c>
      <c r="R91" s="39">
        <v>430</v>
      </c>
      <c r="S91" s="40"/>
      <c r="T91" s="39">
        <v>827</v>
      </c>
      <c r="U91" s="40"/>
      <c r="V91" s="40"/>
      <c r="W91" s="40"/>
      <c r="X91" s="39">
        <v>214</v>
      </c>
      <c r="Y91" s="40"/>
      <c r="Z91" s="40"/>
      <c r="AA91" s="40"/>
      <c r="AB91" s="39">
        <v>0</v>
      </c>
      <c r="AC91" s="40"/>
      <c r="AD91" s="39">
        <v>0</v>
      </c>
      <c r="AF91" s="37"/>
      <c r="AG91" s="37"/>
      <c r="AH91" s="37"/>
    </row>
    <row r="92" spans="1:34" ht="20.100000000000001" customHeight="1" x14ac:dyDescent="0.2">
      <c r="D92" s="2" t="s">
        <v>142</v>
      </c>
      <c r="F92" s="37">
        <v>356</v>
      </c>
      <c r="G92" s="37"/>
      <c r="H92" s="37"/>
      <c r="I92" s="37"/>
      <c r="J92" s="37">
        <v>734</v>
      </c>
      <c r="K92" s="37">
        <v>36</v>
      </c>
      <c r="L92" s="37"/>
      <c r="M92" s="37">
        <v>770</v>
      </c>
      <c r="N92" s="37"/>
      <c r="O92" s="37"/>
      <c r="P92" s="37"/>
      <c r="Q92" s="37">
        <v>447</v>
      </c>
      <c r="R92" s="37">
        <v>315</v>
      </c>
      <c r="S92" s="37"/>
      <c r="T92" s="37">
        <v>762</v>
      </c>
      <c r="U92" s="37"/>
      <c r="V92" s="37"/>
      <c r="W92" s="37"/>
      <c r="X92" s="37">
        <v>364</v>
      </c>
      <c r="Y92" s="37"/>
      <c r="Z92" s="37"/>
      <c r="AA92" s="37"/>
      <c r="AB92" s="37">
        <v>0</v>
      </c>
      <c r="AC92" s="37"/>
      <c r="AD92" s="37">
        <v>0</v>
      </c>
      <c r="AF92" s="37"/>
      <c r="AG92" s="37"/>
      <c r="AH92" s="37"/>
    </row>
    <row r="93" spans="1:34" ht="20.100000000000001" customHeight="1" x14ac:dyDescent="0.2">
      <c r="D93" s="38" t="s">
        <v>143</v>
      </c>
      <c r="F93" s="39">
        <v>0</v>
      </c>
      <c r="G93" s="40"/>
      <c r="H93" s="40"/>
      <c r="I93" s="40"/>
      <c r="J93" s="39">
        <v>1131</v>
      </c>
      <c r="K93" s="39">
        <v>68</v>
      </c>
      <c r="L93" s="40"/>
      <c r="M93" s="39">
        <v>1199</v>
      </c>
      <c r="N93" s="40"/>
      <c r="O93" s="40"/>
      <c r="P93" s="40"/>
      <c r="Q93" s="39">
        <v>649</v>
      </c>
      <c r="R93" s="39">
        <v>198</v>
      </c>
      <c r="S93" s="40"/>
      <c r="T93" s="39">
        <v>847</v>
      </c>
      <c r="U93" s="40"/>
      <c r="V93" s="40"/>
      <c r="W93" s="40"/>
      <c r="X93" s="39">
        <v>352</v>
      </c>
      <c r="Y93" s="40"/>
      <c r="Z93" s="40"/>
      <c r="AA93" s="40"/>
      <c r="AB93" s="39">
        <v>0</v>
      </c>
      <c r="AC93" s="40"/>
      <c r="AD93" s="39">
        <v>0</v>
      </c>
      <c r="AF93" s="37"/>
      <c r="AG93" s="37"/>
      <c r="AH93" s="37"/>
    </row>
    <row r="94" spans="1:34" ht="20.100000000000001" customHeight="1" x14ac:dyDescent="0.2">
      <c r="D94" s="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F94" s="37"/>
      <c r="AG94" s="37"/>
      <c r="AH94" s="37"/>
    </row>
    <row r="95" spans="1:34" s="1" customFormat="1" ht="20.100000000000001" customHeight="1" x14ac:dyDescent="0.2">
      <c r="A95" s="3"/>
      <c r="B95" s="6"/>
      <c r="C95" s="42" t="s">
        <v>144</v>
      </c>
      <c r="D95" s="42"/>
      <c r="E95" s="5"/>
      <c r="F95" s="44">
        <v>4375</v>
      </c>
      <c r="G95" s="45"/>
      <c r="H95" s="45"/>
      <c r="I95" s="45"/>
      <c r="J95" s="44">
        <v>10633</v>
      </c>
      <c r="K95" s="44">
        <v>507</v>
      </c>
      <c r="L95" s="45"/>
      <c r="M95" s="44">
        <v>11140</v>
      </c>
      <c r="N95" s="45"/>
      <c r="O95" s="45"/>
      <c r="P95" s="45"/>
      <c r="Q95" s="44">
        <v>5580</v>
      </c>
      <c r="R95" s="44">
        <v>5551</v>
      </c>
      <c r="S95" s="45"/>
      <c r="T95" s="44">
        <v>11131</v>
      </c>
      <c r="U95" s="45"/>
      <c r="V95" s="45"/>
      <c r="W95" s="45"/>
      <c r="X95" s="44">
        <v>4384</v>
      </c>
      <c r="Y95" s="45"/>
      <c r="Z95" s="45"/>
      <c r="AA95" s="45"/>
      <c r="AB95" s="44">
        <v>0</v>
      </c>
      <c r="AC95" s="45"/>
      <c r="AD95" s="44">
        <v>0</v>
      </c>
      <c r="AF95" s="37"/>
      <c r="AG95" s="37"/>
      <c r="AH95" s="37"/>
    </row>
    <row r="96" spans="1:34" ht="20.100000000000001" customHeight="1" x14ac:dyDescent="0.2">
      <c r="D96" s="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F96" s="37"/>
      <c r="AG96" s="37"/>
      <c r="AH96" s="37"/>
    </row>
    <row r="97" spans="1:34" ht="20.100000000000001" customHeight="1" x14ac:dyDescent="0.2">
      <c r="C97" s="3" t="s">
        <v>145</v>
      </c>
      <c r="D97" s="2"/>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F97" s="37"/>
      <c r="AG97" s="37"/>
      <c r="AH97" s="37"/>
    </row>
    <row r="98" spans="1:34" ht="20.100000000000001" customHeight="1" x14ac:dyDescent="0.2">
      <c r="D98" s="2" t="s">
        <v>146</v>
      </c>
      <c r="F98" s="37">
        <v>0</v>
      </c>
      <c r="G98" s="37"/>
      <c r="H98" s="37"/>
      <c r="I98" s="37"/>
      <c r="J98" s="37">
        <v>0</v>
      </c>
      <c r="K98" s="37">
        <v>0</v>
      </c>
      <c r="L98" s="37"/>
      <c r="M98" s="37">
        <v>0</v>
      </c>
      <c r="N98" s="37"/>
      <c r="O98" s="37"/>
      <c r="P98" s="37"/>
      <c r="Q98" s="37">
        <v>0</v>
      </c>
      <c r="R98" s="37">
        <v>0</v>
      </c>
      <c r="S98" s="37"/>
      <c r="T98" s="37">
        <v>0</v>
      </c>
      <c r="U98" s="37"/>
      <c r="V98" s="37"/>
      <c r="W98" s="37"/>
      <c r="X98" s="37">
        <v>0</v>
      </c>
      <c r="Y98" s="37"/>
      <c r="Z98" s="37"/>
      <c r="AA98" s="37"/>
      <c r="AB98" s="37">
        <v>0</v>
      </c>
      <c r="AC98" s="37"/>
      <c r="AD98" s="37">
        <v>0</v>
      </c>
      <c r="AF98" s="37"/>
      <c r="AG98" s="37"/>
      <c r="AH98" s="37"/>
    </row>
    <row r="99" spans="1:34" ht="20.100000000000001" customHeight="1" x14ac:dyDescent="0.2">
      <c r="D99" s="38" t="s">
        <v>147</v>
      </c>
      <c r="F99" s="39">
        <v>0</v>
      </c>
      <c r="G99" s="40"/>
      <c r="H99" s="40"/>
      <c r="I99" s="40"/>
      <c r="J99" s="39">
        <v>0</v>
      </c>
      <c r="K99" s="39">
        <v>0</v>
      </c>
      <c r="L99" s="40"/>
      <c r="M99" s="39">
        <v>0</v>
      </c>
      <c r="N99" s="40"/>
      <c r="O99" s="40"/>
      <c r="P99" s="40"/>
      <c r="Q99" s="39">
        <v>0</v>
      </c>
      <c r="R99" s="39">
        <v>0</v>
      </c>
      <c r="S99" s="40"/>
      <c r="T99" s="39">
        <v>0</v>
      </c>
      <c r="U99" s="40"/>
      <c r="V99" s="40"/>
      <c r="W99" s="40"/>
      <c r="X99" s="39">
        <v>0</v>
      </c>
      <c r="Y99" s="40"/>
      <c r="Z99" s="40"/>
      <c r="AA99" s="40"/>
      <c r="AB99" s="39">
        <v>0</v>
      </c>
      <c r="AC99" s="40"/>
      <c r="AD99" s="39">
        <v>0</v>
      </c>
      <c r="AF99" s="37"/>
      <c r="AG99" s="37"/>
      <c r="AH99" s="37"/>
    </row>
    <row r="100" spans="1:34" ht="20.100000000000001" customHeight="1" x14ac:dyDescent="0.2">
      <c r="D100" s="2" t="s">
        <v>148</v>
      </c>
      <c r="F100" s="37">
        <v>0</v>
      </c>
      <c r="G100" s="37"/>
      <c r="H100" s="37"/>
      <c r="I100" s="37"/>
      <c r="J100" s="37">
        <v>0</v>
      </c>
      <c r="K100" s="37">
        <v>0</v>
      </c>
      <c r="L100" s="37"/>
      <c r="M100" s="37">
        <v>0</v>
      </c>
      <c r="N100" s="37"/>
      <c r="O100" s="37"/>
      <c r="P100" s="37"/>
      <c r="Q100" s="37">
        <v>0</v>
      </c>
      <c r="R100" s="37">
        <v>0</v>
      </c>
      <c r="S100" s="37"/>
      <c r="T100" s="37">
        <v>0</v>
      </c>
      <c r="U100" s="37"/>
      <c r="V100" s="37"/>
      <c r="W100" s="37"/>
      <c r="X100" s="37">
        <v>0</v>
      </c>
      <c r="Y100" s="37"/>
      <c r="Z100" s="37"/>
      <c r="AA100" s="37"/>
      <c r="AB100" s="37">
        <v>0</v>
      </c>
      <c r="AC100" s="37"/>
      <c r="AD100" s="37">
        <v>0</v>
      </c>
      <c r="AF100" s="37"/>
      <c r="AG100" s="37"/>
      <c r="AH100" s="37"/>
    </row>
    <row r="101" spans="1:34" ht="20.100000000000001" customHeight="1" x14ac:dyDescent="0.2">
      <c r="D101" s="38" t="s">
        <v>149</v>
      </c>
      <c r="F101" s="39">
        <v>0</v>
      </c>
      <c r="G101" s="40"/>
      <c r="H101" s="40"/>
      <c r="I101" s="40"/>
      <c r="J101" s="39">
        <v>0</v>
      </c>
      <c r="K101" s="39">
        <v>0</v>
      </c>
      <c r="L101" s="40"/>
      <c r="M101" s="39">
        <v>0</v>
      </c>
      <c r="N101" s="40"/>
      <c r="O101" s="40"/>
      <c r="P101" s="40"/>
      <c r="Q101" s="39">
        <v>0</v>
      </c>
      <c r="R101" s="39">
        <v>0</v>
      </c>
      <c r="S101" s="40"/>
      <c r="T101" s="39">
        <v>0</v>
      </c>
      <c r="U101" s="40"/>
      <c r="V101" s="40"/>
      <c r="W101" s="40"/>
      <c r="X101" s="39">
        <v>0</v>
      </c>
      <c r="Y101" s="40"/>
      <c r="Z101" s="40"/>
      <c r="AA101" s="40"/>
      <c r="AB101" s="39">
        <v>0</v>
      </c>
      <c r="AC101" s="40"/>
      <c r="AD101" s="39">
        <v>0</v>
      </c>
      <c r="AF101" s="37"/>
      <c r="AG101" s="37"/>
      <c r="AH101" s="37"/>
    </row>
    <row r="102" spans="1:34" ht="20.100000000000001" customHeight="1" x14ac:dyDescent="0.2">
      <c r="D102" s="2" t="s">
        <v>150</v>
      </c>
      <c r="F102" s="37">
        <v>0</v>
      </c>
      <c r="G102" s="37"/>
      <c r="H102" s="37"/>
      <c r="I102" s="37"/>
      <c r="J102" s="37">
        <v>0</v>
      </c>
      <c r="K102" s="37">
        <v>0</v>
      </c>
      <c r="L102" s="37"/>
      <c r="M102" s="37">
        <v>0</v>
      </c>
      <c r="N102" s="37"/>
      <c r="O102" s="37"/>
      <c r="P102" s="37"/>
      <c r="Q102" s="37">
        <v>0</v>
      </c>
      <c r="R102" s="37">
        <v>0</v>
      </c>
      <c r="S102" s="37"/>
      <c r="T102" s="37">
        <v>0</v>
      </c>
      <c r="U102" s="37"/>
      <c r="V102" s="37"/>
      <c r="W102" s="37"/>
      <c r="X102" s="37">
        <v>0</v>
      </c>
      <c r="Y102" s="37"/>
      <c r="Z102" s="37"/>
      <c r="AA102" s="37"/>
      <c r="AB102" s="37">
        <v>0</v>
      </c>
      <c r="AC102" s="37"/>
      <c r="AD102" s="37">
        <v>0</v>
      </c>
      <c r="AF102" s="37"/>
      <c r="AG102" s="37"/>
      <c r="AH102" s="37"/>
    </row>
    <row r="103" spans="1:34" ht="20.100000000000001" customHeight="1" x14ac:dyDescent="0.2">
      <c r="D103" s="38" t="s">
        <v>151</v>
      </c>
      <c r="F103" s="39">
        <v>0</v>
      </c>
      <c r="G103" s="40"/>
      <c r="H103" s="40"/>
      <c r="I103" s="40"/>
      <c r="J103" s="39">
        <v>0</v>
      </c>
      <c r="K103" s="39">
        <v>0</v>
      </c>
      <c r="L103" s="40"/>
      <c r="M103" s="39">
        <v>0</v>
      </c>
      <c r="N103" s="40"/>
      <c r="O103" s="40"/>
      <c r="P103" s="40"/>
      <c r="Q103" s="39">
        <v>0</v>
      </c>
      <c r="R103" s="39">
        <v>0</v>
      </c>
      <c r="S103" s="40"/>
      <c r="T103" s="39">
        <v>0</v>
      </c>
      <c r="U103" s="40"/>
      <c r="V103" s="40"/>
      <c r="W103" s="40"/>
      <c r="X103" s="39">
        <v>0</v>
      </c>
      <c r="Y103" s="40"/>
      <c r="Z103" s="40"/>
      <c r="AA103" s="40"/>
      <c r="AB103" s="39">
        <v>0</v>
      </c>
      <c r="AC103" s="40"/>
      <c r="AD103" s="39">
        <v>0</v>
      </c>
      <c r="AF103" s="37"/>
      <c r="AG103" s="37"/>
      <c r="AH103" s="37"/>
    </row>
    <row r="104" spans="1:34" ht="20.100000000000001" customHeight="1" x14ac:dyDescent="0.2">
      <c r="D104" s="41" t="s">
        <v>152</v>
      </c>
      <c r="F104" s="40">
        <v>0</v>
      </c>
      <c r="G104" s="40"/>
      <c r="H104" s="40"/>
      <c r="I104" s="40"/>
      <c r="J104" s="40">
        <v>0</v>
      </c>
      <c r="K104" s="40">
        <v>0</v>
      </c>
      <c r="L104" s="40"/>
      <c r="M104" s="40">
        <v>0</v>
      </c>
      <c r="N104" s="40"/>
      <c r="O104" s="40"/>
      <c r="P104" s="40"/>
      <c r="Q104" s="40">
        <v>0</v>
      </c>
      <c r="R104" s="40">
        <v>0</v>
      </c>
      <c r="S104" s="40"/>
      <c r="T104" s="40">
        <v>0</v>
      </c>
      <c r="U104" s="40"/>
      <c r="V104" s="40"/>
      <c r="W104" s="40"/>
      <c r="X104" s="40">
        <v>0</v>
      </c>
      <c r="Y104" s="40"/>
      <c r="Z104" s="40"/>
      <c r="AA104" s="40"/>
      <c r="AB104" s="40">
        <v>0</v>
      </c>
      <c r="AC104" s="40"/>
      <c r="AD104" s="40">
        <v>0</v>
      </c>
      <c r="AF104" s="37"/>
      <c r="AG104" s="37"/>
      <c r="AH104" s="37"/>
    </row>
    <row r="105" spans="1:34" ht="20.100000000000001" customHeight="1" x14ac:dyDescent="0.2">
      <c r="D105" s="38" t="s">
        <v>153</v>
      </c>
      <c r="F105" s="39">
        <v>0</v>
      </c>
      <c r="G105" s="40"/>
      <c r="H105" s="40"/>
      <c r="I105" s="40"/>
      <c r="J105" s="39">
        <v>0</v>
      </c>
      <c r="K105" s="39">
        <v>0</v>
      </c>
      <c r="L105" s="40"/>
      <c r="M105" s="39">
        <v>0</v>
      </c>
      <c r="N105" s="40"/>
      <c r="O105" s="40"/>
      <c r="P105" s="40"/>
      <c r="Q105" s="39">
        <v>0</v>
      </c>
      <c r="R105" s="39">
        <v>0</v>
      </c>
      <c r="S105" s="40"/>
      <c r="T105" s="39">
        <v>0</v>
      </c>
      <c r="U105" s="40"/>
      <c r="V105" s="40"/>
      <c r="W105" s="40"/>
      <c r="X105" s="39">
        <v>0</v>
      </c>
      <c r="Y105" s="40"/>
      <c r="Z105" s="40"/>
      <c r="AA105" s="40"/>
      <c r="AB105" s="39">
        <v>0</v>
      </c>
      <c r="AC105" s="40"/>
      <c r="AD105" s="39">
        <v>0</v>
      </c>
      <c r="AF105" s="37"/>
      <c r="AG105" s="37"/>
      <c r="AH105" s="37"/>
    </row>
    <row r="106" spans="1:34" ht="20.100000000000001" customHeight="1" x14ac:dyDescent="0.2">
      <c r="D106" s="41" t="s">
        <v>154</v>
      </c>
      <c r="F106" s="40">
        <v>0</v>
      </c>
      <c r="G106" s="40"/>
      <c r="H106" s="40"/>
      <c r="I106" s="40"/>
      <c r="J106" s="40">
        <v>0</v>
      </c>
      <c r="K106" s="40">
        <v>0</v>
      </c>
      <c r="L106" s="40"/>
      <c r="M106" s="40">
        <v>0</v>
      </c>
      <c r="N106" s="40"/>
      <c r="O106" s="40"/>
      <c r="P106" s="40"/>
      <c r="Q106" s="40">
        <v>0</v>
      </c>
      <c r="R106" s="40">
        <v>0</v>
      </c>
      <c r="S106" s="40"/>
      <c r="T106" s="40">
        <v>0</v>
      </c>
      <c r="U106" s="40"/>
      <c r="V106" s="40"/>
      <c r="W106" s="40"/>
      <c r="X106" s="40">
        <v>0</v>
      </c>
      <c r="Y106" s="40"/>
      <c r="Z106" s="40"/>
      <c r="AA106" s="40"/>
      <c r="AB106" s="40">
        <v>0</v>
      </c>
      <c r="AC106" s="40"/>
      <c r="AD106" s="40">
        <v>0</v>
      </c>
      <c r="AF106" s="37"/>
      <c r="AG106" s="37"/>
      <c r="AH106" s="37"/>
    </row>
    <row r="107" spans="1:34" ht="20.100000000000001" customHeight="1" x14ac:dyDescent="0.2">
      <c r="D107" s="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F107" s="37"/>
      <c r="AG107" s="37"/>
      <c r="AH107" s="37"/>
    </row>
    <row r="108" spans="1:34" s="1" customFormat="1" ht="20.100000000000001" customHeight="1" x14ac:dyDescent="0.2">
      <c r="A108" s="3"/>
      <c r="B108" s="6"/>
      <c r="C108" s="42" t="s">
        <v>155</v>
      </c>
      <c r="D108" s="42"/>
      <c r="E108" s="5"/>
      <c r="F108" s="44">
        <v>0</v>
      </c>
      <c r="G108" s="45"/>
      <c r="H108" s="45"/>
      <c r="I108" s="45"/>
      <c r="J108" s="44">
        <v>0</v>
      </c>
      <c r="K108" s="44">
        <v>0</v>
      </c>
      <c r="L108" s="45"/>
      <c r="M108" s="44">
        <v>0</v>
      </c>
      <c r="N108" s="45"/>
      <c r="O108" s="45"/>
      <c r="P108" s="45"/>
      <c r="Q108" s="44">
        <v>0</v>
      </c>
      <c r="R108" s="44">
        <v>0</v>
      </c>
      <c r="S108" s="45"/>
      <c r="T108" s="44">
        <v>0</v>
      </c>
      <c r="U108" s="45"/>
      <c r="V108" s="45"/>
      <c r="W108" s="45"/>
      <c r="X108" s="44">
        <v>0</v>
      </c>
      <c r="Y108" s="45"/>
      <c r="Z108" s="45"/>
      <c r="AA108" s="45"/>
      <c r="AB108" s="44">
        <v>0</v>
      </c>
      <c r="AC108" s="45"/>
      <c r="AD108" s="44">
        <v>0</v>
      </c>
      <c r="AF108" s="37"/>
      <c r="AG108" s="37"/>
      <c r="AH108" s="37"/>
    </row>
    <row r="109" spans="1:34"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F109" s="37"/>
      <c r="AG109" s="37"/>
      <c r="AH109" s="37"/>
    </row>
    <row r="110" spans="1:34"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F110" s="37"/>
      <c r="AG110" s="37"/>
      <c r="AH110" s="37"/>
    </row>
    <row r="111" spans="1:34" s="1" customFormat="1" ht="20.100000000000001" customHeight="1" x14ac:dyDescent="0.2">
      <c r="A111" s="3"/>
      <c r="B111" s="6"/>
      <c r="C111" s="3"/>
      <c r="D111" s="2" t="s">
        <v>157</v>
      </c>
      <c r="E111" s="5"/>
      <c r="F111" s="37">
        <v>0</v>
      </c>
      <c r="G111" s="37"/>
      <c r="H111" s="37"/>
      <c r="I111" s="37"/>
      <c r="J111" s="37">
        <v>0</v>
      </c>
      <c r="K111" s="37">
        <v>0</v>
      </c>
      <c r="L111" s="37"/>
      <c r="M111" s="37">
        <v>0</v>
      </c>
      <c r="N111" s="37"/>
      <c r="O111" s="37"/>
      <c r="P111" s="37"/>
      <c r="Q111" s="37">
        <v>0</v>
      </c>
      <c r="R111" s="37">
        <v>0</v>
      </c>
      <c r="S111" s="37"/>
      <c r="T111" s="37">
        <v>0</v>
      </c>
      <c r="U111" s="37"/>
      <c r="V111" s="37"/>
      <c r="W111" s="37"/>
      <c r="X111" s="37">
        <v>0</v>
      </c>
      <c r="Y111" s="37"/>
      <c r="Z111" s="37"/>
      <c r="AA111" s="37"/>
      <c r="AB111" s="37">
        <v>0</v>
      </c>
      <c r="AC111" s="37"/>
      <c r="AD111" s="37">
        <v>0</v>
      </c>
      <c r="AF111" s="37"/>
      <c r="AG111" s="37"/>
      <c r="AH111" s="37"/>
    </row>
    <row r="112" spans="1:34" s="1" customFormat="1" ht="20.100000000000001" customHeight="1" x14ac:dyDescent="0.2">
      <c r="A112" s="3"/>
      <c r="B112" s="6"/>
      <c r="C112" s="3"/>
      <c r="D112" s="38" t="s">
        <v>158</v>
      </c>
      <c r="E112" s="5"/>
      <c r="F112" s="39">
        <v>0</v>
      </c>
      <c r="G112" s="40"/>
      <c r="H112" s="40"/>
      <c r="I112" s="40"/>
      <c r="J112" s="39">
        <v>0</v>
      </c>
      <c r="K112" s="39">
        <v>0</v>
      </c>
      <c r="L112" s="40"/>
      <c r="M112" s="39">
        <v>0</v>
      </c>
      <c r="N112" s="40"/>
      <c r="O112" s="40"/>
      <c r="P112" s="40"/>
      <c r="Q112" s="39">
        <v>0</v>
      </c>
      <c r="R112" s="39">
        <v>0</v>
      </c>
      <c r="S112" s="40"/>
      <c r="T112" s="39">
        <v>0</v>
      </c>
      <c r="U112" s="40"/>
      <c r="V112" s="40"/>
      <c r="W112" s="40"/>
      <c r="X112" s="39">
        <v>0</v>
      </c>
      <c r="Y112" s="40"/>
      <c r="Z112" s="40"/>
      <c r="AA112" s="40"/>
      <c r="AB112" s="39">
        <v>0</v>
      </c>
      <c r="AC112" s="40"/>
      <c r="AD112" s="39">
        <v>0</v>
      </c>
      <c r="AF112" s="37"/>
      <c r="AG112" s="37"/>
      <c r="AH112" s="37"/>
    </row>
    <row r="113" spans="1:34" s="1" customFormat="1" ht="20.100000000000001" customHeight="1" x14ac:dyDescent="0.2">
      <c r="A113" s="3"/>
      <c r="B113" s="6"/>
      <c r="C113" s="3"/>
      <c r="D113" s="2" t="s">
        <v>159</v>
      </c>
      <c r="E113" s="5"/>
      <c r="F113" s="37">
        <v>0</v>
      </c>
      <c r="G113" s="37"/>
      <c r="H113" s="37"/>
      <c r="I113" s="37"/>
      <c r="J113" s="37">
        <v>0</v>
      </c>
      <c r="K113" s="37">
        <v>0</v>
      </c>
      <c r="L113" s="37"/>
      <c r="M113" s="37">
        <v>0</v>
      </c>
      <c r="N113" s="37"/>
      <c r="O113" s="37"/>
      <c r="P113" s="37"/>
      <c r="Q113" s="37">
        <v>0</v>
      </c>
      <c r="R113" s="37">
        <v>0</v>
      </c>
      <c r="S113" s="37"/>
      <c r="T113" s="37">
        <v>0</v>
      </c>
      <c r="U113" s="37"/>
      <c r="V113" s="37"/>
      <c r="W113" s="37"/>
      <c r="X113" s="37">
        <v>0</v>
      </c>
      <c r="Y113" s="37"/>
      <c r="Z113" s="37"/>
      <c r="AA113" s="37"/>
      <c r="AB113" s="37">
        <v>0</v>
      </c>
      <c r="AC113" s="37"/>
      <c r="AD113" s="37">
        <v>0</v>
      </c>
      <c r="AF113" s="37"/>
      <c r="AG113" s="37"/>
      <c r="AH113" s="37"/>
    </row>
    <row r="114" spans="1:34"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F114" s="37"/>
      <c r="AG114" s="37"/>
      <c r="AH114" s="37"/>
    </row>
    <row r="115" spans="1:34" s="1" customFormat="1" ht="20.100000000000001" customHeight="1" x14ac:dyDescent="0.2">
      <c r="A115" s="3"/>
      <c r="B115" s="6"/>
      <c r="C115" s="42" t="s">
        <v>160</v>
      </c>
      <c r="D115" s="42"/>
      <c r="E115" s="5"/>
      <c r="F115" s="44">
        <v>0</v>
      </c>
      <c r="G115" s="45"/>
      <c r="H115" s="45"/>
      <c r="I115" s="45"/>
      <c r="J115" s="44">
        <v>0</v>
      </c>
      <c r="K115" s="44">
        <v>0</v>
      </c>
      <c r="L115" s="45"/>
      <c r="M115" s="44">
        <v>0</v>
      </c>
      <c r="N115" s="45"/>
      <c r="O115" s="45"/>
      <c r="P115" s="45"/>
      <c r="Q115" s="44">
        <v>0</v>
      </c>
      <c r="R115" s="44">
        <v>0</v>
      </c>
      <c r="S115" s="45"/>
      <c r="T115" s="44">
        <v>0</v>
      </c>
      <c r="U115" s="45"/>
      <c r="V115" s="45"/>
      <c r="W115" s="45"/>
      <c r="X115" s="44">
        <v>0</v>
      </c>
      <c r="Y115" s="45"/>
      <c r="Z115" s="45"/>
      <c r="AA115" s="45"/>
      <c r="AB115" s="44">
        <v>0</v>
      </c>
      <c r="AC115" s="45"/>
      <c r="AD115" s="44">
        <v>0</v>
      </c>
      <c r="AF115" s="37"/>
      <c r="AG115" s="37"/>
      <c r="AH115" s="37"/>
    </row>
    <row r="116" spans="1:34"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F116" s="37"/>
      <c r="AG116" s="37"/>
      <c r="AH116" s="37"/>
    </row>
    <row r="117" spans="1:34" s="1" customFormat="1" ht="20.100000000000001" customHeight="1" x14ac:dyDescent="0.25">
      <c r="A117" s="3"/>
      <c r="B117" s="49" t="s">
        <v>161</v>
      </c>
      <c r="C117" s="50"/>
      <c r="D117" s="50"/>
      <c r="E117" s="5"/>
      <c r="F117" s="51">
        <v>4412</v>
      </c>
      <c r="G117" s="52"/>
      <c r="H117" s="52"/>
      <c r="I117" s="52"/>
      <c r="J117" s="51">
        <v>10666</v>
      </c>
      <c r="K117" s="51">
        <v>510</v>
      </c>
      <c r="L117" s="52"/>
      <c r="M117" s="51">
        <v>11176</v>
      </c>
      <c r="N117" s="52"/>
      <c r="O117" s="52"/>
      <c r="P117" s="52"/>
      <c r="Q117" s="51">
        <v>5612</v>
      </c>
      <c r="R117" s="51">
        <v>5553</v>
      </c>
      <c r="S117" s="52"/>
      <c r="T117" s="51">
        <v>11165</v>
      </c>
      <c r="U117" s="52"/>
      <c r="V117" s="52"/>
      <c r="W117" s="52"/>
      <c r="X117" s="51">
        <v>4423</v>
      </c>
      <c r="Y117" s="52"/>
      <c r="Z117" s="52"/>
      <c r="AA117" s="52"/>
      <c r="AB117" s="51">
        <v>0</v>
      </c>
      <c r="AC117" s="52"/>
      <c r="AD117" s="51">
        <v>0</v>
      </c>
      <c r="AF117" s="37"/>
      <c r="AG117" s="37"/>
      <c r="AH117" s="37"/>
    </row>
    <row r="118" spans="1:34" ht="20.100000000000001" customHeight="1" x14ac:dyDescent="0.2">
      <c r="D118" s="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F118" s="37"/>
      <c r="AG118" s="37"/>
      <c r="AH118" s="37"/>
    </row>
    <row r="119" spans="1:34" ht="20.100000000000001" customHeight="1" x14ac:dyDescent="0.2">
      <c r="B119" s="6" t="s">
        <v>162</v>
      </c>
      <c r="D119" s="2"/>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F119" s="37"/>
      <c r="AG119" s="37"/>
      <c r="AH119" s="37"/>
    </row>
    <row r="120" spans="1:34" ht="20.100000000000001" customHeight="1" x14ac:dyDescent="0.2">
      <c r="C120" s="3" t="s">
        <v>0</v>
      </c>
      <c r="D120" s="2"/>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F120" s="37"/>
      <c r="AG120" s="37"/>
      <c r="AH120" s="37"/>
    </row>
    <row r="121" spans="1:34" ht="20.100000000000001" customHeight="1" x14ac:dyDescent="0.2">
      <c r="D121" s="2" t="s">
        <v>163</v>
      </c>
      <c r="F121" s="37">
        <v>0</v>
      </c>
      <c r="G121" s="37"/>
      <c r="H121" s="37"/>
      <c r="I121" s="37"/>
      <c r="J121" s="37">
        <v>0</v>
      </c>
      <c r="K121" s="37">
        <v>0</v>
      </c>
      <c r="L121" s="37"/>
      <c r="M121" s="37">
        <v>0</v>
      </c>
      <c r="N121" s="37"/>
      <c r="O121" s="37"/>
      <c r="P121" s="37"/>
      <c r="Q121" s="37">
        <v>0</v>
      </c>
      <c r="R121" s="37">
        <v>0</v>
      </c>
      <c r="S121" s="37"/>
      <c r="T121" s="37">
        <v>0</v>
      </c>
      <c r="U121" s="37"/>
      <c r="V121" s="37"/>
      <c r="W121" s="37"/>
      <c r="X121" s="37">
        <v>0</v>
      </c>
      <c r="Y121" s="37"/>
      <c r="Z121" s="37"/>
      <c r="AA121" s="37"/>
      <c r="AB121" s="37">
        <v>0</v>
      </c>
      <c r="AC121" s="37"/>
      <c r="AD121" s="37">
        <v>0</v>
      </c>
      <c r="AF121" s="37"/>
      <c r="AG121" s="37"/>
      <c r="AH121" s="37"/>
    </row>
    <row r="122" spans="1:34" ht="20.100000000000001" customHeight="1" x14ac:dyDescent="0.2">
      <c r="D122" s="38" t="s">
        <v>164</v>
      </c>
      <c r="F122" s="39">
        <v>0</v>
      </c>
      <c r="G122" s="40"/>
      <c r="H122" s="40"/>
      <c r="I122" s="40"/>
      <c r="J122" s="39">
        <v>0</v>
      </c>
      <c r="K122" s="39">
        <v>0</v>
      </c>
      <c r="L122" s="40"/>
      <c r="M122" s="39">
        <v>0</v>
      </c>
      <c r="N122" s="40"/>
      <c r="O122" s="40"/>
      <c r="P122" s="40"/>
      <c r="Q122" s="39">
        <v>0</v>
      </c>
      <c r="R122" s="39">
        <v>0</v>
      </c>
      <c r="S122" s="40"/>
      <c r="T122" s="39">
        <v>0</v>
      </c>
      <c r="U122" s="40"/>
      <c r="V122" s="40"/>
      <c r="W122" s="40"/>
      <c r="X122" s="39">
        <v>0</v>
      </c>
      <c r="Y122" s="40"/>
      <c r="Z122" s="40"/>
      <c r="AA122" s="40"/>
      <c r="AB122" s="39">
        <v>0</v>
      </c>
      <c r="AC122" s="40"/>
      <c r="AD122" s="39">
        <v>0</v>
      </c>
      <c r="AF122" s="37"/>
      <c r="AG122" s="37"/>
      <c r="AH122" s="37"/>
    </row>
    <row r="123" spans="1:34" ht="20.100000000000001" customHeight="1" x14ac:dyDescent="0.2">
      <c r="D123" s="2" t="s">
        <v>165</v>
      </c>
      <c r="F123" s="37">
        <v>0</v>
      </c>
      <c r="G123" s="37"/>
      <c r="H123" s="37"/>
      <c r="I123" s="37"/>
      <c r="J123" s="37">
        <v>0</v>
      </c>
      <c r="K123" s="37">
        <v>0</v>
      </c>
      <c r="L123" s="37"/>
      <c r="M123" s="37">
        <v>0</v>
      </c>
      <c r="N123" s="37"/>
      <c r="O123" s="37"/>
      <c r="P123" s="37"/>
      <c r="Q123" s="37">
        <v>0</v>
      </c>
      <c r="R123" s="37">
        <v>0</v>
      </c>
      <c r="S123" s="37"/>
      <c r="T123" s="37">
        <v>0</v>
      </c>
      <c r="U123" s="37"/>
      <c r="V123" s="37"/>
      <c r="W123" s="37"/>
      <c r="X123" s="37">
        <v>0</v>
      </c>
      <c r="Y123" s="37"/>
      <c r="Z123" s="37"/>
      <c r="AA123" s="37"/>
      <c r="AB123" s="37">
        <v>0</v>
      </c>
      <c r="AC123" s="37"/>
      <c r="AD123" s="37">
        <v>0</v>
      </c>
      <c r="AF123" s="37"/>
      <c r="AG123" s="37"/>
      <c r="AH123" s="37"/>
    </row>
    <row r="124" spans="1:34" ht="20.100000000000001" customHeight="1" x14ac:dyDescent="0.2">
      <c r="D124" s="38" t="s">
        <v>166</v>
      </c>
      <c r="F124" s="39">
        <v>0</v>
      </c>
      <c r="G124" s="40"/>
      <c r="H124" s="40"/>
      <c r="I124" s="40"/>
      <c r="J124" s="39">
        <v>0</v>
      </c>
      <c r="K124" s="39">
        <v>0</v>
      </c>
      <c r="L124" s="40"/>
      <c r="M124" s="39">
        <v>0</v>
      </c>
      <c r="N124" s="40"/>
      <c r="O124" s="40"/>
      <c r="P124" s="40"/>
      <c r="Q124" s="39">
        <v>0</v>
      </c>
      <c r="R124" s="39">
        <v>0</v>
      </c>
      <c r="S124" s="40"/>
      <c r="T124" s="39">
        <v>0</v>
      </c>
      <c r="U124" s="40"/>
      <c r="V124" s="40"/>
      <c r="W124" s="40"/>
      <c r="X124" s="39">
        <v>0</v>
      </c>
      <c r="Y124" s="40"/>
      <c r="Z124" s="40"/>
      <c r="AA124" s="40"/>
      <c r="AB124" s="39">
        <v>0</v>
      </c>
      <c r="AC124" s="40"/>
      <c r="AD124" s="39">
        <v>0</v>
      </c>
      <c r="AF124" s="37"/>
      <c r="AG124" s="37"/>
      <c r="AH124" s="37"/>
    </row>
    <row r="125" spans="1:34" ht="20.100000000000001" customHeight="1" x14ac:dyDescent="0.2">
      <c r="D125" s="2" t="s">
        <v>167</v>
      </c>
      <c r="F125" s="37">
        <v>0</v>
      </c>
      <c r="G125" s="37"/>
      <c r="H125" s="37"/>
      <c r="I125" s="37"/>
      <c r="J125" s="37">
        <v>0</v>
      </c>
      <c r="K125" s="37">
        <v>0</v>
      </c>
      <c r="L125" s="37"/>
      <c r="M125" s="37">
        <v>0</v>
      </c>
      <c r="N125" s="37"/>
      <c r="O125" s="37"/>
      <c r="P125" s="37"/>
      <c r="Q125" s="37">
        <v>0</v>
      </c>
      <c r="R125" s="37">
        <v>0</v>
      </c>
      <c r="S125" s="37"/>
      <c r="T125" s="37">
        <v>0</v>
      </c>
      <c r="U125" s="37"/>
      <c r="V125" s="37"/>
      <c r="W125" s="37"/>
      <c r="X125" s="37">
        <v>0</v>
      </c>
      <c r="Y125" s="37"/>
      <c r="Z125" s="37"/>
      <c r="AA125" s="37"/>
      <c r="AB125" s="37">
        <v>0</v>
      </c>
      <c r="AC125" s="37"/>
      <c r="AD125" s="37">
        <v>0</v>
      </c>
      <c r="AF125" s="37"/>
      <c r="AG125" s="37"/>
      <c r="AH125" s="37"/>
    </row>
    <row r="126" spans="1:34" ht="20.100000000000001" customHeight="1" x14ac:dyDescent="0.2">
      <c r="D126" s="38" t="s">
        <v>168</v>
      </c>
      <c r="F126" s="39">
        <v>0</v>
      </c>
      <c r="G126" s="40"/>
      <c r="H126" s="40"/>
      <c r="I126" s="40"/>
      <c r="J126" s="39">
        <v>0</v>
      </c>
      <c r="K126" s="39">
        <v>0</v>
      </c>
      <c r="L126" s="40"/>
      <c r="M126" s="39">
        <v>0</v>
      </c>
      <c r="N126" s="40"/>
      <c r="O126" s="40"/>
      <c r="P126" s="40"/>
      <c r="Q126" s="39">
        <v>0</v>
      </c>
      <c r="R126" s="39">
        <v>0</v>
      </c>
      <c r="S126" s="40"/>
      <c r="T126" s="39">
        <v>0</v>
      </c>
      <c r="U126" s="40"/>
      <c r="V126" s="40"/>
      <c r="W126" s="40"/>
      <c r="X126" s="39">
        <v>0</v>
      </c>
      <c r="Y126" s="40"/>
      <c r="Z126" s="40"/>
      <c r="AA126" s="40"/>
      <c r="AB126" s="39">
        <v>0</v>
      </c>
      <c r="AC126" s="40"/>
      <c r="AD126" s="39">
        <v>0</v>
      </c>
      <c r="AF126" s="37"/>
      <c r="AG126" s="37"/>
      <c r="AH126" s="37"/>
    </row>
    <row r="127" spans="1:34" ht="20.100000000000001" customHeight="1" x14ac:dyDescent="0.2">
      <c r="D127" s="41" t="s">
        <v>169</v>
      </c>
      <c r="F127" s="40">
        <v>0</v>
      </c>
      <c r="G127" s="40"/>
      <c r="H127" s="40"/>
      <c r="I127" s="40"/>
      <c r="J127" s="40">
        <v>0</v>
      </c>
      <c r="K127" s="40">
        <v>0</v>
      </c>
      <c r="L127" s="40"/>
      <c r="M127" s="40">
        <v>0</v>
      </c>
      <c r="N127" s="40"/>
      <c r="O127" s="40"/>
      <c r="P127" s="40"/>
      <c r="Q127" s="40">
        <v>0</v>
      </c>
      <c r="R127" s="40">
        <v>0</v>
      </c>
      <c r="S127" s="40"/>
      <c r="T127" s="40">
        <v>0</v>
      </c>
      <c r="U127" s="40"/>
      <c r="V127" s="40"/>
      <c r="W127" s="40"/>
      <c r="X127" s="40">
        <v>0</v>
      </c>
      <c r="Y127" s="40"/>
      <c r="Z127" s="40"/>
      <c r="AA127" s="40"/>
      <c r="AB127" s="40">
        <v>0</v>
      </c>
      <c r="AC127" s="40"/>
      <c r="AD127" s="40">
        <v>0</v>
      </c>
      <c r="AF127" s="37"/>
      <c r="AG127" s="37"/>
      <c r="AH127" s="37"/>
    </row>
    <row r="128" spans="1:34" ht="20.100000000000001" customHeight="1" x14ac:dyDescent="0.2">
      <c r="D128" s="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F128" s="37"/>
      <c r="AG128" s="37"/>
      <c r="AH128" s="37"/>
    </row>
    <row r="129" spans="1:34" s="1" customFormat="1" ht="20.100000000000001" customHeight="1" x14ac:dyDescent="0.2">
      <c r="A129" s="3"/>
      <c r="B129" s="6"/>
      <c r="C129" s="42" t="s">
        <v>122</v>
      </c>
      <c r="D129" s="42"/>
      <c r="E129" s="5"/>
      <c r="F129" s="44">
        <v>0</v>
      </c>
      <c r="G129" s="45"/>
      <c r="H129" s="45"/>
      <c r="I129" s="45"/>
      <c r="J129" s="44">
        <v>0</v>
      </c>
      <c r="K129" s="44">
        <v>0</v>
      </c>
      <c r="L129" s="45"/>
      <c r="M129" s="44">
        <v>0</v>
      </c>
      <c r="N129" s="45"/>
      <c r="O129" s="45"/>
      <c r="P129" s="45"/>
      <c r="Q129" s="44">
        <v>0</v>
      </c>
      <c r="R129" s="44">
        <v>0</v>
      </c>
      <c r="S129" s="45"/>
      <c r="T129" s="44">
        <v>0</v>
      </c>
      <c r="U129" s="45"/>
      <c r="V129" s="45"/>
      <c r="W129" s="45"/>
      <c r="X129" s="44">
        <v>0</v>
      </c>
      <c r="Y129" s="45"/>
      <c r="Z129" s="45"/>
      <c r="AA129" s="45"/>
      <c r="AB129" s="44">
        <v>0</v>
      </c>
      <c r="AC129" s="45"/>
      <c r="AD129" s="44">
        <v>0</v>
      </c>
      <c r="AF129" s="37"/>
      <c r="AG129" s="37"/>
      <c r="AH129" s="37"/>
    </row>
    <row r="130" spans="1:34" ht="20.100000000000001" customHeight="1" x14ac:dyDescent="0.2">
      <c r="D130" s="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F130" s="37"/>
      <c r="AG130" s="37"/>
      <c r="AH130" s="37"/>
    </row>
    <row r="131" spans="1:34" ht="20.100000000000001" customHeight="1" x14ac:dyDescent="0.2">
      <c r="B131" s="5"/>
      <c r="C131" s="3" t="s">
        <v>170</v>
      </c>
      <c r="D131" s="2"/>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F131" s="37"/>
      <c r="AG131" s="37"/>
      <c r="AH131" s="37"/>
    </row>
    <row r="132" spans="1:34" ht="20.100000000000001" customHeight="1" x14ac:dyDescent="0.2">
      <c r="D132" s="2" t="s">
        <v>124</v>
      </c>
      <c r="F132" s="37">
        <v>50</v>
      </c>
      <c r="G132" s="37"/>
      <c r="H132" s="37"/>
      <c r="I132" s="37"/>
      <c r="J132" s="37">
        <v>104</v>
      </c>
      <c r="K132" s="37">
        <v>5</v>
      </c>
      <c r="L132" s="37"/>
      <c r="M132" s="37">
        <v>109</v>
      </c>
      <c r="N132" s="37"/>
      <c r="O132" s="37"/>
      <c r="P132" s="37"/>
      <c r="Q132" s="37">
        <v>45</v>
      </c>
      <c r="R132" s="37">
        <v>58</v>
      </c>
      <c r="S132" s="37"/>
      <c r="T132" s="37">
        <v>103</v>
      </c>
      <c r="U132" s="37"/>
      <c r="V132" s="37"/>
      <c r="W132" s="37"/>
      <c r="X132" s="37">
        <v>56</v>
      </c>
      <c r="Y132" s="37"/>
      <c r="Z132" s="37"/>
      <c r="AA132" s="37"/>
      <c r="AB132" s="37">
        <v>0</v>
      </c>
      <c r="AC132" s="37"/>
      <c r="AD132" s="37">
        <v>0</v>
      </c>
      <c r="AF132" s="37"/>
      <c r="AG132" s="37"/>
      <c r="AH132" s="37"/>
    </row>
    <row r="133" spans="1:34" ht="20.100000000000001" customHeight="1" x14ac:dyDescent="0.2">
      <c r="D133" s="38" t="s">
        <v>99</v>
      </c>
      <c r="F133" s="39">
        <v>36</v>
      </c>
      <c r="G133" s="40"/>
      <c r="H133" s="40"/>
      <c r="I133" s="40"/>
      <c r="J133" s="39">
        <v>106</v>
      </c>
      <c r="K133" s="39">
        <v>4</v>
      </c>
      <c r="L133" s="40"/>
      <c r="M133" s="39">
        <v>110</v>
      </c>
      <c r="N133" s="40"/>
      <c r="O133" s="40"/>
      <c r="P133" s="40"/>
      <c r="Q133" s="39">
        <v>77</v>
      </c>
      <c r="R133" s="39">
        <v>28</v>
      </c>
      <c r="S133" s="40"/>
      <c r="T133" s="39">
        <v>105</v>
      </c>
      <c r="U133" s="40"/>
      <c r="V133" s="40"/>
      <c r="W133" s="40"/>
      <c r="X133" s="39">
        <v>41</v>
      </c>
      <c r="Y133" s="40"/>
      <c r="Z133" s="40"/>
      <c r="AA133" s="40"/>
      <c r="AB133" s="39">
        <v>0</v>
      </c>
      <c r="AC133" s="40"/>
      <c r="AD133" s="39">
        <v>0</v>
      </c>
      <c r="AF133" s="37"/>
      <c r="AG133" s="37"/>
      <c r="AH133" s="37"/>
    </row>
    <row r="134" spans="1:34" ht="20.100000000000001" customHeight="1" x14ac:dyDescent="0.2">
      <c r="D134" s="2" t="s">
        <v>100</v>
      </c>
      <c r="F134" s="37">
        <v>53</v>
      </c>
      <c r="G134" s="37"/>
      <c r="H134" s="37"/>
      <c r="I134" s="37"/>
      <c r="J134" s="37">
        <v>106</v>
      </c>
      <c r="K134" s="37">
        <v>3</v>
      </c>
      <c r="L134" s="37"/>
      <c r="M134" s="37">
        <v>109</v>
      </c>
      <c r="N134" s="37"/>
      <c r="O134" s="37"/>
      <c r="P134" s="37"/>
      <c r="Q134" s="37">
        <v>37</v>
      </c>
      <c r="R134" s="37">
        <v>79</v>
      </c>
      <c r="S134" s="37"/>
      <c r="T134" s="37">
        <v>116</v>
      </c>
      <c r="U134" s="37"/>
      <c r="V134" s="37"/>
      <c r="W134" s="37"/>
      <c r="X134" s="37">
        <v>46</v>
      </c>
      <c r="Y134" s="37"/>
      <c r="Z134" s="37"/>
      <c r="AA134" s="37"/>
      <c r="AB134" s="37">
        <v>0</v>
      </c>
      <c r="AC134" s="37"/>
      <c r="AD134" s="37">
        <v>0</v>
      </c>
      <c r="AF134" s="37"/>
      <c r="AG134" s="37"/>
      <c r="AH134" s="37"/>
    </row>
    <row r="135" spans="1:34" ht="20.100000000000001" customHeight="1" x14ac:dyDescent="0.2">
      <c r="D135" s="38" t="s">
        <v>101</v>
      </c>
      <c r="F135" s="39">
        <v>49</v>
      </c>
      <c r="G135" s="40"/>
      <c r="H135" s="40"/>
      <c r="I135" s="40"/>
      <c r="J135" s="39">
        <v>106</v>
      </c>
      <c r="K135" s="39">
        <v>6</v>
      </c>
      <c r="L135" s="40"/>
      <c r="M135" s="39">
        <v>112</v>
      </c>
      <c r="N135" s="40"/>
      <c r="O135" s="40"/>
      <c r="P135" s="40"/>
      <c r="Q135" s="39">
        <v>52</v>
      </c>
      <c r="R135" s="39">
        <v>73</v>
      </c>
      <c r="S135" s="40"/>
      <c r="T135" s="39">
        <v>125</v>
      </c>
      <c r="U135" s="40"/>
      <c r="V135" s="40"/>
      <c r="W135" s="40"/>
      <c r="X135" s="39">
        <v>36</v>
      </c>
      <c r="Y135" s="40"/>
      <c r="Z135" s="40"/>
      <c r="AA135" s="40"/>
      <c r="AB135" s="39">
        <v>0</v>
      </c>
      <c r="AC135" s="40"/>
      <c r="AD135" s="39">
        <v>0</v>
      </c>
      <c r="AF135" s="37"/>
      <c r="AG135" s="37"/>
      <c r="AH135" s="37"/>
    </row>
    <row r="136" spans="1:34" ht="20.100000000000001" customHeight="1" x14ac:dyDescent="0.2">
      <c r="D136" s="2" t="s">
        <v>102</v>
      </c>
      <c r="F136" s="37">
        <v>60</v>
      </c>
      <c r="G136" s="37"/>
      <c r="H136" s="37"/>
      <c r="I136" s="37"/>
      <c r="J136" s="37">
        <v>104</v>
      </c>
      <c r="K136" s="37">
        <v>3</v>
      </c>
      <c r="L136" s="37"/>
      <c r="M136" s="37">
        <v>107</v>
      </c>
      <c r="N136" s="37"/>
      <c r="O136" s="37"/>
      <c r="P136" s="37"/>
      <c r="Q136" s="37">
        <v>51</v>
      </c>
      <c r="R136" s="37">
        <v>62</v>
      </c>
      <c r="S136" s="37"/>
      <c r="T136" s="37">
        <v>113</v>
      </c>
      <c r="U136" s="37"/>
      <c r="V136" s="37"/>
      <c r="W136" s="37"/>
      <c r="X136" s="37">
        <v>54</v>
      </c>
      <c r="Y136" s="37"/>
      <c r="Z136" s="37"/>
      <c r="AA136" s="37"/>
      <c r="AB136" s="37">
        <v>0</v>
      </c>
      <c r="AC136" s="37"/>
      <c r="AD136" s="37">
        <v>0</v>
      </c>
      <c r="AF136" s="37"/>
      <c r="AG136" s="37"/>
      <c r="AH136" s="37"/>
    </row>
    <row r="137" spans="1:34" ht="20.100000000000001" customHeight="1" x14ac:dyDescent="0.2">
      <c r="D137" s="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F137" s="37"/>
      <c r="AG137" s="37"/>
      <c r="AH137" s="37"/>
    </row>
    <row r="138" spans="1:34" s="1" customFormat="1" ht="20.100000000000001" customHeight="1" x14ac:dyDescent="0.2">
      <c r="A138" s="3"/>
      <c r="B138" s="6"/>
      <c r="C138" s="42" t="s">
        <v>171</v>
      </c>
      <c r="D138" s="42"/>
      <c r="E138" s="5"/>
      <c r="F138" s="44">
        <v>248</v>
      </c>
      <c r="G138" s="45"/>
      <c r="H138" s="45"/>
      <c r="I138" s="45"/>
      <c r="J138" s="44">
        <v>526</v>
      </c>
      <c r="K138" s="44">
        <v>21</v>
      </c>
      <c r="L138" s="45"/>
      <c r="M138" s="44">
        <v>547</v>
      </c>
      <c r="N138" s="45"/>
      <c r="O138" s="45"/>
      <c r="P138" s="45"/>
      <c r="Q138" s="44">
        <v>262</v>
      </c>
      <c r="R138" s="44">
        <v>300</v>
      </c>
      <c r="S138" s="45"/>
      <c r="T138" s="44">
        <v>562</v>
      </c>
      <c r="U138" s="45"/>
      <c r="V138" s="45"/>
      <c r="W138" s="45"/>
      <c r="X138" s="44">
        <v>233</v>
      </c>
      <c r="Y138" s="45"/>
      <c r="Z138" s="45"/>
      <c r="AA138" s="45"/>
      <c r="AB138" s="44">
        <v>0</v>
      </c>
      <c r="AC138" s="45"/>
      <c r="AD138" s="44">
        <v>0</v>
      </c>
      <c r="AF138" s="37"/>
      <c r="AG138" s="37"/>
      <c r="AH138" s="37"/>
    </row>
    <row r="139" spans="1:34" ht="20.100000000000001" customHeight="1" x14ac:dyDescent="0.2">
      <c r="D139" s="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F139" s="37"/>
      <c r="AG139" s="37"/>
      <c r="AH139" s="37"/>
    </row>
    <row r="140" spans="1:34" ht="20.100000000000001" customHeight="1" x14ac:dyDescent="0.2">
      <c r="C140" s="3" t="s">
        <v>172</v>
      </c>
      <c r="D140" s="2"/>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F140" s="37"/>
      <c r="AG140" s="37"/>
      <c r="AH140" s="37"/>
    </row>
    <row r="141" spans="1:34" ht="20.100000000000001" customHeight="1" x14ac:dyDescent="0.2">
      <c r="D141" s="2" t="s">
        <v>124</v>
      </c>
      <c r="F141" s="37">
        <v>41</v>
      </c>
      <c r="G141" s="37"/>
      <c r="H141" s="37"/>
      <c r="I141" s="37"/>
      <c r="J141" s="37">
        <v>103</v>
      </c>
      <c r="K141" s="37">
        <v>3</v>
      </c>
      <c r="L141" s="37"/>
      <c r="M141" s="37">
        <v>106</v>
      </c>
      <c r="N141" s="37"/>
      <c r="O141" s="37"/>
      <c r="P141" s="37"/>
      <c r="Q141" s="37">
        <v>43</v>
      </c>
      <c r="R141" s="37">
        <v>59</v>
      </c>
      <c r="S141" s="37"/>
      <c r="T141" s="37">
        <v>102</v>
      </c>
      <c r="U141" s="37"/>
      <c r="V141" s="37"/>
      <c r="W141" s="37"/>
      <c r="X141" s="37">
        <v>45</v>
      </c>
      <c r="Y141" s="37"/>
      <c r="Z141" s="37"/>
      <c r="AA141" s="37"/>
      <c r="AB141" s="37">
        <v>0</v>
      </c>
      <c r="AC141" s="37"/>
      <c r="AD141" s="37">
        <v>0</v>
      </c>
      <c r="AF141" s="37"/>
      <c r="AG141" s="37"/>
      <c r="AH141" s="37"/>
    </row>
    <row r="142" spans="1:34" ht="20.100000000000001" customHeight="1" x14ac:dyDescent="0.2">
      <c r="D142" s="38" t="s">
        <v>173</v>
      </c>
      <c r="F142" s="39">
        <v>52</v>
      </c>
      <c r="G142" s="40"/>
      <c r="H142" s="40"/>
      <c r="I142" s="40"/>
      <c r="J142" s="39">
        <v>99</v>
      </c>
      <c r="K142" s="39">
        <v>1</v>
      </c>
      <c r="L142" s="40"/>
      <c r="M142" s="39">
        <v>100</v>
      </c>
      <c r="N142" s="40"/>
      <c r="O142" s="40"/>
      <c r="P142" s="40"/>
      <c r="Q142" s="39">
        <v>46</v>
      </c>
      <c r="R142" s="39">
        <v>50</v>
      </c>
      <c r="S142" s="40"/>
      <c r="T142" s="39">
        <v>96</v>
      </c>
      <c r="U142" s="40"/>
      <c r="V142" s="40"/>
      <c r="W142" s="40"/>
      <c r="X142" s="39">
        <v>56</v>
      </c>
      <c r="Y142" s="40"/>
      <c r="Z142" s="40"/>
      <c r="AA142" s="40"/>
      <c r="AB142" s="39">
        <v>0</v>
      </c>
      <c r="AC142" s="40"/>
      <c r="AD142" s="39">
        <v>0</v>
      </c>
      <c r="AF142" s="37"/>
      <c r="AG142" s="37"/>
      <c r="AH142" s="37"/>
    </row>
    <row r="143" spans="1:34" ht="20.100000000000001" customHeight="1" x14ac:dyDescent="0.2">
      <c r="D143" s="2" t="s">
        <v>113</v>
      </c>
      <c r="F143" s="37">
        <v>6</v>
      </c>
      <c r="G143" s="37"/>
      <c r="H143" s="37"/>
      <c r="I143" s="37"/>
      <c r="J143" s="37">
        <v>107</v>
      </c>
      <c r="K143" s="37">
        <v>2</v>
      </c>
      <c r="L143" s="37"/>
      <c r="M143" s="37">
        <v>109</v>
      </c>
      <c r="N143" s="37"/>
      <c r="O143" s="37"/>
      <c r="P143" s="37"/>
      <c r="Q143" s="37">
        <v>107</v>
      </c>
      <c r="R143" s="37">
        <v>4</v>
      </c>
      <c r="S143" s="37"/>
      <c r="T143" s="37">
        <v>111</v>
      </c>
      <c r="U143" s="37"/>
      <c r="V143" s="37"/>
      <c r="W143" s="37"/>
      <c r="X143" s="37">
        <v>4</v>
      </c>
      <c r="Y143" s="37"/>
      <c r="Z143" s="37"/>
      <c r="AA143" s="37"/>
      <c r="AB143" s="37">
        <v>0</v>
      </c>
      <c r="AC143" s="37"/>
      <c r="AD143" s="37">
        <v>0</v>
      </c>
      <c r="AF143" s="37"/>
      <c r="AG143" s="37"/>
      <c r="AH143" s="37"/>
    </row>
    <row r="144" spans="1:34" ht="20.100000000000001" customHeight="1" x14ac:dyDescent="0.2">
      <c r="D144" s="38" t="s">
        <v>174</v>
      </c>
      <c r="F144" s="39">
        <v>19</v>
      </c>
      <c r="G144" s="40"/>
      <c r="H144" s="40"/>
      <c r="I144" s="40"/>
      <c r="J144" s="39">
        <v>108</v>
      </c>
      <c r="K144" s="39">
        <v>3</v>
      </c>
      <c r="L144" s="40"/>
      <c r="M144" s="39">
        <v>111</v>
      </c>
      <c r="N144" s="40"/>
      <c r="O144" s="40"/>
      <c r="P144" s="40"/>
      <c r="Q144" s="39">
        <v>61</v>
      </c>
      <c r="R144" s="39">
        <v>54</v>
      </c>
      <c r="S144" s="40"/>
      <c r="T144" s="39">
        <v>115</v>
      </c>
      <c r="U144" s="40"/>
      <c r="V144" s="40"/>
      <c r="W144" s="40"/>
      <c r="X144" s="39">
        <v>15</v>
      </c>
      <c r="Y144" s="40"/>
      <c r="Z144" s="40"/>
      <c r="AA144" s="40"/>
      <c r="AB144" s="39">
        <v>0</v>
      </c>
      <c r="AC144" s="40"/>
      <c r="AD144" s="39">
        <v>0</v>
      </c>
      <c r="AF144" s="37"/>
      <c r="AG144" s="37"/>
      <c r="AH144" s="37"/>
    </row>
    <row r="145" spans="1:34" ht="20.100000000000001" customHeight="1" x14ac:dyDescent="0.2">
      <c r="D145" s="2" t="s">
        <v>115</v>
      </c>
      <c r="F145" s="37">
        <v>58</v>
      </c>
      <c r="G145" s="37"/>
      <c r="H145" s="37"/>
      <c r="I145" s="37"/>
      <c r="J145" s="37">
        <v>88</v>
      </c>
      <c r="K145" s="37">
        <v>1</v>
      </c>
      <c r="L145" s="37"/>
      <c r="M145" s="37">
        <v>89</v>
      </c>
      <c r="N145" s="37"/>
      <c r="O145" s="37"/>
      <c r="P145" s="37"/>
      <c r="Q145" s="37">
        <v>48</v>
      </c>
      <c r="R145" s="37">
        <v>56</v>
      </c>
      <c r="S145" s="37"/>
      <c r="T145" s="37">
        <v>104</v>
      </c>
      <c r="U145" s="37"/>
      <c r="V145" s="37"/>
      <c r="W145" s="37"/>
      <c r="X145" s="37">
        <v>43</v>
      </c>
      <c r="Y145" s="37"/>
      <c r="Z145" s="37"/>
      <c r="AA145" s="37"/>
      <c r="AB145" s="37">
        <v>0</v>
      </c>
      <c r="AC145" s="37"/>
      <c r="AD145" s="37">
        <v>0</v>
      </c>
      <c r="AF145" s="37"/>
      <c r="AG145" s="37"/>
      <c r="AH145" s="37"/>
    </row>
    <row r="146" spans="1:34" ht="20.100000000000001" customHeight="1" x14ac:dyDescent="0.2">
      <c r="D146" s="38" t="s">
        <v>116</v>
      </c>
      <c r="F146" s="39">
        <v>26</v>
      </c>
      <c r="G146" s="40"/>
      <c r="H146" s="40"/>
      <c r="I146" s="40"/>
      <c r="J146" s="39">
        <v>96</v>
      </c>
      <c r="K146" s="39">
        <v>1</v>
      </c>
      <c r="L146" s="40"/>
      <c r="M146" s="39">
        <v>97</v>
      </c>
      <c r="N146" s="40"/>
      <c r="O146" s="40"/>
      <c r="P146" s="40"/>
      <c r="Q146" s="39">
        <v>75</v>
      </c>
      <c r="R146" s="39">
        <v>30</v>
      </c>
      <c r="S146" s="40"/>
      <c r="T146" s="39">
        <v>105</v>
      </c>
      <c r="U146" s="40"/>
      <c r="V146" s="40"/>
      <c r="W146" s="40"/>
      <c r="X146" s="39">
        <v>18</v>
      </c>
      <c r="Y146" s="40"/>
      <c r="Z146" s="40"/>
      <c r="AA146" s="40"/>
      <c r="AB146" s="39">
        <v>0</v>
      </c>
      <c r="AC146" s="40"/>
      <c r="AD146" s="39">
        <v>0</v>
      </c>
      <c r="AF146" s="37"/>
      <c r="AG146" s="37"/>
      <c r="AH146" s="37"/>
    </row>
    <row r="147" spans="1:34" ht="20.100000000000001" customHeight="1" x14ac:dyDescent="0.2">
      <c r="D147" s="2" t="s">
        <v>104</v>
      </c>
      <c r="F147" s="37">
        <v>35</v>
      </c>
      <c r="G147" s="37"/>
      <c r="H147" s="37"/>
      <c r="I147" s="37"/>
      <c r="J147" s="37">
        <v>107</v>
      </c>
      <c r="K147" s="37">
        <v>7</v>
      </c>
      <c r="L147" s="37"/>
      <c r="M147" s="37">
        <v>114</v>
      </c>
      <c r="N147" s="37"/>
      <c r="O147" s="37"/>
      <c r="P147" s="37"/>
      <c r="Q147" s="37">
        <v>73</v>
      </c>
      <c r="R147" s="37">
        <v>43</v>
      </c>
      <c r="S147" s="37"/>
      <c r="T147" s="37">
        <v>116</v>
      </c>
      <c r="U147" s="37"/>
      <c r="V147" s="37"/>
      <c r="W147" s="37"/>
      <c r="X147" s="37">
        <v>33</v>
      </c>
      <c r="Y147" s="37"/>
      <c r="Z147" s="37"/>
      <c r="AA147" s="37"/>
      <c r="AB147" s="37">
        <v>0</v>
      </c>
      <c r="AC147" s="37"/>
      <c r="AD147" s="37">
        <v>0</v>
      </c>
      <c r="AF147" s="37"/>
      <c r="AG147" s="37"/>
      <c r="AH147" s="37"/>
    </row>
    <row r="148" spans="1:34" ht="20.100000000000001" customHeight="1" x14ac:dyDescent="0.2">
      <c r="D148" s="38" t="s">
        <v>365</v>
      </c>
      <c r="F148" s="39">
        <f>42+101</f>
        <v>143</v>
      </c>
      <c r="G148" s="40"/>
      <c r="H148" s="40"/>
      <c r="I148" s="40"/>
      <c r="J148" s="39">
        <v>0</v>
      </c>
      <c r="K148" s="39">
        <v>0</v>
      </c>
      <c r="L148" s="40"/>
      <c r="M148" s="39">
        <v>0</v>
      </c>
      <c r="N148" s="40"/>
      <c r="O148" s="40"/>
      <c r="P148" s="40"/>
      <c r="Q148" s="39">
        <v>0</v>
      </c>
      <c r="R148" s="39">
        <v>0</v>
      </c>
      <c r="S148" s="40"/>
      <c r="T148" s="39">
        <v>0</v>
      </c>
      <c r="U148" s="40"/>
      <c r="V148" s="40"/>
      <c r="W148" s="40"/>
      <c r="X148" s="39">
        <v>143</v>
      </c>
      <c r="Y148" s="40"/>
      <c r="Z148" s="40"/>
      <c r="AA148" s="40"/>
      <c r="AB148" s="39">
        <v>0</v>
      </c>
      <c r="AC148" s="40"/>
      <c r="AD148" s="39">
        <v>0</v>
      </c>
      <c r="AF148" s="37"/>
      <c r="AG148" s="37"/>
      <c r="AH148" s="37"/>
    </row>
    <row r="149" spans="1:34" ht="20.100000000000001" customHeight="1" x14ac:dyDescent="0.2">
      <c r="D149" s="2" t="s">
        <v>106</v>
      </c>
      <c r="F149" s="37">
        <v>42</v>
      </c>
      <c r="G149" s="37"/>
      <c r="H149" s="37"/>
      <c r="I149" s="37"/>
      <c r="J149" s="37">
        <v>91</v>
      </c>
      <c r="K149" s="37">
        <v>2</v>
      </c>
      <c r="L149" s="37"/>
      <c r="M149" s="37">
        <v>93</v>
      </c>
      <c r="N149" s="37"/>
      <c r="O149" s="37"/>
      <c r="P149" s="37"/>
      <c r="Q149" s="37">
        <v>50</v>
      </c>
      <c r="R149" s="37">
        <v>46</v>
      </c>
      <c r="S149" s="37"/>
      <c r="T149" s="37">
        <v>96</v>
      </c>
      <c r="U149" s="37"/>
      <c r="V149" s="37"/>
      <c r="W149" s="37"/>
      <c r="X149" s="37">
        <v>39</v>
      </c>
      <c r="Y149" s="37"/>
      <c r="Z149" s="37"/>
      <c r="AA149" s="37"/>
      <c r="AB149" s="37">
        <v>0</v>
      </c>
      <c r="AC149" s="37"/>
      <c r="AD149" s="37">
        <v>0</v>
      </c>
      <c r="AF149" s="37"/>
      <c r="AG149" s="37"/>
      <c r="AH149" s="37"/>
    </row>
    <row r="150" spans="1:34" ht="20.100000000000001" customHeight="1" x14ac:dyDescent="0.2">
      <c r="D150" s="38" t="s">
        <v>107</v>
      </c>
      <c r="F150" s="39">
        <v>35</v>
      </c>
      <c r="G150" s="40"/>
      <c r="H150" s="40"/>
      <c r="I150" s="40"/>
      <c r="J150" s="39">
        <v>111</v>
      </c>
      <c r="K150" s="39">
        <v>8</v>
      </c>
      <c r="L150" s="40"/>
      <c r="M150" s="39">
        <v>119</v>
      </c>
      <c r="N150" s="40"/>
      <c r="O150" s="40"/>
      <c r="P150" s="40"/>
      <c r="Q150" s="39">
        <v>80</v>
      </c>
      <c r="R150" s="39">
        <v>33</v>
      </c>
      <c r="S150" s="40"/>
      <c r="T150" s="39">
        <v>113</v>
      </c>
      <c r="U150" s="40"/>
      <c r="V150" s="40"/>
      <c r="W150" s="40"/>
      <c r="X150" s="39">
        <v>41</v>
      </c>
      <c r="Y150" s="40"/>
      <c r="Z150" s="40"/>
      <c r="AA150" s="40"/>
      <c r="AB150" s="39">
        <v>0</v>
      </c>
      <c r="AC150" s="40"/>
      <c r="AD150" s="39">
        <v>0</v>
      </c>
      <c r="AF150" s="37"/>
      <c r="AG150" s="37"/>
      <c r="AH150" s="37"/>
    </row>
    <row r="151" spans="1:34" ht="20.100000000000001" customHeight="1" x14ac:dyDescent="0.2">
      <c r="D151" s="2" t="s">
        <v>176</v>
      </c>
      <c r="F151" s="37">
        <v>40</v>
      </c>
      <c r="G151" s="37"/>
      <c r="H151" s="37"/>
      <c r="I151" s="37"/>
      <c r="J151" s="37">
        <v>111</v>
      </c>
      <c r="K151" s="37">
        <v>1</v>
      </c>
      <c r="L151" s="37"/>
      <c r="M151" s="37">
        <v>112</v>
      </c>
      <c r="N151" s="37"/>
      <c r="O151" s="37"/>
      <c r="P151" s="37"/>
      <c r="Q151" s="37">
        <v>76</v>
      </c>
      <c r="R151" s="37">
        <v>50</v>
      </c>
      <c r="S151" s="37"/>
      <c r="T151" s="37">
        <v>126</v>
      </c>
      <c r="U151" s="37"/>
      <c r="V151" s="37"/>
      <c r="W151" s="37"/>
      <c r="X151" s="37">
        <v>26</v>
      </c>
      <c r="Y151" s="37"/>
      <c r="Z151" s="37"/>
      <c r="AA151" s="37"/>
      <c r="AB151" s="37">
        <v>0</v>
      </c>
      <c r="AC151" s="37"/>
      <c r="AD151" s="37">
        <v>0</v>
      </c>
      <c r="AF151" s="37"/>
      <c r="AG151" s="37"/>
      <c r="AH151" s="37"/>
    </row>
    <row r="152" spans="1:34" ht="20.100000000000001" customHeight="1" x14ac:dyDescent="0.2">
      <c r="D152" s="38" t="s">
        <v>177</v>
      </c>
      <c r="F152" s="39">
        <v>57</v>
      </c>
      <c r="G152" s="40"/>
      <c r="H152" s="40"/>
      <c r="I152" s="40"/>
      <c r="J152" s="39">
        <v>90</v>
      </c>
      <c r="K152" s="39">
        <v>3</v>
      </c>
      <c r="L152" s="40"/>
      <c r="M152" s="39">
        <v>93</v>
      </c>
      <c r="N152" s="40"/>
      <c r="O152" s="40"/>
      <c r="P152" s="40"/>
      <c r="Q152" s="39">
        <v>43</v>
      </c>
      <c r="R152" s="39">
        <v>54</v>
      </c>
      <c r="S152" s="40"/>
      <c r="T152" s="39">
        <v>97</v>
      </c>
      <c r="U152" s="40"/>
      <c r="V152" s="40"/>
      <c r="W152" s="40"/>
      <c r="X152" s="39">
        <v>53</v>
      </c>
      <c r="Y152" s="40"/>
      <c r="Z152" s="40"/>
      <c r="AA152" s="40"/>
      <c r="AB152" s="39">
        <v>0</v>
      </c>
      <c r="AC152" s="40"/>
      <c r="AD152" s="39">
        <v>0</v>
      </c>
      <c r="AF152" s="37"/>
      <c r="AG152" s="37"/>
      <c r="AH152" s="37"/>
    </row>
    <row r="153" spans="1:34" ht="20.100000000000001" customHeight="1" x14ac:dyDescent="0.2">
      <c r="D153" s="2" t="s">
        <v>178</v>
      </c>
      <c r="F153" s="37">
        <v>30</v>
      </c>
      <c r="G153" s="37"/>
      <c r="H153" s="37"/>
      <c r="I153" s="37"/>
      <c r="J153" s="37">
        <v>101</v>
      </c>
      <c r="K153" s="37">
        <v>4</v>
      </c>
      <c r="L153" s="37"/>
      <c r="M153" s="37">
        <v>105</v>
      </c>
      <c r="N153" s="37"/>
      <c r="O153" s="37"/>
      <c r="P153" s="37"/>
      <c r="Q153" s="37">
        <v>62</v>
      </c>
      <c r="R153" s="37">
        <v>52</v>
      </c>
      <c r="S153" s="37"/>
      <c r="T153" s="37">
        <v>114</v>
      </c>
      <c r="U153" s="37"/>
      <c r="V153" s="37"/>
      <c r="W153" s="37"/>
      <c r="X153" s="37">
        <v>21</v>
      </c>
      <c r="Y153" s="37"/>
      <c r="Z153" s="37"/>
      <c r="AA153" s="37"/>
      <c r="AB153" s="37">
        <v>0</v>
      </c>
      <c r="AC153" s="37"/>
      <c r="AD153" s="37">
        <v>0</v>
      </c>
      <c r="AF153" s="37"/>
      <c r="AG153" s="37"/>
      <c r="AH153" s="37"/>
    </row>
    <row r="154" spans="1:34" ht="20.100000000000001" customHeight="1" x14ac:dyDescent="0.2">
      <c r="D154" s="38" t="s">
        <v>179</v>
      </c>
      <c r="F154" s="39">
        <v>39</v>
      </c>
      <c r="G154" s="40"/>
      <c r="H154" s="40"/>
      <c r="I154" s="40"/>
      <c r="J154" s="39">
        <v>104</v>
      </c>
      <c r="K154" s="39">
        <v>5</v>
      </c>
      <c r="L154" s="40"/>
      <c r="M154" s="39">
        <v>109</v>
      </c>
      <c r="N154" s="40"/>
      <c r="O154" s="40"/>
      <c r="P154" s="40"/>
      <c r="Q154" s="39">
        <v>40</v>
      </c>
      <c r="R154" s="39">
        <v>48</v>
      </c>
      <c r="S154" s="40"/>
      <c r="T154" s="39">
        <v>88</v>
      </c>
      <c r="U154" s="40"/>
      <c r="V154" s="40"/>
      <c r="W154" s="40"/>
      <c r="X154" s="39">
        <v>60</v>
      </c>
      <c r="Y154" s="40"/>
      <c r="Z154" s="40"/>
      <c r="AA154" s="40"/>
      <c r="AB154" s="39">
        <v>0</v>
      </c>
      <c r="AC154" s="40"/>
      <c r="AD154" s="39">
        <v>0</v>
      </c>
      <c r="AF154" s="37"/>
      <c r="AG154" s="37"/>
      <c r="AH154" s="37"/>
    </row>
    <row r="155" spans="1:34" ht="20.100000000000001" customHeight="1" x14ac:dyDescent="0.2">
      <c r="D155" s="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F155" s="37"/>
      <c r="AG155" s="37"/>
      <c r="AH155" s="37"/>
    </row>
    <row r="156" spans="1:34" s="1" customFormat="1" ht="20.100000000000001" customHeight="1" x14ac:dyDescent="0.2">
      <c r="A156" s="3"/>
      <c r="B156" s="6"/>
      <c r="C156" s="42" t="s">
        <v>180</v>
      </c>
      <c r="D156" s="42"/>
      <c r="E156" s="5"/>
      <c r="F156" s="44">
        <v>623</v>
      </c>
      <c r="G156" s="45"/>
      <c r="H156" s="45"/>
      <c r="I156" s="45"/>
      <c r="J156" s="44">
        <v>1316</v>
      </c>
      <c r="K156" s="44">
        <v>41</v>
      </c>
      <c r="L156" s="45"/>
      <c r="M156" s="44">
        <v>1357</v>
      </c>
      <c r="N156" s="45"/>
      <c r="O156" s="45"/>
      <c r="P156" s="45"/>
      <c r="Q156" s="44">
        <v>804</v>
      </c>
      <c r="R156" s="44">
        <v>579</v>
      </c>
      <c r="S156" s="45"/>
      <c r="T156" s="44">
        <v>1383</v>
      </c>
      <c r="U156" s="45"/>
      <c r="V156" s="45"/>
      <c r="W156" s="45"/>
      <c r="X156" s="44">
        <v>597</v>
      </c>
      <c r="Y156" s="45"/>
      <c r="Z156" s="45"/>
      <c r="AA156" s="45"/>
      <c r="AB156" s="44">
        <v>0</v>
      </c>
      <c r="AC156" s="45"/>
      <c r="AD156" s="44">
        <v>0</v>
      </c>
      <c r="AF156" s="37"/>
      <c r="AG156" s="37"/>
      <c r="AH156" s="37"/>
    </row>
    <row r="157" spans="1:34" ht="20.100000000000001" customHeight="1" x14ac:dyDescent="0.2">
      <c r="D157" s="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F157" s="37"/>
      <c r="AG157" s="37"/>
      <c r="AH157" s="37"/>
    </row>
    <row r="158" spans="1:34" s="1" customFormat="1" ht="20.100000000000001" customHeight="1" x14ac:dyDescent="0.25">
      <c r="A158" s="3"/>
      <c r="B158" s="49" t="s">
        <v>181</v>
      </c>
      <c r="C158" s="50"/>
      <c r="D158" s="50"/>
      <c r="E158" s="5"/>
      <c r="F158" s="51">
        <v>871</v>
      </c>
      <c r="G158" s="52"/>
      <c r="H158" s="52"/>
      <c r="I158" s="52"/>
      <c r="J158" s="51">
        <v>1842</v>
      </c>
      <c r="K158" s="51">
        <v>62</v>
      </c>
      <c r="L158" s="52"/>
      <c r="M158" s="51">
        <v>1904</v>
      </c>
      <c r="N158" s="52"/>
      <c r="O158" s="52"/>
      <c r="P158" s="52"/>
      <c r="Q158" s="51">
        <v>1066</v>
      </c>
      <c r="R158" s="51">
        <v>879</v>
      </c>
      <c r="S158" s="52"/>
      <c r="T158" s="51">
        <v>1945</v>
      </c>
      <c r="U158" s="52"/>
      <c r="V158" s="52"/>
      <c r="W158" s="52"/>
      <c r="X158" s="51">
        <v>830</v>
      </c>
      <c r="Y158" s="52"/>
      <c r="Z158" s="52"/>
      <c r="AA158" s="52"/>
      <c r="AB158" s="51">
        <v>0</v>
      </c>
      <c r="AC158" s="52"/>
      <c r="AD158" s="51">
        <v>0</v>
      </c>
      <c r="AF158" s="37"/>
      <c r="AG158" s="37"/>
      <c r="AH158" s="37"/>
    </row>
    <row r="159" spans="1:34" ht="20.100000000000001" customHeight="1" x14ac:dyDescent="0.2">
      <c r="D159" s="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F159" s="37"/>
      <c r="AG159" s="37"/>
      <c r="AH159" s="37"/>
    </row>
    <row r="160" spans="1:34" ht="20.100000000000001" customHeight="1" x14ac:dyDescent="0.2">
      <c r="B160" s="6" t="s">
        <v>182</v>
      </c>
      <c r="D160" s="2"/>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F160" s="37"/>
      <c r="AG160" s="37"/>
      <c r="AH160" s="37"/>
    </row>
    <row r="161" spans="3:34" ht="20.100000000000001" customHeight="1" x14ac:dyDescent="0.2">
      <c r="C161" s="3" t="s">
        <v>97</v>
      </c>
      <c r="D161" s="2"/>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F161" s="37"/>
      <c r="AG161" s="37"/>
      <c r="AH161" s="37"/>
    </row>
    <row r="162" spans="3:34" ht="20.100000000000001" customHeight="1" x14ac:dyDescent="0.2">
      <c r="D162" s="2" t="s">
        <v>124</v>
      </c>
      <c r="F162" s="37">
        <v>0</v>
      </c>
      <c r="G162" s="37"/>
      <c r="H162" s="37"/>
      <c r="I162" s="37"/>
      <c r="J162" s="37">
        <v>0</v>
      </c>
      <c r="K162" s="37">
        <v>0</v>
      </c>
      <c r="L162" s="37"/>
      <c r="M162" s="37">
        <v>0</v>
      </c>
      <c r="N162" s="37"/>
      <c r="O162" s="37"/>
      <c r="P162" s="37"/>
      <c r="Q162" s="37">
        <v>0</v>
      </c>
      <c r="R162" s="37">
        <v>0</v>
      </c>
      <c r="S162" s="37"/>
      <c r="T162" s="37">
        <v>0</v>
      </c>
      <c r="U162" s="37"/>
      <c r="V162" s="37"/>
      <c r="W162" s="37"/>
      <c r="X162" s="37">
        <v>0</v>
      </c>
      <c r="Y162" s="37"/>
      <c r="Z162" s="37"/>
      <c r="AA162" s="37"/>
      <c r="AB162" s="37">
        <v>0</v>
      </c>
      <c r="AC162" s="37"/>
      <c r="AD162" s="37">
        <v>0</v>
      </c>
      <c r="AF162" s="37"/>
      <c r="AG162" s="37"/>
      <c r="AH162" s="37"/>
    </row>
    <row r="163" spans="3:34" ht="20.100000000000001" customHeight="1" x14ac:dyDescent="0.2">
      <c r="D163" s="38" t="s">
        <v>173</v>
      </c>
      <c r="F163" s="39">
        <v>0</v>
      </c>
      <c r="G163" s="40"/>
      <c r="H163" s="40"/>
      <c r="I163" s="40"/>
      <c r="J163" s="39">
        <v>0</v>
      </c>
      <c r="K163" s="39">
        <v>0</v>
      </c>
      <c r="L163" s="40"/>
      <c r="M163" s="39">
        <v>0</v>
      </c>
      <c r="N163" s="40"/>
      <c r="O163" s="40"/>
      <c r="P163" s="40"/>
      <c r="Q163" s="39">
        <v>0</v>
      </c>
      <c r="R163" s="39">
        <v>0</v>
      </c>
      <c r="S163" s="40"/>
      <c r="T163" s="39">
        <v>0</v>
      </c>
      <c r="U163" s="40"/>
      <c r="V163" s="40"/>
      <c r="W163" s="40"/>
      <c r="X163" s="39">
        <v>0</v>
      </c>
      <c r="Y163" s="40"/>
      <c r="Z163" s="40"/>
      <c r="AA163" s="40"/>
      <c r="AB163" s="39">
        <v>0</v>
      </c>
      <c r="AC163" s="40"/>
      <c r="AD163" s="39">
        <v>0</v>
      </c>
      <c r="AF163" s="37"/>
      <c r="AG163" s="37"/>
      <c r="AH163" s="37"/>
    </row>
    <row r="164" spans="3:34" ht="20.100000000000001" customHeight="1" x14ac:dyDescent="0.2">
      <c r="D164" s="2" t="s">
        <v>100</v>
      </c>
      <c r="F164" s="37">
        <v>0</v>
      </c>
      <c r="G164" s="37"/>
      <c r="H164" s="37"/>
      <c r="I164" s="37"/>
      <c r="J164" s="37">
        <v>0</v>
      </c>
      <c r="K164" s="37">
        <v>0</v>
      </c>
      <c r="L164" s="37"/>
      <c r="M164" s="37">
        <v>0</v>
      </c>
      <c r="N164" s="37"/>
      <c r="O164" s="37"/>
      <c r="P164" s="37"/>
      <c r="Q164" s="37">
        <v>0</v>
      </c>
      <c r="R164" s="37">
        <v>0</v>
      </c>
      <c r="S164" s="37"/>
      <c r="T164" s="37">
        <v>0</v>
      </c>
      <c r="U164" s="37"/>
      <c r="V164" s="37"/>
      <c r="W164" s="37"/>
      <c r="X164" s="37">
        <v>0</v>
      </c>
      <c r="Y164" s="37"/>
      <c r="Z164" s="37"/>
      <c r="AA164" s="37"/>
      <c r="AB164" s="37">
        <v>0</v>
      </c>
      <c r="AC164" s="37"/>
      <c r="AD164" s="37">
        <v>0</v>
      </c>
      <c r="AF164" s="37"/>
      <c r="AG164" s="37"/>
      <c r="AH164" s="37"/>
    </row>
    <row r="165" spans="3:34" ht="20.100000000000001" customHeight="1" x14ac:dyDescent="0.2">
      <c r="D165" s="38" t="s">
        <v>174</v>
      </c>
      <c r="F165" s="39">
        <v>0</v>
      </c>
      <c r="G165" s="40"/>
      <c r="H165" s="40"/>
      <c r="I165" s="40"/>
      <c r="J165" s="39">
        <v>0</v>
      </c>
      <c r="K165" s="39">
        <v>0</v>
      </c>
      <c r="L165" s="40"/>
      <c r="M165" s="39">
        <v>0</v>
      </c>
      <c r="N165" s="40"/>
      <c r="O165" s="40"/>
      <c r="P165" s="40"/>
      <c r="Q165" s="39">
        <v>0</v>
      </c>
      <c r="R165" s="39">
        <v>0</v>
      </c>
      <c r="S165" s="40"/>
      <c r="T165" s="39">
        <v>0</v>
      </c>
      <c r="U165" s="40"/>
      <c r="V165" s="40"/>
      <c r="W165" s="40"/>
      <c r="X165" s="39">
        <v>0</v>
      </c>
      <c r="Y165" s="40"/>
      <c r="Z165" s="40"/>
      <c r="AA165" s="40"/>
      <c r="AB165" s="39">
        <v>0</v>
      </c>
      <c r="AC165" s="40"/>
      <c r="AD165" s="39">
        <v>0</v>
      </c>
      <c r="AF165" s="37"/>
      <c r="AG165" s="37"/>
      <c r="AH165" s="37"/>
    </row>
    <row r="166" spans="3:34" ht="20.100000000000001" customHeight="1" x14ac:dyDescent="0.2">
      <c r="D166" s="2" t="s">
        <v>115</v>
      </c>
      <c r="F166" s="37">
        <v>0</v>
      </c>
      <c r="G166" s="37"/>
      <c r="H166" s="37"/>
      <c r="I166" s="37"/>
      <c r="J166" s="37">
        <v>0</v>
      </c>
      <c r="K166" s="37">
        <v>0</v>
      </c>
      <c r="L166" s="37"/>
      <c r="M166" s="37">
        <v>0</v>
      </c>
      <c r="N166" s="37"/>
      <c r="O166" s="37"/>
      <c r="P166" s="37"/>
      <c r="Q166" s="37">
        <v>0</v>
      </c>
      <c r="R166" s="37">
        <v>0</v>
      </c>
      <c r="S166" s="37"/>
      <c r="T166" s="37">
        <v>0</v>
      </c>
      <c r="U166" s="37"/>
      <c r="V166" s="37"/>
      <c r="W166" s="37"/>
      <c r="X166" s="37">
        <v>0</v>
      </c>
      <c r="Y166" s="37"/>
      <c r="Z166" s="37"/>
      <c r="AA166" s="37"/>
      <c r="AB166" s="37">
        <v>0</v>
      </c>
      <c r="AC166" s="37"/>
      <c r="AD166" s="37">
        <v>0</v>
      </c>
      <c r="AF166" s="37"/>
      <c r="AG166" s="37"/>
      <c r="AH166" s="37"/>
    </row>
    <row r="167" spans="3:34" ht="20.100000000000001" customHeight="1" x14ac:dyDescent="0.2">
      <c r="D167" s="38" t="s">
        <v>103</v>
      </c>
      <c r="F167" s="39">
        <v>0</v>
      </c>
      <c r="G167" s="40"/>
      <c r="H167" s="40"/>
      <c r="I167" s="40"/>
      <c r="J167" s="39">
        <v>0</v>
      </c>
      <c r="K167" s="39">
        <v>0</v>
      </c>
      <c r="L167" s="40"/>
      <c r="M167" s="39">
        <v>0</v>
      </c>
      <c r="N167" s="40"/>
      <c r="O167" s="40"/>
      <c r="P167" s="40"/>
      <c r="Q167" s="39">
        <v>0</v>
      </c>
      <c r="R167" s="39">
        <v>0</v>
      </c>
      <c r="S167" s="40"/>
      <c r="T167" s="39">
        <v>0</v>
      </c>
      <c r="U167" s="40"/>
      <c r="V167" s="40"/>
      <c r="W167" s="40"/>
      <c r="X167" s="39">
        <v>0</v>
      </c>
      <c r="Y167" s="40"/>
      <c r="Z167" s="40"/>
      <c r="AA167" s="40"/>
      <c r="AB167" s="39">
        <v>0</v>
      </c>
      <c r="AC167" s="40"/>
      <c r="AD167" s="39">
        <v>0</v>
      </c>
      <c r="AF167" s="37"/>
      <c r="AG167" s="37"/>
      <c r="AH167" s="37"/>
    </row>
    <row r="168" spans="3:34"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F168" s="37"/>
      <c r="AG168" s="37"/>
      <c r="AH168" s="37"/>
    </row>
    <row r="169" spans="3:34" ht="20.100000000000001" customHeight="1" x14ac:dyDescent="0.2">
      <c r="C169" s="42" t="s">
        <v>112</v>
      </c>
      <c r="D169" s="42"/>
      <c r="F169" s="44">
        <v>0</v>
      </c>
      <c r="G169" s="45"/>
      <c r="H169" s="45"/>
      <c r="I169" s="45"/>
      <c r="J169" s="44">
        <v>0</v>
      </c>
      <c r="K169" s="44">
        <v>0</v>
      </c>
      <c r="L169" s="45"/>
      <c r="M169" s="44">
        <v>0</v>
      </c>
      <c r="N169" s="45"/>
      <c r="O169" s="45"/>
      <c r="P169" s="45"/>
      <c r="Q169" s="44">
        <v>0</v>
      </c>
      <c r="R169" s="44">
        <v>0</v>
      </c>
      <c r="S169" s="45"/>
      <c r="T169" s="44">
        <v>0</v>
      </c>
      <c r="U169" s="45"/>
      <c r="V169" s="45"/>
      <c r="W169" s="45"/>
      <c r="X169" s="44">
        <v>0</v>
      </c>
      <c r="Y169" s="45"/>
      <c r="Z169" s="45"/>
      <c r="AA169" s="45"/>
      <c r="AB169" s="44">
        <v>0</v>
      </c>
      <c r="AC169" s="45"/>
      <c r="AD169" s="44">
        <v>0</v>
      </c>
      <c r="AF169" s="37"/>
      <c r="AG169" s="37"/>
      <c r="AH169" s="37"/>
    </row>
    <row r="170" spans="3:34"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F170" s="37"/>
      <c r="AG170" s="37"/>
      <c r="AH170" s="37"/>
    </row>
    <row r="171" spans="3:34"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F171" s="37"/>
      <c r="AG171" s="37"/>
      <c r="AH171" s="37"/>
    </row>
    <row r="172" spans="3:34" ht="20.100000000000001" customHeight="1" x14ac:dyDescent="0.2">
      <c r="D172" s="2" t="s">
        <v>124</v>
      </c>
      <c r="F172" s="37">
        <v>0</v>
      </c>
      <c r="G172" s="37"/>
      <c r="H172" s="37"/>
      <c r="I172" s="37"/>
      <c r="J172" s="37">
        <v>0</v>
      </c>
      <c r="K172" s="37">
        <v>0</v>
      </c>
      <c r="L172" s="37"/>
      <c r="M172" s="37">
        <v>0</v>
      </c>
      <c r="N172" s="37"/>
      <c r="O172" s="37"/>
      <c r="P172" s="37"/>
      <c r="Q172" s="37">
        <v>0</v>
      </c>
      <c r="R172" s="37">
        <v>0</v>
      </c>
      <c r="S172" s="37"/>
      <c r="T172" s="37">
        <v>0</v>
      </c>
      <c r="U172" s="37"/>
      <c r="V172" s="37"/>
      <c r="W172" s="37"/>
      <c r="X172" s="37">
        <v>0</v>
      </c>
      <c r="Y172" s="37"/>
      <c r="Z172" s="37"/>
      <c r="AA172" s="37"/>
      <c r="AB172" s="37">
        <v>0</v>
      </c>
      <c r="AC172" s="37"/>
      <c r="AD172" s="37">
        <v>0</v>
      </c>
      <c r="AF172" s="37"/>
      <c r="AG172" s="37"/>
      <c r="AH172" s="37"/>
    </row>
    <row r="173" spans="3:34" ht="20.100000000000001" customHeight="1" x14ac:dyDescent="0.2">
      <c r="D173" s="38" t="s">
        <v>173</v>
      </c>
      <c r="F173" s="39">
        <v>0</v>
      </c>
      <c r="G173" s="40"/>
      <c r="H173" s="40"/>
      <c r="I173" s="40"/>
      <c r="J173" s="39">
        <v>0</v>
      </c>
      <c r="K173" s="39">
        <v>0</v>
      </c>
      <c r="L173" s="40"/>
      <c r="M173" s="39">
        <v>0</v>
      </c>
      <c r="N173" s="40"/>
      <c r="O173" s="40"/>
      <c r="P173" s="40"/>
      <c r="Q173" s="39">
        <v>0</v>
      </c>
      <c r="R173" s="39">
        <v>0</v>
      </c>
      <c r="S173" s="40"/>
      <c r="T173" s="39">
        <v>0</v>
      </c>
      <c r="U173" s="40"/>
      <c r="V173" s="40"/>
      <c r="W173" s="40"/>
      <c r="X173" s="39">
        <v>0</v>
      </c>
      <c r="Y173" s="40"/>
      <c r="Z173" s="40"/>
      <c r="AA173" s="40"/>
      <c r="AB173" s="39">
        <v>0</v>
      </c>
      <c r="AC173" s="40"/>
      <c r="AD173" s="39">
        <v>0</v>
      </c>
      <c r="AF173" s="37"/>
      <c r="AG173" s="37"/>
      <c r="AH173" s="37"/>
    </row>
    <row r="174" spans="3:34" ht="20.100000000000001" customHeight="1" x14ac:dyDescent="0.2">
      <c r="D174" s="2" t="s">
        <v>113</v>
      </c>
      <c r="F174" s="37">
        <v>0</v>
      </c>
      <c r="G174" s="37"/>
      <c r="H174" s="37"/>
      <c r="I174" s="37"/>
      <c r="J174" s="37">
        <v>0</v>
      </c>
      <c r="K174" s="37">
        <v>0</v>
      </c>
      <c r="L174" s="37"/>
      <c r="M174" s="37">
        <v>0</v>
      </c>
      <c r="N174" s="37"/>
      <c r="O174" s="37"/>
      <c r="P174" s="37"/>
      <c r="Q174" s="37">
        <v>0</v>
      </c>
      <c r="R174" s="37">
        <v>0</v>
      </c>
      <c r="S174" s="37"/>
      <c r="T174" s="37">
        <v>0</v>
      </c>
      <c r="U174" s="37"/>
      <c r="V174" s="37"/>
      <c r="W174" s="37"/>
      <c r="X174" s="37">
        <v>0</v>
      </c>
      <c r="Y174" s="37"/>
      <c r="Z174" s="37"/>
      <c r="AA174" s="37"/>
      <c r="AB174" s="37">
        <v>0</v>
      </c>
      <c r="AC174" s="37"/>
      <c r="AD174" s="37">
        <v>0</v>
      </c>
      <c r="AF174" s="37"/>
      <c r="AG174" s="37"/>
      <c r="AH174" s="37"/>
    </row>
    <row r="175" spans="3:34" ht="20.100000000000001" customHeight="1" x14ac:dyDescent="0.2">
      <c r="D175" s="38" t="s">
        <v>174</v>
      </c>
      <c r="F175" s="39">
        <v>0</v>
      </c>
      <c r="G175" s="40"/>
      <c r="H175" s="40"/>
      <c r="I175" s="40"/>
      <c r="J175" s="39">
        <v>0</v>
      </c>
      <c r="K175" s="39">
        <v>0</v>
      </c>
      <c r="L175" s="40"/>
      <c r="M175" s="39">
        <v>0</v>
      </c>
      <c r="N175" s="40"/>
      <c r="O175" s="40"/>
      <c r="P175" s="40"/>
      <c r="Q175" s="39">
        <v>0</v>
      </c>
      <c r="R175" s="39">
        <v>0</v>
      </c>
      <c r="S175" s="40"/>
      <c r="T175" s="39">
        <v>0</v>
      </c>
      <c r="U175" s="40"/>
      <c r="V175" s="40"/>
      <c r="W175" s="40"/>
      <c r="X175" s="39">
        <v>0</v>
      </c>
      <c r="Y175" s="40"/>
      <c r="Z175" s="40"/>
      <c r="AA175" s="40"/>
      <c r="AB175" s="39">
        <v>0</v>
      </c>
      <c r="AC175" s="40"/>
      <c r="AD175" s="39">
        <v>0</v>
      </c>
      <c r="AF175" s="37"/>
      <c r="AG175" s="37"/>
      <c r="AH175" s="37"/>
    </row>
    <row r="176" spans="3:34" ht="20.100000000000001" customHeight="1" x14ac:dyDescent="0.2">
      <c r="D176" s="2" t="s">
        <v>115</v>
      </c>
      <c r="F176" s="37">
        <v>0</v>
      </c>
      <c r="G176" s="37"/>
      <c r="H176" s="37"/>
      <c r="I176" s="37"/>
      <c r="J176" s="37">
        <v>0</v>
      </c>
      <c r="K176" s="37">
        <v>0</v>
      </c>
      <c r="L176" s="37"/>
      <c r="M176" s="37">
        <v>0</v>
      </c>
      <c r="N176" s="37"/>
      <c r="O176" s="37"/>
      <c r="P176" s="37"/>
      <c r="Q176" s="37">
        <v>0</v>
      </c>
      <c r="R176" s="37">
        <v>0</v>
      </c>
      <c r="S176" s="37"/>
      <c r="T176" s="37">
        <v>0</v>
      </c>
      <c r="U176" s="37"/>
      <c r="V176" s="37"/>
      <c r="W176" s="37"/>
      <c r="X176" s="37">
        <v>0</v>
      </c>
      <c r="Y176" s="37"/>
      <c r="Z176" s="37"/>
      <c r="AA176" s="37"/>
      <c r="AB176" s="37">
        <v>0</v>
      </c>
      <c r="AC176" s="37"/>
      <c r="AD176" s="37">
        <v>0</v>
      </c>
      <c r="AF176" s="37"/>
      <c r="AG176" s="37"/>
      <c r="AH176" s="37"/>
    </row>
    <row r="177" spans="1:34" ht="20.100000000000001" customHeight="1" x14ac:dyDescent="0.2">
      <c r="D177" s="38" t="s">
        <v>103</v>
      </c>
      <c r="F177" s="39">
        <v>0</v>
      </c>
      <c r="G177" s="40"/>
      <c r="H177" s="40"/>
      <c r="I177" s="40"/>
      <c r="J177" s="39">
        <v>0</v>
      </c>
      <c r="K177" s="39">
        <v>0</v>
      </c>
      <c r="L177" s="40"/>
      <c r="M177" s="39">
        <v>0</v>
      </c>
      <c r="N177" s="40"/>
      <c r="O177" s="40"/>
      <c r="P177" s="40"/>
      <c r="Q177" s="39">
        <v>0</v>
      </c>
      <c r="R177" s="39">
        <v>0</v>
      </c>
      <c r="S177" s="40"/>
      <c r="T177" s="39">
        <v>0</v>
      </c>
      <c r="U177" s="40"/>
      <c r="V177" s="40"/>
      <c r="W177" s="40"/>
      <c r="X177" s="39">
        <v>0</v>
      </c>
      <c r="Y177" s="40"/>
      <c r="Z177" s="40"/>
      <c r="AA177" s="40"/>
      <c r="AB177" s="39">
        <v>0</v>
      </c>
      <c r="AC177" s="40"/>
      <c r="AD177" s="39">
        <v>0</v>
      </c>
      <c r="AF177" s="37"/>
      <c r="AG177" s="37"/>
      <c r="AH177" s="37"/>
    </row>
    <row r="178" spans="1:34" ht="19.5" customHeight="1" x14ac:dyDescent="0.2">
      <c r="D178" s="2" t="s">
        <v>117</v>
      </c>
      <c r="F178" s="37">
        <v>0</v>
      </c>
      <c r="G178" s="37"/>
      <c r="H178" s="37"/>
      <c r="I178" s="37"/>
      <c r="J178" s="37">
        <v>0</v>
      </c>
      <c r="K178" s="37">
        <v>0</v>
      </c>
      <c r="L178" s="37"/>
      <c r="M178" s="37">
        <v>0</v>
      </c>
      <c r="N178" s="37"/>
      <c r="O178" s="37"/>
      <c r="P178" s="37"/>
      <c r="Q178" s="37">
        <v>0</v>
      </c>
      <c r="R178" s="37">
        <v>0</v>
      </c>
      <c r="S178" s="37"/>
      <c r="T178" s="37">
        <v>0</v>
      </c>
      <c r="U178" s="37"/>
      <c r="V178" s="37"/>
      <c r="W178" s="37"/>
      <c r="X178" s="37">
        <v>0</v>
      </c>
      <c r="Y178" s="37"/>
      <c r="Z178" s="37"/>
      <c r="AA178" s="37"/>
      <c r="AB178" s="37">
        <v>0</v>
      </c>
      <c r="AC178" s="37"/>
      <c r="AD178" s="37">
        <v>0</v>
      </c>
      <c r="AF178" s="37"/>
      <c r="AG178" s="37"/>
      <c r="AH178" s="37"/>
    </row>
    <row r="179" spans="1:34" ht="20.100000000000001" customHeight="1" x14ac:dyDescent="0.2">
      <c r="D179" s="38" t="s">
        <v>175</v>
      </c>
      <c r="F179" s="39">
        <v>0</v>
      </c>
      <c r="G179" s="40"/>
      <c r="H179" s="40"/>
      <c r="I179" s="40"/>
      <c r="J179" s="39">
        <v>0</v>
      </c>
      <c r="K179" s="39">
        <v>0</v>
      </c>
      <c r="L179" s="40"/>
      <c r="M179" s="39">
        <v>0</v>
      </c>
      <c r="N179" s="40"/>
      <c r="O179" s="40"/>
      <c r="P179" s="40"/>
      <c r="Q179" s="39">
        <v>0</v>
      </c>
      <c r="R179" s="39">
        <v>0</v>
      </c>
      <c r="S179" s="40"/>
      <c r="T179" s="39">
        <v>0</v>
      </c>
      <c r="U179" s="40"/>
      <c r="V179" s="40"/>
      <c r="W179" s="40"/>
      <c r="X179" s="39">
        <v>0</v>
      </c>
      <c r="Y179" s="40"/>
      <c r="Z179" s="40"/>
      <c r="AA179" s="40"/>
      <c r="AB179" s="39">
        <v>0</v>
      </c>
      <c r="AC179" s="40"/>
      <c r="AD179" s="39">
        <v>0</v>
      </c>
      <c r="AF179" s="37"/>
      <c r="AG179" s="37"/>
      <c r="AH179" s="37"/>
    </row>
    <row r="180" spans="1:34" ht="20.100000000000001" customHeight="1" x14ac:dyDescent="0.2">
      <c r="D180" s="2" t="s">
        <v>183</v>
      </c>
      <c r="F180" s="37">
        <v>0</v>
      </c>
      <c r="G180" s="37"/>
      <c r="H180" s="37"/>
      <c r="I180" s="37"/>
      <c r="J180" s="37">
        <v>0</v>
      </c>
      <c r="K180" s="37">
        <v>0</v>
      </c>
      <c r="L180" s="37"/>
      <c r="M180" s="37">
        <v>0</v>
      </c>
      <c r="N180" s="37"/>
      <c r="O180" s="37"/>
      <c r="P180" s="37"/>
      <c r="Q180" s="37">
        <v>0</v>
      </c>
      <c r="R180" s="37">
        <v>0</v>
      </c>
      <c r="S180" s="37"/>
      <c r="T180" s="37">
        <v>0</v>
      </c>
      <c r="U180" s="37"/>
      <c r="V180" s="37"/>
      <c r="W180" s="37"/>
      <c r="X180" s="37">
        <v>0</v>
      </c>
      <c r="Y180" s="37"/>
      <c r="Z180" s="37"/>
      <c r="AA180" s="37"/>
      <c r="AB180" s="37">
        <v>0</v>
      </c>
      <c r="AC180" s="37"/>
      <c r="AD180" s="37">
        <v>0</v>
      </c>
      <c r="AF180" s="37"/>
      <c r="AG180" s="37"/>
      <c r="AH180" s="37"/>
    </row>
    <row r="181" spans="1:34" ht="20.100000000000001" customHeight="1" x14ac:dyDescent="0.2">
      <c r="D181" s="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F181" s="37"/>
      <c r="AG181" s="37"/>
      <c r="AH181" s="37"/>
    </row>
    <row r="182" spans="1:34" s="1" customFormat="1" ht="20.100000000000001" customHeight="1" x14ac:dyDescent="0.2">
      <c r="A182" s="3"/>
      <c r="B182" s="6"/>
      <c r="C182" s="42" t="s">
        <v>122</v>
      </c>
      <c r="D182" s="42"/>
      <c r="E182" s="5"/>
      <c r="F182" s="44">
        <v>0</v>
      </c>
      <c r="G182" s="45"/>
      <c r="H182" s="45"/>
      <c r="I182" s="45"/>
      <c r="J182" s="44">
        <v>0</v>
      </c>
      <c r="K182" s="44">
        <v>0</v>
      </c>
      <c r="L182" s="45"/>
      <c r="M182" s="44">
        <v>0</v>
      </c>
      <c r="N182" s="45"/>
      <c r="O182" s="45"/>
      <c r="P182" s="45"/>
      <c r="Q182" s="44">
        <v>0</v>
      </c>
      <c r="R182" s="44">
        <v>0</v>
      </c>
      <c r="S182" s="45"/>
      <c r="T182" s="44">
        <v>0</v>
      </c>
      <c r="U182" s="45"/>
      <c r="V182" s="45"/>
      <c r="W182" s="45"/>
      <c r="X182" s="44">
        <v>0</v>
      </c>
      <c r="Y182" s="45"/>
      <c r="Z182" s="45"/>
      <c r="AA182" s="45"/>
      <c r="AB182" s="44">
        <v>0</v>
      </c>
      <c r="AC182" s="45"/>
      <c r="AD182" s="44">
        <v>0</v>
      </c>
      <c r="AF182" s="37"/>
      <c r="AG182" s="37"/>
      <c r="AH182" s="37"/>
    </row>
    <row r="183" spans="1:34" ht="20.100000000000001" customHeight="1" x14ac:dyDescent="0.2">
      <c r="D183" s="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F183" s="37"/>
      <c r="AG183" s="37"/>
      <c r="AH183" s="37"/>
    </row>
    <row r="184" spans="1:34" ht="20.100000000000001" customHeight="1" x14ac:dyDescent="0.2">
      <c r="C184" s="3" t="s">
        <v>184</v>
      </c>
      <c r="D184" s="2"/>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F184" s="37"/>
      <c r="AG184" s="37"/>
      <c r="AH184" s="37"/>
    </row>
    <row r="185" spans="1:34" ht="20.100000000000001" customHeight="1" x14ac:dyDescent="0.2">
      <c r="D185" s="2" t="s">
        <v>124</v>
      </c>
      <c r="F185" s="37">
        <v>2</v>
      </c>
      <c r="G185" s="37"/>
      <c r="H185" s="37"/>
      <c r="I185" s="37"/>
      <c r="J185" s="37">
        <v>2</v>
      </c>
      <c r="K185" s="37">
        <v>0</v>
      </c>
      <c r="L185" s="37"/>
      <c r="M185" s="37">
        <v>2</v>
      </c>
      <c r="N185" s="37"/>
      <c r="O185" s="37"/>
      <c r="P185" s="37"/>
      <c r="Q185" s="37">
        <v>2</v>
      </c>
      <c r="R185" s="37">
        <v>1</v>
      </c>
      <c r="S185" s="37"/>
      <c r="T185" s="37">
        <v>3</v>
      </c>
      <c r="U185" s="37"/>
      <c r="V185" s="37"/>
      <c r="W185" s="37"/>
      <c r="X185" s="37">
        <v>1</v>
      </c>
      <c r="Y185" s="37"/>
      <c r="Z185" s="37"/>
      <c r="AA185" s="37"/>
      <c r="AB185" s="37">
        <v>0</v>
      </c>
      <c r="AC185" s="37"/>
      <c r="AD185" s="37">
        <v>0</v>
      </c>
      <c r="AF185" s="37"/>
      <c r="AG185" s="37"/>
      <c r="AH185" s="37"/>
    </row>
    <row r="186" spans="1:34" ht="20.100000000000001" customHeight="1" x14ac:dyDescent="0.2">
      <c r="D186" s="38" t="s">
        <v>173</v>
      </c>
      <c r="F186" s="39">
        <v>1</v>
      </c>
      <c r="G186" s="40"/>
      <c r="H186" s="40"/>
      <c r="I186" s="40"/>
      <c r="J186" s="39">
        <v>0</v>
      </c>
      <c r="K186" s="39">
        <v>2</v>
      </c>
      <c r="L186" s="40"/>
      <c r="M186" s="39">
        <v>2</v>
      </c>
      <c r="N186" s="40"/>
      <c r="O186" s="40"/>
      <c r="P186" s="40"/>
      <c r="Q186" s="39">
        <v>2</v>
      </c>
      <c r="R186" s="39">
        <v>0</v>
      </c>
      <c r="S186" s="40"/>
      <c r="T186" s="39">
        <v>2</v>
      </c>
      <c r="U186" s="40"/>
      <c r="V186" s="40"/>
      <c r="W186" s="40"/>
      <c r="X186" s="39">
        <v>1</v>
      </c>
      <c r="Y186" s="40"/>
      <c r="Z186" s="40"/>
      <c r="AA186" s="40"/>
      <c r="AB186" s="39">
        <v>0</v>
      </c>
      <c r="AC186" s="40"/>
      <c r="AD186" s="39">
        <v>0</v>
      </c>
      <c r="AF186" s="37"/>
      <c r="AG186" s="37"/>
      <c r="AH186" s="37"/>
    </row>
    <row r="187" spans="1:34" ht="20.100000000000001" customHeight="1" x14ac:dyDescent="0.2">
      <c r="D187" s="2" t="s">
        <v>100</v>
      </c>
      <c r="F187" s="37">
        <v>3</v>
      </c>
      <c r="G187" s="37"/>
      <c r="H187" s="37"/>
      <c r="I187" s="37"/>
      <c r="J187" s="37">
        <v>1</v>
      </c>
      <c r="K187" s="37">
        <v>0</v>
      </c>
      <c r="L187" s="37"/>
      <c r="M187" s="37">
        <v>1</v>
      </c>
      <c r="N187" s="37"/>
      <c r="O187" s="37"/>
      <c r="P187" s="37"/>
      <c r="Q187" s="37">
        <v>1</v>
      </c>
      <c r="R187" s="37">
        <v>2</v>
      </c>
      <c r="S187" s="37"/>
      <c r="T187" s="37">
        <v>3</v>
      </c>
      <c r="U187" s="37"/>
      <c r="V187" s="37"/>
      <c r="W187" s="37"/>
      <c r="X187" s="37">
        <v>1</v>
      </c>
      <c r="Y187" s="37"/>
      <c r="Z187" s="37"/>
      <c r="AA187" s="37"/>
      <c r="AB187" s="37">
        <v>0</v>
      </c>
      <c r="AC187" s="37"/>
      <c r="AD187" s="37">
        <v>0</v>
      </c>
      <c r="AF187" s="37"/>
      <c r="AG187" s="37"/>
      <c r="AH187" s="37"/>
    </row>
    <row r="188" spans="1:34" ht="20.100000000000001" customHeight="1" x14ac:dyDescent="0.2">
      <c r="D188" s="38" t="s">
        <v>174</v>
      </c>
      <c r="F188" s="39">
        <v>0</v>
      </c>
      <c r="G188" s="40"/>
      <c r="H188" s="40"/>
      <c r="I188" s="40"/>
      <c r="J188" s="39">
        <v>1</v>
      </c>
      <c r="K188" s="39">
        <v>0</v>
      </c>
      <c r="L188" s="40"/>
      <c r="M188" s="39">
        <v>1</v>
      </c>
      <c r="N188" s="40"/>
      <c r="O188" s="40"/>
      <c r="P188" s="40"/>
      <c r="Q188" s="39">
        <v>1</v>
      </c>
      <c r="R188" s="39">
        <v>0</v>
      </c>
      <c r="S188" s="40"/>
      <c r="T188" s="39">
        <v>1</v>
      </c>
      <c r="U188" s="40"/>
      <c r="V188" s="40"/>
      <c r="W188" s="40"/>
      <c r="X188" s="39">
        <v>0</v>
      </c>
      <c r="Y188" s="40"/>
      <c r="Z188" s="40"/>
      <c r="AA188" s="40"/>
      <c r="AB188" s="39">
        <v>0</v>
      </c>
      <c r="AC188" s="40"/>
      <c r="AD188" s="39">
        <v>0</v>
      </c>
      <c r="AF188" s="37"/>
      <c r="AG188" s="37"/>
      <c r="AH188" s="37"/>
    </row>
    <row r="189" spans="1:34" ht="20.100000000000001" customHeight="1" x14ac:dyDescent="0.2">
      <c r="D189" s="2" t="s">
        <v>115</v>
      </c>
      <c r="F189" s="37">
        <v>2</v>
      </c>
      <c r="G189" s="37"/>
      <c r="H189" s="37"/>
      <c r="I189" s="37"/>
      <c r="J189" s="37">
        <v>1</v>
      </c>
      <c r="K189" s="37">
        <v>0</v>
      </c>
      <c r="L189" s="37"/>
      <c r="M189" s="37">
        <v>1</v>
      </c>
      <c r="N189" s="37"/>
      <c r="O189" s="37"/>
      <c r="P189" s="37"/>
      <c r="Q189" s="37">
        <v>1</v>
      </c>
      <c r="R189" s="37">
        <v>1</v>
      </c>
      <c r="S189" s="37"/>
      <c r="T189" s="37">
        <v>2</v>
      </c>
      <c r="U189" s="37"/>
      <c r="V189" s="37"/>
      <c r="W189" s="37"/>
      <c r="X189" s="37">
        <v>1</v>
      </c>
      <c r="Y189" s="37"/>
      <c r="Z189" s="37"/>
      <c r="AA189" s="37"/>
      <c r="AB189" s="37">
        <v>0</v>
      </c>
      <c r="AC189" s="37"/>
      <c r="AD189" s="37">
        <v>0</v>
      </c>
      <c r="AF189" s="37"/>
      <c r="AG189" s="37"/>
      <c r="AH189" s="37"/>
    </row>
    <row r="190" spans="1:34" ht="20.100000000000001" customHeight="1" x14ac:dyDescent="0.2">
      <c r="D190" s="38" t="s">
        <v>103</v>
      </c>
      <c r="F190" s="39">
        <v>1</v>
      </c>
      <c r="G190" s="40"/>
      <c r="H190" s="40"/>
      <c r="I190" s="40"/>
      <c r="J190" s="39">
        <v>1</v>
      </c>
      <c r="K190" s="39">
        <v>1</v>
      </c>
      <c r="L190" s="40"/>
      <c r="M190" s="39">
        <v>2</v>
      </c>
      <c r="N190" s="40"/>
      <c r="O190" s="40"/>
      <c r="P190" s="40"/>
      <c r="Q190" s="39">
        <v>2</v>
      </c>
      <c r="R190" s="39">
        <v>0</v>
      </c>
      <c r="S190" s="40"/>
      <c r="T190" s="39">
        <v>2</v>
      </c>
      <c r="U190" s="40"/>
      <c r="V190" s="40"/>
      <c r="W190" s="40"/>
      <c r="X190" s="39">
        <v>1</v>
      </c>
      <c r="Y190" s="40"/>
      <c r="Z190" s="40"/>
      <c r="AA190" s="40"/>
      <c r="AB190" s="39">
        <v>0</v>
      </c>
      <c r="AC190" s="40"/>
      <c r="AD190" s="39">
        <v>0</v>
      </c>
      <c r="AF190" s="37"/>
      <c r="AG190" s="37"/>
      <c r="AH190" s="37"/>
    </row>
    <row r="191" spans="1:34" ht="20.100000000000001" customHeight="1" x14ac:dyDescent="0.2">
      <c r="D191" s="2" t="s">
        <v>117</v>
      </c>
      <c r="F191" s="37">
        <v>0</v>
      </c>
      <c r="G191" s="37"/>
      <c r="H191" s="37"/>
      <c r="I191" s="37"/>
      <c r="J191" s="37">
        <v>1</v>
      </c>
      <c r="K191" s="37">
        <v>0</v>
      </c>
      <c r="L191" s="37"/>
      <c r="M191" s="37">
        <v>1</v>
      </c>
      <c r="N191" s="37"/>
      <c r="O191" s="37"/>
      <c r="P191" s="37"/>
      <c r="Q191" s="37">
        <v>1</v>
      </c>
      <c r="R191" s="37">
        <v>0</v>
      </c>
      <c r="S191" s="37"/>
      <c r="T191" s="37">
        <v>1</v>
      </c>
      <c r="U191" s="37"/>
      <c r="V191" s="37"/>
      <c r="W191" s="37"/>
      <c r="X191" s="37">
        <v>0</v>
      </c>
      <c r="Y191" s="37"/>
      <c r="Z191" s="37"/>
      <c r="AA191" s="37"/>
      <c r="AB191" s="37">
        <v>0</v>
      </c>
      <c r="AC191" s="37"/>
      <c r="AD191" s="37">
        <v>0</v>
      </c>
      <c r="AF191" s="37"/>
      <c r="AG191" s="37"/>
      <c r="AH191" s="37"/>
    </row>
    <row r="192" spans="1:34" ht="20.100000000000001" customHeight="1" x14ac:dyDescent="0.2">
      <c r="D192" s="38" t="s">
        <v>175</v>
      </c>
      <c r="F192" s="39">
        <v>0</v>
      </c>
      <c r="G192" s="40"/>
      <c r="H192" s="40"/>
      <c r="I192" s="40"/>
      <c r="J192" s="39">
        <v>1</v>
      </c>
      <c r="K192" s="39">
        <v>0</v>
      </c>
      <c r="L192" s="40"/>
      <c r="M192" s="39">
        <v>1</v>
      </c>
      <c r="N192" s="40"/>
      <c r="O192" s="40"/>
      <c r="P192" s="40"/>
      <c r="Q192" s="39">
        <v>1</v>
      </c>
      <c r="R192" s="39">
        <v>0</v>
      </c>
      <c r="S192" s="40"/>
      <c r="T192" s="39">
        <v>1</v>
      </c>
      <c r="U192" s="40"/>
      <c r="V192" s="40"/>
      <c r="W192" s="40"/>
      <c r="X192" s="39">
        <v>0</v>
      </c>
      <c r="Y192" s="40"/>
      <c r="Z192" s="40"/>
      <c r="AA192" s="40"/>
      <c r="AB192" s="39">
        <v>0</v>
      </c>
      <c r="AC192" s="40"/>
      <c r="AD192" s="39">
        <v>0</v>
      </c>
      <c r="AF192" s="37"/>
      <c r="AG192" s="37"/>
      <c r="AH192" s="37"/>
    </row>
    <row r="193" spans="1:34"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F193" s="37"/>
      <c r="AG193" s="37"/>
      <c r="AH193" s="37"/>
    </row>
    <row r="194" spans="1:34" s="1" customFormat="1" ht="20.100000000000001" customHeight="1" x14ac:dyDescent="0.2">
      <c r="A194" s="3"/>
      <c r="B194" s="6"/>
      <c r="C194" s="42" t="s">
        <v>185</v>
      </c>
      <c r="D194" s="42"/>
      <c r="E194" s="5"/>
      <c r="F194" s="44">
        <v>9</v>
      </c>
      <c r="G194" s="45"/>
      <c r="H194" s="45"/>
      <c r="I194" s="45"/>
      <c r="J194" s="44">
        <v>8</v>
      </c>
      <c r="K194" s="44">
        <v>3</v>
      </c>
      <c r="L194" s="45"/>
      <c r="M194" s="44">
        <v>11</v>
      </c>
      <c r="N194" s="45"/>
      <c r="O194" s="45"/>
      <c r="P194" s="45"/>
      <c r="Q194" s="44">
        <v>11</v>
      </c>
      <c r="R194" s="44">
        <v>4</v>
      </c>
      <c r="S194" s="45"/>
      <c r="T194" s="44">
        <v>15</v>
      </c>
      <c r="U194" s="45"/>
      <c r="V194" s="45"/>
      <c r="W194" s="45"/>
      <c r="X194" s="44">
        <v>5</v>
      </c>
      <c r="Y194" s="45"/>
      <c r="Z194" s="45"/>
      <c r="AA194" s="45"/>
      <c r="AB194" s="44">
        <v>0</v>
      </c>
      <c r="AC194" s="45"/>
      <c r="AD194" s="44">
        <v>0</v>
      </c>
      <c r="AF194" s="37"/>
      <c r="AG194" s="37"/>
      <c r="AH194" s="37"/>
    </row>
    <row r="195" spans="1:34" ht="20.100000000000001" customHeight="1" x14ac:dyDescent="0.2">
      <c r="D195" s="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F195" s="37"/>
      <c r="AG195" s="37"/>
      <c r="AH195" s="37"/>
    </row>
    <row r="196" spans="1:34" ht="20.100000000000001" customHeight="1" x14ac:dyDescent="0.2">
      <c r="C196" s="3" t="s">
        <v>129</v>
      </c>
      <c r="D196" s="2"/>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F196" s="37"/>
      <c r="AG196" s="37"/>
      <c r="AH196" s="37"/>
    </row>
    <row r="197" spans="1:34" ht="20.100000000000001" customHeight="1" x14ac:dyDescent="0.2">
      <c r="D197" s="2" t="s">
        <v>124</v>
      </c>
      <c r="F197" s="37">
        <v>353</v>
      </c>
      <c r="G197" s="37"/>
      <c r="H197" s="37"/>
      <c r="I197" s="37"/>
      <c r="J197" s="37">
        <v>663</v>
      </c>
      <c r="K197" s="37">
        <v>35</v>
      </c>
      <c r="L197" s="37"/>
      <c r="M197" s="37">
        <v>698</v>
      </c>
      <c r="N197" s="37"/>
      <c r="O197" s="37"/>
      <c r="P197" s="37"/>
      <c r="Q197" s="37">
        <v>309</v>
      </c>
      <c r="R197" s="37">
        <v>382</v>
      </c>
      <c r="S197" s="37"/>
      <c r="T197" s="37">
        <v>691</v>
      </c>
      <c r="U197" s="37"/>
      <c r="V197" s="37"/>
      <c r="W197" s="37"/>
      <c r="X197" s="37">
        <v>360</v>
      </c>
      <c r="Y197" s="37"/>
      <c r="Z197" s="37"/>
      <c r="AA197" s="37"/>
      <c r="AB197" s="37">
        <v>0</v>
      </c>
      <c r="AC197" s="37"/>
      <c r="AD197" s="37">
        <v>0</v>
      </c>
      <c r="AF197" s="37"/>
      <c r="AG197" s="37"/>
      <c r="AH197" s="37"/>
    </row>
    <row r="198" spans="1:34" ht="20.100000000000001" customHeight="1" x14ac:dyDescent="0.2">
      <c r="D198" s="38" t="s">
        <v>173</v>
      </c>
      <c r="F198" s="39">
        <v>364</v>
      </c>
      <c r="G198" s="40"/>
      <c r="H198" s="40"/>
      <c r="I198" s="40"/>
      <c r="J198" s="39">
        <v>664</v>
      </c>
      <c r="K198" s="39">
        <v>27</v>
      </c>
      <c r="L198" s="40"/>
      <c r="M198" s="39">
        <v>691</v>
      </c>
      <c r="N198" s="40"/>
      <c r="O198" s="40"/>
      <c r="P198" s="40"/>
      <c r="Q198" s="39">
        <v>335</v>
      </c>
      <c r="R198" s="39">
        <v>356</v>
      </c>
      <c r="S198" s="40"/>
      <c r="T198" s="39">
        <v>691</v>
      </c>
      <c r="U198" s="40"/>
      <c r="V198" s="40"/>
      <c r="W198" s="40"/>
      <c r="X198" s="39">
        <v>364</v>
      </c>
      <c r="Y198" s="40"/>
      <c r="Z198" s="40"/>
      <c r="AA198" s="40"/>
      <c r="AB198" s="39">
        <v>0</v>
      </c>
      <c r="AC198" s="40"/>
      <c r="AD198" s="39">
        <v>0</v>
      </c>
      <c r="AF198" s="37"/>
      <c r="AG198" s="37"/>
      <c r="AH198" s="37"/>
    </row>
    <row r="199" spans="1:34" ht="20.100000000000001" customHeight="1" x14ac:dyDescent="0.2">
      <c r="D199" s="2" t="s">
        <v>100</v>
      </c>
      <c r="F199" s="37">
        <v>239</v>
      </c>
      <c r="G199" s="37"/>
      <c r="H199" s="37"/>
      <c r="I199" s="37"/>
      <c r="J199" s="37">
        <v>667</v>
      </c>
      <c r="K199" s="37">
        <v>38</v>
      </c>
      <c r="L199" s="37"/>
      <c r="M199" s="37">
        <v>705</v>
      </c>
      <c r="N199" s="37"/>
      <c r="O199" s="37"/>
      <c r="P199" s="37"/>
      <c r="Q199" s="37">
        <v>635</v>
      </c>
      <c r="R199" s="37">
        <v>213</v>
      </c>
      <c r="S199" s="37"/>
      <c r="T199" s="37">
        <v>848</v>
      </c>
      <c r="U199" s="37"/>
      <c r="V199" s="37"/>
      <c r="W199" s="37"/>
      <c r="X199" s="37">
        <v>96</v>
      </c>
      <c r="Y199" s="37"/>
      <c r="Z199" s="37"/>
      <c r="AA199" s="37"/>
      <c r="AB199" s="37">
        <v>0</v>
      </c>
      <c r="AC199" s="37"/>
      <c r="AD199" s="37">
        <v>0</v>
      </c>
      <c r="AF199" s="37"/>
      <c r="AG199" s="37"/>
      <c r="AH199" s="37"/>
    </row>
    <row r="200" spans="1:34" ht="20.100000000000001" customHeight="1" x14ac:dyDescent="0.2">
      <c r="D200" s="38" t="s">
        <v>174</v>
      </c>
      <c r="F200" s="39">
        <v>115</v>
      </c>
      <c r="G200" s="40"/>
      <c r="H200" s="40"/>
      <c r="I200" s="40"/>
      <c r="J200" s="39">
        <v>663</v>
      </c>
      <c r="K200" s="39">
        <v>50</v>
      </c>
      <c r="L200" s="40"/>
      <c r="M200" s="39">
        <v>713</v>
      </c>
      <c r="N200" s="40"/>
      <c r="O200" s="40"/>
      <c r="P200" s="40"/>
      <c r="Q200" s="39">
        <v>676</v>
      </c>
      <c r="R200" s="39">
        <v>104</v>
      </c>
      <c r="S200" s="40"/>
      <c r="T200" s="39">
        <v>780</v>
      </c>
      <c r="U200" s="40"/>
      <c r="V200" s="40"/>
      <c r="W200" s="40"/>
      <c r="X200" s="39">
        <v>48</v>
      </c>
      <c r="Y200" s="40"/>
      <c r="Z200" s="40"/>
      <c r="AA200" s="40"/>
      <c r="AB200" s="39">
        <v>0</v>
      </c>
      <c r="AC200" s="40"/>
      <c r="AD200" s="39">
        <v>0</v>
      </c>
      <c r="AF200" s="37"/>
      <c r="AG200" s="37"/>
      <c r="AH200" s="37"/>
    </row>
    <row r="201" spans="1:34" ht="20.100000000000001" customHeight="1" x14ac:dyDescent="0.2">
      <c r="D201" s="2" t="s">
        <v>115</v>
      </c>
      <c r="F201" s="37">
        <v>176</v>
      </c>
      <c r="G201" s="37"/>
      <c r="H201" s="37"/>
      <c r="I201" s="37"/>
      <c r="J201" s="37">
        <v>666</v>
      </c>
      <c r="K201" s="37">
        <v>81</v>
      </c>
      <c r="L201" s="37"/>
      <c r="M201" s="37">
        <v>747</v>
      </c>
      <c r="N201" s="37"/>
      <c r="O201" s="37"/>
      <c r="P201" s="37"/>
      <c r="Q201" s="37">
        <v>516</v>
      </c>
      <c r="R201" s="37">
        <v>226</v>
      </c>
      <c r="S201" s="37"/>
      <c r="T201" s="37">
        <v>742</v>
      </c>
      <c r="U201" s="37"/>
      <c r="V201" s="37"/>
      <c r="W201" s="37"/>
      <c r="X201" s="37">
        <v>181</v>
      </c>
      <c r="Y201" s="37"/>
      <c r="Z201" s="37"/>
      <c r="AA201" s="37"/>
      <c r="AB201" s="37">
        <v>0</v>
      </c>
      <c r="AC201" s="37"/>
      <c r="AD201" s="37">
        <v>0</v>
      </c>
      <c r="AF201" s="37"/>
      <c r="AG201" s="37"/>
      <c r="AH201" s="37"/>
    </row>
    <row r="202" spans="1:34" ht="20.100000000000001" customHeight="1" x14ac:dyDescent="0.2">
      <c r="D202" s="38" t="s">
        <v>116</v>
      </c>
      <c r="F202" s="39">
        <v>68</v>
      </c>
      <c r="G202" s="40"/>
      <c r="H202" s="40"/>
      <c r="I202" s="40"/>
      <c r="J202" s="39">
        <v>663</v>
      </c>
      <c r="K202" s="39">
        <v>33</v>
      </c>
      <c r="L202" s="40"/>
      <c r="M202" s="39">
        <v>696</v>
      </c>
      <c r="N202" s="40"/>
      <c r="O202" s="40"/>
      <c r="P202" s="40"/>
      <c r="Q202" s="39">
        <v>631</v>
      </c>
      <c r="R202" s="39">
        <v>75</v>
      </c>
      <c r="S202" s="40"/>
      <c r="T202" s="39">
        <v>706</v>
      </c>
      <c r="U202" s="40"/>
      <c r="V202" s="40"/>
      <c r="W202" s="40"/>
      <c r="X202" s="39">
        <v>58</v>
      </c>
      <c r="Y202" s="40"/>
      <c r="Z202" s="40"/>
      <c r="AA202" s="40"/>
      <c r="AB202" s="39">
        <v>0</v>
      </c>
      <c r="AC202" s="40"/>
      <c r="AD202" s="39">
        <v>0</v>
      </c>
      <c r="AF202" s="37"/>
      <c r="AG202" s="37"/>
      <c r="AH202" s="37"/>
    </row>
    <row r="203" spans="1:34" ht="20.100000000000001" customHeight="1" x14ac:dyDescent="0.2">
      <c r="D203" s="2" t="s">
        <v>104</v>
      </c>
      <c r="F203" s="37">
        <v>33</v>
      </c>
      <c r="G203" s="37"/>
      <c r="H203" s="37"/>
      <c r="I203" s="37"/>
      <c r="J203" s="37">
        <v>669</v>
      </c>
      <c r="K203" s="37">
        <v>29</v>
      </c>
      <c r="L203" s="37"/>
      <c r="M203" s="37">
        <v>698</v>
      </c>
      <c r="N203" s="37"/>
      <c r="O203" s="37"/>
      <c r="P203" s="37"/>
      <c r="Q203" s="37">
        <v>554</v>
      </c>
      <c r="R203" s="37">
        <v>63</v>
      </c>
      <c r="S203" s="37"/>
      <c r="T203" s="37">
        <v>617</v>
      </c>
      <c r="U203" s="37"/>
      <c r="V203" s="37"/>
      <c r="W203" s="37"/>
      <c r="X203" s="37">
        <v>114</v>
      </c>
      <c r="Y203" s="37"/>
      <c r="Z203" s="37"/>
      <c r="AA203" s="37"/>
      <c r="AB203" s="37">
        <v>0</v>
      </c>
      <c r="AC203" s="37"/>
      <c r="AD203" s="37">
        <v>0</v>
      </c>
      <c r="AF203" s="37"/>
      <c r="AG203" s="37"/>
      <c r="AH203" s="37"/>
    </row>
    <row r="204" spans="1:34"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F204" s="37"/>
      <c r="AG204" s="37"/>
      <c r="AH204" s="37"/>
    </row>
    <row r="205" spans="1:34" s="1" customFormat="1" ht="20.100000000000001" customHeight="1" x14ac:dyDescent="0.2">
      <c r="A205" s="3"/>
      <c r="B205" s="6"/>
      <c r="C205" s="42" t="s">
        <v>144</v>
      </c>
      <c r="D205" s="42"/>
      <c r="E205" s="5"/>
      <c r="F205" s="44">
        <v>1348</v>
      </c>
      <c r="G205" s="45"/>
      <c r="H205" s="45"/>
      <c r="I205" s="45"/>
      <c r="J205" s="44">
        <v>4655</v>
      </c>
      <c r="K205" s="44">
        <v>293</v>
      </c>
      <c r="L205" s="45"/>
      <c r="M205" s="44">
        <v>4948</v>
      </c>
      <c r="N205" s="45"/>
      <c r="O205" s="45"/>
      <c r="P205" s="45"/>
      <c r="Q205" s="44">
        <v>3656</v>
      </c>
      <c r="R205" s="44">
        <v>1419</v>
      </c>
      <c r="S205" s="45"/>
      <c r="T205" s="44">
        <v>5075</v>
      </c>
      <c r="U205" s="45"/>
      <c r="V205" s="45"/>
      <c r="W205" s="45"/>
      <c r="X205" s="44">
        <v>1221</v>
      </c>
      <c r="Y205" s="45"/>
      <c r="Z205" s="45"/>
      <c r="AA205" s="45"/>
      <c r="AB205" s="44">
        <v>0</v>
      </c>
      <c r="AC205" s="45"/>
      <c r="AD205" s="44">
        <v>0</v>
      </c>
      <c r="AF205" s="37"/>
      <c r="AG205" s="37"/>
      <c r="AH205" s="37"/>
    </row>
    <row r="206" spans="1:34"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F206" s="37"/>
      <c r="AG206" s="37"/>
      <c r="AH206" s="37"/>
    </row>
    <row r="207" spans="1:34" ht="20.100000000000001" customHeight="1" x14ac:dyDescent="0.2">
      <c r="C207" s="3" t="s">
        <v>186</v>
      </c>
      <c r="D207" s="2"/>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F207" s="37"/>
      <c r="AG207" s="37"/>
      <c r="AH207" s="37"/>
    </row>
    <row r="208" spans="1:34" ht="19.5" customHeight="1" x14ac:dyDescent="0.2">
      <c r="D208" s="2" t="s">
        <v>187</v>
      </c>
      <c r="F208" s="37">
        <v>594</v>
      </c>
      <c r="G208" s="37"/>
      <c r="H208" s="37"/>
      <c r="I208" s="37"/>
      <c r="J208" s="37">
        <v>997</v>
      </c>
      <c r="K208" s="37">
        <v>46</v>
      </c>
      <c r="L208" s="37"/>
      <c r="M208" s="37">
        <v>1043</v>
      </c>
      <c r="N208" s="37"/>
      <c r="O208" s="37"/>
      <c r="P208" s="37"/>
      <c r="Q208" s="37">
        <v>571</v>
      </c>
      <c r="R208" s="37">
        <v>600</v>
      </c>
      <c r="S208" s="37"/>
      <c r="T208" s="37">
        <v>1171</v>
      </c>
      <c r="U208" s="37"/>
      <c r="V208" s="37"/>
      <c r="W208" s="37"/>
      <c r="X208" s="37">
        <v>466</v>
      </c>
      <c r="Y208" s="37"/>
      <c r="Z208" s="37"/>
      <c r="AA208" s="37"/>
      <c r="AB208" s="37">
        <v>0</v>
      </c>
      <c r="AC208" s="37"/>
      <c r="AD208" s="37">
        <v>0</v>
      </c>
      <c r="AF208" s="37"/>
      <c r="AG208" s="37"/>
      <c r="AH208" s="37"/>
    </row>
    <row r="209" spans="1:34"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F209" s="37"/>
      <c r="AG209" s="37"/>
      <c r="AH209" s="37"/>
    </row>
    <row r="210" spans="1:34" s="1" customFormat="1" ht="20.100000000000001" customHeight="1" x14ac:dyDescent="0.2">
      <c r="A210" s="3"/>
      <c r="B210" s="6"/>
      <c r="C210" s="42" t="s">
        <v>188</v>
      </c>
      <c r="D210" s="42"/>
      <c r="E210" s="5"/>
      <c r="F210" s="44">
        <v>594</v>
      </c>
      <c r="G210" s="45"/>
      <c r="H210" s="45"/>
      <c r="I210" s="45"/>
      <c r="J210" s="44">
        <v>997</v>
      </c>
      <c r="K210" s="44">
        <v>46</v>
      </c>
      <c r="L210" s="45"/>
      <c r="M210" s="44">
        <v>1043</v>
      </c>
      <c r="N210" s="45"/>
      <c r="O210" s="45"/>
      <c r="P210" s="45"/>
      <c r="Q210" s="44">
        <v>571</v>
      </c>
      <c r="R210" s="44">
        <v>600</v>
      </c>
      <c r="S210" s="45"/>
      <c r="T210" s="44">
        <v>1171</v>
      </c>
      <c r="U210" s="45"/>
      <c r="V210" s="45"/>
      <c r="W210" s="45"/>
      <c r="X210" s="44">
        <v>466</v>
      </c>
      <c r="Y210" s="45"/>
      <c r="Z210" s="45"/>
      <c r="AA210" s="45"/>
      <c r="AB210" s="44">
        <v>0</v>
      </c>
      <c r="AC210" s="45"/>
      <c r="AD210" s="44">
        <v>0</v>
      </c>
      <c r="AF210" s="37"/>
      <c r="AG210" s="37"/>
      <c r="AH210" s="37"/>
    </row>
    <row r="211" spans="1:34"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F211" s="37"/>
      <c r="AG211" s="37"/>
      <c r="AH211" s="37"/>
    </row>
    <row r="212" spans="1:34" s="1" customFormat="1" ht="20.100000000000001" customHeight="1" x14ac:dyDescent="0.25">
      <c r="A212" s="3"/>
      <c r="B212" s="49" t="s">
        <v>189</v>
      </c>
      <c r="C212" s="50"/>
      <c r="D212" s="50"/>
      <c r="E212" s="5"/>
      <c r="F212" s="51">
        <v>1951</v>
      </c>
      <c r="G212" s="52"/>
      <c r="H212" s="52"/>
      <c r="I212" s="52"/>
      <c r="J212" s="51">
        <v>5660</v>
      </c>
      <c r="K212" s="51">
        <v>342</v>
      </c>
      <c r="L212" s="52"/>
      <c r="M212" s="51">
        <v>6002</v>
      </c>
      <c r="N212" s="52"/>
      <c r="O212" s="52"/>
      <c r="P212" s="52"/>
      <c r="Q212" s="51">
        <v>4238</v>
      </c>
      <c r="R212" s="51">
        <v>2023</v>
      </c>
      <c r="S212" s="52"/>
      <c r="T212" s="51">
        <v>6261</v>
      </c>
      <c r="U212" s="52"/>
      <c r="V212" s="52"/>
      <c r="W212" s="52"/>
      <c r="X212" s="51">
        <v>1692</v>
      </c>
      <c r="Y212" s="52"/>
      <c r="Z212" s="52"/>
      <c r="AA212" s="52"/>
      <c r="AB212" s="51">
        <v>0</v>
      </c>
      <c r="AC212" s="52"/>
      <c r="AD212" s="51">
        <v>0</v>
      </c>
      <c r="AF212" s="37"/>
      <c r="AG212" s="37"/>
      <c r="AH212" s="37"/>
    </row>
    <row r="213" spans="1:34" ht="20.100000000000001" customHeight="1" x14ac:dyDescent="0.2">
      <c r="D213" s="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F213" s="37"/>
      <c r="AG213" s="37"/>
      <c r="AH213" s="37"/>
    </row>
    <row r="214" spans="1:34" ht="20.100000000000001" customHeight="1" x14ac:dyDescent="0.2">
      <c r="B214" s="6" t="s">
        <v>190</v>
      </c>
      <c r="D214" s="2"/>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F214" s="37"/>
      <c r="AG214" s="37"/>
      <c r="AH214" s="37"/>
    </row>
    <row r="215" spans="1:34" ht="20.100000000000001" customHeight="1" x14ac:dyDescent="0.2">
      <c r="C215" s="3" t="s">
        <v>191</v>
      </c>
      <c r="D215" s="2"/>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F215" s="37"/>
      <c r="AG215" s="37"/>
      <c r="AH215" s="37"/>
    </row>
    <row r="216" spans="1:34" ht="20.100000000000001" customHeight="1" x14ac:dyDescent="0.2">
      <c r="D216" s="2" t="s">
        <v>192</v>
      </c>
      <c r="F216" s="37">
        <v>0</v>
      </c>
      <c r="G216" s="37"/>
      <c r="H216" s="37"/>
      <c r="I216" s="37"/>
      <c r="J216" s="37">
        <v>0</v>
      </c>
      <c r="K216" s="37">
        <v>0</v>
      </c>
      <c r="L216" s="37"/>
      <c r="M216" s="37">
        <v>0</v>
      </c>
      <c r="N216" s="37"/>
      <c r="O216" s="37"/>
      <c r="P216" s="37"/>
      <c r="Q216" s="37">
        <v>0</v>
      </c>
      <c r="R216" s="37">
        <v>0</v>
      </c>
      <c r="S216" s="37"/>
      <c r="T216" s="37">
        <v>0</v>
      </c>
      <c r="U216" s="37"/>
      <c r="V216" s="37"/>
      <c r="W216" s="37"/>
      <c r="X216" s="37">
        <v>0</v>
      </c>
      <c r="Y216" s="37"/>
      <c r="Z216" s="37"/>
      <c r="AA216" s="37"/>
      <c r="AB216" s="37">
        <v>0</v>
      </c>
      <c r="AC216" s="37"/>
      <c r="AD216" s="37">
        <v>0</v>
      </c>
      <c r="AF216" s="37"/>
      <c r="AG216" s="37"/>
      <c r="AH216" s="37"/>
    </row>
    <row r="217" spans="1:34" ht="20.100000000000001" customHeight="1" x14ac:dyDescent="0.2">
      <c r="D217" s="38" t="s">
        <v>193</v>
      </c>
      <c r="F217" s="39">
        <v>0</v>
      </c>
      <c r="G217" s="40"/>
      <c r="H217" s="40"/>
      <c r="I217" s="40"/>
      <c r="J217" s="39">
        <v>0</v>
      </c>
      <c r="K217" s="39">
        <v>0</v>
      </c>
      <c r="L217" s="40"/>
      <c r="M217" s="39">
        <v>0</v>
      </c>
      <c r="N217" s="40"/>
      <c r="O217" s="40"/>
      <c r="P217" s="40"/>
      <c r="Q217" s="39">
        <v>0</v>
      </c>
      <c r="R217" s="39">
        <v>0</v>
      </c>
      <c r="S217" s="40"/>
      <c r="T217" s="39">
        <v>0</v>
      </c>
      <c r="U217" s="40"/>
      <c r="V217" s="40"/>
      <c r="W217" s="40"/>
      <c r="X217" s="39">
        <v>0</v>
      </c>
      <c r="Y217" s="40"/>
      <c r="Z217" s="40"/>
      <c r="AA217" s="40"/>
      <c r="AB217" s="39">
        <v>0</v>
      </c>
      <c r="AC217" s="40"/>
      <c r="AD217" s="39">
        <v>0</v>
      </c>
      <c r="AF217" s="37"/>
      <c r="AG217" s="37"/>
      <c r="AH217" s="37"/>
    </row>
    <row r="218" spans="1:34" ht="20.100000000000001" customHeight="1" x14ac:dyDescent="0.2">
      <c r="D218" s="2" t="s">
        <v>194</v>
      </c>
      <c r="F218" s="37">
        <v>0</v>
      </c>
      <c r="G218" s="37"/>
      <c r="H218" s="37"/>
      <c r="I218" s="37"/>
      <c r="J218" s="37">
        <v>0</v>
      </c>
      <c r="K218" s="37">
        <v>0</v>
      </c>
      <c r="L218" s="37"/>
      <c r="M218" s="37">
        <v>0</v>
      </c>
      <c r="N218" s="37"/>
      <c r="O218" s="37"/>
      <c r="P218" s="37"/>
      <c r="Q218" s="37">
        <v>0</v>
      </c>
      <c r="R218" s="37">
        <v>0</v>
      </c>
      <c r="S218" s="37"/>
      <c r="T218" s="37">
        <v>0</v>
      </c>
      <c r="U218" s="37"/>
      <c r="V218" s="37"/>
      <c r="W218" s="37"/>
      <c r="X218" s="37">
        <v>0</v>
      </c>
      <c r="Y218" s="37"/>
      <c r="Z218" s="37"/>
      <c r="AA218" s="37"/>
      <c r="AB218" s="37">
        <v>0</v>
      </c>
      <c r="AC218" s="37"/>
      <c r="AD218" s="37">
        <v>0</v>
      </c>
      <c r="AF218" s="37"/>
      <c r="AG218" s="37"/>
      <c r="AH218" s="37"/>
    </row>
    <row r="219" spans="1:34" ht="20.100000000000001" customHeight="1" x14ac:dyDescent="0.2">
      <c r="D219" s="38" t="s">
        <v>195</v>
      </c>
      <c r="F219" s="39">
        <v>0</v>
      </c>
      <c r="G219" s="40"/>
      <c r="H219" s="40"/>
      <c r="I219" s="40"/>
      <c r="J219" s="39">
        <v>0</v>
      </c>
      <c r="K219" s="39">
        <v>0</v>
      </c>
      <c r="L219" s="40"/>
      <c r="M219" s="39">
        <v>0</v>
      </c>
      <c r="N219" s="40"/>
      <c r="O219" s="40"/>
      <c r="P219" s="40"/>
      <c r="Q219" s="39">
        <v>0</v>
      </c>
      <c r="R219" s="39">
        <v>0</v>
      </c>
      <c r="S219" s="40"/>
      <c r="T219" s="39">
        <v>0</v>
      </c>
      <c r="U219" s="40"/>
      <c r="V219" s="40"/>
      <c r="W219" s="40"/>
      <c r="X219" s="39">
        <v>0</v>
      </c>
      <c r="Y219" s="40"/>
      <c r="Z219" s="40"/>
      <c r="AA219" s="40"/>
      <c r="AB219" s="39">
        <v>0</v>
      </c>
      <c r="AC219" s="40"/>
      <c r="AD219" s="39">
        <v>0</v>
      </c>
      <c r="AF219" s="37"/>
      <c r="AG219" s="37"/>
      <c r="AH219" s="37"/>
    </row>
    <row r="220" spans="1:34" ht="20.100000000000001" customHeight="1" x14ac:dyDescent="0.2">
      <c r="D220" s="2" t="s">
        <v>115</v>
      </c>
      <c r="F220" s="37">
        <v>0</v>
      </c>
      <c r="G220" s="37"/>
      <c r="H220" s="37"/>
      <c r="I220" s="37"/>
      <c r="J220" s="37">
        <v>0</v>
      </c>
      <c r="K220" s="37">
        <v>0</v>
      </c>
      <c r="L220" s="37"/>
      <c r="M220" s="37">
        <v>0</v>
      </c>
      <c r="N220" s="37"/>
      <c r="O220" s="37"/>
      <c r="P220" s="37"/>
      <c r="Q220" s="37">
        <v>0</v>
      </c>
      <c r="R220" s="37">
        <v>0</v>
      </c>
      <c r="S220" s="37"/>
      <c r="T220" s="37">
        <v>0</v>
      </c>
      <c r="U220" s="37"/>
      <c r="V220" s="37"/>
      <c r="W220" s="37"/>
      <c r="X220" s="37">
        <v>0</v>
      </c>
      <c r="Y220" s="37"/>
      <c r="Z220" s="37"/>
      <c r="AA220" s="37"/>
      <c r="AB220" s="37">
        <v>0</v>
      </c>
      <c r="AC220" s="37"/>
      <c r="AD220" s="37">
        <v>0</v>
      </c>
      <c r="AF220" s="37"/>
      <c r="AG220" s="37"/>
      <c r="AH220" s="37"/>
    </row>
    <row r="221" spans="1:34" ht="20.100000000000001" customHeight="1" x14ac:dyDescent="0.2">
      <c r="D221" s="38" t="s">
        <v>116</v>
      </c>
      <c r="F221" s="39">
        <v>0</v>
      </c>
      <c r="G221" s="40"/>
      <c r="H221" s="40"/>
      <c r="I221" s="40"/>
      <c r="J221" s="39">
        <v>0</v>
      </c>
      <c r="K221" s="39">
        <v>0</v>
      </c>
      <c r="L221" s="40"/>
      <c r="M221" s="39">
        <v>0</v>
      </c>
      <c r="N221" s="40"/>
      <c r="O221" s="40"/>
      <c r="P221" s="40"/>
      <c r="Q221" s="39">
        <v>0</v>
      </c>
      <c r="R221" s="39">
        <v>0</v>
      </c>
      <c r="S221" s="40"/>
      <c r="T221" s="39">
        <v>0</v>
      </c>
      <c r="U221" s="40"/>
      <c r="V221" s="40"/>
      <c r="W221" s="40"/>
      <c r="X221" s="39">
        <v>0</v>
      </c>
      <c r="Y221" s="40"/>
      <c r="Z221" s="40"/>
      <c r="AA221" s="40"/>
      <c r="AB221" s="39">
        <v>0</v>
      </c>
      <c r="AC221" s="40"/>
      <c r="AD221" s="39">
        <v>0</v>
      </c>
      <c r="AF221" s="37"/>
      <c r="AG221" s="37"/>
      <c r="AH221" s="37"/>
    </row>
    <row r="222" spans="1:34" ht="20.100000000000001" customHeight="1" x14ac:dyDescent="0.2">
      <c r="D222" s="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F222" s="37"/>
      <c r="AG222" s="37"/>
      <c r="AH222" s="37"/>
    </row>
    <row r="223" spans="1:34" s="1" customFormat="1" ht="20.100000000000001" customHeight="1" x14ac:dyDescent="0.2">
      <c r="A223" s="3"/>
      <c r="B223" s="6"/>
      <c r="C223" s="42" t="s">
        <v>196</v>
      </c>
      <c r="D223" s="42"/>
      <c r="E223" s="5"/>
      <c r="F223" s="44">
        <v>0</v>
      </c>
      <c r="G223" s="45"/>
      <c r="H223" s="45"/>
      <c r="I223" s="45"/>
      <c r="J223" s="44">
        <v>0</v>
      </c>
      <c r="K223" s="44">
        <v>0</v>
      </c>
      <c r="L223" s="45"/>
      <c r="M223" s="44">
        <v>0</v>
      </c>
      <c r="N223" s="45"/>
      <c r="O223" s="45"/>
      <c r="P223" s="45"/>
      <c r="Q223" s="44">
        <v>0</v>
      </c>
      <c r="R223" s="44">
        <v>0</v>
      </c>
      <c r="S223" s="45"/>
      <c r="T223" s="44">
        <v>0</v>
      </c>
      <c r="U223" s="45"/>
      <c r="V223" s="45"/>
      <c r="W223" s="45"/>
      <c r="X223" s="44">
        <v>0</v>
      </c>
      <c r="Y223" s="45"/>
      <c r="Z223" s="45"/>
      <c r="AA223" s="45"/>
      <c r="AB223" s="44">
        <v>0</v>
      </c>
      <c r="AC223" s="45"/>
      <c r="AD223" s="44">
        <v>0</v>
      </c>
      <c r="AF223" s="37"/>
      <c r="AG223" s="37"/>
      <c r="AH223" s="37"/>
    </row>
    <row r="224" spans="1:34" ht="20.100000000000001" customHeight="1" x14ac:dyDescent="0.2">
      <c r="D224" s="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F224" s="37"/>
      <c r="AG224" s="37"/>
      <c r="AH224" s="37"/>
    </row>
    <row r="225" spans="1:34" ht="20.100000000000001" customHeight="1" x14ac:dyDescent="0.2">
      <c r="C225" s="3" t="s">
        <v>123</v>
      </c>
      <c r="D225" s="2"/>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F225" s="37"/>
      <c r="AG225" s="37"/>
      <c r="AH225" s="37"/>
    </row>
    <row r="226" spans="1:34" ht="20.100000000000001" customHeight="1" x14ac:dyDescent="0.2">
      <c r="D226" s="2" t="s">
        <v>192</v>
      </c>
      <c r="F226" s="37">
        <v>0</v>
      </c>
      <c r="G226" s="37"/>
      <c r="H226" s="37"/>
      <c r="I226" s="37"/>
      <c r="J226" s="37">
        <v>8</v>
      </c>
      <c r="K226" s="37">
        <v>5</v>
      </c>
      <c r="L226" s="37"/>
      <c r="M226" s="37">
        <v>13</v>
      </c>
      <c r="N226" s="37"/>
      <c r="O226" s="37"/>
      <c r="P226" s="37"/>
      <c r="Q226" s="37">
        <v>7</v>
      </c>
      <c r="R226" s="37">
        <v>0</v>
      </c>
      <c r="S226" s="37"/>
      <c r="T226" s="37">
        <v>7</v>
      </c>
      <c r="U226" s="37"/>
      <c r="V226" s="37"/>
      <c r="W226" s="37"/>
      <c r="X226" s="37">
        <v>6</v>
      </c>
      <c r="Y226" s="37"/>
      <c r="Z226" s="37"/>
      <c r="AA226" s="37"/>
      <c r="AB226" s="37">
        <v>0</v>
      </c>
      <c r="AC226" s="37"/>
      <c r="AD226" s="37">
        <v>0</v>
      </c>
      <c r="AF226" s="37"/>
      <c r="AG226" s="37"/>
      <c r="AH226" s="37"/>
    </row>
    <row r="227" spans="1:34" ht="20.100000000000001" customHeight="1" x14ac:dyDescent="0.2">
      <c r="D227" s="38" t="s">
        <v>99</v>
      </c>
      <c r="F227" s="39">
        <v>3</v>
      </c>
      <c r="G227" s="40"/>
      <c r="H227" s="40"/>
      <c r="I227" s="40"/>
      <c r="J227" s="39">
        <v>9</v>
      </c>
      <c r="K227" s="39">
        <v>1</v>
      </c>
      <c r="L227" s="40"/>
      <c r="M227" s="39">
        <v>10</v>
      </c>
      <c r="N227" s="40"/>
      <c r="O227" s="40"/>
      <c r="P227" s="40"/>
      <c r="Q227" s="39">
        <v>9</v>
      </c>
      <c r="R227" s="39">
        <v>2</v>
      </c>
      <c r="S227" s="40"/>
      <c r="T227" s="39">
        <v>11</v>
      </c>
      <c r="U227" s="40"/>
      <c r="V227" s="40"/>
      <c r="W227" s="40"/>
      <c r="X227" s="39">
        <v>2</v>
      </c>
      <c r="Y227" s="40"/>
      <c r="Z227" s="40"/>
      <c r="AA227" s="40"/>
      <c r="AB227" s="39">
        <v>0</v>
      </c>
      <c r="AC227" s="40"/>
      <c r="AD227" s="39">
        <v>0</v>
      </c>
      <c r="AF227" s="37"/>
      <c r="AG227" s="37"/>
      <c r="AH227" s="37"/>
    </row>
    <row r="228" spans="1:34" ht="20.100000000000001" customHeight="1" x14ac:dyDescent="0.2">
      <c r="D228" s="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F228" s="37"/>
      <c r="AG228" s="37"/>
      <c r="AH228" s="37"/>
    </row>
    <row r="229" spans="1:34" s="1" customFormat="1" ht="20.100000000000001" customHeight="1" x14ac:dyDescent="0.2">
      <c r="A229" s="3"/>
      <c r="B229" s="6"/>
      <c r="C229" s="42" t="s">
        <v>126</v>
      </c>
      <c r="D229" s="42"/>
      <c r="E229" s="5"/>
      <c r="F229" s="44">
        <v>3</v>
      </c>
      <c r="G229" s="45"/>
      <c r="H229" s="45"/>
      <c r="I229" s="45"/>
      <c r="J229" s="44">
        <v>17</v>
      </c>
      <c r="K229" s="44">
        <v>6</v>
      </c>
      <c r="L229" s="45"/>
      <c r="M229" s="44">
        <v>23</v>
      </c>
      <c r="N229" s="45"/>
      <c r="O229" s="45"/>
      <c r="P229" s="45"/>
      <c r="Q229" s="44">
        <v>16</v>
      </c>
      <c r="R229" s="44">
        <v>2</v>
      </c>
      <c r="S229" s="45"/>
      <c r="T229" s="44">
        <v>18</v>
      </c>
      <c r="U229" s="45"/>
      <c r="V229" s="45"/>
      <c r="W229" s="45"/>
      <c r="X229" s="44">
        <v>8</v>
      </c>
      <c r="Y229" s="45"/>
      <c r="Z229" s="45"/>
      <c r="AA229" s="45"/>
      <c r="AB229" s="44">
        <v>0</v>
      </c>
      <c r="AC229" s="45"/>
      <c r="AD229" s="44">
        <v>0</v>
      </c>
      <c r="AF229" s="37"/>
      <c r="AG229" s="37"/>
      <c r="AH229" s="37"/>
    </row>
    <row r="230" spans="1:34" ht="20.100000000000001" customHeight="1" x14ac:dyDescent="0.2">
      <c r="D230" s="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F230" s="37"/>
      <c r="AG230" s="37"/>
      <c r="AH230" s="37"/>
    </row>
    <row r="231" spans="1:34" ht="20.100000000000001" customHeight="1" x14ac:dyDescent="0.2">
      <c r="C231" s="3" t="s">
        <v>197</v>
      </c>
      <c r="D231" s="2"/>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F231" s="37"/>
      <c r="AG231" s="37"/>
      <c r="AH231" s="37"/>
    </row>
    <row r="232" spans="1:34" ht="20.100000000000001" customHeight="1" x14ac:dyDescent="0.2">
      <c r="D232" s="2" t="s">
        <v>98</v>
      </c>
      <c r="F232" s="37">
        <v>38</v>
      </c>
      <c r="G232" s="37"/>
      <c r="H232" s="37"/>
      <c r="I232" s="37"/>
      <c r="J232" s="37">
        <v>52</v>
      </c>
      <c r="K232" s="37">
        <v>3</v>
      </c>
      <c r="L232" s="37"/>
      <c r="M232" s="37">
        <v>55</v>
      </c>
      <c r="N232" s="37"/>
      <c r="O232" s="37"/>
      <c r="P232" s="37"/>
      <c r="Q232" s="37">
        <v>16</v>
      </c>
      <c r="R232" s="37">
        <v>41</v>
      </c>
      <c r="S232" s="37"/>
      <c r="T232" s="37">
        <v>57</v>
      </c>
      <c r="U232" s="37"/>
      <c r="V232" s="37"/>
      <c r="W232" s="37"/>
      <c r="X232" s="37">
        <v>36</v>
      </c>
      <c r="Y232" s="37"/>
      <c r="Z232" s="37"/>
      <c r="AA232" s="37"/>
      <c r="AB232" s="37">
        <v>0</v>
      </c>
      <c r="AC232" s="37"/>
      <c r="AD232" s="37">
        <v>0</v>
      </c>
      <c r="AF232" s="37"/>
      <c r="AG232" s="37"/>
      <c r="AH232" s="37"/>
    </row>
    <row r="233" spans="1:34" ht="20.100000000000001" customHeight="1" x14ac:dyDescent="0.2">
      <c r="D233" s="38" t="s">
        <v>99</v>
      </c>
      <c r="F233" s="39">
        <v>34</v>
      </c>
      <c r="G233" s="40"/>
      <c r="H233" s="40"/>
      <c r="I233" s="40"/>
      <c r="J233" s="39">
        <v>52</v>
      </c>
      <c r="K233" s="39">
        <v>4</v>
      </c>
      <c r="L233" s="40"/>
      <c r="M233" s="39">
        <v>56</v>
      </c>
      <c r="N233" s="40"/>
      <c r="O233" s="40"/>
      <c r="P233" s="40"/>
      <c r="Q233" s="39">
        <v>25</v>
      </c>
      <c r="R233" s="39">
        <v>34</v>
      </c>
      <c r="S233" s="40"/>
      <c r="T233" s="39">
        <v>59</v>
      </c>
      <c r="U233" s="40"/>
      <c r="V233" s="40"/>
      <c r="W233" s="40"/>
      <c r="X233" s="39">
        <v>31</v>
      </c>
      <c r="Y233" s="40"/>
      <c r="Z233" s="40"/>
      <c r="AA233" s="40"/>
      <c r="AB233" s="39">
        <v>0</v>
      </c>
      <c r="AC233" s="40"/>
      <c r="AD233" s="39">
        <v>0</v>
      </c>
      <c r="AF233" s="37"/>
      <c r="AG233" s="37"/>
      <c r="AH233" s="37"/>
    </row>
    <row r="234" spans="1:34" ht="20.100000000000001" customHeight="1" x14ac:dyDescent="0.2">
      <c r="D234" s="2" t="s">
        <v>113</v>
      </c>
      <c r="F234" s="37">
        <v>44</v>
      </c>
      <c r="G234" s="37"/>
      <c r="H234" s="37"/>
      <c r="I234" s="37"/>
      <c r="J234" s="37">
        <v>51</v>
      </c>
      <c r="K234" s="37">
        <v>3</v>
      </c>
      <c r="L234" s="37"/>
      <c r="M234" s="37">
        <v>54</v>
      </c>
      <c r="N234" s="37"/>
      <c r="O234" s="37"/>
      <c r="P234" s="37"/>
      <c r="Q234" s="37">
        <v>9</v>
      </c>
      <c r="R234" s="37">
        <v>40</v>
      </c>
      <c r="S234" s="37"/>
      <c r="T234" s="37">
        <v>49</v>
      </c>
      <c r="U234" s="37"/>
      <c r="V234" s="37"/>
      <c r="W234" s="37"/>
      <c r="X234" s="37">
        <v>49</v>
      </c>
      <c r="Y234" s="37"/>
      <c r="Z234" s="37"/>
      <c r="AA234" s="37"/>
      <c r="AB234" s="37">
        <v>0</v>
      </c>
      <c r="AC234" s="37"/>
      <c r="AD234" s="37">
        <v>0</v>
      </c>
      <c r="AF234" s="37"/>
      <c r="AG234" s="37"/>
      <c r="AH234" s="37"/>
    </row>
    <row r="235" spans="1:34" ht="20.100000000000001" customHeight="1" x14ac:dyDescent="0.2">
      <c r="D235" s="38" t="s">
        <v>101</v>
      </c>
      <c r="F235" s="39">
        <v>27</v>
      </c>
      <c r="G235" s="40"/>
      <c r="H235" s="40"/>
      <c r="I235" s="40"/>
      <c r="J235" s="39">
        <v>54</v>
      </c>
      <c r="K235" s="39">
        <v>3</v>
      </c>
      <c r="L235" s="40"/>
      <c r="M235" s="39">
        <v>57</v>
      </c>
      <c r="N235" s="40"/>
      <c r="O235" s="40"/>
      <c r="P235" s="40"/>
      <c r="Q235" s="39">
        <v>23</v>
      </c>
      <c r="R235" s="39">
        <v>29</v>
      </c>
      <c r="S235" s="40"/>
      <c r="T235" s="39">
        <v>52</v>
      </c>
      <c r="U235" s="40"/>
      <c r="V235" s="40"/>
      <c r="W235" s="40"/>
      <c r="X235" s="39">
        <v>32</v>
      </c>
      <c r="Y235" s="40"/>
      <c r="Z235" s="40"/>
      <c r="AA235" s="40"/>
      <c r="AB235" s="39">
        <v>0</v>
      </c>
      <c r="AC235" s="40"/>
      <c r="AD235" s="39">
        <v>0</v>
      </c>
      <c r="AF235" s="37"/>
      <c r="AG235" s="37"/>
      <c r="AH235" s="37"/>
    </row>
    <row r="236" spans="1:34" ht="20.100000000000001" customHeight="1" x14ac:dyDescent="0.2">
      <c r="D236" s="41" t="s">
        <v>115</v>
      </c>
      <c r="F236" s="40">
        <v>26</v>
      </c>
      <c r="G236" s="40"/>
      <c r="H236" s="40"/>
      <c r="I236" s="40"/>
      <c r="J236" s="40">
        <v>55</v>
      </c>
      <c r="K236" s="40">
        <v>1</v>
      </c>
      <c r="L236" s="40"/>
      <c r="M236" s="40">
        <v>56</v>
      </c>
      <c r="N236" s="40"/>
      <c r="O236" s="40"/>
      <c r="P236" s="40"/>
      <c r="Q236" s="40">
        <v>29</v>
      </c>
      <c r="R236" s="40">
        <v>30</v>
      </c>
      <c r="S236" s="40"/>
      <c r="T236" s="40">
        <v>59</v>
      </c>
      <c r="U236" s="40"/>
      <c r="V236" s="40"/>
      <c r="W236" s="40"/>
      <c r="X236" s="40">
        <v>23</v>
      </c>
      <c r="Y236" s="40"/>
      <c r="Z236" s="40"/>
      <c r="AA236" s="40"/>
      <c r="AB236" s="40">
        <v>0</v>
      </c>
      <c r="AC236" s="40"/>
      <c r="AD236" s="40">
        <v>0</v>
      </c>
      <c r="AF236" s="37"/>
      <c r="AG236" s="37"/>
      <c r="AH236" s="37"/>
    </row>
    <row r="237" spans="1:34" ht="20.100000000000001" customHeight="1" x14ac:dyDescent="0.2">
      <c r="D237" s="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F237" s="37"/>
      <c r="AG237" s="37"/>
      <c r="AH237" s="37"/>
    </row>
    <row r="238" spans="1:34" s="1" customFormat="1" ht="20.100000000000001" customHeight="1" x14ac:dyDescent="0.2">
      <c r="A238" s="3"/>
      <c r="B238" s="6"/>
      <c r="C238" s="42" t="s">
        <v>198</v>
      </c>
      <c r="D238" s="42"/>
      <c r="E238" s="5"/>
      <c r="F238" s="44">
        <v>169</v>
      </c>
      <c r="G238" s="45"/>
      <c r="H238" s="45"/>
      <c r="I238" s="45"/>
      <c r="J238" s="44">
        <v>264</v>
      </c>
      <c r="K238" s="44">
        <v>14</v>
      </c>
      <c r="L238" s="45"/>
      <c r="M238" s="44">
        <v>278</v>
      </c>
      <c r="N238" s="45"/>
      <c r="O238" s="45"/>
      <c r="P238" s="45"/>
      <c r="Q238" s="44">
        <v>102</v>
      </c>
      <c r="R238" s="44">
        <v>174</v>
      </c>
      <c r="S238" s="45"/>
      <c r="T238" s="44">
        <v>276</v>
      </c>
      <c r="U238" s="45"/>
      <c r="V238" s="45"/>
      <c r="W238" s="45"/>
      <c r="X238" s="44">
        <v>171</v>
      </c>
      <c r="Y238" s="45"/>
      <c r="Z238" s="45"/>
      <c r="AA238" s="45"/>
      <c r="AB238" s="44">
        <v>0</v>
      </c>
      <c r="AC238" s="45"/>
      <c r="AD238" s="44">
        <v>0</v>
      </c>
      <c r="AF238" s="37"/>
      <c r="AG238" s="37"/>
      <c r="AH238" s="37"/>
    </row>
    <row r="239" spans="1:34" ht="20.100000000000001" customHeight="1" x14ac:dyDescent="0.2">
      <c r="D239" s="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F239" s="37"/>
      <c r="AG239" s="37"/>
      <c r="AH239" s="37"/>
    </row>
    <row r="240" spans="1:34" s="1" customFormat="1" ht="20.100000000000001" customHeight="1" x14ac:dyDescent="0.25">
      <c r="A240" s="3"/>
      <c r="B240" s="49" t="s">
        <v>199</v>
      </c>
      <c r="C240" s="50"/>
      <c r="D240" s="50"/>
      <c r="E240" s="5"/>
      <c r="F240" s="51">
        <v>172</v>
      </c>
      <c r="G240" s="52"/>
      <c r="H240" s="52"/>
      <c r="I240" s="52"/>
      <c r="J240" s="51">
        <v>281</v>
      </c>
      <c r="K240" s="51">
        <v>20</v>
      </c>
      <c r="L240" s="52"/>
      <c r="M240" s="51">
        <v>301</v>
      </c>
      <c r="N240" s="52"/>
      <c r="O240" s="52"/>
      <c r="P240" s="52"/>
      <c r="Q240" s="51">
        <v>118</v>
      </c>
      <c r="R240" s="51">
        <v>176</v>
      </c>
      <c r="S240" s="52"/>
      <c r="T240" s="51">
        <v>294</v>
      </c>
      <c r="U240" s="52"/>
      <c r="V240" s="52"/>
      <c r="W240" s="52"/>
      <c r="X240" s="51">
        <v>179</v>
      </c>
      <c r="Y240" s="52"/>
      <c r="Z240" s="52"/>
      <c r="AA240" s="52"/>
      <c r="AB240" s="51">
        <v>0</v>
      </c>
      <c r="AC240" s="52"/>
      <c r="AD240" s="51">
        <v>0</v>
      </c>
      <c r="AF240" s="37"/>
      <c r="AG240" s="37"/>
      <c r="AH240" s="37"/>
    </row>
    <row r="241" spans="2:34" ht="20.100000000000001" customHeight="1" x14ac:dyDescent="0.2">
      <c r="D241" s="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F241" s="37"/>
      <c r="AG241" s="37"/>
      <c r="AH241" s="37"/>
    </row>
    <row r="242" spans="2:34" ht="20.100000000000001" customHeight="1" x14ac:dyDescent="0.2">
      <c r="B242" s="6" t="s">
        <v>200</v>
      </c>
      <c r="D242" s="2"/>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F242" s="37"/>
      <c r="AG242" s="37"/>
      <c r="AH242" s="37"/>
    </row>
    <row r="243" spans="2:34" ht="20.100000000000001" customHeight="1" x14ac:dyDescent="0.2">
      <c r="C243" s="3" t="s">
        <v>172</v>
      </c>
      <c r="D243" s="2"/>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F243" s="37"/>
      <c r="AG243" s="37"/>
      <c r="AH243" s="37"/>
    </row>
    <row r="244" spans="2:34" ht="20.100000000000001" customHeight="1" x14ac:dyDescent="0.2">
      <c r="D244" s="2" t="s">
        <v>201</v>
      </c>
      <c r="F244" s="37">
        <v>48</v>
      </c>
      <c r="G244" s="37"/>
      <c r="H244" s="37"/>
      <c r="I244" s="37"/>
      <c r="J244" s="37">
        <v>26</v>
      </c>
      <c r="K244" s="37">
        <v>0</v>
      </c>
      <c r="L244" s="37"/>
      <c r="M244" s="37">
        <v>26</v>
      </c>
      <c r="N244" s="37"/>
      <c r="O244" s="37"/>
      <c r="P244" s="37"/>
      <c r="Q244" s="37">
        <v>12</v>
      </c>
      <c r="R244" s="37">
        <v>33</v>
      </c>
      <c r="S244" s="37"/>
      <c r="T244" s="37">
        <v>45</v>
      </c>
      <c r="U244" s="37"/>
      <c r="V244" s="37"/>
      <c r="W244" s="37"/>
      <c r="X244" s="37">
        <v>29</v>
      </c>
      <c r="Y244" s="37"/>
      <c r="Z244" s="37"/>
      <c r="AA244" s="37"/>
      <c r="AB244" s="37">
        <v>0</v>
      </c>
      <c r="AC244" s="37"/>
      <c r="AD244" s="37">
        <v>0</v>
      </c>
      <c r="AF244" s="37"/>
      <c r="AG244" s="37"/>
      <c r="AH244" s="37"/>
    </row>
    <row r="245" spans="2:34" ht="20.100000000000001" customHeight="1" x14ac:dyDescent="0.2">
      <c r="D245" s="38" t="s">
        <v>202</v>
      </c>
      <c r="F245" s="39">
        <v>13</v>
      </c>
      <c r="G245" s="40"/>
      <c r="H245" s="40"/>
      <c r="I245" s="40"/>
      <c r="J245" s="39">
        <v>26</v>
      </c>
      <c r="K245" s="39">
        <v>0</v>
      </c>
      <c r="L245" s="40"/>
      <c r="M245" s="39">
        <v>26</v>
      </c>
      <c r="N245" s="40"/>
      <c r="O245" s="40"/>
      <c r="P245" s="40"/>
      <c r="Q245" s="39">
        <v>14</v>
      </c>
      <c r="R245" s="39">
        <v>12</v>
      </c>
      <c r="S245" s="40"/>
      <c r="T245" s="39">
        <v>26</v>
      </c>
      <c r="U245" s="40"/>
      <c r="V245" s="40"/>
      <c r="W245" s="40"/>
      <c r="X245" s="39">
        <v>13</v>
      </c>
      <c r="Y245" s="40"/>
      <c r="Z245" s="40"/>
      <c r="AA245" s="40"/>
      <c r="AB245" s="39">
        <v>0</v>
      </c>
      <c r="AC245" s="40"/>
      <c r="AD245" s="39">
        <v>0</v>
      </c>
      <c r="AF245" s="37"/>
      <c r="AG245" s="37"/>
      <c r="AH245" s="37"/>
    </row>
    <row r="246" spans="2:34" ht="20.100000000000001" customHeight="1" x14ac:dyDescent="0.2">
      <c r="D246" s="2" t="s">
        <v>203</v>
      </c>
      <c r="F246" s="37">
        <v>15</v>
      </c>
      <c r="G246" s="37"/>
      <c r="H246" s="37"/>
      <c r="I246" s="37"/>
      <c r="J246" s="37">
        <v>25</v>
      </c>
      <c r="K246" s="37">
        <v>2</v>
      </c>
      <c r="L246" s="37"/>
      <c r="M246" s="37">
        <v>27</v>
      </c>
      <c r="N246" s="37"/>
      <c r="O246" s="37"/>
      <c r="P246" s="37"/>
      <c r="Q246" s="37">
        <v>16</v>
      </c>
      <c r="R246" s="37">
        <v>16</v>
      </c>
      <c r="S246" s="37"/>
      <c r="T246" s="37">
        <v>32</v>
      </c>
      <c r="U246" s="37"/>
      <c r="V246" s="37"/>
      <c r="W246" s="37"/>
      <c r="X246" s="37">
        <v>10</v>
      </c>
      <c r="Y246" s="37"/>
      <c r="Z246" s="37"/>
      <c r="AA246" s="37"/>
      <c r="AB246" s="37">
        <v>0</v>
      </c>
      <c r="AC246" s="37"/>
      <c r="AD246" s="37">
        <v>0</v>
      </c>
      <c r="AF246" s="37"/>
      <c r="AG246" s="37"/>
      <c r="AH246" s="37"/>
    </row>
    <row r="247" spans="2:34" ht="20.100000000000001" customHeight="1" x14ac:dyDescent="0.2">
      <c r="D247" s="38" t="s">
        <v>204</v>
      </c>
      <c r="F247" s="39">
        <v>0</v>
      </c>
      <c r="G247" s="40"/>
      <c r="H247" s="40"/>
      <c r="I247" s="40"/>
      <c r="J247" s="39">
        <v>4</v>
      </c>
      <c r="K247" s="39">
        <v>1</v>
      </c>
      <c r="L247" s="40"/>
      <c r="M247" s="39">
        <v>5</v>
      </c>
      <c r="N247" s="40"/>
      <c r="O247" s="40"/>
      <c r="P247" s="40"/>
      <c r="Q247" s="39">
        <v>1</v>
      </c>
      <c r="R247" s="39">
        <v>1</v>
      </c>
      <c r="S247" s="40"/>
      <c r="T247" s="39">
        <v>2</v>
      </c>
      <c r="U247" s="40"/>
      <c r="V247" s="40"/>
      <c r="W247" s="40"/>
      <c r="X247" s="39">
        <v>3</v>
      </c>
      <c r="Y247" s="40"/>
      <c r="Z247" s="40"/>
      <c r="AA247" s="40"/>
      <c r="AB247" s="39">
        <v>0</v>
      </c>
      <c r="AC247" s="40"/>
      <c r="AD247" s="39">
        <v>0</v>
      </c>
      <c r="AF247" s="37"/>
      <c r="AG247" s="37"/>
      <c r="AH247" s="37"/>
    </row>
    <row r="248" spans="2:34" ht="20.100000000000001" customHeight="1" x14ac:dyDescent="0.2">
      <c r="D248" s="2" t="s">
        <v>205</v>
      </c>
      <c r="F248" s="37">
        <v>2</v>
      </c>
      <c r="G248" s="37"/>
      <c r="H248" s="37"/>
      <c r="I248" s="37"/>
      <c r="J248" s="37">
        <v>5</v>
      </c>
      <c r="K248" s="37">
        <v>0</v>
      </c>
      <c r="L248" s="37"/>
      <c r="M248" s="37">
        <v>5</v>
      </c>
      <c r="N248" s="37"/>
      <c r="O248" s="37"/>
      <c r="P248" s="37"/>
      <c r="Q248" s="37">
        <v>4</v>
      </c>
      <c r="R248" s="37">
        <v>2</v>
      </c>
      <c r="S248" s="37"/>
      <c r="T248" s="37">
        <v>6</v>
      </c>
      <c r="U248" s="37"/>
      <c r="V248" s="37"/>
      <c r="W248" s="37"/>
      <c r="X248" s="37">
        <v>1</v>
      </c>
      <c r="Y248" s="37"/>
      <c r="Z248" s="37"/>
      <c r="AA248" s="37"/>
      <c r="AB248" s="37">
        <v>0</v>
      </c>
      <c r="AC248" s="37"/>
      <c r="AD248" s="37">
        <v>0</v>
      </c>
      <c r="AF248" s="37"/>
      <c r="AG248" s="37"/>
      <c r="AH248" s="37"/>
    </row>
    <row r="249" spans="2:34" ht="20.100000000000001" customHeight="1" x14ac:dyDescent="0.2">
      <c r="D249" s="38" t="s">
        <v>206</v>
      </c>
      <c r="F249" s="39">
        <v>0</v>
      </c>
      <c r="G249" s="40"/>
      <c r="H249" s="40"/>
      <c r="I249" s="40"/>
      <c r="J249" s="39">
        <v>4</v>
      </c>
      <c r="K249" s="39">
        <v>0</v>
      </c>
      <c r="L249" s="40"/>
      <c r="M249" s="39">
        <v>4</v>
      </c>
      <c r="N249" s="40"/>
      <c r="O249" s="40"/>
      <c r="P249" s="40"/>
      <c r="Q249" s="39">
        <v>3</v>
      </c>
      <c r="R249" s="39">
        <v>0</v>
      </c>
      <c r="S249" s="40"/>
      <c r="T249" s="39">
        <v>3</v>
      </c>
      <c r="U249" s="40"/>
      <c r="V249" s="40"/>
      <c r="W249" s="40"/>
      <c r="X249" s="39">
        <v>1</v>
      </c>
      <c r="Y249" s="40"/>
      <c r="Z249" s="40"/>
      <c r="AA249" s="40"/>
      <c r="AB249" s="39">
        <v>0</v>
      </c>
      <c r="AC249" s="40"/>
      <c r="AD249" s="39">
        <v>0</v>
      </c>
      <c r="AF249" s="37"/>
      <c r="AG249" s="37"/>
      <c r="AH249" s="37"/>
    </row>
    <row r="250" spans="2:34" ht="20.100000000000001" customHeight="1" x14ac:dyDescent="0.2">
      <c r="D250" s="2" t="s">
        <v>207</v>
      </c>
      <c r="F250" s="37">
        <v>8</v>
      </c>
      <c r="G250" s="37"/>
      <c r="H250" s="37"/>
      <c r="I250" s="37"/>
      <c r="J250" s="37">
        <v>14</v>
      </c>
      <c r="K250" s="37">
        <v>0</v>
      </c>
      <c r="L250" s="37"/>
      <c r="M250" s="37">
        <v>14</v>
      </c>
      <c r="N250" s="37"/>
      <c r="O250" s="37"/>
      <c r="P250" s="37"/>
      <c r="Q250" s="37">
        <v>5</v>
      </c>
      <c r="R250" s="37">
        <v>8</v>
      </c>
      <c r="S250" s="37"/>
      <c r="T250" s="37">
        <v>13</v>
      </c>
      <c r="U250" s="37"/>
      <c r="V250" s="37"/>
      <c r="W250" s="37"/>
      <c r="X250" s="37">
        <v>9</v>
      </c>
      <c r="Y250" s="37"/>
      <c r="Z250" s="37"/>
      <c r="AA250" s="37"/>
      <c r="AB250" s="37">
        <v>0</v>
      </c>
      <c r="AC250" s="37"/>
      <c r="AD250" s="37">
        <v>0</v>
      </c>
      <c r="AF250" s="37"/>
      <c r="AG250" s="37"/>
      <c r="AH250" s="37"/>
    </row>
    <row r="251" spans="2:34" ht="20.100000000000001" customHeight="1" x14ac:dyDescent="0.2">
      <c r="D251" s="38" t="s">
        <v>208</v>
      </c>
      <c r="F251" s="39">
        <v>8</v>
      </c>
      <c r="G251" s="40"/>
      <c r="H251" s="40"/>
      <c r="I251" s="40"/>
      <c r="J251" s="39">
        <v>15</v>
      </c>
      <c r="K251" s="39">
        <v>1</v>
      </c>
      <c r="L251" s="40"/>
      <c r="M251" s="39">
        <v>16</v>
      </c>
      <c r="N251" s="40"/>
      <c r="O251" s="40"/>
      <c r="P251" s="40"/>
      <c r="Q251" s="39">
        <v>11</v>
      </c>
      <c r="R251" s="39">
        <v>4</v>
      </c>
      <c r="S251" s="40"/>
      <c r="T251" s="39">
        <v>15</v>
      </c>
      <c r="U251" s="40"/>
      <c r="V251" s="40"/>
      <c r="W251" s="40"/>
      <c r="X251" s="39">
        <v>9</v>
      </c>
      <c r="Y251" s="40"/>
      <c r="Z251" s="40"/>
      <c r="AA251" s="40"/>
      <c r="AB251" s="39">
        <v>0</v>
      </c>
      <c r="AC251" s="40"/>
      <c r="AD251" s="39">
        <v>0</v>
      </c>
      <c r="AF251" s="37"/>
      <c r="AG251" s="37"/>
      <c r="AH251" s="37"/>
    </row>
    <row r="252" spans="2:34" ht="20.100000000000001" customHeight="1" x14ac:dyDescent="0.2">
      <c r="D252" s="2" t="s">
        <v>209</v>
      </c>
      <c r="F252" s="37">
        <v>0</v>
      </c>
      <c r="G252" s="37"/>
      <c r="H252" s="37"/>
      <c r="I252" s="37"/>
      <c r="J252" s="37">
        <v>2</v>
      </c>
      <c r="K252" s="37">
        <v>0</v>
      </c>
      <c r="L252" s="37"/>
      <c r="M252" s="37">
        <v>2</v>
      </c>
      <c r="N252" s="37"/>
      <c r="O252" s="37"/>
      <c r="P252" s="37"/>
      <c r="Q252" s="37">
        <v>1</v>
      </c>
      <c r="R252" s="37">
        <v>1</v>
      </c>
      <c r="S252" s="37"/>
      <c r="T252" s="37">
        <v>2</v>
      </c>
      <c r="U252" s="37"/>
      <c r="V252" s="37"/>
      <c r="W252" s="37"/>
      <c r="X252" s="37">
        <v>0</v>
      </c>
      <c r="Y252" s="37"/>
      <c r="Z252" s="37"/>
      <c r="AA252" s="37"/>
      <c r="AB252" s="37">
        <v>0</v>
      </c>
      <c r="AC252" s="37"/>
      <c r="AD252" s="37">
        <v>0</v>
      </c>
      <c r="AF252" s="37"/>
      <c r="AG252" s="37"/>
      <c r="AH252" s="37"/>
    </row>
    <row r="253" spans="2:34" ht="20.100000000000001" customHeight="1" x14ac:dyDescent="0.2">
      <c r="D253" s="38" t="s">
        <v>210</v>
      </c>
      <c r="F253" s="39">
        <v>21</v>
      </c>
      <c r="G253" s="40"/>
      <c r="H253" s="40"/>
      <c r="I253" s="40"/>
      <c r="J253" s="39">
        <v>27</v>
      </c>
      <c r="K253" s="39">
        <v>1</v>
      </c>
      <c r="L253" s="40"/>
      <c r="M253" s="39">
        <v>28</v>
      </c>
      <c r="N253" s="40"/>
      <c r="O253" s="40"/>
      <c r="P253" s="40"/>
      <c r="Q253" s="39">
        <v>14</v>
      </c>
      <c r="R253" s="39">
        <v>18</v>
      </c>
      <c r="S253" s="40"/>
      <c r="T253" s="39">
        <v>32</v>
      </c>
      <c r="U253" s="40"/>
      <c r="V253" s="40"/>
      <c r="W253" s="40"/>
      <c r="X253" s="39">
        <v>17</v>
      </c>
      <c r="Y253" s="40"/>
      <c r="Z253" s="40"/>
      <c r="AA253" s="40"/>
      <c r="AB253" s="39">
        <v>0</v>
      </c>
      <c r="AC253" s="40"/>
      <c r="AD253" s="39">
        <v>0</v>
      </c>
      <c r="AF253" s="37"/>
      <c r="AG253" s="37"/>
      <c r="AH253" s="37"/>
    </row>
    <row r="254" spans="2:34" ht="20.100000000000001" customHeight="1" x14ac:dyDescent="0.2">
      <c r="D254" s="2" t="s">
        <v>211</v>
      </c>
      <c r="F254" s="37">
        <v>0</v>
      </c>
      <c r="G254" s="37"/>
      <c r="H254" s="37"/>
      <c r="I254" s="37"/>
      <c r="J254" s="37">
        <v>4</v>
      </c>
      <c r="K254" s="37">
        <v>0</v>
      </c>
      <c r="L254" s="37"/>
      <c r="M254" s="37">
        <v>4</v>
      </c>
      <c r="N254" s="37"/>
      <c r="O254" s="37"/>
      <c r="P254" s="37"/>
      <c r="Q254" s="37">
        <v>0</v>
      </c>
      <c r="R254" s="37">
        <v>0</v>
      </c>
      <c r="S254" s="37"/>
      <c r="T254" s="37">
        <v>0</v>
      </c>
      <c r="U254" s="37"/>
      <c r="V254" s="37"/>
      <c r="W254" s="37"/>
      <c r="X254" s="37">
        <v>4</v>
      </c>
      <c r="Y254" s="37"/>
      <c r="Z254" s="37"/>
      <c r="AA254" s="37"/>
      <c r="AB254" s="37">
        <v>0</v>
      </c>
      <c r="AC254" s="37"/>
      <c r="AD254" s="37">
        <v>0</v>
      </c>
      <c r="AF254" s="37"/>
      <c r="AG254" s="37"/>
      <c r="AH254" s="37"/>
    </row>
    <row r="255" spans="2:34" ht="20.100000000000001" customHeight="1" x14ac:dyDescent="0.2">
      <c r="D255" s="38" t="s">
        <v>212</v>
      </c>
      <c r="F255" s="39">
        <v>0</v>
      </c>
      <c r="G255" s="40"/>
      <c r="H255" s="40"/>
      <c r="I255" s="40"/>
      <c r="J255" s="39">
        <v>4</v>
      </c>
      <c r="K255" s="39">
        <v>0</v>
      </c>
      <c r="L255" s="40"/>
      <c r="M255" s="39">
        <v>4</v>
      </c>
      <c r="N255" s="40"/>
      <c r="O255" s="40"/>
      <c r="P255" s="40"/>
      <c r="Q255" s="39">
        <v>1</v>
      </c>
      <c r="R255" s="39">
        <v>0</v>
      </c>
      <c r="S255" s="40"/>
      <c r="T255" s="39">
        <v>1</v>
      </c>
      <c r="U255" s="40"/>
      <c r="V255" s="40"/>
      <c r="W255" s="40"/>
      <c r="X255" s="39">
        <v>3</v>
      </c>
      <c r="Y255" s="40"/>
      <c r="Z255" s="40"/>
      <c r="AA255" s="40"/>
      <c r="AB255" s="39">
        <v>0</v>
      </c>
      <c r="AC255" s="40"/>
      <c r="AD255" s="39">
        <v>0</v>
      </c>
      <c r="AF255" s="37"/>
      <c r="AG255" s="37"/>
      <c r="AH255" s="37"/>
    </row>
    <row r="256" spans="2:34" ht="20.100000000000001" customHeight="1" x14ac:dyDescent="0.2">
      <c r="D256" s="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F256" s="37"/>
      <c r="AG256" s="37"/>
      <c r="AH256" s="37"/>
    </row>
    <row r="257" spans="1:34" s="1" customFormat="1" ht="20.100000000000001" customHeight="1" x14ac:dyDescent="0.2">
      <c r="A257" s="3"/>
      <c r="B257" s="6"/>
      <c r="C257" s="42" t="s">
        <v>180</v>
      </c>
      <c r="D257" s="42"/>
      <c r="E257" s="5"/>
      <c r="F257" s="44">
        <v>115</v>
      </c>
      <c r="G257" s="45"/>
      <c r="H257" s="45"/>
      <c r="I257" s="45"/>
      <c r="J257" s="44">
        <v>156</v>
      </c>
      <c r="K257" s="44">
        <v>5</v>
      </c>
      <c r="L257" s="45"/>
      <c r="M257" s="44">
        <v>161</v>
      </c>
      <c r="N257" s="45"/>
      <c r="O257" s="45"/>
      <c r="P257" s="45"/>
      <c r="Q257" s="44">
        <v>82</v>
      </c>
      <c r="R257" s="44">
        <v>95</v>
      </c>
      <c r="S257" s="45"/>
      <c r="T257" s="44">
        <v>177</v>
      </c>
      <c r="U257" s="45"/>
      <c r="V257" s="45"/>
      <c r="W257" s="45"/>
      <c r="X257" s="44">
        <v>99</v>
      </c>
      <c r="Y257" s="45"/>
      <c r="Z257" s="45"/>
      <c r="AA257" s="45"/>
      <c r="AB257" s="44">
        <v>0</v>
      </c>
      <c r="AC257" s="45"/>
      <c r="AD257" s="44">
        <v>0</v>
      </c>
      <c r="AF257" s="37"/>
      <c r="AG257" s="37"/>
      <c r="AH257" s="37"/>
    </row>
    <row r="258" spans="1:34"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F258" s="37"/>
      <c r="AG258" s="37"/>
      <c r="AH258" s="37"/>
    </row>
    <row r="259" spans="1:34" s="1" customFormat="1" ht="20.100000000000001" customHeight="1" x14ac:dyDescent="0.25">
      <c r="A259" s="3"/>
      <c r="B259" s="49" t="s">
        <v>213</v>
      </c>
      <c r="C259" s="50"/>
      <c r="D259" s="50"/>
      <c r="E259" s="5"/>
      <c r="F259" s="51">
        <v>115</v>
      </c>
      <c r="G259" s="52"/>
      <c r="H259" s="52"/>
      <c r="I259" s="52"/>
      <c r="J259" s="51">
        <v>156</v>
      </c>
      <c r="K259" s="51">
        <v>5</v>
      </c>
      <c r="L259" s="52"/>
      <c r="M259" s="51">
        <v>161</v>
      </c>
      <c r="N259" s="52"/>
      <c r="O259" s="52"/>
      <c r="P259" s="52"/>
      <c r="Q259" s="51">
        <v>82</v>
      </c>
      <c r="R259" s="51">
        <v>95</v>
      </c>
      <c r="S259" s="52"/>
      <c r="T259" s="51">
        <v>177</v>
      </c>
      <c r="U259" s="52"/>
      <c r="V259" s="52"/>
      <c r="W259" s="52"/>
      <c r="X259" s="51">
        <v>99</v>
      </c>
      <c r="Y259" s="52"/>
      <c r="Z259" s="52"/>
      <c r="AA259" s="52"/>
      <c r="AB259" s="51">
        <v>0</v>
      </c>
      <c r="AC259" s="52"/>
      <c r="AD259" s="51">
        <v>0</v>
      </c>
      <c r="AF259" s="37"/>
      <c r="AG259" s="37"/>
      <c r="AH259" s="37"/>
    </row>
    <row r="260" spans="1:34" ht="20.100000000000001" customHeight="1" x14ac:dyDescent="0.2">
      <c r="D260" s="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F260" s="37"/>
      <c r="AG260" s="37"/>
      <c r="AH260" s="37"/>
    </row>
    <row r="261" spans="1:34" ht="20.100000000000001" customHeight="1" x14ac:dyDescent="0.2">
      <c r="B261" s="6" t="s">
        <v>214</v>
      </c>
      <c r="D261" s="2"/>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F261" s="37"/>
      <c r="AG261" s="37"/>
      <c r="AH261" s="37"/>
    </row>
    <row r="262" spans="1:34" ht="20.100000000000001" customHeight="1" x14ac:dyDescent="0.2">
      <c r="C262" s="3" t="s">
        <v>97</v>
      </c>
      <c r="D262" s="2"/>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F262" s="37"/>
      <c r="AG262" s="37"/>
      <c r="AH262" s="37"/>
    </row>
    <row r="263" spans="1:34" ht="20.100000000000001" customHeight="1" x14ac:dyDescent="0.2">
      <c r="D263" s="2" t="s">
        <v>215</v>
      </c>
      <c r="F263" s="37">
        <v>0</v>
      </c>
      <c r="G263" s="37"/>
      <c r="H263" s="37"/>
      <c r="I263" s="37"/>
      <c r="J263" s="37">
        <v>0</v>
      </c>
      <c r="K263" s="37">
        <v>2</v>
      </c>
      <c r="L263" s="37"/>
      <c r="M263" s="37">
        <v>2</v>
      </c>
      <c r="N263" s="37"/>
      <c r="O263" s="37"/>
      <c r="P263" s="37"/>
      <c r="Q263" s="37">
        <v>2</v>
      </c>
      <c r="R263" s="37">
        <v>17</v>
      </c>
      <c r="S263" s="37"/>
      <c r="T263" s="37">
        <v>19</v>
      </c>
      <c r="U263" s="37"/>
      <c r="V263" s="37"/>
      <c r="W263" s="37"/>
      <c r="X263" s="37">
        <v>12</v>
      </c>
      <c r="Y263" s="37"/>
      <c r="Z263" s="37"/>
      <c r="AA263" s="37"/>
      <c r="AB263" s="37">
        <v>29</v>
      </c>
      <c r="AC263" s="37"/>
      <c r="AD263" s="37">
        <v>0</v>
      </c>
      <c r="AF263" s="37"/>
      <c r="AG263" s="37"/>
      <c r="AH263" s="37"/>
    </row>
    <row r="264" spans="1:34" ht="20.100000000000001" customHeight="1" x14ac:dyDescent="0.2">
      <c r="D264" s="38" t="s">
        <v>216</v>
      </c>
      <c r="F264" s="39">
        <v>0</v>
      </c>
      <c r="G264" s="40"/>
      <c r="H264" s="40"/>
      <c r="I264" s="40"/>
      <c r="J264" s="39">
        <v>0</v>
      </c>
      <c r="K264" s="39">
        <v>7</v>
      </c>
      <c r="L264" s="40"/>
      <c r="M264" s="39">
        <v>7</v>
      </c>
      <c r="N264" s="40"/>
      <c r="O264" s="40"/>
      <c r="P264" s="40"/>
      <c r="Q264" s="39">
        <v>7</v>
      </c>
      <c r="R264" s="39">
        <v>46</v>
      </c>
      <c r="S264" s="40"/>
      <c r="T264" s="39">
        <v>53</v>
      </c>
      <c r="U264" s="40"/>
      <c r="V264" s="40"/>
      <c r="W264" s="40"/>
      <c r="X264" s="39">
        <v>23</v>
      </c>
      <c r="Y264" s="40"/>
      <c r="Z264" s="40"/>
      <c r="AA264" s="40"/>
      <c r="AB264" s="39">
        <v>69</v>
      </c>
      <c r="AC264" s="40"/>
      <c r="AD264" s="39">
        <v>0</v>
      </c>
      <c r="AF264" s="37"/>
      <c r="AG264" s="37"/>
      <c r="AH264" s="37"/>
    </row>
    <row r="265" spans="1:34" ht="20.100000000000001" customHeight="1" x14ac:dyDescent="0.2">
      <c r="D265" s="2" t="s">
        <v>217</v>
      </c>
      <c r="F265" s="37">
        <v>0</v>
      </c>
      <c r="G265" s="37"/>
      <c r="H265" s="37"/>
      <c r="I265" s="37"/>
      <c r="J265" s="37">
        <v>0</v>
      </c>
      <c r="K265" s="37">
        <v>1</v>
      </c>
      <c r="L265" s="37"/>
      <c r="M265" s="37">
        <v>1</v>
      </c>
      <c r="N265" s="37"/>
      <c r="O265" s="37"/>
      <c r="P265" s="37"/>
      <c r="Q265" s="37">
        <v>0</v>
      </c>
      <c r="R265" s="37">
        <v>44</v>
      </c>
      <c r="S265" s="37"/>
      <c r="T265" s="37">
        <v>44</v>
      </c>
      <c r="U265" s="37"/>
      <c r="V265" s="37"/>
      <c r="W265" s="37"/>
      <c r="X265" s="37">
        <v>39</v>
      </c>
      <c r="Y265" s="37"/>
      <c r="Z265" s="37"/>
      <c r="AA265" s="37"/>
      <c r="AB265" s="37">
        <v>82</v>
      </c>
      <c r="AC265" s="37"/>
      <c r="AD265" s="37">
        <v>0</v>
      </c>
      <c r="AF265" s="37"/>
      <c r="AG265" s="37"/>
      <c r="AH265" s="37"/>
    </row>
    <row r="266" spans="1:34" ht="20.100000000000001" customHeight="1" x14ac:dyDescent="0.2">
      <c r="D266" s="38" t="s">
        <v>218</v>
      </c>
      <c r="F266" s="39">
        <v>0</v>
      </c>
      <c r="G266" s="40"/>
      <c r="H266" s="40"/>
      <c r="I266" s="40"/>
      <c r="J266" s="39">
        <v>0</v>
      </c>
      <c r="K266" s="39">
        <v>0</v>
      </c>
      <c r="L266" s="40"/>
      <c r="M266" s="39">
        <v>0</v>
      </c>
      <c r="N266" s="40"/>
      <c r="O266" s="40"/>
      <c r="P266" s="40"/>
      <c r="Q266" s="39">
        <v>0</v>
      </c>
      <c r="R266" s="39">
        <v>0</v>
      </c>
      <c r="S266" s="40"/>
      <c r="T266" s="39">
        <v>0</v>
      </c>
      <c r="U266" s="40"/>
      <c r="V266" s="40"/>
      <c r="W266" s="40"/>
      <c r="X266" s="39">
        <v>0</v>
      </c>
      <c r="Y266" s="40"/>
      <c r="Z266" s="40"/>
      <c r="AA266" s="40"/>
      <c r="AB266" s="39">
        <v>0</v>
      </c>
      <c r="AC266" s="40"/>
      <c r="AD266" s="39">
        <v>0</v>
      </c>
      <c r="AF266" s="37"/>
      <c r="AG266" s="37"/>
      <c r="AH266" s="37"/>
    </row>
    <row r="267" spans="1:34" ht="20.100000000000001" customHeight="1" x14ac:dyDescent="0.2">
      <c r="D267" s="2" t="s">
        <v>219</v>
      </c>
      <c r="F267" s="37">
        <v>0</v>
      </c>
      <c r="G267" s="37"/>
      <c r="H267" s="37"/>
      <c r="I267" s="37"/>
      <c r="J267" s="37">
        <v>0</v>
      </c>
      <c r="K267" s="37">
        <v>0</v>
      </c>
      <c r="L267" s="37"/>
      <c r="M267" s="37">
        <v>0</v>
      </c>
      <c r="N267" s="37"/>
      <c r="O267" s="37"/>
      <c r="P267" s="37"/>
      <c r="Q267" s="37">
        <v>0</v>
      </c>
      <c r="R267" s="37">
        <v>0</v>
      </c>
      <c r="S267" s="37"/>
      <c r="T267" s="37">
        <v>0</v>
      </c>
      <c r="U267" s="37"/>
      <c r="V267" s="37"/>
      <c r="W267" s="37"/>
      <c r="X267" s="37">
        <v>0</v>
      </c>
      <c r="Y267" s="37"/>
      <c r="Z267" s="37"/>
      <c r="AA267" s="37"/>
      <c r="AB267" s="37">
        <v>0</v>
      </c>
      <c r="AC267" s="37"/>
      <c r="AD267" s="37">
        <v>0</v>
      </c>
      <c r="AF267" s="37"/>
      <c r="AG267" s="37"/>
      <c r="AH267" s="37"/>
    </row>
    <row r="268" spans="1:34" ht="20.100000000000001" customHeight="1" x14ac:dyDescent="0.2">
      <c r="D268" s="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F268" s="37"/>
      <c r="AG268" s="37"/>
      <c r="AH268" s="37"/>
    </row>
    <row r="269" spans="1:34" ht="20.100000000000001" customHeight="1" x14ac:dyDescent="0.2">
      <c r="C269" s="42" t="s">
        <v>112</v>
      </c>
      <c r="D269" s="42"/>
      <c r="F269" s="44">
        <v>0</v>
      </c>
      <c r="G269" s="45"/>
      <c r="H269" s="45"/>
      <c r="I269" s="45"/>
      <c r="J269" s="44">
        <v>0</v>
      </c>
      <c r="K269" s="44">
        <v>10</v>
      </c>
      <c r="L269" s="45"/>
      <c r="M269" s="44">
        <v>10</v>
      </c>
      <c r="N269" s="45"/>
      <c r="O269" s="45"/>
      <c r="P269" s="45"/>
      <c r="Q269" s="44">
        <v>9</v>
      </c>
      <c r="R269" s="44">
        <v>107</v>
      </c>
      <c r="S269" s="45"/>
      <c r="T269" s="44">
        <v>116</v>
      </c>
      <c r="U269" s="45"/>
      <c r="V269" s="45"/>
      <c r="W269" s="45"/>
      <c r="X269" s="44">
        <v>74</v>
      </c>
      <c r="Y269" s="45"/>
      <c r="Z269" s="45"/>
      <c r="AA269" s="45"/>
      <c r="AB269" s="44">
        <v>180</v>
      </c>
      <c r="AC269" s="45"/>
      <c r="AD269" s="44">
        <v>0</v>
      </c>
      <c r="AF269" s="37"/>
      <c r="AG269" s="37"/>
      <c r="AH269" s="37"/>
    </row>
    <row r="270" spans="1:34" ht="20.100000000000001" customHeight="1" x14ac:dyDescent="0.2">
      <c r="D270" s="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F270" s="37"/>
      <c r="AG270" s="37"/>
      <c r="AH270" s="37"/>
    </row>
    <row r="271" spans="1:34" ht="20.100000000000001" customHeight="1" x14ac:dyDescent="0.2">
      <c r="C271" s="3" t="s">
        <v>220</v>
      </c>
      <c r="D271" s="2"/>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F271" s="37"/>
      <c r="AG271" s="37"/>
      <c r="AH271" s="37"/>
    </row>
    <row r="272" spans="1:34" ht="20.100000000000001" customHeight="1" x14ac:dyDescent="0.2">
      <c r="D272" s="2" t="s">
        <v>221</v>
      </c>
      <c r="F272" s="37">
        <v>0</v>
      </c>
      <c r="G272" s="37"/>
      <c r="H272" s="37"/>
      <c r="I272" s="37"/>
      <c r="J272" s="37">
        <v>126</v>
      </c>
      <c r="K272" s="37">
        <v>2</v>
      </c>
      <c r="L272" s="37"/>
      <c r="M272" s="37">
        <v>128</v>
      </c>
      <c r="N272" s="37"/>
      <c r="O272" s="37"/>
      <c r="P272" s="37"/>
      <c r="Q272" s="37">
        <v>103</v>
      </c>
      <c r="R272" s="37">
        <v>26</v>
      </c>
      <c r="S272" s="37"/>
      <c r="T272" s="37">
        <v>129</v>
      </c>
      <c r="U272" s="37"/>
      <c r="V272" s="37"/>
      <c r="W272" s="37"/>
      <c r="X272" s="37">
        <v>58</v>
      </c>
      <c r="Y272" s="37"/>
      <c r="Z272" s="37"/>
      <c r="AA272" s="37"/>
      <c r="AB272" s="37">
        <v>59</v>
      </c>
      <c r="AC272" s="37"/>
      <c r="AD272" s="37">
        <v>0</v>
      </c>
      <c r="AF272" s="37"/>
      <c r="AG272" s="37"/>
      <c r="AH272" s="37"/>
    </row>
    <row r="273" spans="3:34" ht="20.100000000000001" customHeight="1" x14ac:dyDescent="0.2">
      <c r="D273" s="38" t="s">
        <v>222</v>
      </c>
      <c r="F273" s="39">
        <v>0</v>
      </c>
      <c r="G273" s="40"/>
      <c r="H273" s="40"/>
      <c r="I273" s="40"/>
      <c r="J273" s="39">
        <v>127</v>
      </c>
      <c r="K273" s="39">
        <v>2</v>
      </c>
      <c r="L273" s="40"/>
      <c r="M273" s="39">
        <v>129</v>
      </c>
      <c r="N273" s="40"/>
      <c r="O273" s="40"/>
      <c r="P273" s="40"/>
      <c r="Q273" s="39">
        <v>54</v>
      </c>
      <c r="R273" s="39">
        <v>51</v>
      </c>
      <c r="S273" s="40"/>
      <c r="T273" s="39">
        <v>105</v>
      </c>
      <c r="U273" s="40"/>
      <c r="V273" s="40"/>
      <c r="W273" s="40"/>
      <c r="X273" s="39">
        <v>146</v>
      </c>
      <c r="Y273" s="40"/>
      <c r="Z273" s="40"/>
      <c r="AA273" s="40"/>
      <c r="AB273" s="39">
        <v>122</v>
      </c>
      <c r="AC273" s="40"/>
      <c r="AD273" s="39">
        <v>0</v>
      </c>
      <c r="AF273" s="37"/>
      <c r="AG273" s="37"/>
      <c r="AH273" s="37"/>
    </row>
    <row r="274" spans="3:34" ht="20.100000000000001" customHeight="1" x14ac:dyDescent="0.2">
      <c r="D274" s="2" t="s">
        <v>223</v>
      </c>
      <c r="F274" s="37">
        <v>0</v>
      </c>
      <c r="G274" s="37"/>
      <c r="H274" s="37"/>
      <c r="I274" s="37"/>
      <c r="J274" s="37">
        <v>150</v>
      </c>
      <c r="K274" s="37">
        <v>1</v>
      </c>
      <c r="L274" s="37"/>
      <c r="M274" s="37">
        <v>151</v>
      </c>
      <c r="N274" s="37"/>
      <c r="O274" s="37"/>
      <c r="P274" s="37"/>
      <c r="Q274" s="37">
        <v>36</v>
      </c>
      <c r="R274" s="37">
        <v>57</v>
      </c>
      <c r="S274" s="37"/>
      <c r="T274" s="37">
        <v>93</v>
      </c>
      <c r="U274" s="37"/>
      <c r="V274" s="37"/>
      <c r="W274" s="37"/>
      <c r="X274" s="37">
        <v>142</v>
      </c>
      <c r="Y274" s="37"/>
      <c r="Z274" s="37"/>
      <c r="AA274" s="37"/>
      <c r="AB274" s="37">
        <v>84</v>
      </c>
      <c r="AC274" s="37"/>
      <c r="AD274" s="37">
        <v>0</v>
      </c>
      <c r="AF274" s="37"/>
      <c r="AG274" s="37"/>
      <c r="AH274" s="37"/>
    </row>
    <row r="275" spans="3:34" ht="20.100000000000001" customHeight="1" x14ac:dyDescent="0.2">
      <c r="D275" s="38" t="s">
        <v>224</v>
      </c>
      <c r="F275" s="39">
        <v>0</v>
      </c>
      <c r="G275" s="40"/>
      <c r="H275" s="40"/>
      <c r="I275" s="40"/>
      <c r="J275" s="39">
        <v>125</v>
      </c>
      <c r="K275" s="39">
        <v>12</v>
      </c>
      <c r="L275" s="40"/>
      <c r="M275" s="39">
        <v>137</v>
      </c>
      <c r="N275" s="40"/>
      <c r="O275" s="40"/>
      <c r="P275" s="40"/>
      <c r="Q275" s="39">
        <v>50</v>
      </c>
      <c r="R275" s="39">
        <v>32</v>
      </c>
      <c r="S275" s="40"/>
      <c r="T275" s="39">
        <v>82</v>
      </c>
      <c r="U275" s="40"/>
      <c r="V275" s="40"/>
      <c r="W275" s="40"/>
      <c r="X275" s="39">
        <v>118</v>
      </c>
      <c r="Y275" s="40"/>
      <c r="Z275" s="40"/>
      <c r="AA275" s="40"/>
      <c r="AB275" s="39">
        <v>63</v>
      </c>
      <c r="AC275" s="40"/>
      <c r="AD275" s="39">
        <v>0</v>
      </c>
      <c r="AF275" s="37"/>
      <c r="AG275" s="37"/>
      <c r="AH275" s="37"/>
    </row>
    <row r="276" spans="3:34" ht="20.100000000000001" customHeight="1" x14ac:dyDescent="0.2">
      <c r="D276" s="2" t="s">
        <v>225</v>
      </c>
      <c r="F276" s="37">
        <v>0</v>
      </c>
      <c r="G276" s="37"/>
      <c r="H276" s="37"/>
      <c r="I276" s="37"/>
      <c r="J276" s="37">
        <v>144</v>
      </c>
      <c r="K276" s="37">
        <v>3</v>
      </c>
      <c r="L276" s="37"/>
      <c r="M276" s="37">
        <v>147</v>
      </c>
      <c r="N276" s="37"/>
      <c r="O276" s="37"/>
      <c r="P276" s="37"/>
      <c r="Q276" s="37">
        <v>95</v>
      </c>
      <c r="R276" s="37">
        <v>25</v>
      </c>
      <c r="S276" s="37"/>
      <c r="T276" s="37">
        <v>120</v>
      </c>
      <c r="U276" s="37"/>
      <c r="V276" s="37"/>
      <c r="W276" s="37"/>
      <c r="X276" s="37">
        <v>65</v>
      </c>
      <c r="Y276" s="37"/>
      <c r="Z276" s="37"/>
      <c r="AA276" s="37"/>
      <c r="AB276" s="37">
        <v>38</v>
      </c>
      <c r="AC276" s="37"/>
      <c r="AD276" s="37">
        <v>0</v>
      </c>
      <c r="AF276" s="37"/>
      <c r="AG276" s="37"/>
      <c r="AH276" s="37"/>
    </row>
    <row r="277" spans="3:34" ht="20.100000000000001" customHeight="1" x14ac:dyDescent="0.2">
      <c r="D277" s="38" t="s">
        <v>226</v>
      </c>
      <c r="F277" s="39">
        <v>0</v>
      </c>
      <c r="G277" s="40"/>
      <c r="H277" s="40"/>
      <c r="I277" s="40"/>
      <c r="J277" s="39">
        <v>126</v>
      </c>
      <c r="K277" s="39">
        <v>4</v>
      </c>
      <c r="L277" s="40"/>
      <c r="M277" s="39">
        <v>130</v>
      </c>
      <c r="N277" s="40"/>
      <c r="O277" s="40"/>
      <c r="P277" s="40"/>
      <c r="Q277" s="39">
        <v>78</v>
      </c>
      <c r="R277" s="39">
        <v>50</v>
      </c>
      <c r="S277" s="40"/>
      <c r="T277" s="39">
        <v>128</v>
      </c>
      <c r="U277" s="40"/>
      <c r="V277" s="40"/>
      <c r="W277" s="40"/>
      <c r="X277" s="39">
        <v>126</v>
      </c>
      <c r="Y277" s="40"/>
      <c r="Z277" s="40"/>
      <c r="AA277" s="40"/>
      <c r="AB277" s="39">
        <v>124</v>
      </c>
      <c r="AC277" s="40"/>
      <c r="AD277" s="39">
        <v>0</v>
      </c>
      <c r="AF277" s="37"/>
      <c r="AG277" s="37"/>
      <c r="AH277" s="37"/>
    </row>
    <row r="278" spans="3:34" ht="20.100000000000001" customHeight="1" x14ac:dyDescent="0.2">
      <c r="D278" s="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F278" s="37"/>
      <c r="AG278" s="37"/>
      <c r="AH278" s="37"/>
    </row>
    <row r="279" spans="3:34" ht="20.100000000000001" customHeight="1" x14ac:dyDescent="0.2">
      <c r="C279" s="42" t="s">
        <v>227</v>
      </c>
      <c r="D279" s="42"/>
      <c r="F279" s="44">
        <v>0</v>
      </c>
      <c r="G279" s="45"/>
      <c r="H279" s="45"/>
      <c r="I279" s="45"/>
      <c r="J279" s="44">
        <v>798</v>
      </c>
      <c r="K279" s="44">
        <v>24</v>
      </c>
      <c r="L279" s="45"/>
      <c r="M279" s="44">
        <v>822</v>
      </c>
      <c r="N279" s="45"/>
      <c r="O279" s="45"/>
      <c r="P279" s="45"/>
      <c r="Q279" s="44">
        <v>416</v>
      </c>
      <c r="R279" s="44">
        <v>241</v>
      </c>
      <c r="S279" s="45"/>
      <c r="T279" s="44">
        <v>657</v>
      </c>
      <c r="U279" s="45"/>
      <c r="V279" s="45"/>
      <c r="W279" s="45"/>
      <c r="X279" s="44">
        <v>655</v>
      </c>
      <c r="Y279" s="45"/>
      <c r="Z279" s="45"/>
      <c r="AA279" s="45"/>
      <c r="AB279" s="44">
        <v>490</v>
      </c>
      <c r="AC279" s="45"/>
      <c r="AD279" s="44">
        <v>0</v>
      </c>
      <c r="AF279" s="37"/>
      <c r="AG279" s="37"/>
      <c r="AH279" s="37"/>
    </row>
    <row r="280" spans="3:34" ht="20.100000000000001" customHeight="1" x14ac:dyDescent="0.2">
      <c r="D280" s="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F280" s="37"/>
      <c r="AG280" s="37"/>
      <c r="AH280" s="37"/>
    </row>
    <row r="281" spans="3:34" ht="20.100000000000001" customHeight="1" x14ac:dyDescent="0.2">
      <c r="C281" s="3" t="s">
        <v>186</v>
      </c>
      <c r="D281" s="2"/>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F281" s="37"/>
      <c r="AG281" s="37"/>
      <c r="AH281" s="37"/>
    </row>
    <row r="282" spans="3:34" ht="20.100000000000001" customHeight="1" x14ac:dyDescent="0.2">
      <c r="D282" s="2" t="s">
        <v>228</v>
      </c>
      <c r="F282" s="37">
        <v>158</v>
      </c>
      <c r="G282" s="37"/>
      <c r="H282" s="37"/>
      <c r="I282" s="37"/>
      <c r="J282" s="37">
        <v>895</v>
      </c>
      <c r="K282" s="37">
        <v>7</v>
      </c>
      <c r="L282" s="37"/>
      <c r="M282" s="37">
        <v>902</v>
      </c>
      <c r="N282" s="37"/>
      <c r="O282" s="37"/>
      <c r="P282" s="37"/>
      <c r="Q282" s="37">
        <v>352</v>
      </c>
      <c r="R282" s="37">
        <v>362</v>
      </c>
      <c r="S282" s="37"/>
      <c r="T282" s="37">
        <v>714</v>
      </c>
      <c r="U282" s="37"/>
      <c r="V282" s="37"/>
      <c r="W282" s="37"/>
      <c r="X282" s="37">
        <v>346</v>
      </c>
      <c r="Y282" s="37"/>
      <c r="Z282" s="37"/>
      <c r="AA282" s="37"/>
      <c r="AB282" s="37">
        <v>0</v>
      </c>
      <c r="AC282" s="37"/>
      <c r="AD282" s="37">
        <v>0</v>
      </c>
      <c r="AF282" s="37"/>
      <c r="AG282" s="37"/>
      <c r="AH282" s="37"/>
    </row>
    <row r="283" spans="3:34" ht="20.100000000000001" customHeight="1" x14ac:dyDescent="0.2">
      <c r="D283" s="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F283" s="37"/>
      <c r="AG283" s="37"/>
      <c r="AH283" s="37"/>
    </row>
    <row r="284" spans="3:34" ht="20.100000000000001" customHeight="1" x14ac:dyDescent="0.2">
      <c r="C284" s="42" t="s">
        <v>188</v>
      </c>
      <c r="D284" s="42"/>
      <c r="F284" s="44">
        <v>158</v>
      </c>
      <c r="G284" s="45"/>
      <c r="H284" s="45"/>
      <c r="I284" s="45"/>
      <c r="J284" s="44">
        <v>895</v>
      </c>
      <c r="K284" s="44">
        <v>7</v>
      </c>
      <c r="L284" s="45"/>
      <c r="M284" s="44">
        <v>902</v>
      </c>
      <c r="N284" s="45"/>
      <c r="O284" s="45"/>
      <c r="P284" s="45"/>
      <c r="Q284" s="44">
        <v>352</v>
      </c>
      <c r="R284" s="44">
        <v>362</v>
      </c>
      <c r="S284" s="45"/>
      <c r="T284" s="44">
        <v>714</v>
      </c>
      <c r="U284" s="45"/>
      <c r="V284" s="45"/>
      <c r="W284" s="45"/>
      <c r="X284" s="44">
        <v>346</v>
      </c>
      <c r="Y284" s="45"/>
      <c r="Z284" s="45"/>
      <c r="AA284" s="45"/>
      <c r="AB284" s="44">
        <v>0</v>
      </c>
      <c r="AC284" s="45"/>
      <c r="AD284" s="44">
        <v>0</v>
      </c>
      <c r="AF284" s="37"/>
      <c r="AG284" s="37"/>
      <c r="AH284" s="37"/>
    </row>
    <row r="285" spans="3:34" ht="20.100000000000001" customHeight="1" x14ac:dyDescent="0.2">
      <c r="D285" s="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F285" s="37"/>
      <c r="AG285" s="37"/>
      <c r="AH285" s="37"/>
    </row>
    <row r="286" spans="3:34" ht="20.100000000000001" customHeight="1" x14ac:dyDescent="0.2">
      <c r="C286" s="3" t="s">
        <v>0</v>
      </c>
      <c r="D286" s="2"/>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F286" s="37"/>
      <c r="AG286" s="37"/>
      <c r="AH286" s="37"/>
    </row>
    <row r="287" spans="3:34" ht="20.100000000000001" customHeight="1" x14ac:dyDescent="0.2">
      <c r="D287" s="2" t="s">
        <v>229</v>
      </c>
      <c r="F287" s="37">
        <v>0</v>
      </c>
      <c r="G287" s="37"/>
      <c r="H287" s="37"/>
      <c r="I287" s="37"/>
      <c r="J287" s="37">
        <v>0</v>
      </c>
      <c r="K287" s="37">
        <v>2</v>
      </c>
      <c r="L287" s="37"/>
      <c r="M287" s="37">
        <v>2</v>
      </c>
      <c r="N287" s="37"/>
      <c r="O287" s="37"/>
      <c r="P287" s="37"/>
      <c r="Q287" s="37">
        <v>4</v>
      </c>
      <c r="R287" s="37">
        <v>3</v>
      </c>
      <c r="S287" s="37"/>
      <c r="T287" s="37">
        <v>7</v>
      </c>
      <c r="U287" s="37"/>
      <c r="V287" s="37"/>
      <c r="W287" s="37"/>
      <c r="X287" s="37">
        <v>2</v>
      </c>
      <c r="Y287" s="37"/>
      <c r="Z287" s="37"/>
      <c r="AA287" s="37"/>
      <c r="AB287" s="37">
        <v>7</v>
      </c>
      <c r="AC287" s="37"/>
      <c r="AD287" s="37">
        <v>0</v>
      </c>
      <c r="AF287" s="37"/>
      <c r="AG287" s="37"/>
      <c r="AH287" s="37"/>
    </row>
    <row r="288" spans="3:34" ht="20.100000000000001" customHeight="1" x14ac:dyDescent="0.2">
      <c r="D288" s="38" t="s">
        <v>230</v>
      </c>
      <c r="F288" s="39">
        <v>0</v>
      </c>
      <c r="G288" s="40"/>
      <c r="H288" s="40"/>
      <c r="I288" s="40"/>
      <c r="J288" s="39">
        <v>0</v>
      </c>
      <c r="K288" s="39">
        <v>2</v>
      </c>
      <c r="L288" s="40"/>
      <c r="M288" s="39">
        <v>2</v>
      </c>
      <c r="N288" s="40"/>
      <c r="O288" s="40"/>
      <c r="P288" s="40"/>
      <c r="Q288" s="39">
        <v>0</v>
      </c>
      <c r="R288" s="39">
        <v>2</v>
      </c>
      <c r="S288" s="40"/>
      <c r="T288" s="39">
        <v>2</v>
      </c>
      <c r="U288" s="40"/>
      <c r="V288" s="40"/>
      <c r="W288" s="40"/>
      <c r="X288" s="39">
        <v>0</v>
      </c>
      <c r="Y288" s="40"/>
      <c r="Z288" s="40"/>
      <c r="AA288" s="40"/>
      <c r="AB288" s="39">
        <v>0</v>
      </c>
      <c r="AC288" s="40"/>
      <c r="AD288" s="39">
        <v>0</v>
      </c>
      <c r="AF288" s="37"/>
      <c r="AG288" s="37"/>
      <c r="AH288" s="37"/>
    </row>
    <row r="289" spans="3:34" ht="20.100000000000001" customHeight="1" x14ac:dyDescent="0.2">
      <c r="D289" s="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F289" s="37"/>
      <c r="AG289" s="37"/>
      <c r="AH289" s="37"/>
    </row>
    <row r="290" spans="3:34" ht="20.100000000000001" customHeight="1" x14ac:dyDescent="0.2">
      <c r="C290" s="42" t="s">
        <v>122</v>
      </c>
      <c r="D290" s="42"/>
      <c r="F290" s="44">
        <v>0</v>
      </c>
      <c r="G290" s="45"/>
      <c r="H290" s="45"/>
      <c r="I290" s="45"/>
      <c r="J290" s="44">
        <v>0</v>
      </c>
      <c r="K290" s="44">
        <v>4</v>
      </c>
      <c r="L290" s="45"/>
      <c r="M290" s="44">
        <v>4</v>
      </c>
      <c r="N290" s="45"/>
      <c r="O290" s="45"/>
      <c r="P290" s="45"/>
      <c r="Q290" s="44">
        <v>4</v>
      </c>
      <c r="R290" s="44">
        <v>5</v>
      </c>
      <c r="S290" s="45"/>
      <c r="T290" s="44">
        <v>9</v>
      </c>
      <c r="U290" s="45"/>
      <c r="V290" s="45"/>
      <c r="W290" s="45"/>
      <c r="X290" s="44">
        <v>2</v>
      </c>
      <c r="Y290" s="45"/>
      <c r="Z290" s="45"/>
      <c r="AA290" s="45"/>
      <c r="AB290" s="44">
        <v>7</v>
      </c>
      <c r="AC290" s="45"/>
      <c r="AD290" s="44">
        <v>0</v>
      </c>
      <c r="AF290" s="37"/>
      <c r="AG290" s="37"/>
      <c r="AH290" s="37"/>
    </row>
    <row r="291" spans="3:34" ht="20.100000000000001" customHeight="1" x14ac:dyDescent="0.2">
      <c r="D291" s="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F291" s="37"/>
      <c r="AG291" s="37"/>
      <c r="AH291" s="37"/>
    </row>
    <row r="292" spans="3:34" ht="20.100000000000001" customHeight="1" x14ac:dyDescent="0.2">
      <c r="C292" s="3" t="s">
        <v>172</v>
      </c>
      <c r="D292" s="2"/>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F292" s="37"/>
      <c r="AG292" s="37"/>
      <c r="AH292" s="37"/>
    </row>
    <row r="293" spans="3:34" ht="20.100000000000001" customHeight="1" x14ac:dyDescent="0.2">
      <c r="D293" s="2" t="s">
        <v>229</v>
      </c>
      <c r="F293" s="37">
        <v>93</v>
      </c>
      <c r="G293" s="37"/>
      <c r="H293" s="37"/>
      <c r="I293" s="37"/>
      <c r="J293" s="37">
        <v>85</v>
      </c>
      <c r="K293" s="37">
        <v>0</v>
      </c>
      <c r="L293" s="37"/>
      <c r="M293" s="37">
        <v>85</v>
      </c>
      <c r="N293" s="37"/>
      <c r="O293" s="37"/>
      <c r="P293" s="37"/>
      <c r="Q293" s="37">
        <v>28</v>
      </c>
      <c r="R293" s="37">
        <v>43</v>
      </c>
      <c r="S293" s="37"/>
      <c r="T293" s="37">
        <v>71</v>
      </c>
      <c r="U293" s="37"/>
      <c r="V293" s="37"/>
      <c r="W293" s="37"/>
      <c r="X293" s="37">
        <v>0</v>
      </c>
      <c r="Y293" s="37"/>
      <c r="Z293" s="37"/>
      <c r="AA293" s="37"/>
      <c r="AB293" s="37">
        <v>0</v>
      </c>
      <c r="AC293" s="37"/>
      <c r="AD293" s="37">
        <v>107</v>
      </c>
      <c r="AF293" s="37"/>
      <c r="AG293" s="37"/>
      <c r="AH293" s="37"/>
    </row>
    <row r="294" spans="3:34" ht="20.100000000000001" customHeight="1" x14ac:dyDescent="0.2">
      <c r="D294" s="38" t="s">
        <v>230</v>
      </c>
      <c r="F294" s="39">
        <v>46</v>
      </c>
      <c r="G294" s="40"/>
      <c r="H294" s="40"/>
      <c r="I294" s="40"/>
      <c r="J294" s="39">
        <v>88</v>
      </c>
      <c r="K294" s="39">
        <v>8</v>
      </c>
      <c r="L294" s="40"/>
      <c r="M294" s="39">
        <v>96</v>
      </c>
      <c r="N294" s="40"/>
      <c r="O294" s="40"/>
      <c r="P294" s="40"/>
      <c r="Q294" s="39">
        <v>82</v>
      </c>
      <c r="R294" s="39">
        <v>29</v>
      </c>
      <c r="S294" s="40"/>
      <c r="T294" s="39">
        <v>111</v>
      </c>
      <c r="U294" s="40"/>
      <c r="V294" s="40"/>
      <c r="W294" s="40"/>
      <c r="X294" s="39">
        <v>0</v>
      </c>
      <c r="Y294" s="40"/>
      <c r="Z294" s="40"/>
      <c r="AA294" s="40"/>
      <c r="AB294" s="39">
        <v>0</v>
      </c>
      <c r="AC294" s="40"/>
      <c r="AD294" s="39">
        <v>31</v>
      </c>
      <c r="AF294" s="37"/>
      <c r="AG294" s="37"/>
      <c r="AH294" s="37"/>
    </row>
    <row r="295" spans="3:34" ht="20.100000000000001" customHeight="1" x14ac:dyDescent="0.2">
      <c r="D295" s="2" t="s">
        <v>223</v>
      </c>
      <c r="F295" s="37">
        <v>39</v>
      </c>
      <c r="G295" s="37"/>
      <c r="H295" s="37"/>
      <c r="I295" s="37"/>
      <c r="J295" s="37">
        <v>85</v>
      </c>
      <c r="K295" s="37">
        <v>3</v>
      </c>
      <c r="L295" s="37"/>
      <c r="M295" s="37">
        <v>88</v>
      </c>
      <c r="N295" s="37"/>
      <c r="O295" s="37"/>
      <c r="P295" s="37"/>
      <c r="Q295" s="37">
        <v>54</v>
      </c>
      <c r="R295" s="37">
        <v>36</v>
      </c>
      <c r="S295" s="37"/>
      <c r="T295" s="37">
        <v>90</v>
      </c>
      <c r="U295" s="37"/>
      <c r="V295" s="37"/>
      <c r="W295" s="37"/>
      <c r="X295" s="37">
        <v>0</v>
      </c>
      <c r="Y295" s="37"/>
      <c r="Z295" s="37"/>
      <c r="AA295" s="37"/>
      <c r="AB295" s="37">
        <v>0</v>
      </c>
      <c r="AC295" s="37"/>
      <c r="AD295" s="37">
        <v>37</v>
      </c>
      <c r="AF295" s="37"/>
      <c r="AG295" s="37"/>
      <c r="AH295" s="37"/>
    </row>
    <row r="296" spans="3:34" ht="20.100000000000001" customHeight="1" x14ac:dyDescent="0.2">
      <c r="D296" s="38" t="s">
        <v>224</v>
      </c>
      <c r="F296" s="39">
        <v>101</v>
      </c>
      <c r="G296" s="40"/>
      <c r="H296" s="40"/>
      <c r="I296" s="40"/>
      <c r="J296" s="39">
        <v>84</v>
      </c>
      <c r="K296" s="39">
        <v>4</v>
      </c>
      <c r="L296" s="40"/>
      <c r="M296" s="39">
        <v>88</v>
      </c>
      <c r="N296" s="40"/>
      <c r="O296" s="40"/>
      <c r="P296" s="40"/>
      <c r="Q296" s="39">
        <v>34</v>
      </c>
      <c r="R296" s="39">
        <v>55</v>
      </c>
      <c r="S296" s="40"/>
      <c r="T296" s="39">
        <v>89</v>
      </c>
      <c r="U296" s="40"/>
      <c r="V296" s="40"/>
      <c r="W296" s="40"/>
      <c r="X296" s="39">
        <v>0</v>
      </c>
      <c r="Y296" s="40"/>
      <c r="Z296" s="40"/>
      <c r="AA296" s="40"/>
      <c r="AB296" s="39">
        <v>0</v>
      </c>
      <c r="AC296" s="40"/>
      <c r="AD296" s="39">
        <v>100</v>
      </c>
      <c r="AF296" s="37"/>
      <c r="AG296" s="37"/>
      <c r="AH296" s="37"/>
    </row>
    <row r="297" spans="3:34" ht="20.100000000000001" customHeight="1" x14ac:dyDescent="0.2">
      <c r="D297" s="2" t="s">
        <v>371</v>
      </c>
      <c r="F297" s="37">
        <v>101</v>
      </c>
      <c r="G297" s="37"/>
      <c r="H297" s="37"/>
      <c r="I297" s="37"/>
      <c r="J297" s="37">
        <v>84</v>
      </c>
      <c r="K297" s="37">
        <v>3</v>
      </c>
      <c r="L297" s="37"/>
      <c r="M297" s="37">
        <v>87</v>
      </c>
      <c r="N297" s="37"/>
      <c r="O297" s="37"/>
      <c r="P297" s="37"/>
      <c r="Q297" s="37">
        <v>38</v>
      </c>
      <c r="R297" s="37">
        <v>67</v>
      </c>
      <c r="S297" s="37"/>
      <c r="T297" s="37">
        <v>105</v>
      </c>
      <c r="U297" s="37"/>
      <c r="V297" s="37"/>
      <c r="W297" s="37"/>
      <c r="X297" s="37">
        <v>0</v>
      </c>
      <c r="Y297" s="37"/>
      <c r="Z297" s="37"/>
      <c r="AA297" s="37"/>
      <c r="AB297" s="37">
        <v>0</v>
      </c>
      <c r="AC297" s="37"/>
      <c r="AD297" s="37">
        <v>83</v>
      </c>
      <c r="AF297" s="37"/>
      <c r="AG297" s="37"/>
      <c r="AH297" s="37"/>
    </row>
    <row r="298" spans="3:34" ht="20.100000000000001" customHeight="1" x14ac:dyDescent="0.2">
      <c r="D298" s="38" t="s">
        <v>226</v>
      </c>
      <c r="F298" s="39">
        <v>39</v>
      </c>
      <c r="G298" s="40"/>
      <c r="H298" s="40"/>
      <c r="I298" s="40"/>
      <c r="J298" s="39">
        <v>85</v>
      </c>
      <c r="K298" s="39">
        <v>5</v>
      </c>
      <c r="L298" s="40"/>
      <c r="M298" s="39">
        <v>90</v>
      </c>
      <c r="N298" s="40"/>
      <c r="O298" s="40"/>
      <c r="P298" s="40"/>
      <c r="Q298" s="39">
        <v>62</v>
      </c>
      <c r="R298" s="39">
        <v>26</v>
      </c>
      <c r="S298" s="40"/>
      <c r="T298" s="39">
        <v>88</v>
      </c>
      <c r="U298" s="40"/>
      <c r="V298" s="40"/>
      <c r="W298" s="40"/>
      <c r="X298" s="39">
        <v>0</v>
      </c>
      <c r="Y298" s="40"/>
      <c r="Z298" s="40"/>
      <c r="AA298" s="40"/>
      <c r="AB298" s="39">
        <v>0</v>
      </c>
      <c r="AC298" s="40"/>
      <c r="AD298" s="39">
        <v>41</v>
      </c>
      <c r="AF298" s="37"/>
      <c r="AG298" s="37"/>
      <c r="AH298" s="37"/>
    </row>
    <row r="299" spans="3:34" ht="20.100000000000001" customHeight="1" x14ac:dyDescent="0.2">
      <c r="D299" s="2" t="s">
        <v>231</v>
      </c>
      <c r="F299" s="37">
        <v>57</v>
      </c>
      <c r="G299" s="37"/>
      <c r="H299" s="37"/>
      <c r="I299" s="37"/>
      <c r="J299" s="37">
        <v>85</v>
      </c>
      <c r="K299" s="37">
        <v>3</v>
      </c>
      <c r="L299" s="37"/>
      <c r="M299" s="37">
        <v>88</v>
      </c>
      <c r="N299" s="37"/>
      <c r="O299" s="37"/>
      <c r="P299" s="37"/>
      <c r="Q299" s="37">
        <v>71</v>
      </c>
      <c r="R299" s="37">
        <v>36</v>
      </c>
      <c r="S299" s="37"/>
      <c r="T299" s="37">
        <v>107</v>
      </c>
      <c r="U299" s="37"/>
      <c r="V299" s="37"/>
      <c r="W299" s="37"/>
      <c r="X299" s="37">
        <v>0</v>
      </c>
      <c r="Y299" s="37"/>
      <c r="Z299" s="37"/>
      <c r="AA299" s="37"/>
      <c r="AB299" s="37">
        <v>0</v>
      </c>
      <c r="AC299" s="37"/>
      <c r="AD299" s="37">
        <v>38</v>
      </c>
      <c r="AF299" s="37"/>
      <c r="AG299" s="37"/>
      <c r="AH299" s="37"/>
    </row>
    <row r="300" spans="3:34" ht="20.100000000000001" customHeight="1" x14ac:dyDescent="0.2">
      <c r="D300" s="38" t="s">
        <v>232</v>
      </c>
      <c r="F300" s="39">
        <v>55</v>
      </c>
      <c r="G300" s="40"/>
      <c r="H300" s="40"/>
      <c r="I300" s="40"/>
      <c r="J300" s="39">
        <v>82</v>
      </c>
      <c r="K300" s="39">
        <v>3</v>
      </c>
      <c r="L300" s="40"/>
      <c r="M300" s="39">
        <v>85</v>
      </c>
      <c r="N300" s="40"/>
      <c r="O300" s="40"/>
      <c r="P300" s="40"/>
      <c r="Q300" s="39">
        <v>79</v>
      </c>
      <c r="R300" s="39">
        <v>32</v>
      </c>
      <c r="S300" s="40"/>
      <c r="T300" s="39">
        <v>111</v>
      </c>
      <c r="U300" s="40"/>
      <c r="V300" s="40"/>
      <c r="W300" s="40"/>
      <c r="X300" s="39">
        <v>0</v>
      </c>
      <c r="Y300" s="40"/>
      <c r="Z300" s="40"/>
      <c r="AA300" s="40"/>
      <c r="AB300" s="39">
        <v>0</v>
      </c>
      <c r="AC300" s="40"/>
      <c r="AD300" s="39">
        <v>29</v>
      </c>
      <c r="AF300" s="37"/>
      <c r="AG300" s="37"/>
      <c r="AH300" s="37"/>
    </row>
    <row r="301" spans="3:34" ht="20.100000000000001" customHeight="1" x14ac:dyDescent="0.2">
      <c r="D301" s="2" t="s">
        <v>233</v>
      </c>
      <c r="F301" s="37">
        <v>69</v>
      </c>
      <c r="G301" s="37"/>
      <c r="H301" s="37"/>
      <c r="I301" s="37"/>
      <c r="J301" s="37">
        <v>85</v>
      </c>
      <c r="K301" s="37">
        <v>8</v>
      </c>
      <c r="L301" s="37"/>
      <c r="M301" s="37">
        <v>93</v>
      </c>
      <c r="N301" s="37"/>
      <c r="O301" s="37"/>
      <c r="P301" s="37"/>
      <c r="Q301" s="37">
        <v>33</v>
      </c>
      <c r="R301" s="37">
        <v>60</v>
      </c>
      <c r="S301" s="37"/>
      <c r="T301" s="37">
        <v>93</v>
      </c>
      <c r="U301" s="37"/>
      <c r="V301" s="37"/>
      <c r="W301" s="37"/>
      <c r="X301" s="37">
        <v>0</v>
      </c>
      <c r="Y301" s="37"/>
      <c r="Z301" s="37"/>
      <c r="AA301" s="37"/>
      <c r="AB301" s="37">
        <v>0</v>
      </c>
      <c r="AC301" s="37"/>
      <c r="AD301" s="37">
        <v>69</v>
      </c>
      <c r="AF301" s="37"/>
      <c r="AG301" s="37"/>
      <c r="AH301" s="37"/>
    </row>
    <row r="302" spans="3:34" ht="20.100000000000001" customHeight="1" x14ac:dyDescent="0.2">
      <c r="D302" s="38" t="s">
        <v>234</v>
      </c>
      <c r="F302" s="39">
        <v>80</v>
      </c>
      <c r="G302" s="40"/>
      <c r="H302" s="40"/>
      <c r="I302" s="40"/>
      <c r="J302" s="39">
        <v>82</v>
      </c>
      <c r="K302" s="39">
        <v>1</v>
      </c>
      <c r="L302" s="40"/>
      <c r="M302" s="39">
        <v>83</v>
      </c>
      <c r="N302" s="40"/>
      <c r="O302" s="40"/>
      <c r="P302" s="40"/>
      <c r="Q302" s="39">
        <v>31</v>
      </c>
      <c r="R302" s="39">
        <v>50</v>
      </c>
      <c r="S302" s="40"/>
      <c r="T302" s="39">
        <v>81</v>
      </c>
      <c r="U302" s="40"/>
      <c r="V302" s="40"/>
      <c r="W302" s="40"/>
      <c r="X302" s="39">
        <v>0</v>
      </c>
      <c r="Y302" s="40"/>
      <c r="Z302" s="40"/>
      <c r="AA302" s="40"/>
      <c r="AB302" s="39">
        <v>0</v>
      </c>
      <c r="AC302" s="40"/>
      <c r="AD302" s="39">
        <v>82</v>
      </c>
      <c r="AF302" s="37"/>
      <c r="AG302" s="37"/>
      <c r="AH302" s="37"/>
    </row>
    <row r="303" spans="3:34" ht="20.100000000000001" customHeight="1" x14ac:dyDescent="0.2">
      <c r="D303" s="2" t="s">
        <v>235</v>
      </c>
      <c r="F303" s="37">
        <v>105</v>
      </c>
      <c r="G303" s="37"/>
      <c r="H303" s="37"/>
      <c r="I303" s="37"/>
      <c r="J303" s="37">
        <v>101</v>
      </c>
      <c r="K303" s="37">
        <v>2</v>
      </c>
      <c r="L303" s="37"/>
      <c r="M303" s="37">
        <v>103</v>
      </c>
      <c r="N303" s="37"/>
      <c r="O303" s="37"/>
      <c r="P303" s="37"/>
      <c r="Q303" s="37">
        <v>44</v>
      </c>
      <c r="R303" s="37">
        <v>62</v>
      </c>
      <c r="S303" s="37"/>
      <c r="T303" s="37">
        <v>106</v>
      </c>
      <c r="U303" s="37"/>
      <c r="V303" s="37"/>
      <c r="W303" s="37"/>
      <c r="X303" s="37">
        <v>0</v>
      </c>
      <c r="Y303" s="37"/>
      <c r="Z303" s="37"/>
      <c r="AA303" s="37"/>
      <c r="AB303" s="37">
        <v>0</v>
      </c>
      <c r="AC303" s="37"/>
      <c r="AD303" s="37">
        <v>102</v>
      </c>
      <c r="AF303" s="37"/>
      <c r="AG303" s="37"/>
      <c r="AH303" s="37"/>
    </row>
    <row r="304" spans="3:34" ht="20.100000000000001" customHeight="1" x14ac:dyDescent="0.2">
      <c r="D304" s="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F304" s="37"/>
      <c r="AG304" s="37"/>
      <c r="AH304" s="37"/>
    </row>
    <row r="305" spans="1:34" s="1" customFormat="1" ht="20.100000000000001" customHeight="1" x14ac:dyDescent="0.2">
      <c r="A305" s="3"/>
      <c r="B305" s="6"/>
      <c r="C305" s="42" t="s">
        <v>180</v>
      </c>
      <c r="D305" s="42"/>
      <c r="E305" s="5"/>
      <c r="F305" s="44">
        <v>785</v>
      </c>
      <c r="G305" s="45"/>
      <c r="H305" s="45"/>
      <c r="I305" s="45"/>
      <c r="J305" s="44">
        <v>946</v>
      </c>
      <c r="K305" s="44">
        <v>40</v>
      </c>
      <c r="L305" s="45"/>
      <c r="M305" s="44">
        <v>986</v>
      </c>
      <c r="N305" s="45"/>
      <c r="O305" s="45"/>
      <c r="P305" s="45"/>
      <c r="Q305" s="44">
        <v>556</v>
      </c>
      <c r="R305" s="44">
        <v>496</v>
      </c>
      <c r="S305" s="45"/>
      <c r="T305" s="44">
        <v>1052</v>
      </c>
      <c r="U305" s="45"/>
      <c r="V305" s="45"/>
      <c r="W305" s="45"/>
      <c r="X305" s="44">
        <v>0</v>
      </c>
      <c r="Y305" s="45"/>
      <c r="Z305" s="45"/>
      <c r="AA305" s="45"/>
      <c r="AB305" s="44">
        <v>0</v>
      </c>
      <c r="AC305" s="45"/>
      <c r="AD305" s="44">
        <v>719</v>
      </c>
      <c r="AF305" s="37"/>
      <c r="AG305" s="37"/>
      <c r="AH305" s="37"/>
    </row>
    <row r="306" spans="1:34"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F306" s="37"/>
      <c r="AG306" s="37"/>
      <c r="AH306" s="37"/>
    </row>
    <row r="307" spans="1:34"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F307" s="37"/>
      <c r="AG307" s="37"/>
      <c r="AH307" s="37"/>
    </row>
    <row r="308" spans="1:34" ht="20.100000000000001" customHeight="1" x14ac:dyDescent="0.2">
      <c r="D308" s="2" t="s">
        <v>237</v>
      </c>
      <c r="F308" s="37">
        <v>0</v>
      </c>
      <c r="G308" s="37"/>
      <c r="H308" s="37"/>
      <c r="I308" s="37"/>
      <c r="J308" s="37">
        <v>0</v>
      </c>
      <c r="K308" s="37">
        <v>0</v>
      </c>
      <c r="L308" s="37"/>
      <c r="M308" s="37">
        <v>0</v>
      </c>
      <c r="N308" s="37"/>
      <c r="O308" s="37"/>
      <c r="P308" s="37"/>
      <c r="Q308" s="37">
        <v>0</v>
      </c>
      <c r="R308" s="37">
        <v>0</v>
      </c>
      <c r="S308" s="37"/>
      <c r="T308" s="37">
        <v>0</v>
      </c>
      <c r="U308" s="37"/>
      <c r="V308" s="37"/>
      <c r="W308" s="37"/>
      <c r="X308" s="37">
        <v>0</v>
      </c>
      <c r="Y308" s="37"/>
      <c r="Z308" s="37"/>
      <c r="AA308" s="37"/>
      <c r="AB308" s="37">
        <v>0</v>
      </c>
      <c r="AC308" s="37"/>
      <c r="AD308" s="37">
        <v>0</v>
      </c>
      <c r="AF308" s="37"/>
      <c r="AG308" s="37"/>
      <c r="AH308" s="37"/>
    </row>
    <row r="309" spans="1:34" ht="20.100000000000001" customHeight="1" x14ac:dyDescent="0.2">
      <c r="D309" s="38" t="s">
        <v>238</v>
      </c>
      <c r="F309" s="39">
        <v>0</v>
      </c>
      <c r="G309" s="40"/>
      <c r="H309" s="40"/>
      <c r="I309" s="40"/>
      <c r="J309" s="39">
        <v>0</v>
      </c>
      <c r="K309" s="39">
        <v>0</v>
      </c>
      <c r="L309" s="40"/>
      <c r="M309" s="39">
        <v>0</v>
      </c>
      <c r="N309" s="40"/>
      <c r="O309" s="40"/>
      <c r="P309" s="40"/>
      <c r="Q309" s="39">
        <v>0</v>
      </c>
      <c r="R309" s="39">
        <v>0</v>
      </c>
      <c r="S309" s="40"/>
      <c r="T309" s="39">
        <v>0</v>
      </c>
      <c r="U309" s="40"/>
      <c r="V309" s="40"/>
      <c r="W309" s="40"/>
      <c r="X309" s="39">
        <v>0</v>
      </c>
      <c r="Y309" s="40"/>
      <c r="Z309" s="40"/>
      <c r="AA309" s="40"/>
      <c r="AB309" s="39">
        <v>0</v>
      </c>
      <c r="AC309" s="40"/>
      <c r="AD309" s="39">
        <v>0</v>
      </c>
      <c r="AF309" s="37"/>
      <c r="AG309" s="37"/>
      <c r="AH309" s="37"/>
    </row>
    <row r="310" spans="1:34" ht="20.100000000000001" customHeight="1" x14ac:dyDescent="0.2">
      <c r="D310" s="2" t="s">
        <v>239</v>
      </c>
      <c r="F310" s="37">
        <v>0</v>
      </c>
      <c r="G310" s="37"/>
      <c r="H310" s="37"/>
      <c r="I310" s="37"/>
      <c r="J310" s="37">
        <v>0</v>
      </c>
      <c r="K310" s="37">
        <v>0</v>
      </c>
      <c r="L310" s="37"/>
      <c r="M310" s="37">
        <v>0</v>
      </c>
      <c r="N310" s="37"/>
      <c r="O310" s="37"/>
      <c r="P310" s="37"/>
      <c r="Q310" s="37">
        <v>0</v>
      </c>
      <c r="R310" s="37">
        <v>0</v>
      </c>
      <c r="S310" s="37"/>
      <c r="T310" s="37">
        <v>0</v>
      </c>
      <c r="U310" s="37"/>
      <c r="V310" s="37"/>
      <c r="W310" s="37"/>
      <c r="X310" s="37">
        <v>0</v>
      </c>
      <c r="Y310" s="37"/>
      <c r="Z310" s="37"/>
      <c r="AA310" s="37"/>
      <c r="AB310" s="37">
        <v>0</v>
      </c>
      <c r="AC310" s="37"/>
      <c r="AD310" s="37">
        <v>0</v>
      </c>
      <c r="AF310" s="37"/>
      <c r="AG310" s="37"/>
      <c r="AH310" s="37"/>
    </row>
    <row r="311" spans="1:34" ht="20.100000000000001" customHeight="1" x14ac:dyDescent="0.2">
      <c r="D311" s="38" t="s">
        <v>240</v>
      </c>
      <c r="F311" s="39">
        <v>0</v>
      </c>
      <c r="G311" s="40"/>
      <c r="H311" s="40"/>
      <c r="I311" s="40"/>
      <c r="J311" s="39">
        <v>0</v>
      </c>
      <c r="K311" s="39">
        <v>0</v>
      </c>
      <c r="L311" s="40"/>
      <c r="M311" s="39">
        <v>0</v>
      </c>
      <c r="N311" s="40"/>
      <c r="O311" s="40"/>
      <c r="P311" s="40"/>
      <c r="Q311" s="39">
        <v>0</v>
      </c>
      <c r="R311" s="39">
        <v>0</v>
      </c>
      <c r="S311" s="40"/>
      <c r="T311" s="39">
        <v>0</v>
      </c>
      <c r="U311" s="40"/>
      <c r="V311" s="40"/>
      <c r="W311" s="40"/>
      <c r="X311" s="39">
        <v>0</v>
      </c>
      <c r="Y311" s="40"/>
      <c r="Z311" s="40"/>
      <c r="AA311" s="40"/>
      <c r="AB311" s="39">
        <v>0</v>
      </c>
      <c r="AC311" s="40"/>
      <c r="AD311" s="39">
        <v>0</v>
      </c>
      <c r="AF311" s="37"/>
      <c r="AG311" s="37"/>
      <c r="AH311" s="37"/>
    </row>
    <row r="312" spans="1:34"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F312" s="37"/>
      <c r="AG312" s="37"/>
      <c r="AH312" s="37"/>
    </row>
    <row r="313" spans="1:34" s="1" customFormat="1" ht="20.100000000000001" customHeight="1" x14ac:dyDescent="0.2">
      <c r="A313" s="3"/>
      <c r="B313" s="6"/>
      <c r="C313" s="42" t="s">
        <v>241</v>
      </c>
      <c r="D313" s="42"/>
      <c r="E313" s="5"/>
      <c r="F313" s="44">
        <v>0</v>
      </c>
      <c r="G313" s="45"/>
      <c r="H313" s="45"/>
      <c r="I313" s="45"/>
      <c r="J313" s="44">
        <v>0</v>
      </c>
      <c r="K313" s="44">
        <v>0</v>
      </c>
      <c r="L313" s="45"/>
      <c r="M313" s="44">
        <v>0</v>
      </c>
      <c r="N313" s="45"/>
      <c r="O313" s="45"/>
      <c r="P313" s="45"/>
      <c r="Q313" s="44">
        <v>0</v>
      </c>
      <c r="R313" s="44">
        <v>0</v>
      </c>
      <c r="S313" s="45"/>
      <c r="T313" s="44">
        <v>0</v>
      </c>
      <c r="U313" s="45"/>
      <c r="V313" s="45"/>
      <c r="W313" s="45"/>
      <c r="X313" s="44">
        <v>0</v>
      </c>
      <c r="Y313" s="45"/>
      <c r="Z313" s="45"/>
      <c r="AA313" s="45"/>
      <c r="AB313" s="44">
        <v>0</v>
      </c>
      <c r="AC313" s="45"/>
      <c r="AD313" s="44">
        <v>0</v>
      </c>
      <c r="AF313" s="37"/>
      <c r="AG313" s="37"/>
      <c r="AH313" s="37"/>
    </row>
    <row r="314" spans="1:34"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F314" s="37"/>
      <c r="AG314" s="37"/>
      <c r="AH314" s="37"/>
    </row>
    <row r="315" spans="1:34" s="1" customFormat="1" ht="20.100000000000001" customHeight="1" x14ac:dyDescent="0.25">
      <c r="A315" s="3"/>
      <c r="B315" s="49" t="s">
        <v>242</v>
      </c>
      <c r="C315" s="50"/>
      <c r="D315" s="50"/>
      <c r="E315" s="5"/>
      <c r="F315" s="51">
        <v>943</v>
      </c>
      <c r="G315" s="52"/>
      <c r="H315" s="52"/>
      <c r="I315" s="52"/>
      <c r="J315" s="51">
        <v>2639</v>
      </c>
      <c r="K315" s="51">
        <v>85</v>
      </c>
      <c r="L315" s="52"/>
      <c r="M315" s="51">
        <v>2724</v>
      </c>
      <c r="N315" s="52"/>
      <c r="O315" s="52"/>
      <c r="P315" s="52"/>
      <c r="Q315" s="51">
        <v>1337</v>
      </c>
      <c r="R315" s="51">
        <v>1211</v>
      </c>
      <c r="S315" s="52"/>
      <c r="T315" s="51">
        <v>2548</v>
      </c>
      <c r="U315" s="52"/>
      <c r="V315" s="52"/>
      <c r="W315" s="52"/>
      <c r="X315" s="51">
        <v>1077</v>
      </c>
      <c r="Y315" s="52"/>
      <c r="Z315" s="52"/>
      <c r="AA315" s="52"/>
      <c r="AB315" s="51">
        <v>677</v>
      </c>
      <c r="AC315" s="52"/>
      <c r="AD315" s="51">
        <v>719</v>
      </c>
      <c r="AF315" s="37"/>
      <c r="AG315" s="37"/>
      <c r="AH315" s="37"/>
    </row>
    <row r="316" spans="1:34" ht="20.100000000000001" customHeight="1" x14ac:dyDescent="0.2">
      <c r="D316" s="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F316" s="37"/>
      <c r="AG316" s="37"/>
      <c r="AH316" s="37"/>
    </row>
    <row r="317" spans="1:34" ht="20.100000000000001" customHeight="1" x14ac:dyDescent="0.2">
      <c r="B317" s="6" t="s">
        <v>243</v>
      </c>
      <c r="D317" s="2"/>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F317" s="37"/>
      <c r="AG317" s="37"/>
      <c r="AH317" s="37"/>
    </row>
    <row r="318" spans="1:34" ht="20.100000000000001" customHeight="1" x14ac:dyDescent="0.2">
      <c r="C318" s="3" t="s">
        <v>0</v>
      </c>
      <c r="D318" s="2"/>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F318" s="37"/>
      <c r="AG318" s="37"/>
      <c r="AH318" s="37"/>
    </row>
    <row r="319" spans="1:34" ht="20.100000000000001" customHeight="1" x14ac:dyDescent="0.2">
      <c r="D319" s="2" t="s">
        <v>124</v>
      </c>
      <c r="F319" s="37">
        <v>0</v>
      </c>
      <c r="G319" s="37"/>
      <c r="H319" s="37"/>
      <c r="I319" s="37"/>
      <c r="J319" s="37">
        <v>0</v>
      </c>
      <c r="K319" s="37">
        <v>0</v>
      </c>
      <c r="L319" s="37"/>
      <c r="M319" s="37">
        <v>0</v>
      </c>
      <c r="N319" s="37"/>
      <c r="O319" s="37"/>
      <c r="P319" s="37"/>
      <c r="Q319" s="37">
        <v>0</v>
      </c>
      <c r="R319" s="37">
        <v>0</v>
      </c>
      <c r="S319" s="37"/>
      <c r="T319" s="37">
        <v>0</v>
      </c>
      <c r="U319" s="37"/>
      <c r="V319" s="37"/>
      <c r="W319" s="37"/>
      <c r="X319" s="37">
        <v>0</v>
      </c>
      <c r="Y319" s="37"/>
      <c r="Z319" s="37"/>
      <c r="AA319" s="37"/>
      <c r="AB319" s="37">
        <v>0</v>
      </c>
      <c r="AC319" s="37"/>
      <c r="AD319" s="37">
        <v>0</v>
      </c>
      <c r="AF319" s="37"/>
      <c r="AG319" s="37"/>
      <c r="AH319" s="37"/>
    </row>
    <row r="320" spans="1:34" ht="20.100000000000001" customHeight="1" x14ac:dyDescent="0.2">
      <c r="D320" s="38" t="s">
        <v>173</v>
      </c>
      <c r="F320" s="39">
        <v>0</v>
      </c>
      <c r="G320" s="40"/>
      <c r="H320" s="40"/>
      <c r="I320" s="40"/>
      <c r="J320" s="39">
        <v>0</v>
      </c>
      <c r="K320" s="39">
        <v>0</v>
      </c>
      <c r="L320" s="40"/>
      <c r="M320" s="39">
        <v>0</v>
      </c>
      <c r="N320" s="40"/>
      <c r="O320" s="40"/>
      <c r="P320" s="40"/>
      <c r="Q320" s="39">
        <v>0</v>
      </c>
      <c r="R320" s="39">
        <v>0</v>
      </c>
      <c r="S320" s="40"/>
      <c r="T320" s="39">
        <v>0</v>
      </c>
      <c r="U320" s="40"/>
      <c r="V320" s="40"/>
      <c r="W320" s="40"/>
      <c r="X320" s="39">
        <v>0</v>
      </c>
      <c r="Y320" s="40"/>
      <c r="Z320" s="40"/>
      <c r="AA320" s="40"/>
      <c r="AB320" s="39">
        <v>0</v>
      </c>
      <c r="AC320" s="40"/>
      <c r="AD320" s="39">
        <v>0</v>
      </c>
      <c r="AF320" s="37"/>
      <c r="AG320" s="37"/>
      <c r="AH320" s="37"/>
    </row>
    <row r="321" spans="3:34"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F321" s="37"/>
      <c r="AG321" s="37"/>
      <c r="AH321" s="37"/>
    </row>
    <row r="322" spans="3:34" ht="20.100000000000001" customHeight="1" x14ac:dyDescent="0.2">
      <c r="C322" s="42" t="s">
        <v>122</v>
      </c>
      <c r="D322" s="42"/>
      <c r="F322" s="44">
        <v>0</v>
      </c>
      <c r="G322" s="45"/>
      <c r="H322" s="45"/>
      <c r="I322" s="45"/>
      <c r="J322" s="44">
        <v>0</v>
      </c>
      <c r="K322" s="44">
        <v>0</v>
      </c>
      <c r="L322" s="45"/>
      <c r="M322" s="44">
        <v>0</v>
      </c>
      <c r="N322" s="45"/>
      <c r="O322" s="45"/>
      <c r="P322" s="45"/>
      <c r="Q322" s="44">
        <v>0</v>
      </c>
      <c r="R322" s="44">
        <v>0</v>
      </c>
      <c r="S322" s="45"/>
      <c r="T322" s="44">
        <v>0</v>
      </c>
      <c r="U322" s="45"/>
      <c r="V322" s="45"/>
      <c r="W322" s="45"/>
      <c r="X322" s="44">
        <v>0</v>
      </c>
      <c r="Y322" s="45"/>
      <c r="Z322" s="45"/>
      <c r="AA322" s="45"/>
      <c r="AB322" s="44">
        <v>0</v>
      </c>
      <c r="AC322" s="45"/>
      <c r="AD322" s="44">
        <v>0</v>
      </c>
      <c r="AF322" s="37"/>
      <c r="AG322" s="37"/>
      <c r="AH322" s="37"/>
    </row>
    <row r="323" spans="3:34" ht="20.100000000000001" customHeight="1" x14ac:dyDescent="0.2">
      <c r="D323" s="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F323" s="37"/>
      <c r="AG323" s="37"/>
      <c r="AH323" s="37"/>
    </row>
    <row r="324" spans="3:34" ht="20.100000000000001" customHeight="1" x14ac:dyDescent="0.2">
      <c r="C324" s="3" t="s">
        <v>172</v>
      </c>
      <c r="D324" s="2"/>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F324" s="37"/>
      <c r="AG324" s="37"/>
      <c r="AH324" s="37"/>
    </row>
    <row r="325" spans="3:34" ht="20.100000000000001" customHeight="1" x14ac:dyDescent="0.2">
      <c r="D325" s="2" t="s">
        <v>124</v>
      </c>
      <c r="F325" s="37">
        <v>99</v>
      </c>
      <c r="G325" s="37"/>
      <c r="H325" s="37"/>
      <c r="I325" s="37"/>
      <c r="J325" s="37">
        <v>147</v>
      </c>
      <c r="K325" s="37">
        <v>4</v>
      </c>
      <c r="L325" s="37"/>
      <c r="M325" s="37">
        <v>151</v>
      </c>
      <c r="N325" s="37"/>
      <c r="O325" s="37"/>
      <c r="P325" s="37"/>
      <c r="Q325" s="37">
        <v>87</v>
      </c>
      <c r="R325" s="37">
        <v>96</v>
      </c>
      <c r="S325" s="37"/>
      <c r="T325" s="37">
        <v>183</v>
      </c>
      <c r="U325" s="37"/>
      <c r="V325" s="37"/>
      <c r="W325" s="37"/>
      <c r="X325" s="37">
        <v>67</v>
      </c>
      <c r="Y325" s="37"/>
      <c r="Z325" s="37"/>
      <c r="AA325" s="37"/>
      <c r="AB325" s="37">
        <v>0</v>
      </c>
      <c r="AC325" s="37"/>
      <c r="AD325" s="37">
        <v>0</v>
      </c>
      <c r="AF325" s="37"/>
      <c r="AG325" s="37"/>
      <c r="AH325" s="37"/>
    </row>
    <row r="326" spans="3:34" ht="20.100000000000001" customHeight="1" x14ac:dyDescent="0.2">
      <c r="D326" s="38" t="s">
        <v>173</v>
      </c>
      <c r="F326" s="39">
        <v>87</v>
      </c>
      <c r="G326" s="40"/>
      <c r="H326" s="40"/>
      <c r="I326" s="40"/>
      <c r="J326" s="39">
        <v>145</v>
      </c>
      <c r="K326" s="39">
        <v>3</v>
      </c>
      <c r="L326" s="40"/>
      <c r="M326" s="39">
        <v>148</v>
      </c>
      <c r="N326" s="40"/>
      <c r="O326" s="40"/>
      <c r="P326" s="40"/>
      <c r="Q326" s="39">
        <v>69</v>
      </c>
      <c r="R326" s="39">
        <v>112</v>
      </c>
      <c r="S326" s="40"/>
      <c r="T326" s="39">
        <v>181</v>
      </c>
      <c r="U326" s="40"/>
      <c r="V326" s="40"/>
      <c r="W326" s="40"/>
      <c r="X326" s="39">
        <v>54</v>
      </c>
      <c r="Y326" s="40"/>
      <c r="Z326" s="40"/>
      <c r="AA326" s="40"/>
      <c r="AB326" s="39">
        <v>0</v>
      </c>
      <c r="AC326" s="40"/>
      <c r="AD326" s="39">
        <v>0</v>
      </c>
      <c r="AF326" s="37"/>
      <c r="AG326" s="37"/>
      <c r="AH326" s="37"/>
    </row>
    <row r="327" spans="3:34" ht="20.100000000000001" customHeight="1" x14ac:dyDescent="0.2">
      <c r="D327" s="2" t="s">
        <v>113</v>
      </c>
      <c r="F327" s="37">
        <v>157</v>
      </c>
      <c r="G327" s="37"/>
      <c r="H327" s="37"/>
      <c r="I327" s="37"/>
      <c r="J327" s="37">
        <v>211</v>
      </c>
      <c r="K327" s="37">
        <v>11</v>
      </c>
      <c r="L327" s="37"/>
      <c r="M327" s="37">
        <v>222</v>
      </c>
      <c r="N327" s="37"/>
      <c r="O327" s="37"/>
      <c r="P327" s="37"/>
      <c r="Q327" s="37">
        <v>102</v>
      </c>
      <c r="R327" s="37">
        <v>222</v>
      </c>
      <c r="S327" s="37"/>
      <c r="T327" s="37">
        <v>324</v>
      </c>
      <c r="U327" s="37"/>
      <c r="V327" s="37"/>
      <c r="W327" s="37"/>
      <c r="X327" s="37">
        <v>55</v>
      </c>
      <c r="Y327" s="37"/>
      <c r="Z327" s="37"/>
      <c r="AA327" s="37"/>
      <c r="AB327" s="37">
        <v>0</v>
      </c>
      <c r="AC327" s="37"/>
      <c r="AD327" s="37">
        <v>0</v>
      </c>
      <c r="AF327" s="37"/>
      <c r="AG327" s="37"/>
      <c r="AH327" s="37"/>
    </row>
    <row r="328" spans="3:34" ht="20.100000000000001" customHeight="1" x14ac:dyDescent="0.2">
      <c r="D328" s="38" t="s">
        <v>101</v>
      </c>
      <c r="F328" s="39">
        <v>187</v>
      </c>
      <c r="G328" s="40"/>
      <c r="H328" s="40"/>
      <c r="I328" s="40"/>
      <c r="J328" s="39">
        <v>215</v>
      </c>
      <c r="K328" s="39">
        <v>3</v>
      </c>
      <c r="L328" s="40"/>
      <c r="M328" s="39">
        <v>218</v>
      </c>
      <c r="N328" s="40"/>
      <c r="O328" s="40"/>
      <c r="P328" s="40"/>
      <c r="Q328" s="39">
        <v>88</v>
      </c>
      <c r="R328" s="39">
        <v>218</v>
      </c>
      <c r="S328" s="40"/>
      <c r="T328" s="39">
        <v>306</v>
      </c>
      <c r="U328" s="40"/>
      <c r="V328" s="40"/>
      <c r="W328" s="40"/>
      <c r="X328" s="39">
        <v>99</v>
      </c>
      <c r="Y328" s="40"/>
      <c r="Z328" s="40"/>
      <c r="AA328" s="40"/>
      <c r="AB328" s="39">
        <v>0</v>
      </c>
      <c r="AC328" s="40"/>
      <c r="AD328" s="39">
        <v>0</v>
      </c>
      <c r="AF328" s="37"/>
      <c r="AG328" s="37"/>
      <c r="AH328" s="37"/>
    </row>
    <row r="329" spans="3:34" ht="20.100000000000001" customHeight="1" x14ac:dyDescent="0.2">
      <c r="D329" s="2" t="s">
        <v>115</v>
      </c>
      <c r="F329" s="37">
        <v>108</v>
      </c>
      <c r="G329" s="37"/>
      <c r="H329" s="37"/>
      <c r="I329" s="37"/>
      <c r="J329" s="37">
        <v>211</v>
      </c>
      <c r="K329" s="37">
        <v>10</v>
      </c>
      <c r="L329" s="37"/>
      <c r="M329" s="37">
        <v>221</v>
      </c>
      <c r="N329" s="37"/>
      <c r="O329" s="37"/>
      <c r="P329" s="37"/>
      <c r="Q329" s="37">
        <v>168</v>
      </c>
      <c r="R329" s="37">
        <v>129</v>
      </c>
      <c r="S329" s="37"/>
      <c r="T329" s="37">
        <v>297</v>
      </c>
      <c r="U329" s="37"/>
      <c r="V329" s="37"/>
      <c r="W329" s="37"/>
      <c r="X329" s="37">
        <v>32</v>
      </c>
      <c r="Y329" s="37"/>
      <c r="Z329" s="37"/>
      <c r="AA329" s="37"/>
      <c r="AB329" s="37">
        <v>0</v>
      </c>
      <c r="AC329" s="37"/>
      <c r="AD329" s="37">
        <v>0</v>
      </c>
      <c r="AF329" s="37"/>
      <c r="AG329" s="37"/>
      <c r="AH329" s="37"/>
    </row>
    <row r="330" spans="3:34" ht="20.100000000000001" customHeight="1" x14ac:dyDescent="0.2">
      <c r="D330" s="38" t="s">
        <v>116</v>
      </c>
      <c r="F330" s="39">
        <v>124</v>
      </c>
      <c r="G330" s="40"/>
      <c r="H330" s="40"/>
      <c r="I330" s="40"/>
      <c r="J330" s="39">
        <v>211</v>
      </c>
      <c r="K330" s="39">
        <v>11</v>
      </c>
      <c r="L330" s="40"/>
      <c r="M330" s="39">
        <v>222</v>
      </c>
      <c r="N330" s="40"/>
      <c r="O330" s="40"/>
      <c r="P330" s="40"/>
      <c r="Q330" s="39">
        <v>154</v>
      </c>
      <c r="R330" s="39">
        <v>149</v>
      </c>
      <c r="S330" s="40"/>
      <c r="T330" s="39">
        <v>303</v>
      </c>
      <c r="U330" s="40"/>
      <c r="V330" s="40"/>
      <c r="W330" s="40"/>
      <c r="X330" s="39">
        <v>43</v>
      </c>
      <c r="Y330" s="40"/>
      <c r="Z330" s="40"/>
      <c r="AA330" s="40"/>
      <c r="AB330" s="39">
        <v>0</v>
      </c>
      <c r="AC330" s="40"/>
      <c r="AD330" s="39">
        <v>0</v>
      </c>
      <c r="AF330" s="37"/>
      <c r="AG330" s="37"/>
      <c r="AH330" s="37"/>
    </row>
    <row r="331" spans="3:34" ht="20.100000000000001" customHeight="1" x14ac:dyDescent="0.2">
      <c r="D331" s="2" t="s">
        <v>117</v>
      </c>
      <c r="F331" s="37">
        <v>58</v>
      </c>
      <c r="G331" s="37"/>
      <c r="H331" s="37"/>
      <c r="I331" s="37"/>
      <c r="J331" s="37">
        <v>97</v>
      </c>
      <c r="K331" s="37">
        <v>2</v>
      </c>
      <c r="L331" s="37"/>
      <c r="M331" s="37">
        <v>99</v>
      </c>
      <c r="N331" s="37"/>
      <c r="O331" s="37"/>
      <c r="P331" s="37"/>
      <c r="Q331" s="37">
        <v>46</v>
      </c>
      <c r="R331" s="37">
        <v>54</v>
      </c>
      <c r="S331" s="37"/>
      <c r="T331" s="37">
        <v>100</v>
      </c>
      <c r="U331" s="37"/>
      <c r="V331" s="37"/>
      <c r="W331" s="37"/>
      <c r="X331" s="37">
        <v>57</v>
      </c>
      <c r="Y331" s="37"/>
      <c r="Z331" s="37"/>
      <c r="AA331" s="37"/>
      <c r="AB331" s="37">
        <v>0</v>
      </c>
      <c r="AC331" s="37"/>
      <c r="AD331" s="37">
        <v>0</v>
      </c>
      <c r="AF331" s="37"/>
      <c r="AG331" s="37"/>
      <c r="AH331" s="37"/>
    </row>
    <row r="332" spans="3:34" ht="20.100000000000001" customHeight="1" x14ac:dyDescent="0.2">
      <c r="D332" s="38" t="s">
        <v>105</v>
      </c>
      <c r="F332" s="39">
        <v>55</v>
      </c>
      <c r="G332" s="40"/>
      <c r="H332" s="40"/>
      <c r="I332" s="40"/>
      <c r="J332" s="39">
        <v>98</v>
      </c>
      <c r="K332" s="39">
        <v>2</v>
      </c>
      <c r="L332" s="40"/>
      <c r="M332" s="39">
        <v>100</v>
      </c>
      <c r="N332" s="40"/>
      <c r="O332" s="40"/>
      <c r="P332" s="40"/>
      <c r="Q332" s="39">
        <v>30</v>
      </c>
      <c r="R332" s="39">
        <v>55</v>
      </c>
      <c r="S332" s="40"/>
      <c r="T332" s="39">
        <v>85</v>
      </c>
      <c r="U332" s="40"/>
      <c r="V332" s="40"/>
      <c r="W332" s="40"/>
      <c r="X332" s="39">
        <v>70</v>
      </c>
      <c r="Y332" s="40"/>
      <c r="Z332" s="40"/>
      <c r="AA332" s="40"/>
      <c r="AB332" s="39">
        <v>0</v>
      </c>
      <c r="AC332" s="40"/>
      <c r="AD332" s="39">
        <v>0</v>
      </c>
      <c r="AF332" s="37"/>
      <c r="AG332" s="37"/>
      <c r="AH332" s="37"/>
    </row>
    <row r="333" spans="3:34" ht="20.100000000000001" customHeight="1" x14ac:dyDescent="0.2">
      <c r="D333" s="2" t="s">
        <v>244</v>
      </c>
      <c r="F333" s="37">
        <v>52</v>
      </c>
      <c r="G333" s="37"/>
      <c r="H333" s="37"/>
      <c r="I333" s="37"/>
      <c r="J333" s="37">
        <v>120</v>
      </c>
      <c r="K333" s="37">
        <v>2</v>
      </c>
      <c r="L333" s="37"/>
      <c r="M333" s="37">
        <v>122</v>
      </c>
      <c r="N333" s="37"/>
      <c r="O333" s="37"/>
      <c r="P333" s="37"/>
      <c r="Q333" s="37">
        <v>34</v>
      </c>
      <c r="R333" s="37">
        <v>71</v>
      </c>
      <c r="S333" s="37"/>
      <c r="T333" s="37">
        <v>105</v>
      </c>
      <c r="U333" s="37"/>
      <c r="V333" s="37"/>
      <c r="W333" s="37"/>
      <c r="X333" s="37">
        <v>69</v>
      </c>
      <c r="Y333" s="37"/>
      <c r="Z333" s="37"/>
      <c r="AA333" s="37"/>
      <c r="AB333" s="37">
        <v>0</v>
      </c>
      <c r="AC333" s="37"/>
      <c r="AD333" s="37">
        <v>0</v>
      </c>
      <c r="AF333" s="37"/>
      <c r="AG333" s="37"/>
      <c r="AH333" s="37"/>
    </row>
    <row r="334" spans="3:34" ht="20.100000000000001" customHeight="1" x14ac:dyDescent="0.2">
      <c r="D334" s="38" t="s">
        <v>245</v>
      </c>
      <c r="F334" s="39">
        <v>76</v>
      </c>
      <c r="G334" s="40"/>
      <c r="H334" s="40"/>
      <c r="I334" s="40"/>
      <c r="J334" s="39">
        <v>101</v>
      </c>
      <c r="K334" s="39">
        <v>2</v>
      </c>
      <c r="L334" s="40"/>
      <c r="M334" s="39">
        <v>103</v>
      </c>
      <c r="N334" s="40"/>
      <c r="O334" s="40"/>
      <c r="P334" s="40"/>
      <c r="Q334" s="39">
        <v>73</v>
      </c>
      <c r="R334" s="39">
        <v>74</v>
      </c>
      <c r="S334" s="40"/>
      <c r="T334" s="39">
        <v>147</v>
      </c>
      <c r="U334" s="40"/>
      <c r="V334" s="40"/>
      <c r="W334" s="40"/>
      <c r="X334" s="39">
        <v>32</v>
      </c>
      <c r="Y334" s="40"/>
      <c r="Z334" s="40"/>
      <c r="AA334" s="40"/>
      <c r="AB334" s="39">
        <v>0</v>
      </c>
      <c r="AC334" s="40"/>
      <c r="AD334" s="39">
        <v>0</v>
      </c>
      <c r="AF334" s="37"/>
      <c r="AG334" s="37"/>
      <c r="AH334" s="37"/>
    </row>
    <row r="335" spans="3:34" ht="20.100000000000001" customHeight="1" x14ac:dyDescent="0.2">
      <c r="D335" s="2" t="s">
        <v>246</v>
      </c>
      <c r="F335" s="37">
        <v>68</v>
      </c>
      <c r="G335" s="37"/>
      <c r="H335" s="37"/>
      <c r="I335" s="37"/>
      <c r="J335" s="37">
        <v>116</v>
      </c>
      <c r="K335" s="37">
        <v>3</v>
      </c>
      <c r="L335" s="37"/>
      <c r="M335" s="37">
        <v>119</v>
      </c>
      <c r="N335" s="37"/>
      <c r="O335" s="37"/>
      <c r="P335" s="37"/>
      <c r="Q335" s="37">
        <v>31</v>
      </c>
      <c r="R335" s="37">
        <v>61</v>
      </c>
      <c r="S335" s="37"/>
      <c r="T335" s="37">
        <v>92</v>
      </c>
      <c r="U335" s="37"/>
      <c r="V335" s="37"/>
      <c r="W335" s="37"/>
      <c r="X335" s="37">
        <v>95</v>
      </c>
      <c r="Y335" s="37"/>
      <c r="Z335" s="37"/>
      <c r="AA335" s="37"/>
      <c r="AB335" s="37">
        <v>0</v>
      </c>
      <c r="AC335" s="37"/>
      <c r="AD335" s="37">
        <v>0</v>
      </c>
      <c r="AF335" s="37"/>
      <c r="AG335" s="37"/>
      <c r="AH335" s="37"/>
    </row>
    <row r="336" spans="3:34" ht="20.100000000000001" customHeight="1" x14ac:dyDescent="0.2">
      <c r="D336" s="38" t="s">
        <v>247</v>
      </c>
      <c r="F336" s="39">
        <v>134</v>
      </c>
      <c r="G336" s="40"/>
      <c r="H336" s="40"/>
      <c r="I336" s="40"/>
      <c r="J336" s="39">
        <v>148</v>
      </c>
      <c r="K336" s="39">
        <v>2</v>
      </c>
      <c r="L336" s="40"/>
      <c r="M336" s="39">
        <v>150</v>
      </c>
      <c r="N336" s="40"/>
      <c r="O336" s="40"/>
      <c r="P336" s="40"/>
      <c r="Q336" s="39">
        <v>41</v>
      </c>
      <c r="R336" s="39">
        <v>156</v>
      </c>
      <c r="S336" s="40"/>
      <c r="T336" s="39">
        <v>197</v>
      </c>
      <c r="U336" s="40"/>
      <c r="V336" s="40"/>
      <c r="W336" s="40"/>
      <c r="X336" s="39">
        <v>87</v>
      </c>
      <c r="Y336" s="40"/>
      <c r="Z336" s="40"/>
      <c r="AA336" s="40"/>
      <c r="AB336" s="39">
        <v>0</v>
      </c>
      <c r="AC336" s="40"/>
      <c r="AD336" s="39">
        <v>0</v>
      </c>
      <c r="AF336" s="37"/>
      <c r="AG336" s="37"/>
      <c r="AH336" s="37"/>
    </row>
    <row r="337" spans="1:34" ht="20.100000000000001" customHeight="1" x14ac:dyDescent="0.2">
      <c r="D337" s="2" t="s">
        <v>120</v>
      </c>
      <c r="F337" s="37">
        <v>77</v>
      </c>
      <c r="G337" s="37"/>
      <c r="H337" s="37"/>
      <c r="I337" s="37"/>
      <c r="J337" s="37">
        <v>101</v>
      </c>
      <c r="K337" s="37">
        <v>5</v>
      </c>
      <c r="L337" s="37"/>
      <c r="M337" s="37">
        <v>106</v>
      </c>
      <c r="N337" s="37"/>
      <c r="O337" s="37"/>
      <c r="P337" s="37"/>
      <c r="Q337" s="37">
        <v>59</v>
      </c>
      <c r="R337" s="37">
        <v>78</v>
      </c>
      <c r="S337" s="37"/>
      <c r="T337" s="37">
        <v>137</v>
      </c>
      <c r="U337" s="37"/>
      <c r="V337" s="37"/>
      <c r="W337" s="37"/>
      <c r="X337" s="37">
        <v>46</v>
      </c>
      <c r="Y337" s="37"/>
      <c r="Z337" s="37"/>
      <c r="AA337" s="37"/>
      <c r="AB337" s="37">
        <v>0</v>
      </c>
      <c r="AC337" s="37"/>
      <c r="AD337" s="37">
        <v>0</v>
      </c>
      <c r="AF337" s="37"/>
      <c r="AG337" s="37"/>
      <c r="AH337" s="37"/>
    </row>
    <row r="338" spans="1:34" ht="20.100000000000001" customHeight="1" x14ac:dyDescent="0.2">
      <c r="D338" s="38" t="s">
        <v>248</v>
      </c>
      <c r="F338" s="39">
        <v>47</v>
      </c>
      <c r="G338" s="40"/>
      <c r="H338" s="40"/>
      <c r="I338" s="40"/>
      <c r="J338" s="39">
        <v>145</v>
      </c>
      <c r="K338" s="39">
        <v>3</v>
      </c>
      <c r="L338" s="40"/>
      <c r="M338" s="39">
        <v>148</v>
      </c>
      <c r="N338" s="40"/>
      <c r="O338" s="40"/>
      <c r="P338" s="40"/>
      <c r="Q338" s="39">
        <v>99</v>
      </c>
      <c r="R338" s="39">
        <v>48</v>
      </c>
      <c r="S338" s="40"/>
      <c r="T338" s="39">
        <v>147</v>
      </c>
      <c r="U338" s="40"/>
      <c r="V338" s="40"/>
      <c r="W338" s="40"/>
      <c r="X338" s="39">
        <v>48</v>
      </c>
      <c r="Y338" s="40"/>
      <c r="Z338" s="40"/>
      <c r="AA338" s="40"/>
      <c r="AB338" s="39">
        <v>0</v>
      </c>
      <c r="AC338" s="40"/>
      <c r="AD338" s="39">
        <v>0</v>
      </c>
      <c r="AF338" s="37"/>
      <c r="AG338" s="37"/>
      <c r="AH338" s="37"/>
    </row>
    <row r="339" spans="1:34" ht="20.100000000000001" customHeight="1" x14ac:dyDescent="0.2">
      <c r="D339" s="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F339" s="37"/>
      <c r="AG339" s="37"/>
      <c r="AH339" s="37"/>
    </row>
    <row r="340" spans="1:34" s="1" customFormat="1" ht="20.100000000000001" customHeight="1" x14ac:dyDescent="0.2">
      <c r="A340" s="3"/>
      <c r="B340" s="6"/>
      <c r="C340" s="42" t="s">
        <v>180</v>
      </c>
      <c r="D340" s="42"/>
      <c r="E340" s="5"/>
      <c r="F340" s="44">
        <v>1329</v>
      </c>
      <c r="G340" s="45"/>
      <c r="H340" s="45"/>
      <c r="I340" s="45"/>
      <c r="J340" s="44">
        <v>2066</v>
      </c>
      <c r="K340" s="44">
        <v>63</v>
      </c>
      <c r="L340" s="45"/>
      <c r="M340" s="44">
        <v>2129</v>
      </c>
      <c r="N340" s="45"/>
      <c r="O340" s="45"/>
      <c r="P340" s="45"/>
      <c r="Q340" s="44">
        <v>1081</v>
      </c>
      <c r="R340" s="44">
        <v>1523</v>
      </c>
      <c r="S340" s="45"/>
      <c r="T340" s="44">
        <v>2604</v>
      </c>
      <c r="U340" s="45"/>
      <c r="V340" s="45"/>
      <c r="W340" s="45"/>
      <c r="X340" s="44">
        <v>854</v>
      </c>
      <c r="Y340" s="45"/>
      <c r="Z340" s="45"/>
      <c r="AA340" s="45"/>
      <c r="AB340" s="44">
        <v>0</v>
      </c>
      <c r="AC340" s="45"/>
      <c r="AD340" s="44">
        <v>0</v>
      </c>
      <c r="AF340" s="37"/>
      <c r="AG340" s="37"/>
      <c r="AH340" s="37"/>
    </row>
    <row r="341" spans="1:34"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F341" s="37"/>
      <c r="AG341" s="37"/>
      <c r="AH341" s="37"/>
    </row>
    <row r="342" spans="1:34" s="1" customFormat="1" ht="20.100000000000001" customHeight="1" x14ac:dyDescent="0.25">
      <c r="A342" s="3"/>
      <c r="B342" s="49" t="s">
        <v>249</v>
      </c>
      <c r="C342" s="50"/>
      <c r="D342" s="50"/>
      <c r="E342" s="5"/>
      <c r="F342" s="51">
        <v>1329</v>
      </c>
      <c r="G342" s="52"/>
      <c r="H342" s="52"/>
      <c r="I342" s="52"/>
      <c r="J342" s="51">
        <v>2066</v>
      </c>
      <c r="K342" s="51">
        <v>63</v>
      </c>
      <c r="L342" s="52"/>
      <c r="M342" s="51">
        <v>2129</v>
      </c>
      <c r="N342" s="52"/>
      <c r="O342" s="52"/>
      <c r="P342" s="52"/>
      <c r="Q342" s="51">
        <v>1081</v>
      </c>
      <c r="R342" s="51">
        <v>1523</v>
      </c>
      <c r="S342" s="52"/>
      <c r="T342" s="51">
        <v>2604</v>
      </c>
      <c r="U342" s="52"/>
      <c r="V342" s="52"/>
      <c r="W342" s="52"/>
      <c r="X342" s="51">
        <v>854</v>
      </c>
      <c r="Y342" s="52"/>
      <c r="Z342" s="52"/>
      <c r="AA342" s="52"/>
      <c r="AB342" s="51">
        <v>0</v>
      </c>
      <c r="AC342" s="52"/>
      <c r="AD342" s="51">
        <v>0</v>
      </c>
      <c r="AF342" s="37"/>
      <c r="AG342" s="37"/>
      <c r="AH342" s="37"/>
    </row>
    <row r="343" spans="1:34" ht="20.100000000000001" customHeight="1" x14ac:dyDescent="0.2">
      <c r="D343" s="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F343" s="37"/>
      <c r="AG343" s="37"/>
      <c r="AH343" s="37"/>
    </row>
    <row r="344" spans="1:34" ht="20.100000000000001" customHeight="1" x14ac:dyDescent="0.2">
      <c r="B344" s="6" t="s">
        <v>250</v>
      </c>
      <c r="D344" s="2"/>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F344" s="37"/>
      <c r="AG344" s="37"/>
      <c r="AH344" s="37"/>
    </row>
    <row r="345" spans="1:34" ht="20.100000000000001" customHeight="1" x14ac:dyDescent="0.2">
      <c r="C345" s="3" t="s">
        <v>172</v>
      </c>
      <c r="D345" s="2"/>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F345" s="37"/>
      <c r="AG345" s="37"/>
      <c r="AH345" s="37"/>
    </row>
    <row r="346" spans="1:34" ht="20.100000000000001" customHeight="1" x14ac:dyDescent="0.2">
      <c r="D346" s="2" t="s">
        <v>251</v>
      </c>
      <c r="F346" s="37">
        <v>153</v>
      </c>
      <c r="G346" s="37"/>
      <c r="H346" s="37"/>
      <c r="I346" s="37"/>
      <c r="J346" s="37">
        <v>156</v>
      </c>
      <c r="K346" s="37">
        <v>2</v>
      </c>
      <c r="L346" s="37"/>
      <c r="M346" s="37">
        <v>158</v>
      </c>
      <c r="N346" s="37"/>
      <c r="O346" s="37"/>
      <c r="P346" s="37"/>
      <c r="Q346" s="37">
        <v>38</v>
      </c>
      <c r="R346" s="37">
        <v>138</v>
      </c>
      <c r="S346" s="37"/>
      <c r="T346" s="37">
        <v>176</v>
      </c>
      <c r="U346" s="37"/>
      <c r="V346" s="37"/>
      <c r="W346" s="37"/>
      <c r="X346" s="37">
        <v>135</v>
      </c>
      <c r="Y346" s="37"/>
      <c r="Z346" s="37"/>
      <c r="AA346" s="37"/>
      <c r="AB346" s="37">
        <v>0</v>
      </c>
      <c r="AC346" s="37"/>
      <c r="AD346" s="37">
        <v>0</v>
      </c>
      <c r="AF346" s="37"/>
      <c r="AG346" s="37"/>
      <c r="AH346" s="37"/>
    </row>
    <row r="347" spans="1:34" ht="20.100000000000001" customHeight="1" x14ac:dyDescent="0.2">
      <c r="D347" s="38" t="s">
        <v>252</v>
      </c>
      <c r="F347" s="39">
        <v>101</v>
      </c>
      <c r="G347" s="40"/>
      <c r="H347" s="40"/>
      <c r="I347" s="40"/>
      <c r="J347" s="39">
        <v>152</v>
      </c>
      <c r="K347" s="39">
        <v>5</v>
      </c>
      <c r="L347" s="40"/>
      <c r="M347" s="39">
        <v>157</v>
      </c>
      <c r="N347" s="40"/>
      <c r="O347" s="40"/>
      <c r="P347" s="40"/>
      <c r="Q347" s="39">
        <v>61</v>
      </c>
      <c r="R347" s="39">
        <v>85</v>
      </c>
      <c r="S347" s="40"/>
      <c r="T347" s="39">
        <v>146</v>
      </c>
      <c r="U347" s="40"/>
      <c r="V347" s="40"/>
      <c r="W347" s="40"/>
      <c r="X347" s="39">
        <v>112</v>
      </c>
      <c r="Y347" s="40"/>
      <c r="Z347" s="40"/>
      <c r="AA347" s="40"/>
      <c r="AB347" s="39">
        <v>0</v>
      </c>
      <c r="AC347" s="40"/>
      <c r="AD347" s="39">
        <v>0</v>
      </c>
      <c r="AF347" s="37"/>
      <c r="AG347" s="37"/>
      <c r="AH347" s="37"/>
    </row>
    <row r="348" spans="1:34" ht="20.100000000000001" customHeight="1" x14ac:dyDescent="0.2">
      <c r="D348" s="2" t="s">
        <v>253</v>
      </c>
      <c r="F348" s="37">
        <v>109</v>
      </c>
      <c r="G348" s="37"/>
      <c r="H348" s="37"/>
      <c r="I348" s="37"/>
      <c r="J348" s="37">
        <v>149</v>
      </c>
      <c r="K348" s="37">
        <v>5</v>
      </c>
      <c r="L348" s="37"/>
      <c r="M348" s="37">
        <v>154</v>
      </c>
      <c r="N348" s="37"/>
      <c r="O348" s="37"/>
      <c r="P348" s="37"/>
      <c r="Q348" s="37">
        <v>69</v>
      </c>
      <c r="R348" s="37">
        <v>117</v>
      </c>
      <c r="S348" s="37"/>
      <c r="T348" s="37">
        <v>186</v>
      </c>
      <c r="U348" s="37"/>
      <c r="V348" s="37"/>
      <c r="W348" s="37"/>
      <c r="X348" s="37">
        <v>77</v>
      </c>
      <c r="Y348" s="37"/>
      <c r="Z348" s="37"/>
      <c r="AA348" s="37"/>
      <c r="AB348" s="37">
        <v>0</v>
      </c>
      <c r="AC348" s="37"/>
      <c r="AD348" s="37">
        <v>0</v>
      </c>
      <c r="AF348" s="37"/>
      <c r="AG348" s="37"/>
      <c r="AH348" s="37"/>
    </row>
    <row r="349" spans="1:34" ht="20.100000000000001" customHeight="1" x14ac:dyDescent="0.2">
      <c r="D349" s="38" t="s">
        <v>254</v>
      </c>
      <c r="F349" s="39">
        <v>90</v>
      </c>
      <c r="G349" s="40"/>
      <c r="H349" s="40"/>
      <c r="I349" s="40"/>
      <c r="J349" s="39">
        <v>156</v>
      </c>
      <c r="K349" s="39">
        <v>3</v>
      </c>
      <c r="L349" s="40"/>
      <c r="M349" s="39">
        <v>159</v>
      </c>
      <c r="N349" s="40"/>
      <c r="O349" s="40"/>
      <c r="P349" s="40"/>
      <c r="Q349" s="39">
        <v>58</v>
      </c>
      <c r="R349" s="39">
        <v>89</v>
      </c>
      <c r="S349" s="40"/>
      <c r="T349" s="39">
        <v>147</v>
      </c>
      <c r="U349" s="40"/>
      <c r="V349" s="40"/>
      <c r="W349" s="40"/>
      <c r="X349" s="39">
        <v>102</v>
      </c>
      <c r="Y349" s="40"/>
      <c r="Z349" s="40"/>
      <c r="AA349" s="40"/>
      <c r="AB349" s="39">
        <v>0</v>
      </c>
      <c r="AC349" s="40"/>
      <c r="AD349" s="39">
        <v>0</v>
      </c>
      <c r="AF349" s="37"/>
      <c r="AG349" s="37"/>
      <c r="AH349" s="37"/>
    </row>
    <row r="350" spans="1:34" ht="20.100000000000001" customHeight="1" x14ac:dyDescent="0.2">
      <c r="D350" s="2" t="s">
        <v>255</v>
      </c>
      <c r="F350" s="37">
        <v>20</v>
      </c>
      <c r="G350" s="37"/>
      <c r="H350" s="37"/>
      <c r="I350" s="37"/>
      <c r="J350" s="37">
        <v>48</v>
      </c>
      <c r="K350" s="37">
        <v>4</v>
      </c>
      <c r="L350" s="37"/>
      <c r="M350" s="37">
        <v>52</v>
      </c>
      <c r="N350" s="37"/>
      <c r="O350" s="37"/>
      <c r="P350" s="37"/>
      <c r="Q350" s="37">
        <v>31</v>
      </c>
      <c r="R350" s="37">
        <v>23</v>
      </c>
      <c r="S350" s="37"/>
      <c r="T350" s="37">
        <v>54</v>
      </c>
      <c r="U350" s="37"/>
      <c r="V350" s="37"/>
      <c r="W350" s="37"/>
      <c r="X350" s="37">
        <v>18</v>
      </c>
      <c r="Y350" s="37"/>
      <c r="Z350" s="37"/>
      <c r="AA350" s="37"/>
      <c r="AB350" s="37">
        <v>0</v>
      </c>
      <c r="AC350" s="37"/>
      <c r="AD350" s="37">
        <v>0</v>
      </c>
      <c r="AF350" s="37"/>
      <c r="AG350" s="37"/>
      <c r="AH350" s="37"/>
    </row>
    <row r="351" spans="1:34" ht="20.100000000000001" customHeight="1" x14ac:dyDescent="0.2">
      <c r="D351" s="38" t="s">
        <v>256</v>
      </c>
      <c r="F351" s="39">
        <v>29</v>
      </c>
      <c r="G351" s="40"/>
      <c r="H351" s="40"/>
      <c r="I351" s="40"/>
      <c r="J351" s="39">
        <v>45</v>
      </c>
      <c r="K351" s="39">
        <v>9</v>
      </c>
      <c r="L351" s="40"/>
      <c r="M351" s="39">
        <v>54</v>
      </c>
      <c r="N351" s="40"/>
      <c r="O351" s="40"/>
      <c r="P351" s="40"/>
      <c r="Q351" s="39">
        <v>21</v>
      </c>
      <c r="R351" s="39">
        <v>32</v>
      </c>
      <c r="S351" s="40"/>
      <c r="T351" s="39">
        <v>53</v>
      </c>
      <c r="U351" s="40"/>
      <c r="V351" s="40"/>
      <c r="W351" s="40"/>
      <c r="X351" s="39">
        <v>30</v>
      </c>
      <c r="Y351" s="40"/>
      <c r="Z351" s="40"/>
      <c r="AA351" s="40"/>
      <c r="AB351" s="39">
        <v>0</v>
      </c>
      <c r="AC351" s="40"/>
      <c r="AD351" s="39">
        <v>0</v>
      </c>
      <c r="AF351" s="37"/>
      <c r="AG351" s="37"/>
      <c r="AH351" s="37"/>
    </row>
    <row r="352" spans="1:34" ht="20.100000000000001" customHeight="1" x14ac:dyDescent="0.2">
      <c r="D352" s="2" t="s">
        <v>257</v>
      </c>
      <c r="F352" s="37">
        <v>8</v>
      </c>
      <c r="G352" s="37"/>
      <c r="H352" s="37"/>
      <c r="I352" s="37"/>
      <c r="J352" s="37">
        <v>12</v>
      </c>
      <c r="K352" s="37">
        <v>0</v>
      </c>
      <c r="L352" s="37"/>
      <c r="M352" s="37">
        <v>12</v>
      </c>
      <c r="N352" s="37"/>
      <c r="O352" s="37"/>
      <c r="P352" s="37"/>
      <c r="Q352" s="37">
        <v>1</v>
      </c>
      <c r="R352" s="37">
        <v>8</v>
      </c>
      <c r="S352" s="37"/>
      <c r="T352" s="37">
        <v>9</v>
      </c>
      <c r="U352" s="37"/>
      <c r="V352" s="37"/>
      <c r="W352" s="37"/>
      <c r="X352" s="37">
        <v>11</v>
      </c>
      <c r="Y352" s="37"/>
      <c r="Z352" s="37"/>
      <c r="AA352" s="37"/>
      <c r="AB352" s="37">
        <v>0</v>
      </c>
      <c r="AC352" s="37"/>
      <c r="AD352" s="37">
        <v>0</v>
      </c>
      <c r="AF352" s="37"/>
      <c r="AG352" s="37"/>
      <c r="AH352" s="37"/>
    </row>
    <row r="353" spans="1:34" ht="20.100000000000001" customHeight="1" x14ac:dyDescent="0.2">
      <c r="D353" s="38" t="s">
        <v>258</v>
      </c>
      <c r="F353" s="39">
        <v>4</v>
      </c>
      <c r="G353" s="40"/>
      <c r="H353" s="40"/>
      <c r="I353" s="40"/>
      <c r="J353" s="39">
        <v>4</v>
      </c>
      <c r="K353" s="39">
        <v>1</v>
      </c>
      <c r="L353" s="40"/>
      <c r="M353" s="39">
        <v>5</v>
      </c>
      <c r="N353" s="40"/>
      <c r="O353" s="40"/>
      <c r="P353" s="40"/>
      <c r="Q353" s="39">
        <v>2</v>
      </c>
      <c r="R353" s="39">
        <v>2</v>
      </c>
      <c r="S353" s="40"/>
      <c r="T353" s="39">
        <v>4</v>
      </c>
      <c r="U353" s="40"/>
      <c r="V353" s="40"/>
      <c r="W353" s="40"/>
      <c r="X353" s="39">
        <v>5</v>
      </c>
      <c r="Y353" s="40"/>
      <c r="Z353" s="40"/>
      <c r="AA353" s="40"/>
      <c r="AB353" s="39">
        <v>0</v>
      </c>
      <c r="AC353" s="40"/>
      <c r="AD353" s="39">
        <v>0</v>
      </c>
      <c r="AF353" s="37"/>
      <c r="AG353" s="37"/>
      <c r="AH353" s="37"/>
    </row>
    <row r="354" spans="1:34" ht="20.100000000000001" customHeight="1" x14ac:dyDescent="0.2">
      <c r="D354" s="41" t="s">
        <v>259</v>
      </c>
      <c r="F354" s="37">
        <v>1</v>
      </c>
      <c r="G354" s="37"/>
      <c r="H354" s="37"/>
      <c r="I354" s="37"/>
      <c r="J354" s="37">
        <v>6</v>
      </c>
      <c r="K354" s="37">
        <v>0</v>
      </c>
      <c r="L354" s="37"/>
      <c r="M354" s="37">
        <v>6</v>
      </c>
      <c r="N354" s="37"/>
      <c r="O354" s="37"/>
      <c r="P354" s="37"/>
      <c r="Q354" s="37">
        <v>4</v>
      </c>
      <c r="R354" s="37">
        <v>1</v>
      </c>
      <c r="S354" s="37"/>
      <c r="T354" s="37">
        <v>5</v>
      </c>
      <c r="U354" s="37"/>
      <c r="V354" s="37"/>
      <c r="W354" s="37"/>
      <c r="X354" s="37">
        <v>2</v>
      </c>
      <c r="Y354" s="37"/>
      <c r="Z354" s="37"/>
      <c r="AA354" s="37"/>
      <c r="AB354" s="37">
        <v>0</v>
      </c>
      <c r="AC354" s="37"/>
      <c r="AD354" s="37">
        <v>0</v>
      </c>
      <c r="AF354" s="37"/>
      <c r="AG354" s="37"/>
      <c r="AH354" s="37"/>
    </row>
    <row r="355" spans="1:34" ht="20.100000000000001" customHeight="1" x14ac:dyDescent="0.2">
      <c r="D355" s="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F355" s="37"/>
      <c r="AG355" s="37"/>
      <c r="AH355" s="37"/>
    </row>
    <row r="356" spans="1:34" s="1" customFormat="1" ht="20.100000000000001" customHeight="1" x14ac:dyDescent="0.2">
      <c r="A356" s="3"/>
      <c r="B356" s="6"/>
      <c r="C356" s="42" t="s">
        <v>180</v>
      </c>
      <c r="D356" s="42"/>
      <c r="E356" s="5"/>
      <c r="F356" s="44">
        <v>515</v>
      </c>
      <c r="G356" s="45"/>
      <c r="H356" s="45"/>
      <c r="I356" s="45"/>
      <c r="J356" s="44">
        <v>728</v>
      </c>
      <c r="K356" s="44">
        <v>29</v>
      </c>
      <c r="L356" s="45"/>
      <c r="M356" s="44">
        <v>757</v>
      </c>
      <c r="N356" s="45"/>
      <c r="O356" s="45"/>
      <c r="P356" s="45"/>
      <c r="Q356" s="44">
        <v>285</v>
      </c>
      <c r="R356" s="44">
        <v>495</v>
      </c>
      <c r="S356" s="45"/>
      <c r="T356" s="44">
        <v>780</v>
      </c>
      <c r="U356" s="45"/>
      <c r="V356" s="45"/>
      <c r="W356" s="45"/>
      <c r="X356" s="44">
        <v>492</v>
      </c>
      <c r="Y356" s="45"/>
      <c r="Z356" s="45"/>
      <c r="AA356" s="45"/>
      <c r="AB356" s="44">
        <v>0</v>
      </c>
      <c r="AC356" s="45"/>
      <c r="AD356" s="44">
        <v>0</v>
      </c>
      <c r="AF356" s="37"/>
      <c r="AG356" s="37"/>
      <c r="AH356" s="37"/>
    </row>
    <row r="357" spans="1:34"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F357" s="37"/>
      <c r="AG357" s="37"/>
      <c r="AH357" s="37"/>
    </row>
    <row r="358" spans="1:34" s="1" customFormat="1" ht="20.100000000000001" customHeight="1" x14ac:dyDescent="0.25">
      <c r="A358" s="3"/>
      <c r="B358" s="49" t="s">
        <v>260</v>
      </c>
      <c r="C358" s="50"/>
      <c r="D358" s="50"/>
      <c r="E358" s="5"/>
      <c r="F358" s="51">
        <v>515</v>
      </c>
      <c r="G358" s="52"/>
      <c r="H358" s="52"/>
      <c r="I358" s="52"/>
      <c r="J358" s="51">
        <v>728</v>
      </c>
      <c r="K358" s="51">
        <v>29</v>
      </c>
      <c r="L358" s="52"/>
      <c r="M358" s="51">
        <v>757</v>
      </c>
      <c r="N358" s="52"/>
      <c r="O358" s="52"/>
      <c r="P358" s="52"/>
      <c r="Q358" s="51">
        <v>285</v>
      </c>
      <c r="R358" s="51">
        <v>495</v>
      </c>
      <c r="S358" s="52"/>
      <c r="T358" s="51">
        <v>780</v>
      </c>
      <c r="U358" s="52"/>
      <c r="V358" s="52"/>
      <c r="W358" s="52"/>
      <c r="X358" s="51">
        <v>492</v>
      </c>
      <c r="Y358" s="52"/>
      <c r="Z358" s="52"/>
      <c r="AA358" s="52"/>
      <c r="AB358" s="51">
        <v>0</v>
      </c>
      <c r="AC358" s="52"/>
      <c r="AD358" s="51">
        <v>0</v>
      </c>
      <c r="AF358" s="37"/>
      <c r="AG358" s="37"/>
      <c r="AH358" s="37"/>
    </row>
    <row r="359" spans="1:34" ht="20.100000000000001" customHeight="1" x14ac:dyDescent="0.2">
      <c r="D359" s="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F359" s="37"/>
      <c r="AG359" s="37"/>
      <c r="AH359" s="37"/>
    </row>
    <row r="360" spans="1:34" ht="20.100000000000001" customHeight="1" x14ac:dyDescent="0.2">
      <c r="B360" s="6" t="s">
        <v>261</v>
      </c>
      <c r="D360" s="2"/>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F360" s="37"/>
      <c r="AG360" s="37"/>
      <c r="AH360" s="37"/>
    </row>
    <row r="361" spans="1:34" ht="20.100000000000001" customHeight="1" x14ac:dyDescent="0.2">
      <c r="C361" s="3" t="s">
        <v>172</v>
      </c>
      <c r="D361" s="2"/>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F361" s="37"/>
      <c r="AG361" s="37"/>
      <c r="AH361" s="37"/>
    </row>
    <row r="362" spans="1:34" ht="20.100000000000001" customHeight="1" x14ac:dyDescent="0.2">
      <c r="D362" s="2" t="s">
        <v>98</v>
      </c>
      <c r="F362" s="37">
        <v>52</v>
      </c>
      <c r="G362" s="37"/>
      <c r="H362" s="37"/>
      <c r="I362" s="37"/>
      <c r="J362" s="37">
        <v>136</v>
      </c>
      <c r="K362" s="37">
        <v>5</v>
      </c>
      <c r="L362" s="37"/>
      <c r="M362" s="37">
        <v>141</v>
      </c>
      <c r="N362" s="37"/>
      <c r="O362" s="37"/>
      <c r="P362" s="37"/>
      <c r="Q362" s="37">
        <v>21</v>
      </c>
      <c r="R362" s="37">
        <v>97</v>
      </c>
      <c r="S362" s="37"/>
      <c r="T362" s="37">
        <v>118</v>
      </c>
      <c r="U362" s="37"/>
      <c r="V362" s="37"/>
      <c r="W362" s="37"/>
      <c r="X362" s="37">
        <v>75</v>
      </c>
      <c r="Y362" s="37"/>
      <c r="Z362" s="37"/>
      <c r="AA362" s="37"/>
      <c r="AB362" s="37">
        <v>0</v>
      </c>
      <c r="AC362" s="37"/>
      <c r="AD362" s="37">
        <v>0</v>
      </c>
      <c r="AF362" s="37"/>
      <c r="AG362" s="37"/>
      <c r="AH362" s="37"/>
    </row>
    <row r="363" spans="1:34" ht="20.100000000000001" customHeight="1" x14ac:dyDescent="0.2">
      <c r="D363" s="38" t="s">
        <v>99</v>
      </c>
      <c r="F363" s="39">
        <v>65</v>
      </c>
      <c r="G363" s="40"/>
      <c r="H363" s="40"/>
      <c r="I363" s="40"/>
      <c r="J363" s="39">
        <v>135</v>
      </c>
      <c r="K363" s="39">
        <v>4</v>
      </c>
      <c r="L363" s="40"/>
      <c r="M363" s="39">
        <v>139</v>
      </c>
      <c r="N363" s="40"/>
      <c r="O363" s="40"/>
      <c r="P363" s="40"/>
      <c r="Q363" s="39">
        <v>26</v>
      </c>
      <c r="R363" s="39">
        <v>96</v>
      </c>
      <c r="S363" s="40"/>
      <c r="T363" s="39">
        <v>122</v>
      </c>
      <c r="U363" s="40"/>
      <c r="V363" s="40"/>
      <c r="W363" s="40"/>
      <c r="X363" s="39">
        <v>82</v>
      </c>
      <c r="Y363" s="40"/>
      <c r="Z363" s="40"/>
      <c r="AA363" s="40"/>
      <c r="AB363" s="39">
        <v>0</v>
      </c>
      <c r="AC363" s="40"/>
      <c r="AD363" s="39">
        <v>0</v>
      </c>
      <c r="AF363" s="37"/>
      <c r="AG363" s="37"/>
      <c r="AH363" s="37"/>
    </row>
    <row r="364" spans="1:34" ht="20.100000000000001" customHeight="1" x14ac:dyDescent="0.2">
      <c r="D364" s="2" t="s">
        <v>113</v>
      </c>
      <c r="F364" s="37">
        <v>54</v>
      </c>
      <c r="G364" s="37"/>
      <c r="H364" s="37"/>
      <c r="I364" s="37"/>
      <c r="J364" s="37">
        <v>136</v>
      </c>
      <c r="K364" s="37">
        <v>6</v>
      </c>
      <c r="L364" s="37"/>
      <c r="M364" s="37">
        <v>142</v>
      </c>
      <c r="N364" s="37"/>
      <c r="O364" s="37"/>
      <c r="P364" s="37"/>
      <c r="Q364" s="37">
        <v>26</v>
      </c>
      <c r="R364" s="37">
        <v>104</v>
      </c>
      <c r="S364" s="37"/>
      <c r="T364" s="37">
        <v>130</v>
      </c>
      <c r="U364" s="37"/>
      <c r="V364" s="37"/>
      <c r="W364" s="37"/>
      <c r="X364" s="37">
        <v>66</v>
      </c>
      <c r="Y364" s="37"/>
      <c r="Z364" s="37"/>
      <c r="AA364" s="37"/>
      <c r="AB364" s="37">
        <v>0</v>
      </c>
      <c r="AC364" s="37"/>
      <c r="AD364" s="37">
        <v>0</v>
      </c>
      <c r="AF364" s="37"/>
      <c r="AG364" s="37"/>
      <c r="AH364" s="37"/>
    </row>
    <row r="365" spans="1:34" ht="20.100000000000001" customHeight="1" x14ac:dyDescent="0.2">
      <c r="D365" s="38" t="s">
        <v>101</v>
      </c>
      <c r="F365" s="39">
        <v>75</v>
      </c>
      <c r="G365" s="40"/>
      <c r="H365" s="40"/>
      <c r="I365" s="40"/>
      <c r="J365" s="39">
        <v>137</v>
      </c>
      <c r="K365" s="39">
        <v>11</v>
      </c>
      <c r="L365" s="40"/>
      <c r="M365" s="39">
        <v>148</v>
      </c>
      <c r="N365" s="40"/>
      <c r="O365" s="40"/>
      <c r="P365" s="40"/>
      <c r="Q365" s="39">
        <v>26</v>
      </c>
      <c r="R365" s="39">
        <v>116</v>
      </c>
      <c r="S365" s="40"/>
      <c r="T365" s="39">
        <v>142</v>
      </c>
      <c r="U365" s="40"/>
      <c r="V365" s="40"/>
      <c r="W365" s="40"/>
      <c r="X365" s="39">
        <v>81</v>
      </c>
      <c r="Y365" s="40"/>
      <c r="Z365" s="40"/>
      <c r="AA365" s="40"/>
      <c r="AB365" s="39">
        <v>0</v>
      </c>
      <c r="AC365" s="40"/>
      <c r="AD365" s="39">
        <v>0</v>
      </c>
      <c r="AF365" s="37"/>
      <c r="AG365" s="37"/>
      <c r="AH365" s="37"/>
    </row>
    <row r="366" spans="1:34" ht="20.100000000000001" customHeight="1" x14ac:dyDescent="0.2">
      <c r="D366" s="2" t="s">
        <v>115</v>
      </c>
      <c r="F366" s="37">
        <v>41</v>
      </c>
      <c r="G366" s="37"/>
      <c r="H366" s="37"/>
      <c r="I366" s="37"/>
      <c r="J366" s="37">
        <v>53</v>
      </c>
      <c r="K366" s="37">
        <v>6</v>
      </c>
      <c r="L366" s="37"/>
      <c r="M366" s="37">
        <v>59</v>
      </c>
      <c r="N366" s="37"/>
      <c r="O366" s="37"/>
      <c r="P366" s="37"/>
      <c r="Q366" s="37">
        <v>16</v>
      </c>
      <c r="R366" s="37">
        <v>47</v>
      </c>
      <c r="S366" s="37"/>
      <c r="T366" s="37">
        <v>63</v>
      </c>
      <c r="U366" s="37"/>
      <c r="V366" s="37"/>
      <c r="W366" s="37"/>
      <c r="X366" s="37">
        <v>37</v>
      </c>
      <c r="Y366" s="37"/>
      <c r="Z366" s="37"/>
      <c r="AA366" s="37"/>
      <c r="AB366" s="37">
        <v>0</v>
      </c>
      <c r="AC366" s="37"/>
      <c r="AD366" s="37">
        <v>0</v>
      </c>
      <c r="AF366" s="37"/>
      <c r="AG366" s="37"/>
      <c r="AH366" s="37"/>
    </row>
    <row r="367" spans="1:34" ht="20.100000000000001" customHeight="1" x14ac:dyDescent="0.2">
      <c r="D367" s="38" t="s">
        <v>116</v>
      </c>
      <c r="F367" s="39">
        <v>68</v>
      </c>
      <c r="G367" s="40"/>
      <c r="H367" s="40"/>
      <c r="I367" s="40"/>
      <c r="J367" s="39">
        <v>135</v>
      </c>
      <c r="K367" s="39">
        <v>0</v>
      </c>
      <c r="L367" s="40"/>
      <c r="M367" s="39">
        <v>135</v>
      </c>
      <c r="N367" s="40"/>
      <c r="O367" s="40"/>
      <c r="P367" s="40"/>
      <c r="Q367" s="39">
        <v>22</v>
      </c>
      <c r="R367" s="39">
        <v>90</v>
      </c>
      <c r="S367" s="40"/>
      <c r="T367" s="39">
        <v>112</v>
      </c>
      <c r="U367" s="40"/>
      <c r="V367" s="40"/>
      <c r="W367" s="40"/>
      <c r="X367" s="39">
        <v>91</v>
      </c>
      <c r="Y367" s="40"/>
      <c r="Z367" s="40"/>
      <c r="AA367" s="40"/>
      <c r="AB367" s="39">
        <v>0</v>
      </c>
      <c r="AC367" s="40"/>
      <c r="AD367" s="39">
        <v>0</v>
      </c>
      <c r="AF367" s="37"/>
      <c r="AG367" s="37"/>
      <c r="AH367" s="37"/>
    </row>
    <row r="368" spans="1:34" ht="20.100000000000001" customHeight="1" x14ac:dyDescent="0.2">
      <c r="D368" s="41" t="s">
        <v>104</v>
      </c>
      <c r="F368" s="40">
        <v>37</v>
      </c>
      <c r="G368" s="40"/>
      <c r="H368" s="40"/>
      <c r="I368" s="40"/>
      <c r="J368" s="40">
        <v>54</v>
      </c>
      <c r="K368" s="40">
        <v>1</v>
      </c>
      <c r="L368" s="40"/>
      <c r="M368" s="40">
        <v>55</v>
      </c>
      <c r="N368" s="40"/>
      <c r="O368" s="40"/>
      <c r="P368" s="40"/>
      <c r="Q368" s="40">
        <v>26</v>
      </c>
      <c r="R368" s="40">
        <v>48</v>
      </c>
      <c r="S368" s="40"/>
      <c r="T368" s="40">
        <v>74</v>
      </c>
      <c r="U368" s="40"/>
      <c r="V368" s="40"/>
      <c r="W368" s="40"/>
      <c r="X368" s="40">
        <v>18</v>
      </c>
      <c r="Y368" s="40"/>
      <c r="Z368" s="40"/>
      <c r="AA368" s="40"/>
      <c r="AB368" s="40">
        <v>0</v>
      </c>
      <c r="AC368" s="40"/>
      <c r="AD368" s="40">
        <v>0</v>
      </c>
      <c r="AF368" s="37"/>
      <c r="AG368" s="37"/>
      <c r="AH368" s="37"/>
    </row>
    <row r="369" spans="1:34" ht="20.100000000000001" customHeight="1" x14ac:dyDescent="0.2">
      <c r="D369" s="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F369" s="37"/>
      <c r="AG369" s="37"/>
      <c r="AH369" s="37"/>
    </row>
    <row r="370" spans="1:34" s="1" customFormat="1" ht="20.100000000000001" customHeight="1" x14ac:dyDescent="0.2">
      <c r="A370" s="3"/>
      <c r="B370" s="6"/>
      <c r="C370" s="42" t="s">
        <v>180</v>
      </c>
      <c r="D370" s="42"/>
      <c r="E370" s="5"/>
      <c r="F370" s="44">
        <v>392</v>
      </c>
      <c r="G370" s="45"/>
      <c r="H370" s="45"/>
      <c r="I370" s="45"/>
      <c r="J370" s="44">
        <v>786</v>
      </c>
      <c r="K370" s="44">
        <v>33</v>
      </c>
      <c r="L370" s="45"/>
      <c r="M370" s="44">
        <v>819</v>
      </c>
      <c r="N370" s="45"/>
      <c r="O370" s="45"/>
      <c r="P370" s="45"/>
      <c r="Q370" s="44">
        <v>163</v>
      </c>
      <c r="R370" s="44">
        <v>598</v>
      </c>
      <c r="S370" s="45"/>
      <c r="T370" s="44">
        <v>761</v>
      </c>
      <c r="U370" s="45"/>
      <c r="V370" s="45"/>
      <c r="W370" s="45"/>
      <c r="X370" s="44">
        <v>450</v>
      </c>
      <c r="Y370" s="45"/>
      <c r="Z370" s="45"/>
      <c r="AA370" s="45"/>
      <c r="AB370" s="44">
        <v>0</v>
      </c>
      <c r="AC370" s="45"/>
      <c r="AD370" s="44">
        <v>0</v>
      </c>
      <c r="AF370" s="37"/>
      <c r="AG370" s="37"/>
      <c r="AH370" s="37"/>
    </row>
    <row r="371" spans="1:34"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F371" s="37"/>
      <c r="AG371" s="37"/>
      <c r="AH371" s="37"/>
    </row>
    <row r="372" spans="1:34" s="1" customFormat="1" ht="20.100000000000001" customHeight="1" x14ac:dyDescent="0.25">
      <c r="A372" s="3"/>
      <c r="B372" s="49" t="s">
        <v>262</v>
      </c>
      <c r="C372" s="50"/>
      <c r="D372" s="50"/>
      <c r="E372" s="5"/>
      <c r="F372" s="51">
        <v>392</v>
      </c>
      <c r="G372" s="52"/>
      <c r="H372" s="52"/>
      <c r="I372" s="52"/>
      <c r="J372" s="51">
        <v>786</v>
      </c>
      <c r="K372" s="51">
        <v>33</v>
      </c>
      <c r="L372" s="52"/>
      <c r="M372" s="51">
        <v>819</v>
      </c>
      <c r="N372" s="52"/>
      <c r="O372" s="52"/>
      <c r="P372" s="52"/>
      <c r="Q372" s="51">
        <v>163</v>
      </c>
      <c r="R372" s="51">
        <v>598</v>
      </c>
      <c r="S372" s="52"/>
      <c r="T372" s="51">
        <v>761</v>
      </c>
      <c r="U372" s="52"/>
      <c r="V372" s="52"/>
      <c r="W372" s="52"/>
      <c r="X372" s="51">
        <v>450</v>
      </c>
      <c r="Y372" s="52"/>
      <c r="Z372" s="52"/>
      <c r="AA372" s="52"/>
      <c r="AB372" s="51">
        <v>0</v>
      </c>
      <c r="AC372" s="52"/>
      <c r="AD372" s="51">
        <v>0</v>
      </c>
      <c r="AF372" s="37"/>
      <c r="AG372" s="37"/>
      <c r="AH372" s="37"/>
    </row>
    <row r="373" spans="1:34" ht="20.100000000000001" customHeight="1" x14ac:dyDescent="0.2">
      <c r="D373" s="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F373" s="37"/>
      <c r="AG373" s="37"/>
      <c r="AH373" s="37"/>
    </row>
    <row r="374" spans="1:34" ht="20.100000000000001" customHeight="1" x14ac:dyDescent="0.2">
      <c r="B374" s="6" t="s">
        <v>263</v>
      </c>
      <c r="D374" s="2"/>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F374" s="37"/>
      <c r="AG374" s="37"/>
      <c r="AH374" s="37"/>
    </row>
    <row r="375" spans="1:34" ht="20.100000000000001" customHeight="1" x14ac:dyDescent="0.2">
      <c r="C375" s="3" t="s">
        <v>172</v>
      </c>
      <c r="D375" s="2"/>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F375" s="37"/>
      <c r="AG375" s="37"/>
      <c r="AH375" s="37"/>
    </row>
    <row r="376" spans="1:34" ht="20.100000000000001" customHeight="1" x14ac:dyDescent="0.2">
      <c r="D376" s="2" t="s">
        <v>264</v>
      </c>
      <c r="F376" s="37">
        <v>166</v>
      </c>
      <c r="G376" s="37"/>
      <c r="H376" s="37"/>
      <c r="I376" s="37"/>
      <c r="J376" s="37">
        <v>126</v>
      </c>
      <c r="K376" s="37">
        <v>3</v>
      </c>
      <c r="L376" s="37"/>
      <c r="M376" s="37">
        <v>129</v>
      </c>
      <c r="N376" s="37"/>
      <c r="O376" s="37"/>
      <c r="P376" s="37"/>
      <c r="Q376" s="37">
        <v>59</v>
      </c>
      <c r="R376" s="37">
        <v>152</v>
      </c>
      <c r="S376" s="37"/>
      <c r="T376" s="37">
        <v>211</v>
      </c>
      <c r="U376" s="37"/>
      <c r="V376" s="37"/>
      <c r="W376" s="37"/>
      <c r="X376" s="37">
        <v>84</v>
      </c>
      <c r="Y376" s="37"/>
      <c r="Z376" s="37"/>
      <c r="AA376" s="37"/>
      <c r="AB376" s="37">
        <v>0</v>
      </c>
      <c r="AC376" s="37"/>
      <c r="AD376" s="37">
        <v>0</v>
      </c>
      <c r="AF376" s="37"/>
      <c r="AG376" s="37"/>
      <c r="AH376" s="37"/>
    </row>
    <row r="377" spans="1:34" ht="20.100000000000001" customHeight="1" x14ac:dyDescent="0.2">
      <c r="D377" s="38" t="s">
        <v>265</v>
      </c>
      <c r="F377" s="39">
        <v>120</v>
      </c>
      <c r="G377" s="40"/>
      <c r="H377" s="40"/>
      <c r="I377" s="40"/>
      <c r="J377" s="39">
        <v>115</v>
      </c>
      <c r="K377" s="39">
        <v>26</v>
      </c>
      <c r="L377" s="40"/>
      <c r="M377" s="39">
        <v>141</v>
      </c>
      <c r="N377" s="40"/>
      <c r="O377" s="40"/>
      <c r="P377" s="40"/>
      <c r="Q377" s="39">
        <v>46</v>
      </c>
      <c r="R377" s="39">
        <v>149</v>
      </c>
      <c r="S377" s="40"/>
      <c r="T377" s="39">
        <v>195</v>
      </c>
      <c r="U377" s="40"/>
      <c r="V377" s="40"/>
      <c r="W377" s="40"/>
      <c r="X377" s="39">
        <v>66</v>
      </c>
      <c r="Y377" s="40"/>
      <c r="Z377" s="40"/>
      <c r="AA377" s="40"/>
      <c r="AB377" s="39">
        <v>0</v>
      </c>
      <c r="AC377" s="40"/>
      <c r="AD377" s="39">
        <v>0</v>
      </c>
      <c r="AF377" s="37"/>
      <c r="AG377" s="37"/>
      <c r="AH377" s="37"/>
    </row>
    <row r="378" spans="1:34" ht="20.100000000000001" customHeight="1" x14ac:dyDescent="0.2">
      <c r="D378" s="2" t="s">
        <v>266</v>
      </c>
      <c r="F378" s="37">
        <v>120</v>
      </c>
      <c r="G378" s="37"/>
      <c r="H378" s="37"/>
      <c r="I378" s="37"/>
      <c r="J378" s="37">
        <v>129</v>
      </c>
      <c r="K378" s="37">
        <v>4</v>
      </c>
      <c r="L378" s="37"/>
      <c r="M378" s="37">
        <v>133</v>
      </c>
      <c r="N378" s="37"/>
      <c r="O378" s="37"/>
      <c r="P378" s="37"/>
      <c r="Q378" s="37">
        <v>48</v>
      </c>
      <c r="R378" s="37">
        <v>99</v>
      </c>
      <c r="S378" s="37"/>
      <c r="T378" s="37">
        <v>147</v>
      </c>
      <c r="U378" s="37"/>
      <c r="V378" s="37"/>
      <c r="W378" s="37"/>
      <c r="X378" s="37">
        <v>106</v>
      </c>
      <c r="Y378" s="37"/>
      <c r="Z378" s="37"/>
      <c r="AA378" s="37"/>
      <c r="AB378" s="37">
        <v>0</v>
      </c>
      <c r="AC378" s="37"/>
      <c r="AD378" s="37">
        <v>0</v>
      </c>
      <c r="AF378" s="37"/>
      <c r="AG378" s="37"/>
      <c r="AH378" s="37"/>
    </row>
    <row r="379" spans="1:34" ht="20.100000000000001" customHeight="1" x14ac:dyDescent="0.2">
      <c r="D379" s="38" t="s">
        <v>267</v>
      </c>
      <c r="F379" s="39">
        <v>185</v>
      </c>
      <c r="G379" s="40"/>
      <c r="H379" s="40"/>
      <c r="I379" s="40"/>
      <c r="J379" s="39">
        <v>127</v>
      </c>
      <c r="K379" s="39">
        <v>6</v>
      </c>
      <c r="L379" s="40"/>
      <c r="M379" s="39">
        <v>133</v>
      </c>
      <c r="N379" s="40"/>
      <c r="O379" s="40"/>
      <c r="P379" s="40"/>
      <c r="Q379" s="39">
        <v>47</v>
      </c>
      <c r="R379" s="39">
        <v>135</v>
      </c>
      <c r="S379" s="40"/>
      <c r="T379" s="39">
        <v>182</v>
      </c>
      <c r="U379" s="40"/>
      <c r="V379" s="40"/>
      <c r="W379" s="40"/>
      <c r="X379" s="39">
        <v>136</v>
      </c>
      <c r="Y379" s="40"/>
      <c r="Z379" s="40"/>
      <c r="AA379" s="40"/>
      <c r="AB379" s="39">
        <v>0</v>
      </c>
      <c r="AC379" s="40"/>
      <c r="AD379" s="39">
        <v>0</v>
      </c>
      <c r="AF379" s="37"/>
      <c r="AG379" s="37"/>
      <c r="AH379" s="37"/>
    </row>
    <row r="380" spans="1:34" ht="20.100000000000001" customHeight="1" x14ac:dyDescent="0.2">
      <c r="D380" s="41" t="s">
        <v>268</v>
      </c>
      <c r="F380" s="40">
        <v>0</v>
      </c>
      <c r="G380" s="40"/>
      <c r="H380" s="40"/>
      <c r="I380" s="40"/>
      <c r="J380" s="40">
        <v>155</v>
      </c>
      <c r="K380" s="40">
        <v>0</v>
      </c>
      <c r="L380" s="40"/>
      <c r="M380" s="40">
        <v>155</v>
      </c>
      <c r="N380" s="40"/>
      <c r="O380" s="40"/>
      <c r="P380" s="40"/>
      <c r="Q380" s="40">
        <v>83</v>
      </c>
      <c r="R380" s="40">
        <v>18</v>
      </c>
      <c r="S380" s="40"/>
      <c r="T380" s="40">
        <v>101</v>
      </c>
      <c r="U380" s="40"/>
      <c r="V380" s="40"/>
      <c r="W380" s="40"/>
      <c r="X380" s="40">
        <v>54</v>
      </c>
      <c r="Y380" s="40"/>
      <c r="Z380" s="40"/>
      <c r="AA380" s="40"/>
      <c r="AB380" s="40">
        <v>0</v>
      </c>
      <c r="AC380" s="40"/>
      <c r="AD380" s="40">
        <v>0</v>
      </c>
      <c r="AF380" s="37"/>
      <c r="AG380" s="37"/>
      <c r="AH380" s="37"/>
    </row>
    <row r="381" spans="1:34" ht="20.100000000000001" customHeight="1" x14ac:dyDescent="0.2">
      <c r="D381" s="38" t="s">
        <v>269</v>
      </c>
      <c r="F381" s="39">
        <v>0</v>
      </c>
      <c r="G381" s="40"/>
      <c r="H381" s="40"/>
      <c r="I381" s="40"/>
      <c r="J381" s="39">
        <v>154</v>
      </c>
      <c r="K381" s="39">
        <v>0</v>
      </c>
      <c r="L381" s="40"/>
      <c r="M381" s="39">
        <v>154</v>
      </c>
      <c r="N381" s="40"/>
      <c r="O381" s="40"/>
      <c r="P381" s="40"/>
      <c r="Q381" s="39">
        <v>100</v>
      </c>
      <c r="R381" s="39">
        <v>14</v>
      </c>
      <c r="S381" s="40"/>
      <c r="T381" s="39">
        <v>114</v>
      </c>
      <c r="U381" s="40"/>
      <c r="V381" s="40"/>
      <c r="W381" s="40"/>
      <c r="X381" s="39">
        <v>40</v>
      </c>
      <c r="Y381" s="40"/>
      <c r="Z381" s="40"/>
      <c r="AA381" s="40"/>
      <c r="AB381" s="39">
        <v>0</v>
      </c>
      <c r="AC381" s="40"/>
      <c r="AD381" s="39">
        <v>0</v>
      </c>
      <c r="AF381" s="37"/>
      <c r="AG381" s="37"/>
      <c r="AH381" s="37"/>
    </row>
    <row r="382" spans="1:34" ht="20.100000000000001" customHeight="1" x14ac:dyDescent="0.2">
      <c r="D382" s="2" t="s">
        <v>270</v>
      </c>
      <c r="F382" s="37">
        <v>61</v>
      </c>
      <c r="G382" s="37"/>
      <c r="H382" s="37"/>
      <c r="I382" s="37"/>
      <c r="J382" s="37">
        <v>149</v>
      </c>
      <c r="K382" s="37">
        <v>5</v>
      </c>
      <c r="L382" s="37"/>
      <c r="M382" s="37">
        <v>154</v>
      </c>
      <c r="N382" s="37"/>
      <c r="O382" s="37"/>
      <c r="P382" s="37"/>
      <c r="Q382" s="37">
        <v>15</v>
      </c>
      <c r="R382" s="37">
        <v>99</v>
      </c>
      <c r="S382" s="37"/>
      <c r="T382" s="37">
        <v>114</v>
      </c>
      <c r="U382" s="37"/>
      <c r="V382" s="37"/>
      <c r="W382" s="37"/>
      <c r="X382" s="37">
        <v>101</v>
      </c>
      <c r="Y382" s="37"/>
      <c r="Z382" s="37"/>
      <c r="AA382" s="37"/>
      <c r="AB382" s="37">
        <v>0</v>
      </c>
      <c r="AC382" s="37"/>
      <c r="AD382" s="37">
        <v>0</v>
      </c>
      <c r="AF382" s="37"/>
      <c r="AG382" s="37"/>
      <c r="AH382" s="37"/>
    </row>
    <row r="383" spans="1:34" ht="20.100000000000001" customHeight="1" x14ac:dyDescent="0.2">
      <c r="D383" s="38" t="s">
        <v>271</v>
      </c>
      <c r="F383" s="39">
        <v>84</v>
      </c>
      <c r="G383" s="40"/>
      <c r="H383" s="40"/>
      <c r="I383" s="40"/>
      <c r="J383" s="39">
        <v>145</v>
      </c>
      <c r="K383" s="39">
        <v>2</v>
      </c>
      <c r="L383" s="40"/>
      <c r="M383" s="39">
        <v>147</v>
      </c>
      <c r="N383" s="40"/>
      <c r="O383" s="40"/>
      <c r="P383" s="40"/>
      <c r="Q383" s="39">
        <v>14</v>
      </c>
      <c r="R383" s="39">
        <v>100</v>
      </c>
      <c r="S383" s="40"/>
      <c r="T383" s="39">
        <v>114</v>
      </c>
      <c r="U383" s="40"/>
      <c r="V383" s="40"/>
      <c r="W383" s="40"/>
      <c r="X383" s="39">
        <v>117</v>
      </c>
      <c r="Y383" s="40"/>
      <c r="Z383" s="40"/>
      <c r="AA383" s="40"/>
      <c r="AB383" s="39">
        <v>0</v>
      </c>
      <c r="AC383" s="40"/>
      <c r="AD383" s="39">
        <v>0</v>
      </c>
      <c r="AF383" s="37"/>
      <c r="AG383" s="37"/>
      <c r="AH383" s="37"/>
    </row>
    <row r="384" spans="1:34" ht="20.100000000000001" customHeight="1" x14ac:dyDescent="0.2">
      <c r="D384" s="2" t="s">
        <v>272</v>
      </c>
      <c r="F384" s="37">
        <v>81</v>
      </c>
      <c r="G384" s="37"/>
      <c r="H384" s="37"/>
      <c r="I384" s="37"/>
      <c r="J384" s="37">
        <v>143</v>
      </c>
      <c r="K384" s="37">
        <v>8</v>
      </c>
      <c r="L384" s="37"/>
      <c r="M384" s="37">
        <v>151</v>
      </c>
      <c r="N384" s="37"/>
      <c r="O384" s="37"/>
      <c r="P384" s="37"/>
      <c r="Q384" s="37">
        <v>22</v>
      </c>
      <c r="R384" s="37">
        <v>71</v>
      </c>
      <c r="S384" s="37"/>
      <c r="T384" s="37">
        <v>93</v>
      </c>
      <c r="U384" s="37"/>
      <c r="V384" s="37"/>
      <c r="W384" s="37"/>
      <c r="X384" s="37">
        <v>139</v>
      </c>
      <c r="Y384" s="37"/>
      <c r="Z384" s="37"/>
      <c r="AA384" s="37"/>
      <c r="AB384" s="37">
        <v>0</v>
      </c>
      <c r="AC384" s="37"/>
      <c r="AD384" s="37">
        <v>0</v>
      </c>
      <c r="AF384" s="37"/>
      <c r="AG384" s="37"/>
      <c r="AH384" s="37"/>
    </row>
    <row r="385" spans="1:34" ht="20.100000000000001" customHeight="1" x14ac:dyDescent="0.2">
      <c r="D385" s="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F385" s="37"/>
      <c r="AG385" s="37"/>
      <c r="AH385" s="37"/>
    </row>
    <row r="386" spans="1:34" s="1" customFormat="1" ht="20.100000000000001" customHeight="1" x14ac:dyDescent="0.2">
      <c r="A386" s="3"/>
      <c r="B386" s="6"/>
      <c r="C386" s="42" t="s">
        <v>180</v>
      </c>
      <c r="D386" s="42"/>
      <c r="E386" s="5"/>
      <c r="F386" s="44">
        <v>817</v>
      </c>
      <c r="G386" s="45"/>
      <c r="H386" s="45"/>
      <c r="I386" s="45"/>
      <c r="J386" s="44">
        <v>1243</v>
      </c>
      <c r="K386" s="44">
        <v>54</v>
      </c>
      <c r="L386" s="45"/>
      <c r="M386" s="44">
        <v>1297</v>
      </c>
      <c r="N386" s="45"/>
      <c r="O386" s="45"/>
      <c r="P386" s="45"/>
      <c r="Q386" s="44">
        <v>434</v>
      </c>
      <c r="R386" s="44">
        <v>837</v>
      </c>
      <c r="S386" s="45"/>
      <c r="T386" s="44">
        <v>1271</v>
      </c>
      <c r="U386" s="45"/>
      <c r="V386" s="45"/>
      <c r="W386" s="45"/>
      <c r="X386" s="44">
        <v>843</v>
      </c>
      <c r="Y386" s="45"/>
      <c r="Z386" s="45"/>
      <c r="AA386" s="45"/>
      <c r="AB386" s="44">
        <v>0</v>
      </c>
      <c r="AC386" s="45"/>
      <c r="AD386" s="44">
        <v>0</v>
      </c>
      <c r="AF386" s="37"/>
      <c r="AG386" s="37"/>
      <c r="AH386" s="37"/>
    </row>
    <row r="387" spans="1:34"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F387" s="37"/>
      <c r="AG387" s="37"/>
      <c r="AH387" s="37"/>
    </row>
    <row r="388" spans="1:34" s="1" customFormat="1" ht="20.100000000000001" customHeight="1" x14ac:dyDescent="0.25">
      <c r="A388" s="3"/>
      <c r="B388" s="49" t="s">
        <v>273</v>
      </c>
      <c r="C388" s="50"/>
      <c r="D388" s="50"/>
      <c r="E388" s="5"/>
      <c r="F388" s="51">
        <v>817</v>
      </c>
      <c r="G388" s="52"/>
      <c r="H388" s="52"/>
      <c r="I388" s="52"/>
      <c r="J388" s="51">
        <v>1243</v>
      </c>
      <c r="K388" s="51">
        <v>54</v>
      </c>
      <c r="L388" s="52"/>
      <c r="M388" s="51">
        <v>1297</v>
      </c>
      <c r="N388" s="52"/>
      <c r="O388" s="52"/>
      <c r="P388" s="52"/>
      <c r="Q388" s="51">
        <v>434</v>
      </c>
      <c r="R388" s="51">
        <v>837</v>
      </c>
      <c r="S388" s="52"/>
      <c r="T388" s="51">
        <v>1271</v>
      </c>
      <c r="U388" s="52"/>
      <c r="V388" s="52"/>
      <c r="W388" s="52"/>
      <c r="X388" s="51">
        <v>843</v>
      </c>
      <c r="Y388" s="52"/>
      <c r="Z388" s="52"/>
      <c r="AA388" s="52"/>
      <c r="AB388" s="51">
        <v>0</v>
      </c>
      <c r="AC388" s="52"/>
      <c r="AD388" s="51">
        <v>0</v>
      </c>
      <c r="AF388" s="37"/>
      <c r="AG388" s="37"/>
      <c r="AH388" s="37"/>
    </row>
    <row r="389" spans="1:34" ht="20.100000000000001" customHeight="1" x14ac:dyDescent="0.2">
      <c r="D389" s="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F389" s="37"/>
      <c r="AG389" s="37"/>
      <c r="AH389" s="37"/>
    </row>
    <row r="390" spans="1:34" ht="20.100000000000001" customHeight="1" x14ac:dyDescent="0.2">
      <c r="B390" s="6" t="s">
        <v>274</v>
      </c>
      <c r="D390" s="2"/>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F390" s="37"/>
      <c r="AG390" s="37"/>
      <c r="AH390" s="37"/>
    </row>
    <row r="391" spans="1:34" ht="20.100000000000001" customHeight="1" x14ac:dyDescent="0.2">
      <c r="C391" s="3" t="s">
        <v>172</v>
      </c>
      <c r="D391" s="2"/>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F391" s="37"/>
      <c r="AG391" s="37"/>
      <c r="AH391" s="37"/>
    </row>
    <row r="392" spans="1:34" ht="20.100000000000001" customHeight="1" x14ac:dyDescent="0.2">
      <c r="D392" s="2" t="s">
        <v>98</v>
      </c>
      <c r="F392" s="37">
        <v>23</v>
      </c>
      <c r="G392" s="37"/>
      <c r="H392" s="37"/>
      <c r="I392" s="37"/>
      <c r="J392" s="37">
        <v>75</v>
      </c>
      <c r="K392" s="37">
        <v>0</v>
      </c>
      <c r="L392" s="37"/>
      <c r="M392" s="37">
        <v>75</v>
      </c>
      <c r="N392" s="37"/>
      <c r="O392" s="37"/>
      <c r="P392" s="37"/>
      <c r="Q392" s="37">
        <v>23</v>
      </c>
      <c r="R392" s="37">
        <v>24</v>
      </c>
      <c r="S392" s="37"/>
      <c r="T392" s="37">
        <v>47</v>
      </c>
      <c r="U392" s="37"/>
      <c r="V392" s="37"/>
      <c r="W392" s="37"/>
      <c r="X392" s="37">
        <v>51</v>
      </c>
      <c r="Y392" s="37"/>
      <c r="Z392" s="37"/>
      <c r="AA392" s="37"/>
      <c r="AB392" s="37">
        <v>0</v>
      </c>
      <c r="AC392" s="37"/>
      <c r="AD392" s="37">
        <v>0</v>
      </c>
      <c r="AF392" s="37"/>
      <c r="AG392" s="37"/>
      <c r="AH392" s="37"/>
    </row>
    <row r="393" spans="1:34" ht="20.100000000000001" customHeight="1" x14ac:dyDescent="0.2">
      <c r="D393" s="38" t="s">
        <v>99</v>
      </c>
      <c r="F393" s="39">
        <v>34</v>
      </c>
      <c r="G393" s="40"/>
      <c r="H393" s="40"/>
      <c r="I393" s="40"/>
      <c r="J393" s="39">
        <v>75</v>
      </c>
      <c r="K393" s="39">
        <v>7</v>
      </c>
      <c r="L393" s="40"/>
      <c r="M393" s="39">
        <v>82</v>
      </c>
      <c r="N393" s="40"/>
      <c r="O393" s="40"/>
      <c r="P393" s="40"/>
      <c r="Q393" s="39">
        <v>28</v>
      </c>
      <c r="R393" s="39">
        <v>27</v>
      </c>
      <c r="S393" s="40"/>
      <c r="T393" s="39">
        <v>55</v>
      </c>
      <c r="U393" s="40"/>
      <c r="V393" s="40"/>
      <c r="W393" s="40"/>
      <c r="X393" s="39">
        <v>61</v>
      </c>
      <c r="Y393" s="40"/>
      <c r="Z393" s="40"/>
      <c r="AA393" s="40"/>
      <c r="AB393" s="39">
        <v>0</v>
      </c>
      <c r="AC393" s="40"/>
      <c r="AD393" s="39">
        <v>0</v>
      </c>
      <c r="AF393" s="37"/>
      <c r="AG393" s="37"/>
      <c r="AH393" s="37"/>
    </row>
    <row r="394" spans="1:34" ht="20.100000000000001" customHeight="1" x14ac:dyDescent="0.2">
      <c r="D394" s="2" t="s">
        <v>113</v>
      </c>
      <c r="F394" s="37">
        <v>37</v>
      </c>
      <c r="G394" s="37"/>
      <c r="H394" s="37"/>
      <c r="I394" s="37"/>
      <c r="J394" s="37">
        <v>77</v>
      </c>
      <c r="K394" s="37">
        <v>3</v>
      </c>
      <c r="L394" s="37"/>
      <c r="M394" s="37">
        <v>80</v>
      </c>
      <c r="N394" s="37"/>
      <c r="O394" s="37"/>
      <c r="P394" s="37"/>
      <c r="Q394" s="37">
        <v>30</v>
      </c>
      <c r="R394" s="37">
        <v>31</v>
      </c>
      <c r="S394" s="37"/>
      <c r="T394" s="37">
        <v>61</v>
      </c>
      <c r="U394" s="37"/>
      <c r="V394" s="37"/>
      <c r="W394" s="37"/>
      <c r="X394" s="37">
        <v>56</v>
      </c>
      <c r="Y394" s="37"/>
      <c r="Z394" s="37"/>
      <c r="AA394" s="37"/>
      <c r="AB394" s="37">
        <v>0</v>
      </c>
      <c r="AC394" s="37"/>
      <c r="AD394" s="37">
        <v>0</v>
      </c>
      <c r="AF394" s="37"/>
      <c r="AG394" s="37"/>
      <c r="AH394" s="37"/>
    </row>
    <row r="395" spans="1:34" ht="20.100000000000001" customHeight="1" x14ac:dyDescent="0.2">
      <c r="B395" s="5"/>
      <c r="D395" s="38" t="s">
        <v>101</v>
      </c>
      <c r="F395" s="39">
        <v>35</v>
      </c>
      <c r="G395" s="40"/>
      <c r="H395" s="40"/>
      <c r="I395" s="40"/>
      <c r="J395" s="39">
        <v>76</v>
      </c>
      <c r="K395" s="39">
        <v>4</v>
      </c>
      <c r="L395" s="40"/>
      <c r="M395" s="39">
        <v>80</v>
      </c>
      <c r="N395" s="40"/>
      <c r="O395" s="40"/>
      <c r="P395" s="40"/>
      <c r="Q395" s="39">
        <v>33</v>
      </c>
      <c r="R395" s="39">
        <v>37</v>
      </c>
      <c r="S395" s="40"/>
      <c r="T395" s="39">
        <v>70</v>
      </c>
      <c r="U395" s="40"/>
      <c r="V395" s="40"/>
      <c r="W395" s="40"/>
      <c r="X395" s="39">
        <v>45</v>
      </c>
      <c r="Y395" s="40"/>
      <c r="Z395" s="40"/>
      <c r="AA395" s="40"/>
      <c r="AB395" s="39">
        <v>0</v>
      </c>
      <c r="AC395" s="40"/>
      <c r="AD395" s="39">
        <v>0</v>
      </c>
      <c r="AF395" s="37"/>
      <c r="AG395" s="37"/>
      <c r="AH395" s="37"/>
    </row>
    <row r="396" spans="1:34" ht="20.100000000000001" customHeight="1" x14ac:dyDescent="0.2">
      <c r="D396" s="2" t="s">
        <v>115</v>
      </c>
      <c r="F396" s="37">
        <v>31</v>
      </c>
      <c r="G396" s="37"/>
      <c r="H396" s="37"/>
      <c r="I396" s="37"/>
      <c r="J396" s="37">
        <v>121</v>
      </c>
      <c r="K396" s="37">
        <v>2</v>
      </c>
      <c r="L396" s="37"/>
      <c r="M396" s="37">
        <v>123</v>
      </c>
      <c r="N396" s="37"/>
      <c r="O396" s="37"/>
      <c r="P396" s="37"/>
      <c r="Q396" s="37">
        <v>79</v>
      </c>
      <c r="R396" s="37">
        <v>38</v>
      </c>
      <c r="S396" s="37"/>
      <c r="T396" s="37">
        <v>117</v>
      </c>
      <c r="U396" s="37"/>
      <c r="V396" s="37"/>
      <c r="W396" s="37"/>
      <c r="X396" s="37">
        <v>37</v>
      </c>
      <c r="Y396" s="37"/>
      <c r="Z396" s="37"/>
      <c r="AA396" s="37"/>
      <c r="AB396" s="37">
        <v>0</v>
      </c>
      <c r="AC396" s="37"/>
      <c r="AD396" s="37">
        <v>0</v>
      </c>
      <c r="AF396" s="37"/>
      <c r="AG396" s="37"/>
      <c r="AH396" s="37"/>
    </row>
    <row r="397" spans="1:34" ht="20.100000000000001" customHeight="1" x14ac:dyDescent="0.2">
      <c r="D397" s="38" t="s">
        <v>116</v>
      </c>
      <c r="F397" s="39">
        <v>44</v>
      </c>
      <c r="G397" s="40"/>
      <c r="H397" s="40"/>
      <c r="I397" s="40"/>
      <c r="J397" s="39">
        <v>121</v>
      </c>
      <c r="K397" s="39">
        <v>6</v>
      </c>
      <c r="L397" s="40"/>
      <c r="M397" s="39">
        <v>127</v>
      </c>
      <c r="N397" s="40"/>
      <c r="O397" s="40"/>
      <c r="P397" s="40"/>
      <c r="Q397" s="39">
        <v>75</v>
      </c>
      <c r="R397" s="39">
        <v>53</v>
      </c>
      <c r="S397" s="40"/>
      <c r="T397" s="39">
        <v>128</v>
      </c>
      <c r="U397" s="40"/>
      <c r="V397" s="40"/>
      <c r="W397" s="40"/>
      <c r="X397" s="39">
        <v>43</v>
      </c>
      <c r="Y397" s="40"/>
      <c r="Z397" s="40"/>
      <c r="AA397" s="40"/>
      <c r="AB397" s="39">
        <v>0</v>
      </c>
      <c r="AC397" s="40"/>
      <c r="AD397" s="39">
        <v>0</v>
      </c>
      <c r="AF397" s="37"/>
      <c r="AG397" s="37"/>
      <c r="AH397" s="37"/>
    </row>
    <row r="398" spans="1:34" ht="20.100000000000001" customHeight="1" x14ac:dyDescent="0.2">
      <c r="D398" s="2" t="s">
        <v>117</v>
      </c>
      <c r="F398" s="37">
        <v>33</v>
      </c>
      <c r="G398" s="37"/>
      <c r="H398" s="37"/>
      <c r="I398" s="37"/>
      <c r="J398" s="37">
        <v>73</v>
      </c>
      <c r="K398" s="37">
        <v>6</v>
      </c>
      <c r="L398" s="37"/>
      <c r="M398" s="37">
        <v>79</v>
      </c>
      <c r="N398" s="37"/>
      <c r="O398" s="37"/>
      <c r="P398" s="37"/>
      <c r="Q398" s="37">
        <v>24</v>
      </c>
      <c r="R398" s="37">
        <v>46</v>
      </c>
      <c r="S398" s="37"/>
      <c r="T398" s="37">
        <v>70</v>
      </c>
      <c r="U398" s="37"/>
      <c r="V398" s="37"/>
      <c r="W398" s="37"/>
      <c r="X398" s="37">
        <v>42</v>
      </c>
      <c r="Y398" s="37"/>
      <c r="Z398" s="37"/>
      <c r="AA398" s="37"/>
      <c r="AB398" s="37">
        <v>0</v>
      </c>
      <c r="AC398" s="37"/>
      <c r="AD398" s="37">
        <v>0</v>
      </c>
      <c r="AF398" s="37"/>
      <c r="AG398" s="37"/>
      <c r="AH398" s="37"/>
    </row>
    <row r="399" spans="1:34" ht="20.100000000000001" customHeight="1" x14ac:dyDescent="0.2">
      <c r="D399" s="38" t="s">
        <v>105</v>
      </c>
      <c r="F399" s="39">
        <v>46</v>
      </c>
      <c r="G399" s="40"/>
      <c r="H399" s="40"/>
      <c r="I399" s="40"/>
      <c r="J399" s="39">
        <v>120</v>
      </c>
      <c r="K399" s="39">
        <v>0</v>
      </c>
      <c r="L399" s="40"/>
      <c r="M399" s="39">
        <v>120</v>
      </c>
      <c r="N399" s="40"/>
      <c r="O399" s="40"/>
      <c r="P399" s="40"/>
      <c r="Q399" s="39">
        <v>23</v>
      </c>
      <c r="R399" s="39">
        <v>47</v>
      </c>
      <c r="S399" s="40"/>
      <c r="T399" s="39">
        <v>70</v>
      </c>
      <c r="U399" s="40"/>
      <c r="V399" s="40"/>
      <c r="W399" s="40"/>
      <c r="X399" s="39">
        <v>96</v>
      </c>
      <c r="Y399" s="40"/>
      <c r="Z399" s="40"/>
      <c r="AA399" s="40"/>
      <c r="AB399" s="39">
        <v>0</v>
      </c>
      <c r="AC399" s="40"/>
      <c r="AD399" s="39">
        <v>0</v>
      </c>
      <c r="AF399" s="37"/>
      <c r="AG399" s="37"/>
      <c r="AH399" s="37"/>
    </row>
    <row r="400" spans="1:34" ht="20.100000000000001" customHeight="1" x14ac:dyDescent="0.2">
      <c r="D400" s="2" t="s">
        <v>106</v>
      </c>
      <c r="F400" s="37">
        <v>40</v>
      </c>
      <c r="G400" s="37"/>
      <c r="H400" s="37"/>
      <c r="I400" s="37"/>
      <c r="J400" s="37">
        <v>76</v>
      </c>
      <c r="K400" s="37">
        <v>2</v>
      </c>
      <c r="L400" s="37"/>
      <c r="M400" s="37">
        <v>78</v>
      </c>
      <c r="N400" s="37"/>
      <c r="O400" s="37"/>
      <c r="P400" s="37"/>
      <c r="Q400" s="37">
        <v>18</v>
      </c>
      <c r="R400" s="37">
        <v>40</v>
      </c>
      <c r="S400" s="37"/>
      <c r="T400" s="37">
        <v>58</v>
      </c>
      <c r="U400" s="37"/>
      <c r="V400" s="37"/>
      <c r="W400" s="37"/>
      <c r="X400" s="37">
        <v>60</v>
      </c>
      <c r="Y400" s="37"/>
      <c r="Z400" s="37"/>
      <c r="AA400" s="37"/>
      <c r="AB400" s="37">
        <v>0</v>
      </c>
      <c r="AC400" s="37"/>
      <c r="AD400" s="37">
        <v>0</v>
      </c>
      <c r="AF400" s="37"/>
      <c r="AG400" s="37"/>
      <c r="AH400" s="37"/>
    </row>
    <row r="401" spans="1:34" ht="20.100000000000001" customHeight="1" x14ac:dyDescent="0.2">
      <c r="D401" s="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F401" s="37"/>
      <c r="AG401" s="37"/>
      <c r="AH401" s="37"/>
    </row>
    <row r="402" spans="1:34" s="1" customFormat="1" ht="20.100000000000001" customHeight="1" x14ac:dyDescent="0.2">
      <c r="A402" s="3"/>
      <c r="B402" s="6"/>
      <c r="C402" s="42" t="s">
        <v>180</v>
      </c>
      <c r="D402" s="42"/>
      <c r="E402" s="5"/>
      <c r="F402" s="44">
        <v>323</v>
      </c>
      <c r="G402" s="45"/>
      <c r="H402" s="45"/>
      <c r="I402" s="45"/>
      <c r="J402" s="44">
        <v>814</v>
      </c>
      <c r="K402" s="44">
        <v>30</v>
      </c>
      <c r="L402" s="45"/>
      <c r="M402" s="44">
        <v>844</v>
      </c>
      <c r="N402" s="45"/>
      <c r="O402" s="45"/>
      <c r="P402" s="45"/>
      <c r="Q402" s="44">
        <v>333</v>
      </c>
      <c r="R402" s="44">
        <v>343</v>
      </c>
      <c r="S402" s="45"/>
      <c r="T402" s="44">
        <v>676</v>
      </c>
      <c r="U402" s="45"/>
      <c r="V402" s="45"/>
      <c r="W402" s="45"/>
      <c r="X402" s="44">
        <v>491</v>
      </c>
      <c r="Y402" s="45"/>
      <c r="Z402" s="45"/>
      <c r="AA402" s="45"/>
      <c r="AB402" s="44">
        <v>0</v>
      </c>
      <c r="AC402" s="45"/>
      <c r="AD402" s="44">
        <v>0</v>
      </c>
      <c r="AF402" s="37"/>
      <c r="AG402" s="37"/>
      <c r="AH402" s="37"/>
    </row>
    <row r="403" spans="1:34"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F403" s="37"/>
      <c r="AG403" s="37"/>
      <c r="AH403" s="37"/>
    </row>
    <row r="404" spans="1:34" s="1" customFormat="1" ht="20.100000000000001" customHeight="1" x14ac:dyDescent="0.25">
      <c r="A404" s="3"/>
      <c r="B404" s="49" t="s">
        <v>275</v>
      </c>
      <c r="C404" s="50"/>
      <c r="D404" s="50"/>
      <c r="E404" s="5"/>
      <c r="F404" s="51">
        <v>323</v>
      </c>
      <c r="G404" s="52"/>
      <c r="H404" s="52"/>
      <c r="I404" s="52"/>
      <c r="J404" s="51">
        <v>814</v>
      </c>
      <c r="K404" s="51">
        <v>30</v>
      </c>
      <c r="L404" s="52"/>
      <c r="M404" s="51">
        <v>844</v>
      </c>
      <c r="N404" s="52"/>
      <c r="O404" s="52"/>
      <c r="P404" s="52"/>
      <c r="Q404" s="51">
        <v>333</v>
      </c>
      <c r="R404" s="51">
        <v>343</v>
      </c>
      <c r="S404" s="52"/>
      <c r="T404" s="51">
        <v>676</v>
      </c>
      <c r="U404" s="52"/>
      <c r="V404" s="52"/>
      <c r="W404" s="52"/>
      <c r="X404" s="51">
        <v>491</v>
      </c>
      <c r="Y404" s="52"/>
      <c r="Z404" s="52"/>
      <c r="AA404" s="52"/>
      <c r="AB404" s="51">
        <v>0</v>
      </c>
      <c r="AC404" s="52"/>
      <c r="AD404" s="51">
        <v>0</v>
      </c>
      <c r="AF404" s="37"/>
      <c r="AG404" s="37"/>
      <c r="AH404" s="37"/>
    </row>
    <row r="405" spans="1:34" ht="20.100000000000001" customHeight="1" x14ac:dyDescent="0.2">
      <c r="D405" s="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F405" s="37"/>
      <c r="AG405" s="37"/>
      <c r="AH405" s="37"/>
    </row>
    <row r="406" spans="1:34" ht="20.100000000000001" customHeight="1" x14ac:dyDescent="0.2">
      <c r="B406" s="6" t="s">
        <v>276</v>
      </c>
      <c r="D406" s="2"/>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F406" s="37"/>
      <c r="AG406" s="37"/>
      <c r="AH406" s="37"/>
    </row>
    <row r="407" spans="1:34" ht="20.100000000000001" customHeight="1" x14ac:dyDescent="0.2">
      <c r="C407" s="3" t="s">
        <v>172</v>
      </c>
      <c r="D407" s="2"/>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F407" s="37"/>
      <c r="AG407" s="37"/>
      <c r="AH407" s="37"/>
    </row>
    <row r="408" spans="1:34" ht="20.100000000000001" customHeight="1" x14ac:dyDescent="0.2">
      <c r="D408" s="2" t="s">
        <v>98</v>
      </c>
      <c r="F408" s="37">
        <v>18</v>
      </c>
      <c r="G408" s="37"/>
      <c r="H408" s="37"/>
      <c r="I408" s="37"/>
      <c r="J408" s="37">
        <v>57</v>
      </c>
      <c r="K408" s="37">
        <v>10</v>
      </c>
      <c r="L408" s="37"/>
      <c r="M408" s="37">
        <v>67</v>
      </c>
      <c r="N408" s="37"/>
      <c r="O408" s="37"/>
      <c r="P408" s="37"/>
      <c r="Q408" s="37">
        <v>18</v>
      </c>
      <c r="R408" s="37">
        <v>45</v>
      </c>
      <c r="S408" s="37"/>
      <c r="T408" s="37">
        <v>63</v>
      </c>
      <c r="U408" s="37"/>
      <c r="V408" s="37"/>
      <c r="W408" s="37"/>
      <c r="X408" s="37">
        <v>22</v>
      </c>
      <c r="Y408" s="37"/>
      <c r="Z408" s="37"/>
      <c r="AA408" s="37"/>
      <c r="AB408" s="37">
        <v>0</v>
      </c>
      <c r="AC408" s="37"/>
      <c r="AD408" s="37">
        <v>0</v>
      </c>
      <c r="AF408" s="37"/>
      <c r="AG408" s="37"/>
      <c r="AH408" s="37"/>
    </row>
    <row r="409" spans="1:34" ht="20.100000000000001" customHeight="1" x14ac:dyDescent="0.2">
      <c r="D409" s="38" t="s">
        <v>99</v>
      </c>
      <c r="F409" s="39">
        <v>15</v>
      </c>
      <c r="G409" s="40"/>
      <c r="H409" s="40"/>
      <c r="I409" s="40"/>
      <c r="J409" s="39">
        <v>61</v>
      </c>
      <c r="K409" s="39">
        <v>1</v>
      </c>
      <c r="L409" s="40"/>
      <c r="M409" s="39">
        <v>62</v>
      </c>
      <c r="N409" s="40"/>
      <c r="O409" s="40"/>
      <c r="P409" s="40"/>
      <c r="Q409" s="39">
        <v>13</v>
      </c>
      <c r="R409" s="39">
        <v>34</v>
      </c>
      <c r="S409" s="40"/>
      <c r="T409" s="39">
        <v>47</v>
      </c>
      <c r="U409" s="40"/>
      <c r="V409" s="40"/>
      <c r="W409" s="40"/>
      <c r="X409" s="39">
        <v>30</v>
      </c>
      <c r="Y409" s="40"/>
      <c r="Z409" s="40"/>
      <c r="AA409" s="40"/>
      <c r="AB409" s="39">
        <v>0</v>
      </c>
      <c r="AC409" s="40"/>
      <c r="AD409" s="39">
        <v>0</v>
      </c>
      <c r="AF409" s="37"/>
      <c r="AG409" s="37"/>
      <c r="AH409" s="37"/>
    </row>
    <row r="410" spans="1:34" ht="20.100000000000001" customHeight="1" x14ac:dyDescent="0.2">
      <c r="D410" s="2" t="s">
        <v>113</v>
      </c>
      <c r="F410" s="37">
        <v>22</v>
      </c>
      <c r="G410" s="37"/>
      <c r="H410" s="37"/>
      <c r="I410" s="37"/>
      <c r="J410" s="37">
        <v>56</v>
      </c>
      <c r="K410" s="37">
        <v>9</v>
      </c>
      <c r="L410" s="37"/>
      <c r="M410" s="37">
        <v>65</v>
      </c>
      <c r="N410" s="37"/>
      <c r="O410" s="37"/>
      <c r="P410" s="37"/>
      <c r="Q410" s="37">
        <v>21</v>
      </c>
      <c r="R410" s="37">
        <v>41</v>
      </c>
      <c r="S410" s="37"/>
      <c r="T410" s="37">
        <v>62</v>
      </c>
      <c r="U410" s="37"/>
      <c r="V410" s="37"/>
      <c r="W410" s="37"/>
      <c r="X410" s="37">
        <v>25</v>
      </c>
      <c r="Y410" s="37"/>
      <c r="Z410" s="37"/>
      <c r="AA410" s="37"/>
      <c r="AB410" s="37">
        <v>0</v>
      </c>
      <c r="AC410" s="37"/>
      <c r="AD410" s="37">
        <v>0</v>
      </c>
      <c r="AF410" s="37"/>
      <c r="AG410" s="37"/>
      <c r="AH410" s="37"/>
    </row>
    <row r="411" spans="1:34" ht="20.100000000000001" customHeight="1" x14ac:dyDescent="0.2">
      <c r="D411" s="38" t="s">
        <v>101</v>
      </c>
      <c r="F411" s="39">
        <v>18</v>
      </c>
      <c r="G411" s="40"/>
      <c r="H411" s="40"/>
      <c r="I411" s="40"/>
      <c r="J411" s="39">
        <v>55</v>
      </c>
      <c r="K411" s="39">
        <v>6</v>
      </c>
      <c r="L411" s="40"/>
      <c r="M411" s="39">
        <v>61</v>
      </c>
      <c r="N411" s="40"/>
      <c r="O411" s="40"/>
      <c r="P411" s="40"/>
      <c r="Q411" s="39">
        <v>20</v>
      </c>
      <c r="R411" s="39">
        <v>34</v>
      </c>
      <c r="S411" s="40"/>
      <c r="T411" s="39">
        <v>54</v>
      </c>
      <c r="U411" s="40"/>
      <c r="V411" s="40"/>
      <c r="W411" s="40"/>
      <c r="X411" s="39">
        <v>25</v>
      </c>
      <c r="Y411" s="40"/>
      <c r="Z411" s="40"/>
      <c r="AA411" s="40"/>
      <c r="AB411" s="39">
        <v>0</v>
      </c>
      <c r="AC411" s="40"/>
      <c r="AD411" s="39">
        <v>0</v>
      </c>
      <c r="AF411" s="37"/>
      <c r="AG411" s="37"/>
      <c r="AH411" s="37"/>
    </row>
    <row r="412" spans="1:34" ht="20.100000000000001" customHeight="1" x14ac:dyDescent="0.2">
      <c r="D412" s="2" t="s">
        <v>115</v>
      </c>
      <c r="F412" s="37">
        <v>20</v>
      </c>
      <c r="G412" s="37"/>
      <c r="H412" s="37"/>
      <c r="I412" s="37"/>
      <c r="J412" s="37">
        <v>25</v>
      </c>
      <c r="K412" s="37">
        <v>6</v>
      </c>
      <c r="L412" s="37"/>
      <c r="M412" s="37">
        <v>31</v>
      </c>
      <c r="N412" s="37"/>
      <c r="O412" s="37"/>
      <c r="P412" s="37"/>
      <c r="Q412" s="37">
        <v>15</v>
      </c>
      <c r="R412" s="37">
        <v>24</v>
      </c>
      <c r="S412" s="37"/>
      <c r="T412" s="37">
        <v>39</v>
      </c>
      <c r="U412" s="37"/>
      <c r="V412" s="37"/>
      <c r="W412" s="37"/>
      <c r="X412" s="37">
        <v>12</v>
      </c>
      <c r="Y412" s="37"/>
      <c r="Z412" s="37"/>
      <c r="AA412" s="37"/>
      <c r="AB412" s="37">
        <v>0</v>
      </c>
      <c r="AC412" s="37"/>
      <c r="AD412" s="37">
        <v>0</v>
      </c>
      <c r="AF412" s="37"/>
      <c r="AG412" s="37"/>
      <c r="AH412" s="37"/>
    </row>
    <row r="413" spans="1:34" ht="20.100000000000001" customHeight="1" x14ac:dyDescent="0.2">
      <c r="D413" s="38" t="s">
        <v>116</v>
      </c>
      <c r="F413" s="39">
        <v>11</v>
      </c>
      <c r="G413" s="40"/>
      <c r="H413" s="40"/>
      <c r="I413" s="40"/>
      <c r="J413" s="39">
        <v>25</v>
      </c>
      <c r="K413" s="39">
        <v>1</v>
      </c>
      <c r="L413" s="40"/>
      <c r="M413" s="39">
        <v>26</v>
      </c>
      <c r="N413" s="40"/>
      <c r="O413" s="40"/>
      <c r="P413" s="40"/>
      <c r="Q413" s="39">
        <v>7</v>
      </c>
      <c r="R413" s="39">
        <v>12</v>
      </c>
      <c r="S413" s="40"/>
      <c r="T413" s="39">
        <v>19</v>
      </c>
      <c r="U413" s="40"/>
      <c r="V413" s="40"/>
      <c r="W413" s="40"/>
      <c r="X413" s="39">
        <v>18</v>
      </c>
      <c r="Y413" s="40"/>
      <c r="Z413" s="40"/>
      <c r="AA413" s="40"/>
      <c r="AB413" s="39">
        <v>0</v>
      </c>
      <c r="AC413" s="40"/>
      <c r="AD413" s="39">
        <v>0</v>
      </c>
      <c r="AF413" s="37"/>
      <c r="AG413" s="37"/>
      <c r="AH413" s="37"/>
    </row>
    <row r="414" spans="1:34" ht="20.100000000000001" customHeight="1" x14ac:dyDescent="0.2">
      <c r="D414" s="2" t="s">
        <v>117</v>
      </c>
      <c r="F414" s="37">
        <v>12</v>
      </c>
      <c r="G414" s="37"/>
      <c r="H414" s="37"/>
      <c r="I414" s="37"/>
      <c r="J414" s="37">
        <v>25</v>
      </c>
      <c r="K414" s="37">
        <v>6</v>
      </c>
      <c r="L414" s="37"/>
      <c r="M414" s="37">
        <v>31</v>
      </c>
      <c r="N414" s="37"/>
      <c r="O414" s="37"/>
      <c r="P414" s="37"/>
      <c r="Q414" s="37">
        <v>1</v>
      </c>
      <c r="R414" s="37">
        <v>23</v>
      </c>
      <c r="S414" s="37"/>
      <c r="T414" s="37">
        <v>24</v>
      </c>
      <c r="U414" s="37"/>
      <c r="V414" s="37"/>
      <c r="W414" s="37"/>
      <c r="X414" s="37">
        <v>19</v>
      </c>
      <c r="Y414" s="37"/>
      <c r="Z414" s="37"/>
      <c r="AA414" s="37"/>
      <c r="AB414" s="37">
        <v>0</v>
      </c>
      <c r="AC414" s="37"/>
      <c r="AD414" s="37">
        <v>0</v>
      </c>
      <c r="AF414" s="37"/>
      <c r="AG414" s="37"/>
      <c r="AH414" s="37"/>
    </row>
    <row r="415" spans="1:34" ht="20.100000000000001" customHeight="1" x14ac:dyDescent="0.2">
      <c r="D415" s="38" t="s">
        <v>105</v>
      </c>
      <c r="F415" s="39">
        <v>81</v>
      </c>
      <c r="G415" s="40"/>
      <c r="H415" s="40"/>
      <c r="I415" s="40"/>
      <c r="J415" s="39">
        <v>194</v>
      </c>
      <c r="K415" s="39">
        <v>6</v>
      </c>
      <c r="L415" s="40"/>
      <c r="M415" s="39">
        <v>200</v>
      </c>
      <c r="N415" s="40"/>
      <c r="O415" s="40"/>
      <c r="P415" s="40"/>
      <c r="Q415" s="39">
        <v>10</v>
      </c>
      <c r="R415" s="39">
        <v>142</v>
      </c>
      <c r="S415" s="40"/>
      <c r="T415" s="39">
        <v>152</v>
      </c>
      <c r="U415" s="40"/>
      <c r="V415" s="40"/>
      <c r="W415" s="40"/>
      <c r="X415" s="39">
        <v>129</v>
      </c>
      <c r="Y415" s="40"/>
      <c r="Z415" s="40"/>
      <c r="AA415" s="40"/>
      <c r="AB415" s="39">
        <v>0</v>
      </c>
      <c r="AC415" s="40"/>
      <c r="AD415" s="39">
        <v>0</v>
      </c>
      <c r="AF415" s="37"/>
      <c r="AG415" s="37"/>
      <c r="AH415" s="37"/>
    </row>
    <row r="416" spans="1:34" ht="20.100000000000001" customHeight="1" x14ac:dyDescent="0.2">
      <c r="D416" s="2" t="s">
        <v>106</v>
      </c>
      <c r="F416" s="37">
        <v>61</v>
      </c>
      <c r="G416" s="37"/>
      <c r="H416" s="37"/>
      <c r="I416" s="37"/>
      <c r="J416" s="37">
        <v>191</v>
      </c>
      <c r="K416" s="37">
        <v>4</v>
      </c>
      <c r="L416" s="37"/>
      <c r="M416" s="37">
        <v>195</v>
      </c>
      <c r="N416" s="37"/>
      <c r="O416" s="37"/>
      <c r="P416" s="37"/>
      <c r="Q416" s="37">
        <v>49</v>
      </c>
      <c r="R416" s="37">
        <v>100</v>
      </c>
      <c r="S416" s="37"/>
      <c r="T416" s="37">
        <v>149</v>
      </c>
      <c r="U416" s="37"/>
      <c r="V416" s="37"/>
      <c r="W416" s="37"/>
      <c r="X416" s="37">
        <v>107</v>
      </c>
      <c r="Y416" s="37"/>
      <c r="Z416" s="37"/>
      <c r="AA416" s="37"/>
      <c r="AB416" s="37">
        <v>0</v>
      </c>
      <c r="AC416" s="37"/>
      <c r="AD416" s="37">
        <v>0</v>
      </c>
      <c r="AF416" s="37"/>
      <c r="AG416" s="37"/>
      <c r="AH416" s="37"/>
    </row>
    <row r="417" spans="1:34" ht="20.100000000000001" customHeight="1" x14ac:dyDescent="0.2">
      <c r="D417" s="38" t="s">
        <v>118</v>
      </c>
      <c r="F417" s="39">
        <v>54</v>
      </c>
      <c r="G417" s="40"/>
      <c r="H417" s="40"/>
      <c r="I417" s="40"/>
      <c r="J417" s="39">
        <v>193</v>
      </c>
      <c r="K417" s="39">
        <v>5</v>
      </c>
      <c r="L417" s="40"/>
      <c r="M417" s="39">
        <v>198</v>
      </c>
      <c r="N417" s="40"/>
      <c r="O417" s="40"/>
      <c r="P417" s="40"/>
      <c r="Q417" s="39">
        <v>42</v>
      </c>
      <c r="R417" s="39">
        <v>95</v>
      </c>
      <c r="S417" s="40"/>
      <c r="T417" s="39">
        <v>137</v>
      </c>
      <c r="U417" s="40"/>
      <c r="V417" s="40"/>
      <c r="W417" s="40"/>
      <c r="X417" s="39">
        <v>115</v>
      </c>
      <c r="Y417" s="40"/>
      <c r="Z417" s="40"/>
      <c r="AA417" s="40"/>
      <c r="AB417" s="39">
        <v>0</v>
      </c>
      <c r="AC417" s="40"/>
      <c r="AD417" s="39">
        <v>0</v>
      </c>
      <c r="AF417" s="37"/>
      <c r="AG417" s="37"/>
      <c r="AH417" s="37"/>
    </row>
    <row r="418" spans="1:34" ht="20.100000000000001" customHeight="1" x14ac:dyDescent="0.2">
      <c r="D418" s="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F418" s="37"/>
      <c r="AG418" s="37"/>
      <c r="AH418" s="37"/>
    </row>
    <row r="419" spans="1:34" s="1" customFormat="1" ht="20.100000000000001" customHeight="1" x14ac:dyDescent="0.2">
      <c r="A419" s="3"/>
      <c r="B419" s="6"/>
      <c r="C419" s="42" t="s">
        <v>180</v>
      </c>
      <c r="D419" s="42"/>
      <c r="E419" s="5"/>
      <c r="F419" s="44">
        <v>312</v>
      </c>
      <c r="G419" s="45"/>
      <c r="H419" s="45"/>
      <c r="I419" s="45"/>
      <c r="J419" s="44">
        <v>882</v>
      </c>
      <c r="K419" s="44">
        <v>54</v>
      </c>
      <c r="L419" s="45"/>
      <c r="M419" s="44">
        <v>936</v>
      </c>
      <c r="N419" s="45"/>
      <c r="O419" s="45"/>
      <c r="P419" s="45"/>
      <c r="Q419" s="44">
        <v>196</v>
      </c>
      <c r="R419" s="44">
        <v>550</v>
      </c>
      <c r="S419" s="45"/>
      <c r="T419" s="44">
        <v>746</v>
      </c>
      <c r="U419" s="45"/>
      <c r="V419" s="45"/>
      <c r="W419" s="45"/>
      <c r="X419" s="44">
        <v>502</v>
      </c>
      <c r="Y419" s="45"/>
      <c r="Z419" s="45"/>
      <c r="AA419" s="45"/>
      <c r="AB419" s="44">
        <v>0</v>
      </c>
      <c r="AC419" s="45"/>
      <c r="AD419" s="44">
        <v>0</v>
      </c>
      <c r="AF419" s="37"/>
      <c r="AG419" s="37"/>
      <c r="AH419" s="37"/>
    </row>
    <row r="420" spans="1:34" ht="20.100000000000001" customHeight="1" x14ac:dyDescent="0.2">
      <c r="D420" s="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F420" s="37"/>
      <c r="AG420" s="37"/>
      <c r="AH420" s="37"/>
    </row>
    <row r="421" spans="1:34" ht="20.100000000000001" customHeight="1" x14ac:dyDescent="0.2">
      <c r="C421" s="3" t="s">
        <v>236</v>
      </c>
      <c r="D421" s="2"/>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F421" s="37"/>
      <c r="AG421" s="37"/>
      <c r="AH421" s="37"/>
    </row>
    <row r="422" spans="1:34" ht="20.100000000000001" customHeight="1" x14ac:dyDescent="0.2">
      <c r="D422" s="2" t="s">
        <v>277</v>
      </c>
      <c r="F422" s="37">
        <v>0</v>
      </c>
      <c r="G422" s="37"/>
      <c r="H422" s="37"/>
      <c r="I422" s="37"/>
      <c r="J422" s="37">
        <v>0</v>
      </c>
      <c r="K422" s="37">
        <v>0</v>
      </c>
      <c r="L422" s="37"/>
      <c r="M422" s="37">
        <v>0</v>
      </c>
      <c r="N422" s="37"/>
      <c r="O422" s="37"/>
      <c r="P422" s="37"/>
      <c r="Q422" s="37">
        <v>0</v>
      </c>
      <c r="R422" s="37">
        <v>0</v>
      </c>
      <c r="S422" s="37"/>
      <c r="T422" s="37">
        <v>0</v>
      </c>
      <c r="U422" s="37"/>
      <c r="V422" s="37"/>
      <c r="W422" s="37"/>
      <c r="X422" s="37">
        <v>0</v>
      </c>
      <c r="Y422" s="37"/>
      <c r="Z422" s="37"/>
      <c r="AA422" s="37"/>
      <c r="AB422" s="37">
        <v>0</v>
      </c>
      <c r="AC422" s="37"/>
      <c r="AD422" s="37">
        <v>0</v>
      </c>
      <c r="AF422" s="37"/>
      <c r="AG422" s="37"/>
      <c r="AH422" s="37"/>
    </row>
    <row r="423" spans="1:34" ht="20.100000000000001" customHeight="1" x14ac:dyDescent="0.2">
      <c r="D423" s="38" t="s">
        <v>278</v>
      </c>
      <c r="F423" s="39">
        <v>0</v>
      </c>
      <c r="G423" s="40"/>
      <c r="H423" s="40"/>
      <c r="I423" s="40"/>
      <c r="J423" s="39">
        <v>0</v>
      </c>
      <c r="K423" s="39">
        <v>0</v>
      </c>
      <c r="L423" s="40"/>
      <c r="M423" s="39">
        <v>0</v>
      </c>
      <c r="N423" s="40"/>
      <c r="O423" s="40"/>
      <c r="P423" s="40"/>
      <c r="Q423" s="39">
        <v>0</v>
      </c>
      <c r="R423" s="39">
        <v>0</v>
      </c>
      <c r="S423" s="40"/>
      <c r="T423" s="39">
        <v>0</v>
      </c>
      <c r="U423" s="40"/>
      <c r="V423" s="40"/>
      <c r="W423" s="40"/>
      <c r="X423" s="39">
        <v>0</v>
      </c>
      <c r="Y423" s="40"/>
      <c r="Z423" s="40"/>
      <c r="AA423" s="40"/>
      <c r="AB423" s="39">
        <v>0</v>
      </c>
      <c r="AC423" s="40"/>
      <c r="AD423" s="39">
        <v>0</v>
      </c>
      <c r="AF423" s="37"/>
      <c r="AG423" s="37"/>
      <c r="AH423" s="37"/>
    </row>
    <row r="424" spans="1:34" ht="20.100000000000001" customHeight="1" x14ac:dyDescent="0.2">
      <c r="D424" s="2" t="s">
        <v>279</v>
      </c>
      <c r="F424" s="37">
        <v>0</v>
      </c>
      <c r="G424" s="37"/>
      <c r="H424" s="37"/>
      <c r="I424" s="37"/>
      <c r="J424" s="37">
        <v>0</v>
      </c>
      <c r="K424" s="37">
        <v>0</v>
      </c>
      <c r="L424" s="37"/>
      <c r="M424" s="37">
        <v>0</v>
      </c>
      <c r="N424" s="37"/>
      <c r="O424" s="37"/>
      <c r="P424" s="37"/>
      <c r="Q424" s="37">
        <v>0</v>
      </c>
      <c r="R424" s="37">
        <v>0</v>
      </c>
      <c r="S424" s="37"/>
      <c r="T424" s="37">
        <v>0</v>
      </c>
      <c r="U424" s="37"/>
      <c r="V424" s="37"/>
      <c r="W424" s="37"/>
      <c r="X424" s="37">
        <v>0</v>
      </c>
      <c r="Y424" s="37"/>
      <c r="Z424" s="37"/>
      <c r="AA424" s="37"/>
      <c r="AB424" s="37">
        <v>0</v>
      </c>
      <c r="AC424" s="37"/>
      <c r="AD424" s="37">
        <v>0</v>
      </c>
      <c r="AF424" s="37"/>
      <c r="AG424" s="37"/>
      <c r="AH424" s="37"/>
    </row>
    <row r="425" spans="1:34" ht="20.100000000000001" customHeight="1" x14ac:dyDescent="0.2">
      <c r="D425" s="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F425" s="37"/>
      <c r="AG425" s="37"/>
      <c r="AH425" s="37"/>
    </row>
    <row r="426" spans="1:34" s="1" customFormat="1" ht="20.100000000000001" customHeight="1" x14ac:dyDescent="0.2">
      <c r="A426" s="3"/>
      <c r="B426" s="6"/>
      <c r="C426" s="42" t="s">
        <v>241</v>
      </c>
      <c r="D426" s="42"/>
      <c r="E426" s="5"/>
      <c r="F426" s="44">
        <v>0</v>
      </c>
      <c r="G426" s="45"/>
      <c r="H426" s="45"/>
      <c r="I426" s="45"/>
      <c r="J426" s="44">
        <v>0</v>
      </c>
      <c r="K426" s="44">
        <v>0</v>
      </c>
      <c r="L426" s="45"/>
      <c r="M426" s="44">
        <v>0</v>
      </c>
      <c r="N426" s="45"/>
      <c r="O426" s="45"/>
      <c r="P426" s="45"/>
      <c r="Q426" s="44">
        <v>0</v>
      </c>
      <c r="R426" s="44">
        <v>0</v>
      </c>
      <c r="S426" s="45"/>
      <c r="T426" s="44">
        <v>0</v>
      </c>
      <c r="U426" s="45"/>
      <c r="V426" s="45"/>
      <c r="W426" s="45"/>
      <c r="X426" s="44">
        <v>0</v>
      </c>
      <c r="Y426" s="45"/>
      <c r="Z426" s="45"/>
      <c r="AA426" s="45"/>
      <c r="AB426" s="44">
        <v>0</v>
      </c>
      <c r="AC426" s="45"/>
      <c r="AD426" s="44">
        <v>0</v>
      </c>
      <c r="AF426" s="37"/>
      <c r="AG426" s="37"/>
      <c r="AH426" s="37"/>
    </row>
    <row r="427" spans="1:34" ht="20.100000000000001" customHeight="1" x14ac:dyDescent="0.2">
      <c r="D427" s="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F427" s="37"/>
      <c r="AG427" s="37"/>
      <c r="AH427" s="37"/>
    </row>
    <row r="428" spans="1:34" s="1" customFormat="1" ht="20.100000000000001" customHeight="1" x14ac:dyDescent="0.25">
      <c r="A428" s="3"/>
      <c r="B428" s="49" t="s">
        <v>280</v>
      </c>
      <c r="C428" s="50"/>
      <c r="D428" s="50"/>
      <c r="E428" s="5"/>
      <c r="F428" s="51">
        <v>312</v>
      </c>
      <c r="G428" s="52"/>
      <c r="H428" s="52"/>
      <c r="I428" s="52"/>
      <c r="J428" s="51">
        <v>882</v>
      </c>
      <c r="K428" s="51">
        <v>54</v>
      </c>
      <c r="L428" s="52"/>
      <c r="M428" s="51">
        <v>936</v>
      </c>
      <c r="N428" s="52"/>
      <c r="O428" s="52"/>
      <c r="P428" s="52"/>
      <c r="Q428" s="51">
        <v>196</v>
      </c>
      <c r="R428" s="51">
        <v>550</v>
      </c>
      <c r="S428" s="52"/>
      <c r="T428" s="51">
        <v>746</v>
      </c>
      <c r="U428" s="52"/>
      <c r="V428" s="52"/>
      <c r="W428" s="52"/>
      <c r="X428" s="51">
        <v>502</v>
      </c>
      <c r="Y428" s="52"/>
      <c r="Z428" s="52"/>
      <c r="AA428" s="52"/>
      <c r="AB428" s="51">
        <v>0</v>
      </c>
      <c r="AC428" s="52"/>
      <c r="AD428" s="51">
        <v>0</v>
      </c>
      <c r="AF428" s="37"/>
      <c r="AG428" s="37"/>
      <c r="AH428" s="37"/>
    </row>
    <row r="429" spans="1:34" ht="20.100000000000001" customHeight="1" x14ac:dyDescent="0.2">
      <c r="D429" s="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F429" s="37"/>
      <c r="AG429" s="37"/>
      <c r="AH429" s="37"/>
    </row>
    <row r="430" spans="1:34" ht="20.100000000000001" customHeight="1" x14ac:dyDescent="0.2">
      <c r="B430" s="6" t="s">
        <v>281</v>
      </c>
      <c r="D430" s="2"/>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F430" s="37"/>
      <c r="AG430" s="37"/>
      <c r="AH430" s="37"/>
    </row>
    <row r="431" spans="1:34" ht="20.100000000000001" customHeight="1" x14ac:dyDescent="0.2">
      <c r="C431" s="3" t="s">
        <v>172</v>
      </c>
      <c r="D431" s="2"/>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F431" s="37"/>
      <c r="AG431" s="37"/>
      <c r="AH431" s="37"/>
    </row>
    <row r="432" spans="1:34" ht="20.100000000000001" customHeight="1" x14ac:dyDescent="0.2">
      <c r="D432" s="2" t="s">
        <v>98</v>
      </c>
      <c r="F432" s="37">
        <v>38</v>
      </c>
      <c r="G432" s="37"/>
      <c r="H432" s="37"/>
      <c r="I432" s="37"/>
      <c r="J432" s="37">
        <v>113</v>
      </c>
      <c r="K432" s="37">
        <v>3</v>
      </c>
      <c r="L432" s="37"/>
      <c r="M432" s="37">
        <v>116</v>
      </c>
      <c r="N432" s="37"/>
      <c r="O432" s="37"/>
      <c r="P432" s="37"/>
      <c r="Q432" s="37">
        <v>71</v>
      </c>
      <c r="R432" s="37">
        <v>32</v>
      </c>
      <c r="S432" s="37"/>
      <c r="T432" s="37">
        <v>103</v>
      </c>
      <c r="U432" s="37"/>
      <c r="V432" s="37"/>
      <c r="W432" s="37"/>
      <c r="X432" s="37">
        <v>51</v>
      </c>
      <c r="Y432" s="37"/>
      <c r="Z432" s="37"/>
      <c r="AA432" s="37"/>
      <c r="AB432" s="37">
        <v>0</v>
      </c>
      <c r="AC432" s="37"/>
      <c r="AD432" s="37">
        <v>0</v>
      </c>
      <c r="AF432" s="37"/>
      <c r="AG432" s="37"/>
      <c r="AH432" s="37"/>
    </row>
    <row r="433" spans="1:34" ht="20.100000000000001" customHeight="1" x14ac:dyDescent="0.2">
      <c r="D433" s="38" t="s">
        <v>99</v>
      </c>
      <c r="F433" s="39">
        <v>42</v>
      </c>
      <c r="G433" s="40"/>
      <c r="H433" s="40"/>
      <c r="I433" s="40"/>
      <c r="J433" s="39">
        <v>111</v>
      </c>
      <c r="K433" s="39">
        <v>1</v>
      </c>
      <c r="L433" s="40"/>
      <c r="M433" s="39">
        <v>112</v>
      </c>
      <c r="N433" s="40"/>
      <c r="O433" s="40"/>
      <c r="P433" s="40"/>
      <c r="Q433" s="39">
        <v>44</v>
      </c>
      <c r="R433" s="39">
        <v>53</v>
      </c>
      <c r="S433" s="40"/>
      <c r="T433" s="39">
        <v>97</v>
      </c>
      <c r="U433" s="40"/>
      <c r="V433" s="40"/>
      <c r="W433" s="40"/>
      <c r="X433" s="39">
        <v>57</v>
      </c>
      <c r="Y433" s="40"/>
      <c r="Z433" s="40"/>
      <c r="AA433" s="40"/>
      <c r="AB433" s="39">
        <v>0</v>
      </c>
      <c r="AC433" s="40"/>
      <c r="AD433" s="39">
        <v>0</v>
      </c>
      <c r="AF433" s="37"/>
      <c r="AG433" s="37"/>
      <c r="AH433" s="37"/>
    </row>
    <row r="434" spans="1:34" ht="20.100000000000001" customHeight="1" x14ac:dyDescent="0.2">
      <c r="D434" s="2" t="s">
        <v>113</v>
      </c>
      <c r="F434" s="37">
        <v>86</v>
      </c>
      <c r="G434" s="37"/>
      <c r="H434" s="37"/>
      <c r="I434" s="37"/>
      <c r="J434" s="37">
        <v>112</v>
      </c>
      <c r="K434" s="37">
        <v>6</v>
      </c>
      <c r="L434" s="37"/>
      <c r="M434" s="37">
        <v>118</v>
      </c>
      <c r="N434" s="37"/>
      <c r="O434" s="37"/>
      <c r="P434" s="37"/>
      <c r="Q434" s="37">
        <v>22</v>
      </c>
      <c r="R434" s="37">
        <v>85</v>
      </c>
      <c r="S434" s="37"/>
      <c r="T434" s="37">
        <v>107</v>
      </c>
      <c r="U434" s="37"/>
      <c r="V434" s="37"/>
      <c r="W434" s="37"/>
      <c r="X434" s="37">
        <v>97</v>
      </c>
      <c r="Y434" s="37"/>
      <c r="Z434" s="37"/>
      <c r="AA434" s="37"/>
      <c r="AB434" s="37">
        <v>0</v>
      </c>
      <c r="AC434" s="37"/>
      <c r="AD434" s="37">
        <v>0</v>
      </c>
      <c r="AF434" s="37"/>
      <c r="AG434" s="37"/>
      <c r="AH434" s="37"/>
    </row>
    <row r="435" spans="1:34" ht="20.100000000000001" customHeight="1" x14ac:dyDescent="0.2">
      <c r="D435" s="38" t="s">
        <v>101</v>
      </c>
      <c r="F435" s="39">
        <v>69</v>
      </c>
      <c r="G435" s="40"/>
      <c r="H435" s="40"/>
      <c r="I435" s="40"/>
      <c r="J435" s="39">
        <v>112</v>
      </c>
      <c r="K435" s="39">
        <v>6</v>
      </c>
      <c r="L435" s="40"/>
      <c r="M435" s="39">
        <v>118</v>
      </c>
      <c r="N435" s="40"/>
      <c r="O435" s="40"/>
      <c r="P435" s="40"/>
      <c r="Q435" s="39">
        <v>29</v>
      </c>
      <c r="R435" s="39">
        <v>67</v>
      </c>
      <c r="S435" s="40"/>
      <c r="T435" s="39">
        <v>96</v>
      </c>
      <c r="U435" s="40"/>
      <c r="V435" s="40"/>
      <c r="W435" s="40"/>
      <c r="X435" s="39">
        <v>91</v>
      </c>
      <c r="Y435" s="40"/>
      <c r="Z435" s="40"/>
      <c r="AA435" s="40"/>
      <c r="AB435" s="39">
        <v>0</v>
      </c>
      <c r="AC435" s="40"/>
      <c r="AD435" s="39">
        <v>0</v>
      </c>
      <c r="AF435" s="37"/>
      <c r="AG435" s="37"/>
      <c r="AH435" s="37"/>
    </row>
    <row r="436" spans="1:34" ht="20.100000000000001" customHeight="1" x14ac:dyDescent="0.2">
      <c r="D436" s="2" t="s">
        <v>115</v>
      </c>
      <c r="F436" s="37">
        <v>84</v>
      </c>
      <c r="G436" s="37"/>
      <c r="H436" s="37"/>
      <c r="I436" s="37"/>
      <c r="J436" s="37">
        <v>114</v>
      </c>
      <c r="K436" s="37">
        <v>4</v>
      </c>
      <c r="L436" s="37"/>
      <c r="M436" s="37">
        <v>118</v>
      </c>
      <c r="N436" s="37"/>
      <c r="O436" s="37"/>
      <c r="P436" s="37"/>
      <c r="Q436" s="37">
        <v>22</v>
      </c>
      <c r="R436" s="37">
        <v>95</v>
      </c>
      <c r="S436" s="37"/>
      <c r="T436" s="37">
        <v>117</v>
      </c>
      <c r="U436" s="37"/>
      <c r="V436" s="37"/>
      <c r="W436" s="37"/>
      <c r="X436" s="37">
        <v>85</v>
      </c>
      <c r="Y436" s="37"/>
      <c r="Z436" s="37"/>
      <c r="AA436" s="37"/>
      <c r="AB436" s="37">
        <v>0</v>
      </c>
      <c r="AC436" s="37"/>
      <c r="AD436" s="37">
        <v>0</v>
      </c>
      <c r="AF436" s="37"/>
      <c r="AG436" s="37"/>
      <c r="AH436" s="37"/>
    </row>
    <row r="437" spans="1:34" ht="20.100000000000001" customHeight="1" x14ac:dyDescent="0.2">
      <c r="D437" s="38" t="s">
        <v>116</v>
      </c>
      <c r="F437" s="39">
        <v>31</v>
      </c>
      <c r="G437" s="40"/>
      <c r="H437" s="40"/>
      <c r="I437" s="40"/>
      <c r="J437" s="39">
        <v>66</v>
      </c>
      <c r="K437" s="39">
        <v>0</v>
      </c>
      <c r="L437" s="40"/>
      <c r="M437" s="39">
        <v>66</v>
      </c>
      <c r="N437" s="40"/>
      <c r="O437" s="40"/>
      <c r="P437" s="40"/>
      <c r="Q437" s="39">
        <v>18</v>
      </c>
      <c r="R437" s="39">
        <v>32</v>
      </c>
      <c r="S437" s="40"/>
      <c r="T437" s="39">
        <v>50</v>
      </c>
      <c r="U437" s="40"/>
      <c r="V437" s="40"/>
      <c r="W437" s="40"/>
      <c r="X437" s="39">
        <v>47</v>
      </c>
      <c r="Y437" s="40"/>
      <c r="Z437" s="40"/>
      <c r="AA437" s="40"/>
      <c r="AB437" s="39">
        <v>0</v>
      </c>
      <c r="AC437" s="40"/>
      <c r="AD437" s="39">
        <v>0</v>
      </c>
      <c r="AF437" s="37"/>
      <c r="AG437" s="37"/>
      <c r="AH437" s="37"/>
    </row>
    <row r="438" spans="1:34" ht="20.100000000000001" customHeight="1" x14ac:dyDescent="0.2">
      <c r="D438" s="2" t="s">
        <v>117</v>
      </c>
      <c r="F438" s="37">
        <v>36</v>
      </c>
      <c r="G438" s="37"/>
      <c r="H438" s="37"/>
      <c r="I438" s="37"/>
      <c r="J438" s="37">
        <v>66</v>
      </c>
      <c r="K438" s="37">
        <v>0</v>
      </c>
      <c r="L438" s="37"/>
      <c r="M438" s="37">
        <v>66</v>
      </c>
      <c r="N438" s="37"/>
      <c r="O438" s="37"/>
      <c r="P438" s="37"/>
      <c r="Q438" s="37">
        <v>13</v>
      </c>
      <c r="R438" s="37">
        <v>45</v>
      </c>
      <c r="S438" s="37"/>
      <c r="T438" s="37">
        <v>58</v>
      </c>
      <c r="U438" s="37"/>
      <c r="V438" s="37"/>
      <c r="W438" s="37"/>
      <c r="X438" s="37">
        <v>44</v>
      </c>
      <c r="Y438" s="37"/>
      <c r="Z438" s="37"/>
      <c r="AA438" s="37"/>
      <c r="AB438" s="37">
        <v>0</v>
      </c>
      <c r="AC438" s="37"/>
      <c r="AD438" s="37">
        <v>0</v>
      </c>
      <c r="AF438" s="37"/>
      <c r="AG438" s="37"/>
      <c r="AH438" s="37"/>
    </row>
    <row r="439" spans="1:34" ht="20.100000000000001" customHeight="1" x14ac:dyDescent="0.2">
      <c r="D439" s="38" t="s">
        <v>105</v>
      </c>
      <c r="F439" s="39">
        <v>95</v>
      </c>
      <c r="G439" s="40"/>
      <c r="H439" s="40"/>
      <c r="I439" s="40"/>
      <c r="J439" s="39">
        <v>111</v>
      </c>
      <c r="K439" s="39">
        <v>4</v>
      </c>
      <c r="L439" s="40"/>
      <c r="M439" s="39">
        <v>115</v>
      </c>
      <c r="N439" s="40"/>
      <c r="O439" s="40"/>
      <c r="P439" s="40"/>
      <c r="Q439" s="39">
        <v>54</v>
      </c>
      <c r="R439" s="39">
        <v>87</v>
      </c>
      <c r="S439" s="40"/>
      <c r="T439" s="39">
        <v>141</v>
      </c>
      <c r="U439" s="40"/>
      <c r="V439" s="40"/>
      <c r="W439" s="40"/>
      <c r="X439" s="39">
        <v>69</v>
      </c>
      <c r="Y439" s="40"/>
      <c r="Z439" s="40"/>
      <c r="AA439" s="40"/>
      <c r="AB439" s="39">
        <v>0</v>
      </c>
      <c r="AC439" s="40"/>
      <c r="AD439" s="39">
        <v>0</v>
      </c>
      <c r="AF439" s="37"/>
      <c r="AG439" s="37"/>
      <c r="AH439" s="37"/>
    </row>
    <row r="440" spans="1:34" ht="20.100000000000001" customHeight="1" x14ac:dyDescent="0.2">
      <c r="D440" s="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F440" s="37"/>
      <c r="AG440" s="37"/>
      <c r="AH440" s="37"/>
    </row>
    <row r="441" spans="1:34" s="1" customFormat="1" ht="20.100000000000001" customHeight="1" x14ac:dyDescent="0.2">
      <c r="A441" s="3"/>
      <c r="B441" s="6"/>
      <c r="C441" s="42" t="s">
        <v>180</v>
      </c>
      <c r="D441" s="42"/>
      <c r="E441" s="5"/>
      <c r="F441" s="44">
        <v>481</v>
      </c>
      <c r="G441" s="45"/>
      <c r="H441" s="45"/>
      <c r="I441" s="45"/>
      <c r="J441" s="44">
        <v>805</v>
      </c>
      <c r="K441" s="44">
        <v>24</v>
      </c>
      <c r="L441" s="45"/>
      <c r="M441" s="44">
        <v>829</v>
      </c>
      <c r="N441" s="45"/>
      <c r="O441" s="45"/>
      <c r="P441" s="45"/>
      <c r="Q441" s="44">
        <v>273</v>
      </c>
      <c r="R441" s="44">
        <v>496</v>
      </c>
      <c r="S441" s="45"/>
      <c r="T441" s="44">
        <v>769</v>
      </c>
      <c r="U441" s="45"/>
      <c r="V441" s="45"/>
      <c r="W441" s="45"/>
      <c r="X441" s="44">
        <v>541</v>
      </c>
      <c r="Y441" s="45"/>
      <c r="Z441" s="45"/>
      <c r="AA441" s="45"/>
      <c r="AB441" s="44">
        <v>0</v>
      </c>
      <c r="AC441" s="45"/>
      <c r="AD441" s="44">
        <v>0</v>
      </c>
      <c r="AF441" s="37"/>
      <c r="AG441" s="37"/>
      <c r="AH441" s="37"/>
    </row>
    <row r="442" spans="1:34"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F442" s="37"/>
      <c r="AG442" s="37"/>
      <c r="AH442" s="37"/>
    </row>
    <row r="443" spans="1:34" s="1" customFormat="1" ht="20.100000000000001" customHeight="1" x14ac:dyDescent="0.25">
      <c r="A443" s="3"/>
      <c r="B443" s="49" t="s">
        <v>282</v>
      </c>
      <c r="C443" s="50"/>
      <c r="D443" s="50"/>
      <c r="E443" s="5"/>
      <c r="F443" s="51">
        <v>481</v>
      </c>
      <c r="G443" s="52"/>
      <c r="H443" s="52"/>
      <c r="I443" s="52"/>
      <c r="J443" s="51">
        <v>805</v>
      </c>
      <c r="K443" s="51">
        <v>24</v>
      </c>
      <c r="L443" s="52"/>
      <c r="M443" s="51">
        <v>829</v>
      </c>
      <c r="N443" s="52"/>
      <c r="O443" s="52"/>
      <c r="P443" s="52"/>
      <c r="Q443" s="51">
        <v>273</v>
      </c>
      <c r="R443" s="51">
        <v>496</v>
      </c>
      <c r="S443" s="52"/>
      <c r="T443" s="51">
        <v>769</v>
      </c>
      <c r="U443" s="52"/>
      <c r="V443" s="52"/>
      <c r="W443" s="52"/>
      <c r="X443" s="51">
        <v>541</v>
      </c>
      <c r="Y443" s="52"/>
      <c r="Z443" s="52"/>
      <c r="AA443" s="52"/>
      <c r="AB443" s="51">
        <v>0</v>
      </c>
      <c r="AC443" s="52"/>
      <c r="AD443" s="51">
        <v>0</v>
      </c>
      <c r="AF443" s="37"/>
      <c r="AG443" s="37"/>
      <c r="AH443" s="37"/>
    </row>
    <row r="444" spans="1:34" ht="20.100000000000001" customHeight="1" x14ac:dyDescent="0.2">
      <c r="D444" s="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F444" s="37"/>
      <c r="AG444" s="37"/>
      <c r="AH444" s="37"/>
    </row>
    <row r="445" spans="1:34" ht="20.100000000000001" customHeight="1" x14ac:dyDescent="0.2">
      <c r="B445" s="6" t="s">
        <v>283</v>
      </c>
      <c r="D445" s="2"/>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F445" s="37"/>
      <c r="AG445" s="37"/>
      <c r="AH445" s="37"/>
    </row>
    <row r="446" spans="1:34" ht="20.100000000000001" customHeight="1" x14ac:dyDescent="0.2">
      <c r="C446" s="3" t="s">
        <v>172</v>
      </c>
      <c r="D446" s="2"/>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F446" s="37"/>
      <c r="AG446" s="37"/>
      <c r="AH446" s="37"/>
    </row>
    <row r="447" spans="1:34" ht="20.100000000000001" customHeight="1" x14ac:dyDescent="0.2">
      <c r="D447" s="2" t="s">
        <v>124</v>
      </c>
      <c r="F447" s="37">
        <v>80</v>
      </c>
      <c r="G447" s="37"/>
      <c r="H447" s="37"/>
      <c r="I447" s="37"/>
      <c r="J447" s="37">
        <v>169</v>
      </c>
      <c r="K447" s="37">
        <v>7</v>
      </c>
      <c r="L447" s="37"/>
      <c r="M447" s="37">
        <v>176</v>
      </c>
      <c r="N447" s="37"/>
      <c r="O447" s="37"/>
      <c r="P447" s="37"/>
      <c r="Q447" s="37">
        <v>56</v>
      </c>
      <c r="R447" s="37">
        <v>104</v>
      </c>
      <c r="S447" s="37"/>
      <c r="T447" s="37">
        <v>160</v>
      </c>
      <c r="U447" s="37"/>
      <c r="V447" s="37"/>
      <c r="W447" s="37"/>
      <c r="X447" s="37">
        <v>96</v>
      </c>
      <c r="Y447" s="37"/>
      <c r="Z447" s="37"/>
      <c r="AA447" s="37"/>
      <c r="AB447" s="37">
        <v>0</v>
      </c>
      <c r="AC447" s="37"/>
      <c r="AD447" s="37">
        <v>0</v>
      </c>
      <c r="AF447" s="37"/>
      <c r="AG447" s="37"/>
      <c r="AH447" s="37"/>
    </row>
    <row r="448" spans="1:34" ht="20.100000000000001" customHeight="1" x14ac:dyDescent="0.2">
      <c r="D448" s="38" t="s">
        <v>99</v>
      </c>
      <c r="F448" s="39">
        <v>96</v>
      </c>
      <c r="G448" s="40"/>
      <c r="H448" s="40"/>
      <c r="I448" s="40"/>
      <c r="J448" s="39">
        <v>168</v>
      </c>
      <c r="K448" s="39">
        <v>1</v>
      </c>
      <c r="L448" s="40"/>
      <c r="M448" s="39">
        <v>169</v>
      </c>
      <c r="N448" s="40"/>
      <c r="O448" s="40"/>
      <c r="P448" s="40"/>
      <c r="Q448" s="39">
        <v>51</v>
      </c>
      <c r="R448" s="39">
        <v>106</v>
      </c>
      <c r="S448" s="40"/>
      <c r="T448" s="39">
        <v>157</v>
      </c>
      <c r="U448" s="40"/>
      <c r="V448" s="40"/>
      <c r="W448" s="40"/>
      <c r="X448" s="39">
        <v>108</v>
      </c>
      <c r="Y448" s="40"/>
      <c r="Z448" s="40"/>
      <c r="AA448" s="40"/>
      <c r="AB448" s="39">
        <v>0</v>
      </c>
      <c r="AC448" s="40"/>
      <c r="AD448" s="39">
        <v>0</v>
      </c>
      <c r="AF448" s="37"/>
      <c r="AG448" s="37"/>
      <c r="AH448" s="37"/>
    </row>
    <row r="449" spans="1:34" ht="20.100000000000001" customHeight="1" x14ac:dyDescent="0.2">
      <c r="D449" s="2" t="s">
        <v>113</v>
      </c>
      <c r="F449" s="37">
        <v>100</v>
      </c>
      <c r="G449" s="37"/>
      <c r="H449" s="37"/>
      <c r="I449" s="37"/>
      <c r="J449" s="37">
        <v>174</v>
      </c>
      <c r="K449" s="37">
        <v>2</v>
      </c>
      <c r="L449" s="37"/>
      <c r="M449" s="37">
        <v>176</v>
      </c>
      <c r="N449" s="37"/>
      <c r="O449" s="37"/>
      <c r="P449" s="37"/>
      <c r="Q449" s="37">
        <v>37</v>
      </c>
      <c r="R449" s="37">
        <v>111</v>
      </c>
      <c r="S449" s="37"/>
      <c r="T449" s="37">
        <v>148</v>
      </c>
      <c r="U449" s="37"/>
      <c r="V449" s="37"/>
      <c r="W449" s="37"/>
      <c r="X449" s="37">
        <v>128</v>
      </c>
      <c r="Y449" s="37"/>
      <c r="Z449" s="37"/>
      <c r="AA449" s="37"/>
      <c r="AB449" s="37">
        <v>0</v>
      </c>
      <c r="AC449" s="37"/>
      <c r="AD449" s="37">
        <v>0</v>
      </c>
      <c r="AF449" s="37"/>
      <c r="AG449" s="37"/>
      <c r="AH449" s="37"/>
    </row>
    <row r="450" spans="1:34" ht="20.100000000000001" customHeight="1" x14ac:dyDescent="0.2">
      <c r="D450" s="38" t="s">
        <v>174</v>
      </c>
      <c r="F450" s="39">
        <v>111</v>
      </c>
      <c r="G450" s="40"/>
      <c r="H450" s="40"/>
      <c r="I450" s="40"/>
      <c r="J450" s="39">
        <v>173</v>
      </c>
      <c r="K450" s="39">
        <v>6</v>
      </c>
      <c r="L450" s="40"/>
      <c r="M450" s="39">
        <v>179</v>
      </c>
      <c r="N450" s="40"/>
      <c r="O450" s="40"/>
      <c r="P450" s="40"/>
      <c r="Q450" s="39">
        <v>45</v>
      </c>
      <c r="R450" s="39">
        <v>114</v>
      </c>
      <c r="S450" s="40"/>
      <c r="T450" s="39">
        <v>159</v>
      </c>
      <c r="U450" s="40"/>
      <c r="V450" s="40"/>
      <c r="W450" s="40"/>
      <c r="X450" s="39">
        <v>131</v>
      </c>
      <c r="Y450" s="40"/>
      <c r="Z450" s="40"/>
      <c r="AA450" s="40"/>
      <c r="AB450" s="39">
        <v>0</v>
      </c>
      <c r="AC450" s="40"/>
      <c r="AD450" s="39">
        <v>0</v>
      </c>
      <c r="AF450" s="37"/>
      <c r="AG450" s="37"/>
      <c r="AH450" s="37"/>
    </row>
    <row r="451" spans="1:34" ht="20.100000000000001" customHeight="1" x14ac:dyDescent="0.2">
      <c r="D451" s="2" t="s">
        <v>115</v>
      </c>
      <c r="F451" s="37">
        <v>75</v>
      </c>
      <c r="G451" s="37"/>
      <c r="H451" s="37"/>
      <c r="I451" s="37"/>
      <c r="J451" s="37">
        <v>169</v>
      </c>
      <c r="K451" s="37">
        <v>4</v>
      </c>
      <c r="L451" s="37"/>
      <c r="M451" s="37">
        <v>173</v>
      </c>
      <c r="N451" s="37"/>
      <c r="O451" s="37"/>
      <c r="P451" s="37"/>
      <c r="Q451" s="37">
        <v>80</v>
      </c>
      <c r="R451" s="37">
        <v>81</v>
      </c>
      <c r="S451" s="37"/>
      <c r="T451" s="37">
        <v>161</v>
      </c>
      <c r="U451" s="37"/>
      <c r="V451" s="37"/>
      <c r="W451" s="37"/>
      <c r="X451" s="37">
        <v>87</v>
      </c>
      <c r="Y451" s="37"/>
      <c r="Z451" s="37"/>
      <c r="AA451" s="37"/>
      <c r="AB451" s="37">
        <v>0</v>
      </c>
      <c r="AC451" s="37"/>
      <c r="AD451" s="37">
        <v>0</v>
      </c>
      <c r="AF451" s="37"/>
      <c r="AG451" s="37"/>
      <c r="AH451" s="37"/>
    </row>
    <row r="452" spans="1:34" ht="20.100000000000001" customHeight="1" x14ac:dyDescent="0.2">
      <c r="D452" s="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F452" s="37"/>
      <c r="AG452" s="37"/>
      <c r="AH452" s="37"/>
    </row>
    <row r="453" spans="1:34" s="1" customFormat="1" ht="20.100000000000001" customHeight="1" x14ac:dyDescent="0.2">
      <c r="A453" s="3"/>
      <c r="B453" s="6"/>
      <c r="C453" s="42" t="s">
        <v>180</v>
      </c>
      <c r="D453" s="42"/>
      <c r="E453" s="5"/>
      <c r="F453" s="44">
        <v>462</v>
      </c>
      <c r="G453" s="45"/>
      <c r="H453" s="45"/>
      <c r="I453" s="45"/>
      <c r="J453" s="44">
        <v>853</v>
      </c>
      <c r="K453" s="44">
        <v>20</v>
      </c>
      <c r="L453" s="45"/>
      <c r="M453" s="44">
        <v>873</v>
      </c>
      <c r="N453" s="45"/>
      <c r="O453" s="45"/>
      <c r="P453" s="45"/>
      <c r="Q453" s="44">
        <v>269</v>
      </c>
      <c r="R453" s="44">
        <v>516</v>
      </c>
      <c r="S453" s="45"/>
      <c r="T453" s="44">
        <v>785</v>
      </c>
      <c r="U453" s="45"/>
      <c r="V453" s="45"/>
      <c r="W453" s="45"/>
      <c r="X453" s="44">
        <v>550</v>
      </c>
      <c r="Y453" s="45"/>
      <c r="Z453" s="45"/>
      <c r="AA453" s="45"/>
      <c r="AB453" s="44">
        <v>0</v>
      </c>
      <c r="AC453" s="45"/>
      <c r="AD453" s="44">
        <v>0</v>
      </c>
      <c r="AF453" s="37"/>
      <c r="AG453" s="37"/>
      <c r="AH453" s="37"/>
    </row>
    <row r="454" spans="1:34"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F454" s="37"/>
      <c r="AG454" s="37"/>
      <c r="AH454" s="37"/>
    </row>
    <row r="455" spans="1:34" s="1" customFormat="1" ht="20.100000000000001" customHeight="1" x14ac:dyDescent="0.25">
      <c r="A455" s="3"/>
      <c r="B455" s="49" t="s">
        <v>284</v>
      </c>
      <c r="C455" s="50"/>
      <c r="D455" s="50"/>
      <c r="E455" s="5"/>
      <c r="F455" s="51">
        <v>462</v>
      </c>
      <c r="G455" s="52"/>
      <c r="H455" s="52"/>
      <c r="I455" s="52"/>
      <c r="J455" s="51">
        <v>853</v>
      </c>
      <c r="K455" s="51">
        <v>20</v>
      </c>
      <c r="L455" s="52"/>
      <c r="M455" s="51">
        <v>873</v>
      </c>
      <c r="N455" s="52"/>
      <c r="O455" s="52"/>
      <c r="P455" s="52"/>
      <c r="Q455" s="51">
        <v>269</v>
      </c>
      <c r="R455" s="51">
        <v>516</v>
      </c>
      <c r="S455" s="52"/>
      <c r="T455" s="51">
        <v>785</v>
      </c>
      <c r="U455" s="52"/>
      <c r="V455" s="52"/>
      <c r="W455" s="52"/>
      <c r="X455" s="51">
        <v>550</v>
      </c>
      <c r="Y455" s="52"/>
      <c r="Z455" s="52"/>
      <c r="AA455" s="52"/>
      <c r="AB455" s="51">
        <v>0</v>
      </c>
      <c r="AC455" s="52"/>
      <c r="AD455" s="51">
        <v>0</v>
      </c>
      <c r="AF455" s="37"/>
      <c r="AG455" s="37"/>
      <c r="AH455" s="37"/>
    </row>
    <row r="456" spans="1:34" ht="20.100000000000001" customHeight="1" x14ac:dyDescent="0.2">
      <c r="D456" s="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F456" s="37"/>
      <c r="AG456" s="37"/>
      <c r="AH456" s="37"/>
    </row>
    <row r="457" spans="1:34" ht="20.100000000000001" customHeight="1" x14ac:dyDescent="0.2">
      <c r="B457" s="6" t="s">
        <v>285</v>
      </c>
      <c r="D457" s="2"/>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F457" s="37"/>
      <c r="AG457" s="37"/>
      <c r="AH457" s="37"/>
    </row>
    <row r="458" spans="1:34" ht="20.100000000000001" customHeight="1" x14ac:dyDescent="0.2">
      <c r="C458" s="3" t="s">
        <v>0</v>
      </c>
      <c r="D458" s="2"/>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F458" s="37"/>
      <c r="AG458" s="37"/>
      <c r="AH458" s="37"/>
    </row>
    <row r="459" spans="1:34" ht="20.100000000000001" customHeight="1" x14ac:dyDescent="0.2">
      <c r="D459" s="2" t="s">
        <v>124</v>
      </c>
      <c r="F459" s="37">
        <v>0</v>
      </c>
      <c r="G459" s="37"/>
      <c r="H459" s="37"/>
      <c r="I459" s="37"/>
      <c r="J459" s="37">
        <v>0</v>
      </c>
      <c r="K459" s="37">
        <v>0</v>
      </c>
      <c r="L459" s="37"/>
      <c r="M459" s="37">
        <v>0</v>
      </c>
      <c r="N459" s="37"/>
      <c r="O459" s="37"/>
      <c r="P459" s="37"/>
      <c r="Q459" s="37">
        <v>0</v>
      </c>
      <c r="R459" s="37">
        <v>0</v>
      </c>
      <c r="S459" s="37"/>
      <c r="T459" s="37">
        <v>0</v>
      </c>
      <c r="U459" s="37"/>
      <c r="V459" s="37"/>
      <c r="W459" s="37"/>
      <c r="X459" s="37">
        <v>0</v>
      </c>
      <c r="Y459" s="37"/>
      <c r="Z459" s="37"/>
      <c r="AA459" s="37"/>
      <c r="AB459" s="37">
        <v>0</v>
      </c>
      <c r="AC459" s="37"/>
      <c r="AD459" s="37">
        <v>0</v>
      </c>
      <c r="AF459" s="37"/>
      <c r="AG459" s="37"/>
      <c r="AH459" s="37"/>
    </row>
    <row r="460" spans="1:34" ht="20.100000000000001" customHeight="1" x14ac:dyDescent="0.2">
      <c r="D460" s="38" t="s">
        <v>99</v>
      </c>
      <c r="F460" s="39">
        <v>0</v>
      </c>
      <c r="G460" s="40"/>
      <c r="H460" s="40"/>
      <c r="I460" s="40"/>
      <c r="J460" s="39">
        <v>0</v>
      </c>
      <c r="K460" s="39">
        <v>0</v>
      </c>
      <c r="L460" s="40"/>
      <c r="M460" s="39">
        <v>0</v>
      </c>
      <c r="N460" s="40"/>
      <c r="O460" s="40"/>
      <c r="P460" s="40"/>
      <c r="Q460" s="39">
        <v>0</v>
      </c>
      <c r="R460" s="39">
        <v>0</v>
      </c>
      <c r="S460" s="40"/>
      <c r="T460" s="39">
        <v>0</v>
      </c>
      <c r="U460" s="40"/>
      <c r="V460" s="40"/>
      <c r="W460" s="40"/>
      <c r="X460" s="39">
        <v>0</v>
      </c>
      <c r="Y460" s="40"/>
      <c r="Z460" s="40"/>
      <c r="AA460" s="40"/>
      <c r="AB460" s="39">
        <v>0</v>
      </c>
      <c r="AC460" s="40"/>
      <c r="AD460" s="39">
        <v>0</v>
      </c>
      <c r="AF460" s="37"/>
      <c r="AG460" s="37"/>
      <c r="AH460" s="37"/>
    </row>
    <row r="461" spans="1:34" ht="20.100000000000001" customHeight="1" x14ac:dyDescent="0.2">
      <c r="B461" s="5"/>
      <c r="D461" s="2" t="s">
        <v>113</v>
      </c>
      <c r="F461" s="37">
        <v>0</v>
      </c>
      <c r="G461" s="37"/>
      <c r="H461" s="37"/>
      <c r="I461" s="37"/>
      <c r="J461" s="37">
        <v>0</v>
      </c>
      <c r="K461" s="37">
        <v>0</v>
      </c>
      <c r="L461" s="37"/>
      <c r="M461" s="37">
        <v>0</v>
      </c>
      <c r="N461" s="37"/>
      <c r="O461" s="37"/>
      <c r="P461" s="37"/>
      <c r="Q461" s="37">
        <v>0</v>
      </c>
      <c r="R461" s="37">
        <v>0</v>
      </c>
      <c r="S461" s="37"/>
      <c r="T461" s="37">
        <v>0</v>
      </c>
      <c r="U461" s="37"/>
      <c r="V461" s="37"/>
      <c r="W461" s="37"/>
      <c r="X461" s="37">
        <v>0</v>
      </c>
      <c r="Y461" s="37"/>
      <c r="Z461" s="37"/>
      <c r="AA461" s="37"/>
      <c r="AB461" s="37">
        <v>0</v>
      </c>
      <c r="AC461" s="37"/>
      <c r="AD461" s="37">
        <v>0</v>
      </c>
      <c r="AF461" s="37"/>
      <c r="AG461" s="37"/>
      <c r="AH461" s="37"/>
    </row>
    <row r="462" spans="1:34" ht="20.100000000000001" customHeight="1" x14ac:dyDescent="0.2">
      <c r="D462" s="38" t="s">
        <v>174</v>
      </c>
      <c r="F462" s="39">
        <v>0</v>
      </c>
      <c r="G462" s="40"/>
      <c r="H462" s="40"/>
      <c r="I462" s="40"/>
      <c r="J462" s="39">
        <v>0</v>
      </c>
      <c r="K462" s="39">
        <v>1</v>
      </c>
      <c r="L462" s="40"/>
      <c r="M462" s="39">
        <v>1</v>
      </c>
      <c r="N462" s="40"/>
      <c r="O462" s="40"/>
      <c r="P462" s="40"/>
      <c r="Q462" s="39">
        <v>0</v>
      </c>
      <c r="R462" s="39">
        <v>1</v>
      </c>
      <c r="S462" s="40"/>
      <c r="T462" s="39">
        <v>1</v>
      </c>
      <c r="U462" s="40"/>
      <c r="V462" s="40"/>
      <c r="W462" s="40"/>
      <c r="X462" s="39">
        <v>0</v>
      </c>
      <c r="Y462" s="40"/>
      <c r="Z462" s="40"/>
      <c r="AA462" s="40"/>
      <c r="AB462" s="39">
        <v>0</v>
      </c>
      <c r="AC462" s="40"/>
      <c r="AD462" s="39">
        <v>0</v>
      </c>
      <c r="AF462" s="37"/>
      <c r="AG462" s="37"/>
      <c r="AH462" s="37"/>
    </row>
    <row r="463" spans="1:34" ht="20.100000000000001" customHeight="1" x14ac:dyDescent="0.2">
      <c r="D463" s="2" t="s">
        <v>102</v>
      </c>
      <c r="F463" s="37">
        <v>0</v>
      </c>
      <c r="G463" s="37"/>
      <c r="H463" s="37"/>
      <c r="I463" s="37"/>
      <c r="J463" s="37">
        <v>0</v>
      </c>
      <c r="K463" s="37">
        <v>0</v>
      </c>
      <c r="L463" s="37"/>
      <c r="M463" s="37">
        <v>0</v>
      </c>
      <c r="N463" s="37"/>
      <c r="O463" s="37"/>
      <c r="P463" s="37"/>
      <c r="Q463" s="37">
        <v>0</v>
      </c>
      <c r="R463" s="37">
        <v>0</v>
      </c>
      <c r="S463" s="37"/>
      <c r="T463" s="37">
        <v>0</v>
      </c>
      <c r="U463" s="37"/>
      <c r="V463" s="37"/>
      <c r="W463" s="37"/>
      <c r="X463" s="37">
        <v>0</v>
      </c>
      <c r="Y463" s="37"/>
      <c r="Z463" s="37"/>
      <c r="AA463" s="37"/>
      <c r="AB463" s="37">
        <v>0</v>
      </c>
      <c r="AC463" s="37"/>
      <c r="AD463" s="37">
        <v>0</v>
      </c>
      <c r="AF463" s="37"/>
      <c r="AG463" s="37"/>
      <c r="AH463" s="37"/>
    </row>
    <row r="464" spans="1:34" ht="20.100000000000001" customHeight="1" x14ac:dyDescent="0.2">
      <c r="D464" s="38" t="s">
        <v>116</v>
      </c>
      <c r="F464" s="39">
        <v>0</v>
      </c>
      <c r="G464" s="40"/>
      <c r="H464" s="40"/>
      <c r="I464" s="40"/>
      <c r="J464" s="39">
        <v>0</v>
      </c>
      <c r="K464" s="39">
        <v>0</v>
      </c>
      <c r="L464" s="40"/>
      <c r="M464" s="39">
        <v>0</v>
      </c>
      <c r="N464" s="40"/>
      <c r="O464" s="40"/>
      <c r="P464" s="40"/>
      <c r="Q464" s="39">
        <v>0</v>
      </c>
      <c r="R464" s="39">
        <v>0</v>
      </c>
      <c r="S464" s="40"/>
      <c r="T464" s="39">
        <v>0</v>
      </c>
      <c r="U464" s="40"/>
      <c r="V464" s="40"/>
      <c r="W464" s="40"/>
      <c r="X464" s="39">
        <v>0</v>
      </c>
      <c r="Y464" s="40"/>
      <c r="Z464" s="40"/>
      <c r="AA464" s="40"/>
      <c r="AB464" s="39">
        <v>0</v>
      </c>
      <c r="AC464" s="40"/>
      <c r="AD464" s="39">
        <v>0</v>
      </c>
      <c r="AF464" s="37"/>
      <c r="AG464" s="37"/>
      <c r="AH464" s="37"/>
    </row>
    <row r="465" spans="2:34"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F465" s="37"/>
      <c r="AG465" s="37"/>
      <c r="AH465" s="37"/>
    </row>
    <row r="466" spans="2:34" ht="20.100000000000001" customHeight="1" x14ac:dyDescent="0.2">
      <c r="C466" s="42" t="s">
        <v>122</v>
      </c>
      <c r="D466" s="42"/>
      <c r="F466" s="44">
        <v>0</v>
      </c>
      <c r="G466" s="45"/>
      <c r="H466" s="45"/>
      <c r="I466" s="45"/>
      <c r="J466" s="44">
        <v>0</v>
      </c>
      <c r="K466" s="44">
        <v>1</v>
      </c>
      <c r="L466" s="45"/>
      <c r="M466" s="44">
        <v>1</v>
      </c>
      <c r="N466" s="45"/>
      <c r="O466" s="45"/>
      <c r="P466" s="45"/>
      <c r="Q466" s="44">
        <v>0</v>
      </c>
      <c r="R466" s="44">
        <v>1</v>
      </c>
      <c r="S466" s="45"/>
      <c r="T466" s="44">
        <v>1</v>
      </c>
      <c r="U466" s="45"/>
      <c r="V466" s="45"/>
      <c r="W466" s="45"/>
      <c r="X466" s="44">
        <v>0</v>
      </c>
      <c r="Y466" s="45"/>
      <c r="Z466" s="45"/>
      <c r="AA466" s="45"/>
      <c r="AB466" s="44">
        <v>0</v>
      </c>
      <c r="AC466" s="45"/>
      <c r="AD466" s="44">
        <v>0</v>
      </c>
      <c r="AF466" s="37"/>
      <c r="AG466" s="37"/>
      <c r="AH466" s="37"/>
    </row>
    <row r="467" spans="2:34"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F467" s="37"/>
      <c r="AG467" s="37"/>
      <c r="AH467" s="37"/>
    </row>
    <row r="468" spans="2:34"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F468" s="37"/>
      <c r="AG468" s="37"/>
      <c r="AH468" s="37"/>
    </row>
    <row r="469" spans="2:34" ht="20.100000000000001" customHeight="1" x14ac:dyDescent="0.2">
      <c r="D469" s="2" t="s">
        <v>124</v>
      </c>
      <c r="F469" s="37">
        <v>32</v>
      </c>
      <c r="G469" s="37"/>
      <c r="H469" s="37"/>
      <c r="I469" s="37"/>
      <c r="J469" s="37">
        <v>73</v>
      </c>
      <c r="K469" s="37">
        <v>8</v>
      </c>
      <c r="L469" s="37"/>
      <c r="M469" s="37">
        <v>81</v>
      </c>
      <c r="N469" s="37"/>
      <c r="O469" s="37"/>
      <c r="P469" s="37"/>
      <c r="Q469" s="37">
        <v>30</v>
      </c>
      <c r="R469" s="37">
        <v>38</v>
      </c>
      <c r="S469" s="37"/>
      <c r="T469" s="37">
        <v>68</v>
      </c>
      <c r="U469" s="37"/>
      <c r="V469" s="37"/>
      <c r="W469" s="37"/>
      <c r="X469" s="37">
        <v>45</v>
      </c>
      <c r="Y469" s="37"/>
      <c r="Z469" s="37"/>
      <c r="AA469" s="37"/>
      <c r="AB469" s="37">
        <v>0</v>
      </c>
      <c r="AC469" s="37"/>
      <c r="AD469" s="37">
        <v>0</v>
      </c>
      <c r="AF469" s="37"/>
      <c r="AG469" s="37"/>
      <c r="AH469" s="37"/>
    </row>
    <row r="470" spans="2:34" ht="20.100000000000001" customHeight="1" x14ac:dyDescent="0.2">
      <c r="D470" s="38" t="s">
        <v>173</v>
      </c>
      <c r="F470" s="39">
        <v>27</v>
      </c>
      <c r="G470" s="40"/>
      <c r="H470" s="40"/>
      <c r="I470" s="40"/>
      <c r="J470" s="39">
        <v>77</v>
      </c>
      <c r="K470" s="39">
        <v>0</v>
      </c>
      <c r="L470" s="40"/>
      <c r="M470" s="39">
        <v>77</v>
      </c>
      <c r="N470" s="40"/>
      <c r="O470" s="40"/>
      <c r="P470" s="40"/>
      <c r="Q470" s="39">
        <v>32</v>
      </c>
      <c r="R470" s="39">
        <v>31</v>
      </c>
      <c r="S470" s="40"/>
      <c r="T470" s="39">
        <v>63</v>
      </c>
      <c r="U470" s="40"/>
      <c r="V470" s="40"/>
      <c r="W470" s="40"/>
      <c r="X470" s="39">
        <v>41</v>
      </c>
      <c r="Y470" s="40"/>
      <c r="Z470" s="40"/>
      <c r="AA470" s="40"/>
      <c r="AB470" s="39">
        <v>0</v>
      </c>
      <c r="AC470" s="40"/>
      <c r="AD470" s="39">
        <v>0</v>
      </c>
      <c r="AF470" s="37"/>
      <c r="AG470" s="37"/>
      <c r="AH470" s="37"/>
    </row>
    <row r="471" spans="2:34" ht="20.100000000000001" customHeight="1" x14ac:dyDescent="0.2">
      <c r="B471" s="5"/>
      <c r="D471" s="2" t="s">
        <v>113</v>
      </c>
      <c r="F471" s="37">
        <v>28</v>
      </c>
      <c r="G471" s="37"/>
      <c r="H471" s="37"/>
      <c r="I471" s="37"/>
      <c r="J471" s="37">
        <v>76</v>
      </c>
      <c r="K471" s="37">
        <v>1</v>
      </c>
      <c r="L471" s="37"/>
      <c r="M471" s="37">
        <v>77</v>
      </c>
      <c r="N471" s="37"/>
      <c r="O471" s="37"/>
      <c r="P471" s="37"/>
      <c r="Q471" s="37">
        <v>24</v>
      </c>
      <c r="R471" s="37">
        <v>37</v>
      </c>
      <c r="S471" s="37"/>
      <c r="T471" s="37">
        <v>61</v>
      </c>
      <c r="U471" s="37"/>
      <c r="V471" s="37"/>
      <c r="W471" s="37"/>
      <c r="X471" s="37">
        <v>44</v>
      </c>
      <c r="Y471" s="37"/>
      <c r="Z471" s="37"/>
      <c r="AA471" s="37"/>
      <c r="AB471" s="37">
        <v>0</v>
      </c>
      <c r="AC471" s="37"/>
      <c r="AD471" s="37">
        <v>0</v>
      </c>
      <c r="AF471" s="37"/>
      <c r="AG471" s="37"/>
      <c r="AH471" s="37"/>
    </row>
    <row r="472" spans="2:34" ht="20.100000000000001" customHeight="1" x14ac:dyDescent="0.2">
      <c r="D472" s="38" t="s">
        <v>174</v>
      </c>
      <c r="F472" s="39">
        <v>28</v>
      </c>
      <c r="G472" s="40"/>
      <c r="H472" s="40"/>
      <c r="I472" s="40"/>
      <c r="J472" s="39">
        <v>74</v>
      </c>
      <c r="K472" s="39">
        <v>2</v>
      </c>
      <c r="L472" s="40"/>
      <c r="M472" s="39">
        <v>76</v>
      </c>
      <c r="N472" s="40"/>
      <c r="O472" s="40"/>
      <c r="P472" s="40"/>
      <c r="Q472" s="39">
        <v>28</v>
      </c>
      <c r="R472" s="39">
        <v>51</v>
      </c>
      <c r="S472" s="40"/>
      <c r="T472" s="39">
        <v>79</v>
      </c>
      <c r="U472" s="40"/>
      <c r="V472" s="40"/>
      <c r="W472" s="40"/>
      <c r="X472" s="39">
        <v>25</v>
      </c>
      <c r="Y472" s="40"/>
      <c r="Z472" s="40"/>
      <c r="AA472" s="40"/>
      <c r="AB472" s="39">
        <v>0</v>
      </c>
      <c r="AC472" s="40"/>
      <c r="AD472" s="39">
        <v>0</v>
      </c>
      <c r="AF472" s="37"/>
      <c r="AG472" s="37"/>
      <c r="AH472" s="37"/>
    </row>
    <row r="473" spans="2:34" ht="20.100000000000001" customHeight="1" x14ac:dyDescent="0.2">
      <c r="B473" s="5"/>
      <c r="D473" s="2"/>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F473" s="37"/>
      <c r="AG473" s="37"/>
      <c r="AH473" s="37"/>
    </row>
    <row r="474" spans="2:34" ht="20.100000000000001" customHeight="1" x14ac:dyDescent="0.2">
      <c r="C474" s="42" t="s">
        <v>287</v>
      </c>
      <c r="D474" s="42"/>
      <c r="F474" s="44">
        <v>115</v>
      </c>
      <c r="G474" s="45"/>
      <c r="H474" s="45"/>
      <c r="I474" s="45"/>
      <c r="J474" s="44">
        <v>300</v>
      </c>
      <c r="K474" s="44">
        <v>11</v>
      </c>
      <c r="L474" s="45"/>
      <c r="M474" s="44">
        <v>311</v>
      </c>
      <c r="N474" s="45"/>
      <c r="O474" s="45"/>
      <c r="P474" s="45"/>
      <c r="Q474" s="44">
        <v>114</v>
      </c>
      <c r="R474" s="44">
        <v>157</v>
      </c>
      <c r="S474" s="45"/>
      <c r="T474" s="44">
        <v>271</v>
      </c>
      <c r="U474" s="45"/>
      <c r="V474" s="45"/>
      <c r="W474" s="45"/>
      <c r="X474" s="44">
        <v>155</v>
      </c>
      <c r="Y474" s="45"/>
      <c r="Z474" s="45"/>
      <c r="AA474" s="45"/>
      <c r="AB474" s="44">
        <v>0</v>
      </c>
      <c r="AC474" s="45"/>
      <c r="AD474" s="44">
        <v>0</v>
      </c>
      <c r="AF474" s="37"/>
      <c r="AG474" s="37"/>
      <c r="AH474" s="37"/>
    </row>
    <row r="475" spans="2:34" ht="20.100000000000001" customHeight="1" x14ac:dyDescent="0.2">
      <c r="B475" s="5"/>
      <c r="D475" s="2"/>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F475" s="37"/>
      <c r="AG475" s="37"/>
      <c r="AH475" s="37"/>
    </row>
    <row r="476" spans="2:34" ht="20.100000000000001" customHeight="1" x14ac:dyDescent="0.2">
      <c r="B476" s="5"/>
      <c r="C476" s="3" t="s">
        <v>172</v>
      </c>
      <c r="D476" s="2"/>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F476" s="37"/>
      <c r="AG476" s="37"/>
      <c r="AH476" s="37"/>
    </row>
    <row r="477" spans="2:34" ht="20.100000000000001" customHeight="1" x14ac:dyDescent="0.2">
      <c r="B477" s="5"/>
      <c r="D477" s="53" t="s">
        <v>288</v>
      </c>
      <c r="F477" s="37">
        <v>69</v>
      </c>
      <c r="G477" s="37"/>
      <c r="H477" s="37"/>
      <c r="I477" s="37"/>
      <c r="J477" s="37">
        <v>51</v>
      </c>
      <c r="K477" s="37">
        <v>1</v>
      </c>
      <c r="L477" s="37"/>
      <c r="M477" s="37">
        <v>52</v>
      </c>
      <c r="N477" s="37"/>
      <c r="O477" s="37"/>
      <c r="P477" s="37"/>
      <c r="Q477" s="37">
        <v>7</v>
      </c>
      <c r="R477" s="37">
        <v>37</v>
      </c>
      <c r="S477" s="37"/>
      <c r="T477" s="37">
        <v>44</v>
      </c>
      <c r="U477" s="37"/>
      <c r="V477" s="37"/>
      <c r="W477" s="37"/>
      <c r="X477" s="37">
        <v>77</v>
      </c>
      <c r="Y477" s="37"/>
      <c r="Z477" s="37"/>
      <c r="AA477" s="37"/>
      <c r="AB477" s="37">
        <v>0</v>
      </c>
      <c r="AC477" s="37"/>
      <c r="AD477" s="37">
        <v>0</v>
      </c>
      <c r="AF477" s="37"/>
      <c r="AG477" s="37"/>
      <c r="AH477" s="37"/>
    </row>
    <row r="478" spans="2:34" ht="20.100000000000001" customHeight="1" x14ac:dyDescent="0.2">
      <c r="B478" s="5"/>
      <c r="D478" s="38" t="s">
        <v>289</v>
      </c>
      <c r="F478" s="39">
        <v>20</v>
      </c>
      <c r="G478" s="40"/>
      <c r="H478" s="40"/>
      <c r="I478" s="40"/>
      <c r="J478" s="39">
        <v>52</v>
      </c>
      <c r="K478" s="39">
        <v>8</v>
      </c>
      <c r="L478" s="40"/>
      <c r="M478" s="39">
        <v>60</v>
      </c>
      <c r="N478" s="40"/>
      <c r="O478" s="40"/>
      <c r="P478" s="40"/>
      <c r="Q478" s="39">
        <v>48</v>
      </c>
      <c r="R478" s="39">
        <v>19</v>
      </c>
      <c r="S478" s="40"/>
      <c r="T478" s="39">
        <v>67</v>
      </c>
      <c r="U478" s="40"/>
      <c r="V478" s="40"/>
      <c r="W478" s="40"/>
      <c r="X478" s="39">
        <v>13</v>
      </c>
      <c r="Y478" s="40"/>
      <c r="Z478" s="40"/>
      <c r="AA478" s="40"/>
      <c r="AB478" s="39">
        <v>0</v>
      </c>
      <c r="AC478" s="40"/>
      <c r="AD478" s="39">
        <v>0</v>
      </c>
      <c r="AF478" s="37"/>
      <c r="AG478" s="37"/>
      <c r="AH478" s="37"/>
    </row>
    <row r="479" spans="2:34" ht="20.100000000000001" customHeight="1" x14ac:dyDescent="0.2">
      <c r="B479" s="5"/>
      <c r="D479" s="53" t="s">
        <v>290</v>
      </c>
      <c r="F479" s="37">
        <v>35</v>
      </c>
      <c r="G479" s="37"/>
      <c r="H479" s="37"/>
      <c r="I479" s="37"/>
      <c r="J479" s="37">
        <v>50</v>
      </c>
      <c r="K479" s="37">
        <v>5</v>
      </c>
      <c r="L479" s="37"/>
      <c r="M479" s="37">
        <v>55</v>
      </c>
      <c r="N479" s="37"/>
      <c r="O479" s="37"/>
      <c r="P479" s="37"/>
      <c r="Q479" s="37">
        <v>30</v>
      </c>
      <c r="R479" s="37">
        <v>36</v>
      </c>
      <c r="S479" s="37"/>
      <c r="T479" s="37">
        <v>66</v>
      </c>
      <c r="U479" s="37"/>
      <c r="V479" s="37"/>
      <c r="W479" s="37"/>
      <c r="X479" s="37">
        <v>24</v>
      </c>
      <c r="Y479" s="37"/>
      <c r="Z479" s="37"/>
      <c r="AA479" s="37"/>
      <c r="AB479" s="37">
        <v>0</v>
      </c>
      <c r="AC479" s="37"/>
      <c r="AD479" s="37">
        <v>0</v>
      </c>
      <c r="AF479" s="37"/>
      <c r="AG479" s="37"/>
      <c r="AH479" s="37"/>
    </row>
    <row r="480" spans="2:34" ht="20.100000000000001" customHeight="1" x14ac:dyDescent="0.2">
      <c r="B480" s="5"/>
      <c r="D480" s="38" t="s">
        <v>291</v>
      </c>
      <c r="F480" s="39">
        <v>21</v>
      </c>
      <c r="G480" s="40"/>
      <c r="H480" s="40"/>
      <c r="I480" s="40"/>
      <c r="J480" s="39">
        <v>50</v>
      </c>
      <c r="K480" s="39">
        <v>5</v>
      </c>
      <c r="L480" s="40"/>
      <c r="M480" s="39">
        <v>55</v>
      </c>
      <c r="N480" s="40"/>
      <c r="O480" s="40"/>
      <c r="P480" s="40"/>
      <c r="Q480" s="39">
        <v>18</v>
      </c>
      <c r="R480" s="39">
        <v>30</v>
      </c>
      <c r="S480" s="40"/>
      <c r="T480" s="39">
        <v>48</v>
      </c>
      <c r="U480" s="40"/>
      <c r="V480" s="40"/>
      <c r="W480" s="40"/>
      <c r="X480" s="39">
        <v>28</v>
      </c>
      <c r="Y480" s="40"/>
      <c r="Z480" s="40"/>
      <c r="AA480" s="40"/>
      <c r="AB480" s="39">
        <v>0</v>
      </c>
      <c r="AC480" s="40"/>
      <c r="AD480" s="39">
        <v>0</v>
      </c>
      <c r="AF480" s="37"/>
      <c r="AG480" s="37"/>
      <c r="AH480" s="37"/>
    </row>
    <row r="481" spans="1:34" ht="20.100000000000001" customHeight="1" x14ac:dyDescent="0.2">
      <c r="D481" s="53" t="s">
        <v>292</v>
      </c>
      <c r="F481" s="37">
        <v>22</v>
      </c>
      <c r="G481" s="37"/>
      <c r="H481" s="37"/>
      <c r="I481" s="37"/>
      <c r="J481" s="37">
        <v>60</v>
      </c>
      <c r="K481" s="37">
        <v>2</v>
      </c>
      <c r="L481" s="37"/>
      <c r="M481" s="37">
        <v>62</v>
      </c>
      <c r="N481" s="37"/>
      <c r="O481" s="37"/>
      <c r="P481" s="37"/>
      <c r="Q481" s="37">
        <v>9</v>
      </c>
      <c r="R481" s="37">
        <v>31</v>
      </c>
      <c r="S481" s="37"/>
      <c r="T481" s="37">
        <v>40</v>
      </c>
      <c r="U481" s="37"/>
      <c r="V481" s="37"/>
      <c r="W481" s="37"/>
      <c r="X481" s="37">
        <v>44</v>
      </c>
      <c r="Y481" s="37"/>
      <c r="Z481" s="37"/>
      <c r="AA481" s="37"/>
      <c r="AB481" s="37">
        <v>0</v>
      </c>
      <c r="AC481" s="37"/>
      <c r="AD481" s="37">
        <v>0</v>
      </c>
      <c r="AF481" s="37"/>
      <c r="AG481" s="37"/>
      <c r="AH481" s="37"/>
    </row>
    <row r="482" spans="1:34" ht="20.100000000000001" customHeight="1" x14ac:dyDescent="0.2">
      <c r="D482" s="38" t="s">
        <v>293</v>
      </c>
      <c r="F482" s="39">
        <v>28</v>
      </c>
      <c r="G482" s="40"/>
      <c r="H482" s="40"/>
      <c r="I482" s="40"/>
      <c r="J482" s="39">
        <v>49</v>
      </c>
      <c r="K482" s="39">
        <v>1</v>
      </c>
      <c r="L482" s="40"/>
      <c r="M482" s="39">
        <v>50</v>
      </c>
      <c r="N482" s="40"/>
      <c r="O482" s="40"/>
      <c r="P482" s="40"/>
      <c r="Q482" s="39">
        <v>6</v>
      </c>
      <c r="R482" s="39">
        <v>28</v>
      </c>
      <c r="S482" s="40"/>
      <c r="T482" s="39">
        <v>34</v>
      </c>
      <c r="U482" s="40"/>
      <c r="V482" s="40"/>
      <c r="W482" s="40"/>
      <c r="X482" s="39">
        <v>44</v>
      </c>
      <c r="Y482" s="40"/>
      <c r="Z482" s="40"/>
      <c r="AA482" s="40"/>
      <c r="AB482" s="39">
        <v>0</v>
      </c>
      <c r="AC482" s="40"/>
      <c r="AD482" s="39">
        <v>0</v>
      </c>
      <c r="AF482" s="37"/>
      <c r="AG482" s="37"/>
      <c r="AH482" s="37"/>
    </row>
    <row r="483" spans="1:34" ht="20.100000000000001" customHeight="1" x14ac:dyDescent="0.2">
      <c r="D483" s="53" t="s">
        <v>294</v>
      </c>
      <c r="F483" s="37">
        <v>28</v>
      </c>
      <c r="G483" s="37"/>
      <c r="H483" s="37"/>
      <c r="I483" s="37"/>
      <c r="J483" s="37">
        <v>31</v>
      </c>
      <c r="K483" s="37">
        <v>1</v>
      </c>
      <c r="L483" s="37"/>
      <c r="M483" s="37">
        <v>32</v>
      </c>
      <c r="N483" s="37"/>
      <c r="O483" s="37"/>
      <c r="P483" s="37"/>
      <c r="Q483" s="37">
        <v>17</v>
      </c>
      <c r="R483" s="37">
        <v>25</v>
      </c>
      <c r="S483" s="37"/>
      <c r="T483" s="37">
        <v>42</v>
      </c>
      <c r="U483" s="37"/>
      <c r="V483" s="37"/>
      <c r="W483" s="37"/>
      <c r="X483" s="37">
        <v>18</v>
      </c>
      <c r="Y483" s="37"/>
      <c r="Z483" s="37"/>
      <c r="AA483" s="37"/>
      <c r="AB483" s="37">
        <v>0</v>
      </c>
      <c r="AC483" s="37"/>
      <c r="AD483" s="37">
        <v>0</v>
      </c>
      <c r="AF483" s="37"/>
      <c r="AG483" s="37"/>
      <c r="AH483" s="37"/>
    </row>
    <row r="484" spans="1:34" ht="20.100000000000001" customHeight="1" x14ac:dyDescent="0.2">
      <c r="D484" s="38" t="s">
        <v>295</v>
      </c>
      <c r="F484" s="39">
        <v>27</v>
      </c>
      <c r="G484" s="40"/>
      <c r="H484" s="40"/>
      <c r="I484" s="40"/>
      <c r="J484" s="39">
        <v>31</v>
      </c>
      <c r="K484" s="39">
        <v>8</v>
      </c>
      <c r="L484" s="40"/>
      <c r="M484" s="39">
        <v>39</v>
      </c>
      <c r="N484" s="40"/>
      <c r="O484" s="40"/>
      <c r="P484" s="40"/>
      <c r="Q484" s="39">
        <v>15</v>
      </c>
      <c r="R484" s="39">
        <v>33</v>
      </c>
      <c r="S484" s="40"/>
      <c r="T484" s="39">
        <v>48</v>
      </c>
      <c r="U484" s="40"/>
      <c r="V484" s="40"/>
      <c r="W484" s="40"/>
      <c r="X484" s="39">
        <v>18</v>
      </c>
      <c r="Y484" s="40"/>
      <c r="Z484" s="40"/>
      <c r="AA484" s="40"/>
      <c r="AB484" s="39">
        <v>0</v>
      </c>
      <c r="AC484" s="40"/>
      <c r="AD484" s="39">
        <v>0</v>
      </c>
      <c r="AF484" s="37"/>
      <c r="AG484" s="37"/>
      <c r="AH484" s="37"/>
    </row>
    <row r="485" spans="1:34" ht="20.100000000000001" customHeight="1" x14ac:dyDescent="0.2">
      <c r="D485" s="53" t="s">
        <v>296</v>
      </c>
      <c r="F485" s="37">
        <v>13</v>
      </c>
      <c r="G485" s="37"/>
      <c r="H485" s="37"/>
      <c r="I485" s="37"/>
      <c r="J485" s="37">
        <v>31</v>
      </c>
      <c r="K485" s="37">
        <v>2</v>
      </c>
      <c r="L485" s="37"/>
      <c r="M485" s="37">
        <v>33</v>
      </c>
      <c r="N485" s="37"/>
      <c r="O485" s="37"/>
      <c r="P485" s="37"/>
      <c r="Q485" s="37">
        <v>14</v>
      </c>
      <c r="R485" s="37">
        <v>19</v>
      </c>
      <c r="S485" s="37"/>
      <c r="T485" s="37">
        <v>33</v>
      </c>
      <c r="U485" s="37"/>
      <c r="V485" s="37"/>
      <c r="W485" s="37"/>
      <c r="X485" s="37">
        <v>13</v>
      </c>
      <c r="Y485" s="37"/>
      <c r="Z485" s="37"/>
      <c r="AA485" s="37"/>
      <c r="AB485" s="37">
        <v>0</v>
      </c>
      <c r="AC485" s="37"/>
      <c r="AD485" s="37">
        <v>0</v>
      </c>
      <c r="AF485" s="37"/>
      <c r="AG485" s="37"/>
      <c r="AH485" s="37"/>
    </row>
    <row r="486" spans="1:34" ht="20.100000000000001" customHeight="1" x14ac:dyDescent="0.2">
      <c r="D486" s="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F486" s="37"/>
      <c r="AG486" s="37"/>
      <c r="AH486" s="37"/>
    </row>
    <row r="487" spans="1:34" s="1" customFormat="1" ht="20.100000000000001" customHeight="1" x14ac:dyDescent="0.2">
      <c r="A487" s="3"/>
      <c r="B487" s="6"/>
      <c r="C487" s="42" t="s">
        <v>180</v>
      </c>
      <c r="D487" s="42"/>
      <c r="E487" s="5"/>
      <c r="F487" s="44">
        <v>263</v>
      </c>
      <c r="G487" s="45"/>
      <c r="H487" s="45"/>
      <c r="I487" s="45"/>
      <c r="J487" s="44">
        <v>405</v>
      </c>
      <c r="K487" s="44">
        <v>33</v>
      </c>
      <c r="L487" s="45"/>
      <c r="M487" s="44">
        <v>438</v>
      </c>
      <c r="N487" s="45"/>
      <c r="O487" s="45"/>
      <c r="P487" s="45"/>
      <c r="Q487" s="44">
        <v>164</v>
      </c>
      <c r="R487" s="44">
        <v>258</v>
      </c>
      <c r="S487" s="45"/>
      <c r="T487" s="44">
        <v>422</v>
      </c>
      <c r="U487" s="45"/>
      <c r="V487" s="45"/>
      <c r="W487" s="45"/>
      <c r="X487" s="44">
        <v>279</v>
      </c>
      <c r="Y487" s="45"/>
      <c r="Z487" s="45"/>
      <c r="AA487" s="45"/>
      <c r="AB487" s="44">
        <v>0</v>
      </c>
      <c r="AC487" s="45"/>
      <c r="AD487" s="44">
        <v>0</v>
      </c>
      <c r="AF487" s="37"/>
      <c r="AG487" s="37"/>
      <c r="AH487" s="37"/>
    </row>
    <row r="488" spans="1:34"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F488" s="37"/>
      <c r="AG488" s="37"/>
      <c r="AH488" s="37"/>
    </row>
    <row r="489" spans="1:34" s="1" customFormat="1" ht="20.100000000000001" customHeight="1" x14ac:dyDescent="0.25">
      <c r="A489" s="3"/>
      <c r="B489" s="49" t="s">
        <v>297</v>
      </c>
      <c r="C489" s="50"/>
      <c r="D489" s="50"/>
      <c r="E489" s="5"/>
      <c r="F489" s="51">
        <v>378</v>
      </c>
      <c r="G489" s="52"/>
      <c r="H489" s="52"/>
      <c r="I489" s="52"/>
      <c r="J489" s="51">
        <v>705</v>
      </c>
      <c r="K489" s="51">
        <v>45</v>
      </c>
      <c r="L489" s="52"/>
      <c r="M489" s="51">
        <v>750</v>
      </c>
      <c r="N489" s="52"/>
      <c r="O489" s="52"/>
      <c r="P489" s="52"/>
      <c r="Q489" s="51">
        <v>278</v>
      </c>
      <c r="R489" s="51">
        <v>416</v>
      </c>
      <c r="S489" s="52"/>
      <c r="T489" s="51">
        <v>694</v>
      </c>
      <c r="U489" s="52"/>
      <c r="V489" s="52"/>
      <c r="W489" s="52"/>
      <c r="X489" s="51">
        <v>434</v>
      </c>
      <c r="Y489" s="52"/>
      <c r="Z489" s="52"/>
      <c r="AA489" s="52"/>
      <c r="AB489" s="51">
        <v>0</v>
      </c>
      <c r="AC489" s="52"/>
      <c r="AD489" s="51">
        <v>0</v>
      </c>
      <c r="AF489" s="37"/>
      <c r="AG489" s="37"/>
      <c r="AH489" s="37"/>
    </row>
    <row r="490" spans="1:34" ht="20.100000000000001" customHeight="1" x14ac:dyDescent="0.2">
      <c r="D490" s="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F490" s="37"/>
      <c r="AG490" s="37"/>
      <c r="AH490" s="37"/>
    </row>
    <row r="491" spans="1:34" ht="20.100000000000001" customHeight="1" x14ac:dyDescent="0.2">
      <c r="B491" s="6" t="s">
        <v>298</v>
      </c>
      <c r="D491" s="2"/>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F491" s="37"/>
      <c r="AG491" s="37"/>
      <c r="AH491" s="37"/>
    </row>
    <row r="492" spans="1:34" ht="20.100000000000001" customHeight="1" x14ac:dyDescent="0.2">
      <c r="C492" s="3" t="s">
        <v>172</v>
      </c>
      <c r="D492" s="2"/>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F492" s="37"/>
      <c r="AG492" s="37"/>
      <c r="AH492" s="37"/>
    </row>
    <row r="493" spans="1:34" ht="20.100000000000001" customHeight="1" x14ac:dyDescent="0.2">
      <c r="D493" s="2" t="s">
        <v>98</v>
      </c>
      <c r="F493" s="37">
        <v>14</v>
      </c>
      <c r="G493" s="37"/>
      <c r="H493" s="37"/>
      <c r="I493" s="37"/>
      <c r="J493" s="37">
        <v>16</v>
      </c>
      <c r="K493" s="37">
        <v>1</v>
      </c>
      <c r="L493" s="37"/>
      <c r="M493" s="37">
        <v>17</v>
      </c>
      <c r="N493" s="37"/>
      <c r="O493" s="37"/>
      <c r="P493" s="37"/>
      <c r="Q493" s="37">
        <v>12</v>
      </c>
      <c r="R493" s="37">
        <v>11</v>
      </c>
      <c r="S493" s="37"/>
      <c r="T493" s="37">
        <v>23</v>
      </c>
      <c r="U493" s="37"/>
      <c r="V493" s="37"/>
      <c r="W493" s="37"/>
      <c r="X493" s="37">
        <v>8</v>
      </c>
      <c r="Y493" s="37"/>
      <c r="Z493" s="37"/>
      <c r="AA493" s="37"/>
      <c r="AB493" s="37">
        <v>0</v>
      </c>
      <c r="AC493" s="37"/>
      <c r="AD493" s="37">
        <v>0</v>
      </c>
      <c r="AF493" s="37"/>
      <c r="AG493" s="37"/>
      <c r="AH493" s="37"/>
    </row>
    <row r="494" spans="1:34" ht="20.100000000000001" customHeight="1" x14ac:dyDescent="0.2">
      <c r="B494" s="5"/>
      <c r="D494" s="38" t="s">
        <v>99</v>
      </c>
      <c r="F494" s="39">
        <v>12</v>
      </c>
      <c r="G494" s="40"/>
      <c r="H494" s="40"/>
      <c r="I494" s="40"/>
      <c r="J494" s="39">
        <v>19</v>
      </c>
      <c r="K494" s="39">
        <v>1</v>
      </c>
      <c r="L494" s="40"/>
      <c r="M494" s="39">
        <v>20</v>
      </c>
      <c r="N494" s="40"/>
      <c r="O494" s="40"/>
      <c r="P494" s="40"/>
      <c r="Q494" s="39">
        <v>12</v>
      </c>
      <c r="R494" s="39">
        <v>12</v>
      </c>
      <c r="S494" s="40"/>
      <c r="T494" s="39">
        <v>24</v>
      </c>
      <c r="U494" s="40"/>
      <c r="V494" s="40"/>
      <c r="W494" s="40"/>
      <c r="X494" s="39">
        <v>8</v>
      </c>
      <c r="Y494" s="40"/>
      <c r="Z494" s="40"/>
      <c r="AA494" s="40"/>
      <c r="AB494" s="39">
        <v>0</v>
      </c>
      <c r="AC494" s="40"/>
      <c r="AD494" s="39">
        <v>0</v>
      </c>
      <c r="AF494" s="37"/>
      <c r="AG494" s="37"/>
      <c r="AH494" s="37"/>
    </row>
    <row r="495" spans="1:34" ht="20.100000000000001" customHeight="1" x14ac:dyDescent="0.2">
      <c r="B495" s="5"/>
      <c r="D495" s="2" t="s">
        <v>113</v>
      </c>
      <c r="F495" s="37">
        <v>8</v>
      </c>
      <c r="G495" s="37"/>
      <c r="H495" s="37"/>
      <c r="I495" s="37"/>
      <c r="J495" s="37">
        <v>17</v>
      </c>
      <c r="K495" s="37">
        <v>0</v>
      </c>
      <c r="L495" s="37"/>
      <c r="M495" s="37">
        <v>17</v>
      </c>
      <c r="N495" s="37"/>
      <c r="O495" s="37"/>
      <c r="P495" s="37"/>
      <c r="Q495" s="37">
        <v>4</v>
      </c>
      <c r="R495" s="37">
        <v>12</v>
      </c>
      <c r="S495" s="37"/>
      <c r="T495" s="37">
        <v>16</v>
      </c>
      <c r="U495" s="37"/>
      <c r="V495" s="37"/>
      <c r="W495" s="37"/>
      <c r="X495" s="37">
        <v>9</v>
      </c>
      <c r="Y495" s="37"/>
      <c r="Z495" s="37"/>
      <c r="AA495" s="37"/>
      <c r="AB495" s="37">
        <v>0</v>
      </c>
      <c r="AC495" s="37"/>
      <c r="AD495" s="37">
        <v>0</v>
      </c>
      <c r="AF495" s="37"/>
      <c r="AG495" s="37"/>
      <c r="AH495" s="37"/>
    </row>
    <row r="496" spans="1:34" ht="20.100000000000001" customHeight="1" x14ac:dyDescent="0.2">
      <c r="B496" s="5"/>
      <c r="D496" s="38" t="s">
        <v>174</v>
      </c>
      <c r="F496" s="39">
        <v>18</v>
      </c>
      <c r="G496" s="40"/>
      <c r="H496" s="40"/>
      <c r="I496" s="40"/>
      <c r="J496" s="39">
        <v>16</v>
      </c>
      <c r="K496" s="39">
        <v>3</v>
      </c>
      <c r="L496" s="40"/>
      <c r="M496" s="39">
        <v>19</v>
      </c>
      <c r="N496" s="40"/>
      <c r="O496" s="40"/>
      <c r="P496" s="40"/>
      <c r="Q496" s="39">
        <v>7</v>
      </c>
      <c r="R496" s="39">
        <v>15</v>
      </c>
      <c r="S496" s="40"/>
      <c r="T496" s="39">
        <v>22</v>
      </c>
      <c r="U496" s="40"/>
      <c r="V496" s="40"/>
      <c r="W496" s="40"/>
      <c r="X496" s="39">
        <v>15</v>
      </c>
      <c r="Y496" s="40"/>
      <c r="Z496" s="40"/>
      <c r="AA496" s="40"/>
      <c r="AB496" s="39">
        <v>0</v>
      </c>
      <c r="AC496" s="40"/>
      <c r="AD496" s="39">
        <v>0</v>
      </c>
      <c r="AF496" s="37"/>
      <c r="AG496" s="37"/>
      <c r="AH496" s="37"/>
    </row>
    <row r="497" spans="1:34" ht="20.100000000000001" customHeight="1" x14ac:dyDescent="0.2">
      <c r="D497" s="2" t="s">
        <v>115</v>
      </c>
      <c r="F497" s="37">
        <v>0</v>
      </c>
      <c r="G497" s="37"/>
      <c r="H497" s="37"/>
      <c r="I497" s="37"/>
      <c r="J497" s="37">
        <v>25</v>
      </c>
      <c r="K497" s="37">
        <v>0</v>
      </c>
      <c r="L497" s="37"/>
      <c r="M497" s="37">
        <v>25</v>
      </c>
      <c r="N497" s="37"/>
      <c r="O497" s="37"/>
      <c r="P497" s="37"/>
      <c r="Q497" s="37">
        <v>19</v>
      </c>
      <c r="R497" s="37">
        <v>0</v>
      </c>
      <c r="S497" s="37"/>
      <c r="T497" s="37">
        <v>19</v>
      </c>
      <c r="U497" s="37"/>
      <c r="V497" s="37"/>
      <c r="W497" s="37"/>
      <c r="X497" s="37">
        <v>6</v>
      </c>
      <c r="Y497" s="37"/>
      <c r="Z497" s="37"/>
      <c r="AA497" s="37"/>
      <c r="AB497" s="37">
        <v>0</v>
      </c>
      <c r="AC497" s="37"/>
      <c r="AD497" s="37">
        <v>0</v>
      </c>
      <c r="AF497" s="37"/>
      <c r="AG497" s="37"/>
      <c r="AH497" s="37"/>
    </row>
    <row r="498" spans="1:34" ht="20.100000000000001" customHeight="1" x14ac:dyDescent="0.2">
      <c r="D498" s="38" t="s">
        <v>116</v>
      </c>
      <c r="F498" s="39">
        <v>3</v>
      </c>
      <c r="G498" s="40"/>
      <c r="H498" s="40"/>
      <c r="I498" s="40"/>
      <c r="J498" s="39">
        <v>26</v>
      </c>
      <c r="K498" s="39">
        <v>1</v>
      </c>
      <c r="L498" s="40"/>
      <c r="M498" s="39">
        <v>27</v>
      </c>
      <c r="N498" s="40"/>
      <c r="O498" s="40"/>
      <c r="P498" s="40"/>
      <c r="Q498" s="39">
        <v>11</v>
      </c>
      <c r="R498" s="39">
        <v>8</v>
      </c>
      <c r="S498" s="40"/>
      <c r="T498" s="39">
        <v>19</v>
      </c>
      <c r="U498" s="40"/>
      <c r="V498" s="40"/>
      <c r="W498" s="40"/>
      <c r="X498" s="39">
        <v>11</v>
      </c>
      <c r="Y498" s="40"/>
      <c r="Z498" s="40"/>
      <c r="AA498" s="40"/>
      <c r="AB498" s="39">
        <v>0</v>
      </c>
      <c r="AC498" s="40"/>
      <c r="AD498" s="39">
        <v>0</v>
      </c>
      <c r="AF498" s="37"/>
      <c r="AG498" s="37"/>
      <c r="AH498" s="37"/>
    </row>
    <row r="499" spans="1:34" ht="20.100000000000001" customHeight="1" x14ac:dyDescent="0.2">
      <c r="D499" s="2" t="s">
        <v>104</v>
      </c>
      <c r="F499" s="37">
        <v>14</v>
      </c>
      <c r="G499" s="37"/>
      <c r="H499" s="37"/>
      <c r="I499" s="37"/>
      <c r="J499" s="37">
        <v>16</v>
      </c>
      <c r="K499" s="37">
        <v>1</v>
      </c>
      <c r="L499" s="37"/>
      <c r="M499" s="37">
        <v>17</v>
      </c>
      <c r="N499" s="37"/>
      <c r="O499" s="37"/>
      <c r="P499" s="37"/>
      <c r="Q499" s="37">
        <v>13</v>
      </c>
      <c r="R499" s="37">
        <v>12</v>
      </c>
      <c r="S499" s="37"/>
      <c r="T499" s="37">
        <v>25</v>
      </c>
      <c r="U499" s="37"/>
      <c r="V499" s="37"/>
      <c r="W499" s="37"/>
      <c r="X499" s="37">
        <v>6</v>
      </c>
      <c r="Y499" s="37"/>
      <c r="Z499" s="37"/>
      <c r="AA499" s="37"/>
      <c r="AB499" s="37">
        <v>0</v>
      </c>
      <c r="AC499" s="37"/>
      <c r="AD499" s="37">
        <v>0</v>
      </c>
      <c r="AF499" s="37"/>
      <c r="AG499" s="37"/>
      <c r="AH499" s="37"/>
    </row>
    <row r="500" spans="1:34" ht="20.100000000000001" customHeight="1" x14ac:dyDescent="0.2">
      <c r="B500" s="5"/>
      <c r="D500" s="38" t="s">
        <v>105</v>
      </c>
      <c r="F500" s="39">
        <v>5</v>
      </c>
      <c r="G500" s="40"/>
      <c r="H500" s="40"/>
      <c r="I500" s="40"/>
      <c r="J500" s="39">
        <v>24</v>
      </c>
      <c r="K500" s="39">
        <v>2</v>
      </c>
      <c r="L500" s="40"/>
      <c r="M500" s="39">
        <v>26</v>
      </c>
      <c r="N500" s="40"/>
      <c r="O500" s="40"/>
      <c r="P500" s="40"/>
      <c r="Q500" s="39">
        <v>18</v>
      </c>
      <c r="R500" s="39">
        <v>7</v>
      </c>
      <c r="S500" s="40"/>
      <c r="T500" s="39">
        <v>25</v>
      </c>
      <c r="U500" s="40"/>
      <c r="V500" s="40"/>
      <c r="W500" s="40"/>
      <c r="X500" s="39">
        <v>6</v>
      </c>
      <c r="Y500" s="40"/>
      <c r="Z500" s="40"/>
      <c r="AA500" s="40"/>
      <c r="AB500" s="39">
        <v>0</v>
      </c>
      <c r="AC500" s="40"/>
      <c r="AD500" s="39">
        <v>0</v>
      </c>
      <c r="AF500" s="37"/>
      <c r="AG500" s="37"/>
      <c r="AH500" s="37"/>
    </row>
    <row r="501" spans="1:34" ht="20.100000000000001" customHeight="1" x14ac:dyDescent="0.2">
      <c r="B501" s="5"/>
      <c r="D501" s="2" t="s">
        <v>106</v>
      </c>
      <c r="F501" s="37">
        <v>26</v>
      </c>
      <c r="G501" s="37"/>
      <c r="H501" s="37"/>
      <c r="I501" s="37"/>
      <c r="J501" s="37">
        <v>38</v>
      </c>
      <c r="K501" s="37">
        <v>1</v>
      </c>
      <c r="L501" s="37"/>
      <c r="M501" s="37">
        <v>39</v>
      </c>
      <c r="N501" s="37"/>
      <c r="O501" s="37"/>
      <c r="P501" s="37"/>
      <c r="Q501" s="37">
        <v>5</v>
      </c>
      <c r="R501" s="37">
        <v>34</v>
      </c>
      <c r="S501" s="37"/>
      <c r="T501" s="37">
        <v>39</v>
      </c>
      <c r="U501" s="37"/>
      <c r="V501" s="37"/>
      <c r="W501" s="37"/>
      <c r="X501" s="37">
        <v>26</v>
      </c>
      <c r="Y501" s="37"/>
      <c r="Z501" s="37"/>
      <c r="AA501" s="37"/>
      <c r="AB501" s="37">
        <v>0</v>
      </c>
      <c r="AC501" s="37"/>
      <c r="AD501" s="37">
        <v>0</v>
      </c>
      <c r="AF501" s="37"/>
      <c r="AG501" s="37"/>
      <c r="AH501" s="37"/>
    </row>
    <row r="502" spans="1:34" ht="20.100000000000001" customHeight="1" x14ac:dyDescent="0.2">
      <c r="B502" s="5"/>
      <c r="D502" s="38" t="s">
        <v>118</v>
      </c>
      <c r="F502" s="39">
        <v>17</v>
      </c>
      <c r="G502" s="40"/>
      <c r="H502" s="40"/>
      <c r="I502" s="40"/>
      <c r="J502" s="39">
        <v>40</v>
      </c>
      <c r="K502" s="39">
        <v>1</v>
      </c>
      <c r="L502" s="40"/>
      <c r="M502" s="39">
        <v>41</v>
      </c>
      <c r="N502" s="40"/>
      <c r="O502" s="40"/>
      <c r="P502" s="40"/>
      <c r="Q502" s="39">
        <v>7</v>
      </c>
      <c r="R502" s="39">
        <v>25</v>
      </c>
      <c r="S502" s="40"/>
      <c r="T502" s="39">
        <v>32</v>
      </c>
      <c r="U502" s="40"/>
      <c r="V502" s="40"/>
      <c r="W502" s="40"/>
      <c r="X502" s="39">
        <v>26</v>
      </c>
      <c r="Y502" s="40"/>
      <c r="Z502" s="40"/>
      <c r="AA502" s="40"/>
      <c r="AB502" s="39">
        <v>0</v>
      </c>
      <c r="AC502" s="40"/>
      <c r="AD502" s="39">
        <v>0</v>
      </c>
      <c r="AF502" s="37"/>
      <c r="AG502" s="37"/>
      <c r="AH502" s="37"/>
    </row>
    <row r="503" spans="1:34" ht="20.100000000000001" customHeight="1" x14ac:dyDescent="0.2">
      <c r="B503" s="5"/>
      <c r="D503" s="2" t="s">
        <v>176</v>
      </c>
      <c r="F503" s="37">
        <v>2</v>
      </c>
      <c r="G503" s="37"/>
      <c r="H503" s="37"/>
      <c r="I503" s="37"/>
      <c r="J503" s="37">
        <v>13</v>
      </c>
      <c r="K503" s="37">
        <v>0</v>
      </c>
      <c r="L503" s="37"/>
      <c r="M503" s="37">
        <v>13</v>
      </c>
      <c r="N503" s="37"/>
      <c r="O503" s="37"/>
      <c r="P503" s="37"/>
      <c r="Q503" s="37">
        <v>9</v>
      </c>
      <c r="R503" s="37">
        <v>1</v>
      </c>
      <c r="S503" s="37"/>
      <c r="T503" s="37">
        <v>10</v>
      </c>
      <c r="U503" s="37"/>
      <c r="V503" s="37"/>
      <c r="W503" s="37"/>
      <c r="X503" s="37">
        <v>5</v>
      </c>
      <c r="Y503" s="37"/>
      <c r="Z503" s="37"/>
      <c r="AA503" s="37"/>
      <c r="AB503" s="37">
        <v>0</v>
      </c>
      <c r="AC503" s="37"/>
      <c r="AD503" s="37">
        <v>0</v>
      </c>
      <c r="AF503" s="37"/>
      <c r="AG503" s="37"/>
      <c r="AH503" s="37"/>
    </row>
    <row r="504" spans="1:34" ht="20.100000000000001" customHeight="1" x14ac:dyDescent="0.2">
      <c r="B504" s="5"/>
      <c r="D504" s="2"/>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F504" s="37"/>
      <c r="AG504" s="37"/>
      <c r="AH504" s="37"/>
    </row>
    <row r="505" spans="1:34" s="1" customFormat="1" ht="20.100000000000001" customHeight="1" x14ac:dyDescent="0.2">
      <c r="A505" s="3"/>
      <c r="B505" s="6"/>
      <c r="C505" s="42" t="s">
        <v>180</v>
      </c>
      <c r="D505" s="42"/>
      <c r="E505" s="5"/>
      <c r="F505" s="44">
        <v>119</v>
      </c>
      <c r="G505" s="45"/>
      <c r="H505" s="45"/>
      <c r="I505" s="45"/>
      <c r="J505" s="44">
        <v>250</v>
      </c>
      <c r="K505" s="44">
        <v>11</v>
      </c>
      <c r="L505" s="45"/>
      <c r="M505" s="44">
        <v>261</v>
      </c>
      <c r="N505" s="45"/>
      <c r="O505" s="45"/>
      <c r="P505" s="45"/>
      <c r="Q505" s="44">
        <v>117</v>
      </c>
      <c r="R505" s="44">
        <v>137</v>
      </c>
      <c r="S505" s="45"/>
      <c r="T505" s="44">
        <v>254</v>
      </c>
      <c r="U505" s="45"/>
      <c r="V505" s="45"/>
      <c r="W505" s="45"/>
      <c r="X505" s="44">
        <v>126</v>
      </c>
      <c r="Y505" s="45"/>
      <c r="Z505" s="45"/>
      <c r="AA505" s="45"/>
      <c r="AB505" s="44">
        <v>0</v>
      </c>
      <c r="AC505" s="45"/>
      <c r="AD505" s="44">
        <v>0</v>
      </c>
      <c r="AF505" s="37"/>
      <c r="AG505" s="37"/>
      <c r="AH505" s="37"/>
    </row>
    <row r="506" spans="1:34"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F506" s="37"/>
      <c r="AG506" s="37"/>
      <c r="AH506" s="37"/>
    </row>
    <row r="507" spans="1:34" s="1" customFormat="1" ht="20.100000000000001" customHeight="1" x14ac:dyDescent="0.25">
      <c r="A507" s="3"/>
      <c r="B507" s="49" t="s">
        <v>299</v>
      </c>
      <c r="C507" s="50"/>
      <c r="D507" s="50"/>
      <c r="E507" s="5"/>
      <c r="F507" s="51">
        <v>119</v>
      </c>
      <c r="G507" s="52"/>
      <c r="H507" s="52"/>
      <c r="I507" s="52"/>
      <c r="J507" s="51">
        <v>250</v>
      </c>
      <c r="K507" s="51">
        <v>11</v>
      </c>
      <c r="L507" s="52"/>
      <c r="M507" s="51">
        <v>261</v>
      </c>
      <c r="N507" s="52"/>
      <c r="O507" s="52"/>
      <c r="P507" s="52"/>
      <c r="Q507" s="51">
        <v>117</v>
      </c>
      <c r="R507" s="51">
        <v>137</v>
      </c>
      <c r="S507" s="52"/>
      <c r="T507" s="51">
        <v>254</v>
      </c>
      <c r="U507" s="52"/>
      <c r="V507" s="52"/>
      <c r="W507" s="52"/>
      <c r="X507" s="51">
        <v>126</v>
      </c>
      <c r="Y507" s="52"/>
      <c r="Z507" s="52"/>
      <c r="AA507" s="52"/>
      <c r="AB507" s="51">
        <v>0</v>
      </c>
      <c r="AC507" s="52"/>
      <c r="AD507" s="51">
        <v>0</v>
      </c>
      <c r="AF507" s="37"/>
      <c r="AG507" s="37"/>
      <c r="AH507" s="37"/>
    </row>
    <row r="508" spans="1:34" ht="20.100000000000001" customHeight="1" x14ac:dyDescent="0.2">
      <c r="D508" s="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F508" s="37"/>
      <c r="AG508" s="37"/>
      <c r="AH508" s="37"/>
    </row>
    <row r="509" spans="1:34" ht="20.100000000000001" customHeight="1" x14ac:dyDescent="0.2">
      <c r="B509" s="6" t="s">
        <v>300</v>
      </c>
      <c r="D509" s="2"/>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F509" s="37"/>
      <c r="AG509" s="37"/>
      <c r="AH509" s="37"/>
    </row>
    <row r="510" spans="1:34" ht="20.100000000000001" customHeight="1" x14ac:dyDescent="0.2">
      <c r="C510" s="3" t="s">
        <v>172</v>
      </c>
      <c r="D510" s="2"/>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F510" s="37"/>
      <c r="AG510" s="37"/>
      <c r="AH510" s="37"/>
    </row>
    <row r="511" spans="1:34" ht="20.100000000000001" customHeight="1" x14ac:dyDescent="0.2">
      <c r="D511" s="2" t="s">
        <v>124</v>
      </c>
      <c r="F511" s="37">
        <v>32</v>
      </c>
      <c r="G511" s="37"/>
      <c r="H511" s="37"/>
      <c r="I511" s="37"/>
      <c r="J511" s="37">
        <v>125</v>
      </c>
      <c r="K511" s="37">
        <v>4</v>
      </c>
      <c r="L511" s="37"/>
      <c r="M511" s="37">
        <v>129</v>
      </c>
      <c r="N511" s="37"/>
      <c r="O511" s="37"/>
      <c r="P511" s="37"/>
      <c r="Q511" s="37">
        <v>23</v>
      </c>
      <c r="R511" s="37">
        <v>31</v>
      </c>
      <c r="S511" s="37"/>
      <c r="T511" s="37">
        <v>54</v>
      </c>
      <c r="U511" s="37"/>
      <c r="V511" s="37"/>
      <c r="W511" s="37"/>
      <c r="X511" s="37">
        <v>107</v>
      </c>
      <c r="Y511" s="37"/>
      <c r="Z511" s="37"/>
      <c r="AA511" s="37"/>
      <c r="AB511" s="37">
        <v>0</v>
      </c>
      <c r="AC511" s="37"/>
      <c r="AD511" s="37">
        <v>0</v>
      </c>
      <c r="AF511" s="37"/>
      <c r="AG511" s="37"/>
      <c r="AH511" s="37"/>
    </row>
    <row r="512" spans="1:34" ht="20.100000000000001" customHeight="1" x14ac:dyDescent="0.2">
      <c r="D512" s="38" t="s">
        <v>99</v>
      </c>
      <c r="F512" s="39">
        <v>84</v>
      </c>
      <c r="G512" s="40"/>
      <c r="H512" s="40"/>
      <c r="I512" s="40"/>
      <c r="J512" s="39">
        <v>122</v>
      </c>
      <c r="K512" s="39">
        <v>10</v>
      </c>
      <c r="L512" s="40"/>
      <c r="M512" s="39">
        <v>132</v>
      </c>
      <c r="N512" s="40"/>
      <c r="O512" s="40"/>
      <c r="P512" s="40"/>
      <c r="Q512" s="39">
        <v>49</v>
      </c>
      <c r="R512" s="39">
        <v>91</v>
      </c>
      <c r="S512" s="40"/>
      <c r="T512" s="39">
        <v>140</v>
      </c>
      <c r="U512" s="40"/>
      <c r="V512" s="40"/>
      <c r="W512" s="40"/>
      <c r="X512" s="39">
        <v>76</v>
      </c>
      <c r="Y512" s="40"/>
      <c r="Z512" s="40"/>
      <c r="AA512" s="40"/>
      <c r="AB512" s="39">
        <v>0</v>
      </c>
      <c r="AC512" s="40"/>
      <c r="AD512" s="39">
        <v>0</v>
      </c>
      <c r="AF512" s="37"/>
      <c r="AG512" s="37"/>
      <c r="AH512" s="37"/>
    </row>
    <row r="513" spans="1:34" ht="20.100000000000001" customHeight="1" x14ac:dyDescent="0.2">
      <c r="D513" s="2" t="s">
        <v>100</v>
      </c>
      <c r="F513" s="37">
        <v>154</v>
      </c>
      <c r="G513" s="37"/>
      <c r="H513" s="37"/>
      <c r="I513" s="37"/>
      <c r="J513" s="37">
        <v>130</v>
      </c>
      <c r="K513" s="37">
        <v>3</v>
      </c>
      <c r="L513" s="37"/>
      <c r="M513" s="37">
        <v>133</v>
      </c>
      <c r="N513" s="37"/>
      <c r="O513" s="37"/>
      <c r="P513" s="37"/>
      <c r="Q513" s="37">
        <v>62</v>
      </c>
      <c r="R513" s="37">
        <v>143</v>
      </c>
      <c r="S513" s="37"/>
      <c r="T513" s="37">
        <v>205</v>
      </c>
      <c r="U513" s="37"/>
      <c r="V513" s="37"/>
      <c r="W513" s="37"/>
      <c r="X513" s="37">
        <v>82</v>
      </c>
      <c r="Y513" s="37"/>
      <c r="Z513" s="37"/>
      <c r="AA513" s="37"/>
      <c r="AB513" s="37">
        <v>0</v>
      </c>
      <c r="AC513" s="37"/>
      <c r="AD513" s="37">
        <v>0</v>
      </c>
      <c r="AF513" s="37"/>
      <c r="AG513" s="37"/>
      <c r="AH513" s="37"/>
    </row>
    <row r="514" spans="1:34" ht="20.100000000000001" customHeight="1" x14ac:dyDescent="0.2">
      <c r="D514" s="38" t="s">
        <v>101</v>
      </c>
      <c r="F514" s="39">
        <v>3</v>
      </c>
      <c r="G514" s="40"/>
      <c r="H514" s="40"/>
      <c r="I514" s="40"/>
      <c r="J514" s="39">
        <v>22</v>
      </c>
      <c r="K514" s="39">
        <v>0</v>
      </c>
      <c r="L514" s="40"/>
      <c r="M514" s="39">
        <v>22</v>
      </c>
      <c r="N514" s="40"/>
      <c r="O514" s="40"/>
      <c r="P514" s="40"/>
      <c r="Q514" s="39">
        <v>4</v>
      </c>
      <c r="R514" s="39">
        <v>9</v>
      </c>
      <c r="S514" s="40"/>
      <c r="T514" s="39">
        <v>13</v>
      </c>
      <c r="U514" s="40"/>
      <c r="V514" s="40"/>
      <c r="W514" s="40"/>
      <c r="X514" s="39">
        <v>12</v>
      </c>
      <c r="Y514" s="40"/>
      <c r="Z514" s="40"/>
      <c r="AA514" s="40"/>
      <c r="AB514" s="39">
        <v>0</v>
      </c>
      <c r="AC514" s="40"/>
      <c r="AD514" s="39">
        <v>0</v>
      </c>
      <c r="AF514" s="37"/>
      <c r="AG514" s="37"/>
      <c r="AH514" s="37"/>
    </row>
    <row r="515" spans="1:34" ht="20.100000000000001" customHeight="1" x14ac:dyDescent="0.2">
      <c r="D515" s="2" t="s">
        <v>115</v>
      </c>
      <c r="F515" s="37">
        <v>7</v>
      </c>
      <c r="G515" s="37"/>
      <c r="H515" s="37"/>
      <c r="I515" s="37"/>
      <c r="J515" s="37">
        <v>24</v>
      </c>
      <c r="K515" s="37">
        <v>1</v>
      </c>
      <c r="L515" s="37"/>
      <c r="M515" s="37">
        <v>25</v>
      </c>
      <c r="N515" s="37"/>
      <c r="O515" s="37"/>
      <c r="P515" s="37"/>
      <c r="Q515" s="37">
        <v>8</v>
      </c>
      <c r="R515" s="37">
        <v>13</v>
      </c>
      <c r="S515" s="37"/>
      <c r="T515" s="37">
        <v>21</v>
      </c>
      <c r="U515" s="37"/>
      <c r="V515" s="37"/>
      <c r="W515" s="37"/>
      <c r="X515" s="37">
        <v>11</v>
      </c>
      <c r="Y515" s="37"/>
      <c r="Z515" s="37"/>
      <c r="AA515" s="37"/>
      <c r="AB515" s="37">
        <v>0</v>
      </c>
      <c r="AC515" s="37"/>
      <c r="AD515" s="37">
        <v>0</v>
      </c>
      <c r="AF515" s="37"/>
      <c r="AG515" s="37"/>
      <c r="AH515" s="37"/>
    </row>
    <row r="516" spans="1:34" ht="20.100000000000001" customHeight="1" x14ac:dyDescent="0.2">
      <c r="D516" s="38" t="s">
        <v>116</v>
      </c>
      <c r="F516" s="39">
        <v>64</v>
      </c>
      <c r="G516" s="40"/>
      <c r="H516" s="40"/>
      <c r="I516" s="40"/>
      <c r="J516" s="39">
        <v>23</v>
      </c>
      <c r="K516" s="39">
        <v>3</v>
      </c>
      <c r="L516" s="40"/>
      <c r="M516" s="39">
        <v>26</v>
      </c>
      <c r="N516" s="40"/>
      <c r="O516" s="40"/>
      <c r="P516" s="40"/>
      <c r="Q516" s="39">
        <v>11</v>
      </c>
      <c r="R516" s="39">
        <v>65</v>
      </c>
      <c r="S516" s="40"/>
      <c r="T516" s="39">
        <v>76</v>
      </c>
      <c r="U516" s="40"/>
      <c r="V516" s="40"/>
      <c r="W516" s="40"/>
      <c r="X516" s="39">
        <v>14</v>
      </c>
      <c r="Y516" s="40"/>
      <c r="Z516" s="40"/>
      <c r="AA516" s="40"/>
      <c r="AB516" s="39">
        <v>0</v>
      </c>
      <c r="AC516" s="40"/>
      <c r="AD516" s="39">
        <v>0</v>
      </c>
      <c r="AF516" s="37"/>
      <c r="AG516" s="37"/>
      <c r="AH516" s="37"/>
    </row>
    <row r="517" spans="1:34" ht="20.100000000000001" customHeight="1" x14ac:dyDescent="0.2">
      <c r="D517" s="2" t="s">
        <v>117</v>
      </c>
      <c r="F517" s="37">
        <v>9</v>
      </c>
      <c r="G517" s="37"/>
      <c r="H517" s="37"/>
      <c r="I517" s="37"/>
      <c r="J517" s="37">
        <v>21</v>
      </c>
      <c r="K517" s="37">
        <v>1</v>
      </c>
      <c r="L517" s="37"/>
      <c r="M517" s="37">
        <v>22</v>
      </c>
      <c r="N517" s="37"/>
      <c r="O517" s="37"/>
      <c r="P517" s="37"/>
      <c r="Q517" s="37">
        <v>2</v>
      </c>
      <c r="R517" s="37">
        <v>16</v>
      </c>
      <c r="S517" s="37"/>
      <c r="T517" s="37">
        <v>18</v>
      </c>
      <c r="U517" s="37"/>
      <c r="V517" s="37"/>
      <c r="W517" s="37"/>
      <c r="X517" s="37">
        <v>13</v>
      </c>
      <c r="Y517" s="37"/>
      <c r="Z517" s="37"/>
      <c r="AA517" s="37"/>
      <c r="AB517" s="37">
        <v>0</v>
      </c>
      <c r="AC517" s="37"/>
      <c r="AD517" s="37">
        <v>0</v>
      </c>
      <c r="AF517" s="37"/>
      <c r="AG517" s="37"/>
      <c r="AH517" s="37"/>
    </row>
    <row r="518" spans="1:34" ht="20.100000000000001" customHeight="1" x14ac:dyDescent="0.2">
      <c r="D518" s="38" t="s">
        <v>105</v>
      </c>
      <c r="F518" s="39">
        <v>88</v>
      </c>
      <c r="G518" s="40"/>
      <c r="H518" s="40"/>
      <c r="I518" s="40"/>
      <c r="J518" s="39">
        <v>125</v>
      </c>
      <c r="K518" s="39">
        <v>0</v>
      </c>
      <c r="L518" s="40"/>
      <c r="M518" s="39">
        <v>125</v>
      </c>
      <c r="N518" s="40"/>
      <c r="O518" s="40"/>
      <c r="P518" s="40"/>
      <c r="Q518" s="39">
        <v>60</v>
      </c>
      <c r="R518" s="39">
        <v>95</v>
      </c>
      <c r="S518" s="40"/>
      <c r="T518" s="39">
        <v>155</v>
      </c>
      <c r="U518" s="40"/>
      <c r="V518" s="40"/>
      <c r="W518" s="40"/>
      <c r="X518" s="39">
        <v>58</v>
      </c>
      <c r="Y518" s="40"/>
      <c r="Z518" s="40"/>
      <c r="AA518" s="40"/>
      <c r="AB518" s="39">
        <v>0</v>
      </c>
      <c r="AC518" s="40"/>
      <c r="AD518" s="39">
        <v>0</v>
      </c>
      <c r="AF518" s="37"/>
      <c r="AG518" s="37"/>
      <c r="AH518" s="37"/>
    </row>
    <row r="519" spans="1:34" ht="20.100000000000001" customHeight="1" x14ac:dyDescent="0.2">
      <c r="D519" s="2" t="s">
        <v>106</v>
      </c>
      <c r="F519" s="37">
        <v>5</v>
      </c>
      <c r="G519" s="37"/>
      <c r="H519" s="37"/>
      <c r="I519" s="37"/>
      <c r="J519" s="37">
        <v>25</v>
      </c>
      <c r="K519" s="37">
        <v>1</v>
      </c>
      <c r="L519" s="37"/>
      <c r="M519" s="37">
        <v>26</v>
      </c>
      <c r="N519" s="37"/>
      <c r="O519" s="37"/>
      <c r="P519" s="37"/>
      <c r="Q519" s="37">
        <v>8</v>
      </c>
      <c r="R519" s="37">
        <v>11</v>
      </c>
      <c r="S519" s="37"/>
      <c r="T519" s="37">
        <v>19</v>
      </c>
      <c r="U519" s="37"/>
      <c r="V519" s="37"/>
      <c r="W519" s="37"/>
      <c r="X519" s="37">
        <v>12</v>
      </c>
      <c r="Y519" s="37"/>
      <c r="Z519" s="37"/>
      <c r="AA519" s="37"/>
      <c r="AB519" s="37">
        <v>0</v>
      </c>
      <c r="AC519" s="37"/>
      <c r="AD519" s="37">
        <v>0</v>
      </c>
      <c r="AF519" s="37"/>
      <c r="AG519" s="37"/>
      <c r="AH519" s="37"/>
    </row>
    <row r="520" spans="1:34" ht="20.100000000000001" customHeight="1" x14ac:dyDescent="0.2">
      <c r="D520" s="38" t="s">
        <v>118</v>
      </c>
      <c r="F520" s="39">
        <v>150</v>
      </c>
      <c r="G520" s="40"/>
      <c r="H520" s="40"/>
      <c r="I520" s="40"/>
      <c r="J520" s="39">
        <v>121</v>
      </c>
      <c r="K520" s="39">
        <v>0</v>
      </c>
      <c r="L520" s="40"/>
      <c r="M520" s="39">
        <v>121</v>
      </c>
      <c r="N520" s="40"/>
      <c r="O520" s="40"/>
      <c r="P520" s="40"/>
      <c r="Q520" s="39">
        <v>43</v>
      </c>
      <c r="R520" s="39">
        <v>145</v>
      </c>
      <c r="S520" s="40"/>
      <c r="T520" s="39">
        <v>188</v>
      </c>
      <c r="U520" s="40"/>
      <c r="V520" s="40"/>
      <c r="W520" s="40"/>
      <c r="X520" s="39">
        <v>83</v>
      </c>
      <c r="Y520" s="40"/>
      <c r="Z520" s="40"/>
      <c r="AA520" s="40"/>
      <c r="AB520" s="39">
        <v>0</v>
      </c>
      <c r="AC520" s="40"/>
      <c r="AD520" s="39">
        <v>0</v>
      </c>
      <c r="AF520" s="37"/>
      <c r="AG520" s="37"/>
      <c r="AH520" s="37"/>
    </row>
    <row r="521" spans="1:34" ht="20.100000000000001" customHeight="1" x14ac:dyDescent="0.2">
      <c r="D521" s="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F521" s="37"/>
      <c r="AG521" s="37"/>
      <c r="AH521" s="37"/>
    </row>
    <row r="522" spans="1:34" s="1" customFormat="1" ht="20.100000000000001" customHeight="1" x14ac:dyDescent="0.2">
      <c r="A522" s="3"/>
      <c r="B522" s="6"/>
      <c r="C522" s="42" t="s">
        <v>180</v>
      </c>
      <c r="D522" s="42"/>
      <c r="E522" s="5"/>
      <c r="F522" s="44">
        <v>596</v>
      </c>
      <c r="G522" s="45"/>
      <c r="H522" s="45"/>
      <c r="I522" s="45"/>
      <c r="J522" s="44">
        <v>738</v>
      </c>
      <c r="K522" s="44">
        <v>23</v>
      </c>
      <c r="L522" s="45"/>
      <c r="M522" s="44">
        <v>761</v>
      </c>
      <c r="N522" s="45"/>
      <c r="O522" s="45"/>
      <c r="P522" s="45"/>
      <c r="Q522" s="44">
        <v>270</v>
      </c>
      <c r="R522" s="44">
        <v>619</v>
      </c>
      <c r="S522" s="45"/>
      <c r="T522" s="44">
        <v>889</v>
      </c>
      <c r="U522" s="45"/>
      <c r="V522" s="45"/>
      <c r="W522" s="45"/>
      <c r="X522" s="44">
        <v>468</v>
      </c>
      <c r="Y522" s="45"/>
      <c r="Z522" s="45"/>
      <c r="AA522" s="45"/>
      <c r="AB522" s="44">
        <v>0</v>
      </c>
      <c r="AC522" s="45"/>
      <c r="AD522" s="44">
        <v>0</v>
      </c>
      <c r="AF522" s="37"/>
      <c r="AG522" s="37"/>
      <c r="AH522" s="37"/>
    </row>
    <row r="523" spans="1:34"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F523" s="37"/>
      <c r="AG523" s="37"/>
      <c r="AH523" s="37"/>
    </row>
    <row r="524" spans="1:34" s="1" customFormat="1" ht="20.100000000000001" customHeight="1" x14ac:dyDescent="0.25">
      <c r="A524" s="3"/>
      <c r="B524" s="49" t="s">
        <v>301</v>
      </c>
      <c r="C524" s="50"/>
      <c r="D524" s="50"/>
      <c r="E524" s="5"/>
      <c r="F524" s="51">
        <v>596</v>
      </c>
      <c r="G524" s="52"/>
      <c r="H524" s="52"/>
      <c r="I524" s="52"/>
      <c r="J524" s="51">
        <v>738</v>
      </c>
      <c r="K524" s="51">
        <v>23</v>
      </c>
      <c r="L524" s="52"/>
      <c r="M524" s="51">
        <v>761</v>
      </c>
      <c r="N524" s="52"/>
      <c r="O524" s="52"/>
      <c r="P524" s="52"/>
      <c r="Q524" s="51">
        <v>270</v>
      </c>
      <c r="R524" s="51">
        <v>619</v>
      </c>
      <c r="S524" s="52"/>
      <c r="T524" s="51">
        <v>889</v>
      </c>
      <c r="U524" s="52"/>
      <c r="V524" s="52"/>
      <c r="W524" s="52"/>
      <c r="X524" s="51">
        <v>468</v>
      </c>
      <c r="Y524" s="52"/>
      <c r="Z524" s="52"/>
      <c r="AA524" s="52"/>
      <c r="AB524" s="51">
        <v>0</v>
      </c>
      <c r="AC524" s="52"/>
      <c r="AD524" s="51">
        <v>0</v>
      </c>
      <c r="AF524" s="37"/>
      <c r="AG524" s="37"/>
      <c r="AH524" s="37"/>
    </row>
    <row r="525" spans="1:34" ht="20.100000000000001" customHeight="1" x14ac:dyDescent="0.2">
      <c r="D525" s="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F525" s="37"/>
      <c r="AG525" s="37"/>
      <c r="AH525" s="37"/>
    </row>
    <row r="526" spans="1:34" ht="20.100000000000001" customHeight="1" x14ac:dyDescent="0.2">
      <c r="B526" s="6" t="s">
        <v>302</v>
      </c>
      <c r="D526" s="2"/>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F526" s="37"/>
      <c r="AG526" s="37"/>
      <c r="AH526" s="37"/>
    </row>
    <row r="527" spans="1:34" ht="20.100000000000001" customHeight="1" x14ac:dyDescent="0.2">
      <c r="C527" s="3" t="s">
        <v>172</v>
      </c>
      <c r="D527" s="2"/>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F527" s="37"/>
      <c r="AG527" s="37"/>
      <c r="AH527" s="37"/>
    </row>
    <row r="528" spans="1:34" ht="20.100000000000001" customHeight="1" x14ac:dyDescent="0.2">
      <c r="D528" s="2" t="s">
        <v>98</v>
      </c>
      <c r="F528" s="37">
        <v>32</v>
      </c>
      <c r="G528" s="37"/>
      <c r="H528" s="37"/>
      <c r="I528" s="37"/>
      <c r="J528" s="37">
        <v>47</v>
      </c>
      <c r="K528" s="37">
        <v>2</v>
      </c>
      <c r="L528" s="37"/>
      <c r="M528" s="37">
        <v>49</v>
      </c>
      <c r="N528" s="37"/>
      <c r="O528" s="37"/>
      <c r="P528" s="37"/>
      <c r="Q528" s="37">
        <v>8</v>
      </c>
      <c r="R528" s="37">
        <v>33</v>
      </c>
      <c r="S528" s="37"/>
      <c r="T528" s="37">
        <v>41</v>
      </c>
      <c r="U528" s="37"/>
      <c r="V528" s="37"/>
      <c r="W528" s="37"/>
      <c r="X528" s="37">
        <v>40</v>
      </c>
      <c r="Y528" s="37"/>
      <c r="Z528" s="37"/>
      <c r="AA528" s="37"/>
      <c r="AB528" s="37">
        <v>0</v>
      </c>
      <c r="AC528" s="37"/>
      <c r="AD528" s="37">
        <v>0</v>
      </c>
      <c r="AF528" s="37"/>
      <c r="AG528" s="37"/>
      <c r="AH528" s="37"/>
    </row>
    <row r="529" spans="1:34" ht="20.100000000000001" customHeight="1" x14ac:dyDescent="0.2">
      <c r="D529" s="38" t="s">
        <v>99</v>
      </c>
      <c r="F529" s="39">
        <v>14</v>
      </c>
      <c r="G529" s="40"/>
      <c r="H529" s="40"/>
      <c r="I529" s="40"/>
      <c r="J529" s="39">
        <v>47</v>
      </c>
      <c r="K529" s="39">
        <v>1</v>
      </c>
      <c r="L529" s="40"/>
      <c r="M529" s="39">
        <v>48</v>
      </c>
      <c r="N529" s="40"/>
      <c r="O529" s="40"/>
      <c r="P529" s="40"/>
      <c r="Q529" s="39">
        <v>35</v>
      </c>
      <c r="R529" s="39">
        <v>13</v>
      </c>
      <c r="S529" s="40"/>
      <c r="T529" s="39">
        <v>48</v>
      </c>
      <c r="U529" s="40"/>
      <c r="V529" s="40"/>
      <c r="W529" s="40"/>
      <c r="X529" s="39">
        <v>14</v>
      </c>
      <c r="Y529" s="40"/>
      <c r="Z529" s="40"/>
      <c r="AA529" s="40"/>
      <c r="AB529" s="39">
        <v>0</v>
      </c>
      <c r="AC529" s="40"/>
      <c r="AD529" s="39">
        <v>0</v>
      </c>
      <c r="AF529" s="37"/>
      <c r="AG529" s="37"/>
      <c r="AH529" s="37"/>
    </row>
    <row r="530" spans="1:34" ht="20.100000000000001" customHeight="1" x14ac:dyDescent="0.2">
      <c r="D530" s="2" t="s">
        <v>113</v>
      </c>
      <c r="F530" s="37">
        <v>20</v>
      </c>
      <c r="G530" s="37"/>
      <c r="H530" s="37"/>
      <c r="I530" s="37"/>
      <c r="J530" s="37">
        <v>49</v>
      </c>
      <c r="K530" s="37">
        <v>2</v>
      </c>
      <c r="L530" s="37"/>
      <c r="M530" s="37">
        <v>51</v>
      </c>
      <c r="N530" s="37"/>
      <c r="O530" s="37"/>
      <c r="P530" s="37"/>
      <c r="Q530" s="37">
        <v>40</v>
      </c>
      <c r="R530" s="37">
        <v>3</v>
      </c>
      <c r="S530" s="37"/>
      <c r="T530" s="37">
        <v>43</v>
      </c>
      <c r="U530" s="37"/>
      <c r="V530" s="37"/>
      <c r="W530" s="37"/>
      <c r="X530" s="37">
        <v>28</v>
      </c>
      <c r="Y530" s="37"/>
      <c r="Z530" s="37"/>
      <c r="AA530" s="37"/>
      <c r="AB530" s="37">
        <v>0</v>
      </c>
      <c r="AC530" s="37"/>
      <c r="AD530" s="37">
        <v>0</v>
      </c>
      <c r="AF530" s="37"/>
      <c r="AG530" s="37"/>
      <c r="AH530" s="37"/>
    </row>
    <row r="531" spans="1:34" ht="20.100000000000001" customHeight="1" x14ac:dyDescent="0.2">
      <c r="D531" s="38" t="s">
        <v>101</v>
      </c>
      <c r="F531" s="39">
        <v>30</v>
      </c>
      <c r="G531" s="40"/>
      <c r="H531" s="40"/>
      <c r="I531" s="40"/>
      <c r="J531" s="39">
        <v>48</v>
      </c>
      <c r="K531" s="39">
        <v>1</v>
      </c>
      <c r="L531" s="40"/>
      <c r="M531" s="39">
        <v>49</v>
      </c>
      <c r="N531" s="40"/>
      <c r="O531" s="40"/>
      <c r="P531" s="40"/>
      <c r="Q531" s="39">
        <v>35</v>
      </c>
      <c r="R531" s="39">
        <v>32</v>
      </c>
      <c r="S531" s="40"/>
      <c r="T531" s="39">
        <v>67</v>
      </c>
      <c r="U531" s="40"/>
      <c r="V531" s="40"/>
      <c r="W531" s="40"/>
      <c r="X531" s="39">
        <v>12</v>
      </c>
      <c r="Y531" s="40"/>
      <c r="Z531" s="40"/>
      <c r="AA531" s="40"/>
      <c r="AB531" s="39">
        <v>0</v>
      </c>
      <c r="AC531" s="40"/>
      <c r="AD531" s="39">
        <v>0</v>
      </c>
      <c r="AF531" s="37"/>
      <c r="AG531" s="37"/>
      <c r="AH531" s="37"/>
    </row>
    <row r="532" spans="1:34" ht="20.100000000000001" customHeight="1" x14ac:dyDescent="0.2">
      <c r="D532" s="2" t="s">
        <v>372</v>
      </c>
      <c r="F532" s="37">
        <v>29</v>
      </c>
      <c r="G532" s="37"/>
      <c r="H532" s="37"/>
      <c r="I532" s="37"/>
      <c r="J532" s="37">
        <v>45</v>
      </c>
      <c r="K532" s="37">
        <v>0</v>
      </c>
      <c r="L532" s="37"/>
      <c r="M532" s="37">
        <v>45</v>
      </c>
      <c r="N532" s="37"/>
      <c r="O532" s="37"/>
      <c r="P532" s="37"/>
      <c r="Q532" s="37">
        <v>32</v>
      </c>
      <c r="R532" s="37">
        <v>17</v>
      </c>
      <c r="S532" s="37"/>
      <c r="T532" s="37">
        <v>49</v>
      </c>
      <c r="U532" s="37"/>
      <c r="V532" s="37"/>
      <c r="W532" s="37"/>
      <c r="X532" s="37">
        <v>25</v>
      </c>
      <c r="Y532" s="37"/>
      <c r="Z532" s="37"/>
      <c r="AA532" s="37"/>
      <c r="AB532" s="37">
        <v>0</v>
      </c>
      <c r="AC532" s="37"/>
      <c r="AD532" s="37">
        <v>0</v>
      </c>
      <c r="AF532" s="37"/>
      <c r="AG532" s="37"/>
      <c r="AH532" s="37"/>
    </row>
    <row r="533" spans="1:34" ht="20.100000000000001" customHeight="1" x14ac:dyDescent="0.2">
      <c r="D533" s="38" t="s">
        <v>116</v>
      </c>
      <c r="F533" s="39">
        <v>14</v>
      </c>
      <c r="G533" s="40"/>
      <c r="H533" s="40"/>
      <c r="I533" s="40"/>
      <c r="J533" s="39">
        <v>46</v>
      </c>
      <c r="K533" s="39">
        <v>5</v>
      </c>
      <c r="L533" s="40"/>
      <c r="M533" s="39">
        <v>51</v>
      </c>
      <c r="N533" s="40"/>
      <c r="O533" s="40"/>
      <c r="P533" s="40"/>
      <c r="Q533" s="39">
        <v>34</v>
      </c>
      <c r="R533" s="39">
        <v>22</v>
      </c>
      <c r="S533" s="40"/>
      <c r="T533" s="39">
        <v>56</v>
      </c>
      <c r="U533" s="40"/>
      <c r="V533" s="40"/>
      <c r="W533" s="40"/>
      <c r="X533" s="39">
        <v>9</v>
      </c>
      <c r="Y533" s="40"/>
      <c r="Z533" s="40"/>
      <c r="AA533" s="40"/>
      <c r="AB533" s="39">
        <v>0</v>
      </c>
      <c r="AC533" s="40"/>
      <c r="AD533" s="39">
        <v>0</v>
      </c>
      <c r="AF533" s="37"/>
      <c r="AG533" s="37"/>
      <c r="AH533" s="37"/>
    </row>
    <row r="534" spans="1:34" ht="20.100000000000001" customHeight="1" x14ac:dyDescent="0.2">
      <c r="D534" s="2" t="s">
        <v>117</v>
      </c>
      <c r="F534" s="37">
        <v>22</v>
      </c>
      <c r="G534" s="37"/>
      <c r="H534" s="37"/>
      <c r="I534" s="37"/>
      <c r="J534" s="37">
        <v>47</v>
      </c>
      <c r="K534" s="37">
        <v>2</v>
      </c>
      <c r="L534" s="37"/>
      <c r="M534" s="37">
        <v>49</v>
      </c>
      <c r="N534" s="37"/>
      <c r="O534" s="37"/>
      <c r="P534" s="37"/>
      <c r="Q534" s="37">
        <v>13</v>
      </c>
      <c r="R534" s="37">
        <v>36</v>
      </c>
      <c r="S534" s="37"/>
      <c r="T534" s="37">
        <v>49</v>
      </c>
      <c r="U534" s="37"/>
      <c r="V534" s="37"/>
      <c r="W534" s="37"/>
      <c r="X534" s="37">
        <v>22</v>
      </c>
      <c r="Y534" s="37"/>
      <c r="Z534" s="37"/>
      <c r="AA534" s="37"/>
      <c r="AB534" s="37">
        <v>0</v>
      </c>
      <c r="AC534" s="37"/>
      <c r="AD534" s="37">
        <v>0</v>
      </c>
      <c r="AF534" s="37"/>
      <c r="AG534" s="37"/>
      <c r="AH534" s="37"/>
    </row>
    <row r="535" spans="1:34" ht="20.100000000000001" customHeight="1" x14ac:dyDescent="0.2">
      <c r="D535" s="38" t="s">
        <v>105</v>
      </c>
      <c r="F535" s="39">
        <v>0</v>
      </c>
      <c r="G535" s="40"/>
      <c r="H535" s="40"/>
      <c r="I535" s="40"/>
      <c r="J535" s="39">
        <v>47</v>
      </c>
      <c r="K535" s="39">
        <v>3</v>
      </c>
      <c r="L535" s="40"/>
      <c r="M535" s="39">
        <v>50</v>
      </c>
      <c r="N535" s="40"/>
      <c r="O535" s="40"/>
      <c r="P535" s="40"/>
      <c r="Q535" s="39">
        <v>45</v>
      </c>
      <c r="R535" s="39">
        <v>1</v>
      </c>
      <c r="S535" s="40"/>
      <c r="T535" s="39">
        <v>46</v>
      </c>
      <c r="U535" s="40"/>
      <c r="V535" s="40"/>
      <c r="W535" s="40"/>
      <c r="X535" s="39">
        <v>4</v>
      </c>
      <c r="Y535" s="40"/>
      <c r="Z535" s="40"/>
      <c r="AA535" s="40"/>
      <c r="AB535" s="39">
        <v>0</v>
      </c>
      <c r="AC535" s="40"/>
      <c r="AD535" s="39">
        <v>0</v>
      </c>
      <c r="AF535" s="37"/>
      <c r="AG535" s="37"/>
      <c r="AH535" s="37"/>
    </row>
    <row r="536" spans="1:34" ht="20.100000000000001" customHeight="1" x14ac:dyDescent="0.2">
      <c r="D536" s="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F536" s="37"/>
      <c r="AG536" s="37"/>
      <c r="AH536" s="37"/>
    </row>
    <row r="537" spans="1:34" s="1" customFormat="1" ht="20.100000000000001" customHeight="1" x14ac:dyDescent="0.2">
      <c r="A537" s="3"/>
      <c r="B537" s="6"/>
      <c r="C537" s="42" t="s">
        <v>180</v>
      </c>
      <c r="D537" s="42"/>
      <c r="E537" s="5"/>
      <c r="F537" s="44">
        <v>161</v>
      </c>
      <c r="G537" s="45"/>
      <c r="H537" s="45"/>
      <c r="I537" s="45"/>
      <c r="J537" s="44">
        <v>376</v>
      </c>
      <c r="K537" s="44">
        <v>16</v>
      </c>
      <c r="L537" s="45"/>
      <c r="M537" s="44">
        <v>392</v>
      </c>
      <c r="N537" s="45"/>
      <c r="O537" s="45"/>
      <c r="P537" s="45"/>
      <c r="Q537" s="44">
        <v>242</v>
      </c>
      <c r="R537" s="44">
        <v>157</v>
      </c>
      <c r="S537" s="45"/>
      <c r="T537" s="44">
        <v>399</v>
      </c>
      <c r="U537" s="45"/>
      <c r="V537" s="45"/>
      <c r="W537" s="45"/>
      <c r="X537" s="44">
        <v>154</v>
      </c>
      <c r="Y537" s="45"/>
      <c r="Z537" s="45"/>
      <c r="AA537" s="45"/>
      <c r="AB537" s="44">
        <v>0</v>
      </c>
      <c r="AC537" s="45"/>
      <c r="AD537" s="44">
        <v>0</v>
      </c>
      <c r="AF537" s="37"/>
      <c r="AG537" s="37"/>
      <c r="AH537" s="37"/>
    </row>
    <row r="538" spans="1:34"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F538" s="37"/>
      <c r="AG538" s="37"/>
      <c r="AH538" s="37"/>
    </row>
    <row r="539" spans="1:34" s="1" customFormat="1" ht="20.100000000000001" customHeight="1" x14ac:dyDescent="0.25">
      <c r="A539" s="3"/>
      <c r="B539" s="49" t="s">
        <v>303</v>
      </c>
      <c r="C539" s="50"/>
      <c r="D539" s="50"/>
      <c r="E539" s="5"/>
      <c r="F539" s="51">
        <v>161</v>
      </c>
      <c r="G539" s="52"/>
      <c r="H539" s="52"/>
      <c r="I539" s="52"/>
      <c r="J539" s="51">
        <v>376</v>
      </c>
      <c r="K539" s="51">
        <v>16</v>
      </c>
      <c r="L539" s="52"/>
      <c r="M539" s="51">
        <v>392</v>
      </c>
      <c r="N539" s="52"/>
      <c r="O539" s="52"/>
      <c r="P539" s="52"/>
      <c r="Q539" s="51">
        <v>242</v>
      </c>
      <c r="R539" s="51">
        <v>157</v>
      </c>
      <c r="S539" s="52"/>
      <c r="T539" s="51">
        <v>399</v>
      </c>
      <c r="U539" s="52"/>
      <c r="V539" s="52"/>
      <c r="W539" s="52"/>
      <c r="X539" s="51">
        <v>154</v>
      </c>
      <c r="Y539" s="52"/>
      <c r="Z539" s="52"/>
      <c r="AA539" s="52"/>
      <c r="AB539" s="51">
        <v>0</v>
      </c>
      <c r="AC539" s="52"/>
      <c r="AD539" s="51">
        <v>0</v>
      </c>
      <c r="AF539" s="37"/>
      <c r="AG539" s="37"/>
      <c r="AH539" s="37"/>
    </row>
    <row r="540" spans="1:34" ht="20.100000000000001" customHeight="1" x14ac:dyDescent="0.2">
      <c r="D540" s="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F540" s="37"/>
      <c r="AG540" s="37"/>
      <c r="AH540" s="37"/>
    </row>
    <row r="541" spans="1:34" ht="20.100000000000001" customHeight="1" x14ac:dyDescent="0.2">
      <c r="B541" s="6" t="s">
        <v>304</v>
      </c>
      <c r="D541" s="2"/>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F541" s="37"/>
      <c r="AG541" s="37"/>
      <c r="AH541" s="37"/>
    </row>
    <row r="542" spans="1:34" ht="20.100000000000001" customHeight="1" x14ac:dyDescent="0.2">
      <c r="C542" s="3" t="s">
        <v>172</v>
      </c>
      <c r="D542" s="2"/>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F542" s="37"/>
      <c r="AG542" s="37"/>
      <c r="AH542" s="37"/>
    </row>
    <row r="543" spans="1:34" ht="20.100000000000001" customHeight="1" x14ac:dyDescent="0.2">
      <c r="D543" s="2" t="s">
        <v>98</v>
      </c>
      <c r="F543" s="37">
        <v>6</v>
      </c>
      <c r="G543" s="37"/>
      <c r="H543" s="37"/>
      <c r="I543" s="37"/>
      <c r="J543" s="37">
        <v>17</v>
      </c>
      <c r="K543" s="37">
        <v>0</v>
      </c>
      <c r="L543" s="37"/>
      <c r="M543" s="37">
        <v>17</v>
      </c>
      <c r="N543" s="37"/>
      <c r="O543" s="37"/>
      <c r="P543" s="37"/>
      <c r="Q543" s="37">
        <v>8</v>
      </c>
      <c r="R543" s="37">
        <v>8</v>
      </c>
      <c r="S543" s="37"/>
      <c r="T543" s="37">
        <v>16</v>
      </c>
      <c r="U543" s="37"/>
      <c r="V543" s="37"/>
      <c r="W543" s="37"/>
      <c r="X543" s="37">
        <v>7</v>
      </c>
      <c r="Y543" s="37"/>
      <c r="Z543" s="37"/>
      <c r="AA543" s="37"/>
      <c r="AB543" s="37">
        <v>0</v>
      </c>
      <c r="AC543" s="37"/>
      <c r="AD543" s="37">
        <v>0</v>
      </c>
      <c r="AF543" s="37"/>
      <c r="AG543" s="37"/>
      <c r="AH543" s="37"/>
    </row>
    <row r="544" spans="1:34" ht="20.100000000000001" customHeight="1" x14ac:dyDescent="0.2">
      <c r="D544" s="38" t="s">
        <v>173</v>
      </c>
      <c r="F544" s="39">
        <v>6</v>
      </c>
      <c r="G544" s="40"/>
      <c r="H544" s="40"/>
      <c r="I544" s="40"/>
      <c r="J544" s="39">
        <v>17</v>
      </c>
      <c r="K544" s="39">
        <v>0</v>
      </c>
      <c r="L544" s="40"/>
      <c r="M544" s="39">
        <v>17</v>
      </c>
      <c r="N544" s="40"/>
      <c r="O544" s="40"/>
      <c r="P544" s="40"/>
      <c r="Q544" s="39">
        <v>16</v>
      </c>
      <c r="R544" s="39">
        <v>4</v>
      </c>
      <c r="S544" s="40"/>
      <c r="T544" s="39">
        <v>20</v>
      </c>
      <c r="U544" s="40"/>
      <c r="V544" s="40"/>
      <c r="W544" s="40"/>
      <c r="X544" s="39">
        <v>3</v>
      </c>
      <c r="Y544" s="40"/>
      <c r="Z544" s="40"/>
      <c r="AA544" s="40"/>
      <c r="AB544" s="39">
        <v>0</v>
      </c>
      <c r="AC544" s="40"/>
      <c r="AD544" s="39">
        <v>0</v>
      </c>
      <c r="AF544" s="37"/>
      <c r="AG544" s="37"/>
      <c r="AH544" s="37"/>
    </row>
    <row r="545" spans="1:34" ht="20.100000000000001" customHeight="1" x14ac:dyDescent="0.2">
      <c r="D545" s="2" t="s">
        <v>113</v>
      </c>
      <c r="F545" s="37">
        <v>4</v>
      </c>
      <c r="G545" s="37"/>
      <c r="H545" s="37"/>
      <c r="I545" s="37"/>
      <c r="J545" s="37">
        <v>3</v>
      </c>
      <c r="K545" s="37">
        <v>0</v>
      </c>
      <c r="L545" s="37"/>
      <c r="M545" s="37">
        <v>3</v>
      </c>
      <c r="N545" s="37"/>
      <c r="O545" s="37"/>
      <c r="P545" s="37"/>
      <c r="Q545" s="37">
        <v>1</v>
      </c>
      <c r="R545" s="37">
        <v>2</v>
      </c>
      <c r="S545" s="37"/>
      <c r="T545" s="37">
        <v>3</v>
      </c>
      <c r="U545" s="37"/>
      <c r="V545" s="37"/>
      <c r="W545" s="37"/>
      <c r="X545" s="37">
        <v>4</v>
      </c>
      <c r="Y545" s="37"/>
      <c r="Z545" s="37"/>
      <c r="AA545" s="37"/>
      <c r="AB545" s="37">
        <v>0</v>
      </c>
      <c r="AC545" s="37"/>
      <c r="AD545" s="37">
        <v>0</v>
      </c>
      <c r="AF545" s="37"/>
      <c r="AG545" s="37"/>
      <c r="AH545" s="37"/>
    </row>
    <row r="546" spans="1:34" ht="20.100000000000001" customHeight="1" x14ac:dyDescent="0.2">
      <c r="D546" s="38" t="s">
        <v>101</v>
      </c>
      <c r="F546" s="39">
        <v>3</v>
      </c>
      <c r="G546" s="40"/>
      <c r="H546" s="40"/>
      <c r="I546" s="40"/>
      <c r="J546" s="39">
        <v>3</v>
      </c>
      <c r="K546" s="39">
        <v>2</v>
      </c>
      <c r="L546" s="40"/>
      <c r="M546" s="39">
        <v>5</v>
      </c>
      <c r="N546" s="40"/>
      <c r="O546" s="40"/>
      <c r="P546" s="40"/>
      <c r="Q546" s="39">
        <v>3</v>
      </c>
      <c r="R546" s="39">
        <v>2</v>
      </c>
      <c r="S546" s="40"/>
      <c r="T546" s="39">
        <v>5</v>
      </c>
      <c r="U546" s="40"/>
      <c r="V546" s="40"/>
      <c r="W546" s="40"/>
      <c r="X546" s="39">
        <v>3</v>
      </c>
      <c r="Y546" s="40"/>
      <c r="Z546" s="40"/>
      <c r="AA546" s="40"/>
      <c r="AB546" s="39">
        <v>0</v>
      </c>
      <c r="AC546" s="40"/>
      <c r="AD546" s="39">
        <v>0</v>
      </c>
      <c r="AF546" s="37"/>
      <c r="AG546" s="37"/>
      <c r="AH546" s="37"/>
    </row>
    <row r="547" spans="1:34" ht="20.100000000000001" customHeight="1" x14ac:dyDescent="0.2">
      <c r="D547" s="2" t="s">
        <v>117</v>
      </c>
      <c r="F547" s="37">
        <v>21</v>
      </c>
      <c r="G547" s="37"/>
      <c r="H547" s="37"/>
      <c r="I547" s="37"/>
      <c r="J547" s="37">
        <v>10</v>
      </c>
      <c r="K547" s="37">
        <v>2</v>
      </c>
      <c r="L547" s="37"/>
      <c r="M547" s="37">
        <v>12</v>
      </c>
      <c r="N547" s="37"/>
      <c r="O547" s="37"/>
      <c r="P547" s="37"/>
      <c r="Q547" s="37">
        <v>4</v>
      </c>
      <c r="R547" s="37">
        <v>18</v>
      </c>
      <c r="S547" s="37"/>
      <c r="T547" s="37">
        <v>22</v>
      </c>
      <c r="U547" s="37"/>
      <c r="V547" s="37"/>
      <c r="W547" s="37"/>
      <c r="X547" s="37">
        <v>11</v>
      </c>
      <c r="Y547" s="37"/>
      <c r="Z547" s="37"/>
      <c r="AA547" s="37"/>
      <c r="AB547" s="37">
        <v>0</v>
      </c>
      <c r="AC547" s="37"/>
      <c r="AD547" s="37">
        <v>0</v>
      </c>
      <c r="AF547" s="37"/>
      <c r="AG547" s="37"/>
      <c r="AH547" s="37"/>
    </row>
    <row r="548" spans="1:34" ht="20.100000000000001" customHeight="1" x14ac:dyDescent="0.2">
      <c r="D548" s="38" t="s">
        <v>105</v>
      </c>
      <c r="F548" s="39">
        <v>20</v>
      </c>
      <c r="G548" s="40"/>
      <c r="H548" s="40"/>
      <c r="I548" s="40"/>
      <c r="J548" s="39">
        <v>10</v>
      </c>
      <c r="K548" s="39">
        <v>2</v>
      </c>
      <c r="L548" s="40"/>
      <c r="M548" s="39">
        <v>12</v>
      </c>
      <c r="N548" s="40"/>
      <c r="O548" s="40"/>
      <c r="P548" s="40"/>
      <c r="Q548" s="39">
        <v>1</v>
      </c>
      <c r="R548" s="39">
        <v>11</v>
      </c>
      <c r="S548" s="40"/>
      <c r="T548" s="39">
        <v>12</v>
      </c>
      <c r="U548" s="40"/>
      <c r="V548" s="40"/>
      <c r="W548" s="40"/>
      <c r="X548" s="39">
        <v>20</v>
      </c>
      <c r="Y548" s="40"/>
      <c r="Z548" s="40"/>
      <c r="AA548" s="40"/>
      <c r="AB548" s="39">
        <v>0</v>
      </c>
      <c r="AC548" s="40"/>
      <c r="AD548" s="39">
        <v>0</v>
      </c>
      <c r="AF548" s="37"/>
      <c r="AG548" s="37"/>
      <c r="AH548" s="37"/>
    </row>
    <row r="549" spans="1:34" ht="20.100000000000001" customHeight="1" x14ac:dyDescent="0.2">
      <c r="D549" s="2" t="s">
        <v>106</v>
      </c>
      <c r="F549" s="37">
        <v>65</v>
      </c>
      <c r="G549" s="37"/>
      <c r="H549" s="37"/>
      <c r="I549" s="37"/>
      <c r="J549" s="37">
        <v>79</v>
      </c>
      <c r="K549" s="37">
        <v>4</v>
      </c>
      <c r="L549" s="37"/>
      <c r="M549" s="37">
        <v>83</v>
      </c>
      <c r="N549" s="37"/>
      <c r="O549" s="37"/>
      <c r="P549" s="37"/>
      <c r="Q549" s="37">
        <v>31</v>
      </c>
      <c r="R549" s="37">
        <v>64</v>
      </c>
      <c r="S549" s="37"/>
      <c r="T549" s="37">
        <v>95</v>
      </c>
      <c r="U549" s="37"/>
      <c r="V549" s="37"/>
      <c r="W549" s="37"/>
      <c r="X549" s="37">
        <v>53</v>
      </c>
      <c r="Y549" s="37"/>
      <c r="Z549" s="37"/>
      <c r="AA549" s="37"/>
      <c r="AB549" s="37">
        <v>0</v>
      </c>
      <c r="AC549" s="37"/>
      <c r="AD549" s="37">
        <v>0</v>
      </c>
      <c r="AF549" s="37"/>
      <c r="AG549" s="37"/>
      <c r="AH549" s="37"/>
    </row>
    <row r="550" spans="1:34" ht="20.100000000000001" customHeight="1" x14ac:dyDescent="0.2">
      <c r="D550" s="38" t="s">
        <v>118</v>
      </c>
      <c r="F550" s="39">
        <v>43</v>
      </c>
      <c r="G550" s="40"/>
      <c r="H550" s="40"/>
      <c r="I550" s="40"/>
      <c r="J550" s="39">
        <v>80</v>
      </c>
      <c r="K550" s="39">
        <v>3</v>
      </c>
      <c r="L550" s="40"/>
      <c r="M550" s="39">
        <v>83</v>
      </c>
      <c r="N550" s="40"/>
      <c r="O550" s="40"/>
      <c r="P550" s="40"/>
      <c r="Q550" s="39">
        <v>30</v>
      </c>
      <c r="R550" s="39">
        <v>50</v>
      </c>
      <c r="S550" s="40"/>
      <c r="T550" s="39">
        <v>80</v>
      </c>
      <c r="U550" s="40"/>
      <c r="V550" s="40"/>
      <c r="W550" s="40"/>
      <c r="X550" s="39">
        <v>46</v>
      </c>
      <c r="Y550" s="40"/>
      <c r="Z550" s="40"/>
      <c r="AA550" s="40"/>
      <c r="AB550" s="39">
        <v>0</v>
      </c>
      <c r="AC550" s="40"/>
      <c r="AD550" s="39">
        <v>0</v>
      </c>
      <c r="AF550" s="37"/>
      <c r="AG550" s="37"/>
      <c r="AH550" s="37"/>
    </row>
    <row r="551" spans="1:34" ht="20.100000000000001" customHeight="1" x14ac:dyDescent="0.2">
      <c r="D551" s="2" t="s">
        <v>305</v>
      </c>
      <c r="F551" s="37">
        <v>11</v>
      </c>
      <c r="G551" s="37"/>
      <c r="H551" s="37"/>
      <c r="I551" s="37"/>
      <c r="J551" s="37">
        <v>15</v>
      </c>
      <c r="K551" s="37">
        <v>2</v>
      </c>
      <c r="L551" s="37"/>
      <c r="M551" s="37">
        <v>17</v>
      </c>
      <c r="N551" s="37"/>
      <c r="O551" s="37"/>
      <c r="P551" s="37"/>
      <c r="Q551" s="37">
        <v>3</v>
      </c>
      <c r="R551" s="37">
        <v>12</v>
      </c>
      <c r="S551" s="37"/>
      <c r="T551" s="37">
        <v>15</v>
      </c>
      <c r="U551" s="37"/>
      <c r="V551" s="37"/>
      <c r="W551" s="37"/>
      <c r="X551" s="37">
        <v>13</v>
      </c>
      <c r="Y551" s="37"/>
      <c r="Z551" s="37"/>
      <c r="AA551" s="37"/>
      <c r="AB551" s="37">
        <v>0</v>
      </c>
      <c r="AC551" s="37"/>
      <c r="AD551" s="37">
        <v>0</v>
      </c>
      <c r="AF551" s="37"/>
      <c r="AG551" s="37"/>
      <c r="AH551" s="37"/>
    </row>
    <row r="552" spans="1:34" ht="20.100000000000001" customHeight="1" x14ac:dyDescent="0.2">
      <c r="D552" s="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F552" s="37"/>
      <c r="AG552" s="37"/>
      <c r="AH552" s="37"/>
    </row>
    <row r="553" spans="1:34" s="1" customFormat="1" ht="20.100000000000001" customHeight="1" x14ac:dyDescent="0.2">
      <c r="A553" s="3"/>
      <c r="B553" s="6"/>
      <c r="C553" s="42" t="s">
        <v>180</v>
      </c>
      <c r="D553" s="42"/>
      <c r="E553" s="5"/>
      <c r="F553" s="44">
        <v>179</v>
      </c>
      <c r="G553" s="45"/>
      <c r="H553" s="45"/>
      <c r="I553" s="45"/>
      <c r="J553" s="44">
        <v>234</v>
      </c>
      <c r="K553" s="44">
        <v>15</v>
      </c>
      <c r="L553" s="45"/>
      <c r="M553" s="44">
        <v>249</v>
      </c>
      <c r="N553" s="45"/>
      <c r="O553" s="45"/>
      <c r="P553" s="45"/>
      <c r="Q553" s="44">
        <v>97</v>
      </c>
      <c r="R553" s="44">
        <v>171</v>
      </c>
      <c r="S553" s="45"/>
      <c r="T553" s="44">
        <v>268</v>
      </c>
      <c r="U553" s="45"/>
      <c r="V553" s="45"/>
      <c r="W553" s="45"/>
      <c r="X553" s="44">
        <v>160</v>
      </c>
      <c r="Y553" s="45"/>
      <c r="Z553" s="45"/>
      <c r="AA553" s="45"/>
      <c r="AB553" s="44">
        <v>0</v>
      </c>
      <c r="AC553" s="45"/>
      <c r="AD553" s="44">
        <v>0</v>
      </c>
      <c r="AF553" s="37"/>
      <c r="AG553" s="37"/>
      <c r="AH553" s="37"/>
    </row>
    <row r="554" spans="1:34"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F554" s="37"/>
      <c r="AG554" s="37"/>
      <c r="AH554" s="37"/>
    </row>
    <row r="555" spans="1:34"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F555" s="37"/>
      <c r="AG555" s="37"/>
      <c r="AH555" s="37"/>
    </row>
    <row r="556" spans="1:34" s="1" customFormat="1" ht="20.100000000000001" customHeight="1" x14ac:dyDescent="0.2">
      <c r="A556" s="3"/>
      <c r="B556" s="6"/>
      <c r="C556" s="3"/>
      <c r="D556" s="41" t="s">
        <v>98</v>
      </c>
      <c r="E556" s="5"/>
      <c r="F556" s="37">
        <v>15</v>
      </c>
      <c r="G556" s="37"/>
      <c r="H556" s="37"/>
      <c r="I556" s="37"/>
      <c r="J556" s="37">
        <v>18</v>
      </c>
      <c r="K556" s="37">
        <v>0</v>
      </c>
      <c r="L556" s="37"/>
      <c r="M556" s="37">
        <v>18</v>
      </c>
      <c r="N556" s="37"/>
      <c r="O556" s="37"/>
      <c r="P556" s="37"/>
      <c r="Q556" s="37">
        <v>3</v>
      </c>
      <c r="R556" s="37">
        <v>16</v>
      </c>
      <c r="S556" s="37"/>
      <c r="T556" s="37">
        <v>19</v>
      </c>
      <c r="U556" s="37"/>
      <c r="V556" s="37"/>
      <c r="W556" s="37"/>
      <c r="X556" s="37">
        <v>14</v>
      </c>
      <c r="Y556" s="37"/>
      <c r="Z556" s="37"/>
      <c r="AA556" s="37"/>
      <c r="AB556" s="37">
        <v>0</v>
      </c>
      <c r="AC556" s="37"/>
      <c r="AD556" s="37">
        <v>0</v>
      </c>
      <c r="AF556" s="37"/>
      <c r="AG556" s="37"/>
      <c r="AH556" s="37"/>
    </row>
    <row r="557" spans="1:34"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F557" s="37"/>
      <c r="AG557" s="37"/>
      <c r="AH557" s="37"/>
    </row>
    <row r="558" spans="1:34" s="1" customFormat="1" ht="20.100000000000001" customHeight="1" x14ac:dyDescent="0.2">
      <c r="A558" s="3"/>
      <c r="B558" s="6"/>
      <c r="C558" s="42" t="s">
        <v>171</v>
      </c>
      <c r="D558" s="42"/>
      <c r="E558" s="5"/>
      <c r="F558" s="44">
        <v>15</v>
      </c>
      <c r="G558" s="45"/>
      <c r="H558" s="45"/>
      <c r="I558" s="45"/>
      <c r="J558" s="44">
        <v>18</v>
      </c>
      <c r="K558" s="44">
        <v>0</v>
      </c>
      <c r="L558" s="45"/>
      <c r="M558" s="44">
        <v>18</v>
      </c>
      <c r="N558" s="45"/>
      <c r="O558" s="45"/>
      <c r="P558" s="45"/>
      <c r="Q558" s="44">
        <v>3</v>
      </c>
      <c r="R558" s="44">
        <v>16</v>
      </c>
      <c r="S558" s="45"/>
      <c r="T558" s="44">
        <v>19</v>
      </c>
      <c r="U558" s="45"/>
      <c r="V558" s="45"/>
      <c r="W558" s="45"/>
      <c r="X558" s="44">
        <v>14</v>
      </c>
      <c r="Y558" s="45"/>
      <c r="Z558" s="45"/>
      <c r="AA558" s="45"/>
      <c r="AB558" s="44">
        <v>0</v>
      </c>
      <c r="AC558" s="45"/>
      <c r="AD558" s="44">
        <v>0</v>
      </c>
      <c r="AF558" s="37"/>
      <c r="AG558" s="37"/>
      <c r="AH558" s="37"/>
    </row>
    <row r="559" spans="1:34"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F559" s="37"/>
      <c r="AG559" s="37"/>
      <c r="AH559" s="37"/>
    </row>
    <row r="560" spans="1:34"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F560" s="37"/>
      <c r="AG560" s="37"/>
      <c r="AH560" s="37"/>
    </row>
    <row r="561" spans="1:34" s="1" customFormat="1" ht="20.100000000000001" customHeight="1" x14ac:dyDescent="0.2">
      <c r="A561" s="3"/>
      <c r="B561" s="6"/>
      <c r="C561" s="3"/>
      <c r="D561" s="2" t="s">
        <v>306</v>
      </c>
      <c r="E561" s="5"/>
      <c r="F561" s="37">
        <v>0</v>
      </c>
      <c r="G561" s="37"/>
      <c r="H561" s="37"/>
      <c r="I561" s="37"/>
      <c r="J561" s="37">
        <v>0</v>
      </c>
      <c r="K561" s="37">
        <v>0</v>
      </c>
      <c r="L561" s="37"/>
      <c r="M561" s="37">
        <v>0</v>
      </c>
      <c r="N561" s="37"/>
      <c r="O561" s="37"/>
      <c r="P561" s="37"/>
      <c r="Q561" s="37">
        <v>0</v>
      </c>
      <c r="R561" s="37">
        <v>0</v>
      </c>
      <c r="S561" s="37"/>
      <c r="T561" s="37">
        <v>0</v>
      </c>
      <c r="U561" s="37"/>
      <c r="V561" s="37"/>
      <c r="W561" s="37"/>
      <c r="X561" s="37">
        <v>0</v>
      </c>
      <c r="Y561" s="37"/>
      <c r="Z561" s="37"/>
      <c r="AA561" s="37"/>
      <c r="AB561" s="37">
        <v>0</v>
      </c>
      <c r="AC561" s="37"/>
      <c r="AD561" s="37">
        <v>0</v>
      </c>
      <c r="AF561" s="37"/>
      <c r="AG561" s="37"/>
      <c r="AH561" s="37"/>
    </row>
    <row r="562" spans="1:34" s="1" customFormat="1" ht="20.100000000000001" customHeight="1" x14ac:dyDescent="0.2">
      <c r="A562" s="3"/>
      <c r="B562" s="6"/>
      <c r="C562" s="3"/>
      <c r="D562" s="38" t="s">
        <v>307</v>
      </c>
      <c r="E562" s="5"/>
      <c r="F562" s="39">
        <v>0</v>
      </c>
      <c r="G562" s="40"/>
      <c r="H562" s="40"/>
      <c r="I562" s="40"/>
      <c r="J562" s="39">
        <v>0</v>
      </c>
      <c r="K562" s="39">
        <v>0</v>
      </c>
      <c r="L562" s="40"/>
      <c r="M562" s="39">
        <v>0</v>
      </c>
      <c r="N562" s="40"/>
      <c r="O562" s="40"/>
      <c r="P562" s="40"/>
      <c r="Q562" s="39">
        <v>0</v>
      </c>
      <c r="R562" s="39">
        <v>0</v>
      </c>
      <c r="S562" s="40"/>
      <c r="T562" s="39">
        <v>0</v>
      </c>
      <c r="U562" s="40"/>
      <c r="V562" s="40"/>
      <c r="W562" s="40"/>
      <c r="X562" s="39">
        <v>0</v>
      </c>
      <c r="Y562" s="40"/>
      <c r="Z562" s="40"/>
      <c r="AA562" s="40"/>
      <c r="AB562" s="39">
        <v>0</v>
      </c>
      <c r="AC562" s="40"/>
      <c r="AD562" s="39">
        <v>0</v>
      </c>
      <c r="AF562" s="37"/>
      <c r="AG562" s="37"/>
      <c r="AH562" s="37"/>
    </row>
    <row r="563" spans="1:34" s="1" customFormat="1" ht="20.100000000000001" customHeight="1" x14ac:dyDescent="0.2">
      <c r="A563" s="3"/>
      <c r="B563" s="6"/>
      <c r="C563" s="3"/>
      <c r="D563" s="2" t="s">
        <v>100</v>
      </c>
      <c r="E563" s="5"/>
      <c r="F563" s="37">
        <v>0</v>
      </c>
      <c r="G563" s="37"/>
      <c r="H563" s="37"/>
      <c r="I563" s="37"/>
      <c r="J563" s="37">
        <v>0</v>
      </c>
      <c r="K563" s="37">
        <v>0</v>
      </c>
      <c r="L563" s="37"/>
      <c r="M563" s="37">
        <v>0</v>
      </c>
      <c r="N563" s="37"/>
      <c r="O563" s="37"/>
      <c r="P563" s="37"/>
      <c r="Q563" s="37">
        <v>0</v>
      </c>
      <c r="R563" s="37">
        <v>0</v>
      </c>
      <c r="S563" s="37"/>
      <c r="T563" s="37">
        <v>0</v>
      </c>
      <c r="U563" s="37"/>
      <c r="V563" s="37"/>
      <c r="W563" s="37"/>
      <c r="X563" s="37">
        <v>0</v>
      </c>
      <c r="Y563" s="37"/>
      <c r="Z563" s="37"/>
      <c r="AA563" s="37"/>
      <c r="AB563" s="37">
        <v>0</v>
      </c>
      <c r="AC563" s="37"/>
      <c r="AD563" s="37">
        <v>0</v>
      </c>
      <c r="AF563" s="37"/>
      <c r="AG563" s="37"/>
      <c r="AH563" s="37"/>
    </row>
    <row r="564" spans="1:34"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F564" s="37"/>
      <c r="AG564" s="37"/>
      <c r="AH564" s="37"/>
    </row>
    <row r="565" spans="1:34" s="1" customFormat="1" ht="20.100000000000001" customHeight="1" x14ac:dyDescent="0.2">
      <c r="A565" s="3"/>
      <c r="B565" s="6"/>
      <c r="C565" s="42" t="s">
        <v>122</v>
      </c>
      <c r="D565" s="42"/>
      <c r="E565" s="5"/>
      <c r="F565" s="44">
        <v>0</v>
      </c>
      <c r="G565" s="45"/>
      <c r="H565" s="45"/>
      <c r="I565" s="45"/>
      <c r="J565" s="44">
        <v>0</v>
      </c>
      <c r="K565" s="44">
        <v>0</v>
      </c>
      <c r="L565" s="45"/>
      <c r="M565" s="44">
        <v>0</v>
      </c>
      <c r="N565" s="45"/>
      <c r="O565" s="45"/>
      <c r="P565" s="45"/>
      <c r="Q565" s="44">
        <v>0</v>
      </c>
      <c r="R565" s="44">
        <v>0</v>
      </c>
      <c r="S565" s="45"/>
      <c r="T565" s="44">
        <v>0</v>
      </c>
      <c r="U565" s="45"/>
      <c r="V565" s="45"/>
      <c r="W565" s="45"/>
      <c r="X565" s="44">
        <v>0</v>
      </c>
      <c r="Y565" s="45"/>
      <c r="Z565" s="45"/>
      <c r="AA565" s="45"/>
      <c r="AB565" s="44">
        <v>0</v>
      </c>
      <c r="AC565" s="45"/>
      <c r="AD565" s="44">
        <v>0</v>
      </c>
      <c r="AF565" s="37"/>
      <c r="AG565" s="37"/>
      <c r="AH565" s="37"/>
    </row>
    <row r="566" spans="1:34"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F566" s="37"/>
      <c r="AG566" s="37"/>
      <c r="AH566" s="37"/>
    </row>
    <row r="567" spans="1:34" s="1" customFormat="1" ht="20.100000000000001" customHeight="1" x14ac:dyDescent="0.25">
      <c r="A567" s="3"/>
      <c r="B567" s="49" t="s">
        <v>308</v>
      </c>
      <c r="C567" s="50"/>
      <c r="D567" s="50"/>
      <c r="E567" s="5"/>
      <c r="F567" s="51">
        <v>194</v>
      </c>
      <c r="G567" s="52"/>
      <c r="H567" s="52"/>
      <c r="I567" s="52"/>
      <c r="J567" s="51">
        <v>252</v>
      </c>
      <c r="K567" s="51">
        <v>15</v>
      </c>
      <c r="L567" s="52"/>
      <c r="M567" s="51">
        <v>267</v>
      </c>
      <c r="N567" s="52"/>
      <c r="O567" s="52"/>
      <c r="P567" s="52"/>
      <c r="Q567" s="51">
        <v>100</v>
      </c>
      <c r="R567" s="51">
        <v>187</v>
      </c>
      <c r="S567" s="52"/>
      <c r="T567" s="51">
        <v>287</v>
      </c>
      <c r="U567" s="52"/>
      <c r="V567" s="52"/>
      <c r="W567" s="52"/>
      <c r="X567" s="51">
        <v>174</v>
      </c>
      <c r="Y567" s="52"/>
      <c r="Z567" s="52"/>
      <c r="AA567" s="52"/>
      <c r="AB567" s="51">
        <v>0</v>
      </c>
      <c r="AC567" s="52"/>
      <c r="AD567" s="51">
        <v>0</v>
      </c>
      <c r="AF567" s="37"/>
      <c r="AG567" s="37"/>
      <c r="AH567" s="37"/>
    </row>
    <row r="568" spans="1:34" ht="20.100000000000001" customHeight="1" x14ac:dyDescent="0.2">
      <c r="D568" s="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F568" s="37"/>
      <c r="AG568" s="37"/>
      <c r="AH568" s="37"/>
    </row>
    <row r="569" spans="1:34" ht="20.100000000000001" customHeight="1" x14ac:dyDescent="0.2">
      <c r="B569" s="6" t="s">
        <v>309</v>
      </c>
      <c r="D569" s="2"/>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F569" s="37"/>
      <c r="AG569" s="37"/>
      <c r="AH569" s="37"/>
    </row>
    <row r="570" spans="1:34" ht="20.100000000000001" customHeight="1" x14ac:dyDescent="0.2">
      <c r="C570" s="3" t="s">
        <v>0</v>
      </c>
      <c r="D570" s="2"/>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F570" s="37"/>
      <c r="AG570" s="37"/>
      <c r="AH570" s="37"/>
    </row>
    <row r="571" spans="1:34" ht="20.100000000000001" customHeight="1" x14ac:dyDescent="0.2">
      <c r="D571" s="2" t="s">
        <v>98</v>
      </c>
      <c r="F571" s="37">
        <v>0</v>
      </c>
      <c r="G571" s="37"/>
      <c r="H571" s="37"/>
      <c r="I571" s="37"/>
      <c r="J571" s="37">
        <v>0</v>
      </c>
      <c r="K571" s="37">
        <v>0</v>
      </c>
      <c r="L571" s="37"/>
      <c r="M571" s="37">
        <v>0</v>
      </c>
      <c r="N571" s="37"/>
      <c r="O571" s="37"/>
      <c r="P571" s="37"/>
      <c r="Q571" s="37">
        <v>0</v>
      </c>
      <c r="R571" s="37">
        <v>0</v>
      </c>
      <c r="S571" s="37"/>
      <c r="T571" s="37">
        <v>0</v>
      </c>
      <c r="U571" s="37"/>
      <c r="V571" s="37"/>
      <c r="W571" s="37"/>
      <c r="X571" s="37">
        <v>0</v>
      </c>
      <c r="Y571" s="37"/>
      <c r="Z571" s="37"/>
      <c r="AA571" s="37"/>
      <c r="AB571" s="37">
        <v>0</v>
      </c>
      <c r="AC571" s="37"/>
      <c r="AD571" s="37">
        <v>0</v>
      </c>
      <c r="AF571" s="37"/>
      <c r="AG571" s="37"/>
      <c r="AH571" s="37"/>
    </row>
    <row r="572" spans="1:34" ht="20.100000000000001" customHeight="1" x14ac:dyDescent="0.2">
      <c r="D572" s="38" t="s">
        <v>99</v>
      </c>
      <c r="F572" s="39">
        <v>0</v>
      </c>
      <c r="G572" s="40"/>
      <c r="H572" s="40"/>
      <c r="I572" s="40"/>
      <c r="J572" s="39">
        <v>0</v>
      </c>
      <c r="K572" s="39">
        <v>0</v>
      </c>
      <c r="L572" s="40"/>
      <c r="M572" s="39">
        <v>0</v>
      </c>
      <c r="N572" s="40"/>
      <c r="O572" s="40"/>
      <c r="P572" s="40"/>
      <c r="Q572" s="39">
        <v>0</v>
      </c>
      <c r="R572" s="39">
        <v>0</v>
      </c>
      <c r="S572" s="40"/>
      <c r="T572" s="39">
        <v>0</v>
      </c>
      <c r="U572" s="40"/>
      <c r="V572" s="40"/>
      <c r="W572" s="40"/>
      <c r="X572" s="39">
        <v>0</v>
      </c>
      <c r="Y572" s="40"/>
      <c r="Z572" s="40"/>
      <c r="AA572" s="40"/>
      <c r="AB572" s="39">
        <v>0</v>
      </c>
      <c r="AC572" s="40"/>
      <c r="AD572" s="39">
        <v>0</v>
      </c>
      <c r="AF572" s="37"/>
      <c r="AG572" s="37"/>
      <c r="AH572" s="37"/>
    </row>
    <row r="573" spans="1:34" ht="20.100000000000001" customHeight="1" x14ac:dyDescent="0.2">
      <c r="D573" s="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F573" s="37"/>
      <c r="AG573" s="37"/>
      <c r="AH573" s="37"/>
    </row>
    <row r="574" spans="1:34" s="1" customFormat="1" ht="20.100000000000001" customHeight="1" x14ac:dyDescent="0.2">
      <c r="A574" s="3"/>
      <c r="B574" s="6"/>
      <c r="C574" s="42" t="s">
        <v>122</v>
      </c>
      <c r="D574" s="42"/>
      <c r="E574" s="5"/>
      <c r="F574" s="44">
        <v>0</v>
      </c>
      <c r="G574" s="45"/>
      <c r="H574" s="45"/>
      <c r="I574" s="45"/>
      <c r="J574" s="44">
        <v>0</v>
      </c>
      <c r="K574" s="44">
        <v>0</v>
      </c>
      <c r="L574" s="45"/>
      <c r="M574" s="44">
        <v>0</v>
      </c>
      <c r="N574" s="45"/>
      <c r="O574" s="45"/>
      <c r="P574" s="45"/>
      <c r="Q574" s="44">
        <v>0</v>
      </c>
      <c r="R574" s="44">
        <v>0</v>
      </c>
      <c r="S574" s="45"/>
      <c r="T574" s="44">
        <v>0</v>
      </c>
      <c r="U574" s="45"/>
      <c r="V574" s="45"/>
      <c r="W574" s="45"/>
      <c r="X574" s="44">
        <v>0</v>
      </c>
      <c r="Y574" s="45"/>
      <c r="Z574" s="45"/>
      <c r="AA574" s="45"/>
      <c r="AB574" s="44">
        <v>0</v>
      </c>
      <c r="AC574" s="45"/>
      <c r="AD574" s="44">
        <v>0</v>
      </c>
      <c r="AF574" s="37"/>
      <c r="AG574" s="37"/>
      <c r="AH574" s="37"/>
    </row>
    <row r="575" spans="1:34" ht="20.100000000000001" customHeight="1" x14ac:dyDescent="0.2">
      <c r="D575" s="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F575" s="37"/>
      <c r="AG575" s="37"/>
      <c r="AH575" s="37"/>
    </row>
    <row r="576" spans="1:34" ht="20.100000000000001" customHeight="1" x14ac:dyDescent="0.2">
      <c r="C576" s="3" t="s">
        <v>172</v>
      </c>
      <c r="D576" s="2"/>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F576" s="37"/>
      <c r="AG576" s="37"/>
      <c r="AH576" s="37"/>
    </row>
    <row r="577" spans="1:34" ht="20.100000000000001" customHeight="1" x14ac:dyDescent="0.2">
      <c r="D577" s="2" t="s">
        <v>98</v>
      </c>
      <c r="F577" s="37">
        <v>97</v>
      </c>
      <c r="G577" s="37"/>
      <c r="H577" s="37"/>
      <c r="I577" s="37"/>
      <c r="J577" s="37">
        <v>146</v>
      </c>
      <c r="K577" s="37">
        <v>4</v>
      </c>
      <c r="L577" s="37"/>
      <c r="M577" s="37">
        <v>150</v>
      </c>
      <c r="N577" s="37"/>
      <c r="O577" s="37"/>
      <c r="P577" s="37"/>
      <c r="Q577" s="37">
        <v>48</v>
      </c>
      <c r="R577" s="37">
        <v>101</v>
      </c>
      <c r="S577" s="37"/>
      <c r="T577" s="37">
        <v>149</v>
      </c>
      <c r="U577" s="37"/>
      <c r="V577" s="37"/>
      <c r="W577" s="37"/>
      <c r="X577" s="37">
        <v>98</v>
      </c>
      <c r="Y577" s="37"/>
      <c r="Z577" s="37"/>
      <c r="AA577" s="37"/>
      <c r="AB577" s="37">
        <v>0</v>
      </c>
      <c r="AC577" s="37"/>
      <c r="AD577" s="37">
        <v>0</v>
      </c>
      <c r="AF577" s="37"/>
      <c r="AG577" s="37"/>
      <c r="AH577" s="37"/>
    </row>
    <row r="578" spans="1:34" ht="20.100000000000001" customHeight="1" x14ac:dyDescent="0.2">
      <c r="D578" s="38" t="s">
        <v>99</v>
      </c>
      <c r="F578" s="39">
        <v>118</v>
      </c>
      <c r="G578" s="40"/>
      <c r="H578" s="40"/>
      <c r="I578" s="40"/>
      <c r="J578" s="39">
        <v>150</v>
      </c>
      <c r="K578" s="39">
        <v>7</v>
      </c>
      <c r="L578" s="40"/>
      <c r="M578" s="39">
        <v>157</v>
      </c>
      <c r="N578" s="40"/>
      <c r="O578" s="40"/>
      <c r="P578" s="40"/>
      <c r="Q578" s="39">
        <v>58</v>
      </c>
      <c r="R578" s="39">
        <v>120</v>
      </c>
      <c r="S578" s="40"/>
      <c r="T578" s="39">
        <v>178</v>
      </c>
      <c r="U578" s="40"/>
      <c r="V578" s="40"/>
      <c r="W578" s="40"/>
      <c r="X578" s="39">
        <v>97</v>
      </c>
      <c r="Y578" s="40"/>
      <c r="Z578" s="40"/>
      <c r="AA578" s="40"/>
      <c r="AB578" s="39">
        <v>0</v>
      </c>
      <c r="AC578" s="40"/>
      <c r="AD578" s="39">
        <v>0</v>
      </c>
      <c r="AF578" s="37"/>
      <c r="AG578" s="37"/>
      <c r="AH578" s="37"/>
    </row>
    <row r="579" spans="1:34" ht="20.100000000000001" customHeight="1" x14ac:dyDescent="0.2">
      <c r="D579" s="2" t="s">
        <v>113</v>
      </c>
      <c r="F579" s="37">
        <v>27</v>
      </c>
      <c r="G579" s="37"/>
      <c r="H579" s="37"/>
      <c r="I579" s="37"/>
      <c r="J579" s="37">
        <v>49</v>
      </c>
      <c r="K579" s="37">
        <v>1</v>
      </c>
      <c r="L579" s="37"/>
      <c r="M579" s="37">
        <v>50</v>
      </c>
      <c r="N579" s="37"/>
      <c r="O579" s="37"/>
      <c r="P579" s="37"/>
      <c r="Q579" s="37">
        <v>22</v>
      </c>
      <c r="R579" s="37">
        <v>30</v>
      </c>
      <c r="S579" s="37"/>
      <c r="T579" s="37">
        <v>52</v>
      </c>
      <c r="U579" s="37"/>
      <c r="V579" s="37"/>
      <c r="W579" s="37"/>
      <c r="X579" s="37">
        <v>25</v>
      </c>
      <c r="Y579" s="37"/>
      <c r="Z579" s="37"/>
      <c r="AA579" s="37"/>
      <c r="AB579" s="37">
        <v>0</v>
      </c>
      <c r="AC579" s="37"/>
      <c r="AD579" s="37">
        <v>0</v>
      </c>
      <c r="AF579" s="37"/>
      <c r="AG579" s="37"/>
      <c r="AH579" s="37"/>
    </row>
    <row r="580" spans="1:34" ht="20.100000000000001" customHeight="1" x14ac:dyDescent="0.2">
      <c r="D580" s="38" t="s">
        <v>101</v>
      </c>
      <c r="F580" s="39">
        <v>26</v>
      </c>
      <c r="G580" s="40"/>
      <c r="H580" s="40"/>
      <c r="I580" s="40"/>
      <c r="J580" s="39">
        <v>49</v>
      </c>
      <c r="K580" s="39">
        <v>5</v>
      </c>
      <c r="L580" s="40"/>
      <c r="M580" s="39">
        <v>54</v>
      </c>
      <c r="N580" s="40"/>
      <c r="O580" s="40"/>
      <c r="P580" s="40"/>
      <c r="Q580" s="39">
        <v>16</v>
      </c>
      <c r="R580" s="39">
        <v>29</v>
      </c>
      <c r="S580" s="40"/>
      <c r="T580" s="39">
        <v>45</v>
      </c>
      <c r="U580" s="40"/>
      <c r="V580" s="40"/>
      <c r="W580" s="40"/>
      <c r="X580" s="39">
        <v>35</v>
      </c>
      <c r="Y580" s="40"/>
      <c r="Z580" s="40"/>
      <c r="AA580" s="40"/>
      <c r="AB580" s="39">
        <v>0</v>
      </c>
      <c r="AC580" s="40"/>
      <c r="AD580" s="39">
        <v>0</v>
      </c>
      <c r="AF580" s="37"/>
      <c r="AG580" s="37"/>
      <c r="AH580" s="37"/>
    </row>
    <row r="581" spans="1:34" ht="20.100000000000001" customHeight="1" x14ac:dyDescent="0.2">
      <c r="D581" s="2" t="s">
        <v>115</v>
      </c>
      <c r="F581" s="37">
        <v>94</v>
      </c>
      <c r="G581" s="37"/>
      <c r="H581" s="37"/>
      <c r="I581" s="37"/>
      <c r="J581" s="37">
        <v>143</v>
      </c>
      <c r="K581" s="37">
        <v>3</v>
      </c>
      <c r="L581" s="37"/>
      <c r="M581" s="37">
        <v>146</v>
      </c>
      <c r="N581" s="37"/>
      <c r="O581" s="37"/>
      <c r="P581" s="37"/>
      <c r="Q581" s="37">
        <v>38</v>
      </c>
      <c r="R581" s="37">
        <v>127</v>
      </c>
      <c r="S581" s="37"/>
      <c r="T581" s="37">
        <v>165</v>
      </c>
      <c r="U581" s="37"/>
      <c r="V581" s="37"/>
      <c r="W581" s="37"/>
      <c r="X581" s="37">
        <v>75</v>
      </c>
      <c r="Y581" s="37"/>
      <c r="Z581" s="37"/>
      <c r="AA581" s="37"/>
      <c r="AB581" s="37">
        <v>0</v>
      </c>
      <c r="AC581" s="37"/>
      <c r="AD581" s="37">
        <v>0</v>
      </c>
      <c r="AF581" s="37"/>
      <c r="AG581" s="37"/>
      <c r="AH581" s="37"/>
    </row>
    <row r="582" spans="1:34" ht="20.100000000000001" customHeight="1" x14ac:dyDescent="0.2">
      <c r="D582" s="38" t="s">
        <v>116</v>
      </c>
      <c r="F582" s="39">
        <v>74</v>
      </c>
      <c r="G582" s="40"/>
      <c r="H582" s="40"/>
      <c r="I582" s="40"/>
      <c r="J582" s="39">
        <v>145</v>
      </c>
      <c r="K582" s="39">
        <v>1</v>
      </c>
      <c r="L582" s="40"/>
      <c r="M582" s="39">
        <v>146</v>
      </c>
      <c r="N582" s="40"/>
      <c r="O582" s="40"/>
      <c r="P582" s="40"/>
      <c r="Q582" s="39">
        <v>57</v>
      </c>
      <c r="R582" s="39">
        <v>89</v>
      </c>
      <c r="S582" s="40"/>
      <c r="T582" s="39">
        <v>146</v>
      </c>
      <c r="U582" s="40"/>
      <c r="V582" s="40"/>
      <c r="W582" s="40"/>
      <c r="X582" s="39">
        <v>74</v>
      </c>
      <c r="Y582" s="40"/>
      <c r="Z582" s="40"/>
      <c r="AA582" s="40"/>
      <c r="AB582" s="39">
        <v>0</v>
      </c>
      <c r="AC582" s="40"/>
      <c r="AD582" s="39">
        <v>0</v>
      </c>
      <c r="AF582" s="37"/>
      <c r="AG582" s="37"/>
      <c r="AH582" s="37"/>
    </row>
    <row r="583" spans="1:34" ht="20.100000000000001" customHeight="1" x14ac:dyDescent="0.2">
      <c r="D583" s="2" t="s">
        <v>117</v>
      </c>
      <c r="F583" s="37">
        <v>79</v>
      </c>
      <c r="G583" s="37"/>
      <c r="H583" s="37"/>
      <c r="I583" s="37"/>
      <c r="J583" s="37">
        <v>143</v>
      </c>
      <c r="K583" s="37">
        <v>3</v>
      </c>
      <c r="L583" s="37"/>
      <c r="M583" s="37">
        <v>146</v>
      </c>
      <c r="N583" s="37"/>
      <c r="O583" s="37"/>
      <c r="P583" s="37"/>
      <c r="Q583" s="37">
        <v>48</v>
      </c>
      <c r="R583" s="37">
        <v>100</v>
      </c>
      <c r="S583" s="37"/>
      <c r="T583" s="37">
        <v>148</v>
      </c>
      <c r="U583" s="37"/>
      <c r="V583" s="37"/>
      <c r="W583" s="37"/>
      <c r="X583" s="37">
        <v>77</v>
      </c>
      <c r="Y583" s="37"/>
      <c r="Z583" s="37"/>
      <c r="AA583" s="37"/>
      <c r="AB583" s="37">
        <v>0</v>
      </c>
      <c r="AC583" s="37"/>
      <c r="AD583" s="37">
        <v>0</v>
      </c>
      <c r="AF583" s="37"/>
      <c r="AG583" s="37"/>
      <c r="AH583" s="37"/>
    </row>
    <row r="584" spans="1:34" ht="20.100000000000001" customHeight="1" x14ac:dyDescent="0.2">
      <c r="D584" s="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F584" s="37"/>
      <c r="AG584" s="37"/>
      <c r="AH584" s="37"/>
    </row>
    <row r="585" spans="1:34" s="1" customFormat="1" ht="20.100000000000001" customHeight="1" x14ac:dyDescent="0.2">
      <c r="A585" s="3"/>
      <c r="B585" s="6"/>
      <c r="C585" s="42" t="s">
        <v>180</v>
      </c>
      <c r="D585" s="42"/>
      <c r="E585" s="5"/>
      <c r="F585" s="44">
        <v>515</v>
      </c>
      <c r="G585" s="45"/>
      <c r="H585" s="45"/>
      <c r="I585" s="45"/>
      <c r="J585" s="44">
        <v>825</v>
      </c>
      <c r="K585" s="44">
        <v>24</v>
      </c>
      <c r="L585" s="45"/>
      <c r="M585" s="44">
        <v>849</v>
      </c>
      <c r="N585" s="45"/>
      <c r="O585" s="45"/>
      <c r="P585" s="45"/>
      <c r="Q585" s="44">
        <v>287</v>
      </c>
      <c r="R585" s="44">
        <v>596</v>
      </c>
      <c r="S585" s="45"/>
      <c r="T585" s="44">
        <v>883</v>
      </c>
      <c r="U585" s="45"/>
      <c r="V585" s="45"/>
      <c r="W585" s="45"/>
      <c r="X585" s="44">
        <v>481</v>
      </c>
      <c r="Y585" s="45"/>
      <c r="Z585" s="45"/>
      <c r="AA585" s="45"/>
      <c r="AB585" s="44">
        <v>0</v>
      </c>
      <c r="AC585" s="45"/>
      <c r="AD585" s="44">
        <v>0</v>
      </c>
      <c r="AF585" s="37"/>
      <c r="AG585" s="37"/>
      <c r="AH585" s="37"/>
    </row>
    <row r="586" spans="1:34"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F586" s="37"/>
      <c r="AG586" s="37"/>
      <c r="AH586" s="37"/>
    </row>
    <row r="587" spans="1:34" s="1" customFormat="1" ht="20.100000000000001" customHeight="1" x14ac:dyDescent="0.25">
      <c r="A587" s="3"/>
      <c r="B587" s="49" t="s">
        <v>310</v>
      </c>
      <c r="C587" s="50"/>
      <c r="D587" s="50"/>
      <c r="E587" s="5"/>
      <c r="F587" s="51">
        <v>515</v>
      </c>
      <c r="G587" s="52"/>
      <c r="H587" s="52"/>
      <c r="I587" s="52"/>
      <c r="J587" s="51">
        <v>825</v>
      </c>
      <c r="K587" s="51">
        <v>24</v>
      </c>
      <c r="L587" s="52"/>
      <c r="M587" s="51">
        <v>849</v>
      </c>
      <c r="N587" s="52"/>
      <c r="O587" s="52"/>
      <c r="P587" s="52"/>
      <c r="Q587" s="51">
        <v>287</v>
      </c>
      <c r="R587" s="51">
        <v>596</v>
      </c>
      <c r="S587" s="52"/>
      <c r="T587" s="51">
        <v>883</v>
      </c>
      <c r="U587" s="52"/>
      <c r="V587" s="52"/>
      <c r="W587" s="52"/>
      <c r="X587" s="51">
        <v>481</v>
      </c>
      <c r="Y587" s="52"/>
      <c r="Z587" s="52"/>
      <c r="AA587" s="52"/>
      <c r="AB587" s="51">
        <v>0</v>
      </c>
      <c r="AC587" s="52"/>
      <c r="AD587" s="51">
        <v>0</v>
      </c>
      <c r="AF587" s="37"/>
      <c r="AG587" s="37"/>
      <c r="AH587" s="37"/>
    </row>
    <row r="588" spans="1:34" ht="20.100000000000001" customHeight="1" x14ac:dyDescent="0.2">
      <c r="D588" s="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F588" s="37"/>
      <c r="AG588" s="37"/>
      <c r="AH588" s="37"/>
    </row>
    <row r="589" spans="1:34" ht="20.100000000000001" customHeight="1" x14ac:dyDescent="0.2">
      <c r="B589" s="6" t="s">
        <v>311</v>
      </c>
      <c r="D589" s="2"/>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F589" s="37"/>
      <c r="AG589" s="37"/>
      <c r="AH589" s="37"/>
    </row>
    <row r="590" spans="1:34" ht="20.100000000000001" customHeight="1" x14ac:dyDescent="0.2">
      <c r="C590" s="3" t="s">
        <v>172</v>
      </c>
      <c r="D590" s="2"/>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F590" s="37"/>
      <c r="AG590" s="37"/>
      <c r="AH590" s="37"/>
    </row>
    <row r="591" spans="1:34" ht="20.100000000000001" customHeight="1" x14ac:dyDescent="0.2">
      <c r="D591" s="2" t="s">
        <v>124</v>
      </c>
      <c r="F591" s="37">
        <v>43</v>
      </c>
      <c r="G591" s="37"/>
      <c r="H591" s="37"/>
      <c r="I591" s="37"/>
      <c r="J591" s="37">
        <v>43</v>
      </c>
      <c r="K591" s="37">
        <v>1</v>
      </c>
      <c r="L591" s="37"/>
      <c r="M591" s="37">
        <v>44</v>
      </c>
      <c r="N591" s="37"/>
      <c r="O591" s="37"/>
      <c r="P591" s="37"/>
      <c r="Q591" s="37">
        <v>22</v>
      </c>
      <c r="R591" s="37">
        <v>28</v>
      </c>
      <c r="S591" s="37"/>
      <c r="T591" s="37">
        <v>50</v>
      </c>
      <c r="U591" s="37"/>
      <c r="V591" s="37"/>
      <c r="W591" s="37"/>
      <c r="X591" s="37">
        <v>37</v>
      </c>
      <c r="Y591" s="37"/>
      <c r="Z591" s="37"/>
      <c r="AA591" s="37"/>
      <c r="AB591" s="37">
        <v>0</v>
      </c>
      <c r="AC591" s="37"/>
      <c r="AD591" s="37">
        <v>0</v>
      </c>
      <c r="AF591" s="37"/>
      <c r="AG591" s="37"/>
      <c r="AH591" s="37"/>
    </row>
    <row r="592" spans="1:34" ht="20.100000000000001" customHeight="1" x14ac:dyDescent="0.2">
      <c r="D592" s="38" t="s">
        <v>173</v>
      </c>
      <c r="F592" s="39">
        <v>64</v>
      </c>
      <c r="G592" s="40"/>
      <c r="H592" s="40"/>
      <c r="I592" s="40"/>
      <c r="J592" s="39">
        <v>165</v>
      </c>
      <c r="K592" s="39">
        <v>4</v>
      </c>
      <c r="L592" s="40"/>
      <c r="M592" s="39">
        <v>169</v>
      </c>
      <c r="N592" s="40"/>
      <c r="O592" s="40"/>
      <c r="P592" s="40"/>
      <c r="Q592" s="39">
        <v>66</v>
      </c>
      <c r="R592" s="39">
        <v>91</v>
      </c>
      <c r="S592" s="40"/>
      <c r="T592" s="39">
        <v>157</v>
      </c>
      <c r="U592" s="40"/>
      <c r="V592" s="40"/>
      <c r="W592" s="40"/>
      <c r="X592" s="39">
        <v>76</v>
      </c>
      <c r="Y592" s="40"/>
      <c r="Z592" s="40"/>
      <c r="AA592" s="40"/>
      <c r="AB592" s="39">
        <v>0</v>
      </c>
      <c r="AC592" s="40"/>
      <c r="AD592" s="39">
        <v>0</v>
      </c>
      <c r="AF592" s="37"/>
      <c r="AG592" s="37"/>
      <c r="AH592" s="37"/>
    </row>
    <row r="593" spans="1:34" ht="20.100000000000001" customHeight="1" x14ac:dyDescent="0.2">
      <c r="D593" s="2" t="s">
        <v>100</v>
      </c>
      <c r="F593" s="37">
        <v>65</v>
      </c>
      <c r="G593" s="37"/>
      <c r="H593" s="37"/>
      <c r="I593" s="37"/>
      <c r="J593" s="37">
        <v>161</v>
      </c>
      <c r="K593" s="37">
        <v>1</v>
      </c>
      <c r="L593" s="37"/>
      <c r="M593" s="37">
        <v>162</v>
      </c>
      <c r="N593" s="37"/>
      <c r="O593" s="37"/>
      <c r="P593" s="37"/>
      <c r="Q593" s="37">
        <v>42</v>
      </c>
      <c r="R593" s="37">
        <v>88</v>
      </c>
      <c r="S593" s="37"/>
      <c r="T593" s="37">
        <v>130</v>
      </c>
      <c r="U593" s="37"/>
      <c r="V593" s="37"/>
      <c r="W593" s="37"/>
      <c r="X593" s="37">
        <v>97</v>
      </c>
      <c r="Y593" s="37"/>
      <c r="Z593" s="37"/>
      <c r="AA593" s="37"/>
      <c r="AB593" s="37">
        <v>0</v>
      </c>
      <c r="AC593" s="37"/>
      <c r="AD593" s="37">
        <v>0</v>
      </c>
      <c r="AF593" s="37"/>
      <c r="AG593" s="37"/>
      <c r="AH593" s="37"/>
    </row>
    <row r="594" spans="1:34" ht="20.100000000000001" customHeight="1" x14ac:dyDescent="0.2">
      <c r="D594" s="38" t="s">
        <v>174</v>
      </c>
      <c r="F594" s="39">
        <v>14</v>
      </c>
      <c r="G594" s="40"/>
      <c r="H594" s="40"/>
      <c r="I594" s="40"/>
      <c r="J594" s="39">
        <v>164</v>
      </c>
      <c r="K594" s="39">
        <v>3</v>
      </c>
      <c r="L594" s="40"/>
      <c r="M594" s="39">
        <v>167</v>
      </c>
      <c r="N594" s="40"/>
      <c r="O594" s="40"/>
      <c r="P594" s="40"/>
      <c r="Q594" s="39">
        <v>93</v>
      </c>
      <c r="R594" s="39">
        <v>16</v>
      </c>
      <c r="S594" s="40"/>
      <c r="T594" s="39">
        <v>109</v>
      </c>
      <c r="U594" s="40"/>
      <c r="V594" s="40"/>
      <c r="W594" s="40"/>
      <c r="X594" s="39">
        <v>72</v>
      </c>
      <c r="Y594" s="40"/>
      <c r="Z594" s="40"/>
      <c r="AA594" s="40"/>
      <c r="AB594" s="39">
        <v>0</v>
      </c>
      <c r="AC594" s="40"/>
      <c r="AD594" s="39">
        <v>0</v>
      </c>
      <c r="AF594" s="37"/>
      <c r="AG594" s="37"/>
      <c r="AH594" s="37"/>
    </row>
    <row r="595" spans="1:34" ht="20.100000000000001" customHeight="1" x14ac:dyDescent="0.2">
      <c r="D595" s="2" t="s">
        <v>102</v>
      </c>
      <c r="F595" s="37">
        <v>12</v>
      </c>
      <c r="G595" s="37"/>
      <c r="H595" s="37"/>
      <c r="I595" s="37"/>
      <c r="J595" s="37">
        <v>23</v>
      </c>
      <c r="K595" s="37">
        <v>1</v>
      </c>
      <c r="L595" s="37"/>
      <c r="M595" s="37">
        <v>24</v>
      </c>
      <c r="N595" s="37"/>
      <c r="O595" s="37"/>
      <c r="P595" s="37"/>
      <c r="Q595" s="37">
        <v>9</v>
      </c>
      <c r="R595" s="37">
        <v>15</v>
      </c>
      <c r="S595" s="37"/>
      <c r="T595" s="37">
        <v>24</v>
      </c>
      <c r="U595" s="37"/>
      <c r="V595" s="37"/>
      <c r="W595" s="37"/>
      <c r="X595" s="37">
        <v>12</v>
      </c>
      <c r="Y595" s="37"/>
      <c r="Z595" s="37"/>
      <c r="AA595" s="37"/>
      <c r="AB595" s="37">
        <v>0</v>
      </c>
      <c r="AC595" s="37"/>
      <c r="AD595" s="37">
        <v>0</v>
      </c>
      <c r="AF595" s="37"/>
      <c r="AG595" s="37"/>
      <c r="AH595" s="37"/>
    </row>
    <row r="596" spans="1:34" ht="20.100000000000001" customHeight="1" x14ac:dyDescent="0.2">
      <c r="D596" s="38" t="s">
        <v>103</v>
      </c>
      <c r="F596" s="39">
        <v>68</v>
      </c>
      <c r="G596" s="40"/>
      <c r="H596" s="40"/>
      <c r="I596" s="40"/>
      <c r="J596" s="39">
        <v>159</v>
      </c>
      <c r="K596" s="39">
        <v>2</v>
      </c>
      <c r="L596" s="40"/>
      <c r="M596" s="39">
        <v>161</v>
      </c>
      <c r="N596" s="40"/>
      <c r="O596" s="40"/>
      <c r="P596" s="40"/>
      <c r="Q596" s="39">
        <v>96</v>
      </c>
      <c r="R596" s="39">
        <v>96</v>
      </c>
      <c r="S596" s="40"/>
      <c r="T596" s="39">
        <v>192</v>
      </c>
      <c r="U596" s="40"/>
      <c r="V596" s="40"/>
      <c r="W596" s="40"/>
      <c r="X596" s="39">
        <v>37</v>
      </c>
      <c r="Y596" s="40"/>
      <c r="Z596" s="40"/>
      <c r="AA596" s="40"/>
      <c r="AB596" s="39">
        <v>0</v>
      </c>
      <c r="AC596" s="40"/>
      <c r="AD596" s="39">
        <v>0</v>
      </c>
      <c r="AF596" s="37"/>
      <c r="AG596" s="37"/>
      <c r="AH596" s="37"/>
    </row>
    <row r="597" spans="1:34" ht="20.100000000000001" customHeight="1" x14ac:dyDescent="0.2">
      <c r="B597" s="5"/>
      <c r="D597" s="2" t="s">
        <v>104</v>
      </c>
      <c r="F597" s="37">
        <v>46</v>
      </c>
      <c r="G597" s="37"/>
      <c r="H597" s="37"/>
      <c r="I597" s="37"/>
      <c r="J597" s="37">
        <v>45</v>
      </c>
      <c r="K597" s="37">
        <v>0</v>
      </c>
      <c r="L597" s="37"/>
      <c r="M597" s="37">
        <v>45</v>
      </c>
      <c r="N597" s="37"/>
      <c r="O597" s="37"/>
      <c r="P597" s="37"/>
      <c r="Q597" s="37">
        <v>25</v>
      </c>
      <c r="R597" s="37">
        <v>22</v>
      </c>
      <c r="S597" s="37"/>
      <c r="T597" s="37">
        <v>47</v>
      </c>
      <c r="U597" s="37"/>
      <c r="V597" s="37"/>
      <c r="W597" s="37"/>
      <c r="X597" s="37">
        <v>44</v>
      </c>
      <c r="Y597" s="37"/>
      <c r="Z597" s="37"/>
      <c r="AA597" s="37"/>
      <c r="AB597" s="37">
        <v>0</v>
      </c>
      <c r="AC597" s="37"/>
      <c r="AD597" s="37">
        <v>0</v>
      </c>
      <c r="AF597" s="37"/>
      <c r="AG597" s="37"/>
      <c r="AH597" s="37"/>
    </row>
    <row r="598" spans="1:34" ht="20.100000000000001" customHeight="1" x14ac:dyDescent="0.2">
      <c r="B598" s="5"/>
      <c r="D598" s="38" t="s">
        <v>105</v>
      </c>
      <c r="F598" s="39">
        <v>16</v>
      </c>
      <c r="G598" s="40"/>
      <c r="H598" s="40"/>
      <c r="I598" s="40"/>
      <c r="J598" s="39">
        <v>163</v>
      </c>
      <c r="K598" s="39">
        <v>1</v>
      </c>
      <c r="L598" s="40"/>
      <c r="M598" s="39">
        <v>164</v>
      </c>
      <c r="N598" s="40"/>
      <c r="O598" s="40"/>
      <c r="P598" s="40"/>
      <c r="Q598" s="39">
        <v>95</v>
      </c>
      <c r="R598" s="39">
        <v>20</v>
      </c>
      <c r="S598" s="40"/>
      <c r="T598" s="39">
        <v>115</v>
      </c>
      <c r="U598" s="40"/>
      <c r="V598" s="40"/>
      <c r="W598" s="40"/>
      <c r="X598" s="39">
        <v>65</v>
      </c>
      <c r="Y598" s="40"/>
      <c r="Z598" s="40"/>
      <c r="AA598" s="40"/>
      <c r="AB598" s="39">
        <v>0</v>
      </c>
      <c r="AC598" s="40"/>
      <c r="AD598" s="39">
        <v>0</v>
      </c>
      <c r="AF598" s="37"/>
      <c r="AG598" s="37"/>
      <c r="AH598" s="37"/>
    </row>
    <row r="599" spans="1:34" ht="20.100000000000001" customHeight="1" x14ac:dyDescent="0.2">
      <c r="B599" s="5"/>
      <c r="D599" s="41" t="s">
        <v>183</v>
      </c>
      <c r="F599" s="40">
        <v>15</v>
      </c>
      <c r="G599" s="40"/>
      <c r="H599" s="40"/>
      <c r="I599" s="40"/>
      <c r="J599" s="40">
        <v>21</v>
      </c>
      <c r="K599" s="40">
        <v>2</v>
      </c>
      <c r="L599" s="40"/>
      <c r="M599" s="40">
        <v>23</v>
      </c>
      <c r="N599" s="40"/>
      <c r="O599" s="40"/>
      <c r="P599" s="40"/>
      <c r="Q599" s="40">
        <v>7</v>
      </c>
      <c r="R599" s="40">
        <v>16</v>
      </c>
      <c r="S599" s="40"/>
      <c r="T599" s="40">
        <v>23</v>
      </c>
      <c r="U599" s="40"/>
      <c r="V599" s="40"/>
      <c r="W599" s="40"/>
      <c r="X599" s="40">
        <v>15</v>
      </c>
      <c r="Y599" s="40"/>
      <c r="Z599" s="40"/>
      <c r="AA599" s="40"/>
      <c r="AB599" s="40">
        <v>0</v>
      </c>
      <c r="AC599" s="40"/>
      <c r="AD599" s="40">
        <v>0</v>
      </c>
      <c r="AF599" s="37"/>
      <c r="AG599" s="37"/>
      <c r="AH599" s="37"/>
    </row>
    <row r="600" spans="1:34" ht="20.100000000000001" customHeight="1" x14ac:dyDescent="0.2">
      <c r="B600" s="5"/>
      <c r="D600" s="38" t="s">
        <v>107</v>
      </c>
      <c r="F600" s="39">
        <v>40</v>
      </c>
      <c r="G600" s="40"/>
      <c r="H600" s="40"/>
      <c r="I600" s="40"/>
      <c r="J600" s="39">
        <v>47</v>
      </c>
      <c r="K600" s="39">
        <v>3</v>
      </c>
      <c r="L600" s="40"/>
      <c r="M600" s="39">
        <v>50</v>
      </c>
      <c r="N600" s="40"/>
      <c r="O600" s="40"/>
      <c r="P600" s="40"/>
      <c r="Q600" s="39">
        <v>9</v>
      </c>
      <c r="R600" s="39">
        <v>32</v>
      </c>
      <c r="S600" s="40"/>
      <c r="T600" s="39">
        <v>41</v>
      </c>
      <c r="U600" s="40"/>
      <c r="V600" s="40"/>
      <c r="W600" s="40"/>
      <c r="X600" s="39">
        <v>49</v>
      </c>
      <c r="Y600" s="40"/>
      <c r="Z600" s="40"/>
      <c r="AA600" s="40"/>
      <c r="AB600" s="39">
        <v>0</v>
      </c>
      <c r="AC600" s="40"/>
      <c r="AD600" s="39">
        <v>0</v>
      </c>
      <c r="AF600" s="37"/>
      <c r="AG600" s="37"/>
      <c r="AH600" s="37"/>
    </row>
    <row r="601" spans="1:34" ht="20.100000000000001" customHeight="1" x14ac:dyDescent="0.2">
      <c r="B601" s="5"/>
      <c r="D601" s="2"/>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F601" s="37"/>
      <c r="AG601" s="37"/>
      <c r="AH601" s="37"/>
    </row>
    <row r="602" spans="1:34" s="1" customFormat="1" ht="20.100000000000001" customHeight="1" x14ac:dyDescent="0.2">
      <c r="A602" s="3"/>
      <c r="B602" s="6"/>
      <c r="C602" s="42" t="s">
        <v>180</v>
      </c>
      <c r="D602" s="42"/>
      <c r="E602" s="5"/>
      <c r="F602" s="44">
        <v>383</v>
      </c>
      <c r="G602" s="45"/>
      <c r="H602" s="45"/>
      <c r="I602" s="45"/>
      <c r="J602" s="44">
        <v>991</v>
      </c>
      <c r="K602" s="44">
        <v>18</v>
      </c>
      <c r="L602" s="45"/>
      <c r="M602" s="44">
        <v>1009</v>
      </c>
      <c r="N602" s="45"/>
      <c r="O602" s="45"/>
      <c r="P602" s="45"/>
      <c r="Q602" s="44">
        <v>464</v>
      </c>
      <c r="R602" s="44">
        <v>424</v>
      </c>
      <c r="S602" s="45"/>
      <c r="T602" s="44">
        <v>888</v>
      </c>
      <c r="U602" s="45"/>
      <c r="V602" s="45"/>
      <c r="W602" s="45"/>
      <c r="X602" s="44">
        <v>504</v>
      </c>
      <c r="Y602" s="45"/>
      <c r="Z602" s="45"/>
      <c r="AA602" s="45"/>
      <c r="AB602" s="44">
        <v>0</v>
      </c>
      <c r="AC602" s="45"/>
      <c r="AD602" s="44">
        <v>0</v>
      </c>
      <c r="AF602" s="37"/>
      <c r="AG602" s="37"/>
      <c r="AH602" s="37"/>
    </row>
    <row r="603" spans="1:34"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F603" s="37"/>
      <c r="AG603" s="37"/>
      <c r="AH603" s="37"/>
    </row>
    <row r="604" spans="1:34" s="1" customFormat="1" ht="20.100000000000001" customHeight="1" x14ac:dyDescent="0.25">
      <c r="A604" s="3"/>
      <c r="B604" s="49" t="s">
        <v>312</v>
      </c>
      <c r="C604" s="50"/>
      <c r="D604" s="50"/>
      <c r="E604" s="5"/>
      <c r="F604" s="51">
        <v>383</v>
      </c>
      <c r="G604" s="52"/>
      <c r="H604" s="52"/>
      <c r="I604" s="52"/>
      <c r="J604" s="51">
        <v>991</v>
      </c>
      <c r="K604" s="51">
        <v>18</v>
      </c>
      <c r="L604" s="52"/>
      <c r="M604" s="51">
        <v>1009</v>
      </c>
      <c r="N604" s="52"/>
      <c r="O604" s="52"/>
      <c r="P604" s="52"/>
      <c r="Q604" s="51">
        <v>464</v>
      </c>
      <c r="R604" s="51">
        <v>424</v>
      </c>
      <c r="S604" s="52"/>
      <c r="T604" s="51">
        <v>888</v>
      </c>
      <c r="U604" s="52"/>
      <c r="V604" s="52"/>
      <c r="W604" s="52"/>
      <c r="X604" s="51">
        <v>504</v>
      </c>
      <c r="Y604" s="52"/>
      <c r="Z604" s="52"/>
      <c r="AA604" s="52"/>
      <c r="AB604" s="51">
        <v>0</v>
      </c>
      <c r="AC604" s="52"/>
      <c r="AD604" s="51">
        <v>0</v>
      </c>
      <c r="AF604" s="37"/>
      <c r="AG604" s="37"/>
      <c r="AH604" s="37"/>
    </row>
    <row r="605" spans="1:34" ht="20.100000000000001" customHeight="1" x14ac:dyDescent="0.2">
      <c r="D605" s="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F605" s="37"/>
      <c r="AG605" s="37"/>
      <c r="AH605" s="37"/>
    </row>
    <row r="606" spans="1:34" ht="20.100000000000001" customHeight="1" x14ac:dyDescent="0.2">
      <c r="B606" s="6" t="s">
        <v>313</v>
      </c>
      <c r="D606" s="2"/>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F606" s="37"/>
      <c r="AG606" s="37"/>
      <c r="AH606" s="37"/>
    </row>
    <row r="607" spans="1:34" ht="20.100000000000001" customHeight="1" x14ac:dyDescent="0.2">
      <c r="C607" s="3" t="s">
        <v>0</v>
      </c>
      <c r="D607" s="2"/>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F607" s="37"/>
      <c r="AG607" s="37"/>
      <c r="AH607" s="37"/>
    </row>
    <row r="608" spans="1:34" ht="20.100000000000001" customHeight="1" x14ac:dyDescent="0.2">
      <c r="D608" s="2" t="s">
        <v>124</v>
      </c>
      <c r="F608" s="37">
        <v>0</v>
      </c>
      <c r="G608" s="37"/>
      <c r="H608" s="37"/>
      <c r="I608" s="37"/>
      <c r="J608" s="37">
        <v>0</v>
      </c>
      <c r="K608" s="37">
        <v>0</v>
      </c>
      <c r="L608" s="37"/>
      <c r="M608" s="37">
        <v>0</v>
      </c>
      <c r="N608" s="37"/>
      <c r="O608" s="37"/>
      <c r="P608" s="37"/>
      <c r="Q608" s="37">
        <v>0</v>
      </c>
      <c r="R608" s="37">
        <v>0</v>
      </c>
      <c r="S608" s="37"/>
      <c r="T608" s="37">
        <v>0</v>
      </c>
      <c r="U608" s="37"/>
      <c r="V608" s="37"/>
      <c r="W608" s="37"/>
      <c r="X608" s="37">
        <v>0</v>
      </c>
      <c r="Y608" s="37"/>
      <c r="Z608" s="37"/>
      <c r="AA608" s="37"/>
      <c r="AB608" s="37">
        <v>0</v>
      </c>
      <c r="AC608" s="37"/>
      <c r="AD608" s="37">
        <v>0</v>
      </c>
      <c r="AF608" s="37"/>
      <c r="AG608" s="37"/>
      <c r="AH608" s="37"/>
    </row>
    <row r="609" spans="1:34" ht="20.100000000000001" customHeight="1" x14ac:dyDescent="0.2">
      <c r="D609" s="38" t="s">
        <v>173</v>
      </c>
      <c r="F609" s="39">
        <v>0</v>
      </c>
      <c r="G609" s="40"/>
      <c r="H609" s="40"/>
      <c r="I609" s="40"/>
      <c r="J609" s="39">
        <v>0</v>
      </c>
      <c r="K609" s="39">
        <v>0</v>
      </c>
      <c r="L609" s="40"/>
      <c r="M609" s="39">
        <v>0</v>
      </c>
      <c r="N609" s="40"/>
      <c r="O609" s="40"/>
      <c r="P609" s="40"/>
      <c r="Q609" s="39">
        <v>0</v>
      </c>
      <c r="R609" s="39">
        <v>0</v>
      </c>
      <c r="S609" s="40"/>
      <c r="T609" s="39">
        <v>0</v>
      </c>
      <c r="U609" s="40"/>
      <c r="V609" s="40"/>
      <c r="W609" s="40"/>
      <c r="X609" s="39">
        <v>0</v>
      </c>
      <c r="Y609" s="40"/>
      <c r="Z609" s="40"/>
      <c r="AA609" s="40"/>
      <c r="AB609" s="39">
        <v>0</v>
      </c>
      <c r="AC609" s="40"/>
      <c r="AD609" s="39">
        <v>0</v>
      </c>
      <c r="AF609" s="37"/>
      <c r="AG609" s="37"/>
      <c r="AH609" s="37"/>
    </row>
    <row r="610" spans="1:34"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F610" s="37"/>
      <c r="AG610" s="37"/>
      <c r="AH610" s="37"/>
    </row>
    <row r="611" spans="1:34" ht="20.100000000000001" customHeight="1" x14ac:dyDescent="0.2">
      <c r="C611" s="42" t="s">
        <v>122</v>
      </c>
      <c r="D611" s="42"/>
      <c r="F611" s="44">
        <v>0</v>
      </c>
      <c r="G611" s="45"/>
      <c r="H611" s="45"/>
      <c r="I611" s="45"/>
      <c r="J611" s="44">
        <v>0</v>
      </c>
      <c r="K611" s="44">
        <v>0</v>
      </c>
      <c r="L611" s="45"/>
      <c r="M611" s="44">
        <v>0</v>
      </c>
      <c r="N611" s="45"/>
      <c r="O611" s="45"/>
      <c r="P611" s="45"/>
      <c r="Q611" s="44">
        <v>0</v>
      </c>
      <c r="R611" s="44">
        <v>0</v>
      </c>
      <c r="S611" s="45"/>
      <c r="T611" s="44">
        <v>0</v>
      </c>
      <c r="U611" s="45"/>
      <c r="V611" s="45"/>
      <c r="W611" s="45"/>
      <c r="X611" s="44">
        <v>0</v>
      </c>
      <c r="Y611" s="45"/>
      <c r="Z611" s="45"/>
      <c r="AA611" s="45"/>
      <c r="AB611" s="44">
        <v>0</v>
      </c>
      <c r="AC611" s="45"/>
      <c r="AD611" s="44">
        <v>0</v>
      </c>
      <c r="AF611" s="37"/>
      <c r="AG611" s="37"/>
      <c r="AH611" s="37"/>
    </row>
    <row r="612" spans="1:34"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F612" s="37"/>
      <c r="AG612" s="37"/>
      <c r="AH612" s="37"/>
    </row>
    <row r="613" spans="1:34"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F613" s="37"/>
      <c r="AG613" s="37"/>
      <c r="AH613" s="37"/>
    </row>
    <row r="614" spans="1:34" ht="20.100000000000001" customHeight="1" x14ac:dyDescent="0.2">
      <c r="D614" s="2" t="s">
        <v>124</v>
      </c>
      <c r="F614" s="37">
        <v>36</v>
      </c>
      <c r="G614" s="37"/>
      <c r="H614" s="37"/>
      <c r="I614" s="37"/>
      <c r="J614" s="37">
        <v>80</v>
      </c>
      <c r="K614" s="37">
        <v>1</v>
      </c>
      <c r="L614" s="37"/>
      <c r="M614" s="37">
        <v>81</v>
      </c>
      <c r="N614" s="37"/>
      <c r="O614" s="37"/>
      <c r="P614" s="37"/>
      <c r="Q614" s="37">
        <v>39</v>
      </c>
      <c r="R614" s="37">
        <v>39</v>
      </c>
      <c r="S614" s="37"/>
      <c r="T614" s="37">
        <v>78</v>
      </c>
      <c r="U614" s="37"/>
      <c r="V614" s="37"/>
      <c r="W614" s="37"/>
      <c r="X614" s="37">
        <v>39</v>
      </c>
      <c r="Y614" s="37"/>
      <c r="Z614" s="37"/>
      <c r="AA614" s="37"/>
      <c r="AB614" s="37">
        <v>0</v>
      </c>
      <c r="AC614" s="37"/>
      <c r="AD614" s="37">
        <v>0</v>
      </c>
      <c r="AF614" s="37"/>
      <c r="AG614" s="37"/>
      <c r="AH614" s="37"/>
    </row>
    <row r="615" spans="1:34" ht="20.100000000000001" customHeight="1" x14ac:dyDescent="0.2">
      <c r="D615" s="38" t="s">
        <v>173</v>
      </c>
      <c r="F615" s="39">
        <v>19</v>
      </c>
      <c r="G615" s="40"/>
      <c r="H615" s="40"/>
      <c r="I615" s="40"/>
      <c r="J615" s="39">
        <v>80</v>
      </c>
      <c r="K615" s="39">
        <v>4</v>
      </c>
      <c r="L615" s="40"/>
      <c r="M615" s="39">
        <v>84</v>
      </c>
      <c r="N615" s="40"/>
      <c r="O615" s="40"/>
      <c r="P615" s="40"/>
      <c r="Q615" s="39">
        <v>19</v>
      </c>
      <c r="R615" s="39">
        <v>33</v>
      </c>
      <c r="S615" s="40"/>
      <c r="T615" s="39">
        <v>52</v>
      </c>
      <c r="U615" s="40"/>
      <c r="V615" s="40"/>
      <c r="W615" s="40"/>
      <c r="X615" s="39">
        <v>51</v>
      </c>
      <c r="Y615" s="40"/>
      <c r="Z615" s="40"/>
      <c r="AA615" s="40"/>
      <c r="AB615" s="39">
        <v>0</v>
      </c>
      <c r="AC615" s="40"/>
      <c r="AD615" s="39">
        <v>0</v>
      </c>
      <c r="AF615" s="37"/>
      <c r="AG615" s="37"/>
      <c r="AH615" s="37"/>
    </row>
    <row r="616" spans="1:34" ht="20.100000000000001" customHeight="1" x14ac:dyDescent="0.2">
      <c r="D616" s="41" t="s">
        <v>113</v>
      </c>
      <c r="F616" s="40">
        <v>28</v>
      </c>
      <c r="G616" s="40"/>
      <c r="H616" s="40"/>
      <c r="I616" s="40"/>
      <c r="J616" s="40">
        <v>81</v>
      </c>
      <c r="K616" s="40">
        <v>0</v>
      </c>
      <c r="L616" s="40"/>
      <c r="M616" s="40">
        <v>81</v>
      </c>
      <c r="N616" s="40"/>
      <c r="O616" s="40"/>
      <c r="P616" s="40"/>
      <c r="Q616" s="40">
        <v>38</v>
      </c>
      <c r="R616" s="40">
        <v>39</v>
      </c>
      <c r="S616" s="40"/>
      <c r="T616" s="40">
        <v>77</v>
      </c>
      <c r="U616" s="40"/>
      <c r="V616" s="40"/>
      <c r="W616" s="40"/>
      <c r="X616" s="40">
        <v>32</v>
      </c>
      <c r="Y616" s="40"/>
      <c r="Z616" s="40"/>
      <c r="AA616" s="40"/>
      <c r="AB616" s="40">
        <v>0</v>
      </c>
      <c r="AC616" s="40"/>
      <c r="AD616" s="40">
        <v>0</v>
      </c>
      <c r="AF616" s="37"/>
      <c r="AG616" s="37"/>
      <c r="AH616" s="37"/>
    </row>
    <row r="617" spans="1:34" ht="20.100000000000001" customHeight="1" x14ac:dyDescent="0.2">
      <c r="D617" s="38" t="s">
        <v>101</v>
      </c>
      <c r="F617" s="39">
        <v>13</v>
      </c>
      <c r="G617" s="40"/>
      <c r="H617" s="40"/>
      <c r="I617" s="40"/>
      <c r="J617" s="39">
        <v>81</v>
      </c>
      <c r="K617" s="39">
        <v>1</v>
      </c>
      <c r="L617" s="40"/>
      <c r="M617" s="39">
        <v>82</v>
      </c>
      <c r="N617" s="40"/>
      <c r="O617" s="40"/>
      <c r="P617" s="40"/>
      <c r="Q617" s="39">
        <v>55</v>
      </c>
      <c r="R617" s="39">
        <v>29</v>
      </c>
      <c r="S617" s="40"/>
      <c r="T617" s="39">
        <v>84</v>
      </c>
      <c r="U617" s="40"/>
      <c r="V617" s="40"/>
      <c r="W617" s="40"/>
      <c r="X617" s="39">
        <v>11</v>
      </c>
      <c r="Y617" s="40"/>
      <c r="Z617" s="40"/>
      <c r="AA617" s="40"/>
      <c r="AB617" s="39">
        <v>0</v>
      </c>
      <c r="AC617" s="40"/>
      <c r="AD617" s="39">
        <v>0</v>
      </c>
      <c r="AF617" s="37"/>
      <c r="AG617" s="37"/>
      <c r="AH617" s="37"/>
    </row>
    <row r="618" spans="1:34" ht="20.100000000000001" customHeight="1" x14ac:dyDescent="0.2">
      <c r="D618" s="41" t="s">
        <v>115</v>
      </c>
      <c r="F618" s="40">
        <v>17</v>
      </c>
      <c r="G618" s="40"/>
      <c r="H618" s="40"/>
      <c r="I618" s="40"/>
      <c r="J618" s="40">
        <v>79</v>
      </c>
      <c r="K618" s="40">
        <v>1</v>
      </c>
      <c r="L618" s="40"/>
      <c r="M618" s="40">
        <v>80</v>
      </c>
      <c r="N618" s="40"/>
      <c r="O618" s="40"/>
      <c r="P618" s="40"/>
      <c r="Q618" s="40">
        <v>47</v>
      </c>
      <c r="R618" s="40">
        <v>35</v>
      </c>
      <c r="S618" s="40"/>
      <c r="T618" s="40">
        <v>82</v>
      </c>
      <c r="U618" s="40"/>
      <c r="V618" s="40"/>
      <c r="W618" s="40"/>
      <c r="X618" s="40">
        <v>15</v>
      </c>
      <c r="Y618" s="40"/>
      <c r="Z618" s="40"/>
      <c r="AA618" s="40"/>
      <c r="AB618" s="40">
        <v>0</v>
      </c>
      <c r="AC618" s="40"/>
      <c r="AD618" s="40">
        <v>0</v>
      </c>
      <c r="AF618" s="37"/>
      <c r="AG618" s="37"/>
      <c r="AH618" s="37"/>
    </row>
    <row r="619" spans="1:34" ht="20.100000000000001" customHeight="1" x14ac:dyDescent="0.2">
      <c r="D619" s="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F619" s="37"/>
      <c r="AG619" s="37"/>
      <c r="AH619" s="37"/>
    </row>
    <row r="620" spans="1:34" ht="20.100000000000001" customHeight="1" x14ac:dyDescent="0.2">
      <c r="C620" s="42" t="s">
        <v>287</v>
      </c>
      <c r="D620" s="42"/>
      <c r="F620" s="44">
        <v>113</v>
      </c>
      <c r="G620" s="45"/>
      <c r="H620" s="45"/>
      <c r="I620" s="45"/>
      <c r="J620" s="44">
        <v>401</v>
      </c>
      <c r="K620" s="44">
        <v>7</v>
      </c>
      <c r="L620" s="45"/>
      <c r="M620" s="44">
        <v>408</v>
      </c>
      <c r="N620" s="45"/>
      <c r="O620" s="45"/>
      <c r="P620" s="45"/>
      <c r="Q620" s="44">
        <v>198</v>
      </c>
      <c r="R620" s="44">
        <v>175</v>
      </c>
      <c r="S620" s="45"/>
      <c r="T620" s="44">
        <v>373</v>
      </c>
      <c r="U620" s="45"/>
      <c r="V620" s="45"/>
      <c r="W620" s="45"/>
      <c r="X620" s="44">
        <v>148</v>
      </c>
      <c r="Y620" s="45"/>
      <c r="Z620" s="45"/>
      <c r="AA620" s="45"/>
      <c r="AB620" s="44">
        <v>0</v>
      </c>
      <c r="AC620" s="45"/>
      <c r="AD620" s="44">
        <v>0</v>
      </c>
      <c r="AF620" s="37"/>
      <c r="AG620" s="37"/>
      <c r="AH620" s="37"/>
    </row>
    <row r="621" spans="1:34"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F621" s="37"/>
      <c r="AG621" s="37"/>
      <c r="AH621" s="37"/>
    </row>
    <row r="622" spans="1:34" s="1" customFormat="1" ht="20.100000000000001" customHeight="1" x14ac:dyDescent="0.25">
      <c r="A622" s="3"/>
      <c r="B622" s="49" t="s">
        <v>314</v>
      </c>
      <c r="C622" s="50"/>
      <c r="D622" s="50"/>
      <c r="E622" s="5"/>
      <c r="F622" s="51">
        <v>113</v>
      </c>
      <c r="G622" s="52"/>
      <c r="H622" s="52"/>
      <c r="I622" s="52"/>
      <c r="J622" s="51">
        <v>401</v>
      </c>
      <c r="K622" s="51">
        <v>7</v>
      </c>
      <c r="L622" s="52"/>
      <c r="M622" s="51">
        <v>408</v>
      </c>
      <c r="N622" s="52"/>
      <c r="O622" s="52"/>
      <c r="P622" s="52"/>
      <c r="Q622" s="51">
        <v>198</v>
      </c>
      <c r="R622" s="51">
        <v>175</v>
      </c>
      <c r="S622" s="52"/>
      <c r="T622" s="51">
        <v>373</v>
      </c>
      <c r="U622" s="52"/>
      <c r="V622" s="52"/>
      <c r="W622" s="52"/>
      <c r="X622" s="51">
        <v>148</v>
      </c>
      <c r="Y622" s="52"/>
      <c r="Z622" s="52"/>
      <c r="AA622" s="52"/>
      <c r="AB622" s="51">
        <v>0</v>
      </c>
      <c r="AC622" s="52"/>
      <c r="AD622" s="51">
        <v>0</v>
      </c>
      <c r="AF622" s="37"/>
      <c r="AG622" s="37"/>
      <c r="AH622" s="37"/>
    </row>
    <row r="623" spans="1:34" ht="20.100000000000001" customHeight="1" x14ac:dyDescent="0.2">
      <c r="D623" s="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F623" s="37"/>
      <c r="AG623" s="37"/>
      <c r="AH623" s="37"/>
    </row>
    <row r="624" spans="1:34" ht="20.100000000000001" customHeight="1" x14ac:dyDescent="0.2">
      <c r="B624" s="6" t="s">
        <v>315</v>
      </c>
      <c r="D624" s="2"/>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F624" s="37"/>
      <c r="AG624" s="37"/>
      <c r="AH624" s="37"/>
    </row>
    <row r="625" spans="1:34" ht="20.100000000000001" customHeight="1" x14ac:dyDescent="0.2">
      <c r="C625" s="3" t="s">
        <v>172</v>
      </c>
      <c r="D625" s="2"/>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F625" s="37"/>
      <c r="AG625" s="37"/>
      <c r="AH625" s="37"/>
    </row>
    <row r="626" spans="1:34" ht="20.100000000000001" customHeight="1" x14ac:dyDescent="0.2">
      <c r="D626" s="2" t="s">
        <v>98</v>
      </c>
      <c r="F626" s="37">
        <v>49</v>
      </c>
      <c r="G626" s="37"/>
      <c r="H626" s="37"/>
      <c r="I626" s="37"/>
      <c r="J626" s="37">
        <v>102</v>
      </c>
      <c r="K626" s="37">
        <v>6</v>
      </c>
      <c r="L626" s="37"/>
      <c r="M626" s="37">
        <v>108</v>
      </c>
      <c r="N626" s="37"/>
      <c r="O626" s="37"/>
      <c r="P626" s="37"/>
      <c r="Q626" s="37">
        <v>36</v>
      </c>
      <c r="R626" s="37">
        <v>54</v>
      </c>
      <c r="S626" s="37"/>
      <c r="T626" s="37">
        <v>90</v>
      </c>
      <c r="U626" s="37"/>
      <c r="V626" s="37"/>
      <c r="W626" s="37"/>
      <c r="X626" s="37">
        <v>67</v>
      </c>
      <c r="Y626" s="37"/>
      <c r="Z626" s="37"/>
      <c r="AA626" s="37"/>
      <c r="AB626" s="37">
        <v>0</v>
      </c>
      <c r="AC626" s="37"/>
      <c r="AD626" s="37">
        <v>0</v>
      </c>
      <c r="AF626" s="37"/>
      <c r="AG626" s="37"/>
      <c r="AH626" s="37"/>
    </row>
    <row r="627" spans="1:34" ht="20.100000000000001" customHeight="1" x14ac:dyDescent="0.2">
      <c r="D627" s="38" t="s">
        <v>173</v>
      </c>
      <c r="F627" s="39">
        <v>1</v>
      </c>
      <c r="G627" s="40"/>
      <c r="H627" s="40"/>
      <c r="I627" s="40"/>
      <c r="J627" s="39">
        <v>0</v>
      </c>
      <c r="K627" s="39">
        <v>0</v>
      </c>
      <c r="L627" s="40"/>
      <c r="M627" s="39">
        <v>0</v>
      </c>
      <c r="N627" s="40"/>
      <c r="O627" s="40"/>
      <c r="P627" s="40"/>
      <c r="Q627" s="39">
        <v>0</v>
      </c>
      <c r="R627" s="39">
        <v>1</v>
      </c>
      <c r="S627" s="40"/>
      <c r="T627" s="39">
        <v>1</v>
      </c>
      <c r="U627" s="40"/>
      <c r="V627" s="40"/>
      <c r="W627" s="40"/>
      <c r="X627" s="39">
        <v>0</v>
      </c>
      <c r="Y627" s="40"/>
      <c r="Z627" s="40"/>
      <c r="AA627" s="40"/>
      <c r="AB627" s="39">
        <v>0</v>
      </c>
      <c r="AC627" s="40"/>
      <c r="AD627" s="39">
        <v>0</v>
      </c>
      <c r="AF627" s="37"/>
      <c r="AG627" s="37"/>
      <c r="AH627" s="37"/>
    </row>
    <row r="628" spans="1:34" ht="20.100000000000001" customHeight="1" x14ac:dyDescent="0.2">
      <c r="D628" s="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F628" s="37"/>
      <c r="AG628" s="37"/>
      <c r="AH628" s="37"/>
    </row>
    <row r="629" spans="1:34" s="1" customFormat="1" ht="20.100000000000001" customHeight="1" x14ac:dyDescent="0.2">
      <c r="A629" s="3"/>
      <c r="B629" s="6"/>
      <c r="C629" s="42" t="s">
        <v>180</v>
      </c>
      <c r="D629" s="42"/>
      <c r="E629" s="5"/>
      <c r="F629" s="44">
        <v>50</v>
      </c>
      <c r="G629" s="45"/>
      <c r="H629" s="45"/>
      <c r="I629" s="45"/>
      <c r="J629" s="44">
        <v>102</v>
      </c>
      <c r="K629" s="44">
        <v>6</v>
      </c>
      <c r="L629" s="45"/>
      <c r="M629" s="44">
        <v>108</v>
      </c>
      <c r="N629" s="45"/>
      <c r="O629" s="45"/>
      <c r="P629" s="45"/>
      <c r="Q629" s="44">
        <v>36</v>
      </c>
      <c r="R629" s="44">
        <v>55</v>
      </c>
      <c r="S629" s="45"/>
      <c r="T629" s="44">
        <v>91</v>
      </c>
      <c r="U629" s="45"/>
      <c r="V629" s="45"/>
      <c r="W629" s="45"/>
      <c r="X629" s="44">
        <v>67</v>
      </c>
      <c r="Y629" s="45"/>
      <c r="Z629" s="45"/>
      <c r="AA629" s="45"/>
      <c r="AB629" s="44">
        <v>0</v>
      </c>
      <c r="AC629" s="45"/>
      <c r="AD629" s="44">
        <v>0</v>
      </c>
      <c r="AF629" s="37"/>
      <c r="AG629" s="37"/>
      <c r="AH629" s="37"/>
    </row>
    <row r="630" spans="1:34"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F630" s="37"/>
      <c r="AG630" s="37"/>
      <c r="AH630" s="37"/>
    </row>
    <row r="631" spans="1:34" s="1" customFormat="1" ht="20.100000000000001" customHeight="1" x14ac:dyDescent="0.25">
      <c r="A631" s="3"/>
      <c r="B631" s="49" t="s">
        <v>316</v>
      </c>
      <c r="C631" s="50"/>
      <c r="D631" s="50"/>
      <c r="E631" s="5"/>
      <c r="F631" s="51">
        <v>50</v>
      </c>
      <c r="G631" s="52"/>
      <c r="H631" s="52"/>
      <c r="I631" s="52"/>
      <c r="J631" s="51">
        <v>102</v>
      </c>
      <c r="K631" s="51">
        <v>6</v>
      </c>
      <c r="L631" s="52"/>
      <c r="M631" s="51">
        <v>108</v>
      </c>
      <c r="N631" s="52"/>
      <c r="O631" s="52"/>
      <c r="P631" s="52"/>
      <c r="Q631" s="51">
        <v>36</v>
      </c>
      <c r="R631" s="51">
        <v>55</v>
      </c>
      <c r="S631" s="52"/>
      <c r="T631" s="51">
        <v>91</v>
      </c>
      <c r="U631" s="52"/>
      <c r="V631" s="52"/>
      <c r="W631" s="52"/>
      <c r="X631" s="51">
        <v>67</v>
      </c>
      <c r="Y631" s="52"/>
      <c r="Z631" s="52"/>
      <c r="AA631" s="52"/>
      <c r="AB631" s="51">
        <v>0</v>
      </c>
      <c r="AC631" s="52"/>
      <c r="AD631" s="51">
        <v>0</v>
      </c>
      <c r="AF631" s="37"/>
      <c r="AG631" s="37"/>
      <c r="AH631" s="37"/>
    </row>
    <row r="632" spans="1:34" ht="20.100000000000001" customHeight="1" x14ac:dyDescent="0.2">
      <c r="D632" s="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F632" s="37"/>
      <c r="AG632" s="37"/>
      <c r="AH632" s="37"/>
    </row>
    <row r="633" spans="1:34" ht="20.100000000000001" customHeight="1" x14ac:dyDescent="0.2">
      <c r="B633" s="6" t="s">
        <v>317</v>
      </c>
      <c r="D633" s="2"/>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F633" s="37"/>
      <c r="AG633" s="37"/>
      <c r="AH633" s="37"/>
    </row>
    <row r="634" spans="1:34" ht="20.100000000000001" customHeight="1" x14ac:dyDescent="0.2">
      <c r="C634" s="3" t="s">
        <v>0</v>
      </c>
      <c r="D634" s="2"/>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F634" s="37"/>
      <c r="AG634" s="37"/>
      <c r="AH634" s="37"/>
    </row>
    <row r="635" spans="1:34" ht="20.100000000000001" customHeight="1" x14ac:dyDescent="0.2">
      <c r="D635" s="2" t="s">
        <v>124</v>
      </c>
      <c r="F635" s="37">
        <v>0</v>
      </c>
      <c r="G635" s="37"/>
      <c r="H635" s="37"/>
      <c r="I635" s="37"/>
      <c r="J635" s="37">
        <v>0</v>
      </c>
      <c r="K635" s="37">
        <v>0</v>
      </c>
      <c r="L635" s="37"/>
      <c r="M635" s="37">
        <v>0</v>
      </c>
      <c r="N635" s="37"/>
      <c r="O635" s="37"/>
      <c r="P635" s="37"/>
      <c r="Q635" s="37">
        <v>0</v>
      </c>
      <c r="R635" s="37">
        <v>0</v>
      </c>
      <c r="S635" s="37"/>
      <c r="T635" s="37">
        <v>0</v>
      </c>
      <c r="U635" s="37"/>
      <c r="V635" s="37"/>
      <c r="W635" s="37"/>
      <c r="X635" s="37">
        <v>0</v>
      </c>
      <c r="Y635" s="37"/>
      <c r="Z635" s="37"/>
      <c r="AA635" s="37"/>
      <c r="AB635" s="37">
        <v>0</v>
      </c>
      <c r="AC635" s="37"/>
      <c r="AD635" s="37">
        <v>0</v>
      </c>
      <c r="AF635" s="37"/>
      <c r="AG635" s="37"/>
      <c r="AH635" s="37"/>
    </row>
    <row r="636" spans="1:34" ht="20.100000000000001" customHeight="1" x14ac:dyDescent="0.2">
      <c r="D636" s="38" t="s">
        <v>99</v>
      </c>
      <c r="F636" s="39">
        <v>0</v>
      </c>
      <c r="G636" s="40"/>
      <c r="H636" s="40"/>
      <c r="I636" s="40"/>
      <c r="J636" s="39">
        <v>0</v>
      </c>
      <c r="K636" s="39">
        <v>0</v>
      </c>
      <c r="L636" s="40"/>
      <c r="M636" s="39">
        <v>0</v>
      </c>
      <c r="N636" s="40"/>
      <c r="O636" s="40"/>
      <c r="P636" s="40"/>
      <c r="Q636" s="39">
        <v>0</v>
      </c>
      <c r="R636" s="39">
        <v>0</v>
      </c>
      <c r="S636" s="40"/>
      <c r="T636" s="39">
        <v>0</v>
      </c>
      <c r="U636" s="40"/>
      <c r="V636" s="40"/>
      <c r="W636" s="40"/>
      <c r="X636" s="39">
        <v>0</v>
      </c>
      <c r="Y636" s="40"/>
      <c r="Z636" s="40"/>
      <c r="AA636" s="40"/>
      <c r="AB636" s="39">
        <v>0</v>
      </c>
      <c r="AC636" s="40"/>
      <c r="AD636" s="39">
        <v>0</v>
      </c>
      <c r="AF636" s="37"/>
      <c r="AG636" s="37"/>
      <c r="AH636" s="37"/>
    </row>
    <row r="637" spans="1:34" ht="20.100000000000001" customHeight="1" x14ac:dyDescent="0.2">
      <c r="D637" s="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F637" s="37"/>
      <c r="AG637" s="37"/>
      <c r="AH637" s="37"/>
    </row>
    <row r="638" spans="1:34" ht="20.100000000000001" customHeight="1" x14ac:dyDescent="0.2">
      <c r="C638" s="42" t="s">
        <v>122</v>
      </c>
      <c r="D638" s="42"/>
      <c r="F638" s="44">
        <v>0</v>
      </c>
      <c r="G638" s="45"/>
      <c r="H638" s="45"/>
      <c r="I638" s="45"/>
      <c r="J638" s="44">
        <v>0</v>
      </c>
      <c r="K638" s="44">
        <v>0</v>
      </c>
      <c r="L638" s="45"/>
      <c r="M638" s="44">
        <v>0</v>
      </c>
      <c r="N638" s="45"/>
      <c r="O638" s="45"/>
      <c r="P638" s="45"/>
      <c r="Q638" s="44">
        <v>0</v>
      </c>
      <c r="R638" s="44">
        <v>0</v>
      </c>
      <c r="S638" s="45"/>
      <c r="T638" s="44">
        <v>0</v>
      </c>
      <c r="U638" s="45"/>
      <c r="V638" s="45"/>
      <c r="W638" s="45"/>
      <c r="X638" s="44">
        <v>0</v>
      </c>
      <c r="Y638" s="45"/>
      <c r="Z638" s="45"/>
      <c r="AA638" s="45"/>
      <c r="AB638" s="44">
        <v>0</v>
      </c>
      <c r="AC638" s="45"/>
      <c r="AD638" s="44">
        <v>0</v>
      </c>
      <c r="AF638" s="37"/>
      <c r="AG638" s="37"/>
      <c r="AH638" s="37"/>
    </row>
    <row r="639" spans="1:34" ht="20.100000000000001" customHeight="1" x14ac:dyDescent="0.2">
      <c r="D639" s="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F639" s="37"/>
      <c r="AG639" s="37"/>
      <c r="AH639" s="37"/>
    </row>
    <row r="640" spans="1:34" ht="20.100000000000001" customHeight="1" x14ac:dyDescent="0.2">
      <c r="C640" s="3" t="s">
        <v>97</v>
      </c>
      <c r="D640" s="2"/>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F640" s="37"/>
      <c r="AG640" s="37"/>
      <c r="AH640" s="37"/>
    </row>
    <row r="641" spans="1:34" ht="20.100000000000001" customHeight="1" x14ac:dyDescent="0.2">
      <c r="D641" s="2" t="s">
        <v>98</v>
      </c>
      <c r="F641" s="37">
        <v>0</v>
      </c>
      <c r="G641" s="37"/>
      <c r="H641" s="37"/>
      <c r="I641" s="37"/>
      <c r="J641" s="37">
        <v>0</v>
      </c>
      <c r="K641" s="37">
        <v>0</v>
      </c>
      <c r="L641" s="37"/>
      <c r="M641" s="37">
        <v>0</v>
      </c>
      <c r="N641" s="37"/>
      <c r="O641" s="37"/>
      <c r="P641" s="37"/>
      <c r="Q641" s="37">
        <v>0</v>
      </c>
      <c r="R641" s="37">
        <v>0</v>
      </c>
      <c r="S641" s="37"/>
      <c r="T641" s="37">
        <v>0</v>
      </c>
      <c r="U641" s="37"/>
      <c r="V641" s="37"/>
      <c r="W641" s="37"/>
      <c r="X641" s="37">
        <v>0</v>
      </c>
      <c r="Y641" s="37"/>
      <c r="Z641" s="37"/>
      <c r="AA641" s="37"/>
      <c r="AB641" s="37">
        <v>0</v>
      </c>
      <c r="AC641" s="37"/>
      <c r="AD641" s="37">
        <v>0</v>
      </c>
      <c r="AF641" s="37"/>
      <c r="AG641" s="37"/>
      <c r="AH641" s="37"/>
    </row>
    <row r="642" spans="1:34" ht="20.100000000000001" customHeight="1" x14ac:dyDescent="0.2">
      <c r="D642" s="38" t="s">
        <v>99</v>
      </c>
      <c r="F642" s="39">
        <v>0</v>
      </c>
      <c r="G642" s="40"/>
      <c r="H642" s="40"/>
      <c r="I642" s="40"/>
      <c r="J642" s="39">
        <v>0</v>
      </c>
      <c r="K642" s="39">
        <v>0</v>
      </c>
      <c r="L642" s="40"/>
      <c r="M642" s="39">
        <v>0</v>
      </c>
      <c r="N642" s="40"/>
      <c r="O642" s="40"/>
      <c r="P642" s="40"/>
      <c r="Q642" s="39">
        <v>0</v>
      </c>
      <c r="R642" s="39">
        <v>0</v>
      </c>
      <c r="S642" s="40"/>
      <c r="T642" s="39">
        <v>0</v>
      </c>
      <c r="U642" s="40"/>
      <c r="V642" s="40"/>
      <c r="W642" s="40"/>
      <c r="X642" s="39">
        <v>0</v>
      </c>
      <c r="Y642" s="40"/>
      <c r="Z642" s="40"/>
      <c r="AA642" s="40"/>
      <c r="AB642" s="39">
        <v>0</v>
      </c>
      <c r="AC642" s="40"/>
      <c r="AD642" s="39">
        <v>0</v>
      </c>
      <c r="AF642" s="37"/>
      <c r="AG642" s="37"/>
      <c r="AH642" s="37"/>
    </row>
    <row r="643" spans="1:34" ht="20.100000000000001" customHeight="1" x14ac:dyDescent="0.2">
      <c r="D643" s="2" t="s">
        <v>100</v>
      </c>
      <c r="F643" s="37">
        <v>0</v>
      </c>
      <c r="G643" s="37"/>
      <c r="H643" s="37"/>
      <c r="I643" s="37"/>
      <c r="J643" s="37">
        <v>0</v>
      </c>
      <c r="K643" s="37">
        <v>0</v>
      </c>
      <c r="L643" s="37"/>
      <c r="M643" s="37">
        <v>0</v>
      </c>
      <c r="N643" s="37"/>
      <c r="O643" s="37"/>
      <c r="P643" s="37"/>
      <c r="Q643" s="37">
        <v>0</v>
      </c>
      <c r="R643" s="37">
        <v>0</v>
      </c>
      <c r="S643" s="37"/>
      <c r="T643" s="37">
        <v>0</v>
      </c>
      <c r="U643" s="37"/>
      <c r="V643" s="37"/>
      <c r="W643" s="37"/>
      <c r="X643" s="37">
        <v>0</v>
      </c>
      <c r="Y643" s="37"/>
      <c r="Z643" s="37"/>
      <c r="AA643" s="37"/>
      <c r="AB643" s="37">
        <v>0</v>
      </c>
      <c r="AC643" s="37"/>
      <c r="AD643" s="37">
        <v>0</v>
      </c>
      <c r="AF643" s="37"/>
      <c r="AG643" s="37"/>
      <c r="AH643" s="37"/>
    </row>
    <row r="644" spans="1:34" ht="20.100000000000001" customHeight="1" x14ac:dyDescent="0.2">
      <c r="D644" s="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F644" s="37"/>
      <c r="AG644" s="37"/>
      <c r="AH644" s="37"/>
    </row>
    <row r="645" spans="1:34" ht="20.100000000000001" customHeight="1" x14ac:dyDescent="0.2">
      <c r="C645" s="42" t="s">
        <v>112</v>
      </c>
      <c r="D645" s="42"/>
      <c r="F645" s="44">
        <v>0</v>
      </c>
      <c r="G645" s="45"/>
      <c r="H645" s="45"/>
      <c r="I645" s="45"/>
      <c r="J645" s="44">
        <v>0</v>
      </c>
      <c r="K645" s="44">
        <v>0</v>
      </c>
      <c r="L645" s="45"/>
      <c r="M645" s="44">
        <v>0</v>
      </c>
      <c r="N645" s="45"/>
      <c r="O645" s="45"/>
      <c r="P645" s="45"/>
      <c r="Q645" s="44">
        <v>0</v>
      </c>
      <c r="R645" s="44">
        <v>0</v>
      </c>
      <c r="S645" s="45"/>
      <c r="T645" s="44">
        <v>0</v>
      </c>
      <c r="U645" s="45"/>
      <c r="V645" s="45"/>
      <c r="W645" s="45"/>
      <c r="X645" s="44">
        <v>0</v>
      </c>
      <c r="Y645" s="45"/>
      <c r="Z645" s="45"/>
      <c r="AA645" s="45"/>
      <c r="AB645" s="44">
        <v>0</v>
      </c>
      <c r="AC645" s="45"/>
      <c r="AD645" s="44">
        <v>0</v>
      </c>
      <c r="AF645" s="37"/>
      <c r="AG645" s="37"/>
      <c r="AH645" s="37"/>
    </row>
    <row r="646" spans="1:34" ht="20.100000000000001" customHeight="1" x14ac:dyDescent="0.2">
      <c r="D646" s="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F646" s="37"/>
      <c r="AG646" s="37"/>
      <c r="AH646" s="37"/>
    </row>
    <row r="647" spans="1:34" ht="20.100000000000001" customHeight="1" x14ac:dyDescent="0.2">
      <c r="C647" s="3" t="s">
        <v>318</v>
      </c>
      <c r="D647" s="2"/>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F647" s="37"/>
      <c r="AG647" s="37"/>
      <c r="AH647" s="37"/>
    </row>
    <row r="648" spans="1:34" ht="20.100000000000001" customHeight="1" x14ac:dyDescent="0.2">
      <c r="D648" s="2" t="s">
        <v>98</v>
      </c>
      <c r="F648" s="37">
        <v>71</v>
      </c>
      <c r="G648" s="37"/>
      <c r="H648" s="37"/>
      <c r="I648" s="37"/>
      <c r="J648" s="37">
        <v>115</v>
      </c>
      <c r="K648" s="37">
        <v>2</v>
      </c>
      <c r="L648" s="37"/>
      <c r="M648" s="37">
        <v>117</v>
      </c>
      <c r="N648" s="37"/>
      <c r="O648" s="37"/>
      <c r="P648" s="37"/>
      <c r="Q648" s="37">
        <v>39</v>
      </c>
      <c r="R648" s="37">
        <v>62</v>
      </c>
      <c r="S648" s="37"/>
      <c r="T648" s="37">
        <v>101</v>
      </c>
      <c r="U648" s="37"/>
      <c r="V648" s="37"/>
      <c r="W648" s="37"/>
      <c r="X648" s="37">
        <v>87</v>
      </c>
      <c r="Y648" s="37"/>
      <c r="Z648" s="37"/>
      <c r="AA648" s="37"/>
      <c r="AB648" s="37">
        <v>0</v>
      </c>
      <c r="AC648" s="37"/>
      <c r="AD648" s="37">
        <v>0</v>
      </c>
      <c r="AF648" s="37"/>
      <c r="AG648" s="37"/>
      <c r="AH648" s="37"/>
    </row>
    <row r="649" spans="1:34" ht="20.100000000000001" customHeight="1" x14ac:dyDescent="0.2">
      <c r="D649" s="38" t="s">
        <v>99</v>
      </c>
      <c r="F649" s="39">
        <v>70</v>
      </c>
      <c r="G649" s="40"/>
      <c r="H649" s="40"/>
      <c r="I649" s="40"/>
      <c r="J649" s="39">
        <v>111</v>
      </c>
      <c r="K649" s="39">
        <v>4</v>
      </c>
      <c r="L649" s="40"/>
      <c r="M649" s="39">
        <v>115</v>
      </c>
      <c r="N649" s="40"/>
      <c r="O649" s="40"/>
      <c r="P649" s="40"/>
      <c r="Q649" s="39">
        <v>22</v>
      </c>
      <c r="R649" s="39">
        <v>69</v>
      </c>
      <c r="S649" s="40"/>
      <c r="T649" s="39">
        <v>91</v>
      </c>
      <c r="U649" s="40"/>
      <c r="V649" s="40"/>
      <c r="W649" s="40"/>
      <c r="X649" s="39">
        <v>94</v>
      </c>
      <c r="Y649" s="40"/>
      <c r="Z649" s="40"/>
      <c r="AA649" s="40"/>
      <c r="AB649" s="39">
        <v>0</v>
      </c>
      <c r="AC649" s="40"/>
      <c r="AD649" s="39">
        <v>0</v>
      </c>
      <c r="AF649" s="37"/>
      <c r="AG649" s="37"/>
      <c r="AH649" s="37"/>
    </row>
    <row r="650" spans="1:34" ht="20.100000000000001" customHeight="1" x14ac:dyDescent="0.2">
      <c r="D650" s="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F650" s="37"/>
      <c r="AG650" s="37"/>
      <c r="AH650" s="37"/>
    </row>
    <row r="651" spans="1:34" ht="20.100000000000001" customHeight="1" x14ac:dyDescent="0.2">
      <c r="C651" s="42" t="s">
        <v>319</v>
      </c>
      <c r="D651" s="42"/>
      <c r="F651" s="44">
        <v>141</v>
      </c>
      <c r="G651" s="45"/>
      <c r="H651" s="45"/>
      <c r="I651" s="45"/>
      <c r="J651" s="44">
        <v>226</v>
      </c>
      <c r="K651" s="44">
        <v>6</v>
      </c>
      <c r="L651" s="45"/>
      <c r="M651" s="44">
        <v>232</v>
      </c>
      <c r="N651" s="45"/>
      <c r="O651" s="45"/>
      <c r="P651" s="45"/>
      <c r="Q651" s="44">
        <v>61</v>
      </c>
      <c r="R651" s="44">
        <v>131</v>
      </c>
      <c r="S651" s="45"/>
      <c r="T651" s="44">
        <v>192</v>
      </c>
      <c r="U651" s="45"/>
      <c r="V651" s="45"/>
      <c r="W651" s="45"/>
      <c r="X651" s="44">
        <v>181</v>
      </c>
      <c r="Y651" s="45"/>
      <c r="Z651" s="45"/>
      <c r="AA651" s="45"/>
      <c r="AB651" s="44">
        <v>0</v>
      </c>
      <c r="AC651" s="45"/>
      <c r="AD651" s="44">
        <v>0</v>
      </c>
      <c r="AF651" s="37"/>
      <c r="AG651" s="37"/>
      <c r="AH651" s="37"/>
    </row>
    <row r="652" spans="1:34" ht="20.100000000000001" customHeight="1" x14ac:dyDescent="0.2">
      <c r="D652" s="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F652" s="37"/>
      <c r="AG652" s="37"/>
      <c r="AH652" s="37"/>
    </row>
    <row r="653" spans="1:34" s="1" customFormat="1" ht="20.100000000000001" customHeight="1" x14ac:dyDescent="0.25">
      <c r="A653" s="3"/>
      <c r="B653" s="49" t="s">
        <v>320</v>
      </c>
      <c r="C653" s="50"/>
      <c r="D653" s="50"/>
      <c r="E653" s="5"/>
      <c r="F653" s="51">
        <v>141</v>
      </c>
      <c r="G653" s="52"/>
      <c r="H653" s="52"/>
      <c r="I653" s="52"/>
      <c r="J653" s="51">
        <v>226</v>
      </c>
      <c r="K653" s="51">
        <v>6</v>
      </c>
      <c r="L653" s="52"/>
      <c r="M653" s="51">
        <v>232</v>
      </c>
      <c r="N653" s="52"/>
      <c r="O653" s="52"/>
      <c r="P653" s="52"/>
      <c r="Q653" s="51">
        <v>61</v>
      </c>
      <c r="R653" s="51">
        <v>131</v>
      </c>
      <c r="S653" s="52"/>
      <c r="T653" s="51">
        <v>192</v>
      </c>
      <c r="U653" s="52"/>
      <c r="V653" s="52"/>
      <c r="W653" s="52"/>
      <c r="X653" s="51">
        <v>181</v>
      </c>
      <c r="Y653" s="52"/>
      <c r="Z653" s="52"/>
      <c r="AA653" s="52"/>
      <c r="AB653" s="51">
        <v>0</v>
      </c>
      <c r="AC653" s="52"/>
      <c r="AD653" s="51">
        <v>0</v>
      </c>
      <c r="AF653" s="37"/>
      <c r="AG653" s="37"/>
      <c r="AH653" s="37"/>
    </row>
    <row r="654" spans="1:34" ht="20.100000000000001" customHeight="1" x14ac:dyDescent="0.2">
      <c r="D654" s="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F654" s="37"/>
      <c r="AG654" s="37"/>
      <c r="AH654" s="37"/>
    </row>
    <row r="655" spans="1:34" ht="20.100000000000001" customHeight="1" x14ac:dyDescent="0.2">
      <c r="B655" s="6" t="s">
        <v>321</v>
      </c>
      <c r="D655" s="2"/>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F655" s="37"/>
      <c r="AG655" s="37"/>
      <c r="AH655" s="37"/>
    </row>
    <row r="656" spans="1:34" ht="20.100000000000001" customHeight="1" x14ac:dyDescent="0.2">
      <c r="C656" s="3" t="s">
        <v>172</v>
      </c>
      <c r="D656" s="2"/>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F656" s="37"/>
      <c r="AG656" s="37"/>
      <c r="AH656" s="37"/>
    </row>
    <row r="657" spans="1:34" ht="20.100000000000001" customHeight="1" x14ac:dyDescent="0.2">
      <c r="B657" s="5"/>
      <c r="D657" s="2" t="s">
        <v>98</v>
      </c>
      <c r="F657" s="37">
        <v>8</v>
      </c>
      <c r="G657" s="37"/>
      <c r="H657" s="37"/>
      <c r="I657" s="37"/>
      <c r="J657" s="37">
        <v>26</v>
      </c>
      <c r="K657" s="37">
        <v>1</v>
      </c>
      <c r="L657" s="37"/>
      <c r="M657" s="37">
        <v>27</v>
      </c>
      <c r="N657" s="37"/>
      <c r="O657" s="37"/>
      <c r="P657" s="37"/>
      <c r="Q657" s="37">
        <v>13</v>
      </c>
      <c r="R657" s="37">
        <v>9</v>
      </c>
      <c r="S657" s="37"/>
      <c r="T657" s="37">
        <v>22</v>
      </c>
      <c r="U657" s="37"/>
      <c r="V657" s="37"/>
      <c r="W657" s="37"/>
      <c r="X657" s="37">
        <v>13</v>
      </c>
      <c r="Y657" s="37"/>
      <c r="Z657" s="37"/>
      <c r="AA657" s="37"/>
      <c r="AB657" s="37">
        <v>0</v>
      </c>
      <c r="AC657" s="37"/>
      <c r="AD657" s="37">
        <v>0</v>
      </c>
      <c r="AF657" s="37"/>
      <c r="AG657" s="37"/>
      <c r="AH657" s="37"/>
    </row>
    <row r="658" spans="1:34" ht="20.100000000000001" customHeight="1" x14ac:dyDescent="0.2">
      <c r="D658" s="38" t="s">
        <v>99</v>
      </c>
      <c r="F658" s="39">
        <v>13</v>
      </c>
      <c r="G658" s="40"/>
      <c r="H658" s="40"/>
      <c r="I658" s="40"/>
      <c r="J658" s="39">
        <v>26</v>
      </c>
      <c r="K658" s="39">
        <v>0</v>
      </c>
      <c r="L658" s="40"/>
      <c r="M658" s="39">
        <v>26</v>
      </c>
      <c r="N658" s="40"/>
      <c r="O658" s="40"/>
      <c r="P658" s="40"/>
      <c r="Q658" s="39">
        <v>15</v>
      </c>
      <c r="R658" s="39">
        <v>15</v>
      </c>
      <c r="S658" s="40"/>
      <c r="T658" s="39">
        <v>30</v>
      </c>
      <c r="U658" s="40"/>
      <c r="V658" s="40"/>
      <c r="W658" s="40"/>
      <c r="X658" s="39">
        <v>9</v>
      </c>
      <c r="Y658" s="40"/>
      <c r="Z658" s="40"/>
      <c r="AA658" s="40"/>
      <c r="AB658" s="39">
        <v>0</v>
      </c>
      <c r="AC658" s="40"/>
      <c r="AD658" s="39">
        <v>0</v>
      </c>
      <c r="AF658" s="37"/>
      <c r="AG658" s="37"/>
      <c r="AH658" s="37"/>
    </row>
    <row r="659" spans="1:34" ht="20.100000000000001" customHeight="1" x14ac:dyDescent="0.2">
      <c r="D659" s="2" t="s">
        <v>113</v>
      </c>
      <c r="F659" s="37">
        <v>20</v>
      </c>
      <c r="G659" s="37"/>
      <c r="H659" s="37"/>
      <c r="I659" s="37"/>
      <c r="J659" s="37">
        <v>30</v>
      </c>
      <c r="K659" s="37">
        <v>0</v>
      </c>
      <c r="L659" s="37"/>
      <c r="M659" s="37">
        <v>30</v>
      </c>
      <c r="N659" s="37"/>
      <c r="O659" s="37"/>
      <c r="P659" s="37"/>
      <c r="Q659" s="37">
        <v>16</v>
      </c>
      <c r="R659" s="37">
        <v>13</v>
      </c>
      <c r="S659" s="37"/>
      <c r="T659" s="37">
        <v>29</v>
      </c>
      <c r="U659" s="37"/>
      <c r="V659" s="37"/>
      <c r="W659" s="37"/>
      <c r="X659" s="37">
        <v>21</v>
      </c>
      <c r="Y659" s="37"/>
      <c r="Z659" s="37"/>
      <c r="AA659" s="37"/>
      <c r="AB659" s="37">
        <v>0</v>
      </c>
      <c r="AC659" s="37"/>
      <c r="AD659" s="37">
        <v>0</v>
      </c>
      <c r="AF659" s="37"/>
      <c r="AG659" s="37"/>
      <c r="AH659" s="37"/>
    </row>
    <row r="660" spans="1:34" ht="20.100000000000001" customHeight="1" x14ac:dyDescent="0.2">
      <c r="D660" s="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F660" s="37"/>
      <c r="AG660" s="37"/>
      <c r="AH660" s="37"/>
    </row>
    <row r="661" spans="1:34" s="1" customFormat="1" ht="20.100000000000001" customHeight="1" x14ac:dyDescent="0.2">
      <c r="A661" s="3"/>
      <c r="B661" s="6"/>
      <c r="C661" s="42" t="s">
        <v>180</v>
      </c>
      <c r="D661" s="42"/>
      <c r="E661" s="5"/>
      <c r="F661" s="44">
        <v>41</v>
      </c>
      <c r="G661" s="45"/>
      <c r="H661" s="45"/>
      <c r="I661" s="45"/>
      <c r="J661" s="44">
        <v>82</v>
      </c>
      <c r="K661" s="44">
        <v>1</v>
      </c>
      <c r="L661" s="45"/>
      <c r="M661" s="44">
        <v>83</v>
      </c>
      <c r="N661" s="45"/>
      <c r="O661" s="45"/>
      <c r="P661" s="45"/>
      <c r="Q661" s="44">
        <v>44</v>
      </c>
      <c r="R661" s="44">
        <v>37</v>
      </c>
      <c r="S661" s="45"/>
      <c r="T661" s="44">
        <v>81</v>
      </c>
      <c r="U661" s="45"/>
      <c r="V661" s="45"/>
      <c r="W661" s="45"/>
      <c r="X661" s="44">
        <v>43</v>
      </c>
      <c r="Y661" s="45"/>
      <c r="Z661" s="45"/>
      <c r="AA661" s="45"/>
      <c r="AB661" s="44">
        <v>0</v>
      </c>
      <c r="AC661" s="45"/>
      <c r="AD661" s="44">
        <v>0</v>
      </c>
      <c r="AF661" s="37"/>
      <c r="AG661" s="37"/>
      <c r="AH661" s="37"/>
    </row>
    <row r="662" spans="1:34"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F662" s="37"/>
      <c r="AG662" s="37"/>
      <c r="AH662" s="37"/>
    </row>
    <row r="663" spans="1:34" s="1" customFormat="1" ht="20.100000000000001" customHeight="1" x14ac:dyDescent="0.25">
      <c r="A663" s="3"/>
      <c r="B663" s="49" t="s">
        <v>322</v>
      </c>
      <c r="C663" s="50"/>
      <c r="D663" s="50"/>
      <c r="E663" s="5"/>
      <c r="F663" s="51">
        <v>41</v>
      </c>
      <c r="G663" s="52"/>
      <c r="H663" s="52"/>
      <c r="I663" s="52"/>
      <c r="J663" s="51">
        <v>82</v>
      </c>
      <c r="K663" s="51">
        <v>1</v>
      </c>
      <c r="L663" s="52"/>
      <c r="M663" s="51">
        <v>83</v>
      </c>
      <c r="N663" s="52"/>
      <c r="O663" s="52"/>
      <c r="P663" s="52"/>
      <c r="Q663" s="51">
        <v>44</v>
      </c>
      <c r="R663" s="51">
        <v>37</v>
      </c>
      <c r="S663" s="52"/>
      <c r="T663" s="51">
        <v>81</v>
      </c>
      <c r="U663" s="52"/>
      <c r="V663" s="52"/>
      <c r="W663" s="52"/>
      <c r="X663" s="51">
        <v>43</v>
      </c>
      <c r="Y663" s="52"/>
      <c r="Z663" s="52"/>
      <c r="AA663" s="52"/>
      <c r="AB663" s="51">
        <v>0</v>
      </c>
      <c r="AC663" s="52"/>
      <c r="AD663" s="51">
        <v>0</v>
      </c>
      <c r="AF663" s="37"/>
      <c r="AG663" s="37"/>
      <c r="AH663" s="37"/>
    </row>
    <row r="664" spans="1:34" ht="20.100000000000001" customHeight="1" x14ac:dyDescent="0.2">
      <c r="D664" s="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F664" s="37"/>
      <c r="AG664" s="37"/>
      <c r="AH664" s="37"/>
    </row>
    <row r="665" spans="1:34" ht="20.100000000000001" customHeight="1" x14ac:dyDescent="0.2">
      <c r="B665" s="6" t="s">
        <v>323</v>
      </c>
      <c r="D665" s="2"/>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F665" s="37"/>
      <c r="AG665" s="37"/>
      <c r="AH665" s="37"/>
    </row>
    <row r="666" spans="1:34" ht="20.100000000000001" customHeight="1" x14ac:dyDescent="0.2">
      <c r="C666" s="3" t="s">
        <v>172</v>
      </c>
      <c r="D666" s="2"/>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F666" s="37"/>
      <c r="AG666" s="37"/>
      <c r="AH666" s="37"/>
    </row>
    <row r="667" spans="1:34" ht="20.100000000000001" customHeight="1" x14ac:dyDescent="0.2">
      <c r="B667" s="5"/>
      <c r="D667" s="2" t="s">
        <v>98</v>
      </c>
      <c r="F667" s="37">
        <v>54</v>
      </c>
      <c r="G667" s="37"/>
      <c r="H667" s="37"/>
      <c r="I667" s="37"/>
      <c r="J667" s="37">
        <v>101</v>
      </c>
      <c r="K667" s="37">
        <v>3</v>
      </c>
      <c r="L667" s="37"/>
      <c r="M667" s="37">
        <v>104</v>
      </c>
      <c r="N667" s="37"/>
      <c r="O667" s="37"/>
      <c r="P667" s="37"/>
      <c r="Q667" s="37">
        <v>36</v>
      </c>
      <c r="R667" s="37">
        <v>50</v>
      </c>
      <c r="S667" s="37"/>
      <c r="T667" s="37">
        <v>86</v>
      </c>
      <c r="U667" s="37"/>
      <c r="V667" s="37"/>
      <c r="W667" s="37"/>
      <c r="X667" s="37">
        <v>72</v>
      </c>
      <c r="Y667" s="37"/>
      <c r="Z667" s="37"/>
      <c r="AA667" s="37"/>
      <c r="AB667" s="37">
        <v>0</v>
      </c>
      <c r="AC667" s="37"/>
      <c r="AD667" s="37">
        <v>0</v>
      </c>
      <c r="AF667" s="37"/>
      <c r="AG667" s="37"/>
      <c r="AH667" s="37"/>
    </row>
    <row r="668" spans="1:34" ht="20.100000000000001" customHeight="1" x14ac:dyDescent="0.2">
      <c r="D668" s="38" t="s">
        <v>99</v>
      </c>
      <c r="F668" s="39">
        <v>67</v>
      </c>
      <c r="G668" s="40"/>
      <c r="H668" s="40"/>
      <c r="I668" s="40"/>
      <c r="J668" s="39">
        <v>102</v>
      </c>
      <c r="K668" s="39">
        <v>4</v>
      </c>
      <c r="L668" s="40"/>
      <c r="M668" s="39">
        <v>106</v>
      </c>
      <c r="N668" s="40"/>
      <c r="O668" s="40"/>
      <c r="P668" s="40"/>
      <c r="Q668" s="39">
        <v>56</v>
      </c>
      <c r="R668" s="39">
        <v>53</v>
      </c>
      <c r="S668" s="40"/>
      <c r="T668" s="39">
        <v>109</v>
      </c>
      <c r="U668" s="40"/>
      <c r="V668" s="40"/>
      <c r="W668" s="40"/>
      <c r="X668" s="39">
        <v>64</v>
      </c>
      <c r="Y668" s="40"/>
      <c r="Z668" s="40"/>
      <c r="AA668" s="40"/>
      <c r="AB668" s="39">
        <v>0</v>
      </c>
      <c r="AC668" s="40"/>
      <c r="AD668" s="39">
        <v>0</v>
      </c>
      <c r="AF668" s="37"/>
      <c r="AG668" s="37"/>
      <c r="AH668" s="37"/>
    </row>
    <row r="669" spans="1:34" ht="20.100000000000001" customHeight="1" x14ac:dyDescent="0.2">
      <c r="D669" s="2" t="s">
        <v>100</v>
      </c>
      <c r="F669" s="37">
        <v>64</v>
      </c>
      <c r="G669" s="37"/>
      <c r="H669" s="37"/>
      <c r="I669" s="37"/>
      <c r="J669" s="37">
        <v>103</v>
      </c>
      <c r="K669" s="37">
        <v>3</v>
      </c>
      <c r="L669" s="37"/>
      <c r="M669" s="37">
        <v>106</v>
      </c>
      <c r="N669" s="37"/>
      <c r="O669" s="37"/>
      <c r="P669" s="37"/>
      <c r="Q669" s="37">
        <v>29</v>
      </c>
      <c r="R669" s="37">
        <v>75</v>
      </c>
      <c r="S669" s="37"/>
      <c r="T669" s="37">
        <v>104</v>
      </c>
      <c r="U669" s="37"/>
      <c r="V669" s="37"/>
      <c r="W669" s="37"/>
      <c r="X669" s="37">
        <v>66</v>
      </c>
      <c r="Y669" s="37"/>
      <c r="Z669" s="37"/>
      <c r="AA669" s="37"/>
      <c r="AB669" s="37">
        <v>0</v>
      </c>
      <c r="AC669" s="37"/>
      <c r="AD669" s="37">
        <v>0</v>
      </c>
      <c r="AF669" s="37"/>
      <c r="AG669" s="37"/>
      <c r="AH669" s="37"/>
    </row>
    <row r="670" spans="1:34" ht="20.100000000000001" customHeight="1" x14ac:dyDescent="0.2">
      <c r="D670" s="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F670" s="37"/>
      <c r="AG670" s="37"/>
      <c r="AH670" s="37"/>
    </row>
    <row r="671" spans="1:34" s="1" customFormat="1" ht="20.100000000000001" customHeight="1" x14ac:dyDescent="0.2">
      <c r="A671" s="3"/>
      <c r="B671" s="6"/>
      <c r="C671" s="42" t="s">
        <v>180</v>
      </c>
      <c r="D671" s="42"/>
      <c r="E671" s="5"/>
      <c r="F671" s="44">
        <v>185</v>
      </c>
      <c r="G671" s="45"/>
      <c r="H671" s="45"/>
      <c r="I671" s="45"/>
      <c r="J671" s="44">
        <v>306</v>
      </c>
      <c r="K671" s="44">
        <v>10</v>
      </c>
      <c r="L671" s="45"/>
      <c r="M671" s="44">
        <v>316</v>
      </c>
      <c r="N671" s="45"/>
      <c r="O671" s="45"/>
      <c r="P671" s="45"/>
      <c r="Q671" s="44">
        <v>121</v>
      </c>
      <c r="R671" s="44">
        <v>178</v>
      </c>
      <c r="S671" s="45"/>
      <c r="T671" s="44">
        <v>299</v>
      </c>
      <c r="U671" s="45"/>
      <c r="V671" s="45"/>
      <c r="W671" s="45"/>
      <c r="X671" s="44">
        <v>202</v>
      </c>
      <c r="Y671" s="45"/>
      <c r="Z671" s="45"/>
      <c r="AA671" s="45"/>
      <c r="AB671" s="44">
        <v>0</v>
      </c>
      <c r="AC671" s="45"/>
      <c r="AD671" s="44">
        <v>0</v>
      </c>
      <c r="AF671" s="37"/>
      <c r="AG671" s="37"/>
      <c r="AH671" s="37"/>
    </row>
    <row r="672" spans="1:34"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F672" s="37"/>
      <c r="AG672" s="37"/>
      <c r="AH672" s="37"/>
    </row>
    <row r="673" spans="1:34" s="1" customFormat="1" ht="20.100000000000001" customHeight="1" x14ac:dyDescent="0.25">
      <c r="A673" s="3"/>
      <c r="B673" s="49" t="s">
        <v>324</v>
      </c>
      <c r="C673" s="50"/>
      <c r="D673" s="50"/>
      <c r="E673" s="5"/>
      <c r="F673" s="51">
        <v>185</v>
      </c>
      <c r="G673" s="52"/>
      <c r="H673" s="52"/>
      <c r="I673" s="52"/>
      <c r="J673" s="51">
        <v>306</v>
      </c>
      <c r="K673" s="51">
        <v>10</v>
      </c>
      <c r="L673" s="52"/>
      <c r="M673" s="51">
        <v>316</v>
      </c>
      <c r="N673" s="52"/>
      <c r="O673" s="52"/>
      <c r="P673" s="52"/>
      <c r="Q673" s="51">
        <v>121</v>
      </c>
      <c r="R673" s="51">
        <v>178</v>
      </c>
      <c r="S673" s="52"/>
      <c r="T673" s="51">
        <v>299</v>
      </c>
      <c r="U673" s="52"/>
      <c r="V673" s="52"/>
      <c r="W673" s="52"/>
      <c r="X673" s="51">
        <v>202</v>
      </c>
      <c r="Y673" s="52"/>
      <c r="Z673" s="52"/>
      <c r="AA673" s="52"/>
      <c r="AB673" s="51">
        <v>0</v>
      </c>
      <c r="AC673" s="52"/>
      <c r="AD673" s="51">
        <v>0</v>
      </c>
      <c r="AF673" s="37"/>
      <c r="AG673" s="37"/>
      <c r="AH673" s="37"/>
    </row>
    <row r="674" spans="1:34" ht="20.100000000000001" customHeight="1" x14ac:dyDescent="0.2">
      <c r="D674" s="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F674" s="37"/>
      <c r="AG674" s="37"/>
      <c r="AH674" s="37"/>
    </row>
    <row r="675" spans="1:34" ht="20.100000000000001" customHeight="1" x14ac:dyDescent="0.2">
      <c r="B675" s="6" t="s">
        <v>325</v>
      </c>
      <c r="D675" s="2"/>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F675" s="37"/>
      <c r="AG675" s="37"/>
      <c r="AH675" s="37"/>
    </row>
    <row r="676" spans="1:34" ht="20.100000000000001" customHeight="1" x14ac:dyDescent="0.2">
      <c r="C676" s="3" t="s">
        <v>186</v>
      </c>
      <c r="D676" s="2"/>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F676" s="37"/>
      <c r="AG676" s="37"/>
      <c r="AH676" s="37"/>
    </row>
    <row r="677" spans="1:34" ht="20.100000000000001" customHeight="1" x14ac:dyDescent="0.2">
      <c r="D677" s="2" t="s">
        <v>173</v>
      </c>
      <c r="F677" s="37">
        <v>625</v>
      </c>
      <c r="G677" s="37"/>
      <c r="H677" s="37"/>
      <c r="I677" s="37"/>
      <c r="J677" s="37">
        <v>846</v>
      </c>
      <c r="K677" s="37">
        <v>22</v>
      </c>
      <c r="L677" s="37"/>
      <c r="M677" s="37">
        <v>868</v>
      </c>
      <c r="N677" s="37"/>
      <c r="O677" s="37"/>
      <c r="P677" s="37"/>
      <c r="Q677" s="37">
        <v>240</v>
      </c>
      <c r="R677" s="37">
        <v>795</v>
      </c>
      <c r="S677" s="37"/>
      <c r="T677" s="37">
        <v>1035</v>
      </c>
      <c r="U677" s="37"/>
      <c r="V677" s="37"/>
      <c r="W677" s="37"/>
      <c r="X677" s="37">
        <v>458</v>
      </c>
      <c r="Y677" s="37"/>
      <c r="Z677" s="37"/>
      <c r="AA677" s="37"/>
      <c r="AB677" s="37">
        <v>0</v>
      </c>
      <c r="AC677" s="37"/>
      <c r="AD677" s="37">
        <v>0</v>
      </c>
      <c r="AF677" s="37"/>
      <c r="AG677" s="37"/>
      <c r="AH677" s="37"/>
    </row>
    <row r="678" spans="1:34" ht="20.100000000000001" customHeight="1" x14ac:dyDescent="0.2">
      <c r="D678" s="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F678" s="37"/>
      <c r="AG678" s="37"/>
      <c r="AH678" s="37"/>
    </row>
    <row r="679" spans="1:34" ht="20.100000000000001" customHeight="1" x14ac:dyDescent="0.2">
      <c r="C679" s="42" t="s">
        <v>188</v>
      </c>
      <c r="D679" s="42"/>
      <c r="F679" s="44">
        <v>625</v>
      </c>
      <c r="G679" s="45"/>
      <c r="H679" s="45"/>
      <c r="I679" s="45"/>
      <c r="J679" s="44">
        <v>846</v>
      </c>
      <c r="K679" s="44">
        <v>22</v>
      </c>
      <c r="L679" s="45"/>
      <c r="M679" s="44">
        <v>868</v>
      </c>
      <c r="N679" s="45"/>
      <c r="O679" s="45"/>
      <c r="P679" s="45"/>
      <c r="Q679" s="44">
        <v>240</v>
      </c>
      <c r="R679" s="44">
        <v>795</v>
      </c>
      <c r="S679" s="45"/>
      <c r="T679" s="44">
        <v>1035</v>
      </c>
      <c r="U679" s="45"/>
      <c r="V679" s="45"/>
      <c r="W679" s="45"/>
      <c r="X679" s="44">
        <v>458</v>
      </c>
      <c r="Y679" s="45"/>
      <c r="Z679" s="45"/>
      <c r="AA679" s="45"/>
      <c r="AB679" s="44">
        <v>0</v>
      </c>
      <c r="AC679" s="45"/>
      <c r="AD679" s="44">
        <v>0</v>
      </c>
      <c r="AF679" s="37"/>
      <c r="AG679" s="37"/>
      <c r="AH679" s="37"/>
    </row>
    <row r="680" spans="1:34" ht="20.100000000000001" customHeight="1" x14ac:dyDescent="0.2">
      <c r="D680" s="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F680" s="37"/>
      <c r="AG680" s="37"/>
      <c r="AH680" s="37"/>
    </row>
    <row r="681" spans="1:34" ht="20.100000000000001" customHeight="1" x14ac:dyDescent="0.2">
      <c r="C681" s="3" t="s">
        <v>172</v>
      </c>
      <c r="D681" s="2"/>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F681" s="37"/>
      <c r="AG681" s="37"/>
      <c r="AH681" s="37"/>
    </row>
    <row r="682" spans="1:34" ht="20.100000000000001" customHeight="1" x14ac:dyDescent="0.2">
      <c r="D682" s="2" t="s">
        <v>124</v>
      </c>
      <c r="F682" s="37">
        <v>135</v>
      </c>
      <c r="G682" s="37"/>
      <c r="H682" s="37"/>
      <c r="I682" s="37"/>
      <c r="J682" s="37">
        <v>139</v>
      </c>
      <c r="K682" s="37">
        <v>2</v>
      </c>
      <c r="L682" s="37"/>
      <c r="M682" s="37">
        <v>141</v>
      </c>
      <c r="N682" s="37"/>
      <c r="O682" s="37"/>
      <c r="P682" s="37"/>
      <c r="Q682" s="37">
        <v>31</v>
      </c>
      <c r="R682" s="37">
        <v>122</v>
      </c>
      <c r="S682" s="37"/>
      <c r="T682" s="37">
        <v>153</v>
      </c>
      <c r="U682" s="37"/>
      <c r="V682" s="37"/>
      <c r="W682" s="37"/>
      <c r="X682" s="37">
        <v>123</v>
      </c>
      <c r="Y682" s="37"/>
      <c r="Z682" s="37"/>
      <c r="AA682" s="37"/>
      <c r="AB682" s="37">
        <v>0</v>
      </c>
      <c r="AC682" s="37"/>
      <c r="AD682" s="37">
        <v>0</v>
      </c>
      <c r="AF682" s="37"/>
      <c r="AG682" s="37"/>
      <c r="AH682" s="37"/>
    </row>
    <row r="683" spans="1:34" ht="20.100000000000001" customHeight="1" x14ac:dyDescent="0.2">
      <c r="B683" s="5"/>
      <c r="D683" s="38" t="s">
        <v>173</v>
      </c>
      <c r="F683" s="39">
        <v>199</v>
      </c>
      <c r="G683" s="40"/>
      <c r="H683" s="40"/>
      <c r="I683" s="40"/>
      <c r="J683" s="39">
        <v>337</v>
      </c>
      <c r="K683" s="39">
        <v>13</v>
      </c>
      <c r="L683" s="40"/>
      <c r="M683" s="39">
        <v>350</v>
      </c>
      <c r="N683" s="40"/>
      <c r="O683" s="40"/>
      <c r="P683" s="40"/>
      <c r="Q683" s="39">
        <v>130</v>
      </c>
      <c r="R683" s="39">
        <v>247</v>
      </c>
      <c r="S683" s="40"/>
      <c r="T683" s="39">
        <v>377</v>
      </c>
      <c r="U683" s="40"/>
      <c r="V683" s="40"/>
      <c r="W683" s="40"/>
      <c r="X683" s="39">
        <v>172</v>
      </c>
      <c r="Y683" s="40"/>
      <c r="Z683" s="40"/>
      <c r="AA683" s="40"/>
      <c r="AB683" s="39">
        <v>0</v>
      </c>
      <c r="AC683" s="40"/>
      <c r="AD683" s="39">
        <v>0</v>
      </c>
      <c r="AF683" s="37"/>
      <c r="AG683" s="37"/>
      <c r="AH683" s="37"/>
    </row>
    <row r="684" spans="1:34" ht="20.100000000000001" customHeight="1" x14ac:dyDescent="0.2">
      <c r="B684" s="5"/>
      <c r="D684" s="2" t="s">
        <v>100</v>
      </c>
      <c r="F684" s="37">
        <v>174</v>
      </c>
      <c r="G684" s="37"/>
      <c r="H684" s="37"/>
      <c r="I684" s="37"/>
      <c r="J684" s="37">
        <v>340</v>
      </c>
      <c r="K684" s="37">
        <v>6</v>
      </c>
      <c r="L684" s="37"/>
      <c r="M684" s="37">
        <v>346</v>
      </c>
      <c r="N684" s="37"/>
      <c r="O684" s="37"/>
      <c r="P684" s="37"/>
      <c r="Q684" s="37">
        <v>255</v>
      </c>
      <c r="R684" s="37">
        <v>170</v>
      </c>
      <c r="S684" s="37"/>
      <c r="T684" s="37">
        <v>425</v>
      </c>
      <c r="U684" s="37"/>
      <c r="V684" s="37"/>
      <c r="W684" s="37"/>
      <c r="X684" s="37">
        <v>95</v>
      </c>
      <c r="Y684" s="37"/>
      <c r="Z684" s="37"/>
      <c r="AA684" s="37"/>
      <c r="AB684" s="37">
        <v>0</v>
      </c>
      <c r="AC684" s="37"/>
      <c r="AD684" s="37">
        <v>0</v>
      </c>
      <c r="AF684" s="37"/>
      <c r="AG684" s="37"/>
      <c r="AH684" s="37"/>
    </row>
    <row r="685" spans="1:34" ht="20.100000000000001" customHeight="1" x14ac:dyDescent="0.2">
      <c r="D685" s="38" t="s">
        <v>101</v>
      </c>
      <c r="F685" s="39">
        <v>143</v>
      </c>
      <c r="G685" s="40"/>
      <c r="H685" s="40"/>
      <c r="I685" s="40"/>
      <c r="J685" s="39">
        <v>340</v>
      </c>
      <c r="K685" s="39">
        <v>3</v>
      </c>
      <c r="L685" s="40"/>
      <c r="M685" s="39">
        <v>343</v>
      </c>
      <c r="N685" s="40"/>
      <c r="O685" s="40"/>
      <c r="P685" s="40"/>
      <c r="Q685" s="39">
        <v>211</v>
      </c>
      <c r="R685" s="39">
        <v>144</v>
      </c>
      <c r="S685" s="40"/>
      <c r="T685" s="39">
        <v>355</v>
      </c>
      <c r="U685" s="40"/>
      <c r="V685" s="40"/>
      <c r="W685" s="40"/>
      <c r="X685" s="39">
        <v>131</v>
      </c>
      <c r="Y685" s="40"/>
      <c r="Z685" s="40"/>
      <c r="AA685" s="40"/>
      <c r="AB685" s="39">
        <v>0</v>
      </c>
      <c r="AC685" s="40"/>
      <c r="AD685" s="39">
        <v>0</v>
      </c>
      <c r="AF685" s="37"/>
      <c r="AG685" s="37"/>
      <c r="AH685" s="37"/>
    </row>
    <row r="686" spans="1:34" ht="20.100000000000001" customHeight="1" x14ac:dyDescent="0.2">
      <c r="D686" s="2" t="s">
        <v>115</v>
      </c>
      <c r="F686" s="37">
        <v>194</v>
      </c>
      <c r="G686" s="37"/>
      <c r="H686" s="37"/>
      <c r="I686" s="37"/>
      <c r="J686" s="37">
        <v>337</v>
      </c>
      <c r="K686" s="37">
        <v>4</v>
      </c>
      <c r="L686" s="37"/>
      <c r="M686" s="37">
        <v>341</v>
      </c>
      <c r="N686" s="37"/>
      <c r="O686" s="37"/>
      <c r="P686" s="37"/>
      <c r="Q686" s="37">
        <v>146</v>
      </c>
      <c r="R686" s="37">
        <v>226</v>
      </c>
      <c r="S686" s="37"/>
      <c r="T686" s="37">
        <v>372</v>
      </c>
      <c r="U686" s="37"/>
      <c r="V686" s="37"/>
      <c r="W686" s="37"/>
      <c r="X686" s="37">
        <v>163</v>
      </c>
      <c r="Y686" s="37"/>
      <c r="Z686" s="37"/>
      <c r="AA686" s="37"/>
      <c r="AB686" s="37">
        <v>0</v>
      </c>
      <c r="AC686" s="37"/>
      <c r="AD686" s="37">
        <v>0</v>
      </c>
      <c r="AF686" s="37"/>
      <c r="AG686" s="37"/>
      <c r="AH686" s="37"/>
    </row>
    <row r="687" spans="1:34" ht="20.100000000000001" customHeight="1" x14ac:dyDescent="0.2">
      <c r="D687" s="38" t="s">
        <v>103</v>
      </c>
      <c r="F687" s="39">
        <v>106</v>
      </c>
      <c r="G687" s="40"/>
      <c r="H687" s="40"/>
      <c r="I687" s="40"/>
      <c r="J687" s="39">
        <v>150</v>
      </c>
      <c r="K687" s="39">
        <v>0</v>
      </c>
      <c r="L687" s="40"/>
      <c r="M687" s="39">
        <v>150</v>
      </c>
      <c r="N687" s="40"/>
      <c r="O687" s="40"/>
      <c r="P687" s="40"/>
      <c r="Q687" s="39">
        <v>52</v>
      </c>
      <c r="R687" s="39">
        <v>131</v>
      </c>
      <c r="S687" s="40"/>
      <c r="T687" s="39">
        <v>183</v>
      </c>
      <c r="U687" s="40"/>
      <c r="V687" s="40"/>
      <c r="W687" s="40"/>
      <c r="X687" s="39">
        <v>73</v>
      </c>
      <c r="Y687" s="40"/>
      <c r="Z687" s="40"/>
      <c r="AA687" s="40"/>
      <c r="AB687" s="39">
        <v>0</v>
      </c>
      <c r="AC687" s="40"/>
      <c r="AD687" s="39">
        <v>0</v>
      </c>
      <c r="AF687" s="37"/>
      <c r="AG687" s="37"/>
      <c r="AH687" s="37"/>
    </row>
    <row r="688" spans="1:34" ht="20.100000000000001" customHeight="1" x14ac:dyDescent="0.2">
      <c r="D688" s="2" t="s">
        <v>104</v>
      </c>
      <c r="F688" s="37">
        <v>118</v>
      </c>
      <c r="G688" s="37"/>
      <c r="H688" s="37"/>
      <c r="I688" s="37"/>
      <c r="J688" s="37">
        <v>338</v>
      </c>
      <c r="K688" s="37">
        <v>10</v>
      </c>
      <c r="L688" s="37"/>
      <c r="M688" s="37">
        <v>348</v>
      </c>
      <c r="N688" s="37"/>
      <c r="O688" s="37"/>
      <c r="P688" s="37"/>
      <c r="Q688" s="37">
        <v>220</v>
      </c>
      <c r="R688" s="37">
        <v>155</v>
      </c>
      <c r="S688" s="37"/>
      <c r="T688" s="37">
        <v>375</v>
      </c>
      <c r="U688" s="37"/>
      <c r="V688" s="37"/>
      <c r="W688" s="37"/>
      <c r="X688" s="37">
        <v>91</v>
      </c>
      <c r="Y688" s="37"/>
      <c r="Z688" s="37"/>
      <c r="AA688" s="37"/>
      <c r="AB688" s="37">
        <v>0</v>
      </c>
      <c r="AC688" s="37"/>
      <c r="AD688" s="37">
        <v>0</v>
      </c>
      <c r="AF688" s="37"/>
      <c r="AG688" s="37"/>
      <c r="AH688" s="37"/>
    </row>
    <row r="689" spans="1:34" ht="20.100000000000001" customHeight="1" x14ac:dyDescent="0.2">
      <c r="D689" s="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F689" s="37"/>
      <c r="AG689" s="37"/>
      <c r="AH689" s="37"/>
    </row>
    <row r="690" spans="1:34" s="1" customFormat="1" ht="20.100000000000001" customHeight="1" x14ac:dyDescent="0.2">
      <c r="A690" s="3"/>
      <c r="B690" s="6"/>
      <c r="C690" s="42" t="s">
        <v>180</v>
      </c>
      <c r="D690" s="42"/>
      <c r="E690" s="5"/>
      <c r="F690" s="44">
        <v>1069</v>
      </c>
      <c r="G690" s="45"/>
      <c r="H690" s="45"/>
      <c r="I690" s="45"/>
      <c r="J690" s="44">
        <v>1981</v>
      </c>
      <c r="K690" s="44">
        <v>38</v>
      </c>
      <c r="L690" s="45"/>
      <c r="M690" s="44">
        <v>2019</v>
      </c>
      <c r="N690" s="45"/>
      <c r="O690" s="45"/>
      <c r="P690" s="45"/>
      <c r="Q690" s="44">
        <v>1045</v>
      </c>
      <c r="R690" s="44">
        <v>1195</v>
      </c>
      <c r="S690" s="45"/>
      <c r="T690" s="44">
        <v>2240</v>
      </c>
      <c r="U690" s="45"/>
      <c r="V690" s="45"/>
      <c r="W690" s="45"/>
      <c r="X690" s="44">
        <v>848</v>
      </c>
      <c r="Y690" s="45"/>
      <c r="Z690" s="45"/>
      <c r="AA690" s="45"/>
      <c r="AB690" s="44">
        <v>0</v>
      </c>
      <c r="AC690" s="45"/>
      <c r="AD690" s="44">
        <v>0</v>
      </c>
      <c r="AF690" s="37"/>
      <c r="AG690" s="37"/>
      <c r="AH690" s="37"/>
    </row>
    <row r="691" spans="1:34"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F691" s="37"/>
      <c r="AG691" s="37"/>
      <c r="AH691" s="37"/>
    </row>
    <row r="692" spans="1:34" s="1" customFormat="1" ht="20.100000000000001" customHeight="1" x14ac:dyDescent="0.25">
      <c r="A692" s="3"/>
      <c r="B692" s="49" t="s">
        <v>326</v>
      </c>
      <c r="C692" s="50"/>
      <c r="D692" s="50"/>
      <c r="E692" s="5"/>
      <c r="F692" s="51">
        <v>1694</v>
      </c>
      <c r="G692" s="52"/>
      <c r="H692" s="52"/>
      <c r="I692" s="52"/>
      <c r="J692" s="51">
        <v>2827</v>
      </c>
      <c r="K692" s="51">
        <v>60</v>
      </c>
      <c r="L692" s="52"/>
      <c r="M692" s="51">
        <v>2887</v>
      </c>
      <c r="N692" s="52"/>
      <c r="O692" s="52"/>
      <c r="P692" s="52"/>
      <c r="Q692" s="51">
        <v>1285</v>
      </c>
      <c r="R692" s="51">
        <v>1990</v>
      </c>
      <c r="S692" s="52"/>
      <c r="T692" s="51">
        <v>3275</v>
      </c>
      <c r="U692" s="52"/>
      <c r="V692" s="52"/>
      <c r="W692" s="52"/>
      <c r="X692" s="51">
        <v>1306</v>
      </c>
      <c r="Y692" s="52"/>
      <c r="Z692" s="52"/>
      <c r="AA692" s="52"/>
      <c r="AB692" s="51">
        <v>0</v>
      </c>
      <c r="AC692" s="52"/>
      <c r="AD692" s="51">
        <v>0</v>
      </c>
      <c r="AF692" s="37"/>
      <c r="AG692" s="37"/>
      <c r="AH692" s="37"/>
    </row>
    <row r="693" spans="1:34" ht="20.100000000000001" customHeight="1" x14ac:dyDescent="0.2">
      <c r="D693" s="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F693" s="37"/>
      <c r="AG693" s="37"/>
      <c r="AH693" s="37"/>
    </row>
    <row r="694" spans="1:34" ht="20.100000000000001" customHeight="1" x14ac:dyDescent="0.2">
      <c r="B694" s="6" t="s">
        <v>327</v>
      </c>
      <c r="D694" s="2"/>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F694" s="37"/>
      <c r="AG694" s="37"/>
      <c r="AH694" s="37"/>
    </row>
    <row r="695" spans="1:34" ht="20.100000000000001" customHeight="1" x14ac:dyDescent="0.2">
      <c r="C695" s="3" t="s">
        <v>172</v>
      </c>
      <c r="D695" s="2"/>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F695" s="37"/>
      <c r="AG695" s="37"/>
      <c r="AH695" s="37"/>
    </row>
    <row r="696" spans="1:34" ht="20.100000000000001" customHeight="1" x14ac:dyDescent="0.2">
      <c r="D696" s="2" t="s">
        <v>98</v>
      </c>
      <c r="F696" s="37">
        <v>214</v>
      </c>
      <c r="G696" s="37"/>
      <c r="H696" s="37"/>
      <c r="I696" s="37"/>
      <c r="J696" s="37">
        <v>204</v>
      </c>
      <c r="K696" s="37">
        <v>4</v>
      </c>
      <c r="L696" s="37"/>
      <c r="M696" s="37">
        <v>208</v>
      </c>
      <c r="N696" s="37"/>
      <c r="O696" s="37"/>
      <c r="P696" s="37"/>
      <c r="Q696" s="37">
        <v>41</v>
      </c>
      <c r="R696" s="37">
        <v>177</v>
      </c>
      <c r="S696" s="37"/>
      <c r="T696" s="37">
        <v>218</v>
      </c>
      <c r="U696" s="37"/>
      <c r="V696" s="37"/>
      <c r="W696" s="37"/>
      <c r="X696" s="37">
        <v>204</v>
      </c>
      <c r="Y696" s="37"/>
      <c r="Z696" s="37"/>
      <c r="AA696" s="37"/>
      <c r="AB696" s="37">
        <v>0</v>
      </c>
      <c r="AC696" s="37"/>
      <c r="AD696" s="37">
        <v>0</v>
      </c>
      <c r="AF696" s="37"/>
      <c r="AG696" s="37"/>
      <c r="AH696" s="37"/>
    </row>
    <row r="697" spans="1:34" ht="20.100000000000001" customHeight="1" x14ac:dyDescent="0.2">
      <c r="D697" s="38" t="s">
        <v>99</v>
      </c>
      <c r="F697" s="39">
        <v>113</v>
      </c>
      <c r="G697" s="40"/>
      <c r="H697" s="40"/>
      <c r="I697" s="40"/>
      <c r="J697" s="39">
        <v>201</v>
      </c>
      <c r="K697" s="39">
        <v>5</v>
      </c>
      <c r="L697" s="40"/>
      <c r="M697" s="39">
        <v>206</v>
      </c>
      <c r="N697" s="40"/>
      <c r="O697" s="40"/>
      <c r="P697" s="40"/>
      <c r="Q697" s="39">
        <v>27</v>
      </c>
      <c r="R697" s="39">
        <v>139</v>
      </c>
      <c r="S697" s="40"/>
      <c r="T697" s="39">
        <v>166</v>
      </c>
      <c r="U697" s="40"/>
      <c r="V697" s="40"/>
      <c r="W697" s="40"/>
      <c r="X697" s="39">
        <v>153</v>
      </c>
      <c r="Y697" s="40"/>
      <c r="Z697" s="40"/>
      <c r="AA697" s="40"/>
      <c r="AB697" s="39">
        <v>0</v>
      </c>
      <c r="AC697" s="40"/>
      <c r="AD697" s="39">
        <v>0</v>
      </c>
      <c r="AF697" s="37"/>
      <c r="AG697" s="37"/>
      <c r="AH697" s="37"/>
    </row>
    <row r="698" spans="1:34" ht="20.100000000000001" customHeight="1" x14ac:dyDescent="0.2">
      <c r="D698" s="2" t="s">
        <v>100</v>
      </c>
      <c r="F698" s="40">
        <v>87</v>
      </c>
      <c r="G698" s="40"/>
      <c r="H698" s="40"/>
      <c r="I698" s="40"/>
      <c r="J698" s="40">
        <v>207</v>
      </c>
      <c r="K698" s="40">
        <v>3</v>
      </c>
      <c r="L698" s="40"/>
      <c r="M698" s="40">
        <v>210</v>
      </c>
      <c r="N698" s="40"/>
      <c r="O698" s="40"/>
      <c r="P698" s="40"/>
      <c r="Q698" s="40">
        <v>89</v>
      </c>
      <c r="R698" s="40">
        <v>119</v>
      </c>
      <c r="S698" s="40"/>
      <c r="T698" s="40">
        <v>208</v>
      </c>
      <c r="U698" s="40"/>
      <c r="V698" s="40"/>
      <c r="W698" s="40"/>
      <c r="X698" s="40">
        <v>89</v>
      </c>
      <c r="Y698" s="40"/>
      <c r="Z698" s="40"/>
      <c r="AA698" s="40"/>
      <c r="AB698" s="40">
        <v>0</v>
      </c>
      <c r="AC698" s="40"/>
      <c r="AD698" s="40">
        <v>0</v>
      </c>
      <c r="AF698" s="37"/>
      <c r="AG698" s="37"/>
      <c r="AH698" s="37"/>
    </row>
    <row r="699" spans="1:34" ht="20.100000000000001" customHeight="1" x14ac:dyDescent="0.2">
      <c r="D699" s="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F699" s="37"/>
      <c r="AG699" s="37"/>
      <c r="AH699" s="37"/>
    </row>
    <row r="700" spans="1:34" s="1" customFormat="1" ht="20.100000000000001" customHeight="1" x14ac:dyDescent="0.2">
      <c r="A700" s="3"/>
      <c r="B700" s="6"/>
      <c r="C700" s="42" t="s">
        <v>180</v>
      </c>
      <c r="D700" s="42"/>
      <c r="E700" s="5"/>
      <c r="F700" s="44">
        <v>414</v>
      </c>
      <c r="G700" s="45"/>
      <c r="H700" s="45"/>
      <c r="I700" s="45"/>
      <c r="J700" s="44">
        <v>612</v>
      </c>
      <c r="K700" s="44">
        <v>12</v>
      </c>
      <c r="L700" s="45"/>
      <c r="M700" s="44">
        <v>624</v>
      </c>
      <c r="N700" s="45"/>
      <c r="O700" s="45"/>
      <c r="P700" s="45"/>
      <c r="Q700" s="44">
        <v>157</v>
      </c>
      <c r="R700" s="44">
        <v>435</v>
      </c>
      <c r="S700" s="45"/>
      <c r="T700" s="44">
        <v>592</v>
      </c>
      <c r="U700" s="45"/>
      <c r="V700" s="45"/>
      <c r="W700" s="45"/>
      <c r="X700" s="44">
        <v>446</v>
      </c>
      <c r="Y700" s="45"/>
      <c r="Z700" s="45"/>
      <c r="AA700" s="45"/>
      <c r="AB700" s="44">
        <v>0</v>
      </c>
      <c r="AC700" s="45"/>
      <c r="AD700" s="44">
        <v>0</v>
      </c>
      <c r="AF700" s="37"/>
      <c r="AG700" s="37"/>
      <c r="AH700" s="37"/>
    </row>
    <row r="701" spans="1:34"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F701" s="37"/>
      <c r="AG701" s="37"/>
      <c r="AH701" s="37"/>
    </row>
    <row r="702" spans="1:34" s="1" customFormat="1" ht="20.100000000000001" customHeight="1" x14ac:dyDescent="0.25">
      <c r="A702" s="3"/>
      <c r="B702" s="49" t="s">
        <v>328</v>
      </c>
      <c r="C702" s="50"/>
      <c r="D702" s="50"/>
      <c r="E702" s="5"/>
      <c r="F702" s="51">
        <v>414</v>
      </c>
      <c r="G702" s="52"/>
      <c r="H702" s="52"/>
      <c r="I702" s="52"/>
      <c r="J702" s="51">
        <v>612</v>
      </c>
      <c r="K702" s="51">
        <v>12</v>
      </c>
      <c r="L702" s="52"/>
      <c r="M702" s="51">
        <v>624</v>
      </c>
      <c r="N702" s="52"/>
      <c r="O702" s="52"/>
      <c r="P702" s="52"/>
      <c r="Q702" s="51">
        <v>157</v>
      </c>
      <c r="R702" s="51">
        <v>435</v>
      </c>
      <c r="S702" s="52"/>
      <c r="T702" s="51">
        <v>592</v>
      </c>
      <c r="U702" s="52"/>
      <c r="V702" s="52"/>
      <c r="W702" s="52"/>
      <c r="X702" s="51">
        <v>446</v>
      </c>
      <c r="Y702" s="52"/>
      <c r="Z702" s="52"/>
      <c r="AA702" s="52"/>
      <c r="AB702" s="51">
        <v>0</v>
      </c>
      <c r="AC702" s="52"/>
      <c r="AD702" s="51">
        <v>0</v>
      </c>
      <c r="AF702" s="37"/>
      <c r="AG702" s="37"/>
      <c r="AH702" s="37"/>
    </row>
    <row r="703" spans="1:34" ht="20.100000000000001" customHeight="1" x14ac:dyDescent="0.2">
      <c r="D703" s="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F703" s="37"/>
      <c r="AG703" s="37"/>
      <c r="AH703" s="37"/>
    </row>
    <row r="704" spans="1:34" ht="20.100000000000001" customHeight="1" x14ac:dyDescent="0.2">
      <c r="B704" s="6" t="s">
        <v>329</v>
      </c>
      <c r="D704" s="2"/>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F704" s="37"/>
      <c r="AG704" s="37"/>
      <c r="AH704" s="37"/>
    </row>
    <row r="705" spans="1:34" ht="20.100000000000001" customHeight="1" x14ac:dyDescent="0.2">
      <c r="B705" s="5"/>
      <c r="C705" s="3" t="s">
        <v>172</v>
      </c>
      <c r="D705" s="2"/>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F705" s="37"/>
      <c r="AG705" s="37"/>
      <c r="AH705" s="37"/>
    </row>
    <row r="706" spans="1:34" ht="20.100000000000001" customHeight="1" x14ac:dyDescent="0.2">
      <c r="B706" s="5"/>
      <c r="D706" s="2" t="s">
        <v>98</v>
      </c>
      <c r="F706" s="37">
        <v>112</v>
      </c>
      <c r="G706" s="37"/>
      <c r="H706" s="37"/>
      <c r="I706" s="37"/>
      <c r="J706" s="37">
        <v>125</v>
      </c>
      <c r="K706" s="37">
        <v>2</v>
      </c>
      <c r="L706" s="37"/>
      <c r="M706" s="37">
        <v>127</v>
      </c>
      <c r="N706" s="37"/>
      <c r="O706" s="37"/>
      <c r="P706" s="37"/>
      <c r="Q706" s="37">
        <v>41</v>
      </c>
      <c r="R706" s="37">
        <v>95</v>
      </c>
      <c r="S706" s="37"/>
      <c r="T706" s="37">
        <v>136</v>
      </c>
      <c r="U706" s="37"/>
      <c r="V706" s="37"/>
      <c r="W706" s="37"/>
      <c r="X706" s="37">
        <v>103</v>
      </c>
      <c r="Y706" s="37"/>
      <c r="Z706" s="37"/>
      <c r="AA706" s="37"/>
      <c r="AB706" s="37">
        <v>0</v>
      </c>
      <c r="AC706" s="37"/>
      <c r="AD706" s="37">
        <v>0</v>
      </c>
      <c r="AF706" s="37"/>
      <c r="AG706" s="37"/>
      <c r="AH706" s="37"/>
    </row>
    <row r="707" spans="1:34" ht="20.100000000000001" customHeight="1" x14ac:dyDescent="0.2">
      <c r="D707" s="38" t="s">
        <v>99</v>
      </c>
      <c r="F707" s="39">
        <v>93</v>
      </c>
      <c r="G707" s="40"/>
      <c r="H707" s="40"/>
      <c r="I707" s="40"/>
      <c r="J707" s="39">
        <v>124</v>
      </c>
      <c r="K707" s="39">
        <v>1</v>
      </c>
      <c r="L707" s="40"/>
      <c r="M707" s="39">
        <v>125</v>
      </c>
      <c r="N707" s="40"/>
      <c r="O707" s="40"/>
      <c r="P707" s="40"/>
      <c r="Q707" s="39">
        <v>41</v>
      </c>
      <c r="R707" s="39">
        <v>88</v>
      </c>
      <c r="S707" s="40"/>
      <c r="T707" s="39">
        <v>129</v>
      </c>
      <c r="U707" s="40"/>
      <c r="V707" s="40"/>
      <c r="W707" s="40"/>
      <c r="X707" s="39">
        <v>89</v>
      </c>
      <c r="Y707" s="40"/>
      <c r="Z707" s="40"/>
      <c r="AA707" s="40"/>
      <c r="AB707" s="39">
        <v>0</v>
      </c>
      <c r="AC707" s="40"/>
      <c r="AD707" s="39">
        <v>0</v>
      </c>
      <c r="AF707" s="37"/>
      <c r="AG707" s="37"/>
      <c r="AH707" s="37"/>
    </row>
    <row r="708" spans="1:34" ht="20.100000000000001" customHeight="1" x14ac:dyDescent="0.2">
      <c r="D708" s="2" t="s">
        <v>113</v>
      </c>
      <c r="F708" s="37">
        <v>101</v>
      </c>
      <c r="G708" s="37"/>
      <c r="H708" s="37"/>
      <c r="I708" s="37"/>
      <c r="J708" s="37">
        <v>125</v>
      </c>
      <c r="K708" s="37">
        <v>2</v>
      </c>
      <c r="L708" s="37"/>
      <c r="M708" s="37">
        <v>127</v>
      </c>
      <c r="N708" s="37"/>
      <c r="O708" s="37"/>
      <c r="P708" s="37"/>
      <c r="Q708" s="37">
        <v>34</v>
      </c>
      <c r="R708" s="37">
        <v>85</v>
      </c>
      <c r="S708" s="37"/>
      <c r="T708" s="37">
        <v>119</v>
      </c>
      <c r="U708" s="37"/>
      <c r="V708" s="37"/>
      <c r="W708" s="37"/>
      <c r="X708" s="37">
        <v>109</v>
      </c>
      <c r="Y708" s="37"/>
      <c r="Z708" s="37"/>
      <c r="AA708" s="37"/>
      <c r="AB708" s="37">
        <v>0</v>
      </c>
      <c r="AC708" s="37"/>
      <c r="AD708" s="37">
        <v>0</v>
      </c>
      <c r="AF708" s="37"/>
      <c r="AG708" s="37"/>
      <c r="AH708" s="37"/>
    </row>
    <row r="709" spans="1:34" ht="20.100000000000001" customHeight="1" x14ac:dyDescent="0.2">
      <c r="D709" s="38" t="s">
        <v>174</v>
      </c>
      <c r="F709" s="39">
        <v>50</v>
      </c>
      <c r="G709" s="40"/>
      <c r="H709" s="40"/>
      <c r="I709" s="40"/>
      <c r="J709" s="39">
        <v>123</v>
      </c>
      <c r="K709" s="39">
        <v>2</v>
      </c>
      <c r="L709" s="40"/>
      <c r="M709" s="39">
        <v>125</v>
      </c>
      <c r="N709" s="40"/>
      <c r="O709" s="40"/>
      <c r="P709" s="40"/>
      <c r="Q709" s="39">
        <v>51</v>
      </c>
      <c r="R709" s="39">
        <v>70</v>
      </c>
      <c r="S709" s="40"/>
      <c r="T709" s="39">
        <v>121</v>
      </c>
      <c r="U709" s="40"/>
      <c r="V709" s="40"/>
      <c r="W709" s="40"/>
      <c r="X709" s="39">
        <v>54</v>
      </c>
      <c r="Y709" s="40"/>
      <c r="Z709" s="40"/>
      <c r="AA709" s="40"/>
      <c r="AB709" s="39">
        <v>0</v>
      </c>
      <c r="AC709" s="40"/>
      <c r="AD709" s="39">
        <v>0</v>
      </c>
      <c r="AF709" s="37"/>
      <c r="AG709" s="37"/>
      <c r="AH709" s="37"/>
    </row>
    <row r="710" spans="1:34" ht="20.100000000000001" customHeight="1" x14ac:dyDescent="0.2">
      <c r="D710" s="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F710" s="37"/>
      <c r="AG710" s="37"/>
      <c r="AH710" s="37"/>
    </row>
    <row r="711" spans="1:34" s="1" customFormat="1" ht="20.100000000000001" customHeight="1" x14ac:dyDescent="0.2">
      <c r="A711" s="3"/>
      <c r="B711" s="6"/>
      <c r="C711" s="42" t="s">
        <v>180</v>
      </c>
      <c r="D711" s="42"/>
      <c r="E711" s="5"/>
      <c r="F711" s="44">
        <v>356</v>
      </c>
      <c r="G711" s="45"/>
      <c r="H711" s="45"/>
      <c r="I711" s="45"/>
      <c r="J711" s="44">
        <v>497</v>
      </c>
      <c r="K711" s="44">
        <v>7</v>
      </c>
      <c r="L711" s="45"/>
      <c r="M711" s="44">
        <v>504</v>
      </c>
      <c r="N711" s="45"/>
      <c r="O711" s="45"/>
      <c r="P711" s="45"/>
      <c r="Q711" s="44">
        <v>167</v>
      </c>
      <c r="R711" s="44">
        <v>338</v>
      </c>
      <c r="S711" s="45"/>
      <c r="T711" s="44">
        <v>505</v>
      </c>
      <c r="U711" s="45"/>
      <c r="V711" s="45"/>
      <c r="W711" s="45"/>
      <c r="X711" s="44">
        <v>355</v>
      </c>
      <c r="Y711" s="45"/>
      <c r="Z711" s="45"/>
      <c r="AA711" s="45"/>
      <c r="AB711" s="44">
        <v>0</v>
      </c>
      <c r="AC711" s="45"/>
      <c r="AD711" s="44">
        <v>0</v>
      </c>
      <c r="AF711" s="37"/>
      <c r="AG711" s="37"/>
      <c r="AH711" s="37"/>
    </row>
    <row r="712" spans="1:34"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F712" s="37"/>
      <c r="AG712" s="37"/>
      <c r="AH712" s="37"/>
    </row>
    <row r="713" spans="1:34" s="1" customFormat="1" ht="20.100000000000001" customHeight="1" x14ac:dyDescent="0.25">
      <c r="A713" s="3"/>
      <c r="B713" s="49" t="s">
        <v>330</v>
      </c>
      <c r="C713" s="50"/>
      <c r="D713" s="50"/>
      <c r="E713" s="5"/>
      <c r="F713" s="51">
        <v>356</v>
      </c>
      <c r="G713" s="52"/>
      <c r="H713" s="52"/>
      <c r="I713" s="52"/>
      <c r="J713" s="51">
        <v>497</v>
      </c>
      <c r="K713" s="51">
        <v>7</v>
      </c>
      <c r="L713" s="52"/>
      <c r="M713" s="51">
        <v>504</v>
      </c>
      <c r="N713" s="52"/>
      <c r="O713" s="52"/>
      <c r="P713" s="52"/>
      <c r="Q713" s="51">
        <v>167</v>
      </c>
      <c r="R713" s="51">
        <v>338</v>
      </c>
      <c r="S713" s="52"/>
      <c r="T713" s="51">
        <v>505</v>
      </c>
      <c r="U713" s="52"/>
      <c r="V713" s="52"/>
      <c r="W713" s="52"/>
      <c r="X713" s="51">
        <v>355</v>
      </c>
      <c r="Y713" s="52"/>
      <c r="Z713" s="52"/>
      <c r="AA713" s="52"/>
      <c r="AB713" s="51">
        <v>0</v>
      </c>
      <c r="AC713" s="52"/>
      <c r="AD713" s="51">
        <v>0</v>
      </c>
      <c r="AF713" s="37"/>
      <c r="AG713" s="37"/>
      <c r="AH713" s="37"/>
    </row>
    <row r="714" spans="1:34"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F714" s="37"/>
      <c r="AG714" s="37"/>
      <c r="AH714" s="37"/>
    </row>
    <row r="715" spans="1:34"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F715" s="37"/>
      <c r="AG715" s="37"/>
      <c r="AH715" s="37"/>
    </row>
    <row r="716" spans="1:34"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F716" s="37"/>
      <c r="AG716" s="37"/>
      <c r="AH716" s="37"/>
    </row>
    <row r="717" spans="1:34" s="1" customFormat="1" ht="20.100000000000001" customHeight="1" x14ac:dyDescent="0.2">
      <c r="A717" s="3"/>
      <c r="B717" s="55"/>
      <c r="C717" s="3"/>
      <c r="D717" s="2" t="s">
        <v>98</v>
      </c>
      <c r="E717" s="5"/>
      <c r="F717" s="37">
        <v>22</v>
      </c>
      <c r="G717" s="37"/>
      <c r="H717" s="37"/>
      <c r="I717" s="37"/>
      <c r="J717" s="37">
        <v>52</v>
      </c>
      <c r="K717" s="37">
        <v>0</v>
      </c>
      <c r="L717" s="37"/>
      <c r="M717" s="37">
        <v>52</v>
      </c>
      <c r="N717" s="37"/>
      <c r="O717" s="37"/>
      <c r="P717" s="37"/>
      <c r="Q717" s="37">
        <v>23</v>
      </c>
      <c r="R717" s="37">
        <v>17</v>
      </c>
      <c r="S717" s="37"/>
      <c r="T717" s="37">
        <v>40</v>
      </c>
      <c r="U717" s="37"/>
      <c r="V717" s="37"/>
      <c r="W717" s="37"/>
      <c r="X717" s="37">
        <v>34</v>
      </c>
      <c r="Y717" s="37"/>
      <c r="Z717" s="37"/>
      <c r="AA717" s="37"/>
      <c r="AB717" s="37">
        <v>0</v>
      </c>
      <c r="AC717" s="37"/>
      <c r="AD717" s="37">
        <v>0</v>
      </c>
      <c r="AF717" s="37"/>
      <c r="AG717" s="37"/>
      <c r="AH717" s="37"/>
    </row>
    <row r="718" spans="1:34" s="1" customFormat="1" ht="20.100000000000001" customHeight="1" x14ac:dyDescent="0.2">
      <c r="A718" s="3"/>
      <c r="B718" s="55"/>
      <c r="C718" s="3"/>
      <c r="D718" s="38" t="s">
        <v>99</v>
      </c>
      <c r="E718" s="5"/>
      <c r="F718" s="39">
        <v>15</v>
      </c>
      <c r="G718" s="40"/>
      <c r="H718" s="40"/>
      <c r="I718" s="40"/>
      <c r="J718" s="39">
        <v>50</v>
      </c>
      <c r="K718" s="39">
        <v>1</v>
      </c>
      <c r="L718" s="40"/>
      <c r="M718" s="39">
        <v>51</v>
      </c>
      <c r="N718" s="40"/>
      <c r="O718" s="40"/>
      <c r="P718" s="40"/>
      <c r="Q718" s="39">
        <v>29</v>
      </c>
      <c r="R718" s="39">
        <v>18</v>
      </c>
      <c r="S718" s="40"/>
      <c r="T718" s="39">
        <v>47</v>
      </c>
      <c r="U718" s="40"/>
      <c r="V718" s="40"/>
      <c r="W718" s="40"/>
      <c r="X718" s="39">
        <v>19</v>
      </c>
      <c r="Y718" s="40"/>
      <c r="Z718" s="40"/>
      <c r="AA718" s="40"/>
      <c r="AB718" s="39">
        <v>0</v>
      </c>
      <c r="AC718" s="40"/>
      <c r="AD718" s="39">
        <v>0</v>
      </c>
      <c r="AF718" s="37"/>
      <c r="AG718" s="37"/>
      <c r="AH718" s="37"/>
    </row>
    <row r="719" spans="1:34" s="1" customFormat="1" ht="20.100000000000001" customHeight="1" x14ac:dyDescent="0.2">
      <c r="A719" s="3"/>
      <c r="B719" s="55"/>
      <c r="C719" s="3"/>
      <c r="D719" s="2" t="s">
        <v>113</v>
      </c>
      <c r="E719" s="5"/>
      <c r="F719" s="37">
        <v>17</v>
      </c>
      <c r="G719" s="37"/>
      <c r="H719" s="37"/>
      <c r="I719" s="37"/>
      <c r="J719" s="37">
        <v>49</v>
      </c>
      <c r="K719" s="37">
        <v>1</v>
      </c>
      <c r="L719" s="37"/>
      <c r="M719" s="37">
        <v>50</v>
      </c>
      <c r="N719" s="37"/>
      <c r="O719" s="37"/>
      <c r="P719" s="37"/>
      <c r="Q719" s="37">
        <v>29</v>
      </c>
      <c r="R719" s="37">
        <v>21</v>
      </c>
      <c r="S719" s="37"/>
      <c r="T719" s="37">
        <v>50</v>
      </c>
      <c r="U719" s="37"/>
      <c r="V719" s="37"/>
      <c r="W719" s="37"/>
      <c r="X719" s="37">
        <v>17</v>
      </c>
      <c r="Y719" s="37"/>
      <c r="Z719" s="37"/>
      <c r="AA719" s="37"/>
      <c r="AB719" s="37">
        <v>0</v>
      </c>
      <c r="AC719" s="37"/>
      <c r="AD719" s="37">
        <v>0</v>
      </c>
      <c r="AF719" s="37"/>
      <c r="AG719" s="37"/>
      <c r="AH719" s="37"/>
    </row>
    <row r="720" spans="1:34"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F720" s="37"/>
      <c r="AG720" s="37"/>
      <c r="AH720" s="37"/>
    </row>
    <row r="721" spans="1:34" s="1" customFormat="1" ht="20.100000000000001" customHeight="1" x14ac:dyDescent="0.2">
      <c r="A721" s="3"/>
      <c r="B721" s="55"/>
      <c r="C721" s="42" t="s">
        <v>180</v>
      </c>
      <c r="D721" s="42"/>
      <c r="E721" s="5"/>
      <c r="F721" s="44">
        <v>54</v>
      </c>
      <c r="G721" s="45"/>
      <c r="H721" s="45"/>
      <c r="I721" s="45"/>
      <c r="J721" s="44">
        <v>151</v>
      </c>
      <c r="K721" s="44">
        <v>2</v>
      </c>
      <c r="L721" s="45"/>
      <c r="M721" s="44">
        <v>153</v>
      </c>
      <c r="N721" s="45"/>
      <c r="O721" s="45"/>
      <c r="P721" s="45"/>
      <c r="Q721" s="44">
        <v>81</v>
      </c>
      <c r="R721" s="44">
        <v>56</v>
      </c>
      <c r="S721" s="45"/>
      <c r="T721" s="44">
        <v>137</v>
      </c>
      <c r="U721" s="45"/>
      <c r="V721" s="45"/>
      <c r="W721" s="45"/>
      <c r="X721" s="44">
        <v>70</v>
      </c>
      <c r="Y721" s="45"/>
      <c r="Z721" s="45"/>
      <c r="AA721" s="45"/>
      <c r="AB721" s="44">
        <v>0</v>
      </c>
      <c r="AC721" s="45"/>
      <c r="AD721" s="44">
        <v>0</v>
      </c>
      <c r="AF721" s="37"/>
      <c r="AG721" s="37"/>
      <c r="AH721" s="37"/>
    </row>
    <row r="722" spans="1:34"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F722" s="37"/>
      <c r="AG722" s="37"/>
      <c r="AH722" s="37"/>
    </row>
    <row r="723" spans="1:34" s="1" customFormat="1" ht="20.100000000000001" customHeight="1" x14ac:dyDescent="0.25">
      <c r="A723" s="3"/>
      <c r="B723" s="49" t="s">
        <v>332</v>
      </c>
      <c r="C723" s="50"/>
      <c r="D723" s="50"/>
      <c r="E723" s="5"/>
      <c r="F723" s="51">
        <v>54</v>
      </c>
      <c r="G723" s="52"/>
      <c r="H723" s="52"/>
      <c r="I723" s="52"/>
      <c r="J723" s="51">
        <v>151</v>
      </c>
      <c r="K723" s="51">
        <v>2</v>
      </c>
      <c r="L723" s="52"/>
      <c r="M723" s="51">
        <v>153</v>
      </c>
      <c r="N723" s="52"/>
      <c r="O723" s="52"/>
      <c r="P723" s="52"/>
      <c r="Q723" s="51">
        <v>81</v>
      </c>
      <c r="R723" s="51">
        <v>56</v>
      </c>
      <c r="S723" s="52"/>
      <c r="T723" s="51">
        <v>137</v>
      </c>
      <c r="U723" s="52"/>
      <c r="V723" s="52"/>
      <c r="W723" s="52"/>
      <c r="X723" s="51">
        <v>70</v>
      </c>
      <c r="Y723" s="52"/>
      <c r="Z723" s="52"/>
      <c r="AA723" s="52"/>
      <c r="AB723" s="51">
        <v>0</v>
      </c>
      <c r="AC723" s="52"/>
      <c r="AD723" s="51">
        <v>0</v>
      </c>
      <c r="AF723" s="37"/>
      <c r="AG723" s="37"/>
      <c r="AH723" s="37"/>
    </row>
    <row r="724" spans="1:34"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F724" s="37"/>
      <c r="AG724" s="37"/>
      <c r="AH724" s="37"/>
    </row>
    <row r="725" spans="1:34"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F725" s="37"/>
      <c r="AG725" s="37"/>
      <c r="AH725" s="37"/>
    </row>
    <row r="726" spans="1:34"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F726" s="37"/>
      <c r="AG726" s="37"/>
      <c r="AH726" s="37"/>
    </row>
    <row r="727" spans="1:34" s="1" customFormat="1" ht="20.100000000000001" customHeight="1" x14ac:dyDescent="0.2">
      <c r="A727" s="3"/>
      <c r="B727" s="55"/>
      <c r="C727" s="3"/>
      <c r="D727" s="2" t="s">
        <v>98</v>
      </c>
      <c r="E727" s="5"/>
      <c r="F727" s="37">
        <v>42</v>
      </c>
      <c r="G727" s="37"/>
      <c r="H727" s="37"/>
      <c r="I727" s="37"/>
      <c r="J727" s="37">
        <v>101</v>
      </c>
      <c r="K727" s="37">
        <v>1</v>
      </c>
      <c r="L727" s="37"/>
      <c r="M727" s="37">
        <v>102</v>
      </c>
      <c r="N727" s="37"/>
      <c r="O727" s="37"/>
      <c r="P727" s="37"/>
      <c r="Q727" s="37">
        <v>47</v>
      </c>
      <c r="R727" s="37">
        <v>52</v>
      </c>
      <c r="S727" s="37"/>
      <c r="T727" s="37">
        <v>99</v>
      </c>
      <c r="U727" s="37"/>
      <c r="V727" s="37"/>
      <c r="W727" s="37"/>
      <c r="X727" s="37">
        <v>45</v>
      </c>
      <c r="Y727" s="37"/>
      <c r="Z727" s="37"/>
      <c r="AA727" s="37"/>
      <c r="AB727" s="37">
        <v>0</v>
      </c>
      <c r="AC727" s="37"/>
      <c r="AD727" s="37">
        <v>0</v>
      </c>
      <c r="AF727" s="37"/>
      <c r="AG727" s="37"/>
      <c r="AH727" s="37"/>
    </row>
    <row r="728" spans="1:34" s="1" customFormat="1" ht="20.100000000000001" customHeight="1" x14ac:dyDescent="0.2">
      <c r="A728" s="3"/>
      <c r="B728" s="55"/>
      <c r="C728" s="3"/>
      <c r="D728" s="38" t="s">
        <v>99</v>
      </c>
      <c r="E728" s="5"/>
      <c r="F728" s="39">
        <v>31</v>
      </c>
      <c r="G728" s="40"/>
      <c r="H728" s="40"/>
      <c r="I728" s="40"/>
      <c r="J728" s="39">
        <v>105</v>
      </c>
      <c r="K728" s="39">
        <v>0</v>
      </c>
      <c r="L728" s="40"/>
      <c r="M728" s="39">
        <v>105</v>
      </c>
      <c r="N728" s="40"/>
      <c r="O728" s="40"/>
      <c r="P728" s="40"/>
      <c r="Q728" s="39">
        <v>41</v>
      </c>
      <c r="R728" s="39">
        <v>32</v>
      </c>
      <c r="S728" s="40"/>
      <c r="T728" s="39">
        <v>73</v>
      </c>
      <c r="U728" s="40"/>
      <c r="V728" s="40"/>
      <c r="W728" s="40"/>
      <c r="X728" s="39">
        <v>63</v>
      </c>
      <c r="Y728" s="40"/>
      <c r="Z728" s="40"/>
      <c r="AA728" s="40"/>
      <c r="AB728" s="39">
        <v>0</v>
      </c>
      <c r="AC728" s="40"/>
      <c r="AD728" s="39">
        <v>0</v>
      </c>
      <c r="AF728" s="37"/>
      <c r="AG728" s="37"/>
      <c r="AH728" s="37"/>
    </row>
    <row r="729" spans="1:34"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F729" s="37"/>
      <c r="AG729" s="37"/>
      <c r="AH729" s="37"/>
    </row>
    <row r="730" spans="1:34" s="1" customFormat="1" ht="20.100000000000001" customHeight="1" x14ac:dyDescent="0.2">
      <c r="A730" s="3"/>
      <c r="B730" s="55"/>
      <c r="C730" s="42" t="s">
        <v>180</v>
      </c>
      <c r="D730" s="42"/>
      <c r="E730" s="5"/>
      <c r="F730" s="44">
        <v>73</v>
      </c>
      <c r="G730" s="45"/>
      <c r="H730" s="45"/>
      <c r="I730" s="45"/>
      <c r="J730" s="44">
        <v>206</v>
      </c>
      <c r="K730" s="44">
        <v>1</v>
      </c>
      <c r="L730" s="45"/>
      <c r="M730" s="44">
        <v>207</v>
      </c>
      <c r="N730" s="45"/>
      <c r="O730" s="45"/>
      <c r="P730" s="45"/>
      <c r="Q730" s="44">
        <v>88</v>
      </c>
      <c r="R730" s="44">
        <v>84</v>
      </c>
      <c r="S730" s="45"/>
      <c r="T730" s="44">
        <v>172</v>
      </c>
      <c r="U730" s="45"/>
      <c r="V730" s="45"/>
      <c r="W730" s="45"/>
      <c r="X730" s="44">
        <v>108</v>
      </c>
      <c r="Y730" s="45"/>
      <c r="Z730" s="45"/>
      <c r="AA730" s="45"/>
      <c r="AB730" s="44">
        <v>0</v>
      </c>
      <c r="AC730" s="45"/>
      <c r="AD730" s="44">
        <v>0</v>
      </c>
      <c r="AF730" s="37"/>
      <c r="AG730" s="37"/>
      <c r="AH730" s="37"/>
    </row>
    <row r="731" spans="1:34"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F731" s="37"/>
      <c r="AG731" s="37"/>
      <c r="AH731" s="37"/>
    </row>
    <row r="732" spans="1:34" s="1" customFormat="1" ht="20.100000000000001" customHeight="1" x14ac:dyDescent="0.25">
      <c r="A732" s="3"/>
      <c r="B732" s="49" t="s">
        <v>334</v>
      </c>
      <c r="C732" s="50"/>
      <c r="D732" s="50"/>
      <c r="E732" s="5"/>
      <c r="F732" s="51">
        <v>73</v>
      </c>
      <c r="G732" s="52"/>
      <c r="H732" s="52"/>
      <c r="I732" s="52"/>
      <c r="J732" s="51">
        <v>206</v>
      </c>
      <c r="K732" s="51">
        <v>1</v>
      </c>
      <c r="L732" s="52"/>
      <c r="M732" s="51">
        <v>207</v>
      </c>
      <c r="N732" s="52"/>
      <c r="O732" s="52"/>
      <c r="P732" s="52"/>
      <c r="Q732" s="51">
        <v>88</v>
      </c>
      <c r="R732" s="51">
        <v>84</v>
      </c>
      <c r="S732" s="52"/>
      <c r="T732" s="51">
        <v>172</v>
      </c>
      <c r="U732" s="52"/>
      <c r="V732" s="52"/>
      <c r="W732" s="52"/>
      <c r="X732" s="51">
        <v>108</v>
      </c>
      <c r="Y732" s="52"/>
      <c r="Z732" s="52"/>
      <c r="AA732" s="52"/>
      <c r="AB732" s="51">
        <v>0</v>
      </c>
      <c r="AC732" s="52"/>
      <c r="AD732" s="51">
        <v>0</v>
      </c>
      <c r="AF732" s="37"/>
      <c r="AG732" s="37"/>
      <c r="AH732" s="37"/>
    </row>
    <row r="733" spans="1:34"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F733" s="37"/>
      <c r="AG733" s="37"/>
      <c r="AH733" s="37"/>
    </row>
    <row r="734" spans="1:34"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F734" s="37"/>
      <c r="AG734" s="37"/>
      <c r="AH734" s="37"/>
    </row>
    <row r="735" spans="1:34"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F735" s="37"/>
      <c r="AG735" s="37"/>
      <c r="AH735" s="37"/>
    </row>
    <row r="736" spans="1:34" s="1" customFormat="1" ht="20.100000000000001" customHeight="1" x14ac:dyDescent="0.2">
      <c r="A736" s="3"/>
      <c r="B736" s="55"/>
      <c r="C736" s="3"/>
      <c r="D736" s="2" t="s">
        <v>124</v>
      </c>
      <c r="E736" s="5"/>
      <c r="F736" s="37">
        <v>62</v>
      </c>
      <c r="G736" s="37"/>
      <c r="H736" s="37"/>
      <c r="I736" s="37"/>
      <c r="J736" s="37">
        <v>91</v>
      </c>
      <c r="K736" s="37">
        <v>4</v>
      </c>
      <c r="L736" s="37"/>
      <c r="M736" s="37">
        <v>95</v>
      </c>
      <c r="N736" s="37"/>
      <c r="O736" s="37"/>
      <c r="P736" s="37"/>
      <c r="Q736" s="37">
        <v>32</v>
      </c>
      <c r="R736" s="37">
        <v>68</v>
      </c>
      <c r="S736" s="37"/>
      <c r="T736" s="37">
        <v>100</v>
      </c>
      <c r="U736" s="37"/>
      <c r="V736" s="37"/>
      <c r="W736" s="37"/>
      <c r="X736" s="37">
        <v>57</v>
      </c>
      <c r="Y736" s="37"/>
      <c r="Z736" s="37"/>
      <c r="AA736" s="37"/>
      <c r="AB736" s="37">
        <v>0</v>
      </c>
      <c r="AC736" s="37"/>
      <c r="AD736" s="37">
        <v>0</v>
      </c>
      <c r="AF736" s="37"/>
      <c r="AG736" s="37"/>
      <c r="AH736" s="37"/>
    </row>
    <row r="737" spans="1:34" s="1" customFormat="1" ht="20.100000000000001" customHeight="1" x14ac:dyDescent="0.2">
      <c r="A737" s="3"/>
      <c r="B737" s="55"/>
      <c r="C737" s="3"/>
      <c r="D737" s="38" t="s">
        <v>99</v>
      </c>
      <c r="E737" s="5"/>
      <c r="F737" s="39">
        <v>32</v>
      </c>
      <c r="G737" s="40"/>
      <c r="H737" s="40"/>
      <c r="I737" s="40"/>
      <c r="J737" s="39">
        <v>92</v>
      </c>
      <c r="K737" s="39">
        <v>2</v>
      </c>
      <c r="L737" s="40"/>
      <c r="M737" s="39">
        <v>94</v>
      </c>
      <c r="N737" s="40"/>
      <c r="O737" s="40"/>
      <c r="P737" s="40"/>
      <c r="Q737" s="39">
        <v>54</v>
      </c>
      <c r="R737" s="39">
        <v>38</v>
      </c>
      <c r="S737" s="40"/>
      <c r="T737" s="39">
        <v>92</v>
      </c>
      <c r="U737" s="40"/>
      <c r="V737" s="40"/>
      <c r="W737" s="40"/>
      <c r="X737" s="39">
        <v>34</v>
      </c>
      <c r="Y737" s="40"/>
      <c r="Z737" s="40"/>
      <c r="AA737" s="40"/>
      <c r="AB737" s="39">
        <v>0</v>
      </c>
      <c r="AC737" s="40"/>
      <c r="AD737" s="39">
        <v>0</v>
      </c>
      <c r="AF737" s="37"/>
      <c r="AG737" s="37"/>
      <c r="AH737" s="37"/>
    </row>
    <row r="738" spans="1:34"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F738" s="37"/>
      <c r="AG738" s="37"/>
      <c r="AH738" s="37"/>
    </row>
    <row r="739" spans="1:34" s="1" customFormat="1" ht="20.100000000000001" customHeight="1" x14ac:dyDescent="0.2">
      <c r="A739" s="3"/>
      <c r="B739" s="55"/>
      <c r="C739" s="42" t="s">
        <v>180</v>
      </c>
      <c r="D739" s="42"/>
      <c r="E739" s="5"/>
      <c r="F739" s="44">
        <v>94</v>
      </c>
      <c r="G739" s="45"/>
      <c r="H739" s="45"/>
      <c r="I739" s="45"/>
      <c r="J739" s="44">
        <v>183</v>
      </c>
      <c r="K739" s="44">
        <v>6</v>
      </c>
      <c r="L739" s="45"/>
      <c r="M739" s="44">
        <v>189</v>
      </c>
      <c r="N739" s="45"/>
      <c r="O739" s="45"/>
      <c r="P739" s="45"/>
      <c r="Q739" s="44">
        <v>86</v>
      </c>
      <c r="R739" s="44">
        <v>106</v>
      </c>
      <c r="S739" s="45"/>
      <c r="T739" s="44">
        <v>192</v>
      </c>
      <c r="U739" s="45"/>
      <c r="V739" s="45"/>
      <c r="W739" s="45"/>
      <c r="X739" s="44">
        <v>91</v>
      </c>
      <c r="Y739" s="45"/>
      <c r="Z739" s="45"/>
      <c r="AA739" s="45"/>
      <c r="AB739" s="44">
        <v>0</v>
      </c>
      <c r="AC739" s="45"/>
      <c r="AD739" s="44">
        <v>0</v>
      </c>
      <c r="AF739" s="37"/>
      <c r="AG739" s="37"/>
      <c r="AH739" s="37"/>
    </row>
    <row r="740" spans="1:34"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F740" s="37"/>
      <c r="AG740" s="37"/>
      <c r="AH740" s="37"/>
    </row>
    <row r="741" spans="1:34" s="1" customFormat="1" ht="20.100000000000001" customHeight="1" x14ac:dyDescent="0.25">
      <c r="A741" s="3"/>
      <c r="B741" s="49" t="s">
        <v>336</v>
      </c>
      <c r="C741" s="50"/>
      <c r="D741" s="50"/>
      <c r="E741" s="5"/>
      <c r="F741" s="51">
        <v>94</v>
      </c>
      <c r="G741" s="52"/>
      <c r="H741" s="52"/>
      <c r="I741" s="52"/>
      <c r="J741" s="51">
        <v>183</v>
      </c>
      <c r="K741" s="51">
        <v>6</v>
      </c>
      <c r="L741" s="52"/>
      <c r="M741" s="51">
        <v>189</v>
      </c>
      <c r="N741" s="52"/>
      <c r="O741" s="52"/>
      <c r="P741" s="52"/>
      <c r="Q741" s="51">
        <v>86</v>
      </c>
      <c r="R741" s="51">
        <v>106</v>
      </c>
      <c r="S741" s="52"/>
      <c r="T741" s="51">
        <v>192</v>
      </c>
      <c r="U741" s="52"/>
      <c r="V741" s="52"/>
      <c r="W741" s="52"/>
      <c r="X741" s="51">
        <v>91</v>
      </c>
      <c r="Y741" s="52"/>
      <c r="Z741" s="52"/>
      <c r="AA741" s="52"/>
      <c r="AB741" s="51">
        <v>0</v>
      </c>
      <c r="AC741" s="52"/>
      <c r="AD741" s="51">
        <v>0</v>
      </c>
      <c r="AF741" s="37"/>
      <c r="AG741" s="37"/>
      <c r="AH741" s="37"/>
    </row>
    <row r="742" spans="1:34" ht="20.100000000000001" customHeight="1" x14ac:dyDescent="0.2">
      <c r="D742" s="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F742" s="37"/>
      <c r="AG742" s="37"/>
      <c r="AH742" s="37"/>
    </row>
    <row r="743" spans="1:34" s="61" customFormat="1" ht="30" customHeight="1" x14ac:dyDescent="0.2">
      <c r="A743" s="57"/>
      <c r="B743" s="58" t="s">
        <v>337</v>
      </c>
      <c r="C743" s="59"/>
      <c r="D743" s="59"/>
      <c r="E743" s="5"/>
      <c r="F743" s="60">
        <v>18656</v>
      </c>
      <c r="G743" s="52"/>
      <c r="H743" s="52"/>
      <c r="I743" s="52"/>
      <c r="J743" s="60">
        <v>39151</v>
      </c>
      <c r="K743" s="60">
        <v>1601</v>
      </c>
      <c r="L743" s="52"/>
      <c r="M743" s="60">
        <v>40752</v>
      </c>
      <c r="N743" s="52"/>
      <c r="O743" s="52"/>
      <c r="P743" s="52"/>
      <c r="Q743" s="60">
        <v>19569</v>
      </c>
      <c r="R743" s="60">
        <v>21416</v>
      </c>
      <c r="S743" s="52"/>
      <c r="T743" s="60">
        <v>40985</v>
      </c>
      <c r="U743" s="52"/>
      <c r="V743" s="52"/>
      <c r="W743" s="52"/>
      <c r="X743" s="60">
        <v>18381</v>
      </c>
      <c r="Y743" s="52"/>
      <c r="Z743" s="52"/>
      <c r="AA743" s="52"/>
      <c r="AB743" s="60">
        <v>677</v>
      </c>
      <c r="AC743" s="52"/>
      <c r="AD743" s="60">
        <v>719</v>
      </c>
      <c r="AF743" s="37"/>
      <c r="AG743" s="37"/>
      <c r="AH743" s="37"/>
    </row>
    <row r="745" spans="1:34" x14ac:dyDescent="0.2">
      <c r="F745" s="60"/>
      <c r="G745" s="52"/>
      <c r="H745" s="52"/>
      <c r="I745" s="52"/>
      <c r="J745" s="60"/>
    </row>
    <row r="746" spans="1:34" x14ac:dyDescent="0.2">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row>
  </sheetData>
  <autoFilter ref="A9:AD742"/>
  <mergeCells count="4">
    <mergeCell ref="A2:AD3"/>
    <mergeCell ref="A4:AD5"/>
    <mergeCell ref="F7:AD7"/>
    <mergeCell ref="A8:D8"/>
  </mergeCells>
  <phoneticPr fontId="2" type="noConversion"/>
  <pageMargins left="0.43307086614173229" right="0" top="0" bottom="0" header="0" footer="0"/>
  <pageSetup paperSize="5" scale="40" orientation="landscape" horizontalDpi="4294967294" verticalDpi="4294967294"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BR747"/>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1" width="12.7109375" style="4" customWidth="1"/>
    <col min="12" max="12" width="1.7109375" style="4" customWidth="1"/>
    <col min="13" max="13" width="12.7109375" style="4" customWidth="1"/>
    <col min="14" max="16" width="1.7109375" style="4" customWidth="1"/>
    <col min="17" max="18" width="12.7109375" style="4" customWidth="1"/>
    <col min="19" max="19" width="1.7109375" style="4" customWidth="1"/>
    <col min="20" max="20" width="12.7109375" style="4" customWidth="1"/>
    <col min="21" max="23" width="1.7109375" style="4" customWidth="1"/>
    <col min="24" max="24" width="12.7109375" style="4" customWidth="1"/>
    <col min="25" max="27" width="1.7109375" style="4" customWidth="1"/>
    <col min="28" max="28" width="12.7109375" style="4" customWidth="1"/>
    <col min="29" max="29" width="1.7109375" style="4" customWidth="1"/>
    <col min="30" max="30" width="12.7109375" style="4" customWidth="1"/>
    <col min="31" max="33" width="1.7109375" style="4" customWidth="1"/>
    <col min="34" max="34" width="12.7109375" style="4" customWidth="1"/>
    <col min="35" max="41" width="1.7109375" style="4" customWidth="1"/>
    <col min="42" max="42" width="12.7109375" style="4" customWidth="1"/>
    <col min="43" max="45" width="1.7109375" style="4" customWidth="1"/>
    <col min="46" max="47" width="12.7109375" style="4" customWidth="1"/>
    <col min="48" max="48" width="1.7109375" style="4" customWidth="1"/>
    <col min="49" max="49" width="12.7109375" style="4" customWidth="1"/>
    <col min="50" max="52" width="1.7109375" style="4" customWidth="1"/>
    <col min="53" max="54" width="12.7109375" style="4" customWidth="1"/>
    <col min="55" max="55" width="1.7109375" style="4" customWidth="1"/>
    <col min="56" max="56" width="12.7109375" style="4" customWidth="1"/>
    <col min="57" max="59" width="1.7109375" style="4" customWidth="1"/>
    <col min="60" max="60" width="12.7109375" style="4" customWidth="1"/>
    <col min="61" max="63" width="1.7109375" style="4" customWidth="1"/>
    <col min="64" max="64" width="12.7109375" style="4" customWidth="1"/>
    <col min="65" max="65" width="1.7109375" style="4" customWidth="1"/>
    <col min="66" max="66" width="12.7109375" style="4" customWidth="1"/>
    <col min="67" max="69" width="1.7109375" style="4" customWidth="1"/>
    <col min="70" max="70" width="12.7109375" style="4" customWidth="1"/>
    <col min="71" max="16384" width="11.42578125" style="7"/>
  </cols>
  <sheetData>
    <row r="1" spans="1:70" ht="16.5" thickBot="1" x14ac:dyDescent="0.25">
      <c r="D1" s="6"/>
      <c r="E1" s="3"/>
      <c r="F1" s="6"/>
      <c r="G1" s="3"/>
      <c r="H1" s="6"/>
      <c r="I1" s="3"/>
      <c r="J1" s="6"/>
      <c r="K1" s="3"/>
      <c r="L1" s="6"/>
      <c r="M1" s="3"/>
      <c r="N1" s="6"/>
      <c r="O1" s="3"/>
      <c r="P1" s="6"/>
      <c r="Q1" s="3"/>
      <c r="R1" s="6"/>
      <c r="S1" s="3"/>
      <c r="T1" s="6"/>
      <c r="U1" s="3"/>
      <c r="V1" s="6"/>
      <c r="W1" s="3"/>
      <c r="X1" s="6"/>
      <c r="Y1" s="3"/>
      <c r="Z1" s="6"/>
      <c r="AA1" s="3"/>
      <c r="AB1" s="6"/>
      <c r="AC1" s="3"/>
      <c r="AD1" s="6"/>
      <c r="AE1" s="3"/>
      <c r="AF1" s="6"/>
      <c r="AG1" s="3"/>
      <c r="AH1" s="6"/>
      <c r="AI1" s="3"/>
      <c r="AJ1" s="6"/>
      <c r="AK1" s="3"/>
      <c r="AL1" s="6"/>
      <c r="AM1" s="3"/>
      <c r="AN1" s="6"/>
      <c r="AO1" s="3"/>
      <c r="AP1" s="6"/>
      <c r="AQ1" s="3"/>
      <c r="AR1" s="6"/>
      <c r="AS1" s="3"/>
      <c r="AT1" s="6"/>
      <c r="AU1" s="3"/>
      <c r="AV1" s="6"/>
      <c r="AW1" s="3"/>
      <c r="AX1" s="6"/>
      <c r="AY1" s="3"/>
      <c r="AZ1" s="6"/>
      <c r="BA1" s="3"/>
      <c r="BB1" s="6"/>
      <c r="BC1" s="3"/>
      <c r="BD1" s="6"/>
      <c r="BE1" s="3"/>
      <c r="BF1" s="6"/>
      <c r="BG1" s="3"/>
      <c r="BH1" s="6"/>
      <c r="BI1" s="3"/>
      <c r="BJ1" s="6"/>
      <c r="BK1" s="3"/>
      <c r="BL1" s="6"/>
      <c r="BM1" s="3"/>
      <c r="BN1" s="6"/>
      <c r="BO1" s="3"/>
      <c r="BP1" s="6"/>
      <c r="BQ1" s="3"/>
      <c r="BR1" s="6"/>
    </row>
    <row r="2" spans="1:70" ht="12.75" x14ac:dyDescent="0.2">
      <c r="A2" s="93" t="s">
        <v>72</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row>
    <row r="3" spans="1:70"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row>
    <row r="4" spans="1:70"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row>
    <row r="5" spans="1:70"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row>
    <row r="6" spans="1:70" ht="15" customHeight="1" x14ac:dyDescent="0.2">
      <c r="A6" s="1"/>
      <c r="B6" s="1"/>
      <c r="C6" s="1"/>
      <c r="D6" s="7"/>
      <c r="E6" s="7"/>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7"/>
      <c r="AY6" s="7"/>
      <c r="AZ6" s="7"/>
      <c r="BA6" s="7"/>
      <c r="BB6" s="7"/>
      <c r="BC6" s="7"/>
      <c r="BD6" s="7"/>
      <c r="BE6" s="7"/>
      <c r="BF6" s="7"/>
      <c r="BG6" s="7"/>
      <c r="BH6" s="7"/>
      <c r="BI6" s="7"/>
      <c r="BJ6" s="7"/>
      <c r="BK6" s="7"/>
      <c r="BL6" s="7"/>
      <c r="BM6" s="7"/>
      <c r="BN6" s="7"/>
      <c r="BO6" s="7"/>
      <c r="BP6" s="7"/>
      <c r="BQ6" s="7"/>
      <c r="BR6" s="7"/>
    </row>
    <row r="7" spans="1:70" ht="30" customHeight="1" thickBot="1" x14ac:dyDescent="0.3">
      <c r="A7" s="13"/>
      <c r="B7" s="13"/>
      <c r="C7" s="13"/>
      <c r="D7" s="14"/>
      <c r="E7" s="14"/>
      <c r="F7" s="88" t="s">
        <v>37</v>
      </c>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13"/>
      <c r="AJ7" s="13"/>
      <c r="AK7" s="13"/>
      <c r="AL7" s="13"/>
      <c r="AM7" s="13"/>
      <c r="AN7" s="13"/>
      <c r="AO7" s="13"/>
      <c r="AP7" s="88" t="s">
        <v>36</v>
      </c>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row>
    <row r="8" spans="1:70" ht="50.1" customHeight="1" thickBot="1" x14ac:dyDescent="0.25">
      <c r="A8" s="89" t="s">
        <v>3</v>
      </c>
      <c r="B8" s="89"/>
      <c r="C8" s="89"/>
      <c r="D8" s="89"/>
      <c r="E8" s="20"/>
      <c r="F8" s="10" t="s">
        <v>4</v>
      </c>
      <c r="G8" s="16"/>
      <c r="H8" s="16"/>
      <c r="I8" s="16"/>
      <c r="J8" s="10" t="s">
        <v>5</v>
      </c>
      <c r="K8" s="10" t="s">
        <v>68</v>
      </c>
      <c r="L8" s="16"/>
      <c r="M8" s="10" t="s">
        <v>7</v>
      </c>
      <c r="N8" s="16"/>
      <c r="O8" s="16"/>
      <c r="P8" s="16"/>
      <c r="Q8" s="10" t="s">
        <v>69</v>
      </c>
      <c r="R8" s="10" t="s">
        <v>70</v>
      </c>
      <c r="S8" s="16"/>
      <c r="T8" s="10" t="s">
        <v>15</v>
      </c>
      <c r="U8" s="16"/>
      <c r="V8" s="16"/>
      <c r="W8" s="16"/>
      <c r="X8" s="10" t="s">
        <v>16</v>
      </c>
      <c r="Y8" s="16"/>
      <c r="Z8" s="16"/>
      <c r="AA8" s="16"/>
      <c r="AB8" s="10" t="s">
        <v>17</v>
      </c>
      <c r="AC8" s="16"/>
      <c r="AD8" s="10" t="s">
        <v>18</v>
      </c>
      <c r="AE8" s="16"/>
      <c r="AF8" s="16"/>
      <c r="AG8" s="16"/>
      <c r="AH8" s="10" t="s">
        <v>33</v>
      </c>
      <c r="AI8" s="8"/>
      <c r="AJ8" s="8"/>
      <c r="AK8" s="8"/>
      <c r="AL8" s="8"/>
      <c r="AM8" s="8"/>
      <c r="AN8" s="8"/>
      <c r="AO8" s="8"/>
      <c r="AP8" s="10" t="s">
        <v>4</v>
      </c>
      <c r="AQ8" s="16"/>
      <c r="AR8" s="16"/>
      <c r="AS8" s="16"/>
      <c r="AT8" s="10" t="s">
        <v>5</v>
      </c>
      <c r="AU8" s="10" t="s">
        <v>68</v>
      </c>
      <c r="AV8" s="16"/>
      <c r="AW8" s="10" t="s">
        <v>7</v>
      </c>
      <c r="AX8" s="16"/>
      <c r="AY8" s="16"/>
      <c r="AZ8" s="16"/>
      <c r="BA8" s="10" t="s">
        <v>69</v>
      </c>
      <c r="BB8" s="10" t="s">
        <v>70</v>
      </c>
      <c r="BC8" s="16"/>
      <c r="BD8" s="10" t="s">
        <v>15</v>
      </c>
      <c r="BE8" s="16"/>
      <c r="BF8" s="16"/>
      <c r="BG8" s="16"/>
      <c r="BH8" s="10" t="s">
        <v>16</v>
      </c>
      <c r="BI8" s="16"/>
      <c r="BJ8" s="16"/>
      <c r="BK8" s="16"/>
      <c r="BL8" s="10" t="s">
        <v>17</v>
      </c>
      <c r="BM8" s="16"/>
      <c r="BN8" s="10" t="s">
        <v>18</v>
      </c>
      <c r="BO8" s="16"/>
      <c r="BP8" s="16"/>
      <c r="BQ8" s="16"/>
      <c r="BR8" s="10" t="s">
        <v>33</v>
      </c>
    </row>
    <row r="9" spans="1:70" ht="20.100000000000001" customHeight="1" x14ac:dyDescent="0.2"/>
    <row r="10" spans="1:70" ht="20.100000000000001" customHeight="1" x14ac:dyDescent="0.2">
      <c r="A10" s="2"/>
      <c r="B10" s="6" t="s">
        <v>96</v>
      </c>
    </row>
    <row r="11" spans="1:70" ht="20.100000000000001" customHeight="1" x14ac:dyDescent="0.2">
      <c r="A11" s="35"/>
      <c r="B11" s="36"/>
      <c r="C11" s="3" t="s">
        <v>97</v>
      </c>
    </row>
    <row r="12" spans="1:70" ht="20.100000000000001" customHeight="1" x14ac:dyDescent="0.2">
      <c r="D12" s="2" t="s">
        <v>98</v>
      </c>
      <c r="E12" s="62"/>
      <c r="F12" s="37">
        <v>158</v>
      </c>
      <c r="G12" s="37"/>
      <c r="H12" s="37"/>
      <c r="I12" s="37"/>
      <c r="J12" s="37">
        <v>1248</v>
      </c>
      <c r="K12" s="37">
        <v>35</v>
      </c>
      <c r="L12" s="37"/>
      <c r="M12" s="37">
        <v>1283</v>
      </c>
      <c r="N12" s="37"/>
      <c r="O12" s="37"/>
      <c r="P12" s="37"/>
      <c r="Q12" s="37">
        <v>347</v>
      </c>
      <c r="R12" s="37">
        <v>942</v>
      </c>
      <c r="S12" s="37"/>
      <c r="T12" s="37">
        <v>1289</v>
      </c>
      <c r="U12" s="37"/>
      <c r="V12" s="37"/>
      <c r="W12" s="37"/>
      <c r="X12" s="37">
        <v>152</v>
      </c>
      <c r="Y12" s="37"/>
      <c r="Z12" s="37"/>
      <c r="AA12" s="37"/>
      <c r="AB12" s="37">
        <v>0</v>
      </c>
      <c r="AC12" s="37"/>
      <c r="AD12" s="37">
        <v>0</v>
      </c>
      <c r="AE12" s="37"/>
      <c r="AF12" s="37"/>
      <c r="AG12" s="37"/>
      <c r="AH12" s="37">
        <v>0</v>
      </c>
      <c r="AI12" s="37"/>
      <c r="AJ12" s="37"/>
      <c r="AK12" s="37"/>
      <c r="AL12" s="37"/>
      <c r="AM12" s="37"/>
      <c r="AN12" s="37"/>
      <c r="AO12" s="37"/>
      <c r="AP12" s="37">
        <v>0</v>
      </c>
      <c r="AQ12" s="37"/>
      <c r="AR12" s="37"/>
      <c r="AS12" s="37"/>
      <c r="AT12" s="37">
        <v>0</v>
      </c>
      <c r="AU12" s="37">
        <v>0</v>
      </c>
      <c r="AV12" s="37"/>
      <c r="AW12" s="37">
        <v>0</v>
      </c>
      <c r="AX12" s="37"/>
      <c r="AY12" s="37"/>
      <c r="AZ12" s="37"/>
      <c r="BA12" s="37">
        <v>0</v>
      </c>
      <c r="BB12" s="37">
        <v>0</v>
      </c>
      <c r="BC12" s="37"/>
      <c r="BD12" s="37">
        <v>0</v>
      </c>
      <c r="BE12" s="37"/>
      <c r="BF12" s="37"/>
      <c r="BG12" s="37"/>
      <c r="BH12" s="37">
        <v>0</v>
      </c>
      <c r="BI12" s="37"/>
      <c r="BJ12" s="37"/>
      <c r="BK12" s="37"/>
      <c r="BL12" s="37">
        <v>0</v>
      </c>
      <c r="BM12" s="37"/>
      <c r="BN12" s="37">
        <v>0</v>
      </c>
      <c r="BO12" s="37"/>
      <c r="BP12" s="37"/>
      <c r="BQ12" s="37"/>
      <c r="BR12" s="37">
        <v>0</v>
      </c>
    </row>
    <row r="13" spans="1:70" ht="20.100000000000001" customHeight="1" x14ac:dyDescent="0.2">
      <c r="D13" s="38" t="s">
        <v>99</v>
      </c>
      <c r="E13" s="62"/>
      <c r="F13" s="39">
        <v>113</v>
      </c>
      <c r="G13" s="40"/>
      <c r="H13" s="40"/>
      <c r="I13" s="40"/>
      <c r="J13" s="39">
        <v>1198</v>
      </c>
      <c r="K13" s="39">
        <v>61</v>
      </c>
      <c r="L13" s="40"/>
      <c r="M13" s="39">
        <v>1259</v>
      </c>
      <c r="N13" s="40"/>
      <c r="O13" s="40"/>
      <c r="P13" s="40"/>
      <c r="Q13" s="39">
        <v>180</v>
      </c>
      <c r="R13" s="39">
        <v>1026</v>
      </c>
      <c r="S13" s="40"/>
      <c r="T13" s="39">
        <v>1206</v>
      </c>
      <c r="U13" s="40"/>
      <c r="V13" s="40"/>
      <c r="W13" s="40"/>
      <c r="X13" s="39">
        <v>166</v>
      </c>
      <c r="Y13" s="40"/>
      <c r="Z13" s="40"/>
      <c r="AA13" s="40"/>
      <c r="AB13" s="39">
        <v>0</v>
      </c>
      <c r="AC13" s="40"/>
      <c r="AD13" s="39">
        <v>0</v>
      </c>
      <c r="AE13" s="40"/>
      <c r="AF13" s="40"/>
      <c r="AG13" s="40"/>
      <c r="AH13" s="39">
        <v>0</v>
      </c>
      <c r="AI13" s="40"/>
      <c r="AJ13" s="40"/>
      <c r="AK13" s="40"/>
      <c r="AL13" s="40"/>
      <c r="AM13" s="40"/>
      <c r="AN13" s="40"/>
      <c r="AO13" s="40"/>
      <c r="AP13" s="39">
        <v>0</v>
      </c>
      <c r="AQ13" s="40"/>
      <c r="AR13" s="40"/>
      <c r="AS13" s="40"/>
      <c r="AT13" s="39">
        <v>0</v>
      </c>
      <c r="AU13" s="39">
        <v>0</v>
      </c>
      <c r="AV13" s="40"/>
      <c r="AW13" s="39">
        <v>0</v>
      </c>
      <c r="AX13" s="40"/>
      <c r="AY13" s="40"/>
      <c r="AZ13" s="40"/>
      <c r="BA13" s="39">
        <v>0</v>
      </c>
      <c r="BB13" s="39">
        <v>0</v>
      </c>
      <c r="BC13" s="40"/>
      <c r="BD13" s="39">
        <v>0</v>
      </c>
      <c r="BE13" s="40"/>
      <c r="BF13" s="40"/>
      <c r="BG13" s="40"/>
      <c r="BH13" s="39">
        <v>0</v>
      </c>
      <c r="BI13" s="40"/>
      <c r="BJ13" s="40"/>
      <c r="BK13" s="40"/>
      <c r="BL13" s="39">
        <v>0</v>
      </c>
      <c r="BM13" s="40"/>
      <c r="BN13" s="39">
        <v>0</v>
      </c>
      <c r="BO13" s="40"/>
      <c r="BP13" s="40"/>
      <c r="BQ13" s="40"/>
      <c r="BR13" s="39">
        <v>0</v>
      </c>
    </row>
    <row r="14" spans="1:70" ht="20.100000000000001" customHeight="1" x14ac:dyDescent="0.2">
      <c r="D14" s="2" t="s">
        <v>100</v>
      </c>
      <c r="E14" s="62"/>
      <c r="F14" s="37">
        <v>190</v>
      </c>
      <c r="G14" s="37"/>
      <c r="H14" s="37"/>
      <c r="I14" s="37"/>
      <c r="J14" s="37">
        <v>1191</v>
      </c>
      <c r="K14" s="37">
        <v>37</v>
      </c>
      <c r="L14" s="37"/>
      <c r="M14" s="37">
        <v>1228</v>
      </c>
      <c r="N14" s="37"/>
      <c r="O14" s="37"/>
      <c r="P14" s="37"/>
      <c r="Q14" s="37">
        <v>242</v>
      </c>
      <c r="R14" s="37">
        <v>988</v>
      </c>
      <c r="S14" s="37"/>
      <c r="T14" s="37">
        <v>1230</v>
      </c>
      <c r="U14" s="37"/>
      <c r="V14" s="37"/>
      <c r="W14" s="37"/>
      <c r="X14" s="37">
        <v>188</v>
      </c>
      <c r="Y14" s="37"/>
      <c r="Z14" s="37"/>
      <c r="AA14" s="37"/>
      <c r="AB14" s="37">
        <v>0</v>
      </c>
      <c r="AC14" s="37"/>
      <c r="AD14" s="37">
        <v>0</v>
      </c>
      <c r="AE14" s="37"/>
      <c r="AF14" s="37"/>
      <c r="AG14" s="37"/>
      <c r="AH14" s="37">
        <v>0</v>
      </c>
      <c r="AI14" s="37"/>
      <c r="AJ14" s="37"/>
      <c r="AK14" s="37"/>
      <c r="AL14" s="37"/>
      <c r="AM14" s="37"/>
      <c r="AN14" s="37"/>
      <c r="AO14" s="37"/>
      <c r="AP14" s="37">
        <v>0</v>
      </c>
      <c r="AQ14" s="37"/>
      <c r="AR14" s="37"/>
      <c r="AS14" s="37"/>
      <c r="AT14" s="37">
        <v>0</v>
      </c>
      <c r="AU14" s="37">
        <v>0</v>
      </c>
      <c r="AV14" s="37"/>
      <c r="AW14" s="37">
        <v>0</v>
      </c>
      <c r="AX14" s="37"/>
      <c r="AY14" s="37"/>
      <c r="AZ14" s="37"/>
      <c r="BA14" s="37">
        <v>0</v>
      </c>
      <c r="BB14" s="37">
        <v>0</v>
      </c>
      <c r="BC14" s="37"/>
      <c r="BD14" s="37">
        <v>0</v>
      </c>
      <c r="BE14" s="37"/>
      <c r="BF14" s="37"/>
      <c r="BG14" s="37"/>
      <c r="BH14" s="37">
        <v>0</v>
      </c>
      <c r="BI14" s="37"/>
      <c r="BJ14" s="37"/>
      <c r="BK14" s="37"/>
      <c r="BL14" s="37">
        <v>0</v>
      </c>
      <c r="BM14" s="37"/>
      <c r="BN14" s="37">
        <v>0</v>
      </c>
      <c r="BO14" s="37"/>
      <c r="BP14" s="37"/>
      <c r="BQ14" s="37"/>
      <c r="BR14" s="37">
        <v>0</v>
      </c>
    </row>
    <row r="15" spans="1:70" ht="20.100000000000001" customHeight="1" x14ac:dyDescent="0.2">
      <c r="D15" s="38" t="s">
        <v>101</v>
      </c>
      <c r="E15" s="62"/>
      <c r="F15" s="39">
        <v>236</v>
      </c>
      <c r="G15" s="40"/>
      <c r="H15" s="40"/>
      <c r="I15" s="40"/>
      <c r="J15" s="39">
        <v>1192</v>
      </c>
      <c r="K15" s="39">
        <v>46</v>
      </c>
      <c r="L15" s="40"/>
      <c r="M15" s="39">
        <v>1238</v>
      </c>
      <c r="N15" s="40"/>
      <c r="O15" s="40"/>
      <c r="P15" s="40"/>
      <c r="Q15" s="39">
        <v>176</v>
      </c>
      <c r="R15" s="39">
        <v>1137</v>
      </c>
      <c r="S15" s="40"/>
      <c r="T15" s="39">
        <v>1313</v>
      </c>
      <c r="U15" s="40"/>
      <c r="V15" s="40"/>
      <c r="W15" s="40"/>
      <c r="X15" s="39">
        <v>161</v>
      </c>
      <c r="Y15" s="40"/>
      <c r="Z15" s="40"/>
      <c r="AA15" s="40"/>
      <c r="AB15" s="39">
        <v>0</v>
      </c>
      <c r="AC15" s="40"/>
      <c r="AD15" s="39">
        <v>0</v>
      </c>
      <c r="AE15" s="40"/>
      <c r="AF15" s="40"/>
      <c r="AG15" s="40"/>
      <c r="AH15" s="39">
        <v>0</v>
      </c>
      <c r="AI15" s="40"/>
      <c r="AJ15" s="40"/>
      <c r="AK15" s="40"/>
      <c r="AL15" s="40"/>
      <c r="AM15" s="40"/>
      <c r="AN15" s="40"/>
      <c r="AO15" s="40"/>
      <c r="AP15" s="39">
        <v>0</v>
      </c>
      <c r="AQ15" s="40"/>
      <c r="AR15" s="40"/>
      <c r="AS15" s="40"/>
      <c r="AT15" s="39">
        <v>0</v>
      </c>
      <c r="AU15" s="39">
        <v>0</v>
      </c>
      <c r="AV15" s="40"/>
      <c r="AW15" s="39">
        <v>0</v>
      </c>
      <c r="AX15" s="40"/>
      <c r="AY15" s="40"/>
      <c r="AZ15" s="40"/>
      <c r="BA15" s="39">
        <v>0</v>
      </c>
      <c r="BB15" s="39">
        <v>0</v>
      </c>
      <c r="BC15" s="40"/>
      <c r="BD15" s="39">
        <v>0</v>
      </c>
      <c r="BE15" s="40"/>
      <c r="BF15" s="40"/>
      <c r="BG15" s="40"/>
      <c r="BH15" s="39">
        <v>0</v>
      </c>
      <c r="BI15" s="40"/>
      <c r="BJ15" s="40"/>
      <c r="BK15" s="40"/>
      <c r="BL15" s="39">
        <v>0</v>
      </c>
      <c r="BM15" s="40"/>
      <c r="BN15" s="39">
        <v>0</v>
      </c>
      <c r="BO15" s="40"/>
      <c r="BP15" s="40"/>
      <c r="BQ15" s="40"/>
      <c r="BR15" s="39">
        <v>0</v>
      </c>
    </row>
    <row r="16" spans="1:70" ht="20.100000000000001" customHeight="1" x14ac:dyDescent="0.2">
      <c r="D16" s="2" t="s">
        <v>102</v>
      </c>
      <c r="E16" s="62"/>
      <c r="F16" s="37">
        <v>185</v>
      </c>
      <c r="G16" s="37"/>
      <c r="H16" s="37"/>
      <c r="I16" s="37"/>
      <c r="J16" s="37">
        <v>1194</v>
      </c>
      <c r="K16" s="37">
        <v>16</v>
      </c>
      <c r="L16" s="37"/>
      <c r="M16" s="37">
        <v>1210</v>
      </c>
      <c r="N16" s="37"/>
      <c r="O16" s="37"/>
      <c r="P16" s="37"/>
      <c r="Q16" s="37">
        <v>212</v>
      </c>
      <c r="R16" s="37">
        <v>1003</v>
      </c>
      <c r="S16" s="37"/>
      <c r="T16" s="37">
        <v>1215</v>
      </c>
      <c r="U16" s="37"/>
      <c r="V16" s="37"/>
      <c r="W16" s="37"/>
      <c r="X16" s="37">
        <v>180</v>
      </c>
      <c r="Y16" s="37"/>
      <c r="Z16" s="37"/>
      <c r="AA16" s="37"/>
      <c r="AB16" s="37">
        <v>0</v>
      </c>
      <c r="AC16" s="37"/>
      <c r="AD16" s="37">
        <v>0</v>
      </c>
      <c r="AE16" s="37"/>
      <c r="AF16" s="37"/>
      <c r="AG16" s="37"/>
      <c r="AH16" s="37">
        <v>0</v>
      </c>
      <c r="AI16" s="37"/>
      <c r="AJ16" s="37"/>
      <c r="AK16" s="37"/>
      <c r="AL16" s="37"/>
      <c r="AM16" s="37"/>
      <c r="AN16" s="37"/>
      <c r="AO16" s="37"/>
      <c r="AP16" s="37">
        <v>0</v>
      </c>
      <c r="AQ16" s="37"/>
      <c r="AR16" s="37"/>
      <c r="AS16" s="37"/>
      <c r="AT16" s="37">
        <v>0</v>
      </c>
      <c r="AU16" s="37">
        <v>0</v>
      </c>
      <c r="AV16" s="37"/>
      <c r="AW16" s="37">
        <v>0</v>
      </c>
      <c r="AX16" s="37"/>
      <c r="AY16" s="37"/>
      <c r="AZ16" s="37"/>
      <c r="BA16" s="37">
        <v>0</v>
      </c>
      <c r="BB16" s="37">
        <v>0</v>
      </c>
      <c r="BC16" s="37"/>
      <c r="BD16" s="37">
        <v>0</v>
      </c>
      <c r="BE16" s="37"/>
      <c r="BF16" s="37"/>
      <c r="BG16" s="37"/>
      <c r="BH16" s="37">
        <v>0</v>
      </c>
      <c r="BI16" s="37"/>
      <c r="BJ16" s="37"/>
      <c r="BK16" s="37"/>
      <c r="BL16" s="37">
        <v>0</v>
      </c>
      <c r="BM16" s="37"/>
      <c r="BN16" s="37">
        <v>0</v>
      </c>
      <c r="BO16" s="37"/>
      <c r="BP16" s="37"/>
      <c r="BQ16" s="37"/>
      <c r="BR16" s="37">
        <v>0</v>
      </c>
    </row>
    <row r="17" spans="1:70" ht="20.100000000000001" customHeight="1" x14ac:dyDescent="0.2">
      <c r="D17" s="38" t="s">
        <v>103</v>
      </c>
      <c r="E17" s="62"/>
      <c r="F17" s="39">
        <v>217</v>
      </c>
      <c r="G17" s="40"/>
      <c r="H17" s="40"/>
      <c r="I17" s="40"/>
      <c r="J17" s="39">
        <v>1202</v>
      </c>
      <c r="K17" s="39">
        <v>27</v>
      </c>
      <c r="L17" s="40"/>
      <c r="M17" s="39">
        <v>1229</v>
      </c>
      <c r="N17" s="40"/>
      <c r="O17" s="40"/>
      <c r="P17" s="40"/>
      <c r="Q17" s="39">
        <v>219</v>
      </c>
      <c r="R17" s="39">
        <v>982</v>
      </c>
      <c r="S17" s="40"/>
      <c r="T17" s="39">
        <v>1201</v>
      </c>
      <c r="U17" s="40"/>
      <c r="V17" s="40"/>
      <c r="W17" s="40"/>
      <c r="X17" s="39">
        <v>245</v>
      </c>
      <c r="Y17" s="40"/>
      <c r="Z17" s="40"/>
      <c r="AA17" s="40"/>
      <c r="AB17" s="39">
        <v>0</v>
      </c>
      <c r="AC17" s="40"/>
      <c r="AD17" s="39">
        <v>0</v>
      </c>
      <c r="AE17" s="40"/>
      <c r="AF17" s="40"/>
      <c r="AG17" s="40"/>
      <c r="AH17" s="39">
        <v>0</v>
      </c>
      <c r="AI17" s="40"/>
      <c r="AJ17" s="40"/>
      <c r="AK17" s="40"/>
      <c r="AL17" s="40"/>
      <c r="AM17" s="40"/>
      <c r="AN17" s="40"/>
      <c r="AO17" s="40"/>
      <c r="AP17" s="39">
        <v>0</v>
      </c>
      <c r="AQ17" s="40"/>
      <c r="AR17" s="40"/>
      <c r="AS17" s="40"/>
      <c r="AT17" s="39">
        <v>0</v>
      </c>
      <c r="AU17" s="39">
        <v>0</v>
      </c>
      <c r="AV17" s="40"/>
      <c r="AW17" s="39">
        <v>0</v>
      </c>
      <c r="AX17" s="40"/>
      <c r="AY17" s="40"/>
      <c r="AZ17" s="40"/>
      <c r="BA17" s="39">
        <v>0</v>
      </c>
      <c r="BB17" s="39">
        <v>0</v>
      </c>
      <c r="BC17" s="40"/>
      <c r="BD17" s="39">
        <v>0</v>
      </c>
      <c r="BE17" s="40"/>
      <c r="BF17" s="40"/>
      <c r="BG17" s="40"/>
      <c r="BH17" s="39">
        <v>0</v>
      </c>
      <c r="BI17" s="40"/>
      <c r="BJ17" s="40"/>
      <c r="BK17" s="40"/>
      <c r="BL17" s="39">
        <v>0</v>
      </c>
      <c r="BM17" s="40"/>
      <c r="BN17" s="39">
        <v>0</v>
      </c>
      <c r="BO17" s="40"/>
      <c r="BP17" s="40"/>
      <c r="BQ17" s="40"/>
      <c r="BR17" s="39">
        <v>0</v>
      </c>
    </row>
    <row r="18" spans="1:70" ht="20.100000000000001" customHeight="1" x14ac:dyDescent="0.2">
      <c r="D18" s="2" t="s">
        <v>104</v>
      </c>
      <c r="E18" s="62"/>
      <c r="F18" s="37">
        <v>191</v>
      </c>
      <c r="G18" s="37"/>
      <c r="H18" s="37"/>
      <c r="I18" s="37"/>
      <c r="J18" s="37">
        <v>1229</v>
      </c>
      <c r="K18" s="37">
        <v>39</v>
      </c>
      <c r="L18" s="37"/>
      <c r="M18" s="37">
        <v>1268</v>
      </c>
      <c r="N18" s="37"/>
      <c r="O18" s="37"/>
      <c r="P18" s="37"/>
      <c r="Q18" s="37">
        <v>190</v>
      </c>
      <c r="R18" s="37">
        <v>1130</v>
      </c>
      <c r="S18" s="37"/>
      <c r="T18" s="37">
        <v>1320</v>
      </c>
      <c r="U18" s="37"/>
      <c r="V18" s="37"/>
      <c r="W18" s="37"/>
      <c r="X18" s="37">
        <v>139</v>
      </c>
      <c r="Y18" s="37"/>
      <c r="Z18" s="37"/>
      <c r="AA18" s="37"/>
      <c r="AB18" s="37">
        <v>0</v>
      </c>
      <c r="AC18" s="37"/>
      <c r="AD18" s="37">
        <v>0</v>
      </c>
      <c r="AE18" s="37"/>
      <c r="AF18" s="37"/>
      <c r="AG18" s="37"/>
      <c r="AH18" s="37">
        <v>0</v>
      </c>
      <c r="AI18" s="37"/>
      <c r="AJ18" s="37"/>
      <c r="AK18" s="37"/>
      <c r="AL18" s="37"/>
      <c r="AM18" s="37"/>
      <c r="AN18" s="37"/>
      <c r="AO18" s="37"/>
      <c r="AP18" s="37">
        <v>0</v>
      </c>
      <c r="AQ18" s="37"/>
      <c r="AR18" s="37"/>
      <c r="AS18" s="37"/>
      <c r="AT18" s="37">
        <v>0</v>
      </c>
      <c r="AU18" s="37">
        <v>0</v>
      </c>
      <c r="AV18" s="37"/>
      <c r="AW18" s="37">
        <v>0</v>
      </c>
      <c r="AX18" s="37"/>
      <c r="AY18" s="37"/>
      <c r="AZ18" s="37"/>
      <c r="BA18" s="37">
        <v>0</v>
      </c>
      <c r="BB18" s="37">
        <v>0</v>
      </c>
      <c r="BC18" s="37"/>
      <c r="BD18" s="37">
        <v>0</v>
      </c>
      <c r="BE18" s="37"/>
      <c r="BF18" s="37"/>
      <c r="BG18" s="37"/>
      <c r="BH18" s="37">
        <v>0</v>
      </c>
      <c r="BI18" s="37"/>
      <c r="BJ18" s="37"/>
      <c r="BK18" s="37"/>
      <c r="BL18" s="37">
        <v>0</v>
      </c>
      <c r="BM18" s="37"/>
      <c r="BN18" s="37">
        <v>0</v>
      </c>
      <c r="BO18" s="37"/>
      <c r="BP18" s="37"/>
      <c r="BQ18" s="37"/>
      <c r="BR18" s="37">
        <v>0</v>
      </c>
    </row>
    <row r="19" spans="1:70" ht="20.100000000000001" customHeight="1" x14ac:dyDescent="0.2">
      <c r="D19" s="38" t="s">
        <v>105</v>
      </c>
      <c r="E19" s="62"/>
      <c r="F19" s="39">
        <v>264</v>
      </c>
      <c r="G19" s="40"/>
      <c r="H19" s="40"/>
      <c r="I19" s="40"/>
      <c r="J19" s="39">
        <v>1228</v>
      </c>
      <c r="K19" s="39">
        <v>42</v>
      </c>
      <c r="L19" s="40"/>
      <c r="M19" s="39">
        <v>1270</v>
      </c>
      <c r="N19" s="40"/>
      <c r="O19" s="40"/>
      <c r="P19" s="40"/>
      <c r="Q19" s="39">
        <v>289</v>
      </c>
      <c r="R19" s="39">
        <v>998</v>
      </c>
      <c r="S19" s="40"/>
      <c r="T19" s="39">
        <v>1287</v>
      </c>
      <c r="U19" s="40"/>
      <c r="V19" s="40"/>
      <c r="W19" s="40"/>
      <c r="X19" s="39">
        <v>247</v>
      </c>
      <c r="Y19" s="40"/>
      <c r="Z19" s="40"/>
      <c r="AA19" s="40"/>
      <c r="AB19" s="39">
        <v>0</v>
      </c>
      <c r="AC19" s="40"/>
      <c r="AD19" s="39">
        <v>0</v>
      </c>
      <c r="AE19" s="40"/>
      <c r="AF19" s="40"/>
      <c r="AG19" s="40"/>
      <c r="AH19" s="39">
        <v>0</v>
      </c>
      <c r="AI19" s="40"/>
      <c r="AJ19" s="40"/>
      <c r="AK19" s="40"/>
      <c r="AL19" s="40"/>
      <c r="AM19" s="40"/>
      <c r="AN19" s="40"/>
      <c r="AO19" s="40"/>
      <c r="AP19" s="39">
        <v>0</v>
      </c>
      <c r="AQ19" s="40"/>
      <c r="AR19" s="40"/>
      <c r="AS19" s="40"/>
      <c r="AT19" s="39">
        <v>0</v>
      </c>
      <c r="AU19" s="39">
        <v>0</v>
      </c>
      <c r="AV19" s="40"/>
      <c r="AW19" s="39">
        <v>0</v>
      </c>
      <c r="AX19" s="40"/>
      <c r="AY19" s="40"/>
      <c r="AZ19" s="40"/>
      <c r="BA19" s="39">
        <v>0</v>
      </c>
      <c r="BB19" s="39">
        <v>0</v>
      </c>
      <c r="BC19" s="40"/>
      <c r="BD19" s="39">
        <v>0</v>
      </c>
      <c r="BE19" s="40"/>
      <c r="BF19" s="40"/>
      <c r="BG19" s="40"/>
      <c r="BH19" s="39">
        <v>0</v>
      </c>
      <c r="BI19" s="40"/>
      <c r="BJ19" s="40"/>
      <c r="BK19" s="40"/>
      <c r="BL19" s="39">
        <v>0</v>
      </c>
      <c r="BM19" s="40"/>
      <c r="BN19" s="39">
        <v>0</v>
      </c>
      <c r="BO19" s="40"/>
      <c r="BP19" s="40"/>
      <c r="BQ19" s="40"/>
      <c r="BR19" s="39">
        <v>0</v>
      </c>
    </row>
    <row r="20" spans="1:70" ht="20.100000000000001" customHeight="1" x14ac:dyDescent="0.2">
      <c r="D20" s="2" t="s">
        <v>106</v>
      </c>
      <c r="E20" s="62"/>
      <c r="F20" s="37">
        <v>168</v>
      </c>
      <c r="G20" s="37"/>
      <c r="H20" s="37"/>
      <c r="I20" s="37"/>
      <c r="J20" s="37">
        <v>1201</v>
      </c>
      <c r="K20" s="37">
        <v>45</v>
      </c>
      <c r="L20" s="37"/>
      <c r="M20" s="37">
        <v>1246</v>
      </c>
      <c r="N20" s="37"/>
      <c r="O20" s="37"/>
      <c r="P20" s="37"/>
      <c r="Q20" s="37">
        <v>299</v>
      </c>
      <c r="R20" s="37">
        <v>945</v>
      </c>
      <c r="S20" s="37"/>
      <c r="T20" s="37">
        <v>1244</v>
      </c>
      <c r="U20" s="37"/>
      <c r="V20" s="37"/>
      <c r="W20" s="37"/>
      <c r="X20" s="37">
        <v>170</v>
      </c>
      <c r="Y20" s="37"/>
      <c r="Z20" s="37"/>
      <c r="AA20" s="37"/>
      <c r="AB20" s="37">
        <v>0</v>
      </c>
      <c r="AC20" s="37"/>
      <c r="AD20" s="37">
        <v>0</v>
      </c>
      <c r="AE20" s="37"/>
      <c r="AF20" s="37"/>
      <c r="AG20" s="37"/>
      <c r="AH20" s="37">
        <v>0</v>
      </c>
      <c r="AI20" s="37"/>
      <c r="AJ20" s="37"/>
      <c r="AK20" s="37"/>
      <c r="AL20" s="37"/>
      <c r="AM20" s="37"/>
      <c r="AN20" s="37"/>
      <c r="AO20" s="37"/>
      <c r="AP20" s="37">
        <v>0</v>
      </c>
      <c r="AQ20" s="37"/>
      <c r="AR20" s="37"/>
      <c r="AS20" s="37"/>
      <c r="AT20" s="37">
        <v>0</v>
      </c>
      <c r="AU20" s="37">
        <v>0</v>
      </c>
      <c r="AV20" s="37"/>
      <c r="AW20" s="37">
        <v>0</v>
      </c>
      <c r="AX20" s="37"/>
      <c r="AY20" s="37"/>
      <c r="AZ20" s="37"/>
      <c r="BA20" s="37">
        <v>0</v>
      </c>
      <c r="BB20" s="37">
        <v>0</v>
      </c>
      <c r="BC20" s="37"/>
      <c r="BD20" s="37">
        <v>0</v>
      </c>
      <c r="BE20" s="37"/>
      <c r="BF20" s="37"/>
      <c r="BG20" s="37"/>
      <c r="BH20" s="37">
        <v>0</v>
      </c>
      <c r="BI20" s="37"/>
      <c r="BJ20" s="37"/>
      <c r="BK20" s="37"/>
      <c r="BL20" s="37">
        <v>0</v>
      </c>
      <c r="BM20" s="37"/>
      <c r="BN20" s="37">
        <v>0</v>
      </c>
      <c r="BO20" s="37"/>
      <c r="BP20" s="37"/>
      <c r="BQ20" s="37"/>
      <c r="BR20" s="37">
        <v>0</v>
      </c>
    </row>
    <row r="21" spans="1:70" ht="20.100000000000001" customHeight="1" x14ac:dyDescent="0.2">
      <c r="D21" s="38" t="s">
        <v>107</v>
      </c>
      <c r="E21" s="62"/>
      <c r="F21" s="39">
        <v>161</v>
      </c>
      <c r="G21" s="40"/>
      <c r="H21" s="40"/>
      <c r="I21" s="40"/>
      <c r="J21" s="39">
        <v>1222</v>
      </c>
      <c r="K21" s="39">
        <v>47</v>
      </c>
      <c r="L21" s="40"/>
      <c r="M21" s="39">
        <v>1269</v>
      </c>
      <c r="N21" s="40"/>
      <c r="O21" s="40"/>
      <c r="P21" s="40"/>
      <c r="Q21" s="39">
        <v>185</v>
      </c>
      <c r="R21" s="39">
        <v>1000</v>
      </c>
      <c r="S21" s="40"/>
      <c r="T21" s="39">
        <v>1185</v>
      </c>
      <c r="U21" s="40"/>
      <c r="V21" s="40"/>
      <c r="W21" s="40"/>
      <c r="X21" s="39">
        <v>245</v>
      </c>
      <c r="Y21" s="40"/>
      <c r="Z21" s="40"/>
      <c r="AA21" s="40"/>
      <c r="AB21" s="39">
        <v>0</v>
      </c>
      <c r="AC21" s="40"/>
      <c r="AD21" s="39">
        <v>0</v>
      </c>
      <c r="AE21" s="40"/>
      <c r="AF21" s="40"/>
      <c r="AG21" s="40"/>
      <c r="AH21" s="39">
        <v>0</v>
      </c>
      <c r="AI21" s="40"/>
      <c r="AJ21" s="40"/>
      <c r="AK21" s="40"/>
      <c r="AL21" s="40"/>
      <c r="AM21" s="40"/>
      <c r="AN21" s="40"/>
      <c r="AO21" s="40"/>
      <c r="AP21" s="39">
        <v>0</v>
      </c>
      <c r="AQ21" s="40"/>
      <c r="AR21" s="40"/>
      <c r="AS21" s="40"/>
      <c r="AT21" s="39">
        <v>0</v>
      </c>
      <c r="AU21" s="39">
        <v>0</v>
      </c>
      <c r="AV21" s="40"/>
      <c r="AW21" s="39">
        <v>0</v>
      </c>
      <c r="AX21" s="40"/>
      <c r="AY21" s="40"/>
      <c r="AZ21" s="40"/>
      <c r="BA21" s="39">
        <v>0</v>
      </c>
      <c r="BB21" s="39">
        <v>0</v>
      </c>
      <c r="BC21" s="40"/>
      <c r="BD21" s="39">
        <v>0</v>
      </c>
      <c r="BE21" s="40"/>
      <c r="BF21" s="40"/>
      <c r="BG21" s="40"/>
      <c r="BH21" s="39">
        <v>0</v>
      </c>
      <c r="BI21" s="40"/>
      <c r="BJ21" s="40"/>
      <c r="BK21" s="40"/>
      <c r="BL21" s="39">
        <v>0</v>
      </c>
      <c r="BM21" s="40"/>
      <c r="BN21" s="39">
        <v>0</v>
      </c>
      <c r="BO21" s="40"/>
      <c r="BP21" s="40"/>
      <c r="BQ21" s="40"/>
      <c r="BR21" s="39">
        <v>0</v>
      </c>
    </row>
    <row r="22" spans="1:70" ht="20.100000000000001" customHeight="1" x14ac:dyDescent="0.2">
      <c r="D22" s="2" t="s">
        <v>108</v>
      </c>
      <c r="E22" s="62"/>
      <c r="F22" s="37">
        <v>124</v>
      </c>
      <c r="G22" s="37"/>
      <c r="H22" s="37"/>
      <c r="I22" s="37"/>
      <c r="J22" s="37">
        <v>1220</v>
      </c>
      <c r="K22" s="37">
        <v>63</v>
      </c>
      <c r="L22" s="37"/>
      <c r="M22" s="37">
        <v>1283</v>
      </c>
      <c r="N22" s="37"/>
      <c r="O22" s="37"/>
      <c r="P22" s="37"/>
      <c r="Q22" s="37">
        <v>142</v>
      </c>
      <c r="R22" s="37">
        <v>1155</v>
      </c>
      <c r="S22" s="37"/>
      <c r="T22" s="37">
        <v>1297</v>
      </c>
      <c r="U22" s="37"/>
      <c r="V22" s="37"/>
      <c r="W22" s="37"/>
      <c r="X22" s="37">
        <v>110</v>
      </c>
      <c r="Y22" s="37"/>
      <c r="Z22" s="37"/>
      <c r="AA22" s="37"/>
      <c r="AB22" s="37">
        <v>0</v>
      </c>
      <c r="AC22" s="37"/>
      <c r="AD22" s="37">
        <v>0</v>
      </c>
      <c r="AE22" s="37"/>
      <c r="AF22" s="37"/>
      <c r="AG22" s="37"/>
      <c r="AH22" s="37">
        <v>0</v>
      </c>
      <c r="AI22" s="37"/>
      <c r="AJ22" s="37"/>
      <c r="AK22" s="37"/>
      <c r="AL22" s="37"/>
      <c r="AM22" s="37"/>
      <c r="AN22" s="37"/>
      <c r="AO22" s="37"/>
      <c r="AP22" s="37">
        <v>0</v>
      </c>
      <c r="AQ22" s="37"/>
      <c r="AR22" s="37"/>
      <c r="AS22" s="37"/>
      <c r="AT22" s="37">
        <v>0</v>
      </c>
      <c r="AU22" s="37">
        <v>0</v>
      </c>
      <c r="AV22" s="37"/>
      <c r="AW22" s="37">
        <v>0</v>
      </c>
      <c r="AX22" s="37"/>
      <c r="AY22" s="37"/>
      <c r="AZ22" s="37"/>
      <c r="BA22" s="37">
        <v>0</v>
      </c>
      <c r="BB22" s="37">
        <v>0</v>
      </c>
      <c r="BC22" s="37"/>
      <c r="BD22" s="37">
        <v>0</v>
      </c>
      <c r="BE22" s="37"/>
      <c r="BF22" s="37"/>
      <c r="BG22" s="37"/>
      <c r="BH22" s="37">
        <v>0</v>
      </c>
      <c r="BI22" s="37"/>
      <c r="BJ22" s="37"/>
      <c r="BK22" s="37"/>
      <c r="BL22" s="37">
        <v>0</v>
      </c>
      <c r="BM22" s="37"/>
      <c r="BN22" s="37">
        <v>0</v>
      </c>
      <c r="BO22" s="37"/>
      <c r="BP22" s="37"/>
      <c r="BQ22" s="37"/>
      <c r="BR22" s="37">
        <v>0</v>
      </c>
    </row>
    <row r="23" spans="1:70" ht="20.100000000000001" customHeight="1" x14ac:dyDescent="0.2">
      <c r="D23" s="38" t="s">
        <v>109</v>
      </c>
      <c r="E23" s="62"/>
      <c r="F23" s="39">
        <v>139</v>
      </c>
      <c r="G23" s="40"/>
      <c r="H23" s="40"/>
      <c r="I23" s="40"/>
      <c r="J23" s="39">
        <v>1223</v>
      </c>
      <c r="K23" s="39">
        <v>43</v>
      </c>
      <c r="L23" s="40"/>
      <c r="M23" s="39">
        <v>1266</v>
      </c>
      <c r="N23" s="40"/>
      <c r="O23" s="40"/>
      <c r="P23" s="40"/>
      <c r="Q23" s="39">
        <v>170</v>
      </c>
      <c r="R23" s="39">
        <v>1096</v>
      </c>
      <c r="S23" s="40"/>
      <c r="T23" s="39">
        <v>1266</v>
      </c>
      <c r="U23" s="40"/>
      <c r="V23" s="40"/>
      <c r="W23" s="40"/>
      <c r="X23" s="39">
        <v>139</v>
      </c>
      <c r="Y23" s="40"/>
      <c r="Z23" s="40"/>
      <c r="AA23" s="40"/>
      <c r="AB23" s="39">
        <v>0</v>
      </c>
      <c r="AC23" s="40"/>
      <c r="AD23" s="39">
        <v>0</v>
      </c>
      <c r="AE23" s="40"/>
      <c r="AF23" s="40"/>
      <c r="AG23" s="40"/>
      <c r="AH23" s="39">
        <v>0</v>
      </c>
      <c r="AI23" s="40"/>
      <c r="AJ23" s="40"/>
      <c r="AK23" s="40"/>
      <c r="AL23" s="40"/>
      <c r="AM23" s="40"/>
      <c r="AN23" s="40"/>
      <c r="AO23" s="40"/>
      <c r="AP23" s="39">
        <v>0</v>
      </c>
      <c r="AQ23" s="40"/>
      <c r="AR23" s="40"/>
      <c r="AS23" s="40"/>
      <c r="AT23" s="39">
        <v>0</v>
      </c>
      <c r="AU23" s="39">
        <v>0</v>
      </c>
      <c r="AV23" s="40"/>
      <c r="AW23" s="39">
        <v>0</v>
      </c>
      <c r="AX23" s="40"/>
      <c r="AY23" s="40"/>
      <c r="AZ23" s="40"/>
      <c r="BA23" s="39">
        <v>0</v>
      </c>
      <c r="BB23" s="39">
        <v>0</v>
      </c>
      <c r="BC23" s="40"/>
      <c r="BD23" s="39">
        <v>0</v>
      </c>
      <c r="BE23" s="40"/>
      <c r="BF23" s="40"/>
      <c r="BG23" s="40"/>
      <c r="BH23" s="39">
        <v>0</v>
      </c>
      <c r="BI23" s="40"/>
      <c r="BJ23" s="40"/>
      <c r="BK23" s="40"/>
      <c r="BL23" s="39">
        <v>0</v>
      </c>
      <c r="BM23" s="40"/>
      <c r="BN23" s="39">
        <v>0</v>
      </c>
      <c r="BO23" s="40"/>
      <c r="BP23" s="40"/>
      <c r="BQ23" s="40"/>
      <c r="BR23" s="39">
        <v>0</v>
      </c>
    </row>
    <row r="24" spans="1:70" ht="20.100000000000001" customHeight="1" x14ac:dyDescent="0.2">
      <c r="D24" s="2" t="s">
        <v>110</v>
      </c>
      <c r="E24" s="62"/>
      <c r="F24" s="37">
        <v>165</v>
      </c>
      <c r="G24" s="37"/>
      <c r="H24" s="37"/>
      <c r="I24" s="37"/>
      <c r="J24" s="37">
        <v>1212</v>
      </c>
      <c r="K24" s="37">
        <v>38</v>
      </c>
      <c r="L24" s="37"/>
      <c r="M24" s="37">
        <v>1250</v>
      </c>
      <c r="N24" s="37"/>
      <c r="O24" s="37"/>
      <c r="P24" s="37"/>
      <c r="Q24" s="37">
        <v>288</v>
      </c>
      <c r="R24" s="37">
        <v>947</v>
      </c>
      <c r="S24" s="37"/>
      <c r="T24" s="37">
        <v>1235</v>
      </c>
      <c r="U24" s="37"/>
      <c r="V24" s="37"/>
      <c r="W24" s="37"/>
      <c r="X24" s="37">
        <v>180</v>
      </c>
      <c r="Y24" s="37"/>
      <c r="Z24" s="37"/>
      <c r="AA24" s="37"/>
      <c r="AB24" s="37">
        <v>0</v>
      </c>
      <c r="AC24" s="37"/>
      <c r="AD24" s="37">
        <v>0</v>
      </c>
      <c r="AE24" s="37"/>
      <c r="AF24" s="37"/>
      <c r="AG24" s="37"/>
      <c r="AH24" s="37">
        <v>0</v>
      </c>
      <c r="AI24" s="37"/>
      <c r="AJ24" s="37"/>
      <c r="AK24" s="37"/>
      <c r="AL24" s="37"/>
      <c r="AM24" s="37"/>
      <c r="AN24" s="37"/>
      <c r="AO24" s="37"/>
      <c r="AP24" s="37">
        <v>0</v>
      </c>
      <c r="AQ24" s="37"/>
      <c r="AR24" s="37"/>
      <c r="AS24" s="37"/>
      <c r="AT24" s="37">
        <v>3</v>
      </c>
      <c r="AU24" s="37">
        <v>0</v>
      </c>
      <c r="AV24" s="37"/>
      <c r="AW24" s="37">
        <v>3</v>
      </c>
      <c r="AX24" s="37"/>
      <c r="AY24" s="37"/>
      <c r="AZ24" s="37"/>
      <c r="BA24" s="37">
        <v>3</v>
      </c>
      <c r="BB24" s="37">
        <v>0</v>
      </c>
      <c r="BC24" s="37"/>
      <c r="BD24" s="37">
        <v>3</v>
      </c>
      <c r="BE24" s="37"/>
      <c r="BF24" s="37"/>
      <c r="BG24" s="37"/>
      <c r="BH24" s="37">
        <v>0</v>
      </c>
      <c r="BI24" s="37"/>
      <c r="BJ24" s="37"/>
      <c r="BK24" s="37"/>
      <c r="BL24" s="37">
        <v>0</v>
      </c>
      <c r="BM24" s="37"/>
      <c r="BN24" s="37">
        <v>0</v>
      </c>
      <c r="BO24" s="37"/>
      <c r="BP24" s="37"/>
      <c r="BQ24" s="37"/>
      <c r="BR24" s="37">
        <v>0</v>
      </c>
    </row>
    <row r="25" spans="1:70" ht="20.100000000000001" customHeight="1" x14ac:dyDescent="0.2">
      <c r="D25" s="38" t="s">
        <v>111</v>
      </c>
      <c r="E25" s="62"/>
      <c r="F25" s="39">
        <v>215</v>
      </c>
      <c r="G25" s="40"/>
      <c r="H25" s="40"/>
      <c r="I25" s="40"/>
      <c r="J25" s="39">
        <v>1198</v>
      </c>
      <c r="K25" s="39">
        <v>39</v>
      </c>
      <c r="L25" s="40"/>
      <c r="M25" s="39">
        <v>1237</v>
      </c>
      <c r="N25" s="40"/>
      <c r="O25" s="40"/>
      <c r="P25" s="40"/>
      <c r="Q25" s="39">
        <v>134</v>
      </c>
      <c r="R25" s="39">
        <v>1175</v>
      </c>
      <c r="S25" s="40"/>
      <c r="T25" s="39">
        <v>1309</v>
      </c>
      <c r="U25" s="40"/>
      <c r="V25" s="40"/>
      <c r="W25" s="40"/>
      <c r="X25" s="39">
        <v>143</v>
      </c>
      <c r="Y25" s="40"/>
      <c r="Z25" s="40"/>
      <c r="AA25" s="40"/>
      <c r="AB25" s="39">
        <v>0</v>
      </c>
      <c r="AC25" s="40"/>
      <c r="AD25" s="39">
        <v>0</v>
      </c>
      <c r="AE25" s="40"/>
      <c r="AF25" s="40"/>
      <c r="AG25" s="40"/>
      <c r="AH25" s="39">
        <v>0</v>
      </c>
      <c r="AI25" s="40"/>
      <c r="AJ25" s="40"/>
      <c r="AK25" s="40"/>
      <c r="AL25" s="40"/>
      <c r="AM25" s="40"/>
      <c r="AN25" s="40"/>
      <c r="AO25" s="40"/>
      <c r="AP25" s="39">
        <v>0</v>
      </c>
      <c r="AQ25" s="40"/>
      <c r="AR25" s="40"/>
      <c r="AS25" s="40"/>
      <c r="AT25" s="39">
        <v>0</v>
      </c>
      <c r="AU25" s="39">
        <v>0</v>
      </c>
      <c r="AV25" s="40"/>
      <c r="AW25" s="39">
        <v>0</v>
      </c>
      <c r="AX25" s="40"/>
      <c r="AY25" s="40"/>
      <c r="AZ25" s="40"/>
      <c r="BA25" s="39">
        <v>0</v>
      </c>
      <c r="BB25" s="39">
        <v>0</v>
      </c>
      <c r="BC25" s="40"/>
      <c r="BD25" s="39">
        <v>0</v>
      </c>
      <c r="BE25" s="40"/>
      <c r="BF25" s="40"/>
      <c r="BG25" s="40"/>
      <c r="BH25" s="39">
        <v>0</v>
      </c>
      <c r="BI25" s="40"/>
      <c r="BJ25" s="40"/>
      <c r="BK25" s="40"/>
      <c r="BL25" s="39">
        <v>0</v>
      </c>
      <c r="BM25" s="40"/>
      <c r="BN25" s="39">
        <v>0</v>
      </c>
      <c r="BO25" s="40"/>
      <c r="BP25" s="40"/>
      <c r="BQ25" s="40"/>
      <c r="BR25" s="39">
        <v>0</v>
      </c>
    </row>
    <row r="26" spans="1:70" ht="20.100000000000001" customHeight="1" x14ac:dyDescent="0.2">
      <c r="D26" s="41" t="s">
        <v>366</v>
      </c>
      <c r="E26" s="62"/>
      <c r="F26" s="40">
        <v>0</v>
      </c>
      <c r="G26" s="40"/>
      <c r="H26" s="40"/>
      <c r="I26" s="40"/>
      <c r="J26" s="40">
        <v>441</v>
      </c>
      <c r="K26" s="40">
        <v>6</v>
      </c>
      <c r="L26" s="40"/>
      <c r="M26" s="40">
        <v>447</v>
      </c>
      <c r="N26" s="40"/>
      <c r="O26" s="40"/>
      <c r="P26" s="40"/>
      <c r="Q26" s="40">
        <v>70</v>
      </c>
      <c r="R26" s="40">
        <v>221</v>
      </c>
      <c r="S26" s="40"/>
      <c r="T26" s="40">
        <v>291</v>
      </c>
      <c r="U26" s="40"/>
      <c r="V26" s="40"/>
      <c r="W26" s="40"/>
      <c r="X26" s="40">
        <v>156</v>
      </c>
      <c r="Y26" s="40"/>
      <c r="Z26" s="40"/>
      <c r="AA26" s="40"/>
      <c r="AB26" s="40">
        <v>0</v>
      </c>
      <c r="AC26" s="40"/>
      <c r="AD26" s="40">
        <v>0</v>
      </c>
      <c r="AE26" s="40"/>
      <c r="AF26" s="40"/>
      <c r="AG26" s="40"/>
      <c r="AH26" s="40">
        <v>0</v>
      </c>
      <c r="AI26" s="40"/>
      <c r="AJ26" s="40"/>
      <c r="AK26" s="40"/>
      <c r="AL26" s="40"/>
      <c r="AM26" s="40"/>
      <c r="AN26" s="40"/>
      <c r="AO26" s="40"/>
      <c r="AP26" s="40">
        <v>0</v>
      </c>
      <c r="AQ26" s="40"/>
      <c r="AR26" s="40"/>
      <c r="AS26" s="40"/>
      <c r="AT26" s="40">
        <v>0</v>
      </c>
      <c r="AU26" s="40">
        <v>0</v>
      </c>
      <c r="AV26" s="40"/>
      <c r="AW26" s="40">
        <v>0</v>
      </c>
      <c r="AX26" s="40"/>
      <c r="AY26" s="40"/>
      <c r="AZ26" s="40"/>
      <c r="BA26" s="40">
        <v>0</v>
      </c>
      <c r="BB26" s="40">
        <v>0</v>
      </c>
      <c r="BC26" s="40"/>
      <c r="BD26" s="40">
        <v>0</v>
      </c>
      <c r="BE26" s="40"/>
      <c r="BF26" s="40"/>
      <c r="BG26" s="40"/>
      <c r="BH26" s="40">
        <v>0</v>
      </c>
      <c r="BI26" s="40"/>
      <c r="BJ26" s="40"/>
      <c r="BK26" s="40"/>
      <c r="BL26" s="40">
        <v>0</v>
      </c>
      <c r="BM26" s="40"/>
      <c r="BN26" s="40">
        <v>0</v>
      </c>
      <c r="BO26" s="40"/>
      <c r="BP26" s="40"/>
      <c r="BQ26" s="40"/>
      <c r="BR26" s="40">
        <v>0</v>
      </c>
    </row>
    <row r="27" spans="1:70" ht="20.100000000000001" customHeight="1" x14ac:dyDescent="0.2">
      <c r="D27" s="38" t="s">
        <v>367</v>
      </c>
      <c r="E27" s="62"/>
      <c r="F27" s="39">
        <v>0</v>
      </c>
      <c r="G27" s="40"/>
      <c r="H27" s="40"/>
      <c r="I27" s="40"/>
      <c r="J27" s="39">
        <v>444</v>
      </c>
      <c r="K27" s="39">
        <v>4</v>
      </c>
      <c r="L27" s="40"/>
      <c r="M27" s="39">
        <v>448</v>
      </c>
      <c r="N27" s="40"/>
      <c r="O27" s="40"/>
      <c r="P27" s="40"/>
      <c r="Q27" s="39">
        <v>99</v>
      </c>
      <c r="R27" s="39">
        <v>183</v>
      </c>
      <c r="S27" s="40"/>
      <c r="T27" s="39">
        <v>282</v>
      </c>
      <c r="U27" s="40"/>
      <c r="V27" s="40"/>
      <c r="W27" s="40"/>
      <c r="X27" s="39">
        <v>166</v>
      </c>
      <c r="Y27" s="40"/>
      <c r="Z27" s="40"/>
      <c r="AA27" s="40"/>
      <c r="AB27" s="39">
        <v>0</v>
      </c>
      <c r="AC27" s="40"/>
      <c r="AD27" s="39">
        <v>0</v>
      </c>
      <c r="AE27" s="40"/>
      <c r="AF27" s="40"/>
      <c r="AG27" s="40"/>
      <c r="AH27" s="39">
        <v>0</v>
      </c>
      <c r="AI27" s="40"/>
      <c r="AJ27" s="40"/>
      <c r="AK27" s="40"/>
      <c r="AL27" s="40"/>
      <c r="AM27" s="40"/>
      <c r="AN27" s="40"/>
      <c r="AO27" s="40"/>
      <c r="AP27" s="39">
        <v>0</v>
      </c>
      <c r="AQ27" s="40"/>
      <c r="AR27" s="40"/>
      <c r="AS27" s="40"/>
      <c r="AT27" s="39">
        <v>0</v>
      </c>
      <c r="AU27" s="39">
        <v>0</v>
      </c>
      <c r="AV27" s="40"/>
      <c r="AW27" s="39">
        <v>0</v>
      </c>
      <c r="AX27" s="40"/>
      <c r="AY27" s="40"/>
      <c r="AZ27" s="40"/>
      <c r="BA27" s="39">
        <v>0</v>
      </c>
      <c r="BB27" s="39">
        <v>0</v>
      </c>
      <c r="BC27" s="40"/>
      <c r="BD27" s="39">
        <v>0</v>
      </c>
      <c r="BE27" s="40"/>
      <c r="BF27" s="40"/>
      <c r="BG27" s="40"/>
      <c r="BH27" s="39">
        <v>0</v>
      </c>
      <c r="BI27" s="40"/>
      <c r="BJ27" s="40"/>
      <c r="BK27" s="40"/>
      <c r="BL27" s="39">
        <v>0</v>
      </c>
      <c r="BM27" s="40"/>
      <c r="BN27" s="39">
        <v>0</v>
      </c>
      <c r="BO27" s="40"/>
      <c r="BP27" s="40"/>
      <c r="BQ27" s="40"/>
      <c r="BR27" s="39">
        <v>0</v>
      </c>
    </row>
    <row r="28" spans="1:70" ht="20.100000000000001" customHeight="1" x14ac:dyDescent="0.2">
      <c r="E28" s="6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row>
    <row r="29" spans="1:70" s="1" customFormat="1" ht="20.100000000000001" customHeight="1" x14ac:dyDescent="0.25">
      <c r="A29" s="3"/>
      <c r="B29" s="6"/>
      <c r="C29" s="42" t="s">
        <v>112</v>
      </c>
      <c r="D29" s="43"/>
      <c r="E29" s="62"/>
      <c r="F29" s="44">
        <v>2526</v>
      </c>
      <c r="G29" s="45"/>
      <c r="H29" s="45"/>
      <c r="I29" s="45"/>
      <c r="J29" s="44">
        <v>17843</v>
      </c>
      <c r="K29" s="44">
        <v>588</v>
      </c>
      <c r="L29" s="45"/>
      <c r="M29" s="44">
        <v>18431</v>
      </c>
      <c r="N29" s="45"/>
      <c r="O29" s="45"/>
      <c r="P29" s="45"/>
      <c r="Q29" s="44">
        <v>3242</v>
      </c>
      <c r="R29" s="44">
        <v>14928</v>
      </c>
      <c r="S29" s="45"/>
      <c r="T29" s="44">
        <v>18170</v>
      </c>
      <c r="U29" s="45"/>
      <c r="V29" s="45"/>
      <c r="W29" s="45"/>
      <c r="X29" s="44">
        <v>2787</v>
      </c>
      <c r="Y29" s="45"/>
      <c r="Z29" s="45"/>
      <c r="AA29" s="45"/>
      <c r="AB29" s="44">
        <v>0</v>
      </c>
      <c r="AC29" s="45"/>
      <c r="AD29" s="44">
        <v>0</v>
      </c>
      <c r="AE29" s="45"/>
      <c r="AF29" s="45"/>
      <c r="AG29" s="45"/>
      <c r="AH29" s="44">
        <v>0</v>
      </c>
      <c r="AI29" s="45"/>
      <c r="AJ29" s="45"/>
      <c r="AK29" s="45"/>
      <c r="AL29" s="45"/>
      <c r="AM29" s="45"/>
      <c r="AN29" s="45"/>
      <c r="AO29" s="45"/>
      <c r="AP29" s="44">
        <v>0</v>
      </c>
      <c r="AQ29" s="45"/>
      <c r="AR29" s="45"/>
      <c r="AS29" s="45"/>
      <c r="AT29" s="44">
        <v>3</v>
      </c>
      <c r="AU29" s="44">
        <v>0</v>
      </c>
      <c r="AV29" s="45"/>
      <c r="AW29" s="44">
        <v>3</v>
      </c>
      <c r="AX29" s="45"/>
      <c r="AY29" s="45"/>
      <c r="AZ29" s="45"/>
      <c r="BA29" s="44">
        <v>3</v>
      </c>
      <c r="BB29" s="44">
        <v>0</v>
      </c>
      <c r="BC29" s="45"/>
      <c r="BD29" s="44">
        <v>3</v>
      </c>
      <c r="BE29" s="45"/>
      <c r="BF29" s="45"/>
      <c r="BG29" s="45"/>
      <c r="BH29" s="44">
        <v>0</v>
      </c>
      <c r="BI29" s="45"/>
      <c r="BJ29" s="45"/>
      <c r="BK29" s="45"/>
      <c r="BL29" s="44">
        <v>0</v>
      </c>
      <c r="BM29" s="45"/>
      <c r="BN29" s="44">
        <v>0</v>
      </c>
      <c r="BO29" s="45"/>
      <c r="BP29" s="45"/>
      <c r="BQ29" s="45"/>
      <c r="BR29" s="44">
        <v>0</v>
      </c>
    </row>
    <row r="30" spans="1:70" ht="20.100000000000001" customHeight="1" x14ac:dyDescent="0.2">
      <c r="E30" s="6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row>
    <row r="31" spans="1:70" ht="20.100000000000001" customHeight="1" x14ac:dyDescent="0.2">
      <c r="C31" s="3" t="s">
        <v>0</v>
      </c>
      <c r="E31" s="62"/>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row>
    <row r="32" spans="1:70" ht="20.100000000000001" customHeight="1" x14ac:dyDescent="0.2">
      <c r="D32" s="2" t="s">
        <v>98</v>
      </c>
      <c r="E32" s="62"/>
      <c r="F32" s="37">
        <v>47</v>
      </c>
      <c r="G32" s="37"/>
      <c r="H32" s="37"/>
      <c r="I32" s="37"/>
      <c r="J32" s="37">
        <v>188</v>
      </c>
      <c r="K32" s="37">
        <v>21</v>
      </c>
      <c r="L32" s="37"/>
      <c r="M32" s="37">
        <v>209</v>
      </c>
      <c r="N32" s="37"/>
      <c r="O32" s="37"/>
      <c r="P32" s="37"/>
      <c r="Q32" s="37">
        <v>112</v>
      </c>
      <c r="R32" s="37">
        <v>67</v>
      </c>
      <c r="S32" s="37"/>
      <c r="T32" s="37">
        <v>179</v>
      </c>
      <c r="U32" s="37"/>
      <c r="V32" s="37"/>
      <c r="W32" s="37"/>
      <c r="X32" s="37">
        <v>86</v>
      </c>
      <c r="Y32" s="37"/>
      <c r="Z32" s="37"/>
      <c r="AA32" s="37"/>
      <c r="AB32" s="37">
        <v>9</v>
      </c>
      <c r="AC32" s="37"/>
      <c r="AD32" s="37">
        <v>0</v>
      </c>
      <c r="AE32" s="37"/>
      <c r="AF32" s="37"/>
      <c r="AG32" s="37"/>
      <c r="AH32" s="37">
        <v>0</v>
      </c>
      <c r="AI32" s="37"/>
      <c r="AJ32" s="37"/>
      <c r="AK32" s="37"/>
      <c r="AL32" s="37"/>
      <c r="AM32" s="37"/>
      <c r="AN32" s="37"/>
      <c r="AO32" s="37"/>
      <c r="AP32" s="37">
        <v>0</v>
      </c>
      <c r="AQ32" s="37"/>
      <c r="AR32" s="37"/>
      <c r="AS32" s="37"/>
      <c r="AT32" s="37">
        <v>0</v>
      </c>
      <c r="AU32" s="37">
        <v>0</v>
      </c>
      <c r="AV32" s="37"/>
      <c r="AW32" s="37">
        <v>0</v>
      </c>
      <c r="AX32" s="37"/>
      <c r="AY32" s="37"/>
      <c r="AZ32" s="37"/>
      <c r="BA32" s="37">
        <v>0</v>
      </c>
      <c r="BB32" s="37">
        <v>0</v>
      </c>
      <c r="BC32" s="37"/>
      <c r="BD32" s="37">
        <v>0</v>
      </c>
      <c r="BE32" s="37"/>
      <c r="BF32" s="37"/>
      <c r="BG32" s="37"/>
      <c r="BH32" s="37">
        <v>0</v>
      </c>
      <c r="BI32" s="37"/>
      <c r="BJ32" s="37"/>
      <c r="BK32" s="37"/>
      <c r="BL32" s="37">
        <v>0</v>
      </c>
      <c r="BM32" s="37"/>
      <c r="BN32" s="37">
        <v>0</v>
      </c>
      <c r="BO32" s="37"/>
      <c r="BP32" s="37"/>
      <c r="BQ32" s="37"/>
      <c r="BR32" s="37">
        <v>0</v>
      </c>
    </row>
    <row r="33" spans="4:70" ht="20.100000000000001" customHeight="1" x14ac:dyDescent="0.2">
      <c r="D33" s="38" t="s">
        <v>99</v>
      </c>
      <c r="E33" s="62"/>
      <c r="F33" s="39">
        <v>41</v>
      </c>
      <c r="G33" s="40"/>
      <c r="H33" s="40"/>
      <c r="I33" s="40"/>
      <c r="J33" s="39">
        <v>188</v>
      </c>
      <c r="K33" s="39">
        <v>16</v>
      </c>
      <c r="L33" s="40"/>
      <c r="M33" s="39">
        <v>204</v>
      </c>
      <c r="N33" s="40"/>
      <c r="O33" s="40"/>
      <c r="P33" s="40"/>
      <c r="Q33" s="39">
        <v>113</v>
      </c>
      <c r="R33" s="39">
        <v>69</v>
      </c>
      <c r="S33" s="40"/>
      <c r="T33" s="39">
        <v>182</v>
      </c>
      <c r="U33" s="40"/>
      <c r="V33" s="40"/>
      <c r="W33" s="40"/>
      <c r="X33" s="39">
        <v>72</v>
      </c>
      <c r="Y33" s="40"/>
      <c r="Z33" s="40"/>
      <c r="AA33" s="40"/>
      <c r="AB33" s="39">
        <v>9</v>
      </c>
      <c r="AC33" s="40"/>
      <c r="AD33" s="39">
        <v>0</v>
      </c>
      <c r="AE33" s="40"/>
      <c r="AF33" s="40"/>
      <c r="AG33" s="40"/>
      <c r="AH33" s="39">
        <v>0</v>
      </c>
      <c r="AI33" s="40"/>
      <c r="AJ33" s="40"/>
      <c r="AK33" s="40"/>
      <c r="AL33" s="40"/>
      <c r="AM33" s="40"/>
      <c r="AN33" s="40"/>
      <c r="AO33" s="40"/>
      <c r="AP33" s="39">
        <v>0</v>
      </c>
      <c r="AQ33" s="40"/>
      <c r="AR33" s="40"/>
      <c r="AS33" s="40"/>
      <c r="AT33" s="39">
        <v>0</v>
      </c>
      <c r="AU33" s="39">
        <v>0</v>
      </c>
      <c r="AV33" s="40"/>
      <c r="AW33" s="39">
        <v>0</v>
      </c>
      <c r="AX33" s="40"/>
      <c r="AY33" s="40"/>
      <c r="AZ33" s="40"/>
      <c r="BA33" s="39">
        <v>0</v>
      </c>
      <c r="BB33" s="39">
        <v>0</v>
      </c>
      <c r="BC33" s="40"/>
      <c r="BD33" s="39">
        <v>0</v>
      </c>
      <c r="BE33" s="40"/>
      <c r="BF33" s="40"/>
      <c r="BG33" s="40"/>
      <c r="BH33" s="39">
        <v>0</v>
      </c>
      <c r="BI33" s="40"/>
      <c r="BJ33" s="40"/>
      <c r="BK33" s="40"/>
      <c r="BL33" s="39">
        <v>0</v>
      </c>
      <c r="BM33" s="40"/>
      <c r="BN33" s="39">
        <v>0</v>
      </c>
      <c r="BO33" s="40"/>
      <c r="BP33" s="40"/>
      <c r="BQ33" s="40"/>
      <c r="BR33" s="39">
        <v>0</v>
      </c>
    </row>
    <row r="34" spans="4:70" ht="20.100000000000001" customHeight="1" x14ac:dyDescent="0.2">
      <c r="D34" s="2" t="s">
        <v>113</v>
      </c>
      <c r="E34" s="62"/>
      <c r="F34" s="37">
        <v>42</v>
      </c>
      <c r="G34" s="37"/>
      <c r="H34" s="37"/>
      <c r="I34" s="37"/>
      <c r="J34" s="37">
        <v>180</v>
      </c>
      <c r="K34" s="37">
        <v>20</v>
      </c>
      <c r="L34" s="37"/>
      <c r="M34" s="37">
        <v>200</v>
      </c>
      <c r="N34" s="37"/>
      <c r="O34" s="37"/>
      <c r="P34" s="37"/>
      <c r="Q34" s="37">
        <v>118</v>
      </c>
      <c r="R34" s="37">
        <v>71</v>
      </c>
      <c r="S34" s="37"/>
      <c r="T34" s="37">
        <v>189</v>
      </c>
      <c r="U34" s="37"/>
      <c r="V34" s="37"/>
      <c r="W34" s="37"/>
      <c r="X34" s="37">
        <v>62</v>
      </c>
      <c r="Y34" s="37"/>
      <c r="Z34" s="37"/>
      <c r="AA34" s="37"/>
      <c r="AB34" s="37">
        <v>9</v>
      </c>
      <c r="AC34" s="37"/>
      <c r="AD34" s="37">
        <v>0</v>
      </c>
      <c r="AE34" s="37"/>
      <c r="AF34" s="37"/>
      <c r="AG34" s="37"/>
      <c r="AH34" s="37">
        <v>0</v>
      </c>
      <c r="AI34" s="37"/>
      <c r="AJ34" s="37"/>
      <c r="AK34" s="37"/>
      <c r="AL34" s="37"/>
      <c r="AM34" s="37"/>
      <c r="AN34" s="37"/>
      <c r="AO34" s="37"/>
      <c r="AP34" s="37">
        <v>0</v>
      </c>
      <c r="AQ34" s="37"/>
      <c r="AR34" s="37"/>
      <c r="AS34" s="37"/>
      <c r="AT34" s="37">
        <v>0</v>
      </c>
      <c r="AU34" s="37">
        <v>0</v>
      </c>
      <c r="AV34" s="37"/>
      <c r="AW34" s="37">
        <v>0</v>
      </c>
      <c r="AX34" s="37"/>
      <c r="AY34" s="37"/>
      <c r="AZ34" s="37"/>
      <c r="BA34" s="37">
        <v>0</v>
      </c>
      <c r="BB34" s="37">
        <v>0</v>
      </c>
      <c r="BC34" s="37"/>
      <c r="BD34" s="37">
        <v>0</v>
      </c>
      <c r="BE34" s="37"/>
      <c r="BF34" s="37"/>
      <c r="BG34" s="37"/>
      <c r="BH34" s="37">
        <v>0</v>
      </c>
      <c r="BI34" s="37"/>
      <c r="BJ34" s="37"/>
      <c r="BK34" s="37"/>
      <c r="BL34" s="37">
        <v>0</v>
      </c>
      <c r="BM34" s="37"/>
      <c r="BN34" s="37">
        <v>0</v>
      </c>
      <c r="BO34" s="37"/>
      <c r="BP34" s="37"/>
      <c r="BQ34" s="37"/>
      <c r="BR34" s="37">
        <v>0</v>
      </c>
    </row>
    <row r="35" spans="4:70" ht="20.100000000000001" customHeight="1" x14ac:dyDescent="0.2">
      <c r="D35" s="38" t="s">
        <v>114</v>
      </c>
      <c r="E35" s="62"/>
      <c r="F35" s="39">
        <v>40</v>
      </c>
      <c r="G35" s="40"/>
      <c r="H35" s="40"/>
      <c r="I35" s="40"/>
      <c r="J35" s="39">
        <v>66</v>
      </c>
      <c r="K35" s="39">
        <v>4</v>
      </c>
      <c r="L35" s="40"/>
      <c r="M35" s="39">
        <v>70</v>
      </c>
      <c r="N35" s="40"/>
      <c r="O35" s="40"/>
      <c r="P35" s="40"/>
      <c r="Q35" s="39">
        <v>40</v>
      </c>
      <c r="R35" s="39">
        <v>28</v>
      </c>
      <c r="S35" s="40"/>
      <c r="T35" s="39">
        <v>68</v>
      </c>
      <c r="U35" s="40"/>
      <c r="V35" s="40"/>
      <c r="W35" s="40"/>
      <c r="X35" s="39">
        <v>0</v>
      </c>
      <c r="Y35" s="40"/>
      <c r="Z35" s="40"/>
      <c r="AA35" s="40"/>
      <c r="AB35" s="39">
        <v>0</v>
      </c>
      <c r="AC35" s="40"/>
      <c r="AD35" s="39">
        <v>42</v>
      </c>
      <c r="AE35" s="40"/>
      <c r="AF35" s="40"/>
      <c r="AG35" s="40"/>
      <c r="AH35" s="39">
        <v>0</v>
      </c>
      <c r="AI35" s="40"/>
      <c r="AJ35" s="40"/>
      <c r="AK35" s="40"/>
      <c r="AL35" s="40"/>
      <c r="AM35" s="40"/>
      <c r="AN35" s="40"/>
      <c r="AO35" s="40"/>
      <c r="AP35" s="39">
        <v>0</v>
      </c>
      <c r="AQ35" s="40"/>
      <c r="AR35" s="40"/>
      <c r="AS35" s="40"/>
      <c r="AT35" s="39">
        <v>0</v>
      </c>
      <c r="AU35" s="39">
        <v>0</v>
      </c>
      <c r="AV35" s="40"/>
      <c r="AW35" s="39">
        <v>0</v>
      </c>
      <c r="AX35" s="40"/>
      <c r="AY35" s="40"/>
      <c r="AZ35" s="40"/>
      <c r="BA35" s="39">
        <v>0</v>
      </c>
      <c r="BB35" s="39">
        <v>0</v>
      </c>
      <c r="BC35" s="40"/>
      <c r="BD35" s="39">
        <v>0</v>
      </c>
      <c r="BE35" s="40"/>
      <c r="BF35" s="40"/>
      <c r="BG35" s="40"/>
      <c r="BH35" s="39">
        <v>0</v>
      </c>
      <c r="BI35" s="40"/>
      <c r="BJ35" s="40"/>
      <c r="BK35" s="40"/>
      <c r="BL35" s="39">
        <v>0</v>
      </c>
      <c r="BM35" s="40"/>
      <c r="BN35" s="39">
        <v>0</v>
      </c>
      <c r="BO35" s="40"/>
      <c r="BP35" s="40"/>
      <c r="BQ35" s="40"/>
      <c r="BR35" s="39">
        <v>0</v>
      </c>
    </row>
    <row r="36" spans="4:70" ht="20.100000000000001" customHeight="1" x14ac:dyDescent="0.2">
      <c r="D36" s="2" t="s">
        <v>115</v>
      </c>
      <c r="E36" s="62"/>
      <c r="F36" s="37">
        <v>35</v>
      </c>
      <c r="G36" s="37"/>
      <c r="H36" s="37"/>
      <c r="I36" s="37"/>
      <c r="J36" s="37">
        <v>146</v>
      </c>
      <c r="K36" s="37">
        <v>11</v>
      </c>
      <c r="L36" s="37"/>
      <c r="M36" s="37">
        <v>157</v>
      </c>
      <c r="N36" s="37"/>
      <c r="O36" s="37"/>
      <c r="P36" s="37"/>
      <c r="Q36" s="37">
        <v>96</v>
      </c>
      <c r="R36" s="37">
        <v>63</v>
      </c>
      <c r="S36" s="37"/>
      <c r="T36" s="37">
        <v>159</v>
      </c>
      <c r="U36" s="37"/>
      <c r="V36" s="37"/>
      <c r="W36" s="37"/>
      <c r="X36" s="37">
        <v>41</v>
      </c>
      <c r="Y36" s="37"/>
      <c r="Z36" s="37"/>
      <c r="AA36" s="37"/>
      <c r="AB36" s="37">
        <v>8</v>
      </c>
      <c r="AC36" s="37"/>
      <c r="AD36" s="37">
        <v>0</v>
      </c>
      <c r="AE36" s="37"/>
      <c r="AF36" s="37"/>
      <c r="AG36" s="37"/>
      <c r="AH36" s="37">
        <v>0</v>
      </c>
      <c r="AI36" s="37"/>
      <c r="AJ36" s="37"/>
      <c r="AK36" s="37"/>
      <c r="AL36" s="37"/>
      <c r="AM36" s="37"/>
      <c r="AN36" s="37"/>
      <c r="AO36" s="37"/>
      <c r="AP36" s="37">
        <v>0</v>
      </c>
      <c r="AQ36" s="37"/>
      <c r="AR36" s="37"/>
      <c r="AS36" s="37"/>
      <c r="AT36" s="37">
        <v>0</v>
      </c>
      <c r="AU36" s="37">
        <v>0</v>
      </c>
      <c r="AV36" s="37"/>
      <c r="AW36" s="37">
        <v>0</v>
      </c>
      <c r="AX36" s="37"/>
      <c r="AY36" s="37"/>
      <c r="AZ36" s="37"/>
      <c r="BA36" s="37">
        <v>0</v>
      </c>
      <c r="BB36" s="37">
        <v>0</v>
      </c>
      <c r="BC36" s="37"/>
      <c r="BD36" s="37">
        <v>0</v>
      </c>
      <c r="BE36" s="37"/>
      <c r="BF36" s="37"/>
      <c r="BG36" s="37"/>
      <c r="BH36" s="37">
        <v>0</v>
      </c>
      <c r="BI36" s="37"/>
      <c r="BJ36" s="37"/>
      <c r="BK36" s="37"/>
      <c r="BL36" s="37">
        <v>0</v>
      </c>
      <c r="BM36" s="37"/>
      <c r="BN36" s="37">
        <v>0</v>
      </c>
      <c r="BO36" s="37"/>
      <c r="BP36" s="37"/>
      <c r="BQ36" s="37"/>
      <c r="BR36" s="37">
        <v>0</v>
      </c>
    </row>
    <row r="37" spans="4:70" ht="20.100000000000001" customHeight="1" x14ac:dyDescent="0.2">
      <c r="D37" s="38" t="s">
        <v>116</v>
      </c>
      <c r="E37" s="62"/>
      <c r="F37" s="39">
        <v>58</v>
      </c>
      <c r="G37" s="40"/>
      <c r="H37" s="40"/>
      <c r="I37" s="40"/>
      <c r="J37" s="39">
        <v>151</v>
      </c>
      <c r="K37" s="39">
        <v>10</v>
      </c>
      <c r="L37" s="40"/>
      <c r="M37" s="39">
        <v>161</v>
      </c>
      <c r="N37" s="40"/>
      <c r="O37" s="40"/>
      <c r="P37" s="40"/>
      <c r="Q37" s="39">
        <v>97</v>
      </c>
      <c r="R37" s="39">
        <v>66</v>
      </c>
      <c r="S37" s="40"/>
      <c r="T37" s="39">
        <v>163</v>
      </c>
      <c r="U37" s="40"/>
      <c r="V37" s="40"/>
      <c r="W37" s="40"/>
      <c r="X37" s="39">
        <v>65</v>
      </c>
      <c r="Y37" s="40"/>
      <c r="Z37" s="40"/>
      <c r="AA37" s="40"/>
      <c r="AB37" s="39">
        <v>9</v>
      </c>
      <c r="AC37" s="40"/>
      <c r="AD37" s="39">
        <v>0</v>
      </c>
      <c r="AE37" s="40"/>
      <c r="AF37" s="40"/>
      <c r="AG37" s="40"/>
      <c r="AH37" s="39">
        <v>0</v>
      </c>
      <c r="AI37" s="40"/>
      <c r="AJ37" s="40"/>
      <c r="AK37" s="40"/>
      <c r="AL37" s="40"/>
      <c r="AM37" s="40"/>
      <c r="AN37" s="40"/>
      <c r="AO37" s="40"/>
      <c r="AP37" s="39">
        <v>0</v>
      </c>
      <c r="AQ37" s="40"/>
      <c r="AR37" s="40"/>
      <c r="AS37" s="40"/>
      <c r="AT37" s="39">
        <v>0</v>
      </c>
      <c r="AU37" s="39">
        <v>0</v>
      </c>
      <c r="AV37" s="40"/>
      <c r="AW37" s="39">
        <v>0</v>
      </c>
      <c r="AX37" s="40"/>
      <c r="AY37" s="40"/>
      <c r="AZ37" s="40"/>
      <c r="BA37" s="39">
        <v>0</v>
      </c>
      <c r="BB37" s="39">
        <v>0</v>
      </c>
      <c r="BC37" s="40"/>
      <c r="BD37" s="39">
        <v>0</v>
      </c>
      <c r="BE37" s="40"/>
      <c r="BF37" s="40"/>
      <c r="BG37" s="40"/>
      <c r="BH37" s="39">
        <v>0</v>
      </c>
      <c r="BI37" s="40"/>
      <c r="BJ37" s="40"/>
      <c r="BK37" s="40"/>
      <c r="BL37" s="39">
        <v>0</v>
      </c>
      <c r="BM37" s="40"/>
      <c r="BN37" s="39">
        <v>0</v>
      </c>
      <c r="BO37" s="40"/>
      <c r="BP37" s="40"/>
      <c r="BQ37" s="40"/>
      <c r="BR37" s="39">
        <v>0</v>
      </c>
    </row>
    <row r="38" spans="4:70" ht="20.100000000000001" customHeight="1" x14ac:dyDescent="0.2">
      <c r="D38" s="2" t="s">
        <v>117</v>
      </c>
      <c r="E38" s="62"/>
      <c r="F38" s="37">
        <v>21</v>
      </c>
      <c r="G38" s="37"/>
      <c r="H38" s="37"/>
      <c r="I38" s="37"/>
      <c r="J38" s="37">
        <v>253</v>
      </c>
      <c r="K38" s="37">
        <v>11</v>
      </c>
      <c r="L38" s="37"/>
      <c r="M38" s="37">
        <v>264</v>
      </c>
      <c r="N38" s="37"/>
      <c r="O38" s="37"/>
      <c r="P38" s="37"/>
      <c r="Q38" s="37">
        <v>188</v>
      </c>
      <c r="R38" s="37">
        <v>59</v>
      </c>
      <c r="S38" s="37"/>
      <c r="T38" s="37">
        <v>247</v>
      </c>
      <c r="U38" s="37"/>
      <c r="V38" s="37"/>
      <c r="W38" s="37"/>
      <c r="X38" s="37">
        <v>47</v>
      </c>
      <c r="Y38" s="37"/>
      <c r="Z38" s="37"/>
      <c r="AA38" s="37"/>
      <c r="AB38" s="37">
        <v>9</v>
      </c>
      <c r="AC38" s="37"/>
      <c r="AD38" s="37">
        <v>0</v>
      </c>
      <c r="AE38" s="37"/>
      <c r="AF38" s="37"/>
      <c r="AG38" s="37"/>
      <c r="AH38" s="37">
        <v>0</v>
      </c>
      <c r="AI38" s="37"/>
      <c r="AJ38" s="37"/>
      <c r="AK38" s="37"/>
      <c r="AL38" s="37"/>
      <c r="AM38" s="37"/>
      <c r="AN38" s="37"/>
      <c r="AO38" s="37"/>
      <c r="AP38" s="37">
        <v>0</v>
      </c>
      <c r="AQ38" s="37"/>
      <c r="AR38" s="37"/>
      <c r="AS38" s="37"/>
      <c r="AT38" s="37">
        <v>0</v>
      </c>
      <c r="AU38" s="37">
        <v>0</v>
      </c>
      <c r="AV38" s="37"/>
      <c r="AW38" s="37">
        <v>0</v>
      </c>
      <c r="AX38" s="37"/>
      <c r="AY38" s="37"/>
      <c r="AZ38" s="37"/>
      <c r="BA38" s="37">
        <v>0</v>
      </c>
      <c r="BB38" s="37">
        <v>0</v>
      </c>
      <c r="BC38" s="37"/>
      <c r="BD38" s="37">
        <v>0</v>
      </c>
      <c r="BE38" s="37"/>
      <c r="BF38" s="37"/>
      <c r="BG38" s="37"/>
      <c r="BH38" s="37">
        <v>0</v>
      </c>
      <c r="BI38" s="37"/>
      <c r="BJ38" s="37"/>
      <c r="BK38" s="37"/>
      <c r="BL38" s="37">
        <v>0</v>
      </c>
      <c r="BM38" s="37"/>
      <c r="BN38" s="37">
        <v>0</v>
      </c>
      <c r="BO38" s="37"/>
      <c r="BP38" s="37"/>
      <c r="BQ38" s="37"/>
      <c r="BR38" s="37">
        <v>0</v>
      </c>
    </row>
    <row r="39" spans="4:70" ht="20.100000000000001" customHeight="1" x14ac:dyDescent="0.2">
      <c r="D39" s="38" t="s">
        <v>105</v>
      </c>
      <c r="E39" s="62"/>
      <c r="F39" s="39">
        <v>41</v>
      </c>
      <c r="G39" s="40"/>
      <c r="H39" s="40"/>
      <c r="I39" s="40"/>
      <c r="J39" s="39">
        <v>175</v>
      </c>
      <c r="K39" s="39">
        <v>2</v>
      </c>
      <c r="L39" s="40"/>
      <c r="M39" s="39">
        <v>177</v>
      </c>
      <c r="N39" s="40"/>
      <c r="O39" s="40"/>
      <c r="P39" s="40"/>
      <c r="Q39" s="39">
        <v>107</v>
      </c>
      <c r="R39" s="39">
        <v>50</v>
      </c>
      <c r="S39" s="40"/>
      <c r="T39" s="39">
        <v>157</v>
      </c>
      <c r="U39" s="40"/>
      <c r="V39" s="40"/>
      <c r="W39" s="40"/>
      <c r="X39" s="39">
        <v>61</v>
      </c>
      <c r="Y39" s="40"/>
      <c r="Z39" s="40"/>
      <c r="AA39" s="40"/>
      <c r="AB39" s="39">
        <v>0</v>
      </c>
      <c r="AC39" s="40"/>
      <c r="AD39" s="39">
        <v>0</v>
      </c>
      <c r="AE39" s="40"/>
      <c r="AF39" s="40"/>
      <c r="AG39" s="40"/>
      <c r="AH39" s="39">
        <v>0</v>
      </c>
      <c r="AI39" s="40"/>
      <c r="AJ39" s="40"/>
      <c r="AK39" s="40"/>
      <c r="AL39" s="40"/>
      <c r="AM39" s="40"/>
      <c r="AN39" s="40"/>
      <c r="AO39" s="40"/>
      <c r="AP39" s="39">
        <v>0</v>
      </c>
      <c r="AQ39" s="40"/>
      <c r="AR39" s="40"/>
      <c r="AS39" s="40"/>
      <c r="AT39" s="39">
        <v>0</v>
      </c>
      <c r="AU39" s="39">
        <v>0</v>
      </c>
      <c r="AV39" s="40"/>
      <c r="AW39" s="39">
        <v>0</v>
      </c>
      <c r="AX39" s="40"/>
      <c r="AY39" s="40"/>
      <c r="AZ39" s="40"/>
      <c r="BA39" s="39">
        <v>0</v>
      </c>
      <c r="BB39" s="39">
        <v>0</v>
      </c>
      <c r="BC39" s="40"/>
      <c r="BD39" s="39">
        <v>0</v>
      </c>
      <c r="BE39" s="40"/>
      <c r="BF39" s="40"/>
      <c r="BG39" s="40"/>
      <c r="BH39" s="39">
        <v>0</v>
      </c>
      <c r="BI39" s="40"/>
      <c r="BJ39" s="40"/>
      <c r="BK39" s="40"/>
      <c r="BL39" s="39">
        <v>0</v>
      </c>
      <c r="BM39" s="40"/>
      <c r="BN39" s="39">
        <v>0</v>
      </c>
      <c r="BO39" s="40"/>
      <c r="BP39" s="40"/>
      <c r="BQ39" s="40"/>
      <c r="BR39" s="39">
        <v>0</v>
      </c>
    </row>
    <row r="40" spans="4:70" ht="20.100000000000001" customHeight="1" x14ac:dyDescent="0.2">
      <c r="D40" s="2" t="s">
        <v>106</v>
      </c>
      <c r="E40" s="62"/>
      <c r="F40" s="37">
        <v>38</v>
      </c>
      <c r="G40" s="37"/>
      <c r="H40" s="37"/>
      <c r="I40" s="37"/>
      <c r="J40" s="37">
        <v>169</v>
      </c>
      <c r="K40" s="37">
        <v>8</v>
      </c>
      <c r="L40" s="37"/>
      <c r="M40" s="37">
        <v>177</v>
      </c>
      <c r="N40" s="37"/>
      <c r="O40" s="37"/>
      <c r="P40" s="37"/>
      <c r="Q40" s="37">
        <v>95</v>
      </c>
      <c r="R40" s="37">
        <v>70</v>
      </c>
      <c r="S40" s="37"/>
      <c r="T40" s="37">
        <v>165</v>
      </c>
      <c r="U40" s="37"/>
      <c r="V40" s="37"/>
      <c r="W40" s="37"/>
      <c r="X40" s="37">
        <v>57</v>
      </c>
      <c r="Y40" s="37"/>
      <c r="Z40" s="37"/>
      <c r="AA40" s="37"/>
      <c r="AB40" s="37">
        <v>7</v>
      </c>
      <c r="AC40" s="37"/>
      <c r="AD40" s="37">
        <v>0</v>
      </c>
      <c r="AE40" s="37"/>
      <c r="AF40" s="37"/>
      <c r="AG40" s="37"/>
      <c r="AH40" s="37">
        <v>0</v>
      </c>
      <c r="AI40" s="37"/>
      <c r="AJ40" s="37"/>
      <c r="AK40" s="37"/>
      <c r="AL40" s="37"/>
      <c r="AM40" s="37"/>
      <c r="AN40" s="37"/>
      <c r="AO40" s="37"/>
      <c r="AP40" s="37">
        <v>0</v>
      </c>
      <c r="AQ40" s="37"/>
      <c r="AR40" s="37"/>
      <c r="AS40" s="37"/>
      <c r="AT40" s="37">
        <v>0</v>
      </c>
      <c r="AU40" s="37">
        <v>0</v>
      </c>
      <c r="AV40" s="37"/>
      <c r="AW40" s="37">
        <v>0</v>
      </c>
      <c r="AX40" s="37"/>
      <c r="AY40" s="37"/>
      <c r="AZ40" s="37"/>
      <c r="BA40" s="37">
        <v>0</v>
      </c>
      <c r="BB40" s="37">
        <v>0</v>
      </c>
      <c r="BC40" s="37"/>
      <c r="BD40" s="37">
        <v>0</v>
      </c>
      <c r="BE40" s="37"/>
      <c r="BF40" s="37"/>
      <c r="BG40" s="37"/>
      <c r="BH40" s="37">
        <v>0</v>
      </c>
      <c r="BI40" s="37"/>
      <c r="BJ40" s="37"/>
      <c r="BK40" s="37"/>
      <c r="BL40" s="37">
        <v>0</v>
      </c>
      <c r="BM40" s="37"/>
      <c r="BN40" s="37">
        <v>0</v>
      </c>
      <c r="BO40" s="37"/>
      <c r="BP40" s="37"/>
      <c r="BQ40" s="37"/>
      <c r="BR40" s="37">
        <v>0</v>
      </c>
    </row>
    <row r="41" spans="4:70" ht="20.100000000000001" customHeight="1" x14ac:dyDescent="0.2">
      <c r="D41" s="38" t="s">
        <v>118</v>
      </c>
      <c r="E41" s="62"/>
      <c r="F41" s="39">
        <v>43</v>
      </c>
      <c r="G41" s="40"/>
      <c r="H41" s="40"/>
      <c r="I41" s="40"/>
      <c r="J41" s="39">
        <v>135</v>
      </c>
      <c r="K41" s="39">
        <v>37</v>
      </c>
      <c r="L41" s="40"/>
      <c r="M41" s="39">
        <v>172</v>
      </c>
      <c r="N41" s="40"/>
      <c r="O41" s="40"/>
      <c r="P41" s="40"/>
      <c r="Q41" s="39">
        <v>109</v>
      </c>
      <c r="R41" s="39">
        <v>57</v>
      </c>
      <c r="S41" s="40"/>
      <c r="T41" s="39">
        <v>166</v>
      </c>
      <c r="U41" s="40"/>
      <c r="V41" s="40"/>
      <c r="W41" s="40"/>
      <c r="X41" s="39">
        <v>56</v>
      </c>
      <c r="Y41" s="40"/>
      <c r="Z41" s="40"/>
      <c r="AA41" s="40"/>
      <c r="AB41" s="39">
        <v>7</v>
      </c>
      <c r="AC41" s="40"/>
      <c r="AD41" s="39">
        <v>0</v>
      </c>
      <c r="AE41" s="40"/>
      <c r="AF41" s="40"/>
      <c r="AG41" s="40"/>
      <c r="AH41" s="39">
        <v>0</v>
      </c>
      <c r="AI41" s="40"/>
      <c r="AJ41" s="40"/>
      <c r="AK41" s="40"/>
      <c r="AL41" s="40"/>
      <c r="AM41" s="40"/>
      <c r="AN41" s="40"/>
      <c r="AO41" s="40"/>
      <c r="AP41" s="39">
        <v>0</v>
      </c>
      <c r="AQ41" s="40"/>
      <c r="AR41" s="40"/>
      <c r="AS41" s="40"/>
      <c r="AT41" s="39">
        <v>0</v>
      </c>
      <c r="AU41" s="39">
        <v>0</v>
      </c>
      <c r="AV41" s="40"/>
      <c r="AW41" s="39">
        <v>0</v>
      </c>
      <c r="AX41" s="40"/>
      <c r="AY41" s="40"/>
      <c r="AZ41" s="40"/>
      <c r="BA41" s="39">
        <v>0</v>
      </c>
      <c r="BB41" s="39">
        <v>0</v>
      </c>
      <c r="BC41" s="40"/>
      <c r="BD41" s="39">
        <v>0</v>
      </c>
      <c r="BE41" s="40"/>
      <c r="BF41" s="40"/>
      <c r="BG41" s="40"/>
      <c r="BH41" s="39">
        <v>0</v>
      </c>
      <c r="BI41" s="40"/>
      <c r="BJ41" s="40"/>
      <c r="BK41" s="40"/>
      <c r="BL41" s="39">
        <v>0</v>
      </c>
      <c r="BM41" s="40"/>
      <c r="BN41" s="39">
        <v>0</v>
      </c>
      <c r="BO41" s="40"/>
      <c r="BP41" s="40"/>
      <c r="BQ41" s="40"/>
      <c r="BR41" s="39">
        <v>0</v>
      </c>
    </row>
    <row r="42" spans="4:70" ht="20.100000000000001" customHeight="1" x14ac:dyDescent="0.2">
      <c r="D42" s="2" t="s">
        <v>108</v>
      </c>
      <c r="E42" s="62"/>
      <c r="F42" s="37">
        <v>47</v>
      </c>
      <c r="G42" s="37"/>
      <c r="H42" s="37"/>
      <c r="I42" s="37"/>
      <c r="J42" s="37">
        <v>173</v>
      </c>
      <c r="K42" s="37">
        <v>9</v>
      </c>
      <c r="L42" s="37"/>
      <c r="M42" s="37">
        <v>182</v>
      </c>
      <c r="N42" s="37"/>
      <c r="O42" s="37"/>
      <c r="P42" s="37"/>
      <c r="Q42" s="37">
        <v>121</v>
      </c>
      <c r="R42" s="37">
        <v>74</v>
      </c>
      <c r="S42" s="37"/>
      <c r="T42" s="37">
        <v>195</v>
      </c>
      <c r="U42" s="37"/>
      <c r="V42" s="37"/>
      <c r="W42" s="37"/>
      <c r="X42" s="37">
        <v>53</v>
      </c>
      <c r="Y42" s="37"/>
      <c r="Z42" s="37"/>
      <c r="AA42" s="37"/>
      <c r="AB42" s="37">
        <v>19</v>
      </c>
      <c r="AC42" s="37"/>
      <c r="AD42" s="37">
        <v>0</v>
      </c>
      <c r="AE42" s="37"/>
      <c r="AF42" s="37"/>
      <c r="AG42" s="37"/>
      <c r="AH42" s="37">
        <v>0</v>
      </c>
      <c r="AI42" s="37"/>
      <c r="AJ42" s="37"/>
      <c r="AK42" s="37"/>
      <c r="AL42" s="37"/>
      <c r="AM42" s="37"/>
      <c r="AN42" s="37"/>
      <c r="AO42" s="37"/>
      <c r="AP42" s="37">
        <v>0</v>
      </c>
      <c r="AQ42" s="37"/>
      <c r="AR42" s="37"/>
      <c r="AS42" s="37"/>
      <c r="AT42" s="37">
        <v>0</v>
      </c>
      <c r="AU42" s="37">
        <v>0</v>
      </c>
      <c r="AV42" s="37"/>
      <c r="AW42" s="37">
        <v>0</v>
      </c>
      <c r="AX42" s="37"/>
      <c r="AY42" s="37"/>
      <c r="AZ42" s="37"/>
      <c r="BA42" s="37">
        <v>0</v>
      </c>
      <c r="BB42" s="37">
        <v>0</v>
      </c>
      <c r="BC42" s="37"/>
      <c r="BD42" s="37">
        <v>0</v>
      </c>
      <c r="BE42" s="37"/>
      <c r="BF42" s="37"/>
      <c r="BG42" s="37"/>
      <c r="BH42" s="37">
        <v>0</v>
      </c>
      <c r="BI42" s="37"/>
      <c r="BJ42" s="37"/>
      <c r="BK42" s="37"/>
      <c r="BL42" s="37">
        <v>0</v>
      </c>
      <c r="BM42" s="37"/>
      <c r="BN42" s="37">
        <v>0</v>
      </c>
      <c r="BO42" s="37"/>
      <c r="BP42" s="37"/>
      <c r="BQ42" s="37"/>
      <c r="BR42" s="37">
        <v>0</v>
      </c>
    </row>
    <row r="43" spans="4:70" ht="20.100000000000001" customHeight="1" x14ac:dyDescent="0.2">
      <c r="D43" s="38" t="s">
        <v>109</v>
      </c>
      <c r="E43" s="62"/>
      <c r="F43" s="39">
        <v>41</v>
      </c>
      <c r="G43" s="40"/>
      <c r="H43" s="40"/>
      <c r="I43" s="40"/>
      <c r="J43" s="39">
        <v>166</v>
      </c>
      <c r="K43" s="39">
        <v>11</v>
      </c>
      <c r="L43" s="40"/>
      <c r="M43" s="39">
        <v>177</v>
      </c>
      <c r="N43" s="40"/>
      <c r="O43" s="40"/>
      <c r="P43" s="40"/>
      <c r="Q43" s="39">
        <v>110</v>
      </c>
      <c r="R43" s="39">
        <v>62</v>
      </c>
      <c r="S43" s="40"/>
      <c r="T43" s="39">
        <v>172</v>
      </c>
      <c r="U43" s="40"/>
      <c r="V43" s="40"/>
      <c r="W43" s="40"/>
      <c r="X43" s="39">
        <v>56</v>
      </c>
      <c r="Y43" s="40"/>
      <c r="Z43" s="40"/>
      <c r="AA43" s="40"/>
      <c r="AB43" s="39">
        <v>10</v>
      </c>
      <c r="AC43" s="40"/>
      <c r="AD43" s="39">
        <v>0</v>
      </c>
      <c r="AE43" s="40"/>
      <c r="AF43" s="40"/>
      <c r="AG43" s="40"/>
      <c r="AH43" s="39">
        <v>0</v>
      </c>
      <c r="AI43" s="40"/>
      <c r="AJ43" s="40"/>
      <c r="AK43" s="40"/>
      <c r="AL43" s="40"/>
      <c r="AM43" s="40"/>
      <c r="AN43" s="40"/>
      <c r="AO43" s="40"/>
      <c r="AP43" s="39">
        <v>0</v>
      </c>
      <c r="AQ43" s="40"/>
      <c r="AR43" s="40"/>
      <c r="AS43" s="40"/>
      <c r="AT43" s="39">
        <v>0</v>
      </c>
      <c r="AU43" s="39">
        <v>0</v>
      </c>
      <c r="AV43" s="40"/>
      <c r="AW43" s="39">
        <v>0</v>
      </c>
      <c r="AX43" s="40"/>
      <c r="AY43" s="40"/>
      <c r="AZ43" s="40"/>
      <c r="BA43" s="39">
        <v>0</v>
      </c>
      <c r="BB43" s="39">
        <v>0</v>
      </c>
      <c r="BC43" s="40"/>
      <c r="BD43" s="39">
        <v>0</v>
      </c>
      <c r="BE43" s="40"/>
      <c r="BF43" s="40"/>
      <c r="BG43" s="40"/>
      <c r="BH43" s="39">
        <v>0</v>
      </c>
      <c r="BI43" s="40"/>
      <c r="BJ43" s="40"/>
      <c r="BK43" s="40"/>
      <c r="BL43" s="39">
        <v>0</v>
      </c>
      <c r="BM43" s="40"/>
      <c r="BN43" s="39">
        <v>0</v>
      </c>
      <c r="BO43" s="40"/>
      <c r="BP43" s="40"/>
      <c r="BQ43" s="40"/>
      <c r="BR43" s="39">
        <v>0</v>
      </c>
    </row>
    <row r="44" spans="4:70" ht="20.100000000000001" customHeight="1" x14ac:dyDescent="0.2">
      <c r="D44" s="2" t="s">
        <v>110</v>
      </c>
      <c r="E44" s="62"/>
      <c r="F44" s="37">
        <v>40</v>
      </c>
      <c r="G44" s="37"/>
      <c r="H44" s="37"/>
      <c r="I44" s="37"/>
      <c r="J44" s="37">
        <v>187</v>
      </c>
      <c r="K44" s="37">
        <v>11</v>
      </c>
      <c r="L44" s="37"/>
      <c r="M44" s="37">
        <v>198</v>
      </c>
      <c r="N44" s="37"/>
      <c r="O44" s="37"/>
      <c r="P44" s="37"/>
      <c r="Q44" s="37">
        <v>113</v>
      </c>
      <c r="R44" s="37">
        <v>74</v>
      </c>
      <c r="S44" s="37"/>
      <c r="T44" s="37">
        <v>187</v>
      </c>
      <c r="U44" s="37"/>
      <c r="V44" s="37"/>
      <c r="W44" s="37"/>
      <c r="X44" s="37">
        <v>55</v>
      </c>
      <c r="Y44" s="37"/>
      <c r="Z44" s="37"/>
      <c r="AA44" s="37"/>
      <c r="AB44" s="37">
        <v>4</v>
      </c>
      <c r="AC44" s="37"/>
      <c r="AD44" s="37">
        <v>0</v>
      </c>
      <c r="AE44" s="37"/>
      <c r="AF44" s="37"/>
      <c r="AG44" s="37"/>
      <c r="AH44" s="37">
        <v>0</v>
      </c>
      <c r="AI44" s="37"/>
      <c r="AJ44" s="37"/>
      <c r="AK44" s="37"/>
      <c r="AL44" s="37"/>
      <c r="AM44" s="37"/>
      <c r="AN44" s="37"/>
      <c r="AO44" s="37"/>
      <c r="AP44" s="37">
        <v>0</v>
      </c>
      <c r="AQ44" s="37"/>
      <c r="AR44" s="37"/>
      <c r="AS44" s="37"/>
      <c r="AT44" s="37">
        <v>0</v>
      </c>
      <c r="AU44" s="37">
        <v>0</v>
      </c>
      <c r="AV44" s="37"/>
      <c r="AW44" s="37">
        <v>0</v>
      </c>
      <c r="AX44" s="37"/>
      <c r="AY44" s="37"/>
      <c r="AZ44" s="37"/>
      <c r="BA44" s="37">
        <v>0</v>
      </c>
      <c r="BB44" s="37">
        <v>0</v>
      </c>
      <c r="BC44" s="37"/>
      <c r="BD44" s="37">
        <v>0</v>
      </c>
      <c r="BE44" s="37"/>
      <c r="BF44" s="37"/>
      <c r="BG44" s="37"/>
      <c r="BH44" s="37">
        <v>0</v>
      </c>
      <c r="BI44" s="37"/>
      <c r="BJ44" s="37"/>
      <c r="BK44" s="37"/>
      <c r="BL44" s="37">
        <v>0</v>
      </c>
      <c r="BM44" s="37"/>
      <c r="BN44" s="37">
        <v>0</v>
      </c>
      <c r="BO44" s="37"/>
      <c r="BP44" s="37"/>
      <c r="BQ44" s="37"/>
      <c r="BR44" s="37">
        <v>0</v>
      </c>
    </row>
    <row r="45" spans="4:70" ht="20.100000000000001" customHeight="1" x14ac:dyDescent="0.2">
      <c r="D45" s="38" t="s">
        <v>111</v>
      </c>
      <c r="E45" s="62"/>
      <c r="F45" s="39">
        <v>44</v>
      </c>
      <c r="G45" s="40"/>
      <c r="H45" s="40"/>
      <c r="I45" s="40"/>
      <c r="J45" s="39">
        <v>515</v>
      </c>
      <c r="K45" s="39">
        <v>8</v>
      </c>
      <c r="L45" s="40"/>
      <c r="M45" s="39">
        <v>523</v>
      </c>
      <c r="N45" s="40"/>
      <c r="O45" s="40"/>
      <c r="P45" s="40"/>
      <c r="Q45" s="39">
        <v>435</v>
      </c>
      <c r="R45" s="39">
        <v>76</v>
      </c>
      <c r="S45" s="40"/>
      <c r="T45" s="39">
        <v>511</v>
      </c>
      <c r="U45" s="40"/>
      <c r="V45" s="40"/>
      <c r="W45" s="40"/>
      <c r="X45" s="39">
        <v>56</v>
      </c>
      <c r="Y45" s="40"/>
      <c r="Z45" s="40"/>
      <c r="AA45" s="40"/>
      <c r="AB45" s="39">
        <v>0</v>
      </c>
      <c r="AC45" s="40"/>
      <c r="AD45" s="39">
        <v>0</v>
      </c>
      <c r="AE45" s="40"/>
      <c r="AF45" s="40"/>
      <c r="AG45" s="40"/>
      <c r="AH45" s="39">
        <v>0</v>
      </c>
      <c r="AI45" s="40"/>
      <c r="AJ45" s="40"/>
      <c r="AK45" s="40"/>
      <c r="AL45" s="40"/>
      <c r="AM45" s="40"/>
      <c r="AN45" s="40"/>
      <c r="AO45" s="40"/>
      <c r="AP45" s="39">
        <v>0</v>
      </c>
      <c r="AQ45" s="40"/>
      <c r="AR45" s="40"/>
      <c r="AS45" s="40"/>
      <c r="AT45" s="39">
        <v>0</v>
      </c>
      <c r="AU45" s="39">
        <v>0</v>
      </c>
      <c r="AV45" s="40"/>
      <c r="AW45" s="39">
        <v>0</v>
      </c>
      <c r="AX45" s="40"/>
      <c r="AY45" s="40"/>
      <c r="AZ45" s="40"/>
      <c r="BA45" s="39">
        <v>0</v>
      </c>
      <c r="BB45" s="39">
        <v>0</v>
      </c>
      <c r="BC45" s="40"/>
      <c r="BD45" s="39">
        <v>0</v>
      </c>
      <c r="BE45" s="40"/>
      <c r="BF45" s="40"/>
      <c r="BG45" s="40"/>
      <c r="BH45" s="39">
        <v>0</v>
      </c>
      <c r="BI45" s="40"/>
      <c r="BJ45" s="40"/>
      <c r="BK45" s="40"/>
      <c r="BL45" s="39">
        <v>0</v>
      </c>
      <c r="BM45" s="40"/>
      <c r="BN45" s="39">
        <v>0</v>
      </c>
      <c r="BO45" s="40"/>
      <c r="BP45" s="40"/>
      <c r="BQ45" s="40"/>
      <c r="BR45" s="39">
        <v>0</v>
      </c>
    </row>
    <row r="46" spans="4:70" ht="20.100000000000001" customHeight="1" x14ac:dyDescent="0.2">
      <c r="D46" s="2" t="s">
        <v>119</v>
      </c>
      <c r="E46" s="62"/>
      <c r="F46" s="37">
        <v>32</v>
      </c>
      <c r="G46" s="37"/>
      <c r="H46" s="37"/>
      <c r="I46" s="37"/>
      <c r="J46" s="37">
        <v>92</v>
      </c>
      <c r="K46" s="37">
        <v>7</v>
      </c>
      <c r="L46" s="37"/>
      <c r="M46" s="37">
        <v>99</v>
      </c>
      <c r="N46" s="37"/>
      <c r="O46" s="37"/>
      <c r="P46" s="37"/>
      <c r="Q46" s="37">
        <v>50</v>
      </c>
      <c r="R46" s="37">
        <v>44</v>
      </c>
      <c r="S46" s="37"/>
      <c r="T46" s="37">
        <v>94</v>
      </c>
      <c r="U46" s="37"/>
      <c r="V46" s="37"/>
      <c r="W46" s="37"/>
      <c r="X46" s="37">
        <v>0</v>
      </c>
      <c r="Y46" s="37"/>
      <c r="Z46" s="37"/>
      <c r="AA46" s="37"/>
      <c r="AB46" s="37">
        <v>0</v>
      </c>
      <c r="AC46" s="37"/>
      <c r="AD46" s="37">
        <v>37</v>
      </c>
      <c r="AE46" s="37"/>
      <c r="AF46" s="37"/>
      <c r="AG46" s="37"/>
      <c r="AH46" s="37">
        <v>0</v>
      </c>
      <c r="AI46" s="37"/>
      <c r="AJ46" s="37"/>
      <c r="AK46" s="37"/>
      <c r="AL46" s="37"/>
      <c r="AM46" s="37"/>
      <c r="AN46" s="37"/>
      <c r="AO46" s="37"/>
      <c r="AP46" s="37">
        <v>0</v>
      </c>
      <c r="AQ46" s="37"/>
      <c r="AR46" s="37"/>
      <c r="AS46" s="37"/>
      <c r="AT46" s="37">
        <v>0</v>
      </c>
      <c r="AU46" s="37">
        <v>0</v>
      </c>
      <c r="AV46" s="37"/>
      <c r="AW46" s="37">
        <v>0</v>
      </c>
      <c r="AX46" s="37"/>
      <c r="AY46" s="37"/>
      <c r="AZ46" s="37"/>
      <c r="BA46" s="37">
        <v>0</v>
      </c>
      <c r="BB46" s="37">
        <v>0</v>
      </c>
      <c r="BC46" s="37"/>
      <c r="BD46" s="37">
        <v>0</v>
      </c>
      <c r="BE46" s="37"/>
      <c r="BF46" s="37"/>
      <c r="BG46" s="37"/>
      <c r="BH46" s="37">
        <v>0</v>
      </c>
      <c r="BI46" s="37"/>
      <c r="BJ46" s="37"/>
      <c r="BK46" s="37"/>
      <c r="BL46" s="37">
        <v>0</v>
      </c>
      <c r="BM46" s="37"/>
      <c r="BN46" s="37">
        <v>0</v>
      </c>
      <c r="BO46" s="37"/>
      <c r="BP46" s="37"/>
      <c r="BQ46" s="37"/>
      <c r="BR46" s="37">
        <v>0</v>
      </c>
    </row>
    <row r="47" spans="4:70" ht="20.100000000000001" customHeight="1" x14ac:dyDescent="0.2">
      <c r="D47" s="38" t="s">
        <v>120</v>
      </c>
      <c r="E47" s="62"/>
      <c r="F47" s="39">
        <v>48</v>
      </c>
      <c r="G47" s="40"/>
      <c r="H47" s="40"/>
      <c r="I47" s="40"/>
      <c r="J47" s="39">
        <v>241</v>
      </c>
      <c r="K47" s="39">
        <v>14</v>
      </c>
      <c r="L47" s="40"/>
      <c r="M47" s="39">
        <v>255</v>
      </c>
      <c r="N47" s="40"/>
      <c r="O47" s="40"/>
      <c r="P47" s="40"/>
      <c r="Q47" s="39">
        <v>152</v>
      </c>
      <c r="R47" s="39">
        <v>83</v>
      </c>
      <c r="S47" s="40"/>
      <c r="T47" s="39">
        <v>235</v>
      </c>
      <c r="U47" s="40"/>
      <c r="V47" s="40"/>
      <c r="W47" s="40"/>
      <c r="X47" s="39">
        <v>68</v>
      </c>
      <c r="Y47" s="40"/>
      <c r="Z47" s="40"/>
      <c r="AA47" s="40"/>
      <c r="AB47" s="39">
        <v>0</v>
      </c>
      <c r="AC47" s="40"/>
      <c r="AD47" s="39">
        <v>0</v>
      </c>
      <c r="AE47" s="40"/>
      <c r="AF47" s="40"/>
      <c r="AG47" s="40"/>
      <c r="AH47" s="39">
        <v>0</v>
      </c>
      <c r="AI47" s="40"/>
      <c r="AJ47" s="40"/>
      <c r="AK47" s="40"/>
      <c r="AL47" s="40"/>
      <c r="AM47" s="40"/>
      <c r="AN47" s="40"/>
      <c r="AO47" s="40"/>
      <c r="AP47" s="39">
        <v>0</v>
      </c>
      <c r="AQ47" s="40"/>
      <c r="AR47" s="40"/>
      <c r="AS47" s="40"/>
      <c r="AT47" s="39">
        <v>0</v>
      </c>
      <c r="AU47" s="39">
        <v>0</v>
      </c>
      <c r="AV47" s="40"/>
      <c r="AW47" s="39">
        <v>0</v>
      </c>
      <c r="AX47" s="40"/>
      <c r="AY47" s="40"/>
      <c r="AZ47" s="40"/>
      <c r="BA47" s="39">
        <v>0</v>
      </c>
      <c r="BB47" s="39">
        <v>0</v>
      </c>
      <c r="BC47" s="40"/>
      <c r="BD47" s="39">
        <v>0</v>
      </c>
      <c r="BE47" s="40"/>
      <c r="BF47" s="40"/>
      <c r="BG47" s="40"/>
      <c r="BH47" s="39">
        <v>0</v>
      </c>
      <c r="BI47" s="40"/>
      <c r="BJ47" s="40"/>
      <c r="BK47" s="40"/>
      <c r="BL47" s="39">
        <v>0</v>
      </c>
      <c r="BM47" s="40"/>
      <c r="BN47" s="39">
        <v>0</v>
      </c>
      <c r="BO47" s="40"/>
      <c r="BP47" s="40"/>
      <c r="BQ47" s="40"/>
      <c r="BR47" s="39">
        <v>0</v>
      </c>
    </row>
    <row r="48" spans="4:70" ht="20.100000000000001" customHeight="1" x14ac:dyDescent="0.2">
      <c r="D48" s="2" t="s">
        <v>368</v>
      </c>
      <c r="E48" s="62"/>
      <c r="F48" s="37">
        <v>40</v>
      </c>
      <c r="G48" s="37"/>
      <c r="H48" s="37"/>
      <c r="I48" s="37"/>
      <c r="J48" s="37">
        <v>89</v>
      </c>
      <c r="K48" s="37">
        <v>5</v>
      </c>
      <c r="L48" s="37"/>
      <c r="M48" s="37">
        <v>94</v>
      </c>
      <c r="N48" s="37"/>
      <c r="O48" s="37"/>
      <c r="P48" s="37"/>
      <c r="Q48" s="37">
        <v>57</v>
      </c>
      <c r="R48" s="37">
        <v>32</v>
      </c>
      <c r="S48" s="37"/>
      <c r="T48" s="37">
        <v>89</v>
      </c>
      <c r="U48" s="37"/>
      <c r="V48" s="37"/>
      <c r="W48" s="37"/>
      <c r="X48" s="37">
        <v>0</v>
      </c>
      <c r="Y48" s="37"/>
      <c r="Z48" s="37"/>
      <c r="AA48" s="37"/>
      <c r="AB48" s="37">
        <v>0</v>
      </c>
      <c r="AC48" s="37"/>
      <c r="AD48" s="37">
        <v>45</v>
      </c>
      <c r="AE48" s="37"/>
      <c r="AF48" s="37"/>
      <c r="AG48" s="37"/>
      <c r="AH48" s="37">
        <v>0</v>
      </c>
      <c r="AI48" s="37"/>
      <c r="AJ48" s="37"/>
      <c r="AK48" s="37"/>
      <c r="AL48" s="37"/>
      <c r="AM48" s="37"/>
      <c r="AN48" s="37"/>
      <c r="AO48" s="37"/>
      <c r="AP48" s="37">
        <v>0</v>
      </c>
      <c r="AQ48" s="37"/>
      <c r="AR48" s="37"/>
      <c r="AS48" s="37"/>
      <c r="AT48" s="37">
        <v>0</v>
      </c>
      <c r="AU48" s="37">
        <v>0</v>
      </c>
      <c r="AV48" s="37"/>
      <c r="AW48" s="37">
        <v>0</v>
      </c>
      <c r="AX48" s="37"/>
      <c r="AY48" s="37"/>
      <c r="AZ48" s="37"/>
      <c r="BA48" s="37">
        <v>0</v>
      </c>
      <c r="BB48" s="37">
        <v>0</v>
      </c>
      <c r="BC48" s="37"/>
      <c r="BD48" s="37">
        <v>0</v>
      </c>
      <c r="BE48" s="37"/>
      <c r="BF48" s="37"/>
      <c r="BG48" s="37"/>
      <c r="BH48" s="37">
        <v>0</v>
      </c>
      <c r="BI48" s="37"/>
      <c r="BJ48" s="37"/>
      <c r="BK48" s="37"/>
      <c r="BL48" s="37">
        <v>0</v>
      </c>
      <c r="BM48" s="37"/>
      <c r="BN48" s="37">
        <v>0</v>
      </c>
      <c r="BO48" s="37"/>
      <c r="BP48" s="37"/>
      <c r="BQ48" s="37"/>
      <c r="BR48" s="37">
        <v>0</v>
      </c>
    </row>
    <row r="49" spans="1:70" ht="20.100000000000001" customHeight="1" x14ac:dyDescent="0.2">
      <c r="D49" s="38" t="s">
        <v>121</v>
      </c>
      <c r="E49" s="62"/>
      <c r="F49" s="39">
        <v>32</v>
      </c>
      <c r="G49" s="40"/>
      <c r="H49" s="40"/>
      <c r="I49" s="40"/>
      <c r="J49" s="39">
        <v>193</v>
      </c>
      <c r="K49" s="39">
        <v>6</v>
      </c>
      <c r="L49" s="40"/>
      <c r="M49" s="39">
        <v>199</v>
      </c>
      <c r="N49" s="40"/>
      <c r="O49" s="40"/>
      <c r="P49" s="40"/>
      <c r="Q49" s="39">
        <v>104</v>
      </c>
      <c r="R49" s="39">
        <v>72</v>
      </c>
      <c r="S49" s="40"/>
      <c r="T49" s="39">
        <v>176</v>
      </c>
      <c r="U49" s="40"/>
      <c r="V49" s="40"/>
      <c r="W49" s="40"/>
      <c r="X49" s="39">
        <v>63</v>
      </c>
      <c r="Y49" s="40"/>
      <c r="Z49" s="40"/>
      <c r="AA49" s="40"/>
      <c r="AB49" s="39">
        <v>8</v>
      </c>
      <c r="AC49" s="40"/>
      <c r="AD49" s="39">
        <v>0</v>
      </c>
      <c r="AE49" s="40"/>
      <c r="AF49" s="40"/>
      <c r="AG49" s="40"/>
      <c r="AH49" s="39">
        <v>0</v>
      </c>
      <c r="AI49" s="40"/>
      <c r="AJ49" s="40"/>
      <c r="AK49" s="40"/>
      <c r="AL49" s="40"/>
      <c r="AM49" s="40"/>
      <c r="AN49" s="40"/>
      <c r="AO49" s="40"/>
      <c r="AP49" s="39">
        <v>0</v>
      </c>
      <c r="AQ49" s="40"/>
      <c r="AR49" s="40"/>
      <c r="AS49" s="40"/>
      <c r="AT49" s="39">
        <v>0</v>
      </c>
      <c r="AU49" s="39">
        <v>0</v>
      </c>
      <c r="AV49" s="40"/>
      <c r="AW49" s="39">
        <v>0</v>
      </c>
      <c r="AX49" s="40"/>
      <c r="AY49" s="40"/>
      <c r="AZ49" s="40"/>
      <c r="BA49" s="39">
        <v>0</v>
      </c>
      <c r="BB49" s="39">
        <v>0</v>
      </c>
      <c r="BC49" s="40"/>
      <c r="BD49" s="39">
        <v>0</v>
      </c>
      <c r="BE49" s="40"/>
      <c r="BF49" s="40"/>
      <c r="BG49" s="40"/>
      <c r="BH49" s="39">
        <v>0</v>
      </c>
      <c r="BI49" s="40"/>
      <c r="BJ49" s="40"/>
      <c r="BK49" s="40"/>
      <c r="BL49" s="39">
        <v>0</v>
      </c>
      <c r="BM49" s="40"/>
      <c r="BN49" s="39">
        <v>0</v>
      </c>
      <c r="BO49" s="40"/>
      <c r="BP49" s="40"/>
      <c r="BQ49" s="40"/>
      <c r="BR49" s="39">
        <v>0</v>
      </c>
    </row>
    <row r="50" spans="1:70" ht="20.100000000000001" customHeight="1" x14ac:dyDescent="0.2">
      <c r="E50" s="6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row>
    <row r="51" spans="1:70" s="1" customFormat="1" ht="20.100000000000001" customHeight="1" x14ac:dyDescent="0.2">
      <c r="A51" s="3"/>
      <c r="B51" s="6"/>
      <c r="C51" s="42" t="s">
        <v>122</v>
      </c>
      <c r="D51" s="42"/>
      <c r="E51" s="62"/>
      <c r="F51" s="44">
        <v>730</v>
      </c>
      <c r="G51" s="45"/>
      <c r="H51" s="45"/>
      <c r="I51" s="45"/>
      <c r="J51" s="44">
        <v>3307</v>
      </c>
      <c r="K51" s="44">
        <v>211</v>
      </c>
      <c r="L51" s="45"/>
      <c r="M51" s="44">
        <v>3518</v>
      </c>
      <c r="N51" s="45"/>
      <c r="O51" s="45"/>
      <c r="P51" s="45"/>
      <c r="Q51" s="44">
        <v>2217</v>
      </c>
      <c r="R51" s="44">
        <v>1117</v>
      </c>
      <c r="S51" s="45"/>
      <c r="T51" s="44">
        <v>3334</v>
      </c>
      <c r="U51" s="45"/>
      <c r="V51" s="45"/>
      <c r="W51" s="45"/>
      <c r="X51" s="44">
        <v>898</v>
      </c>
      <c r="Y51" s="45"/>
      <c r="Z51" s="45"/>
      <c r="AA51" s="45"/>
      <c r="AB51" s="44">
        <v>108</v>
      </c>
      <c r="AC51" s="45"/>
      <c r="AD51" s="44">
        <v>124</v>
      </c>
      <c r="AE51" s="45"/>
      <c r="AF51" s="45"/>
      <c r="AG51" s="45"/>
      <c r="AH51" s="44">
        <v>0</v>
      </c>
      <c r="AI51" s="45"/>
      <c r="AJ51" s="45"/>
      <c r="AK51" s="45"/>
      <c r="AL51" s="45"/>
      <c r="AM51" s="45"/>
      <c r="AN51" s="45"/>
      <c r="AO51" s="45"/>
      <c r="AP51" s="44">
        <v>0</v>
      </c>
      <c r="AQ51" s="45"/>
      <c r="AR51" s="45"/>
      <c r="AS51" s="45"/>
      <c r="AT51" s="44">
        <v>0</v>
      </c>
      <c r="AU51" s="44">
        <v>0</v>
      </c>
      <c r="AV51" s="45"/>
      <c r="AW51" s="44">
        <v>0</v>
      </c>
      <c r="AX51" s="45"/>
      <c r="AY51" s="45"/>
      <c r="AZ51" s="45"/>
      <c r="BA51" s="44">
        <v>0</v>
      </c>
      <c r="BB51" s="44">
        <v>0</v>
      </c>
      <c r="BC51" s="45"/>
      <c r="BD51" s="44">
        <v>0</v>
      </c>
      <c r="BE51" s="45"/>
      <c r="BF51" s="45"/>
      <c r="BG51" s="45"/>
      <c r="BH51" s="44">
        <v>0</v>
      </c>
      <c r="BI51" s="45"/>
      <c r="BJ51" s="45"/>
      <c r="BK51" s="45"/>
      <c r="BL51" s="44">
        <v>0</v>
      </c>
      <c r="BM51" s="45"/>
      <c r="BN51" s="44">
        <v>0</v>
      </c>
      <c r="BO51" s="45"/>
      <c r="BP51" s="45"/>
      <c r="BQ51" s="45"/>
      <c r="BR51" s="44">
        <v>0</v>
      </c>
    </row>
    <row r="52" spans="1:70" ht="20.100000000000001" customHeight="1" x14ac:dyDescent="0.2">
      <c r="E52" s="6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row>
    <row r="53" spans="1:70" ht="20.100000000000001" customHeight="1" x14ac:dyDescent="0.2">
      <c r="C53" s="3" t="s">
        <v>123</v>
      </c>
      <c r="E53" s="62"/>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row>
    <row r="54" spans="1:70" ht="20.100000000000001" customHeight="1" x14ac:dyDescent="0.2">
      <c r="D54" s="2" t="s">
        <v>124</v>
      </c>
      <c r="E54" s="62"/>
      <c r="F54" s="37">
        <v>0</v>
      </c>
      <c r="G54" s="37"/>
      <c r="H54" s="37"/>
      <c r="I54" s="37"/>
      <c r="J54" s="37">
        <v>0</v>
      </c>
      <c r="K54" s="37">
        <v>0</v>
      </c>
      <c r="L54" s="37"/>
      <c r="M54" s="37">
        <v>0</v>
      </c>
      <c r="N54" s="37"/>
      <c r="O54" s="37"/>
      <c r="P54" s="37"/>
      <c r="Q54" s="37">
        <v>0</v>
      </c>
      <c r="R54" s="37">
        <v>0</v>
      </c>
      <c r="S54" s="37"/>
      <c r="T54" s="37">
        <v>0</v>
      </c>
      <c r="U54" s="37"/>
      <c r="V54" s="37"/>
      <c r="W54" s="37"/>
      <c r="X54" s="37">
        <v>0</v>
      </c>
      <c r="Y54" s="37"/>
      <c r="Z54" s="37"/>
      <c r="AA54" s="37"/>
      <c r="AB54" s="37">
        <v>0</v>
      </c>
      <c r="AC54" s="37"/>
      <c r="AD54" s="37">
        <v>0</v>
      </c>
      <c r="AE54" s="37"/>
      <c r="AF54" s="37"/>
      <c r="AG54" s="37"/>
      <c r="AH54" s="37">
        <v>0</v>
      </c>
      <c r="AI54" s="37"/>
      <c r="AJ54" s="37"/>
      <c r="AK54" s="37"/>
      <c r="AL54" s="37"/>
      <c r="AM54" s="37"/>
      <c r="AN54" s="37"/>
      <c r="AO54" s="37"/>
      <c r="AP54" s="37">
        <v>272</v>
      </c>
      <c r="AQ54" s="37"/>
      <c r="AR54" s="37"/>
      <c r="AS54" s="37"/>
      <c r="AT54" s="37">
        <v>2246</v>
      </c>
      <c r="AU54" s="37">
        <v>75</v>
      </c>
      <c r="AV54" s="37"/>
      <c r="AW54" s="37">
        <v>2321</v>
      </c>
      <c r="AX54" s="37"/>
      <c r="AY54" s="37"/>
      <c r="AZ54" s="37"/>
      <c r="BA54" s="37">
        <v>1321</v>
      </c>
      <c r="BB54" s="37">
        <v>967</v>
      </c>
      <c r="BC54" s="37"/>
      <c r="BD54" s="37">
        <v>2288</v>
      </c>
      <c r="BE54" s="37"/>
      <c r="BF54" s="37"/>
      <c r="BG54" s="37"/>
      <c r="BH54" s="37">
        <v>204</v>
      </c>
      <c r="BI54" s="37"/>
      <c r="BJ54" s="37"/>
      <c r="BK54" s="37"/>
      <c r="BL54" s="37">
        <v>0</v>
      </c>
      <c r="BM54" s="37"/>
      <c r="BN54" s="37">
        <v>101</v>
      </c>
      <c r="BO54" s="37"/>
      <c r="BP54" s="37"/>
      <c r="BQ54" s="37"/>
      <c r="BR54" s="37">
        <v>13</v>
      </c>
    </row>
    <row r="55" spans="1:70" ht="20.100000000000001" customHeight="1" x14ac:dyDescent="0.2">
      <c r="D55" s="38" t="s">
        <v>99</v>
      </c>
      <c r="E55" s="62"/>
      <c r="F55" s="39">
        <v>0</v>
      </c>
      <c r="G55" s="40"/>
      <c r="H55" s="40"/>
      <c r="I55" s="40"/>
      <c r="J55" s="39">
        <v>0</v>
      </c>
      <c r="K55" s="39">
        <v>0</v>
      </c>
      <c r="L55" s="40"/>
      <c r="M55" s="39">
        <v>0</v>
      </c>
      <c r="N55" s="40"/>
      <c r="O55" s="40"/>
      <c r="P55" s="40"/>
      <c r="Q55" s="39">
        <v>0</v>
      </c>
      <c r="R55" s="39">
        <v>0</v>
      </c>
      <c r="S55" s="40"/>
      <c r="T55" s="39">
        <v>0</v>
      </c>
      <c r="U55" s="40"/>
      <c r="V55" s="40"/>
      <c r="W55" s="40"/>
      <c r="X55" s="39">
        <v>0</v>
      </c>
      <c r="Y55" s="40"/>
      <c r="Z55" s="40"/>
      <c r="AA55" s="40"/>
      <c r="AB55" s="39">
        <v>0</v>
      </c>
      <c r="AC55" s="40"/>
      <c r="AD55" s="39">
        <v>0</v>
      </c>
      <c r="AE55" s="40"/>
      <c r="AF55" s="40"/>
      <c r="AG55" s="40"/>
      <c r="AH55" s="39">
        <v>0</v>
      </c>
      <c r="AI55" s="40"/>
      <c r="AJ55" s="40"/>
      <c r="AK55" s="40"/>
      <c r="AL55" s="40"/>
      <c r="AM55" s="40"/>
      <c r="AN55" s="40"/>
      <c r="AO55" s="40"/>
      <c r="AP55" s="39">
        <v>316</v>
      </c>
      <c r="AQ55" s="40"/>
      <c r="AR55" s="40"/>
      <c r="AS55" s="40"/>
      <c r="AT55" s="39">
        <v>2230</v>
      </c>
      <c r="AU55" s="39">
        <v>83</v>
      </c>
      <c r="AV55" s="40"/>
      <c r="AW55" s="39">
        <v>2313</v>
      </c>
      <c r="AX55" s="40"/>
      <c r="AY55" s="40"/>
      <c r="AZ55" s="40"/>
      <c r="BA55" s="39">
        <v>1319</v>
      </c>
      <c r="BB55" s="39">
        <v>952</v>
      </c>
      <c r="BC55" s="40"/>
      <c r="BD55" s="39">
        <v>2271</v>
      </c>
      <c r="BE55" s="40"/>
      <c r="BF55" s="40"/>
      <c r="BG55" s="40"/>
      <c r="BH55" s="39">
        <v>256</v>
      </c>
      <c r="BI55" s="40"/>
      <c r="BJ55" s="40"/>
      <c r="BK55" s="40"/>
      <c r="BL55" s="39">
        <v>0</v>
      </c>
      <c r="BM55" s="40"/>
      <c r="BN55" s="39">
        <v>102</v>
      </c>
      <c r="BO55" s="40"/>
      <c r="BP55" s="40"/>
      <c r="BQ55" s="40"/>
      <c r="BR55" s="39">
        <v>5</v>
      </c>
    </row>
    <row r="56" spans="1:70" ht="20.100000000000001" customHeight="1" x14ac:dyDescent="0.2">
      <c r="D56" s="2" t="s">
        <v>113</v>
      </c>
      <c r="E56" s="62"/>
      <c r="F56" s="37">
        <v>0</v>
      </c>
      <c r="G56" s="37"/>
      <c r="H56" s="37"/>
      <c r="I56" s="37"/>
      <c r="J56" s="37">
        <v>0</v>
      </c>
      <c r="K56" s="37">
        <v>0</v>
      </c>
      <c r="L56" s="37"/>
      <c r="M56" s="37">
        <v>0</v>
      </c>
      <c r="N56" s="37"/>
      <c r="O56" s="37"/>
      <c r="P56" s="37"/>
      <c r="Q56" s="37">
        <v>0</v>
      </c>
      <c r="R56" s="37">
        <v>0</v>
      </c>
      <c r="S56" s="37"/>
      <c r="T56" s="37">
        <v>0</v>
      </c>
      <c r="U56" s="37"/>
      <c r="V56" s="37"/>
      <c r="W56" s="37"/>
      <c r="X56" s="37">
        <v>0</v>
      </c>
      <c r="Y56" s="37"/>
      <c r="Z56" s="37"/>
      <c r="AA56" s="37"/>
      <c r="AB56" s="37">
        <v>0</v>
      </c>
      <c r="AC56" s="37"/>
      <c r="AD56" s="37">
        <v>0</v>
      </c>
      <c r="AE56" s="37"/>
      <c r="AF56" s="37"/>
      <c r="AG56" s="37"/>
      <c r="AH56" s="37">
        <v>0</v>
      </c>
      <c r="AI56" s="37"/>
      <c r="AJ56" s="37"/>
      <c r="AK56" s="37"/>
      <c r="AL56" s="37"/>
      <c r="AM56" s="37"/>
      <c r="AN56" s="37"/>
      <c r="AO56" s="37"/>
      <c r="AP56" s="37">
        <v>349</v>
      </c>
      <c r="AQ56" s="37"/>
      <c r="AR56" s="37"/>
      <c r="AS56" s="37"/>
      <c r="AT56" s="37">
        <v>2135</v>
      </c>
      <c r="AU56" s="37">
        <v>48</v>
      </c>
      <c r="AV56" s="37"/>
      <c r="AW56" s="37">
        <v>2183</v>
      </c>
      <c r="AX56" s="37"/>
      <c r="AY56" s="37"/>
      <c r="AZ56" s="37"/>
      <c r="BA56" s="37">
        <v>1136</v>
      </c>
      <c r="BB56" s="37">
        <v>878</v>
      </c>
      <c r="BC56" s="37"/>
      <c r="BD56" s="37">
        <v>2014</v>
      </c>
      <c r="BE56" s="37"/>
      <c r="BF56" s="37"/>
      <c r="BG56" s="37"/>
      <c r="BH56" s="37">
        <v>412</v>
      </c>
      <c r="BI56" s="37"/>
      <c r="BJ56" s="37"/>
      <c r="BK56" s="37"/>
      <c r="BL56" s="37">
        <v>0</v>
      </c>
      <c r="BM56" s="37"/>
      <c r="BN56" s="37">
        <v>106</v>
      </c>
      <c r="BO56" s="37"/>
      <c r="BP56" s="37"/>
      <c r="BQ56" s="37"/>
      <c r="BR56" s="37">
        <v>8</v>
      </c>
    </row>
    <row r="57" spans="1:70" ht="20.100000000000001" customHeight="1" x14ac:dyDescent="0.2">
      <c r="D57" s="38" t="s">
        <v>101</v>
      </c>
      <c r="E57" s="62"/>
      <c r="F57" s="39">
        <v>0</v>
      </c>
      <c r="G57" s="40"/>
      <c r="H57" s="40"/>
      <c r="I57" s="40"/>
      <c r="J57" s="39">
        <v>0</v>
      </c>
      <c r="K57" s="39">
        <v>0</v>
      </c>
      <c r="L57" s="40"/>
      <c r="M57" s="39">
        <v>0</v>
      </c>
      <c r="N57" s="40"/>
      <c r="O57" s="40"/>
      <c r="P57" s="40"/>
      <c r="Q57" s="39">
        <v>0</v>
      </c>
      <c r="R57" s="39">
        <v>0</v>
      </c>
      <c r="S57" s="40"/>
      <c r="T57" s="39">
        <v>0</v>
      </c>
      <c r="U57" s="40"/>
      <c r="V57" s="40"/>
      <c r="W57" s="40"/>
      <c r="X57" s="39">
        <v>0</v>
      </c>
      <c r="Y57" s="40"/>
      <c r="Z57" s="40"/>
      <c r="AA57" s="40"/>
      <c r="AB57" s="39">
        <v>0</v>
      </c>
      <c r="AC57" s="40"/>
      <c r="AD57" s="39">
        <v>0</v>
      </c>
      <c r="AE57" s="40"/>
      <c r="AF57" s="40"/>
      <c r="AG57" s="40"/>
      <c r="AH57" s="39">
        <v>0</v>
      </c>
      <c r="AI57" s="40"/>
      <c r="AJ57" s="40"/>
      <c r="AK57" s="40"/>
      <c r="AL57" s="40"/>
      <c r="AM57" s="40"/>
      <c r="AN57" s="40"/>
      <c r="AO57" s="40"/>
      <c r="AP57" s="39">
        <v>684</v>
      </c>
      <c r="AQ57" s="40"/>
      <c r="AR57" s="40"/>
      <c r="AS57" s="40"/>
      <c r="AT57" s="39">
        <v>2137</v>
      </c>
      <c r="AU57" s="39">
        <v>61</v>
      </c>
      <c r="AV57" s="40"/>
      <c r="AW57" s="39">
        <v>2198</v>
      </c>
      <c r="AX57" s="40"/>
      <c r="AY57" s="40"/>
      <c r="AZ57" s="40"/>
      <c r="BA57" s="39">
        <v>1233</v>
      </c>
      <c r="BB57" s="39">
        <v>1029</v>
      </c>
      <c r="BC57" s="40"/>
      <c r="BD57" s="39">
        <v>2262</v>
      </c>
      <c r="BE57" s="40"/>
      <c r="BF57" s="40"/>
      <c r="BG57" s="40"/>
      <c r="BH57" s="39">
        <v>523</v>
      </c>
      <c r="BI57" s="40"/>
      <c r="BJ57" s="40"/>
      <c r="BK57" s="40"/>
      <c r="BL57" s="39">
        <v>0</v>
      </c>
      <c r="BM57" s="40"/>
      <c r="BN57" s="39">
        <v>97</v>
      </c>
      <c r="BO57" s="40"/>
      <c r="BP57" s="40"/>
      <c r="BQ57" s="40"/>
      <c r="BR57" s="39">
        <v>307</v>
      </c>
    </row>
    <row r="58" spans="1:70" ht="20.100000000000001" customHeight="1" x14ac:dyDescent="0.2">
      <c r="D58" s="2" t="s">
        <v>115</v>
      </c>
      <c r="E58" s="62"/>
      <c r="F58" s="37">
        <v>0</v>
      </c>
      <c r="G58" s="37"/>
      <c r="H58" s="37"/>
      <c r="I58" s="37"/>
      <c r="J58" s="37">
        <v>0</v>
      </c>
      <c r="K58" s="37">
        <v>0</v>
      </c>
      <c r="L58" s="37"/>
      <c r="M58" s="37">
        <v>0</v>
      </c>
      <c r="N58" s="37"/>
      <c r="O58" s="37"/>
      <c r="P58" s="37"/>
      <c r="Q58" s="37">
        <v>0</v>
      </c>
      <c r="R58" s="37">
        <v>0</v>
      </c>
      <c r="S58" s="37"/>
      <c r="T58" s="37">
        <v>0</v>
      </c>
      <c r="U58" s="37"/>
      <c r="V58" s="37"/>
      <c r="W58" s="37"/>
      <c r="X58" s="37">
        <v>0</v>
      </c>
      <c r="Y58" s="37"/>
      <c r="Z58" s="37"/>
      <c r="AA58" s="37"/>
      <c r="AB58" s="37">
        <v>0</v>
      </c>
      <c r="AC58" s="37"/>
      <c r="AD58" s="37">
        <v>0</v>
      </c>
      <c r="AE58" s="37"/>
      <c r="AF58" s="37"/>
      <c r="AG58" s="37"/>
      <c r="AH58" s="37">
        <v>0</v>
      </c>
      <c r="AI58" s="37"/>
      <c r="AJ58" s="37"/>
      <c r="AK58" s="37"/>
      <c r="AL58" s="37"/>
      <c r="AM58" s="37"/>
      <c r="AN58" s="37"/>
      <c r="AO58" s="37"/>
      <c r="AP58" s="37">
        <v>330</v>
      </c>
      <c r="AQ58" s="37"/>
      <c r="AR58" s="37"/>
      <c r="AS58" s="37"/>
      <c r="AT58" s="37">
        <v>2122</v>
      </c>
      <c r="AU58" s="37">
        <v>89</v>
      </c>
      <c r="AV58" s="37"/>
      <c r="AW58" s="37">
        <v>2211</v>
      </c>
      <c r="AX58" s="37"/>
      <c r="AY58" s="37"/>
      <c r="AZ58" s="37"/>
      <c r="BA58" s="37">
        <v>1235</v>
      </c>
      <c r="BB58" s="37">
        <v>1007</v>
      </c>
      <c r="BC58" s="37"/>
      <c r="BD58" s="37">
        <v>2242</v>
      </c>
      <c r="BE58" s="37"/>
      <c r="BF58" s="37"/>
      <c r="BG58" s="37"/>
      <c r="BH58" s="37">
        <v>199</v>
      </c>
      <c r="BI58" s="37"/>
      <c r="BJ58" s="37"/>
      <c r="BK58" s="37"/>
      <c r="BL58" s="37">
        <v>2</v>
      </c>
      <c r="BM58" s="37"/>
      <c r="BN58" s="37">
        <v>102</v>
      </c>
      <c r="BO58" s="37"/>
      <c r="BP58" s="37"/>
      <c r="BQ58" s="37"/>
      <c r="BR58" s="37">
        <v>155</v>
      </c>
    </row>
    <row r="59" spans="1:70" ht="20.100000000000001" customHeight="1" x14ac:dyDescent="0.2">
      <c r="D59" s="38" t="s">
        <v>116</v>
      </c>
      <c r="E59" s="62"/>
      <c r="F59" s="39">
        <v>0</v>
      </c>
      <c r="G59" s="40"/>
      <c r="H59" s="40"/>
      <c r="I59" s="40"/>
      <c r="J59" s="39">
        <v>0</v>
      </c>
      <c r="K59" s="39">
        <v>0</v>
      </c>
      <c r="L59" s="40"/>
      <c r="M59" s="39">
        <v>0</v>
      </c>
      <c r="N59" s="40"/>
      <c r="O59" s="40"/>
      <c r="P59" s="40"/>
      <c r="Q59" s="39">
        <v>0</v>
      </c>
      <c r="R59" s="39">
        <v>0</v>
      </c>
      <c r="S59" s="40"/>
      <c r="T59" s="39">
        <v>0</v>
      </c>
      <c r="U59" s="40"/>
      <c r="V59" s="40"/>
      <c r="W59" s="40"/>
      <c r="X59" s="39">
        <v>0</v>
      </c>
      <c r="Y59" s="40"/>
      <c r="Z59" s="40"/>
      <c r="AA59" s="40"/>
      <c r="AB59" s="39">
        <v>0</v>
      </c>
      <c r="AC59" s="40"/>
      <c r="AD59" s="39">
        <v>0</v>
      </c>
      <c r="AE59" s="40"/>
      <c r="AF59" s="40"/>
      <c r="AG59" s="40"/>
      <c r="AH59" s="39">
        <v>0</v>
      </c>
      <c r="AI59" s="40"/>
      <c r="AJ59" s="40"/>
      <c r="AK59" s="40"/>
      <c r="AL59" s="40"/>
      <c r="AM59" s="40"/>
      <c r="AN59" s="40"/>
      <c r="AO59" s="40"/>
      <c r="AP59" s="39">
        <v>487</v>
      </c>
      <c r="AQ59" s="40"/>
      <c r="AR59" s="40"/>
      <c r="AS59" s="40"/>
      <c r="AT59" s="39">
        <v>2344</v>
      </c>
      <c r="AU59" s="39">
        <v>61</v>
      </c>
      <c r="AV59" s="40"/>
      <c r="AW59" s="39">
        <v>2405</v>
      </c>
      <c r="AX59" s="40"/>
      <c r="AY59" s="40"/>
      <c r="AZ59" s="40"/>
      <c r="BA59" s="39">
        <v>1517</v>
      </c>
      <c r="BB59" s="39">
        <v>896</v>
      </c>
      <c r="BC59" s="40"/>
      <c r="BD59" s="39">
        <v>2413</v>
      </c>
      <c r="BE59" s="40"/>
      <c r="BF59" s="40"/>
      <c r="BG59" s="40"/>
      <c r="BH59" s="39">
        <v>378</v>
      </c>
      <c r="BI59" s="40"/>
      <c r="BJ59" s="40"/>
      <c r="BK59" s="40"/>
      <c r="BL59" s="39">
        <v>0</v>
      </c>
      <c r="BM59" s="40"/>
      <c r="BN59" s="39">
        <v>101</v>
      </c>
      <c r="BO59" s="40"/>
      <c r="BP59" s="40"/>
      <c r="BQ59" s="40"/>
      <c r="BR59" s="39">
        <v>9</v>
      </c>
    </row>
    <row r="60" spans="1:70" ht="20.100000000000001" customHeight="1" x14ac:dyDescent="0.2">
      <c r="D60" s="2" t="s">
        <v>104</v>
      </c>
      <c r="E60" s="62"/>
      <c r="F60" s="37">
        <v>0</v>
      </c>
      <c r="G60" s="37"/>
      <c r="H60" s="37"/>
      <c r="I60" s="37"/>
      <c r="J60" s="37">
        <v>0</v>
      </c>
      <c r="K60" s="37">
        <v>0</v>
      </c>
      <c r="L60" s="37"/>
      <c r="M60" s="37">
        <v>0</v>
      </c>
      <c r="N60" s="37"/>
      <c r="O60" s="37"/>
      <c r="P60" s="37"/>
      <c r="Q60" s="37">
        <v>0</v>
      </c>
      <c r="R60" s="37">
        <v>0</v>
      </c>
      <c r="S60" s="37"/>
      <c r="T60" s="37">
        <v>0</v>
      </c>
      <c r="U60" s="37"/>
      <c r="V60" s="37"/>
      <c r="W60" s="37"/>
      <c r="X60" s="37">
        <v>0</v>
      </c>
      <c r="Y60" s="37"/>
      <c r="Z60" s="37"/>
      <c r="AA60" s="37"/>
      <c r="AB60" s="37">
        <v>0</v>
      </c>
      <c r="AC60" s="37"/>
      <c r="AD60" s="37">
        <v>0</v>
      </c>
      <c r="AE60" s="37"/>
      <c r="AF60" s="37"/>
      <c r="AG60" s="37"/>
      <c r="AH60" s="37">
        <v>0</v>
      </c>
      <c r="AI60" s="37"/>
      <c r="AJ60" s="37"/>
      <c r="AK60" s="37"/>
      <c r="AL60" s="37"/>
      <c r="AM60" s="37"/>
      <c r="AN60" s="37"/>
      <c r="AO60" s="37"/>
      <c r="AP60" s="37">
        <v>427</v>
      </c>
      <c r="AQ60" s="37"/>
      <c r="AR60" s="37"/>
      <c r="AS60" s="37"/>
      <c r="AT60" s="37">
        <v>2442</v>
      </c>
      <c r="AU60" s="37">
        <v>70</v>
      </c>
      <c r="AV60" s="37"/>
      <c r="AW60" s="37">
        <v>2512</v>
      </c>
      <c r="AX60" s="37"/>
      <c r="AY60" s="37"/>
      <c r="AZ60" s="37"/>
      <c r="BA60" s="37">
        <v>1467</v>
      </c>
      <c r="BB60" s="37">
        <v>1021</v>
      </c>
      <c r="BC60" s="37"/>
      <c r="BD60" s="37">
        <v>2488</v>
      </c>
      <c r="BE60" s="37"/>
      <c r="BF60" s="37"/>
      <c r="BG60" s="37"/>
      <c r="BH60" s="37">
        <v>351</v>
      </c>
      <c r="BI60" s="37"/>
      <c r="BJ60" s="37"/>
      <c r="BK60" s="37"/>
      <c r="BL60" s="37">
        <v>0</v>
      </c>
      <c r="BM60" s="37"/>
      <c r="BN60" s="37">
        <v>100</v>
      </c>
      <c r="BO60" s="37"/>
      <c r="BP60" s="37"/>
      <c r="BQ60" s="37"/>
      <c r="BR60" s="37">
        <v>118</v>
      </c>
    </row>
    <row r="61" spans="1:70" ht="20.100000000000001" customHeight="1" x14ac:dyDescent="0.2">
      <c r="D61" s="38" t="s">
        <v>105</v>
      </c>
      <c r="E61" s="62"/>
      <c r="F61" s="39">
        <v>0</v>
      </c>
      <c r="G61" s="40"/>
      <c r="H61" s="40"/>
      <c r="I61" s="40"/>
      <c r="J61" s="39">
        <v>0</v>
      </c>
      <c r="K61" s="39">
        <v>0</v>
      </c>
      <c r="L61" s="40"/>
      <c r="M61" s="39">
        <v>0</v>
      </c>
      <c r="N61" s="40"/>
      <c r="O61" s="40"/>
      <c r="P61" s="40"/>
      <c r="Q61" s="39">
        <v>0</v>
      </c>
      <c r="R61" s="39">
        <v>0</v>
      </c>
      <c r="S61" s="40"/>
      <c r="T61" s="39">
        <v>0</v>
      </c>
      <c r="U61" s="40"/>
      <c r="V61" s="40"/>
      <c r="W61" s="40"/>
      <c r="X61" s="39">
        <v>0</v>
      </c>
      <c r="Y61" s="40"/>
      <c r="Z61" s="40"/>
      <c r="AA61" s="40"/>
      <c r="AB61" s="39">
        <v>0</v>
      </c>
      <c r="AC61" s="40"/>
      <c r="AD61" s="39">
        <v>0</v>
      </c>
      <c r="AE61" s="40"/>
      <c r="AF61" s="40"/>
      <c r="AG61" s="40"/>
      <c r="AH61" s="39">
        <v>0</v>
      </c>
      <c r="AI61" s="40"/>
      <c r="AJ61" s="40"/>
      <c r="AK61" s="40"/>
      <c r="AL61" s="40"/>
      <c r="AM61" s="40"/>
      <c r="AN61" s="40"/>
      <c r="AO61" s="40"/>
      <c r="AP61" s="39">
        <v>458</v>
      </c>
      <c r="AQ61" s="40"/>
      <c r="AR61" s="40"/>
      <c r="AS61" s="40"/>
      <c r="AT61" s="39">
        <v>2439</v>
      </c>
      <c r="AU61" s="39">
        <v>90</v>
      </c>
      <c r="AV61" s="40"/>
      <c r="AW61" s="39">
        <v>2529</v>
      </c>
      <c r="AX61" s="40"/>
      <c r="AY61" s="40"/>
      <c r="AZ61" s="40"/>
      <c r="BA61" s="39">
        <v>1478</v>
      </c>
      <c r="BB61" s="39">
        <v>947</v>
      </c>
      <c r="BC61" s="40"/>
      <c r="BD61" s="39">
        <v>2425</v>
      </c>
      <c r="BE61" s="40"/>
      <c r="BF61" s="40"/>
      <c r="BG61" s="40"/>
      <c r="BH61" s="39">
        <v>456</v>
      </c>
      <c r="BI61" s="40"/>
      <c r="BJ61" s="40"/>
      <c r="BK61" s="40"/>
      <c r="BL61" s="39">
        <v>0</v>
      </c>
      <c r="BM61" s="40"/>
      <c r="BN61" s="39">
        <v>106</v>
      </c>
      <c r="BO61" s="40"/>
      <c r="BP61" s="40"/>
      <c r="BQ61" s="40"/>
      <c r="BR61" s="39">
        <v>9</v>
      </c>
    </row>
    <row r="62" spans="1:70" ht="20.100000000000001" customHeight="1" x14ac:dyDescent="0.2">
      <c r="D62" s="2" t="s">
        <v>106</v>
      </c>
      <c r="E62" s="62"/>
      <c r="F62" s="37">
        <v>0</v>
      </c>
      <c r="G62" s="37"/>
      <c r="H62" s="37"/>
      <c r="I62" s="37"/>
      <c r="J62" s="37">
        <v>0</v>
      </c>
      <c r="K62" s="37">
        <v>0</v>
      </c>
      <c r="L62" s="37"/>
      <c r="M62" s="37">
        <v>0</v>
      </c>
      <c r="N62" s="37"/>
      <c r="O62" s="37"/>
      <c r="P62" s="37"/>
      <c r="Q62" s="37">
        <v>0</v>
      </c>
      <c r="R62" s="37">
        <v>0</v>
      </c>
      <c r="S62" s="37"/>
      <c r="T62" s="37">
        <v>0</v>
      </c>
      <c r="U62" s="37"/>
      <c r="V62" s="37"/>
      <c r="W62" s="37"/>
      <c r="X62" s="37">
        <v>0</v>
      </c>
      <c r="Y62" s="37"/>
      <c r="Z62" s="37"/>
      <c r="AA62" s="37"/>
      <c r="AB62" s="37">
        <v>0</v>
      </c>
      <c r="AC62" s="37"/>
      <c r="AD62" s="37">
        <v>0</v>
      </c>
      <c r="AE62" s="37"/>
      <c r="AF62" s="37"/>
      <c r="AG62" s="37"/>
      <c r="AH62" s="37">
        <v>0</v>
      </c>
      <c r="AI62" s="37"/>
      <c r="AJ62" s="37"/>
      <c r="AK62" s="37"/>
      <c r="AL62" s="37"/>
      <c r="AM62" s="37"/>
      <c r="AN62" s="37"/>
      <c r="AO62" s="37"/>
      <c r="AP62" s="37">
        <v>399</v>
      </c>
      <c r="AQ62" s="37"/>
      <c r="AR62" s="37"/>
      <c r="AS62" s="37"/>
      <c r="AT62" s="37">
        <v>2433</v>
      </c>
      <c r="AU62" s="37">
        <v>97</v>
      </c>
      <c r="AV62" s="37"/>
      <c r="AW62" s="37">
        <v>2530</v>
      </c>
      <c r="AX62" s="37"/>
      <c r="AY62" s="37"/>
      <c r="AZ62" s="37"/>
      <c r="BA62" s="37">
        <v>1607</v>
      </c>
      <c r="BB62" s="37">
        <v>846</v>
      </c>
      <c r="BC62" s="37"/>
      <c r="BD62" s="37">
        <v>2453</v>
      </c>
      <c r="BE62" s="37"/>
      <c r="BF62" s="37"/>
      <c r="BG62" s="37"/>
      <c r="BH62" s="37">
        <v>381</v>
      </c>
      <c r="BI62" s="37"/>
      <c r="BJ62" s="37"/>
      <c r="BK62" s="37"/>
      <c r="BL62" s="37">
        <v>0</v>
      </c>
      <c r="BM62" s="37"/>
      <c r="BN62" s="37">
        <v>95</v>
      </c>
      <c r="BO62" s="37"/>
      <c r="BP62" s="37"/>
      <c r="BQ62" s="37"/>
      <c r="BR62" s="37">
        <v>17</v>
      </c>
    </row>
    <row r="63" spans="1:70" ht="20.100000000000001" customHeight="1" x14ac:dyDescent="0.2">
      <c r="D63" s="38" t="s">
        <v>118</v>
      </c>
      <c r="E63" s="62"/>
      <c r="F63" s="39">
        <v>0</v>
      </c>
      <c r="G63" s="40"/>
      <c r="H63" s="40"/>
      <c r="I63" s="40"/>
      <c r="J63" s="39">
        <v>16</v>
      </c>
      <c r="K63" s="39">
        <v>1</v>
      </c>
      <c r="L63" s="40"/>
      <c r="M63" s="39">
        <v>17</v>
      </c>
      <c r="N63" s="40"/>
      <c r="O63" s="40"/>
      <c r="P63" s="40"/>
      <c r="Q63" s="39">
        <v>16</v>
      </c>
      <c r="R63" s="39">
        <v>0</v>
      </c>
      <c r="S63" s="40"/>
      <c r="T63" s="39">
        <v>16</v>
      </c>
      <c r="U63" s="40"/>
      <c r="V63" s="40"/>
      <c r="W63" s="40"/>
      <c r="X63" s="39">
        <v>1</v>
      </c>
      <c r="Y63" s="40"/>
      <c r="Z63" s="40"/>
      <c r="AA63" s="40"/>
      <c r="AB63" s="39">
        <v>0</v>
      </c>
      <c r="AC63" s="40"/>
      <c r="AD63" s="39">
        <v>0</v>
      </c>
      <c r="AE63" s="40"/>
      <c r="AF63" s="40"/>
      <c r="AG63" s="40"/>
      <c r="AH63" s="39">
        <v>0</v>
      </c>
      <c r="AI63" s="40"/>
      <c r="AJ63" s="40"/>
      <c r="AK63" s="40"/>
      <c r="AL63" s="40"/>
      <c r="AM63" s="40"/>
      <c r="AN63" s="40"/>
      <c r="AO63" s="40"/>
      <c r="AP63" s="39">
        <v>422</v>
      </c>
      <c r="AQ63" s="40"/>
      <c r="AR63" s="40"/>
      <c r="AS63" s="40"/>
      <c r="AT63" s="39">
        <v>2284</v>
      </c>
      <c r="AU63" s="39">
        <v>77</v>
      </c>
      <c r="AV63" s="40"/>
      <c r="AW63" s="39">
        <v>2361</v>
      </c>
      <c r="AX63" s="40"/>
      <c r="AY63" s="40"/>
      <c r="AZ63" s="40"/>
      <c r="BA63" s="39">
        <v>1203</v>
      </c>
      <c r="BB63" s="39">
        <v>917</v>
      </c>
      <c r="BC63" s="40"/>
      <c r="BD63" s="39">
        <v>2120</v>
      </c>
      <c r="BE63" s="40"/>
      <c r="BF63" s="40"/>
      <c r="BG63" s="40"/>
      <c r="BH63" s="39">
        <v>575</v>
      </c>
      <c r="BI63" s="40"/>
      <c r="BJ63" s="40"/>
      <c r="BK63" s="40"/>
      <c r="BL63" s="39">
        <v>0</v>
      </c>
      <c r="BM63" s="40"/>
      <c r="BN63" s="39">
        <v>88</v>
      </c>
      <c r="BO63" s="40"/>
      <c r="BP63" s="40"/>
      <c r="BQ63" s="40"/>
      <c r="BR63" s="39">
        <v>6</v>
      </c>
    </row>
    <row r="64" spans="1:70" ht="20.100000000000001" customHeight="1" x14ac:dyDescent="0.2">
      <c r="D64" s="2" t="s">
        <v>108</v>
      </c>
      <c r="E64" s="62"/>
      <c r="F64" s="37">
        <v>0</v>
      </c>
      <c r="G64" s="37"/>
      <c r="H64" s="37"/>
      <c r="I64" s="37"/>
      <c r="J64" s="37">
        <v>0</v>
      </c>
      <c r="K64" s="37">
        <v>0</v>
      </c>
      <c r="L64" s="37"/>
      <c r="M64" s="37">
        <v>0</v>
      </c>
      <c r="N64" s="37"/>
      <c r="O64" s="37"/>
      <c r="P64" s="37"/>
      <c r="Q64" s="37">
        <v>0</v>
      </c>
      <c r="R64" s="37">
        <v>0</v>
      </c>
      <c r="S64" s="37"/>
      <c r="T64" s="37">
        <v>0</v>
      </c>
      <c r="U64" s="37"/>
      <c r="V64" s="37"/>
      <c r="W64" s="37"/>
      <c r="X64" s="37">
        <v>0</v>
      </c>
      <c r="Y64" s="37"/>
      <c r="Z64" s="37"/>
      <c r="AA64" s="37"/>
      <c r="AB64" s="37">
        <v>0</v>
      </c>
      <c r="AC64" s="37"/>
      <c r="AD64" s="37">
        <v>0</v>
      </c>
      <c r="AE64" s="37"/>
      <c r="AF64" s="37"/>
      <c r="AG64" s="37"/>
      <c r="AH64" s="37">
        <v>0</v>
      </c>
      <c r="AI64" s="37"/>
      <c r="AJ64" s="37"/>
      <c r="AK64" s="37"/>
      <c r="AL64" s="37"/>
      <c r="AM64" s="37"/>
      <c r="AN64" s="37"/>
      <c r="AO64" s="37"/>
      <c r="AP64" s="37">
        <v>497</v>
      </c>
      <c r="AQ64" s="37"/>
      <c r="AR64" s="37"/>
      <c r="AS64" s="37"/>
      <c r="AT64" s="37">
        <v>2311</v>
      </c>
      <c r="AU64" s="37">
        <v>45</v>
      </c>
      <c r="AV64" s="37"/>
      <c r="AW64" s="37">
        <v>2356</v>
      </c>
      <c r="AX64" s="37"/>
      <c r="AY64" s="37"/>
      <c r="AZ64" s="37"/>
      <c r="BA64" s="37">
        <v>1308</v>
      </c>
      <c r="BB64" s="37">
        <v>1055</v>
      </c>
      <c r="BC64" s="37"/>
      <c r="BD64" s="37">
        <v>2363</v>
      </c>
      <c r="BE64" s="37"/>
      <c r="BF64" s="37"/>
      <c r="BG64" s="37"/>
      <c r="BH64" s="37">
        <v>385</v>
      </c>
      <c r="BI64" s="37"/>
      <c r="BJ64" s="37"/>
      <c r="BK64" s="37"/>
      <c r="BL64" s="37">
        <v>0</v>
      </c>
      <c r="BM64" s="37"/>
      <c r="BN64" s="37">
        <v>105</v>
      </c>
      <c r="BO64" s="37"/>
      <c r="BP64" s="37"/>
      <c r="BQ64" s="37"/>
      <c r="BR64" s="37">
        <v>158</v>
      </c>
    </row>
    <row r="65" spans="1:70" ht="20.100000000000001" customHeight="1" x14ac:dyDescent="0.2">
      <c r="D65" s="38" t="s">
        <v>109</v>
      </c>
      <c r="E65" s="62"/>
      <c r="F65" s="39">
        <v>0</v>
      </c>
      <c r="G65" s="40"/>
      <c r="H65" s="40"/>
      <c r="I65" s="40"/>
      <c r="J65" s="39">
        <v>0</v>
      </c>
      <c r="K65" s="39">
        <v>0</v>
      </c>
      <c r="L65" s="40"/>
      <c r="M65" s="39">
        <v>0</v>
      </c>
      <c r="N65" s="40"/>
      <c r="O65" s="40"/>
      <c r="P65" s="40"/>
      <c r="Q65" s="39">
        <v>0</v>
      </c>
      <c r="R65" s="39">
        <v>0</v>
      </c>
      <c r="S65" s="40"/>
      <c r="T65" s="39">
        <v>0</v>
      </c>
      <c r="U65" s="40"/>
      <c r="V65" s="40"/>
      <c r="W65" s="40"/>
      <c r="X65" s="39">
        <v>0</v>
      </c>
      <c r="Y65" s="40"/>
      <c r="Z65" s="40"/>
      <c r="AA65" s="40"/>
      <c r="AB65" s="39">
        <v>0</v>
      </c>
      <c r="AC65" s="40"/>
      <c r="AD65" s="39">
        <v>0</v>
      </c>
      <c r="AE65" s="40"/>
      <c r="AF65" s="40"/>
      <c r="AG65" s="40"/>
      <c r="AH65" s="39">
        <v>0</v>
      </c>
      <c r="AI65" s="40"/>
      <c r="AJ65" s="40"/>
      <c r="AK65" s="40"/>
      <c r="AL65" s="40"/>
      <c r="AM65" s="40"/>
      <c r="AN65" s="40"/>
      <c r="AO65" s="40"/>
      <c r="AP65" s="39">
        <v>337</v>
      </c>
      <c r="AQ65" s="40"/>
      <c r="AR65" s="40"/>
      <c r="AS65" s="40"/>
      <c r="AT65" s="39">
        <v>2036</v>
      </c>
      <c r="AU65" s="39">
        <v>82</v>
      </c>
      <c r="AV65" s="40"/>
      <c r="AW65" s="39">
        <v>2118</v>
      </c>
      <c r="AX65" s="40"/>
      <c r="AY65" s="40"/>
      <c r="AZ65" s="40"/>
      <c r="BA65" s="39">
        <v>1062</v>
      </c>
      <c r="BB65" s="39">
        <v>1005</v>
      </c>
      <c r="BC65" s="40"/>
      <c r="BD65" s="39">
        <v>2067</v>
      </c>
      <c r="BE65" s="40"/>
      <c r="BF65" s="40"/>
      <c r="BG65" s="40"/>
      <c r="BH65" s="39">
        <v>290</v>
      </c>
      <c r="BI65" s="40"/>
      <c r="BJ65" s="40"/>
      <c r="BK65" s="40"/>
      <c r="BL65" s="39">
        <v>0</v>
      </c>
      <c r="BM65" s="40"/>
      <c r="BN65" s="39">
        <v>98</v>
      </c>
      <c r="BO65" s="40"/>
      <c r="BP65" s="40"/>
      <c r="BQ65" s="40"/>
      <c r="BR65" s="39">
        <v>58</v>
      </c>
    </row>
    <row r="66" spans="1:70" ht="20.100000000000001" customHeight="1" x14ac:dyDescent="0.2">
      <c r="D66" s="2" t="s">
        <v>110</v>
      </c>
      <c r="E66" s="62"/>
      <c r="F66" s="37">
        <v>0</v>
      </c>
      <c r="G66" s="37"/>
      <c r="H66" s="37"/>
      <c r="I66" s="37"/>
      <c r="J66" s="37">
        <v>0</v>
      </c>
      <c r="K66" s="37">
        <v>0</v>
      </c>
      <c r="L66" s="37"/>
      <c r="M66" s="37">
        <v>0</v>
      </c>
      <c r="N66" s="37"/>
      <c r="O66" s="37"/>
      <c r="P66" s="37"/>
      <c r="Q66" s="37">
        <v>0</v>
      </c>
      <c r="R66" s="37">
        <v>0</v>
      </c>
      <c r="S66" s="37"/>
      <c r="T66" s="37">
        <v>0</v>
      </c>
      <c r="U66" s="37"/>
      <c r="V66" s="37"/>
      <c r="W66" s="37"/>
      <c r="X66" s="37">
        <v>0</v>
      </c>
      <c r="Y66" s="37"/>
      <c r="Z66" s="37"/>
      <c r="AA66" s="37"/>
      <c r="AB66" s="37">
        <v>0</v>
      </c>
      <c r="AC66" s="37"/>
      <c r="AD66" s="37">
        <v>0</v>
      </c>
      <c r="AE66" s="37"/>
      <c r="AF66" s="37"/>
      <c r="AG66" s="37"/>
      <c r="AH66" s="37">
        <v>0</v>
      </c>
      <c r="AI66" s="37"/>
      <c r="AJ66" s="37"/>
      <c r="AK66" s="37"/>
      <c r="AL66" s="37"/>
      <c r="AM66" s="37"/>
      <c r="AN66" s="37"/>
      <c r="AO66" s="37"/>
      <c r="AP66" s="37">
        <v>563</v>
      </c>
      <c r="AQ66" s="37"/>
      <c r="AR66" s="37"/>
      <c r="AS66" s="37"/>
      <c r="AT66" s="37">
        <v>2195</v>
      </c>
      <c r="AU66" s="37">
        <v>50</v>
      </c>
      <c r="AV66" s="37"/>
      <c r="AW66" s="37">
        <v>2245</v>
      </c>
      <c r="AX66" s="37"/>
      <c r="AY66" s="37"/>
      <c r="AZ66" s="37"/>
      <c r="BA66" s="37">
        <v>1138</v>
      </c>
      <c r="BB66" s="37">
        <v>1082</v>
      </c>
      <c r="BC66" s="37"/>
      <c r="BD66" s="37">
        <v>2220</v>
      </c>
      <c r="BE66" s="37"/>
      <c r="BF66" s="37"/>
      <c r="BG66" s="37"/>
      <c r="BH66" s="37">
        <v>478</v>
      </c>
      <c r="BI66" s="37"/>
      <c r="BJ66" s="37"/>
      <c r="BK66" s="37"/>
      <c r="BL66" s="37">
        <v>0</v>
      </c>
      <c r="BM66" s="37"/>
      <c r="BN66" s="37">
        <v>110</v>
      </c>
      <c r="BO66" s="37"/>
      <c r="BP66" s="37"/>
      <c r="BQ66" s="37"/>
      <c r="BR66" s="37">
        <v>7</v>
      </c>
    </row>
    <row r="67" spans="1:70" ht="20.100000000000001" customHeight="1" x14ac:dyDescent="0.2">
      <c r="D67" s="38" t="s">
        <v>111</v>
      </c>
      <c r="E67" s="62"/>
      <c r="F67" s="39">
        <v>0</v>
      </c>
      <c r="G67" s="40"/>
      <c r="H67" s="40"/>
      <c r="I67" s="40"/>
      <c r="J67" s="39">
        <v>0</v>
      </c>
      <c r="K67" s="39">
        <v>0</v>
      </c>
      <c r="L67" s="40"/>
      <c r="M67" s="39">
        <v>0</v>
      </c>
      <c r="N67" s="40"/>
      <c r="O67" s="40"/>
      <c r="P67" s="40"/>
      <c r="Q67" s="39">
        <v>0</v>
      </c>
      <c r="R67" s="39">
        <v>0</v>
      </c>
      <c r="S67" s="40"/>
      <c r="T67" s="39">
        <v>0</v>
      </c>
      <c r="U67" s="40"/>
      <c r="V67" s="40"/>
      <c r="W67" s="40"/>
      <c r="X67" s="39">
        <v>0</v>
      </c>
      <c r="Y67" s="40"/>
      <c r="Z67" s="40"/>
      <c r="AA67" s="40"/>
      <c r="AB67" s="39">
        <v>0</v>
      </c>
      <c r="AC67" s="40"/>
      <c r="AD67" s="39">
        <v>0</v>
      </c>
      <c r="AE67" s="40"/>
      <c r="AF67" s="40"/>
      <c r="AG67" s="40"/>
      <c r="AH67" s="39">
        <v>0</v>
      </c>
      <c r="AI67" s="40"/>
      <c r="AJ67" s="40"/>
      <c r="AK67" s="40"/>
      <c r="AL67" s="40"/>
      <c r="AM67" s="40"/>
      <c r="AN67" s="40"/>
      <c r="AO67" s="40"/>
      <c r="AP67" s="39">
        <v>386</v>
      </c>
      <c r="AQ67" s="40"/>
      <c r="AR67" s="40"/>
      <c r="AS67" s="40"/>
      <c r="AT67" s="39">
        <v>2137</v>
      </c>
      <c r="AU67" s="39">
        <v>114</v>
      </c>
      <c r="AV67" s="40"/>
      <c r="AW67" s="39">
        <v>2251</v>
      </c>
      <c r="AX67" s="40"/>
      <c r="AY67" s="40"/>
      <c r="AZ67" s="40"/>
      <c r="BA67" s="39">
        <v>1246</v>
      </c>
      <c r="BB67" s="39">
        <v>934</v>
      </c>
      <c r="BC67" s="40"/>
      <c r="BD67" s="39">
        <v>2180</v>
      </c>
      <c r="BE67" s="40"/>
      <c r="BF67" s="40"/>
      <c r="BG67" s="40"/>
      <c r="BH67" s="39">
        <v>351</v>
      </c>
      <c r="BI67" s="40"/>
      <c r="BJ67" s="40"/>
      <c r="BK67" s="40"/>
      <c r="BL67" s="39">
        <v>0</v>
      </c>
      <c r="BM67" s="40"/>
      <c r="BN67" s="39">
        <v>106</v>
      </c>
      <c r="BO67" s="40"/>
      <c r="BP67" s="40"/>
      <c r="BQ67" s="40"/>
      <c r="BR67" s="39">
        <v>10</v>
      </c>
    </row>
    <row r="68" spans="1:70" ht="20.100000000000001" customHeight="1" x14ac:dyDescent="0.2">
      <c r="D68" s="2" t="s">
        <v>125</v>
      </c>
      <c r="E68" s="62"/>
      <c r="F68" s="37">
        <v>0</v>
      </c>
      <c r="G68" s="37"/>
      <c r="H68" s="37"/>
      <c r="I68" s="37"/>
      <c r="J68" s="37">
        <v>0</v>
      </c>
      <c r="K68" s="37">
        <v>0</v>
      </c>
      <c r="L68" s="37"/>
      <c r="M68" s="37">
        <v>0</v>
      </c>
      <c r="N68" s="37"/>
      <c r="O68" s="37"/>
      <c r="P68" s="37"/>
      <c r="Q68" s="37">
        <v>0</v>
      </c>
      <c r="R68" s="37">
        <v>0</v>
      </c>
      <c r="S68" s="37"/>
      <c r="T68" s="37">
        <v>0</v>
      </c>
      <c r="U68" s="37"/>
      <c r="V68" s="37"/>
      <c r="W68" s="37"/>
      <c r="X68" s="37">
        <v>0</v>
      </c>
      <c r="Y68" s="37"/>
      <c r="Z68" s="37"/>
      <c r="AA68" s="37"/>
      <c r="AB68" s="37">
        <v>0</v>
      </c>
      <c r="AC68" s="37"/>
      <c r="AD68" s="37">
        <v>0</v>
      </c>
      <c r="AE68" s="37"/>
      <c r="AF68" s="37"/>
      <c r="AG68" s="37"/>
      <c r="AH68" s="37">
        <v>0</v>
      </c>
      <c r="AI68" s="37"/>
      <c r="AJ68" s="37"/>
      <c r="AK68" s="37"/>
      <c r="AL68" s="37"/>
      <c r="AM68" s="37"/>
      <c r="AN68" s="37"/>
      <c r="AO68" s="37"/>
      <c r="AP68" s="37">
        <v>363</v>
      </c>
      <c r="AQ68" s="37"/>
      <c r="AR68" s="37"/>
      <c r="AS68" s="37"/>
      <c r="AT68" s="37">
        <v>2274</v>
      </c>
      <c r="AU68" s="37">
        <v>39</v>
      </c>
      <c r="AV68" s="37"/>
      <c r="AW68" s="37">
        <v>2313</v>
      </c>
      <c r="AX68" s="37"/>
      <c r="AY68" s="37"/>
      <c r="AZ68" s="37"/>
      <c r="BA68" s="37">
        <v>1299</v>
      </c>
      <c r="BB68" s="37">
        <v>941</v>
      </c>
      <c r="BC68" s="37"/>
      <c r="BD68" s="37">
        <v>2240</v>
      </c>
      <c r="BE68" s="37"/>
      <c r="BF68" s="37"/>
      <c r="BG68" s="37"/>
      <c r="BH68" s="37">
        <v>333</v>
      </c>
      <c r="BI68" s="37"/>
      <c r="BJ68" s="37"/>
      <c r="BK68" s="37"/>
      <c r="BL68" s="37">
        <v>0</v>
      </c>
      <c r="BM68" s="37"/>
      <c r="BN68" s="37">
        <v>103</v>
      </c>
      <c r="BO68" s="37"/>
      <c r="BP68" s="37"/>
      <c r="BQ68" s="37"/>
      <c r="BR68" s="37">
        <v>10</v>
      </c>
    </row>
    <row r="69" spans="1:70" ht="20.100000000000001" customHeight="1" x14ac:dyDescent="0.2">
      <c r="D69" s="38" t="s">
        <v>120</v>
      </c>
      <c r="E69" s="62"/>
      <c r="F69" s="39">
        <v>0</v>
      </c>
      <c r="G69" s="40"/>
      <c r="H69" s="40"/>
      <c r="I69" s="40"/>
      <c r="J69" s="39">
        <v>0</v>
      </c>
      <c r="K69" s="39">
        <v>0</v>
      </c>
      <c r="L69" s="40"/>
      <c r="M69" s="39">
        <v>0</v>
      </c>
      <c r="N69" s="40"/>
      <c r="O69" s="40"/>
      <c r="P69" s="40"/>
      <c r="Q69" s="39">
        <v>0</v>
      </c>
      <c r="R69" s="39">
        <v>0</v>
      </c>
      <c r="S69" s="40"/>
      <c r="T69" s="39">
        <v>0</v>
      </c>
      <c r="U69" s="40"/>
      <c r="V69" s="40"/>
      <c r="W69" s="40"/>
      <c r="X69" s="39">
        <v>0</v>
      </c>
      <c r="Y69" s="40"/>
      <c r="Z69" s="40"/>
      <c r="AA69" s="40"/>
      <c r="AB69" s="39">
        <v>0</v>
      </c>
      <c r="AC69" s="40"/>
      <c r="AD69" s="39">
        <v>0</v>
      </c>
      <c r="AE69" s="40"/>
      <c r="AF69" s="40"/>
      <c r="AG69" s="40"/>
      <c r="AH69" s="39">
        <v>0</v>
      </c>
      <c r="AI69" s="40"/>
      <c r="AJ69" s="40"/>
      <c r="AK69" s="40"/>
      <c r="AL69" s="40"/>
      <c r="AM69" s="40"/>
      <c r="AN69" s="40"/>
      <c r="AO69" s="40"/>
      <c r="AP69" s="39">
        <v>261</v>
      </c>
      <c r="AQ69" s="40"/>
      <c r="AR69" s="40"/>
      <c r="AS69" s="40"/>
      <c r="AT69" s="39">
        <v>2230</v>
      </c>
      <c r="AU69" s="39">
        <v>88</v>
      </c>
      <c r="AV69" s="40"/>
      <c r="AW69" s="39">
        <v>2318</v>
      </c>
      <c r="AX69" s="40"/>
      <c r="AY69" s="40"/>
      <c r="AZ69" s="40"/>
      <c r="BA69" s="39">
        <v>1295</v>
      </c>
      <c r="BB69" s="39">
        <v>938</v>
      </c>
      <c r="BC69" s="40"/>
      <c r="BD69" s="39">
        <v>2233</v>
      </c>
      <c r="BE69" s="40"/>
      <c r="BF69" s="40"/>
      <c r="BG69" s="40"/>
      <c r="BH69" s="39">
        <v>239</v>
      </c>
      <c r="BI69" s="40"/>
      <c r="BJ69" s="40"/>
      <c r="BK69" s="40"/>
      <c r="BL69" s="39">
        <v>0</v>
      </c>
      <c r="BM69" s="40"/>
      <c r="BN69" s="39">
        <v>107</v>
      </c>
      <c r="BO69" s="40"/>
      <c r="BP69" s="40"/>
      <c r="BQ69" s="40"/>
      <c r="BR69" s="39">
        <v>4</v>
      </c>
    </row>
    <row r="70" spans="1:70" ht="20.100000000000001" customHeight="1" x14ac:dyDescent="0.2">
      <c r="E70" s="6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row>
    <row r="71" spans="1:70" s="1" customFormat="1" ht="20.100000000000001" customHeight="1" x14ac:dyDescent="0.25">
      <c r="A71" s="3"/>
      <c r="B71" s="6"/>
      <c r="C71" s="42" t="s">
        <v>126</v>
      </c>
      <c r="D71" s="43"/>
      <c r="E71" s="62"/>
      <c r="F71" s="44">
        <v>0</v>
      </c>
      <c r="G71" s="45"/>
      <c r="H71" s="45"/>
      <c r="I71" s="45"/>
      <c r="J71" s="44">
        <v>16</v>
      </c>
      <c r="K71" s="44">
        <v>1</v>
      </c>
      <c r="L71" s="45"/>
      <c r="M71" s="44">
        <v>17</v>
      </c>
      <c r="N71" s="45"/>
      <c r="O71" s="45"/>
      <c r="P71" s="45"/>
      <c r="Q71" s="44">
        <v>16</v>
      </c>
      <c r="R71" s="44">
        <v>0</v>
      </c>
      <c r="S71" s="45"/>
      <c r="T71" s="44">
        <v>16</v>
      </c>
      <c r="U71" s="45"/>
      <c r="V71" s="45"/>
      <c r="W71" s="45"/>
      <c r="X71" s="44">
        <v>1</v>
      </c>
      <c r="Y71" s="45"/>
      <c r="Z71" s="45"/>
      <c r="AA71" s="45"/>
      <c r="AB71" s="44">
        <v>0</v>
      </c>
      <c r="AC71" s="45"/>
      <c r="AD71" s="44">
        <v>0</v>
      </c>
      <c r="AE71" s="45"/>
      <c r="AF71" s="45"/>
      <c r="AG71" s="45"/>
      <c r="AH71" s="44">
        <v>0</v>
      </c>
      <c r="AI71" s="45"/>
      <c r="AJ71" s="45"/>
      <c r="AK71" s="45"/>
      <c r="AL71" s="45"/>
      <c r="AM71" s="45"/>
      <c r="AN71" s="45"/>
      <c r="AO71" s="45"/>
      <c r="AP71" s="44">
        <v>6551</v>
      </c>
      <c r="AQ71" s="45"/>
      <c r="AR71" s="45"/>
      <c r="AS71" s="45"/>
      <c r="AT71" s="44">
        <v>35995</v>
      </c>
      <c r="AU71" s="44">
        <v>1169</v>
      </c>
      <c r="AV71" s="45"/>
      <c r="AW71" s="44">
        <v>37164</v>
      </c>
      <c r="AX71" s="45"/>
      <c r="AY71" s="45"/>
      <c r="AZ71" s="45"/>
      <c r="BA71" s="44">
        <v>20864</v>
      </c>
      <c r="BB71" s="44">
        <v>15415</v>
      </c>
      <c r="BC71" s="45"/>
      <c r="BD71" s="44">
        <v>36279</v>
      </c>
      <c r="BE71" s="45"/>
      <c r="BF71" s="45"/>
      <c r="BG71" s="45"/>
      <c r="BH71" s="44">
        <v>5811</v>
      </c>
      <c r="BI71" s="45"/>
      <c r="BJ71" s="45"/>
      <c r="BK71" s="45"/>
      <c r="BL71" s="44">
        <v>2</v>
      </c>
      <c r="BM71" s="45"/>
      <c r="BN71" s="44">
        <v>1627</v>
      </c>
      <c r="BO71" s="45"/>
      <c r="BP71" s="45"/>
      <c r="BQ71" s="45"/>
      <c r="BR71" s="44">
        <v>894</v>
      </c>
    </row>
    <row r="72" spans="1:70" ht="20.100000000000001" customHeight="1" x14ac:dyDescent="0.2">
      <c r="E72" s="6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row>
    <row r="73" spans="1:70" ht="20.100000000000001" customHeight="1" x14ac:dyDescent="0.2">
      <c r="C73" s="1" t="s">
        <v>127</v>
      </c>
      <c r="E73" s="62"/>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row>
    <row r="74" spans="1:70" ht="20.100000000000001" customHeight="1" x14ac:dyDescent="0.2">
      <c r="D74" s="2" t="s">
        <v>124</v>
      </c>
      <c r="E74" s="62"/>
      <c r="F74" s="37">
        <v>0</v>
      </c>
      <c r="G74" s="37"/>
      <c r="H74" s="37"/>
      <c r="I74" s="37"/>
      <c r="J74" s="37">
        <v>0</v>
      </c>
      <c r="K74" s="37">
        <v>0</v>
      </c>
      <c r="L74" s="37"/>
      <c r="M74" s="37">
        <v>0</v>
      </c>
      <c r="N74" s="37"/>
      <c r="O74" s="37"/>
      <c r="P74" s="37"/>
      <c r="Q74" s="37">
        <v>0</v>
      </c>
      <c r="R74" s="37">
        <v>0</v>
      </c>
      <c r="S74" s="37"/>
      <c r="T74" s="37">
        <v>0</v>
      </c>
      <c r="U74" s="37"/>
      <c r="V74" s="37"/>
      <c r="W74" s="37"/>
      <c r="X74" s="37">
        <v>0</v>
      </c>
      <c r="Y74" s="37"/>
      <c r="Z74" s="37"/>
      <c r="AA74" s="37"/>
      <c r="AB74" s="37">
        <v>0</v>
      </c>
      <c r="AC74" s="37"/>
      <c r="AD74" s="37">
        <v>0</v>
      </c>
      <c r="AE74" s="37"/>
      <c r="AF74" s="37"/>
      <c r="AG74" s="37"/>
      <c r="AH74" s="37">
        <v>0</v>
      </c>
      <c r="AI74" s="37"/>
      <c r="AJ74" s="37"/>
      <c r="AK74" s="37"/>
      <c r="AL74" s="37"/>
      <c r="AM74" s="37"/>
      <c r="AN74" s="37"/>
      <c r="AO74" s="37"/>
      <c r="AP74" s="37">
        <v>146</v>
      </c>
      <c r="AQ74" s="37"/>
      <c r="AR74" s="37"/>
      <c r="AS74" s="37"/>
      <c r="AT74" s="37">
        <v>1073</v>
      </c>
      <c r="AU74" s="37">
        <v>30</v>
      </c>
      <c r="AV74" s="37"/>
      <c r="AW74" s="37">
        <v>1103</v>
      </c>
      <c r="AX74" s="37"/>
      <c r="AY74" s="37"/>
      <c r="AZ74" s="37"/>
      <c r="BA74" s="37">
        <v>1526</v>
      </c>
      <c r="BB74" s="37">
        <v>250</v>
      </c>
      <c r="BC74" s="37"/>
      <c r="BD74" s="37">
        <v>1776</v>
      </c>
      <c r="BE74" s="37"/>
      <c r="BF74" s="37"/>
      <c r="BG74" s="37"/>
      <c r="BH74" s="37">
        <v>109</v>
      </c>
      <c r="BI74" s="37"/>
      <c r="BJ74" s="37"/>
      <c r="BK74" s="37"/>
      <c r="BL74" s="37">
        <v>640</v>
      </c>
      <c r="BM74" s="37"/>
      <c r="BN74" s="37">
        <v>4</v>
      </c>
      <c r="BO74" s="37"/>
      <c r="BP74" s="37"/>
      <c r="BQ74" s="37"/>
      <c r="BR74" s="37">
        <v>0</v>
      </c>
    </row>
    <row r="75" spans="1:70" ht="20.100000000000001" customHeight="1" x14ac:dyDescent="0.2">
      <c r="D75" s="38" t="s">
        <v>99</v>
      </c>
      <c r="E75" s="62"/>
      <c r="F75" s="39">
        <v>0</v>
      </c>
      <c r="G75" s="40"/>
      <c r="H75" s="40"/>
      <c r="I75" s="40"/>
      <c r="J75" s="39">
        <v>0</v>
      </c>
      <c r="K75" s="39">
        <v>0</v>
      </c>
      <c r="L75" s="40"/>
      <c r="M75" s="39">
        <v>0</v>
      </c>
      <c r="N75" s="40"/>
      <c r="O75" s="40"/>
      <c r="P75" s="40"/>
      <c r="Q75" s="39">
        <v>0</v>
      </c>
      <c r="R75" s="39">
        <v>0</v>
      </c>
      <c r="S75" s="40"/>
      <c r="T75" s="39">
        <v>0</v>
      </c>
      <c r="U75" s="40"/>
      <c r="V75" s="40"/>
      <c r="W75" s="40"/>
      <c r="X75" s="39">
        <v>0</v>
      </c>
      <c r="Y75" s="40"/>
      <c r="Z75" s="40"/>
      <c r="AA75" s="40"/>
      <c r="AB75" s="39">
        <v>0</v>
      </c>
      <c r="AC75" s="40"/>
      <c r="AD75" s="39">
        <v>0</v>
      </c>
      <c r="AE75" s="40"/>
      <c r="AF75" s="40"/>
      <c r="AG75" s="40"/>
      <c r="AH75" s="39">
        <v>0</v>
      </c>
      <c r="AI75" s="40"/>
      <c r="AJ75" s="40"/>
      <c r="AK75" s="40"/>
      <c r="AL75" s="40"/>
      <c r="AM75" s="40"/>
      <c r="AN75" s="40"/>
      <c r="AO75" s="40"/>
      <c r="AP75" s="39">
        <v>170</v>
      </c>
      <c r="AQ75" s="40"/>
      <c r="AR75" s="40"/>
      <c r="AS75" s="40"/>
      <c r="AT75" s="39">
        <v>1710</v>
      </c>
      <c r="AU75" s="39">
        <v>16</v>
      </c>
      <c r="AV75" s="40"/>
      <c r="AW75" s="39">
        <v>1726</v>
      </c>
      <c r="AX75" s="40"/>
      <c r="AY75" s="40"/>
      <c r="AZ75" s="40"/>
      <c r="BA75" s="39">
        <v>1471</v>
      </c>
      <c r="BB75" s="39">
        <v>328</v>
      </c>
      <c r="BC75" s="40"/>
      <c r="BD75" s="39">
        <v>1799</v>
      </c>
      <c r="BE75" s="40"/>
      <c r="BF75" s="40"/>
      <c r="BG75" s="40"/>
      <c r="BH75" s="39">
        <v>100</v>
      </c>
      <c r="BI75" s="40"/>
      <c r="BJ75" s="40"/>
      <c r="BK75" s="40"/>
      <c r="BL75" s="39">
        <v>3</v>
      </c>
      <c r="BM75" s="40"/>
      <c r="BN75" s="39">
        <v>0</v>
      </c>
      <c r="BO75" s="40"/>
      <c r="BP75" s="40"/>
      <c r="BQ75" s="40"/>
      <c r="BR75" s="39">
        <v>0</v>
      </c>
    </row>
    <row r="76" spans="1:70" ht="20.100000000000001" customHeight="1" x14ac:dyDescent="0.2">
      <c r="D76" s="41"/>
      <c r="E76" s="62"/>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row>
    <row r="77" spans="1:70" ht="20.100000000000001" customHeight="1" x14ac:dyDescent="0.25">
      <c r="C77" s="47" t="s">
        <v>128</v>
      </c>
      <c r="D77" s="43"/>
      <c r="E77" s="62"/>
      <c r="F77" s="44">
        <v>0</v>
      </c>
      <c r="G77" s="45"/>
      <c r="H77" s="45"/>
      <c r="I77" s="45"/>
      <c r="J77" s="44">
        <v>0</v>
      </c>
      <c r="K77" s="44">
        <v>0</v>
      </c>
      <c r="L77" s="45"/>
      <c r="M77" s="44">
        <v>0</v>
      </c>
      <c r="N77" s="45"/>
      <c r="O77" s="45"/>
      <c r="P77" s="45"/>
      <c r="Q77" s="44">
        <v>0</v>
      </c>
      <c r="R77" s="44">
        <v>0</v>
      </c>
      <c r="S77" s="45"/>
      <c r="T77" s="44">
        <v>0</v>
      </c>
      <c r="U77" s="45"/>
      <c r="V77" s="45"/>
      <c r="W77" s="45"/>
      <c r="X77" s="44">
        <v>0</v>
      </c>
      <c r="Y77" s="45"/>
      <c r="Z77" s="45"/>
      <c r="AA77" s="45"/>
      <c r="AB77" s="44">
        <v>0</v>
      </c>
      <c r="AC77" s="45"/>
      <c r="AD77" s="44">
        <v>0</v>
      </c>
      <c r="AE77" s="45"/>
      <c r="AF77" s="45"/>
      <c r="AG77" s="45"/>
      <c r="AH77" s="44">
        <v>0</v>
      </c>
      <c r="AI77" s="45"/>
      <c r="AJ77" s="45"/>
      <c r="AK77" s="45"/>
      <c r="AL77" s="45"/>
      <c r="AM77" s="45"/>
      <c r="AN77" s="45"/>
      <c r="AO77" s="45"/>
      <c r="AP77" s="44">
        <v>316</v>
      </c>
      <c r="AQ77" s="45"/>
      <c r="AR77" s="45"/>
      <c r="AS77" s="45"/>
      <c r="AT77" s="44">
        <v>2783</v>
      </c>
      <c r="AU77" s="44">
        <v>46</v>
      </c>
      <c r="AV77" s="45"/>
      <c r="AW77" s="44">
        <v>2829</v>
      </c>
      <c r="AX77" s="45"/>
      <c r="AY77" s="45"/>
      <c r="AZ77" s="45"/>
      <c r="BA77" s="44">
        <v>2997</v>
      </c>
      <c r="BB77" s="44">
        <v>578</v>
      </c>
      <c r="BC77" s="45"/>
      <c r="BD77" s="44">
        <v>3575</v>
      </c>
      <c r="BE77" s="45"/>
      <c r="BF77" s="45"/>
      <c r="BG77" s="45"/>
      <c r="BH77" s="44">
        <v>209</v>
      </c>
      <c r="BI77" s="45"/>
      <c r="BJ77" s="45"/>
      <c r="BK77" s="45"/>
      <c r="BL77" s="44">
        <v>643</v>
      </c>
      <c r="BM77" s="45"/>
      <c r="BN77" s="44">
        <v>4</v>
      </c>
      <c r="BO77" s="45"/>
      <c r="BP77" s="45"/>
      <c r="BQ77" s="45"/>
      <c r="BR77" s="44">
        <v>0</v>
      </c>
    </row>
    <row r="78" spans="1:70" ht="20.100000000000001" customHeight="1" x14ac:dyDescent="0.2">
      <c r="E78" s="6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row>
    <row r="79" spans="1:70" ht="20.100000000000001" customHeight="1" x14ac:dyDescent="0.2">
      <c r="C79" s="3" t="s">
        <v>129</v>
      </c>
      <c r="E79" s="62"/>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row>
    <row r="80" spans="1:70" ht="20.100000000000001" customHeight="1" x14ac:dyDescent="0.2">
      <c r="D80" s="2" t="s">
        <v>130</v>
      </c>
      <c r="E80" s="62"/>
      <c r="F80" s="37">
        <v>0</v>
      </c>
      <c r="G80" s="37"/>
      <c r="H80" s="37"/>
      <c r="I80" s="37"/>
      <c r="J80" s="37">
        <v>1</v>
      </c>
      <c r="K80" s="37">
        <v>0</v>
      </c>
      <c r="L80" s="37"/>
      <c r="M80" s="37">
        <v>1</v>
      </c>
      <c r="N80" s="37"/>
      <c r="O80" s="37"/>
      <c r="P80" s="37"/>
      <c r="Q80" s="37">
        <v>1</v>
      </c>
      <c r="R80" s="37">
        <v>0</v>
      </c>
      <c r="S80" s="37"/>
      <c r="T80" s="37">
        <v>1</v>
      </c>
      <c r="U80" s="37"/>
      <c r="V80" s="37"/>
      <c r="W80" s="37"/>
      <c r="X80" s="37">
        <v>0</v>
      </c>
      <c r="Y80" s="37"/>
      <c r="Z80" s="37"/>
      <c r="AA80" s="37"/>
      <c r="AB80" s="37">
        <v>0</v>
      </c>
      <c r="AC80" s="37"/>
      <c r="AD80" s="37">
        <v>0</v>
      </c>
      <c r="AE80" s="37"/>
      <c r="AF80" s="37"/>
      <c r="AG80" s="37"/>
      <c r="AH80" s="37">
        <v>0</v>
      </c>
      <c r="AI80" s="37"/>
      <c r="AJ80" s="37"/>
      <c r="AK80" s="37"/>
      <c r="AL80" s="37"/>
      <c r="AM80" s="37"/>
      <c r="AN80" s="37"/>
      <c r="AO80" s="37"/>
      <c r="AP80" s="37">
        <v>0</v>
      </c>
      <c r="AQ80" s="37"/>
      <c r="AR80" s="37"/>
      <c r="AS80" s="37"/>
      <c r="AT80" s="37">
        <v>14</v>
      </c>
      <c r="AU80" s="37">
        <v>0</v>
      </c>
      <c r="AV80" s="37"/>
      <c r="AW80" s="37">
        <v>14</v>
      </c>
      <c r="AX80" s="37"/>
      <c r="AY80" s="37"/>
      <c r="AZ80" s="37"/>
      <c r="BA80" s="37">
        <v>14</v>
      </c>
      <c r="BB80" s="37">
        <v>0</v>
      </c>
      <c r="BC80" s="37"/>
      <c r="BD80" s="37">
        <v>14</v>
      </c>
      <c r="BE80" s="37"/>
      <c r="BF80" s="37"/>
      <c r="BG80" s="37"/>
      <c r="BH80" s="37">
        <v>0</v>
      </c>
      <c r="BI80" s="37"/>
      <c r="BJ80" s="37"/>
      <c r="BK80" s="37"/>
      <c r="BL80" s="37">
        <v>0</v>
      </c>
      <c r="BM80" s="37"/>
      <c r="BN80" s="37">
        <v>0</v>
      </c>
      <c r="BO80" s="37"/>
      <c r="BP80" s="37"/>
      <c r="BQ80" s="37"/>
      <c r="BR80" s="37">
        <v>0</v>
      </c>
    </row>
    <row r="81" spans="1:70" ht="20.100000000000001" customHeight="1" x14ac:dyDescent="0.2">
      <c r="D81" s="38" t="s">
        <v>131</v>
      </c>
      <c r="E81" s="62"/>
      <c r="F81" s="39">
        <v>0</v>
      </c>
      <c r="G81" s="40"/>
      <c r="H81" s="40"/>
      <c r="I81" s="40"/>
      <c r="J81" s="39">
        <v>1</v>
      </c>
      <c r="K81" s="39">
        <v>0</v>
      </c>
      <c r="L81" s="40"/>
      <c r="M81" s="39">
        <v>1</v>
      </c>
      <c r="N81" s="40"/>
      <c r="O81" s="40"/>
      <c r="P81" s="40"/>
      <c r="Q81" s="39">
        <v>1</v>
      </c>
      <c r="R81" s="39">
        <v>0</v>
      </c>
      <c r="S81" s="40"/>
      <c r="T81" s="39">
        <v>1</v>
      </c>
      <c r="U81" s="40"/>
      <c r="V81" s="40"/>
      <c r="W81" s="40"/>
      <c r="X81" s="39">
        <v>0</v>
      </c>
      <c r="Y81" s="40"/>
      <c r="Z81" s="40"/>
      <c r="AA81" s="40"/>
      <c r="AB81" s="39">
        <v>0</v>
      </c>
      <c r="AC81" s="40"/>
      <c r="AD81" s="39">
        <v>0</v>
      </c>
      <c r="AE81" s="40"/>
      <c r="AF81" s="40"/>
      <c r="AG81" s="40"/>
      <c r="AH81" s="39">
        <v>0</v>
      </c>
      <c r="AI81" s="40"/>
      <c r="AJ81" s="40"/>
      <c r="AK81" s="40"/>
      <c r="AL81" s="40"/>
      <c r="AM81" s="40"/>
      <c r="AN81" s="40"/>
      <c r="AO81" s="40"/>
      <c r="AP81" s="39">
        <v>0</v>
      </c>
      <c r="AQ81" s="40"/>
      <c r="AR81" s="40"/>
      <c r="AS81" s="40"/>
      <c r="AT81" s="39">
        <v>4</v>
      </c>
      <c r="AU81" s="39">
        <v>0</v>
      </c>
      <c r="AV81" s="40"/>
      <c r="AW81" s="39">
        <v>4</v>
      </c>
      <c r="AX81" s="40"/>
      <c r="AY81" s="40"/>
      <c r="AZ81" s="40"/>
      <c r="BA81" s="39">
        <v>4</v>
      </c>
      <c r="BB81" s="39">
        <v>0</v>
      </c>
      <c r="BC81" s="40"/>
      <c r="BD81" s="39">
        <v>4</v>
      </c>
      <c r="BE81" s="40"/>
      <c r="BF81" s="40"/>
      <c r="BG81" s="40"/>
      <c r="BH81" s="39">
        <v>0</v>
      </c>
      <c r="BI81" s="40"/>
      <c r="BJ81" s="40"/>
      <c r="BK81" s="40"/>
      <c r="BL81" s="39">
        <v>0</v>
      </c>
      <c r="BM81" s="40"/>
      <c r="BN81" s="39">
        <v>0</v>
      </c>
      <c r="BO81" s="40"/>
      <c r="BP81" s="40"/>
      <c r="BQ81" s="40"/>
      <c r="BR81" s="39">
        <v>0</v>
      </c>
    </row>
    <row r="82" spans="1:70" ht="20.100000000000001" customHeight="1" x14ac:dyDescent="0.2">
      <c r="D82" s="2" t="s">
        <v>132</v>
      </c>
      <c r="E82" s="62"/>
      <c r="F82" s="37">
        <v>0</v>
      </c>
      <c r="G82" s="37"/>
      <c r="H82" s="37"/>
      <c r="I82" s="37"/>
      <c r="J82" s="37">
        <v>0</v>
      </c>
      <c r="K82" s="37">
        <v>0</v>
      </c>
      <c r="L82" s="37"/>
      <c r="M82" s="37">
        <v>0</v>
      </c>
      <c r="N82" s="37"/>
      <c r="O82" s="37"/>
      <c r="P82" s="37"/>
      <c r="Q82" s="37">
        <v>0</v>
      </c>
      <c r="R82" s="37">
        <v>0</v>
      </c>
      <c r="S82" s="37"/>
      <c r="T82" s="37">
        <v>0</v>
      </c>
      <c r="U82" s="37"/>
      <c r="V82" s="37"/>
      <c r="W82" s="37"/>
      <c r="X82" s="37">
        <v>0</v>
      </c>
      <c r="Y82" s="37"/>
      <c r="Z82" s="37"/>
      <c r="AA82" s="37"/>
      <c r="AB82" s="37">
        <v>0</v>
      </c>
      <c r="AC82" s="37"/>
      <c r="AD82" s="37">
        <v>0</v>
      </c>
      <c r="AE82" s="37"/>
      <c r="AF82" s="37"/>
      <c r="AG82" s="37"/>
      <c r="AH82" s="37">
        <v>0</v>
      </c>
      <c r="AI82" s="37"/>
      <c r="AJ82" s="37"/>
      <c r="AK82" s="37"/>
      <c r="AL82" s="37"/>
      <c r="AM82" s="37"/>
      <c r="AN82" s="37"/>
      <c r="AO82" s="37"/>
      <c r="AP82" s="37">
        <v>0</v>
      </c>
      <c r="AQ82" s="37"/>
      <c r="AR82" s="37"/>
      <c r="AS82" s="37"/>
      <c r="AT82" s="37">
        <v>0</v>
      </c>
      <c r="AU82" s="37">
        <v>0</v>
      </c>
      <c r="AV82" s="37"/>
      <c r="AW82" s="37">
        <v>0</v>
      </c>
      <c r="AX82" s="37"/>
      <c r="AY82" s="37"/>
      <c r="AZ82" s="37"/>
      <c r="BA82" s="37">
        <v>0</v>
      </c>
      <c r="BB82" s="37">
        <v>0</v>
      </c>
      <c r="BC82" s="37"/>
      <c r="BD82" s="37">
        <v>0</v>
      </c>
      <c r="BE82" s="37"/>
      <c r="BF82" s="37"/>
      <c r="BG82" s="37"/>
      <c r="BH82" s="37">
        <v>0</v>
      </c>
      <c r="BI82" s="37"/>
      <c r="BJ82" s="37"/>
      <c r="BK82" s="37"/>
      <c r="BL82" s="37">
        <v>0</v>
      </c>
      <c r="BM82" s="37"/>
      <c r="BN82" s="37">
        <v>0</v>
      </c>
      <c r="BO82" s="37"/>
      <c r="BP82" s="37"/>
      <c r="BQ82" s="37"/>
      <c r="BR82" s="37">
        <v>0</v>
      </c>
    </row>
    <row r="83" spans="1:70" ht="20.100000000000001" customHeight="1" x14ac:dyDescent="0.2">
      <c r="D83" s="38" t="s">
        <v>133</v>
      </c>
      <c r="E83" s="62"/>
      <c r="F83" s="39">
        <v>0</v>
      </c>
      <c r="G83" s="40"/>
      <c r="H83" s="40"/>
      <c r="I83" s="40"/>
      <c r="J83" s="39">
        <v>0</v>
      </c>
      <c r="K83" s="39">
        <v>0</v>
      </c>
      <c r="L83" s="40"/>
      <c r="M83" s="39">
        <v>0</v>
      </c>
      <c r="N83" s="40"/>
      <c r="O83" s="40"/>
      <c r="P83" s="40"/>
      <c r="Q83" s="39">
        <v>0</v>
      </c>
      <c r="R83" s="39">
        <v>0</v>
      </c>
      <c r="S83" s="40"/>
      <c r="T83" s="39">
        <v>0</v>
      </c>
      <c r="U83" s="40"/>
      <c r="V83" s="40"/>
      <c r="W83" s="40"/>
      <c r="X83" s="39">
        <v>0</v>
      </c>
      <c r="Y83" s="40"/>
      <c r="Z83" s="40"/>
      <c r="AA83" s="40"/>
      <c r="AB83" s="39">
        <v>0</v>
      </c>
      <c r="AC83" s="40"/>
      <c r="AD83" s="39">
        <v>0</v>
      </c>
      <c r="AE83" s="40"/>
      <c r="AF83" s="40"/>
      <c r="AG83" s="40"/>
      <c r="AH83" s="39">
        <v>0</v>
      </c>
      <c r="AI83" s="40"/>
      <c r="AJ83" s="40"/>
      <c r="AK83" s="40"/>
      <c r="AL83" s="40"/>
      <c r="AM83" s="40"/>
      <c r="AN83" s="40"/>
      <c r="AO83" s="40"/>
      <c r="AP83" s="39">
        <v>0</v>
      </c>
      <c r="AQ83" s="40"/>
      <c r="AR83" s="40"/>
      <c r="AS83" s="40"/>
      <c r="AT83" s="39">
        <v>0</v>
      </c>
      <c r="AU83" s="39">
        <v>0</v>
      </c>
      <c r="AV83" s="40"/>
      <c r="AW83" s="39">
        <v>0</v>
      </c>
      <c r="AX83" s="40"/>
      <c r="AY83" s="40"/>
      <c r="AZ83" s="40"/>
      <c r="BA83" s="39">
        <v>0</v>
      </c>
      <c r="BB83" s="39">
        <v>0</v>
      </c>
      <c r="BC83" s="40"/>
      <c r="BD83" s="39">
        <v>0</v>
      </c>
      <c r="BE83" s="40"/>
      <c r="BF83" s="40"/>
      <c r="BG83" s="40"/>
      <c r="BH83" s="39">
        <v>0</v>
      </c>
      <c r="BI83" s="40"/>
      <c r="BJ83" s="40"/>
      <c r="BK83" s="40"/>
      <c r="BL83" s="39">
        <v>0</v>
      </c>
      <c r="BM83" s="40"/>
      <c r="BN83" s="39">
        <v>0</v>
      </c>
      <c r="BO83" s="40"/>
      <c r="BP83" s="40"/>
      <c r="BQ83" s="40"/>
      <c r="BR83" s="39">
        <v>0</v>
      </c>
    </row>
    <row r="84" spans="1:70" ht="20.100000000000001" customHeight="1" x14ac:dyDescent="0.2">
      <c r="D84" s="2" t="s">
        <v>134</v>
      </c>
      <c r="E84" s="62"/>
      <c r="F84" s="37">
        <v>0</v>
      </c>
      <c r="G84" s="37"/>
      <c r="H84" s="37"/>
      <c r="I84" s="37"/>
      <c r="J84" s="37">
        <v>0</v>
      </c>
      <c r="K84" s="37">
        <v>0</v>
      </c>
      <c r="L84" s="37"/>
      <c r="M84" s="37">
        <v>0</v>
      </c>
      <c r="N84" s="37"/>
      <c r="O84" s="37"/>
      <c r="P84" s="37"/>
      <c r="Q84" s="37">
        <v>0</v>
      </c>
      <c r="R84" s="37">
        <v>0</v>
      </c>
      <c r="S84" s="37"/>
      <c r="T84" s="37">
        <v>0</v>
      </c>
      <c r="U84" s="37"/>
      <c r="V84" s="37"/>
      <c r="W84" s="37"/>
      <c r="X84" s="37">
        <v>0</v>
      </c>
      <c r="Y84" s="37"/>
      <c r="Z84" s="37"/>
      <c r="AA84" s="37"/>
      <c r="AB84" s="37">
        <v>0</v>
      </c>
      <c r="AC84" s="37"/>
      <c r="AD84" s="37">
        <v>0</v>
      </c>
      <c r="AE84" s="37"/>
      <c r="AF84" s="37"/>
      <c r="AG84" s="37"/>
      <c r="AH84" s="37">
        <v>0</v>
      </c>
      <c r="AI84" s="37"/>
      <c r="AJ84" s="37"/>
      <c r="AK84" s="37"/>
      <c r="AL84" s="37"/>
      <c r="AM84" s="37"/>
      <c r="AN84" s="37"/>
      <c r="AO84" s="37"/>
      <c r="AP84" s="37">
        <v>0</v>
      </c>
      <c r="AQ84" s="37"/>
      <c r="AR84" s="37"/>
      <c r="AS84" s="37"/>
      <c r="AT84" s="37">
        <v>0</v>
      </c>
      <c r="AU84" s="37">
        <v>0</v>
      </c>
      <c r="AV84" s="37"/>
      <c r="AW84" s="37">
        <v>0</v>
      </c>
      <c r="AX84" s="37"/>
      <c r="AY84" s="37"/>
      <c r="AZ84" s="37"/>
      <c r="BA84" s="37">
        <v>0</v>
      </c>
      <c r="BB84" s="37">
        <v>0</v>
      </c>
      <c r="BC84" s="37"/>
      <c r="BD84" s="37">
        <v>0</v>
      </c>
      <c r="BE84" s="37"/>
      <c r="BF84" s="37"/>
      <c r="BG84" s="37"/>
      <c r="BH84" s="37">
        <v>0</v>
      </c>
      <c r="BI84" s="37"/>
      <c r="BJ84" s="37"/>
      <c r="BK84" s="37"/>
      <c r="BL84" s="37">
        <v>0</v>
      </c>
      <c r="BM84" s="37"/>
      <c r="BN84" s="37">
        <v>0</v>
      </c>
      <c r="BO84" s="37"/>
      <c r="BP84" s="37"/>
      <c r="BQ84" s="37"/>
      <c r="BR84" s="37">
        <v>0</v>
      </c>
    </row>
    <row r="85" spans="1:70" ht="20.100000000000001" customHeight="1" x14ac:dyDescent="0.2">
      <c r="D85" s="38" t="s">
        <v>135</v>
      </c>
      <c r="E85" s="62"/>
      <c r="F85" s="39">
        <v>0</v>
      </c>
      <c r="G85" s="40"/>
      <c r="H85" s="40"/>
      <c r="I85" s="40"/>
      <c r="J85" s="39">
        <v>0</v>
      </c>
      <c r="K85" s="39">
        <v>0</v>
      </c>
      <c r="L85" s="40"/>
      <c r="M85" s="39">
        <v>0</v>
      </c>
      <c r="N85" s="40"/>
      <c r="O85" s="40"/>
      <c r="P85" s="40"/>
      <c r="Q85" s="39">
        <v>0</v>
      </c>
      <c r="R85" s="39">
        <v>0</v>
      </c>
      <c r="S85" s="40"/>
      <c r="T85" s="39">
        <v>0</v>
      </c>
      <c r="U85" s="40"/>
      <c r="V85" s="40"/>
      <c r="W85" s="40"/>
      <c r="X85" s="39">
        <v>0</v>
      </c>
      <c r="Y85" s="40"/>
      <c r="Z85" s="40"/>
      <c r="AA85" s="40"/>
      <c r="AB85" s="39">
        <v>0</v>
      </c>
      <c r="AC85" s="40"/>
      <c r="AD85" s="39">
        <v>0</v>
      </c>
      <c r="AE85" s="40"/>
      <c r="AF85" s="40"/>
      <c r="AG85" s="40"/>
      <c r="AH85" s="39">
        <v>0</v>
      </c>
      <c r="AI85" s="40"/>
      <c r="AJ85" s="40"/>
      <c r="AK85" s="40"/>
      <c r="AL85" s="40"/>
      <c r="AM85" s="40"/>
      <c r="AN85" s="40"/>
      <c r="AO85" s="40"/>
      <c r="AP85" s="39">
        <v>0</v>
      </c>
      <c r="AQ85" s="40"/>
      <c r="AR85" s="40"/>
      <c r="AS85" s="40"/>
      <c r="AT85" s="39">
        <v>0</v>
      </c>
      <c r="AU85" s="39">
        <v>0</v>
      </c>
      <c r="AV85" s="40"/>
      <c r="AW85" s="39">
        <v>0</v>
      </c>
      <c r="AX85" s="40"/>
      <c r="AY85" s="40"/>
      <c r="AZ85" s="40"/>
      <c r="BA85" s="39">
        <v>0</v>
      </c>
      <c r="BB85" s="39">
        <v>0</v>
      </c>
      <c r="BC85" s="40"/>
      <c r="BD85" s="39">
        <v>0</v>
      </c>
      <c r="BE85" s="40"/>
      <c r="BF85" s="40"/>
      <c r="BG85" s="40"/>
      <c r="BH85" s="39">
        <v>0</v>
      </c>
      <c r="BI85" s="40"/>
      <c r="BJ85" s="40"/>
      <c r="BK85" s="40"/>
      <c r="BL85" s="39">
        <v>0</v>
      </c>
      <c r="BM85" s="40"/>
      <c r="BN85" s="39">
        <v>0</v>
      </c>
      <c r="BO85" s="40"/>
      <c r="BP85" s="40"/>
      <c r="BQ85" s="40"/>
      <c r="BR85" s="39">
        <v>0</v>
      </c>
    </row>
    <row r="86" spans="1:70" ht="20.100000000000001" customHeight="1" x14ac:dyDescent="0.2">
      <c r="D86" s="2" t="s">
        <v>136</v>
      </c>
      <c r="E86" s="62"/>
      <c r="F86" s="37">
        <v>0</v>
      </c>
      <c r="G86" s="37"/>
      <c r="H86" s="37"/>
      <c r="I86" s="37"/>
      <c r="J86" s="37">
        <v>0</v>
      </c>
      <c r="K86" s="37">
        <v>0</v>
      </c>
      <c r="L86" s="37"/>
      <c r="M86" s="37">
        <v>0</v>
      </c>
      <c r="N86" s="37"/>
      <c r="O86" s="37"/>
      <c r="P86" s="37"/>
      <c r="Q86" s="37">
        <v>0</v>
      </c>
      <c r="R86" s="37">
        <v>0</v>
      </c>
      <c r="S86" s="37"/>
      <c r="T86" s="37">
        <v>0</v>
      </c>
      <c r="U86" s="37"/>
      <c r="V86" s="37"/>
      <c r="W86" s="37"/>
      <c r="X86" s="37">
        <v>0</v>
      </c>
      <c r="Y86" s="37"/>
      <c r="Z86" s="37"/>
      <c r="AA86" s="37"/>
      <c r="AB86" s="37">
        <v>0</v>
      </c>
      <c r="AC86" s="37"/>
      <c r="AD86" s="37">
        <v>0</v>
      </c>
      <c r="AE86" s="37"/>
      <c r="AF86" s="37"/>
      <c r="AG86" s="37"/>
      <c r="AH86" s="37">
        <v>0</v>
      </c>
      <c r="AI86" s="37"/>
      <c r="AJ86" s="37"/>
      <c r="AK86" s="37"/>
      <c r="AL86" s="37"/>
      <c r="AM86" s="37"/>
      <c r="AN86" s="37"/>
      <c r="AO86" s="37"/>
      <c r="AP86" s="37">
        <v>0</v>
      </c>
      <c r="AQ86" s="37"/>
      <c r="AR86" s="37"/>
      <c r="AS86" s="37"/>
      <c r="AT86" s="37">
        <v>0</v>
      </c>
      <c r="AU86" s="37">
        <v>0</v>
      </c>
      <c r="AV86" s="37"/>
      <c r="AW86" s="37">
        <v>0</v>
      </c>
      <c r="AX86" s="37"/>
      <c r="AY86" s="37"/>
      <c r="AZ86" s="37"/>
      <c r="BA86" s="37">
        <v>0</v>
      </c>
      <c r="BB86" s="37">
        <v>0</v>
      </c>
      <c r="BC86" s="37"/>
      <c r="BD86" s="37">
        <v>0</v>
      </c>
      <c r="BE86" s="37"/>
      <c r="BF86" s="37"/>
      <c r="BG86" s="37"/>
      <c r="BH86" s="37">
        <v>0</v>
      </c>
      <c r="BI86" s="37"/>
      <c r="BJ86" s="37"/>
      <c r="BK86" s="37"/>
      <c r="BL86" s="37">
        <v>0</v>
      </c>
      <c r="BM86" s="37"/>
      <c r="BN86" s="37">
        <v>0</v>
      </c>
      <c r="BO86" s="37"/>
      <c r="BP86" s="37"/>
      <c r="BQ86" s="37"/>
      <c r="BR86" s="37">
        <v>0</v>
      </c>
    </row>
    <row r="87" spans="1:70" ht="20.100000000000001" customHeight="1" x14ac:dyDescent="0.2">
      <c r="D87" s="38" t="s">
        <v>137</v>
      </c>
      <c r="E87" s="62"/>
      <c r="F87" s="39">
        <v>0</v>
      </c>
      <c r="G87" s="40"/>
      <c r="H87" s="40"/>
      <c r="I87" s="40"/>
      <c r="J87" s="39">
        <v>0</v>
      </c>
      <c r="K87" s="39">
        <v>0</v>
      </c>
      <c r="L87" s="40"/>
      <c r="M87" s="39">
        <v>0</v>
      </c>
      <c r="N87" s="40"/>
      <c r="O87" s="40"/>
      <c r="P87" s="40"/>
      <c r="Q87" s="39">
        <v>0</v>
      </c>
      <c r="R87" s="39">
        <v>0</v>
      </c>
      <c r="S87" s="40"/>
      <c r="T87" s="39">
        <v>0</v>
      </c>
      <c r="U87" s="40"/>
      <c r="V87" s="40"/>
      <c r="W87" s="40"/>
      <c r="X87" s="39">
        <v>0</v>
      </c>
      <c r="Y87" s="40"/>
      <c r="Z87" s="40"/>
      <c r="AA87" s="40"/>
      <c r="AB87" s="39">
        <v>0</v>
      </c>
      <c r="AC87" s="40"/>
      <c r="AD87" s="39">
        <v>0</v>
      </c>
      <c r="AE87" s="40"/>
      <c r="AF87" s="40"/>
      <c r="AG87" s="40"/>
      <c r="AH87" s="39">
        <v>0</v>
      </c>
      <c r="AI87" s="40"/>
      <c r="AJ87" s="40"/>
      <c r="AK87" s="40"/>
      <c r="AL87" s="40"/>
      <c r="AM87" s="40"/>
      <c r="AN87" s="40"/>
      <c r="AO87" s="40"/>
      <c r="AP87" s="39">
        <v>0</v>
      </c>
      <c r="AQ87" s="40"/>
      <c r="AR87" s="40"/>
      <c r="AS87" s="40"/>
      <c r="AT87" s="39">
        <v>0</v>
      </c>
      <c r="AU87" s="39">
        <v>0</v>
      </c>
      <c r="AV87" s="40"/>
      <c r="AW87" s="39">
        <v>0</v>
      </c>
      <c r="AX87" s="40"/>
      <c r="AY87" s="40"/>
      <c r="AZ87" s="40"/>
      <c r="BA87" s="39">
        <v>0</v>
      </c>
      <c r="BB87" s="39">
        <v>0</v>
      </c>
      <c r="BC87" s="40"/>
      <c r="BD87" s="39">
        <v>0</v>
      </c>
      <c r="BE87" s="40"/>
      <c r="BF87" s="40"/>
      <c r="BG87" s="40"/>
      <c r="BH87" s="39">
        <v>0</v>
      </c>
      <c r="BI87" s="40"/>
      <c r="BJ87" s="40"/>
      <c r="BK87" s="40"/>
      <c r="BL87" s="39">
        <v>0</v>
      </c>
      <c r="BM87" s="40"/>
      <c r="BN87" s="39">
        <v>0</v>
      </c>
      <c r="BO87" s="40"/>
      <c r="BP87" s="40"/>
      <c r="BQ87" s="40"/>
      <c r="BR87" s="39">
        <v>0</v>
      </c>
    </row>
    <row r="88" spans="1:70" ht="20.100000000000001" customHeight="1" x14ac:dyDescent="0.2">
      <c r="D88" s="2" t="s">
        <v>138</v>
      </c>
      <c r="E88" s="62"/>
      <c r="F88" s="37">
        <v>0</v>
      </c>
      <c r="G88" s="37"/>
      <c r="H88" s="37"/>
      <c r="I88" s="37"/>
      <c r="J88" s="37">
        <v>1</v>
      </c>
      <c r="K88" s="37">
        <v>0</v>
      </c>
      <c r="L88" s="37"/>
      <c r="M88" s="37">
        <v>1</v>
      </c>
      <c r="N88" s="37"/>
      <c r="O88" s="37"/>
      <c r="P88" s="37"/>
      <c r="Q88" s="37">
        <v>1</v>
      </c>
      <c r="R88" s="37">
        <v>0</v>
      </c>
      <c r="S88" s="37"/>
      <c r="T88" s="37">
        <v>1</v>
      </c>
      <c r="U88" s="37"/>
      <c r="V88" s="37"/>
      <c r="W88" s="37"/>
      <c r="X88" s="37">
        <v>0</v>
      </c>
      <c r="Y88" s="37"/>
      <c r="Z88" s="37"/>
      <c r="AA88" s="37"/>
      <c r="AB88" s="37">
        <v>0</v>
      </c>
      <c r="AC88" s="37"/>
      <c r="AD88" s="37">
        <v>0</v>
      </c>
      <c r="AE88" s="37"/>
      <c r="AF88" s="37"/>
      <c r="AG88" s="37"/>
      <c r="AH88" s="37">
        <v>0</v>
      </c>
      <c r="AI88" s="37"/>
      <c r="AJ88" s="37"/>
      <c r="AK88" s="37"/>
      <c r="AL88" s="37"/>
      <c r="AM88" s="37"/>
      <c r="AN88" s="37"/>
      <c r="AO88" s="37"/>
      <c r="AP88" s="37">
        <v>0</v>
      </c>
      <c r="AQ88" s="37"/>
      <c r="AR88" s="37"/>
      <c r="AS88" s="37"/>
      <c r="AT88" s="37">
        <v>11</v>
      </c>
      <c r="AU88" s="37">
        <v>0</v>
      </c>
      <c r="AV88" s="37"/>
      <c r="AW88" s="37">
        <v>11</v>
      </c>
      <c r="AX88" s="37"/>
      <c r="AY88" s="37"/>
      <c r="AZ88" s="37"/>
      <c r="BA88" s="37">
        <v>11</v>
      </c>
      <c r="BB88" s="37">
        <v>0</v>
      </c>
      <c r="BC88" s="37"/>
      <c r="BD88" s="37">
        <v>11</v>
      </c>
      <c r="BE88" s="37"/>
      <c r="BF88" s="37"/>
      <c r="BG88" s="37"/>
      <c r="BH88" s="37">
        <v>0</v>
      </c>
      <c r="BI88" s="37"/>
      <c r="BJ88" s="37"/>
      <c r="BK88" s="37"/>
      <c r="BL88" s="37">
        <v>0</v>
      </c>
      <c r="BM88" s="37"/>
      <c r="BN88" s="37">
        <v>0</v>
      </c>
      <c r="BO88" s="37"/>
      <c r="BP88" s="37"/>
      <c r="BQ88" s="37"/>
      <c r="BR88" s="37">
        <v>0</v>
      </c>
    </row>
    <row r="89" spans="1:70" ht="20.100000000000001" customHeight="1" x14ac:dyDescent="0.2">
      <c r="D89" s="38" t="s">
        <v>139</v>
      </c>
      <c r="E89" s="62"/>
      <c r="F89" s="39">
        <v>0</v>
      </c>
      <c r="G89" s="40"/>
      <c r="H89" s="40"/>
      <c r="I89" s="40"/>
      <c r="J89" s="39">
        <v>0</v>
      </c>
      <c r="K89" s="39">
        <v>0</v>
      </c>
      <c r="L89" s="40"/>
      <c r="M89" s="39">
        <v>0</v>
      </c>
      <c r="N89" s="40"/>
      <c r="O89" s="40"/>
      <c r="P89" s="40"/>
      <c r="Q89" s="39">
        <v>0</v>
      </c>
      <c r="R89" s="39">
        <v>0</v>
      </c>
      <c r="S89" s="40"/>
      <c r="T89" s="39">
        <v>0</v>
      </c>
      <c r="U89" s="40"/>
      <c r="V89" s="40"/>
      <c r="W89" s="40"/>
      <c r="X89" s="39">
        <v>0</v>
      </c>
      <c r="Y89" s="40"/>
      <c r="Z89" s="40"/>
      <c r="AA89" s="40"/>
      <c r="AB89" s="39">
        <v>0</v>
      </c>
      <c r="AC89" s="40"/>
      <c r="AD89" s="39">
        <v>0</v>
      </c>
      <c r="AE89" s="40"/>
      <c r="AF89" s="40"/>
      <c r="AG89" s="40"/>
      <c r="AH89" s="39">
        <v>0</v>
      </c>
      <c r="AI89" s="40"/>
      <c r="AJ89" s="40"/>
      <c r="AK89" s="40"/>
      <c r="AL89" s="40"/>
      <c r="AM89" s="40"/>
      <c r="AN89" s="40"/>
      <c r="AO89" s="40"/>
      <c r="AP89" s="39">
        <v>0</v>
      </c>
      <c r="AQ89" s="40"/>
      <c r="AR89" s="40"/>
      <c r="AS89" s="40"/>
      <c r="AT89" s="39">
        <v>0</v>
      </c>
      <c r="AU89" s="39">
        <v>0</v>
      </c>
      <c r="AV89" s="40"/>
      <c r="AW89" s="39">
        <v>0</v>
      </c>
      <c r="AX89" s="40"/>
      <c r="AY89" s="40"/>
      <c r="AZ89" s="40"/>
      <c r="BA89" s="39">
        <v>0</v>
      </c>
      <c r="BB89" s="39">
        <v>0</v>
      </c>
      <c r="BC89" s="40"/>
      <c r="BD89" s="39">
        <v>0</v>
      </c>
      <c r="BE89" s="40"/>
      <c r="BF89" s="40"/>
      <c r="BG89" s="40"/>
      <c r="BH89" s="39">
        <v>0</v>
      </c>
      <c r="BI89" s="40"/>
      <c r="BJ89" s="40"/>
      <c r="BK89" s="40"/>
      <c r="BL89" s="39">
        <v>0</v>
      </c>
      <c r="BM89" s="40"/>
      <c r="BN89" s="39">
        <v>0</v>
      </c>
      <c r="BO89" s="40"/>
      <c r="BP89" s="40"/>
      <c r="BQ89" s="40"/>
      <c r="BR89" s="39">
        <v>0</v>
      </c>
    </row>
    <row r="90" spans="1:70" ht="20.100000000000001" customHeight="1" x14ac:dyDescent="0.2">
      <c r="D90" s="2" t="s">
        <v>140</v>
      </c>
      <c r="E90" s="62"/>
      <c r="F90" s="37">
        <v>0</v>
      </c>
      <c r="G90" s="37"/>
      <c r="H90" s="37"/>
      <c r="I90" s="37"/>
      <c r="J90" s="37">
        <v>0</v>
      </c>
      <c r="K90" s="37">
        <v>0</v>
      </c>
      <c r="L90" s="37"/>
      <c r="M90" s="37">
        <v>0</v>
      </c>
      <c r="N90" s="37"/>
      <c r="O90" s="37"/>
      <c r="P90" s="37"/>
      <c r="Q90" s="37">
        <v>0</v>
      </c>
      <c r="R90" s="37">
        <v>0</v>
      </c>
      <c r="S90" s="37"/>
      <c r="T90" s="37">
        <v>0</v>
      </c>
      <c r="U90" s="37"/>
      <c r="V90" s="37"/>
      <c r="W90" s="37"/>
      <c r="X90" s="37">
        <v>0</v>
      </c>
      <c r="Y90" s="37"/>
      <c r="Z90" s="37"/>
      <c r="AA90" s="37"/>
      <c r="AB90" s="37">
        <v>0</v>
      </c>
      <c r="AC90" s="37"/>
      <c r="AD90" s="37">
        <v>0</v>
      </c>
      <c r="AE90" s="37"/>
      <c r="AF90" s="37"/>
      <c r="AG90" s="37"/>
      <c r="AH90" s="37">
        <v>0</v>
      </c>
      <c r="AI90" s="37"/>
      <c r="AJ90" s="37"/>
      <c r="AK90" s="37"/>
      <c r="AL90" s="37"/>
      <c r="AM90" s="37"/>
      <c r="AN90" s="37"/>
      <c r="AO90" s="37"/>
      <c r="AP90" s="37">
        <v>0</v>
      </c>
      <c r="AQ90" s="37"/>
      <c r="AR90" s="37"/>
      <c r="AS90" s="37"/>
      <c r="AT90" s="37">
        <v>0</v>
      </c>
      <c r="AU90" s="37">
        <v>0</v>
      </c>
      <c r="AV90" s="37"/>
      <c r="AW90" s="37">
        <v>0</v>
      </c>
      <c r="AX90" s="37"/>
      <c r="AY90" s="37"/>
      <c r="AZ90" s="37"/>
      <c r="BA90" s="37">
        <v>0</v>
      </c>
      <c r="BB90" s="37">
        <v>0</v>
      </c>
      <c r="BC90" s="37"/>
      <c r="BD90" s="37">
        <v>0</v>
      </c>
      <c r="BE90" s="37"/>
      <c r="BF90" s="37"/>
      <c r="BG90" s="37"/>
      <c r="BH90" s="37">
        <v>0</v>
      </c>
      <c r="BI90" s="37"/>
      <c r="BJ90" s="37"/>
      <c r="BK90" s="37"/>
      <c r="BL90" s="37">
        <v>0</v>
      </c>
      <c r="BM90" s="37"/>
      <c r="BN90" s="37">
        <v>0</v>
      </c>
      <c r="BO90" s="37"/>
      <c r="BP90" s="37"/>
      <c r="BQ90" s="37"/>
      <c r="BR90" s="37">
        <v>0</v>
      </c>
    </row>
    <row r="91" spans="1:70" ht="20.100000000000001" customHeight="1" x14ac:dyDescent="0.2">
      <c r="D91" s="38" t="s">
        <v>141</v>
      </c>
      <c r="E91" s="62"/>
      <c r="F91" s="39">
        <v>0</v>
      </c>
      <c r="G91" s="40"/>
      <c r="H91" s="40"/>
      <c r="I91" s="40"/>
      <c r="J91" s="39">
        <v>0</v>
      </c>
      <c r="K91" s="39">
        <v>0</v>
      </c>
      <c r="L91" s="40"/>
      <c r="M91" s="39">
        <v>0</v>
      </c>
      <c r="N91" s="40"/>
      <c r="O91" s="40"/>
      <c r="P91" s="40"/>
      <c r="Q91" s="39">
        <v>0</v>
      </c>
      <c r="R91" s="39">
        <v>0</v>
      </c>
      <c r="S91" s="40"/>
      <c r="T91" s="39">
        <v>0</v>
      </c>
      <c r="U91" s="40"/>
      <c r="V91" s="40"/>
      <c r="W91" s="40"/>
      <c r="X91" s="39">
        <v>0</v>
      </c>
      <c r="Y91" s="40"/>
      <c r="Z91" s="40"/>
      <c r="AA91" s="40"/>
      <c r="AB91" s="39">
        <v>0</v>
      </c>
      <c r="AC91" s="40"/>
      <c r="AD91" s="39">
        <v>0</v>
      </c>
      <c r="AE91" s="40"/>
      <c r="AF91" s="40"/>
      <c r="AG91" s="40"/>
      <c r="AH91" s="39">
        <v>0</v>
      </c>
      <c r="AI91" s="40"/>
      <c r="AJ91" s="40"/>
      <c r="AK91" s="40"/>
      <c r="AL91" s="40"/>
      <c r="AM91" s="40"/>
      <c r="AN91" s="40"/>
      <c r="AO91" s="40"/>
      <c r="AP91" s="39">
        <v>0</v>
      </c>
      <c r="AQ91" s="40"/>
      <c r="AR91" s="40"/>
      <c r="AS91" s="40"/>
      <c r="AT91" s="39">
        <v>0</v>
      </c>
      <c r="AU91" s="39">
        <v>0</v>
      </c>
      <c r="AV91" s="40"/>
      <c r="AW91" s="39">
        <v>0</v>
      </c>
      <c r="AX91" s="40"/>
      <c r="AY91" s="40"/>
      <c r="AZ91" s="40"/>
      <c r="BA91" s="39">
        <v>0</v>
      </c>
      <c r="BB91" s="39">
        <v>0</v>
      </c>
      <c r="BC91" s="40"/>
      <c r="BD91" s="39">
        <v>0</v>
      </c>
      <c r="BE91" s="40"/>
      <c r="BF91" s="40"/>
      <c r="BG91" s="40"/>
      <c r="BH91" s="39">
        <v>0</v>
      </c>
      <c r="BI91" s="40"/>
      <c r="BJ91" s="40"/>
      <c r="BK91" s="40"/>
      <c r="BL91" s="39">
        <v>0</v>
      </c>
      <c r="BM91" s="40"/>
      <c r="BN91" s="39">
        <v>0</v>
      </c>
      <c r="BO91" s="40"/>
      <c r="BP91" s="40"/>
      <c r="BQ91" s="40"/>
      <c r="BR91" s="39">
        <v>0</v>
      </c>
    </row>
    <row r="92" spans="1:70" ht="20.100000000000001" customHeight="1" x14ac:dyDescent="0.2">
      <c r="D92" s="2" t="s">
        <v>142</v>
      </c>
      <c r="E92" s="62"/>
      <c r="F92" s="37">
        <v>0</v>
      </c>
      <c r="G92" s="37"/>
      <c r="H92" s="37"/>
      <c r="I92" s="37"/>
      <c r="J92" s="37">
        <v>0</v>
      </c>
      <c r="K92" s="37">
        <v>0</v>
      </c>
      <c r="L92" s="37"/>
      <c r="M92" s="37">
        <v>0</v>
      </c>
      <c r="N92" s="37"/>
      <c r="O92" s="37"/>
      <c r="P92" s="37"/>
      <c r="Q92" s="37">
        <v>0</v>
      </c>
      <c r="R92" s="37">
        <v>0</v>
      </c>
      <c r="S92" s="37"/>
      <c r="T92" s="37">
        <v>0</v>
      </c>
      <c r="U92" s="37"/>
      <c r="V92" s="37"/>
      <c r="W92" s="37"/>
      <c r="X92" s="37">
        <v>0</v>
      </c>
      <c r="Y92" s="37"/>
      <c r="Z92" s="37"/>
      <c r="AA92" s="37"/>
      <c r="AB92" s="37">
        <v>0</v>
      </c>
      <c r="AC92" s="37"/>
      <c r="AD92" s="37">
        <v>0</v>
      </c>
      <c r="AE92" s="37"/>
      <c r="AF92" s="37"/>
      <c r="AG92" s="37"/>
      <c r="AH92" s="37">
        <v>0</v>
      </c>
      <c r="AI92" s="37"/>
      <c r="AJ92" s="37"/>
      <c r="AK92" s="37"/>
      <c r="AL92" s="37"/>
      <c r="AM92" s="37"/>
      <c r="AN92" s="37"/>
      <c r="AO92" s="37"/>
      <c r="AP92" s="37">
        <v>1</v>
      </c>
      <c r="AQ92" s="37"/>
      <c r="AR92" s="37"/>
      <c r="AS92" s="37"/>
      <c r="AT92" s="37">
        <v>0</v>
      </c>
      <c r="AU92" s="37">
        <v>0</v>
      </c>
      <c r="AV92" s="37"/>
      <c r="AW92" s="37">
        <v>0</v>
      </c>
      <c r="AX92" s="37"/>
      <c r="AY92" s="37"/>
      <c r="AZ92" s="37"/>
      <c r="BA92" s="37">
        <v>0</v>
      </c>
      <c r="BB92" s="37">
        <v>0</v>
      </c>
      <c r="BC92" s="37"/>
      <c r="BD92" s="37">
        <v>0</v>
      </c>
      <c r="BE92" s="37"/>
      <c r="BF92" s="37"/>
      <c r="BG92" s="37"/>
      <c r="BH92" s="37">
        <v>1</v>
      </c>
      <c r="BI92" s="37"/>
      <c r="BJ92" s="37"/>
      <c r="BK92" s="37"/>
      <c r="BL92" s="37">
        <v>0</v>
      </c>
      <c r="BM92" s="37"/>
      <c r="BN92" s="37">
        <v>0</v>
      </c>
      <c r="BO92" s="37"/>
      <c r="BP92" s="37"/>
      <c r="BQ92" s="37"/>
      <c r="BR92" s="37">
        <v>0</v>
      </c>
    </row>
    <row r="93" spans="1:70" ht="20.100000000000001" customHeight="1" x14ac:dyDescent="0.2">
      <c r="D93" s="38" t="s">
        <v>143</v>
      </c>
      <c r="E93" s="62"/>
      <c r="F93" s="39">
        <v>0</v>
      </c>
      <c r="G93" s="40"/>
      <c r="H93" s="40"/>
      <c r="I93" s="40"/>
      <c r="J93" s="39">
        <v>0</v>
      </c>
      <c r="K93" s="39">
        <v>0</v>
      </c>
      <c r="L93" s="40"/>
      <c r="M93" s="39">
        <v>0</v>
      </c>
      <c r="N93" s="40"/>
      <c r="O93" s="40"/>
      <c r="P93" s="40"/>
      <c r="Q93" s="39">
        <v>0</v>
      </c>
      <c r="R93" s="39">
        <v>0</v>
      </c>
      <c r="S93" s="40"/>
      <c r="T93" s="39">
        <v>0</v>
      </c>
      <c r="U93" s="40"/>
      <c r="V93" s="40"/>
      <c r="W93" s="40"/>
      <c r="X93" s="39">
        <v>0</v>
      </c>
      <c r="Y93" s="40"/>
      <c r="Z93" s="40"/>
      <c r="AA93" s="40"/>
      <c r="AB93" s="39">
        <v>0</v>
      </c>
      <c r="AC93" s="40"/>
      <c r="AD93" s="39">
        <v>0</v>
      </c>
      <c r="AE93" s="40"/>
      <c r="AF93" s="40"/>
      <c r="AG93" s="40"/>
      <c r="AH93" s="39">
        <v>0</v>
      </c>
      <c r="AI93" s="40"/>
      <c r="AJ93" s="40"/>
      <c r="AK93" s="40"/>
      <c r="AL93" s="40"/>
      <c r="AM93" s="40"/>
      <c r="AN93" s="40"/>
      <c r="AO93" s="40"/>
      <c r="AP93" s="39">
        <v>0</v>
      </c>
      <c r="AQ93" s="40"/>
      <c r="AR93" s="40"/>
      <c r="AS93" s="40"/>
      <c r="AT93" s="39">
        <v>1</v>
      </c>
      <c r="AU93" s="39">
        <v>0</v>
      </c>
      <c r="AV93" s="40"/>
      <c r="AW93" s="39">
        <v>1</v>
      </c>
      <c r="AX93" s="40"/>
      <c r="AY93" s="40"/>
      <c r="AZ93" s="40"/>
      <c r="BA93" s="39">
        <v>1</v>
      </c>
      <c r="BB93" s="39">
        <v>0</v>
      </c>
      <c r="BC93" s="40"/>
      <c r="BD93" s="39">
        <v>1</v>
      </c>
      <c r="BE93" s="40"/>
      <c r="BF93" s="40"/>
      <c r="BG93" s="40"/>
      <c r="BH93" s="39">
        <v>0</v>
      </c>
      <c r="BI93" s="40"/>
      <c r="BJ93" s="40"/>
      <c r="BK93" s="40"/>
      <c r="BL93" s="39">
        <v>0</v>
      </c>
      <c r="BM93" s="40"/>
      <c r="BN93" s="39">
        <v>0</v>
      </c>
      <c r="BO93" s="40"/>
      <c r="BP93" s="40"/>
      <c r="BQ93" s="40"/>
      <c r="BR93" s="39">
        <v>0</v>
      </c>
    </row>
    <row r="94" spans="1:70" ht="20.100000000000001" customHeight="1" x14ac:dyDescent="0.2">
      <c r="E94" s="6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row>
    <row r="95" spans="1:70" s="1" customFormat="1" ht="20.100000000000001" customHeight="1" x14ac:dyDescent="0.2">
      <c r="A95" s="3"/>
      <c r="B95" s="6"/>
      <c r="C95" s="42" t="s">
        <v>144</v>
      </c>
      <c r="D95" s="42"/>
      <c r="E95" s="62"/>
      <c r="F95" s="44">
        <v>0</v>
      </c>
      <c r="G95" s="45"/>
      <c r="H95" s="45"/>
      <c r="I95" s="45"/>
      <c r="J95" s="44">
        <v>3</v>
      </c>
      <c r="K95" s="44">
        <v>0</v>
      </c>
      <c r="L95" s="45"/>
      <c r="M95" s="44">
        <v>3</v>
      </c>
      <c r="N95" s="45"/>
      <c r="O95" s="45"/>
      <c r="P95" s="45"/>
      <c r="Q95" s="44">
        <v>3</v>
      </c>
      <c r="R95" s="44">
        <v>0</v>
      </c>
      <c r="S95" s="45"/>
      <c r="T95" s="44">
        <v>3</v>
      </c>
      <c r="U95" s="45"/>
      <c r="V95" s="45"/>
      <c r="W95" s="45"/>
      <c r="X95" s="44">
        <v>0</v>
      </c>
      <c r="Y95" s="45"/>
      <c r="Z95" s="45"/>
      <c r="AA95" s="45"/>
      <c r="AB95" s="44">
        <v>0</v>
      </c>
      <c r="AC95" s="45"/>
      <c r="AD95" s="44">
        <v>0</v>
      </c>
      <c r="AE95" s="45"/>
      <c r="AF95" s="45"/>
      <c r="AG95" s="45"/>
      <c r="AH95" s="44">
        <v>0</v>
      </c>
      <c r="AI95" s="45"/>
      <c r="AJ95" s="45"/>
      <c r="AK95" s="45"/>
      <c r="AL95" s="45"/>
      <c r="AM95" s="45"/>
      <c r="AN95" s="45"/>
      <c r="AO95" s="45"/>
      <c r="AP95" s="44">
        <v>1</v>
      </c>
      <c r="AQ95" s="45"/>
      <c r="AR95" s="45"/>
      <c r="AS95" s="45"/>
      <c r="AT95" s="44">
        <v>30</v>
      </c>
      <c r="AU95" s="44">
        <v>0</v>
      </c>
      <c r="AV95" s="45"/>
      <c r="AW95" s="44">
        <v>30</v>
      </c>
      <c r="AX95" s="45"/>
      <c r="AY95" s="45"/>
      <c r="AZ95" s="45"/>
      <c r="BA95" s="44">
        <v>30</v>
      </c>
      <c r="BB95" s="44">
        <v>0</v>
      </c>
      <c r="BC95" s="45"/>
      <c r="BD95" s="44">
        <v>30</v>
      </c>
      <c r="BE95" s="45"/>
      <c r="BF95" s="45"/>
      <c r="BG95" s="45"/>
      <c r="BH95" s="44">
        <v>1</v>
      </c>
      <c r="BI95" s="45"/>
      <c r="BJ95" s="45"/>
      <c r="BK95" s="45"/>
      <c r="BL95" s="44">
        <v>0</v>
      </c>
      <c r="BM95" s="45"/>
      <c r="BN95" s="44">
        <v>0</v>
      </c>
      <c r="BO95" s="45"/>
      <c r="BP95" s="45"/>
      <c r="BQ95" s="45"/>
      <c r="BR95" s="44">
        <v>0</v>
      </c>
    </row>
    <row r="96" spans="1:70" ht="20.100000000000001" customHeight="1" x14ac:dyDescent="0.2">
      <c r="E96" s="6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row>
    <row r="97" spans="1:70" ht="20.100000000000001" customHeight="1" x14ac:dyDescent="0.2">
      <c r="C97" s="3" t="s">
        <v>145</v>
      </c>
      <c r="E97" s="62"/>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row>
    <row r="98" spans="1:70" ht="20.100000000000001" customHeight="1" x14ac:dyDescent="0.2">
      <c r="D98" s="2" t="s">
        <v>146</v>
      </c>
      <c r="E98" s="62"/>
      <c r="F98" s="37">
        <v>0</v>
      </c>
      <c r="G98" s="37"/>
      <c r="H98" s="37"/>
      <c r="I98" s="37"/>
      <c r="J98" s="37">
        <v>0</v>
      </c>
      <c r="K98" s="37">
        <v>0</v>
      </c>
      <c r="L98" s="37"/>
      <c r="M98" s="37">
        <v>0</v>
      </c>
      <c r="N98" s="37"/>
      <c r="O98" s="37"/>
      <c r="P98" s="37"/>
      <c r="Q98" s="37">
        <v>0</v>
      </c>
      <c r="R98" s="37">
        <v>0</v>
      </c>
      <c r="S98" s="37"/>
      <c r="T98" s="37">
        <v>0</v>
      </c>
      <c r="U98" s="37"/>
      <c r="V98" s="37"/>
      <c r="W98" s="37"/>
      <c r="X98" s="37">
        <v>0</v>
      </c>
      <c r="Y98" s="37"/>
      <c r="Z98" s="37"/>
      <c r="AA98" s="37"/>
      <c r="AB98" s="37">
        <v>0</v>
      </c>
      <c r="AC98" s="37"/>
      <c r="AD98" s="37">
        <v>0</v>
      </c>
      <c r="AE98" s="37"/>
      <c r="AF98" s="37"/>
      <c r="AG98" s="37"/>
      <c r="AH98" s="37">
        <v>0</v>
      </c>
      <c r="AI98" s="37"/>
      <c r="AJ98" s="37"/>
      <c r="AK98" s="37"/>
      <c r="AL98" s="37"/>
      <c r="AM98" s="37"/>
      <c r="AN98" s="37"/>
      <c r="AO98" s="37"/>
      <c r="AP98" s="37">
        <v>0</v>
      </c>
      <c r="AQ98" s="37"/>
      <c r="AR98" s="37"/>
      <c r="AS98" s="37"/>
      <c r="AT98" s="37">
        <v>0</v>
      </c>
      <c r="AU98" s="37">
        <v>0</v>
      </c>
      <c r="AV98" s="37"/>
      <c r="AW98" s="37">
        <v>0</v>
      </c>
      <c r="AX98" s="37"/>
      <c r="AY98" s="37"/>
      <c r="AZ98" s="37"/>
      <c r="BA98" s="37">
        <v>0</v>
      </c>
      <c r="BB98" s="37">
        <v>0</v>
      </c>
      <c r="BC98" s="37"/>
      <c r="BD98" s="37">
        <v>0</v>
      </c>
      <c r="BE98" s="37"/>
      <c r="BF98" s="37"/>
      <c r="BG98" s="37"/>
      <c r="BH98" s="37">
        <v>0</v>
      </c>
      <c r="BI98" s="37"/>
      <c r="BJ98" s="37"/>
      <c r="BK98" s="37"/>
      <c r="BL98" s="37">
        <v>0</v>
      </c>
      <c r="BM98" s="37"/>
      <c r="BN98" s="37">
        <v>0</v>
      </c>
      <c r="BO98" s="37"/>
      <c r="BP98" s="37"/>
      <c r="BQ98" s="37"/>
      <c r="BR98" s="37">
        <v>0</v>
      </c>
    </row>
    <row r="99" spans="1:70" ht="20.100000000000001" customHeight="1" x14ac:dyDescent="0.2">
      <c r="D99" s="38" t="s">
        <v>147</v>
      </c>
      <c r="E99" s="62"/>
      <c r="F99" s="39">
        <v>0</v>
      </c>
      <c r="G99" s="40"/>
      <c r="H99" s="40"/>
      <c r="I99" s="40"/>
      <c r="J99" s="39">
        <v>0</v>
      </c>
      <c r="K99" s="39">
        <v>0</v>
      </c>
      <c r="L99" s="40"/>
      <c r="M99" s="39">
        <v>0</v>
      </c>
      <c r="N99" s="40"/>
      <c r="O99" s="40"/>
      <c r="P99" s="40"/>
      <c r="Q99" s="39">
        <v>0</v>
      </c>
      <c r="R99" s="39">
        <v>0</v>
      </c>
      <c r="S99" s="40"/>
      <c r="T99" s="39">
        <v>0</v>
      </c>
      <c r="U99" s="40"/>
      <c r="V99" s="40"/>
      <c r="W99" s="40"/>
      <c r="X99" s="39">
        <v>0</v>
      </c>
      <c r="Y99" s="40"/>
      <c r="Z99" s="40"/>
      <c r="AA99" s="40"/>
      <c r="AB99" s="39">
        <v>0</v>
      </c>
      <c r="AC99" s="40"/>
      <c r="AD99" s="39">
        <v>0</v>
      </c>
      <c r="AE99" s="40"/>
      <c r="AF99" s="40"/>
      <c r="AG99" s="40"/>
      <c r="AH99" s="39">
        <v>0</v>
      </c>
      <c r="AI99" s="40"/>
      <c r="AJ99" s="40"/>
      <c r="AK99" s="40"/>
      <c r="AL99" s="40"/>
      <c r="AM99" s="40"/>
      <c r="AN99" s="40"/>
      <c r="AO99" s="40"/>
      <c r="AP99" s="39">
        <v>0</v>
      </c>
      <c r="AQ99" s="40"/>
      <c r="AR99" s="40"/>
      <c r="AS99" s="40"/>
      <c r="AT99" s="39">
        <v>0</v>
      </c>
      <c r="AU99" s="39">
        <v>0</v>
      </c>
      <c r="AV99" s="40"/>
      <c r="AW99" s="39">
        <v>0</v>
      </c>
      <c r="AX99" s="40"/>
      <c r="AY99" s="40"/>
      <c r="AZ99" s="40"/>
      <c r="BA99" s="39">
        <v>0</v>
      </c>
      <c r="BB99" s="39">
        <v>0</v>
      </c>
      <c r="BC99" s="40"/>
      <c r="BD99" s="39">
        <v>0</v>
      </c>
      <c r="BE99" s="40"/>
      <c r="BF99" s="40"/>
      <c r="BG99" s="40"/>
      <c r="BH99" s="39">
        <v>0</v>
      </c>
      <c r="BI99" s="40"/>
      <c r="BJ99" s="40"/>
      <c r="BK99" s="40"/>
      <c r="BL99" s="39">
        <v>0</v>
      </c>
      <c r="BM99" s="40"/>
      <c r="BN99" s="39">
        <v>0</v>
      </c>
      <c r="BO99" s="40"/>
      <c r="BP99" s="40"/>
      <c r="BQ99" s="40"/>
      <c r="BR99" s="39">
        <v>0</v>
      </c>
    </row>
    <row r="100" spans="1:70" ht="20.100000000000001" customHeight="1" x14ac:dyDescent="0.2">
      <c r="D100" s="2" t="s">
        <v>148</v>
      </c>
      <c r="E100" s="62"/>
      <c r="F100" s="37">
        <v>0</v>
      </c>
      <c r="G100" s="37"/>
      <c r="H100" s="37"/>
      <c r="I100" s="37"/>
      <c r="J100" s="37">
        <v>0</v>
      </c>
      <c r="K100" s="37">
        <v>0</v>
      </c>
      <c r="L100" s="37"/>
      <c r="M100" s="37">
        <v>0</v>
      </c>
      <c r="N100" s="37"/>
      <c r="O100" s="37"/>
      <c r="P100" s="37"/>
      <c r="Q100" s="37">
        <v>0</v>
      </c>
      <c r="R100" s="37">
        <v>0</v>
      </c>
      <c r="S100" s="37"/>
      <c r="T100" s="37">
        <v>0</v>
      </c>
      <c r="U100" s="37"/>
      <c r="V100" s="37"/>
      <c r="W100" s="37"/>
      <c r="X100" s="37">
        <v>0</v>
      </c>
      <c r="Y100" s="37"/>
      <c r="Z100" s="37"/>
      <c r="AA100" s="37"/>
      <c r="AB100" s="37">
        <v>0</v>
      </c>
      <c r="AC100" s="37"/>
      <c r="AD100" s="37">
        <v>0</v>
      </c>
      <c r="AE100" s="37"/>
      <c r="AF100" s="37"/>
      <c r="AG100" s="37"/>
      <c r="AH100" s="37">
        <v>0</v>
      </c>
      <c r="AI100" s="37"/>
      <c r="AJ100" s="37"/>
      <c r="AK100" s="37"/>
      <c r="AL100" s="37"/>
      <c r="AM100" s="37"/>
      <c r="AN100" s="37"/>
      <c r="AO100" s="37"/>
      <c r="AP100" s="37">
        <v>0</v>
      </c>
      <c r="AQ100" s="37"/>
      <c r="AR100" s="37"/>
      <c r="AS100" s="37"/>
      <c r="AT100" s="37">
        <v>0</v>
      </c>
      <c r="AU100" s="37">
        <v>0</v>
      </c>
      <c r="AV100" s="37"/>
      <c r="AW100" s="37">
        <v>0</v>
      </c>
      <c r="AX100" s="37"/>
      <c r="AY100" s="37"/>
      <c r="AZ100" s="37"/>
      <c r="BA100" s="37">
        <v>0</v>
      </c>
      <c r="BB100" s="37">
        <v>0</v>
      </c>
      <c r="BC100" s="37"/>
      <c r="BD100" s="37">
        <v>0</v>
      </c>
      <c r="BE100" s="37"/>
      <c r="BF100" s="37"/>
      <c r="BG100" s="37"/>
      <c r="BH100" s="37">
        <v>0</v>
      </c>
      <c r="BI100" s="37"/>
      <c r="BJ100" s="37"/>
      <c r="BK100" s="37"/>
      <c r="BL100" s="37">
        <v>0</v>
      </c>
      <c r="BM100" s="37"/>
      <c r="BN100" s="37">
        <v>0</v>
      </c>
      <c r="BO100" s="37"/>
      <c r="BP100" s="37"/>
      <c r="BQ100" s="37"/>
      <c r="BR100" s="37">
        <v>0</v>
      </c>
    </row>
    <row r="101" spans="1:70" ht="20.100000000000001" customHeight="1" x14ac:dyDescent="0.2">
      <c r="D101" s="38" t="s">
        <v>149</v>
      </c>
      <c r="E101" s="62"/>
      <c r="F101" s="39">
        <v>0</v>
      </c>
      <c r="G101" s="40"/>
      <c r="H101" s="40"/>
      <c r="I101" s="40"/>
      <c r="J101" s="39">
        <v>0</v>
      </c>
      <c r="K101" s="39">
        <v>0</v>
      </c>
      <c r="L101" s="40"/>
      <c r="M101" s="39">
        <v>0</v>
      </c>
      <c r="N101" s="40"/>
      <c r="O101" s="40"/>
      <c r="P101" s="40"/>
      <c r="Q101" s="39">
        <v>0</v>
      </c>
      <c r="R101" s="39">
        <v>0</v>
      </c>
      <c r="S101" s="40"/>
      <c r="T101" s="39">
        <v>0</v>
      </c>
      <c r="U101" s="40"/>
      <c r="V101" s="40"/>
      <c r="W101" s="40"/>
      <c r="X101" s="39">
        <v>0</v>
      </c>
      <c r="Y101" s="40"/>
      <c r="Z101" s="40"/>
      <c r="AA101" s="40"/>
      <c r="AB101" s="39">
        <v>0</v>
      </c>
      <c r="AC101" s="40"/>
      <c r="AD101" s="39">
        <v>0</v>
      </c>
      <c r="AE101" s="40"/>
      <c r="AF101" s="40"/>
      <c r="AG101" s="40"/>
      <c r="AH101" s="39">
        <v>0</v>
      </c>
      <c r="AI101" s="40"/>
      <c r="AJ101" s="40"/>
      <c r="AK101" s="40"/>
      <c r="AL101" s="40"/>
      <c r="AM101" s="40"/>
      <c r="AN101" s="40"/>
      <c r="AO101" s="40"/>
      <c r="AP101" s="39">
        <v>0</v>
      </c>
      <c r="AQ101" s="40"/>
      <c r="AR101" s="40"/>
      <c r="AS101" s="40"/>
      <c r="AT101" s="39">
        <v>0</v>
      </c>
      <c r="AU101" s="39">
        <v>0</v>
      </c>
      <c r="AV101" s="40"/>
      <c r="AW101" s="39">
        <v>0</v>
      </c>
      <c r="AX101" s="40"/>
      <c r="AY101" s="40"/>
      <c r="AZ101" s="40"/>
      <c r="BA101" s="39">
        <v>0</v>
      </c>
      <c r="BB101" s="39">
        <v>0</v>
      </c>
      <c r="BC101" s="40"/>
      <c r="BD101" s="39">
        <v>0</v>
      </c>
      <c r="BE101" s="40"/>
      <c r="BF101" s="40"/>
      <c r="BG101" s="40"/>
      <c r="BH101" s="39">
        <v>0</v>
      </c>
      <c r="BI101" s="40"/>
      <c r="BJ101" s="40"/>
      <c r="BK101" s="40"/>
      <c r="BL101" s="39">
        <v>0</v>
      </c>
      <c r="BM101" s="40"/>
      <c r="BN101" s="39">
        <v>0</v>
      </c>
      <c r="BO101" s="40"/>
      <c r="BP101" s="40"/>
      <c r="BQ101" s="40"/>
      <c r="BR101" s="39">
        <v>0</v>
      </c>
    </row>
    <row r="102" spans="1:70" ht="20.100000000000001" customHeight="1" x14ac:dyDescent="0.2">
      <c r="D102" s="2" t="s">
        <v>150</v>
      </c>
      <c r="E102" s="62"/>
      <c r="F102" s="37">
        <v>0</v>
      </c>
      <c r="G102" s="37"/>
      <c r="H102" s="37"/>
      <c r="I102" s="37"/>
      <c r="J102" s="37">
        <v>0</v>
      </c>
      <c r="K102" s="37">
        <v>0</v>
      </c>
      <c r="L102" s="37"/>
      <c r="M102" s="37">
        <v>0</v>
      </c>
      <c r="N102" s="37"/>
      <c r="O102" s="37"/>
      <c r="P102" s="37"/>
      <c r="Q102" s="37">
        <v>0</v>
      </c>
      <c r="R102" s="37">
        <v>0</v>
      </c>
      <c r="S102" s="37"/>
      <c r="T102" s="37">
        <v>0</v>
      </c>
      <c r="U102" s="37"/>
      <c r="V102" s="37"/>
      <c r="W102" s="37"/>
      <c r="X102" s="37">
        <v>0</v>
      </c>
      <c r="Y102" s="37"/>
      <c r="Z102" s="37"/>
      <c r="AA102" s="37"/>
      <c r="AB102" s="37">
        <v>0</v>
      </c>
      <c r="AC102" s="37"/>
      <c r="AD102" s="37">
        <v>0</v>
      </c>
      <c r="AE102" s="37"/>
      <c r="AF102" s="37"/>
      <c r="AG102" s="37"/>
      <c r="AH102" s="37">
        <v>0</v>
      </c>
      <c r="AI102" s="37"/>
      <c r="AJ102" s="37"/>
      <c r="AK102" s="37"/>
      <c r="AL102" s="37"/>
      <c r="AM102" s="37"/>
      <c r="AN102" s="37"/>
      <c r="AO102" s="37"/>
      <c r="AP102" s="37">
        <v>0</v>
      </c>
      <c r="AQ102" s="37"/>
      <c r="AR102" s="37"/>
      <c r="AS102" s="37"/>
      <c r="AT102" s="37">
        <v>0</v>
      </c>
      <c r="AU102" s="37">
        <v>0</v>
      </c>
      <c r="AV102" s="37"/>
      <c r="AW102" s="37">
        <v>0</v>
      </c>
      <c r="AX102" s="37"/>
      <c r="AY102" s="37"/>
      <c r="AZ102" s="37"/>
      <c r="BA102" s="37">
        <v>0</v>
      </c>
      <c r="BB102" s="37">
        <v>0</v>
      </c>
      <c r="BC102" s="37"/>
      <c r="BD102" s="37">
        <v>0</v>
      </c>
      <c r="BE102" s="37"/>
      <c r="BF102" s="37"/>
      <c r="BG102" s="37"/>
      <c r="BH102" s="37">
        <v>0</v>
      </c>
      <c r="BI102" s="37"/>
      <c r="BJ102" s="37"/>
      <c r="BK102" s="37"/>
      <c r="BL102" s="37">
        <v>0</v>
      </c>
      <c r="BM102" s="37"/>
      <c r="BN102" s="37">
        <v>0</v>
      </c>
      <c r="BO102" s="37"/>
      <c r="BP102" s="37"/>
      <c r="BQ102" s="37"/>
      <c r="BR102" s="37">
        <v>0</v>
      </c>
    </row>
    <row r="103" spans="1:70" ht="20.100000000000001" customHeight="1" x14ac:dyDescent="0.2">
      <c r="D103" s="38" t="s">
        <v>151</v>
      </c>
      <c r="E103" s="62"/>
      <c r="F103" s="39">
        <v>0</v>
      </c>
      <c r="G103" s="40"/>
      <c r="H103" s="40"/>
      <c r="I103" s="40"/>
      <c r="J103" s="39">
        <v>0</v>
      </c>
      <c r="K103" s="39">
        <v>0</v>
      </c>
      <c r="L103" s="40"/>
      <c r="M103" s="39">
        <v>0</v>
      </c>
      <c r="N103" s="40"/>
      <c r="O103" s="40"/>
      <c r="P103" s="40"/>
      <c r="Q103" s="39">
        <v>0</v>
      </c>
      <c r="R103" s="39">
        <v>0</v>
      </c>
      <c r="S103" s="40"/>
      <c r="T103" s="39">
        <v>0</v>
      </c>
      <c r="U103" s="40"/>
      <c r="V103" s="40"/>
      <c r="W103" s="40"/>
      <c r="X103" s="39">
        <v>0</v>
      </c>
      <c r="Y103" s="40"/>
      <c r="Z103" s="40"/>
      <c r="AA103" s="40"/>
      <c r="AB103" s="39">
        <v>0</v>
      </c>
      <c r="AC103" s="40"/>
      <c r="AD103" s="39">
        <v>0</v>
      </c>
      <c r="AE103" s="40"/>
      <c r="AF103" s="40"/>
      <c r="AG103" s="40"/>
      <c r="AH103" s="39">
        <v>0</v>
      </c>
      <c r="AI103" s="40"/>
      <c r="AJ103" s="40"/>
      <c r="AK103" s="40"/>
      <c r="AL103" s="40"/>
      <c r="AM103" s="40"/>
      <c r="AN103" s="40"/>
      <c r="AO103" s="40"/>
      <c r="AP103" s="39">
        <v>0</v>
      </c>
      <c r="AQ103" s="40"/>
      <c r="AR103" s="40"/>
      <c r="AS103" s="40"/>
      <c r="AT103" s="39">
        <v>0</v>
      </c>
      <c r="AU103" s="39">
        <v>0</v>
      </c>
      <c r="AV103" s="40"/>
      <c r="AW103" s="39">
        <v>0</v>
      </c>
      <c r="AX103" s="40"/>
      <c r="AY103" s="40"/>
      <c r="AZ103" s="40"/>
      <c r="BA103" s="39">
        <v>0</v>
      </c>
      <c r="BB103" s="39">
        <v>0</v>
      </c>
      <c r="BC103" s="40"/>
      <c r="BD103" s="39">
        <v>0</v>
      </c>
      <c r="BE103" s="40"/>
      <c r="BF103" s="40"/>
      <c r="BG103" s="40"/>
      <c r="BH103" s="39">
        <v>0</v>
      </c>
      <c r="BI103" s="40"/>
      <c r="BJ103" s="40"/>
      <c r="BK103" s="40"/>
      <c r="BL103" s="39">
        <v>0</v>
      </c>
      <c r="BM103" s="40"/>
      <c r="BN103" s="39">
        <v>0</v>
      </c>
      <c r="BO103" s="40"/>
      <c r="BP103" s="40"/>
      <c r="BQ103" s="40"/>
      <c r="BR103" s="39">
        <v>0</v>
      </c>
    </row>
    <row r="104" spans="1:70" ht="20.100000000000001" customHeight="1" x14ac:dyDescent="0.2">
      <c r="D104" s="41" t="s">
        <v>152</v>
      </c>
      <c r="E104" s="62"/>
      <c r="F104" s="40">
        <v>0</v>
      </c>
      <c r="G104" s="40"/>
      <c r="H104" s="40"/>
      <c r="I104" s="40"/>
      <c r="J104" s="40">
        <v>0</v>
      </c>
      <c r="K104" s="40">
        <v>0</v>
      </c>
      <c r="L104" s="40"/>
      <c r="M104" s="40">
        <v>0</v>
      </c>
      <c r="N104" s="40"/>
      <c r="O104" s="40"/>
      <c r="P104" s="40"/>
      <c r="Q104" s="40">
        <v>0</v>
      </c>
      <c r="R104" s="40">
        <v>0</v>
      </c>
      <c r="S104" s="40"/>
      <c r="T104" s="40">
        <v>0</v>
      </c>
      <c r="U104" s="40"/>
      <c r="V104" s="40"/>
      <c r="W104" s="40"/>
      <c r="X104" s="40">
        <v>0</v>
      </c>
      <c r="Y104" s="40"/>
      <c r="Z104" s="40"/>
      <c r="AA104" s="40"/>
      <c r="AB104" s="40">
        <v>0</v>
      </c>
      <c r="AC104" s="40"/>
      <c r="AD104" s="40">
        <v>0</v>
      </c>
      <c r="AE104" s="40"/>
      <c r="AF104" s="40"/>
      <c r="AG104" s="40"/>
      <c r="AH104" s="40">
        <v>0</v>
      </c>
      <c r="AI104" s="40"/>
      <c r="AJ104" s="40"/>
      <c r="AK104" s="40"/>
      <c r="AL104" s="40"/>
      <c r="AM104" s="40"/>
      <c r="AN104" s="40"/>
      <c r="AO104" s="40"/>
      <c r="AP104" s="40">
        <v>0</v>
      </c>
      <c r="AQ104" s="40"/>
      <c r="AR104" s="40"/>
      <c r="AS104" s="40"/>
      <c r="AT104" s="40">
        <v>0</v>
      </c>
      <c r="AU104" s="40">
        <v>0</v>
      </c>
      <c r="AV104" s="40"/>
      <c r="AW104" s="40">
        <v>0</v>
      </c>
      <c r="AX104" s="40"/>
      <c r="AY104" s="40"/>
      <c r="AZ104" s="40"/>
      <c r="BA104" s="40">
        <v>0</v>
      </c>
      <c r="BB104" s="40">
        <v>0</v>
      </c>
      <c r="BC104" s="40"/>
      <c r="BD104" s="40">
        <v>0</v>
      </c>
      <c r="BE104" s="40"/>
      <c r="BF104" s="40"/>
      <c r="BG104" s="40"/>
      <c r="BH104" s="40">
        <v>0</v>
      </c>
      <c r="BI104" s="40"/>
      <c r="BJ104" s="40"/>
      <c r="BK104" s="40"/>
      <c r="BL104" s="40">
        <v>0</v>
      </c>
      <c r="BM104" s="40"/>
      <c r="BN104" s="40">
        <v>0</v>
      </c>
      <c r="BO104" s="40"/>
      <c r="BP104" s="40"/>
      <c r="BQ104" s="40"/>
      <c r="BR104" s="40">
        <v>0</v>
      </c>
    </row>
    <row r="105" spans="1:70" ht="20.100000000000001" customHeight="1" x14ac:dyDescent="0.2">
      <c r="D105" s="38" t="s">
        <v>153</v>
      </c>
      <c r="E105" s="62"/>
      <c r="F105" s="39">
        <v>0</v>
      </c>
      <c r="G105" s="40"/>
      <c r="H105" s="40"/>
      <c r="I105" s="40"/>
      <c r="J105" s="39">
        <v>0</v>
      </c>
      <c r="K105" s="39">
        <v>0</v>
      </c>
      <c r="L105" s="40"/>
      <c r="M105" s="39">
        <v>0</v>
      </c>
      <c r="N105" s="40"/>
      <c r="O105" s="40"/>
      <c r="P105" s="40"/>
      <c r="Q105" s="39">
        <v>0</v>
      </c>
      <c r="R105" s="39">
        <v>0</v>
      </c>
      <c r="S105" s="40"/>
      <c r="T105" s="39">
        <v>0</v>
      </c>
      <c r="U105" s="40"/>
      <c r="V105" s="40"/>
      <c r="W105" s="40"/>
      <c r="X105" s="39">
        <v>0</v>
      </c>
      <c r="Y105" s="40"/>
      <c r="Z105" s="40"/>
      <c r="AA105" s="40"/>
      <c r="AB105" s="39">
        <v>0</v>
      </c>
      <c r="AC105" s="40"/>
      <c r="AD105" s="39">
        <v>0</v>
      </c>
      <c r="AE105" s="40"/>
      <c r="AF105" s="40"/>
      <c r="AG105" s="40"/>
      <c r="AH105" s="39">
        <v>0</v>
      </c>
      <c r="AI105" s="40"/>
      <c r="AJ105" s="40"/>
      <c r="AK105" s="40"/>
      <c r="AL105" s="40"/>
      <c r="AM105" s="40"/>
      <c r="AN105" s="40"/>
      <c r="AO105" s="40"/>
      <c r="AP105" s="39">
        <v>0</v>
      </c>
      <c r="AQ105" s="40"/>
      <c r="AR105" s="40"/>
      <c r="AS105" s="40"/>
      <c r="AT105" s="39">
        <v>0</v>
      </c>
      <c r="AU105" s="39">
        <v>0</v>
      </c>
      <c r="AV105" s="40"/>
      <c r="AW105" s="39">
        <v>0</v>
      </c>
      <c r="AX105" s="40"/>
      <c r="AY105" s="40"/>
      <c r="AZ105" s="40"/>
      <c r="BA105" s="39">
        <v>0</v>
      </c>
      <c r="BB105" s="39">
        <v>0</v>
      </c>
      <c r="BC105" s="40"/>
      <c r="BD105" s="39">
        <v>0</v>
      </c>
      <c r="BE105" s="40"/>
      <c r="BF105" s="40"/>
      <c r="BG105" s="40"/>
      <c r="BH105" s="39">
        <v>0</v>
      </c>
      <c r="BI105" s="40"/>
      <c r="BJ105" s="40"/>
      <c r="BK105" s="40"/>
      <c r="BL105" s="39">
        <v>0</v>
      </c>
      <c r="BM105" s="40"/>
      <c r="BN105" s="39">
        <v>0</v>
      </c>
      <c r="BO105" s="40"/>
      <c r="BP105" s="40"/>
      <c r="BQ105" s="40"/>
      <c r="BR105" s="39">
        <v>0</v>
      </c>
    </row>
    <row r="106" spans="1:70" ht="20.100000000000001" customHeight="1" x14ac:dyDescent="0.2">
      <c r="D106" s="41" t="s">
        <v>154</v>
      </c>
      <c r="E106" s="62"/>
      <c r="F106" s="40">
        <v>0</v>
      </c>
      <c r="G106" s="40"/>
      <c r="H106" s="40"/>
      <c r="I106" s="40"/>
      <c r="J106" s="40">
        <v>0</v>
      </c>
      <c r="K106" s="40">
        <v>0</v>
      </c>
      <c r="L106" s="40"/>
      <c r="M106" s="40">
        <v>0</v>
      </c>
      <c r="N106" s="40"/>
      <c r="O106" s="40"/>
      <c r="P106" s="40"/>
      <c r="Q106" s="40">
        <v>0</v>
      </c>
      <c r="R106" s="40">
        <v>0</v>
      </c>
      <c r="S106" s="40"/>
      <c r="T106" s="40">
        <v>0</v>
      </c>
      <c r="U106" s="40"/>
      <c r="V106" s="40"/>
      <c r="W106" s="40"/>
      <c r="X106" s="40">
        <v>0</v>
      </c>
      <c r="Y106" s="40"/>
      <c r="Z106" s="40"/>
      <c r="AA106" s="40"/>
      <c r="AB106" s="40">
        <v>0</v>
      </c>
      <c r="AC106" s="40"/>
      <c r="AD106" s="40">
        <v>0</v>
      </c>
      <c r="AE106" s="40"/>
      <c r="AF106" s="40"/>
      <c r="AG106" s="40"/>
      <c r="AH106" s="40">
        <v>0</v>
      </c>
      <c r="AI106" s="40"/>
      <c r="AJ106" s="40"/>
      <c r="AK106" s="40"/>
      <c r="AL106" s="40"/>
      <c r="AM106" s="40"/>
      <c r="AN106" s="40"/>
      <c r="AO106" s="40"/>
      <c r="AP106" s="40">
        <v>0</v>
      </c>
      <c r="AQ106" s="40"/>
      <c r="AR106" s="40"/>
      <c r="AS106" s="40"/>
      <c r="AT106" s="40">
        <v>0</v>
      </c>
      <c r="AU106" s="40">
        <v>0</v>
      </c>
      <c r="AV106" s="40"/>
      <c r="AW106" s="40">
        <v>0</v>
      </c>
      <c r="AX106" s="40"/>
      <c r="AY106" s="40"/>
      <c r="AZ106" s="40"/>
      <c r="BA106" s="40">
        <v>0</v>
      </c>
      <c r="BB106" s="40">
        <v>0</v>
      </c>
      <c r="BC106" s="40"/>
      <c r="BD106" s="40">
        <v>0</v>
      </c>
      <c r="BE106" s="40"/>
      <c r="BF106" s="40"/>
      <c r="BG106" s="40"/>
      <c r="BH106" s="40">
        <v>0</v>
      </c>
      <c r="BI106" s="40"/>
      <c r="BJ106" s="40"/>
      <c r="BK106" s="40"/>
      <c r="BL106" s="40">
        <v>0</v>
      </c>
      <c r="BM106" s="40"/>
      <c r="BN106" s="40">
        <v>0</v>
      </c>
      <c r="BO106" s="40"/>
      <c r="BP106" s="40"/>
      <c r="BQ106" s="40"/>
      <c r="BR106" s="40">
        <v>0</v>
      </c>
    </row>
    <row r="107" spans="1:70" ht="20.100000000000001" customHeight="1" x14ac:dyDescent="0.2">
      <c r="E107" s="6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row>
    <row r="108" spans="1:70" s="1" customFormat="1" ht="20.100000000000001" customHeight="1" x14ac:dyDescent="0.2">
      <c r="A108" s="3"/>
      <c r="B108" s="6"/>
      <c r="C108" s="42" t="s">
        <v>155</v>
      </c>
      <c r="D108" s="42"/>
      <c r="E108" s="62"/>
      <c r="F108" s="44">
        <v>0</v>
      </c>
      <c r="G108" s="45"/>
      <c r="H108" s="45"/>
      <c r="I108" s="45"/>
      <c r="J108" s="44">
        <v>0</v>
      </c>
      <c r="K108" s="44">
        <v>0</v>
      </c>
      <c r="L108" s="45"/>
      <c r="M108" s="44">
        <v>0</v>
      </c>
      <c r="N108" s="45"/>
      <c r="O108" s="45"/>
      <c r="P108" s="45"/>
      <c r="Q108" s="44">
        <v>0</v>
      </c>
      <c r="R108" s="44">
        <v>0</v>
      </c>
      <c r="S108" s="45"/>
      <c r="T108" s="44">
        <v>0</v>
      </c>
      <c r="U108" s="45"/>
      <c r="V108" s="45"/>
      <c r="W108" s="45"/>
      <c r="X108" s="44">
        <v>0</v>
      </c>
      <c r="Y108" s="45"/>
      <c r="Z108" s="45"/>
      <c r="AA108" s="45"/>
      <c r="AB108" s="44">
        <v>0</v>
      </c>
      <c r="AC108" s="45"/>
      <c r="AD108" s="44">
        <v>0</v>
      </c>
      <c r="AE108" s="45"/>
      <c r="AF108" s="45"/>
      <c r="AG108" s="45"/>
      <c r="AH108" s="44">
        <v>0</v>
      </c>
      <c r="AI108" s="45"/>
      <c r="AJ108" s="45"/>
      <c r="AK108" s="45"/>
      <c r="AL108" s="45"/>
      <c r="AM108" s="45"/>
      <c r="AN108" s="45"/>
      <c r="AO108" s="45"/>
      <c r="AP108" s="44">
        <v>0</v>
      </c>
      <c r="AQ108" s="45"/>
      <c r="AR108" s="45"/>
      <c r="AS108" s="45"/>
      <c r="AT108" s="44">
        <v>0</v>
      </c>
      <c r="AU108" s="44">
        <v>0</v>
      </c>
      <c r="AV108" s="45"/>
      <c r="AW108" s="44">
        <v>0</v>
      </c>
      <c r="AX108" s="45"/>
      <c r="AY108" s="45"/>
      <c r="AZ108" s="45"/>
      <c r="BA108" s="44">
        <v>0</v>
      </c>
      <c r="BB108" s="44">
        <v>0</v>
      </c>
      <c r="BC108" s="45"/>
      <c r="BD108" s="44">
        <v>0</v>
      </c>
      <c r="BE108" s="45"/>
      <c r="BF108" s="45"/>
      <c r="BG108" s="45"/>
      <c r="BH108" s="44">
        <v>0</v>
      </c>
      <c r="BI108" s="45"/>
      <c r="BJ108" s="45"/>
      <c r="BK108" s="45"/>
      <c r="BL108" s="44">
        <v>0</v>
      </c>
      <c r="BM108" s="45"/>
      <c r="BN108" s="44">
        <v>0</v>
      </c>
      <c r="BO108" s="45"/>
      <c r="BP108" s="45"/>
      <c r="BQ108" s="45"/>
      <c r="BR108" s="44">
        <v>0</v>
      </c>
    </row>
    <row r="109" spans="1:70" s="1" customFormat="1" ht="20.100000000000001" customHeight="1" x14ac:dyDescent="0.2">
      <c r="A109" s="3"/>
      <c r="B109" s="6"/>
      <c r="C109" s="3"/>
      <c r="D109" s="3"/>
      <c r="E109" s="62"/>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row>
    <row r="110" spans="1:70" s="1" customFormat="1" ht="20.100000000000001" customHeight="1" x14ac:dyDescent="0.2">
      <c r="A110" s="3"/>
      <c r="B110" s="6"/>
      <c r="C110" s="3" t="s">
        <v>156</v>
      </c>
      <c r="D110" s="3"/>
      <c r="E110" s="62"/>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row>
    <row r="111" spans="1:70" s="1" customFormat="1" ht="20.100000000000001" customHeight="1" x14ac:dyDescent="0.2">
      <c r="A111" s="3"/>
      <c r="B111" s="6"/>
      <c r="C111" s="3"/>
      <c r="D111" s="2" t="s">
        <v>157</v>
      </c>
      <c r="E111" s="62"/>
      <c r="F111" s="37">
        <v>0</v>
      </c>
      <c r="G111" s="37"/>
      <c r="H111" s="37"/>
      <c r="I111" s="37"/>
      <c r="J111" s="37">
        <v>0</v>
      </c>
      <c r="K111" s="37">
        <v>0</v>
      </c>
      <c r="L111" s="37"/>
      <c r="M111" s="37">
        <v>0</v>
      </c>
      <c r="N111" s="37"/>
      <c r="O111" s="37"/>
      <c r="P111" s="37"/>
      <c r="Q111" s="37">
        <v>0</v>
      </c>
      <c r="R111" s="37">
        <v>0</v>
      </c>
      <c r="S111" s="37"/>
      <c r="T111" s="37">
        <v>0</v>
      </c>
      <c r="U111" s="37"/>
      <c r="V111" s="37"/>
      <c r="W111" s="37"/>
      <c r="X111" s="37">
        <v>0</v>
      </c>
      <c r="Y111" s="37"/>
      <c r="Z111" s="37"/>
      <c r="AA111" s="37"/>
      <c r="AB111" s="37">
        <v>0</v>
      </c>
      <c r="AC111" s="37"/>
      <c r="AD111" s="37">
        <v>0</v>
      </c>
      <c r="AE111" s="37"/>
      <c r="AF111" s="37"/>
      <c r="AG111" s="37"/>
      <c r="AH111" s="37">
        <v>0</v>
      </c>
      <c r="AI111" s="37"/>
      <c r="AJ111" s="37"/>
      <c r="AK111" s="37"/>
      <c r="AL111" s="37"/>
      <c r="AM111" s="37"/>
      <c r="AN111" s="37"/>
      <c r="AO111" s="37"/>
      <c r="AP111" s="37">
        <v>6155</v>
      </c>
      <c r="AQ111" s="37"/>
      <c r="AR111" s="37"/>
      <c r="AS111" s="37"/>
      <c r="AT111" s="37">
        <v>7975</v>
      </c>
      <c r="AU111" s="37">
        <v>5</v>
      </c>
      <c r="AV111" s="37"/>
      <c r="AW111" s="37">
        <v>7980</v>
      </c>
      <c r="AX111" s="37"/>
      <c r="AY111" s="37"/>
      <c r="AZ111" s="37"/>
      <c r="BA111" s="37">
        <v>174</v>
      </c>
      <c r="BB111" s="37">
        <v>36</v>
      </c>
      <c r="BC111" s="37"/>
      <c r="BD111" s="37">
        <v>210</v>
      </c>
      <c r="BE111" s="37"/>
      <c r="BF111" s="37"/>
      <c r="BG111" s="37"/>
      <c r="BH111" s="37">
        <v>17912</v>
      </c>
      <c r="BI111" s="37"/>
      <c r="BJ111" s="37"/>
      <c r="BK111" s="37"/>
      <c r="BL111" s="37">
        <v>3987</v>
      </c>
      <c r="BM111" s="37"/>
      <c r="BN111" s="37">
        <v>0</v>
      </c>
      <c r="BO111" s="37"/>
      <c r="BP111" s="37"/>
      <c r="BQ111" s="37"/>
      <c r="BR111" s="37">
        <v>0</v>
      </c>
    </row>
    <row r="112" spans="1:70" s="1" customFormat="1" ht="20.100000000000001" customHeight="1" x14ac:dyDescent="0.2">
      <c r="A112" s="3"/>
      <c r="B112" s="6"/>
      <c r="C112" s="3"/>
      <c r="D112" s="38" t="s">
        <v>158</v>
      </c>
      <c r="E112" s="62"/>
      <c r="F112" s="39">
        <v>0</v>
      </c>
      <c r="G112" s="40"/>
      <c r="H112" s="40"/>
      <c r="I112" s="40"/>
      <c r="J112" s="39">
        <v>0</v>
      </c>
      <c r="K112" s="39">
        <v>0</v>
      </c>
      <c r="L112" s="40"/>
      <c r="M112" s="39">
        <v>0</v>
      </c>
      <c r="N112" s="40"/>
      <c r="O112" s="40"/>
      <c r="P112" s="40"/>
      <c r="Q112" s="39">
        <v>0</v>
      </c>
      <c r="R112" s="39">
        <v>0</v>
      </c>
      <c r="S112" s="40"/>
      <c r="T112" s="39">
        <v>0</v>
      </c>
      <c r="U112" s="40"/>
      <c r="V112" s="40"/>
      <c r="W112" s="40"/>
      <c r="X112" s="39">
        <v>0</v>
      </c>
      <c r="Y112" s="40"/>
      <c r="Z112" s="40"/>
      <c r="AA112" s="40"/>
      <c r="AB112" s="39">
        <v>0</v>
      </c>
      <c r="AC112" s="40"/>
      <c r="AD112" s="39">
        <v>0</v>
      </c>
      <c r="AE112" s="40"/>
      <c r="AF112" s="40"/>
      <c r="AG112" s="40"/>
      <c r="AH112" s="39">
        <v>0</v>
      </c>
      <c r="AI112" s="40"/>
      <c r="AJ112" s="40"/>
      <c r="AK112" s="40"/>
      <c r="AL112" s="40"/>
      <c r="AM112" s="40"/>
      <c r="AN112" s="40"/>
      <c r="AO112" s="40"/>
      <c r="AP112" s="39">
        <v>5614</v>
      </c>
      <c r="AQ112" s="40"/>
      <c r="AR112" s="40"/>
      <c r="AS112" s="40"/>
      <c r="AT112" s="39">
        <v>7997</v>
      </c>
      <c r="AU112" s="39">
        <v>0</v>
      </c>
      <c r="AV112" s="40"/>
      <c r="AW112" s="39">
        <v>7997</v>
      </c>
      <c r="AX112" s="40"/>
      <c r="AY112" s="40"/>
      <c r="AZ112" s="40"/>
      <c r="BA112" s="39">
        <v>125</v>
      </c>
      <c r="BB112" s="39">
        <v>431</v>
      </c>
      <c r="BC112" s="40"/>
      <c r="BD112" s="39">
        <v>556</v>
      </c>
      <c r="BE112" s="40"/>
      <c r="BF112" s="40"/>
      <c r="BG112" s="40"/>
      <c r="BH112" s="39">
        <v>17567</v>
      </c>
      <c r="BI112" s="40"/>
      <c r="BJ112" s="40"/>
      <c r="BK112" s="40"/>
      <c r="BL112" s="39">
        <v>4512</v>
      </c>
      <c r="BM112" s="40"/>
      <c r="BN112" s="39">
        <v>0</v>
      </c>
      <c r="BO112" s="40"/>
      <c r="BP112" s="40"/>
      <c r="BQ112" s="40"/>
      <c r="BR112" s="39">
        <v>0</v>
      </c>
    </row>
    <row r="113" spans="1:70" s="1" customFormat="1" ht="20.100000000000001" customHeight="1" x14ac:dyDescent="0.2">
      <c r="A113" s="3"/>
      <c r="B113" s="6"/>
      <c r="C113" s="3"/>
      <c r="D113" s="2" t="s">
        <v>159</v>
      </c>
      <c r="E113" s="62"/>
      <c r="F113" s="37">
        <v>0</v>
      </c>
      <c r="G113" s="37"/>
      <c r="H113" s="37"/>
      <c r="I113" s="37"/>
      <c r="J113" s="37">
        <v>0</v>
      </c>
      <c r="K113" s="37">
        <v>0</v>
      </c>
      <c r="L113" s="37"/>
      <c r="M113" s="37">
        <v>0</v>
      </c>
      <c r="N113" s="37"/>
      <c r="O113" s="37"/>
      <c r="P113" s="37"/>
      <c r="Q113" s="37">
        <v>0</v>
      </c>
      <c r="R113" s="37">
        <v>0</v>
      </c>
      <c r="S113" s="37"/>
      <c r="T113" s="37">
        <v>0</v>
      </c>
      <c r="U113" s="37"/>
      <c r="V113" s="37"/>
      <c r="W113" s="37"/>
      <c r="X113" s="37">
        <v>0</v>
      </c>
      <c r="Y113" s="37"/>
      <c r="Z113" s="37"/>
      <c r="AA113" s="37"/>
      <c r="AB113" s="37">
        <v>0</v>
      </c>
      <c r="AC113" s="37"/>
      <c r="AD113" s="37">
        <v>0</v>
      </c>
      <c r="AE113" s="37"/>
      <c r="AF113" s="37"/>
      <c r="AG113" s="37"/>
      <c r="AH113" s="37">
        <v>0</v>
      </c>
      <c r="AI113" s="37"/>
      <c r="AJ113" s="37"/>
      <c r="AK113" s="37"/>
      <c r="AL113" s="37"/>
      <c r="AM113" s="37"/>
      <c r="AN113" s="37"/>
      <c r="AO113" s="37"/>
      <c r="AP113" s="37">
        <v>1</v>
      </c>
      <c r="AQ113" s="37"/>
      <c r="AR113" s="37"/>
      <c r="AS113" s="37"/>
      <c r="AT113" s="37">
        <v>6</v>
      </c>
      <c r="AU113" s="37">
        <v>0</v>
      </c>
      <c r="AV113" s="37"/>
      <c r="AW113" s="37">
        <v>6</v>
      </c>
      <c r="AX113" s="37"/>
      <c r="AY113" s="37"/>
      <c r="AZ113" s="37"/>
      <c r="BA113" s="37">
        <v>0</v>
      </c>
      <c r="BB113" s="37">
        <v>6</v>
      </c>
      <c r="BC113" s="37"/>
      <c r="BD113" s="37">
        <v>6</v>
      </c>
      <c r="BE113" s="37"/>
      <c r="BF113" s="37"/>
      <c r="BG113" s="37"/>
      <c r="BH113" s="37">
        <v>1</v>
      </c>
      <c r="BI113" s="37"/>
      <c r="BJ113" s="37"/>
      <c r="BK113" s="37"/>
      <c r="BL113" s="37">
        <v>0</v>
      </c>
      <c r="BM113" s="37"/>
      <c r="BN113" s="37">
        <v>0</v>
      </c>
      <c r="BO113" s="37"/>
      <c r="BP113" s="37"/>
      <c r="BQ113" s="37"/>
      <c r="BR113" s="37">
        <v>0</v>
      </c>
    </row>
    <row r="114" spans="1:70" s="1" customFormat="1" ht="20.100000000000001" customHeight="1" x14ac:dyDescent="0.2">
      <c r="A114" s="3"/>
      <c r="B114" s="6"/>
      <c r="C114" s="3"/>
      <c r="D114" s="2"/>
      <c r="E114" s="62"/>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row>
    <row r="115" spans="1:70" s="1" customFormat="1" ht="20.100000000000001" customHeight="1" x14ac:dyDescent="0.2">
      <c r="A115" s="3"/>
      <c r="B115" s="6"/>
      <c r="C115" s="42" t="s">
        <v>160</v>
      </c>
      <c r="D115" s="42"/>
      <c r="E115" s="62"/>
      <c r="F115" s="44">
        <v>0</v>
      </c>
      <c r="G115" s="45"/>
      <c r="H115" s="45"/>
      <c r="I115" s="45"/>
      <c r="J115" s="44">
        <v>0</v>
      </c>
      <c r="K115" s="44">
        <v>0</v>
      </c>
      <c r="L115" s="45"/>
      <c r="M115" s="44">
        <v>0</v>
      </c>
      <c r="N115" s="45"/>
      <c r="O115" s="45"/>
      <c r="P115" s="45"/>
      <c r="Q115" s="44">
        <v>0</v>
      </c>
      <c r="R115" s="44">
        <v>0</v>
      </c>
      <c r="S115" s="45"/>
      <c r="T115" s="44">
        <v>0</v>
      </c>
      <c r="U115" s="45"/>
      <c r="V115" s="45"/>
      <c r="W115" s="45"/>
      <c r="X115" s="44">
        <v>0</v>
      </c>
      <c r="Y115" s="45"/>
      <c r="Z115" s="45"/>
      <c r="AA115" s="45"/>
      <c r="AB115" s="44">
        <v>0</v>
      </c>
      <c r="AC115" s="45"/>
      <c r="AD115" s="44">
        <v>0</v>
      </c>
      <c r="AE115" s="45"/>
      <c r="AF115" s="45"/>
      <c r="AG115" s="45"/>
      <c r="AH115" s="44">
        <v>0</v>
      </c>
      <c r="AI115" s="45"/>
      <c r="AJ115" s="45"/>
      <c r="AK115" s="45"/>
      <c r="AL115" s="45"/>
      <c r="AM115" s="45"/>
      <c r="AN115" s="45"/>
      <c r="AO115" s="45"/>
      <c r="AP115" s="44">
        <v>11770</v>
      </c>
      <c r="AQ115" s="45"/>
      <c r="AR115" s="45"/>
      <c r="AS115" s="45"/>
      <c r="AT115" s="44">
        <v>15978</v>
      </c>
      <c r="AU115" s="44">
        <v>5</v>
      </c>
      <c r="AV115" s="45"/>
      <c r="AW115" s="44">
        <v>15983</v>
      </c>
      <c r="AX115" s="45"/>
      <c r="AY115" s="45"/>
      <c r="AZ115" s="45"/>
      <c r="BA115" s="44">
        <v>299</v>
      </c>
      <c r="BB115" s="44">
        <v>473</v>
      </c>
      <c r="BC115" s="45"/>
      <c r="BD115" s="44">
        <v>772</v>
      </c>
      <c r="BE115" s="45"/>
      <c r="BF115" s="45"/>
      <c r="BG115" s="45"/>
      <c r="BH115" s="44">
        <v>35480</v>
      </c>
      <c r="BI115" s="45"/>
      <c r="BJ115" s="45"/>
      <c r="BK115" s="45"/>
      <c r="BL115" s="44">
        <v>8499</v>
      </c>
      <c r="BM115" s="45"/>
      <c r="BN115" s="44">
        <v>0</v>
      </c>
      <c r="BO115" s="45"/>
      <c r="BP115" s="45"/>
      <c r="BQ115" s="45"/>
      <c r="BR115" s="44">
        <v>0</v>
      </c>
    </row>
    <row r="116" spans="1:70" s="1" customFormat="1" ht="20.100000000000001" customHeight="1" x14ac:dyDescent="0.2">
      <c r="A116" s="3"/>
      <c r="B116" s="6"/>
      <c r="C116" s="3"/>
      <c r="D116" s="3"/>
      <c r="E116" s="62"/>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row>
    <row r="117" spans="1:70" s="1" customFormat="1" ht="20.100000000000001" customHeight="1" x14ac:dyDescent="0.25">
      <c r="A117" s="3"/>
      <c r="B117" s="49" t="s">
        <v>161</v>
      </c>
      <c r="C117" s="50"/>
      <c r="D117" s="50"/>
      <c r="E117" s="62"/>
      <c r="F117" s="51">
        <v>3256</v>
      </c>
      <c r="G117" s="52"/>
      <c r="H117" s="52"/>
      <c r="I117" s="52"/>
      <c r="J117" s="51">
        <v>21169</v>
      </c>
      <c r="K117" s="51">
        <v>800</v>
      </c>
      <c r="L117" s="52"/>
      <c r="M117" s="51">
        <v>21969</v>
      </c>
      <c r="N117" s="52"/>
      <c r="O117" s="52"/>
      <c r="P117" s="52"/>
      <c r="Q117" s="51">
        <v>5478</v>
      </c>
      <c r="R117" s="51">
        <v>16045</v>
      </c>
      <c r="S117" s="52"/>
      <c r="T117" s="51">
        <v>21523</v>
      </c>
      <c r="U117" s="52"/>
      <c r="V117" s="52"/>
      <c r="W117" s="52"/>
      <c r="X117" s="51">
        <v>3686</v>
      </c>
      <c r="Y117" s="52"/>
      <c r="Z117" s="52"/>
      <c r="AA117" s="52"/>
      <c r="AB117" s="51">
        <v>108</v>
      </c>
      <c r="AC117" s="52"/>
      <c r="AD117" s="51">
        <v>124</v>
      </c>
      <c r="AE117" s="52"/>
      <c r="AF117" s="52"/>
      <c r="AG117" s="52"/>
      <c r="AH117" s="51">
        <v>0</v>
      </c>
      <c r="AI117" s="52"/>
      <c r="AJ117" s="52"/>
      <c r="AK117" s="52"/>
      <c r="AL117" s="52"/>
      <c r="AM117" s="52"/>
      <c r="AN117" s="52"/>
      <c r="AO117" s="52"/>
      <c r="AP117" s="51">
        <v>18638</v>
      </c>
      <c r="AQ117" s="52"/>
      <c r="AR117" s="52"/>
      <c r="AS117" s="52"/>
      <c r="AT117" s="51">
        <v>54789</v>
      </c>
      <c r="AU117" s="51">
        <v>1220</v>
      </c>
      <c r="AV117" s="52"/>
      <c r="AW117" s="51">
        <v>56009</v>
      </c>
      <c r="AX117" s="52"/>
      <c r="AY117" s="52"/>
      <c r="AZ117" s="52"/>
      <c r="BA117" s="51">
        <v>24193</v>
      </c>
      <c r="BB117" s="51">
        <v>16466</v>
      </c>
      <c r="BC117" s="52"/>
      <c r="BD117" s="51">
        <v>40659</v>
      </c>
      <c r="BE117" s="52"/>
      <c r="BF117" s="52"/>
      <c r="BG117" s="52"/>
      <c r="BH117" s="51">
        <v>41501</v>
      </c>
      <c r="BI117" s="52"/>
      <c r="BJ117" s="52"/>
      <c r="BK117" s="52"/>
      <c r="BL117" s="51">
        <v>9144</v>
      </c>
      <c r="BM117" s="52"/>
      <c r="BN117" s="51">
        <v>1631</v>
      </c>
      <c r="BO117" s="52"/>
      <c r="BP117" s="52"/>
      <c r="BQ117" s="52"/>
      <c r="BR117" s="51">
        <v>894</v>
      </c>
    </row>
    <row r="118" spans="1:70" ht="20.100000000000001" customHeight="1" x14ac:dyDescent="0.2">
      <c r="E118" s="6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row>
    <row r="119" spans="1:70" ht="20.100000000000001" customHeight="1" x14ac:dyDescent="0.2">
      <c r="B119" s="6" t="s">
        <v>162</v>
      </c>
      <c r="E119" s="62"/>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row>
    <row r="120" spans="1:70" ht="20.100000000000001" customHeight="1" x14ac:dyDescent="0.2">
      <c r="C120" s="3" t="s">
        <v>0</v>
      </c>
      <c r="E120" s="62"/>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row>
    <row r="121" spans="1:70" ht="20.100000000000001" customHeight="1" x14ac:dyDescent="0.2">
      <c r="D121" s="2" t="s">
        <v>163</v>
      </c>
      <c r="E121" s="62"/>
      <c r="F121" s="37">
        <v>85</v>
      </c>
      <c r="G121" s="37"/>
      <c r="H121" s="37"/>
      <c r="I121" s="37"/>
      <c r="J121" s="37">
        <v>88</v>
      </c>
      <c r="K121" s="37">
        <v>20</v>
      </c>
      <c r="L121" s="37"/>
      <c r="M121" s="37">
        <v>108</v>
      </c>
      <c r="N121" s="37"/>
      <c r="O121" s="37"/>
      <c r="P121" s="37"/>
      <c r="Q121" s="37">
        <v>58</v>
      </c>
      <c r="R121" s="37">
        <v>35</v>
      </c>
      <c r="S121" s="37"/>
      <c r="T121" s="37">
        <v>93</v>
      </c>
      <c r="U121" s="37"/>
      <c r="V121" s="37"/>
      <c r="W121" s="37"/>
      <c r="X121" s="37">
        <v>100</v>
      </c>
      <c r="Y121" s="37"/>
      <c r="Z121" s="37"/>
      <c r="AA121" s="37"/>
      <c r="AB121" s="37">
        <v>0</v>
      </c>
      <c r="AC121" s="37"/>
      <c r="AD121" s="37">
        <v>0</v>
      </c>
      <c r="AE121" s="37"/>
      <c r="AF121" s="37"/>
      <c r="AG121" s="37"/>
      <c r="AH121" s="37">
        <v>0</v>
      </c>
      <c r="AI121" s="37"/>
      <c r="AJ121" s="37"/>
      <c r="AK121" s="37"/>
      <c r="AL121" s="37"/>
      <c r="AM121" s="37"/>
      <c r="AN121" s="37"/>
      <c r="AO121" s="37"/>
      <c r="AP121" s="37">
        <v>0</v>
      </c>
      <c r="AQ121" s="37"/>
      <c r="AR121" s="37"/>
      <c r="AS121" s="37"/>
      <c r="AT121" s="37">
        <v>0</v>
      </c>
      <c r="AU121" s="37">
        <v>0</v>
      </c>
      <c r="AV121" s="37"/>
      <c r="AW121" s="37">
        <v>0</v>
      </c>
      <c r="AX121" s="37"/>
      <c r="AY121" s="37"/>
      <c r="AZ121" s="37"/>
      <c r="BA121" s="37">
        <v>0</v>
      </c>
      <c r="BB121" s="37">
        <v>0</v>
      </c>
      <c r="BC121" s="37"/>
      <c r="BD121" s="37">
        <v>0</v>
      </c>
      <c r="BE121" s="37"/>
      <c r="BF121" s="37"/>
      <c r="BG121" s="37"/>
      <c r="BH121" s="37">
        <v>0</v>
      </c>
      <c r="BI121" s="37"/>
      <c r="BJ121" s="37"/>
      <c r="BK121" s="37"/>
      <c r="BL121" s="37">
        <v>0</v>
      </c>
      <c r="BM121" s="37"/>
      <c r="BN121" s="37">
        <v>0</v>
      </c>
      <c r="BO121" s="37"/>
      <c r="BP121" s="37"/>
      <c r="BQ121" s="37"/>
      <c r="BR121" s="37">
        <v>0</v>
      </c>
    </row>
    <row r="122" spans="1:70" ht="20.100000000000001" customHeight="1" x14ac:dyDescent="0.2">
      <c r="D122" s="38" t="s">
        <v>164</v>
      </c>
      <c r="E122" s="62"/>
      <c r="F122" s="39">
        <v>86</v>
      </c>
      <c r="G122" s="40"/>
      <c r="H122" s="40"/>
      <c r="I122" s="40"/>
      <c r="J122" s="39">
        <v>76</v>
      </c>
      <c r="K122" s="39">
        <v>9</v>
      </c>
      <c r="L122" s="40"/>
      <c r="M122" s="39">
        <v>85</v>
      </c>
      <c r="N122" s="40"/>
      <c r="O122" s="40"/>
      <c r="P122" s="40"/>
      <c r="Q122" s="39">
        <v>35</v>
      </c>
      <c r="R122" s="39">
        <v>48</v>
      </c>
      <c r="S122" s="40"/>
      <c r="T122" s="39">
        <v>83</v>
      </c>
      <c r="U122" s="40"/>
      <c r="V122" s="40"/>
      <c r="W122" s="40"/>
      <c r="X122" s="39">
        <v>88</v>
      </c>
      <c r="Y122" s="40"/>
      <c r="Z122" s="40"/>
      <c r="AA122" s="40"/>
      <c r="AB122" s="39">
        <v>0</v>
      </c>
      <c r="AC122" s="40"/>
      <c r="AD122" s="39">
        <v>0</v>
      </c>
      <c r="AE122" s="40"/>
      <c r="AF122" s="40"/>
      <c r="AG122" s="40"/>
      <c r="AH122" s="39">
        <v>0</v>
      </c>
      <c r="AI122" s="40"/>
      <c r="AJ122" s="40"/>
      <c r="AK122" s="40"/>
      <c r="AL122" s="40"/>
      <c r="AM122" s="40"/>
      <c r="AN122" s="40"/>
      <c r="AO122" s="40"/>
      <c r="AP122" s="39">
        <v>0</v>
      </c>
      <c r="AQ122" s="40"/>
      <c r="AR122" s="40"/>
      <c r="AS122" s="40"/>
      <c r="AT122" s="39">
        <v>0</v>
      </c>
      <c r="AU122" s="39">
        <v>0</v>
      </c>
      <c r="AV122" s="40"/>
      <c r="AW122" s="39">
        <v>0</v>
      </c>
      <c r="AX122" s="40"/>
      <c r="AY122" s="40"/>
      <c r="AZ122" s="40"/>
      <c r="BA122" s="39">
        <v>0</v>
      </c>
      <c r="BB122" s="39">
        <v>0</v>
      </c>
      <c r="BC122" s="40"/>
      <c r="BD122" s="39">
        <v>0</v>
      </c>
      <c r="BE122" s="40"/>
      <c r="BF122" s="40"/>
      <c r="BG122" s="40"/>
      <c r="BH122" s="39">
        <v>0</v>
      </c>
      <c r="BI122" s="40"/>
      <c r="BJ122" s="40"/>
      <c r="BK122" s="40"/>
      <c r="BL122" s="39">
        <v>0</v>
      </c>
      <c r="BM122" s="40"/>
      <c r="BN122" s="39">
        <v>0</v>
      </c>
      <c r="BO122" s="40"/>
      <c r="BP122" s="40"/>
      <c r="BQ122" s="40"/>
      <c r="BR122" s="39">
        <v>0</v>
      </c>
    </row>
    <row r="123" spans="1:70" ht="20.100000000000001" customHeight="1" x14ac:dyDescent="0.2">
      <c r="D123" s="2" t="s">
        <v>165</v>
      </c>
      <c r="E123" s="62"/>
      <c r="F123" s="37">
        <v>122</v>
      </c>
      <c r="G123" s="37"/>
      <c r="H123" s="37"/>
      <c r="I123" s="37"/>
      <c r="J123" s="37">
        <v>91</v>
      </c>
      <c r="K123" s="37">
        <v>18</v>
      </c>
      <c r="L123" s="37"/>
      <c r="M123" s="37">
        <v>109</v>
      </c>
      <c r="N123" s="37"/>
      <c r="O123" s="37"/>
      <c r="P123" s="37"/>
      <c r="Q123" s="37">
        <v>44</v>
      </c>
      <c r="R123" s="37">
        <v>66</v>
      </c>
      <c r="S123" s="37"/>
      <c r="T123" s="37">
        <v>110</v>
      </c>
      <c r="U123" s="37"/>
      <c r="V123" s="37"/>
      <c r="W123" s="37"/>
      <c r="X123" s="37">
        <v>121</v>
      </c>
      <c r="Y123" s="37"/>
      <c r="Z123" s="37"/>
      <c r="AA123" s="37"/>
      <c r="AB123" s="37">
        <v>0</v>
      </c>
      <c r="AC123" s="37"/>
      <c r="AD123" s="37">
        <v>0</v>
      </c>
      <c r="AE123" s="37"/>
      <c r="AF123" s="37"/>
      <c r="AG123" s="37"/>
      <c r="AH123" s="37">
        <v>0</v>
      </c>
      <c r="AI123" s="37"/>
      <c r="AJ123" s="37"/>
      <c r="AK123" s="37"/>
      <c r="AL123" s="37"/>
      <c r="AM123" s="37"/>
      <c r="AN123" s="37"/>
      <c r="AO123" s="37"/>
      <c r="AP123" s="37">
        <v>0</v>
      </c>
      <c r="AQ123" s="37"/>
      <c r="AR123" s="37"/>
      <c r="AS123" s="37"/>
      <c r="AT123" s="37">
        <v>0</v>
      </c>
      <c r="AU123" s="37">
        <v>0</v>
      </c>
      <c r="AV123" s="37"/>
      <c r="AW123" s="37">
        <v>0</v>
      </c>
      <c r="AX123" s="37"/>
      <c r="AY123" s="37"/>
      <c r="AZ123" s="37"/>
      <c r="BA123" s="37">
        <v>0</v>
      </c>
      <c r="BB123" s="37">
        <v>0</v>
      </c>
      <c r="BC123" s="37"/>
      <c r="BD123" s="37">
        <v>0</v>
      </c>
      <c r="BE123" s="37"/>
      <c r="BF123" s="37"/>
      <c r="BG123" s="37"/>
      <c r="BH123" s="37">
        <v>0</v>
      </c>
      <c r="BI123" s="37"/>
      <c r="BJ123" s="37"/>
      <c r="BK123" s="37"/>
      <c r="BL123" s="37">
        <v>0</v>
      </c>
      <c r="BM123" s="37"/>
      <c r="BN123" s="37">
        <v>0</v>
      </c>
      <c r="BO123" s="37"/>
      <c r="BP123" s="37"/>
      <c r="BQ123" s="37"/>
      <c r="BR123" s="37">
        <v>0</v>
      </c>
    </row>
    <row r="124" spans="1:70" ht="20.100000000000001" customHeight="1" x14ac:dyDescent="0.2">
      <c r="D124" s="38" t="s">
        <v>166</v>
      </c>
      <c r="E124" s="62"/>
      <c r="F124" s="39">
        <v>97</v>
      </c>
      <c r="G124" s="40"/>
      <c r="H124" s="40"/>
      <c r="I124" s="40"/>
      <c r="J124" s="39">
        <v>86</v>
      </c>
      <c r="K124" s="39">
        <v>19</v>
      </c>
      <c r="L124" s="40"/>
      <c r="M124" s="39">
        <v>105</v>
      </c>
      <c r="N124" s="40"/>
      <c r="O124" s="40"/>
      <c r="P124" s="40"/>
      <c r="Q124" s="39">
        <v>45</v>
      </c>
      <c r="R124" s="39">
        <v>60</v>
      </c>
      <c r="S124" s="40"/>
      <c r="T124" s="39">
        <v>105</v>
      </c>
      <c r="U124" s="40"/>
      <c r="V124" s="40"/>
      <c r="W124" s="40"/>
      <c r="X124" s="39">
        <v>97</v>
      </c>
      <c r="Y124" s="40"/>
      <c r="Z124" s="40"/>
      <c r="AA124" s="40"/>
      <c r="AB124" s="39">
        <v>0</v>
      </c>
      <c r="AC124" s="40"/>
      <c r="AD124" s="39">
        <v>0</v>
      </c>
      <c r="AE124" s="40"/>
      <c r="AF124" s="40"/>
      <c r="AG124" s="40"/>
      <c r="AH124" s="39">
        <v>0</v>
      </c>
      <c r="AI124" s="40"/>
      <c r="AJ124" s="40"/>
      <c r="AK124" s="40"/>
      <c r="AL124" s="40"/>
      <c r="AM124" s="40"/>
      <c r="AN124" s="40"/>
      <c r="AO124" s="40"/>
      <c r="AP124" s="39">
        <v>0</v>
      </c>
      <c r="AQ124" s="40"/>
      <c r="AR124" s="40"/>
      <c r="AS124" s="40"/>
      <c r="AT124" s="39">
        <v>0</v>
      </c>
      <c r="AU124" s="39">
        <v>0</v>
      </c>
      <c r="AV124" s="40"/>
      <c r="AW124" s="39">
        <v>0</v>
      </c>
      <c r="AX124" s="40"/>
      <c r="AY124" s="40"/>
      <c r="AZ124" s="40"/>
      <c r="BA124" s="39">
        <v>0</v>
      </c>
      <c r="BB124" s="39">
        <v>0</v>
      </c>
      <c r="BC124" s="40"/>
      <c r="BD124" s="39">
        <v>0</v>
      </c>
      <c r="BE124" s="40"/>
      <c r="BF124" s="40"/>
      <c r="BG124" s="40"/>
      <c r="BH124" s="39">
        <v>0</v>
      </c>
      <c r="BI124" s="40"/>
      <c r="BJ124" s="40"/>
      <c r="BK124" s="40"/>
      <c r="BL124" s="39">
        <v>0</v>
      </c>
      <c r="BM124" s="40"/>
      <c r="BN124" s="39">
        <v>0</v>
      </c>
      <c r="BO124" s="40"/>
      <c r="BP124" s="40"/>
      <c r="BQ124" s="40"/>
      <c r="BR124" s="39">
        <v>0</v>
      </c>
    </row>
    <row r="125" spans="1:70" ht="20.100000000000001" customHeight="1" x14ac:dyDescent="0.2">
      <c r="D125" s="2" t="s">
        <v>167</v>
      </c>
      <c r="E125" s="62"/>
      <c r="F125" s="37">
        <v>122</v>
      </c>
      <c r="G125" s="37"/>
      <c r="H125" s="37"/>
      <c r="I125" s="37"/>
      <c r="J125" s="37">
        <v>86</v>
      </c>
      <c r="K125" s="37">
        <v>6</v>
      </c>
      <c r="L125" s="37"/>
      <c r="M125" s="37">
        <v>92</v>
      </c>
      <c r="N125" s="37"/>
      <c r="O125" s="37"/>
      <c r="P125" s="37"/>
      <c r="Q125" s="37">
        <v>45</v>
      </c>
      <c r="R125" s="37">
        <v>51</v>
      </c>
      <c r="S125" s="37"/>
      <c r="T125" s="37">
        <v>96</v>
      </c>
      <c r="U125" s="37"/>
      <c r="V125" s="37"/>
      <c r="W125" s="37"/>
      <c r="X125" s="37">
        <v>118</v>
      </c>
      <c r="Y125" s="37"/>
      <c r="Z125" s="37"/>
      <c r="AA125" s="37"/>
      <c r="AB125" s="37">
        <v>0</v>
      </c>
      <c r="AC125" s="37"/>
      <c r="AD125" s="37">
        <v>0</v>
      </c>
      <c r="AE125" s="37"/>
      <c r="AF125" s="37"/>
      <c r="AG125" s="37"/>
      <c r="AH125" s="37">
        <v>0</v>
      </c>
      <c r="AI125" s="37"/>
      <c r="AJ125" s="37"/>
      <c r="AK125" s="37"/>
      <c r="AL125" s="37"/>
      <c r="AM125" s="37"/>
      <c r="AN125" s="37"/>
      <c r="AO125" s="37"/>
      <c r="AP125" s="37">
        <v>0</v>
      </c>
      <c r="AQ125" s="37"/>
      <c r="AR125" s="37"/>
      <c r="AS125" s="37"/>
      <c r="AT125" s="37">
        <v>0</v>
      </c>
      <c r="AU125" s="37">
        <v>0</v>
      </c>
      <c r="AV125" s="37"/>
      <c r="AW125" s="37">
        <v>0</v>
      </c>
      <c r="AX125" s="37"/>
      <c r="AY125" s="37"/>
      <c r="AZ125" s="37"/>
      <c r="BA125" s="37">
        <v>0</v>
      </c>
      <c r="BB125" s="37">
        <v>0</v>
      </c>
      <c r="BC125" s="37"/>
      <c r="BD125" s="37">
        <v>0</v>
      </c>
      <c r="BE125" s="37"/>
      <c r="BF125" s="37"/>
      <c r="BG125" s="37"/>
      <c r="BH125" s="37">
        <v>0</v>
      </c>
      <c r="BI125" s="37"/>
      <c r="BJ125" s="37"/>
      <c r="BK125" s="37"/>
      <c r="BL125" s="37">
        <v>0</v>
      </c>
      <c r="BM125" s="37"/>
      <c r="BN125" s="37">
        <v>0</v>
      </c>
      <c r="BO125" s="37"/>
      <c r="BP125" s="37"/>
      <c r="BQ125" s="37"/>
      <c r="BR125" s="37">
        <v>0</v>
      </c>
    </row>
    <row r="126" spans="1:70" ht="20.100000000000001" customHeight="1" x14ac:dyDescent="0.2">
      <c r="D126" s="38" t="s">
        <v>168</v>
      </c>
      <c r="E126" s="62"/>
      <c r="F126" s="39">
        <v>141</v>
      </c>
      <c r="G126" s="40"/>
      <c r="H126" s="40"/>
      <c r="I126" s="40"/>
      <c r="J126" s="39">
        <v>82</v>
      </c>
      <c r="K126" s="39">
        <v>22</v>
      </c>
      <c r="L126" s="40"/>
      <c r="M126" s="39">
        <v>104</v>
      </c>
      <c r="N126" s="40"/>
      <c r="O126" s="40"/>
      <c r="P126" s="40"/>
      <c r="Q126" s="39">
        <v>61</v>
      </c>
      <c r="R126" s="39">
        <v>55</v>
      </c>
      <c r="S126" s="40"/>
      <c r="T126" s="39">
        <v>116</v>
      </c>
      <c r="U126" s="40"/>
      <c r="V126" s="40"/>
      <c r="W126" s="40"/>
      <c r="X126" s="39">
        <v>129</v>
      </c>
      <c r="Y126" s="40"/>
      <c r="Z126" s="40"/>
      <c r="AA126" s="40"/>
      <c r="AB126" s="39">
        <v>0</v>
      </c>
      <c r="AC126" s="40"/>
      <c r="AD126" s="39">
        <v>0</v>
      </c>
      <c r="AE126" s="40"/>
      <c r="AF126" s="40"/>
      <c r="AG126" s="40"/>
      <c r="AH126" s="39">
        <v>0</v>
      </c>
      <c r="AI126" s="40"/>
      <c r="AJ126" s="40"/>
      <c r="AK126" s="40"/>
      <c r="AL126" s="40"/>
      <c r="AM126" s="40"/>
      <c r="AN126" s="40"/>
      <c r="AO126" s="40"/>
      <c r="AP126" s="39">
        <v>0</v>
      </c>
      <c r="AQ126" s="40"/>
      <c r="AR126" s="40"/>
      <c r="AS126" s="40"/>
      <c r="AT126" s="39">
        <v>0</v>
      </c>
      <c r="AU126" s="39">
        <v>0</v>
      </c>
      <c r="AV126" s="40"/>
      <c r="AW126" s="39">
        <v>0</v>
      </c>
      <c r="AX126" s="40"/>
      <c r="AY126" s="40"/>
      <c r="AZ126" s="40"/>
      <c r="BA126" s="39">
        <v>0</v>
      </c>
      <c r="BB126" s="39">
        <v>0</v>
      </c>
      <c r="BC126" s="40"/>
      <c r="BD126" s="39">
        <v>0</v>
      </c>
      <c r="BE126" s="40"/>
      <c r="BF126" s="40"/>
      <c r="BG126" s="40"/>
      <c r="BH126" s="39">
        <v>0</v>
      </c>
      <c r="BI126" s="40"/>
      <c r="BJ126" s="40"/>
      <c r="BK126" s="40"/>
      <c r="BL126" s="39">
        <v>0</v>
      </c>
      <c r="BM126" s="40"/>
      <c r="BN126" s="39">
        <v>0</v>
      </c>
      <c r="BO126" s="40"/>
      <c r="BP126" s="40"/>
      <c r="BQ126" s="40"/>
      <c r="BR126" s="39">
        <v>0</v>
      </c>
    </row>
    <row r="127" spans="1:70" ht="20.100000000000001" customHeight="1" x14ac:dyDescent="0.2">
      <c r="D127" s="41" t="s">
        <v>169</v>
      </c>
      <c r="E127" s="62"/>
      <c r="F127" s="40">
        <v>0</v>
      </c>
      <c r="G127" s="40"/>
      <c r="H127" s="40"/>
      <c r="I127" s="40"/>
      <c r="J127" s="40">
        <v>127</v>
      </c>
      <c r="K127" s="40">
        <v>1</v>
      </c>
      <c r="L127" s="40"/>
      <c r="M127" s="40">
        <v>128</v>
      </c>
      <c r="N127" s="40"/>
      <c r="O127" s="40"/>
      <c r="P127" s="40"/>
      <c r="Q127" s="40">
        <v>43</v>
      </c>
      <c r="R127" s="40">
        <v>24</v>
      </c>
      <c r="S127" s="40"/>
      <c r="T127" s="40">
        <v>67</v>
      </c>
      <c r="U127" s="40"/>
      <c r="V127" s="40"/>
      <c r="W127" s="40"/>
      <c r="X127" s="40">
        <v>61</v>
      </c>
      <c r="Y127" s="40"/>
      <c r="Z127" s="40"/>
      <c r="AA127" s="40"/>
      <c r="AB127" s="40">
        <v>0</v>
      </c>
      <c r="AC127" s="40"/>
      <c r="AD127" s="40">
        <v>0</v>
      </c>
      <c r="AE127" s="40"/>
      <c r="AF127" s="40"/>
      <c r="AG127" s="40"/>
      <c r="AH127" s="40">
        <v>0</v>
      </c>
      <c r="AI127" s="40"/>
      <c r="AJ127" s="40"/>
      <c r="AK127" s="40"/>
      <c r="AL127" s="40"/>
      <c r="AM127" s="40"/>
      <c r="AN127" s="40"/>
      <c r="AO127" s="40"/>
      <c r="AP127" s="40">
        <v>0</v>
      </c>
      <c r="AQ127" s="40"/>
      <c r="AR127" s="40"/>
      <c r="AS127" s="40"/>
      <c r="AT127" s="40">
        <v>0</v>
      </c>
      <c r="AU127" s="40">
        <v>0</v>
      </c>
      <c r="AV127" s="40"/>
      <c r="AW127" s="40">
        <v>0</v>
      </c>
      <c r="AX127" s="40"/>
      <c r="AY127" s="40"/>
      <c r="AZ127" s="40"/>
      <c r="BA127" s="40">
        <v>0</v>
      </c>
      <c r="BB127" s="40">
        <v>0</v>
      </c>
      <c r="BC127" s="40"/>
      <c r="BD127" s="40">
        <v>0</v>
      </c>
      <c r="BE127" s="40"/>
      <c r="BF127" s="40"/>
      <c r="BG127" s="40"/>
      <c r="BH127" s="40">
        <v>0</v>
      </c>
      <c r="BI127" s="40"/>
      <c r="BJ127" s="40"/>
      <c r="BK127" s="40"/>
      <c r="BL127" s="40">
        <v>0</v>
      </c>
      <c r="BM127" s="40"/>
      <c r="BN127" s="40">
        <v>0</v>
      </c>
      <c r="BO127" s="40"/>
      <c r="BP127" s="40"/>
      <c r="BQ127" s="40"/>
      <c r="BR127" s="40">
        <v>0</v>
      </c>
    </row>
    <row r="128" spans="1:70" ht="20.100000000000001" customHeight="1" x14ac:dyDescent="0.2">
      <c r="E128" s="6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row>
    <row r="129" spans="1:70" s="1" customFormat="1" ht="20.100000000000001" customHeight="1" x14ac:dyDescent="0.2">
      <c r="A129" s="3"/>
      <c r="B129" s="6"/>
      <c r="C129" s="42" t="s">
        <v>122</v>
      </c>
      <c r="D129" s="42"/>
      <c r="E129" s="62"/>
      <c r="F129" s="44">
        <v>653</v>
      </c>
      <c r="G129" s="45"/>
      <c r="H129" s="45"/>
      <c r="I129" s="45"/>
      <c r="J129" s="44">
        <v>636</v>
      </c>
      <c r="K129" s="44">
        <v>95</v>
      </c>
      <c r="L129" s="45"/>
      <c r="M129" s="44">
        <v>731</v>
      </c>
      <c r="N129" s="45"/>
      <c r="O129" s="45"/>
      <c r="P129" s="45"/>
      <c r="Q129" s="44">
        <v>331</v>
      </c>
      <c r="R129" s="44">
        <v>339</v>
      </c>
      <c r="S129" s="45"/>
      <c r="T129" s="44">
        <v>670</v>
      </c>
      <c r="U129" s="45"/>
      <c r="V129" s="45"/>
      <c r="W129" s="45"/>
      <c r="X129" s="44">
        <v>714</v>
      </c>
      <c r="Y129" s="45"/>
      <c r="Z129" s="45"/>
      <c r="AA129" s="45"/>
      <c r="AB129" s="44">
        <v>0</v>
      </c>
      <c r="AC129" s="45"/>
      <c r="AD129" s="44">
        <v>0</v>
      </c>
      <c r="AE129" s="45"/>
      <c r="AF129" s="45"/>
      <c r="AG129" s="45"/>
      <c r="AH129" s="44">
        <v>0</v>
      </c>
      <c r="AI129" s="45"/>
      <c r="AJ129" s="45"/>
      <c r="AK129" s="45"/>
      <c r="AL129" s="45"/>
      <c r="AM129" s="45"/>
      <c r="AN129" s="45"/>
      <c r="AO129" s="45"/>
      <c r="AP129" s="44">
        <v>0</v>
      </c>
      <c r="AQ129" s="45"/>
      <c r="AR129" s="45"/>
      <c r="AS129" s="45"/>
      <c r="AT129" s="44">
        <v>0</v>
      </c>
      <c r="AU129" s="44">
        <v>0</v>
      </c>
      <c r="AV129" s="45"/>
      <c r="AW129" s="44">
        <v>0</v>
      </c>
      <c r="AX129" s="45"/>
      <c r="AY129" s="45"/>
      <c r="AZ129" s="45"/>
      <c r="BA129" s="44">
        <v>0</v>
      </c>
      <c r="BB129" s="44">
        <v>0</v>
      </c>
      <c r="BC129" s="45"/>
      <c r="BD129" s="44">
        <v>0</v>
      </c>
      <c r="BE129" s="45"/>
      <c r="BF129" s="45"/>
      <c r="BG129" s="45"/>
      <c r="BH129" s="44">
        <v>0</v>
      </c>
      <c r="BI129" s="45"/>
      <c r="BJ129" s="45"/>
      <c r="BK129" s="45"/>
      <c r="BL129" s="44">
        <v>0</v>
      </c>
      <c r="BM129" s="45"/>
      <c r="BN129" s="44">
        <v>0</v>
      </c>
      <c r="BO129" s="45"/>
      <c r="BP129" s="45"/>
      <c r="BQ129" s="45"/>
      <c r="BR129" s="44">
        <v>0</v>
      </c>
    </row>
    <row r="130" spans="1:70" ht="20.100000000000001" customHeight="1" x14ac:dyDescent="0.2">
      <c r="E130" s="6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row>
    <row r="131" spans="1:70" ht="20.100000000000001" customHeight="1" x14ac:dyDescent="0.2">
      <c r="B131" s="5"/>
      <c r="C131" s="3" t="s">
        <v>170</v>
      </c>
      <c r="E131" s="62"/>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row>
    <row r="132" spans="1:70" ht="20.100000000000001" customHeight="1" x14ac:dyDescent="0.2">
      <c r="D132" s="2" t="s">
        <v>124</v>
      </c>
      <c r="E132" s="62"/>
      <c r="F132" s="37">
        <v>123</v>
      </c>
      <c r="G132" s="37"/>
      <c r="H132" s="37"/>
      <c r="I132" s="37"/>
      <c r="J132" s="37">
        <v>858</v>
      </c>
      <c r="K132" s="37">
        <v>15</v>
      </c>
      <c r="L132" s="37"/>
      <c r="M132" s="37">
        <v>873</v>
      </c>
      <c r="N132" s="37"/>
      <c r="O132" s="37"/>
      <c r="P132" s="37"/>
      <c r="Q132" s="37">
        <v>149</v>
      </c>
      <c r="R132" s="37">
        <v>697</v>
      </c>
      <c r="S132" s="37"/>
      <c r="T132" s="37">
        <v>846</v>
      </c>
      <c r="U132" s="37"/>
      <c r="V132" s="37"/>
      <c r="W132" s="37"/>
      <c r="X132" s="37">
        <v>150</v>
      </c>
      <c r="Y132" s="37"/>
      <c r="Z132" s="37"/>
      <c r="AA132" s="37"/>
      <c r="AB132" s="37">
        <v>0</v>
      </c>
      <c r="AC132" s="37"/>
      <c r="AD132" s="37">
        <v>0</v>
      </c>
      <c r="AE132" s="37"/>
      <c r="AF132" s="37"/>
      <c r="AG132" s="37"/>
      <c r="AH132" s="37">
        <v>0</v>
      </c>
      <c r="AI132" s="37"/>
      <c r="AJ132" s="37"/>
      <c r="AK132" s="37"/>
      <c r="AL132" s="37"/>
      <c r="AM132" s="37"/>
      <c r="AN132" s="37"/>
      <c r="AO132" s="37"/>
      <c r="AP132" s="37">
        <v>144</v>
      </c>
      <c r="AQ132" s="37"/>
      <c r="AR132" s="37"/>
      <c r="AS132" s="37"/>
      <c r="AT132" s="37">
        <v>573</v>
      </c>
      <c r="AU132" s="37">
        <v>29</v>
      </c>
      <c r="AV132" s="37"/>
      <c r="AW132" s="37">
        <v>602</v>
      </c>
      <c r="AX132" s="37"/>
      <c r="AY132" s="37"/>
      <c r="AZ132" s="37"/>
      <c r="BA132" s="37">
        <v>151</v>
      </c>
      <c r="BB132" s="37">
        <v>468</v>
      </c>
      <c r="BC132" s="37"/>
      <c r="BD132" s="37">
        <v>619</v>
      </c>
      <c r="BE132" s="37"/>
      <c r="BF132" s="37"/>
      <c r="BG132" s="37"/>
      <c r="BH132" s="37">
        <v>114</v>
      </c>
      <c r="BI132" s="37"/>
      <c r="BJ132" s="37"/>
      <c r="BK132" s="37"/>
      <c r="BL132" s="37">
        <v>0</v>
      </c>
      <c r="BM132" s="37"/>
      <c r="BN132" s="37">
        <v>13</v>
      </c>
      <c r="BO132" s="37"/>
      <c r="BP132" s="37"/>
      <c r="BQ132" s="37"/>
      <c r="BR132" s="37">
        <v>1</v>
      </c>
    </row>
    <row r="133" spans="1:70" ht="20.100000000000001" customHeight="1" x14ac:dyDescent="0.2">
      <c r="D133" s="38" t="s">
        <v>99</v>
      </c>
      <c r="E133" s="62"/>
      <c r="F133" s="39">
        <v>94</v>
      </c>
      <c r="G133" s="40"/>
      <c r="H133" s="40"/>
      <c r="I133" s="40"/>
      <c r="J133" s="39">
        <v>1070</v>
      </c>
      <c r="K133" s="39">
        <v>25</v>
      </c>
      <c r="L133" s="40"/>
      <c r="M133" s="39">
        <v>1095</v>
      </c>
      <c r="N133" s="40"/>
      <c r="O133" s="40"/>
      <c r="P133" s="40"/>
      <c r="Q133" s="39">
        <v>494</v>
      </c>
      <c r="R133" s="39">
        <v>542</v>
      </c>
      <c r="S133" s="40"/>
      <c r="T133" s="39">
        <v>1036</v>
      </c>
      <c r="U133" s="40"/>
      <c r="V133" s="40"/>
      <c r="W133" s="40"/>
      <c r="X133" s="39">
        <v>152</v>
      </c>
      <c r="Y133" s="40"/>
      <c r="Z133" s="40"/>
      <c r="AA133" s="40"/>
      <c r="AB133" s="39">
        <v>0</v>
      </c>
      <c r="AC133" s="40"/>
      <c r="AD133" s="39">
        <v>1</v>
      </c>
      <c r="AE133" s="40"/>
      <c r="AF133" s="40"/>
      <c r="AG133" s="40"/>
      <c r="AH133" s="39">
        <v>0</v>
      </c>
      <c r="AI133" s="40"/>
      <c r="AJ133" s="40"/>
      <c r="AK133" s="40"/>
      <c r="AL133" s="40"/>
      <c r="AM133" s="40"/>
      <c r="AN133" s="40"/>
      <c r="AO133" s="40"/>
      <c r="AP133" s="39">
        <v>80</v>
      </c>
      <c r="AQ133" s="40"/>
      <c r="AR133" s="40"/>
      <c r="AS133" s="40"/>
      <c r="AT133" s="39">
        <v>370</v>
      </c>
      <c r="AU133" s="39">
        <v>50</v>
      </c>
      <c r="AV133" s="40"/>
      <c r="AW133" s="39">
        <v>420</v>
      </c>
      <c r="AX133" s="40"/>
      <c r="AY133" s="40"/>
      <c r="AZ133" s="40"/>
      <c r="BA133" s="39">
        <v>164</v>
      </c>
      <c r="BB133" s="39">
        <v>210</v>
      </c>
      <c r="BC133" s="40"/>
      <c r="BD133" s="39">
        <v>374</v>
      </c>
      <c r="BE133" s="40"/>
      <c r="BF133" s="40"/>
      <c r="BG133" s="40"/>
      <c r="BH133" s="39">
        <v>102</v>
      </c>
      <c r="BI133" s="40"/>
      <c r="BJ133" s="40"/>
      <c r="BK133" s="40"/>
      <c r="BL133" s="39">
        <v>0</v>
      </c>
      <c r="BM133" s="40"/>
      <c r="BN133" s="39">
        <v>24</v>
      </c>
      <c r="BO133" s="40"/>
      <c r="BP133" s="40"/>
      <c r="BQ133" s="40"/>
      <c r="BR133" s="39">
        <v>0</v>
      </c>
    </row>
    <row r="134" spans="1:70" ht="20.100000000000001" customHeight="1" x14ac:dyDescent="0.2">
      <c r="D134" s="2" t="s">
        <v>100</v>
      </c>
      <c r="E134" s="62"/>
      <c r="F134" s="37">
        <v>87</v>
      </c>
      <c r="G134" s="37"/>
      <c r="H134" s="37"/>
      <c r="I134" s="37"/>
      <c r="J134" s="37">
        <v>776</v>
      </c>
      <c r="K134" s="37">
        <v>11</v>
      </c>
      <c r="L134" s="37"/>
      <c r="M134" s="37">
        <v>787</v>
      </c>
      <c r="N134" s="37"/>
      <c r="O134" s="37"/>
      <c r="P134" s="37"/>
      <c r="Q134" s="37">
        <v>171</v>
      </c>
      <c r="R134" s="37">
        <v>544</v>
      </c>
      <c r="S134" s="37"/>
      <c r="T134" s="37">
        <v>715</v>
      </c>
      <c r="U134" s="37"/>
      <c r="V134" s="37"/>
      <c r="W134" s="37"/>
      <c r="X134" s="37">
        <v>159</v>
      </c>
      <c r="Y134" s="37"/>
      <c r="Z134" s="37"/>
      <c r="AA134" s="37"/>
      <c r="AB134" s="37">
        <v>0</v>
      </c>
      <c r="AC134" s="37"/>
      <c r="AD134" s="37">
        <v>0</v>
      </c>
      <c r="AE134" s="37"/>
      <c r="AF134" s="37"/>
      <c r="AG134" s="37"/>
      <c r="AH134" s="37">
        <v>0</v>
      </c>
      <c r="AI134" s="37"/>
      <c r="AJ134" s="37"/>
      <c r="AK134" s="37"/>
      <c r="AL134" s="37"/>
      <c r="AM134" s="37"/>
      <c r="AN134" s="37"/>
      <c r="AO134" s="37"/>
      <c r="AP134" s="37">
        <v>141</v>
      </c>
      <c r="AQ134" s="37"/>
      <c r="AR134" s="37"/>
      <c r="AS134" s="37"/>
      <c r="AT134" s="37">
        <v>537</v>
      </c>
      <c r="AU134" s="37">
        <v>20</v>
      </c>
      <c r="AV134" s="37"/>
      <c r="AW134" s="37">
        <v>557</v>
      </c>
      <c r="AX134" s="37"/>
      <c r="AY134" s="37"/>
      <c r="AZ134" s="37"/>
      <c r="BA134" s="37">
        <v>209</v>
      </c>
      <c r="BB134" s="37">
        <v>370</v>
      </c>
      <c r="BC134" s="37"/>
      <c r="BD134" s="37">
        <v>579</v>
      </c>
      <c r="BE134" s="37"/>
      <c r="BF134" s="37"/>
      <c r="BG134" s="37"/>
      <c r="BH134" s="37">
        <v>107</v>
      </c>
      <c r="BI134" s="37"/>
      <c r="BJ134" s="37"/>
      <c r="BK134" s="37"/>
      <c r="BL134" s="37">
        <v>0</v>
      </c>
      <c r="BM134" s="37"/>
      <c r="BN134" s="37">
        <v>12</v>
      </c>
      <c r="BO134" s="37"/>
      <c r="BP134" s="37"/>
      <c r="BQ134" s="37"/>
      <c r="BR134" s="37">
        <v>2</v>
      </c>
    </row>
    <row r="135" spans="1:70" ht="20.100000000000001" customHeight="1" x14ac:dyDescent="0.2">
      <c r="D135" s="38" t="s">
        <v>101</v>
      </c>
      <c r="E135" s="62"/>
      <c r="F135" s="39">
        <v>185</v>
      </c>
      <c r="G135" s="40"/>
      <c r="H135" s="40"/>
      <c r="I135" s="40"/>
      <c r="J135" s="39">
        <v>985</v>
      </c>
      <c r="K135" s="39">
        <v>11</v>
      </c>
      <c r="L135" s="40"/>
      <c r="M135" s="39">
        <v>996</v>
      </c>
      <c r="N135" s="40"/>
      <c r="O135" s="40"/>
      <c r="P135" s="40"/>
      <c r="Q135" s="39">
        <v>205</v>
      </c>
      <c r="R135" s="39">
        <v>810</v>
      </c>
      <c r="S135" s="40"/>
      <c r="T135" s="39">
        <v>1015</v>
      </c>
      <c r="U135" s="40"/>
      <c r="V135" s="40"/>
      <c r="W135" s="40"/>
      <c r="X135" s="39">
        <v>166</v>
      </c>
      <c r="Y135" s="40"/>
      <c r="Z135" s="40"/>
      <c r="AA135" s="40"/>
      <c r="AB135" s="39">
        <v>0</v>
      </c>
      <c r="AC135" s="40"/>
      <c r="AD135" s="39">
        <v>0</v>
      </c>
      <c r="AE135" s="40"/>
      <c r="AF135" s="40"/>
      <c r="AG135" s="40"/>
      <c r="AH135" s="39">
        <v>40</v>
      </c>
      <c r="AI135" s="40"/>
      <c r="AJ135" s="40"/>
      <c r="AK135" s="40"/>
      <c r="AL135" s="40"/>
      <c r="AM135" s="40"/>
      <c r="AN135" s="40"/>
      <c r="AO135" s="40"/>
      <c r="AP135" s="39">
        <v>138</v>
      </c>
      <c r="AQ135" s="40"/>
      <c r="AR135" s="40"/>
      <c r="AS135" s="40"/>
      <c r="AT135" s="39">
        <v>472</v>
      </c>
      <c r="AU135" s="39">
        <v>13</v>
      </c>
      <c r="AV135" s="40"/>
      <c r="AW135" s="39">
        <v>485</v>
      </c>
      <c r="AX135" s="40"/>
      <c r="AY135" s="40"/>
      <c r="AZ135" s="40"/>
      <c r="BA135" s="39">
        <v>123</v>
      </c>
      <c r="BB135" s="39">
        <v>389</v>
      </c>
      <c r="BC135" s="40"/>
      <c r="BD135" s="39">
        <v>512</v>
      </c>
      <c r="BE135" s="40"/>
      <c r="BF135" s="40"/>
      <c r="BG135" s="40"/>
      <c r="BH135" s="39">
        <v>99</v>
      </c>
      <c r="BI135" s="40"/>
      <c r="BJ135" s="40"/>
      <c r="BK135" s="40"/>
      <c r="BL135" s="39">
        <v>0</v>
      </c>
      <c r="BM135" s="40"/>
      <c r="BN135" s="39">
        <v>12</v>
      </c>
      <c r="BO135" s="40"/>
      <c r="BP135" s="40"/>
      <c r="BQ135" s="40"/>
      <c r="BR135" s="39">
        <v>76</v>
      </c>
    </row>
    <row r="136" spans="1:70" ht="20.100000000000001" customHeight="1" x14ac:dyDescent="0.2">
      <c r="D136" s="2" t="s">
        <v>102</v>
      </c>
      <c r="E136" s="62"/>
      <c r="F136" s="37">
        <v>74</v>
      </c>
      <c r="G136" s="37"/>
      <c r="H136" s="37"/>
      <c r="I136" s="37"/>
      <c r="J136" s="37">
        <v>890</v>
      </c>
      <c r="K136" s="37">
        <v>15</v>
      </c>
      <c r="L136" s="37"/>
      <c r="M136" s="37">
        <v>905</v>
      </c>
      <c r="N136" s="37"/>
      <c r="O136" s="37"/>
      <c r="P136" s="37"/>
      <c r="Q136" s="37">
        <v>301</v>
      </c>
      <c r="R136" s="37">
        <v>564</v>
      </c>
      <c r="S136" s="37"/>
      <c r="T136" s="37">
        <v>865</v>
      </c>
      <c r="U136" s="37"/>
      <c r="V136" s="37"/>
      <c r="W136" s="37"/>
      <c r="X136" s="37">
        <v>112</v>
      </c>
      <c r="Y136" s="37"/>
      <c r="Z136" s="37"/>
      <c r="AA136" s="37"/>
      <c r="AB136" s="37">
        <v>0</v>
      </c>
      <c r="AC136" s="37"/>
      <c r="AD136" s="37">
        <v>2</v>
      </c>
      <c r="AE136" s="37"/>
      <c r="AF136" s="37"/>
      <c r="AG136" s="37"/>
      <c r="AH136" s="37">
        <v>0</v>
      </c>
      <c r="AI136" s="37"/>
      <c r="AJ136" s="37"/>
      <c r="AK136" s="37"/>
      <c r="AL136" s="37"/>
      <c r="AM136" s="37"/>
      <c r="AN136" s="37"/>
      <c r="AO136" s="37"/>
      <c r="AP136" s="37">
        <v>141</v>
      </c>
      <c r="AQ136" s="37"/>
      <c r="AR136" s="37"/>
      <c r="AS136" s="37"/>
      <c r="AT136" s="37">
        <v>523</v>
      </c>
      <c r="AU136" s="37">
        <v>35</v>
      </c>
      <c r="AV136" s="37"/>
      <c r="AW136" s="37">
        <v>558</v>
      </c>
      <c r="AX136" s="37"/>
      <c r="AY136" s="37"/>
      <c r="AZ136" s="37"/>
      <c r="BA136" s="37">
        <v>174</v>
      </c>
      <c r="BB136" s="37">
        <v>382</v>
      </c>
      <c r="BC136" s="37"/>
      <c r="BD136" s="37">
        <v>556</v>
      </c>
      <c r="BE136" s="37"/>
      <c r="BF136" s="37"/>
      <c r="BG136" s="37"/>
      <c r="BH136" s="37">
        <v>126</v>
      </c>
      <c r="BI136" s="37"/>
      <c r="BJ136" s="37"/>
      <c r="BK136" s="37"/>
      <c r="BL136" s="37">
        <v>0</v>
      </c>
      <c r="BM136" s="37"/>
      <c r="BN136" s="37">
        <v>17</v>
      </c>
      <c r="BO136" s="37"/>
      <c r="BP136" s="37"/>
      <c r="BQ136" s="37"/>
      <c r="BR136" s="37">
        <v>7</v>
      </c>
    </row>
    <row r="137" spans="1:70" ht="20.100000000000001" customHeight="1" x14ac:dyDescent="0.2">
      <c r="E137" s="6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row>
    <row r="138" spans="1:70" s="1" customFormat="1" ht="20.100000000000001" customHeight="1" x14ac:dyDescent="0.2">
      <c r="A138" s="3"/>
      <c r="B138" s="6"/>
      <c r="C138" s="42" t="s">
        <v>171</v>
      </c>
      <c r="D138" s="42"/>
      <c r="E138" s="62"/>
      <c r="F138" s="44">
        <v>563</v>
      </c>
      <c r="G138" s="45"/>
      <c r="H138" s="45"/>
      <c r="I138" s="45"/>
      <c r="J138" s="44">
        <v>4579</v>
      </c>
      <c r="K138" s="44">
        <v>77</v>
      </c>
      <c r="L138" s="45"/>
      <c r="M138" s="44">
        <v>4656</v>
      </c>
      <c r="N138" s="45"/>
      <c r="O138" s="45"/>
      <c r="P138" s="45"/>
      <c r="Q138" s="44">
        <v>1320</v>
      </c>
      <c r="R138" s="44">
        <v>3157</v>
      </c>
      <c r="S138" s="45"/>
      <c r="T138" s="44">
        <v>4477</v>
      </c>
      <c r="U138" s="45"/>
      <c r="V138" s="45"/>
      <c r="W138" s="45"/>
      <c r="X138" s="44">
        <v>739</v>
      </c>
      <c r="Y138" s="45"/>
      <c r="Z138" s="45"/>
      <c r="AA138" s="45"/>
      <c r="AB138" s="44">
        <v>0</v>
      </c>
      <c r="AC138" s="45"/>
      <c r="AD138" s="44">
        <v>3</v>
      </c>
      <c r="AE138" s="45"/>
      <c r="AF138" s="45"/>
      <c r="AG138" s="45"/>
      <c r="AH138" s="44">
        <v>40</v>
      </c>
      <c r="AI138" s="45"/>
      <c r="AJ138" s="45"/>
      <c r="AK138" s="45"/>
      <c r="AL138" s="45"/>
      <c r="AM138" s="45"/>
      <c r="AN138" s="45"/>
      <c r="AO138" s="45"/>
      <c r="AP138" s="44">
        <v>644</v>
      </c>
      <c r="AQ138" s="45"/>
      <c r="AR138" s="45"/>
      <c r="AS138" s="45"/>
      <c r="AT138" s="44">
        <v>2475</v>
      </c>
      <c r="AU138" s="44">
        <v>147</v>
      </c>
      <c r="AV138" s="45"/>
      <c r="AW138" s="44">
        <v>2622</v>
      </c>
      <c r="AX138" s="45"/>
      <c r="AY138" s="45"/>
      <c r="AZ138" s="45"/>
      <c r="BA138" s="44">
        <v>821</v>
      </c>
      <c r="BB138" s="44">
        <v>1819</v>
      </c>
      <c r="BC138" s="45"/>
      <c r="BD138" s="44">
        <v>2640</v>
      </c>
      <c r="BE138" s="45"/>
      <c r="BF138" s="45"/>
      <c r="BG138" s="45"/>
      <c r="BH138" s="44">
        <v>548</v>
      </c>
      <c r="BI138" s="45"/>
      <c r="BJ138" s="45"/>
      <c r="BK138" s="45"/>
      <c r="BL138" s="44">
        <v>0</v>
      </c>
      <c r="BM138" s="45"/>
      <c r="BN138" s="44">
        <v>78</v>
      </c>
      <c r="BO138" s="45"/>
      <c r="BP138" s="45"/>
      <c r="BQ138" s="45"/>
      <c r="BR138" s="44">
        <v>86</v>
      </c>
    </row>
    <row r="139" spans="1:70" ht="20.100000000000001" customHeight="1" x14ac:dyDescent="0.2">
      <c r="E139" s="6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row>
    <row r="140" spans="1:70" ht="20.100000000000001" customHeight="1" x14ac:dyDescent="0.2">
      <c r="C140" s="3" t="s">
        <v>172</v>
      </c>
      <c r="E140" s="62"/>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row>
    <row r="141" spans="1:70" ht="20.100000000000001" customHeight="1" x14ac:dyDescent="0.2">
      <c r="D141" s="2" t="s">
        <v>124</v>
      </c>
      <c r="E141" s="62"/>
      <c r="F141" s="37">
        <v>129</v>
      </c>
      <c r="G141" s="37"/>
      <c r="H141" s="37"/>
      <c r="I141" s="37"/>
      <c r="J141" s="37">
        <v>825</v>
      </c>
      <c r="K141" s="37">
        <v>18</v>
      </c>
      <c r="L141" s="37"/>
      <c r="M141" s="37">
        <v>843</v>
      </c>
      <c r="N141" s="37"/>
      <c r="O141" s="37"/>
      <c r="P141" s="37"/>
      <c r="Q141" s="37">
        <v>361</v>
      </c>
      <c r="R141" s="37">
        <v>418</v>
      </c>
      <c r="S141" s="37"/>
      <c r="T141" s="37">
        <v>779</v>
      </c>
      <c r="U141" s="37"/>
      <c r="V141" s="37"/>
      <c r="W141" s="37"/>
      <c r="X141" s="37">
        <v>193</v>
      </c>
      <c r="Y141" s="37"/>
      <c r="Z141" s="37"/>
      <c r="AA141" s="37"/>
      <c r="AB141" s="37">
        <v>0</v>
      </c>
      <c r="AC141" s="37"/>
      <c r="AD141" s="37">
        <v>0</v>
      </c>
      <c r="AE141" s="37"/>
      <c r="AF141" s="37"/>
      <c r="AG141" s="37"/>
      <c r="AH141" s="37">
        <v>0</v>
      </c>
      <c r="AI141" s="37"/>
      <c r="AJ141" s="37"/>
      <c r="AK141" s="37"/>
      <c r="AL141" s="37"/>
      <c r="AM141" s="37"/>
      <c r="AN141" s="37"/>
      <c r="AO141" s="37"/>
      <c r="AP141" s="37">
        <v>81</v>
      </c>
      <c r="AQ141" s="37"/>
      <c r="AR141" s="37"/>
      <c r="AS141" s="37"/>
      <c r="AT141" s="37">
        <v>423</v>
      </c>
      <c r="AU141" s="37">
        <v>39</v>
      </c>
      <c r="AV141" s="37"/>
      <c r="AW141" s="37">
        <v>462</v>
      </c>
      <c r="AX141" s="37"/>
      <c r="AY141" s="37"/>
      <c r="AZ141" s="37"/>
      <c r="BA141" s="37">
        <v>187</v>
      </c>
      <c r="BB141" s="37">
        <v>283</v>
      </c>
      <c r="BC141" s="37"/>
      <c r="BD141" s="37">
        <v>470</v>
      </c>
      <c r="BE141" s="37"/>
      <c r="BF141" s="37"/>
      <c r="BG141" s="37"/>
      <c r="BH141" s="37">
        <v>49</v>
      </c>
      <c r="BI141" s="37"/>
      <c r="BJ141" s="37"/>
      <c r="BK141" s="37"/>
      <c r="BL141" s="37">
        <v>0</v>
      </c>
      <c r="BM141" s="37"/>
      <c r="BN141" s="37">
        <v>24</v>
      </c>
      <c r="BO141" s="37"/>
      <c r="BP141" s="37"/>
      <c r="BQ141" s="37"/>
      <c r="BR141" s="37">
        <v>0</v>
      </c>
    </row>
    <row r="142" spans="1:70" ht="20.100000000000001" customHeight="1" x14ac:dyDescent="0.2">
      <c r="D142" s="38" t="s">
        <v>173</v>
      </c>
      <c r="E142" s="62"/>
      <c r="F142" s="39">
        <v>159</v>
      </c>
      <c r="G142" s="40"/>
      <c r="H142" s="40"/>
      <c r="I142" s="40"/>
      <c r="J142" s="39">
        <v>458</v>
      </c>
      <c r="K142" s="39">
        <v>11</v>
      </c>
      <c r="L142" s="40"/>
      <c r="M142" s="39">
        <v>469</v>
      </c>
      <c r="N142" s="40"/>
      <c r="O142" s="40"/>
      <c r="P142" s="40"/>
      <c r="Q142" s="39">
        <v>101</v>
      </c>
      <c r="R142" s="39">
        <v>399</v>
      </c>
      <c r="S142" s="40"/>
      <c r="T142" s="39">
        <v>500</v>
      </c>
      <c r="U142" s="40"/>
      <c r="V142" s="40"/>
      <c r="W142" s="40"/>
      <c r="X142" s="39">
        <v>128</v>
      </c>
      <c r="Y142" s="40"/>
      <c r="Z142" s="40"/>
      <c r="AA142" s="40"/>
      <c r="AB142" s="39">
        <v>0</v>
      </c>
      <c r="AC142" s="40"/>
      <c r="AD142" s="39">
        <v>0</v>
      </c>
      <c r="AE142" s="40"/>
      <c r="AF142" s="40"/>
      <c r="AG142" s="40"/>
      <c r="AH142" s="39">
        <v>38</v>
      </c>
      <c r="AI142" s="40"/>
      <c r="AJ142" s="40"/>
      <c r="AK142" s="40"/>
      <c r="AL142" s="40"/>
      <c r="AM142" s="40"/>
      <c r="AN142" s="40"/>
      <c r="AO142" s="40"/>
      <c r="AP142" s="39">
        <v>282</v>
      </c>
      <c r="AQ142" s="40"/>
      <c r="AR142" s="40"/>
      <c r="AS142" s="40"/>
      <c r="AT142" s="39">
        <v>585</v>
      </c>
      <c r="AU142" s="39">
        <v>29</v>
      </c>
      <c r="AV142" s="40"/>
      <c r="AW142" s="39">
        <v>614</v>
      </c>
      <c r="AX142" s="40"/>
      <c r="AY142" s="40"/>
      <c r="AZ142" s="40"/>
      <c r="BA142" s="39">
        <v>92</v>
      </c>
      <c r="BB142" s="39">
        <v>580</v>
      </c>
      <c r="BC142" s="40"/>
      <c r="BD142" s="39">
        <v>672</v>
      </c>
      <c r="BE142" s="40"/>
      <c r="BF142" s="40"/>
      <c r="BG142" s="40"/>
      <c r="BH142" s="39">
        <v>224</v>
      </c>
      <c r="BI142" s="40"/>
      <c r="BJ142" s="40"/>
      <c r="BK142" s="40"/>
      <c r="BL142" s="39">
        <v>0</v>
      </c>
      <c r="BM142" s="40"/>
      <c r="BN142" s="39">
        <v>0</v>
      </c>
      <c r="BO142" s="40"/>
      <c r="BP142" s="40"/>
      <c r="BQ142" s="40"/>
      <c r="BR142" s="39">
        <v>96</v>
      </c>
    </row>
    <row r="143" spans="1:70" ht="20.100000000000001" customHeight="1" x14ac:dyDescent="0.2">
      <c r="D143" s="2" t="s">
        <v>113</v>
      </c>
      <c r="E143" s="62"/>
      <c r="F143" s="37">
        <v>129</v>
      </c>
      <c r="G143" s="37"/>
      <c r="H143" s="37"/>
      <c r="I143" s="37"/>
      <c r="J143" s="37">
        <v>618</v>
      </c>
      <c r="K143" s="37">
        <v>23</v>
      </c>
      <c r="L143" s="37"/>
      <c r="M143" s="37">
        <v>641</v>
      </c>
      <c r="N143" s="37"/>
      <c r="O143" s="37"/>
      <c r="P143" s="37"/>
      <c r="Q143" s="37">
        <v>177</v>
      </c>
      <c r="R143" s="37">
        <v>484</v>
      </c>
      <c r="S143" s="37"/>
      <c r="T143" s="37">
        <v>661</v>
      </c>
      <c r="U143" s="37"/>
      <c r="V143" s="37"/>
      <c r="W143" s="37"/>
      <c r="X143" s="37">
        <v>109</v>
      </c>
      <c r="Y143" s="37"/>
      <c r="Z143" s="37"/>
      <c r="AA143" s="37"/>
      <c r="AB143" s="37">
        <v>0</v>
      </c>
      <c r="AC143" s="37"/>
      <c r="AD143" s="37">
        <v>0</v>
      </c>
      <c r="AE143" s="37"/>
      <c r="AF143" s="37"/>
      <c r="AG143" s="37"/>
      <c r="AH143" s="37">
        <v>0</v>
      </c>
      <c r="AI143" s="37"/>
      <c r="AJ143" s="37"/>
      <c r="AK143" s="37"/>
      <c r="AL143" s="37"/>
      <c r="AM143" s="37"/>
      <c r="AN143" s="37"/>
      <c r="AO143" s="37"/>
      <c r="AP143" s="37">
        <v>179</v>
      </c>
      <c r="AQ143" s="37"/>
      <c r="AR143" s="37"/>
      <c r="AS143" s="37"/>
      <c r="AT143" s="37">
        <v>449</v>
      </c>
      <c r="AU143" s="37">
        <v>27</v>
      </c>
      <c r="AV143" s="37"/>
      <c r="AW143" s="37">
        <v>476</v>
      </c>
      <c r="AX143" s="37"/>
      <c r="AY143" s="37"/>
      <c r="AZ143" s="37"/>
      <c r="BA143" s="37">
        <v>157</v>
      </c>
      <c r="BB143" s="37">
        <v>358</v>
      </c>
      <c r="BC143" s="37"/>
      <c r="BD143" s="37">
        <v>515</v>
      </c>
      <c r="BE143" s="37"/>
      <c r="BF143" s="37"/>
      <c r="BG143" s="37"/>
      <c r="BH143" s="37">
        <v>118</v>
      </c>
      <c r="BI143" s="37"/>
      <c r="BJ143" s="37"/>
      <c r="BK143" s="37"/>
      <c r="BL143" s="37">
        <v>0</v>
      </c>
      <c r="BM143" s="37"/>
      <c r="BN143" s="37">
        <v>22</v>
      </c>
      <c r="BO143" s="37"/>
      <c r="BP143" s="37"/>
      <c r="BQ143" s="37"/>
      <c r="BR143" s="37">
        <v>3</v>
      </c>
    </row>
    <row r="144" spans="1:70" ht="20.100000000000001" customHeight="1" x14ac:dyDescent="0.2">
      <c r="D144" s="38" t="s">
        <v>174</v>
      </c>
      <c r="E144" s="62"/>
      <c r="F144" s="39">
        <v>134</v>
      </c>
      <c r="G144" s="40"/>
      <c r="H144" s="40"/>
      <c r="I144" s="40"/>
      <c r="J144" s="39">
        <v>620</v>
      </c>
      <c r="K144" s="39">
        <v>12</v>
      </c>
      <c r="L144" s="40"/>
      <c r="M144" s="39">
        <v>632</v>
      </c>
      <c r="N144" s="40"/>
      <c r="O144" s="40"/>
      <c r="P144" s="40"/>
      <c r="Q144" s="39">
        <v>165</v>
      </c>
      <c r="R144" s="39">
        <v>488</v>
      </c>
      <c r="S144" s="40"/>
      <c r="T144" s="39">
        <v>653</v>
      </c>
      <c r="U144" s="40"/>
      <c r="V144" s="40"/>
      <c r="W144" s="40"/>
      <c r="X144" s="39">
        <v>113</v>
      </c>
      <c r="Y144" s="40"/>
      <c r="Z144" s="40"/>
      <c r="AA144" s="40"/>
      <c r="AB144" s="39">
        <v>0</v>
      </c>
      <c r="AC144" s="40"/>
      <c r="AD144" s="39">
        <v>0</v>
      </c>
      <c r="AE144" s="40"/>
      <c r="AF144" s="40"/>
      <c r="AG144" s="40"/>
      <c r="AH144" s="39">
        <v>0</v>
      </c>
      <c r="AI144" s="40"/>
      <c r="AJ144" s="40"/>
      <c r="AK144" s="40"/>
      <c r="AL144" s="40"/>
      <c r="AM144" s="40"/>
      <c r="AN144" s="40"/>
      <c r="AO144" s="40"/>
      <c r="AP144" s="39">
        <v>97</v>
      </c>
      <c r="AQ144" s="40"/>
      <c r="AR144" s="40"/>
      <c r="AS144" s="40"/>
      <c r="AT144" s="39">
        <v>463</v>
      </c>
      <c r="AU144" s="39">
        <v>30</v>
      </c>
      <c r="AV144" s="40"/>
      <c r="AW144" s="39">
        <v>493</v>
      </c>
      <c r="AX144" s="40"/>
      <c r="AY144" s="40"/>
      <c r="AZ144" s="40"/>
      <c r="BA144" s="39">
        <v>175</v>
      </c>
      <c r="BB144" s="39">
        <v>307</v>
      </c>
      <c r="BC144" s="40"/>
      <c r="BD144" s="39">
        <v>482</v>
      </c>
      <c r="BE144" s="40"/>
      <c r="BF144" s="40"/>
      <c r="BG144" s="40"/>
      <c r="BH144" s="39">
        <v>89</v>
      </c>
      <c r="BI144" s="40"/>
      <c r="BJ144" s="40"/>
      <c r="BK144" s="40"/>
      <c r="BL144" s="39">
        <v>0</v>
      </c>
      <c r="BM144" s="40"/>
      <c r="BN144" s="39">
        <v>19</v>
      </c>
      <c r="BO144" s="40"/>
      <c r="BP144" s="40"/>
      <c r="BQ144" s="40"/>
      <c r="BR144" s="39">
        <v>4</v>
      </c>
    </row>
    <row r="145" spans="1:70" ht="20.100000000000001" customHeight="1" x14ac:dyDescent="0.2">
      <c r="D145" s="2" t="s">
        <v>115</v>
      </c>
      <c r="E145" s="62"/>
      <c r="F145" s="37">
        <v>132</v>
      </c>
      <c r="G145" s="37"/>
      <c r="H145" s="37"/>
      <c r="I145" s="37"/>
      <c r="J145" s="37">
        <v>930</v>
      </c>
      <c r="K145" s="37">
        <v>34</v>
      </c>
      <c r="L145" s="37"/>
      <c r="M145" s="37">
        <v>964</v>
      </c>
      <c r="N145" s="37"/>
      <c r="O145" s="37"/>
      <c r="P145" s="37"/>
      <c r="Q145" s="37">
        <v>297</v>
      </c>
      <c r="R145" s="37">
        <v>654</v>
      </c>
      <c r="S145" s="37"/>
      <c r="T145" s="37">
        <v>951</v>
      </c>
      <c r="U145" s="37"/>
      <c r="V145" s="37"/>
      <c r="W145" s="37"/>
      <c r="X145" s="37">
        <v>145</v>
      </c>
      <c r="Y145" s="37"/>
      <c r="Z145" s="37"/>
      <c r="AA145" s="37"/>
      <c r="AB145" s="37">
        <v>0</v>
      </c>
      <c r="AC145" s="37"/>
      <c r="AD145" s="37">
        <v>0</v>
      </c>
      <c r="AE145" s="37"/>
      <c r="AF145" s="37"/>
      <c r="AG145" s="37"/>
      <c r="AH145" s="37">
        <v>0</v>
      </c>
      <c r="AI145" s="37"/>
      <c r="AJ145" s="37"/>
      <c r="AK145" s="37"/>
      <c r="AL145" s="37"/>
      <c r="AM145" s="37"/>
      <c r="AN145" s="37"/>
      <c r="AO145" s="37"/>
      <c r="AP145" s="37">
        <v>77</v>
      </c>
      <c r="AQ145" s="37"/>
      <c r="AR145" s="37"/>
      <c r="AS145" s="37"/>
      <c r="AT145" s="37">
        <v>386</v>
      </c>
      <c r="AU145" s="37">
        <v>23</v>
      </c>
      <c r="AV145" s="37"/>
      <c r="AW145" s="37">
        <v>409</v>
      </c>
      <c r="AX145" s="37"/>
      <c r="AY145" s="37"/>
      <c r="AZ145" s="37"/>
      <c r="BA145" s="37">
        <v>123</v>
      </c>
      <c r="BB145" s="37">
        <v>291</v>
      </c>
      <c r="BC145" s="37"/>
      <c r="BD145" s="37">
        <v>414</v>
      </c>
      <c r="BE145" s="37"/>
      <c r="BF145" s="37"/>
      <c r="BG145" s="37"/>
      <c r="BH145" s="37">
        <v>72</v>
      </c>
      <c r="BI145" s="37"/>
      <c r="BJ145" s="37"/>
      <c r="BK145" s="37"/>
      <c r="BL145" s="37">
        <v>0</v>
      </c>
      <c r="BM145" s="37"/>
      <c r="BN145" s="37">
        <v>0</v>
      </c>
      <c r="BO145" s="37"/>
      <c r="BP145" s="37"/>
      <c r="BQ145" s="37"/>
      <c r="BR145" s="37">
        <v>6</v>
      </c>
    </row>
    <row r="146" spans="1:70" ht="20.100000000000001" customHeight="1" x14ac:dyDescent="0.2">
      <c r="D146" s="38" t="s">
        <v>116</v>
      </c>
      <c r="E146" s="62"/>
      <c r="F146" s="39">
        <v>153</v>
      </c>
      <c r="G146" s="40"/>
      <c r="H146" s="40"/>
      <c r="I146" s="40"/>
      <c r="J146" s="39">
        <v>993</v>
      </c>
      <c r="K146" s="39">
        <v>18</v>
      </c>
      <c r="L146" s="40"/>
      <c r="M146" s="39">
        <v>1011</v>
      </c>
      <c r="N146" s="40"/>
      <c r="O146" s="40"/>
      <c r="P146" s="40"/>
      <c r="Q146" s="39">
        <v>417</v>
      </c>
      <c r="R146" s="39">
        <v>589</v>
      </c>
      <c r="S146" s="40"/>
      <c r="T146" s="39">
        <v>1006</v>
      </c>
      <c r="U146" s="40"/>
      <c r="V146" s="40"/>
      <c r="W146" s="40"/>
      <c r="X146" s="39">
        <v>158</v>
      </c>
      <c r="Y146" s="40"/>
      <c r="Z146" s="40"/>
      <c r="AA146" s="40"/>
      <c r="AB146" s="39">
        <v>0</v>
      </c>
      <c r="AC146" s="40"/>
      <c r="AD146" s="39">
        <v>0</v>
      </c>
      <c r="AE146" s="40"/>
      <c r="AF146" s="40"/>
      <c r="AG146" s="40"/>
      <c r="AH146" s="39">
        <v>0</v>
      </c>
      <c r="AI146" s="40"/>
      <c r="AJ146" s="40"/>
      <c r="AK146" s="40"/>
      <c r="AL146" s="40"/>
      <c r="AM146" s="40"/>
      <c r="AN146" s="40"/>
      <c r="AO146" s="40"/>
      <c r="AP146" s="39">
        <v>45</v>
      </c>
      <c r="AQ146" s="40"/>
      <c r="AR146" s="40"/>
      <c r="AS146" s="40"/>
      <c r="AT146" s="39">
        <v>320</v>
      </c>
      <c r="AU146" s="39">
        <v>31</v>
      </c>
      <c r="AV146" s="40"/>
      <c r="AW146" s="39">
        <v>351</v>
      </c>
      <c r="AX146" s="40"/>
      <c r="AY146" s="40"/>
      <c r="AZ146" s="40"/>
      <c r="BA146" s="39">
        <v>145</v>
      </c>
      <c r="BB146" s="39">
        <v>238</v>
      </c>
      <c r="BC146" s="40"/>
      <c r="BD146" s="39">
        <v>383</v>
      </c>
      <c r="BE146" s="40"/>
      <c r="BF146" s="40"/>
      <c r="BG146" s="40"/>
      <c r="BH146" s="39">
        <v>13</v>
      </c>
      <c r="BI146" s="40"/>
      <c r="BJ146" s="40"/>
      <c r="BK146" s="40"/>
      <c r="BL146" s="39">
        <v>0</v>
      </c>
      <c r="BM146" s="40"/>
      <c r="BN146" s="39">
        <v>0</v>
      </c>
      <c r="BO146" s="40"/>
      <c r="BP146" s="40"/>
      <c r="BQ146" s="40"/>
      <c r="BR146" s="39">
        <v>0</v>
      </c>
    </row>
    <row r="147" spans="1:70" ht="20.100000000000001" customHeight="1" x14ac:dyDescent="0.2">
      <c r="D147" s="2" t="s">
        <v>104</v>
      </c>
      <c r="E147" s="62"/>
      <c r="F147" s="37">
        <v>70</v>
      </c>
      <c r="G147" s="37"/>
      <c r="H147" s="37"/>
      <c r="I147" s="37"/>
      <c r="J147" s="37">
        <v>330</v>
      </c>
      <c r="K147" s="37">
        <v>11</v>
      </c>
      <c r="L147" s="37"/>
      <c r="M147" s="37">
        <v>341</v>
      </c>
      <c r="N147" s="37"/>
      <c r="O147" s="37"/>
      <c r="P147" s="37"/>
      <c r="Q147" s="37">
        <v>147</v>
      </c>
      <c r="R147" s="37">
        <v>203</v>
      </c>
      <c r="S147" s="37"/>
      <c r="T147" s="37">
        <v>350</v>
      </c>
      <c r="U147" s="37"/>
      <c r="V147" s="37"/>
      <c r="W147" s="37"/>
      <c r="X147" s="37">
        <v>61</v>
      </c>
      <c r="Y147" s="37"/>
      <c r="Z147" s="37"/>
      <c r="AA147" s="37"/>
      <c r="AB147" s="37">
        <v>0</v>
      </c>
      <c r="AC147" s="37"/>
      <c r="AD147" s="37">
        <v>0</v>
      </c>
      <c r="AE147" s="37"/>
      <c r="AF147" s="37"/>
      <c r="AG147" s="37"/>
      <c r="AH147" s="37">
        <v>0</v>
      </c>
      <c r="AI147" s="37"/>
      <c r="AJ147" s="37"/>
      <c r="AK147" s="37"/>
      <c r="AL147" s="37"/>
      <c r="AM147" s="37"/>
      <c r="AN147" s="37"/>
      <c r="AO147" s="37"/>
      <c r="AP147" s="37">
        <v>165</v>
      </c>
      <c r="AQ147" s="37"/>
      <c r="AR147" s="37"/>
      <c r="AS147" s="37"/>
      <c r="AT147" s="37">
        <v>719</v>
      </c>
      <c r="AU147" s="37">
        <v>34</v>
      </c>
      <c r="AV147" s="37"/>
      <c r="AW147" s="37">
        <v>753</v>
      </c>
      <c r="AX147" s="37"/>
      <c r="AY147" s="37"/>
      <c r="AZ147" s="37"/>
      <c r="BA147" s="37">
        <v>235</v>
      </c>
      <c r="BB147" s="37">
        <v>518</v>
      </c>
      <c r="BC147" s="37"/>
      <c r="BD147" s="37">
        <v>753</v>
      </c>
      <c r="BE147" s="37"/>
      <c r="BF147" s="37"/>
      <c r="BG147" s="37"/>
      <c r="BH147" s="37">
        <v>144</v>
      </c>
      <c r="BI147" s="37"/>
      <c r="BJ147" s="37"/>
      <c r="BK147" s="37"/>
      <c r="BL147" s="37">
        <v>0</v>
      </c>
      <c r="BM147" s="37"/>
      <c r="BN147" s="37">
        <v>21</v>
      </c>
      <c r="BO147" s="37"/>
      <c r="BP147" s="37"/>
      <c r="BQ147" s="37"/>
      <c r="BR147" s="37">
        <v>2</v>
      </c>
    </row>
    <row r="148" spans="1:70" ht="20.100000000000001" customHeight="1" x14ac:dyDescent="0.2">
      <c r="D148" s="38" t="s">
        <v>365</v>
      </c>
      <c r="E148" s="62"/>
      <c r="F148" s="39">
        <f>104+41</f>
        <v>145</v>
      </c>
      <c r="G148" s="40"/>
      <c r="H148" s="40"/>
      <c r="I148" s="40"/>
      <c r="J148" s="39">
        <v>0</v>
      </c>
      <c r="K148" s="39">
        <v>0</v>
      </c>
      <c r="L148" s="40"/>
      <c r="M148" s="39">
        <v>0</v>
      </c>
      <c r="N148" s="40"/>
      <c r="O148" s="40"/>
      <c r="P148" s="40"/>
      <c r="Q148" s="39">
        <v>0</v>
      </c>
      <c r="R148" s="39">
        <v>0</v>
      </c>
      <c r="S148" s="40"/>
      <c r="T148" s="39">
        <v>0</v>
      </c>
      <c r="U148" s="40"/>
      <c r="V148" s="40"/>
      <c r="W148" s="40"/>
      <c r="X148" s="39">
        <v>145</v>
      </c>
      <c r="Y148" s="40"/>
      <c r="Z148" s="40"/>
      <c r="AA148" s="40"/>
      <c r="AB148" s="39">
        <v>0</v>
      </c>
      <c r="AC148" s="40"/>
      <c r="AD148" s="39">
        <v>0</v>
      </c>
      <c r="AE148" s="40"/>
      <c r="AF148" s="40"/>
      <c r="AG148" s="40"/>
      <c r="AH148" s="39">
        <v>0</v>
      </c>
      <c r="AI148" s="40"/>
      <c r="AJ148" s="40"/>
      <c r="AK148" s="40"/>
      <c r="AL148" s="40"/>
      <c r="AM148" s="40"/>
      <c r="AN148" s="40"/>
      <c r="AO148" s="40"/>
      <c r="AP148" s="39">
        <f>111+33</f>
        <v>144</v>
      </c>
      <c r="AQ148" s="40"/>
      <c r="AR148" s="40"/>
      <c r="AS148" s="40"/>
      <c r="AT148" s="39">
        <v>0</v>
      </c>
      <c r="AU148" s="39">
        <v>0</v>
      </c>
      <c r="AV148" s="40"/>
      <c r="AW148" s="39">
        <v>0</v>
      </c>
      <c r="AX148" s="40"/>
      <c r="AY148" s="40"/>
      <c r="AZ148" s="40"/>
      <c r="BA148" s="39">
        <v>0</v>
      </c>
      <c r="BB148" s="39">
        <v>0</v>
      </c>
      <c r="BC148" s="40"/>
      <c r="BD148" s="39">
        <v>0</v>
      </c>
      <c r="BE148" s="40"/>
      <c r="BF148" s="40"/>
      <c r="BG148" s="40"/>
      <c r="BH148" s="39">
        <f>(91+26)+27</f>
        <v>144</v>
      </c>
      <c r="BI148" s="40"/>
      <c r="BJ148" s="40"/>
      <c r="BK148" s="40"/>
      <c r="BL148" s="39">
        <v>0</v>
      </c>
      <c r="BM148" s="40"/>
      <c r="BN148" s="39">
        <v>0</v>
      </c>
      <c r="BO148" s="40"/>
      <c r="BP148" s="40"/>
      <c r="BQ148" s="40"/>
      <c r="BR148" s="39">
        <v>0</v>
      </c>
    </row>
    <row r="149" spans="1:70" ht="20.100000000000001" customHeight="1" x14ac:dyDescent="0.2">
      <c r="D149" s="2" t="s">
        <v>106</v>
      </c>
      <c r="E149" s="62"/>
      <c r="F149" s="37">
        <v>199</v>
      </c>
      <c r="G149" s="37"/>
      <c r="H149" s="37"/>
      <c r="I149" s="37"/>
      <c r="J149" s="37">
        <v>969</v>
      </c>
      <c r="K149" s="37">
        <v>25</v>
      </c>
      <c r="L149" s="37"/>
      <c r="M149" s="37">
        <v>994</v>
      </c>
      <c r="N149" s="37"/>
      <c r="O149" s="37"/>
      <c r="P149" s="37"/>
      <c r="Q149" s="37">
        <v>298</v>
      </c>
      <c r="R149" s="37">
        <v>699</v>
      </c>
      <c r="S149" s="37"/>
      <c r="T149" s="37">
        <v>997</v>
      </c>
      <c r="U149" s="37"/>
      <c r="V149" s="37"/>
      <c r="W149" s="37"/>
      <c r="X149" s="37">
        <v>196</v>
      </c>
      <c r="Y149" s="37"/>
      <c r="Z149" s="37"/>
      <c r="AA149" s="37"/>
      <c r="AB149" s="37">
        <v>0</v>
      </c>
      <c r="AC149" s="37"/>
      <c r="AD149" s="37">
        <v>0</v>
      </c>
      <c r="AE149" s="37"/>
      <c r="AF149" s="37"/>
      <c r="AG149" s="37"/>
      <c r="AH149" s="37">
        <v>0</v>
      </c>
      <c r="AI149" s="37"/>
      <c r="AJ149" s="37"/>
      <c r="AK149" s="37"/>
      <c r="AL149" s="37"/>
      <c r="AM149" s="37"/>
      <c r="AN149" s="37"/>
      <c r="AO149" s="37"/>
      <c r="AP149" s="37">
        <v>117</v>
      </c>
      <c r="AQ149" s="37"/>
      <c r="AR149" s="37"/>
      <c r="AS149" s="37"/>
      <c r="AT149" s="37">
        <v>335</v>
      </c>
      <c r="AU149" s="37">
        <v>29</v>
      </c>
      <c r="AV149" s="37"/>
      <c r="AW149" s="37">
        <v>364</v>
      </c>
      <c r="AX149" s="37"/>
      <c r="AY149" s="37"/>
      <c r="AZ149" s="37"/>
      <c r="BA149" s="37">
        <v>168</v>
      </c>
      <c r="BB149" s="37">
        <v>217</v>
      </c>
      <c r="BC149" s="37"/>
      <c r="BD149" s="37">
        <v>385</v>
      </c>
      <c r="BE149" s="37"/>
      <c r="BF149" s="37"/>
      <c r="BG149" s="37"/>
      <c r="BH149" s="37">
        <v>96</v>
      </c>
      <c r="BI149" s="37"/>
      <c r="BJ149" s="37"/>
      <c r="BK149" s="37"/>
      <c r="BL149" s="37">
        <v>0</v>
      </c>
      <c r="BM149" s="37"/>
      <c r="BN149" s="37">
        <v>0</v>
      </c>
      <c r="BO149" s="37"/>
      <c r="BP149" s="37"/>
      <c r="BQ149" s="37"/>
      <c r="BR149" s="37">
        <v>2</v>
      </c>
    </row>
    <row r="150" spans="1:70" ht="20.100000000000001" customHeight="1" x14ac:dyDescent="0.2">
      <c r="D150" s="38" t="s">
        <v>107</v>
      </c>
      <c r="E150" s="62"/>
      <c r="F150" s="39">
        <v>137</v>
      </c>
      <c r="G150" s="40"/>
      <c r="H150" s="40"/>
      <c r="I150" s="40"/>
      <c r="J150" s="39">
        <v>701</v>
      </c>
      <c r="K150" s="39">
        <v>15</v>
      </c>
      <c r="L150" s="40"/>
      <c r="M150" s="39">
        <v>716</v>
      </c>
      <c r="N150" s="40"/>
      <c r="O150" s="40"/>
      <c r="P150" s="40"/>
      <c r="Q150" s="39">
        <v>89</v>
      </c>
      <c r="R150" s="39">
        <v>589</v>
      </c>
      <c r="S150" s="40"/>
      <c r="T150" s="39">
        <v>678</v>
      </c>
      <c r="U150" s="40"/>
      <c r="V150" s="40"/>
      <c r="W150" s="40"/>
      <c r="X150" s="39">
        <v>175</v>
      </c>
      <c r="Y150" s="40"/>
      <c r="Z150" s="40"/>
      <c r="AA150" s="40"/>
      <c r="AB150" s="39">
        <v>0</v>
      </c>
      <c r="AC150" s="40"/>
      <c r="AD150" s="39">
        <v>0</v>
      </c>
      <c r="AE150" s="40"/>
      <c r="AF150" s="40"/>
      <c r="AG150" s="40"/>
      <c r="AH150" s="39">
        <v>0</v>
      </c>
      <c r="AI150" s="40"/>
      <c r="AJ150" s="40"/>
      <c r="AK150" s="40"/>
      <c r="AL150" s="40"/>
      <c r="AM150" s="40"/>
      <c r="AN150" s="40"/>
      <c r="AO150" s="40"/>
      <c r="AP150" s="39">
        <v>126</v>
      </c>
      <c r="AQ150" s="40"/>
      <c r="AR150" s="40"/>
      <c r="AS150" s="40"/>
      <c r="AT150" s="39">
        <v>376</v>
      </c>
      <c r="AU150" s="39">
        <v>23</v>
      </c>
      <c r="AV150" s="40"/>
      <c r="AW150" s="39">
        <v>399</v>
      </c>
      <c r="AX150" s="40"/>
      <c r="AY150" s="40"/>
      <c r="AZ150" s="40"/>
      <c r="BA150" s="39">
        <v>97</v>
      </c>
      <c r="BB150" s="39">
        <v>305</v>
      </c>
      <c r="BC150" s="40"/>
      <c r="BD150" s="39">
        <v>402</v>
      </c>
      <c r="BE150" s="40"/>
      <c r="BF150" s="40"/>
      <c r="BG150" s="40"/>
      <c r="BH150" s="39">
        <v>93</v>
      </c>
      <c r="BI150" s="40"/>
      <c r="BJ150" s="40"/>
      <c r="BK150" s="40"/>
      <c r="BL150" s="39">
        <v>0</v>
      </c>
      <c r="BM150" s="40"/>
      <c r="BN150" s="39">
        <v>30</v>
      </c>
      <c r="BO150" s="40"/>
      <c r="BP150" s="40"/>
      <c r="BQ150" s="40"/>
      <c r="BR150" s="39">
        <v>38</v>
      </c>
    </row>
    <row r="151" spans="1:70" ht="20.100000000000001" customHeight="1" x14ac:dyDescent="0.2">
      <c r="D151" s="2" t="s">
        <v>176</v>
      </c>
      <c r="E151" s="62"/>
      <c r="F151" s="37">
        <v>88</v>
      </c>
      <c r="G151" s="37"/>
      <c r="H151" s="37"/>
      <c r="I151" s="37"/>
      <c r="J151" s="37">
        <v>568</v>
      </c>
      <c r="K151" s="37">
        <v>11</v>
      </c>
      <c r="L151" s="37"/>
      <c r="M151" s="37">
        <v>579</v>
      </c>
      <c r="N151" s="37"/>
      <c r="O151" s="37"/>
      <c r="P151" s="37"/>
      <c r="Q151" s="37">
        <v>153</v>
      </c>
      <c r="R151" s="37">
        <v>401</v>
      </c>
      <c r="S151" s="37"/>
      <c r="T151" s="37">
        <v>554</v>
      </c>
      <c r="U151" s="37"/>
      <c r="V151" s="37"/>
      <c r="W151" s="37"/>
      <c r="X151" s="37">
        <v>113</v>
      </c>
      <c r="Y151" s="37"/>
      <c r="Z151" s="37"/>
      <c r="AA151" s="37"/>
      <c r="AB151" s="37">
        <v>0</v>
      </c>
      <c r="AC151" s="37"/>
      <c r="AD151" s="37">
        <v>0</v>
      </c>
      <c r="AE151" s="37"/>
      <c r="AF151" s="37"/>
      <c r="AG151" s="37"/>
      <c r="AH151" s="37">
        <v>0</v>
      </c>
      <c r="AI151" s="37"/>
      <c r="AJ151" s="37"/>
      <c r="AK151" s="37"/>
      <c r="AL151" s="37"/>
      <c r="AM151" s="37"/>
      <c r="AN151" s="37"/>
      <c r="AO151" s="37"/>
      <c r="AP151" s="37">
        <v>101</v>
      </c>
      <c r="AQ151" s="37"/>
      <c r="AR151" s="37"/>
      <c r="AS151" s="37"/>
      <c r="AT151" s="37">
        <v>525</v>
      </c>
      <c r="AU151" s="37">
        <v>24</v>
      </c>
      <c r="AV151" s="37"/>
      <c r="AW151" s="37">
        <v>549</v>
      </c>
      <c r="AX151" s="37"/>
      <c r="AY151" s="37"/>
      <c r="AZ151" s="37"/>
      <c r="BA151" s="37">
        <v>164</v>
      </c>
      <c r="BB151" s="37">
        <v>377</v>
      </c>
      <c r="BC151" s="37"/>
      <c r="BD151" s="37">
        <v>541</v>
      </c>
      <c r="BE151" s="37"/>
      <c r="BF151" s="37"/>
      <c r="BG151" s="37"/>
      <c r="BH151" s="37">
        <v>85</v>
      </c>
      <c r="BI151" s="37"/>
      <c r="BJ151" s="37"/>
      <c r="BK151" s="37"/>
      <c r="BL151" s="37">
        <v>0</v>
      </c>
      <c r="BM151" s="37"/>
      <c r="BN151" s="37">
        <v>24</v>
      </c>
      <c r="BO151" s="37"/>
      <c r="BP151" s="37"/>
      <c r="BQ151" s="37"/>
      <c r="BR151" s="37">
        <v>1</v>
      </c>
    </row>
    <row r="152" spans="1:70" ht="20.100000000000001" customHeight="1" x14ac:dyDescent="0.2">
      <c r="D152" s="38" t="s">
        <v>177</v>
      </c>
      <c r="E152" s="62"/>
      <c r="F152" s="39">
        <v>162</v>
      </c>
      <c r="G152" s="40"/>
      <c r="H152" s="40"/>
      <c r="I152" s="40"/>
      <c r="J152" s="39">
        <v>916</v>
      </c>
      <c r="K152" s="39">
        <v>15</v>
      </c>
      <c r="L152" s="40"/>
      <c r="M152" s="39">
        <v>931</v>
      </c>
      <c r="N152" s="40"/>
      <c r="O152" s="40"/>
      <c r="P152" s="40"/>
      <c r="Q152" s="39">
        <v>350</v>
      </c>
      <c r="R152" s="39">
        <v>569</v>
      </c>
      <c r="S152" s="40"/>
      <c r="T152" s="39">
        <v>919</v>
      </c>
      <c r="U152" s="40"/>
      <c r="V152" s="40"/>
      <c r="W152" s="40"/>
      <c r="X152" s="39">
        <v>174</v>
      </c>
      <c r="Y152" s="40"/>
      <c r="Z152" s="40"/>
      <c r="AA152" s="40"/>
      <c r="AB152" s="39">
        <v>0</v>
      </c>
      <c r="AC152" s="40"/>
      <c r="AD152" s="39">
        <v>0</v>
      </c>
      <c r="AE152" s="40"/>
      <c r="AF152" s="40"/>
      <c r="AG152" s="40"/>
      <c r="AH152" s="39">
        <v>0</v>
      </c>
      <c r="AI152" s="40"/>
      <c r="AJ152" s="40"/>
      <c r="AK152" s="40"/>
      <c r="AL152" s="40"/>
      <c r="AM152" s="40"/>
      <c r="AN152" s="40"/>
      <c r="AO152" s="40"/>
      <c r="AP152" s="39">
        <v>121</v>
      </c>
      <c r="AQ152" s="40"/>
      <c r="AR152" s="40"/>
      <c r="AS152" s="40"/>
      <c r="AT152" s="39">
        <v>418</v>
      </c>
      <c r="AU152" s="39">
        <v>15</v>
      </c>
      <c r="AV152" s="40"/>
      <c r="AW152" s="39">
        <v>433</v>
      </c>
      <c r="AX152" s="40"/>
      <c r="AY152" s="40"/>
      <c r="AZ152" s="40"/>
      <c r="BA152" s="39">
        <v>188</v>
      </c>
      <c r="BB152" s="39">
        <v>254</v>
      </c>
      <c r="BC152" s="40"/>
      <c r="BD152" s="39">
        <v>442</v>
      </c>
      <c r="BE152" s="40"/>
      <c r="BF152" s="40"/>
      <c r="BG152" s="40"/>
      <c r="BH152" s="39">
        <v>112</v>
      </c>
      <c r="BI152" s="40"/>
      <c r="BJ152" s="40"/>
      <c r="BK152" s="40"/>
      <c r="BL152" s="39">
        <v>0</v>
      </c>
      <c r="BM152" s="40"/>
      <c r="BN152" s="39">
        <v>0</v>
      </c>
      <c r="BO152" s="40"/>
      <c r="BP152" s="40"/>
      <c r="BQ152" s="40"/>
      <c r="BR152" s="39">
        <v>65</v>
      </c>
    </row>
    <row r="153" spans="1:70" ht="20.100000000000001" customHeight="1" x14ac:dyDescent="0.2">
      <c r="D153" s="2" t="s">
        <v>178</v>
      </c>
      <c r="E153" s="62"/>
      <c r="F153" s="37">
        <v>78</v>
      </c>
      <c r="G153" s="37"/>
      <c r="H153" s="37"/>
      <c r="I153" s="37"/>
      <c r="J153" s="37">
        <v>608</v>
      </c>
      <c r="K153" s="37">
        <v>10</v>
      </c>
      <c r="L153" s="37"/>
      <c r="M153" s="37">
        <v>618</v>
      </c>
      <c r="N153" s="37"/>
      <c r="O153" s="37"/>
      <c r="P153" s="37"/>
      <c r="Q153" s="37">
        <v>184</v>
      </c>
      <c r="R153" s="37">
        <v>436</v>
      </c>
      <c r="S153" s="37"/>
      <c r="T153" s="37">
        <v>620</v>
      </c>
      <c r="U153" s="37"/>
      <c r="V153" s="37"/>
      <c r="W153" s="37"/>
      <c r="X153" s="37">
        <v>76</v>
      </c>
      <c r="Y153" s="37"/>
      <c r="Z153" s="37"/>
      <c r="AA153" s="37"/>
      <c r="AB153" s="37">
        <v>0</v>
      </c>
      <c r="AC153" s="37"/>
      <c r="AD153" s="37">
        <v>0</v>
      </c>
      <c r="AE153" s="37"/>
      <c r="AF153" s="37"/>
      <c r="AG153" s="37"/>
      <c r="AH153" s="37">
        <v>0</v>
      </c>
      <c r="AI153" s="37"/>
      <c r="AJ153" s="37"/>
      <c r="AK153" s="37"/>
      <c r="AL153" s="37"/>
      <c r="AM153" s="37"/>
      <c r="AN153" s="37"/>
      <c r="AO153" s="37"/>
      <c r="AP153" s="37">
        <v>119</v>
      </c>
      <c r="AQ153" s="37"/>
      <c r="AR153" s="37"/>
      <c r="AS153" s="37"/>
      <c r="AT153" s="37">
        <v>492</v>
      </c>
      <c r="AU153" s="37">
        <v>25</v>
      </c>
      <c r="AV153" s="37"/>
      <c r="AW153" s="37">
        <v>517</v>
      </c>
      <c r="AX153" s="37"/>
      <c r="AY153" s="37"/>
      <c r="AZ153" s="37"/>
      <c r="BA153" s="37">
        <v>138</v>
      </c>
      <c r="BB153" s="37">
        <v>393</v>
      </c>
      <c r="BC153" s="37"/>
      <c r="BD153" s="37">
        <v>531</v>
      </c>
      <c r="BE153" s="37"/>
      <c r="BF153" s="37"/>
      <c r="BG153" s="37"/>
      <c r="BH153" s="37">
        <v>105</v>
      </c>
      <c r="BI153" s="37"/>
      <c r="BJ153" s="37"/>
      <c r="BK153" s="37"/>
      <c r="BL153" s="37">
        <v>0</v>
      </c>
      <c r="BM153" s="37"/>
      <c r="BN153" s="37">
        <v>0</v>
      </c>
      <c r="BO153" s="37"/>
      <c r="BP153" s="37"/>
      <c r="BQ153" s="37"/>
      <c r="BR153" s="37">
        <v>0</v>
      </c>
    </row>
    <row r="154" spans="1:70" ht="20.100000000000001" customHeight="1" x14ac:dyDescent="0.2">
      <c r="D154" s="38" t="s">
        <v>179</v>
      </c>
      <c r="E154" s="62"/>
      <c r="F154" s="39">
        <v>133</v>
      </c>
      <c r="G154" s="40"/>
      <c r="H154" s="40"/>
      <c r="I154" s="40"/>
      <c r="J154" s="39">
        <v>702</v>
      </c>
      <c r="K154" s="39">
        <v>11</v>
      </c>
      <c r="L154" s="40"/>
      <c r="M154" s="39">
        <v>713</v>
      </c>
      <c r="N154" s="40"/>
      <c r="O154" s="40"/>
      <c r="P154" s="40"/>
      <c r="Q154" s="39">
        <v>141</v>
      </c>
      <c r="R154" s="39">
        <v>569</v>
      </c>
      <c r="S154" s="40"/>
      <c r="T154" s="39">
        <v>710</v>
      </c>
      <c r="U154" s="40"/>
      <c r="V154" s="40"/>
      <c r="W154" s="40"/>
      <c r="X154" s="39">
        <v>136</v>
      </c>
      <c r="Y154" s="40"/>
      <c r="Z154" s="40"/>
      <c r="AA154" s="40"/>
      <c r="AB154" s="39">
        <v>0</v>
      </c>
      <c r="AC154" s="40"/>
      <c r="AD154" s="39">
        <v>0</v>
      </c>
      <c r="AE154" s="40"/>
      <c r="AF154" s="40"/>
      <c r="AG154" s="40"/>
      <c r="AH154" s="39">
        <v>0</v>
      </c>
      <c r="AI154" s="40"/>
      <c r="AJ154" s="40"/>
      <c r="AK154" s="40"/>
      <c r="AL154" s="40"/>
      <c r="AM154" s="40"/>
      <c r="AN154" s="40"/>
      <c r="AO154" s="40"/>
      <c r="AP154" s="39">
        <v>55</v>
      </c>
      <c r="AQ154" s="40"/>
      <c r="AR154" s="40"/>
      <c r="AS154" s="40"/>
      <c r="AT154" s="39">
        <v>374</v>
      </c>
      <c r="AU154" s="39">
        <v>33</v>
      </c>
      <c r="AV154" s="40"/>
      <c r="AW154" s="39">
        <v>407</v>
      </c>
      <c r="AX154" s="40"/>
      <c r="AY154" s="40"/>
      <c r="AZ154" s="40"/>
      <c r="BA154" s="39">
        <v>106</v>
      </c>
      <c r="BB154" s="39">
        <v>270</v>
      </c>
      <c r="BC154" s="40"/>
      <c r="BD154" s="39">
        <v>376</v>
      </c>
      <c r="BE154" s="40"/>
      <c r="BF154" s="40"/>
      <c r="BG154" s="40"/>
      <c r="BH154" s="39">
        <v>59</v>
      </c>
      <c r="BI154" s="40"/>
      <c r="BJ154" s="40"/>
      <c r="BK154" s="40"/>
      <c r="BL154" s="39">
        <v>0</v>
      </c>
      <c r="BM154" s="40"/>
      <c r="BN154" s="39">
        <v>27</v>
      </c>
      <c r="BO154" s="40"/>
      <c r="BP154" s="40"/>
      <c r="BQ154" s="40"/>
      <c r="BR154" s="39">
        <v>0</v>
      </c>
    </row>
    <row r="155" spans="1:70" ht="20.100000000000001" customHeight="1" x14ac:dyDescent="0.2">
      <c r="E155" s="6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row>
    <row r="156" spans="1:70" s="1" customFormat="1" ht="20.100000000000001" customHeight="1" x14ac:dyDescent="0.2">
      <c r="A156" s="3"/>
      <c r="B156" s="6"/>
      <c r="C156" s="42" t="s">
        <v>180</v>
      </c>
      <c r="D156" s="42"/>
      <c r="E156" s="62"/>
      <c r="F156" s="44">
        <f>1807+41</f>
        <v>1848</v>
      </c>
      <c r="G156" s="45"/>
      <c r="H156" s="45"/>
      <c r="I156" s="45"/>
      <c r="J156" s="44">
        <v>9238</v>
      </c>
      <c r="K156" s="44">
        <v>214</v>
      </c>
      <c r="L156" s="45"/>
      <c r="M156" s="44">
        <v>9452</v>
      </c>
      <c r="N156" s="45"/>
      <c r="O156" s="45"/>
      <c r="P156" s="45"/>
      <c r="Q156" s="44">
        <v>2880</v>
      </c>
      <c r="R156" s="44">
        <v>6498</v>
      </c>
      <c r="S156" s="45"/>
      <c r="T156" s="44">
        <v>9378</v>
      </c>
      <c r="U156" s="45"/>
      <c r="V156" s="45"/>
      <c r="W156" s="45"/>
      <c r="X156" s="44">
        <v>1922</v>
      </c>
      <c r="Y156" s="45"/>
      <c r="Z156" s="45"/>
      <c r="AA156" s="45"/>
      <c r="AB156" s="44">
        <v>0</v>
      </c>
      <c r="AC156" s="45"/>
      <c r="AD156" s="44">
        <v>0</v>
      </c>
      <c r="AE156" s="45"/>
      <c r="AF156" s="45"/>
      <c r="AG156" s="45"/>
      <c r="AH156" s="44">
        <v>38</v>
      </c>
      <c r="AI156" s="45"/>
      <c r="AJ156" s="45"/>
      <c r="AK156" s="45"/>
      <c r="AL156" s="45"/>
      <c r="AM156" s="45"/>
      <c r="AN156" s="45"/>
      <c r="AO156" s="45"/>
      <c r="AP156" s="44">
        <v>1709</v>
      </c>
      <c r="AQ156" s="45"/>
      <c r="AR156" s="45"/>
      <c r="AS156" s="45"/>
      <c r="AT156" s="44">
        <v>5865</v>
      </c>
      <c r="AU156" s="44">
        <v>362</v>
      </c>
      <c r="AV156" s="45"/>
      <c r="AW156" s="44">
        <v>6227</v>
      </c>
      <c r="AX156" s="45"/>
      <c r="AY156" s="45"/>
      <c r="AZ156" s="45"/>
      <c r="BA156" s="44">
        <v>1975</v>
      </c>
      <c r="BB156" s="44">
        <v>4391</v>
      </c>
      <c r="BC156" s="45"/>
      <c r="BD156" s="44">
        <v>6366</v>
      </c>
      <c r="BE156" s="45"/>
      <c r="BF156" s="45"/>
      <c r="BG156" s="45"/>
      <c r="BH156" s="44">
        <v>1403</v>
      </c>
      <c r="BI156" s="45"/>
      <c r="BJ156" s="45"/>
      <c r="BK156" s="45"/>
      <c r="BL156" s="44">
        <v>0</v>
      </c>
      <c r="BM156" s="45"/>
      <c r="BN156" s="44">
        <v>167</v>
      </c>
      <c r="BO156" s="45"/>
      <c r="BP156" s="45"/>
      <c r="BQ156" s="45"/>
      <c r="BR156" s="44">
        <v>217</v>
      </c>
    </row>
    <row r="157" spans="1:70" ht="20.100000000000001" customHeight="1" x14ac:dyDescent="0.2">
      <c r="E157" s="6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row>
    <row r="158" spans="1:70" s="1" customFormat="1" ht="20.100000000000001" customHeight="1" x14ac:dyDescent="0.25">
      <c r="A158" s="3"/>
      <c r="B158" s="49" t="s">
        <v>181</v>
      </c>
      <c r="C158" s="50"/>
      <c r="D158" s="50"/>
      <c r="E158" s="62"/>
      <c r="F158" s="51">
        <f>3023+41</f>
        <v>3064</v>
      </c>
      <c r="G158" s="52"/>
      <c r="H158" s="52"/>
      <c r="I158" s="52"/>
      <c r="J158" s="51">
        <v>14453</v>
      </c>
      <c r="K158" s="51">
        <v>386</v>
      </c>
      <c r="L158" s="52"/>
      <c r="M158" s="51">
        <v>14839</v>
      </c>
      <c r="N158" s="52"/>
      <c r="O158" s="52"/>
      <c r="P158" s="52"/>
      <c r="Q158" s="51">
        <v>4531</v>
      </c>
      <c r="R158" s="51">
        <v>9994</v>
      </c>
      <c r="S158" s="52"/>
      <c r="T158" s="51">
        <v>14525</v>
      </c>
      <c r="U158" s="52"/>
      <c r="V158" s="52"/>
      <c r="W158" s="52"/>
      <c r="X158" s="51">
        <v>3375</v>
      </c>
      <c r="Y158" s="52"/>
      <c r="Z158" s="52"/>
      <c r="AA158" s="52"/>
      <c r="AB158" s="51">
        <v>0</v>
      </c>
      <c r="AC158" s="52"/>
      <c r="AD158" s="51">
        <v>3</v>
      </c>
      <c r="AE158" s="52"/>
      <c r="AF158" s="52"/>
      <c r="AG158" s="52"/>
      <c r="AH158" s="51">
        <v>78</v>
      </c>
      <c r="AI158" s="52"/>
      <c r="AJ158" s="52"/>
      <c r="AK158" s="52"/>
      <c r="AL158" s="52"/>
      <c r="AM158" s="52"/>
      <c r="AN158" s="52"/>
      <c r="AO158" s="52"/>
      <c r="AP158" s="51">
        <v>2353</v>
      </c>
      <c r="AQ158" s="52"/>
      <c r="AR158" s="52"/>
      <c r="AS158" s="52"/>
      <c r="AT158" s="51">
        <v>8340</v>
      </c>
      <c r="AU158" s="51">
        <v>509</v>
      </c>
      <c r="AV158" s="52"/>
      <c r="AW158" s="51">
        <v>8849</v>
      </c>
      <c r="AX158" s="52"/>
      <c r="AY158" s="52"/>
      <c r="AZ158" s="52"/>
      <c r="BA158" s="51">
        <v>2796</v>
      </c>
      <c r="BB158" s="51">
        <v>6210</v>
      </c>
      <c r="BC158" s="52"/>
      <c r="BD158" s="51">
        <v>9006</v>
      </c>
      <c r="BE158" s="52"/>
      <c r="BF158" s="52"/>
      <c r="BG158" s="52"/>
      <c r="BH158" s="51">
        <v>1951</v>
      </c>
      <c r="BI158" s="52"/>
      <c r="BJ158" s="52"/>
      <c r="BK158" s="52"/>
      <c r="BL158" s="51">
        <v>0</v>
      </c>
      <c r="BM158" s="52"/>
      <c r="BN158" s="51">
        <v>245</v>
      </c>
      <c r="BO158" s="52"/>
      <c r="BP158" s="52"/>
      <c r="BQ158" s="52"/>
      <c r="BR158" s="51">
        <v>303</v>
      </c>
    </row>
    <row r="159" spans="1:70" ht="20.100000000000001" customHeight="1" x14ac:dyDescent="0.2">
      <c r="E159" s="6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row>
    <row r="160" spans="1:70" ht="20.100000000000001" customHeight="1" x14ac:dyDescent="0.2">
      <c r="B160" s="6" t="s">
        <v>182</v>
      </c>
      <c r="E160" s="62"/>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row>
    <row r="161" spans="3:70" ht="20.100000000000001" customHeight="1" x14ac:dyDescent="0.2">
      <c r="C161" s="3" t="s">
        <v>97</v>
      </c>
      <c r="E161" s="62"/>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row>
    <row r="162" spans="3:70" ht="20.100000000000001" customHeight="1" x14ac:dyDescent="0.2">
      <c r="D162" s="2" t="s">
        <v>124</v>
      </c>
      <c r="E162" s="62"/>
      <c r="F162" s="37">
        <v>327</v>
      </c>
      <c r="G162" s="37"/>
      <c r="H162" s="37"/>
      <c r="I162" s="37"/>
      <c r="J162" s="37">
        <v>1913</v>
      </c>
      <c r="K162" s="37">
        <v>41</v>
      </c>
      <c r="L162" s="37"/>
      <c r="M162" s="37">
        <v>1954</v>
      </c>
      <c r="N162" s="37"/>
      <c r="O162" s="37"/>
      <c r="P162" s="37"/>
      <c r="Q162" s="37">
        <v>341</v>
      </c>
      <c r="R162" s="37">
        <v>1642</v>
      </c>
      <c r="S162" s="37"/>
      <c r="T162" s="37">
        <v>1983</v>
      </c>
      <c r="U162" s="37"/>
      <c r="V162" s="37"/>
      <c r="W162" s="37"/>
      <c r="X162" s="37">
        <v>298</v>
      </c>
      <c r="Y162" s="37"/>
      <c r="Z162" s="37"/>
      <c r="AA162" s="37"/>
      <c r="AB162" s="37">
        <v>0</v>
      </c>
      <c r="AC162" s="37"/>
      <c r="AD162" s="37">
        <v>0</v>
      </c>
      <c r="AE162" s="37"/>
      <c r="AF162" s="37"/>
      <c r="AG162" s="37"/>
      <c r="AH162" s="37">
        <v>52</v>
      </c>
      <c r="AI162" s="37"/>
      <c r="AJ162" s="37"/>
      <c r="AK162" s="37"/>
      <c r="AL162" s="37"/>
      <c r="AM162" s="37"/>
      <c r="AN162" s="37"/>
      <c r="AO162" s="37"/>
      <c r="AP162" s="37">
        <v>0</v>
      </c>
      <c r="AQ162" s="37"/>
      <c r="AR162" s="37"/>
      <c r="AS162" s="37"/>
      <c r="AT162" s="37">
        <v>0</v>
      </c>
      <c r="AU162" s="37">
        <v>0</v>
      </c>
      <c r="AV162" s="37"/>
      <c r="AW162" s="37">
        <v>0</v>
      </c>
      <c r="AX162" s="37"/>
      <c r="AY162" s="37"/>
      <c r="AZ162" s="37"/>
      <c r="BA162" s="37">
        <v>0</v>
      </c>
      <c r="BB162" s="37">
        <v>0</v>
      </c>
      <c r="BC162" s="37"/>
      <c r="BD162" s="37">
        <v>0</v>
      </c>
      <c r="BE162" s="37"/>
      <c r="BF162" s="37"/>
      <c r="BG162" s="37"/>
      <c r="BH162" s="37">
        <v>0</v>
      </c>
      <c r="BI162" s="37"/>
      <c r="BJ162" s="37"/>
      <c r="BK162" s="37"/>
      <c r="BL162" s="37">
        <v>0</v>
      </c>
      <c r="BM162" s="37"/>
      <c r="BN162" s="37">
        <v>0</v>
      </c>
      <c r="BO162" s="37"/>
      <c r="BP162" s="37"/>
      <c r="BQ162" s="37"/>
      <c r="BR162" s="37">
        <v>0</v>
      </c>
    </row>
    <row r="163" spans="3:70" ht="20.100000000000001" customHeight="1" x14ac:dyDescent="0.2">
      <c r="D163" s="38" t="s">
        <v>173</v>
      </c>
      <c r="E163" s="62"/>
      <c r="F163" s="39">
        <v>236</v>
      </c>
      <c r="G163" s="40"/>
      <c r="H163" s="40"/>
      <c r="I163" s="40"/>
      <c r="J163" s="39">
        <v>1904</v>
      </c>
      <c r="K163" s="39">
        <v>26</v>
      </c>
      <c r="L163" s="40"/>
      <c r="M163" s="39">
        <v>1930</v>
      </c>
      <c r="N163" s="40"/>
      <c r="O163" s="40"/>
      <c r="P163" s="40"/>
      <c r="Q163" s="39">
        <v>184</v>
      </c>
      <c r="R163" s="39">
        <v>1733</v>
      </c>
      <c r="S163" s="40"/>
      <c r="T163" s="39">
        <v>1917</v>
      </c>
      <c r="U163" s="40"/>
      <c r="V163" s="40"/>
      <c r="W163" s="40"/>
      <c r="X163" s="39">
        <v>249</v>
      </c>
      <c r="Y163" s="40"/>
      <c r="Z163" s="40"/>
      <c r="AA163" s="40"/>
      <c r="AB163" s="39">
        <v>0</v>
      </c>
      <c r="AC163" s="40"/>
      <c r="AD163" s="39">
        <v>0</v>
      </c>
      <c r="AE163" s="40"/>
      <c r="AF163" s="40"/>
      <c r="AG163" s="40"/>
      <c r="AH163" s="39">
        <v>0</v>
      </c>
      <c r="AI163" s="40"/>
      <c r="AJ163" s="40"/>
      <c r="AK163" s="40"/>
      <c r="AL163" s="40"/>
      <c r="AM163" s="40"/>
      <c r="AN163" s="40"/>
      <c r="AO163" s="40"/>
      <c r="AP163" s="39">
        <v>0</v>
      </c>
      <c r="AQ163" s="40"/>
      <c r="AR163" s="40"/>
      <c r="AS163" s="40"/>
      <c r="AT163" s="39">
        <v>0</v>
      </c>
      <c r="AU163" s="39">
        <v>0</v>
      </c>
      <c r="AV163" s="40"/>
      <c r="AW163" s="39">
        <v>0</v>
      </c>
      <c r="AX163" s="40"/>
      <c r="AY163" s="40"/>
      <c r="AZ163" s="40"/>
      <c r="BA163" s="39">
        <v>0</v>
      </c>
      <c r="BB163" s="39">
        <v>0</v>
      </c>
      <c r="BC163" s="40"/>
      <c r="BD163" s="39">
        <v>0</v>
      </c>
      <c r="BE163" s="40"/>
      <c r="BF163" s="40"/>
      <c r="BG163" s="40"/>
      <c r="BH163" s="39">
        <v>0</v>
      </c>
      <c r="BI163" s="40"/>
      <c r="BJ163" s="40"/>
      <c r="BK163" s="40"/>
      <c r="BL163" s="39">
        <v>0</v>
      </c>
      <c r="BM163" s="40"/>
      <c r="BN163" s="39">
        <v>0</v>
      </c>
      <c r="BO163" s="40"/>
      <c r="BP163" s="40"/>
      <c r="BQ163" s="40"/>
      <c r="BR163" s="39">
        <v>0</v>
      </c>
    </row>
    <row r="164" spans="3:70" ht="20.100000000000001" customHeight="1" x14ac:dyDescent="0.2">
      <c r="D164" s="2" t="s">
        <v>100</v>
      </c>
      <c r="E164" s="62"/>
      <c r="F164" s="37">
        <v>244</v>
      </c>
      <c r="G164" s="37"/>
      <c r="H164" s="37"/>
      <c r="I164" s="37"/>
      <c r="J164" s="37">
        <v>1903</v>
      </c>
      <c r="K164" s="37">
        <v>34</v>
      </c>
      <c r="L164" s="37"/>
      <c r="M164" s="37">
        <v>1937</v>
      </c>
      <c r="N164" s="37"/>
      <c r="O164" s="37"/>
      <c r="P164" s="37"/>
      <c r="Q164" s="37">
        <v>280</v>
      </c>
      <c r="R164" s="37">
        <v>1658</v>
      </c>
      <c r="S164" s="37"/>
      <c r="T164" s="37">
        <v>1938</v>
      </c>
      <c r="U164" s="37"/>
      <c r="V164" s="37"/>
      <c r="W164" s="37"/>
      <c r="X164" s="37">
        <v>243</v>
      </c>
      <c r="Y164" s="37"/>
      <c r="Z164" s="37"/>
      <c r="AA164" s="37"/>
      <c r="AB164" s="37">
        <v>0</v>
      </c>
      <c r="AC164" s="37"/>
      <c r="AD164" s="37">
        <v>0</v>
      </c>
      <c r="AE164" s="37"/>
      <c r="AF164" s="37"/>
      <c r="AG164" s="37"/>
      <c r="AH164" s="37">
        <v>0</v>
      </c>
      <c r="AI164" s="37"/>
      <c r="AJ164" s="37"/>
      <c r="AK164" s="37"/>
      <c r="AL164" s="37"/>
      <c r="AM164" s="37"/>
      <c r="AN164" s="37"/>
      <c r="AO164" s="37"/>
      <c r="AP164" s="37">
        <v>0</v>
      </c>
      <c r="AQ164" s="37"/>
      <c r="AR164" s="37"/>
      <c r="AS164" s="37"/>
      <c r="AT164" s="37">
        <v>0</v>
      </c>
      <c r="AU164" s="37">
        <v>0</v>
      </c>
      <c r="AV164" s="37"/>
      <c r="AW164" s="37">
        <v>0</v>
      </c>
      <c r="AX164" s="37"/>
      <c r="AY164" s="37"/>
      <c r="AZ164" s="37"/>
      <c r="BA164" s="37">
        <v>0</v>
      </c>
      <c r="BB164" s="37">
        <v>0</v>
      </c>
      <c r="BC164" s="37"/>
      <c r="BD164" s="37">
        <v>0</v>
      </c>
      <c r="BE164" s="37"/>
      <c r="BF164" s="37"/>
      <c r="BG164" s="37"/>
      <c r="BH164" s="37">
        <v>0</v>
      </c>
      <c r="BI164" s="37"/>
      <c r="BJ164" s="37"/>
      <c r="BK164" s="37"/>
      <c r="BL164" s="37">
        <v>0</v>
      </c>
      <c r="BM164" s="37"/>
      <c r="BN164" s="37">
        <v>0</v>
      </c>
      <c r="BO164" s="37"/>
      <c r="BP164" s="37"/>
      <c r="BQ164" s="37"/>
      <c r="BR164" s="37">
        <v>0</v>
      </c>
    </row>
    <row r="165" spans="3:70" ht="20.100000000000001" customHeight="1" x14ac:dyDescent="0.2">
      <c r="D165" s="38" t="s">
        <v>174</v>
      </c>
      <c r="E165" s="62"/>
      <c r="F165" s="39">
        <v>216</v>
      </c>
      <c r="G165" s="40"/>
      <c r="H165" s="40"/>
      <c r="I165" s="40"/>
      <c r="J165" s="39">
        <v>1919</v>
      </c>
      <c r="K165" s="39">
        <v>33</v>
      </c>
      <c r="L165" s="40"/>
      <c r="M165" s="39">
        <v>1952</v>
      </c>
      <c r="N165" s="40"/>
      <c r="O165" s="40"/>
      <c r="P165" s="40"/>
      <c r="Q165" s="39">
        <v>148</v>
      </c>
      <c r="R165" s="39">
        <v>1740</v>
      </c>
      <c r="S165" s="40"/>
      <c r="T165" s="39">
        <v>1888</v>
      </c>
      <c r="U165" s="40"/>
      <c r="V165" s="40"/>
      <c r="W165" s="40"/>
      <c r="X165" s="39">
        <v>280</v>
      </c>
      <c r="Y165" s="40"/>
      <c r="Z165" s="40"/>
      <c r="AA165" s="40"/>
      <c r="AB165" s="39">
        <v>0</v>
      </c>
      <c r="AC165" s="40"/>
      <c r="AD165" s="39">
        <v>0</v>
      </c>
      <c r="AE165" s="40"/>
      <c r="AF165" s="40"/>
      <c r="AG165" s="40"/>
      <c r="AH165" s="39">
        <v>0</v>
      </c>
      <c r="AI165" s="40"/>
      <c r="AJ165" s="40"/>
      <c r="AK165" s="40"/>
      <c r="AL165" s="40"/>
      <c r="AM165" s="40"/>
      <c r="AN165" s="40"/>
      <c r="AO165" s="40"/>
      <c r="AP165" s="39">
        <v>0</v>
      </c>
      <c r="AQ165" s="40"/>
      <c r="AR165" s="40"/>
      <c r="AS165" s="40"/>
      <c r="AT165" s="39">
        <v>0</v>
      </c>
      <c r="AU165" s="39">
        <v>0</v>
      </c>
      <c r="AV165" s="40"/>
      <c r="AW165" s="39">
        <v>0</v>
      </c>
      <c r="AX165" s="40"/>
      <c r="AY165" s="40"/>
      <c r="AZ165" s="40"/>
      <c r="BA165" s="39">
        <v>0</v>
      </c>
      <c r="BB165" s="39">
        <v>0</v>
      </c>
      <c r="BC165" s="40"/>
      <c r="BD165" s="39">
        <v>0</v>
      </c>
      <c r="BE165" s="40"/>
      <c r="BF165" s="40"/>
      <c r="BG165" s="40"/>
      <c r="BH165" s="39">
        <v>0</v>
      </c>
      <c r="BI165" s="40"/>
      <c r="BJ165" s="40"/>
      <c r="BK165" s="40"/>
      <c r="BL165" s="39">
        <v>0</v>
      </c>
      <c r="BM165" s="40"/>
      <c r="BN165" s="39">
        <v>0</v>
      </c>
      <c r="BO165" s="40"/>
      <c r="BP165" s="40"/>
      <c r="BQ165" s="40"/>
      <c r="BR165" s="39">
        <v>0</v>
      </c>
    </row>
    <row r="166" spans="3:70" ht="20.100000000000001" customHeight="1" x14ac:dyDescent="0.2">
      <c r="D166" s="2" t="s">
        <v>115</v>
      </c>
      <c r="E166" s="62"/>
      <c r="F166" s="37">
        <v>279</v>
      </c>
      <c r="G166" s="37"/>
      <c r="H166" s="37"/>
      <c r="I166" s="37"/>
      <c r="J166" s="37">
        <v>1913</v>
      </c>
      <c r="K166" s="37">
        <v>38</v>
      </c>
      <c r="L166" s="37"/>
      <c r="M166" s="37">
        <v>1951</v>
      </c>
      <c r="N166" s="37"/>
      <c r="O166" s="37"/>
      <c r="P166" s="37"/>
      <c r="Q166" s="37">
        <v>432</v>
      </c>
      <c r="R166" s="37">
        <v>1531</v>
      </c>
      <c r="S166" s="37"/>
      <c r="T166" s="37">
        <v>1963</v>
      </c>
      <c r="U166" s="37"/>
      <c r="V166" s="37"/>
      <c r="W166" s="37"/>
      <c r="X166" s="37">
        <v>267</v>
      </c>
      <c r="Y166" s="37"/>
      <c r="Z166" s="37"/>
      <c r="AA166" s="37"/>
      <c r="AB166" s="37">
        <v>0</v>
      </c>
      <c r="AC166" s="37"/>
      <c r="AD166" s="37">
        <v>0</v>
      </c>
      <c r="AE166" s="37"/>
      <c r="AF166" s="37"/>
      <c r="AG166" s="37"/>
      <c r="AH166" s="37">
        <v>0</v>
      </c>
      <c r="AI166" s="37"/>
      <c r="AJ166" s="37"/>
      <c r="AK166" s="37"/>
      <c r="AL166" s="37"/>
      <c r="AM166" s="37"/>
      <c r="AN166" s="37"/>
      <c r="AO166" s="37"/>
      <c r="AP166" s="37">
        <v>0</v>
      </c>
      <c r="AQ166" s="37"/>
      <c r="AR166" s="37"/>
      <c r="AS166" s="37"/>
      <c r="AT166" s="37">
        <v>0</v>
      </c>
      <c r="AU166" s="37">
        <v>0</v>
      </c>
      <c r="AV166" s="37"/>
      <c r="AW166" s="37">
        <v>0</v>
      </c>
      <c r="AX166" s="37"/>
      <c r="AY166" s="37"/>
      <c r="AZ166" s="37"/>
      <c r="BA166" s="37">
        <v>0</v>
      </c>
      <c r="BB166" s="37">
        <v>0</v>
      </c>
      <c r="BC166" s="37"/>
      <c r="BD166" s="37">
        <v>0</v>
      </c>
      <c r="BE166" s="37"/>
      <c r="BF166" s="37"/>
      <c r="BG166" s="37"/>
      <c r="BH166" s="37">
        <v>0</v>
      </c>
      <c r="BI166" s="37"/>
      <c r="BJ166" s="37"/>
      <c r="BK166" s="37"/>
      <c r="BL166" s="37">
        <v>0</v>
      </c>
      <c r="BM166" s="37"/>
      <c r="BN166" s="37">
        <v>0</v>
      </c>
      <c r="BO166" s="37"/>
      <c r="BP166" s="37"/>
      <c r="BQ166" s="37"/>
      <c r="BR166" s="37">
        <v>0</v>
      </c>
    </row>
    <row r="167" spans="3:70" ht="20.100000000000001" customHeight="1" x14ac:dyDescent="0.2">
      <c r="D167" s="38" t="s">
        <v>103</v>
      </c>
      <c r="E167" s="62"/>
      <c r="F167" s="39">
        <v>176</v>
      </c>
      <c r="G167" s="40"/>
      <c r="H167" s="40"/>
      <c r="I167" s="40"/>
      <c r="J167" s="39">
        <v>1913</v>
      </c>
      <c r="K167" s="39">
        <v>30</v>
      </c>
      <c r="L167" s="40"/>
      <c r="M167" s="39">
        <v>1943</v>
      </c>
      <c r="N167" s="40"/>
      <c r="O167" s="40"/>
      <c r="P167" s="40"/>
      <c r="Q167" s="39">
        <v>310</v>
      </c>
      <c r="R167" s="39">
        <v>1595</v>
      </c>
      <c r="S167" s="40"/>
      <c r="T167" s="39">
        <v>1905</v>
      </c>
      <c r="U167" s="40"/>
      <c r="V167" s="40"/>
      <c r="W167" s="40"/>
      <c r="X167" s="39">
        <v>214</v>
      </c>
      <c r="Y167" s="40"/>
      <c r="Z167" s="40"/>
      <c r="AA167" s="40"/>
      <c r="AB167" s="39">
        <v>0</v>
      </c>
      <c r="AC167" s="40"/>
      <c r="AD167" s="39">
        <v>0</v>
      </c>
      <c r="AE167" s="40"/>
      <c r="AF167" s="40"/>
      <c r="AG167" s="40"/>
      <c r="AH167" s="39">
        <v>0</v>
      </c>
      <c r="AI167" s="40"/>
      <c r="AJ167" s="40"/>
      <c r="AK167" s="40"/>
      <c r="AL167" s="40"/>
      <c r="AM167" s="40"/>
      <c r="AN167" s="40"/>
      <c r="AO167" s="40"/>
      <c r="AP167" s="39">
        <v>0</v>
      </c>
      <c r="AQ167" s="40"/>
      <c r="AR167" s="40"/>
      <c r="AS167" s="40"/>
      <c r="AT167" s="39">
        <v>0</v>
      </c>
      <c r="AU167" s="39">
        <v>0</v>
      </c>
      <c r="AV167" s="40"/>
      <c r="AW167" s="39">
        <v>0</v>
      </c>
      <c r="AX167" s="40"/>
      <c r="AY167" s="40"/>
      <c r="AZ167" s="40"/>
      <c r="BA167" s="39">
        <v>0</v>
      </c>
      <c r="BB167" s="39">
        <v>0</v>
      </c>
      <c r="BC167" s="40"/>
      <c r="BD167" s="39">
        <v>0</v>
      </c>
      <c r="BE167" s="40"/>
      <c r="BF167" s="40"/>
      <c r="BG167" s="40"/>
      <c r="BH167" s="39">
        <v>0</v>
      </c>
      <c r="BI167" s="40"/>
      <c r="BJ167" s="40"/>
      <c r="BK167" s="40"/>
      <c r="BL167" s="39">
        <v>0</v>
      </c>
      <c r="BM167" s="40"/>
      <c r="BN167" s="39">
        <v>0</v>
      </c>
      <c r="BO167" s="40"/>
      <c r="BP167" s="40"/>
      <c r="BQ167" s="40"/>
      <c r="BR167" s="39">
        <v>0</v>
      </c>
    </row>
    <row r="168" spans="3:70" ht="20.100000000000001" customHeight="1" x14ac:dyDescent="0.2">
      <c r="D168" s="41"/>
      <c r="E168" s="62"/>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row>
    <row r="169" spans="3:70" ht="20.100000000000001" customHeight="1" x14ac:dyDescent="0.2">
      <c r="C169" s="42" t="s">
        <v>112</v>
      </c>
      <c r="D169" s="42"/>
      <c r="E169" s="62"/>
      <c r="F169" s="44">
        <v>1478</v>
      </c>
      <c r="G169" s="45"/>
      <c r="H169" s="45"/>
      <c r="I169" s="45"/>
      <c r="J169" s="44">
        <v>11465</v>
      </c>
      <c r="K169" s="44">
        <v>202</v>
      </c>
      <c r="L169" s="45"/>
      <c r="M169" s="44">
        <v>11667</v>
      </c>
      <c r="N169" s="45"/>
      <c r="O169" s="45"/>
      <c r="P169" s="45"/>
      <c r="Q169" s="44">
        <v>1695</v>
      </c>
      <c r="R169" s="44">
        <v>9899</v>
      </c>
      <c r="S169" s="45"/>
      <c r="T169" s="44">
        <v>11594</v>
      </c>
      <c r="U169" s="45"/>
      <c r="V169" s="45"/>
      <c r="W169" s="45"/>
      <c r="X169" s="44">
        <v>1551</v>
      </c>
      <c r="Y169" s="45"/>
      <c r="Z169" s="45"/>
      <c r="AA169" s="45"/>
      <c r="AB169" s="44">
        <v>0</v>
      </c>
      <c r="AC169" s="45"/>
      <c r="AD169" s="44">
        <v>0</v>
      </c>
      <c r="AE169" s="45"/>
      <c r="AF169" s="45"/>
      <c r="AG169" s="45"/>
      <c r="AH169" s="44">
        <v>52</v>
      </c>
      <c r="AI169" s="45"/>
      <c r="AJ169" s="45"/>
      <c r="AK169" s="45"/>
      <c r="AL169" s="45"/>
      <c r="AM169" s="45"/>
      <c r="AN169" s="45"/>
      <c r="AO169" s="45"/>
      <c r="AP169" s="44">
        <v>0</v>
      </c>
      <c r="AQ169" s="45"/>
      <c r="AR169" s="45"/>
      <c r="AS169" s="45"/>
      <c r="AT169" s="44">
        <v>0</v>
      </c>
      <c r="AU169" s="44">
        <v>0</v>
      </c>
      <c r="AV169" s="45"/>
      <c r="AW169" s="44">
        <v>0</v>
      </c>
      <c r="AX169" s="45"/>
      <c r="AY169" s="45"/>
      <c r="AZ169" s="45"/>
      <c r="BA169" s="44">
        <v>0</v>
      </c>
      <c r="BB169" s="44">
        <v>0</v>
      </c>
      <c r="BC169" s="45"/>
      <c r="BD169" s="44">
        <v>0</v>
      </c>
      <c r="BE169" s="45"/>
      <c r="BF169" s="45"/>
      <c r="BG169" s="45"/>
      <c r="BH169" s="44">
        <v>0</v>
      </c>
      <c r="BI169" s="45"/>
      <c r="BJ169" s="45"/>
      <c r="BK169" s="45"/>
      <c r="BL169" s="44">
        <v>0</v>
      </c>
      <c r="BM169" s="45"/>
      <c r="BN169" s="44">
        <v>0</v>
      </c>
      <c r="BO169" s="45"/>
      <c r="BP169" s="45"/>
      <c r="BQ169" s="45"/>
      <c r="BR169" s="44">
        <v>0</v>
      </c>
    </row>
    <row r="170" spans="3:70" ht="20.100000000000001" customHeight="1" x14ac:dyDescent="0.2">
      <c r="D170" s="41"/>
      <c r="E170" s="62"/>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row>
    <row r="171" spans="3:70" ht="20.100000000000001" customHeight="1" x14ac:dyDescent="0.2">
      <c r="C171" s="3" t="s">
        <v>0</v>
      </c>
      <c r="D171" s="41"/>
      <c r="E171" s="62"/>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row>
    <row r="172" spans="3:70" ht="20.100000000000001" customHeight="1" x14ac:dyDescent="0.2">
      <c r="D172" s="2" t="s">
        <v>124</v>
      </c>
      <c r="E172" s="62"/>
      <c r="F172" s="37">
        <v>128</v>
      </c>
      <c r="G172" s="37"/>
      <c r="H172" s="37"/>
      <c r="I172" s="37"/>
      <c r="J172" s="37">
        <v>236</v>
      </c>
      <c r="K172" s="37">
        <v>28</v>
      </c>
      <c r="L172" s="37"/>
      <c r="M172" s="37">
        <v>264</v>
      </c>
      <c r="N172" s="37"/>
      <c r="O172" s="37"/>
      <c r="P172" s="37"/>
      <c r="Q172" s="37">
        <v>120</v>
      </c>
      <c r="R172" s="37">
        <v>157</v>
      </c>
      <c r="S172" s="37"/>
      <c r="T172" s="37">
        <v>277</v>
      </c>
      <c r="U172" s="37"/>
      <c r="V172" s="37"/>
      <c r="W172" s="37"/>
      <c r="X172" s="37">
        <v>115</v>
      </c>
      <c r="Y172" s="37"/>
      <c r="Z172" s="37"/>
      <c r="AA172" s="37"/>
      <c r="AB172" s="37">
        <v>0</v>
      </c>
      <c r="AC172" s="37"/>
      <c r="AD172" s="37">
        <v>0</v>
      </c>
      <c r="AE172" s="37"/>
      <c r="AF172" s="37"/>
      <c r="AG172" s="37"/>
      <c r="AH172" s="37">
        <v>0</v>
      </c>
      <c r="AI172" s="37"/>
      <c r="AJ172" s="37"/>
      <c r="AK172" s="37"/>
      <c r="AL172" s="37"/>
      <c r="AM172" s="37"/>
      <c r="AN172" s="37"/>
      <c r="AO172" s="37"/>
      <c r="AP172" s="37">
        <v>0</v>
      </c>
      <c r="AQ172" s="37"/>
      <c r="AR172" s="37"/>
      <c r="AS172" s="37"/>
      <c r="AT172" s="37">
        <v>0</v>
      </c>
      <c r="AU172" s="37">
        <v>0</v>
      </c>
      <c r="AV172" s="37"/>
      <c r="AW172" s="37">
        <v>0</v>
      </c>
      <c r="AX172" s="37"/>
      <c r="AY172" s="37"/>
      <c r="AZ172" s="37"/>
      <c r="BA172" s="37">
        <v>0</v>
      </c>
      <c r="BB172" s="37">
        <v>0</v>
      </c>
      <c r="BC172" s="37"/>
      <c r="BD172" s="37">
        <v>0</v>
      </c>
      <c r="BE172" s="37"/>
      <c r="BF172" s="37"/>
      <c r="BG172" s="37"/>
      <c r="BH172" s="37">
        <v>0</v>
      </c>
      <c r="BI172" s="37"/>
      <c r="BJ172" s="37"/>
      <c r="BK172" s="37"/>
      <c r="BL172" s="37">
        <v>0</v>
      </c>
      <c r="BM172" s="37"/>
      <c r="BN172" s="37">
        <v>0</v>
      </c>
      <c r="BO172" s="37"/>
      <c r="BP172" s="37"/>
      <c r="BQ172" s="37"/>
      <c r="BR172" s="37">
        <v>0</v>
      </c>
    </row>
    <row r="173" spans="3:70" ht="20.100000000000001" customHeight="1" x14ac:dyDescent="0.2">
      <c r="D173" s="38" t="s">
        <v>173</v>
      </c>
      <c r="E173" s="62"/>
      <c r="F173" s="39">
        <v>111</v>
      </c>
      <c r="G173" s="40"/>
      <c r="H173" s="40"/>
      <c r="I173" s="40"/>
      <c r="J173" s="39">
        <v>238</v>
      </c>
      <c r="K173" s="39">
        <v>15</v>
      </c>
      <c r="L173" s="40"/>
      <c r="M173" s="39">
        <v>253</v>
      </c>
      <c r="N173" s="40"/>
      <c r="O173" s="40"/>
      <c r="P173" s="40"/>
      <c r="Q173" s="39">
        <v>106</v>
      </c>
      <c r="R173" s="39">
        <v>182</v>
      </c>
      <c r="S173" s="40"/>
      <c r="T173" s="39">
        <v>288</v>
      </c>
      <c r="U173" s="40"/>
      <c r="V173" s="40"/>
      <c r="W173" s="40"/>
      <c r="X173" s="39">
        <v>76</v>
      </c>
      <c r="Y173" s="40"/>
      <c r="Z173" s="40"/>
      <c r="AA173" s="40"/>
      <c r="AB173" s="39">
        <v>0</v>
      </c>
      <c r="AC173" s="40"/>
      <c r="AD173" s="39">
        <v>0</v>
      </c>
      <c r="AE173" s="40"/>
      <c r="AF173" s="40"/>
      <c r="AG173" s="40"/>
      <c r="AH173" s="39">
        <v>0</v>
      </c>
      <c r="AI173" s="40"/>
      <c r="AJ173" s="40"/>
      <c r="AK173" s="40"/>
      <c r="AL173" s="40"/>
      <c r="AM173" s="40"/>
      <c r="AN173" s="40"/>
      <c r="AO173" s="40"/>
      <c r="AP173" s="39">
        <v>0</v>
      </c>
      <c r="AQ173" s="40"/>
      <c r="AR173" s="40"/>
      <c r="AS173" s="40"/>
      <c r="AT173" s="39">
        <v>0</v>
      </c>
      <c r="AU173" s="39">
        <v>0</v>
      </c>
      <c r="AV173" s="40"/>
      <c r="AW173" s="39">
        <v>0</v>
      </c>
      <c r="AX173" s="40"/>
      <c r="AY173" s="40"/>
      <c r="AZ173" s="40"/>
      <c r="BA173" s="39">
        <v>0</v>
      </c>
      <c r="BB173" s="39">
        <v>0</v>
      </c>
      <c r="BC173" s="40"/>
      <c r="BD173" s="39">
        <v>0</v>
      </c>
      <c r="BE173" s="40"/>
      <c r="BF173" s="40"/>
      <c r="BG173" s="40"/>
      <c r="BH173" s="39">
        <v>0</v>
      </c>
      <c r="BI173" s="40"/>
      <c r="BJ173" s="40"/>
      <c r="BK173" s="40"/>
      <c r="BL173" s="39">
        <v>0</v>
      </c>
      <c r="BM173" s="40"/>
      <c r="BN173" s="39">
        <v>0</v>
      </c>
      <c r="BO173" s="40"/>
      <c r="BP173" s="40"/>
      <c r="BQ173" s="40"/>
      <c r="BR173" s="39">
        <v>0</v>
      </c>
    </row>
    <row r="174" spans="3:70" ht="20.100000000000001" customHeight="1" x14ac:dyDescent="0.2">
      <c r="D174" s="2" t="s">
        <v>113</v>
      </c>
      <c r="E174" s="62"/>
      <c r="F174" s="37">
        <v>142</v>
      </c>
      <c r="G174" s="37"/>
      <c r="H174" s="37"/>
      <c r="I174" s="37"/>
      <c r="J174" s="37">
        <v>223</v>
      </c>
      <c r="K174" s="37">
        <v>14</v>
      </c>
      <c r="L174" s="37"/>
      <c r="M174" s="37">
        <v>237</v>
      </c>
      <c r="N174" s="37"/>
      <c r="O174" s="37"/>
      <c r="P174" s="37"/>
      <c r="Q174" s="37">
        <v>98</v>
      </c>
      <c r="R174" s="37">
        <v>185</v>
      </c>
      <c r="S174" s="37"/>
      <c r="T174" s="37">
        <v>283</v>
      </c>
      <c r="U174" s="37"/>
      <c r="V174" s="37"/>
      <c r="W174" s="37"/>
      <c r="X174" s="37">
        <v>96</v>
      </c>
      <c r="Y174" s="37"/>
      <c r="Z174" s="37"/>
      <c r="AA174" s="37"/>
      <c r="AB174" s="37">
        <v>0</v>
      </c>
      <c r="AC174" s="37"/>
      <c r="AD174" s="37">
        <v>0</v>
      </c>
      <c r="AE174" s="37"/>
      <c r="AF174" s="37"/>
      <c r="AG174" s="37"/>
      <c r="AH174" s="37">
        <v>0</v>
      </c>
      <c r="AI174" s="37"/>
      <c r="AJ174" s="37"/>
      <c r="AK174" s="37"/>
      <c r="AL174" s="37"/>
      <c r="AM174" s="37"/>
      <c r="AN174" s="37"/>
      <c r="AO174" s="37"/>
      <c r="AP174" s="37">
        <v>0</v>
      </c>
      <c r="AQ174" s="37"/>
      <c r="AR174" s="37"/>
      <c r="AS174" s="37"/>
      <c r="AT174" s="37">
        <v>0</v>
      </c>
      <c r="AU174" s="37">
        <v>0</v>
      </c>
      <c r="AV174" s="37"/>
      <c r="AW174" s="37">
        <v>0</v>
      </c>
      <c r="AX174" s="37"/>
      <c r="AY174" s="37"/>
      <c r="AZ174" s="37"/>
      <c r="BA174" s="37">
        <v>0</v>
      </c>
      <c r="BB174" s="37">
        <v>0</v>
      </c>
      <c r="BC174" s="37"/>
      <c r="BD174" s="37">
        <v>0</v>
      </c>
      <c r="BE174" s="37"/>
      <c r="BF174" s="37"/>
      <c r="BG174" s="37"/>
      <c r="BH174" s="37">
        <v>0</v>
      </c>
      <c r="BI174" s="37"/>
      <c r="BJ174" s="37"/>
      <c r="BK174" s="37"/>
      <c r="BL174" s="37">
        <v>0</v>
      </c>
      <c r="BM174" s="37"/>
      <c r="BN174" s="37">
        <v>0</v>
      </c>
      <c r="BO174" s="37"/>
      <c r="BP174" s="37"/>
      <c r="BQ174" s="37"/>
      <c r="BR174" s="37">
        <v>0</v>
      </c>
    </row>
    <row r="175" spans="3:70" ht="20.100000000000001" customHeight="1" x14ac:dyDescent="0.2">
      <c r="D175" s="38" t="s">
        <v>174</v>
      </c>
      <c r="E175" s="62"/>
      <c r="F175" s="39">
        <v>156</v>
      </c>
      <c r="G175" s="40"/>
      <c r="H175" s="40"/>
      <c r="I175" s="40"/>
      <c r="J175" s="39">
        <v>249</v>
      </c>
      <c r="K175" s="39">
        <v>20</v>
      </c>
      <c r="L175" s="40"/>
      <c r="M175" s="39">
        <v>269</v>
      </c>
      <c r="N175" s="40"/>
      <c r="O175" s="40"/>
      <c r="P175" s="40"/>
      <c r="Q175" s="39">
        <v>140</v>
      </c>
      <c r="R175" s="39">
        <v>183</v>
      </c>
      <c r="S175" s="40"/>
      <c r="T175" s="39">
        <v>323</v>
      </c>
      <c r="U175" s="40"/>
      <c r="V175" s="40"/>
      <c r="W175" s="40"/>
      <c r="X175" s="39">
        <v>102</v>
      </c>
      <c r="Y175" s="40"/>
      <c r="Z175" s="40"/>
      <c r="AA175" s="40"/>
      <c r="AB175" s="39">
        <v>0</v>
      </c>
      <c r="AC175" s="40"/>
      <c r="AD175" s="39">
        <v>0</v>
      </c>
      <c r="AE175" s="40"/>
      <c r="AF175" s="40"/>
      <c r="AG175" s="40"/>
      <c r="AH175" s="39">
        <v>0</v>
      </c>
      <c r="AI175" s="40"/>
      <c r="AJ175" s="40"/>
      <c r="AK175" s="40"/>
      <c r="AL175" s="40"/>
      <c r="AM175" s="40"/>
      <c r="AN175" s="40"/>
      <c r="AO175" s="40"/>
      <c r="AP175" s="39">
        <v>0</v>
      </c>
      <c r="AQ175" s="40"/>
      <c r="AR175" s="40"/>
      <c r="AS175" s="40"/>
      <c r="AT175" s="39">
        <v>0</v>
      </c>
      <c r="AU175" s="39">
        <v>0</v>
      </c>
      <c r="AV175" s="40"/>
      <c r="AW175" s="39">
        <v>0</v>
      </c>
      <c r="AX175" s="40"/>
      <c r="AY175" s="40"/>
      <c r="AZ175" s="40"/>
      <c r="BA175" s="39">
        <v>0</v>
      </c>
      <c r="BB175" s="39">
        <v>0</v>
      </c>
      <c r="BC175" s="40"/>
      <c r="BD175" s="39">
        <v>0</v>
      </c>
      <c r="BE175" s="40"/>
      <c r="BF175" s="40"/>
      <c r="BG175" s="40"/>
      <c r="BH175" s="39">
        <v>0</v>
      </c>
      <c r="BI175" s="40"/>
      <c r="BJ175" s="40"/>
      <c r="BK175" s="40"/>
      <c r="BL175" s="39">
        <v>0</v>
      </c>
      <c r="BM175" s="40"/>
      <c r="BN175" s="39">
        <v>0</v>
      </c>
      <c r="BO175" s="40"/>
      <c r="BP175" s="40"/>
      <c r="BQ175" s="40"/>
      <c r="BR175" s="39">
        <v>0</v>
      </c>
    </row>
    <row r="176" spans="3:70" ht="20.100000000000001" customHeight="1" x14ac:dyDescent="0.2">
      <c r="D176" s="2" t="s">
        <v>115</v>
      </c>
      <c r="E176" s="62"/>
      <c r="F176" s="37">
        <v>178</v>
      </c>
      <c r="G176" s="37"/>
      <c r="H176" s="37"/>
      <c r="I176" s="37"/>
      <c r="J176" s="37">
        <v>219</v>
      </c>
      <c r="K176" s="37">
        <v>56</v>
      </c>
      <c r="L176" s="37"/>
      <c r="M176" s="37">
        <v>275</v>
      </c>
      <c r="N176" s="37"/>
      <c r="O176" s="37"/>
      <c r="P176" s="37"/>
      <c r="Q176" s="37">
        <v>144</v>
      </c>
      <c r="R176" s="37">
        <v>187</v>
      </c>
      <c r="S176" s="37"/>
      <c r="T176" s="37">
        <v>331</v>
      </c>
      <c r="U176" s="37"/>
      <c r="V176" s="37"/>
      <c r="W176" s="37"/>
      <c r="X176" s="37">
        <v>122</v>
      </c>
      <c r="Y176" s="37"/>
      <c r="Z176" s="37"/>
      <c r="AA176" s="37"/>
      <c r="AB176" s="37">
        <v>0</v>
      </c>
      <c r="AC176" s="37"/>
      <c r="AD176" s="37">
        <v>0</v>
      </c>
      <c r="AE176" s="37"/>
      <c r="AF176" s="37"/>
      <c r="AG176" s="37"/>
      <c r="AH176" s="37">
        <v>0</v>
      </c>
      <c r="AI176" s="37"/>
      <c r="AJ176" s="37"/>
      <c r="AK176" s="37"/>
      <c r="AL176" s="37"/>
      <c r="AM176" s="37"/>
      <c r="AN176" s="37"/>
      <c r="AO176" s="37"/>
      <c r="AP176" s="37">
        <v>0</v>
      </c>
      <c r="AQ176" s="37"/>
      <c r="AR176" s="37"/>
      <c r="AS176" s="37"/>
      <c r="AT176" s="37">
        <v>0</v>
      </c>
      <c r="AU176" s="37">
        <v>0</v>
      </c>
      <c r="AV176" s="37"/>
      <c r="AW176" s="37">
        <v>0</v>
      </c>
      <c r="AX176" s="37"/>
      <c r="AY176" s="37"/>
      <c r="AZ176" s="37"/>
      <c r="BA176" s="37">
        <v>0</v>
      </c>
      <c r="BB176" s="37">
        <v>0</v>
      </c>
      <c r="BC176" s="37"/>
      <c r="BD176" s="37">
        <v>0</v>
      </c>
      <c r="BE176" s="37"/>
      <c r="BF176" s="37"/>
      <c r="BG176" s="37"/>
      <c r="BH176" s="37">
        <v>0</v>
      </c>
      <c r="BI176" s="37"/>
      <c r="BJ176" s="37"/>
      <c r="BK176" s="37"/>
      <c r="BL176" s="37">
        <v>0</v>
      </c>
      <c r="BM176" s="37"/>
      <c r="BN176" s="37">
        <v>0</v>
      </c>
      <c r="BO176" s="37"/>
      <c r="BP176" s="37"/>
      <c r="BQ176" s="37"/>
      <c r="BR176" s="37">
        <v>0</v>
      </c>
    </row>
    <row r="177" spans="1:70" ht="20.100000000000001" customHeight="1" x14ac:dyDescent="0.2">
      <c r="D177" s="38" t="s">
        <v>103</v>
      </c>
      <c r="E177" s="62"/>
      <c r="F177" s="39">
        <v>139</v>
      </c>
      <c r="G177" s="40"/>
      <c r="H177" s="40"/>
      <c r="I177" s="40"/>
      <c r="J177" s="39">
        <v>267</v>
      </c>
      <c r="K177" s="39">
        <v>14</v>
      </c>
      <c r="L177" s="40"/>
      <c r="M177" s="39">
        <v>281</v>
      </c>
      <c r="N177" s="40"/>
      <c r="O177" s="40"/>
      <c r="P177" s="40"/>
      <c r="Q177" s="39">
        <v>105</v>
      </c>
      <c r="R177" s="39">
        <v>197</v>
      </c>
      <c r="S177" s="40"/>
      <c r="T177" s="39">
        <v>302</v>
      </c>
      <c r="U177" s="40"/>
      <c r="V177" s="40"/>
      <c r="W177" s="40"/>
      <c r="X177" s="39">
        <v>118</v>
      </c>
      <c r="Y177" s="40"/>
      <c r="Z177" s="40"/>
      <c r="AA177" s="40"/>
      <c r="AB177" s="39">
        <v>0</v>
      </c>
      <c r="AC177" s="40"/>
      <c r="AD177" s="39">
        <v>0</v>
      </c>
      <c r="AE177" s="40"/>
      <c r="AF177" s="40"/>
      <c r="AG177" s="40"/>
      <c r="AH177" s="39">
        <v>0</v>
      </c>
      <c r="AI177" s="40"/>
      <c r="AJ177" s="40"/>
      <c r="AK177" s="40"/>
      <c r="AL177" s="40"/>
      <c r="AM177" s="40"/>
      <c r="AN177" s="40"/>
      <c r="AO177" s="40"/>
      <c r="AP177" s="39">
        <v>0</v>
      </c>
      <c r="AQ177" s="40"/>
      <c r="AR177" s="40"/>
      <c r="AS177" s="40"/>
      <c r="AT177" s="39">
        <v>0</v>
      </c>
      <c r="AU177" s="39">
        <v>0</v>
      </c>
      <c r="AV177" s="40"/>
      <c r="AW177" s="39">
        <v>0</v>
      </c>
      <c r="AX177" s="40"/>
      <c r="AY177" s="40"/>
      <c r="AZ177" s="40"/>
      <c r="BA177" s="39">
        <v>0</v>
      </c>
      <c r="BB177" s="39">
        <v>0</v>
      </c>
      <c r="BC177" s="40"/>
      <c r="BD177" s="39">
        <v>0</v>
      </c>
      <c r="BE177" s="40"/>
      <c r="BF177" s="40"/>
      <c r="BG177" s="40"/>
      <c r="BH177" s="39">
        <v>0</v>
      </c>
      <c r="BI177" s="40"/>
      <c r="BJ177" s="40"/>
      <c r="BK177" s="40"/>
      <c r="BL177" s="39">
        <v>0</v>
      </c>
      <c r="BM177" s="40"/>
      <c r="BN177" s="39">
        <v>0</v>
      </c>
      <c r="BO177" s="40"/>
      <c r="BP177" s="40"/>
      <c r="BQ177" s="40"/>
      <c r="BR177" s="39">
        <v>0</v>
      </c>
    </row>
    <row r="178" spans="1:70" ht="19.5" customHeight="1" x14ac:dyDescent="0.2">
      <c r="D178" s="2" t="s">
        <v>117</v>
      </c>
      <c r="E178" s="62"/>
      <c r="F178" s="37">
        <v>129</v>
      </c>
      <c r="G178" s="37"/>
      <c r="H178" s="37"/>
      <c r="I178" s="37"/>
      <c r="J178" s="37">
        <v>255</v>
      </c>
      <c r="K178" s="37">
        <v>27</v>
      </c>
      <c r="L178" s="37"/>
      <c r="M178" s="37">
        <v>282</v>
      </c>
      <c r="N178" s="37"/>
      <c r="O178" s="37"/>
      <c r="P178" s="37"/>
      <c r="Q178" s="37">
        <v>108</v>
      </c>
      <c r="R178" s="37">
        <v>184</v>
      </c>
      <c r="S178" s="37"/>
      <c r="T178" s="37">
        <v>292</v>
      </c>
      <c r="U178" s="37"/>
      <c r="V178" s="37"/>
      <c r="W178" s="37"/>
      <c r="X178" s="37">
        <v>119</v>
      </c>
      <c r="Y178" s="37"/>
      <c r="Z178" s="37"/>
      <c r="AA178" s="37"/>
      <c r="AB178" s="37">
        <v>0</v>
      </c>
      <c r="AC178" s="37"/>
      <c r="AD178" s="37">
        <v>0</v>
      </c>
      <c r="AE178" s="37"/>
      <c r="AF178" s="37"/>
      <c r="AG178" s="37"/>
      <c r="AH178" s="37">
        <v>0</v>
      </c>
      <c r="AI178" s="37"/>
      <c r="AJ178" s="37"/>
      <c r="AK178" s="37"/>
      <c r="AL178" s="37"/>
      <c r="AM178" s="37"/>
      <c r="AN178" s="37"/>
      <c r="AO178" s="37"/>
      <c r="AP178" s="37">
        <v>0</v>
      </c>
      <c r="AQ178" s="37"/>
      <c r="AR178" s="37"/>
      <c r="AS178" s="37"/>
      <c r="AT178" s="37">
        <v>0</v>
      </c>
      <c r="AU178" s="37">
        <v>0</v>
      </c>
      <c r="AV178" s="37"/>
      <c r="AW178" s="37">
        <v>0</v>
      </c>
      <c r="AX178" s="37"/>
      <c r="AY178" s="37"/>
      <c r="AZ178" s="37"/>
      <c r="BA178" s="37">
        <v>0</v>
      </c>
      <c r="BB178" s="37">
        <v>0</v>
      </c>
      <c r="BC178" s="37"/>
      <c r="BD178" s="37">
        <v>0</v>
      </c>
      <c r="BE178" s="37"/>
      <c r="BF178" s="37"/>
      <c r="BG178" s="37"/>
      <c r="BH178" s="37">
        <v>0</v>
      </c>
      <c r="BI178" s="37"/>
      <c r="BJ178" s="37"/>
      <c r="BK178" s="37"/>
      <c r="BL178" s="37">
        <v>0</v>
      </c>
      <c r="BM178" s="37"/>
      <c r="BN178" s="37">
        <v>0</v>
      </c>
      <c r="BO178" s="37"/>
      <c r="BP178" s="37"/>
      <c r="BQ178" s="37"/>
      <c r="BR178" s="37">
        <v>0</v>
      </c>
    </row>
    <row r="179" spans="1:70" ht="20.100000000000001" customHeight="1" x14ac:dyDescent="0.2">
      <c r="D179" s="38" t="s">
        <v>175</v>
      </c>
      <c r="E179" s="62"/>
      <c r="F179" s="39">
        <v>21</v>
      </c>
      <c r="G179" s="40"/>
      <c r="H179" s="40"/>
      <c r="I179" s="40"/>
      <c r="J179" s="39">
        <v>241</v>
      </c>
      <c r="K179" s="39">
        <v>7</v>
      </c>
      <c r="L179" s="40"/>
      <c r="M179" s="39">
        <v>248</v>
      </c>
      <c r="N179" s="40"/>
      <c r="O179" s="40"/>
      <c r="P179" s="40"/>
      <c r="Q179" s="39">
        <v>123</v>
      </c>
      <c r="R179" s="39">
        <v>114</v>
      </c>
      <c r="S179" s="40"/>
      <c r="T179" s="39">
        <v>237</v>
      </c>
      <c r="U179" s="40"/>
      <c r="V179" s="40"/>
      <c r="W179" s="40"/>
      <c r="X179" s="39">
        <v>32</v>
      </c>
      <c r="Y179" s="40"/>
      <c r="Z179" s="40"/>
      <c r="AA179" s="40"/>
      <c r="AB179" s="39">
        <v>0</v>
      </c>
      <c r="AC179" s="40"/>
      <c r="AD179" s="39">
        <v>0</v>
      </c>
      <c r="AE179" s="40"/>
      <c r="AF179" s="40"/>
      <c r="AG179" s="40"/>
      <c r="AH179" s="39">
        <v>0</v>
      </c>
      <c r="AI179" s="40"/>
      <c r="AJ179" s="40"/>
      <c r="AK179" s="40"/>
      <c r="AL179" s="40"/>
      <c r="AM179" s="40"/>
      <c r="AN179" s="40"/>
      <c r="AO179" s="40"/>
      <c r="AP179" s="39">
        <v>0</v>
      </c>
      <c r="AQ179" s="40"/>
      <c r="AR179" s="40"/>
      <c r="AS179" s="40"/>
      <c r="AT179" s="39">
        <v>0</v>
      </c>
      <c r="AU179" s="39">
        <v>0</v>
      </c>
      <c r="AV179" s="40"/>
      <c r="AW179" s="39">
        <v>0</v>
      </c>
      <c r="AX179" s="40"/>
      <c r="AY179" s="40"/>
      <c r="AZ179" s="40"/>
      <c r="BA179" s="39">
        <v>0</v>
      </c>
      <c r="BB179" s="39">
        <v>0</v>
      </c>
      <c r="BC179" s="40"/>
      <c r="BD179" s="39">
        <v>0</v>
      </c>
      <c r="BE179" s="40"/>
      <c r="BF179" s="40"/>
      <c r="BG179" s="40"/>
      <c r="BH179" s="39">
        <v>0</v>
      </c>
      <c r="BI179" s="40"/>
      <c r="BJ179" s="40"/>
      <c r="BK179" s="40"/>
      <c r="BL179" s="39">
        <v>0</v>
      </c>
      <c r="BM179" s="40"/>
      <c r="BN179" s="39">
        <v>0</v>
      </c>
      <c r="BO179" s="40"/>
      <c r="BP179" s="40"/>
      <c r="BQ179" s="40"/>
      <c r="BR179" s="39">
        <v>0</v>
      </c>
    </row>
    <row r="180" spans="1:70" ht="20.100000000000001" customHeight="1" x14ac:dyDescent="0.2">
      <c r="D180" s="2" t="s">
        <v>183</v>
      </c>
      <c r="E180" s="62"/>
      <c r="F180" s="37">
        <v>40</v>
      </c>
      <c r="G180" s="37"/>
      <c r="H180" s="37"/>
      <c r="I180" s="37"/>
      <c r="J180" s="37">
        <v>242</v>
      </c>
      <c r="K180" s="37">
        <v>6</v>
      </c>
      <c r="L180" s="37"/>
      <c r="M180" s="37">
        <v>248</v>
      </c>
      <c r="N180" s="37"/>
      <c r="O180" s="37"/>
      <c r="P180" s="37"/>
      <c r="Q180" s="37">
        <v>110</v>
      </c>
      <c r="R180" s="37">
        <v>107</v>
      </c>
      <c r="S180" s="37"/>
      <c r="T180" s="37">
        <v>217</v>
      </c>
      <c r="U180" s="37"/>
      <c r="V180" s="37"/>
      <c r="W180" s="37"/>
      <c r="X180" s="37">
        <v>71</v>
      </c>
      <c r="Y180" s="37"/>
      <c r="Z180" s="37"/>
      <c r="AA180" s="37"/>
      <c r="AB180" s="37">
        <v>0</v>
      </c>
      <c r="AC180" s="37"/>
      <c r="AD180" s="37">
        <v>0</v>
      </c>
      <c r="AE180" s="37"/>
      <c r="AF180" s="37"/>
      <c r="AG180" s="37"/>
      <c r="AH180" s="37">
        <v>0</v>
      </c>
      <c r="AI180" s="37"/>
      <c r="AJ180" s="37"/>
      <c r="AK180" s="37"/>
      <c r="AL180" s="37"/>
      <c r="AM180" s="37"/>
      <c r="AN180" s="37"/>
      <c r="AO180" s="37"/>
      <c r="AP180" s="37">
        <v>0</v>
      </c>
      <c r="AQ180" s="37"/>
      <c r="AR180" s="37"/>
      <c r="AS180" s="37"/>
      <c r="AT180" s="37">
        <v>0</v>
      </c>
      <c r="AU180" s="37">
        <v>0</v>
      </c>
      <c r="AV180" s="37"/>
      <c r="AW180" s="37">
        <v>0</v>
      </c>
      <c r="AX180" s="37"/>
      <c r="AY180" s="37"/>
      <c r="AZ180" s="37"/>
      <c r="BA180" s="37">
        <v>0</v>
      </c>
      <c r="BB180" s="37">
        <v>0</v>
      </c>
      <c r="BC180" s="37"/>
      <c r="BD180" s="37">
        <v>0</v>
      </c>
      <c r="BE180" s="37"/>
      <c r="BF180" s="37"/>
      <c r="BG180" s="37"/>
      <c r="BH180" s="37">
        <v>0</v>
      </c>
      <c r="BI180" s="37"/>
      <c r="BJ180" s="37"/>
      <c r="BK180" s="37"/>
      <c r="BL180" s="37">
        <v>0</v>
      </c>
      <c r="BM180" s="37"/>
      <c r="BN180" s="37">
        <v>0</v>
      </c>
      <c r="BO180" s="37"/>
      <c r="BP180" s="37"/>
      <c r="BQ180" s="37"/>
      <c r="BR180" s="37">
        <v>0</v>
      </c>
    </row>
    <row r="181" spans="1:70" ht="20.100000000000001" customHeight="1" x14ac:dyDescent="0.2">
      <c r="E181" s="6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row>
    <row r="182" spans="1:70" s="1" customFormat="1" ht="20.100000000000001" customHeight="1" x14ac:dyDescent="0.2">
      <c r="A182" s="3"/>
      <c r="B182" s="6"/>
      <c r="C182" s="42" t="s">
        <v>122</v>
      </c>
      <c r="D182" s="42"/>
      <c r="E182" s="62"/>
      <c r="F182" s="44">
        <v>1044</v>
      </c>
      <c r="G182" s="45"/>
      <c r="H182" s="45"/>
      <c r="I182" s="45"/>
      <c r="J182" s="44">
        <v>2170</v>
      </c>
      <c r="K182" s="44">
        <v>187</v>
      </c>
      <c r="L182" s="45"/>
      <c r="M182" s="44">
        <v>2357</v>
      </c>
      <c r="N182" s="45"/>
      <c r="O182" s="45"/>
      <c r="P182" s="45"/>
      <c r="Q182" s="44">
        <v>1054</v>
      </c>
      <c r="R182" s="44">
        <v>1496</v>
      </c>
      <c r="S182" s="45"/>
      <c r="T182" s="44">
        <v>2550</v>
      </c>
      <c r="U182" s="45"/>
      <c r="V182" s="45"/>
      <c r="W182" s="45"/>
      <c r="X182" s="44">
        <v>851</v>
      </c>
      <c r="Y182" s="45"/>
      <c r="Z182" s="45"/>
      <c r="AA182" s="45"/>
      <c r="AB182" s="44">
        <v>0</v>
      </c>
      <c r="AC182" s="45"/>
      <c r="AD182" s="44">
        <v>0</v>
      </c>
      <c r="AE182" s="45"/>
      <c r="AF182" s="45"/>
      <c r="AG182" s="45"/>
      <c r="AH182" s="44">
        <v>0</v>
      </c>
      <c r="AI182" s="45"/>
      <c r="AJ182" s="45"/>
      <c r="AK182" s="45"/>
      <c r="AL182" s="45"/>
      <c r="AM182" s="45"/>
      <c r="AN182" s="45"/>
      <c r="AO182" s="45"/>
      <c r="AP182" s="44">
        <v>0</v>
      </c>
      <c r="AQ182" s="45"/>
      <c r="AR182" s="45"/>
      <c r="AS182" s="45"/>
      <c r="AT182" s="44">
        <v>0</v>
      </c>
      <c r="AU182" s="44">
        <v>0</v>
      </c>
      <c r="AV182" s="45"/>
      <c r="AW182" s="44">
        <v>0</v>
      </c>
      <c r="AX182" s="45"/>
      <c r="AY182" s="45"/>
      <c r="AZ182" s="45"/>
      <c r="BA182" s="44">
        <v>0</v>
      </c>
      <c r="BB182" s="44">
        <v>0</v>
      </c>
      <c r="BC182" s="45"/>
      <c r="BD182" s="44">
        <v>0</v>
      </c>
      <c r="BE182" s="45"/>
      <c r="BF182" s="45"/>
      <c r="BG182" s="45"/>
      <c r="BH182" s="44">
        <v>0</v>
      </c>
      <c r="BI182" s="45"/>
      <c r="BJ182" s="45"/>
      <c r="BK182" s="45"/>
      <c r="BL182" s="44">
        <v>0</v>
      </c>
      <c r="BM182" s="45"/>
      <c r="BN182" s="44">
        <v>0</v>
      </c>
      <c r="BO182" s="45"/>
      <c r="BP182" s="45"/>
      <c r="BQ182" s="45"/>
      <c r="BR182" s="44">
        <v>0</v>
      </c>
    </row>
    <row r="183" spans="1:70" ht="20.100000000000001" customHeight="1" x14ac:dyDescent="0.2">
      <c r="E183" s="6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row>
    <row r="184" spans="1:70" ht="20.100000000000001" customHeight="1" x14ac:dyDescent="0.2">
      <c r="C184" s="3" t="s">
        <v>184</v>
      </c>
      <c r="E184" s="62"/>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row>
    <row r="185" spans="1:70" ht="20.100000000000001" customHeight="1" x14ac:dyDescent="0.2">
      <c r="D185" s="2" t="s">
        <v>124</v>
      </c>
      <c r="E185" s="62"/>
      <c r="F185" s="37">
        <v>0</v>
      </c>
      <c r="G185" s="37"/>
      <c r="H185" s="37"/>
      <c r="I185" s="37"/>
      <c r="J185" s="37">
        <v>0</v>
      </c>
      <c r="K185" s="37">
        <v>0</v>
      </c>
      <c r="L185" s="37"/>
      <c r="M185" s="37">
        <v>0</v>
      </c>
      <c r="N185" s="37"/>
      <c r="O185" s="37"/>
      <c r="P185" s="37"/>
      <c r="Q185" s="37">
        <v>0</v>
      </c>
      <c r="R185" s="37">
        <v>0</v>
      </c>
      <c r="S185" s="37"/>
      <c r="T185" s="37">
        <v>0</v>
      </c>
      <c r="U185" s="37"/>
      <c r="V185" s="37"/>
      <c r="W185" s="37"/>
      <c r="X185" s="37">
        <v>0</v>
      </c>
      <c r="Y185" s="37"/>
      <c r="Z185" s="37"/>
      <c r="AA185" s="37"/>
      <c r="AB185" s="37">
        <v>0</v>
      </c>
      <c r="AC185" s="37"/>
      <c r="AD185" s="37">
        <v>0</v>
      </c>
      <c r="AE185" s="37"/>
      <c r="AF185" s="37"/>
      <c r="AG185" s="37"/>
      <c r="AH185" s="37">
        <v>0</v>
      </c>
      <c r="AI185" s="37"/>
      <c r="AJ185" s="37"/>
      <c r="AK185" s="37"/>
      <c r="AL185" s="37"/>
      <c r="AM185" s="37"/>
      <c r="AN185" s="37"/>
      <c r="AO185" s="37"/>
      <c r="AP185" s="37">
        <v>318</v>
      </c>
      <c r="AQ185" s="37"/>
      <c r="AR185" s="37"/>
      <c r="AS185" s="37"/>
      <c r="AT185" s="37">
        <v>1355</v>
      </c>
      <c r="AU185" s="37">
        <v>75</v>
      </c>
      <c r="AV185" s="37"/>
      <c r="AW185" s="37">
        <v>1430</v>
      </c>
      <c r="AX185" s="37"/>
      <c r="AY185" s="37"/>
      <c r="AZ185" s="37"/>
      <c r="BA185" s="37">
        <v>351</v>
      </c>
      <c r="BB185" s="37">
        <v>1009</v>
      </c>
      <c r="BC185" s="37"/>
      <c r="BD185" s="37">
        <v>1360</v>
      </c>
      <c r="BE185" s="37"/>
      <c r="BF185" s="37"/>
      <c r="BG185" s="37"/>
      <c r="BH185" s="37">
        <v>337</v>
      </c>
      <c r="BI185" s="37"/>
      <c r="BJ185" s="37"/>
      <c r="BK185" s="37"/>
      <c r="BL185" s="37">
        <v>0</v>
      </c>
      <c r="BM185" s="37"/>
      <c r="BN185" s="37">
        <v>51</v>
      </c>
      <c r="BO185" s="37"/>
      <c r="BP185" s="37"/>
      <c r="BQ185" s="37"/>
      <c r="BR185" s="37">
        <v>949</v>
      </c>
    </row>
    <row r="186" spans="1:70" ht="20.100000000000001" customHeight="1" x14ac:dyDescent="0.2">
      <c r="D186" s="38" t="s">
        <v>173</v>
      </c>
      <c r="E186" s="62"/>
      <c r="F186" s="39">
        <v>0</v>
      </c>
      <c r="G186" s="40"/>
      <c r="H186" s="40"/>
      <c r="I186" s="40"/>
      <c r="J186" s="39">
        <v>6</v>
      </c>
      <c r="K186" s="39">
        <v>0</v>
      </c>
      <c r="L186" s="40"/>
      <c r="M186" s="39">
        <v>6</v>
      </c>
      <c r="N186" s="40"/>
      <c r="O186" s="40"/>
      <c r="P186" s="40"/>
      <c r="Q186" s="39">
        <v>6</v>
      </c>
      <c r="R186" s="39">
        <v>0</v>
      </c>
      <c r="S186" s="40"/>
      <c r="T186" s="39">
        <v>6</v>
      </c>
      <c r="U186" s="40"/>
      <c r="V186" s="40"/>
      <c r="W186" s="40"/>
      <c r="X186" s="39">
        <v>0</v>
      </c>
      <c r="Y186" s="40"/>
      <c r="Z186" s="40"/>
      <c r="AA186" s="40"/>
      <c r="AB186" s="39">
        <v>0</v>
      </c>
      <c r="AC186" s="40"/>
      <c r="AD186" s="39">
        <v>0</v>
      </c>
      <c r="AE186" s="40"/>
      <c r="AF186" s="40"/>
      <c r="AG186" s="40"/>
      <c r="AH186" s="39">
        <v>0</v>
      </c>
      <c r="AI186" s="40"/>
      <c r="AJ186" s="40"/>
      <c r="AK186" s="40"/>
      <c r="AL186" s="40"/>
      <c r="AM186" s="40"/>
      <c r="AN186" s="40"/>
      <c r="AO186" s="40"/>
      <c r="AP186" s="39">
        <v>376</v>
      </c>
      <c r="AQ186" s="40"/>
      <c r="AR186" s="40"/>
      <c r="AS186" s="40"/>
      <c r="AT186" s="39">
        <v>1273</v>
      </c>
      <c r="AU186" s="39">
        <v>62</v>
      </c>
      <c r="AV186" s="40"/>
      <c r="AW186" s="39">
        <v>1335</v>
      </c>
      <c r="AX186" s="40"/>
      <c r="AY186" s="40"/>
      <c r="AZ186" s="40"/>
      <c r="BA186" s="39">
        <v>272</v>
      </c>
      <c r="BB186" s="39">
        <v>1087</v>
      </c>
      <c r="BC186" s="40"/>
      <c r="BD186" s="39">
        <v>1359</v>
      </c>
      <c r="BE186" s="40"/>
      <c r="BF186" s="40"/>
      <c r="BG186" s="40"/>
      <c r="BH186" s="39">
        <v>306</v>
      </c>
      <c r="BI186" s="40"/>
      <c r="BJ186" s="40"/>
      <c r="BK186" s="40"/>
      <c r="BL186" s="39">
        <v>0</v>
      </c>
      <c r="BM186" s="40"/>
      <c r="BN186" s="39">
        <v>46</v>
      </c>
      <c r="BO186" s="40"/>
      <c r="BP186" s="40"/>
      <c r="BQ186" s="40"/>
      <c r="BR186" s="39">
        <v>321</v>
      </c>
    </row>
    <row r="187" spans="1:70" ht="20.100000000000001" customHeight="1" x14ac:dyDescent="0.2">
      <c r="D187" s="2" t="s">
        <v>100</v>
      </c>
      <c r="E187" s="62"/>
      <c r="F187" s="37">
        <v>0</v>
      </c>
      <c r="G187" s="37"/>
      <c r="H187" s="37"/>
      <c r="I187" s="37"/>
      <c r="J187" s="37">
        <v>0</v>
      </c>
      <c r="K187" s="37">
        <v>0</v>
      </c>
      <c r="L187" s="37"/>
      <c r="M187" s="37">
        <v>0</v>
      </c>
      <c r="N187" s="37"/>
      <c r="O187" s="37"/>
      <c r="P187" s="37"/>
      <c r="Q187" s="37">
        <v>0</v>
      </c>
      <c r="R187" s="37">
        <v>0</v>
      </c>
      <c r="S187" s="37"/>
      <c r="T187" s="37">
        <v>0</v>
      </c>
      <c r="U187" s="37"/>
      <c r="V187" s="37"/>
      <c r="W187" s="37"/>
      <c r="X187" s="37">
        <v>0</v>
      </c>
      <c r="Y187" s="37"/>
      <c r="Z187" s="37"/>
      <c r="AA187" s="37"/>
      <c r="AB187" s="37">
        <v>0</v>
      </c>
      <c r="AC187" s="37"/>
      <c r="AD187" s="37">
        <v>0</v>
      </c>
      <c r="AE187" s="37"/>
      <c r="AF187" s="37"/>
      <c r="AG187" s="37"/>
      <c r="AH187" s="37">
        <v>0</v>
      </c>
      <c r="AI187" s="37"/>
      <c r="AJ187" s="37"/>
      <c r="AK187" s="37"/>
      <c r="AL187" s="37"/>
      <c r="AM187" s="37"/>
      <c r="AN187" s="37"/>
      <c r="AO187" s="37"/>
      <c r="AP187" s="37">
        <v>395</v>
      </c>
      <c r="AQ187" s="37"/>
      <c r="AR187" s="37"/>
      <c r="AS187" s="37"/>
      <c r="AT187" s="37">
        <v>1346</v>
      </c>
      <c r="AU187" s="37">
        <v>84</v>
      </c>
      <c r="AV187" s="37"/>
      <c r="AW187" s="37">
        <v>1430</v>
      </c>
      <c r="AX187" s="37"/>
      <c r="AY187" s="37"/>
      <c r="AZ187" s="37"/>
      <c r="BA187" s="37">
        <v>232</v>
      </c>
      <c r="BB187" s="37">
        <v>1124</v>
      </c>
      <c r="BC187" s="37"/>
      <c r="BD187" s="37">
        <v>1356</v>
      </c>
      <c r="BE187" s="37"/>
      <c r="BF187" s="37"/>
      <c r="BG187" s="37"/>
      <c r="BH187" s="37">
        <v>424</v>
      </c>
      <c r="BI187" s="37"/>
      <c r="BJ187" s="37"/>
      <c r="BK187" s="37"/>
      <c r="BL187" s="37">
        <v>0</v>
      </c>
      <c r="BM187" s="37"/>
      <c r="BN187" s="37">
        <v>45</v>
      </c>
      <c r="BO187" s="37"/>
      <c r="BP187" s="37"/>
      <c r="BQ187" s="37"/>
      <c r="BR187" s="37">
        <v>0</v>
      </c>
    </row>
    <row r="188" spans="1:70" ht="20.100000000000001" customHeight="1" x14ac:dyDescent="0.2">
      <c r="D188" s="38" t="s">
        <v>174</v>
      </c>
      <c r="E188" s="62"/>
      <c r="F188" s="39">
        <v>0</v>
      </c>
      <c r="G188" s="40"/>
      <c r="H188" s="40"/>
      <c r="I188" s="40"/>
      <c r="J188" s="39">
        <v>0</v>
      </c>
      <c r="K188" s="39">
        <v>0</v>
      </c>
      <c r="L188" s="40"/>
      <c r="M188" s="39">
        <v>0</v>
      </c>
      <c r="N188" s="40"/>
      <c r="O188" s="40"/>
      <c r="P188" s="40"/>
      <c r="Q188" s="39">
        <v>0</v>
      </c>
      <c r="R188" s="39">
        <v>0</v>
      </c>
      <c r="S188" s="40"/>
      <c r="T188" s="39">
        <v>0</v>
      </c>
      <c r="U188" s="40"/>
      <c r="V188" s="40"/>
      <c r="W188" s="40"/>
      <c r="X188" s="39">
        <v>0</v>
      </c>
      <c r="Y188" s="40"/>
      <c r="Z188" s="40"/>
      <c r="AA188" s="40"/>
      <c r="AB188" s="39">
        <v>0</v>
      </c>
      <c r="AC188" s="40"/>
      <c r="AD188" s="39">
        <v>0</v>
      </c>
      <c r="AE188" s="40"/>
      <c r="AF188" s="40"/>
      <c r="AG188" s="40"/>
      <c r="AH188" s="39">
        <v>0</v>
      </c>
      <c r="AI188" s="40"/>
      <c r="AJ188" s="40"/>
      <c r="AK188" s="40"/>
      <c r="AL188" s="40"/>
      <c r="AM188" s="40"/>
      <c r="AN188" s="40"/>
      <c r="AO188" s="40"/>
      <c r="AP188" s="39">
        <v>413</v>
      </c>
      <c r="AQ188" s="40"/>
      <c r="AR188" s="40"/>
      <c r="AS188" s="40"/>
      <c r="AT188" s="39">
        <v>1347</v>
      </c>
      <c r="AU188" s="39">
        <v>79</v>
      </c>
      <c r="AV188" s="40"/>
      <c r="AW188" s="39">
        <v>1426</v>
      </c>
      <c r="AX188" s="40"/>
      <c r="AY188" s="40"/>
      <c r="AZ188" s="40"/>
      <c r="BA188" s="39">
        <v>351</v>
      </c>
      <c r="BB188" s="39">
        <v>1038</v>
      </c>
      <c r="BC188" s="40"/>
      <c r="BD188" s="39">
        <v>1389</v>
      </c>
      <c r="BE188" s="40"/>
      <c r="BF188" s="40"/>
      <c r="BG188" s="40"/>
      <c r="BH188" s="39">
        <v>405</v>
      </c>
      <c r="BI188" s="40"/>
      <c r="BJ188" s="40"/>
      <c r="BK188" s="40"/>
      <c r="BL188" s="39">
        <v>0</v>
      </c>
      <c r="BM188" s="40"/>
      <c r="BN188" s="39">
        <v>45</v>
      </c>
      <c r="BO188" s="40"/>
      <c r="BP188" s="40"/>
      <c r="BQ188" s="40"/>
      <c r="BR188" s="39">
        <v>14</v>
      </c>
    </row>
    <row r="189" spans="1:70" ht="20.100000000000001" customHeight="1" x14ac:dyDescent="0.2">
      <c r="D189" s="2" t="s">
        <v>115</v>
      </c>
      <c r="E189" s="62"/>
      <c r="F189" s="37">
        <v>0</v>
      </c>
      <c r="G189" s="37"/>
      <c r="H189" s="37"/>
      <c r="I189" s="37"/>
      <c r="J189" s="37">
        <v>0</v>
      </c>
      <c r="K189" s="37">
        <v>0</v>
      </c>
      <c r="L189" s="37"/>
      <c r="M189" s="37">
        <v>0</v>
      </c>
      <c r="N189" s="37"/>
      <c r="O189" s="37"/>
      <c r="P189" s="37"/>
      <c r="Q189" s="37">
        <v>0</v>
      </c>
      <c r="R189" s="37">
        <v>0</v>
      </c>
      <c r="S189" s="37"/>
      <c r="T189" s="37">
        <v>0</v>
      </c>
      <c r="U189" s="37"/>
      <c r="V189" s="37"/>
      <c r="W189" s="37"/>
      <c r="X189" s="37">
        <v>0</v>
      </c>
      <c r="Y189" s="37"/>
      <c r="Z189" s="37"/>
      <c r="AA189" s="37"/>
      <c r="AB189" s="37">
        <v>0</v>
      </c>
      <c r="AC189" s="37"/>
      <c r="AD189" s="37">
        <v>0</v>
      </c>
      <c r="AE189" s="37"/>
      <c r="AF189" s="37"/>
      <c r="AG189" s="37"/>
      <c r="AH189" s="37">
        <v>0</v>
      </c>
      <c r="AI189" s="37"/>
      <c r="AJ189" s="37"/>
      <c r="AK189" s="37"/>
      <c r="AL189" s="37"/>
      <c r="AM189" s="37"/>
      <c r="AN189" s="37"/>
      <c r="AO189" s="37"/>
      <c r="AP189" s="37">
        <v>525</v>
      </c>
      <c r="AQ189" s="37"/>
      <c r="AR189" s="37"/>
      <c r="AS189" s="37"/>
      <c r="AT189" s="37">
        <v>1390</v>
      </c>
      <c r="AU189" s="37">
        <v>48</v>
      </c>
      <c r="AV189" s="37"/>
      <c r="AW189" s="37">
        <v>1438</v>
      </c>
      <c r="AX189" s="37"/>
      <c r="AY189" s="37"/>
      <c r="AZ189" s="37"/>
      <c r="BA189" s="37">
        <v>225</v>
      </c>
      <c r="BB189" s="37">
        <v>1157</v>
      </c>
      <c r="BC189" s="37"/>
      <c r="BD189" s="37">
        <v>1382</v>
      </c>
      <c r="BE189" s="37"/>
      <c r="BF189" s="37"/>
      <c r="BG189" s="37"/>
      <c r="BH189" s="37">
        <v>546</v>
      </c>
      <c r="BI189" s="37"/>
      <c r="BJ189" s="37"/>
      <c r="BK189" s="37"/>
      <c r="BL189" s="37">
        <v>0</v>
      </c>
      <c r="BM189" s="37"/>
      <c r="BN189" s="37">
        <v>35</v>
      </c>
      <c r="BO189" s="37"/>
      <c r="BP189" s="37"/>
      <c r="BQ189" s="37"/>
      <c r="BR189" s="37">
        <v>300</v>
      </c>
    </row>
    <row r="190" spans="1:70" ht="20.100000000000001" customHeight="1" x14ac:dyDescent="0.2">
      <c r="D190" s="38" t="s">
        <v>103</v>
      </c>
      <c r="E190" s="62"/>
      <c r="F190" s="39">
        <v>0</v>
      </c>
      <c r="G190" s="40"/>
      <c r="H190" s="40"/>
      <c r="I190" s="40"/>
      <c r="J190" s="39">
        <v>10</v>
      </c>
      <c r="K190" s="39">
        <v>0</v>
      </c>
      <c r="L190" s="40"/>
      <c r="M190" s="39">
        <v>10</v>
      </c>
      <c r="N190" s="40"/>
      <c r="O190" s="40"/>
      <c r="P190" s="40"/>
      <c r="Q190" s="39">
        <v>10</v>
      </c>
      <c r="R190" s="39">
        <v>0</v>
      </c>
      <c r="S190" s="40"/>
      <c r="T190" s="39">
        <v>10</v>
      </c>
      <c r="U190" s="40"/>
      <c r="V190" s="40"/>
      <c r="W190" s="40"/>
      <c r="X190" s="39">
        <v>0</v>
      </c>
      <c r="Y190" s="40"/>
      <c r="Z190" s="40"/>
      <c r="AA190" s="40"/>
      <c r="AB190" s="39">
        <v>0</v>
      </c>
      <c r="AC190" s="40"/>
      <c r="AD190" s="39">
        <v>0</v>
      </c>
      <c r="AE190" s="40"/>
      <c r="AF190" s="40"/>
      <c r="AG190" s="40"/>
      <c r="AH190" s="39">
        <v>0</v>
      </c>
      <c r="AI190" s="40"/>
      <c r="AJ190" s="40"/>
      <c r="AK190" s="40"/>
      <c r="AL190" s="40"/>
      <c r="AM190" s="40"/>
      <c r="AN190" s="40"/>
      <c r="AO190" s="40"/>
      <c r="AP190" s="39">
        <v>383</v>
      </c>
      <c r="AQ190" s="40"/>
      <c r="AR190" s="40"/>
      <c r="AS190" s="40"/>
      <c r="AT190" s="39">
        <v>1344</v>
      </c>
      <c r="AU190" s="39">
        <v>62</v>
      </c>
      <c r="AV190" s="40"/>
      <c r="AW190" s="39">
        <v>1406</v>
      </c>
      <c r="AX190" s="40"/>
      <c r="AY190" s="40"/>
      <c r="AZ190" s="40"/>
      <c r="BA190" s="39">
        <v>255</v>
      </c>
      <c r="BB190" s="39">
        <v>1109</v>
      </c>
      <c r="BC190" s="40"/>
      <c r="BD190" s="39">
        <v>1364</v>
      </c>
      <c r="BE190" s="40"/>
      <c r="BF190" s="40"/>
      <c r="BG190" s="40"/>
      <c r="BH190" s="39">
        <v>371</v>
      </c>
      <c r="BI190" s="40"/>
      <c r="BJ190" s="40"/>
      <c r="BK190" s="40"/>
      <c r="BL190" s="39">
        <v>0</v>
      </c>
      <c r="BM190" s="40"/>
      <c r="BN190" s="39">
        <v>54</v>
      </c>
      <c r="BO190" s="40"/>
      <c r="BP190" s="40"/>
      <c r="BQ190" s="40"/>
      <c r="BR190" s="39">
        <v>127</v>
      </c>
    </row>
    <row r="191" spans="1:70" ht="20.100000000000001" customHeight="1" x14ac:dyDescent="0.2">
      <c r="D191" s="2" t="s">
        <v>117</v>
      </c>
      <c r="E191" s="62"/>
      <c r="F191" s="37">
        <v>0</v>
      </c>
      <c r="G191" s="37"/>
      <c r="H191" s="37"/>
      <c r="I191" s="37"/>
      <c r="J191" s="37">
        <v>0</v>
      </c>
      <c r="K191" s="37">
        <v>0</v>
      </c>
      <c r="L191" s="37"/>
      <c r="M191" s="37">
        <v>0</v>
      </c>
      <c r="N191" s="37"/>
      <c r="O191" s="37"/>
      <c r="P191" s="37"/>
      <c r="Q191" s="37">
        <v>0</v>
      </c>
      <c r="R191" s="37">
        <v>0</v>
      </c>
      <c r="S191" s="37"/>
      <c r="T191" s="37">
        <v>0</v>
      </c>
      <c r="U191" s="37"/>
      <c r="V191" s="37"/>
      <c r="W191" s="37"/>
      <c r="X191" s="37">
        <v>0</v>
      </c>
      <c r="Y191" s="37"/>
      <c r="Z191" s="37"/>
      <c r="AA191" s="37"/>
      <c r="AB191" s="37">
        <v>0</v>
      </c>
      <c r="AC191" s="37"/>
      <c r="AD191" s="37">
        <v>0</v>
      </c>
      <c r="AE191" s="37"/>
      <c r="AF191" s="37"/>
      <c r="AG191" s="37"/>
      <c r="AH191" s="37">
        <v>0</v>
      </c>
      <c r="AI191" s="37"/>
      <c r="AJ191" s="37"/>
      <c r="AK191" s="37"/>
      <c r="AL191" s="37"/>
      <c r="AM191" s="37"/>
      <c r="AN191" s="37"/>
      <c r="AO191" s="37"/>
      <c r="AP191" s="37">
        <v>472</v>
      </c>
      <c r="AQ191" s="37"/>
      <c r="AR191" s="37"/>
      <c r="AS191" s="37"/>
      <c r="AT191" s="37">
        <v>1332</v>
      </c>
      <c r="AU191" s="37">
        <v>67</v>
      </c>
      <c r="AV191" s="37"/>
      <c r="AW191" s="37">
        <v>1399</v>
      </c>
      <c r="AX191" s="37"/>
      <c r="AY191" s="37"/>
      <c r="AZ191" s="37"/>
      <c r="BA191" s="37">
        <v>382</v>
      </c>
      <c r="BB191" s="37">
        <v>1053</v>
      </c>
      <c r="BC191" s="37"/>
      <c r="BD191" s="37">
        <v>1435</v>
      </c>
      <c r="BE191" s="37"/>
      <c r="BF191" s="37"/>
      <c r="BG191" s="37"/>
      <c r="BH191" s="37">
        <v>385</v>
      </c>
      <c r="BI191" s="37"/>
      <c r="BJ191" s="37"/>
      <c r="BK191" s="37"/>
      <c r="BL191" s="37">
        <v>0</v>
      </c>
      <c r="BM191" s="37"/>
      <c r="BN191" s="37">
        <v>51</v>
      </c>
      <c r="BO191" s="37"/>
      <c r="BP191" s="37"/>
      <c r="BQ191" s="37"/>
      <c r="BR191" s="37">
        <v>365</v>
      </c>
    </row>
    <row r="192" spans="1:70" ht="20.100000000000001" customHeight="1" x14ac:dyDescent="0.2">
      <c r="D192" s="38" t="s">
        <v>175</v>
      </c>
      <c r="E192" s="62"/>
      <c r="F192" s="39">
        <v>0</v>
      </c>
      <c r="G192" s="40"/>
      <c r="H192" s="40"/>
      <c r="I192" s="40"/>
      <c r="J192" s="39">
        <v>1</v>
      </c>
      <c r="K192" s="39">
        <v>0</v>
      </c>
      <c r="L192" s="40"/>
      <c r="M192" s="39">
        <v>1</v>
      </c>
      <c r="N192" s="40"/>
      <c r="O192" s="40"/>
      <c r="P192" s="40"/>
      <c r="Q192" s="39">
        <v>1</v>
      </c>
      <c r="R192" s="39">
        <v>0</v>
      </c>
      <c r="S192" s="40"/>
      <c r="T192" s="39">
        <v>1</v>
      </c>
      <c r="U192" s="40"/>
      <c r="V192" s="40"/>
      <c r="W192" s="40"/>
      <c r="X192" s="39">
        <v>0</v>
      </c>
      <c r="Y192" s="40"/>
      <c r="Z192" s="40"/>
      <c r="AA192" s="40"/>
      <c r="AB192" s="39">
        <v>0</v>
      </c>
      <c r="AC192" s="40"/>
      <c r="AD192" s="39">
        <v>0</v>
      </c>
      <c r="AE192" s="40"/>
      <c r="AF192" s="40"/>
      <c r="AG192" s="40"/>
      <c r="AH192" s="39">
        <v>0</v>
      </c>
      <c r="AI192" s="40"/>
      <c r="AJ192" s="40"/>
      <c r="AK192" s="40"/>
      <c r="AL192" s="40"/>
      <c r="AM192" s="40"/>
      <c r="AN192" s="40"/>
      <c r="AO192" s="40"/>
      <c r="AP192" s="39">
        <v>301</v>
      </c>
      <c r="AQ192" s="40"/>
      <c r="AR192" s="40"/>
      <c r="AS192" s="40"/>
      <c r="AT192" s="39">
        <v>1403</v>
      </c>
      <c r="AU192" s="39">
        <v>62</v>
      </c>
      <c r="AV192" s="40"/>
      <c r="AW192" s="39">
        <v>1465</v>
      </c>
      <c r="AX192" s="40"/>
      <c r="AY192" s="40"/>
      <c r="AZ192" s="40"/>
      <c r="BA192" s="39">
        <v>400</v>
      </c>
      <c r="BB192" s="39">
        <v>975</v>
      </c>
      <c r="BC192" s="40"/>
      <c r="BD192" s="39">
        <v>1375</v>
      </c>
      <c r="BE192" s="40"/>
      <c r="BF192" s="40"/>
      <c r="BG192" s="40"/>
      <c r="BH192" s="39">
        <v>391</v>
      </c>
      <c r="BI192" s="40"/>
      <c r="BJ192" s="40"/>
      <c r="BK192" s="40"/>
      <c r="BL192" s="39">
        <v>0</v>
      </c>
      <c r="BM192" s="40"/>
      <c r="BN192" s="39">
        <v>0</v>
      </c>
      <c r="BO192" s="40"/>
      <c r="BP192" s="40"/>
      <c r="BQ192" s="40"/>
      <c r="BR192" s="39">
        <v>61</v>
      </c>
    </row>
    <row r="193" spans="1:70" ht="20.100000000000001" customHeight="1" x14ac:dyDescent="0.2">
      <c r="D193" s="41"/>
      <c r="E193" s="62"/>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row>
    <row r="194" spans="1:70" s="1" customFormat="1" ht="20.100000000000001" customHeight="1" x14ac:dyDescent="0.2">
      <c r="A194" s="3"/>
      <c r="B194" s="6"/>
      <c r="C194" s="42" t="s">
        <v>185</v>
      </c>
      <c r="D194" s="42"/>
      <c r="E194" s="62"/>
      <c r="F194" s="44">
        <v>0</v>
      </c>
      <c r="G194" s="45"/>
      <c r="H194" s="45"/>
      <c r="I194" s="45"/>
      <c r="J194" s="44">
        <v>17</v>
      </c>
      <c r="K194" s="44">
        <v>0</v>
      </c>
      <c r="L194" s="45"/>
      <c r="M194" s="44">
        <v>17</v>
      </c>
      <c r="N194" s="45"/>
      <c r="O194" s="45"/>
      <c r="P194" s="45"/>
      <c r="Q194" s="44">
        <v>17</v>
      </c>
      <c r="R194" s="44">
        <v>0</v>
      </c>
      <c r="S194" s="45"/>
      <c r="T194" s="44">
        <v>17</v>
      </c>
      <c r="U194" s="45"/>
      <c r="V194" s="45"/>
      <c r="W194" s="45"/>
      <c r="X194" s="44">
        <v>0</v>
      </c>
      <c r="Y194" s="45"/>
      <c r="Z194" s="45"/>
      <c r="AA194" s="45"/>
      <c r="AB194" s="44">
        <v>0</v>
      </c>
      <c r="AC194" s="45"/>
      <c r="AD194" s="44">
        <v>0</v>
      </c>
      <c r="AE194" s="45"/>
      <c r="AF194" s="45"/>
      <c r="AG194" s="45"/>
      <c r="AH194" s="44">
        <v>0</v>
      </c>
      <c r="AI194" s="45"/>
      <c r="AJ194" s="45"/>
      <c r="AK194" s="45"/>
      <c r="AL194" s="45"/>
      <c r="AM194" s="45"/>
      <c r="AN194" s="45"/>
      <c r="AO194" s="45"/>
      <c r="AP194" s="44">
        <v>3183</v>
      </c>
      <c r="AQ194" s="45"/>
      <c r="AR194" s="45"/>
      <c r="AS194" s="45"/>
      <c r="AT194" s="44">
        <v>10790</v>
      </c>
      <c r="AU194" s="44">
        <v>539</v>
      </c>
      <c r="AV194" s="45"/>
      <c r="AW194" s="44">
        <v>11329</v>
      </c>
      <c r="AX194" s="45"/>
      <c r="AY194" s="45"/>
      <c r="AZ194" s="45"/>
      <c r="BA194" s="44">
        <v>2468</v>
      </c>
      <c r="BB194" s="44">
        <v>8552</v>
      </c>
      <c r="BC194" s="45"/>
      <c r="BD194" s="44">
        <v>11020</v>
      </c>
      <c r="BE194" s="45"/>
      <c r="BF194" s="45"/>
      <c r="BG194" s="45"/>
      <c r="BH194" s="44">
        <v>3165</v>
      </c>
      <c r="BI194" s="45"/>
      <c r="BJ194" s="45"/>
      <c r="BK194" s="45"/>
      <c r="BL194" s="44">
        <v>0</v>
      </c>
      <c r="BM194" s="45"/>
      <c r="BN194" s="44">
        <v>327</v>
      </c>
      <c r="BO194" s="45"/>
      <c r="BP194" s="45"/>
      <c r="BQ194" s="45"/>
      <c r="BR194" s="44">
        <v>2137</v>
      </c>
    </row>
    <row r="195" spans="1:70" ht="20.100000000000001" customHeight="1" x14ac:dyDescent="0.2">
      <c r="E195" s="6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row>
    <row r="196" spans="1:70" ht="20.100000000000001" customHeight="1" x14ac:dyDescent="0.2">
      <c r="C196" s="3" t="s">
        <v>129</v>
      </c>
      <c r="E196" s="62"/>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row>
    <row r="197" spans="1:70" ht="20.100000000000001" customHeight="1" x14ac:dyDescent="0.2">
      <c r="D197" s="2" t="s">
        <v>124</v>
      </c>
      <c r="E197" s="62"/>
      <c r="F197" s="37">
        <v>0</v>
      </c>
      <c r="G197" s="37"/>
      <c r="H197" s="37"/>
      <c r="I197" s="37"/>
      <c r="J197" s="37">
        <v>0</v>
      </c>
      <c r="K197" s="37">
        <v>0</v>
      </c>
      <c r="L197" s="37"/>
      <c r="M197" s="37">
        <v>0</v>
      </c>
      <c r="N197" s="37"/>
      <c r="O197" s="37"/>
      <c r="P197" s="37"/>
      <c r="Q197" s="37">
        <v>0</v>
      </c>
      <c r="R197" s="37">
        <v>0</v>
      </c>
      <c r="S197" s="37"/>
      <c r="T197" s="37">
        <v>0</v>
      </c>
      <c r="U197" s="37"/>
      <c r="V197" s="37"/>
      <c r="W197" s="37"/>
      <c r="X197" s="37">
        <v>0</v>
      </c>
      <c r="Y197" s="37"/>
      <c r="Z197" s="37"/>
      <c r="AA197" s="37"/>
      <c r="AB197" s="37">
        <v>0</v>
      </c>
      <c r="AC197" s="37"/>
      <c r="AD197" s="37">
        <v>0</v>
      </c>
      <c r="AE197" s="37"/>
      <c r="AF197" s="37"/>
      <c r="AG197" s="37"/>
      <c r="AH197" s="37">
        <v>0</v>
      </c>
      <c r="AI197" s="37"/>
      <c r="AJ197" s="37"/>
      <c r="AK197" s="37"/>
      <c r="AL197" s="37"/>
      <c r="AM197" s="37"/>
      <c r="AN197" s="37"/>
      <c r="AO197" s="37"/>
      <c r="AP197" s="37">
        <v>0</v>
      </c>
      <c r="AQ197" s="37"/>
      <c r="AR197" s="37"/>
      <c r="AS197" s="37"/>
      <c r="AT197" s="37">
        <v>0</v>
      </c>
      <c r="AU197" s="37">
        <v>0</v>
      </c>
      <c r="AV197" s="37"/>
      <c r="AW197" s="37">
        <v>0</v>
      </c>
      <c r="AX197" s="37"/>
      <c r="AY197" s="37"/>
      <c r="AZ197" s="37"/>
      <c r="BA197" s="37">
        <v>0</v>
      </c>
      <c r="BB197" s="37">
        <v>0</v>
      </c>
      <c r="BC197" s="37"/>
      <c r="BD197" s="37">
        <v>0</v>
      </c>
      <c r="BE197" s="37"/>
      <c r="BF197" s="37"/>
      <c r="BG197" s="37"/>
      <c r="BH197" s="37">
        <v>0</v>
      </c>
      <c r="BI197" s="37"/>
      <c r="BJ197" s="37"/>
      <c r="BK197" s="37"/>
      <c r="BL197" s="37">
        <v>0</v>
      </c>
      <c r="BM197" s="37"/>
      <c r="BN197" s="37">
        <v>0</v>
      </c>
      <c r="BO197" s="37"/>
      <c r="BP197" s="37"/>
      <c r="BQ197" s="37"/>
      <c r="BR197" s="37">
        <v>0</v>
      </c>
    </row>
    <row r="198" spans="1:70" ht="20.100000000000001" customHeight="1" x14ac:dyDescent="0.2">
      <c r="D198" s="38" t="s">
        <v>173</v>
      </c>
      <c r="E198" s="62"/>
      <c r="F198" s="39">
        <v>0</v>
      </c>
      <c r="G198" s="40"/>
      <c r="H198" s="40"/>
      <c r="I198" s="40"/>
      <c r="J198" s="39">
        <v>0</v>
      </c>
      <c r="K198" s="39">
        <v>0</v>
      </c>
      <c r="L198" s="40"/>
      <c r="M198" s="39">
        <v>0</v>
      </c>
      <c r="N198" s="40"/>
      <c r="O198" s="40"/>
      <c r="P198" s="40"/>
      <c r="Q198" s="39">
        <v>0</v>
      </c>
      <c r="R198" s="39">
        <v>0</v>
      </c>
      <c r="S198" s="40"/>
      <c r="T198" s="39">
        <v>0</v>
      </c>
      <c r="U198" s="40"/>
      <c r="V198" s="40"/>
      <c r="W198" s="40"/>
      <c r="X198" s="39">
        <v>0</v>
      </c>
      <c r="Y198" s="40"/>
      <c r="Z198" s="40"/>
      <c r="AA198" s="40"/>
      <c r="AB198" s="39">
        <v>0</v>
      </c>
      <c r="AC198" s="40"/>
      <c r="AD198" s="39">
        <v>0</v>
      </c>
      <c r="AE198" s="40"/>
      <c r="AF198" s="40"/>
      <c r="AG198" s="40"/>
      <c r="AH198" s="39">
        <v>0</v>
      </c>
      <c r="AI198" s="40"/>
      <c r="AJ198" s="40"/>
      <c r="AK198" s="40"/>
      <c r="AL198" s="40"/>
      <c r="AM198" s="40"/>
      <c r="AN198" s="40"/>
      <c r="AO198" s="40"/>
      <c r="AP198" s="39">
        <v>0</v>
      </c>
      <c r="AQ198" s="40"/>
      <c r="AR198" s="40"/>
      <c r="AS198" s="40"/>
      <c r="AT198" s="39">
        <v>0</v>
      </c>
      <c r="AU198" s="39">
        <v>0</v>
      </c>
      <c r="AV198" s="40"/>
      <c r="AW198" s="39">
        <v>0</v>
      </c>
      <c r="AX198" s="40"/>
      <c r="AY198" s="40"/>
      <c r="AZ198" s="40"/>
      <c r="BA198" s="39">
        <v>0</v>
      </c>
      <c r="BB198" s="39">
        <v>0</v>
      </c>
      <c r="BC198" s="40"/>
      <c r="BD198" s="39">
        <v>0</v>
      </c>
      <c r="BE198" s="40"/>
      <c r="BF198" s="40"/>
      <c r="BG198" s="40"/>
      <c r="BH198" s="39">
        <v>0</v>
      </c>
      <c r="BI198" s="40"/>
      <c r="BJ198" s="40"/>
      <c r="BK198" s="40"/>
      <c r="BL198" s="39">
        <v>0</v>
      </c>
      <c r="BM198" s="40"/>
      <c r="BN198" s="39">
        <v>0</v>
      </c>
      <c r="BO198" s="40"/>
      <c r="BP198" s="40"/>
      <c r="BQ198" s="40"/>
      <c r="BR198" s="39">
        <v>0</v>
      </c>
    </row>
    <row r="199" spans="1:70" ht="20.100000000000001" customHeight="1" x14ac:dyDescent="0.2">
      <c r="D199" s="2" t="s">
        <v>100</v>
      </c>
      <c r="E199" s="62"/>
      <c r="F199" s="37">
        <v>0</v>
      </c>
      <c r="G199" s="37"/>
      <c r="H199" s="37"/>
      <c r="I199" s="37"/>
      <c r="J199" s="37">
        <v>0</v>
      </c>
      <c r="K199" s="37">
        <v>0</v>
      </c>
      <c r="L199" s="37"/>
      <c r="M199" s="37">
        <v>0</v>
      </c>
      <c r="N199" s="37"/>
      <c r="O199" s="37"/>
      <c r="P199" s="37"/>
      <c r="Q199" s="37">
        <v>0</v>
      </c>
      <c r="R199" s="37">
        <v>0</v>
      </c>
      <c r="S199" s="37"/>
      <c r="T199" s="37">
        <v>0</v>
      </c>
      <c r="U199" s="37"/>
      <c r="V199" s="37"/>
      <c r="W199" s="37"/>
      <c r="X199" s="37">
        <v>0</v>
      </c>
      <c r="Y199" s="37"/>
      <c r="Z199" s="37"/>
      <c r="AA199" s="37"/>
      <c r="AB199" s="37">
        <v>0</v>
      </c>
      <c r="AC199" s="37"/>
      <c r="AD199" s="37">
        <v>0</v>
      </c>
      <c r="AE199" s="37"/>
      <c r="AF199" s="37"/>
      <c r="AG199" s="37"/>
      <c r="AH199" s="37">
        <v>0</v>
      </c>
      <c r="AI199" s="37"/>
      <c r="AJ199" s="37"/>
      <c r="AK199" s="37"/>
      <c r="AL199" s="37"/>
      <c r="AM199" s="37"/>
      <c r="AN199" s="37"/>
      <c r="AO199" s="37"/>
      <c r="AP199" s="37">
        <v>0</v>
      </c>
      <c r="AQ199" s="37"/>
      <c r="AR199" s="37"/>
      <c r="AS199" s="37"/>
      <c r="AT199" s="37">
        <v>0</v>
      </c>
      <c r="AU199" s="37">
        <v>0</v>
      </c>
      <c r="AV199" s="37"/>
      <c r="AW199" s="37">
        <v>0</v>
      </c>
      <c r="AX199" s="37"/>
      <c r="AY199" s="37"/>
      <c r="AZ199" s="37"/>
      <c r="BA199" s="37">
        <v>0</v>
      </c>
      <c r="BB199" s="37">
        <v>0</v>
      </c>
      <c r="BC199" s="37"/>
      <c r="BD199" s="37">
        <v>0</v>
      </c>
      <c r="BE199" s="37"/>
      <c r="BF199" s="37"/>
      <c r="BG199" s="37"/>
      <c r="BH199" s="37">
        <v>0</v>
      </c>
      <c r="BI199" s="37"/>
      <c r="BJ199" s="37"/>
      <c r="BK199" s="37"/>
      <c r="BL199" s="37">
        <v>0</v>
      </c>
      <c r="BM199" s="37"/>
      <c r="BN199" s="37">
        <v>0</v>
      </c>
      <c r="BO199" s="37"/>
      <c r="BP199" s="37"/>
      <c r="BQ199" s="37"/>
      <c r="BR199" s="37">
        <v>0</v>
      </c>
    </row>
    <row r="200" spans="1:70" ht="20.100000000000001" customHeight="1" x14ac:dyDescent="0.2">
      <c r="D200" s="38" t="s">
        <v>174</v>
      </c>
      <c r="E200" s="62"/>
      <c r="F200" s="39">
        <v>0</v>
      </c>
      <c r="G200" s="40"/>
      <c r="H200" s="40"/>
      <c r="I200" s="40"/>
      <c r="J200" s="39">
        <v>0</v>
      </c>
      <c r="K200" s="39">
        <v>0</v>
      </c>
      <c r="L200" s="40"/>
      <c r="M200" s="39">
        <v>0</v>
      </c>
      <c r="N200" s="40"/>
      <c r="O200" s="40"/>
      <c r="P200" s="40"/>
      <c r="Q200" s="39">
        <v>0</v>
      </c>
      <c r="R200" s="39">
        <v>0</v>
      </c>
      <c r="S200" s="40"/>
      <c r="T200" s="39">
        <v>0</v>
      </c>
      <c r="U200" s="40"/>
      <c r="V200" s="40"/>
      <c r="W200" s="40"/>
      <c r="X200" s="39">
        <v>0</v>
      </c>
      <c r="Y200" s="40"/>
      <c r="Z200" s="40"/>
      <c r="AA200" s="40"/>
      <c r="AB200" s="39">
        <v>0</v>
      </c>
      <c r="AC200" s="40"/>
      <c r="AD200" s="39">
        <v>0</v>
      </c>
      <c r="AE200" s="40"/>
      <c r="AF200" s="40"/>
      <c r="AG200" s="40"/>
      <c r="AH200" s="39">
        <v>0</v>
      </c>
      <c r="AI200" s="40"/>
      <c r="AJ200" s="40"/>
      <c r="AK200" s="40"/>
      <c r="AL200" s="40"/>
      <c r="AM200" s="40"/>
      <c r="AN200" s="40"/>
      <c r="AO200" s="40"/>
      <c r="AP200" s="39">
        <v>0</v>
      </c>
      <c r="AQ200" s="40"/>
      <c r="AR200" s="40"/>
      <c r="AS200" s="40"/>
      <c r="AT200" s="39">
        <v>0</v>
      </c>
      <c r="AU200" s="39">
        <v>0</v>
      </c>
      <c r="AV200" s="40"/>
      <c r="AW200" s="39">
        <v>0</v>
      </c>
      <c r="AX200" s="40"/>
      <c r="AY200" s="40"/>
      <c r="AZ200" s="40"/>
      <c r="BA200" s="39">
        <v>0</v>
      </c>
      <c r="BB200" s="39">
        <v>0</v>
      </c>
      <c r="BC200" s="40"/>
      <c r="BD200" s="39">
        <v>0</v>
      </c>
      <c r="BE200" s="40"/>
      <c r="BF200" s="40"/>
      <c r="BG200" s="40"/>
      <c r="BH200" s="39">
        <v>0</v>
      </c>
      <c r="BI200" s="40"/>
      <c r="BJ200" s="40"/>
      <c r="BK200" s="40"/>
      <c r="BL200" s="39">
        <v>0</v>
      </c>
      <c r="BM200" s="40"/>
      <c r="BN200" s="39">
        <v>0</v>
      </c>
      <c r="BO200" s="40"/>
      <c r="BP200" s="40"/>
      <c r="BQ200" s="40"/>
      <c r="BR200" s="39">
        <v>0</v>
      </c>
    </row>
    <row r="201" spans="1:70" ht="20.100000000000001" customHeight="1" x14ac:dyDescent="0.2">
      <c r="D201" s="2" t="s">
        <v>115</v>
      </c>
      <c r="E201" s="62"/>
      <c r="F201" s="37">
        <v>0</v>
      </c>
      <c r="G201" s="37"/>
      <c r="H201" s="37"/>
      <c r="I201" s="37"/>
      <c r="J201" s="37">
        <v>0</v>
      </c>
      <c r="K201" s="37">
        <v>0</v>
      </c>
      <c r="L201" s="37"/>
      <c r="M201" s="37">
        <v>0</v>
      </c>
      <c r="N201" s="37"/>
      <c r="O201" s="37"/>
      <c r="P201" s="37"/>
      <c r="Q201" s="37">
        <v>0</v>
      </c>
      <c r="R201" s="37">
        <v>0</v>
      </c>
      <c r="S201" s="37"/>
      <c r="T201" s="37">
        <v>0</v>
      </c>
      <c r="U201" s="37"/>
      <c r="V201" s="37"/>
      <c r="W201" s="37"/>
      <c r="X201" s="37">
        <v>0</v>
      </c>
      <c r="Y201" s="37"/>
      <c r="Z201" s="37"/>
      <c r="AA201" s="37"/>
      <c r="AB201" s="37">
        <v>0</v>
      </c>
      <c r="AC201" s="37"/>
      <c r="AD201" s="37">
        <v>0</v>
      </c>
      <c r="AE201" s="37"/>
      <c r="AF201" s="37"/>
      <c r="AG201" s="37"/>
      <c r="AH201" s="37">
        <v>0</v>
      </c>
      <c r="AI201" s="37"/>
      <c r="AJ201" s="37"/>
      <c r="AK201" s="37"/>
      <c r="AL201" s="37"/>
      <c r="AM201" s="37"/>
      <c r="AN201" s="37"/>
      <c r="AO201" s="37"/>
      <c r="AP201" s="37">
        <v>0</v>
      </c>
      <c r="AQ201" s="37"/>
      <c r="AR201" s="37"/>
      <c r="AS201" s="37"/>
      <c r="AT201" s="37">
        <v>0</v>
      </c>
      <c r="AU201" s="37">
        <v>0</v>
      </c>
      <c r="AV201" s="37"/>
      <c r="AW201" s="37">
        <v>0</v>
      </c>
      <c r="AX201" s="37"/>
      <c r="AY201" s="37"/>
      <c r="AZ201" s="37"/>
      <c r="BA201" s="37">
        <v>0</v>
      </c>
      <c r="BB201" s="37">
        <v>0</v>
      </c>
      <c r="BC201" s="37"/>
      <c r="BD201" s="37">
        <v>0</v>
      </c>
      <c r="BE201" s="37"/>
      <c r="BF201" s="37"/>
      <c r="BG201" s="37"/>
      <c r="BH201" s="37">
        <v>0</v>
      </c>
      <c r="BI201" s="37"/>
      <c r="BJ201" s="37"/>
      <c r="BK201" s="37"/>
      <c r="BL201" s="37">
        <v>0</v>
      </c>
      <c r="BM201" s="37"/>
      <c r="BN201" s="37">
        <v>0</v>
      </c>
      <c r="BO201" s="37"/>
      <c r="BP201" s="37"/>
      <c r="BQ201" s="37"/>
      <c r="BR201" s="37">
        <v>0</v>
      </c>
    </row>
    <row r="202" spans="1:70" ht="20.100000000000001" customHeight="1" x14ac:dyDescent="0.2">
      <c r="D202" s="38" t="s">
        <v>116</v>
      </c>
      <c r="E202" s="62"/>
      <c r="F202" s="39">
        <v>0</v>
      </c>
      <c r="G202" s="40"/>
      <c r="H202" s="40"/>
      <c r="I202" s="40"/>
      <c r="J202" s="39">
        <v>0</v>
      </c>
      <c r="K202" s="39">
        <v>0</v>
      </c>
      <c r="L202" s="40"/>
      <c r="M202" s="39">
        <v>0</v>
      </c>
      <c r="N202" s="40"/>
      <c r="O202" s="40"/>
      <c r="P202" s="40"/>
      <c r="Q202" s="39">
        <v>0</v>
      </c>
      <c r="R202" s="39">
        <v>0</v>
      </c>
      <c r="S202" s="40"/>
      <c r="T202" s="39">
        <v>0</v>
      </c>
      <c r="U202" s="40"/>
      <c r="V202" s="40"/>
      <c r="W202" s="40"/>
      <c r="X202" s="39">
        <v>0</v>
      </c>
      <c r="Y202" s="40"/>
      <c r="Z202" s="40"/>
      <c r="AA202" s="40"/>
      <c r="AB202" s="39">
        <v>0</v>
      </c>
      <c r="AC202" s="40"/>
      <c r="AD202" s="39">
        <v>0</v>
      </c>
      <c r="AE202" s="40"/>
      <c r="AF202" s="40"/>
      <c r="AG202" s="40"/>
      <c r="AH202" s="39">
        <v>0</v>
      </c>
      <c r="AI202" s="40"/>
      <c r="AJ202" s="40"/>
      <c r="AK202" s="40"/>
      <c r="AL202" s="40"/>
      <c r="AM202" s="40"/>
      <c r="AN202" s="40"/>
      <c r="AO202" s="40"/>
      <c r="AP202" s="39">
        <v>0</v>
      </c>
      <c r="AQ202" s="40"/>
      <c r="AR202" s="40"/>
      <c r="AS202" s="40"/>
      <c r="AT202" s="39">
        <v>0</v>
      </c>
      <c r="AU202" s="39">
        <v>0</v>
      </c>
      <c r="AV202" s="40"/>
      <c r="AW202" s="39">
        <v>0</v>
      </c>
      <c r="AX202" s="40"/>
      <c r="AY202" s="40"/>
      <c r="AZ202" s="40"/>
      <c r="BA202" s="39">
        <v>0</v>
      </c>
      <c r="BB202" s="39">
        <v>0</v>
      </c>
      <c r="BC202" s="40"/>
      <c r="BD202" s="39">
        <v>0</v>
      </c>
      <c r="BE202" s="40"/>
      <c r="BF202" s="40"/>
      <c r="BG202" s="40"/>
      <c r="BH202" s="39">
        <v>0</v>
      </c>
      <c r="BI202" s="40"/>
      <c r="BJ202" s="40"/>
      <c r="BK202" s="40"/>
      <c r="BL202" s="39">
        <v>0</v>
      </c>
      <c r="BM202" s="40"/>
      <c r="BN202" s="39">
        <v>0</v>
      </c>
      <c r="BO202" s="40"/>
      <c r="BP202" s="40"/>
      <c r="BQ202" s="40"/>
      <c r="BR202" s="39">
        <v>0</v>
      </c>
    </row>
    <row r="203" spans="1:70" ht="20.100000000000001" customHeight="1" x14ac:dyDescent="0.2">
      <c r="D203" s="2" t="s">
        <v>104</v>
      </c>
      <c r="E203" s="62"/>
      <c r="F203" s="37">
        <v>0</v>
      </c>
      <c r="G203" s="37"/>
      <c r="H203" s="37"/>
      <c r="I203" s="37"/>
      <c r="J203" s="37">
        <v>0</v>
      </c>
      <c r="K203" s="37">
        <v>0</v>
      </c>
      <c r="L203" s="37"/>
      <c r="M203" s="37">
        <v>0</v>
      </c>
      <c r="N203" s="37"/>
      <c r="O203" s="37"/>
      <c r="P203" s="37"/>
      <c r="Q203" s="37">
        <v>0</v>
      </c>
      <c r="R203" s="37">
        <v>0</v>
      </c>
      <c r="S203" s="37"/>
      <c r="T203" s="37">
        <v>0</v>
      </c>
      <c r="U203" s="37"/>
      <c r="V203" s="37"/>
      <c r="W203" s="37"/>
      <c r="X203" s="37">
        <v>0</v>
      </c>
      <c r="Y203" s="37"/>
      <c r="Z203" s="37"/>
      <c r="AA203" s="37"/>
      <c r="AB203" s="37">
        <v>0</v>
      </c>
      <c r="AC203" s="37"/>
      <c r="AD203" s="37">
        <v>0</v>
      </c>
      <c r="AE203" s="37"/>
      <c r="AF203" s="37"/>
      <c r="AG203" s="37"/>
      <c r="AH203" s="37">
        <v>0</v>
      </c>
      <c r="AI203" s="37"/>
      <c r="AJ203" s="37"/>
      <c r="AK203" s="37"/>
      <c r="AL203" s="37"/>
      <c r="AM203" s="37"/>
      <c r="AN203" s="37"/>
      <c r="AO203" s="37"/>
      <c r="AP203" s="37">
        <v>0</v>
      </c>
      <c r="AQ203" s="37"/>
      <c r="AR203" s="37"/>
      <c r="AS203" s="37"/>
      <c r="AT203" s="37">
        <v>0</v>
      </c>
      <c r="AU203" s="37">
        <v>0</v>
      </c>
      <c r="AV203" s="37"/>
      <c r="AW203" s="37">
        <v>0</v>
      </c>
      <c r="AX203" s="37"/>
      <c r="AY203" s="37"/>
      <c r="AZ203" s="37"/>
      <c r="BA203" s="37">
        <v>0</v>
      </c>
      <c r="BB203" s="37">
        <v>0</v>
      </c>
      <c r="BC203" s="37"/>
      <c r="BD203" s="37">
        <v>0</v>
      </c>
      <c r="BE203" s="37"/>
      <c r="BF203" s="37"/>
      <c r="BG203" s="37"/>
      <c r="BH203" s="37">
        <v>0</v>
      </c>
      <c r="BI203" s="37"/>
      <c r="BJ203" s="37"/>
      <c r="BK203" s="37"/>
      <c r="BL203" s="37">
        <v>0</v>
      </c>
      <c r="BM203" s="37"/>
      <c r="BN203" s="37">
        <v>0</v>
      </c>
      <c r="BO203" s="37"/>
      <c r="BP203" s="37"/>
      <c r="BQ203" s="37"/>
      <c r="BR203" s="37">
        <v>0</v>
      </c>
    </row>
    <row r="204" spans="1:70" ht="20.100000000000001" customHeight="1" x14ac:dyDescent="0.2">
      <c r="D204" s="41"/>
      <c r="E204" s="62"/>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row>
    <row r="205" spans="1:70" s="1" customFormat="1" ht="20.100000000000001" customHeight="1" x14ac:dyDescent="0.2">
      <c r="A205" s="3"/>
      <c r="B205" s="6"/>
      <c r="C205" s="42" t="s">
        <v>144</v>
      </c>
      <c r="D205" s="42"/>
      <c r="E205" s="62"/>
      <c r="F205" s="44">
        <v>0</v>
      </c>
      <c r="G205" s="45"/>
      <c r="H205" s="45"/>
      <c r="I205" s="45"/>
      <c r="J205" s="44">
        <v>0</v>
      </c>
      <c r="K205" s="44">
        <v>0</v>
      </c>
      <c r="L205" s="45"/>
      <c r="M205" s="44">
        <v>0</v>
      </c>
      <c r="N205" s="45"/>
      <c r="O205" s="45"/>
      <c r="P205" s="45"/>
      <c r="Q205" s="44">
        <v>0</v>
      </c>
      <c r="R205" s="44">
        <v>0</v>
      </c>
      <c r="S205" s="45"/>
      <c r="T205" s="44">
        <v>0</v>
      </c>
      <c r="U205" s="45"/>
      <c r="V205" s="45"/>
      <c r="W205" s="45"/>
      <c r="X205" s="44">
        <v>0</v>
      </c>
      <c r="Y205" s="45"/>
      <c r="Z205" s="45"/>
      <c r="AA205" s="45"/>
      <c r="AB205" s="44">
        <v>0</v>
      </c>
      <c r="AC205" s="45"/>
      <c r="AD205" s="44">
        <v>0</v>
      </c>
      <c r="AE205" s="45"/>
      <c r="AF205" s="45"/>
      <c r="AG205" s="45"/>
      <c r="AH205" s="44">
        <v>0</v>
      </c>
      <c r="AI205" s="45"/>
      <c r="AJ205" s="45"/>
      <c r="AK205" s="45"/>
      <c r="AL205" s="45"/>
      <c r="AM205" s="45"/>
      <c r="AN205" s="45"/>
      <c r="AO205" s="45"/>
      <c r="AP205" s="44">
        <v>0</v>
      </c>
      <c r="AQ205" s="45"/>
      <c r="AR205" s="45"/>
      <c r="AS205" s="45"/>
      <c r="AT205" s="44">
        <v>0</v>
      </c>
      <c r="AU205" s="44">
        <v>0</v>
      </c>
      <c r="AV205" s="45"/>
      <c r="AW205" s="44">
        <v>0</v>
      </c>
      <c r="AX205" s="45"/>
      <c r="AY205" s="45"/>
      <c r="AZ205" s="45"/>
      <c r="BA205" s="44">
        <v>0</v>
      </c>
      <c r="BB205" s="44">
        <v>0</v>
      </c>
      <c r="BC205" s="45"/>
      <c r="BD205" s="44">
        <v>0</v>
      </c>
      <c r="BE205" s="45"/>
      <c r="BF205" s="45"/>
      <c r="BG205" s="45"/>
      <c r="BH205" s="44">
        <v>0</v>
      </c>
      <c r="BI205" s="45"/>
      <c r="BJ205" s="45"/>
      <c r="BK205" s="45"/>
      <c r="BL205" s="44">
        <v>0</v>
      </c>
      <c r="BM205" s="45"/>
      <c r="BN205" s="44">
        <v>0</v>
      </c>
      <c r="BO205" s="45"/>
      <c r="BP205" s="45"/>
      <c r="BQ205" s="45"/>
      <c r="BR205" s="44">
        <v>0</v>
      </c>
    </row>
    <row r="206" spans="1:70" s="1" customFormat="1" ht="20.100000000000001" customHeight="1" x14ac:dyDescent="0.2">
      <c r="A206" s="3"/>
      <c r="B206" s="6"/>
      <c r="C206" s="3"/>
      <c r="D206" s="3"/>
      <c r="E206" s="62"/>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row>
    <row r="207" spans="1:70" ht="20.100000000000001" customHeight="1" x14ac:dyDescent="0.2">
      <c r="C207" s="3" t="s">
        <v>186</v>
      </c>
      <c r="E207" s="62"/>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row>
    <row r="208" spans="1:70" ht="19.5" customHeight="1" x14ac:dyDescent="0.2">
      <c r="D208" s="2" t="s">
        <v>187</v>
      </c>
      <c r="E208" s="62"/>
      <c r="F208" s="37">
        <v>0</v>
      </c>
      <c r="G208" s="37"/>
      <c r="H208" s="37"/>
      <c r="I208" s="37"/>
      <c r="J208" s="37">
        <v>0</v>
      </c>
      <c r="K208" s="37">
        <v>0</v>
      </c>
      <c r="L208" s="37"/>
      <c r="M208" s="37">
        <v>0</v>
      </c>
      <c r="N208" s="37"/>
      <c r="O208" s="37"/>
      <c r="P208" s="37"/>
      <c r="Q208" s="37">
        <v>0</v>
      </c>
      <c r="R208" s="37">
        <v>0</v>
      </c>
      <c r="S208" s="37"/>
      <c r="T208" s="37">
        <v>0</v>
      </c>
      <c r="U208" s="37"/>
      <c r="V208" s="37"/>
      <c r="W208" s="37"/>
      <c r="X208" s="37">
        <v>0</v>
      </c>
      <c r="Y208" s="37"/>
      <c r="Z208" s="37"/>
      <c r="AA208" s="37"/>
      <c r="AB208" s="37">
        <v>0</v>
      </c>
      <c r="AC208" s="37"/>
      <c r="AD208" s="37">
        <v>0</v>
      </c>
      <c r="AE208" s="37"/>
      <c r="AF208" s="37"/>
      <c r="AG208" s="37"/>
      <c r="AH208" s="37">
        <v>0</v>
      </c>
      <c r="AI208" s="37"/>
      <c r="AJ208" s="37"/>
      <c r="AK208" s="37"/>
      <c r="AL208" s="37"/>
      <c r="AM208" s="37"/>
      <c r="AN208" s="37"/>
      <c r="AO208" s="37"/>
      <c r="AP208" s="37">
        <v>0</v>
      </c>
      <c r="AQ208" s="37"/>
      <c r="AR208" s="37"/>
      <c r="AS208" s="37"/>
      <c r="AT208" s="37">
        <v>0</v>
      </c>
      <c r="AU208" s="37">
        <v>0</v>
      </c>
      <c r="AV208" s="37"/>
      <c r="AW208" s="37">
        <v>0</v>
      </c>
      <c r="AX208" s="37"/>
      <c r="AY208" s="37"/>
      <c r="AZ208" s="37"/>
      <c r="BA208" s="37">
        <v>0</v>
      </c>
      <c r="BB208" s="37">
        <v>0</v>
      </c>
      <c r="BC208" s="37"/>
      <c r="BD208" s="37">
        <v>0</v>
      </c>
      <c r="BE208" s="37"/>
      <c r="BF208" s="37"/>
      <c r="BG208" s="37"/>
      <c r="BH208" s="37">
        <v>0</v>
      </c>
      <c r="BI208" s="37"/>
      <c r="BJ208" s="37"/>
      <c r="BK208" s="37"/>
      <c r="BL208" s="37">
        <v>0</v>
      </c>
      <c r="BM208" s="37"/>
      <c r="BN208" s="37">
        <v>0</v>
      </c>
      <c r="BO208" s="37"/>
      <c r="BP208" s="37"/>
      <c r="BQ208" s="37"/>
      <c r="BR208" s="37">
        <v>0</v>
      </c>
    </row>
    <row r="209" spans="1:70" s="1" customFormat="1" ht="20.100000000000001" customHeight="1" x14ac:dyDescent="0.2">
      <c r="A209" s="3"/>
      <c r="B209" s="6"/>
      <c r="C209" s="3"/>
      <c r="D209" s="3"/>
      <c r="E209" s="62"/>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row>
    <row r="210" spans="1:70" s="1" customFormat="1" ht="20.100000000000001" customHeight="1" x14ac:dyDescent="0.2">
      <c r="A210" s="3"/>
      <c r="B210" s="6"/>
      <c r="C210" s="42" t="s">
        <v>188</v>
      </c>
      <c r="D210" s="42"/>
      <c r="E210" s="62"/>
      <c r="F210" s="44">
        <v>0</v>
      </c>
      <c r="G210" s="45"/>
      <c r="H210" s="45"/>
      <c r="I210" s="45"/>
      <c r="J210" s="44">
        <v>0</v>
      </c>
      <c r="K210" s="44">
        <v>0</v>
      </c>
      <c r="L210" s="45"/>
      <c r="M210" s="44">
        <v>0</v>
      </c>
      <c r="N210" s="45"/>
      <c r="O210" s="45"/>
      <c r="P210" s="45"/>
      <c r="Q210" s="44">
        <v>0</v>
      </c>
      <c r="R210" s="44">
        <v>0</v>
      </c>
      <c r="S210" s="45"/>
      <c r="T210" s="44">
        <v>0</v>
      </c>
      <c r="U210" s="45"/>
      <c r="V210" s="45"/>
      <c r="W210" s="45"/>
      <c r="X210" s="44">
        <v>0</v>
      </c>
      <c r="Y210" s="45"/>
      <c r="Z210" s="45"/>
      <c r="AA210" s="45"/>
      <c r="AB210" s="44">
        <v>0</v>
      </c>
      <c r="AC210" s="45"/>
      <c r="AD210" s="44">
        <v>0</v>
      </c>
      <c r="AE210" s="45"/>
      <c r="AF210" s="45"/>
      <c r="AG210" s="45"/>
      <c r="AH210" s="44">
        <v>0</v>
      </c>
      <c r="AI210" s="45"/>
      <c r="AJ210" s="45"/>
      <c r="AK210" s="45"/>
      <c r="AL210" s="45"/>
      <c r="AM210" s="45"/>
      <c r="AN210" s="45"/>
      <c r="AO210" s="45"/>
      <c r="AP210" s="44">
        <v>0</v>
      </c>
      <c r="AQ210" s="45"/>
      <c r="AR210" s="45"/>
      <c r="AS210" s="45"/>
      <c r="AT210" s="44">
        <v>0</v>
      </c>
      <c r="AU210" s="44">
        <v>0</v>
      </c>
      <c r="AV210" s="45"/>
      <c r="AW210" s="44">
        <v>0</v>
      </c>
      <c r="AX210" s="45"/>
      <c r="AY210" s="45"/>
      <c r="AZ210" s="45"/>
      <c r="BA210" s="44">
        <v>0</v>
      </c>
      <c r="BB210" s="44">
        <v>0</v>
      </c>
      <c r="BC210" s="45"/>
      <c r="BD210" s="44">
        <v>0</v>
      </c>
      <c r="BE210" s="45"/>
      <c r="BF210" s="45"/>
      <c r="BG210" s="45"/>
      <c r="BH210" s="44">
        <v>0</v>
      </c>
      <c r="BI210" s="45"/>
      <c r="BJ210" s="45"/>
      <c r="BK210" s="45"/>
      <c r="BL210" s="44">
        <v>0</v>
      </c>
      <c r="BM210" s="45"/>
      <c r="BN210" s="44">
        <v>0</v>
      </c>
      <c r="BO210" s="45"/>
      <c r="BP210" s="45"/>
      <c r="BQ210" s="45"/>
      <c r="BR210" s="44">
        <v>0</v>
      </c>
    </row>
    <row r="211" spans="1:70" s="1" customFormat="1" ht="20.100000000000001" customHeight="1" x14ac:dyDescent="0.2">
      <c r="A211" s="3"/>
      <c r="B211" s="6"/>
      <c r="C211" s="3"/>
      <c r="D211" s="3"/>
      <c r="E211" s="62"/>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row>
    <row r="212" spans="1:70" s="1" customFormat="1" ht="20.100000000000001" customHeight="1" x14ac:dyDescent="0.25">
      <c r="A212" s="3"/>
      <c r="B212" s="49" t="s">
        <v>189</v>
      </c>
      <c r="C212" s="50"/>
      <c r="D212" s="50"/>
      <c r="E212" s="62"/>
      <c r="F212" s="51">
        <v>2522</v>
      </c>
      <c r="G212" s="52"/>
      <c r="H212" s="52"/>
      <c r="I212" s="52"/>
      <c r="J212" s="51">
        <v>13652</v>
      </c>
      <c r="K212" s="51">
        <v>389</v>
      </c>
      <c r="L212" s="52"/>
      <c r="M212" s="51">
        <v>14041</v>
      </c>
      <c r="N212" s="52"/>
      <c r="O212" s="52"/>
      <c r="P212" s="52"/>
      <c r="Q212" s="51">
        <v>2766</v>
      </c>
      <c r="R212" s="51">
        <v>11395</v>
      </c>
      <c r="S212" s="52"/>
      <c r="T212" s="51">
        <v>14161</v>
      </c>
      <c r="U212" s="52"/>
      <c r="V212" s="52"/>
      <c r="W212" s="52"/>
      <c r="X212" s="51">
        <v>2402</v>
      </c>
      <c r="Y212" s="52"/>
      <c r="Z212" s="52"/>
      <c r="AA212" s="52"/>
      <c r="AB212" s="51">
        <v>0</v>
      </c>
      <c r="AC212" s="52"/>
      <c r="AD212" s="51">
        <v>0</v>
      </c>
      <c r="AE212" s="52"/>
      <c r="AF212" s="52"/>
      <c r="AG212" s="52"/>
      <c r="AH212" s="51">
        <v>52</v>
      </c>
      <c r="AI212" s="52"/>
      <c r="AJ212" s="52"/>
      <c r="AK212" s="52"/>
      <c r="AL212" s="52"/>
      <c r="AM212" s="52"/>
      <c r="AN212" s="52"/>
      <c r="AO212" s="52"/>
      <c r="AP212" s="51">
        <v>3183</v>
      </c>
      <c r="AQ212" s="52"/>
      <c r="AR212" s="52"/>
      <c r="AS212" s="52"/>
      <c r="AT212" s="51">
        <v>10790</v>
      </c>
      <c r="AU212" s="51">
        <v>539</v>
      </c>
      <c r="AV212" s="52"/>
      <c r="AW212" s="51">
        <v>11329</v>
      </c>
      <c r="AX212" s="52"/>
      <c r="AY212" s="52"/>
      <c r="AZ212" s="52"/>
      <c r="BA212" s="51">
        <v>2468</v>
      </c>
      <c r="BB212" s="51">
        <v>8552</v>
      </c>
      <c r="BC212" s="52"/>
      <c r="BD212" s="51">
        <v>11020</v>
      </c>
      <c r="BE212" s="52"/>
      <c r="BF212" s="52"/>
      <c r="BG212" s="52"/>
      <c r="BH212" s="51">
        <v>3165</v>
      </c>
      <c r="BI212" s="52"/>
      <c r="BJ212" s="52"/>
      <c r="BK212" s="52"/>
      <c r="BL212" s="51">
        <v>0</v>
      </c>
      <c r="BM212" s="52"/>
      <c r="BN212" s="51">
        <v>327</v>
      </c>
      <c r="BO212" s="52"/>
      <c r="BP212" s="52"/>
      <c r="BQ212" s="52"/>
      <c r="BR212" s="51">
        <v>2137</v>
      </c>
    </row>
    <row r="213" spans="1:70" ht="20.100000000000001" customHeight="1" x14ac:dyDescent="0.2">
      <c r="E213" s="6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row>
    <row r="214" spans="1:70" ht="20.100000000000001" customHeight="1" x14ac:dyDescent="0.2">
      <c r="B214" s="6" t="s">
        <v>190</v>
      </c>
      <c r="E214" s="62"/>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row>
    <row r="215" spans="1:70" ht="20.100000000000001" customHeight="1" x14ac:dyDescent="0.2">
      <c r="C215" s="3" t="s">
        <v>191</v>
      </c>
      <c r="E215" s="62"/>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row>
    <row r="216" spans="1:70" ht="20.100000000000001" customHeight="1" x14ac:dyDescent="0.2">
      <c r="D216" s="2" t="s">
        <v>192</v>
      </c>
      <c r="E216" s="62"/>
      <c r="F216" s="37">
        <v>189</v>
      </c>
      <c r="G216" s="37"/>
      <c r="H216" s="37"/>
      <c r="I216" s="37"/>
      <c r="J216" s="37">
        <v>948</v>
      </c>
      <c r="K216" s="37">
        <v>25</v>
      </c>
      <c r="L216" s="37"/>
      <c r="M216" s="37">
        <v>973</v>
      </c>
      <c r="N216" s="37"/>
      <c r="O216" s="37"/>
      <c r="P216" s="37"/>
      <c r="Q216" s="37">
        <v>265</v>
      </c>
      <c r="R216" s="37">
        <v>729</v>
      </c>
      <c r="S216" s="37"/>
      <c r="T216" s="37">
        <v>994</v>
      </c>
      <c r="U216" s="37"/>
      <c r="V216" s="37"/>
      <c r="W216" s="37"/>
      <c r="X216" s="37">
        <v>168</v>
      </c>
      <c r="Y216" s="37"/>
      <c r="Z216" s="37"/>
      <c r="AA216" s="37"/>
      <c r="AB216" s="37">
        <v>0</v>
      </c>
      <c r="AC216" s="37"/>
      <c r="AD216" s="37">
        <v>0</v>
      </c>
      <c r="AE216" s="37"/>
      <c r="AF216" s="37"/>
      <c r="AG216" s="37"/>
      <c r="AH216" s="37">
        <v>0</v>
      </c>
      <c r="AI216" s="37"/>
      <c r="AJ216" s="37"/>
      <c r="AK216" s="37"/>
      <c r="AL216" s="37"/>
      <c r="AM216" s="37"/>
      <c r="AN216" s="37"/>
      <c r="AO216" s="37"/>
      <c r="AP216" s="37">
        <v>0</v>
      </c>
      <c r="AQ216" s="37"/>
      <c r="AR216" s="37"/>
      <c r="AS216" s="37"/>
      <c r="AT216" s="37">
        <v>0</v>
      </c>
      <c r="AU216" s="37">
        <v>0</v>
      </c>
      <c r="AV216" s="37"/>
      <c r="AW216" s="37">
        <v>0</v>
      </c>
      <c r="AX216" s="37"/>
      <c r="AY216" s="37"/>
      <c r="AZ216" s="37"/>
      <c r="BA216" s="37">
        <v>0</v>
      </c>
      <c r="BB216" s="37">
        <v>0</v>
      </c>
      <c r="BC216" s="37"/>
      <c r="BD216" s="37">
        <v>0</v>
      </c>
      <c r="BE216" s="37"/>
      <c r="BF216" s="37"/>
      <c r="BG216" s="37"/>
      <c r="BH216" s="37">
        <v>0</v>
      </c>
      <c r="BI216" s="37"/>
      <c r="BJ216" s="37"/>
      <c r="BK216" s="37"/>
      <c r="BL216" s="37">
        <v>0</v>
      </c>
      <c r="BM216" s="37"/>
      <c r="BN216" s="37">
        <v>0</v>
      </c>
      <c r="BO216" s="37"/>
      <c r="BP216" s="37"/>
      <c r="BQ216" s="37"/>
      <c r="BR216" s="37">
        <v>0</v>
      </c>
    </row>
    <row r="217" spans="1:70" ht="20.100000000000001" customHeight="1" x14ac:dyDescent="0.2">
      <c r="D217" s="38" t="s">
        <v>193</v>
      </c>
      <c r="E217" s="62"/>
      <c r="F217" s="39">
        <v>188</v>
      </c>
      <c r="G217" s="40"/>
      <c r="H217" s="40"/>
      <c r="I217" s="40"/>
      <c r="J217" s="39">
        <v>957</v>
      </c>
      <c r="K217" s="39">
        <v>29</v>
      </c>
      <c r="L217" s="40"/>
      <c r="M217" s="39">
        <v>986</v>
      </c>
      <c r="N217" s="40"/>
      <c r="O217" s="40"/>
      <c r="P217" s="40"/>
      <c r="Q217" s="39">
        <v>188</v>
      </c>
      <c r="R217" s="39">
        <v>809</v>
      </c>
      <c r="S217" s="40"/>
      <c r="T217" s="39">
        <v>997</v>
      </c>
      <c r="U217" s="40"/>
      <c r="V217" s="40"/>
      <c r="W217" s="40"/>
      <c r="X217" s="39">
        <v>177</v>
      </c>
      <c r="Y217" s="40"/>
      <c r="Z217" s="40"/>
      <c r="AA217" s="40"/>
      <c r="AB217" s="39">
        <v>0</v>
      </c>
      <c r="AC217" s="40"/>
      <c r="AD217" s="39">
        <v>0</v>
      </c>
      <c r="AE217" s="40"/>
      <c r="AF217" s="40"/>
      <c r="AG217" s="40"/>
      <c r="AH217" s="39">
        <v>0</v>
      </c>
      <c r="AI217" s="40"/>
      <c r="AJ217" s="40"/>
      <c r="AK217" s="40"/>
      <c r="AL217" s="40"/>
      <c r="AM217" s="40"/>
      <c r="AN217" s="40"/>
      <c r="AO217" s="40"/>
      <c r="AP217" s="39">
        <v>0</v>
      </c>
      <c r="AQ217" s="40"/>
      <c r="AR217" s="40"/>
      <c r="AS217" s="40"/>
      <c r="AT217" s="39">
        <v>0</v>
      </c>
      <c r="AU217" s="39">
        <v>0</v>
      </c>
      <c r="AV217" s="40"/>
      <c r="AW217" s="39">
        <v>0</v>
      </c>
      <c r="AX217" s="40"/>
      <c r="AY217" s="40"/>
      <c r="AZ217" s="40"/>
      <c r="BA217" s="39">
        <v>0</v>
      </c>
      <c r="BB217" s="39">
        <v>0</v>
      </c>
      <c r="BC217" s="40"/>
      <c r="BD217" s="39">
        <v>0</v>
      </c>
      <c r="BE217" s="40"/>
      <c r="BF217" s="40"/>
      <c r="BG217" s="40"/>
      <c r="BH217" s="39">
        <v>0</v>
      </c>
      <c r="BI217" s="40"/>
      <c r="BJ217" s="40"/>
      <c r="BK217" s="40"/>
      <c r="BL217" s="39">
        <v>0</v>
      </c>
      <c r="BM217" s="40"/>
      <c r="BN217" s="39">
        <v>0</v>
      </c>
      <c r="BO217" s="40"/>
      <c r="BP217" s="40"/>
      <c r="BQ217" s="40"/>
      <c r="BR217" s="39">
        <v>0</v>
      </c>
    </row>
    <row r="218" spans="1:70" ht="20.100000000000001" customHeight="1" x14ac:dyDescent="0.2">
      <c r="D218" s="2" t="s">
        <v>194</v>
      </c>
      <c r="E218" s="62"/>
      <c r="F218" s="37">
        <v>177</v>
      </c>
      <c r="G218" s="37"/>
      <c r="H218" s="37"/>
      <c r="I218" s="37"/>
      <c r="J218" s="37">
        <v>988</v>
      </c>
      <c r="K218" s="37">
        <v>55</v>
      </c>
      <c r="L218" s="37"/>
      <c r="M218" s="37">
        <v>1043</v>
      </c>
      <c r="N218" s="37"/>
      <c r="O218" s="37"/>
      <c r="P218" s="37"/>
      <c r="Q218" s="37">
        <v>214</v>
      </c>
      <c r="R218" s="37">
        <v>850</v>
      </c>
      <c r="S218" s="37"/>
      <c r="T218" s="37">
        <v>1064</v>
      </c>
      <c r="U218" s="37"/>
      <c r="V218" s="37"/>
      <c r="W218" s="37"/>
      <c r="X218" s="37">
        <v>156</v>
      </c>
      <c r="Y218" s="37"/>
      <c r="Z218" s="37"/>
      <c r="AA218" s="37"/>
      <c r="AB218" s="37">
        <v>0</v>
      </c>
      <c r="AC218" s="37"/>
      <c r="AD218" s="37">
        <v>0</v>
      </c>
      <c r="AE218" s="37"/>
      <c r="AF218" s="37"/>
      <c r="AG218" s="37"/>
      <c r="AH218" s="37">
        <v>0</v>
      </c>
      <c r="AI218" s="37"/>
      <c r="AJ218" s="37"/>
      <c r="AK218" s="37"/>
      <c r="AL218" s="37"/>
      <c r="AM218" s="37"/>
      <c r="AN218" s="37"/>
      <c r="AO218" s="37"/>
      <c r="AP218" s="37">
        <v>0</v>
      </c>
      <c r="AQ218" s="37"/>
      <c r="AR218" s="37"/>
      <c r="AS218" s="37"/>
      <c r="AT218" s="37">
        <v>0</v>
      </c>
      <c r="AU218" s="37">
        <v>0</v>
      </c>
      <c r="AV218" s="37"/>
      <c r="AW218" s="37">
        <v>0</v>
      </c>
      <c r="AX218" s="37"/>
      <c r="AY218" s="37"/>
      <c r="AZ218" s="37"/>
      <c r="BA218" s="37">
        <v>0</v>
      </c>
      <c r="BB218" s="37">
        <v>0</v>
      </c>
      <c r="BC218" s="37"/>
      <c r="BD218" s="37">
        <v>0</v>
      </c>
      <c r="BE218" s="37"/>
      <c r="BF218" s="37"/>
      <c r="BG218" s="37"/>
      <c r="BH218" s="37">
        <v>0</v>
      </c>
      <c r="BI218" s="37"/>
      <c r="BJ218" s="37"/>
      <c r="BK218" s="37"/>
      <c r="BL218" s="37">
        <v>0</v>
      </c>
      <c r="BM218" s="37"/>
      <c r="BN218" s="37">
        <v>0</v>
      </c>
      <c r="BO218" s="37"/>
      <c r="BP218" s="37"/>
      <c r="BQ218" s="37"/>
      <c r="BR218" s="37">
        <v>0</v>
      </c>
    </row>
    <row r="219" spans="1:70" ht="20.100000000000001" customHeight="1" x14ac:dyDescent="0.2">
      <c r="D219" s="38" t="s">
        <v>195</v>
      </c>
      <c r="E219" s="62"/>
      <c r="F219" s="39">
        <v>167</v>
      </c>
      <c r="G219" s="40"/>
      <c r="H219" s="40"/>
      <c r="I219" s="40"/>
      <c r="J219" s="39">
        <v>923</v>
      </c>
      <c r="K219" s="39">
        <v>18</v>
      </c>
      <c r="L219" s="40"/>
      <c r="M219" s="39">
        <v>941</v>
      </c>
      <c r="N219" s="40"/>
      <c r="O219" s="40"/>
      <c r="P219" s="40"/>
      <c r="Q219" s="39">
        <v>164</v>
      </c>
      <c r="R219" s="39">
        <v>766</v>
      </c>
      <c r="S219" s="40"/>
      <c r="T219" s="39">
        <v>930</v>
      </c>
      <c r="U219" s="40"/>
      <c r="V219" s="40"/>
      <c r="W219" s="40"/>
      <c r="X219" s="39">
        <v>178</v>
      </c>
      <c r="Y219" s="40"/>
      <c r="Z219" s="40"/>
      <c r="AA219" s="40"/>
      <c r="AB219" s="39">
        <v>0</v>
      </c>
      <c r="AC219" s="40"/>
      <c r="AD219" s="39">
        <v>0</v>
      </c>
      <c r="AE219" s="40"/>
      <c r="AF219" s="40"/>
      <c r="AG219" s="40"/>
      <c r="AH219" s="39">
        <v>0</v>
      </c>
      <c r="AI219" s="40"/>
      <c r="AJ219" s="40"/>
      <c r="AK219" s="40"/>
      <c r="AL219" s="40"/>
      <c r="AM219" s="40"/>
      <c r="AN219" s="40"/>
      <c r="AO219" s="40"/>
      <c r="AP219" s="39">
        <v>0</v>
      </c>
      <c r="AQ219" s="40"/>
      <c r="AR219" s="40"/>
      <c r="AS219" s="40"/>
      <c r="AT219" s="39">
        <v>0</v>
      </c>
      <c r="AU219" s="39">
        <v>0</v>
      </c>
      <c r="AV219" s="40"/>
      <c r="AW219" s="39">
        <v>0</v>
      </c>
      <c r="AX219" s="40"/>
      <c r="AY219" s="40"/>
      <c r="AZ219" s="40"/>
      <c r="BA219" s="39">
        <v>0</v>
      </c>
      <c r="BB219" s="39">
        <v>0</v>
      </c>
      <c r="BC219" s="40"/>
      <c r="BD219" s="39">
        <v>0</v>
      </c>
      <c r="BE219" s="40"/>
      <c r="BF219" s="40"/>
      <c r="BG219" s="40"/>
      <c r="BH219" s="39">
        <v>0</v>
      </c>
      <c r="BI219" s="40"/>
      <c r="BJ219" s="40"/>
      <c r="BK219" s="40"/>
      <c r="BL219" s="39">
        <v>0</v>
      </c>
      <c r="BM219" s="40"/>
      <c r="BN219" s="39">
        <v>0</v>
      </c>
      <c r="BO219" s="40"/>
      <c r="BP219" s="40"/>
      <c r="BQ219" s="40"/>
      <c r="BR219" s="39">
        <v>0</v>
      </c>
    </row>
    <row r="220" spans="1:70" ht="20.100000000000001" customHeight="1" x14ac:dyDescent="0.2">
      <c r="D220" s="2" t="s">
        <v>115</v>
      </c>
      <c r="E220" s="62"/>
      <c r="F220" s="37">
        <v>351</v>
      </c>
      <c r="G220" s="37"/>
      <c r="H220" s="37"/>
      <c r="I220" s="37"/>
      <c r="J220" s="37">
        <v>964</v>
      </c>
      <c r="K220" s="37">
        <v>29</v>
      </c>
      <c r="L220" s="37"/>
      <c r="M220" s="37">
        <v>993</v>
      </c>
      <c r="N220" s="37"/>
      <c r="O220" s="37"/>
      <c r="P220" s="37"/>
      <c r="Q220" s="37">
        <v>216</v>
      </c>
      <c r="R220" s="37">
        <v>873</v>
      </c>
      <c r="S220" s="37"/>
      <c r="T220" s="37">
        <v>1089</v>
      </c>
      <c r="U220" s="37"/>
      <c r="V220" s="37"/>
      <c r="W220" s="37"/>
      <c r="X220" s="37">
        <v>255</v>
      </c>
      <c r="Y220" s="37"/>
      <c r="Z220" s="37"/>
      <c r="AA220" s="37"/>
      <c r="AB220" s="37">
        <v>0</v>
      </c>
      <c r="AC220" s="37"/>
      <c r="AD220" s="37">
        <v>0</v>
      </c>
      <c r="AE220" s="37"/>
      <c r="AF220" s="37"/>
      <c r="AG220" s="37"/>
      <c r="AH220" s="37">
        <v>0</v>
      </c>
      <c r="AI220" s="37"/>
      <c r="AJ220" s="37"/>
      <c r="AK220" s="37"/>
      <c r="AL220" s="37"/>
      <c r="AM220" s="37"/>
      <c r="AN220" s="37"/>
      <c r="AO220" s="37"/>
      <c r="AP220" s="37">
        <v>0</v>
      </c>
      <c r="AQ220" s="37"/>
      <c r="AR220" s="37"/>
      <c r="AS220" s="37"/>
      <c r="AT220" s="37">
        <v>0</v>
      </c>
      <c r="AU220" s="37">
        <v>0</v>
      </c>
      <c r="AV220" s="37"/>
      <c r="AW220" s="37">
        <v>0</v>
      </c>
      <c r="AX220" s="37"/>
      <c r="AY220" s="37"/>
      <c r="AZ220" s="37"/>
      <c r="BA220" s="37">
        <v>0</v>
      </c>
      <c r="BB220" s="37">
        <v>0</v>
      </c>
      <c r="BC220" s="37"/>
      <c r="BD220" s="37">
        <v>0</v>
      </c>
      <c r="BE220" s="37"/>
      <c r="BF220" s="37"/>
      <c r="BG220" s="37"/>
      <c r="BH220" s="37">
        <v>0</v>
      </c>
      <c r="BI220" s="37"/>
      <c r="BJ220" s="37"/>
      <c r="BK220" s="37"/>
      <c r="BL220" s="37">
        <v>0</v>
      </c>
      <c r="BM220" s="37"/>
      <c r="BN220" s="37">
        <v>0</v>
      </c>
      <c r="BO220" s="37"/>
      <c r="BP220" s="37"/>
      <c r="BQ220" s="37"/>
      <c r="BR220" s="37">
        <v>0</v>
      </c>
    </row>
    <row r="221" spans="1:70" ht="20.100000000000001" customHeight="1" x14ac:dyDescent="0.2">
      <c r="D221" s="38" t="s">
        <v>116</v>
      </c>
      <c r="E221" s="62"/>
      <c r="F221" s="39">
        <v>292</v>
      </c>
      <c r="G221" s="40"/>
      <c r="H221" s="40"/>
      <c r="I221" s="40"/>
      <c r="J221" s="39">
        <v>933</v>
      </c>
      <c r="K221" s="39">
        <v>14</v>
      </c>
      <c r="L221" s="40"/>
      <c r="M221" s="39">
        <v>947</v>
      </c>
      <c r="N221" s="40"/>
      <c r="O221" s="40"/>
      <c r="P221" s="40"/>
      <c r="Q221" s="39">
        <v>187</v>
      </c>
      <c r="R221" s="39">
        <v>809</v>
      </c>
      <c r="S221" s="40"/>
      <c r="T221" s="39">
        <v>996</v>
      </c>
      <c r="U221" s="40"/>
      <c r="V221" s="40"/>
      <c r="W221" s="40"/>
      <c r="X221" s="39">
        <v>243</v>
      </c>
      <c r="Y221" s="40"/>
      <c r="Z221" s="40"/>
      <c r="AA221" s="40"/>
      <c r="AB221" s="39">
        <v>0</v>
      </c>
      <c r="AC221" s="40"/>
      <c r="AD221" s="39">
        <v>0</v>
      </c>
      <c r="AE221" s="40"/>
      <c r="AF221" s="40"/>
      <c r="AG221" s="40"/>
      <c r="AH221" s="39">
        <v>0</v>
      </c>
      <c r="AI221" s="40"/>
      <c r="AJ221" s="40"/>
      <c r="AK221" s="40"/>
      <c r="AL221" s="40"/>
      <c r="AM221" s="40"/>
      <c r="AN221" s="40"/>
      <c r="AO221" s="40"/>
      <c r="AP221" s="39">
        <v>0</v>
      </c>
      <c r="AQ221" s="40"/>
      <c r="AR221" s="40"/>
      <c r="AS221" s="40"/>
      <c r="AT221" s="39">
        <v>0</v>
      </c>
      <c r="AU221" s="39">
        <v>0</v>
      </c>
      <c r="AV221" s="40"/>
      <c r="AW221" s="39">
        <v>0</v>
      </c>
      <c r="AX221" s="40"/>
      <c r="AY221" s="40"/>
      <c r="AZ221" s="40"/>
      <c r="BA221" s="39">
        <v>0</v>
      </c>
      <c r="BB221" s="39">
        <v>0</v>
      </c>
      <c r="BC221" s="40"/>
      <c r="BD221" s="39">
        <v>0</v>
      </c>
      <c r="BE221" s="40"/>
      <c r="BF221" s="40"/>
      <c r="BG221" s="40"/>
      <c r="BH221" s="39">
        <v>0</v>
      </c>
      <c r="BI221" s="40"/>
      <c r="BJ221" s="40"/>
      <c r="BK221" s="40"/>
      <c r="BL221" s="39">
        <v>0</v>
      </c>
      <c r="BM221" s="40"/>
      <c r="BN221" s="39">
        <v>0</v>
      </c>
      <c r="BO221" s="40"/>
      <c r="BP221" s="40"/>
      <c r="BQ221" s="40"/>
      <c r="BR221" s="39">
        <v>0</v>
      </c>
    </row>
    <row r="222" spans="1:70" ht="20.100000000000001" customHeight="1" x14ac:dyDescent="0.2">
      <c r="E222" s="6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row>
    <row r="223" spans="1:70" s="1" customFormat="1" ht="20.100000000000001" customHeight="1" x14ac:dyDescent="0.2">
      <c r="A223" s="3"/>
      <c r="B223" s="6"/>
      <c r="C223" s="42" t="s">
        <v>196</v>
      </c>
      <c r="D223" s="42"/>
      <c r="E223" s="62"/>
      <c r="F223" s="44">
        <v>1364</v>
      </c>
      <c r="G223" s="45"/>
      <c r="H223" s="45"/>
      <c r="I223" s="45"/>
      <c r="J223" s="44">
        <v>5713</v>
      </c>
      <c r="K223" s="44">
        <v>170</v>
      </c>
      <c r="L223" s="45"/>
      <c r="M223" s="44">
        <v>5883</v>
      </c>
      <c r="N223" s="45"/>
      <c r="O223" s="45"/>
      <c r="P223" s="45"/>
      <c r="Q223" s="44">
        <v>1234</v>
      </c>
      <c r="R223" s="44">
        <v>4836</v>
      </c>
      <c r="S223" s="45"/>
      <c r="T223" s="44">
        <v>6070</v>
      </c>
      <c r="U223" s="45"/>
      <c r="V223" s="45"/>
      <c r="W223" s="45"/>
      <c r="X223" s="44">
        <v>1177</v>
      </c>
      <c r="Y223" s="45"/>
      <c r="Z223" s="45"/>
      <c r="AA223" s="45"/>
      <c r="AB223" s="44">
        <v>0</v>
      </c>
      <c r="AC223" s="45"/>
      <c r="AD223" s="44">
        <v>0</v>
      </c>
      <c r="AE223" s="45"/>
      <c r="AF223" s="45"/>
      <c r="AG223" s="45"/>
      <c r="AH223" s="44">
        <v>0</v>
      </c>
      <c r="AI223" s="45"/>
      <c r="AJ223" s="45"/>
      <c r="AK223" s="45"/>
      <c r="AL223" s="45"/>
      <c r="AM223" s="45"/>
      <c r="AN223" s="45"/>
      <c r="AO223" s="45"/>
      <c r="AP223" s="44">
        <v>0</v>
      </c>
      <c r="AQ223" s="45"/>
      <c r="AR223" s="45"/>
      <c r="AS223" s="45"/>
      <c r="AT223" s="44">
        <v>0</v>
      </c>
      <c r="AU223" s="44">
        <v>0</v>
      </c>
      <c r="AV223" s="45"/>
      <c r="AW223" s="44">
        <v>0</v>
      </c>
      <c r="AX223" s="45"/>
      <c r="AY223" s="45"/>
      <c r="AZ223" s="45"/>
      <c r="BA223" s="44">
        <v>0</v>
      </c>
      <c r="BB223" s="44">
        <v>0</v>
      </c>
      <c r="BC223" s="45"/>
      <c r="BD223" s="44">
        <v>0</v>
      </c>
      <c r="BE223" s="45"/>
      <c r="BF223" s="45"/>
      <c r="BG223" s="45"/>
      <c r="BH223" s="44">
        <v>0</v>
      </c>
      <c r="BI223" s="45"/>
      <c r="BJ223" s="45"/>
      <c r="BK223" s="45"/>
      <c r="BL223" s="44">
        <v>0</v>
      </c>
      <c r="BM223" s="45"/>
      <c r="BN223" s="44">
        <v>0</v>
      </c>
      <c r="BO223" s="45"/>
      <c r="BP223" s="45"/>
      <c r="BQ223" s="45"/>
      <c r="BR223" s="44">
        <v>0</v>
      </c>
    </row>
    <row r="224" spans="1:70" ht="20.100000000000001" customHeight="1" x14ac:dyDescent="0.2">
      <c r="E224" s="6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row>
    <row r="225" spans="1:70" ht="20.100000000000001" customHeight="1" x14ac:dyDescent="0.2">
      <c r="C225" s="3" t="s">
        <v>123</v>
      </c>
      <c r="E225" s="62"/>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row>
    <row r="226" spans="1:70" ht="20.100000000000001" customHeight="1" x14ac:dyDescent="0.2">
      <c r="D226" s="2" t="s">
        <v>192</v>
      </c>
      <c r="E226" s="62"/>
      <c r="F226" s="37">
        <v>0</v>
      </c>
      <c r="G226" s="37"/>
      <c r="H226" s="37"/>
      <c r="I226" s="37"/>
      <c r="J226" s="37">
        <v>0</v>
      </c>
      <c r="K226" s="37">
        <v>0</v>
      </c>
      <c r="L226" s="37"/>
      <c r="M226" s="37">
        <v>0</v>
      </c>
      <c r="N226" s="37"/>
      <c r="O226" s="37"/>
      <c r="P226" s="37"/>
      <c r="Q226" s="37">
        <v>0</v>
      </c>
      <c r="R226" s="37">
        <v>0</v>
      </c>
      <c r="S226" s="37"/>
      <c r="T226" s="37">
        <v>0</v>
      </c>
      <c r="U226" s="37"/>
      <c r="V226" s="37"/>
      <c r="W226" s="37"/>
      <c r="X226" s="37">
        <v>0</v>
      </c>
      <c r="Y226" s="37"/>
      <c r="Z226" s="37"/>
      <c r="AA226" s="37"/>
      <c r="AB226" s="37">
        <v>0</v>
      </c>
      <c r="AC226" s="37"/>
      <c r="AD226" s="37">
        <v>0</v>
      </c>
      <c r="AE226" s="37"/>
      <c r="AF226" s="37"/>
      <c r="AG226" s="37"/>
      <c r="AH226" s="37">
        <v>0</v>
      </c>
      <c r="AI226" s="37"/>
      <c r="AJ226" s="37"/>
      <c r="AK226" s="37"/>
      <c r="AL226" s="37"/>
      <c r="AM226" s="37"/>
      <c r="AN226" s="37"/>
      <c r="AO226" s="37"/>
      <c r="AP226" s="37">
        <v>1097</v>
      </c>
      <c r="AQ226" s="37"/>
      <c r="AR226" s="37"/>
      <c r="AS226" s="37"/>
      <c r="AT226" s="37">
        <v>1619</v>
      </c>
      <c r="AU226" s="37">
        <v>40</v>
      </c>
      <c r="AV226" s="37"/>
      <c r="AW226" s="37">
        <v>1659</v>
      </c>
      <c r="AX226" s="37"/>
      <c r="AY226" s="37"/>
      <c r="AZ226" s="37"/>
      <c r="BA226" s="37">
        <v>319</v>
      </c>
      <c r="BB226" s="37">
        <v>1204</v>
      </c>
      <c r="BC226" s="37"/>
      <c r="BD226" s="37">
        <v>1523</v>
      </c>
      <c r="BE226" s="37"/>
      <c r="BF226" s="37"/>
      <c r="BG226" s="37"/>
      <c r="BH226" s="37">
        <v>1018</v>
      </c>
      <c r="BI226" s="37"/>
      <c r="BJ226" s="37"/>
      <c r="BK226" s="37"/>
      <c r="BL226" s="37">
        <v>0</v>
      </c>
      <c r="BM226" s="37"/>
      <c r="BN226" s="37">
        <v>215</v>
      </c>
      <c r="BO226" s="37"/>
      <c r="BP226" s="37"/>
      <c r="BQ226" s="37"/>
      <c r="BR226" s="37">
        <v>432</v>
      </c>
    </row>
    <row r="227" spans="1:70" ht="20.100000000000001" customHeight="1" x14ac:dyDescent="0.2">
      <c r="D227" s="38" t="s">
        <v>99</v>
      </c>
      <c r="E227" s="62"/>
      <c r="F227" s="39">
        <v>0</v>
      </c>
      <c r="G227" s="40"/>
      <c r="H227" s="40"/>
      <c r="I227" s="40"/>
      <c r="J227" s="39">
        <v>0</v>
      </c>
      <c r="K227" s="39">
        <v>0</v>
      </c>
      <c r="L227" s="40"/>
      <c r="M227" s="39">
        <v>0</v>
      </c>
      <c r="N227" s="40"/>
      <c r="O227" s="40"/>
      <c r="P227" s="40"/>
      <c r="Q227" s="39">
        <v>0</v>
      </c>
      <c r="R227" s="39">
        <v>0</v>
      </c>
      <c r="S227" s="40"/>
      <c r="T227" s="39">
        <v>0</v>
      </c>
      <c r="U227" s="40"/>
      <c r="V227" s="40"/>
      <c r="W227" s="40"/>
      <c r="X227" s="39">
        <v>0</v>
      </c>
      <c r="Y227" s="40"/>
      <c r="Z227" s="40"/>
      <c r="AA227" s="40"/>
      <c r="AB227" s="39">
        <v>0</v>
      </c>
      <c r="AC227" s="40"/>
      <c r="AD227" s="39">
        <v>0</v>
      </c>
      <c r="AE227" s="40"/>
      <c r="AF227" s="40"/>
      <c r="AG227" s="40"/>
      <c r="AH227" s="39">
        <v>0</v>
      </c>
      <c r="AI227" s="40"/>
      <c r="AJ227" s="40"/>
      <c r="AK227" s="40"/>
      <c r="AL227" s="40"/>
      <c r="AM227" s="40"/>
      <c r="AN227" s="40"/>
      <c r="AO227" s="40"/>
      <c r="AP227" s="39">
        <v>1408</v>
      </c>
      <c r="AQ227" s="40"/>
      <c r="AR227" s="40"/>
      <c r="AS227" s="40"/>
      <c r="AT227" s="39">
        <v>1620</v>
      </c>
      <c r="AU227" s="39">
        <v>71</v>
      </c>
      <c r="AV227" s="40"/>
      <c r="AW227" s="39">
        <v>1691</v>
      </c>
      <c r="AX227" s="40"/>
      <c r="AY227" s="40"/>
      <c r="AZ227" s="40"/>
      <c r="BA227" s="39">
        <v>298</v>
      </c>
      <c r="BB227" s="39">
        <v>2033</v>
      </c>
      <c r="BC227" s="40"/>
      <c r="BD227" s="39">
        <v>2331</v>
      </c>
      <c r="BE227" s="40"/>
      <c r="BF227" s="40"/>
      <c r="BG227" s="40"/>
      <c r="BH227" s="39">
        <v>496</v>
      </c>
      <c r="BI227" s="40"/>
      <c r="BJ227" s="40"/>
      <c r="BK227" s="40"/>
      <c r="BL227" s="39">
        <v>0</v>
      </c>
      <c r="BM227" s="40"/>
      <c r="BN227" s="39">
        <v>272</v>
      </c>
      <c r="BO227" s="40"/>
      <c r="BP227" s="40"/>
      <c r="BQ227" s="40"/>
      <c r="BR227" s="39">
        <v>532</v>
      </c>
    </row>
    <row r="228" spans="1:70" ht="20.100000000000001" customHeight="1" x14ac:dyDescent="0.2">
      <c r="E228" s="6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row>
    <row r="229" spans="1:70" s="1" customFormat="1" ht="20.100000000000001" customHeight="1" x14ac:dyDescent="0.2">
      <c r="A229" s="3"/>
      <c r="B229" s="6"/>
      <c r="C229" s="42" t="s">
        <v>126</v>
      </c>
      <c r="D229" s="42"/>
      <c r="E229" s="62"/>
      <c r="F229" s="44">
        <v>0</v>
      </c>
      <c r="G229" s="45"/>
      <c r="H229" s="45"/>
      <c r="I229" s="45"/>
      <c r="J229" s="44">
        <v>0</v>
      </c>
      <c r="K229" s="44">
        <v>0</v>
      </c>
      <c r="L229" s="45"/>
      <c r="M229" s="44">
        <v>0</v>
      </c>
      <c r="N229" s="45"/>
      <c r="O229" s="45"/>
      <c r="P229" s="45"/>
      <c r="Q229" s="44">
        <v>0</v>
      </c>
      <c r="R229" s="44">
        <v>0</v>
      </c>
      <c r="S229" s="45"/>
      <c r="T229" s="44">
        <v>0</v>
      </c>
      <c r="U229" s="45"/>
      <c r="V229" s="45"/>
      <c r="W229" s="45"/>
      <c r="X229" s="44">
        <v>0</v>
      </c>
      <c r="Y229" s="45"/>
      <c r="Z229" s="45"/>
      <c r="AA229" s="45"/>
      <c r="AB229" s="44">
        <v>0</v>
      </c>
      <c r="AC229" s="45"/>
      <c r="AD229" s="44">
        <v>0</v>
      </c>
      <c r="AE229" s="45"/>
      <c r="AF229" s="45"/>
      <c r="AG229" s="45"/>
      <c r="AH229" s="44">
        <v>0</v>
      </c>
      <c r="AI229" s="45"/>
      <c r="AJ229" s="45"/>
      <c r="AK229" s="45"/>
      <c r="AL229" s="45"/>
      <c r="AM229" s="45"/>
      <c r="AN229" s="45"/>
      <c r="AO229" s="45"/>
      <c r="AP229" s="44">
        <v>2505</v>
      </c>
      <c r="AQ229" s="45"/>
      <c r="AR229" s="45"/>
      <c r="AS229" s="45"/>
      <c r="AT229" s="44">
        <v>3239</v>
      </c>
      <c r="AU229" s="44">
        <v>111</v>
      </c>
      <c r="AV229" s="45"/>
      <c r="AW229" s="44">
        <v>3350</v>
      </c>
      <c r="AX229" s="45"/>
      <c r="AY229" s="45"/>
      <c r="AZ229" s="45"/>
      <c r="BA229" s="44">
        <v>617</v>
      </c>
      <c r="BB229" s="44">
        <v>3237</v>
      </c>
      <c r="BC229" s="45"/>
      <c r="BD229" s="44">
        <v>3854</v>
      </c>
      <c r="BE229" s="45"/>
      <c r="BF229" s="45"/>
      <c r="BG229" s="45"/>
      <c r="BH229" s="44">
        <v>1514</v>
      </c>
      <c r="BI229" s="45"/>
      <c r="BJ229" s="45"/>
      <c r="BK229" s="45"/>
      <c r="BL229" s="44">
        <v>0</v>
      </c>
      <c r="BM229" s="45"/>
      <c r="BN229" s="44">
        <v>487</v>
      </c>
      <c r="BO229" s="45"/>
      <c r="BP229" s="45"/>
      <c r="BQ229" s="45"/>
      <c r="BR229" s="44">
        <v>964</v>
      </c>
    </row>
    <row r="230" spans="1:70" ht="20.100000000000001" customHeight="1" x14ac:dyDescent="0.2">
      <c r="E230" s="6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row>
    <row r="231" spans="1:70" ht="20.100000000000001" customHeight="1" x14ac:dyDescent="0.2">
      <c r="C231" s="3" t="s">
        <v>197</v>
      </c>
      <c r="E231" s="62"/>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row>
    <row r="232" spans="1:70" ht="20.100000000000001" customHeight="1" x14ac:dyDescent="0.2">
      <c r="D232" s="2" t="s">
        <v>98</v>
      </c>
      <c r="E232" s="62"/>
      <c r="F232" s="37">
        <v>0</v>
      </c>
      <c r="G232" s="37"/>
      <c r="H232" s="37"/>
      <c r="I232" s="37"/>
      <c r="J232" s="37">
        <v>0</v>
      </c>
      <c r="K232" s="37">
        <v>0</v>
      </c>
      <c r="L232" s="37"/>
      <c r="M232" s="37">
        <v>0</v>
      </c>
      <c r="N232" s="37"/>
      <c r="O232" s="37"/>
      <c r="P232" s="37"/>
      <c r="Q232" s="37">
        <v>0</v>
      </c>
      <c r="R232" s="37">
        <v>0</v>
      </c>
      <c r="S232" s="37"/>
      <c r="T232" s="37">
        <v>0</v>
      </c>
      <c r="U232" s="37"/>
      <c r="V232" s="37"/>
      <c r="W232" s="37"/>
      <c r="X232" s="37">
        <v>0</v>
      </c>
      <c r="Y232" s="37"/>
      <c r="Z232" s="37"/>
      <c r="AA232" s="37"/>
      <c r="AB232" s="37">
        <v>0</v>
      </c>
      <c r="AC232" s="37"/>
      <c r="AD232" s="37">
        <v>0</v>
      </c>
      <c r="AE232" s="37"/>
      <c r="AF232" s="37"/>
      <c r="AG232" s="37"/>
      <c r="AH232" s="37">
        <v>0</v>
      </c>
      <c r="AI232" s="37"/>
      <c r="AJ232" s="37"/>
      <c r="AK232" s="37"/>
      <c r="AL232" s="37"/>
      <c r="AM232" s="37"/>
      <c r="AN232" s="37"/>
      <c r="AO232" s="37"/>
      <c r="AP232" s="37">
        <v>0</v>
      </c>
      <c r="AQ232" s="37"/>
      <c r="AR232" s="37"/>
      <c r="AS232" s="37"/>
      <c r="AT232" s="37">
        <v>0</v>
      </c>
      <c r="AU232" s="37">
        <v>0</v>
      </c>
      <c r="AV232" s="37"/>
      <c r="AW232" s="37">
        <v>0</v>
      </c>
      <c r="AX232" s="37"/>
      <c r="AY232" s="37"/>
      <c r="AZ232" s="37"/>
      <c r="BA232" s="37">
        <v>0</v>
      </c>
      <c r="BB232" s="37">
        <v>0</v>
      </c>
      <c r="BC232" s="37"/>
      <c r="BD232" s="37">
        <v>0</v>
      </c>
      <c r="BE232" s="37"/>
      <c r="BF232" s="37"/>
      <c r="BG232" s="37"/>
      <c r="BH232" s="37">
        <v>0</v>
      </c>
      <c r="BI232" s="37"/>
      <c r="BJ232" s="37"/>
      <c r="BK232" s="37"/>
      <c r="BL232" s="37">
        <v>0</v>
      </c>
      <c r="BM232" s="37"/>
      <c r="BN232" s="37">
        <v>0</v>
      </c>
      <c r="BO232" s="37"/>
      <c r="BP232" s="37"/>
      <c r="BQ232" s="37"/>
      <c r="BR232" s="37">
        <v>0</v>
      </c>
    </row>
    <row r="233" spans="1:70" ht="20.100000000000001" customHeight="1" x14ac:dyDescent="0.2">
      <c r="D233" s="38" t="s">
        <v>99</v>
      </c>
      <c r="E233" s="62"/>
      <c r="F233" s="39">
        <v>0</v>
      </c>
      <c r="G233" s="40"/>
      <c r="H233" s="40"/>
      <c r="I233" s="40"/>
      <c r="J233" s="39">
        <v>1</v>
      </c>
      <c r="K233" s="39">
        <v>0</v>
      </c>
      <c r="L233" s="40"/>
      <c r="M233" s="39">
        <v>1</v>
      </c>
      <c r="N233" s="40"/>
      <c r="O233" s="40"/>
      <c r="P233" s="40"/>
      <c r="Q233" s="39">
        <v>1</v>
      </c>
      <c r="R233" s="39">
        <v>0</v>
      </c>
      <c r="S233" s="40"/>
      <c r="T233" s="39">
        <v>1</v>
      </c>
      <c r="U233" s="40"/>
      <c r="V233" s="40"/>
      <c r="W233" s="40"/>
      <c r="X233" s="39">
        <v>0</v>
      </c>
      <c r="Y233" s="40"/>
      <c r="Z233" s="40"/>
      <c r="AA233" s="40"/>
      <c r="AB233" s="39">
        <v>0</v>
      </c>
      <c r="AC233" s="40"/>
      <c r="AD233" s="39">
        <v>0</v>
      </c>
      <c r="AE233" s="40"/>
      <c r="AF233" s="40"/>
      <c r="AG233" s="40"/>
      <c r="AH233" s="39">
        <v>0</v>
      </c>
      <c r="AI233" s="40"/>
      <c r="AJ233" s="40"/>
      <c r="AK233" s="40"/>
      <c r="AL233" s="40"/>
      <c r="AM233" s="40"/>
      <c r="AN233" s="40"/>
      <c r="AO233" s="40"/>
      <c r="AP233" s="39">
        <v>0</v>
      </c>
      <c r="AQ233" s="40"/>
      <c r="AR233" s="40"/>
      <c r="AS233" s="40"/>
      <c r="AT233" s="39">
        <v>8</v>
      </c>
      <c r="AU233" s="39">
        <v>0</v>
      </c>
      <c r="AV233" s="40"/>
      <c r="AW233" s="39">
        <v>8</v>
      </c>
      <c r="AX233" s="40"/>
      <c r="AY233" s="40"/>
      <c r="AZ233" s="40"/>
      <c r="BA233" s="39">
        <v>8</v>
      </c>
      <c r="BB233" s="39">
        <v>0</v>
      </c>
      <c r="BC233" s="40"/>
      <c r="BD233" s="39">
        <v>8</v>
      </c>
      <c r="BE233" s="40"/>
      <c r="BF233" s="40"/>
      <c r="BG233" s="40"/>
      <c r="BH233" s="39">
        <v>0</v>
      </c>
      <c r="BI233" s="40"/>
      <c r="BJ233" s="40"/>
      <c r="BK233" s="40"/>
      <c r="BL233" s="39">
        <v>0</v>
      </c>
      <c r="BM233" s="40"/>
      <c r="BN233" s="39">
        <v>0</v>
      </c>
      <c r="BO233" s="40"/>
      <c r="BP233" s="40"/>
      <c r="BQ233" s="40"/>
      <c r="BR233" s="39">
        <v>0</v>
      </c>
    </row>
    <row r="234" spans="1:70" ht="20.100000000000001" customHeight="1" x14ac:dyDescent="0.2">
      <c r="D234" s="2" t="s">
        <v>113</v>
      </c>
      <c r="E234" s="62"/>
      <c r="F234" s="37">
        <v>0</v>
      </c>
      <c r="G234" s="37"/>
      <c r="H234" s="37"/>
      <c r="I234" s="37"/>
      <c r="J234" s="37">
        <v>0</v>
      </c>
      <c r="K234" s="37">
        <v>0</v>
      </c>
      <c r="L234" s="37"/>
      <c r="M234" s="37">
        <v>0</v>
      </c>
      <c r="N234" s="37"/>
      <c r="O234" s="37"/>
      <c r="P234" s="37"/>
      <c r="Q234" s="37">
        <v>0</v>
      </c>
      <c r="R234" s="37">
        <v>0</v>
      </c>
      <c r="S234" s="37"/>
      <c r="T234" s="37">
        <v>0</v>
      </c>
      <c r="U234" s="37"/>
      <c r="V234" s="37"/>
      <c r="W234" s="37"/>
      <c r="X234" s="37">
        <v>0</v>
      </c>
      <c r="Y234" s="37"/>
      <c r="Z234" s="37"/>
      <c r="AA234" s="37"/>
      <c r="AB234" s="37">
        <v>0</v>
      </c>
      <c r="AC234" s="37"/>
      <c r="AD234" s="37">
        <v>0</v>
      </c>
      <c r="AE234" s="37"/>
      <c r="AF234" s="37"/>
      <c r="AG234" s="37"/>
      <c r="AH234" s="37">
        <v>0</v>
      </c>
      <c r="AI234" s="37"/>
      <c r="AJ234" s="37"/>
      <c r="AK234" s="37"/>
      <c r="AL234" s="37"/>
      <c r="AM234" s="37"/>
      <c r="AN234" s="37"/>
      <c r="AO234" s="37"/>
      <c r="AP234" s="37">
        <v>0</v>
      </c>
      <c r="AQ234" s="37"/>
      <c r="AR234" s="37"/>
      <c r="AS234" s="37"/>
      <c r="AT234" s="37">
        <v>0</v>
      </c>
      <c r="AU234" s="37">
        <v>0</v>
      </c>
      <c r="AV234" s="37"/>
      <c r="AW234" s="37">
        <v>0</v>
      </c>
      <c r="AX234" s="37"/>
      <c r="AY234" s="37"/>
      <c r="AZ234" s="37"/>
      <c r="BA234" s="37">
        <v>0</v>
      </c>
      <c r="BB234" s="37">
        <v>0</v>
      </c>
      <c r="BC234" s="37"/>
      <c r="BD234" s="37">
        <v>0</v>
      </c>
      <c r="BE234" s="37"/>
      <c r="BF234" s="37"/>
      <c r="BG234" s="37"/>
      <c r="BH234" s="37">
        <v>0</v>
      </c>
      <c r="BI234" s="37"/>
      <c r="BJ234" s="37"/>
      <c r="BK234" s="37"/>
      <c r="BL234" s="37">
        <v>0</v>
      </c>
      <c r="BM234" s="37"/>
      <c r="BN234" s="37">
        <v>0</v>
      </c>
      <c r="BO234" s="37"/>
      <c r="BP234" s="37"/>
      <c r="BQ234" s="37"/>
      <c r="BR234" s="37">
        <v>0</v>
      </c>
    </row>
    <row r="235" spans="1:70" ht="20.100000000000001" customHeight="1" x14ac:dyDescent="0.2">
      <c r="D235" s="38" t="s">
        <v>101</v>
      </c>
      <c r="E235" s="62"/>
      <c r="F235" s="39">
        <v>0</v>
      </c>
      <c r="G235" s="40"/>
      <c r="H235" s="40"/>
      <c r="I235" s="40"/>
      <c r="J235" s="39">
        <v>0</v>
      </c>
      <c r="K235" s="39">
        <v>0</v>
      </c>
      <c r="L235" s="40"/>
      <c r="M235" s="39">
        <v>0</v>
      </c>
      <c r="N235" s="40"/>
      <c r="O235" s="40"/>
      <c r="P235" s="40"/>
      <c r="Q235" s="39">
        <v>0</v>
      </c>
      <c r="R235" s="39">
        <v>0</v>
      </c>
      <c r="S235" s="40"/>
      <c r="T235" s="39">
        <v>0</v>
      </c>
      <c r="U235" s="40"/>
      <c r="V235" s="40"/>
      <c r="W235" s="40"/>
      <c r="X235" s="39">
        <v>0</v>
      </c>
      <c r="Y235" s="40"/>
      <c r="Z235" s="40"/>
      <c r="AA235" s="40"/>
      <c r="AB235" s="39">
        <v>0</v>
      </c>
      <c r="AC235" s="40"/>
      <c r="AD235" s="39">
        <v>0</v>
      </c>
      <c r="AE235" s="40"/>
      <c r="AF235" s="40"/>
      <c r="AG235" s="40"/>
      <c r="AH235" s="39">
        <v>0</v>
      </c>
      <c r="AI235" s="40"/>
      <c r="AJ235" s="40"/>
      <c r="AK235" s="40"/>
      <c r="AL235" s="40"/>
      <c r="AM235" s="40"/>
      <c r="AN235" s="40"/>
      <c r="AO235" s="40"/>
      <c r="AP235" s="39">
        <v>0</v>
      </c>
      <c r="AQ235" s="40"/>
      <c r="AR235" s="40"/>
      <c r="AS235" s="40"/>
      <c r="AT235" s="39">
        <v>0</v>
      </c>
      <c r="AU235" s="39">
        <v>0</v>
      </c>
      <c r="AV235" s="40"/>
      <c r="AW235" s="39">
        <v>0</v>
      </c>
      <c r="AX235" s="40"/>
      <c r="AY235" s="40"/>
      <c r="AZ235" s="40"/>
      <c r="BA235" s="39">
        <v>0</v>
      </c>
      <c r="BB235" s="39">
        <v>0</v>
      </c>
      <c r="BC235" s="40"/>
      <c r="BD235" s="39">
        <v>0</v>
      </c>
      <c r="BE235" s="40"/>
      <c r="BF235" s="40"/>
      <c r="BG235" s="40"/>
      <c r="BH235" s="39">
        <v>0</v>
      </c>
      <c r="BI235" s="40"/>
      <c r="BJ235" s="40"/>
      <c r="BK235" s="40"/>
      <c r="BL235" s="39">
        <v>0</v>
      </c>
      <c r="BM235" s="40"/>
      <c r="BN235" s="39">
        <v>0</v>
      </c>
      <c r="BO235" s="40"/>
      <c r="BP235" s="40"/>
      <c r="BQ235" s="40"/>
      <c r="BR235" s="39">
        <v>0</v>
      </c>
    </row>
    <row r="236" spans="1:70" ht="20.100000000000001" customHeight="1" x14ac:dyDescent="0.2">
      <c r="D236" s="41" t="s">
        <v>115</v>
      </c>
      <c r="E236" s="62"/>
      <c r="F236" s="40">
        <v>0</v>
      </c>
      <c r="G236" s="40"/>
      <c r="H236" s="40"/>
      <c r="I236" s="40"/>
      <c r="J236" s="40">
        <v>0</v>
      </c>
      <c r="K236" s="40">
        <v>0</v>
      </c>
      <c r="L236" s="40"/>
      <c r="M236" s="40">
        <v>0</v>
      </c>
      <c r="N236" s="40"/>
      <c r="O236" s="40"/>
      <c r="P236" s="40"/>
      <c r="Q236" s="40">
        <v>0</v>
      </c>
      <c r="R236" s="40">
        <v>0</v>
      </c>
      <c r="S236" s="40"/>
      <c r="T236" s="40">
        <v>0</v>
      </c>
      <c r="U236" s="40"/>
      <c r="V236" s="40"/>
      <c r="W236" s="40"/>
      <c r="X236" s="40">
        <v>0</v>
      </c>
      <c r="Y236" s="40"/>
      <c r="Z236" s="40"/>
      <c r="AA236" s="40"/>
      <c r="AB236" s="40">
        <v>0</v>
      </c>
      <c r="AC236" s="40"/>
      <c r="AD236" s="40">
        <v>0</v>
      </c>
      <c r="AE236" s="40"/>
      <c r="AF236" s="40"/>
      <c r="AG236" s="40"/>
      <c r="AH236" s="40">
        <v>0</v>
      </c>
      <c r="AI236" s="40"/>
      <c r="AJ236" s="40"/>
      <c r="AK236" s="40"/>
      <c r="AL236" s="40"/>
      <c r="AM236" s="40"/>
      <c r="AN236" s="40"/>
      <c r="AO236" s="40"/>
      <c r="AP236" s="40">
        <v>1</v>
      </c>
      <c r="AQ236" s="40"/>
      <c r="AR236" s="40"/>
      <c r="AS236" s="40"/>
      <c r="AT236" s="40">
        <v>0</v>
      </c>
      <c r="AU236" s="40">
        <v>0</v>
      </c>
      <c r="AV236" s="40"/>
      <c r="AW236" s="40">
        <v>0</v>
      </c>
      <c r="AX236" s="40"/>
      <c r="AY236" s="40"/>
      <c r="AZ236" s="40"/>
      <c r="BA236" s="40">
        <v>0</v>
      </c>
      <c r="BB236" s="40">
        <v>1</v>
      </c>
      <c r="BC236" s="40"/>
      <c r="BD236" s="40">
        <v>1</v>
      </c>
      <c r="BE236" s="40"/>
      <c r="BF236" s="40"/>
      <c r="BG236" s="40"/>
      <c r="BH236" s="40">
        <v>0</v>
      </c>
      <c r="BI236" s="40"/>
      <c r="BJ236" s="40"/>
      <c r="BK236" s="40"/>
      <c r="BL236" s="40">
        <v>0</v>
      </c>
      <c r="BM236" s="40"/>
      <c r="BN236" s="40">
        <v>0</v>
      </c>
      <c r="BO236" s="40"/>
      <c r="BP236" s="40"/>
      <c r="BQ236" s="40"/>
      <c r="BR236" s="40">
        <v>0</v>
      </c>
    </row>
    <row r="237" spans="1:70" ht="20.100000000000001" customHeight="1" x14ac:dyDescent="0.2">
      <c r="E237" s="6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row>
    <row r="238" spans="1:70" s="1" customFormat="1" ht="20.100000000000001" customHeight="1" x14ac:dyDescent="0.2">
      <c r="A238" s="3"/>
      <c r="B238" s="6"/>
      <c r="C238" s="42" t="s">
        <v>198</v>
      </c>
      <c r="D238" s="42"/>
      <c r="E238" s="62"/>
      <c r="F238" s="44">
        <v>0</v>
      </c>
      <c r="G238" s="45"/>
      <c r="H238" s="45"/>
      <c r="I238" s="45"/>
      <c r="J238" s="44">
        <v>1</v>
      </c>
      <c r="K238" s="44">
        <v>0</v>
      </c>
      <c r="L238" s="45"/>
      <c r="M238" s="44">
        <v>1</v>
      </c>
      <c r="N238" s="45"/>
      <c r="O238" s="45"/>
      <c r="P238" s="45"/>
      <c r="Q238" s="44">
        <v>1</v>
      </c>
      <c r="R238" s="44">
        <v>0</v>
      </c>
      <c r="S238" s="45"/>
      <c r="T238" s="44">
        <v>1</v>
      </c>
      <c r="U238" s="45"/>
      <c r="V238" s="45"/>
      <c r="W238" s="45"/>
      <c r="X238" s="44">
        <v>0</v>
      </c>
      <c r="Y238" s="45"/>
      <c r="Z238" s="45"/>
      <c r="AA238" s="45"/>
      <c r="AB238" s="44">
        <v>0</v>
      </c>
      <c r="AC238" s="45"/>
      <c r="AD238" s="44">
        <v>0</v>
      </c>
      <c r="AE238" s="45"/>
      <c r="AF238" s="45"/>
      <c r="AG238" s="45"/>
      <c r="AH238" s="44">
        <v>0</v>
      </c>
      <c r="AI238" s="45"/>
      <c r="AJ238" s="45"/>
      <c r="AK238" s="45"/>
      <c r="AL238" s="45"/>
      <c r="AM238" s="45"/>
      <c r="AN238" s="45"/>
      <c r="AO238" s="45"/>
      <c r="AP238" s="44">
        <v>1</v>
      </c>
      <c r="AQ238" s="45"/>
      <c r="AR238" s="45"/>
      <c r="AS238" s="45"/>
      <c r="AT238" s="44">
        <v>8</v>
      </c>
      <c r="AU238" s="44">
        <v>0</v>
      </c>
      <c r="AV238" s="45"/>
      <c r="AW238" s="44">
        <v>8</v>
      </c>
      <c r="AX238" s="45"/>
      <c r="AY238" s="45"/>
      <c r="AZ238" s="45"/>
      <c r="BA238" s="44">
        <v>8</v>
      </c>
      <c r="BB238" s="44">
        <v>1</v>
      </c>
      <c r="BC238" s="45"/>
      <c r="BD238" s="44">
        <v>9</v>
      </c>
      <c r="BE238" s="45"/>
      <c r="BF238" s="45"/>
      <c r="BG238" s="45"/>
      <c r="BH238" s="44">
        <v>0</v>
      </c>
      <c r="BI238" s="45"/>
      <c r="BJ238" s="45"/>
      <c r="BK238" s="45"/>
      <c r="BL238" s="44">
        <v>0</v>
      </c>
      <c r="BM238" s="45"/>
      <c r="BN238" s="44">
        <v>0</v>
      </c>
      <c r="BO238" s="45"/>
      <c r="BP238" s="45"/>
      <c r="BQ238" s="45"/>
      <c r="BR238" s="44">
        <v>0</v>
      </c>
    </row>
    <row r="239" spans="1:70" ht="20.100000000000001" customHeight="1" x14ac:dyDescent="0.2">
      <c r="E239" s="6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row>
    <row r="240" spans="1:70" s="1" customFormat="1" ht="20.100000000000001" customHeight="1" x14ac:dyDescent="0.25">
      <c r="A240" s="3"/>
      <c r="B240" s="49" t="s">
        <v>199</v>
      </c>
      <c r="C240" s="50"/>
      <c r="D240" s="50"/>
      <c r="E240" s="62"/>
      <c r="F240" s="51">
        <v>1364</v>
      </c>
      <c r="G240" s="52"/>
      <c r="H240" s="52"/>
      <c r="I240" s="52"/>
      <c r="J240" s="51">
        <v>5714</v>
      </c>
      <c r="K240" s="51">
        <v>170</v>
      </c>
      <c r="L240" s="52"/>
      <c r="M240" s="51">
        <v>5884</v>
      </c>
      <c r="N240" s="52"/>
      <c r="O240" s="52"/>
      <c r="P240" s="52"/>
      <c r="Q240" s="51">
        <v>1235</v>
      </c>
      <c r="R240" s="51">
        <v>4836</v>
      </c>
      <c r="S240" s="52"/>
      <c r="T240" s="51">
        <v>6071</v>
      </c>
      <c r="U240" s="52"/>
      <c r="V240" s="52"/>
      <c r="W240" s="52"/>
      <c r="X240" s="51">
        <v>1177</v>
      </c>
      <c r="Y240" s="52"/>
      <c r="Z240" s="52"/>
      <c r="AA240" s="52"/>
      <c r="AB240" s="51">
        <v>0</v>
      </c>
      <c r="AC240" s="52"/>
      <c r="AD240" s="51">
        <v>0</v>
      </c>
      <c r="AE240" s="52"/>
      <c r="AF240" s="52"/>
      <c r="AG240" s="52"/>
      <c r="AH240" s="51">
        <v>0</v>
      </c>
      <c r="AI240" s="52"/>
      <c r="AJ240" s="52"/>
      <c r="AK240" s="52"/>
      <c r="AL240" s="52"/>
      <c r="AM240" s="52"/>
      <c r="AN240" s="52"/>
      <c r="AO240" s="52"/>
      <c r="AP240" s="51">
        <v>2506</v>
      </c>
      <c r="AQ240" s="52"/>
      <c r="AR240" s="52"/>
      <c r="AS240" s="52"/>
      <c r="AT240" s="51">
        <v>3247</v>
      </c>
      <c r="AU240" s="51">
        <v>111</v>
      </c>
      <c r="AV240" s="52"/>
      <c r="AW240" s="51">
        <v>3358</v>
      </c>
      <c r="AX240" s="52"/>
      <c r="AY240" s="52"/>
      <c r="AZ240" s="52"/>
      <c r="BA240" s="51">
        <v>625</v>
      </c>
      <c r="BB240" s="51">
        <v>3238</v>
      </c>
      <c r="BC240" s="52"/>
      <c r="BD240" s="51">
        <v>3863</v>
      </c>
      <c r="BE240" s="52"/>
      <c r="BF240" s="52"/>
      <c r="BG240" s="52"/>
      <c r="BH240" s="51">
        <v>1514</v>
      </c>
      <c r="BI240" s="52"/>
      <c r="BJ240" s="52"/>
      <c r="BK240" s="52"/>
      <c r="BL240" s="51">
        <v>0</v>
      </c>
      <c r="BM240" s="52"/>
      <c r="BN240" s="51">
        <v>487</v>
      </c>
      <c r="BO240" s="52"/>
      <c r="BP240" s="52"/>
      <c r="BQ240" s="52"/>
      <c r="BR240" s="51">
        <v>964</v>
      </c>
    </row>
    <row r="241" spans="2:70" ht="20.100000000000001" customHeight="1" x14ac:dyDescent="0.2">
      <c r="E241" s="6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row>
    <row r="242" spans="2:70" ht="20.100000000000001" customHeight="1" x14ac:dyDescent="0.2">
      <c r="B242" s="6" t="s">
        <v>200</v>
      </c>
      <c r="E242" s="62"/>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row>
    <row r="243" spans="2:70" ht="20.100000000000001" customHeight="1" x14ac:dyDescent="0.2">
      <c r="C243" s="3" t="s">
        <v>172</v>
      </c>
      <c r="E243" s="62"/>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row>
    <row r="244" spans="2:70" ht="20.100000000000001" customHeight="1" x14ac:dyDescent="0.2">
      <c r="D244" s="2" t="s">
        <v>201</v>
      </c>
      <c r="E244" s="62"/>
      <c r="F244" s="37">
        <v>360</v>
      </c>
      <c r="G244" s="37"/>
      <c r="H244" s="37"/>
      <c r="I244" s="37"/>
      <c r="J244" s="37">
        <v>602</v>
      </c>
      <c r="K244" s="37">
        <v>8</v>
      </c>
      <c r="L244" s="37"/>
      <c r="M244" s="37">
        <v>610</v>
      </c>
      <c r="N244" s="37"/>
      <c r="O244" s="37"/>
      <c r="P244" s="37"/>
      <c r="Q244" s="37">
        <v>99</v>
      </c>
      <c r="R244" s="37">
        <v>657</v>
      </c>
      <c r="S244" s="37"/>
      <c r="T244" s="37">
        <v>756</v>
      </c>
      <c r="U244" s="37"/>
      <c r="V244" s="37"/>
      <c r="W244" s="37"/>
      <c r="X244" s="37">
        <v>214</v>
      </c>
      <c r="Y244" s="37"/>
      <c r="Z244" s="37"/>
      <c r="AA244" s="37"/>
      <c r="AB244" s="37">
        <v>0</v>
      </c>
      <c r="AC244" s="37"/>
      <c r="AD244" s="37">
        <v>0</v>
      </c>
      <c r="AE244" s="37"/>
      <c r="AF244" s="37"/>
      <c r="AG244" s="37"/>
      <c r="AH244" s="37">
        <v>78</v>
      </c>
      <c r="AI244" s="37"/>
      <c r="AJ244" s="37"/>
      <c r="AK244" s="37"/>
      <c r="AL244" s="37"/>
      <c r="AM244" s="37"/>
      <c r="AN244" s="37"/>
      <c r="AO244" s="37"/>
      <c r="AP244" s="37">
        <v>364</v>
      </c>
      <c r="AQ244" s="37"/>
      <c r="AR244" s="37"/>
      <c r="AS244" s="37"/>
      <c r="AT244" s="37">
        <v>906</v>
      </c>
      <c r="AU244" s="37">
        <v>27</v>
      </c>
      <c r="AV244" s="37"/>
      <c r="AW244" s="37">
        <v>933</v>
      </c>
      <c r="AX244" s="37"/>
      <c r="AY244" s="37"/>
      <c r="AZ244" s="37"/>
      <c r="BA244" s="37">
        <v>156</v>
      </c>
      <c r="BB244" s="37">
        <v>978</v>
      </c>
      <c r="BC244" s="37"/>
      <c r="BD244" s="37">
        <v>1134</v>
      </c>
      <c r="BE244" s="37"/>
      <c r="BF244" s="37"/>
      <c r="BG244" s="37"/>
      <c r="BH244" s="37">
        <v>139</v>
      </c>
      <c r="BI244" s="37"/>
      <c r="BJ244" s="37"/>
      <c r="BK244" s="37"/>
      <c r="BL244" s="37">
        <v>0</v>
      </c>
      <c r="BM244" s="37"/>
      <c r="BN244" s="37">
        <v>24</v>
      </c>
      <c r="BO244" s="37"/>
      <c r="BP244" s="37"/>
      <c r="BQ244" s="37"/>
      <c r="BR244" s="37">
        <v>73</v>
      </c>
    </row>
    <row r="245" spans="2:70" ht="20.100000000000001" customHeight="1" x14ac:dyDescent="0.2">
      <c r="D245" s="38" t="s">
        <v>202</v>
      </c>
      <c r="E245" s="62"/>
      <c r="F245" s="39">
        <v>185</v>
      </c>
      <c r="G245" s="40"/>
      <c r="H245" s="40"/>
      <c r="I245" s="40"/>
      <c r="J245" s="39">
        <v>673</v>
      </c>
      <c r="K245" s="39">
        <v>15</v>
      </c>
      <c r="L245" s="40"/>
      <c r="M245" s="39">
        <v>688</v>
      </c>
      <c r="N245" s="40"/>
      <c r="O245" s="40"/>
      <c r="P245" s="40"/>
      <c r="Q245" s="39">
        <v>191</v>
      </c>
      <c r="R245" s="39">
        <v>539</v>
      </c>
      <c r="S245" s="40"/>
      <c r="T245" s="39">
        <v>730</v>
      </c>
      <c r="U245" s="40"/>
      <c r="V245" s="40"/>
      <c r="W245" s="40"/>
      <c r="X245" s="39">
        <v>143</v>
      </c>
      <c r="Y245" s="40"/>
      <c r="Z245" s="40"/>
      <c r="AA245" s="40"/>
      <c r="AB245" s="39">
        <v>0</v>
      </c>
      <c r="AC245" s="40"/>
      <c r="AD245" s="39">
        <v>0</v>
      </c>
      <c r="AE245" s="40"/>
      <c r="AF245" s="40"/>
      <c r="AG245" s="40"/>
      <c r="AH245" s="39">
        <v>0</v>
      </c>
      <c r="AI245" s="40"/>
      <c r="AJ245" s="40"/>
      <c r="AK245" s="40"/>
      <c r="AL245" s="40"/>
      <c r="AM245" s="40"/>
      <c r="AN245" s="40"/>
      <c r="AO245" s="40"/>
      <c r="AP245" s="39">
        <v>126</v>
      </c>
      <c r="AQ245" s="40"/>
      <c r="AR245" s="40"/>
      <c r="AS245" s="40"/>
      <c r="AT245" s="39">
        <v>915</v>
      </c>
      <c r="AU245" s="39">
        <v>29</v>
      </c>
      <c r="AV245" s="40"/>
      <c r="AW245" s="39">
        <v>944</v>
      </c>
      <c r="AX245" s="40"/>
      <c r="AY245" s="40"/>
      <c r="AZ245" s="40"/>
      <c r="BA245" s="39">
        <v>140</v>
      </c>
      <c r="BB245" s="39">
        <v>770</v>
      </c>
      <c r="BC245" s="40"/>
      <c r="BD245" s="39">
        <v>910</v>
      </c>
      <c r="BE245" s="40"/>
      <c r="BF245" s="40"/>
      <c r="BG245" s="40"/>
      <c r="BH245" s="39">
        <v>152</v>
      </c>
      <c r="BI245" s="40"/>
      <c r="BJ245" s="40"/>
      <c r="BK245" s="40"/>
      <c r="BL245" s="39">
        <v>0</v>
      </c>
      <c r="BM245" s="40"/>
      <c r="BN245" s="39">
        <v>8</v>
      </c>
      <c r="BO245" s="40"/>
      <c r="BP245" s="40"/>
      <c r="BQ245" s="40"/>
      <c r="BR245" s="39">
        <v>0</v>
      </c>
    </row>
    <row r="246" spans="2:70" ht="20.100000000000001" customHeight="1" x14ac:dyDescent="0.2">
      <c r="D246" s="2" t="s">
        <v>203</v>
      </c>
      <c r="E246" s="62"/>
      <c r="F246" s="37">
        <v>193</v>
      </c>
      <c r="G246" s="37"/>
      <c r="H246" s="37"/>
      <c r="I246" s="37"/>
      <c r="J246" s="37">
        <v>805</v>
      </c>
      <c r="K246" s="37">
        <v>29</v>
      </c>
      <c r="L246" s="37"/>
      <c r="M246" s="37">
        <v>834</v>
      </c>
      <c r="N246" s="37"/>
      <c r="O246" s="37"/>
      <c r="P246" s="37"/>
      <c r="Q246" s="37">
        <v>182</v>
      </c>
      <c r="R246" s="37">
        <v>729</v>
      </c>
      <c r="S246" s="37"/>
      <c r="T246" s="37">
        <v>911</v>
      </c>
      <c r="U246" s="37"/>
      <c r="V246" s="37"/>
      <c r="W246" s="37"/>
      <c r="X246" s="37">
        <v>116</v>
      </c>
      <c r="Y246" s="37"/>
      <c r="Z246" s="37"/>
      <c r="AA246" s="37"/>
      <c r="AB246" s="37">
        <v>0</v>
      </c>
      <c r="AC246" s="37"/>
      <c r="AD246" s="37">
        <v>0</v>
      </c>
      <c r="AE246" s="37"/>
      <c r="AF246" s="37"/>
      <c r="AG246" s="37"/>
      <c r="AH246" s="37">
        <v>0</v>
      </c>
      <c r="AI246" s="37"/>
      <c r="AJ246" s="37"/>
      <c r="AK246" s="37"/>
      <c r="AL246" s="37"/>
      <c r="AM246" s="37"/>
      <c r="AN246" s="37"/>
      <c r="AO246" s="37"/>
      <c r="AP246" s="37">
        <v>100</v>
      </c>
      <c r="AQ246" s="37"/>
      <c r="AR246" s="37"/>
      <c r="AS246" s="37"/>
      <c r="AT246" s="37">
        <v>759</v>
      </c>
      <c r="AU246" s="37">
        <v>40</v>
      </c>
      <c r="AV246" s="37"/>
      <c r="AW246" s="37">
        <v>799</v>
      </c>
      <c r="AX246" s="37"/>
      <c r="AY246" s="37"/>
      <c r="AZ246" s="37"/>
      <c r="BA246" s="37">
        <v>121</v>
      </c>
      <c r="BB246" s="37">
        <v>714</v>
      </c>
      <c r="BC246" s="37"/>
      <c r="BD246" s="37">
        <v>835</v>
      </c>
      <c r="BE246" s="37"/>
      <c r="BF246" s="37"/>
      <c r="BG246" s="37"/>
      <c r="BH246" s="37">
        <v>60</v>
      </c>
      <c r="BI246" s="37"/>
      <c r="BJ246" s="37"/>
      <c r="BK246" s="37"/>
      <c r="BL246" s="37">
        <v>0</v>
      </c>
      <c r="BM246" s="37"/>
      <c r="BN246" s="37">
        <v>4</v>
      </c>
      <c r="BO246" s="37"/>
      <c r="BP246" s="37"/>
      <c r="BQ246" s="37"/>
      <c r="BR246" s="37">
        <v>0</v>
      </c>
    </row>
    <row r="247" spans="2:70" ht="20.100000000000001" customHeight="1" x14ac:dyDescent="0.2">
      <c r="D247" s="38" t="s">
        <v>204</v>
      </c>
      <c r="E247" s="62"/>
      <c r="F247" s="39">
        <v>101</v>
      </c>
      <c r="G247" s="40"/>
      <c r="H247" s="40"/>
      <c r="I247" s="40"/>
      <c r="J247" s="39">
        <v>360</v>
      </c>
      <c r="K247" s="39">
        <v>14</v>
      </c>
      <c r="L247" s="40"/>
      <c r="M247" s="39">
        <v>374</v>
      </c>
      <c r="N247" s="40"/>
      <c r="O247" s="40"/>
      <c r="P247" s="40"/>
      <c r="Q247" s="39">
        <v>116</v>
      </c>
      <c r="R247" s="39">
        <v>268</v>
      </c>
      <c r="S247" s="40"/>
      <c r="T247" s="39">
        <v>384</v>
      </c>
      <c r="U247" s="40"/>
      <c r="V247" s="40"/>
      <c r="W247" s="40"/>
      <c r="X247" s="39">
        <v>91</v>
      </c>
      <c r="Y247" s="40"/>
      <c r="Z247" s="40"/>
      <c r="AA247" s="40"/>
      <c r="AB247" s="39">
        <v>0</v>
      </c>
      <c r="AC247" s="40"/>
      <c r="AD247" s="39">
        <v>0</v>
      </c>
      <c r="AE247" s="40"/>
      <c r="AF247" s="40"/>
      <c r="AG247" s="40"/>
      <c r="AH247" s="39">
        <v>0</v>
      </c>
      <c r="AI247" s="40"/>
      <c r="AJ247" s="40"/>
      <c r="AK247" s="40"/>
      <c r="AL247" s="40"/>
      <c r="AM247" s="40"/>
      <c r="AN247" s="40"/>
      <c r="AO247" s="40"/>
      <c r="AP247" s="39">
        <v>35</v>
      </c>
      <c r="AQ247" s="40"/>
      <c r="AR247" s="40"/>
      <c r="AS247" s="40"/>
      <c r="AT247" s="39">
        <v>167</v>
      </c>
      <c r="AU247" s="39">
        <v>6</v>
      </c>
      <c r="AV247" s="40"/>
      <c r="AW247" s="39">
        <v>173</v>
      </c>
      <c r="AX247" s="40"/>
      <c r="AY247" s="40"/>
      <c r="AZ247" s="40"/>
      <c r="BA247" s="39">
        <v>18</v>
      </c>
      <c r="BB247" s="39">
        <v>153</v>
      </c>
      <c r="BC247" s="40"/>
      <c r="BD247" s="39">
        <v>171</v>
      </c>
      <c r="BE247" s="40"/>
      <c r="BF247" s="40"/>
      <c r="BG247" s="40"/>
      <c r="BH247" s="39">
        <v>30</v>
      </c>
      <c r="BI247" s="40"/>
      <c r="BJ247" s="40"/>
      <c r="BK247" s="40"/>
      <c r="BL247" s="39">
        <v>0</v>
      </c>
      <c r="BM247" s="40"/>
      <c r="BN247" s="39">
        <v>7</v>
      </c>
      <c r="BO247" s="40"/>
      <c r="BP247" s="40"/>
      <c r="BQ247" s="40"/>
      <c r="BR247" s="39">
        <v>0</v>
      </c>
    </row>
    <row r="248" spans="2:70" ht="20.100000000000001" customHeight="1" x14ac:dyDescent="0.2">
      <c r="D248" s="2" t="s">
        <v>205</v>
      </c>
      <c r="E248" s="62"/>
      <c r="F248" s="37">
        <v>117</v>
      </c>
      <c r="G248" s="37"/>
      <c r="H248" s="37"/>
      <c r="I248" s="37"/>
      <c r="J248" s="37">
        <v>363</v>
      </c>
      <c r="K248" s="37">
        <v>9</v>
      </c>
      <c r="L248" s="37"/>
      <c r="M248" s="37">
        <v>372</v>
      </c>
      <c r="N248" s="37"/>
      <c r="O248" s="37"/>
      <c r="P248" s="37"/>
      <c r="Q248" s="37">
        <v>111</v>
      </c>
      <c r="R248" s="37">
        <v>234</v>
      </c>
      <c r="S248" s="37"/>
      <c r="T248" s="37">
        <v>345</v>
      </c>
      <c r="U248" s="37"/>
      <c r="V248" s="37"/>
      <c r="W248" s="37"/>
      <c r="X248" s="37">
        <v>144</v>
      </c>
      <c r="Y248" s="37"/>
      <c r="Z248" s="37"/>
      <c r="AA248" s="37"/>
      <c r="AB248" s="37">
        <v>0</v>
      </c>
      <c r="AC248" s="37"/>
      <c r="AD248" s="37">
        <v>0</v>
      </c>
      <c r="AE248" s="37"/>
      <c r="AF248" s="37"/>
      <c r="AG248" s="37"/>
      <c r="AH248" s="37">
        <v>0</v>
      </c>
      <c r="AI248" s="37"/>
      <c r="AJ248" s="37"/>
      <c r="AK248" s="37"/>
      <c r="AL248" s="37"/>
      <c r="AM248" s="37"/>
      <c r="AN248" s="37"/>
      <c r="AO248" s="37"/>
      <c r="AP248" s="37">
        <v>47</v>
      </c>
      <c r="AQ248" s="37"/>
      <c r="AR248" s="37"/>
      <c r="AS248" s="37"/>
      <c r="AT248" s="37">
        <v>184</v>
      </c>
      <c r="AU248" s="37">
        <v>5</v>
      </c>
      <c r="AV248" s="37"/>
      <c r="AW248" s="37">
        <v>189</v>
      </c>
      <c r="AX248" s="37"/>
      <c r="AY248" s="37"/>
      <c r="AZ248" s="37"/>
      <c r="BA248" s="37">
        <v>14</v>
      </c>
      <c r="BB248" s="37">
        <v>186</v>
      </c>
      <c r="BC248" s="37"/>
      <c r="BD248" s="37">
        <v>200</v>
      </c>
      <c r="BE248" s="37"/>
      <c r="BF248" s="37"/>
      <c r="BG248" s="37"/>
      <c r="BH248" s="37">
        <v>33</v>
      </c>
      <c r="BI248" s="37"/>
      <c r="BJ248" s="37"/>
      <c r="BK248" s="37"/>
      <c r="BL248" s="37">
        <v>0</v>
      </c>
      <c r="BM248" s="37"/>
      <c r="BN248" s="37">
        <v>3</v>
      </c>
      <c r="BO248" s="37"/>
      <c r="BP248" s="37"/>
      <c r="BQ248" s="37"/>
      <c r="BR248" s="37">
        <v>2</v>
      </c>
    </row>
    <row r="249" spans="2:70" ht="20.100000000000001" customHeight="1" x14ac:dyDescent="0.2">
      <c r="D249" s="38" t="s">
        <v>206</v>
      </c>
      <c r="E249" s="62"/>
      <c r="F249" s="39">
        <v>85</v>
      </c>
      <c r="G249" s="40"/>
      <c r="H249" s="40"/>
      <c r="I249" s="40"/>
      <c r="J249" s="39">
        <v>342</v>
      </c>
      <c r="K249" s="39">
        <v>15</v>
      </c>
      <c r="L249" s="40"/>
      <c r="M249" s="39">
        <v>357</v>
      </c>
      <c r="N249" s="40"/>
      <c r="O249" s="40"/>
      <c r="P249" s="40"/>
      <c r="Q249" s="39">
        <v>146</v>
      </c>
      <c r="R249" s="39">
        <v>186</v>
      </c>
      <c r="S249" s="40"/>
      <c r="T249" s="39">
        <v>332</v>
      </c>
      <c r="U249" s="40"/>
      <c r="V249" s="40"/>
      <c r="W249" s="40"/>
      <c r="X249" s="39">
        <v>110</v>
      </c>
      <c r="Y249" s="40"/>
      <c r="Z249" s="40"/>
      <c r="AA249" s="40"/>
      <c r="AB249" s="39">
        <v>0</v>
      </c>
      <c r="AC249" s="40"/>
      <c r="AD249" s="39">
        <v>0</v>
      </c>
      <c r="AE249" s="40"/>
      <c r="AF249" s="40"/>
      <c r="AG249" s="40"/>
      <c r="AH249" s="39">
        <v>0</v>
      </c>
      <c r="AI249" s="40"/>
      <c r="AJ249" s="40"/>
      <c r="AK249" s="40"/>
      <c r="AL249" s="40"/>
      <c r="AM249" s="40"/>
      <c r="AN249" s="40"/>
      <c r="AO249" s="40"/>
      <c r="AP249" s="39">
        <v>31</v>
      </c>
      <c r="AQ249" s="40"/>
      <c r="AR249" s="40"/>
      <c r="AS249" s="40"/>
      <c r="AT249" s="39">
        <v>219</v>
      </c>
      <c r="AU249" s="39">
        <v>12</v>
      </c>
      <c r="AV249" s="40"/>
      <c r="AW249" s="39">
        <v>231</v>
      </c>
      <c r="AX249" s="40"/>
      <c r="AY249" s="40"/>
      <c r="AZ249" s="40"/>
      <c r="BA249" s="39">
        <v>44</v>
      </c>
      <c r="BB249" s="39">
        <v>182</v>
      </c>
      <c r="BC249" s="40"/>
      <c r="BD249" s="39">
        <v>226</v>
      </c>
      <c r="BE249" s="40"/>
      <c r="BF249" s="40"/>
      <c r="BG249" s="40"/>
      <c r="BH249" s="39">
        <v>33</v>
      </c>
      <c r="BI249" s="40"/>
      <c r="BJ249" s="40"/>
      <c r="BK249" s="40"/>
      <c r="BL249" s="39">
        <v>0</v>
      </c>
      <c r="BM249" s="40"/>
      <c r="BN249" s="39">
        <v>3</v>
      </c>
      <c r="BO249" s="40"/>
      <c r="BP249" s="40"/>
      <c r="BQ249" s="40"/>
      <c r="BR249" s="39">
        <v>0</v>
      </c>
    </row>
    <row r="250" spans="2:70" ht="20.100000000000001" customHeight="1" x14ac:dyDescent="0.2">
      <c r="D250" s="2" t="s">
        <v>207</v>
      </c>
      <c r="E250" s="62"/>
      <c r="F250" s="37">
        <v>204</v>
      </c>
      <c r="G250" s="37"/>
      <c r="H250" s="37"/>
      <c r="I250" s="37"/>
      <c r="J250" s="37">
        <v>820</v>
      </c>
      <c r="K250" s="37">
        <v>19</v>
      </c>
      <c r="L250" s="37"/>
      <c r="M250" s="37">
        <v>839</v>
      </c>
      <c r="N250" s="37"/>
      <c r="O250" s="37"/>
      <c r="P250" s="37"/>
      <c r="Q250" s="37">
        <v>160</v>
      </c>
      <c r="R250" s="37">
        <v>600</v>
      </c>
      <c r="S250" s="37"/>
      <c r="T250" s="37">
        <v>760</v>
      </c>
      <c r="U250" s="37"/>
      <c r="V250" s="37"/>
      <c r="W250" s="37"/>
      <c r="X250" s="37">
        <v>283</v>
      </c>
      <c r="Y250" s="37"/>
      <c r="Z250" s="37"/>
      <c r="AA250" s="37"/>
      <c r="AB250" s="37">
        <v>0</v>
      </c>
      <c r="AC250" s="37"/>
      <c r="AD250" s="37">
        <v>0</v>
      </c>
      <c r="AE250" s="37"/>
      <c r="AF250" s="37"/>
      <c r="AG250" s="37"/>
      <c r="AH250" s="37">
        <v>0</v>
      </c>
      <c r="AI250" s="37"/>
      <c r="AJ250" s="37"/>
      <c r="AK250" s="37"/>
      <c r="AL250" s="37"/>
      <c r="AM250" s="37"/>
      <c r="AN250" s="37"/>
      <c r="AO250" s="37"/>
      <c r="AP250" s="37">
        <v>142</v>
      </c>
      <c r="AQ250" s="37"/>
      <c r="AR250" s="37"/>
      <c r="AS250" s="37"/>
      <c r="AT250" s="37">
        <v>383</v>
      </c>
      <c r="AU250" s="37">
        <v>20</v>
      </c>
      <c r="AV250" s="37"/>
      <c r="AW250" s="37">
        <v>403</v>
      </c>
      <c r="AX250" s="37"/>
      <c r="AY250" s="37"/>
      <c r="AZ250" s="37"/>
      <c r="BA250" s="37">
        <v>114</v>
      </c>
      <c r="BB250" s="37">
        <v>338</v>
      </c>
      <c r="BC250" s="37"/>
      <c r="BD250" s="37">
        <v>452</v>
      </c>
      <c r="BE250" s="37"/>
      <c r="BF250" s="37"/>
      <c r="BG250" s="37"/>
      <c r="BH250" s="37">
        <v>92</v>
      </c>
      <c r="BI250" s="37"/>
      <c r="BJ250" s="37"/>
      <c r="BK250" s="37"/>
      <c r="BL250" s="37">
        <v>0</v>
      </c>
      <c r="BM250" s="37"/>
      <c r="BN250" s="37">
        <v>1</v>
      </c>
      <c r="BO250" s="37"/>
      <c r="BP250" s="37"/>
      <c r="BQ250" s="37"/>
      <c r="BR250" s="37">
        <v>6</v>
      </c>
    </row>
    <row r="251" spans="2:70" ht="20.100000000000001" customHeight="1" x14ac:dyDescent="0.2">
      <c r="D251" s="38" t="s">
        <v>208</v>
      </c>
      <c r="E251" s="62"/>
      <c r="F251" s="39">
        <v>207</v>
      </c>
      <c r="G251" s="40"/>
      <c r="H251" s="40"/>
      <c r="I251" s="40"/>
      <c r="J251" s="39">
        <v>825</v>
      </c>
      <c r="K251" s="39">
        <v>25</v>
      </c>
      <c r="L251" s="40"/>
      <c r="M251" s="39">
        <v>850</v>
      </c>
      <c r="N251" s="40"/>
      <c r="O251" s="40"/>
      <c r="P251" s="40"/>
      <c r="Q251" s="39">
        <v>152</v>
      </c>
      <c r="R251" s="39">
        <v>711</v>
      </c>
      <c r="S251" s="40"/>
      <c r="T251" s="39">
        <v>863</v>
      </c>
      <c r="U251" s="40"/>
      <c r="V251" s="40"/>
      <c r="W251" s="40"/>
      <c r="X251" s="39">
        <v>194</v>
      </c>
      <c r="Y251" s="40"/>
      <c r="Z251" s="40"/>
      <c r="AA251" s="40"/>
      <c r="AB251" s="39">
        <v>0</v>
      </c>
      <c r="AC251" s="40"/>
      <c r="AD251" s="39">
        <v>0</v>
      </c>
      <c r="AE251" s="40"/>
      <c r="AF251" s="40"/>
      <c r="AG251" s="40"/>
      <c r="AH251" s="39">
        <v>0</v>
      </c>
      <c r="AI251" s="40"/>
      <c r="AJ251" s="40"/>
      <c r="AK251" s="40"/>
      <c r="AL251" s="40"/>
      <c r="AM251" s="40"/>
      <c r="AN251" s="40"/>
      <c r="AO251" s="40"/>
      <c r="AP251" s="39">
        <v>162</v>
      </c>
      <c r="AQ251" s="40"/>
      <c r="AR251" s="40"/>
      <c r="AS251" s="40"/>
      <c r="AT251" s="39">
        <v>351</v>
      </c>
      <c r="AU251" s="39">
        <v>23</v>
      </c>
      <c r="AV251" s="40"/>
      <c r="AW251" s="39">
        <v>374</v>
      </c>
      <c r="AX251" s="40"/>
      <c r="AY251" s="40"/>
      <c r="AZ251" s="40"/>
      <c r="BA251" s="39">
        <v>103</v>
      </c>
      <c r="BB251" s="39">
        <v>317</v>
      </c>
      <c r="BC251" s="40"/>
      <c r="BD251" s="39">
        <v>420</v>
      </c>
      <c r="BE251" s="40"/>
      <c r="BF251" s="40"/>
      <c r="BG251" s="40"/>
      <c r="BH251" s="39">
        <v>116</v>
      </c>
      <c r="BI251" s="40"/>
      <c r="BJ251" s="40"/>
      <c r="BK251" s="40"/>
      <c r="BL251" s="39">
        <v>0</v>
      </c>
      <c r="BM251" s="40"/>
      <c r="BN251" s="39">
        <v>0</v>
      </c>
      <c r="BO251" s="40"/>
      <c r="BP251" s="40"/>
      <c r="BQ251" s="40"/>
      <c r="BR251" s="39">
        <v>8</v>
      </c>
    </row>
    <row r="252" spans="2:70" ht="20.100000000000001" customHeight="1" x14ac:dyDescent="0.2">
      <c r="D252" s="2" t="s">
        <v>209</v>
      </c>
      <c r="E252" s="62"/>
      <c r="F252" s="37">
        <v>156</v>
      </c>
      <c r="G252" s="37"/>
      <c r="H252" s="37"/>
      <c r="I252" s="37"/>
      <c r="J252" s="37">
        <v>402</v>
      </c>
      <c r="K252" s="37">
        <v>10</v>
      </c>
      <c r="L252" s="37"/>
      <c r="M252" s="37">
        <v>412</v>
      </c>
      <c r="N252" s="37"/>
      <c r="O252" s="37"/>
      <c r="P252" s="37"/>
      <c r="Q252" s="37">
        <v>179</v>
      </c>
      <c r="R252" s="37">
        <v>232</v>
      </c>
      <c r="S252" s="37"/>
      <c r="T252" s="37">
        <v>411</v>
      </c>
      <c r="U252" s="37"/>
      <c r="V252" s="37"/>
      <c r="W252" s="37"/>
      <c r="X252" s="37">
        <v>157</v>
      </c>
      <c r="Y252" s="37"/>
      <c r="Z252" s="37"/>
      <c r="AA252" s="37"/>
      <c r="AB252" s="37">
        <v>0</v>
      </c>
      <c r="AC252" s="37"/>
      <c r="AD252" s="37">
        <v>0</v>
      </c>
      <c r="AE252" s="37"/>
      <c r="AF252" s="37"/>
      <c r="AG252" s="37"/>
      <c r="AH252" s="37">
        <v>0</v>
      </c>
      <c r="AI252" s="37"/>
      <c r="AJ252" s="37"/>
      <c r="AK252" s="37"/>
      <c r="AL252" s="37"/>
      <c r="AM252" s="37"/>
      <c r="AN252" s="37"/>
      <c r="AO252" s="37"/>
      <c r="AP252" s="37">
        <v>45</v>
      </c>
      <c r="AQ252" s="37"/>
      <c r="AR252" s="37"/>
      <c r="AS252" s="37"/>
      <c r="AT252" s="37">
        <v>142</v>
      </c>
      <c r="AU252" s="37">
        <v>2</v>
      </c>
      <c r="AV252" s="37"/>
      <c r="AW252" s="37">
        <v>144</v>
      </c>
      <c r="AX252" s="37"/>
      <c r="AY252" s="37"/>
      <c r="AZ252" s="37"/>
      <c r="BA252" s="37">
        <v>12</v>
      </c>
      <c r="BB252" s="37">
        <v>128</v>
      </c>
      <c r="BC252" s="37"/>
      <c r="BD252" s="37">
        <v>140</v>
      </c>
      <c r="BE252" s="37"/>
      <c r="BF252" s="37"/>
      <c r="BG252" s="37"/>
      <c r="BH252" s="37">
        <v>26</v>
      </c>
      <c r="BI252" s="37"/>
      <c r="BJ252" s="37"/>
      <c r="BK252" s="37"/>
      <c r="BL252" s="37">
        <v>0</v>
      </c>
      <c r="BM252" s="37"/>
      <c r="BN252" s="37">
        <v>23</v>
      </c>
      <c r="BO252" s="37"/>
      <c r="BP252" s="37"/>
      <c r="BQ252" s="37"/>
      <c r="BR252" s="37">
        <v>0</v>
      </c>
    </row>
    <row r="253" spans="2:70" ht="20.100000000000001" customHeight="1" x14ac:dyDescent="0.2">
      <c r="D253" s="38" t="s">
        <v>210</v>
      </c>
      <c r="E253" s="62"/>
      <c r="F253" s="39">
        <v>299</v>
      </c>
      <c r="G253" s="40"/>
      <c r="H253" s="40"/>
      <c r="I253" s="40"/>
      <c r="J253" s="39">
        <v>941</v>
      </c>
      <c r="K253" s="39">
        <v>39</v>
      </c>
      <c r="L253" s="40"/>
      <c r="M253" s="39">
        <v>980</v>
      </c>
      <c r="N253" s="40"/>
      <c r="O253" s="40"/>
      <c r="P253" s="40"/>
      <c r="Q253" s="39">
        <v>225</v>
      </c>
      <c r="R253" s="39">
        <v>778</v>
      </c>
      <c r="S253" s="40"/>
      <c r="T253" s="39">
        <v>1003</v>
      </c>
      <c r="U253" s="40"/>
      <c r="V253" s="40"/>
      <c r="W253" s="40"/>
      <c r="X253" s="39">
        <v>276</v>
      </c>
      <c r="Y253" s="40"/>
      <c r="Z253" s="40"/>
      <c r="AA253" s="40"/>
      <c r="AB253" s="39">
        <v>0</v>
      </c>
      <c r="AC253" s="40"/>
      <c r="AD253" s="39">
        <v>0</v>
      </c>
      <c r="AE253" s="40"/>
      <c r="AF253" s="40"/>
      <c r="AG253" s="40"/>
      <c r="AH253" s="39">
        <v>13</v>
      </c>
      <c r="AI253" s="40"/>
      <c r="AJ253" s="40"/>
      <c r="AK253" s="40"/>
      <c r="AL253" s="40"/>
      <c r="AM253" s="40"/>
      <c r="AN253" s="40"/>
      <c r="AO253" s="40"/>
      <c r="AP253" s="39">
        <v>181</v>
      </c>
      <c r="AQ253" s="40"/>
      <c r="AR253" s="40"/>
      <c r="AS253" s="40"/>
      <c r="AT253" s="39">
        <v>597</v>
      </c>
      <c r="AU253" s="39">
        <v>47</v>
      </c>
      <c r="AV253" s="40"/>
      <c r="AW253" s="39">
        <v>644</v>
      </c>
      <c r="AX253" s="40"/>
      <c r="AY253" s="40"/>
      <c r="AZ253" s="40"/>
      <c r="BA253" s="39">
        <v>86</v>
      </c>
      <c r="BB253" s="39">
        <v>630</v>
      </c>
      <c r="BC253" s="40"/>
      <c r="BD253" s="39">
        <v>716</v>
      </c>
      <c r="BE253" s="40"/>
      <c r="BF253" s="40"/>
      <c r="BG253" s="40"/>
      <c r="BH253" s="39">
        <v>97</v>
      </c>
      <c r="BI253" s="40"/>
      <c r="BJ253" s="40"/>
      <c r="BK253" s="40"/>
      <c r="BL253" s="39">
        <v>0</v>
      </c>
      <c r="BM253" s="40"/>
      <c r="BN253" s="39">
        <v>12</v>
      </c>
      <c r="BO253" s="40"/>
      <c r="BP253" s="40"/>
      <c r="BQ253" s="40"/>
      <c r="BR253" s="39">
        <v>33</v>
      </c>
    </row>
    <row r="254" spans="2:70" ht="20.100000000000001" customHeight="1" x14ac:dyDescent="0.2">
      <c r="D254" s="2" t="s">
        <v>211</v>
      </c>
      <c r="E254" s="62"/>
      <c r="F254" s="37">
        <v>0</v>
      </c>
      <c r="G254" s="37"/>
      <c r="H254" s="37"/>
      <c r="I254" s="37"/>
      <c r="J254" s="37">
        <v>79</v>
      </c>
      <c r="K254" s="37">
        <v>0</v>
      </c>
      <c r="L254" s="37"/>
      <c r="M254" s="37">
        <v>79</v>
      </c>
      <c r="N254" s="37"/>
      <c r="O254" s="37"/>
      <c r="P254" s="37"/>
      <c r="Q254" s="37">
        <v>6</v>
      </c>
      <c r="R254" s="37">
        <v>11</v>
      </c>
      <c r="S254" s="37"/>
      <c r="T254" s="37">
        <v>17</v>
      </c>
      <c r="U254" s="37"/>
      <c r="V254" s="37"/>
      <c r="W254" s="37"/>
      <c r="X254" s="37">
        <v>62</v>
      </c>
      <c r="Y254" s="37"/>
      <c r="Z254" s="37"/>
      <c r="AA254" s="37"/>
      <c r="AB254" s="37">
        <v>0</v>
      </c>
      <c r="AC254" s="37"/>
      <c r="AD254" s="37">
        <v>0</v>
      </c>
      <c r="AE254" s="37"/>
      <c r="AF254" s="37"/>
      <c r="AG254" s="37"/>
      <c r="AH254" s="37">
        <v>0</v>
      </c>
      <c r="AI254" s="37"/>
      <c r="AJ254" s="37"/>
      <c r="AK254" s="37"/>
      <c r="AL254" s="37"/>
      <c r="AM254" s="37"/>
      <c r="AN254" s="37"/>
      <c r="AO254" s="37"/>
      <c r="AP254" s="37">
        <v>0</v>
      </c>
      <c r="AQ254" s="37"/>
      <c r="AR254" s="37"/>
      <c r="AS254" s="37"/>
      <c r="AT254" s="37">
        <v>159</v>
      </c>
      <c r="AU254" s="37">
        <v>0</v>
      </c>
      <c r="AV254" s="37"/>
      <c r="AW254" s="37">
        <v>159</v>
      </c>
      <c r="AX254" s="37"/>
      <c r="AY254" s="37"/>
      <c r="AZ254" s="37"/>
      <c r="BA254" s="37">
        <v>39</v>
      </c>
      <c r="BB254" s="37">
        <v>4</v>
      </c>
      <c r="BC254" s="37"/>
      <c r="BD254" s="37">
        <v>43</v>
      </c>
      <c r="BE254" s="37"/>
      <c r="BF254" s="37"/>
      <c r="BG254" s="37"/>
      <c r="BH254" s="37">
        <v>116</v>
      </c>
      <c r="BI254" s="37"/>
      <c r="BJ254" s="37"/>
      <c r="BK254" s="37"/>
      <c r="BL254" s="37">
        <v>0</v>
      </c>
      <c r="BM254" s="37"/>
      <c r="BN254" s="37">
        <v>0</v>
      </c>
      <c r="BO254" s="37"/>
      <c r="BP254" s="37"/>
      <c r="BQ254" s="37"/>
      <c r="BR254" s="37">
        <v>0</v>
      </c>
    </row>
    <row r="255" spans="2:70" ht="20.100000000000001" customHeight="1" x14ac:dyDescent="0.2">
      <c r="D255" s="38" t="s">
        <v>212</v>
      </c>
      <c r="E255" s="62"/>
      <c r="F255" s="39">
        <v>0</v>
      </c>
      <c r="G255" s="40"/>
      <c r="H255" s="40"/>
      <c r="I255" s="40"/>
      <c r="J255" s="39">
        <v>140</v>
      </c>
      <c r="K255" s="39">
        <v>0</v>
      </c>
      <c r="L255" s="40"/>
      <c r="M255" s="39">
        <v>140</v>
      </c>
      <c r="N255" s="40"/>
      <c r="O255" s="40"/>
      <c r="P255" s="40"/>
      <c r="Q255" s="39">
        <v>5</v>
      </c>
      <c r="R255" s="39">
        <v>5</v>
      </c>
      <c r="S255" s="40"/>
      <c r="T255" s="39">
        <v>10</v>
      </c>
      <c r="U255" s="40"/>
      <c r="V255" s="40"/>
      <c r="W255" s="40"/>
      <c r="X255" s="39">
        <v>130</v>
      </c>
      <c r="Y255" s="40"/>
      <c r="Z255" s="40"/>
      <c r="AA255" s="40"/>
      <c r="AB255" s="39">
        <v>0</v>
      </c>
      <c r="AC255" s="40"/>
      <c r="AD255" s="39">
        <v>0</v>
      </c>
      <c r="AE255" s="40"/>
      <c r="AF255" s="40"/>
      <c r="AG255" s="40"/>
      <c r="AH255" s="39">
        <v>0</v>
      </c>
      <c r="AI255" s="40"/>
      <c r="AJ255" s="40"/>
      <c r="AK255" s="40"/>
      <c r="AL255" s="40"/>
      <c r="AM255" s="40"/>
      <c r="AN255" s="40"/>
      <c r="AO255" s="40"/>
      <c r="AP255" s="39">
        <v>0</v>
      </c>
      <c r="AQ255" s="40"/>
      <c r="AR255" s="40"/>
      <c r="AS255" s="40"/>
      <c r="AT255" s="39">
        <v>95</v>
      </c>
      <c r="AU255" s="39">
        <v>0</v>
      </c>
      <c r="AV255" s="40"/>
      <c r="AW255" s="39">
        <v>95</v>
      </c>
      <c r="AX255" s="40"/>
      <c r="AY255" s="40"/>
      <c r="AZ255" s="40"/>
      <c r="BA255" s="39">
        <v>20</v>
      </c>
      <c r="BB255" s="39">
        <v>2</v>
      </c>
      <c r="BC255" s="40"/>
      <c r="BD255" s="39">
        <v>22</v>
      </c>
      <c r="BE255" s="40"/>
      <c r="BF255" s="40"/>
      <c r="BG255" s="40"/>
      <c r="BH255" s="39">
        <v>73</v>
      </c>
      <c r="BI255" s="40"/>
      <c r="BJ255" s="40"/>
      <c r="BK255" s="40"/>
      <c r="BL255" s="39">
        <v>0</v>
      </c>
      <c r="BM255" s="40"/>
      <c r="BN255" s="39">
        <v>0</v>
      </c>
      <c r="BO255" s="40"/>
      <c r="BP255" s="40"/>
      <c r="BQ255" s="40"/>
      <c r="BR255" s="39">
        <v>0</v>
      </c>
    </row>
    <row r="256" spans="2:70" ht="20.100000000000001" customHeight="1" x14ac:dyDescent="0.2">
      <c r="E256" s="6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row>
    <row r="257" spans="1:70" s="1" customFormat="1" ht="20.100000000000001" customHeight="1" x14ac:dyDescent="0.2">
      <c r="A257" s="3"/>
      <c r="B257" s="6"/>
      <c r="C257" s="42" t="s">
        <v>180</v>
      </c>
      <c r="D257" s="42"/>
      <c r="E257" s="62"/>
      <c r="F257" s="44">
        <v>1907</v>
      </c>
      <c r="G257" s="45"/>
      <c r="H257" s="45"/>
      <c r="I257" s="45"/>
      <c r="J257" s="44">
        <v>6352</v>
      </c>
      <c r="K257" s="44">
        <v>183</v>
      </c>
      <c r="L257" s="45"/>
      <c r="M257" s="44">
        <v>6535</v>
      </c>
      <c r="N257" s="45"/>
      <c r="O257" s="45"/>
      <c r="P257" s="45"/>
      <c r="Q257" s="44">
        <v>1572</v>
      </c>
      <c r="R257" s="44">
        <v>4950</v>
      </c>
      <c r="S257" s="45"/>
      <c r="T257" s="44">
        <v>6522</v>
      </c>
      <c r="U257" s="45"/>
      <c r="V257" s="45"/>
      <c r="W257" s="45"/>
      <c r="X257" s="44">
        <v>1920</v>
      </c>
      <c r="Y257" s="45"/>
      <c r="Z257" s="45"/>
      <c r="AA257" s="45"/>
      <c r="AB257" s="44">
        <v>0</v>
      </c>
      <c r="AC257" s="45"/>
      <c r="AD257" s="44">
        <v>0</v>
      </c>
      <c r="AE257" s="45"/>
      <c r="AF257" s="45"/>
      <c r="AG257" s="45"/>
      <c r="AH257" s="44">
        <v>91</v>
      </c>
      <c r="AI257" s="45"/>
      <c r="AJ257" s="45"/>
      <c r="AK257" s="45"/>
      <c r="AL257" s="45"/>
      <c r="AM257" s="45"/>
      <c r="AN257" s="45"/>
      <c r="AO257" s="45"/>
      <c r="AP257" s="44">
        <v>1233</v>
      </c>
      <c r="AQ257" s="45"/>
      <c r="AR257" s="45"/>
      <c r="AS257" s="45"/>
      <c r="AT257" s="44">
        <v>4877</v>
      </c>
      <c r="AU257" s="44">
        <v>211</v>
      </c>
      <c r="AV257" s="45"/>
      <c r="AW257" s="44">
        <v>5088</v>
      </c>
      <c r="AX257" s="45"/>
      <c r="AY257" s="45"/>
      <c r="AZ257" s="45"/>
      <c r="BA257" s="44">
        <v>867</v>
      </c>
      <c r="BB257" s="44">
        <v>4402</v>
      </c>
      <c r="BC257" s="45"/>
      <c r="BD257" s="44">
        <v>5269</v>
      </c>
      <c r="BE257" s="45"/>
      <c r="BF257" s="45"/>
      <c r="BG257" s="45"/>
      <c r="BH257" s="44">
        <v>967</v>
      </c>
      <c r="BI257" s="45"/>
      <c r="BJ257" s="45"/>
      <c r="BK257" s="45"/>
      <c r="BL257" s="44">
        <v>0</v>
      </c>
      <c r="BM257" s="45"/>
      <c r="BN257" s="44">
        <v>85</v>
      </c>
      <c r="BO257" s="45"/>
      <c r="BP257" s="45"/>
      <c r="BQ257" s="45"/>
      <c r="BR257" s="44">
        <v>122</v>
      </c>
    </row>
    <row r="258" spans="1:70" s="1" customFormat="1" ht="20.100000000000001" customHeight="1" x14ac:dyDescent="0.2">
      <c r="A258" s="3"/>
      <c r="B258" s="6"/>
      <c r="C258" s="3"/>
      <c r="D258" s="3"/>
      <c r="E258" s="62"/>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row>
    <row r="259" spans="1:70" s="1" customFormat="1" ht="20.100000000000001" customHeight="1" x14ac:dyDescent="0.25">
      <c r="A259" s="3"/>
      <c r="B259" s="49" t="s">
        <v>213</v>
      </c>
      <c r="C259" s="50"/>
      <c r="D259" s="50"/>
      <c r="E259" s="62"/>
      <c r="F259" s="51">
        <v>1907</v>
      </c>
      <c r="G259" s="52"/>
      <c r="H259" s="52"/>
      <c r="I259" s="52"/>
      <c r="J259" s="51">
        <v>6352</v>
      </c>
      <c r="K259" s="51">
        <v>183</v>
      </c>
      <c r="L259" s="52"/>
      <c r="M259" s="51">
        <v>6535</v>
      </c>
      <c r="N259" s="52"/>
      <c r="O259" s="52"/>
      <c r="P259" s="52"/>
      <c r="Q259" s="51">
        <v>1572</v>
      </c>
      <c r="R259" s="51">
        <v>4950</v>
      </c>
      <c r="S259" s="52"/>
      <c r="T259" s="51">
        <v>6522</v>
      </c>
      <c r="U259" s="52"/>
      <c r="V259" s="52"/>
      <c r="W259" s="52"/>
      <c r="X259" s="51">
        <v>1920</v>
      </c>
      <c r="Y259" s="52"/>
      <c r="Z259" s="52"/>
      <c r="AA259" s="52"/>
      <c r="AB259" s="51">
        <v>0</v>
      </c>
      <c r="AC259" s="52"/>
      <c r="AD259" s="51">
        <v>0</v>
      </c>
      <c r="AE259" s="52"/>
      <c r="AF259" s="52"/>
      <c r="AG259" s="52"/>
      <c r="AH259" s="51">
        <v>91</v>
      </c>
      <c r="AI259" s="52"/>
      <c r="AJ259" s="52"/>
      <c r="AK259" s="52"/>
      <c r="AL259" s="52"/>
      <c r="AM259" s="52"/>
      <c r="AN259" s="52"/>
      <c r="AO259" s="52"/>
      <c r="AP259" s="51">
        <v>1233</v>
      </c>
      <c r="AQ259" s="52"/>
      <c r="AR259" s="52"/>
      <c r="AS259" s="52"/>
      <c r="AT259" s="51">
        <v>4877</v>
      </c>
      <c r="AU259" s="51">
        <v>211</v>
      </c>
      <c r="AV259" s="52"/>
      <c r="AW259" s="51">
        <v>5088</v>
      </c>
      <c r="AX259" s="52"/>
      <c r="AY259" s="52"/>
      <c r="AZ259" s="52"/>
      <c r="BA259" s="51">
        <v>867</v>
      </c>
      <c r="BB259" s="51">
        <v>4402</v>
      </c>
      <c r="BC259" s="52"/>
      <c r="BD259" s="51">
        <v>5269</v>
      </c>
      <c r="BE259" s="52"/>
      <c r="BF259" s="52"/>
      <c r="BG259" s="52"/>
      <c r="BH259" s="51">
        <v>967</v>
      </c>
      <c r="BI259" s="52"/>
      <c r="BJ259" s="52"/>
      <c r="BK259" s="52"/>
      <c r="BL259" s="51">
        <v>0</v>
      </c>
      <c r="BM259" s="52"/>
      <c r="BN259" s="51">
        <v>85</v>
      </c>
      <c r="BO259" s="52"/>
      <c r="BP259" s="52"/>
      <c r="BQ259" s="52"/>
      <c r="BR259" s="51">
        <v>122</v>
      </c>
    </row>
    <row r="260" spans="1:70" ht="20.100000000000001" customHeight="1" x14ac:dyDescent="0.2">
      <c r="E260" s="6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row>
    <row r="261" spans="1:70" ht="20.100000000000001" customHeight="1" x14ac:dyDescent="0.2">
      <c r="B261" s="6" t="s">
        <v>214</v>
      </c>
      <c r="E261" s="62"/>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row>
    <row r="262" spans="1:70" ht="20.100000000000001" customHeight="1" x14ac:dyDescent="0.2">
      <c r="C262" s="3" t="s">
        <v>97</v>
      </c>
      <c r="E262" s="62"/>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row>
    <row r="263" spans="1:70" ht="20.100000000000001" customHeight="1" x14ac:dyDescent="0.2">
      <c r="D263" s="2" t="s">
        <v>215</v>
      </c>
      <c r="E263" s="62"/>
      <c r="F263" s="37">
        <v>0</v>
      </c>
      <c r="G263" s="37"/>
      <c r="H263" s="37"/>
      <c r="I263" s="37"/>
      <c r="J263" s="37">
        <v>889</v>
      </c>
      <c r="K263" s="37">
        <v>5</v>
      </c>
      <c r="L263" s="37"/>
      <c r="M263" s="37">
        <v>894</v>
      </c>
      <c r="N263" s="37"/>
      <c r="O263" s="37"/>
      <c r="P263" s="37"/>
      <c r="Q263" s="37">
        <v>82</v>
      </c>
      <c r="R263" s="37">
        <v>635</v>
      </c>
      <c r="S263" s="37"/>
      <c r="T263" s="37">
        <v>717</v>
      </c>
      <c r="U263" s="37"/>
      <c r="V263" s="37"/>
      <c r="W263" s="37"/>
      <c r="X263" s="37">
        <v>257</v>
      </c>
      <c r="Y263" s="37"/>
      <c r="Z263" s="37"/>
      <c r="AA263" s="37"/>
      <c r="AB263" s="37">
        <v>80</v>
      </c>
      <c r="AC263" s="37"/>
      <c r="AD263" s="37">
        <v>0</v>
      </c>
      <c r="AE263" s="37"/>
      <c r="AF263" s="37"/>
      <c r="AG263" s="37"/>
      <c r="AH263" s="37">
        <v>0</v>
      </c>
      <c r="AI263" s="37"/>
      <c r="AJ263" s="37"/>
      <c r="AK263" s="37"/>
      <c r="AL263" s="37"/>
      <c r="AM263" s="37"/>
      <c r="AN263" s="37"/>
      <c r="AO263" s="37"/>
      <c r="AP263" s="37">
        <v>0</v>
      </c>
      <c r="AQ263" s="37"/>
      <c r="AR263" s="37"/>
      <c r="AS263" s="37"/>
      <c r="AT263" s="37">
        <v>3</v>
      </c>
      <c r="AU263" s="37">
        <v>16</v>
      </c>
      <c r="AV263" s="37"/>
      <c r="AW263" s="37">
        <v>19</v>
      </c>
      <c r="AX263" s="37"/>
      <c r="AY263" s="37"/>
      <c r="AZ263" s="37"/>
      <c r="BA263" s="37">
        <v>1</v>
      </c>
      <c r="BB263" s="37">
        <v>80</v>
      </c>
      <c r="BC263" s="37"/>
      <c r="BD263" s="37">
        <v>81</v>
      </c>
      <c r="BE263" s="37"/>
      <c r="BF263" s="37"/>
      <c r="BG263" s="37"/>
      <c r="BH263" s="37">
        <v>33</v>
      </c>
      <c r="BI263" s="37"/>
      <c r="BJ263" s="37"/>
      <c r="BK263" s="37"/>
      <c r="BL263" s="37">
        <v>95</v>
      </c>
      <c r="BM263" s="37"/>
      <c r="BN263" s="37">
        <v>0</v>
      </c>
      <c r="BO263" s="37"/>
      <c r="BP263" s="37"/>
      <c r="BQ263" s="37"/>
      <c r="BR263" s="37">
        <v>0</v>
      </c>
    </row>
    <row r="264" spans="1:70" ht="20.100000000000001" customHeight="1" x14ac:dyDescent="0.2">
      <c r="D264" s="38" t="s">
        <v>216</v>
      </c>
      <c r="E264" s="62"/>
      <c r="F264" s="39">
        <v>0</v>
      </c>
      <c r="G264" s="40"/>
      <c r="H264" s="40"/>
      <c r="I264" s="40"/>
      <c r="J264" s="39">
        <v>883</v>
      </c>
      <c r="K264" s="39">
        <v>14</v>
      </c>
      <c r="L264" s="40"/>
      <c r="M264" s="39">
        <v>897</v>
      </c>
      <c r="N264" s="40"/>
      <c r="O264" s="40"/>
      <c r="P264" s="40"/>
      <c r="Q264" s="39">
        <v>86</v>
      </c>
      <c r="R264" s="39">
        <v>644</v>
      </c>
      <c r="S264" s="40"/>
      <c r="T264" s="39">
        <v>730</v>
      </c>
      <c r="U264" s="40"/>
      <c r="V264" s="40"/>
      <c r="W264" s="40"/>
      <c r="X264" s="39">
        <v>268</v>
      </c>
      <c r="Y264" s="40"/>
      <c r="Z264" s="40"/>
      <c r="AA264" s="40"/>
      <c r="AB264" s="39">
        <v>101</v>
      </c>
      <c r="AC264" s="40"/>
      <c r="AD264" s="39">
        <v>0</v>
      </c>
      <c r="AE264" s="40"/>
      <c r="AF264" s="40"/>
      <c r="AG264" s="40"/>
      <c r="AH264" s="39">
        <v>0</v>
      </c>
      <c r="AI264" s="40"/>
      <c r="AJ264" s="40"/>
      <c r="AK264" s="40"/>
      <c r="AL264" s="40"/>
      <c r="AM264" s="40"/>
      <c r="AN264" s="40"/>
      <c r="AO264" s="40"/>
      <c r="AP264" s="39">
        <v>0</v>
      </c>
      <c r="AQ264" s="40"/>
      <c r="AR264" s="40"/>
      <c r="AS264" s="40"/>
      <c r="AT264" s="39">
        <v>1</v>
      </c>
      <c r="AU264" s="39">
        <v>16</v>
      </c>
      <c r="AV264" s="40"/>
      <c r="AW264" s="39">
        <v>17</v>
      </c>
      <c r="AX264" s="40"/>
      <c r="AY264" s="40"/>
      <c r="AZ264" s="40"/>
      <c r="BA264" s="39">
        <v>3</v>
      </c>
      <c r="BB264" s="39">
        <v>97</v>
      </c>
      <c r="BC264" s="40"/>
      <c r="BD264" s="39">
        <v>100</v>
      </c>
      <c r="BE264" s="40"/>
      <c r="BF264" s="40"/>
      <c r="BG264" s="40"/>
      <c r="BH264" s="39">
        <v>24</v>
      </c>
      <c r="BI264" s="40"/>
      <c r="BJ264" s="40"/>
      <c r="BK264" s="40"/>
      <c r="BL264" s="39">
        <v>107</v>
      </c>
      <c r="BM264" s="40"/>
      <c r="BN264" s="39">
        <v>0</v>
      </c>
      <c r="BO264" s="40"/>
      <c r="BP264" s="40"/>
      <c r="BQ264" s="40"/>
      <c r="BR264" s="39">
        <v>0</v>
      </c>
    </row>
    <row r="265" spans="1:70" ht="20.100000000000001" customHeight="1" x14ac:dyDescent="0.2">
      <c r="D265" s="2" t="s">
        <v>217</v>
      </c>
      <c r="E265" s="62"/>
      <c r="F265" s="37">
        <v>0</v>
      </c>
      <c r="G265" s="37"/>
      <c r="H265" s="37"/>
      <c r="I265" s="37"/>
      <c r="J265" s="37">
        <v>889</v>
      </c>
      <c r="K265" s="37">
        <v>5</v>
      </c>
      <c r="L265" s="37"/>
      <c r="M265" s="37">
        <v>894</v>
      </c>
      <c r="N265" s="37"/>
      <c r="O265" s="37"/>
      <c r="P265" s="37"/>
      <c r="Q265" s="37">
        <v>87</v>
      </c>
      <c r="R265" s="37">
        <v>589</v>
      </c>
      <c r="S265" s="37"/>
      <c r="T265" s="37">
        <v>676</v>
      </c>
      <c r="U265" s="37"/>
      <c r="V265" s="37"/>
      <c r="W265" s="37"/>
      <c r="X265" s="37">
        <v>402</v>
      </c>
      <c r="Y265" s="37"/>
      <c r="Z265" s="37"/>
      <c r="AA265" s="37"/>
      <c r="AB265" s="37">
        <v>184</v>
      </c>
      <c r="AC265" s="37"/>
      <c r="AD265" s="37">
        <v>0</v>
      </c>
      <c r="AE265" s="37"/>
      <c r="AF265" s="37"/>
      <c r="AG265" s="37"/>
      <c r="AH265" s="37">
        <v>52</v>
      </c>
      <c r="AI265" s="37"/>
      <c r="AJ265" s="37"/>
      <c r="AK265" s="37"/>
      <c r="AL265" s="37"/>
      <c r="AM265" s="37"/>
      <c r="AN265" s="37"/>
      <c r="AO265" s="37"/>
      <c r="AP265" s="37">
        <v>0</v>
      </c>
      <c r="AQ265" s="37"/>
      <c r="AR265" s="37"/>
      <c r="AS265" s="37"/>
      <c r="AT265" s="37">
        <v>0</v>
      </c>
      <c r="AU265" s="37">
        <v>8</v>
      </c>
      <c r="AV265" s="37"/>
      <c r="AW265" s="37">
        <v>8</v>
      </c>
      <c r="AX265" s="37"/>
      <c r="AY265" s="37"/>
      <c r="AZ265" s="37"/>
      <c r="BA265" s="37">
        <v>6</v>
      </c>
      <c r="BB265" s="37">
        <v>159</v>
      </c>
      <c r="BC265" s="37"/>
      <c r="BD265" s="37">
        <v>165</v>
      </c>
      <c r="BE265" s="37"/>
      <c r="BF265" s="37"/>
      <c r="BG265" s="37"/>
      <c r="BH265" s="37">
        <v>34</v>
      </c>
      <c r="BI265" s="37"/>
      <c r="BJ265" s="37"/>
      <c r="BK265" s="37"/>
      <c r="BL265" s="37">
        <v>191</v>
      </c>
      <c r="BM265" s="37"/>
      <c r="BN265" s="37">
        <v>0</v>
      </c>
      <c r="BO265" s="37"/>
      <c r="BP265" s="37"/>
      <c r="BQ265" s="37"/>
      <c r="BR265" s="37">
        <v>33</v>
      </c>
    </row>
    <row r="266" spans="1:70" ht="20.100000000000001" customHeight="1" x14ac:dyDescent="0.2">
      <c r="D266" s="38" t="s">
        <v>218</v>
      </c>
      <c r="E266" s="62"/>
      <c r="F266" s="39">
        <v>0</v>
      </c>
      <c r="G266" s="40"/>
      <c r="H266" s="40"/>
      <c r="I266" s="40"/>
      <c r="J266" s="39">
        <v>885</v>
      </c>
      <c r="K266" s="39">
        <v>10</v>
      </c>
      <c r="L266" s="40"/>
      <c r="M266" s="39">
        <v>895</v>
      </c>
      <c r="N266" s="40"/>
      <c r="O266" s="40"/>
      <c r="P266" s="40"/>
      <c r="Q266" s="39">
        <v>138</v>
      </c>
      <c r="R266" s="39">
        <v>690</v>
      </c>
      <c r="S266" s="40"/>
      <c r="T266" s="39">
        <v>828</v>
      </c>
      <c r="U266" s="40"/>
      <c r="V266" s="40"/>
      <c r="W266" s="40"/>
      <c r="X266" s="39">
        <v>233</v>
      </c>
      <c r="Y266" s="40"/>
      <c r="Z266" s="40"/>
      <c r="AA266" s="40"/>
      <c r="AB266" s="39">
        <v>166</v>
      </c>
      <c r="AC266" s="40"/>
      <c r="AD266" s="39">
        <v>0</v>
      </c>
      <c r="AE266" s="40"/>
      <c r="AF266" s="40"/>
      <c r="AG266" s="40"/>
      <c r="AH266" s="39">
        <v>0</v>
      </c>
      <c r="AI266" s="40"/>
      <c r="AJ266" s="40"/>
      <c r="AK266" s="40"/>
      <c r="AL266" s="40"/>
      <c r="AM266" s="40"/>
      <c r="AN266" s="40"/>
      <c r="AO266" s="40"/>
      <c r="AP266" s="39">
        <v>0</v>
      </c>
      <c r="AQ266" s="40"/>
      <c r="AR266" s="40"/>
      <c r="AS266" s="40"/>
      <c r="AT266" s="39">
        <v>0</v>
      </c>
      <c r="AU266" s="39">
        <v>0</v>
      </c>
      <c r="AV266" s="40"/>
      <c r="AW266" s="39">
        <v>0</v>
      </c>
      <c r="AX266" s="40"/>
      <c r="AY266" s="40"/>
      <c r="AZ266" s="40"/>
      <c r="BA266" s="39">
        <v>1</v>
      </c>
      <c r="BB266" s="39">
        <v>0</v>
      </c>
      <c r="BC266" s="40"/>
      <c r="BD266" s="39">
        <v>1</v>
      </c>
      <c r="BE266" s="40"/>
      <c r="BF266" s="40"/>
      <c r="BG266" s="40"/>
      <c r="BH266" s="39">
        <v>0</v>
      </c>
      <c r="BI266" s="40"/>
      <c r="BJ266" s="40"/>
      <c r="BK266" s="40"/>
      <c r="BL266" s="39">
        <v>1</v>
      </c>
      <c r="BM266" s="40"/>
      <c r="BN266" s="39">
        <v>0</v>
      </c>
      <c r="BO266" s="40"/>
      <c r="BP266" s="40"/>
      <c r="BQ266" s="40"/>
      <c r="BR266" s="39">
        <v>0</v>
      </c>
    </row>
    <row r="267" spans="1:70" ht="20.100000000000001" customHeight="1" x14ac:dyDescent="0.2">
      <c r="D267" s="2" t="s">
        <v>219</v>
      </c>
      <c r="E267" s="62"/>
      <c r="F267" s="37">
        <v>0</v>
      </c>
      <c r="G267" s="37"/>
      <c r="H267" s="37"/>
      <c r="I267" s="37"/>
      <c r="J267" s="37">
        <v>880</v>
      </c>
      <c r="K267" s="37">
        <v>12</v>
      </c>
      <c r="L267" s="37"/>
      <c r="M267" s="37">
        <v>892</v>
      </c>
      <c r="N267" s="37"/>
      <c r="O267" s="37"/>
      <c r="P267" s="37"/>
      <c r="Q267" s="37">
        <v>102</v>
      </c>
      <c r="R267" s="37">
        <v>798</v>
      </c>
      <c r="S267" s="37"/>
      <c r="T267" s="37">
        <v>900</v>
      </c>
      <c r="U267" s="37"/>
      <c r="V267" s="37"/>
      <c r="W267" s="37"/>
      <c r="X267" s="37">
        <v>159</v>
      </c>
      <c r="Y267" s="37"/>
      <c r="Z267" s="37"/>
      <c r="AA267" s="37"/>
      <c r="AB267" s="37">
        <v>167</v>
      </c>
      <c r="AC267" s="37"/>
      <c r="AD267" s="37">
        <v>0</v>
      </c>
      <c r="AE267" s="37"/>
      <c r="AF267" s="37"/>
      <c r="AG267" s="37"/>
      <c r="AH267" s="37">
        <v>0</v>
      </c>
      <c r="AI267" s="37"/>
      <c r="AJ267" s="37"/>
      <c r="AK267" s="37"/>
      <c r="AL267" s="37"/>
      <c r="AM267" s="37"/>
      <c r="AN267" s="37"/>
      <c r="AO267" s="37"/>
      <c r="AP267" s="37">
        <v>0</v>
      </c>
      <c r="AQ267" s="37"/>
      <c r="AR267" s="37"/>
      <c r="AS267" s="37"/>
      <c r="AT267" s="37">
        <v>0</v>
      </c>
      <c r="AU267" s="37">
        <v>0</v>
      </c>
      <c r="AV267" s="37"/>
      <c r="AW267" s="37">
        <v>0</v>
      </c>
      <c r="AX267" s="37"/>
      <c r="AY267" s="37"/>
      <c r="AZ267" s="37"/>
      <c r="BA267" s="37">
        <v>0</v>
      </c>
      <c r="BB267" s="37">
        <v>0</v>
      </c>
      <c r="BC267" s="37"/>
      <c r="BD267" s="37">
        <v>0</v>
      </c>
      <c r="BE267" s="37"/>
      <c r="BF267" s="37"/>
      <c r="BG267" s="37"/>
      <c r="BH267" s="37">
        <v>0</v>
      </c>
      <c r="BI267" s="37"/>
      <c r="BJ267" s="37"/>
      <c r="BK267" s="37"/>
      <c r="BL267" s="37">
        <v>0</v>
      </c>
      <c r="BM267" s="37"/>
      <c r="BN267" s="37">
        <v>0</v>
      </c>
      <c r="BO267" s="37"/>
      <c r="BP267" s="37"/>
      <c r="BQ267" s="37"/>
      <c r="BR267" s="37">
        <v>0</v>
      </c>
    </row>
    <row r="268" spans="1:70" ht="20.100000000000001" customHeight="1" x14ac:dyDescent="0.2">
      <c r="E268" s="6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row>
    <row r="269" spans="1:70" ht="20.100000000000001" customHeight="1" x14ac:dyDescent="0.2">
      <c r="C269" s="42" t="s">
        <v>112</v>
      </c>
      <c r="D269" s="42"/>
      <c r="E269" s="62"/>
      <c r="F269" s="44">
        <v>0</v>
      </c>
      <c r="G269" s="45"/>
      <c r="H269" s="45"/>
      <c r="I269" s="45"/>
      <c r="J269" s="44">
        <v>4426</v>
      </c>
      <c r="K269" s="44">
        <v>46</v>
      </c>
      <c r="L269" s="45"/>
      <c r="M269" s="44">
        <v>4472</v>
      </c>
      <c r="N269" s="45"/>
      <c r="O269" s="45"/>
      <c r="P269" s="45"/>
      <c r="Q269" s="44">
        <v>495</v>
      </c>
      <c r="R269" s="44">
        <v>3356</v>
      </c>
      <c r="S269" s="45"/>
      <c r="T269" s="44">
        <v>3851</v>
      </c>
      <c r="U269" s="45"/>
      <c r="V269" s="45"/>
      <c r="W269" s="45"/>
      <c r="X269" s="44">
        <v>1319</v>
      </c>
      <c r="Y269" s="45"/>
      <c r="Z269" s="45"/>
      <c r="AA269" s="45"/>
      <c r="AB269" s="44">
        <v>698</v>
      </c>
      <c r="AC269" s="45"/>
      <c r="AD269" s="44">
        <v>0</v>
      </c>
      <c r="AE269" s="45"/>
      <c r="AF269" s="45"/>
      <c r="AG269" s="45"/>
      <c r="AH269" s="44">
        <v>52</v>
      </c>
      <c r="AI269" s="45"/>
      <c r="AJ269" s="45"/>
      <c r="AK269" s="45"/>
      <c r="AL269" s="45"/>
      <c r="AM269" s="45"/>
      <c r="AN269" s="45"/>
      <c r="AO269" s="45"/>
      <c r="AP269" s="44">
        <v>0</v>
      </c>
      <c r="AQ269" s="45"/>
      <c r="AR269" s="45"/>
      <c r="AS269" s="45"/>
      <c r="AT269" s="44">
        <v>4</v>
      </c>
      <c r="AU269" s="44">
        <v>40</v>
      </c>
      <c r="AV269" s="45"/>
      <c r="AW269" s="44">
        <v>44</v>
      </c>
      <c r="AX269" s="45"/>
      <c r="AY269" s="45"/>
      <c r="AZ269" s="45"/>
      <c r="BA269" s="44">
        <v>11</v>
      </c>
      <c r="BB269" s="44">
        <v>336</v>
      </c>
      <c r="BC269" s="45"/>
      <c r="BD269" s="44">
        <v>347</v>
      </c>
      <c r="BE269" s="45"/>
      <c r="BF269" s="45"/>
      <c r="BG269" s="45"/>
      <c r="BH269" s="44">
        <v>91</v>
      </c>
      <c r="BI269" s="45"/>
      <c r="BJ269" s="45"/>
      <c r="BK269" s="45"/>
      <c r="BL269" s="44">
        <v>394</v>
      </c>
      <c r="BM269" s="45"/>
      <c r="BN269" s="44">
        <v>0</v>
      </c>
      <c r="BO269" s="45"/>
      <c r="BP269" s="45"/>
      <c r="BQ269" s="45"/>
      <c r="BR269" s="44">
        <v>33</v>
      </c>
    </row>
    <row r="270" spans="1:70" ht="20.100000000000001" customHeight="1" x14ac:dyDescent="0.2">
      <c r="E270" s="6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row>
    <row r="271" spans="1:70" ht="20.100000000000001" customHeight="1" x14ac:dyDescent="0.2">
      <c r="C271" s="3" t="s">
        <v>220</v>
      </c>
      <c r="E271" s="62"/>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row>
    <row r="272" spans="1:70" ht="20.100000000000001" customHeight="1" x14ac:dyDescent="0.2">
      <c r="D272" s="2" t="s">
        <v>221</v>
      </c>
      <c r="E272" s="62"/>
      <c r="F272" s="37">
        <v>0</v>
      </c>
      <c r="G272" s="37"/>
      <c r="H272" s="37"/>
      <c r="I272" s="37"/>
      <c r="J272" s="37">
        <v>3</v>
      </c>
      <c r="K272" s="37">
        <v>13</v>
      </c>
      <c r="L272" s="37"/>
      <c r="M272" s="37">
        <v>16</v>
      </c>
      <c r="N272" s="37"/>
      <c r="O272" s="37"/>
      <c r="P272" s="37"/>
      <c r="Q272" s="37">
        <v>3</v>
      </c>
      <c r="R272" s="37">
        <v>82</v>
      </c>
      <c r="S272" s="37"/>
      <c r="T272" s="37">
        <v>85</v>
      </c>
      <c r="U272" s="37"/>
      <c r="V272" s="37"/>
      <c r="W272" s="37"/>
      <c r="X272" s="37">
        <v>7</v>
      </c>
      <c r="Y272" s="37"/>
      <c r="Z272" s="37"/>
      <c r="AA272" s="37"/>
      <c r="AB272" s="37">
        <v>76</v>
      </c>
      <c r="AC272" s="37"/>
      <c r="AD272" s="37">
        <v>0</v>
      </c>
      <c r="AE272" s="37"/>
      <c r="AF272" s="37"/>
      <c r="AG272" s="37"/>
      <c r="AH272" s="37">
        <v>0</v>
      </c>
      <c r="AI272" s="37"/>
      <c r="AJ272" s="37"/>
      <c r="AK272" s="37"/>
      <c r="AL272" s="37"/>
      <c r="AM272" s="37"/>
      <c r="AN272" s="37"/>
      <c r="AO272" s="37"/>
      <c r="AP272" s="37">
        <v>0</v>
      </c>
      <c r="AQ272" s="37"/>
      <c r="AR272" s="37"/>
      <c r="AS272" s="37"/>
      <c r="AT272" s="37">
        <v>316</v>
      </c>
      <c r="AU272" s="37">
        <v>26</v>
      </c>
      <c r="AV272" s="37"/>
      <c r="AW272" s="37">
        <v>342</v>
      </c>
      <c r="AX272" s="37"/>
      <c r="AY272" s="37"/>
      <c r="AZ272" s="37"/>
      <c r="BA272" s="37">
        <v>139</v>
      </c>
      <c r="BB272" s="37">
        <v>230</v>
      </c>
      <c r="BC272" s="37"/>
      <c r="BD272" s="37">
        <v>369</v>
      </c>
      <c r="BE272" s="37"/>
      <c r="BF272" s="37"/>
      <c r="BG272" s="37"/>
      <c r="BH272" s="37">
        <v>102</v>
      </c>
      <c r="BI272" s="37"/>
      <c r="BJ272" s="37"/>
      <c r="BK272" s="37"/>
      <c r="BL272" s="37">
        <v>129</v>
      </c>
      <c r="BM272" s="37"/>
      <c r="BN272" s="37">
        <v>0</v>
      </c>
      <c r="BO272" s="37"/>
      <c r="BP272" s="37"/>
      <c r="BQ272" s="37"/>
      <c r="BR272" s="37">
        <v>0</v>
      </c>
    </row>
    <row r="273" spans="3:70" ht="20.100000000000001" customHeight="1" x14ac:dyDescent="0.2">
      <c r="D273" s="38" t="s">
        <v>222</v>
      </c>
      <c r="E273" s="62"/>
      <c r="F273" s="39">
        <v>0</v>
      </c>
      <c r="G273" s="40"/>
      <c r="H273" s="40"/>
      <c r="I273" s="40"/>
      <c r="J273" s="39">
        <v>6</v>
      </c>
      <c r="K273" s="39">
        <v>4</v>
      </c>
      <c r="L273" s="40"/>
      <c r="M273" s="39">
        <v>10</v>
      </c>
      <c r="N273" s="40"/>
      <c r="O273" s="40"/>
      <c r="P273" s="40"/>
      <c r="Q273" s="39">
        <v>6</v>
      </c>
      <c r="R273" s="39">
        <v>253</v>
      </c>
      <c r="S273" s="40"/>
      <c r="T273" s="39">
        <v>259</v>
      </c>
      <c r="U273" s="40"/>
      <c r="V273" s="40"/>
      <c r="W273" s="40"/>
      <c r="X273" s="39">
        <v>36</v>
      </c>
      <c r="Y273" s="40"/>
      <c r="Z273" s="40"/>
      <c r="AA273" s="40"/>
      <c r="AB273" s="39">
        <v>285</v>
      </c>
      <c r="AC273" s="40"/>
      <c r="AD273" s="39">
        <v>0</v>
      </c>
      <c r="AE273" s="40"/>
      <c r="AF273" s="40"/>
      <c r="AG273" s="40"/>
      <c r="AH273" s="39">
        <v>65</v>
      </c>
      <c r="AI273" s="40"/>
      <c r="AJ273" s="40"/>
      <c r="AK273" s="40"/>
      <c r="AL273" s="40"/>
      <c r="AM273" s="40"/>
      <c r="AN273" s="40"/>
      <c r="AO273" s="40"/>
      <c r="AP273" s="39">
        <v>0</v>
      </c>
      <c r="AQ273" s="40"/>
      <c r="AR273" s="40"/>
      <c r="AS273" s="40"/>
      <c r="AT273" s="39">
        <v>294</v>
      </c>
      <c r="AU273" s="39">
        <v>18</v>
      </c>
      <c r="AV273" s="40"/>
      <c r="AW273" s="39">
        <v>312</v>
      </c>
      <c r="AX273" s="40"/>
      <c r="AY273" s="40"/>
      <c r="AZ273" s="40"/>
      <c r="BA273" s="39">
        <v>58</v>
      </c>
      <c r="BB273" s="39">
        <v>280</v>
      </c>
      <c r="BC273" s="40"/>
      <c r="BD273" s="39">
        <v>338</v>
      </c>
      <c r="BE273" s="40"/>
      <c r="BF273" s="40"/>
      <c r="BG273" s="40"/>
      <c r="BH273" s="39">
        <v>217</v>
      </c>
      <c r="BI273" s="40"/>
      <c r="BJ273" s="40"/>
      <c r="BK273" s="40"/>
      <c r="BL273" s="39">
        <v>243</v>
      </c>
      <c r="BM273" s="40"/>
      <c r="BN273" s="39">
        <v>0</v>
      </c>
      <c r="BO273" s="40"/>
      <c r="BP273" s="40"/>
      <c r="BQ273" s="40"/>
      <c r="BR273" s="39">
        <v>98</v>
      </c>
    </row>
    <row r="274" spans="3:70" ht="20.100000000000001" customHeight="1" x14ac:dyDescent="0.2">
      <c r="D274" s="2" t="s">
        <v>223</v>
      </c>
      <c r="E274" s="62"/>
      <c r="F274" s="37">
        <v>0</v>
      </c>
      <c r="G274" s="37"/>
      <c r="H274" s="37"/>
      <c r="I274" s="37"/>
      <c r="J274" s="37">
        <v>8</v>
      </c>
      <c r="K274" s="37">
        <v>1</v>
      </c>
      <c r="L274" s="37"/>
      <c r="M274" s="37">
        <v>9</v>
      </c>
      <c r="N274" s="37"/>
      <c r="O274" s="37"/>
      <c r="P274" s="37"/>
      <c r="Q274" s="37">
        <v>7</v>
      </c>
      <c r="R274" s="37">
        <v>148</v>
      </c>
      <c r="S274" s="37"/>
      <c r="T274" s="37">
        <v>155</v>
      </c>
      <c r="U274" s="37"/>
      <c r="V274" s="37"/>
      <c r="W274" s="37"/>
      <c r="X274" s="37">
        <v>24</v>
      </c>
      <c r="Y274" s="37"/>
      <c r="Z274" s="37"/>
      <c r="AA274" s="37"/>
      <c r="AB274" s="37">
        <v>170</v>
      </c>
      <c r="AC274" s="37"/>
      <c r="AD274" s="37">
        <v>0</v>
      </c>
      <c r="AE274" s="37"/>
      <c r="AF274" s="37"/>
      <c r="AG274" s="37"/>
      <c r="AH274" s="37">
        <v>12</v>
      </c>
      <c r="AI274" s="37"/>
      <c r="AJ274" s="37"/>
      <c r="AK274" s="37"/>
      <c r="AL274" s="37"/>
      <c r="AM274" s="37"/>
      <c r="AN274" s="37"/>
      <c r="AO274" s="37"/>
      <c r="AP274" s="37">
        <v>0</v>
      </c>
      <c r="AQ274" s="37"/>
      <c r="AR274" s="37"/>
      <c r="AS274" s="37"/>
      <c r="AT274" s="37">
        <v>279</v>
      </c>
      <c r="AU274" s="37">
        <v>20</v>
      </c>
      <c r="AV274" s="37"/>
      <c r="AW274" s="37">
        <v>299</v>
      </c>
      <c r="AX274" s="37"/>
      <c r="AY274" s="37"/>
      <c r="AZ274" s="37"/>
      <c r="BA274" s="37">
        <v>87</v>
      </c>
      <c r="BB274" s="37">
        <v>204</v>
      </c>
      <c r="BC274" s="37"/>
      <c r="BD274" s="37">
        <v>291</v>
      </c>
      <c r="BE274" s="37"/>
      <c r="BF274" s="37"/>
      <c r="BG274" s="37"/>
      <c r="BH274" s="37">
        <v>205</v>
      </c>
      <c r="BI274" s="37"/>
      <c r="BJ274" s="37"/>
      <c r="BK274" s="37"/>
      <c r="BL274" s="37">
        <v>197</v>
      </c>
      <c r="BM274" s="37"/>
      <c r="BN274" s="37">
        <v>0</v>
      </c>
      <c r="BO274" s="37"/>
      <c r="BP274" s="37"/>
      <c r="BQ274" s="37"/>
      <c r="BR274" s="37">
        <v>68</v>
      </c>
    </row>
    <row r="275" spans="3:70" ht="20.100000000000001" customHeight="1" x14ac:dyDescent="0.2">
      <c r="D275" s="38" t="s">
        <v>224</v>
      </c>
      <c r="E275" s="62"/>
      <c r="F275" s="39">
        <v>0</v>
      </c>
      <c r="G275" s="40"/>
      <c r="H275" s="40"/>
      <c r="I275" s="40"/>
      <c r="J275" s="39">
        <v>4</v>
      </c>
      <c r="K275" s="39">
        <v>5</v>
      </c>
      <c r="L275" s="40"/>
      <c r="M275" s="39">
        <v>9</v>
      </c>
      <c r="N275" s="40"/>
      <c r="O275" s="40"/>
      <c r="P275" s="40"/>
      <c r="Q275" s="39">
        <v>4</v>
      </c>
      <c r="R275" s="39">
        <v>210</v>
      </c>
      <c r="S275" s="40"/>
      <c r="T275" s="39">
        <v>214</v>
      </c>
      <c r="U275" s="40"/>
      <c r="V275" s="40"/>
      <c r="W275" s="40"/>
      <c r="X275" s="39">
        <v>22</v>
      </c>
      <c r="Y275" s="40"/>
      <c r="Z275" s="40"/>
      <c r="AA275" s="40"/>
      <c r="AB275" s="39">
        <v>227</v>
      </c>
      <c r="AC275" s="40"/>
      <c r="AD275" s="39">
        <v>0</v>
      </c>
      <c r="AE275" s="40"/>
      <c r="AF275" s="40"/>
      <c r="AG275" s="40"/>
      <c r="AH275" s="39">
        <v>4</v>
      </c>
      <c r="AI275" s="40"/>
      <c r="AJ275" s="40"/>
      <c r="AK275" s="40"/>
      <c r="AL275" s="40"/>
      <c r="AM275" s="40"/>
      <c r="AN275" s="40"/>
      <c r="AO275" s="40"/>
      <c r="AP275" s="39">
        <v>0</v>
      </c>
      <c r="AQ275" s="40"/>
      <c r="AR275" s="40"/>
      <c r="AS275" s="40"/>
      <c r="AT275" s="39">
        <v>296</v>
      </c>
      <c r="AU275" s="39">
        <v>14</v>
      </c>
      <c r="AV275" s="40"/>
      <c r="AW275" s="39">
        <v>310</v>
      </c>
      <c r="AX275" s="40"/>
      <c r="AY275" s="40"/>
      <c r="AZ275" s="40"/>
      <c r="BA275" s="39">
        <v>31</v>
      </c>
      <c r="BB275" s="39">
        <v>266</v>
      </c>
      <c r="BC275" s="40"/>
      <c r="BD275" s="39">
        <v>297</v>
      </c>
      <c r="BE275" s="40"/>
      <c r="BF275" s="40"/>
      <c r="BG275" s="40"/>
      <c r="BH275" s="39">
        <v>208</v>
      </c>
      <c r="BI275" s="40"/>
      <c r="BJ275" s="40"/>
      <c r="BK275" s="40"/>
      <c r="BL275" s="39">
        <v>195</v>
      </c>
      <c r="BM275" s="40"/>
      <c r="BN275" s="39">
        <v>0</v>
      </c>
      <c r="BO275" s="40"/>
      <c r="BP275" s="40"/>
      <c r="BQ275" s="40"/>
      <c r="BR275" s="39">
        <v>55</v>
      </c>
    </row>
    <row r="276" spans="3:70" ht="20.100000000000001" customHeight="1" x14ac:dyDescent="0.2">
      <c r="D276" s="2" t="s">
        <v>225</v>
      </c>
      <c r="E276" s="62"/>
      <c r="F276" s="37">
        <v>0</v>
      </c>
      <c r="G276" s="37"/>
      <c r="H276" s="37"/>
      <c r="I276" s="37"/>
      <c r="J276" s="37">
        <v>1</v>
      </c>
      <c r="K276" s="37">
        <v>5</v>
      </c>
      <c r="L276" s="37"/>
      <c r="M276" s="37">
        <v>6</v>
      </c>
      <c r="N276" s="37"/>
      <c r="O276" s="37"/>
      <c r="P276" s="37"/>
      <c r="Q276" s="37">
        <v>2</v>
      </c>
      <c r="R276" s="37">
        <v>133</v>
      </c>
      <c r="S276" s="37"/>
      <c r="T276" s="37">
        <v>135</v>
      </c>
      <c r="U276" s="37"/>
      <c r="V276" s="37"/>
      <c r="W276" s="37"/>
      <c r="X276" s="37">
        <v>9</v>
      </c>
      <c r="Y276" s="37"/>
      <c r="Z276" s="37"/>
      <c r="AA276" s="37"/>
      <c r="AB276" s="37">
        <v>138</v>
      </c>
      <c r="AC276" s="37"/>
      <c r="AD276" s="37">
        <v>0</v>
      </c>
      <c r="AE276" s="37"/>
      <c r="AF276" s="37"/>
      <c r="AG276" s="37"/>
      <c r="AH276" s="37">
        <v>0</v>
      </c>
      <c r="AI276" s="37"/>
      <c r="AJ276" s="37"/>
      <c r="AK276" s="37"/>
      <c r="AL276" s="37"/>
      <c r="AM276" s="37"/>
      <c r="AN276" s="37"/>
      <c r="AO276" s="37"/>
      <c r="AP276" s="37">
        <v>0</v>
      </c>
      <c r="AQ276" s="37"/>
      <c r="AR276" s="37"/>
      <c r="AS276" s="37"/>
      <c r="AT276" s="37">
        <v>335</v>
      </c>
      <c r="AU276" s="37">
        <v>16</v>
      </c>
      <c r="AV276" s="37"/>
      <c r="AW276" s="37">
        <v>351</v>
      </c>
      <c r="AX276" s="37"/>
      <c r="AY276" s="37"/>
      <c r="AZ276" s="37"/>
      <c r="BA276" s="37">
        <v>54</v>
      </c>
      <c r="BB276" s="37">
        <v>287</v>
      </c>
      <c r="BC276" s="37"/>
      <c r="BD276" s="37">
        <v>341</v>
      </c>
      <c r="BE276" s="37"/>
      <c r="BF276" s="37"/>
      <c r="BG276" s="37"/>
      <c r="BH276" s="37">
        <v>140</v>
      </c>
      <c r="BI276" s="37"/>
      <c r="BJ276" s="37"/>
      <c r="BK276" s="37"/>
      <c r="BL276" s="37">
        <v>130</v>
      </c>
      <c r="BM276" s="37"/>
      <c r="BN276" s="37">
        <v>0</v>
      </c>
      <c r="BO276" s="37"/>
      <c r="BP276" s="37"/>
      <c r="BQ276" s="37"/>
      <c r="BR276" s="37">
        <v>0</v>
      </c>
    </row>
    <row r="277" spans="3:70" ht="20.100000000000001" customHeight="1" x14ac:dyDescent="0.2">
      <c r="D277" s="38" t="s">
        <v>226</v>
      </c>
      <c r="E277" s="62"/>
      <c r="F277" s="39">
        <v>0</v>
      </c>
      <c r="G277" s="40"/>
      <c r="H277" s="40"/>
      <c r="I277" s="40"/>
      <c r="J277" s="39">
        <v>45</v>
      </c>
      <c r="K277" s="39">
        <v>36</v>
      </c>
      <c r="L277" s="40"/>
      <c r="M277" s="39">
        <v>81</v>
      </c>
      <c r="N277" s="40"/>
      <c r="O277" s="40"/>
      <c r="P277" s="40"/>
      <c r="Q277" s="39">
        <v>53</v>
      </c>
      <c r="R277" s="39">
        <v>187</v>
      </c>
      <c r="S277" s="40"/>
      <c r="T277" s="39">
        <v>240</v>
      </c>
      <c r="U277" s="40"/>
      <c r="V277" s="40"/>
      <c r="W277" s="40"/>
      <c r="X277" s="39">
        <v>48</v>
      </c>
      <c r="Y277" s="40"/>
      <c r="Z277" s="40"/>
      <c r="AA277" s="40"/>
      <c r="AB277" s="39">
        <v>207</v>
      </c>
      <c r="AC277" s="40"/>
      <c r="AD277" s="39">
        <v>0</v>
      </c>
      <c r="AE277" s="40"/>
      <c r="AF277" s="40"/>
      <c r="AG277" s="40"/>
      <c r="AH277" s="39">
        <v>19</v>
      </c>
      <c r="AI277" s="40"/>
      <c r="AJ277" s="40"/>
      <c r="AK277" s="40"/>
      <c r="AL277" s="40"/>
      <c r="AM277" s="40"/>
      <c r="AN277" s="40"/>
      <c r="AO277" s="40"/>
      <c r="AP277" s="39">
        <v>0</v>
      </c>
      <c r="AQ277" s="40"/>
      <c r="AR277" s="40"/>
      <c r="AS277" s="40"/>
      <c r="AT277" s="39">
        <v>252</v>
      </c>
      <c r="AU277" s="39">
        <v>27</v>
      </c>
      <c r="AV277" s="40"/>
      <c r="AW277" s="39">
        <v>279</v>
      </c>
      <c r="AX277" s="40"/>
      <c r="AY277" s="40"/>
      <c r="AZ277" s="40"/>
      <c r="BA277" s="39">
        <v>101</v>
      </c>
      <c r="BB277" s="39">
        <v>211</v>
      </c>
      <c r="BC277" s="40"/>
      <c r="BD277" s="39">
        <v>312</v>
      </c>
      <c r="BE277" s="40"/>
      <c r="BF277" s="40"/>
      <c r="BG277" s="40"/>
      <c r="BH277" s="39">
        <v>161</v>
      </c>
      <c r="BI277" s="40"/>
      <c r="BJ277" s="40"/>
      <c r="BK277" s="40"/>
      <c r="BL277" s="39">
        <v>194</v>
      </c>
      <c r="BM277" s="40"/>
      <c r="BN277" s="39">
        <v>0</v>
      </c>
      <c r="BO277" s="40"/>
      <c r="BP277" s="40"/>
      <c r="BQ277" s="40"/>
      <c r="BR277" s="39">
        <v>63</v>
      </c>
    </row>
    <row r="278" spans="3:70" ht="20.100000000000001" customHeight="1" x14ac:dyDescent="0.2">
      <c r="E278" s="6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row>
    <row r="279" spans="3:70" ht="20.100000000000001" customHeight="1" x14ac:dyDescent="0.2">
      <c r="C279" s="42" t="s">
        <v>227</v>
      </c>
      <c r="D279" s="42"/>
      <c r="E279" s="62"/>
      <c r="F279" s="44">
        <v>0</v>
      </c>
      <c r="G279" s="45"/>
      <c r="H279" s="45"/>
      <c r="I279" s="45"/>
      <c r="J279" s="44">
        <v>67</v>
      </c>
      <c r="K279" s="44">
        <v>64</v>
      </c>
      <c r="L279" s="45"/>
      <c r="M279" s="44">
        <v>131</v>
      </c>
      <c r="N279" s="45"/>
      <c r="O279" s="45"/>
      <c r="P279" s="45"/>
      <c r="Q279" s="44">
        <v>75</v>
      </c>
      <c r="R279" s="44">
        <v>1013</v>
      </c>
      <c r="S279" s="45"/>
      <c r="T279" s="44">
        <v>1088</v>
      </c>
      <c r="U279" s="45"/>
      <c r="V279" s="45"/>
      <c r="W279" s="45"/>
      <c r="X279" s="44">
        <v>146</v>
      </c>
      <c r="Y279" s="45"/>
      <c r="Z279" s="45"/>
      <c r="AA279" s="45"/>
      <c r="AB279" s="44">
        <f>1098+5</f>
        <v>1103</v>
      </c>
      <c r="AC279" s="45"/>
      <c r="AD279" s="44">
        <v>0</v>
      </c>
      <c r="AE279" s="45"/>
      <c r="AF279" s="45"/>
      <c r="AG279" s="45"/>
      <c r="AH279" s="44">
        <v>100</v>
      </c>
      <c r="AI279" s="45"/>
      <c r="AJ279" s="45"/>
      <c r="AK279" s="45"/>
      <c r="AL279" s="45"/>
      <c r="AM279" s="45"/>
      <c r="AN279" s="45"/>
      <c r="AO279" s="45"/>
      <c r="AP279" s="44">
        <v>0</v>
      </c>
      <c r="AQ279" s="45"/>
      <c r="AR279" s="45"/>
      <c r="AS279" s="45"/>
      <c r="AT279" s="44">
        <v>1772</v>
      </c>
      <c r="AU279" s="44">
        <v>121</v>
      </c>
      <c r="AV279" s="45"/>
      <c r="AW279" s="44">
        <v>1893</v>
      </c>
      <c r="AX279" s="45"/>
      <c r="AY279" s="45"/>
      <c r="AZ279" s="45"/>
      <c r="BA279" s="44">
        <v>470</v>
      </c>
      <c r="BB279" s="44">
        <v>1478</v>
      </c>
      <c r="BC279" s="45"/>
      <c r="BD279" s="44">
        <v>1948</v>
      </c>
      <c r="BE279" s="45"/>
      <c r="BF279" s="45"/>
      <c r="BG279" s="45"/>
      <c r="BH279" s="44">
        <v>1033</v>
      </c>
      <c r="BI279" s="45"/>
      <c r="BJ279" s="45"/>
      <c r="BK279" s="45"/>
      <c r="BL279" s="44">
        <v>1088</v>
      </c>
      <c r="BM279" s="45"/>
      <c r="BN279" s="44">
        <v>0</v>
      </c>
      <c r="BO279" s="45"/>
      <c r="BP279" s="45"/>
      <c r="BQ279" s="45"/>
      <c r="BR279" s="44">
        <v>284</v>
      </c>
    </row>
    <row r="280" spans="3:70" ht="20.100000000000001" customHeight="1" x14ac:dyDescent="0.2">
      <c r="E280" s="6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row>
    <row r="281" spans="3:70" ht="20.100000000000001" customHeight="1" x14ac:dyDescent="0.2">
      <c r="C281" s="3" t="s">
        <v>186</v>
      </c>
      <c r="E281" s="62"/>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row>
    <row r="282" spans="3:70" ht="20.100000000000001" customHeight="1" x14ac:dyDescent="0.2">
      <c r="D282" s="2" t="s">
        <v>228</v>
      </c>
      <c r="E282" s="62"/>
      <c r="F282" s="37">
        <v>0</v>
      </c>
      <c r="G282" s="37"/>
      <c r="H282" s="37"/>
      <c r="I282" s="37"/>
      <c r="J282" s="37">
        <v>0</v>
      </c>
      <c r="K282" s="37">
        <v>0</v>
      </c>
      <c r="L282" s="37"/>
      <c r="M282" s="37">
        <v>0</v>
      </c>
      <c r="N282" s="37"/>
      <c r="O282" s="37"/>
      <c r="P282" s="37"/>
      <c r="Q282" s="37">
        <v>0</v>
      </c>
      <c r="R282" s="37">
        <v>0</v>
      </c>
      <c r="S282" s="37"/>
      <c r="T282" s="37">
        <v>0</v>
      </c>
      <c r="U282" s="37"/>
      <c r="V282" s="37"/>
      <c r="W282" s="37"/>
      <c r="X282" s="37">
        <v>0</v>
      </c>
      <c r="Y282" s="37"/>
      <c r="Z282" s="37"/>
      <c r="AA282" s="37"/>
      <c r="AB282" s="37">
        <v>0</v>
      </c>
      <c r="AC282" s="37"/>
      <c r="AD282" s="37">
        <v>0</v>
      </c>
      <c r="AE282" s="37"/>
      <c r="AF282" s="37"/>
      <c r="AG282" s="37"/>
      <c r="AH282" s="37">
        <v>0</v>
      </c>
      <c r="AI282" s="37"/>
      <c r="AJ282" s="37"/>
      <c r="AK282" s="37"/>
      <c r="AL282" s="37"/>
      <c r="AM282" s="37"/>
      <c r="AN282" s="37"/>
      <c r="AO282" s="37"/>
      <c r="AP282" s="37">
        <v>0</v>
      </c>
      <c r="AQ282" s="37"/>
      <c r="AR282" s="37"/>
      <c r="AS282" s="37"/>
      <c r="AT282" s="37">
        <v>0</v>
      </c>
      <c r="AU282" s="37">
        <v>0</v>
      </c>
      <c r="AV282" s="37"/>
      <c r="AW282" s="37">
        <v>0</v>
      </c>
      <c r="AX282" s="37"/>
      <c r="AY282" s="37"/>
      <c r="AZ282" s="37"/>
      <c r="BA282" s="37">
        <v>0</v>
      </c>
      <c r="BB282" s="37">
        <v>0</v>
      </c>
      <c r="BC282" s="37"/>
      <c r="BD282" s="37">
        <v>0</v>
      </c>
      <c r="BE282" s="37"/>
      <c r="BF282" s="37"/>
      <c r="BG282" s="37"/>
      <c r="BH282" s="37">
        <v>0</v>
      </c>
      <c r="BI282" s="37"/>
      <c r="BJ282" s="37"/>
      <c r="BK282" s="37"/>
      <c r="BL282" s="37">
        <v>0</v>
      </c>
      <c r="BM282" s="37"/>
      <c r="BN282" s="37">
        <v>0</v>
      </c>
      <c r="BO282" s="37"/>
      <c r="BP282" s="37"/>
      <c r="BQ282" s="37"/>
      <c r="BR282" s="37">
        <v>0</v>
      </c>
    </row>
    <row r="283" spans="3:70" ht="20.100000000000001" customHeight="1" x14ac:dyDescent="0.2">
      <c r="E283" s="6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row>
    <row r="284" spans="3:70" ht="20.100000000000001" customHeight="1" x14ac:dyDescent="0.2">
      <c r="C284" s="42" t="s">
        <v>188</v>
      </c>
      <c r="D284" s="42"/>
      <c r="E284" s="62"/>
      <c r="F284" s="44">
        <v>0</v>
      </c>
      <c r="G284" s="45"/>
      <c r="H284" s="45"/>
      <c r="I284" s="45"/>
      <c r="J284" s="44">
        <v>0</v>
      </c>
      <c r="K284" s="44">
        <v>0</v>
      </c>
      <c r="L284" s="45"/>
      <c r="M284" s="44">
        <v>0</v>
      </c>
      <c r="N284" s="45"/>
      <c r="O284" s="45"/>
      <c r="P284" s="45"/>
      <c r="Q284" s="44">
        <v>0</v>
      </c>
      <c r="R284" s="44">
        <v>0</v>
      </c>
      <c r="S284" s="45"/>
      <c r="T284" s="44">
        <v>0</v>
      </c>
      <c r="U284" s="45"/>
      <c r="V284" s="45"/>
      <c r="W284" s="45"/>
      <c r="X284" s="44">
        <v>0</v>
      </c>
      <c r="Y284" s="45"/>
      <c r="Z284" s="45"/>
      <c r="AA284" s="45"/>
      <c r="AB284" s="44">
        <v>0</v>
      </c>
      <c r="AC284" s="45"/>
      <c r="AD284" s="44">
        <v>0</v>
      </c>
      <c r="AE284" s="45"/>
      <c r="AF284" s="45"/>
      <c r="AG284" s="45"/>
      <c r="AH284" s="44">
        <v>0</v>
      </c>
      <c r="AI284" s="45"/>
      <c r="AJ284" s="45"/>
      <c r="AK284" s="45"/>
      <c r="AL284" s="45"/>
      <c r="AM284" s="45"/>
      <c r="AN284" s="45"/>
      <c r="AO284" s="45"/>
      <c r="AP284" s="44">
        <v>0</v>
      </c>
      <c r="AQ284" s="45"/>
      <c r="AR284" s="45"/>
      <c r="AS284" s="45"/>
      <c r="AT284" s="44">
        <v>0</v>
      </c>
      <c r="AU284" s="44">
        <v>0</v>
      </c>
      <c r="AV284" s="45"/>
      <c r="AW284" s="44">
        <v>0</v>
      </c>
      <c r="AX284" s="45"/>
      <c r="AY284" s="45"/>
      <c r="AZ284" s="45"/>
      <c r="BA284" s="44">
        <v>0</v>
      </c>
      <c r="BB284" s="44">
        <v>0</v>
      </c>
      <c r="BC284" s="45"/>
      <c r="BD284" s="44">
        <v>0</v>
      </c>
      <c r="BE284" s="45"/>
      <c r="BF284" s="45"/>
      <c r="BG284" s="45"/>
      <c r="BH284" s="44">
        <v>0</v>
      </c>
      <c r="BI284" s="45"/>
      <c r="BJ284" s="45"/>
      <c r="BK284" s="45"/>
      <c r="BL284" s="44">
        <v>0</v>
      </c>
      <c r="BM284" s="45"/>
      <c r="BN284" s="44">
        <v>0</v>
      </c>
      <c r="BO284" s="45"/>
      <c r="BP284" s="45"/>
      <c r="BQ284" s="45"/>
      <c r="BR284" s="44">
        <v>0</v>
      </c>
    </row>
    <row r="285" spans="3:70" ht="20.100000000000001" customHeight="1" x14ac:dyDescent="0.2">
      <c r="E285" s="6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row>
    <row r="286" spans="3:70" ht="20.100000000000001" customHeight="1" x14ac:dyDescent="0.2">
      <c r="C286" s="3" t="s">
        <v>0</v>
      </c>
      <c r="E286" s="62"/>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row>
    <row r="287" spans="3:70" ht="20.100000000000001" customHeight="1" x14ac:dyDescent="0.2">
      <c r="D287" s="2" t="s">
        <v>229</v>
      </c>
      <c r="E287" s="62"/>
      <c r="F287" s="37">
        <v>0</v>
      </c>
      <c r="G287" s="37"/>
      <c r="H287" s="37"/>
      <c r="I287" s="37"/>
      <c r="J287" s="37">
        <v>81</v>
      </c>
      <c r="K287" s="37">
        <v>16</v>
      </c>
      <c r="L287" s="37"/>
      <c r="M287" s="37">
        <v>97</v>
      </c>
      <c r="N287" s="37"/>
      <c r="O287" s="37"/>
      <c r="P287" s="37"/>
      <c r="Q287" s="37">
        <v>78</v>
      </c>
      <c r="R287" s="37">
        <v>67</v>
      </c>
      <c r="S287" s="37"/>
      <c r="T287" s="37">
        <v>145</v>
      </c>
      <c r="U287" s="37"/>
      <c r="V287" s="37"/>
      <c r="W287" s="37"/>
      <c r="X287" s="37">
        <v>175</v>
      </c>
      <c r="Y287" s="37"/>
      <c r="Z287" s="37"/>
      <c r="AA287" s="37"/>
      <c r="AB287" s="37">
        <f>54+169</f>
        <v>223</v>
      </c>
      <c r="AC287" s="37"/>
      <c r="AD287" s="37">
        <v>0</v>
      </c>
      <c r="AE287" s="37"/>
      <c r="AF287" s="37"/>
      <c r="AG287" s="37"/>
      <c r="AH287" s="37">
        <v>0</v>
      </c>
      <c r="AI287" s="37"/>
      <c r="AJ287" s="37"/>
      <c r="AK287" s="37"/>
      <c r="AL287" s="37"/>
      <c r="AM287" s="37"/>
      <c r="AN287" s="37"/>
      <c r="AO287" s="37"/>
      <c r="AP287" s="37">
        <v>0</v>
      </c>
      <c r="AQ287" s="37"/>
      <c r="AR287" s="37"/>
      <c r="AS287" s="37"/>
      <c r="AT287" s="37">
        <v>0</v>
      </c>
      <c r="AU287" s="37">
        <v>12</v>
      </c>
      <c r="AV287" s="37"/>
      <c r="AW287" s="37">
        <v>12</v>
      </c>
      <c r="AX287" s="37"/>
      <c r="AY287" s="37"/>
      <c r="AZ287" s="37"/>
      <c r="BA287" s="37">
        <v>0</v>
      </c>
      <c r="BB287" s="37">
        <v>41</v>
      </c>
      <c r="BC287" s="37"/>
      <c r="BD287" s="37">
        <v>41</v>
      </c>
      <c r="BE287" s="37"/>
      <c r="BF287" s="37"/>
      <c r="BG287" s="37"/>
      <c r="BH287" s="37">
        <v>42</v>
      </c>
      <c r="BI287" s="37"/>
      <c r="BJ287" s="37"/>
      <c r="BK287" s="37"/>
      <c r="BL287" s="37">
        <v>71</v>
      </c>
      <c r="BM287" s="37"/>
      <c r="BN287" s="37">
        <v>0</v>
      </c>
      <c r="BO287" s="37"/>
      <c r="BP287" s="37"/>
      <c r="BQ287" s="37"/>
      <c r="BR287" s="37">
        <v>0</v>
      </c>
    </row>
    <row r="288" spans="3:70" ht="20.100000000000001" customHeight="1" x14ac:dyDescent="0.2">
      <c r="D288" s="38" t="s">
        <v>230</v>
      </c>
      <c r="E288" s="62"/>
      <c r="F288" s="39">
        <v>0</v>
      </c>
      <c r="G288" s="40"/>
      <c r="H288" s="40"/>
      <c r="I288" s="40"/>
      <c r="J288" s="39">
        <v>69</v>
      </c>
      <c r="K288" s="39">
        <v>11</v>
      </c>
      <c r="L288" s="40"/>
      <c r="M288" s="39">
        <v>80</v>
      </c>
      <c r="N288" s="40"/>
      <c r="O288" s="40"/>
      <c r="P288" s="40"/>
      <c r="Q288" s="39">
        <v>73</v>
      </c>
      <c r="R288" s="39">
        <v>52</v>
      </c>
      <c r="S288" s="40"/>
      <c r="T288" s="39">
        <v>125</v>
      </c>
      <c r="U288" s="40"/>
      <c r="V288" s="40"/>
      <c r="W288" s="40"/>
      <c r="X288" s="39">
        <v>146</v>
      </c>
      <c r="Y288" s="40"/>
      <c r="Z288" s="40"/>
      <c r="AA288" s="40"/>
      <c r="AB288" s="39">
        <f>28+163</f>
        <v>191</v>
      </c>
      <c r="AC288" s="40"/>
      <c r="AD288" s="39">
        <v>0</v>
      </c>
      <c r="AE288" s="40"/>
      <c r="AF288" s="40"/>
      <c r="AG288" s="40"/>
      <c r="AH288" s="39">
        <v>0</v>
      </c>
      <c r="AI288" s="40"/>
      <c r="AJ288" s="40"/>
      <c r="AK288" s="40"/>
      <c r="AL288" s="40"/>
      <c r="AM288" s="40"/>
      <c r="AN288" s="40"/>
      <c r="AO288" s="40"/>
      <c r="AP288" s="39">
        <v>0</v>
      </c>
      <c r="AQ288" s="40"/>
      <c r="AR288" s="40"/>
      <c r="AS288" s="40"/>
      <c r="AT288" s="39">
        <v>0</v>
      </c>
      <c r="AU288" s="39">
        <v>10</v>
      </c>
      <c r="AV288" s="40"/>
      <c r="AW288" s="39">
        <v>10</v>
      </c>
      <c r="AX288" s="40"/>
      <c r="AY288" s="40"/>
      <c r="AZ288" s="40"/>
      <c r="BA288" s="39">
        <v>1</v>
      </c>
      <c r="BB288" s="39">
        <v>34</v>
      </c>
      <c r="BC288" s="40"/>
      <c r="BD288" s="39">
        <v>35</v>
      </c>
      <c r="BE288" s="40"/>
      <c r="BF288" s="40"/>
      <c r="BG288" s="40"/>
      <c r="BH288" s="39">
        <v>22</v>
      </c>
      <c r="BI288" s="40"/>
      <c r="BJ288" s="40"/>
      <c r="BK288" s="40"/>
      <c r="BL288" s="39">
        <v>47</v>
      </c>
      <c r="BM288" s="40"/>
      <c r="BN288" s="39">
        <v>0</v>
      </c>
      <c r="BO288" s="40"/>
      <c r="BP288" s="40"/>
      <c r="BQ288" s="40"/>
      <c r="BR288" s="39">
        <v>0</v>
      </c>
    </row>
    <row r="289" spans="3:70" ht="20.100000000000001" customHeight="1" x14ac:dyDescent="0.2">
      <c r="E289" s="6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row>
    <row r="290" spans="3:70" ht="20.100000000000001" customHeight="1" x14ac:dyDescent="0.2">
      <c r="C290" s="42" t="s">
        <v>122</v>
      </c>
      <c r="D290" s="42"/>
      <c r="E290" s="62"/>
      <c r="F290" s="44">
        <v>0</v>
      </c>
      <c r="G290" s="45"/>
      <c r="H290" s="45"/>
      <c r="I290" s="45"/>
      <c r="J290" s="44">
        <v>150</v>
      </c>
      <c r="K290" s="44">
        <v>27</v>
      </c>
      <c r="L290" s="45"/>
      <c r="M290" s="44">
        <v>177</v>
      </c>
      <c r="N290" s="45"/>
      <c r="O290" s="45"/>
      <c r="P290" s="45"/>
      <c r="Q290" s="44">
        <v>151</v>
      </c>
      <c r="R290" s="44">
        <v>119</v>
      </c>
      <c r="S290" s="45"/>
      <c r="T290" s="44">
        <v>270</v>
      </c>
      <c r="U290" s="45"/>
      <c r="V290" s="45"/>
      <c r="W290" s="45"/>
      <c r="X290" s="44">
        <v>321</v>
      </c>
      <c r="Y290" s="45"/>
      <c r="Z290" s="45"/>
      <c r="AA290" s="45"/>
      <c r="AB290" s="44">
        <v>414</v>
      </c>
      <c r="AC290" s="45"/>
      <c r="AD290" s="44">
        <v>0</v>
      </c>
      <c r="AE290" s="45"/>
      <c r="AF290" s="45"/>
      <c r="AG290" s="45"/>
      <c r="AH290" s="44">
        <v>0</v>
      </c>
      <c r="AI290" s="45"/>
      <c r="AJ290" s="45"/>
      <c r="AK290" s="45"/>
      <c r="AL290" s="45"/>
      <c r="AM290" s="45"/>
      <c r="AN290" s="45"/>
      <c r="AO290" s="45"/>
      <c r="AP290" s="44">
        <v>0</v>
      </c>
      <c r="AQ290" s="45"/>
      <c r="AR290" s="45"/>
      <c r="AS290" s="45"/>
      <c r="AT290" s="44">
        <v>0</v>
      </c>
      <c r="AU290" s="44">
        <v>22</v>
      </c>
      <c r="AV290" s="45"/>
      <c r="AW290" s="44">
        <v>22</v>
      </c>
      <c r="AX290" s="45"/>
      <c r="AY290" s="45"/>
      <c r="AZ290" s="45"/>
      <c r="BA290" s="44">
        <v>1</v>
      </c>
      <c r="BB290" s="44">
        <v>75</v>
      </c>
      <c r="BC290" s="45"/>
      <c r="BD290" s="44">
        <v>76</v>
      </c>
      <c r="BE290" s="45"/>
      <c r="BF290" s="45"/>
      <c r="BG290" s="45"/>
      <c r="BH290" s="44">
        <v>64</v>
      </c>
      <c r="BI290" s="45"/>
      <c r="BJ290" s="45"/>
      <c r="BK290" s="45"/>
      <c r="BL290" s="44">
        <v>118</v>
      </c>
      <c r="BM290" s="45"/>
      <c r="BN290" s="44">
        <v>0</v>
      </c>
      <c r="BO290" s="45"/>
      <c r="BP290" s="45"/>
      <c r="BQ290" s="45"/>
      <c r="BR290" s="44">
        <v>0</v>
      </c>
    </row>
    <row r="291" spans="3:70" ht="20.100000000000001" customHeight="1" x14ac:dyDescent="0.2">
      <c r="E291" s="6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row>
    <row r="292" spans="3:70" ht="20.100000000000001" customHeight="1" x14ac:dyDescent="0.2">
      <c r="C292" s="3" t="s">
        <v>172</v>
      </c>
      <c r="E292" s="62"/>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row>
    <row r="293" spans="3:70" ht="20.100000000000001" customHeight="1" x14ac:dyDescent="0.2">
      <c r="D293" s="2" t="s">
        <v>229</v>
      </c>
      <c r="E293" s="62"/>
      <c r="F293" s="37">
        <v>341</v>
      </c>
      <c r="G293" s="37"/>
      <c r="H293" s="37"/>
      <c r="I293" s="37"/>
      <c r="J293" s="37">
        <v>461</v>
      </c>
      <c r="K293" s="37">
        <v>7</v>
      </c>
      <c r="L293" s="37"/>
      <c r="M293" s="37">
        <v>468</v>
      </c>
      <c r="N293" s="37"/>
      <c r="O293" s="37"/>
      <c r="P293" s="37"/>
      <c r="Q293" s="37">
        <v>38</v>
      </c>
      <c r="R293" s="37">
        <v>494</v>
      </c>
      <c r="S293" s="37"/>
      <c r="T293" s="37">
        <v>532</v>
      </c>
      <c r="U293" s="37"/>
      <c r="V293" s="37"/>
      <c r="W293" s="37"/>
      <c r="X293" s="37">
        <v>0</v>
      </c>
      <c r="Y293" s="37"/>
      <c r="Z293" s="37"/>
      <c r="AA293" s="37"/>
      <c r="AB293" s="37">
        <v>0</v>
      </c>
      <c r="AC293" s="37"/>
      <c r="AD293" s="37">
        <f>222+55</f>
        <v>277</v>
      </c>
      <c r="AE293" s="37"/>
      <c r="AF293" s="37"/>
      <c r="AG293" s="37"/>
      <c r="AH293" s="37">
        <v>35</v>
      </c>
      <c r="AI293" s="37"/>
      <c r="AJ293" s="37"/>
      <c r="AK293" s="37"/>
      <c r="AL293" s="37"/>
      <c r="AM293" s="37"/>
      <c r="AN293" s="37"/>
      <c r="AO293" s="37"/>
      <c r="AP293" s="37">
        <v>209</v>
      </c>
      <c r="AQ293" s="37"/>
      <c r="AR293" s="37"/>
      <c r="AS293" s="37"/>
      <c r="AT293" s="37">
        <v>260</v>
      </c>
      <c r="AU293" s="37">
        <v>14</v>
      </c>
      <c r="AV293" s="37"/>
      <c r="AW293" s="37">
        <v>274</v>
      </c>
      <c r="AX293" s="37"/>
      <c r="AY293" s="37"/>
      <c r="AZ293" s="37"/>
      <c r="BA293" s="37">
        <v>57</v>
      </c>
      <c r="BB293" s="37">
        <v>221</v>
      </c>
      <c r="BC293" s="37"/>
      <c r="BD293" s="37">
        <v>278</v>
      </c>
      <c r="BE293" s="37"/>
      <c r="BF293" s="37"/>
      <c r="BG293" s="37"/>
      <c r="BH293" s="37">
        <v>0</v>
      </c>
      <c r="BI293" s="37"/>
      <c r="BJ293" s="37"/>
      <c r="BK293" s="37"/>
      <c r="BL293" s="37">
        <v>0</v>
      </c>
      <c r="BM293" s="37"/>
      <c r="BN293" s="37">
        <v>205</v>
      </c>
      <c r="BO293" s="37"/>
      <c r="BP293" s="37"/>
      <c r="BQ293" s="37"/>
      <c r="BR293" s="37">
        <v>31</v>
      </c>
    </row>
    <row r="294" spans="3:70" ht="20.100000000000001" customHeight="1" x14ac:dyDescent="0.2">
      <c r="D294" s="38" t="s">
        <v>230</v>
      </c>
      <c r="E294" s="62"/>
      <c r="F294" s="39">
        <v>233</v>
      </c>
      <c r="G294" s="40"/>
      <c r="H294" s="40"/>
      <c r="I294" s="40"/>
      <c r="J294" s="39">
        <v>473</v>
      </c>
      <c r="K294" s="39">
        <v>11</v>
      </c>
      <c r="L294" s="40"/>
      <c r="M294" s="39">
        <v>484</v>
      </c>
      <c r="N294" s="40"/>
      <c r="O294" s="40"/>
      <c r="P294" s="40"/>
      <c r="Q294" s="39">
        <v>60</v>
      </c>
      <c r="R294" s="39">
        <v>434</v>
      </c>
      <c r="S294" s="40"/>
      <c r="T294" s="39">
        <v>494</v>
      </c>
      <c r="U294" s="40"/>
      <c r="V294" s="40"/>
      <c r="W294" s="40"/>
      <c r="X294" s="39">
        <v>0</v>
      </c>
      <c r="Y294" s="40"/>
      <c r="Z294" s="40"/>
      <c r="AA294" s="40"/>
      <c r="AB294" s="39">
        <v>0</v>
      </c>
      <c r="AC294" s="40"/>
      <c r="AD294" s="39">
        <f>172+51</f>
        <v>223</v>
      </c>
      <c r="AE294" s="40"/>
      <c r="AF294" s="40"/>
      <c r="AG294" s="40"/>
      <c r="AH294" s="39">
        <v>106</v>
      </c>
      <c r="AI294" s="40"/>
      <c r="AJ294" s="40"/>
      <c r="AK294" s="40"/>
      <c r="AL294" s="40"/>
      <c r="AM294" s="40"/>
      <c r="AN294" s="40"/>
      <c r="AO294" s="40"/>
      <c r="AP294" s="39">
        <v>142</v>
      </c>
      <c r="AQ294" s="40"/>
      <c r="AR294" s="40"/>
      <c r="AS294" s="40"/>
      <c r="AT294" s="39">
        <v>260</v>
      </c>
      <c r="AU294" s="39">
        <v>17</v>
      </c>
      <c r="AV294" s="40"/>
      <c r="AW294" s="39">
        <v>277</v>
      </c>
      <c r="AX294" s="40"/>
      <c r="AY294" s="40"/>
      <c r="AZ294" s="40"/>
      <c r="BA294" s="39">
        <v>86</v>
      </c>
      <c r="BB294" s="39">
        <v>188</v>
      </c>
      <c r="BC294" s="40"/>
      <c r="BD294" s="39">
        <v>274</v>
      </c>
      <c r="BE294" s="40"/>
      <c r="BF294" s="40"/>
      <c r="BG294" s="40"/>
      <c r="BH294" s="39">
        <v>0</v>
      </c>
      <c r="BI294" s="40"/>
      <c r="BJ294" s="40"/>
      <c r="BK294" s="40"/>
      <c r="BL294" s="39">
        <v>0</v>
      </c>
      <c r="BM294" s="40"/>
      <c r="BN294" s="39">
        <v>145</v>
      </c>
      <c r="BO294" s="40"/>
      <c r="BP294" s="40"/>
      <c r="BQ294" s="40"/>
      <c r="BR294" s="39">
        <v>89</v>
      </c>
    </row>
    <row r="295" spans="3:70" ht="20.100000000000001" customHeight="1" x14ac:dyDescent="0.2">
      <c r="D295" s="2" t="s">
        <v>223</v>
      </c>
      <c r="E295" s="62"/>
      <c r="F295" s="37">
        <v>116</v>
      </c>
      <c r="G295" s="37"/>
      <c r="H295" s="37"/>
      <c r="I295" s="37"/>
      <c r="J295" s="37">
        <v>482</v>
      </c>
      <c r="K295" s="37">
        <v>25</v>
      </c>
      <c r="L295" s="37"/>
      <c r="M295" s="37">
        <v>507</v>
      </c>
      <c r="N295" s="37"/>
      <c r="O295" s="37"/>
      <c r="P295" s="37"/>
      <c r="Q295" s="37">
        <v>66</v>
      </c>
      <c r="R295" s="37">
        <v>463</v>
      </c>
      <c r="S295" s="37"/>
      <c r="T295" s="37">
        <v>529</v>
      </c>
      <c r="U295" s="37"/>
      <c r="V295" s="37"/>
      <c r="W295" s="37"/>
      <c r="X295" s="37">
        <v>0</v>
      </c>
      <c r="Y295" s="37"/>
      <c r="Z295" s="37"/>
      <c r="AA295" s="37"/>
      <c r="AB295" s="37">
        <v>0</v>
      </c>
      <c r="AC295" s="37"/>
      <c r="AD295" s="37">
        <f>72+22</f>
        <v>94</v>
      </c>
      <c r="AE295" s="37"/>
      <c r="AF295" s="37"/>
      <c r="AG295" s="37"/>
      <c r="AH295" s="37">
        <v>0</v>
      </c>
      <c r="AI295" s="37"/>
      <c r="AJ295" s="37"/>
      <c r="AK295" s="37"/>
      <c r="AL295" s="37"/>
      <c r="AM295" s="37"/>
      <c r="AN295" s="37"/>
      <c r="AO295" s="37"/>
      <c r="AP295" s="37">
        <v>122</v>
      </c>
      <c r="AQ295" s="37"/>
      <c r="AR295" s="37"/>
      <c r="AS295" s="37"/>
      <c r="AT295" s="37">
        <v>245</v>
      </c>
      <c r="AU295" s="37">
        <v>11</v>
      </c>
      <c r="AV295" s="37"/>
      <c r="AW295" s="37">
        <v>256</v>
      </c>
      <c r="AX295" s="37"/>
      <c r="AY295" s="37"/>
      <c r="AZ295" s="37"/>
      <c r="BA295" s="37">
        <v>73</v>
      </c>
      <c r="BB295" s="37">
        <v>206</v>
      </c>
      <c r="BC295" s="37"/>
      <c r="BD295" s="37">
        <v>279</v>
      </c>
      <c r="BE295" s="37"/>
      <c r="BF295" s="37"/>
      <c r="BG295" s="37"/>
      <c r="BH295" s="37">
        <v>0</v>
      </c>
      <c r="BI295" s="37"/>
      <c r="BJ295" s="37"/>
      <c r="BK295" s="37"/>
      <c r="BL295" s="37">
        <v>0</v>
      </c>
      <c r="BM295" s="37"/>
      <c r="BN295" s="37">
        <v>99</v>
      </c>
      <c r="BO295" s="37"/>
      <c r="BP295" s="37"/>
      <c r="BQ295" s="37"/>
      <c r="BR295" s="37">
        <v>4</v>
      </c>
    </row>
    <row r="296" spans="3:70" ht="20.100000000000001" customHeight="1" x14ac:dyDescent="0.2">
      <c r="D296" s="38" t="s">
        <v>224</v>
      </c>
      <c r="E296" s="62"/>
      <c r="F296" s="39">
        <v>303</v>
      </c>
      <c r="G296" s="40"/>
      <c r="H296" s="40"/>
      <c r="I296" s="40"/>
      <c r="J296" s="39">
        <v>476</v>
      </c>
      <c r="K296" s="39">
        <v>4</v>
      </c>
      <c r="L296" s="40"/>
      <c r="M296" s="39">
        <v>480</v>
      </c>
      <c r="N296" s="40"/>
      <c r="O296" s="40"/>
      <c r="P296" s="40"/>
      <c r="Q296" s="39">
        <v>52</v>
      </c>
      <c r="R296" s="39">
        <v>421</v>
      </c>
      <c r="S296" s="40"/>
      <c r="T296" s="39">
        <v>473</v>
      </c>
      <c r="U296" s="40"/>
      <c r="V296" s="40"/>
      <c r="W296" s="40"/>
      <c r="X296" s="39">
        <v>0</v>
      </c>
      <c r="Y296" s="40"/>
      <c r="Z296" s="40"/>
      <c r="AA296" s="40"/>
      <c r="AB296" s="39">
        <v>0</v>
      </c>
      <c r="AC296" s="40"/>
      <c r="AD296" s="39">
        <v>310</v>
      </c>
      <c r="AE296" s="40"/>
      <c r="AF296" s="40"/>
      <c r="AG296" s="40"/>
      <c r="AH296" s="39">
        <v>36</v>
      </c>
      <c r="AI296" s="40"/>
      <c r="AJ296" s="40"/>
      <c r="AK296" s="40"/>
      <c r="AL296" s="40"/>
      <c r="AM296" s="40"/>
      <c r="AN296" s="40"/>
      <c r="AO296" s="40"/>
      <c r="AP296" s="39">
        <v>198</v>
      </c>
      <c r="AQ296" s="40"/>
      <c r="AR296" s="40"/>
      <c r="AS296" s="40"/>
      <c r="AT296" s="39">
        <v>257</v>
      </c>
      <c r="AU296" s="39">
        <v>14</v>
      </c>
      <c r="AV296" s="40"/>
      <c r="AW296" s="39">
        <v>271</v>
      </c>
      <c r="AX296" s="40"/>
      <c r="AY296" s="40"/>
      <c r="AZ296" s="40"/>
      <c r="BA296" s="39">
        <v>69</v>
      </c>
      <c r="BB296" s="39">
        <v>183</v>
      </c>
      <c r="BC296" s="40"/>
      <c r="BD296" s="39">
        <v>252</v>
      </c>
      <c r="BE296" s="40"/>
      <c r="BF296" s="40"/>
      <c r="BG296" s="40"/>
      <c r="BH296" s="39">
        <v>0</v>
      </c>
      <c r="BI296" s="40"/>
      <c r="BJ296" s="40"/>
      <c r="BK296" s="40"/>
      <c r="BL296" s="39">
        <v>0</v>
      </c>
      <c r="BM296" s="40"/>
      <c r="BN296" s="39">
        <v>217</v>
      </c>
      <c r="BO296" s="40"/>
      <c r="BP296" s="40"/>
      <c r="BQ296" s="40"/>
      <c r="BR296" s="39">
        <v>29</v>
      </c>
    </row>
    <row r="297" spans="3:70" ht="20.100000000000001" customHeight="1" x14ac:dyDescent="0.2">
      <c r="D297" s="2" t="s">
        <v>371</v>
      </c>
      <c r="E297" s="62"/>
      <c r="F297" s="37">
        <v>258</v>
      </c>
      <c r="G297" s="37"/>
      <c r="H297" s="37"/>
      <c r="I297" s="37"/>
      <c r="J297" s="37">
        <v>513</v>
      </c>
      <c r="K297" s="37">
        <v>14</v>
      </c>
      <c r="L297" s="37"/>
      <c r="M297" s="37">
        <v>527</v>
      </c>
      <c r="N297" s="37"/>
      <c r="O297" s="37"/>
      <c r="P297" s="37"/>
      <c r="Q297" s="37">
        <v>89</v>
      </c>
      <c r="R297" s="37">
        <v>448</v>
      </c>
      <c r="S297" s="37"/>
      <c r="T297" s="37">
        <v>537</v>
      </c>
      <c r="U297" s="37"/>
      <c r="V297" s="37"/>
      <c r="W297" s="37"/>
      <c r="X297" s="37">
        <v>0</v>
      </c>
      <c r="Y297" s="37"/>
      <c r="Z297" s="37"/>
      <c r="AA297" s="37"/>
      <c r="AB297" s="37">
        <v>0</v>
      </c>
      <c r="AC297" s="37"/>
      <c r="AD297" s="37">
        <f>172+77</f>
        <v>249</v>
      </c>
      <c r="AE297" s="37"/>
      <c r="AF297" s="37"/>
      <c r="AG297" s="37"/>
      <c r="AH297" s="37">
        <v>72</v>
      </c>
      <c r="AI297" s="37"/>
      <c r="AJ297" s="37"/>
      <c r="AK297" s="37"/>
      <c r="AL297" s="37"/>
      <c r="AM297" s="37"/>
      <c r="AN297" s="37"/>
      <c r="AO297" s="37"/>
      <c r="AP297" s="37">
        <v>198</v>
      </c>
      <c r="AQ297" s="37"/>
      <c r="AR297" s="37"/>
      <c r="AS297" s="37"/>
      <c r="AT297" s="37">
        <v>230</v>
      </c>
      <c r="AU297" s="37">
        <v>17</v>
      </c>
      <c r="AV297" s="37"/>
      <c r="AW297" s="37">
        <v>247</v>
      </c>
      <c r="AX297" s="37"/>
      <c r="AY297" s="37"/>
      <c r="AZ297" s="37"/>
      <c r="BA297" s="37">
        <v>63</v>
      </c>
      <c r="BB297" s="37">
        <v>234</v>
      </c>
      <c r="BC297" s="37"/>
      <c r="BD297" s="37">
        <v>297</v>
      </c>
      <c r="BE297" s="37"/>
      <c r="BF297" s="37"/>
      <c r="BG297" s="37"/>
      <c r="BH297" s="37">
        <v>0</v>
      </c>
      <c r="BI297" s="37"/>
      <c r="BJ297" s="37"/>
      <c r="BK297" s="37"/>
      <c r="BL297" s="37">
        <v>0</v>
      </c>
      <c r="BM297" s="37"/>
      <c r="BN297" s="37">
        <v>145</v>
      </c>
      <c r="BO297" s="37"/>
      <c r="BP297" s="37"/>
      <c r="BQ297" s="37"/>
      <c r="BR297" s="37">
        <v>30</v>
      </c>
    </row>
    <row r="298" spans="3:70" ht="20.100000000000001" customHeight="1" x14ac:dyDescent="0.2">
      <c r="D298" s="38" t="s">
        <v>226</v>
      </c>
      <c r="E298" s="62"/>
      <c r="F298" s="39">
        <v>266</v>
      </c>
      <c r="G298" s="40"/>
      <c r="H298" s="40"/>
      <c r="I298" s="40"/>
      <c r="J298" s="39">
        <v>545</v>
      </c>
      <c r="K298" s="39">
        <v>9</v>
      </c>
      <c r="L298" s="40"/>
      <c r="M298" s="39">
        <v>554</v>
      </c>
      <c r="N298" s="40"/>
      <c r="O298" s="40"/>
      <c r="P298" s="40"/>
      <c r="Q298" s="39">
        <v>64</v>
      </c>
      <c r="R298" s="39">
        <v>479</v>
      </c>
      <c r="S298" s="40"/>
      <c r="T298" s="39">
        <v>543</v>
      </c>
      <c r="U298" s="40"/>
      <c r="V298" s="40"/>
      <c r="W298" s="40"/>
      <c r="X298" s="39">
        <v>0</v>
      </c>
      <c r="Y298" s="40"/>
      <c r="Z298" s="40"/>
      <c r="AA298" s="40"/>
      <c r="AB298" s="39">
        <v>0</v>
      </c>
      <c r="AC298" s="40"/>
      <c r="AD298" s="39">
        <f>239+38</f>
        <v>277</v>
      </c>
      <c r="AE298" s="40"/>
      <c r="AF298" s="40"/>
      <c r="AG298" s="40"/>
      <c r="AH298" s="39">
        <v>3</v>
      </c>
      <c r="AI298" s="40"/>
      <c r="AJ298" s="40"/>
      <c r="AK298" s="40"/>
      <c r="AL298" s="40"/>
      <c r="AM298" s="40"/>
      <c r="AN298" s="40"/>
      <c r="AO298" s="40"/>
      <c r="AP298" s="39">
        <v>133</v>
      </c>
      <c r="AQ298" s="40"/>
      <c r="AR298" s="40"/>
      <c r="AS298" s="40"/>
      <c r="AT298" s="39">
        <v>254</v>
      </c>
      <c r="AU298" s="39">
        <v>17</v>
      </c>
      <c r="AV298" s="40"/>
      <c r="AW298" s="39">
        <v>271</v>
      </c>
      <c r="AX298" s="40"/>
      <c r="AY298" s="40"/>
      <c r="AZ298" s="40"/>
      <c r="BA298" s="39">
        <v>43</v>
      </c>
      <c r="BB298" s="39">
        <v>215</v>
      </c>
      <c r="BC298" s="40"/>
      <c r="BD298" s="39">
        <v>258</v>
      </c>
      <c r="BE298" s="40"/>
      <c r="BF298" s="40"/>
      <c r="BG298" s="40"/>
      <c r="BH298" s="39">
        <v>0</v>
      </c>
      <c r="BI298" s="40"/>
      <c r="BJ298" s="40"/>
      <c r="BK298" s="40"/>
      <c r="BL298" s="39">
        <v>0</v>
      </c>
      <c r="BM298" s="40"/>
      <c r="BN298" s="39">
        <v>146</v>
      </c>
      <c r="BO298" s="40"/>
      <c r="BP298" s="40"/>
      <c r="BQ298" s="40"/>
      <c r="BR298" s="39">
        <v>6</v>
      </c>
    </row>
    <row r="299" spans="3:70" ht="20.100000000000001" customHeight="1" x14ac:dyDescent="0.2">
      <c r="D299" s="2" t="s">
        <v>231</v>
      </c>
      <c r="E299" s="62"/>
      <c r="F299" s="37">
        <v>216</v>
      </c>
      <c r="G299" s="37"/>
      <c r="H299" s="37"/>
      <c r="I299" s="37"/>
      <c r="J299" s="37">
        <v>484</v>
      </c>
      <c r="K299" s="37">
        <v>23</v>
      </c>
      <c r="L299" s="37"/>
      <c r="M299" s="37">
        <v>507</v>
      </c>
      <c r="N299" s="37"/>
      <c r="O299" s="37"/>
      <c r="P299" s="37"/>
      <c r="Q299" s="37">
        <v>68</v>
      </c>
      <c r="R299" s="37">
        <v>485</v>
      </c>
      <c r="S299" s="37"/>
      <c r="T299" s="37">
        <v>553</v>
      </c>
      <c r="U299" s="37"/>
      <c r="V299" s="37"/>
      <c r="W299" s="37"/>
      <c r="X299" s="37">
        <v>0</v>
      </c>
      <c r="Y299" s="37"/>
      <c r="Z299" s="37"/>
      <c r="AA299" s="37"/>
      <c r="AB299" s="37">
        <v>0</v>
      </c>
      <c r="AC299" s="37"/>
      <c r="AD299" s="37">
        <v>170</v>
      </c>
      <c r="AE299" s="37"/>
      <c r="AF299" s="37"/>
      <c r="AG299" s="37"/>
      <c r="AH299" s="37">
        <v>0</v>
      </c>
      <c r="AI299" s="37"/>
      <c r="AJ299" s="37"/>
      <c r="AK299" s="37"/>
      <c r="AL299" s="37"/>
      <c r="AM299" s="37"/>
      <c r="AN299" s="37"/>
      <c r="AO299" s="37"/>
      <c r="AP299" s="37">
        <v>109</v>
      </c>
      <c r="AQ299" s="37"/>
      <c r="AR299" s="37"/>
      <c r="AS299" s="37"/>
      <c r="AT299" s="37">
        <v>257</v>
      </c>
      <c r="AU299" s="37">
        <v>27</v>
      </c>
      <c r="AV299" s="37"/>
      <c r="AW299" s="37">
        <v>284</v>
      </c>
      <c r="AX299" s="37"/>
      <c r="AY299" s="37"/>
      <c r="AZ299" s="37"/>
      <c r="BA299" s="37">
        <v>48</v>
      </c>
      <c r="BB299" s="37">
        <v>204</v>
      </c>
      <c r="BC299" s="37"/>
      <c r="BD299" s="37">
        <v>252</v>
      </c>
      <c r="BE299" s="37"/>
      <c r="BF299" s="37"/>
      <c r="BG299" s="37"/>
      <c r="BH299" s="37">
        <v>0</v>
      </c>
      <c r="BI299" s="37"/>
      <c r="BJ299" s="37"/>
      <c r="BK299" s="37"/>
      <c r="BL299" s="37">
        <v>0</v>
      </c>
      <c r="BM299" s="37"/>
      <c r="BN299" s="37">
        <v>141</v>
      </c>
      <c r="BO299" s="37"/>
      <c r="BP299" s="37"/>
      <c r="BQ299" s="37"/>
      <c r="BR299" s="37">
        <v>0</v>
      </c>
    </row>
    <row r="300" spans="3:70" ht="20.100000000000001" customHeight="1" x14ac:dyDescent="0.2">
      <c r="D300" s="38" t="s">
        <v>232</v>
      </c>
      <c r="E300" s="62"/>
      <c r="F300" s="39">
        <v>122</v>
      </c>
      <c r="G300" s="40"/>
      <c r="H300" s="40"/>
      <c r="I300" s="40"/>
      <c r="J300" s="39">
        <v>468</v>
      </c>
      <c r="K300" s="39">
        <v>17</v>
      </c>
      <c r="L300" s="40"/>
      <c r="M300" s="39">
        <v>485</v>
      </c>
      <c r="N300" s="40"/>
      <c r="O300" s="40"/>
      <c r="P300" s="40"/>
      <c r="Q300" s="39">
        <v>47</v>
      </c>
      <c r="R300" s="39">
        <v>448</v>
      </c>
      <c r="S300" s="40"/>
      <c r="T300" s="39">
        <v>495</v>
      </c>
      <c r="U300" s="40"/>
      <c r="V300" s="40"/>
      <c r="W300" s="40"/>
      <c r="X300" s="39">
        <v>0</v>
      </c>
      <c r="Y300" s="40"/>
      <c r="Z300" s="40"/>
      <c r="AA300" s="40"/>
      <c r="AB300" s="39">
        <v>0</v>
      </c>
      <c r="AC300" s="40"/>
      <c r="AD300" s="39">
        <v>112</v>
      </c>
      <c r="AE300" s="40"/>
      <c r="AF300" s="40"/>
      <c r="AG300" s="40"/>
      <c r="AH300" s="39">
        <v>0</v>
      </c>
      <c r="AI300" s="40"/>
      <c r="AJ300" s="40"/>
      <c r="AK300" s="40"/>
      <c r="AL300" s="40"/>
      <c r="AM300" s="40"/>
      <c r="AN300" s="40"/>
      <c r="AO300" s="40"/>
      <c r="AP300" s="39">
        <v>66</v>
      </c>
      <c r="AQ300" s="40"/>
      <c r="AR300" s="40"/>
      <c r="AS300" s="40"/>
      <c r="AT300" s="39">
        <v>268</v>
      </c>
      <c r="AU300" s="39">
        <v>18</v>
      </c>
      <c r="AV300" s="40"/>
      <c r="AW300" s="39">
        <v>286</v>
      </c>
      <c r="AX300" s="40"/>
      <c r="AY300" s="40"/>
      <c r="AZ300" s="40"/>
      <c r="BA300" s="39">
        <v>62</v>
      </c>
      <c r="BB300" s="39">
        <v>192</v>
      </c>
      <c r="BC300" s="40"/>
      <c r="BD300" s="39">
        <v>254</v>
      </c>
      <c r="BE300" s="40"/>
      <c r="BF300" s="40"/>
      <c r="BG300" s="40"/>
      <c r="BH300" s="39">
        <v>0</v>
      </c>
      <c r="BI300" s="40"/>
      <c r="BJ300" s="40"/>
      <c r="BK300" s="40"/>
      <c r="BL300" s="39">
        <v>0</v>
      </c>
      <c r="BM300" s="40"/>
      <c r="BN300" s="39">
        <v>98</v>
      </c>
      <c r="BO300" s="40"/>
      <c r="BP300" s="40"/>
      <c r="BQ300" s="40"/>
      <c r="BR300" s="39">
        <v>0</v>
      </c>
    </row>
    <row r="301" spans="3:70" ht="20.100000000000001" customHeight="1" x14ac:dyDescent="0.2">
      <c r="D301" s="2" t="s">
        <v>233</v>
      </c>
      <c r="E301" s="62"/>
      <c r="F301" s="37">
        <v>155</v>
      </c>
      <c r="G301" s="37"/>
      <c r="H301" s="37"/>
      <c r="I301" s="37"/>
      <c r="J301" s="37">
        <v>526</v>
      </c>
      <c r="K301" s="37">
        <v>12</v>
      </c>
      <c r="L301" s="37"/>
      <c r="M301" s="37">
        <v>538</v>
      </c>
      <c r="N301" s="37"/>
      <c r="O301" s="37"/>
      <c r="P301" s="37"/>
      <c r="Q301" s="37">
        <v>53</v>
      </c>
      <c r="R301" s="37">
        <v>518</v>
      </c>
      <c r="S301" s="37"/>
      <c r="T301" s="37">
        <v>571</v>
      </c>
      <c r="U301" s="37"/>
      <c r="V301" s="37"/>
      <c r="W301" s="37"/>
      <c r="X301" s="37">
        <v>0</v>
      </c>
      <c r="Y301" s="37"/>
      <c r="Z301" s="37"/>
      <c r="AA301" s="37"/>
      <c r="AB301" s="37">
        <v>0</v>
      </c>
      <c r="AC301" s="37"/>
      <c r="AD301" s="37">
        <v>122</v>
      </c>
      <c r="AE301" s="37"/>
      <c r="AF301" s="37"/>
      <c r="AG301" s="37"/>
      <c r="AH301" s="37">
        <v>0</v>
      </c>
      <c r="AI301" s="37"/>
      <c r="AJ301" s="37"/>
      <c r="AK301" s="37"/>
      <c r="AL301" s="37"/>
      <c r="AM301" s="37"/>
      <c r="AN301" s="37"/>
      <c r="AO301" s="37"/>
      <c r="AP301" s="37">
        <v>115</v>
      </c>
      <c r="AQ301" s="37"/>
      <c r="AR301" s="37"/>
      <c r="AS301" s="37"/>
      <c r="AT301" s="37">
        <v>264</v>
      </c>
      <c r="AU301" s="37">
        <v>15</v>
      </c>
      <c r="AV301" s="37"/>
      <c r="AW301" s="37">
        <v>279</v>
      </c>
      <c r="AX301" s="37"/>
      <c r="AY301" s="37"/>
      <c r="AZ301" s="37"/>
      <c r="BA301" s="37">
        <v>88</v>
      </c>
      <c r="BB301" s="37">
        <v>199</v>
      </c>
      <c r="BC301" s="37"/>
      <c r="BD301" s="37">
        <v>287</v>
      </c>
      <c r="BE301" s="37"/>
      <c r="BF301" s="37"/>
      <c r="BG301" s="37"/>
      <c r="BH301" s="37">
        <v>0</v>
      </c>
      <c r="BI301" s="37"/>
      <c r="BJ301" s="37"/>
      <c r="BK301" s="37"/>
      <c r="BL301" s="37">
        <v>0</v>
      </c>
      <c r="BM301" s="37"/>
      <c r="BN301" s="37">
        <v>107</v>
      </c>
      <c r="BO301" s="37"/>
      <c r="BP301" s="37"/>
      <c r="BQ301" s="37"/>
      <c r="BR301" s="37">
        <v>1</v>
      </c>
    </row>
    <row r="302" spans="3:70" ht="20.100000000000001" customHeight="1" x14ac:dyDescent="0.2">
      <c r="D302" s="38" t="s">
        <v>234</v>
      </c>
      <c r="E302" s="62"/>
      <c r="F302" s="39">
        <v>273</v>
      </c>
      <c r="G302" s="40"/>
      <c r="H302" s="40"/>
      <c r="I302" s="40"/>
      <c r="J302" s="39">
        <v>466</v>
      </c>
      <c r="K302" s="39">
        <v>11</v>
      </c>
      <c r="L302" s="40"/>
      <c r="M302" s="39">
        <v>477</v>
      </c>
      <c r="N302" s="40"/>
      <c r="O302" s="40"/>
      <c r="P302" s="40"/>
      <c r="Q302" s="39">
        <v>49</v>
      </c>
      <c r="R302" s="39">
        <v>488</v>
      </c>
      <c r="S302" s="40"/>
      <c r="T302" s="39">
        <v>537</v>
      </c>
      <c r="U302" s="40"/>
      <c r="V302" s="40"/>
      <c r="W302" s="40"/>
      <c r="X302" s="39">
        <v>0</v>
      </c>
      <c r="Y302" s="40"/>
      <c r="Z302" s="40"/>
      <c r="AA302" s="40"/>
      <c r="AB302" s="39">
        <v>0</v>
      </c>
      <c r="AC302" s="40"/>
      <c r="AD302" s="39">
        <v>213</v>
      </c>
      <c r="AE302" s="40"/>
      <c r="AF302" s="40"/>
      <c r="AG302" s="40"/>
      <c r="AH302" s="39">
        <v>43</v>
      </c>
      <c r="AI302" s="40"/>
      <c r="AJ302" s="40"/>
      <c r="AK302" s="40"/>
      <c r="AL302" s="40"/>
      <c r="AM302" s="40"/>
      <c r="AN302" s="40"/>
      <c r="AO302" s="40"/>
      <c r="AP302" s="39">
        <v>183</v>
      </c>
      <c r="AQ302" s="40"/>
      <c r="AR302" s="40"/>
      <c r="AS302" s="40"/>
      <c r="AT302" s="39">
        <v>259</v>
      </c>
      <c r="AU302" s="39">
        <v>7</v>
      </c>
      <c r="AV302" s="40"/>
      <c r="AW302" s="39">
        <v>266</v>
      </c>
      <c r="AX302" s="40"/>
      <c r="AY302" s="40"/>
      <c r="AZ302" s="40"/>
      <c r="BA302" s="39">
        <v>58</v>
      </c>
      <c r="BB302" s="39">
        <v>188</v>
      </c>
      <c r="BC302" s="40"/>
      <c r="BD302" s="39">
        <v>246</v>
      </c>
      <c r="BE302" s="40"/>
      <c r="BF302" s="40"/>
      <c r="BG302" s="40"/>
      <c r="BH302" s="39">
        <v>0</v>
      </c>
      <c r="BI302" s="40"/>
      <c r="BJ302" s="40"/>
      <c r="BK302" s="40"/>
      <c r="BL302" s="39">
        <v>0</v>
      </c>
      <c r="BM302" s="40"/>
      <c r="BN302" s="39">
        <v>203</v>
      </c>
      <c r="BO302" s="40"/>
      <c r="BP302" s="40"/>
      <c r="BQ302" s="40"/>
      <c r="BR302" s="39">
        <v>44</v>
      </c>
    </row>
    <row r="303" spans="3:70" ht="20.100000000000001" customHeight="1" x14ac:dyDescent="0.2">
      <c r="D303" s="2" t="s">
        <v>235</v>
      </c>
      <c r="E303" s="62"/>
      <c r="F303" s="37">
        <v>252</v>
      </c>
      <c r="G303" s="37"/>
      <c r="H303" s="37"/>
      <c r="I303" s="37"/>
      <c r="J303" s="37">
        <v>539</v>
      </c>
      <c r="K303" s="37">
        <v>16</v>
      </c>
      <c r="L303" s="37"/>
      <c r="M303" s="37">
        <v>555</v>
      </c>
      <c r="N303" s="37"/>
      <c r="O303" s="37"/>
      <c r="P303" s="37"/>
      <c r="Q303" s="37">
        <v>142</v>
      </c>
      <c r="R303" s="37">
        <v>406</v>
      </c>
      <c r="S303" s="37"/>
      <c r="T303" s="37">
        <v>548</v>
      </c>
      <c r="U303" s="37"/>
      <c r="V303" s="37"/>
      <c r="W303" s="37"/>
      <c r="X303" s="37">
        <v>0</v>
      </c>
      <c r="Y303" s="37"/>
      <c r="Z303" s="37"/>
      <c r="AA303" s="37"/>
      <c r="AB303" s="37">
        <v>0</v>
      </c>
      <c r="AC303" s="37"/>
      <c r="AD303" s="37">
        <v>259</v>
      </c>
      <c r="AE303" s="37"/>
      <c r="AF303" s="37"/>
      <c r="AG303" s="37"/>
      <c r="AH303" s="37">
        <v>70</v>
      </c>
      <c r="AI303" s="37"/>
      <c r="AJ303" s="37"/>
      <c r="AK303" s="37"/>
      <c r="AL303" s="37"/>
      <c r="AM303" s="37"/>
      <c r="AN303" s="37"/>
      <c r="AO303" s="37"/>
      <c r="AP303" s="37">
        <v>138</v>
      </c>
      <c r="AQ303" s="37"/>
      <c r="AR303" s="37"/>
      <c r="AS303" s="37"/>
      <c r="AT303" s="37">
        <v>282</v>
      </c>
      <c r="AU303" s="37">
        <v>20</v>
      </c>
      <c r="AV303" s="37"/>
      <c r="AW303" s="37">
        <v>302</v>
      </c>
      <c r="AX303" s="37"/>
      <c r="AY303" s="37"/>
      <c r="AZ303" s="37"/>
      <c r="BA303" s="37">
        <v>106</v>
      </c>
      <c r="BB303" s="37">
        <v>171</v>
      </c>
      <c r="BC303" s="37"/>
      <c r="BD303" s="37">
        <v>277</v>
      </c>
      <c r="BE303" s="37"/>
      <c r="BF303" s="37"/>
      <c r="BG303" s="37"/>
      <c r="BH303" s="37">
        <v>0</v>
      </c>
      <c r="BI303" s="37"/>
      <c r="BJ303" s="37"/>
      <c r="BK303" s="37"/>
      <c r="BL303" s="37">
        <v>0</v>
      </c>
      <c r="BM303" s="37"/>
      <c r="BN303" s="37">
        <v>163</v>
      </c>
      <c r="BO303" s="37"/>
      <c r="BP303" s="37"/>
      <c r="BQ303" s="37"/>
      <c r="BR303" s="37">
        <v>43</v>
      </c>
    </row>
    <row r="304" spans="3:70" ht="20.100000000000001" customHeight="1" x14ac:dyDescent="0.2">
      <c r="E304" s="6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row>
    <row r="305" spans="1:70" s="1" customFormat="1" ht="20.100000000000001" customHeight="1" x14ac:dyDescent="0.2">
      <c r="A305" s="3"/>
      <c r="B305" s="6"/>
      <c r="C305" s="42" t="s">
        <v>180</v>
      </c>
      <c r="D305" s="42"/>
      <c r="E305" s="62"/>
      <c r="F305" s="44">
        <v>2535</v>
      </c>
      <c r="G305" s="45"/>
      <c r="H305" s="45"/>
      <c r="I305" s="45"/>
      <c r="J305" s="44">
        <v>5433</v>
      </c>
      <c r="K305" s="44">
        <v>149</v>
      </c>
      <c r="L305" s="45"/>
      <c r="M305" s="44">
        <v>5582</v>
      </c>
      <c r="N305" s="45"/>
      <c r="O305" s="45"/>
      <c r="P305" s="45"/>
      <c r="Q305" s="44">
        <v>728</v>
      </c>
      <c r="R305" s="44">
        <v>5084</v>
      </c>
      <c r="S305" s="45"/>
      <c r="T305" s="44">
        <v>5812</v>
      </c>
      <c r="U305" s="45"/>
      <c r="V305" s="45"/>
      <c r="W305" s="45"/>
      <c r="X305" s="44">
        <v>0</v>
      </c>
      <c r="Y305" s="45"/>
      <c r="Z305" s="45"/>
      <c r="AA305" s="45"/>
      <c r="AB305" s="44">
        <v>0</v>
      </c>
      <c r="AC305" s="45"/>
      <c r="AD305" s="44">
        <v>2306</v>
      </c>
      <c r="AE305" s="45"/>
      <c r="AF305" s="45"/>
      <c r="AG305" s="45"/>
      <c r="AH305" s="44">
        <v>365</v>
      </c>
      <c r="AI305" s="45"/>
      <c r="AJ305" s="45"/>
      <c r="AK305" s="45"/>
      <c r="AL305" s="45"/>
      <c r="AM305" s="45"/>
      <c r="AN305" s="45"/>
      <c r="AO305" s="45"/>
      <c r="AP305" s="44">
        <v>1613</v>
      </c>
      <c r="AQ305" s="45"/>
      <c r="AR305" s="45"/>
      <c r="AS305" s="45"/>
      <c r="AT305" s="44">
        <v>2836</v>
      </c>
      <c r="AU305" s="44">
        <v>177</v>
      </c>
      <c r="AV305" s="45"/>
      <c r="AW305" s="44">
        <v>3013</v>
      </c>
      <c r="AX305" s="45"/>
      <c r="AY305" s="45"/>
      <c r="AZ305" s="45"/>
      <c r="BA305" s="44">
        <v>753</v>
      </c>
      <c r="BB305" s="44">
        <v>2201</v>
      </c>
      <c r="BC305" s="45"/>
      <c r="BD305" s="44">
        <v>2954</v>
      </c>
      <c r="BE305" s="45"/>
      <c r="BF305" s="45"/>
      <c r="BG305" s="45"/>
      <c r="BH305" s="44">
        <v>0</v>
      </c>
      <c r="BI305" s="45"/>
      <c r="BJ305" s="45"/>
      <c r="BK305" s="45"/>
      <c r="BL305" s="44">
        <v>0</v>
      </c>
      <c r="BM305" s="45"/>
      <c r="BN305" s="44">
        <v>1669</v>
      </c>
      <c r="BO305" s="45"/>
      <c r="BP305" s="45"/>
      <c r="BQ305" s="45"/>
      <c r="BR305" s="44">
        <v>277</v>
      </c>
    </row>
    <row r="306" spans="1:70" s="1" customFormat="1" ht="20.100000000000001" customHeight="1" x14ac:dyDescent="0.2">
      <c r="A306" s="3"/>
      <c r="B306" s="6"/>
      <c r="C306" s="3"/>
      <c r="D306" s="3"/>
      <c r="E306" s="62"/>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row>
    <row r="307" spans="1:70" s="1" customFormat="1" ht="20.100000000000001" customHeight="1" x14ac:dyDescent="0.2">
      <c r="A307" s="3"/>
      <c r="B307" s="6"/>
      <c r="C307" s="3" t="s">
        <v>236</v>
      </c>
      <c r="D307" s="3"/>
      <c r="E307" s="62"/>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row>
    <row r="308" spans="1:70" ht="20.100000000000001" customHeight="1" x14ac:dyDescent="0.2">
      <c r="D308" s="2" t="s">
        <v>237</v>
      </c>
      <c r="E308" s="62"/>
      <c r="F308" s="37">
        <v>0</v>
      </c>
      <c r="G308" s="37"/>
      <c r="H308" s="37"/>
      <c r="I308" s="37"/>
      <c r="J308" s="37">
        <v>0</v>
      </c>
      <c r="K308" s="37">
        <v>0</v>
      </c>
      <c r="L308" s="37"/>
      <c r="M308" s="37">
        <v>0</v>
      </c>
      <c r="N308" s="37"/>
      <c r="O308" s="37"/>
      <c r="P308" s="37"/>
      <c r="Q308" s="37">
        <v>0</v>
      </c>
      <c r="R308" s="37">
        <v>0</v>
      </c>
      <c r="S308" s="37"/>
      <c r="T308" s="37">
        <v>0</v>
      </c>
      <c r="U308" s="37"/>
      <c r="V308" s="37"/>
      <c r="W308" s="37"/>
      <c r="X308" s="37">
        <v>0</v>
      </c>
      <c r="Y308" s="37"/>
      <c r="Z308" s="37"/>
      <c r="AA308" s="37"/>
      <c r="AB308" s="37">
        <v>0</v>
      </c>
      <c r="AC308" s="37"/>
      <c r="AD308" s="37">
        <v>0</v>
      </c>
      <c r="AE308" s="37"/>
      <c r="AF308" s="37"/>
      <c r="AG308" s="37"/>
      <c r="AH308" s="37">
        <v>0</v>
      </c>
      <c r="AI308" s="37"/>
      <c r="AJ308" s="37"/>
      <c r="AK308" s="37"/>
      <c r="AL308" s="37"/>
      <c r="AM308" s="37"/>
      <c r="AN308" s="37"/>
      <c r="AO308" s="37"/>
      <c r="AP308" s="37">
        <v>0</v>
      </c>
      <c r="AQ308" s="37"/>
      <c r="AR308" s="37"/>
      <c r="AS308" s="37"/>
      <c r="AT308" s="37">
        <v>0</v>
      </c>
      <c r="AU308" s="37">
        <v>0</v>
      </c>
      <c r="AV308" s="37"/>
      <c r="AW308" s="37">
        <v>0</v>
      </c>
      <c r="AX308" s="37"/>
      <c r="AY308" s="37"/>
      <c r="AZ308" s="37"/>
      <c r="BA308" s="37">
        <v>0</v>
      </c>
      <c r="BB308" s="37">
        <v>0</v>
      </c>
      <c r="BC308" s="37"/>
      <c r="BD308" s="37">
        <v>0</v>
      </c>
      <c r="BE308" s="37"/>
      <c r="BF308" s="37"/>
      <c r="BG308" s="37"/>
      <c r="BH308" s="37">
        <v>0</v>
      </c>
      <c r="BI308" s="37"/>
      <c r="BJ308" s="37"/>
      <c r="BK308" s="37"/>
      <c r="BL308" s="37">
        <v>0</v>
      </c>
      <c r="BM308" s="37"/>
      <c r="BN308" s="37">
        <v>0</v>
      </c>
      <c r="BO308" s="37"/>
      <c r="BP308" s="37"/>
      <c r="BQ308" s="37"/>
      <c r="BR308" s="37">
        <v>0</v>
      </c>
    </row>
    <row r="309" spans="1:70" ht="20.100000000000001" customHeight="1" x14ac:dyDescent="0.2">
      <c r="D309" s="38" t="s">
        <v>238</v>
      </c>
      <c r="E309" s="62"/>
      <c r="F309" s="39">
        <v>0</v>
      </c>
      <c r="G309" s="40"/>
      <c r="H309" s="40"/>
      <c r="I309" s="40"/>
      <c r="J309" s="39">
        <v>0</v>
      </c>
      <c r="K309" s="39">
        <v>0</v>
      </c>
      <c r="L309" s="40"/>
      <c r="M309" s="39">
        <v>0</v>
      </c>
      <c r="N309" s="40"/>
      <c r="O309" s="40"/>
      <c r="P309" s="40"/>
      <c r="Q309" s="39">
        <v>0</v>
      </c>
      <c r="R309" s="39">
        <v>0</v>
      </c>
      <c r="S309" s="40"/>
      <c r="T309" s="39">
        <v>0</v>
      </c>
      <c r="U309" s="40"/>
      <c r="V309" s="40"/>
      <c r="W309" s="40"/>
      <c r="X309" s="39">
        <v>0</v>
      </c>
      <c r="Y309" s="40"/>
      <c r="Z309" s="40"/>
      <c r="AA309" s="40"/>
      <c r="AB309" s="39">
        <v>0</v>
      </c>
      <c r="AC309" s="40"/>
      <c r="AD309" s="39">
        <v>0</v>
      </c>
      <c r="AE309" s="40"/>
      <c r="AF309" s="40"/>
      <c r="AG309" s="40"/>
      <c r="AH309" s="39">
        <v>0</v>
      </c>
      <c r="AI309" s="40"/>
      <c r="AJ309" s="40"/>
      <c r="AK309" s="40"/>
      <c r="AL309" s="40"/>
      <c r="AM309" s="40"/>
      <c r="AN309" s="40"/>
      <c r="AO309" s="40"/>
      <c r="AP309" s="39">
        <v>0</v>
      </c>
      <c r="AQ309" s="40"/>
      <c r="AR309" s="40"/>
      <c r="AS309" s="40"/>
      <c r="AT309" s="39">
        <v>0</v>
      </c>
      <c r="AU309" s="39">
        <v>0</v>
      </c>
      <c r="AV309" s="40"/>
      <c r="AW309" s="39">
        <v>0</v>
      </c>
      <c r="AX309" s="40"/>
      <c r="AY309" s="40"/>
      <c r="AZ309" s="40"/>
      <c r="BA309" s="39">
        <v>0</v>
      </c>
      <c r="BB309" s="39">
        <v>0</v>
      </c>
      <c r="BC309" s="40"/>
      <c r="BD309" s="39">
        <v>0</v>
      </c>
      <c r="BE309" s="40"/>
      <c r="BF309" s="40"/>
      <c r="BG309" s="40"/>
      <c r="BH309" s="39">
        <v>0</v>
      </c>
      <c r="BI309" s="40"/>
      <c r="BJ309" s="40"/>
      <c r="BK309" s="40"/>
      <c r="BL309" s="39">
        <v>0</v>
      </c>
      <c r="BM309" s="40"/>
      <c r="BN309" s="39">
        <v>0</v>
      </c>
      <c r="BO309" s="40"/>
      <c r="BP309" s="40"/>
      <c r="BQ309" s="40"/>
      <c r="BR309" s="39">
        <v>0</v>
      </c>
    </row>
    <row r="310" spans="1:70" ht="20.100000000000001" customHeight="1" x14ac:dyDescent="0.2">
      <c r="D310" s="2" t="s">
        <v>239</v>
      </c>
      <c r="E310" s="62"/>
      <c r="F310" s="37">
        <v>0</v>
      </c>
      <c r="G310" s="37"/>
      <c r="H310" s="37"/>
      <c r="I310" s="37"/>
      <c r="J310" s="37">
        <v>0</v>
      </c>
      <c r="K310" s="37">
        <v>0</v>
      </c>
      <c r="L310" s="37"/>
      <c r="M310" s="37">
        <v>0</v>
      </c>
      <c r="N310" s="37"/>
      <c r="O310" s="37"/>
      <c r="P310" s="37"/>
      <c r="Q310" s="37">
        <v>0</v>
      </c>
      <c r="R310" s="37">
        <v>0</v>
      </c>
      <c r="S310" s="37"/>
      <c r="T310" s="37">
        <v>0</v>
      </c>
      <c r="U310" s="37"/>
      <c r="V310" s="37"/>
      <c r="W310" s="37"/>
      <c r="X310" s="37">
        <v>0</v>
      </c>
      <c r="Y310" s="37"/>
      <c r="Z310" s="37"/>
      <c r="AA310" s="37"/>
      <c r="AB310" s="37">
        <v>0</v>
      </c>
      <c r="AC310" s="37"/>
      <c r="AD310" s="37">
        <v>0</v>
      </c>
      <c r="AE310" s="37"/>
      <c r="AF310" s="37"/>
      <c r="AG310" s="37"/>
      <c r="AH310" s="37">
        <v>0</v>
      </c>
      <c r="AI310" s="37"/>
      <c r="AJ310" s="37"/>
      <c r="AK310" s="37"/>
      <c r="AL310" s="37"/>
      <c r="AM310" s="37"/>
      <c r="AN310" s="37"/>
      <c r="AO310" s="37"/>
      <c r="AP310" s="37">
        <v>0</v>
      </c>
      <c r="AQ310" s="37"/>
      <c r="AR310" s="37"/>
      <c r="AS310" s="37"/>
      <c r="AT310" s="37">
        <v>0</v>
      </c>
      <c r="AU310" s="37">
        <v>0</v>
      </c>
      <c r="AV310" s="37"/>
      <c r="AW310" s="37">
        <v>0</v>
      </c>
      <c r="AX310" s="37"/>
      <c r="AY310" s="37"/>
      <c r="AZ310" s="37"/>
      <c r="BA310" s="37">
        <v>0</v>
      </c>
      <c r="BB310" s="37">
        <v>0</v>
      </c>
      <c r="BC310" s="37"/>
      <c r="BD310" s="37">
        <v>0</v>
      </c>
      <c r="BE310" s="37"/>
      <c r="BF310" s="37"/>
      <c r="BG310" s="37"/>
      <c r="BH310" s="37">
        <v>0</v>
      </c>
      <c r="BI310" s="37"/>
      <c r="BJ310" s="37"/>
      <c r="BK310" s="37"/>
      <c r="BL310" s="37">
        <v>0</v>
      </c>
      <c r="BM310" s="37"/>
      <c r="BN310" s="37">
        <v>0</v>
      </c>
      <c r="BO310" s="37"/>
      <c r="BP310" s="37"/>
      <c r="BQ310" s="37"/>
      <c r="BR310" s="37">
        <v>0</v>
      </c>
    </row>
    <row r="311" spans="1:70" ht="20.100000000000001" customHeight="1" x14ac:dyDescent="0.2">
      <c r="D311" s="38" t="s">
        <v>240</v>
      </c>
      <c r="E311" s="62"/>
      <c r="F311" s="39">
        <v>0</v>
      </c>
      <c r="G311" s="40"/>
      <c r="H311" s="40"/>
      <c r="I311" s="40"/>
      <c r="J311" s="39">
        <v>0</v>
      </c>
      <c r="K311" s="39">
        <v>0</v>
      </c>
      <c r="L311" s="40"/>
      <c r="M311" s="39">
        <v>0</v>
      </c>
      <c r="N311" s="40"/>
      <c r="O311" s="40"/>
      <c r="P311" s="40"/>
      <c r="Q311" s="39">
        <v>0</v>
      </c>
      <c r="R311" s="39">
        <v>0</v>
      </c>
      <c r="S311" s="40"/>
      <c r="T311" s="39">
        <v>0</v>
      </c>
      <c r="U311" s="40"/>
      <c r="V311" s="40"/>
      <c r="W311" s="40"/>
      <c r="X311" s="39">
        <v>0</v>
      </c>
      <c r="Y311" s="40"/>
      <c r="Z311" s="40"/>
      <c r="AA311" s="40"/>
      <c r="AB311" s="39">
        <v>0</v>
      </c>
      <c r="AC311" s="40"/>
      <c r="AD311" s="39">
        <v>0</v>
      </c>
      <c r="AE311" s="40"/>
      <c r="AF311" s="40"/>
      <c r="AG311" s="40"/>
      <c r="AH311" s="39">
        <v>0</v>
      </c>
      <c r="AI311" s="40"/>
      <c r="AJ311" s="40"/>
      <c r="AK311" s="40"/>
      <c r="AL311" s="40"/>
      <c r="AM311" s="40"/>
      <c r="AN311" s="40"/>
      <c r="AO311" s="40"/>
      <c r="AP311" s="39">
        <v>0</v>
      </c>
      <c r="AQ311" s="40"/>
      <c r="AR311" s="40"/>
      <c r="AS311" s="40"/>
      <c r="AT311" s="39">
        <v>0</v>
      </c>
      <c r="AU311" s="39">
        <v>0</v>
      </c>
      <c r="AV311" s="40"/>
      <c r="AW311" s="39">
        <v>0</v>
      </c>
      <c r="AX311" s="40"/>
      <c r="AY311" s="40"/>
      <c r="AZ311" s="40"/>
      <c r="BA311" s="39">
        <v>0</v>
      </c>
      <c r="BB311" s="39">
        <v>0</v>
      </c>
      <c r="BC311" s="40"/>
      <c r="BD311" s="39">
        <v>0</v>
      </c>
      <c r="BE311" s="40"/>
      <c r="BF311" s="40"/>
      <c r="BG311" s="40"/>
      <c r="BH311" s="39">
        <v>0</v>
      </c>
      <c r="BI311" s="40"/>
      <c r="BJ311" s="40"/>
      <c r="BK311" s="40"/>
      <c r="BL311" s="39">
        <v>0</v>
      </c>
      <c r="BM311" s="40"/>
      <c r="BN311" s="39">
        <v>0</v>
      </c>
      <c r="BO311" s="40"/>
      <c r="BP311" s="40"/>
      <c r="BQ311" s="40"/>
      <c r="BR311" s="39">
        <v>0</v>
      </c>
    </row>
    <row r="312" spans="1:70" s="1" customFormat="1" ht="20.100000000000001" customHeight="1" x14ac:dyDescent="0.2">
      <c r="A312" s="3"/>
      <c r="B312" s="6"/>
      <c r="C312" s="3"/>
      <c r="D312" s="3"/>
      <c r="E312" s="62"/>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row>
    <row r="313" spans="1:70" s="1" customFormat="1" ht="20.100000000000001" customHeight="1" x14ac:dyDescent="0.2">
      <c r="A313" s="3"/>
      <c r="B313" s="6"/>
      <c r="C313" s="42" t="s">
        <v>241</v>
      </c>
      <c r="D313" s="42"/>
      <c r="E313" s="62"/>
      <c r="F313" s="44">
        <v>0</v>
      </c>
      <c r="G313" s="45"/>
      <c r="H313" s="45"/>
      <c r="I313" s="45"/>
      <c r="J313" s="44">
        <v>0</v>
      </c>
      <c r="K313" s="44">
        <v>0</v>
      </c>
      <c r="L313" s="45"/>
      <c r="M313" s="44">
        <v>0</v>
      </c>
      <c r="N313" s="45"/>
      <c r="O313" s="45"/>
      <c r="P313" s="45"/>
      <c r="Q313" s="44">
        <v>0</v>
      </c>
      <c r="R313" s="44">
        <v>0</v>
      </c>
      <c r="S313" s="45"/>
      <c r="T313" s="44">
        <v>0</v>
      </c>
      <c r="U313" s="45"/>
      <c r="V313" s="45"/>
      <c r="W313" s="45"/>
      <c r="X313" s="44">
        <v>0</v>
      </c>
      <c r="Y313" s="45"/>
      <c r="Z313" s="45"/>
      <c r="AA313" s="45"/>
      <c r="AB313" s="44">
        <v>0</v>
      </c>
      <c r="AC313" s="45"/>
      <c r="AD313" s="44">
        <v>0</v>
      </c>
      <c r="AE313" s="45"/>
      <c r="AF313" s="45"/>
      <c r="AG313" s="45"/>
      <c r="AH313" s="44">
        <v>0</v>
      </c>
      <c r="AI313" s="45"/>
      <c r="AJ313" s="45"/>
      <c r="AK313" s="45"/>
      <c r="AL313" s="45"/>
      <c r="AM313" s="45"/>
      <c r="AN313" s="45"/>
      <c r="AO313" s="45"/>
      <c r="AP313" s="44">
        <v>0</v>
      </c>
      <c r="AQ313" s="45"/>
      <c r="AR313" s="45"/>
      <c r="AS313" s="45"/>
      <c r="AT313" s="44">
        <v>0</v>
      </c>
      <c r="AU313" s="44">
        <v>0</v>
      </c>
      <c r="AV313" s="45"/>
      <c r="AW313" s="44">
        <v>0</v>
      </c>
      <c r="AX313" s="45"/>
      <c r="AY313" s="45"/>
      <c r="AZ313" s="45"/>
      <c r="BA313" s="44">
        <v>0</v>
      </c>
      <c r="BB313" s="44">
        <v>0</v>
      </c>
      <c r="BC313" s="45"/>
      <c r="BD313" s="44">
        <v>0</v>
      </c>
      <c r="BE313" s="45"/>
      <c r="BF313" s="45"/>
      <c r="BG313" s="45"/>
      <c r="BH313" s="44">
        <v>0</v>
      </c>
      <c r="BI313" s="45"/>
      <c r="BJ313" s="45"/>
      <c r="BK313" s="45"/>
      <c r="BL313" s="44">
        <v>0</v>
      </c>
      <c r="BM313" s="45"/>
      <c r="BN313" s="44">
        <v>0</v>
      </c>
      <c r="BO313" s="45"/>
      <c r="BP313" s="45"/>
      <c r="BQ313" s="45"/>
      <c r="BR313" s="44">
        <v>0</v>
      </c>
    </row>
    <row r="314" spans="1:70" s="1" customFormat="1" ht="20.100000000000001" customHeight="1" x14ac:dyDescent="0.2">
      <c r="A314" s="3"/>
      <c r="B314" s="6"/>
      <c r="C314" s="3"/>
      <c r="D314" s="3"/>
      <c r="E314" s="62"/>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row>
    <row r="315" spans="1:70" s="1" customFormat="1" ht="20.100000000000001" customHeight="1" x14ac:dyDescent="0.25">
      <c r="A315" s="3"/>
      <c r="B315" s="49" t="s">
        <v>242</v>
      </c>
      <c r="C315" s="50"/>
      <c r="D315" s="50"/>
      <c r="E315" s="62"/>
      <c r="F315" s="51">
        <v>2535</v>
      </c>
      <c r="G315" s="52"/>
      <c r="H315" s="52"/>
      <c r="I315" s="52"/>
      <c r="J315" s="51">
        <v>10076</v>
      </c>
      <c r="K315" s="51">
        <v>286</v>
      </c>
      <c r="L315" s="52"/>
      <c r="M315" s="51">
        <v>10362</v>
      </c>
      <c r="N315" s="52"/>
      <c r="O315" s="52"/>
      <c r="P315" s="52"/>
      <c r="Q315" s="51">
        <v>1449</v>
      </c>
      <c r="R315" s="51">
        <v>9572</v>
      </c>
      <c r="S315" s="52"/>
      <c r="T315" s="51">
        <v>11021</v>
      </c>
      <c r="U315" s="52"/>
      <c r="V315" s="52"/>
      <c r="W315" s="52"/>
      <c r="X315" s="51">
        <v>1786</v>
      </c>
      <c r="Y315" s="52"/>
      <c r="Z315" s="52"/>
      <c r="AA315" s="52"/>
      <c r="AB315" s="51">
        <v>2215</v>
      </c>
      <c r="AC315" s="52"/>
      <c r="AD315" s="51">
        <v>2306</v>
      </c>
      <c r="AE315" s="52"/>
      <c r="AF315" s="52"/>
      <c r="AG315" s="52"/>
      <c r="AH315" s="51">
        <v>517</v>
      </c>
      <c r="AI315" s="52"/>
      <c r="AJ315" s="52"/>
      <c r="AK315" s="52"/>
      <c r="AL315" s="52"/>
      <c r="AM315" s="52"/>
      <c r="AN315" s="52"/>
      <c r="AO315" s="52"/>
      <c r="AP315" s="51">
        <v>1613</v>
      </c>
      <c r="AQ315" s="52"/>
      <c r="AR315" s="52"/>
      <c r="AS315" s="52"/>
      <c r="AT315" s="51">
        <v>4612</v>
      </c>
      <c r="AU315" s="51">
        <v>360</v>
      </c>
      <c r="AV315" s="52"/>
      <c r="AW315" s="51">
        <v>4972</v>
      </c>
      <c r="AX315" s="52"/>
      <c r="AY315" s="52"/>
      <c r="AZ315" s="52"/>
      <c r="BA315" s="51">
        <v>1235</v>
      </c>
      <c r="BB315" s="51">
        <v>4090</v>
      </c>
      <c r="BC315" s="52"/>
      <c r="BD315" s="51">
        <v>5325</v>
      </c>
      <c r="BE315" s="52"/>
      <c r="BF315" s="52"/>
      <c r="BG315" s="52"/>
      <c r="BH315" s="51">
        <v>1188</v>
      </c>
      <c r="BI315" s="52"/>
      <c r="BJ315" s="52"/>
      <c r="BK315" s="52"/>
      <c r="BL315" s="51">
        <v>1600</v>
      </c>
      <c r="BM315" s="52"/>
      <c r="BN315" s="51">
        <v>1669</v>
      </c>
      <c r="BO315" s="52"/>
      <c r="BP315" s="52"/>
      <c r="BQ315" s="52"/>
      <c r="BR315" s="51">
        <v>594</v>
      </c>
    </row>
    <row r="316" spans="1:70" ht="20.100000000000001" customHeight="1" x14ac:dyDescent="0.2">
      <c r="E316" s="6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row>
    <row r="317" spans="1:70" ht="20.100000000000001" customHeight="1" x14ac:dyDescent="0.2">
      <c r="B317" s="6" t="s">
        <v>243</v>
      </c>
      <c r="E317" s="62"/>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row>
    <row r="318" spans="1:70" ht="20.100000000000001" customHeight="1" x14ac:dyDescent="0.2">
      <c r="C318" s="3" t="s">
        <v>0</v>
      </c>
      <c r="E318" s="62"/>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row>
    <row r="319" spans="1:70" ht="20.100000000000001" customHeight="1" x14ac:dyDescent="0.2">
      <c r="D319" s="2" t="s">
        <v>124</v>
      </c>
      <c r="E319" s="62"/>
      <c r="F319" s="37">
        <v>37</v>
      </c>
      <c r="G319" s="37"/>
      <c r="H319" s="37"/>
      <c r="I319" s="37"/>
      <c r="J319" s="37">
        <v>2</v>
      </c>
      <c r="K319" s="37">
        <v>1</v>
      </c>
      <c r="L319" s="37"/>
      <c r="M319" s="37">
        <v>3</v>
      </c>
      <c r="N319" s="37"/>
      <c r="O319" s="37"/>
      <c r="P319" s="37"/>
      <c r="Q319" s="37">
        <v>0</v>
      </c>
      <c r="R319" s="37">
        <v>16</v>
      </c>
      <c r="S319" s="37"/>
      <c r="T319" s="37">
        <v>16</v>
      </c>
      <c r="U319" s="37"/>
      <c r="V319" s="37"/>
      <c r="W319" s="37"/>
      <c r="X319" s="37">
        <v>24</v>
      </c>
      <c r="Y319" s="37"/>
      <c r="Z319" s="37"/>
      <c r="AA319" s="37"/>
      <c r="AB319" s="37">
        <v>0</v>
      </c>
      <c r="AC319" s="37"/>
      <c r="AD319" s="37">
        <v>0</v>
      </c>
      <c r="AE319" s="37"/>
      <c r="AF319" s="37"/>
      <c r="AG319" s="37"/>
      <c r="AH319" s="37">
        <v>0</v>
      </c>
      <c r="AI319" s="37"/>
      <c r="AJ319" s="37"/>
      <c r="AK319" s="37"/>
      <c r="AL319" s="37"/>
      <c r="AM319" s="37"/>
      <c r="AN319" s="37"/>
      <c r="AO319" s="37"/>
      <c r="AP319" s="37">
        <v>0</v>
      </c>
      <c r="AQ319" s="37"/>
      <c r="AR319" s="37"/>
      <c r="AS319" s="37"/>
      <c r="AT319" s="37">
        <v>0</v>
      </c>
      <c r="AU319" s="37">
        <v>0</v>
      </c>
      <c r="AV319" s="37"/>
      <c r="AW319" s="37">
        <v>0</v>
      </c>
      <c r="AX319" s="37"/>
      <c r="AY319" s="37"/>
      <c r="AZ319" s="37"/>
      <c r="BA319" s="37">
        <v>0</v>
      </c>
      <c r="BB319" s="37">
        <v>0</v>
      </c>
      <c r="BC319" s="37"/>
      <c r="BD319" s="37">
        <v>0</v>
      </c>
      <c r="BE319" s="37"/>
      <c r="BF319" s="37"/>
      <c r="BG319" s="37"/>
      <c r="BH319" s="37">
        <v>0</v>
      </c>
      <c r="BI319" s="37"/>
      <c r="BJ319" s="37"/>
      <c r="BK319" s="37"/>
      <c r="BL319" s="37">
        <v>0</v>
      </c>
      <c r="BM319" s="37"/>
      <c r="BN319" s="37">
        <v>0</v>
      </c>
      <c r="BO319" s="37"/>
      <c r="BP319" s="37"/>
      <c r="BQ319" s="37"/>
      <c r="BR319" s="37">
        <v>0</v>
      </c>
    </row>
    <row r="320" spans="1:70" ht="20.100000000000001" customHeight="1" x14ac:dyDescent="0.2">
      <c r="D320" s="38" t="s">
        <v>173</v>
      </c>
      <c r="E320" s="62"/>
      <c r="F320" s="39">
        <v>69</v>
      </c>
      <c r="G320" s="40"/>
      <c r="H320" s="40"/>
      <c r="I320" s="40"/>
      <c r="J320" s="39">
        <v>1</v>
      </c>
      <c r="K320" s="39">
        <v>4</v>
      </c>
      <c r="L320" s="40"/>
      <c r="M320" s="39">
        <v>5</v>
      </c>
      <c r="N320" s="40"/>
      <c r="O320" s="40"/>
      <c r="P320" s="40"/>
      <c r="Q320" s="39">
        <v>10</v>
      </c>
      <c r="R320" s="39">
        <v>32</v>
      </c>
      <c r="S320" s="40"/>
      <c r="T320" s="39">
        <v>42</v>
      </c>
      <c r="U320" s="40"/>
      <c r="V320" s="40"/>
      <c r="W320" s="40"/>
      <c r="X320" s="39">
        <v>32</v>
      </c>
      <c r="Y320" s="40"/>
      <c r="Z320" s="40"/>
      <c r="AA320" s="40"/>
      <c r="AB320" s="39">
        <v>0</v>
      </c>
      <c r="AC320" s="40"/>
      <c r="AD320" s="39">
        <v>0</v>
      </c>
      <c r="AE320" s="40"/>
      <c r="AF320" s="40"/>
      <c r="AG320" s="40"/>
      <c r="AH320" s="39">
        <v>0</v>
      </c>
      <c r="AI320" s="40"/>
      <c r="AJ320" s="40"/>
      <c r="AK320" s="40"/>
      <c r="AL320" s="40"/>
      <c r="AM320" s="40"/>
      <c r="AN320" s="40"/>
      <c r="AO320" s="40"/>
      <c r="AP320" s="39">
        <v>0</v>
      </c>
      <c r="AQ320" s="40"/>
      <c r="AR320" s="40"/>
      <c r="AS320" s="40"/>
      <c r="AT320" s="39">
        <v>0</v>
      </c>
      <c r="AU320" s="39">
        <v>0</v>
      </c>
      <c r="AV320" s="40"/>
      <c r="AW320" s="39">
        <v>0</v>
      </c>
      <c r="AX320" s="40"/>
      <c r="AY320" s="40"/>
      <c r="AZ320" s="40"/>
      <c r="BA320" s="39">
        <v>0</v>
      </c>
      <c r="BB320" s="39">
        <v>0</v>
      </c>
      <c r="BC320" s="40"/>
      <c r="BD320" s="39">
        <v>0</v>
      </c>
      <c r="BE320" s="40"/>
      <c r="BF320" s="40"/>
      <c r="BG320" s="40"/>
      <c r="BH320" s="39">
        <v>0</v>
      </c>
      <c r="BI320" s="40"/>
      <c r="BJ320" s="40"/>
      <c r="BK320" s="40"/>
      <c r="BL320" s="39">
        <v>0</v>
      </c>
      <c r="BM320" s="40"/>
      <c r="BN320" s="39">
        <v>0</v>
      </c>
      <c r="BO320" s="40"/>
      <c r="BP320" s="40"/>
      <c r="BQ320" s="40"/>
      <c r="BR320" s="39">
        <v>0</v>
      </c>
    </row>
    <row r="321" spans="3:70" ht="20.100000000000001" customHeight="1" x14ac:dyDescent="0.2">
      <c r="D321" s="41"/>
      <c r="E321" s="62"/>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row>
    <row r="322" spans="3:70" ht="20.100000000000001" customHeight="1" x14ac:dyDescent="0.2">
      <c r="C322" s="42" t="s">
        <v>122</v>
      </c>
      <c r="D322" s="42"/>
      <c r="E322" s="62"/>
      <c r="F322" s="44">
        <v>106</v>
      </c>
      <c r="G322" s="45"/>
      <c r="H322" s="45"/>
      <c r="I322" s="45"/>
      <c r="J322" s="44">
        <v>3</v>
      </c>
      <c r="K322" s="44">
        <v>5</v>
      </c>
      <c r="L322" s="45"/>
      <c r="M322" s="44">
        <v>8</v>
      </c>
      <c r="N322" s="45"/>
      <c r="O322" s="45"/>
      <c r="P322" s="45"/>
      <c r="Q322" s="44">
        <v>10</v>
      </c>
      <c r="R322" s="44">
        <v>48</v>
      </c>
      <c r="S322" s="45"/>
      <c r="T322" s="44">
        <v>58</v>
      </c>
      <c r="U322" s="45"/>
      <c r="V322" s="45"/>
      <c r="W322" s="45"/>
      <c r="X322" s="44">
        <v>56</v>
      </c>
      <c r="Y322" s="45"/>
      <c r="Z322" s="45"/>
      <c r="AA322" s="45"/>
      <c r="AB322" s="44">
        <v>0</v>
      </c>
      <c r="AC322" s="45"/>
      <c r="AD322" s="44">
        <v>0</v>
      </c>
      <c r="AE322" s="45"/>
      <c r="AF322" s="45"/>
      <c r="AG322" s="45"/>
      <c r="AH322" s="44">
        <v>0</v>
      </c>
      <c r="AI322" s="45"/>
      <c r="AJ322" s="45"/>
      <c r="AK322" s="45"/>
      <c r="AL322" s="45"/>
      <c r="AM322" s="45"/>
      <c r="AN322" s="45"/>
      <c r="AO322" s="45"/>
      <c r="AP322" s="44">
        <v>0</v>
      </c>
      <c r="AQ322" s="45"/>
      <c r="AR322" s="45"/>
      <c r="AS322" s="45"/>
      <c r="AT322" s="44">
        <v>0</v>
      </c>
      <c r="AU322" s="44">
        <v>0</v>
      </c>
      <c r="AV322" s="45"/>
      <c r="AW322" s="44">
        <v>0</v>
      </c>
      <c r="AX322" s="45"/>
      <c r="AY322" s="45"/>
      <c r="AZ322" s="45"/>
      <c r="BA322" s="44">
        <v>0</v>
      </c>
      <c r="BB322" s="44">
        <v>0</v>
      </c>
      <c r="BC322" s="45"/>
      <c r="BD322" s="44">
        <v>0</v>
      </c>
      <c r="BE322" s="45"/>
      <c r="BF322" s="45"/>
      <c r="BG322" s="45"/>
      <c r="BH322" s="44">
        <v>0</v>
      </c>
      <c r="BI322" s="45"/>
      <c r="BJ322" s="45"/>
      <c r="BK322" s="45"/>
      <c r="BL322" s="44">
        <v>0</v>
      </c>
      <c r="BM322" s="45"/>
      <c r="BN322" s="44">
        <v>0</v>
      </c>
      <c r="BO322" s="45"/>
      <c r="BP322" s="45"/>
      <c r="BQ322" s="45"/>
      <c r="BR322" s="44">
        <v>0</v>
      </c>
    </row>
    <row r="323" spans="3:70" ht="20.100000000000001" customHeight="1" x14ac:dyDescent="0.2">
      <c r="E323" s="6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row>
    <row r="324" spans="3:70" ht="20.100000000000001" customHeight="1" x14ac:dyDescent="0.2">
      <c r="C324" s="3" t="s">
        <v>172</v>
      </c>
      <c r="E324" s="62"/>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row>
    <row r="325" spans="3:70" ht="20.100000000000001" customHeight="1" x14ac:dyDescent="0.2">
      <c r="D325" s="2" t="s">
        <v>124</v>
      </c>
      <c r="E325" s="62"/>
      <c r="F325" s="37">
        <v>325</v>
      </c>
      <c r="G325" s="37"/>
      <c r="H325" s="37"/>
      <c r="I325" s="37"/>
      <c r="J325" s="37">
        <v>1343</v>
      </c>
      <c r="K325" s="37">
        <v>15</v>
      </c>
      <c r="L325" s="37"/>
      <c r="M325" s="37">
        <v>1358</v>
      </c>
      <c r="N325" s="37"/>
      <c r="O325" s="37"/>
      <c r="P325" s="37"/>
      <c r="Q325" s="37">
        <v>219</v>
      </c>
      <c r="R325" s="37">
        <v>1056</v>
      </c>
      <c r="S325" s="37"/>
      <c r="T325" s="37">
        <v>1275</v>
      </c>
      <c r="U325" s="37"/>
      <c r="V325" s="37"/>
      <c r="W325" s="37"/>
      <c r="X325" s="37">
        <v>408</v>
      </c>
      <c r="Y325" s="37"/>
      <c r="Z325" s="37"/>
      <c r="AA325" s="37"/>
      <c r="AB325" s="37">
        <v>0</v>
      </c>
      <c r="AC325" s="37"/>
      <c r="AD325" s="37">
        <v>0</v>
      </c>
      <c r="AE325" s="37"/>
      <c r="AF325" s="37"/>
      <c r="AG325" s="37"/>
      <c r="AH325" s="37">
        <v>364</v>
      </c>
      <c r="AI325" s="37"/>
      <c r="AJ325" s="37"/>
      <c r="AK325" s="37"/>
      <c r="AL325" s="37"/>
      <c r="AM325" s="37"/>
      <c r="AN325" s="37"/>
      <c r="AO325" s="37"/>
      <c r="AP325" s="37">
        <v>263</v>
      </c>
      <c r="AQ325" s="37"/>
      <c r="AR325" s="37"/>
      <c r="AS325" s="37"/>
      <c r="AT325" s="37">
        <v>364</v>
      </c>
      <c r="AU325" s="37">
        <v>25</v>
      </c>
      <c r="AV325" s="37"/>
      <c r="AW325" s="37">
        <v>389</v>
      </c>
      <c r="AX325" s="37"/>
      <c r="AY325" s="37"/>
      <c r="AZ325" s="37"/>
      <c r="BA325" s="37">
        <v>183</v>
      </c>
      <c r="BB325" s="37">
        <v>394</v>
      </c>
      <c r="BC325" s="37"/>
      <c r="BD325" s="37">
        <v>577</v>
      </c>
      <c r="BE325" s="37"/>
      <c r="BF325" s="37"/>
      <c r="BG325" s="37"/>
      <c r="BH325" s="37">
        <v>75</v>
      </c>
      <c r="BI325" s="37"/>
      <c r="BJ325" s="37"/>
      <c r="BK325" s="37"/>
      <c r="BL325" s="37">
        <v>0</v>
      </c>
      <c r="BM325" s="37"/>
      <c r="BN325" s="37">
        <v>0</v>
      </c>
      <c r="BO325" s="37"/>
      <c r="BP325" s="37"/>
      <c r="BQ325" s="37"/>
      <c r="BR325" s="37">
        <v>175</v>
      </c>
    </row>
    <row r="326" spans="3:70" ht="20.100000000000001" customHeight="1" x14ac:dyDescent="0.2">
      <c r="D326" s="38" t="s">
        <v>173</v>
      </c>
      <c r="E326" s="62"/>
      <c r="F326" s="39">
        <v>318</v>
      </c>
      <c r="G326" s="40"/>
      <c r="H326" s="40"/>
      <c r="I326" s="40"/>
      <c r="J326" s="39">
        <v>1417</v>
      </c>
      <c r="K326" s="39">
        <v>24</v>
      </c>
      <c r="L326" s="40"/>
      <c r="M326" s="39">
        <v>1441</v>
      </c>
      <c r="N326" s="40"/>
      <c r="O326" s="40"/>
      <c r="P326" s="40"/>
      <c r="Q326" s="39">
        <v>186</v>
      </c>
      <c r="R326" s="39">
        <v>1155</v>
      </c>
      <c r="S326" s="40"/>
      <c r="T326" s="39">
        <v>1341</v>
      </c>
      <c r="U326" s="40"/>
      <c r="V326" s="40"/>
      <c r="W326" s="40"/>
      <c r="X326" s="39">
        <v>418</v>
      </c>
      <c r="Y326" s="40"/>
      <c r="Z326" s="40"/>
      <c r="AA326" s="40"/>
      <c r="AB326" s="39">
        <v>0</v>
      </c>
      <c r="AC326" s="40"/>
      <c r="AD326" s="39">
        <v>0</v>
      </c>
      <c r="AE326" s="40"/>
      <c r="AF326" s="40"/>
      <c r="AG326" s="40"/>
      <c r="AH326" s="39">
        <v>0</v>
      </c>
      <c r="AI326" s="40"/>
      <c r="AJ326" s="40"/>
      <c r="AK326" s="40"/>
      <c r="AL326" s="40"/>
      <c r="AM326" s="40"/>
      <c r="AN326" s="40"/>
      <c r="AO326" s="40"/>
      <c r="AP326" s="39">
        <v>258</v>
      </c>
      <c r="AQ326" s="40"/>
      <c r="AR326" s="40"/>
      <c r="AS326" s="40"/>
      <c r="AT326" s="39">
        <v>354</v>
      </c>
      <c r="AU326" s="39">
        <v>10</v>
      </c>
      <c r="AV326" s="40"/>
      <c r="AW326" s="39">
        <v>364</v>
      </c>
      <c r="AX326" s="40"/>
      <c r="AY326" s="40"/>
      <c r="AZ326" s="40"/>
      <c r="BA326" s="39">
        <v>165</v>
      </c>
      <c r="BB326" s="39">
        <v>332</v>
      </c>
      <c r="BC326" s="40"/>
      <c r="BD326" s="39">
        <v>497</v>
      </c>
      <c r="BE326" s="40"/>
      <c r="BF326" s="40"/>
      <c r="BG326" s="40"/>
      <c r="BH326" s="39">
        <v>120</v>
      </c>
      <c r="BI326" s="40"/>
      <c r="BJ326" s="40"/>
      <c r="BK326" s="40"/>
      <c r="BL326" s="39">
        <v>0</v>
      </c>
      <c r="BM326" s="40"/>
      <c r="BN326" s="39">
        <v>5</v>
      </c>
      <c r="BO326" s="40"/>
      <c r="BP326" s="40"/>
      <c r="BQ326" s="40"/>
      <c r="BR326" s="39">
        <v>0</v>
      </c>
    </row>
    <row r="327" spans="3:70" ht="20.100000000000001" customHeight="1" x14ac:dyDescent="0.2">
      <c r="D327" s="2" t="s">
        <v>113</v>
      </c>
      <c r="E327" s="62"/>
      <c r="F327" s="37">
        <v>186</v>
      </c>
      <c r="G327" s="37"/>
      <c r="H327" s="37"/>
      <c r="I327" s="37"/>
      <c r="J327" s="37">
        <v>655</v>
      </c>
      <c r="K327" s="37">
        <v>11</v>
      </c>
      <c r="L327" s="37"/>
      <c r="M327" s="37">
        <v>666</v>
      </c>
      <c r="N327" s="37"/>
      <c r="O327" s="37"/>
      <c r="P327" s="37"/>
      <c r="Q327" s="37">
        <v>165</v>
      </c>
      <c r="R327" s="37">
        <v>563</v>
      </c>
      <c r="S327" s="37"/>
      <c r="T327" s="37">
        <v>728</v>
      </c>
      <c r="U327" s="37"/>
      <c r="V327" s="37"/>
      <c r="W327" s="37"/>
      <c r="X327" s="37">
        <v>124</v>
      </c>
      <c r="Y327" s="37"/>
      <c r="Z327" s="37"/>
      <c r="AA327" s="37"/>
      <c r="AB327" s="37">
        <v>0</v>
      </c>
      <c r="AC327" s="37"/>
      <c r="AD327" s="37">
        <v>0</v>
      </c>
      <c r="AE327" s="37"/>
      <c r="AF327" s="37"/>
      <c r="AG327" s="37"/>
      <c r="AH327" s="37">
        <v>0</v>
      </c>
      <c r="AI327" s="37"/>
      <c r="AJ327" s="37"/>
      <c r="AK327" s="37"/>
      <c r="AL327" s="37"/>
      <c r="AM327" s="37"/>
      <c r="AN327" s="37"/>
      <c r="AO327" s="37"/>
      <c r="AP327" s="37">
        <v>85</v>
      </c>
      <c r="AQ327" s="37"/>
      <c r="AR327" s="37"/>
      <c r="AS327" s="37"/>
      <c r="AT327" s="37">
        <v>375</v>
      </c>
      <c r="AU327" s="37">
        <v>83</v>
      </c>
      <c r="AV327" s="37"/>
      <c r="AW327" s="37">
        <v>458</v>
      </c>
      <c r="AX327" s="37"/>
      <c r="AY327" s="37"/>
      <c r="AZ327" s="37"/>
      <c r="BA327" s="37">
        <v>181</v>
      </c>
      <c r="BB327" s="37">
        <v>320</v>
      </c>
      <c r="BC327" s="37"/>
      <c r="BD327" s="37">
        <v>501</v>
      </c>
      <c r="BE327" s="37"/>
      <c r="BF327" s="37"/>
      <c r="BG327" s="37"/>
      <c r="BH327" s="37">
        <v>39</v>
      </c>
      <c r="BI327" s="37"/>
      <c r="BJ327" s="37"/>
      <c r="BK327" s="37"/>
      <c r="BL327" s="37">
        <v>0</v>
      </c>
      <c r="BM327" s="37"/>
      <c r="BN327" s="37">
        <v>3</v>
      </c>
      <c r="BO327" s="37"/>
      <c r="BP327" s="37"/>
      <c r="BQ327" s="37"/>
      <c r="BR327" s="37">
        <v>135</v>
      </c>
    </row>
    <row r="328" spans="3:70" ht="20.100000000000001" customHeight="1" x14ac:dyDescent="0.2">
      <c r="D328" s="38" t="s">
        <v>101</v>
      </c>
      <c r="E328" s="62"/>
      <c r="F328" s="39">
        <v>188</v>
      </c>
      <c r="G328" s="40"/>
      <c r="H328" s="40"/>
      <c r="I328" s="40"/>
      <c r="J328" s="39">
        <v>657</v>
      </c>
      <c r="K328" s="39">
        <v>18</v>
      </c>
      <c r="L328" s="40"/>
      <c r="M328" s="39">
        <v>675</v>
      </c>
      <c r="N328" s="40"/>
      <c r="O328" s="40"/>
      <c r="P328" s="40"/>
      <c r="Q328" s="39">
        <v>179</v>
      </c>
      <c r="R328" s="39">
        <v>528</v>
      </c>
      <c r="S328" s="40"/>
      <c r="T328" s="39">
        <v>707</v>
      </c>
      <c r="U328" s="40"/>
      <c r="V328" s="40"/>
      <c r="W328" s="40"/>
      <c r="X328" s="39">
        <v>156</v>
      </c>
      <c r="Y328" s="40"/>
      <c r="Z328" s="40"/>
      <c r="AA328" s="40"/>
      <c r="AB328" s="39">
        <v>0</v>
      </c>
      <c r="AC328" s="40"/>
      <c r="AD328" s="39">
        <v>0</v>
      </c>
      <c r="AE328" s="40"/>
      <c r="AF328" s="40"/>
      <c r="AG328" s="40"/>
      <c r="AH328" s="39">
        <v>0</v>
      </c>
      <c r="AI328" s="40"/>
      <c r="AJ328" s="40"/>
      <c r="AK328" s="40"/>
      <c r="AL328" s="40"/>
      <c r="AM328" s="40"/>
      <c r="AN328" s="40"/>
      <c r="AO328" s="40"/>
      <c r="AP328" s="39">
        <v>88</v>
      </c>
      <c r="AQ328" s="40"/>
      <c r="AR328" s="40"/>
      <c r="AS328" s="40"/>
      <c r="AT328" s="39">
        <v>343</v>
      </c>
      <c r="AU328" s="39">
        <v>81</v>
      </c>
      <c r="AV328" s="40"/>
      <c r="AW328" s="39">
        <v>424</v>
      </c>
      <c r="AX328" s="40"/>
      <c r="AY328" s="40"/>
      <c r="AZ328" s="40"/>
      <c r="BA328" s="39">
        <v>200</v>
      </c>
      <c r="BB328" s="39">
        <v>245</v>
      </c>
      <c r="BC328" s="40"/>
      <c r="BD328" s="39">
        <v>445</v>
      </c>
      <c r="BE328" s="40"/>
      <c r="BF328" s="40"/>
      <c r="BG328" s="40"/>
      <c r="BH328" s="39">
        <v>49</v>
      </c>
      <c r="BI328" s="40"/>
      <c r="BJ328" s="40"/>
      <c r="BK328" s="40"/>
      <c r="BL328" s="39">
        <v>0</v>
      </c>
      <c r="BM328" s="40"/>
      <c r="BN328" s="39">
        <v>18</v>
      </c>
      <c r="BO328" s="40"/>
      <c r="BP328" s="40"/>
      <c r="BQ328" s="40"/>
      <c r="BR328" s="39">
        <v>0</v>
      </c>
    </row>
    <row r="329" spans="3:70" ht="20.100000000000001" customHeight="1" x14ac:dyDescent="0.2">
      <c r="D329" s="2" t="s">
        <v>115</v>
      </c>
      <c r="E329" s="62"/>
      <c r="F329" s="37">
        <v>88</v>
      </c>
      <c r="G329" s="37"/>
      <c r="H329" s="37"/>
      <c r="I329" s="37"/>
      <c r="J329" s="37">
        <v>630</v>
      </c>
      <c r="K329" s="37">
        <v>20</v>
      </c>
      <c r="L329" s="37"/>
      <c r="M329" s="37">
        <v>650</v>
      </c>
      <c r="N329" s="37"/>
      <c r="O329" s="37"/>
      <c r="P329" s="37"/>
      <c r="Q329" s="37">
        <v>199</v>
      </c>
      <c r="R329" s="37">
        <v>474</v>
      </c>
      <c r="S329" s="37"/>
      <c r="T329" s="37">
        <v>673</v>
      </c>
      <c r="U329" s="37"/>
      <c r="V329" s="37"/>
      <c r="W329" s="37"/>
      <c r="X329" s="37">
        <v>65</v>
      </c>
      <c r="Y329" s="37"/>
      <c r="Z329" s="37"/>
      <c r="AA329" s="37"/>
      <c r="AB329" s="37">
        <v>0</v>
      </c>
      <c r="AC329" s="37"/>
      <c r="AD329" s="37">
        <v>0</v>
      </c>
      <c r="AE329" s="37"/>
      <c r="AF329" s="37"/>
      <c r="AG329" s="37"/>
      <c r="AH329" s="37">
        <v>0</v>
      </c>
      <c r="AI329" s="37"/>
      <c r="AJ329" s="37"/>
      <c r="AK329" s="37"/>
      <c r="AL329" s="37"/>
      <c r="AM329" s="37"/>
      <c r="AN329" s="37"/>
      <c r="AO329" s="37"/>
      <c r="AP329" s="37">
        <v>47</v>
      </c>
      <c r="AQ329" s="37"/>
      <c r="AR329" s="37"/>
      <c r="AS329" s="37"/>
      <c r="AT329" s="37">
        <v>356</v>
      </c>
      <c r="AU329" s="37">
        <v>100</v>
      </c>
      <c r="AV329" s="37"/>
      <c r="AW329" s="37">
        <v>456</v>
      </c>
      <c r="AX329" s="37"/>
      <c r="AY329" s="37"/>
      <c r="AZ329" s="37"/>
      <c r="BA329" s="37">
        <v>252</v>
      </c>
      <c r="BB329" s="37">
        <v>226</v>
      </c>
      <c r="BC329" s="37"/>
      <c r="BD329" s="37">
        <v>478</v>
      </c>
      <c r="BE329" s="37"/>
      <c r="BF329" s="37"/>
      <c r="BG329" s="37"/>
      <c r="BH329" s="37">
        <v>17</v>
      </c>
      <c r="BI329" s="37"/>
      <c r="BJ329" s="37"/>
      <c r="BK329" s="37"/>
      <c r="BL329" s="37">
        <v>0</v>
      </c>
      <c r="BM329" s="37"/>
      <c r="BN329" s="37">
        <v>8</v>
      </c>
      <c r="BO329" s="37"/>
      <c r="BP329" s="37"/>
      <c r="BQ329" s="37"/>
      <c r="BR329" s="37">
        <v>0</v>
      </c>
    </row>
    <row r="330" spans="3:70" ht="20.100000000000001" customHeight="1" x14ac:dyDescent="0.2">
      <c r="D330" s="38" t="s">
        <v>116</v>
      </c>
      <c r="E330" s="62"/>
      <c r="F330" s="39">
        <v>147</v>
      </c>
      <c r="G330" s="40"/>
      <c r="H330" s="40"/>
      <c r="I330" s="40"/>
      <c r="J330" s="39">
        <v>658</v>
      </c>
      <c r="K330" s="39">
        <v>10</v>
      </c>
      <c r="L330" s="40"/>
      <c r="M330" s="39">
        <v>668</v>
      </c>
      <c r="N330" s="40"/>
      <c r="O330" s="40"/>
      <c r="P330" s="40"/>
      <c r="Q330" s="39">
        <v>182</v>
      </c>
      <c r="R330" s="39">
        <v>486</v>
      </c>
      <c r="S330" s="40"/>
      <c r="T330" s="39">
        <v>668</v>
      </c>
      <c r="U330" s="40"/>
      <c r="V330" s="40"/>
      <c r="W330" s="40"/>
      <c r="X330" s="39">
        <v>147</v>
      </c>
      <c r="Y330" s="40"/>
      <c r="Z330" s="40"/>
      <c r="AA330" s="40"/>
      <c r="AB330" s="39">
        <v>0</v>
      </c>
      <c r="AC330" s="40"/>
      <c r="AD330" s="39">
        <v>0</v>
      </c>
      <c r="AE330" s="40"/>
      <c r="AF330" s="40"/>
      <c r="AG330" s="40"/>
      <c r="AH330" s="39">
        <v>0</v>
      </c>
      <c r="AI330" s="40"/>
      <c r="AJ330" s="40"/>
      <c r="AK330" s="40"/>
      <c r="AL330" s="40"/>
      <c r="AM330" s="40"/>
      <c r="AN330" s="40"/>
      <c r="AO330" s="40"/>
      <c r="AP330" s="39">
        <v>92</v>
      </c>
      <c r="AQ330" s="40"/>
      <c r="AR330" s="40"/>
      <c r="AS330" s="40"/>
      <c r="AT330" s="39">
        <v>361</v>
      </c>
      <c r="AU330" s="39">
        <v>97</v>
      </c>
      <c r="AV330" s="40"/>
      <c r="AW330" s="39">
        <v>458</v>
      </c>
      <c r="AX330" s="40"/>
      <c r="AY330" s="40"/>
      <c r="AZ330" s="40"/>
      <c r="BA330" s="39">
        <v>256</v>
      </c>
      <c r="BB330" s="39">
        <v>223</v>
      </c>
      <c r="BC330" s="40"/>
      <c r="BD330" s="39">
        <v>479</v>
      </c>
      <c r="BE330" s="40"/>
      <c r="BF330" s="40"/>
      <c r="BG330" s="40"/>
      <c r="BH330" s="39">
        <v>61</v>
      </c>
      <c r="BI330" s="40"/>
      <c r="BJ330" s="40"/>
      <c r="BK330" s="40"/>
      <c r="BL330" s="39">
        <v>0</v>
      </c>
      <c r="BM330" s="40"/>
      <c r="BN330" s="39">
        <v>10</v>
      </c>
      <c r="BO330" s="40"/>
      <c r="BP330" s="40"/>
      <c r="BQ330" s="40"/>
      <c r="BR330" s="39">
        <v>0</v>
      </c>
    </row>
    <row r="331" spans="3:70" ht="20.100000000000001" customHeight="1" x14ac:dyDescent="0.2">
      <c r="D331" s="2" t="s">
        <v>117</v>
      </c>
      <c r="E331" s="62"/>
      <c r="F331" s="37">
        <v>108</v>
      </c>
      <c r="G331" s="37"/>
      <c r="H331" s="37"/>
      <c r="I331" s="37"/>
      <c r="J331" s="37">
        <v>403</v>
      </c>
      <c r="K331" s="37">
        <v>13</v>
      </c>
      <c r="L331" s="37"/>
      <c r="M331" s="37">
        <v>416</v>
      </c>
      <c r="N331" s="37"/>
      <c r="O331" s="37"/>
      <c r="P331" s="37"/>
      <c r="Q331" s="37">
        <v>127</v>
      </c>
      <c r="R331" s="37">
        <v>293</v>
      </c>
      <c r="S331" s="37"/>
      <c r="T331" s="37">
        <v>420</v>
      </c>
      <c r="U331" s="37"/>
      <c r="V331" s="37"/>
      <c r="W331" s="37"/>
      <c r="X331" s="37">
        <v>104</v>
      </c>
      <c r="Y331" s="37"/>
      <c r="Z331" s="37"/>
      <c r="AA331" s="37"/>
      <c r="AB331" s="37">
        <v>0</v>
      </c>
      <c r="AC331" s="37"/>
      <c r="AD331" s="37">
        <v>0</v>
      </c>
      <c r="AE331" s="37"/>
      <c r="AF331" s="37"/>
      <c r="AG331" s="37"/>
      <c r="AH331" s="37">
        <v>0</v>
      </c>
      <c r="AI331" s="37"/>
      <c r="AJ331" s="37"/>
      <c r="AK331" s="37"/>
      <c r="AL331" s="37"/>
      <c r="AM331" s="37"/>
      <c r="AN331" s="37"/>
      <c r="AO331" s="37"/>
      <c r="AP331" s="37">
        <v>32</v>
      </c>
      <c r="AQ331" s="37"/>
      <c r="AR331" s="37"/>
      <c r="AS331" s="37"/>
      <c r="AT331" s="37">
        <v>108</v>
      </c>
      <c r="AU331" s="37">
        <v>9</v>
      </c>
      <c r="AV331" s="37"/>
      <c r="AW331" s="37">
        <v>117</v>
      </c>
      <c r="AX331" s="37"/>
      <c r="AY331" s="37"/>
      <c r="AZ331" s="37"/>
      <c r="BA331" s="37">
        <v>33</v>
      </c>
      <c r="BB331" s="37">
        <v>87</v>
      </c>
      <c r="BC331" s="37"/>
      <c r="BD331" s="37">
        <v>120</v>
      </c>
      <c r="BE331" s="37"/>
      <c r="BF331" s="37"/>
      <c r="BG331" s="37"/>
      <c r="BH331" s="37">
        <v>29</v>
      </c>
      <c r="BI331" s="37"/>
      <c r="BJ331" s="37"/>
      <c r="BK331" s="37"/>
      <c r="BL331" s="37">
        <v>0</v>
      </c>
      <c r="BM331" s="37"/>
      <c r="BN331" s="37">
        <v>0</v>
      </c>
      <c r="BO331" s="37"/>
      <c r="BP331" s="37"/>
      <c r="BQ331" s="37"/>
      <c r="BR331" s="37">
        <v>25</v>
      </c>
    </row>
    <row r="332" spans="3:70" ht="20.100000000000001" customHeight="1" x14ac:dyDescent="0.2">
      <c r="D332" s="38" t="s">
        <v>105</v>
      </c>
      <c r="E332" s="62"/>
      <c r="F332" s="39">
        <v>103</v>
      </c>
      <c r="G332" s="40"/>
      <c r="H332" s="40"/>
      <c r="I332" s="40"/>
      <c r="J332" s="39">
        <v>393</v>
      </c>
      <c r="K332" s="39">
        <v>6</v>
      </c>
      <c r="L332" s="40"/>
      <c r="M332" s="39">
        <v>399</v>
      </c>
      <c r="N332" s="40"/>
      <c r="O332" s="40"/>
      <c r="P332" s="40"/>
      <c r="Q332" s="39">
        <v>108</v>
      </c>
      <c r="R332" s="39">
        <v>312</v>
      </c>
      <c r="S332" s="40"/>
      <c r="T332" s="39">
        <v>420</v>
      </c>
      <c r="U332" s="40"/>
      <c r="V332" s="40"/>
      <c r="W332" s="40"/>
      <c r="X332" s="39">
        <v>82</v>
      </c>
      <c r="Y332" s="40"/>
      <c r="Z332" s="40"/>
      <c r="AA332" s="40"/>
      <c r="AB332" s="39">
        <v>0</v>
      </c>
      <c r="AC332" s="40"/>
      <c r="AD332" s="39">
        <v>0</v>
      </c>
      <c r="AE332" s="40"/>
      <c r="AF332" s="40"/>
      <c r="AG332" s="40"/>
      <c r="AH332" s="39">
        <v>0</v>
      </c>
      <c r="AI332" s="40"/>
      <c r="AJ332" s="40"/>
      <c r="AK332" s="40"/>
      <c r="AL332" s="40"/>
      <c r="AM332" s="40"/>
      <c r="AN332" s="40"/>
      <c r="AO332" s="40"/>
      <c r="AP332" s="39">
        <v>19</v>
      </c>
      <c r="AQ332" s="40"/>
      <c r="AR332" s="40"/>
      <c r="AS332" s="40"/>
      <c r="AT332" s="39">
        <v>118</v>
      </c>
      <c r="AU332" s="39">
        <v>7</v>
      </c>
      <c r="AV332" s="40"/>
      <c r="AW332" s="39">
        <v>125</v>
      </c>
      <c r="AX332" s="40"/>
      <c r="AY332" s="40"/>
      <c r="AZ332" s="40"/>
      <c r="BA332" s="39">
        <v>37</v>
      </c>
      <c r="BB332" s="39">
        <v>85</v>
      </c>
      <c r="BC332" s="40"/>
      <c r="BD332" s="39">
        <v>122</v>
      </c>
      <c r="BE332" s="40"/>
      <c r="BF332" s="40"/>
      <c r="BG332" s="40"/>
      <c r="BH332" s="39">
        <v>22</v>
      </c>
      <c r="BI332" s="40"/>
      <c r="BJ332" s="40"/>
      <c r="BK332" s="40"/>
      <c r="BL332" s="39">
        <v>0</v>
      </c>
      <c r="BM332" s="40"/>
      <c r="BN332" s="39">
        <v>0</v>
      </c>
      <c r="BO332" s="40"/>
      <c r="BP332" s="40"/>
      <c r="BQ332" s="40"/>
      <c r="BR332" s="39">
        <v>1</v>
      </c>
    </row>
    <row r="333" spans="3:70" ht="20.100000000000001" customHeight="1" x14ac:dyDescent="0.2">
      <c r="D333" s="2" t="s">
        <v>244</v>
      </c>
      <c r="E333" s="62"/>
      <c r="F333" s="37">
        <v>99</v>
      </c>
      <c r="G333" s="37"/>
      <c r="H333" s="37"/>
      <c r="I333" s="37"/>
      <c r="J333" s="37">
        <v>565</v>
      </c>
      <c r="K333" s="37">
        <v>5</v>
      </c>
      <c r="L333" s="37"/>
      <c r="M333" s="37">
        <v>570</v>
      </c>
      <c r="N333" s="37"/>
      <c r="O333" s="37"/>
      <c r="P333" s="37"/>
      <c r="Q333" s="37">
        <v>51</v>
      </c>
      <c r="R333" s="37">
        <v>529</v>
      </c>
      <c r="S333" s="37"/>
      <c r="T333" s="37">
        <v>580</v>
      </c>
      <c r="U333" s="37"/>
      <c r="V333" s="37"/>
      <c r="W333" s="37"/>
      <c r="X333" s="37">
        <v>89</v>
      </c>
      <c r="Y333" s="37"/>
      <c r="Z333" s="37"/>
      <c r="AA333" s="37"/>
      <c r="AB333" s="37">
        <v>0</v>
      </c>
      <c r="AC333" s="37"/>
      <c r="AD333" s="37">
        <v>0</v>
      </c>
      <c r="AE333" s="37"/>
      <c r="AF333" s="37"/>
      <c r="AG333" s="37"/>
      <c r="AH333" s="37">
        <v>0</v>
      </c>
      <c r="AI333" s="37"/>
      <c r="AJ333" s="37"/>
      <c r="AK333" s="37"/>
      <c r="AL333" s="37"/>
      <c r="AM333" s="37"/>
      <c r="AN333" s="37"/>
      <c r="AO333" s="37"/>
      <c r="AP333" s="37">
        <v>33</v>
      </c>
      <c r="AQ333" s="37"/>
      <c r="AR333" s="37"/>
      <c r="AS333" s="37"/>
      <c r="AT333" s="37">
        <v>105</v>
      </c>
      <c r="AU333" s="37">
        <v>2</v>
      </c>
      <c r="AV333" s="37"/>
      <c r="AW333" s="37">
        <v>107</v>
      </c>
      <c r="AX333" s="37"/>
      <c r="AY333" s="37"/>
      <c r="AZ333" s="37"/>
      <c r="BA333" s="37">
        <v>26</v>
      </c>
      <c r="BB333" s="37">
        <v>86</v>
      </c>
      <c r="BC333" s="37"/>
      <c r="BD333" s="37">
        <v>112</v>
      </c>
      <c r="BE333" s="37"/>
      <c r="BF333" s="37"/>
      <c r="BG333" s="37"/>
      <c r="BH333" s="37">
        <v>28</v>
      </c>
      <c r="BI333" s="37"/>
      <c r="BJ333" s="37"/>
      <c r="BK333" s="37"/>
      <c r="BL333" s="37">
        <v>0</v>
      </c>
      <c r="BM333" s="37"/>
      <c r="BN333" s="37">
        <v>0</v>
      </c>
      <c r="BO333" s="37"/>
      <c r="BP333" s="37"/>
      <c r="BQ333" s="37"/>
      <c r="BR333" s="37">
        <v>0</v>
      </c>
    </row>
    <row r="334" spans="3:70" ht="20.100000000000001" customHeight="1" x14ac:dyDescent="0.2">
      <c r="D334" s="38" t="s">
        <v>245</v>
      </c>
      <c r="E334" s="62"/>
      <c r="F334" s="39">
        <v>154</v>
      </c>
      <c r="G334" s="40"/>
      <c r="H334" s="40"/>
      <c r="I334" s="40"/>
      <c r="J334" s="39">
        <v>668</v>
      </c>
      <c r="K334" s="39">
        <v>10</v>
      </c>
      <c r="L334" s="40"/>
      <c r="M334" s="39">
        <v>678</v>
      </c>
      <c r="N334" s="40"/>
      <c r="O334" s="40"/>
      <c r="P334" s="40"/>
      <c r="Q334" s="39">
        <v>197</v>
      </c>
      <c r="R334" s="39">
        <v>454</v>
      </c>
      <c r="S334" s="40"/>
      <c r="T334" s="39">
        <v>651</v>
      </c>
      <c r="U334" s="40"/>
      <c r="V334" s="40"/>
      <c r="W334" s="40"/>
      <c r="X334" s="39">
        <v>181</v>
      </c>
      <c r="Y334" s="40"/>
      <c r="Z334" s="40"/>
      <c r="AA334" s="40"/>
      <c r="AB334" s="39">
        <v>0</v>
      </c>
      <c r="AC334" s="40"/>
      <c r="AD334" s="39">
        <v>0</v>
      </c>
      <c r="AE334" s="40"/>
      <c r="AF334" s="40"/>
      <c r="AG334" s="40"/>
      <c r="AH334" s="39">
        <v>0</v>
      </c>
      <c r="AI334" s="40"/>
      <c r="AJ334" s="40"/>
      <c r="AK334" s="40"/>
      <c r="AL334" s="40"/>
      <c r="AM334" s="40"/>
      <c r="AN334" s="40"/>
      <c r="AO334" s="40"/>
      <c r="AP334" s="39">
        <v>61</v>
      </c>
      <c r="AQ334" s="40"/>
      <c r="AR334" s="40"/>
      <c r="AS334" s="40"/>
      <c r="AT334" s="39">
        <v>183</v>
      </c>
      <c r="AU334" s="39">
        <v>22</v>
      </c>
      <c r="AV334" s="40"/>
      <c r="AW334" s="39">
        <v>205</v>
      </c>
      <c r="AX334" s="40"/>
      <c r="AY334" s="40"/>
      <c r="AZ334" s="40"/>
      <c r="BA334" s="39">
        <v>95</v>
      </c>
      <c r="BB334" s="39">
        <v>107</v>
      </c>
      <c r="BC334" s="40"/>
      <c r="BD334" s="39">
        <v>202</v>
      </c>
      <c r="BE334" s="40"/>
      <c r="BF334" s="40"/>
      <c r="BG334" s="40"/>
      <c r="BH334" s="39">
        <v>42</v>
      </c>
      <c r="BI334" s="40"/>
      <c r="BJ334" s="40"/>
      <c r="BK334" s="40"/>
      <c r="BL334" s="39">
        <v>0</v>
      </c>
      <c r="BM334" s="40"/>
      <c r="BN334" s="39">
        <v>22</v>
      </c>
      <c r="BO334" s="40"/>
      <c r="BP334" s="40"/>
      <c r="BQ334" s="40"/>
      <c r="BR334" s="39">
        <v>163</v>
      </c>
    </row>
    <row r="335" spans="3:70" ht="20.100000000000001" customHeight="1" x14ac:dyDescent="0.2">
      <c r="D335" s="2" t="s">
        <v>246</v>
      </c>
      <c r="E335" s="62"/>
      <c r="F335" s="37">
        <v>139</v>
      </c>
      <c r="G335" s="37"/>
      <c r="H335" s="37"/>
      <c r="I335" s="37"/>
      <c r="J335" s="37">
        <v>570</v>
      </c>
      <c r="K335" s="37">
        <v>7</v>
      </c>
      <c r="L335" s="37"/>
      <c r="M335" s="37">
        <v>577</v>
      </c>
      <c r="N335" s="37"/>
      <c r="O335" s="37"/>
      <c r="P335" s="37"/>
      <c r="Q335" s="37">
        <v>83</v>
      </c>
      <c r="R335" s="37">
        <v>494</v>
      </c>
      <c r="S335" s="37"/>
      <c r="T335" s="37">
        <v>577</v>
      </c>
      <c r="U335" s="37"/>
      <c r="V335" s="37"/>
      <c r="W335" s="37"/>
      <c r="X335" s="37">
        <v>139</v>
      </c>
      <c r="Y335" s="37"/>
      <c r="Z335" s="37"/>
      <c r="AA335" s="37"/>
      <c r="AB335" s="37">
        <v>0</v>
      </c>
      <c r="AC335" s="37"/>
      <c r="AD335" s="37">
        <v>0</v>
      </c>
      <c r="AE335" s="37"/>
      <c r="AF335" s="37"/>
      <c r="AG335" s="37"/>
      <c r="AH335" s="37">
        <v>0</v>
      </c>
      <c r="AI335" s="37"/>
      <c r="AJ335" s="37"/>
      <c r="AK335" s="37"/>
      <c r="AL335" s="37"/>
      <c r="AM335" s="37"/>
      <c r="AN335" s="37"/>
      <c r="AO335" s="37"/>
      <c r="AP335" s="37">
        <v>41</v>
      </c>
      <c r="AQ335" s="37"/>
      <c r="AR335" s="37"/>
      <c r="AS335" s="37"/>
      <c r="AT335" s="37">
        <v>110</v>
      </c>
      <c r="AU335" s="37">
        <v>2</v>
      </c>
      <c r="AV335" s="37"/>
      <c r="AW335" s="37">
        <v>112</v>
      </c>
      <c r="AX335" s="37"/>
      <c r="AY335" s="37"/>
      <c r="AZ335" s="37"/>
      <c r="BA335" s="37">
        <v>33</v>
      </c>
      <c r="BB335" s="37">
        <v>78</v>
      </c>
      <c r="BC335" s="37"/>
      <c r="BD335" s="37">
        <v>111</v>
      </c>
      <c r="BE335" s="37"/>
      <c r="BF335" s="37"/>
      <c r="BG335" s="37"/>
      <c r="BH335" s="37">
        <v>40</v>
      </c>
      <c r="BI335" s="37"/>
      <c r="BJ335" s="37"/>
      <c r="BK335" s="37"/>
      <c r="BL335" s="37">
        <v>0</v>
      </c>
      <c r="BM335" s="37"/>
      <c r="BN335" s="37">
        <v>2</v>
      </c>
      <c r="BO335" s="37"/>
      <c r="BP335" s="37"/>
      <c r="BQ335" s="37"/>
      <c r="BR335" s="37">
        <v>2</v>
      </c>
    </row>
    <row r="336" spans="3:70" ht="20.100000000000001" customHeight="1" x14ac:dyDescent="0.2">
      <c r="D336" s="38" t="s">
        <v>247</v>
      </c>
      <c r="E336" s="62"/>
      <c r="F336" s="39">
        <v>287</v>
      </c>
      <c r="G336" s="40"/>
      <c r="H336" s="40"/>
      <c r="I336" s="40"/>
      <c r="J336" s="39">
        <v>1435</v>
      </c>
      <c r="K336" s="39">
        <v>20</v>
      </c>
      <c r="L336" s="40"/>
      <c r="M336" s="39">
        <v>1455</v>
      </c>
      <c r="N336" s="40"/>
      <c r="O336" s="40"/>
      <c r="P336" s="40"/>
      <c r="Q336" s="39">
        <v>198</v>
      </c>
      <c r="R336" s="39">
        <v>1189</v>
      </c>
      <c r="S336" s="40"/>
      <c r="T336" s="39">
        <v>1387</v>
      </c>
      <c r="U336" s="40"/>
      <c r="V336" s="40"/>
      <c r="W336" s="40"/>
      <c r="X336" s="39">
        <v>354</v>
      </c>
      <c r="Y336" s="40"/>
      <c r="Z336" s="40"/>
      <c r="AA336" s="40"/>
      <c r="AB336" s="39">
        <v>0</v>
      </c>
      <c r="AC336" s="40"/>
      <c r="AD336" s="39">
        <v>1</v>
      </c>
      <c r="AE336" s="40"/>
      <c r="AF336" s="40"/>
      <c r="AG336" s="40"/>
      <c r="AH336" s="39">
        <v>54</v>
      </c>
      <c r="AI336" s="40"/>
      <c r="AJ336" s="40"/>
      <c r="AK336" s="40"/>
      <c r="AL336" s="40"/>
      <c r="AM336" s="40"/>
      <c r="AN336" s="40"/>
      <c r="AO336" s="40"/>
      <c r="AP336" s="39">
        <v>257</v>
      </c>
      <c r="AQ336" s="40"/>
      <c r="AR336" s="40"/>
      <c r="AS336" s="40"/>
      <c r="AT336" s="39">
        <v>354</v>
      </c>
      <c r="AU336" s="39">
        <v>27</v>
      </c>
      <c r="AV336" s="40"/>
      <c r="AW336" s="39">
        <v>381</v>
      </c>
      <c r="AX336" s="40"/>
      <c r="AY336" s="40"/>
      <c r="AZ336" s="40"/>
      <c r="BA336" s="39">
        <v>171</v>
      </c>
      <c r="BB336" s="39">
        <v>374</v>
      </c>
      <c r="BC336" s="40"/>
      <c r="BD336" s="39">
        <v>545</v>
      </c>
      <c r="BE336" s="40"/>
      <c r="BF336" s="40"/>
      <c r="BG336" s="40"/>
      <c r="BH336" s="39">
        <v>87</v>
      </c>
      <c r="BI336" s="40"/>
      <c r="BJ336" s="40"/>
      <c r="BK336" s="40"/>
      <c r="BL336" s="39">
        <v>0</v>
      </c>
      <c r="BM336" s="40"/>
      <c r="BN336" s="39">
        <v>6</v>
      </c>
      <c r="BO336" s="40"/>
      <c r="BP336" s="40"/>
      <c r="BQ336" s="40"/>
      <c r="BR336" s="39">
        <v>55</v>
      </c>
    </row>
    <row r="337" spans="1:70" ht="20.100000000000001" customHeight="1" x14ac:dyDescent="0.2">
      <c r="D337" s="2" t="s">
        <v>120</v>
      </c>
      <c r="E337" s="62"/>
      <c r="F337" s="37">
        <v>172</v>
      </c>
      <c r="G337" s="37"/>
      <c r="H337" s="37"/>
      <c r="I337" s="37"/>
      <c r="J337" s="37">
        <v>630</v>
      </c>
      <c r="K337" s="37">
        <v>7</v>
      </c>
      <c r="L337" s="37"/>
      <c r="M337" s="37">
        <v>637</v>
      </c>
      <c r="N337" s="37"/>
      <c r="O337" s="37"/>
      <c r="P337" s="37"/>
      <c r="Q337" s="37">
        <v>190</v>
      </c>
      <c r="R337" s="37">
        <v>444</v>
      </c>
      <c r="S337" s="37"/>
      <c r="T337" s="37">
        <v>634</v>
      </c>
      <c r="U337" s="37"/>
      <c r="V337" s="37"/>
      <c r="W337" s="37"/>
      <c r="X337" s="37">
        <v>175</v>
      </c>
      <c r="Y337" s="37"/>
      <c r="Z337" s="37"/>
      <c r="AA337" s="37"/>
      <c r="AB337" s="37">
        <v>0</v>
      </c>
      <c r="AC337" s="37"/>
      <c r="AD337" s="37">
        <v>0</v>
      </c>
      <c r="AE337" s="37"/>
      <c r="AF337" s="37"/>
      <c r="AG337" s="37"/>
      <c r="AH337" s="37">
        <v>10</v>
      </c>
      <c r="AI337" s="37"/>
      <c r="AJ337" s="37"/>
      <c r="AK337" s="37"/>
      <c r="AL337" s="37"/>
      <c r="AM337" s="37"/>
      <c r="AN337" s="37"/>
      <c r="AO337" s="37"/>
      <c r="AP337" s="37">
        <v>52</v>
      </c>
      <c r="AQ337" s="37"/>
      <c r="AR337" s="37"/>
      <c r="AS337" s="37"/>
      <c r="AT337" s="37">
        <v>204</v>
      </c>
      <c r="AU337" s="37">
        <v>14</v>
      </c>
      <c r="AV337" s="37"/>
      <c r="AW337" s="37">
        <v>218</v>
      </c>
      <c r="AX337" s="37"/>
      <c r="AY337" s="37"/>
      <c r="AZ337" s="37"/>
      <c r="BA337" s="37">
        <v>82</v>
      </c>
      <c r="BB337" s="37">
        <v>118</v>
      </c>
      <c r="BC337" s="37"/>
      <c r="BD337" s="37">
        <v>200</v>
      </c>
      <c r="BE337" s="37"/>
      <c r="BF337" s="37"/>
      <c r="BG337" s="37"/>
      <c r="BH337" s="37">
        <v>50</v>
      </c>
      <c r="BI337" s="37"/>
      <c r="BJ337" s="37"/>
      <c r="BK337" s="37"/>
      <c r="BL337" s="37">
        <v>0</v>
      </c>
      <c r="BM337" s="37"/>
      <c r="BN337" s="37">
        <v>20</v>
      </c>
      <c r="BO337" s="37"/>
      <c r="BP337" s="37"/>
      <c r="BQ337" s="37"/>
      <c r="BR337" s="37">
        <v>5</v>
      </c>
    </row>
    <row r="338" spans="1:70" ht="20.100000000000001" customHeight="1" x14ac:dyDescent="0.2">
      <c r="D338" s="38" t="s">
        <v>248</v>
      </c>
      <c r="E338" s="62"/>
      <c r="F338" s="39">
        <v>158</v>
      </c>
      <c r="G338" s="40"/>
      <c r="H338" s="40"/>
      <c r="I338" s="40"/>
      <c r="J338" s="39">
        <v>1530</v>
      </c>
      <c r="K338" s="39">
        <v>15</v>
      </c>
      <c r="L338" s="40"/>
      <c r="M338" s="39">
        <v>1545</v>
      </c>
      <c r="N338" s="40"/>
      <c r="O338" s="40"/>
      <c r="P338" s="40"/>
      <c r="Q338" s="39">
        <v>359</v>
      </c>
      <c r="R338" s="39">
        <v>1122</v>
      </c>
      <c r="S338" s="40"/>
      <c r="T338" s="39">
        <v>1481</v>
      </c>
      <c r="U338" s="40"/>
      <c r="V338" s="40"/>
      <c r="W338" s="40"/>
      <c r="X338" s="39">
        <v>222</v>
      </c>
      <c r="Y338" s="40"/>
      <c r="Z338" s="40"/>
      <c r="AA338" s="40"/>
      <c r="AB338" s="39">
        <v>0</v>
      </c>
      <c r="AC338" s="40"/>
      <c r="AD338" s="39">
        <v>0</v>
      </c>
      <c r="AE338" s="40"/>
      <c r="AF338" s="40"/>
      <c r="AG338" s="40"/>
      <c r="AH338" s="39">
        <v>0</v>
      </c>
      <c r="AI338" s="40"/>
      <c r="AJ338" s="40"/>
      <c r="AK338" s="40"/>
      <c r="AL338" s="40"/>
      <c r="AM338" s="40"/>
      <c r="AN338" s="40"/>
      <c r="AO338" s="40"/>
      <c r="AP338" s="39">
        <v>145</v>
      </c>
      <c r="AQ338" s="40"/>
      <c r="AR338" s="40"/>
      <c r="AS338" s="40"/>
      <c r="AT338" s="39">
        <v>363</v>
      </c>
      <c r="AU338" s="39">
        <v>55</v>
      </c>
      <c r="AV338" s="40"/>
      <c r="AW338" s="39">
        <v>418</v>
      </c>
      <c r="AX338" s="40"/>
      <c r="AY338" s="40"/>
      <c r="AZ338" s="40"/>
      <c r="BA338" s="39">
        <v>156</v>
      </c>
      <c r="BB338" s="39">
        <v>299</v>
      </c>
      <c r="BC338" s="40"/>
      <c r="BD338" s="39">
        <v>455</v>
      </c>
      <c r="BE338" s="40"/>
      <c r="BF338" s="40"/>
      <c r="BG338" s="40"/>
      <c r="BH338" s="39">
        <v>101</v>
      </c>
      <c r="BI338" s="40"/>
      <c r="BJ338" s="40"/>
      <c r="BK338" s="40"/>
      <c r="BL338" s="39">
        <v>0</v>
      </c>
      <c r="BM338" s="40"/>
      <c r="BN338" s="39">
        <v>7</v>
      </c>
      <c r="BO338" s="40"/>
      <c r="BP338" s="40"/>
      <c r="BQ338" s="40"/>
      <c r="BR338" s="39">
        <v>0</v>
      </c>
    </row>
    <row r="339" spans="1:70" ht="20.100000000000001" customHeight="1" x14ac:dyDescent="0.2">
      <c r="E339" s="6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row>
    <row r="340" spans="1:70" s="1" customFormat="1" ht="20.100000000000001" customHeight="1" x14ac:dyDescent="0.2">
      <c r="A340" s="3"/>
      <c r="B340" s="6"/>
      <c r="C340" s="42" t="s">
        <v>180</v>
      </c>
      <c r="D340" s="42"/>
      <c r="E340" s="62"/>
      <c r="F340" s="44">
        <v>2472</v>
      </c>
      <c r="G340" s="45"/>
      <c r="H340" s="45"/>
      <c r="I340" s="45"/>
      <c r="J340" s="44">
        <v>11554</v>
      </c>
      <c r="K340" s="44">
        <v>181</v>
      </c>
      <c r="L340" s="45"/>
      <c r="M340" s="44">
        <v>11735</v>
      </c>
      <c r="N340" s="45"/>
      <c r="O340" s="45"/>
      <c r="P340" s="45"/>
      <c r="Q340" s="44">
        <v>2443</v>
      </c>
      <c r="R340" s="44">
        <v>9099</v>
      </c>
      <c r="S340" s="45"/>
      <c r="T340" s="44">
        <v>11542</v>
      </c>
      <c r="U340" s="45"/>
      <c r="V340" s="45"/>
      <c r="W340" s="45"/>
      <c r="X340" s="44">
        <v>2664</v>
      </c>
      <c r="Y340" s="45"/>
      <c r="Z340" s="45"/>
      <c r="AA340" s="45"/>
      <c r="AB340" s="44">
        <v>0</v>
      </c>
      <c r="AC340" s="45"/>
      <c r="AD340" s="44">
        <v>1</v>
      </c>
      <c r="AE340" s="45"/>
      <c r="AF340" s="45"/>
      <c r="AG340" s="45"/>
      <c r="AH340" s="44">
        <v>428</v>
      </c>
      <c r="AI340" s="45"/>
      <c r="AJ340" s="45"/>
      <c r="AK340" s="45"/>
      <c r="AL340" s="45"/>
      <c r="AM340" s="45"/>
      <c r="AN340" s="45"/>
      <c r="AO340" s="45"/>
      <c r="AP340" s="44">
        <v>1473</v>
      </c>
      <c r="AQ340" s="45"/>
      <c r="AR340" s="45"/>
      <c r="AS340" s="45"/>
      <c r="AT340" s="44">
        <v>3698</v>
      </c>
      <c r="AU340" s="44">
        <v>534</v>
      </c>
      <c r="AV340" s="45"/>
      <c r="AW340" s="44">
        <v>4232</v>
      </c>
      <c r="AX340" s="45"/>
      <c r="AY340" s="45"/>
      <c r="AZ340" s="45"/>
      <c r="BA340" s="44">
        <v>1870</v>
      </c>
      <c r="BB340" s="44">
        <v>2974</v>
      </c>
      <c r="BC340" s="45"/>
      <c r="BD340" s="44">
        <v>4844</v>
      </c>
      <c r="BE340" s="45"/>
      <c r="BF340" s="45"/>
      <c r="BG340" s="45"/>
      <c r="BH340" s="44">
        <v>760</v>
      </c>
      <c r="BI340" s="45"/>
      <c r="BJ340" s="45"/>
      <c r="BK340" s="45"/>
      <c r="BL340" s="44">
        <v>0</v>
      </c>
      <c r="BM340" s="45"/>
      <c r="BN340" s="44">
        <v>101</v>
      </c>
      <c r="BO340" s="45"/>
      <c r="BP340" s="45"/>
      <c r="BQ340" s="45"/>
      <c r="BR340" s="44">
        <v>561</v>
      </c>
    </row>
    <row r="341" spans="1:70" s="1" customFormat="1" ht="20.100000000000001" customHeight="1" x14ac:dyDescent="0.2">
      <c r="A341" s="3"/>
      <c r="B341" s="6"/>
      <c r="C341" s="3"/>
      <c r="D341" s="3"/>
      <c r="E341" s="62"/>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row>
    <row r="342" spans="1:70" s="1" customFormat="1" ht="20.100000000000001" customHeight="1" x14ac:dyDescent="0.25">
      <c r="A342" s="3"/>
      <c r="B342" s="49" t="s">
        <v>249</v>
      </c>
      <c r="C342" s="50"/>
      <c r="D342" s="50"/>
      <c r="E342" s="62"/>
      <c r="F342" s="51">
        <v>2578</v>
      </c>
      <c r="G342" s="52"/>
      <c r="H342" s="52"/>
      <c r="I342" s="52"/>
      <c r="J342" s="51">
        <v>11557</v>
      </c>
      <c r="K342" s="51">
        <v>186</v>
      </c>
      <c r="L342" s="52"/>
      <c r="M342" s="51">
        <v>11743</v>
      </c>
      <c r="N342" s="52"/>
      <c r="O342" s="52"/>
      <c r="P342" s="52"/>
      <c r="Q342" s="51">
        <v>2453</v>
      </c>
      <c r="R342" s="51">
        <v>9147</v>
      </c>
      <c r="S342" s="52"/>
      <c r="T342" s="51">
        <v>11600</v>
      </c>
      <c r="U342" s="52"/>
      <c r="V342" s="52"/>
      <c r="W342" s="52"/>
      <c r="X342" s="51">
        <v>2720</v>
      </c>
      <c r="Y342" s="52"/>
      <c r="Z342" s="52"/>
      <c r="AA342" s="52"/>
      <c r="AB342" s="51">
        <v>0</v>
      </c>
      <c r="AC342" s="52"/>
      <c r="AD342" s="51">
        <v>1</v>
      </c>
      <c r="AE342" s="52"/>
      <c r="AF342" s="52"/>
      <c r="AG342" s="52"/>
      <c r="AH342" s="51">
        <v>428</v>
      </c>
      <c r="AI342" s="52"/>
      <c r="AJ342" s="52"/>
      <c r="AK342" s="52"/>
      <c r="AL342" s="52"/>
      <c r="AM342" s="52"/>
      <c r="AN342" s="52"/>
      <c r="AO342" s="52"/>
      <c r="AP342" s="51">
        <v>1473</v>
      </c>
      <c r="AQ342" s="52"/>
      <c r="AR342" s="52"/>
      <c r="AS342" s="52"/>
      <c r="AT342" s="51">
        <v>3698</v>
      </c>
      <c r="AU342" s="51">
        <v>534</v>
      </c>
      <c r="AV342" s="52"/>
      <c r="AW342" s="51">
        <v>4232</v>
      </c>
      <c r="AX342" s="52"/>
      <c r="AY342" s="52"/>
      <c r="AZ342" s="52"/>
      <c r="BA342" s="51">
        <v>1870</v>
      </c>
      <c r="BB342" s="51">
        <v>2974</v>
      </c>
      <c r="BC342" s="52"/>
      <c r="BD342" s="51">
        <v>4844</v>
      </c>
      <c r="BE342" s="52"/>
      <c r="BF342" s="52"/>
      <c r="BG342" s="52"/>
      <c r="BH342" s="51">
        <v>760</v>
      </c>
      <c r="BI342" s="52"/>
      <c r="BJ342" s="52"/>
      <c r="BK342" s="52"/>
      <c r="BL342" s="51">
        <v>0</v>
      </c>
      <c r="BM342" s="52"/>
      <c r="BN342" s="51">
        <v>101</v>
      </c>
      <c r="BO342" s="52"/>
      <c r="BP342" s="52"/>
      <c r="BQ342" s="52"/>
      <c r="BR342" s="51">
        <v>561</v>
      </c>
    </row>
    <row r="343" spans="1:70" ht="20.100000000000001" customHeight="1" x14ac:dyDescent="0.2">
      <c r="E343" s="6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row>
    <row r="344" spans="1:70" ht="20.100000000000001" customHeight="1" x14ac:dyDescent="0.2">
      <c r="B344" s="6" t="s">
        <v>250</v>
      </c>
      <c r="E344" s="62"/>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row>
    <row r="345" spans="1:70" ht="20.100000000000001" customHeight="1" x14ac:dyDescent="0.2">
      <c r="C345" s="3" t="s">
        <v>172</v>
      </c>
      <c r="E345" s="62"/>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row>
    <row r="346" spans="1:70" ht="20.100000000000001" customHeight="1" x14ac:dyDescent="0.2">
      <c r="D346" s="2" t="s">
        <v>251</v>
      </c>
      <c r="E346" s="62"/>
      <c r="F346" s="37">
        <v>257</v>
      </c>
      <c r="G346" s="37"/>
      <c r="H346" s="37"/>
      <c r="I346" s="37"/>
      <c r="J346" s="37">
        <v>439</v>
      </c>
      <c r="K346" s="37">
        <v>12</v>
      </c>
      <c r="L346" s="37"/>
      <c r="M346" s="37">
        <v>451</v>
      </c>
      <c r="N346" s="37"/>
      <c r="O346" s="37"/>
      <c r="P346" s="37"/>
      <c r="Q346" s="37">
        <v>134</v>
      </c>
      <c r="R346" s="37">
        <v>340</v>
      </c>
      <c r="S346" s="37"/>
      <c r="T346" s="37">
        <v>474</v>
      </c>
      <c r="U346" s="37"/>
      <c r="V346" s="37"/>
      <c r="W346" s="37"/>
      <c r="X346" s="37">
        <v>234</v>
      </c>
      <c r="Y346" s="37"/>
      <c r="Z346" s="37"/>
      <c r="AA346" s="37"/>
      <c r="AB346" s="37">
        <v>0</v>
      </c>
      <c r="AC346" s="37"/>
      <c r="AD346" s="37">
        <v>0</v>
      </c>
      <c r="AE346" s="37"/>
      <c r="AF346" s="37"/>
      <c r="AG346" s="37"/>
      <c r="AH346" s="37">
        <v>0</v>
      </c>
      <c r="AI346" s="37"/>
      <c r="AJ346" s="37"/>
      <c r="AK346" s="37"/>
      <c r="AL346" s="37"/>
      <c r="AM346" s="37"/>
      <c r="AN346" s="37"/>
      <c r="AO346" s="37"/>
      <c r="AP346" s="37">
        <v>61</v>
      </c>
      <c r="AQ346" s="37"/>
      <c r="AR346" s="37"/>
      <c r="AS346" s="37"/>
      <c r="AT346" s="37">
        <v>1102</v>
      </c>
      <c r="AU346" s="37">
        <v>15</v>
      </c>
      <c r="AV346" s="37"/>
      <c r="AW346" s="37">
        <v>1117</v>
      </c>
      <c r="AX346" s="37"/>
      <c r="AY346" s="37"/>
      <c r="AZ346" s="37"/>
      <c r="BA346" s="37">
        <v>214</v>
      </c>
      <c r="BB346" s="37">
        <v>855</v>
      </c>
      <c r="BC346" s="37"/>
      <c r="BD346" s="37">
        <v>1069</v>
      </c>
      <c r="BE346" s="37"/>
      <c r="BF346" s="37"/>
      <c r="BG346" s="37"/>
      <c r="BH346" s="37">
        <v>89</v>
      </c>
      <c r="BI346" s="37"/>
      <c r="BJ346" s="37"/>
      <c r="BK346" s="37"/>
      <c r="BL346" s="37">
        <v>0</v>
      </c>
      <c r="BM346" s="37"/>
      <c r="BN346" s="37">
        <v>20</v>
      </c>
      <c r="BO346" s="37"/>
      <c r="BP346" s="37"/>
      <c r="BQ346" s="37"/>
      <c r="BR346" s="37">
        <v>3</v>
      </c>
    </row>
    <row r="347" spans="1:70" ht="20.100000000000001" customHeight="1" x14ac:dyDescent="0.2">
      <c r="D347" s="38" t="s">
        <v>252</v>
      </c>
      <c r="E347" s="62"/>
      <c r="F347" s="39">
        <v>151</v>
      </c>
      <c r="G347" s="40"/>
      <c r="H347" s="40"/>
      <c r="I347" s="40"/>
      <c r="J347" s="39">
        <v>417</v>
      </c>
      <c r="K347" s="39">
        <v>4</v>
      </c>
      <c r="L347" s="40"/>
      <c r="M347" s="39">
        <v>421</v>
      </c>
      <c r="N347" s="40"/>
      <c r="O347" s="40"/>
      <c r="P347" s="40"/>
      <c r="Q347" s="39">
        <v>119</v>
      </c>
      <c r="R347" s="39">
        <v>338</v>
      </c>
      <c r="S347" s="40"/>
      <c r="T347" s="39">
        <v>457</v>
      </c>
      <c r="U347" s="40"/>
      <c r="V347" s="40"/>
      <c r="W347" s="40"/>
      <c r="X347" s="39">
        <v>115</v>
      </c>
      <c r="Y347" s="40"/>
      <c r="Z347" s="40"/>
      <c r="AA347" s="40"/>
      <c r="AB347" s="39">
        <v>0</v>
      </c>
      <c r="AC347" s="40"/>
      <c r="AD347" s="39">
        <v>0</v>
      </c>
      <c r="AE347" s="40"/>
      <c r="AF347" s="40"/>
      <c r="AG347" s="40"/>
      <c r="AH347" s="39">
        <v>0</v>
      </c>
      <c r="AI347" s="40"/>
      <c r="AJ347" s="40"/>
      <c r="AK347" s="40"/>
      <c r="AL347" s="40"/>
      <c r="AM347" s="40"/>
      <c r="AN347" s="40"/>
      <c r="AO347" s="40"/>
      <c r="AP347" s="39">
        <v>246</v>
      </c>
      <c r="AQ347" s="40"/>
      <c r="AR347" s="40"/>
      <c r="AS347" s="40"/>
      <c r="AT347" s="39">
        <v>1121</v>
      </c>
      <c r="AU347" s="39">
        <v>13</v>
      </c>
      <c r="AV347" s="40"/>
      <c r="AW347" s="39">
        <v>1134</v>
      </c>
      <c r="AX347" s="40"/>
      <c r="AY347" s="40"/>
      <c r="AZ347" s="40"/>
      <c r="BA347" s="39">
        <v>184</v>
      </c>
      <c r="BB347" s="39">
        <v>856</v>
      </c>
      <c r="BC347" s="40"/>
      <c r="BD347" s="39">
        <v>1040</v>
      </c>
      <c r="BE347" s="40"/>
      <c r="BF347" s="40"/>
      <c r="BG347" s="40"/>
      <c r="BH347" s="39">
        <v>316</v>
      </c>
      <c r="BI347" s="40"/>
      <c r="BJ347" s="40"/>
      <c r="BK347" s="40"/>
      <c r="BL347" s="39">
        <v>0</v>
      </c>
      <c r="BM347" s="40"/>
      <c r="BN347" s="39">
        <v>24</v>
      </c>
      <c r="BO347" s="40"/>
      <c r="BP347" s="40"/>
      <c r="BQ347" s="40"/>
      <c r="BR347" s="39">
        <v>2</v>
      </c>
    </row>
    <row r="348" spans="1:70" ht="20.100000000000001" customHeight="1" x14ac:dyDescent="0.2">
      <c r="D348" s="2" t="s">
        <v>253</v>
      </c>
      <c r="E348" s="62"/>
      <c r="F348" s="37">
        <v>168</v>
      </c>
      <c r="G348" s="37"/>
      <c r="H348" s="37"/>
      <c r="I348" s="37"/>
      <c r="J348" s="37">
        <v>699</v>
      </c>
      <c r="K348" s="37">
        <v>15</v>
      </c>
      <c r="L348" s="37"/>
      <c r="M348" s="37">
        <v>714</v>
      </c>
      <c r="N348" s="37"/>
      <c r="O348" s="37"/>
      <c r="P348" s="37"/>
      <c r="Q348" s="37">
        <v>161</v>
      </c>
      <c r="R348" s="37">
        <v>587</v>
      </c>
      <c r="S348" s="37"/>
      <c r="T348" s="37">
        <v>748</v>
      </c>
      <c r="U348" s="37"/>
      <c r="V348" s="37"/>
      <c r="W348" s="37"/>
      <c r="X348" s="37">
        <v>134</v>
      </c>
      <c r="Y348" s="37"/>
      <c r="Z348" s="37"/>
      <c r="AA348" s="37"/>
      <c r="AB348" s="37">
        <v>0</v>
      </c>
      <c r="AC348" s="37"/>
      <c r="AD348" s="37">
        <v>0</v>
      </c>
      <c r="AE348" s="37"/>
      <c r="AF348" s="37"/>
      <c r="AG348" s="37"/>
      <c r="AH348" s="37">
        <v>0</v>
      </c>
      <c r="AI348" s="37"/>
      <c r="AJ348" s="37"/>
      <c r="AK348" s="37"/>
      <c r="AL348" s="37"/>
      <c r="AM348" s="37"/>
      <c r="AN348" s="37"/>
      <c r="AO348" s="37"/>
      <c r="AP348" s="37">
        <v>194</v>
      </c>
      <c r="AQ348" s="37"/>
      <c r="AR348" s="37"/>
      <c r="AS348" s="37"/>
      <c r="AT348" s="37">
        <v>808</v>
      </c>
      <c r="AU348" s="37">
        <v>17</v>
      </c>
      <c r="AV348" s="37"/>
      <c r="AW348" s="37">
        <v>825</v>
      </c>
      <c r="AX348" s="37"/>
      <c r="AY348" s="37"/>
      <c r="AZ348" s="37"/>
      <c r="BA348" s="37">
        <v>119</v>
      </c>
      <c r="BB348" s="37">
        <v>734</v>
      </c>
      <c r="BC348" s="37"/>
      <c r="BD348" s="37">
        <v>853</v>
      </c>
      <c r="BE348" s="37"/>
      <c r="BF348" s="37"/>
      <c r="BG348" s="37"/>
      <c r="BH348" s="37">
        <v>135</v>
      </c>
      <c r="BI348" s="37"/>
      <c r="BJ348" s="37"/>
      <c r="BK348" s="37"/>
      <c r="BL348" s="37">
        <v>0</v>
      </c>
      <c r="BM348" s="37"/>
      <c r="BN348" s="37">
        <v>31</v>
      </c>
      <c r="BO348" s="37"/>
      <c r="BP348" s="37"/>
      <c r="BQ348" s="37"/>
      <c r="BR348" s="37">
        <v>7</v>
      </c>
    </row>
    <row r="349" spans="1:70" ht="20.100000000000001" customHeight="1" x14ac:dyDescent="0.2">
      <c r="D349" s="38" t="s">
        <v>254</v>
      </c>
      <c r="E349" s="62"/>
      <c r="F349" s="39">
        <v>115</v>
      </c>
      <c r="G349" s="40"/>
      <c r="H349" s="40"/>
      <c r="I349" s="40"/>
      <c r="J349" s="39">
        <v>393</v>
      </c>
      <c r="K349" s="39">
        <v>1</v>
      </c>
      <c r="L349" s="40"/>
      <c r="M349" s="39">
        <v>394</v>
      </c>
      <c r="N349" s="40"/>
      <c r="O349" s="40"/>
      <c r="P349" s="40"/>
      <c r="Q349" s="39">
        <v>74</v>
      </c>
      <c r="R349" s="39">
        <v>296</v>
      </c>
      <c r="S349" s="40"/>
      <c r="T349" s="39">
        <v>370</v>
      </c>
      <c r="U349" s="40"/>
      <c r="V349" s="40"/>
      <c r="W349" s="40"/>
      <c r="X349" s="39">
        <v>139</v>
      </c>
      <c r="Y349" s="40"/>
      <c r="Z349" s="40"/>
      <c r="AA349" s="40"/>
      <c r="AB349" s="39">
        <v>0</v>
      </c>
      <c r="AC349" s="40"/>
      <c r="AD349" s="39">
        <v>0</v>
      </c>
      <c r="AE349" s="40"/>
      <c r="AF349" s="40"/>
      <c r="AG349" s="40"/>
      <c r="AH349" s="39">
        <v>12</v>
      </c>
      <c r="AI349" s="40"/>
      <c r="AJ349" s="40"/>
      <c r="AK349" s="40"/>
      <c r="AL349" s="40"/>
      <c r="AM349" s="40"/>
      <c r="AN349" s="40"/>
      <c r="AO349" s="40"/>
      <c r="AP349" s="39">
        <v>181</v>
      </c>
      <c r="AQ349" s="40"/>
      <c r="AR349" s="40"/>
      <c r="AS349" s="40"/>
      <c r="AT349" s="39">
        <v>1140</v>
      </c>
      <c r="AU349" s="39">
        <v>23</v>
      </c>
      <c r="AV349" s="40"/>
      <c r="AW349" s="39">
        <v>1163</v>
      </c>
      <c r="AX349" s="40"/>
      <c r="AY349" s="40"/>
      <c r="AZ349" s="40"/>
      <c r="BA349" s="39">
        <v>221</v>
      </c>
      <c r="BB349" s="39">
        <v>823</v>
      </c>
      <c r="BC349" s="40"/>
      <c r="BD349" s="39">
        <v>1044</v>
      </c>
      <c r="BE349" s="40"/>
      <c r="BF349" s="40"/>
      <c r="BG349" s="40"/>
      <c r="BH349" s="39">
        <v>300</v>
      </c>
      <c r="BI349" s="40"/>
      <c r="BJ349" s="40"/>
      <c r="BK349" s="40"/>
      <c r="BL349" s="39">
        <v>0</v>
      </c>
      <c r="BM349" s="40"/>
      <c r="BN349" s="39">
        <v>0</v>
      </c>
      <c r="BO349" s="40"/>
      <c r="BP349" s="40"/>
      <c r="BQ349" s="40"/>
      <c r="BR349" s="39">
        <v>46</v>
      </c>
    </row>
    <row r="350" spans="1:70" ht="20.100000000000001" customHeight="1" x14ac:dyDescent="0.2">
      <c r="D350" s="2" t="s">
        <v>255</v>
      </c>
      <c r="E350" s="62"/>
      <c r="F350" s="37">
        <v>145</v>
      </c>
      <c r="G350" s="37"/>
      <c r="H350" s="37"/>
      <c r="I350" s="37"/>
      <c r="J350" s="37">
        <v>427</v>
      </c>
      <c r="K350" s="37">
        <v>12</v>
      </c>
      <c r="L350" s="37"/>
      <c r="M350" s="37">
        <v>439</v>
      </c>
      <c r="N350" s="37"/>
      <c r="O350" s="37"/>
      <c r="P350" s="37"/>
      <c r="Q350" s="37">
        <v>108</v>
      </c>
      <c r="R350" s="37">
        <v>316</v>
      </c>
      <c r="S350" s="37"/>
      <c r="T350" s="37">
        <v>424</v>
      </c>
      <c r="U350" s="37"/>
      <c r="V350" s="37"/>
      <c r="W350" s="37"/>
      <c r="X350" s="37">
        <v>160</v>
      </c>
      <c r="Y350" s="37"/>
      <c r="Z350" s="37"/>
      <c r="AA350" s="37"/>
      <c r="AB350" s="37">
        <v>0</v>
      </c>
      <c r="AC350" s="37"/>
      <c r="AD350" s="37">
        <v>0</v>
      </c>
      <c r="AE350" s="37"/>
      <c r="AF350" s="37"/>
      <c r="AG350" s="37"/>
      <c r="AH350" s="37">
        <v>0</v>
      </c>
      <c r="AI350" s="37"/>
      <c r="AJ350" s="37"/>
      <c r="AK350" s="37"/>
      <c r="AL350" s="37"/>
      <c r="AM350" s="37"/>
      <c r="AN350" s="37"/>
      <c r="AO350" s="37"/>
      <c r="AP350" s="37">
        <v>165</v>
      </c>
      <c r="AQ350" s="37"/>
      <c r="AR350" s="37"/>
      <c r="AS350" s="37"/>
      <c r="AT350" s="37">
        <v>1043</v>
      </c>
      <c r="AU350" s="37">
        <v>34</v>
      </c>
      <c r="AV350" s="37"/>
      <c r="AW350" s="37">
        <v>1077</v>
      </c>
      <c r="AX350" s="37"/>
      <c r="AY350" s="37"/>
      <c r="AZ350" s="37"/>
      <c r="BA350" s="37">
        <v>141</v>
      </c>
      <c r="BB350" s="37">
        <v>840</v>
      </c>
      <c r="BC350" s="37"/>
      <c r="BD350" s="37">
        <v>981</v>
      </c>
      <c r="BE350" s="37"/>
      <c r="BF350" s="37"/>
      <c r="BG350" s="37"/>
      <c r="BH350" s="37">
        <v>261</v>
      </c>
      <c r="BI350" s="37"/>
      <c r="BJ350" s="37"/>
      <c r="BK350" s="37"/>
      <c r="BL350" s="37">
        <v>0</v>
      </c>
      <c r="BM350" s="37"/>
      <c r="BN350" s="37">
        <v>0</v>
      </c>
      <c r="BO350" s="37"/>
      <c r="BP350" s="37"/>
      <c r="BQ350" s="37"/>
      <c r="BR350" s="37">
        <v>3</v>
      </c>
    </row>
    <row r="351" spans="1:70" ht="20.100000000000001" customHeight="1" x14ac:dyDescent="0.2">
      <c r="D351" s="38" t="s">
        <v>256</v>
      </c>
      <c r="E351" s="62"/>
      <c r="F351" s="39">
        <v>186</v>
      </c>
      <c r="G351" s="40"/>
      <c r="H351" s="40"/>
      <c r="I351" s="40"/>
      <c r="J351" s="39">
        <v>386</v>
      </c>
      <c r="K351" s="39">
        <v>11</v>
      </c>
      <c r="L351" s="40"/>
      <c r="M351" s="39">
        <v>397</v>
      </c>
      <c r="N351" s="40"/>
      <c r="O351" s="40"/>
      <c r="P351" s="40"/>
      <c r="Q351" s="39">
        <v>81</v>
      </c>
      <c r="R351" s="39">
        <v>296</v>
      </c>
      <c r="S351" s="40"/>
      <c r="T351" s="39">
        <v>377</v>
      </c>
      <c r="U351" s="40"/>
      <c r="V351" s="40"/>
      <c r="W351" s="40"/>
      <c r="X351" s="39">
        <v>206</v>
      </c>
      <c r="Y351" s="40"/>
      <c r="Z351" s="40"/>
      <c r="AA351" s="40"/>
      <c r="AB351" s="39">
        <v>0</v>
      </c>
      <c r="AC351" s="40"/>
      <c r="AD351" s="39">
        <v>0</v>
      </c>
      <c r="AE351" s="40"/>
      <c r="AF351" s="40"/>
      <c r="AG351" s="40"/>
      <c r="AH351" s="39">
        <v>18</v>
      </c>
      <c r="AI351" s="40"/>
      <c r="AJ351" s="40"/>
      <c r="AK351" s="40"/>
      <c r="AL351" s="40"/>
      <c r="AM351" s="40"/>
      <c r="AN351" s="40"/>
      <c r="AO351" s="40"/>
      <c r="AP351" s="39">
        <v>187</v>
      </c>
      <c r="AQ351" s="40"/>
      <c r="AR351" s="40"/>
      <c r="AS351" s="40"/>
      <c r="AT351" s="39">
        <v>1142</v>
      </c>
      <c r="AU351" s="39">
        <v>47</v>
      </c>
      <c r="AV351" s="40"/>
      <c r="AW351" s="39">
        <v>1189</v>
      </c>
      <c r="AX351" s="40"/>
      <c r="AY351" s="40"/>
      <c r="AZ351" s="40"/>
      <c r="BA351" s="39">
        <v>120</v>
      </c>
      <c r="BB351" s="39">
        <v>868</v>
      </c>
      <c r="BC351" s="40"/>
      <c r="BD351" s="39">
        <v>988</v>
      </c>
      <c r="BE351" s="40"/>
      <c r="BF351" s="40"/>
      <c r="BG351" s="40"/>
      <c r="BH351" s="39">
        <v>377</v>
      </c>
      <c r="BI351" s="40"/>
      <c r="BJ351" s="40"/>
      <c r="BK351" s="40"/>
      <c r="BL351" s="39">
        <v>0</v>
      </c>
      <c r="BM351" s="40"/>
      <c r="BN351" s="39">
        <v>11</v>
      </c>
      <c r="BO351" s="40"/>
      <c r="BP351" s="40"/>
      <c r="BQ351" s="40"/>
      <c r="BR351" s="39">
        <v>85</v>
      </c>
    </row>
    <row r="352" spans="1:70" ht="20.100000000000001" customHeight="1" x14ac:dyDescent="0.2">
      <c r="D352" s="2" t="s">
        <v>257</v>
      </c>
      <c r="E352" s="62"/>
      <c r="F352" s="37">
        <v>235</v>
      </c>
      <c r="G352" s="37"/>
      <c r="H352" s="37"/>
      <c r="I352" s="37"/>
      <c r="J352" s="37">
        <v>529</v>
      </c>
      <c r="K352" s="37">
        <v>21</v>
      </c>
      <c r="L352" s="37"/>
      <c r="M352" s="37">
        <v>550</v>
      </c>
      <c r="N352" s="37"/>
      <c r="O352" s="37"/>
      <c r="P352" s="37"/>
      <c r="Q352" s="37">
        <v>139</v>
      </c>
      <c r="R352" s="37">
        <v>337</v>
      </c>
      <c r="S352" s="37"/>
      <c r="T352" s="37">
        <v>476</v>
      </c>
      <c r="U352" s="37"/>
      <c r="V352" s="37"/>
      <c r="W352" s="37"/>
      <c r="X352" s="37">
        <v>309</v>
      </c>
      <c r="Y352" s="37"/>
      <c r="Z352" s="37"/>
      <c r="AA352" s="37"/>
      <c r="AB352" s="37">
        <v>0</v>
      </c>
      <c r="AC352" s="37"/>
      <c r="AD352" s="37">
        <v>0</v>
      </c>
      <c r="AE352" s="37"/>
      <c r="AF352" s="37"/>
      <c r="AG352" s="37"/>
      <c r="AH352" s="37">
        <v>0</v>
      </c>
      <c r="AI352" s="37"/>
      <c r="AJ352" s="37"/>
      <c r="AK352" s="37"/>
      <c r="AL352" s="37"/>
      <c r="AM352" s="37"/>
      <c r="AN352" s="37"/>
      <c r="AO352" s="37"/>
      <c r="AP352" s="37">
        <v>125</v>
      </c>
      <c r="AQ352" s="37"/>
      <c r="AR352" s="37"/>
      <c r="AS352" s="37"/>
      <c r="AT352" s="37">
        <v>444</v>
      </c>
      <c r="AU352" s="37">
        <v>17</v>
      </c>
      <c r="AV352" s="37"/>
      <c r="AW352" s="37">
        <v>461</v>
      </c>
      <c r="AX352" s="37"/>
      <c r="AY352" s="37"/>
      <c r="AZ352" s="37"/>
      <c r="BA352" s="37">
        <v>89</v>
      </c>
      <c r="BB352" s="37">
        <v>344</v>
      </c>
      <c r="BC352" s="37"/>
      <c r="BD352" s="37">
        <v>433</v>
      </c>
      <c r="BE352" s="37"/>
      <c r="BF352" s="37"/>
      <c r="BG352" s="37"/>
      <c r="BH352" s="37">
        <v>105</v>
      </c>
      <c r="BI352" s="37"/>
      <c r="BJ352" s="37"/>
      <c r="BK352" s="37"/>
      <c r="BL352" s="37">
        <v>0</v>
      </c>
      <c r="BM352" s="37"/>
      <c r="BN352" s="37">
        <v>48</v>
      </c>
      <c r="BO352" s="37"/>
      <c r="BP352" s="37"/>
      <c r="BQ352" s="37"/>
      <c r="BR352" s="37">
        <v>0</v>
      </c>
    </row>
    <row r="353" spans="1:70" ht="20.100000000000001" customHeight="1" x14ac:dyDescent="0.2">
      <c r="D353" s="38" t="s">
        <v>258</v>
      </c>
      <c r="E353" s="62"/>
      <c r="F353" s="39">
        <v>85</v>
      </c>
      <c r="G353" s="40"/>
      <c r="H353" s="40"/>
      <c r="I353" s="40"/>
      <c r="J353" s="39">
        <v>468</v>
      </c>
      <c r="K353" s="39">
        <v>20</v>
      </c>
      <c r="L353" s="40"/>
      <c r="M353" s="39">
        <v>488</v>
      </c>
      <c r="N353" s="40"/>
      <c r="O353" s="40"/>
      <c r="P353" s="40"/>
      <c r="Q353" s="39">
        <v>93</v>
      </c>
      <c r="R353" s="39">
        <v>398</v>
      </c>
      <c r="S353" s="40"/>
      <c r="T353" s="39">
        <v>491</v>
      </c>
      <c r="U353" s="40"/>
      <c r="V353" s="40"/>
      <c r="W353" s="40"/>
      <c r="X353" s="39">
        <v>82</v>
      </c>
      <c r="Y353" s="40"/>
      <c r="Z353" s="40"/>
      <c r="AA353" s="40"/>
      <c r="AB353" s="39">
        <v>0</v>
      </c>
      <c r="AC353" s="40"/>
      <c r="AD353" s="39">
        <v>0</v>
      </c>
      <c r="AE353" s="40"/>
      <c r="AF353" s="40"/>
      <c r="AG353" s="40"/>
      <c r="AH353" s="39">
        <v>0</v>
      </c>
      <c r="AI353" s="40"/>
      <c r="AJ353" s="40"/>
      <c r="AK353" s="40"/>
      <c r="AL353" s="40"/>
      <c r="AM353" s="40"/>
      <c r="AN353" s="40"/>
      <c r="AO353" s="40"/>
      <c r="AP353" s="39">
        <v>38</v>
      </c>
      <c r="AQ353" s="40"/>
      <c r="AR353" s="40"/>
      <c r="AS353" s="40"/>
      <c r="AT353" s="39">
        <v>110</v>
      </c>
      <c r="AU353" s="39">
        <v>12</v>
      </c>
      <c r="AV353" s="40"/>
      <c r="AW353" s="39">
        <v>122</v>
      </c>
      <c r="AX353" s="40"/>
      <c r="AY353" s="40"/>
      <c r="AZ353" s="40"/>
      <c r="BA353" s="39">
        <v>25</v>
      </c>
      <c r="BB353" s="39">
        <v>103</v>
      </c>
      <c r="BC353" s="40"/>
      <c r="BD353" s="39">
        <v>128</v>
      </c>
      <c r="BE353" s="40"/>
      <c r="BF353" s="40"/>
      <c r="BG353" s="40"/>
      <c r="BH353" s="39">
        <v>28</v>
      </c>
      <c r="BI353" s="40"/>
      <c r="BJ353" s="40"/>
      <c r="BK353" s="40"/>
      <c r="BL353" s="39">
        <v>0</v>
      </c>
      <c r="BM353" s="40"/>
      <c r="BN353" s="39">
        <v>4</v>
      </c>
      <c r="BO353" s="40"/>
      <c r="BP353" s="40"/>
      <c r="BQ353" s="40"/>
      <c r="BR353" s="39">
        <v>0</v>
      </c>
    </row>
    <row r="354" spans="1:70" ht="20.100000000000001" customHeight="1" x14ac:dyDescent="0.2">
      <c r="D354" s="41" t="s">
        <v>259</v>
      </c>
      <c r="E354" s="62"/>
      <c r="F354" s="37">
        <v>78</v>
      </c>
      <c r="G354" s="37"/>
      <c r="H354" s="37"/>
      <c r="I354" s="37"/>
      <c r="J354" s="37">
        <v>204</v>
      </c>
      <c r="K354" s="37">
        <v>3</v>
      </c>
      <c r="L354" s="37"/>
      <c r="M354" s="37">
        <v>207</v>
      </c>
      <c r="N354" s="37"/>
      <c r="O354" s="37"/>
      <c r="P354" s="37"/>
      <c r="Q354" s="37">
        <v>63</v>
      </c>
      <c r="R354" s="37">
        <v>164</v>
      </c>
      <c r="S354" s="37"/>
      <c r="T354" s="37">
        <v>227</v>
      </c>
      <c r="U354" s="37"/>
      <c r="V354" s="37"/>
      <c r="W354" s="37"/>
      <c r="X354" s="37">
        <v>58</v>
      </c>
      <c r="Y354" s="37"/>
      <c r="Z354" s="37"/>
      <c r="AA354" s="37"/>
      <c r="AB354" s="37">
        <v>0</v>
      </c>
      <c r="AC354" s="37"/>
      <c r="AD354" s="37">
        <v>0</v>
      </c>
      <c r="AE354" s="37"/>
      <c r="AF354" s="37"/>
      <c r="AG354" s="37"/>
      <c r="AH354" s="37">
        <v>0</v>
      </c>
      <c r="AI354" s="37"/>
      <c r="AJ354" s="37"/>
      <c r="AK354" s="37"/>
      <c r="AL354" s="37"/>
      <c r="AM354" s="37"/>
      <c r="AN354" s="37"/>
      <c r="AO354" s="37"/>
      <c r="AP354" s="37">
        <v>68</v>
      </c>
      <c r="AQ354" s="37"/>
      <c r="AR354" s="37"/>
      <c r="AS354" s="37"/>
      <c r="AT354" s="37">
        <v>386</v>
      </c>
      <c r="AU354" s="37">
        <v>4</v>
      </c>
      <c r="AV354" s="37"/>
      <c r="AW354" s="37">
        <v>390</v>
      </c>
      <c r="AX354" s="37"/>
      <c r="AY354" s="37"/>
      <c r="AZ354" s="37"/>
      <c r="BA354" s="37">
        <v>69</v>
      </c>
      <c r="BB354" s="37">
        <v>317</v>
      </c>
      <c r="BC354" s="37"/>
      <c r="BD354" s="37">
        <v>386</v>
      </c>
      <c r="BE354" s="37"/>
      <c r="BF354" s="37"/>
      <c r="BG354" s="37"/>
      <c r="BH354" s="37">
        <v>72</v>
      </c>
      <c r="BI354" s="37"/>
      <c r="BJ354" s="37"/>
      <c r="BK354" s="37"/>
      <c r="BL354" s="37">
        <v>0</v>
      </c>
      <c r="BM354" s="37"/>
      <c r="BN354" s="37">
        <v>0</v>
      </c>
      <c r="BO354" s="37"/>
      <c r="BP354" s="37"/>
      <c r="BQ354" s="37"/>
      <c r="BR354" s="37">
        <v>1</v>
      </c>
    </row>
    <row r="355" spans="1:70" ht="20.100000000000001" customHeight="1" x14ac:dyDescent="0.2">
      <c r="E355" s="6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row>
    <row r="356" spans="1:70" s="1" customFormat="1" ht="20.100000000000001" customHeight="1" x14ac:dyDescent="0.2">
      <c r="A356" s="3"/>
      <c r="B356" s="6"/>
      <c r="C356" s="42" t="s">
        <v>180</v>
      </c>
      <c r="D356" s="42"/>
      <c r="E356" s="62"/>
      <c r="F356" s="44">
        <v>1420</v>
      </c>
      <c r="G356" s="45"/>
      <c r="H356" s="45"/>
      <c r="I356" s="45"/>
      <c r="J356" s="44">
        <v>3962</v>
      </c>
      <c r="K356" s="44">
        <v>99</v>
      </c>
      <c r="L356" s="45"/>
      <c r="M356" s="44">
        <v>4061</v>
      </c>
      <c r="N356" s="45"/>
      <c r="O356" s="45"/>
      <c r="P356" s="45"/>
      <c r="Q356" s="44">
        <v>972</v>
      </c>
      <c r="R356" s="44">
        <v>3072</v>
      </c>
      <c r="S356" s="45"/>
      <c r="T356" s="44">
        <v>4044</v>
      </c>
      <c r="U356" s="45"/>
      <c r="V356" s="45"/>
      <c r="W356" s="45"/>
      <c r="X356" s="44">
        <v>1437</v>
      </c>
      <c r="Y356" s="45"/>
      <c r="Z356" s="45"/>
      <c r="AA356" s="45"/>
      <c r="AB356" s="44">
        <v>0</v>
      </c>
      <c r="AC356" s="45"/>
      <c r="AD356" s="44">
        <v>0</v>
      </c>
      <c r="AE356" s="45"/>
      <c r="AF356" s="45"/>
      <c r="AG356" s="45"/>
      <c r="AH356" s="44">
        <v>30</v>
      </c>
      <c r="AI356" s="45"/>
      <c r="AJ356" s="45"/>
      <c r="AK356" s="45"/>
      <c r="AL356" s="45"/>
      <c r="AM356" s="45"/>
      <c r="AN356" s="45"/>
      <c r="AO356" s="45"/>
      <c r="AP356" s="44">
        <v>1265</v>
      </c>
      <c r="AQ356" s="45"/>
      <c r="AR356" s="45"/>
      <c r="AS356" s="45"/>
      <c r="AT356" s="44">
        <v>7296</v>
      </c>
      <c r="AU356" s="44">
        <v>182</v>
      </c>
      <c r="AV356" s="45"/>
      <c r="AW356" s="44">
        <v>7478</v>
      </c>
      <c r="AX356" s="45"/>
      <c r="AY356" s="45"/>
      <c r="AZ356" s="45"/>
      <c r="BA356" s="44">
        <v>1182</v>
      </c>
      <c r="BB356" s="44">
        <v>5740</v>
      </c>
      <c r="BC356" s="45"/>
      <c r="BD356" s="44">
        <v>6922</v>
      </c>
      <c r="BE356" s="45"/>
      <c r="BF356" s="45"/>
      <c r="BG356" s="45"/>
      <c r="BH356" s="44">
        <v>1683</v>
      </c>
      <c r="BI356" s="45"/>
      <c r="BJ356" s="45"/>
      <c r="BK356" s="45"/>
      <c r="BL356" s="44">
        <v>0</v>
      </c>
      <c r="BM356" s="45"/>
      <c r="BN356" s="44">
        <v>138</v>
      </c>
      <c r="BO356" s="45"/>
      <c r="BP356" s="45"/>
      <c r="BQ356" s="45"/>
      <c r="BR356" s="44">
        <v>147</v>
      </c>
    </row>
    <row r="357" spans="1:70" s="1" customFormat="1" ht="20.100000000000001" customHeight="1" x14ac:dyDescent="0.2">
      <c r="A357" s="3"/>
      <c r="B357" s="6"/>
      <c r="C357" s="3"/>
      <c r="D357" s="3"/>
      <c r="E357" s="62"/>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row>
    <row r="358" spans="1:70" s="1" customFormat="1" ht="20.100000000000001" customHeight="1" x14ac:dyDescent="0.25">
      <c r="A358" s="3"/>
      <c r="B358" s="49" t="s">
        <v>260</v>
      </c>
      <c r="C358" s="50"/>
      <c r="D358" s="50"/>
      <c r="E358" s="62"/>
      <c r="F358" s="51">
        <v>1420</v>
      </c>
      <c r="G358" s="52"/>
      <c r="H358" s="52"/>
      <c r="I358" s="52"/>
      <c r="J358" s="51">
        <v>3962</v>
      </c>
      <c r="K358" s="51">
        <v>99</v>
      </c>
      <c r="L358" s="52"/>
      <c r="M358" s="51">
        <v>4061</v>
      </c>
      <c r="N358" s="52"/>
      <c r="O358" s="52"/>
      <c r="P358" s="52"/>
      <c r="Q358" s="51">
        <v>972</v>
      </c>
      <c r="R358" s="51">
        <v>3072</v>
      </c>
      <c r="S358" s="52"/>
      <c r="T358" s="51">
        <v>4044</v>
      </c>
      <c r="U358" s="52"/>
      <c r="V358" s="52"/>
      <c r="W358" s="52"/>
      <c r="X358" s="51">
        <v>1437</v>
      </c>
      <c r="Y358" s="52"/>
      <c r="Z358" s="52"/>
      <c r="AA358" s="52"/>
      <c r="AB358" s="51">
        <v>0</v>
      </c>
      <c r="AC358" s="52"/>
      <c r="AD358" s="51">
        <v>0</v>
      </c>
      <c r="AE358" s="52"/>
      <c r="AF358" s="52"/>
      <c r="AG358" s="52"/>
      <c r="AH358" s="51">
        <v>30</v>
      </c>
      <c r="AI358" s="52"/>
      <c r="AJ358" s="52"/>
      <c r="AK358" s="52"/>
      <c r="AL358" s="52"/>
      <c r="AM358" s="52"/>
      <c r="AN358" s="52"/>
      <c r="AO358" s="52"/>
      <c r="AP358" s="51">
        <v>1265</v>
      </c>
      <c r="AQ358" s="52"/>
      <c r="AR358" s="52"/>
      <c r="AS358" s="52"/>
      <c r="AT358" s="51">
        <v>7296</v>
      </c>
      <c r="AU358" s="51">
        <v>182</v>
      </c>
      <c r="AV358" s="52"/>
      <c r="AW358" s="51">
        <v>7478</v>
      </c>
      <c r="AX358" s="52"/>
      <c r="AY358" s="52"/>
      <c r="AZ358" s="52"/>
      <c r="BA358" s="51">
        <v>1182</v>
      </c>
      <c r="BB358" s="51">
        <v>5740</v>
      </c>
      <c r="BC358" s="52"/>
      <c r="BD358" s="51">
        <v>6922</v>
      </c>
      <c r="BE358" s="52"/>
      <c r="BF358" s="52"/>
      <c r="BG358" s="52"/>
      <c r="BH358" s="51">
        <v>1683</v>
      </c>
      <c r="BI358" s="52"/>
      <c r="BJ358" s="52"/>
      <c r="BK358" s="52"/>
      <c r="BL358" s="51">
        <v>0</v>
      </c>
      <c r="BM358" s="52"/>
      <c r="BN358" s="51">
        <v>138</v>
      </c>
      <c r="BO358" s="52"/>
      <c r="BP358" s="52"/>
      <c r="BQ358" s="52"/>
      <c r="BR358" s="51">
        <v>147</v>
      </c>
    </row>
    <row r="359" spans="1:70" ht="20.100000000000001" customHeight="1" x14ac:dyDescent="0.2">
      <c r="E359" s="6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row>
    <row r="360" spans="1:70" ht="20.100000000000001" customHeight="1" x14ac:dyDescent="0.2">
      <c r="B360" s="6" t="s">
        <v>261</v>
      </c>
      <c r="E360" s="62"/>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row>
    <row r="361" spans="1:70" ht="20.100000000000001" customHeight="1" x14ac:dyDescent="0.2">
      <c r="C361" s="3" t="s">
        <v>172</v>
      </c>
      <c r="E361" s="62"/>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row>
    <row r="362" spans="1:70" ht="20.100000000000001" customHeight="1" x14ac:dyDescent="0.2">
      <c r="D362" s="2" t="s">
        <v>98</v>
      </c>
      <c r="E362" s="62"/>
      <c r="F362" s="37">
        <v>81</v>
      </c>
      <c r="G362" s="37"/>
      <c r="H362" s="37"/>
      <c r="I362" s="37"/>
      <c r="J362" s="37">
        <v>589</v>
      </c>
      <c r="K362" s="37">
        <v>12</v>
      </c>
      <c r="L362" s="37"/>
      <c r="M362" s="37">
        <v>601</v>
      </c>
      <c r="N362" s="37"/>
      <c r="O362" s="37"/>
      <c r="P362" s="37"/>
      <c r="Q362" s="37">
        <v>59</v>
      </c>
      <c r="R362" s="37">
        <v>540</v>
      </c>
      <c r="S362" s="37"/>
      <c r="T362" s="37">
        <v>599</v>
      </c>
      <c r="U362" s="37"/>
      <c r="V362" s="37"/>
      <c r="W362" s="37"/>
      <c r="X362" s="37">
        <v>83</v>
      </c>
      <c r="Y362" s="37"/>
      <c r="Z362" s="37"/>
      <c r="AA362" s="37"/>
      <c r="AB362" s="37">
        <v>0</v>
      </c>
      <c r="AC362" s="37"/>
      <c r="AD362" s="37">
        <v>0</v>
      </c>
      <c r="AE362" s="37"/>
      <c r="AF362" s="37"/>
      <c r="AG362" s="37"/>
      <c r="AH362" s="37">
        <v>0</v>
      </c>
      <c r="AI362" s="37"/>
      <c r="AJ362" s="37"/>
      <c r="AK362" s="37"/>
      <c r="AL362" s="37"/>
      <c r="AM362" s="37"/>
      <c r="AN362" s="37"/>
      <c r="AO362" s="37"/>
      <c r="AP362" s="37">
        <v>67</v>
      </c>
      <c r="AQ362" s="37"/>
      <c r="AR362" s="37"/>
      <c r="AS362" s="37"/>
      <c r="AT362" s="37">
        <v>467</v>
      </c>
      <c r="AU362" s="37">
        <v>14</v>
      </c>
      <c r="AV362" s="37"/>
      <c r="AW362" s="37">
        <v>481</v>
      </c>
      <c r="AX362" s="37"/>
      <c r="AY362" s="37"/>
      <c r="AZ362" s="37"/>
      <c r="BA362" s="37">
        <v>79</v>
      </c>
      <c r="BB362" s="37">
        <v>386</v>
      </c>
      <c r="BC362" s="37"/>
      <c r="BD362" s="37">
        <v>465</v>
      </c>
      <c r="BE362" s="37"/>
      <c r="BF362" s="37"/>
      <c r="BG362" s="37"/>
      <c r="BH362" s="37">
        <v>70</v>
      </c>
      <c r="BI362" s="37"/>
      <c r="BJ362" s="37"/>
      <c r="BK362" s="37"/>
      <c r="BL362" s="37">
        <v>0</v>
      </c>
      <c r="BM362" s="37"/>
      <c r="BN362" s="37">
        <v>13</v>
      </c>
      <c r="BO362" s="37"/>
      <c r="BP362" s="37"/>
      <c r="BQ362" s="37"/>
      <c r="BR362" s="37">
        <v>0</v>
      </c>
    </row>
    <row r="363" spans="1:70" ht="20.100000000000001" customHeight="1" x14ac:dyDescent="0.2">
      <c r="D363" s="38" t="s">
        <v>99</v>
      </c>
      <c r="E363" s="62"/>
      <c r="F363" s="39">
        <v>103</v>
      </c>
      <c r="G363" s="40"/>
      <c r="H363" s="40"/>
      <c r="I363" s="40"/>
      <c r="J363" s="39">
        <v>594</v>
      </c>
      <c r="K363" s="39">
        <v>4</v>
      </c>
      <c r="L363" s="40"/>
      <c r="M363" s="39">
        <v>598</v>
      </c>
      <c r="N363" s="40"/>
      <c r="O363" s="40"/>
      <c r="P363" s="40"/>
      <c r="Q363" s="39">
        <v>67</v>
      </c>
      <c r="R363" s="39">
        <v>520</v>
      </c>
      <c r="S363" s="40"/>
      <c r="T363" s="39">
        <v>587</v>
      </c>
      <c r="U363" s="40"/>
      <c r="V363" s="40"/>
      <c r="W363" s="40"/>
      <c r="X363" s="39">
        <v>114</v>
      </c>
      <c r="Y363" s="40"/>
      <c r="Z363" s="40"/>
      <c r="AA363" s="40"/>
      <c r="AB363" s="39">
        <v>0</v>
      </c>
      <c r="AC363" s="40"/>
      <c r="AD363" s="39">
        <v>0</v>
      </c>
      <c r="AE363" s="40"/>
      <c r="AF363" s="40"/>
      <c r="AG363" s="40"/>
      <c r="AH363" s="39">
        <v>0</v>
      </c>
      <c r="AI363" s="40"/>
      <c r="AJ363" s="40"/>
      <c r="AK363" s="40"/>
      <c r="AL363" s="40"/>
      <c r="AM363" s="40"/>
      <c r="AN363" s="40"/>
      <c r="AO363" s="40"/>
      <c r="AP363" s="39">
        <v>68</v>
      </c>
      <c r="AQ363" s="40"/>
      <c r="AR363" s="40"/>
      <c r="AS363" s="40"/>
      <c r="AT363" s="39">
        <v>466</v>
      </c>
      <c r="AU363" s="39">
        <v>21</v>
      </c>
      <c r="AV363" s="40"/>
      <c r="AW363" s="39">
        <v>487</v>
      </c>
      <c r="AX363" s="40"/>
      <c r="AY363" s="40"/>
      <c r="AZ363" s="40"/>
      <c r="BA363" s="39">
        <v>135</v>
      </c>
      <c r="BB363" s="39">
        <v>337</v>
      </c>
      <c r="BC363" s="40"/>
      <c r="BD363" s="39">
        <v>472</v>
      </c>
      <c r="BE363" s="40"/>
      <c r="BF363" s="40"/>
      <c r="BG363" s="40"/>
      <c r="BH363" s="39">
        <v>83</v>
      </c>
      <c r="BI363" s="40"/>
      <c r="BJ363" s="40"/>
      <c r="BK363" s="40"/>
      <c r="BL363" s="39">
        <v>0</v>
      </c>
      <c r="BM363" s="40"/>
      <c r="BN363" s="39">
        <v>0</v>
      </c>
      <c r="BO363" s="40"/>
      <c r="BP363" s="40"/>
      <c r="BQ363" s="40"/>
      <c r="BR363" s="39">
        <v>2</v>
      </c>
    </row>
    <row r="364" spans="1:70" ht="20.100000000000001" customHeight="1" x14ac:dyDescent="0.2">
      <c r="D364" s="2" t="s">
        <v>113</v>
      </c>
      <c r="E364" s="62"/>
      <c r="F364" s="37">
        <v>94</v>
      </c>
      <c r="G364" s="37"/>
      <c r="H364" s="37"/>
      <c r="I364" s="37"/>
      <c r="J364" s="37">
        <v>645</v>
      </c>
      <c r="K364" s="37">
        <v>14</v>
      </c>
      <c r="L364" s="37"/>
      <c r="M364" s="37">
        <v>659</v>
      </c>
      <c r="N364" s="37"/>
      <c r="O364" s="37"/>
      <c r="P364" s="37"/>
      <c r="Q364" s="37">
        <v>147</v>
      </c>
      <c r="R364" s="37">
        <v>526</v>
      </c>
      <c r="S364" s="37"/>
      <c r="T364" s="37">
        <v>673</v>
      </c>
      <c r="U364" s="37"/>
      <c r="V364" s="37"/>
      <c r="W364" s="37"/>
      <c r="X364" s="37">
        <v>80</v>
      </c>
      <c r="Y364" s="37"/>
      <c r="Z364" s="37"/>
      <c r="AA364" s="37"/>
      <c r="AB364" s="37">
        <v>0</v>
      </c>
      <c r="AC364" s="37"/>
      <c r="AD364" s="37">
        <v>0</v>
      </c>
      <c r="AE364" s="37"/>
      <c r="AF364" s="37"/>
      <c r="AG364" s="37"/>
      <c r="AH364" s="37">
        <v>0</v>
      </c>
      <c r="AI364" s="37"/>
      <c r="AJ364" s="37"/>
      <c r="AK364" s="37"/>
      <c r="AL364" s="37"/>
      <c r="AM364" s="37"/>
      <c r="AN364" s="37"/>
      <c r="AO364" s="37"/>
      <c r="AP364" s="37">
        <v>71</v>
      </c>
      <c r="AQ364" s="37"/>
      <c r="AR364" s="37"/>
      <c r="AS364" s="37"/>
      <c r="AT364" s="37">
        <v>393</v>
      </c>
      <c r="AU364" s="37">
        <v>37</v>
      </c>
      <c r="AV364" s="37"/>
      <c r="AW364" s="37">
        <v>430</v>
      </c>
      <c r="AX364" s="37"/>
      <c r="AY364" s="37"/>
      <c r="AZ364" s="37"/>
      <c r="BA364" s="37">
        <v>193</v>
      </c>
      <c r="BB364" s="37">
        <v>229</v>
      </c>
      <c r="BC364" s="37"/>
      <c r="BD364" s="37">
        <v>422</v>
      </c>
      <c r="BE364" s="37"/>
      <c r="BF364" s="37"/>
      <c r="BG364" s="37"/>
      <c r="BH364" s="37">
        <v>62</v>
      </c>
      <c r="BI364" s="37"/>
      <c r="BJ364" s="37"/>
      <c r="BK364" s="37"/>
      <c r="BL364" s="37">
        <v>0</v>
      </c>
      <c r="BM364" s="37"/>
      <c r="BN364" s="37">
        <v>17</v>
      </c>
      <c r="BO364" s="37"/>
      <c r="BP364" s="37"/>
      <c r="BQ364" s="37"/>
      <c r="BR364" s="37">
        <v>10</v>
      </c>
    </row>
    <row r="365" spans="1:70" ht="20.100000000000001" customHeight="1" x14ac:dyDescent="0.2">
      <c r="D365" s="38" t="s">
        <v>101</v>
      </c>
      <c r="E365" s="62"/>
      <c r="F365" s="39">
        <v>138</v>
      </c>
      <c r="G365" s="40"/>
      <c r="H365" s="40"/>
      <c r="I365" s="40"/>
      <c r="J365" s="39">
        <v>714</v>
      </c>
      <c r="K365" s="39">
        <v>21</v>
      </c>
      <c r="L365" s="40"/>
      <c r="M365" s="39">
        <v>735</v>
      </c>
      <c r="N365" s="40"/>
      <c r="O365" s="40"/>
      <c r="P365" s="40"/>
      <c r="Q365" s="39">
        <v>211</v>
      </c>
      <c r="R365" s="39">
        <v>517</v>
      </c>
      <c r="S365" s="40"/>
      <c r="T365" s="39">
        <v>728</v>
      </c>
      <c r="U365" s="40"/>
      <c r="V365" s="40"/>
      <c r="W365" s="40"/>
      <c r="X365" s="39">
        <v>145</v>
      </c>
      <c r="Y365" s="40"/>
      <c r="Z365" s="40"/>
      <c r="AA365" s="40"/>
      <c r="AB365" s="39">
        <v>0</v>
      </c>
      <c r="AC365" s="40"/>
      <c r="AD365" s="39">
        <v>0</v>
      </c>
      <c r="AE365" s="40"/>
      <c r="AF365" s="40"/>
      <c r="AG365" s="40"/>
      <c r="AH365" s="39">
        <v>0</v>
      </c>
      <c r="AI365" s="40"/>
      <c r="AJ365" s="40"/>
      <c r="AK365" s="40"/>
      <c r="AL365" s="40"/>
      <c r="AM365" s="40"/>
      <c r="AN365" s="40"/>
      <c r="AO365" s="40"/>
      <c r="AP365" s="39">
        <v>40</v>
      </c>
      <c r="AQ365" s="40"/>
      <c r="AR365" s="40"/>
      <c r="AS365" s="40"/>
      <c r="AT365" s="39">
        <v>457</v>
      </c>
      <c r="AU365" s="39">
        <v>34</v>
      </c>
      <c r="AV365" s="40"/>
      <c r="AW365" s="39">
        <v>491</v>
      </c>
      <c r="AX365" s="40"/>
      <c r="AY365" s="40"/>
      <c r="AZ365" s="40"/>
      <c r="BA365" s="39">
        <v>138</v>
      </c>
      <c r="BB365" s="39">
        <v>314</v>
      </c>
      <c r="BC365" s="40"/>
      <c r="BD365" s="39">
        <v>452</v>
      </c>
      <c r="BE365" s="40"/>
      <c r="BF365" s="40"/>
      <c r="BG365" s="40"/>
      <c r="BH365" s="39">
        <v>63</v>
      </c>
      <c r="BI365" s="40"/>
      <c r="BJ365" s="40"/>
      <c r="BK365" s="40"/>
      <c r="BL365" s="39">
        <v>0</v>
      </c>
      <c r="BM365" s="40"/>
      <c r="BN365" s="39">
        <v>16</v>
      </c>
      <c r="BO365" s="40"/>
      <c r="BP365" s="40"/>
      <c r="BQ365" s="40"/>
      <c r="BR365" s="39">
        <v>1</v>
      </c>
    </row>
    <row r="366" spans="1:70" ht="20.100000000000001" customHeight="1" x14ac:dyDescent="0.2">
      <c r="D366" s="2" t="s">
        <v>115</v>
      </c>
      <c r="E366" s="62"/>
      <c r="F366" s="37">
        <v>87</v>
      </c>
      <c r="G366" s="37"/>
      <c r="H366" s="37"/>
      <c r="I366" s="37"/>
      <c r="J366" s="37">
        <v>317</v>
      </c>
      <c r="K366" s="37">
        <v>6</v>
      </c>
      <c r="L366" s="37"/>
      <c r="M366" s="37">
        <v>323</v>
      </c>
      <c r="N366" s="37"/>
      <c r="O366" s="37"/>
      <c r="P366" s="37"/>
      <c r="Q366" s="37">
        <v>73</v>
      </c>
      <c r="R366" s="37">
        <v>284</v>
      </c>
      <c r="S366" s="37"/>
      <c r="T366" s="37">
        <v>357</v>
      </c>
      <c r="U366" s="37"/>
      <c r="V366" s="37"/>
      <c r="W366" s="37"/>
      <c r="X366" s="37">
        <v>53</v>
      </c>
      <c r="Y366" s="37"/>
      <c r="Z366" s="37"/>
      <c r="AA366" s="37"/>
      <c r="AB366" s="37">
        <v>0</v>
      </c>
      <c r="AC366" s="37"/>
      <c r="AD366" s="37">
        <v>0</v>
      </c>
      <c r="AE366" s="37"/>
      <c r="AF366" s="37"/>
      <c r="AG366" s="37"/>
      <c r="AH366" s="37">
        <v>0</v>
      </c>
      <c r="AI366" s="37"/>
      <c r="AJ366" s="37"/>
      <c r="AK366" s="37"/>
      <c r="AL366" s="37"/>
      <c r="AM366" s="37"/>
      <c r="AN366" s="37"/>
      <c r="AO366" s="37"/>
      <c r="AP366" s="37">
        <v>36</v>
      </c>
      <c r="AQ366" s="37"/>
      <c r="AR366" s="37"/>
      <c r="AS366" s="37"/>
      <c r="AT366" s="37">
        <v>133</v>
      </c>
      <c r="AU366" s="37">
        <v>7</v>
      </c>
      <c r="AV366" s="37"/>
      <c r="AW366" s="37">
        <v>140</v>
      </c>
      <c r="AX366" s="37"/>
      <c r="AY366" s="37"/>
      <c r="AZ366" s="37"/>
      <c r="BA366" s="37">
        <v>41</v>
      </c>
      <c r="BB366" s="37">
        <v>99</v>
      </c>
      <c r="BC366" s="37"/>
      <c r="BD366" s="37">
        <v>140</v>
      </c>
      <c r="BE366" s="37"/>
      <c r="BF366" s="37"/>
      <c r="BG366" s="37"/>
      <c r="BH366" s="37">
        <v>36</v>
      </c>
      <c r="BI366" s="37"/>
      <c r="BJ366" s="37"/>
      <c r="BK366" s="37"/>
      <c r="BL366" s="37">
        <v>0</v>
      </c>
      <c r="BM366" s="37"/>
      <c r="BN366" s="37">
        <v>0</v>
      </c>
      <c r="BO366" s="37"/>
      <c r="BP366" s="37"/>
      <c r="BQ366" s="37"/>
      <c r="BR366" s="37">
        <v>2</v>
      </c>
    </row>
    <row r="367" spans="1:70" ht="20.100000000000001" customHeight="1" x14ac:dyDescent="0.2">
      <c r="D367" s="38" t="s">
        <v>116</v>
      </c>
      <c r="E367" s="62"/>
      <c r="F367" s="39">
        <v>156</v>
      </c>
      <c r="G367" s="40"/>
      <c r="H367" s="40"/>
      <c r="I367" s="40"/>
      <c r="J367" s="39">
        <v>604</v>
      </c>
      <c r="K367" s="39">
        <v>5</v>
      </c>
      <c r="L367" s="40"/>
      <c r="M367" s="39">
        <v>609</v>
      </c>
      <c r="N367" s="40"/>
      <c r="O367" s="40"/>
      <c r="P367" s="40"/>
      <c r="Q367" s="39">
        <v>81</v>
      </c>
      <c r="R367" s="39">
        <v>542</v>
      </c>
      <c r="S367" s="40"/>
      <c r="T367" s="39">
        <v>623</v>
      </c>
      <c r="U367" s="40"/>
      <c r="V367" s="40"/>
      <c r="W367" s="40"/>
      <c r="X367" s="39">
        <v>142</v>
      </c>
      <c r="Y367" s="40"/>
      <c r="Z367" s="40"/>
      <c r="AA367" s="40"/>
      <c r="AB367" s="39">
        <v>0</v>
      </c>
      <c r="AC367" s="40"/>
      <c r="AD367" s="39">
        <v>0</v>
      </c>
      <c r="AE367" s="40"/>
      <c r="AF367" s="40"/>
      <c r="AG367" s="40"/>
      <c r="AH367" s="39">
        <v>0</v>
      </c>
      <c r="AI367" s="40"/>
      <c r="AJ367" s="40"/>
      <c r="AK367" s="40"/>
      <c r="AL367" s="40"/>
      <c r="AM367" s="40"/>
      <c r="AN367" s="40"/>
      <c r="AO367" s="40"/>
      <c r="AP367" s="39">
        <v>100</v>
      </c>
      <c r="AQ367" s="40"/>
      <c r="AR367" s="40"/>
      <c r="AS367" s="40"/>
      <c r="AT367" s="39">
        <v>456</v>
      </c>
      <c r="AU367" s="39">
        <v>25</v>
      </c>
      <c r="AV367" s="40"/>
      <c r="AW367" s="39">
        <v>481</v>
      </c>
      <c r="AX367" s="40"/>
      <c r="AY367" s="40"/>
      <c r="AZ367" s="40"/>
      <c r="BA367" s="39">
        <v>109</v>
      </c>
      <c r="BB367" s="39">
        <v>374</v>
      </c>
      <c r="BC367" s="40"/>
      <c r="BD367" s="39">
        <v>483</v>
      </c>
      <c r="BE367" s="40"/>
      <c r="BF367" s="40"/>
      <c r="BG367" s="40"/>
      <c r="BH367" s="39">
        <v>86</v>
      </c>
      <c r="BI367" s="40"/>
      <c r="BJ367" s="40"/>
      <c r="BK367" s="40"/>
      <c r="BL367" s="39">
        <v>0</v>
      </c>
      <c r="BM367" s="40"/>
      <c r="BN367" s="39">
        <v>12</v>
      </c>
      <c r="BO367" s="40"/>
      <c r="BP367" s="40"/>
      <c r="BQ367" s="40"/>
      <c r="BR367" s="39">
        <v>2</v>
      </c>
    </row>
    <row r="368" spans="1:70" ht="20.100000000000001" customHeight="1" x14ac:dyDescent="0.2">
      <c r="D368" s="41" t="s">
        <v>104</v>
      </c>
      <c r="E368" s="62"/>
      <c r="F368" s="40">
        <v>92</v>
      </c>
      <c r="G368" s="40"/>
      <c r="H368" s="40"/>
      <c r="I368" s="40"/>
      <c r="J368" s="40">
        <v>285</v>
      </c>
      <c r="K368" s="40">
        <v>2</v>
      </c>
      <c r="L368" s="40"/>
      <c r="M368" s="40">
        <v>287</v>
      </c>
      <c r="N368" s="40"/>
      <c r="O368" s="40"/>
      <c r="P368" s="40"/>
      <c r="Q368" s="40">
        <v>49</v>
      </c>
      <c r="R368" s="40">
        <v>251</v>
      </c>
      <c r="S368" s="40"/>
      <c r="T368" s="40">
        <v>300</v>
      </c>
      <c r="U368" s="40"/>
      <c r="V368" s="40"/>
      <c r="W368" s="40"/>
      <c r="X368" s="40">
        <v>79</v>
      </c>
      <c r="Y368" s="40"/>
      <c r="Z368" s="40"/>
      <c r="AA368" s="40"/>
      <c r="AB368" s="40">
        <v>0</v>
      </c>
      <c r="AC368" s="40"/>
      <c r="AD368" s="40">
        <v>0</v>
      </c>
      <c r="AE368" s="40"/>
      <c r="AF368" s="40"/>
      <c r="AG368" s="40"/>
      <c r="AH368" s="40">
        <v>0</v>
      </c>
      <c r="AI368" s="40"/>
      <c r="AJ368" s="40"/>
      <c r="AK368" s="40"/>
      <c r="AL368" s="40"/>
      <c r="AM368" s="40"/>
      <c r="AN368" s="40"/>
      <c r="AO368" s="40"/>
      <c r="AP368" s="40">
        <v>48</v>
      </c>
      <c r="AQ368" s="40"/>
      <c r="AR368" s="40"/>
      <c r="AS368" s="40"/>
      <c r="AT368" s="40">
        <v>155</v>
      </c>
      <c r="AU368" s="40">
        <v>6</v>
      </c>
      <c r="AV368" s="40"/>
      <c r="AW368" s="40">
        <v>161</v>
      </c>
      <c r="AX368" s="40"/>
      <c r="AY368" s="40"/>
      <c r="AZ368" s="40"/>
      <c r="BA368" s="40">
        <v>38</v>
      </c>
      <c r="BB368" s="40">
        <v>138</v>
      </c>
      <c r="BC368" s="40"/>
      <c r="BD368" s="40">
        <v>176</v>
      </c>
      <c r="BE368" s="40"/>
      <c r="BF368" s="40"/>
      <c r="BG368" s="40"/>
      <c r="BH368" s="40">
        <v>33</v>
      </c>
      <c r="BI368" s="40"/>
      <c r="BJ368" s="40"/>
      <c r="BK368" s="40"/>
      <c r="BL368" s="40">
        <v>0</v>
      </c>
      <c r="BM368" s="40"/>
      <c r="BN368" s="40">
        <v>0</v>
      </c>
      <c r="BO368" s="40"/>
      <c r="BP368" s="40"/>
      <c r="BQ368" s="40"/>
      <c r="BR368" s="40">
        <v>0</v>
      </c>
    </row>
    <row r="369" spans="1:70" ht="20.100000000000001" customHeight="1" x14ac:dyDescent="0.2">
      <c r="E369" s="6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row>
    <row r="370" spans="1:70" s="1" customFormat="1" ht="20.100000000000001" customHeight="1" x14ac:dyDescent="0.2">
      <c r="A370" s="3"/>
      <c r="B370" s="6"/>
      <c r="C370" s="42" t="s">
        <v>180</v>
      </c>
      <c r="D370" s="42"/>
      <c r="E370" s="62"/>
      <c r="F370" s="44">
        <v>751</v>
      </c>
      <c r="G370" s="45"/>
      <c r="H370" s="45"/>
      <c r="I370" s="45"/>
      <c r="J370" s="44">
        <v>3748</v>
      </c>
      <c r="K370" s="44">
        <v>64</v>
      </c>
      <c r="L370" s="45"/>
      <c r="M370" s="44">
        <v>3812</v>
      </c>
      <c r="N370" s="45"/>
      <c r="O370" s="45"/>
      <c r="P370" s="45"/>
      <c r="Q370" s="44">
        <v>687</v>
      </c>
      <c r="R370" s="44">
        <v>3180</v>
      </c>
      <c r="S370" s="45"/>
      <c r="T370" s="44">
        <v>3867</v>
      </c>
      <c r="U370" s="45"/>
      <c r="V370" s="45"/>
      <c r="W370" s="45"/>
      <c r="X370" s="44">
        <v>696</v>
      </c>
      <c r="Y370" s="45"/>
      <c r="Z370" s="45"/>
      <c r="AA370" s="45"/>
      <c r="AB370" s="44">
        <v>0</v>
      </c>
      <c r="AC370" s="45"/>
      <c r="AD370" s="44">
        <v>0</v>
      </c>
      <c r="AE370" s="45"/>
      <c r="AF370" s="45"/>
      <c r="AG370" s="45"/>
      <c r="AH370" s="44">
        <v>0</v>
      </c>
      <c r="AI370" s="45"/>
      <c r="AJ370" s="45"/>
      <c r="AK370" s="45"/>
      <c r="AL370" s="45"/>
      <c r="AM370" s="45"/>
      <c r="AN370" s="45"/>
      <c r="AO370" s="45"/>
      <c r="AP370" s="44">
        <v>430</v>
      </c>
      <c r="AQ370" s="45"/>
      <c r="AR370" s="45"/>
      <c r="AS370" s="45"/>
      <c r="AT370" s="44">
        <v>2527</v>
      </c>
      <c r="AU370" s="44">
        <v>144</v>
      </c>
      <c r="AV370" s="45"/>
      <c r="AW370" s="44">
        <v>2671</v>
      </c>
      <c r="AX370" s="45"/>
      <c r="AY370" s="45"/>
      <c r="AZ370" s="45"/>
      <c r="BA370" s="44">
        <v>733</v>
      </c>
      <c r="BB370" s="44">
        <v>1877</v>
      </c>
      <c r="BC370" s="45"/>
      <c r="BD370" s="44">
        <v>2610</v>
      </c>
      <c r="BE370" s="45"/>
      <c r="BF370" s="45"/>
      <c r="BG370" s="45"/>
      <c r="BH370" s="44">
        <v>433</v>
      </c>
      <c r="BI370" s="45"/>
      <c r="BJ370" s="45"/>
      <c r="BK370" s="45"/>
      <c r="BL370" s="44">
        <v>0</v>
      </c>
      <c r="BM370" s="45"/>
      <c r="BN370" s="44">
        <v>58</v>
      </c>
      <c r="BO370" s="45"/>
      <c r="BP370" s="45"/>
      <c r="BQ370" s="45"/>
      <c r="BR370" s="44">
        <v>17</v>
      </c>
    </row>
    <row r="371" spans="1:70" s="1" customFormat="1" ht="20.100000000000001" customHeight="1" x14ac:dyDescent="0.2">
      <c r="A371" s="3"/>
      <c r="B371" s="6"/>
      <c r="C371" s="3"/>
      <c r="D371" s="3"/>
      <c r="E371" s="62"/>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row>
    <row r="372" spans="1:70" s="1" customFormat="1" ht="20.100000000000001" customHeight="1" x14ac:dyDescent="0.25">
      <c r="A372" s="3"/>
      <c r="B372" s="49" t="s">
        <v>262</v>
      </c>
      <c r="C372" s="50"/>
      <c r="D372" s="50"/>
      <c r="E372" s="62"/>
      <c r="F372" s="51">
        <v>751</v>
      </c>
      <c r="G372" s="52"/>
      <c r="H372" s="52"/>
      <c r="I372" s="52"/>
      <c r="J372" s="51">
        <v>3748</v>
      </c>
      <c r="K372" s="51">
        <v>64</v>
      </c>
      <c r="L372" s="52"/>
      <c r="M372" s="51">
        <v>3812</v>
      </c>
      <c r="N372" s="52"/>
      <c r="O372" s="52"/>
      <c r="P372" s="52"/>
      <c r="Q372" s="51">
        <v>687</v>
      </c>
      <c r="R372" s="51">
        <v>3180</v>
      </c>
      <c r="S372" s="52"/>
      <c r="T372" s="51">
        <v>3867</v>
      </c>
      <c r="U372" s="52"/>
      <c r="V372" s="52"/>
      <c r="W372" s="52"/>
      <c r="X372" s="51">
        <v>696</v>
      </c>
      <c r="Y372" s="52"/>
      <c r="Z372" s="52"/>
      <c r="AA372" s="52"/>
      <c r="AB372" s="51">
        <v>0</v>
      </c>
      <c r="AC372" s="52"/>
      <c r="AD372" s="51">
        <v>0</v>
      </c>
      <c r="AE372" s="52"/>
      <c r="AF372" s="52"/>
      <c r="AG372" s="52"/>
      <c r="AH372" s="51">
        <v>0</v>
      </c>
      <c r="AI372" s="52"/>
      <c r="AJ372" s="52"/>
      <c r="AK372" s="52"/>
      <c r="AL372" s="52"/>
      <c r="AM372" s="52"/>
      <c r="AN372" s="52"/>
      <c r="AO372" s="52"/>
      <c r="AP372" s="51">
        <v>430</v>
      </c>
      <c r="AQ372" s="52"/>
      <c r="AR372" s="52"/>
      <c r="AS372" s="52"/>
      <c r="AT372" s="51">
        <v>2527</v>
      </c>
      <c r="AU372" s="51">
        <v>144</v>
      </c>
      <c r="AV372" s="52"/>
      <c r="AW372" s="51">
        <v>2671</v>
      </c>
      <c r="AX372" s="52"/>
      <c r="AY372" s="52"/>
      <c r="AZ372" s="52"/>
      <c r="BA372" s="51">
        <v>733</v>
      </c>
      <c r="BB372" s="51">
        <v>1877</v>
      </c>
      <c r="BC372" s="52"/>
      <c r="BD372" s="51">
        <v>2610</v>
      </c>
      <c r="BE372" s="52"/>
      <c r="BF372" s="52"/>
      <c r="BG372" s="52"/>
      <c r="BH372" s="51">
        <v>433</v>
      </c>
      <c r="BI372" s="52"/>
      <c r="BJ372" s="52"/>
      <c r="BK372" s="52"/>
      <c r="BL372" s="51">
        <v>0</v>
      </c>
      <c r="BM372" s="52"/>
      <c r="BN372" s="51">
        <v>58</v>
      </c>
      <c r="BO372" s="52"/>
      <c r="BP372" s="52"/>
      <c r="BQ372" s="52"/>
      <c r="BR372" s="51">
        <v>17</v>
      </c>
    </row>
    <row r="373" spans="1:70" ht="20.100000000000001" customHeight="1" x14ac:dyDescent="0.2">
      <c r="E373" s="6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row>
    <row r="374" spans="1:70" ht="20.100000000000001" customHeight="1" x14ac:dyDescent="0.2">
      <c r="B374" s="6" t="s">
        <v>263</v>
      </c>
      <c r="E374" s="62"/>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row>
    <row r="375" spans="1:70" ht="20.100000000000001" customHeight="1" x14ac:dyDescent="0.2">
      <c r="C375" s="3" t="s">
        <v>172</v>
      </c>
      <c r="E375" s="62"/>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row>
    <row r="376" spans="1:70" ht="20.100000000000001" customHeight="1" x14ac:dyDescent="0.2">
      <c r="D376" s="2" t="s">
        <v>264</v>
      </c>
      <c r="E376" s="62"/>
      <c r="F376" s="37">
        <v>383</v>
      </c>
      <c r="G376" s="37"/>
      <c r="H376" s="37"/>
      <c r="I376" s="37"/>
      <c r="J376" s="37">
        <v>595</v>
      </c>
      <c r="K376" s="37">
        <v>18</v>
      </c>
      <c r="L376" s="37"/>
      <c r="M376" s="37">
        <v>613</v>
      </c>
      <c r="N376" s="37"/>
      <c r="O376" s="37"/>
      <c r="P376" s="37"/>
      <c r="Q376" s="37">
        <v>92</v>
      </c>
      <c r="R376" s="37">
        <v>781</v>
      </c>
      <c r="S376" s="37"/>
      <c r="T376" s="37">
        <v>873</v>
      </c>
      <c r="U376" s="37"/>
      <c r="V376" s="37"/>
      <c r="W376" s="37"/>
      <c r="X376" s="37">
        <v>123</v>
      </c>
      <c r="Y376" s="37"/>
      <c r="Z376" s="37"/>
      <c r="AA376" s="37"/>
      <c r="AB376" s="37">
        <v>0</v>
      </c>
      <c r="AC376" s="37"/>
      <c r="AD376" s="37">
        <v>0</v>
      </c>
      <c r="AE376" s="37"/>
      <c r="AF376" s="37"/>
      <c r="AG376" s="37"/>
      <c r="AH376" s="37">
        <v>233</v>
      </c>
      <c r="AI376" s="37"/>
      <c r="AJ376" s="37"/>
      <c r="AK376" s="37"/>
      <c r="AL376" s="37"/>
      <c r="AM376" s="37"/>
      <c r="AN376" s="37"/>
      <c r="AO376" s="37"/>
      <c r="AP376" s="37">
        <v>118</v>
      </c>
      <c r="AQ376" s="37"/>
      <c r="AR376" s="37"/>
      <c r="AS376" s="37"/>
      <c r="AT376" s="37">
        <v>233</v>
      </c>
      <c r="AU376" s="37">
        <v>5</v>
      </c>
      <c r="AV376" s="37"/>
      <c r="AW376" s="37">
        <v>238</v>
      </c>
      <c r="AX376" s="37"/>
      <c r="AY376" s="37"/>
      <c r="AZ376" s="37"/>
      <c r="BA376" s="37">
        <v>54</v>
      </c>
      <c r="BB376" s="37">
        <v>212</v>
      </c>
      <c r="BC376" s="37"/>
      <c r="BD376" s="37">
        <v>266</v>
      </c>
      <c r="BE376" s="37"/>
      <c r="BF376" s="37"/>
      <c r="BG376" s="37"/>
      <c r="BH376" s="37">
        <v>65</v>
      </c>
      <c r="BI376" s="37"/>
      <c r="BJ376" s="37"/>
      <c r="BK376" s="37"/>
      <c r="BL376" s="37">
        <v>0</v>
      </c>
      <c r="BM376" s="37"/>
      <c r="BN376" s="37">
        <v>25</v>
      </c>
      <c r="BO376" s="37"/>
      <c r="BP376" s="37"/>
      <c r="BQ376" s="37"/>
      <c r="BR376" s="37">
        <v>101</v>
      </c>
    </row>
    <row r="377" spans="1:70" ht="20.100000000000001" customHeight="1" x14ac:dyDescent="0.2">
      <c r="D377" s="38" t="s">
        <v>265</v>
      </c>
      <c r="E377" s="62"/>
      <c r="F377" s="39">
        <v>198</v>
      </c>
      <c r="G377" s="40"/>
      <c r="H377" s="40"/>
      <c r="I377" s="40"/>
      <c r="J377" s="39">
        <v>633</v>
      </c>
      <c r="K377" s="39">
        <v>7</v>
      </c>
      <c r="L377" s="40"/>
      <c r="M377" s="39">
        <v>640</v>
      </c>
      <c r="N377" s="40"/>
      <c r="O377" s="40"/>
      <c r="P377" s="40"/>
      <c r="Q377" s="39">
        <v>119</v>
      </c>
      <c r="R377" s="39">
        <v>637</v>
      </c>
      <c r="S377" s="40"/>
      <c r="T377" s="39">
        <v>756</v>
      </c>
      <c r="U377" s="40"/>
      <c r="V377" s="40"/>
      <c r="W377" s="40"/>
      <c r="X377" s="39">
        <v>82</v>
      </c>
      <c r="Y377" s="40"/>
      <c r="Z377" s="40"/>
      <c r="AA377" s="40"/>
      <c r="AB377" s="39">
        <v>0</v>
      </c>
      <c r="AC377" s="40"/>
      <c r="AD377" s="39">
        <v>0</v>
      </c>
      <c r="AE377" s="40"/>
      <c r="AF377" s="40"/>
      <c r="AG377" s="40"/>
      <c r="AH377" s="39">
        <v>77</v>
      </c>
      <c r="AI377" s="40"/>
      <c r="AJ377" s="40"/>
      <c r="AK377" s="40"/>
      <c r="AL377" s="40"/>
      <c r="AM377" s="40"/>
      <c r="AN377" s="40"/>
      <c r="AO377" s="40"/>
      <c r="AP377" s="39">
        <v>54</v>
      </c>
      <c r="AQ377" s="40"/>
      <c r="AR377" s="40"/>
      <c r="AS377" s="40"/>
      <c r="AT377" s="39">
        <v>222</v>
      </c>
      <c r="AU377" s="39">
        <v>13</v>
      </c>
      <c r="AV377" s="40"/>
      <c r="AW377" s="39">
        <v>235</v>
      </c>
      <c r="AX377" s="40"/>
      <c r="AY377" s="40"/>
      <c r="AZ377" s="40"/>
      <c r="BA377" s="39">
        <v>97</v>
      </c>
      <c r="BB377" s="39">
        <v>156</v>
      </c>
      <c r="BC377" s="40"/>
      <c r="BD377" s="39">
        <v>253</v>
      </c>
      <c r="BE377" s="40"/>
      <c r="BF377" s="40"/>
      <c r="BG377" s="40"/>
      <c r="BH377" s="39">
        <v>20</v>
      </c>
      <c r="BI377" s="40"/>
      <c r="BJ377" s="40"/>
      <c r="BK377" s="40"/>
      <c r="BL377" s="39">
        <v>0</v>
      </c>
      <c r="BM377" s="40"/>
      <c r="BN377" s="39">
        <v>16</v>
      </c>
      <c r="BO377" s="40"/>
      <c r="BP377" s="40"/>
      <c r="BQ377" s="40"/>
      <c r="BR377" s="39">
        <v>32</v>
      </c>
    </row>
    <row r="378" spans="1:70" ht="20.100000000000001" customHeight="1" x14ac:dyDescent="0.2">
      <c r="D378" s="2" t="s">
        <v>266</v>
      </c>
      <c r="E378" s="62"/>
      <c r="F378" s="37">
        <v>191</v>
      </c>
      <c r="G378" s="37"/>
      <c r="H378" s="37"/>
      <c r="I378" s="37"/>
      <c r="J378" s="37">
        <v>621</v>
      </c>
      <c r="K378" s="37">
        <v>7</v>
      </c>
      <c r="L378" s="37"/>
      <c r="M378" s="37">
        <v>628</v>
      </c>
      <c r="N378" s="37"/>
      <c r="O378" s="37"/>
      <c r="P378" s="37"/>
      <c r="Q378" s="37">
        <v>105</v>
      </c>
      <c r="R378" s="37">
        <v>506</v>
      </c>
      <c r="S378" s="37"/>
      <c r="T378" s="37">
        <v>611</v>
      </c>
      <c r="U378" s="37"/>
      <c r="V378" s="37"/>
      <c r="W378" s="37"/>
      <c r="X378" s="37">
        <v>208</v>
      </c>
      <c r="Y378" s="37"/>
      <c r="Z378" s="37"/>
      <c r="AA378" s="37"/>
      <c r="AB378" s="37">
        <v>0</v>
      </c>
      <c r="AC378" s="37"/>
      <c r="AD378" s="37">
        <v>0</v>
      </c>
      <c r="AE378" s="37"/>
      <c r="AF378" s="37"/>
      <c r="AG378" s="37"/>
      <c r="AH378" s="37">
        <v>80</v>
      </c>
      <c r="AI378" s="37"/>
      <c r="AJ378" s="37"/>
      <c r="AK378" s="37"/>
      <c r="AL378" s="37"/>
      <c r="AM378" s="37"/>
      <c r="AN378" s="37"/>
      <c r="AO378" s="37"/>
      <c r="AP378" s="37">
        <v>56</v>
      </c>
      <c r="AQ378" s="37"/>
      <c r="AR378" s="37"/>
      <c r="AS378" s="37"/>
      <c r="AT378" s="37">
        <v>226</v>
      </c>
      <c r="AU378" s="37">
        <v>12</v>
      </c>
      <c r="AV378" s="37"/>
      <c r="AW378" s="37">
        <v>238</v>
      </c>
      <c r="AX378" s="37"/>
      <c r="AY378" s="37"/>
      <c r="AZ378" s="37"/>
      <c r="BA378" s="37">
        <v>66</v>
      </c>
      <c r="BB378" s="37">
        <v>156</v>
      </c>
      <c r="BC378" s="37"/>
      <c r="BD378" s="37">
        <v>222</v>
      </c>
      <c r="BE378" s="37"/>
      <c r="BF378" s="37"/>
      <c r="BG378" s="37"/>
      <c r="BH378" s="37">
        <v>56</v>
      </c>
      <c r="BI378" s="37"/>
      <c r="BJ378" s="37"/>
      <c r="BK378" s="37"/>
      <c r="BL378" s="37">
        <v>0</v>
      </c>
      <c r="BM378" s="37"/>
      <c r="BN378" s="37">
        <v>16</v>
      </c>
      <c r="BO378" s="37"/>
      <c r="BP378" s="37"/>
      <c r="BQ378" s="37"/>
      <c r="BR378" s="37">
        <v>39</v>
      </c>
    </row>
    <row r="379" spans="1:70" ht="20.100000000000001" customHeight="1" x14ac:dyDescent="0.2">
      <c r="D379" s="38" t="s">
        <v>267</v>
      </c>
      <c r="E379" s="62"/>
      <c r="F379" s="39">
        <v>189</v>
      </c>
      <c r="G379" s="40"/>
      <c r="H379" s="40"/>
      <c r="I379" s="40"/>
      <c r="J379" s="39">
        <v>637</v>
      </c>
      <c r="K379" s="39">
        <v>16</v>
      </c>
      <c r="L379" s="40"/>
      <c r="M379" s="39">
        <v>653</v>
      </c>
      <c r="N379" s="40"/>
      <c r="O379" s="40"/>
      <c r="P379" s="40"/>
      <c r="Q379" s="39">
        <v>202</v>
      </c>
      <c r="R379" s="39">
        <v>471</v>
      </c>
      <c r="S379" s="40"/>
      <c r="T379" s="39">
        <v>673</v>
      </c>
      <c r="U379" s="40"/>
      <c r="V379" s="40"/>
      <c r="W379" s="40"/>
      <c r="X379" s="39">
        <v>169</v>
      </c>
      <c r="Y379" s="40"/>
      <c r="Z379" s="40"/>
      <c r="AA379" s="40"/>
      <c r="AB379" s="39">
        <v>0</v>
      </c>
      <c r="AC379" s="40"/>
      <c r="AD379" s="39">
        <v>0</v>
      </c>
      <c r="AE379" s="40"/>
      <c r="AF379" s="40"/>
      <c r="AG379" s="40"/>
      <c r="AH379" s="39">
        <v>74</v>
      </c>
      <c r="AI379" s="40"/>
      <c r="AJ379" s="40"/>
      <c r="AK379" s="40"/>
      <c r="AL379" s="40"/>
      <c r="AM379" s="40"/>
      <c r="AN379" s="40"/>
      <c r="AO379" s="40"/>
      <c r="AP379" s="39">
        <v>66</v>
      </c>
      <c r="AQ379" s="40"/>
      <c r="AR379" s="40"/>
      <c r="AS379" s="40"/>
      <c r="AT379" s="39">
        <v>220</v>
      </c>
      <c r="AU379" s="39">
        <v>18</v>
      </c>
      <c r="AV379" s="40"/>
      <c r="AW379" s="39">
        <v>238</v>
      </c>
      <c r="AX379" s="40"/>
      <c r="AY379" s="40"/>
      <c r="AZ379" s="40"/>
      <c r="BA379" s="39">
        <v>121</v>
      </c>
      <c r="BB379" s="39">
        <v>125</v>
      </c>
      <c r="BC379" s="40"/>
      <c r="BD379" s="39">
        <v>246</v>
      </c>
      <c r="BE379" s="40"/>
      <c r="BF379" s="40"/>
      <c r="BG379" s="40"/>
      <c r="BH379" s="39">
        <v>58</v>
      </c>
      <c r="BI379" s="40"/>
      <c r="BJ379" s="40"/>
      <c r="BK379" s="40"/>
      <c r="BL379" s="39">
        <v>0</v>
      </c>
      <c r="BM379" s="40"/>
      <c r="BN379" s="39">
        <v>0</v>
      </c>
      <c r="BO379" s="40"/>
      <c r="BP379" s="40"/>
      <c r="BQ379" s="40"/>
      <c r="BR379" s="39">
        <v>31</v>
      </c>
    </row>
    <row r="380" spans="1:70" ht="20.100000000000001" customHeight="1" x14ac:dyDescent="0.2">
      <c r="D380" s="41" t="s">
        <v>268</v>
      </c>
      <c r="E380" s="62"/>
      <c r="F380" s="40">
        <v>0</v>
      </c>
      <c r="G380" s="40"/>
      <c r="H380" s="40"/>
      <c r="I380" s="40"/>
      <c r="J380" s="40">
        <v>556</v>
      </c>
      <c r="K380" s="40">
        <v>6</v>
      </c>
      <c r="L380" s="40"/>
      <c r="M380" s="40">
        <v>562</v>
      </c>
      <c r="N380" s="40"/>
      <c r="O380" s="40"/>
      <c r="P380" s="40"/>
      <c r="Q380" s="40">
        <v>72</v>
      </c>
      <c r="R380" s="40">
        <v>403</v>
      </c>
      <c r="S380" s="40"/>
      <c r="T380" s="40">
        <v>475</v>
      </c>
      <c r="U380" s="40"/>
      <c r="V380" s="40"/>
      <c r="W380" s="40"/>
      <c r="X380" s="40">
        <v>87</v>
      </c>
      <c r="Y380" s="40"/>
      <c r="Z380" s="40"/>
      <c r="AA380" s="40"/>
      <c r="AB380" s="40">
        <v>0</v>
      </c>
      <c r="AC380" s="40"/>
      <c r="AD380" s="40">
        <v>0</v>
      </c>
      <c r="AE380" s="40"/>
      <c r="AF380" s="40"/>
      <c r="AG380" s="40"/>
      <c r="AH380" s="40">
        <v>0</v>
      </c>
      <c r="AI380" s="40"/>
      <c r="AJ380" s="40"/>
      <c r="AK380" s="40"/>
      <c r="AL380" s="40"/>
      <c r="AM380" s="40"/>
      <c r="AN380" s="40"/>
      <c r="AO380" s="40"/>
      <c r="AP380" s="40">
        <v>0</v>
      </c>
      <c r="AQ380" s="40"/>
      <c r="AR380" s="40"/>
      <c r="AS380" s="40"/>
      <c r="AT380" s="40">
        <v>220</v>
      </c>
      <c r="AU380" s="40">
        <v>7</v>
      </c>
      <c r="AV380" s="40"/>
      <c r="AW380" s="40">
        <v>227</v>
      </c>
      <c r="AX380" s="40"/>
      <c r="AY380" s="40"/>
      <c r="AZ380" s="40"/>
      <c r="BA380" s="40">
        <v>85</v>
      </c>
      <c r="BB380" s="40">
        <v>96</v>
      </c>
      <c r="BC380" s="40"/>
      <c r="BD380" s="40">
        <v>181</v>
      </c>
      <c r="BE380" s="40"/>
      <c r="BF380" s="40"/>
      <c r="BG380" s="40"/>
      <c r="BH380" s="40">
        <v>46</v>
      </c>
      <c r="BI380" s="40"/>
      <c r="BJ380" s="40"/>
      <c r="BK380" s="40"/>
      <c r="BL380" s="40">
        <v>0</v>
      </c>
      <c r="BM380" s="40"/>
      <c r="BN380" s="40">
        <v>0</v>
      </c>
      <c r="BO380" s="40"/>
      <c r="BP380" s="40"/>
      <c r="BQ380" s="40"/>
      <c r="BR380" s="40">
        <v>0</v>
      </c>
    </row>
    <row r="381" spans="1:70" ht="20.100000000000001" customHeight="1" x14ac:dyDescent="0.2">
      <c r="D381" s="38" t="s">
        <v>269</v>
      </c>
      <c r="E381" s="62"/>
      <c r="F381" s="39">
        <v>0</v>
      </c>
      <c r="G381" s="40"/>
      <c r="H381" s="40"/>
      <c r="I381" s="40"/>
      <c r="J381" s="39">
        <v>565</v>
      </c>
      <c r="K381" s="39">
        <v>9</v>
      </c>
      <c r="L381" s="40"/>
      <c r="M381" s="39">
        <v>574</v>
      </c>
      <c r="N381" s="40"/>
      <c r="O381" s="40"/>
      <c r="P381" s="40"/>
      <c r="Q381" s="39">
        <v>137</v>
      </c>
      <c r="R381" s="39">
        <v>328</v>
      </c>
      <c r="S381" s="40"/>
      <c r="T381" s="39">
        <v>465</v>
      </c>
      <c r="U381" s="40"/>
      <c r="V381" s="40"/>
      <c r="W381" s="40"/>
      <c r="X381" s="39">
        <v>109</v>
      </c>
      <c r="Y381" s="40"/>
      <c r="Z381" s="40"/>
      <c r="AA381" s="40"/>
      <c r="AB381" s="39">
        <v>0</v>
      </c>
      <c r="AC381" s="40"/>
      <c r="AD381" s="39">
        <v>0</v>
      </c>
      <c r="AE381" s="40"/>
      <c r="AF381" s="40"/>
      <c r="AG381" s="40"/>
      <c r="AH381" s="39">
        <v>0</v>
      </c>
      <c r="AI381" s="40"/>
      <c r="AJ381" s="40"/>
      <c r="AK381" s="40"/>
      <c r="AL381" s="40"/>
      <c r="AM381" s="40"/>
      <c r="AN381" s="40"/>
      <c r="AO381" s="40"/>
      <c r="AP381" s="39">
        <v>0</v>
      </c>
      <c r="AQ381" s="40"/>
      <c r="AR381" s="40"/>
      <c r="AS381" s="40"/>
      <c r="AT381" s="39">
        <v>214</v>
      </c>
      <c r="AU381" s="39">
        <v>2</v>
      </c>
      <c r="AV381" s="40"/>
      <c r="AW381" s="39">
        <v>216</v>
      </c>
      <c r="AX381" s="40"/>
      <c r="AY381" s="40"/>
      <c r="AZ381" s="40"/>
      <c r="BA381" s="39">
        <v>114</v>
      </c>
      <c r="BB381" s="39">
        <v>71</v>
      </c>
      <c r="BC381" s="40"/>
      <c r="BD381" s="39">
        <v>185</v>
      </c>
      <c r="BE381" s="40"/>
      <c r="BF381" s="40"/>
      <c r="BG381" s="40"/>
      <c r="BH381" s="39">
        <v>31</v>
      </c>
      <c r="BI381" s="40"/>
      <c r="BJ381" s="40"/>
      <c r="BK381" s="40"/>
      <c r="BL381" s="39">
        <v>0</v>
      </c>
      <c r="BM381" s="40"/>
      <c r="BN381" s="39">
        <v>0</v>
      </c>
      <c r="BO381" s="40"/>
      <c r="BP381" s="40"/>
      <c r="BQ381" s="40"/>
      <c r="BR381" s="39">
        <v>0</v>
      </c>
    </row>
    <row r="382" spans="1:70" ht="20.100000000000001" customHeight="1" x14ac:dyDescent="0.2">
      <c r="D382" s="2" t="s">
        <v>270</v>
      </c>
      <c r="E382" s="62"/>
      <c r="F382" s="37">
        <v>158</v>
      </c>
      <c r="G382" s="37"/>
      <c r="H382" s="37"/>
      <c r="I382" s="37"/>
      <c r="J382" s="37">
        <v>812</v>
      </c>
      <c r="K382" s="37">
        <v>11</v>
      </c>
      <c r="L382" s="37"/>
      <c r="M382" s="37">
        <v>823</v>
      </c>
      <c r="N382" s="37"/>
      <c r="O382" s="37"/>
      <c r="P382" s="37"/>
      <c r="Q382" s="37">
        <v>222</v>
      </c>
      <c r="R382" s="37">
        <v>586</v>
      </c>
      <c r="S382" s="37"/>
      <c r="T382" s="37">
        <v>808</v>
      </c>
      <c r="U382" s="37"/>
      <c r="V382" s="37"/>
      <c r="W382" s="37"/>
      <c r="X382" s="37">
        <v>173</v>
      </c>
      <c r="Y382" s="37"/>
      <c r="Z382" s="37"/>
      <c r="AA382" s="37"/>
      <c r="AB382" s="37">
        <v>0</v>
      </c>
      <c r="AC382" s="37"/>
      <c r="AD382" s="37">
        <v>0</v>
      </c>
      <c r="AE382" s="37"/>
      <c r="AF382" s="37"/>
      <c r="AG382" s="37"/>
      <c r="AH382" s="37">
        <v>0</v>
      </c>
      <c r="AI382" s="37"/>
      <c r="AJ382" s="37"/>
      <c r="AK382" s="37"/>
      <c r="AL382" s="37"/>
      <c r="AM382" s="37"/>
      <c r="AN382" s="37"/>
      <c r="AO382" s="37"/>
      <c r="AP382" s="37">
        <v>85</v>
      </c>
      <c r="AQ382" s="37"/>
      <c r="AR382" s="37"/>
      <c r="AS382" s="37"/>
      <c r="AT382" s="37">
        <v>175</v>
      </c>
      <c r="AU382" s="37">
        <v>14</v>
      </c>
      <c r="AV382" s="37"/>
      <c r="AW382" s="37">
        <v>189</v>
      </c>
      <c r="AX382" s="37"/>
      <c r="AY382" s="37"/>
      <c r="AZ382" s="37"/>
      <c r="BA382" s="37">
        <v>54</v>
      </c>
      <c r="BB382" s="37">
        <v>155</v>
      </c>
      <c r="BC382" s="37"/>
      <c r="BD382" s="37">
        <v>209</v>
      </c>
      <c r="BE382" s="37"/>
      <c r="BF382" s="37"/>
      <c r="BG382" s="37"/>
      <c r="BH382" s="37">
        <v>44</v>
      </c>
      <c r="BI382" s="37"/>
      <c r="BJ382" s="37"/>
      <c r="BK382" s="37"/>
      <c r="BL382" s="37">
        <v>0</v>
      </c>
      <c r="BM382" s="37"/>
      <c r="BN382" s="37">
        <v>21</v>
      </c>
      <c r="BO382" s="37"/>
      <c r="BP382" s="37"/>
      <c r="BQ382" s="37"/>
      <c r="BR382" s="37">
        <v>14</v>
      </c>
    </row>
    <row r="383" spans="1:70" ht="20.100000000000001" customHeight="1" x14ac:dyDescent="0.2">
      <c r="D383" s="38" t="s">
        <v>271</v>
      </c>
      <c r="E383" s="62"/>
      <c r="F383" s="39">
        <v>215</v>
      </c>
      <c r="G383" s="40"/>
      <c r="H383" s="40"/>
      <c r="I383" s="40"/>
      <c r="J383" s="39">
        <v>778</v>
      </c>
      <c r="K383" s="39">
        <v>20</v>
      </c>
      <c r="L383" s="40"/>
      <c r="M383" s="39">
        <v>798</v>
      </c>
      <c r="N383" s="40"/>
      <c r="O383" s="40"/>
      <c r="P383" s="40"/>
      <c r="Q383" s="39">
        <v>176</v>
      </c>
      <c r="R383" s="39">
        <v>635</v>
      </c>
      <c r="S383" s="40"/>
      <c r="T383" s="39">
        <v>811</v>
      </c>
      <c r="U383" s="40"/>
      <c r="V383" s="40"/>
      <c r="W383" s="40"/>
      <c r="X383" s="39">
        <v>202</v>
      </c>
      <c r="Y383" s="40"/>
      <c r="Z383" s="40"/>
      <c r="AA383" s="40"/>
      <c r="AB383" s="39">
        <v>0</v>
      </c>
      <c r="AC383" s="40"/>
      <c r="AD383" s="39">
        <v>0</v>
      </c>
      <c r="AE383" s="40"/>
      <c r="AF383" s="40"/>
      <c r="AG383" s="40"/>
      <c r="AH383" s="39">
        <v>2</v>
      </c>
      <c r="AI383" s="40"/>
      <c r="AJ383" s="40"/>
      <c r="AK383" s="40"/>
      <c r="AL383" s="40"/>
      <c r="AM383" s="40"/>
      <c r="AN383" s="40"/>
      <c r="AO383" s="40"/>
      <c r="AP383" s="39">
        <v>87</v>
      </c>
      <c r="AQ383" s="40"/>
      <c r="AR383" s="40"/>
      <c r="AS383" s="40"/>
      <c r="AT383" s="39">
        <v>179</v>
      </c>
      <c r="AU383" s="39">
        <v>6</v>
      </c>
      <c r="AV383" s="40"/>
      <c r="AW383" s="39">
        <v>185</v>
      </c>
      <c r="AX383" s="40"/>
      <c r="AY383" s="40"/>
      <c r="AZ383" s="40"/>
      <c r="BA383" s="39">
        <v>33</v>
      </c>
      <c r="BB383" s="39">
        <v>188</v>
      </c>
      <c r="BC383" s="40"/>
      <c r="BD383" s="39">
        <v>221</v>
      </c>
      <c r="BE383" s="40"/>
      <c r="BF383" s="40"/>
      <c r="BG383" s="40"/>
      <c r="BH383" s="39">
        <v>51</v>
      </c>
      <c r="BI383" s="40"/>
      <c r="BJ383" s="40"/>
      <c r="BK383" s="40"/>
      <c r="BL383" s="39">
        <v>0</v>
      </c>
      <c r="BM383" s="40"/>
      <c r="BN383" s="39">
        <v>0</v>
      </c>
      <c r="BO383" s="40"/>
      <c r="BP383" s="40"/>
      <c r="BQ383" s="40"/>
      <c r="BR383" s="39">
        <v>0</v>
      </c>
    </row>
    <row r="384" spans="1:70" ht="20.100000000000001" customHeight="1" x14ac:dyDescent="0.2">
      <c r="D384" s="2" t="s">
        <v>272</v>
      </c>
      <c r="E384" s="62"/>
      <c r="F384" s="37">
        <v>186</v>
      </c>
      <c r="G384" s="37"/>
      <c r="H384" s="37"/>
      <c r="I384" s="37"/>
      <c r="J384" s="37">
        <v>845</v>
      </c>
      <c r="K384" s="37">
        <v>12</v>
      </c>
      <c r="L384" s="37"/>
      <c r="M384" s="37">
        <v>857</v>
      </c>
      <c r="N384" s="37"/>
      <c r="O384" s="37"/>
      <c r="P384" s="37"/>
      <c r="Q384" s="37">
        <v>172</v>
      </c>
      <c r="R384" s="37">
        <v>584</v>
      </c>
      <c r="S384" s="37"/>
      <c r="T384" s="37">
        <v>756</v>
      </c>
      <c r="U384" s="37"/>
      <c r="V384" s="37"/>
      <c r="W384" s="37"/>
      <c r="X384" s="37">
        <v>287</v>
      </c>
      <c r="Y384" s="37"/>
      <c r="Z384" s="37"/>
      <c r="AA384" s="37"/>
      <c r="AB384" s="37">
        <v>0</v>
      </c>
      <c r="AC384" s="37"/>
      <c r="AD384" s="37">
        <v>0</v>
      </c>
      <c r="AE384" s="37"/>
      <c r="AF384" s="37"/>
      <c r="AG384" s="37"/>
      <c r="AH384" s="37">
        <v>0</v>
      </c>
      <c r="AI384" s="37"/>
      <c r="AJ384" s="37"/>
      <c r="AK384" s="37"/>
      <c r="AL384" s="37"/>
      <c r="AM384" s="37"/>
      <c r="AN384" s="37"/>
      <c r="AO384" s="37"/>
      <c r="AP384" s="37">
        <v>105</v>
      </c>
      <c r="AQ384" s="37"/>
      <c r="AR384" s="37"/>
      <c r="AS384" s="37"/>
      <c r="AT384" s="37">
        <v>196</v>
      </c>
      <c r="AU384" s="37">
        <v>11</v>
      </c>
      <c r="AV384" s="37"/>
      <c r="AW384" s="37">
        <v>207</v>
      </c>
      <c r="AX384" s="37"/>
      <c r="AY384" s="37"/>
      <c r="AZ384" s="37"/>
      <c r="BA384" s="37">
        <v>96</v>
      </c>
      <c r="BB384" s="37">
        <v>155</v>
      </c>
      <c r="BC384" s="37"/>
      <c r="BD384" s="37">
        <v>251</v>
      </c>
      <c r="BE384" s="37"/>
      <c r="BF384" s="37"/>
      <c r="BG384" s="37"/>
      <c r="BH384" s="37">
        <v>61</v>
      </c>
      <c r="BI384" s="37"/>
      <c r="BJ384" s="37"/>
      <c r="BK384" s="37"/>
      <c r="BL384" s="37">
        <v>0</v>
      </c>
      <c r="BM384" s="37"/>
      <c r="BN384" s="37">
        <v>0</v>
      </c>
      <c r="BO384" s="37"/>
      <c r="BP384" s="37"/>
      <c r="BQ384" s="37"/>
      <c r="BR384" s="37">
        <v>2</v>
      </c>
    </row>
    <row r="385" spans="1:70" ht="20.100000000000001" customHeight="1" x14ac:dyDescent="0.2">
      <c r="E385" s="6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row>
    <row r="386" spans="1:70" s="1" customFormat="1" ht="20.100000000000001" customHeight="1" x14ac:dyDescent="0.2">
      <c r="A386" s="3"/>
      <c r="B386" s="6"/>
      <c r="C386" s="42" t="s">
        <v>180</v>
      </c>
      <c r="D386" s="42"/>
      <c r="E386" s="62"/>
      <c r="F386" s="44">
        <v>1520</v>
      </c>
      <c r="G386" s="45"/>
      <c r="H386" s="45"/>
      <c r="I386" s="45"/>
      <c r="J386" s="44">
        <v>6042</v>
      </c>
      <c r="K386" s="44">
        <v>106</v>
      </c>
      <c r="L386" s="45"/>
      <c r="M386" s="44">
        <v>6148</v>
      </c>
      <c r="N386" s="45"/>
      <c r="O386" s="45"/>
      <c r="P386" s="45"/>
      <c r="Q386" s="44">
        <v>1297</v>
      </c>
      <c r="R386" s="44">
        <v>4931</v>
      </c>
      <c r="S386" s="45"/>
      <c r="T386" s="44">
        <v>6228</v>
      </c>
      <c r="U386" s="45"/>
      <c r="V386" s="45"/>
      <c r="W386" s="45"/>
      <c r="X386" s="44">
        <v>1440</v>
      </c>
      <c r="Y386" s="45"/>
      <c r="Z386" s="45"/>
      <c r="AA386" s="45"/>
      <c r="AB386" s="44">
        <v>0</v>
      </c>
      <c r="AC386" s="45"/>
      <c r="AD386" s="44">
        <v>0</v>
      </c>
      <c r="AE386" s="45"/>
      <c r="AF386" s="45"/>
      <c r="AG386" s="45"/>
      <c r="AH386" s="44">
        <v>466</v>
      </c>
      <c r="AI386" s="45"/>
      <c r="AJ386" s="45"/>
      <c r="AK386" s="45"/>
      <c r="AL386" s="45"/>
      <c r="AM386" s="45"/>
      <c r="AN386" s="45"/>
      <c r="AO386" s="45"/>
      <c r="AP386" s="44">
        <v>571</v>
      </c>
      <c r="AQ386" s="45"/>
      <c r="AR386" s="45"/>
      <c r="AS386" s="45"/>
      <c r="AT386" s="44">
        <v>1885</v>
      </c>
      <c r="AU386" s="44">
        <v>88</v>
      </c>
      <c r="AV386" s="45"/>
      <c r="AW386" s="44">
        <v>1973</v>
      </c>
      <c r="AX386" s="45"/>
      <c r="AY386" s="45"/>
      <c r="AZ386" s="45"/>
      <c r="BA386" s="44">
        <v>720</v>
      </c>
      <c r="BB386" s="44">
        <v>1314</v>
      </c>
      <c r="BC386" s="45"/>
      <c r="BD386" s="44">
        <v>2034</v>
      </c>
      <c r="BE386" s="45"/>
      <c r="BF386" s="45"/>
      <c r="BG386" s="45"/>
      <c r="BH386" s="44">
        <v>432</v>
      </c>
      <c r="BI386" s="45"/>
      <c r="BJ386" s="45"/>
      <c r="BK386" s="45"/>
      <c r="BL386" s="44">
        <v>0</v>
      </c>
      <c r="BM386" s="45"/>
      <c r="BN386" s="44">
        <v>78</v>
      </c>
      <c r="BO386" s="45"/>
      <c r="BP386" s="45"/>
      <c r="BQ386" s="45"/>
      <c r="BR386" s="44">
        <v>219</v>
      </c>
    </row>
    <row r="387" spans="1:70" s="1" customFormat="1" ht="20.100000000000001" customHeight="1" x14ac:dyDescent="0.2">
      <c r="A387" s="3"/>
      <c r="B387" s="6"/>
      <c r="C387" s="3"/>
      <c r="D387" s="3"/>
      <c r="E387" s="62"/>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row>
    <row r="388" spans="1:70" s="1" customFormat="1" ht="20.100000000000001" customHeight="1" x14ac:dyDescent="0.25">
      <c r="A388" s="3"/>
      <c r="B388" s="49" t="s">
        <v>273</v>
      </c>
      <c r="C388" s="50"/>
      <c r="D388" s="50"/>
      <c r="E388" s="62"/>
      <c r="F388" s="51">
        <v>1520</v>
      </c>
      <c r="G388" s="52"/>
      <c r="H388" s="52"/>
      <c r="I388" s="52"/>
      <c r="J388" s="51">
        <v>6042</v>
      </c>
      <c r="K388" s="51">
        <v>106</v>
      </c>
      <c r="L388" s="52"/>
      <c r="M388" s="51">
        <v>6148</v>
      </c>
      <c r="N388" s="52"/>
      <c r="O388" s="52"/>
      <c r="P388" s="52"/>
      <c r="Q388" s="51">
        <v>1297</v>
      </c>
      <c r="R388" s="51">
        <v>4931</v>
      </c>
      <c r="S388" s="52"/>
      <c r="T388" s="51">
        <v>6228</v>
      </c>
      <c r="U388" s="52"/>
      <c r="V388" s="52"/>
      <c r="W388" s="52"/>
      <c r="X388" s="51">
        <v>1440</v>
      </c>
      <c r="Y388" s="52"/>
      <c r="Z388" s="52"/>
      <c r="AA388" s="52"/>
      <c r="AB388" s="51">
        <v>0</v>
      </c>
      <c r="AC388" s="52"/>
      <c r="AD388" s="51">
        <v>0</v>
      </c>
      <c r="AE388" s="52"/>
      <c r="AF388" s="52"/>
      <c r="AG388" s="52"/>
      <c r="AH388" s="51">
        <v>466</v>
      </c>
      <c r="AI388" s="52"/>
      <c r="AJ388" s="52"/>
      <c r="AK388" s="52"/>
      <c r="AL388" s="52"/>
      <c r="AM388" s="52"/>
      <c r="AN388" s="52"/>
      <c r="AO388" s="52"/>
      <c r="AP388" s="51">
        <v>571</v>
      </c>
      <c r="AQ388" s="52"/>
      <c r="AR388" s="52"/>
      <c r="AS388" s="52"/>
      <c r="AT388" s="51">
        <v>1885</v>
      </c>
      <c r="AU388" s="51">
        <v>88</v>
      </c>
      <c r="AV388" s="52"/>
      <c r="AW388" s="51">
        <v>1973</v>
      </c>
      <c r="AX388" s="52"/>
      <c r="AY388" s="52"/>
      <c r="AZ388" s="52"/>
      <c r="BA388" s="51">
        <v>720</v>
      </c>
      <c r="BB388" s="51">
        <v>1314</v>
      </c>
      <c r="BC388" s="52"/>
      <c r="BD388" s="51">
        <v>2034</v>
      </c>
      <c r="BE388" s="52"/>
      <c r="BF388" s="52"/>
      <c r="BG388" s="52"/>
      <c r="BH388" s="51">
        <v>432</v>
      </c>
      <c r="BI388" s="52"/>
      <c r="BJ388" s="52"/>
      <c r="BK388" s="52"/>
      <c r="BL388" s="51">
        <v>0</v>
      </c>
      <c r="BM388" s="52"/>
      <c r="BN388" s="51">
        <v>78</v>
      </c>
      <c r="BO388" s="52"/>
      <c r="BP388" s="52"/>
      <c r="BQ388" s="52"/>
      <c r="BR388" s="51">
        <v>219</v>
      </c>
    </row>
    <row r="389" spans="1:70" ht="20.100000000000001" customHeight="1" x14ac:dyDescent="0.2">
      <c r="E389" s="6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row>
    <row r="390" spans="1:70" ht="20.100000000000001" customHeight="1" x14ac:dyDescent="0.2">
      <c r="B390" s="6" t="s">
        <v>274</v>
      </c>
      <c r="E390" s="62"/>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row>
    <row r="391" spans="1:70" ht="20.100000000000001" customHeight="1" x14ac:dyDescent="0.2">
      <c r="C391" s="3" t="s">
        <v>172</v>
      </c>
      <c r="E391" s="62"/>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row>
    <row r="392" spans="1:70" ht="20.100000000000001" customHeight="1" x14ac:dyDescent="0.2">
      <c r="D392" s="2" t="s">
        <v>98</v>
      </c>
      <c r="E392" s="62"/>
      <c r="F392" s="37">
        <v>199</v>
      </c>
      <c r="G392" s="37"/>
      <c r="H392" s="37"/>
      <c r="I392" s="37"/>
      <c r="J392" s="37">
        <v>620</v>
      </c>
      <c r="K392" s="37">
        <v>20</v>
      </c>
      <c r="L392" s="37"/>
      <c r="M392" s="37">
        <v>640</v>
      </c>
      <c r="N392" s="37"/>
      <c r="O392" s="37"/>
      <c r="P392" s="37"/>
      <c r="Q392" s="37">
        <v>192</v>
      </c>
      <c r="R392" s="37">
        <v>375</v>
      </c>
      <c r="S392" s="37"/>
      <c r="T392" s="37">
        <v>567</v>
      </c>
      <c r="U392" s="37"/>
      <c r="V392" s="37"/>
      <c r="W392" s="37"/>
      <c r="X392" s="37">
        <v>272</v>
      </c>
      <c r="Y392" s="37"/>
      <c r="Z392" s="37"/>
      <c r="AA392" s="37"/>
      <c r="AB392" s="37">
        <v>0</v>
      </c>
      <c r="AC392" s="37"/>
      <c r="AD392" s="37">
        <v>0</v>
      </c>
      <c r="AE392" s="37"/>
      <c r="AF392" s="37"/>
      <c r="AG392" s="37"/>
      <c r="AH392" s="37">
        <v>31</v>
      </c>
      <c r="AI392" s="37"/>
      <c r="AJ392" s="37"/>
      <c r="AK392" s="37"/>
      <c r="AL392" s="37"/>
      <c r="AM392" s="37"/>
      <c r="AN392" s="37"/>
      <c r="AO392" s="37"/>
      <c r="AP392" s="37">
        <v>82</v>
      </c>
      <c r="AQ392" s="37"/>
      <c r="AR392" s="37"/>
      <c r="AS392" s="37"/>
      <c r="AT392" s="37">
        <v>340</v>
      </c>
      <c r="AU392" s="37">
        <v>28</v>
      </c>
      <c r="AV392" s="37"/>
      <c r="AW392" s="37">
        <v>368</v>
      </c>
      <c r="AX392" s="37"/>
      <c r="AY392" s="37"/>
      <c r="AZ392" s="37"/>
      <c r="BA392" s="37">
        <v>91</v>
      </c>
      <c r="BB392" s="37">
        <v>216</v>
      </c>
      <c r="BC392" s="37"/>
      <c r="BD392" s="37">
        <v>307</v>
      </c>
      <c r="BE392" s="37"/>
      <c r="BF392" s="37"/>
      <c r="BG392" s="37"/>
      <c r="BH392" s="37">
        <v>133</v>
      </c>
      <c r="BI392" s="37"/>
      <c r="BJ392" s="37"/>
      <c r="BK392" s="37"/>
      <c r="BL392" s="37">
        <v>0</v>
      </c>
      <c r="BM392" s="37"/>
      <c r="BN392" s="37">
        <v>10</v>
      </c>
      <c r="BO392" s="37"/>
      <c r="BP392" s="37"/>
      <c r="BQ392" s="37"/>
      <c r="BR392" s="37">
        <v>51</v>
      </c>
    </row>
    <row r="393" spans="1:70" ht="20.100000000000001" customHeight="1" x14ac:dyDescent="0.2">
      <c r="D393" s="38" t="s">
        <v>99</v>
      </c>
      <c r="E393" s="62"/>
      <c r="F393" s="39">
        <v>232</v>
      </c>
      <c r="G393" s="40"/>
      <c r="H393" s="40"/>
      <c r="I393" s="40"/>
      <c r="J393" s="39">
        <v>601</v>
      </c>
      <c r="K393" s="39">
        <v>26</v>
      </c>
      <c r="L393" s="40"/>
      <c r="M393" s="39">
        <v>627</v>
      </c>
      <c r="N393" s="40"/>
      <c r="O393" s="40"/>
      <c r="P393" s="40"/>
      <c r="Q393" s="39">
        <v>132</v>
      </c>
      <c r="R393" s="39">
        <v>528</v>
      </c>
      <c r="S393" s="40"/>
      <c r="T393" s="39">
        <v>660</v>
      </c>
      <c r="U393" s="40"/>
      <c r="V393" s="40"/>
      <c r="W393" s="40"/>
      <c r="X393" s="39">
        <v>195</v>
      </c>
      <c r="Y393" s="40"/>
      <c r="Z393" s="40"/>
      <c r="AA393" s="40"/>
      <c r="AB393" s="39">
        <v>0</v>
      </c>
      <c r="AC393" s="40"/>
      <c r="AD393" s="39">
        <v>4</v>
      </c>
      <c r="AE393" s="40"/>
      <c r="AF393" s="40"/>
      <c r="AG393" s="40"/>
      <c r="AH393" s="39">
        <v>0</v>
      </c>
      <c r="AI393" s="40"/>
      <c r="AJ393" s="40"/>
      <c r="AK393" s="40"/>
      <c r="AL393" s="40"/>
      <c r="AM393" s="40"/>
      <c r="AN393" s="40"/>
      <c r="AO393" s="40"/>
      <c r="AP393" s="39">
        <v>96</v>
      </c>
      <c r="AQ393" s="40"/>
      <c r="AR393" s="40"/>
      <c r="AS393" s="40"/>
      <c r="AT393" s="39">
        <v>328</v>
      </c>
      <c r="AU393" s="39">
        <v>17</v>
      </c>
      <c r="AV393" s="40"/>
      <c r="AW393" s="39">
        <v>345</v>
      </c>
      <c r="AX393" s="40"/>
      <c r="AY393" s="40"/>
      <c r="AZ393" s="40"/>
      <c r="BA393" s="39">
        <v>99</v>
      </c>
      <c r="BB393" s="39">
        <v>229</v>
      </c>
      <c r="BC393" s="40"/>
      <c r="BD393" s="39">
        <v>328</v>
      </c>
      <c r="BE393" s="40"/>
      <c r="BF393" s="40"/>
      <c r="BG393" s="40"/>
      <c r="BH393" s="39">
        <v>88</v>
      </c>
      <c r="BI393" s="40"/>
      <c r="BJ393" s="40"/>
      <c r="BK393" s="40"/>
      <c r="BL393" s="39">
        <v>0</v>
      </c>
      <c r="BM393" s="40"/>
      <c r="BN393" s="39">
        <v>25</v>
      </c>
      <c r="BO393" s="40"/>
      <c r="BP393" s="40"/>
      <c r="BQ393" s="40"/>
      <c r="BR393" s="39">
        <v>4</v>
      </c>
    </row>
    <row r="394" spans="1:70" ht="20.100000000000001" customHeight="1" x14ac:dyDescent="0.2">
      <c r="D394" s="2" t="s">
        <v>113</v>
      </c>
      <c r="E394" s="62"/>
      <c r="F394" s="37">
        <v>183</v>
      </c>
      <c r="G394" s="37"/>
      <c r="H394" s="37"/>
      <c r="I394" s="37"/>
      <c r="J394" s="37">
        <v>606</v>
      </c>
      <c r="K394" s="37">
        <v>9</v>
      </c>
      <c r="L394" s="37"/>
      <c r="M394" s="37">
        <v>615</v>
      </c>
      <c r="N394" s="37"/>
      <c r="O394" s="37"/>
      <c r="P394" s="37"/>
      <c r="Q394" s="37">
        <v>172</v>
      </c>
      <c r="R394" s="37">
        <v>464</v>
      </c>
      <c r="S394" s="37"/>
      <c r="T394" s="37">
        <v>636</v>
      </c>
      <c r="U394" s="37"/>
      <c r="V394" s="37"/>
      <c r="W394" s="37"/>
      <c r="X394" s="37">
        <v>162</v>
      </c>
      <c r="Y394" s="37"/>
      <c r="Z394" s="37"/>
      <c r="AA394" s="37"/>
      <c r="AB394" s="37">
        <v>0</v>
      </c>
      <c r="AC394" s="37"/>
      <c r="AD394" s="37">
        <v>0</v>
      </c>
      <c r="AE394" s="37"/>
      <c r="AF394" s="37"/>
      <c r="AG394" s="37"/>
      <c r="AH394" s="37">
        <v>0</v>
      </c>
      <c r="AI394" s="37"/>
      <c r="AJ394" s="37"/>
      <c r="AK394" s="37"/>
      <c r="AL394" s="37"/>
      <c r="AM394" s="37"/>
      <c r="AN394" s="37"/>
      <c r="AO394" s="37"/>
      <c r="AP394" s="37">
        <v>118</v>
      </c>
      <c r="AQ394" s="37"/>
      <c r="AR394" s="37"/>
      <c r="AS394" s="37"/>
      <c r="AT394" s="37">
        <v>342</v>
      </c>
      <c r="AU394" s="37">
        <v>13</v>
      </c>
      <c r="AV394" s="37"/>
      <c r="AW394" s="37">
        <v>355</v>
      </c>
      <c r="AX394" s="37"/>
      <c r="AY394" s="37"/>
      <c r="AZ394" s="37"/>
      <c r="BA394" s="37">
        <v>113</v>
      </c>
      <c r="BB394" s="37">
        <v>249</v>
      </c>
      <c r="BC394" s="37"/>
      <c r="BD394" s="37">
        <v>362</v>
      </c>
      <c r="BE394" s="37"/>
      <c r="BF394" s="37"/>
      <c r="BG394" s="37"/>
      <c r="BH394" s="37">
        <v>88</v>
      </c>
      <c r="BI394" s="37"/>
      <c r="BJ394" s="37"/>
      <c r="BK394" s="37"/>
      <c r="BL394" s="37">
        <v>0</v>
      </c>
      <c r="BM394" s="37"/>
      <c r="BN394" s="37">
        <v>23</v>
      </c>
      <c r="BO394" s="37"/>
      <c r="BP394" s="37"/>
      <c r="BQ394" s="37"/>
      <c r="BR394" s="37">
        <v>1</v>
      </c>
    </row>
    <row r="395" spans="1:70" ht="20.100000000000001" customHeight="1" x14ac:dyDescent="0.2">
      <c r="B395" s="5"/>
      <c r="D395" s="38" t="s">
        <v>101</v>
      </c>
      <c r="E395" s="62"/>
      <c r="F395" s="39">
        <v>202</v>
      </c>
      <c r="G395" s="40"/>
      <c r="H395" s="40"/>
      <c r="I395" s="40"/>
      <c r="J395" s="39">
        <v>617</v>
      </c>
      <c r="K395" s="39">
        <v>22</v>
      </c>
      <c r="L395" s="40"/>
      <c r="M395" s="39">
        <v>639</v>
      </c>
      <c r="N395" s="40"/>
      <c r="O395" s="40"/>
      <c r="P395" s="40"/>
      <c r="Q395" s="39">
        <v>159</v>
      </c>
      <c r="R395" s="39">
        <v>469</v>
      </c>
      <c r="S395" s="40"/>
      <c r="T395" s="39">
        <v>628</v>
      </c>
      <c r="U395" s="40"/>
      <c r="V395" s="40"/>
      <c r="W395" s="40"/>
      <c r="X395" s="39">
        <v>213</v>
      </c>
      <c r="Y395" s="40"/>
      <c r="Z395" s="40"/>
      <c r="AA395" s="40"/>
      <c r="AB395" s="39">
        <v>0</v>
      </c>
      <c r="AC395" s="40"/>
      <c r="AD395" s="39">
        <v>0</v>
      </c>
      <c r="AE395" s="40"/>
      <c r="AF395" s="40"/>
      <c r="AG395" s="40"/>
      <c r="AH395" s="39">
        <v>0</v>
      </c>
      <c r="AI395" s="40"/>
      <c r="AJ395" s="40"/>
      <c r="AK395" s="40"/>
      <c r="AL395" s="40"/>
      <c r="AM395" s="40"/>
      <c r="AN395" s="40"/>
      <c r="AO395" s="40"/>
      <c r="AP395" s="39">
        <v>56</v>
      </c>
      <c r="AQ395" s="40"/>
      <c r="AR395" s="40"/>
      <c r="AS395" s="40"/>
      <c r="AT395" s="39">
        <v>309</v>
      </c>
      <c r="AU395" s="39">
        <v>14</v>
      </c>
      <c r="AV395" s="40"/>
      <c r="AW395" s="39">
        <v>323</v>
      </c>
      <c r="AX395" s="40"/>
      <c r="AY395" s="40"/>
      <c r="AZ395" s="40"/>
      <c r="BA395" s="39">
        <v>89</v>
      </c>
      <c r="BB395" s="39">
        <v>178</v>
      </c>
      <c r="BC395" s="40"/>
      <c r="BD395" s="39">
        <v>267</v>
      </c>
      <c r="BE395" s="40"/>
      <c r="BF395" s="40"/>
      <c r="BG395" s="40"/>
      <c r="BH395" s="39">
        <v>99</v>
      </c>
      <c r="BI395" s="40"/>
      <c r="BJ395" s="40"/>
      <c r="BK395" s="40"/>
      <c r="BL395" s="39">
        <v>0</v>
      </c>
      <c r="BM395" s="40"/>
      <c r="BN395" s="39">
        <v>13</v>
      </c>
      <c r="BO395" s="40"/>
      <c r="BP395" s="40"/>
      <c r="BQ395" s="40"/>
      <c r="BR395" s="39">
        <v>0</v>
      </c>
    </row>
    <row r="396" spans="1:70" ht="20.100000000000001" customHeight="1" x14ac:dyDescent="0.2">
      <c r="D396" s="2" t="s">
        <v>115</v>
      </c>
      <c r="E396" s="62"/>
      <c r="F396" s="37">
        <v>254</v>
      </c>
      <c r="G396" s="37"/>
      <c r="H396" s="37"/>
      <c r="I396" s="37"/>
      <c r="J396" s="37">
        <v>466</v>
      </c>
      <c r="K396" s="37">
        <v>3</v>
      </c>
      <c r="L396" s="37"/>
      <c r="M396" s="37">
        <v>469</v>
      </c>
      <c r="N396" s="37"/>
      <c r="O396" s="37"/>
      <c r="P396" s="37"/>
      <c r="Q396" s="37">
        <v>110</v>
      </c>
      <c r="R396" s="37">
        <v>334</v>
      </c>
      <c r="S396" s="37"/>
      <c r="T396" s="37">
        <v>444</v>
      </c>
      <c r="U396" s="37"/>
      <c r="V396" s="37"/>
      <c r="W396" s="37"/>
      <c r="X396" s="37">
        <v>279</v>
      </c>
      <c r="Y396" s="37"/>
      <c r="Z396" s="37"/>
      <c r="AA396" s="37"/>
      <c r="AB396" s="37">
        <v>0</v>
      </c>
      <c r="AC396" s="37"/>
      <c r="AD396" s="37">
        <v>0</v>
      </c>
      <c r="AE396" s="37"/>
      <c r="AF396" s="37"/>
      <c r="AG396" s="37"/>
      <c r="AH396" s="37">
        <v>2</v>
      </c>
      <c r="AI396" s="37"/>
      <c r="AJ396" s="37"/>
      <c r="AK396" s="37"/>
      <c r="AL396" s="37"/>
      <c r="AM396" s="37"/>
      <c r="AN396" s="37"/>
      <c r="AO396" s="37"/>
      <c r="AP396" s="37">
        <v>101</v>
      </c>
      <c r="AQ396" s="37"/>
      <c r="AR396" s="37"/>
      <c r="AS396" s="37"/>
      <c r="AT396" s="37">
        <v>339</v>
      </c>
      <c r="AU396" s="37">
        <v>5</v>
      </c>
      <c r="AV396" s="37"/>
      <c r="AW396" s="37">
        <v>344</v>
      </c>
      <c r="AX396" s="37"/>
      <c r="AY396" s="37"/>
      <c r="AZ396" s="37"/>
      <c r="BA396" s="37">
        <v>104</v>
      </c>
      <c r="BB396" s="37">
        <v>210</v>
      </c>
      <c r="BC396" s="37"/>
      <c r="BD396" s="37">
        <v>314</v>
      </c>
      <c r="BE396" s="37"/>
      <c r="BF396" s="37"/>
      <c r="BG396" s="37"/>
      <c r="BH396" s="37">
        <v>106</v>
      </c>
      <c r="BI396" s="37"/>
      <c r="BJ396" s="37"/>
      <c r="BK396" s="37"/>
      <c r="BL396" s="37">
        <v>0</v>
      </c>
      <c r="BM396" s="37"/>
      <c r="BN396" s="37">
        <v>25</v>
      </c>
      <c r="BO396" s="37"/>
      <c r="BP396" s="37"/>
      <c r="BQ396" s="37"/>
      <c r="BR396" s="37">
        <v>2</v>
      </c>
    </row>
    <row r="397" spans="1:70" ht="20.100000000000001" customHeight="1" x14ac:dyDescent="0.2">
      <c r="D397" s="38" t="s">
        <v>116</v>
      </c>
      <c r="E397" s="62"/>
      <c r="F397" s="39">
        <v>272</v>
      </c>
      <c r="G397" s="40"/>
      <c r="H397" s="40"/>
      <c r="I397" s="40"/>
      <c r="J397" s="39">
        <v>553</v>
      </c>
      <c r="K397" s="39">
        <v>7</v>
      </c>
      <c r="L397" s="40"/>
      <c r="M397" s="39">
        <v>560</v>
      </c>
      <c r="N397" s="40"/>
      <c r="O397" s="40"/>
      <c r="P397" s="40"/>
      <c r="Q397" s="39">
        <v>129</v>
      </c>
      <c r="R397" s="39">
        <v>476</v>
      </c>
      <c r="S397" s="40"/>
      <c r="T397" s="39">
        <v>605</v>
      </c>
      <c r="U397" s="40"/>
      <c r="V397" s="40"/>
      <c r="W397" s="40"/>
      <c r="X397" s="39">
        <v>227</v>
      </c>
      <c r="Y397" s="40"/>
      <c r="Z397" s="40"/>
      <c r="AA397" s="40"/>
      <c r="AB397" s="39">
        <v>0</v>
      </c>
      <c r="AC397" s="40"/>
      <c r="AD397" s="39">
        <v>0</v>
      </c>
      <c r="AE397" s="40"/>
      <c r="AF397" s="40"/>
      <c r="AG397" s="40"/>
      <c r="AH397" s="39">
        <v>0</v>
      </c>
      <c r="AI397" s="40"/>
      <c r="AJ397" s="40"/>
      <c r="AK397" s="40"/>
      <c r="AL397" s="40"/>
      <c r="AM397" s="40"/>
      <c r="AN397" s="40"/>
      <c r="AO397" s="40"/>
      <c r="AP397" s="39">
        <v>79</v>
      </c>
      <c r="AQ397" s="40"/>
      <c r="AR397" s="40"/>
      <c r="AS397" s="40"/>
      <c r="AT397" s="39">
        <v>262</v>
      </c>
      <c r="AU397" s="39">
        <v>14</v>
      </c>
      <c r="AV397" s="40"/>
      <c r="AW397" s="39">
        <v>276</v>
      </c>
      <c r="AX397" s="40"/>
      <c r="AY397" s="40"/>
      <c r="AZ397" s="40"/>
      <c r="BA397" s="39">
        <v>68</v>
      </c>
      <c r="BB397" s="39">
        <v>198</v>
      </c>
      <c r="BC397" s="40"/>
      <c r="BD397" s="39">
        <v>266</v>
      </c>
      <c r="BE397" s="40"/>
      <c r="BF397" s="40"/>
      <c r="BG397" s="40"/>
      <c r="BH397" s="39">
        <v>54</v>
      </c>
      <c r="BI397" s="40"/>
      <c r="BJ397" s="40"/>
      <c r="BK397" s="40"/>
      <c r="BL397" s="39">
        <v>0</v>
      </c>
      <c r="BM397" s="40"/>
      <c r="BN397" s="39">
        <v>35</v>
      </c>
      <c r="BO397" s="40"/>
      <c r="BP397" s="40"/>
      <c r="BQ397" s="40"/>
      <c r="BR397" s="39">
        <v>2</v>
      </c>
    </row>
    <row r="398" spans="1:70" ht="20.100000000000001" customHeight="1" x14ac:dyDescent="0.2">
      <c r="D398" s="2" t="s">
        <v>117</v>
      </c>
      <c r="E398" s="62"/>
      <c r="F398" s="37">
        <v>183</v>
      </c>
      <c r="G398" s="37"/>
      <c r="H398" s="37"/>
      <c r="I398" s="37"/>
      <c r="J398" s="37">
        <v>597</v>
      </c>
      <c r="K398" s="37">
        <v>13</v>
      </c>
      <c r="L398" s="37"/>
      <c r="M398" s="37">
        <v>610</v>
      </c>
      <c r="N398" s="37"/>
      <c r="O398" s="37"/>
      <c r="P398" s="37"/>
      <c r="Q398" s="37">
        <v>161</v>
      </c>
      <c r="R398" s="37">
        <v>417</v>
      </c>
      <c r="S398" s="37"/>
      <c r="T398" s="37">
        <v>578</v>
      </c>
      <c r="U398" s="37"/>
      <c r="V398" s="37"/>
      <c r="W398" s="37"/>
      <c r="X398" s="37">
        <v>215</v>
      </c>
      <c r="Y398" s="37"/>
      <c r="Z398" s="37"/>
      <c r="AA398" s="37"/>
      <c r="AB398" s="37">
        <v>0</v>
      </c>
      <c r="AC398" s="37"/>
      <c r="AD398" s="37">
        <v>0</v>
      </c>
      <c r="AE398" s="37"/>
      <c r="AF398" s="37"/>
      <c r="AG398" s="37"/>
      <c r="AH398" s="37">
        <v>0</v>
      </c>
      <c r="AI398" s="37"/>
      <c r="AJ398" s="37"/>
      <c r="AK398" s="37"/>
      <c r="AL398" s="37"/>
      <c r="AM398" s="37"/>
      <c r="AN398" s="37"/>
      <c r="AO398" s="37"/>
      <c r="AP398" s="37">
        <v>57</v>
      </c>
      <c r="AQ398" s="37"/>
      <c r="AR398" s="37"/>
      <c r="AS398" s="37"/>
      <c r="AT398" s="37">
        <v>322</v>
      </c>
      <c r="AU398" s="37">
        <v>18</v>
      </c>
      <c r="AV398" s="37"/>
      <c r="AW398" s="37">
        <v>340</v>
      </c>
      <c r="AX398" s="37"/>
      <c r="AY398" s="37"/>
      <c r="AZ398" s="37"/>
      <c r="BA398" s="37">
        <v>126</v>
      </c>
      <c r="BB398" s="37">
        <v>184</v>
      </c>
      <c r="BC398" s="37"/>
      <c r="BD398" s="37">
        <v>310</v>
      </c>
      <c r="BE398" s="37"/>
      <c r="BF398" s="37"/>
      <c r="BG398" s="37"/>
      <c r="BH398" s="37">
        <v>71</v>
      </c>
      <c r="BI398" s="37"/>
      <c r="BJ398" s="37"/>
      <c r="BK398" s="37"/>
      <c r="BL398" s="37">
        <v>0</v>
      </c>
      <c r="BM398" s="37"/>
      <c r="BN398" s="37">
        <v>16</v>
      </c>
      <c r="BO398" s="37"/>
      <c r="BP398" s="37"/>
      <c r="BQ398" s="37"/>
      <c r="BR398" s="37">
        <v>0</v>
      </c>
    </row>
    <row r="399" spans="1:70" ht="20.100000000000001" customHeight="1" x14ac:dyDescent="0.2">
      <c r="D399" s="38" t="s">
        <v>105</v>
      </c>
      <c r="E399" s="62"/>
      <c r="F399" s="39">
        <v>223</v>
      </c>
      <c r="G399" s="40"/>
      <c r="H399" s="40"/>
      <c r="I399" s="40"/>
      <c r="J399" s="39">
        <v>459</v>
      </c>
      <c r="K399" s="39">
        <v>13</v>
      </c>
      <c r="L399" s="40"/>
      <c r="M399" s="39">
        <v>472</v>
      </c>
      <c r="N399" s="40"/>
      <c r="O399" s="40"/>
      <c r="P399" s="40"/>
      <c r="Q399" s="39">
        <v>217</v>
      </c>
      <c r="R399" s="39">
        <v>242</v>
      </c>
      <c r="S399" s="40"/>
      <c r="T399" s="39">
        <v>459</v>
      </c>
      <c r="U399" s="40"/>
      <c r="V399" s="40"/>
      <c r="W399" s="40"/>
      <c r="X399" s="39">
        <v>236</v>
      </c>
      <c r="Y399" s="40"/>
      <c r="Z399" s="40"/>
      <c r="AA399" s="40"/>
      <c r="AB399" s="39">
        <v>0</v>
      </c>
      <c r="AC399" s="40"/>
      <c r="AD399" s="39">
        <v>0</v>
      </c>
      <c r="AE399" s="40"/>
      <c r="AF399" s="40"/>
      <c r="AG399" s="40"/>
      <c r="AH399" s="39">
        <v>0</v>
      </c>
      <c r="AI399" s="40"/>
      <c r="AJ399" s="40"/>
      <c r="AK399" s="40"/>
      <c r="AL399" s="40"/>
      <c r="AM399" s="40"/>
      <c r="AN399" s="40"/>
      <c r="AO399" s="40"/>
      <c r="AP399" s="39">
        <v>67</v>
      </c>
      <c r="AQ399" s="40"/>
      <c r="AR399" s="40"/>
      <c r="AS399" s="40"/>
      <c r="AT399" s="39">
        <v>330</v>
      </c>
      <c r="AU399" s="39">
        <v>27</v>
      </c>
      <c r="AV399" s="40"/>
      <c r="AW399" s="39">
        <v>357</v>
      </c>
      <c r="AX399" s="40"/>
      <c r="AY399" s="40"/>
      <c r="AZ399" s="40"/>
      <c r="BA399" s="39">
        <v>143</v>
      </c>
      <c r="BB399" s="39">
        <v>165</v>
      </c>
      <c r="BC399" s="40"/>
      <c r="BD399" s="39">
        <v>308</v>
      </c>
      <c r="BE399" s="40"/>
      <c r="BF399" s="40"/>
      <c r="BG399" s="40"/>
      <c r="BH399" s="39">
        <v>80</v>
      </c>
      <c r="BI399" s="40"/>
      <c r="BJ399" s="40"/>
      <c r="BK399" s="40"/>
      <c r="BL399" s="39">
        <v>0</v>
      </c>
      <c r="BM399" s="40"/>
      <c r="BN399" s="39">
        <v>36</v>
      </c>
      <c r="BO399" s="40"/>
      <c r="BP399" s="40"/>
      <c r="BQ399" s="40"/>
      <c r="BR399" s="39">
        <v>0</v>
      </c>
    </row>
    <row r="400" spans="1:70" ht="20.100000000000001" customHeight="1" x14ac:dyDescent="0.2">
      <c r="D400" s="2" t="s">
        <v>106</v>
      </c>
      <c r="E400" s="62"/>
      <c r="F400" s="37">
        <v>202</v>
      </c>
      <c r="G400" s="37"/>
      <c r="H400" s="37"/>
      <c r="I400" s="37"/>
      <c r="J400" s="37">
        <v>598</v>
      </c>
      <c r="K400" s="37">
        <v>6</v>
      </c>
      <c r="L400" s="37"/>
      <c r="M400" s="37">
        <v>604</v>
      </c>
      <c r="N400" s="37"/>
      <c r="O400" s="37"/>
      <c r="P400" s="37"/>
      <c r="Q400" s="37">
        <v>140</v>
      </c>
      <c r="R400" s="37">
        <v>442</v>
      </c>
      <c r="S400" s="37"/>
      <c r="T400" s="37">
        <v>582</v>
      </c>
      <c r="U400" s="37"/>
      <c r="V400" s="37"/>
      <c r="W400" s="37"/>
      <c r="X400" s="37">
        <v>224</v>
      </c>
      <c r="Y400" s="37"/>
      <c r="Z400" s="37"/>
      <c r="AA400" s="37"/>
      <c r="AB400" s="37">
        <v>0</v>
      </c>
      <c r="AC400" s="37"/>
      <c r="AD400" s="37">
        <v>0</v>
      </c>
      <c r="AE400" s="37"/>
      <c r="AF400" s="37"/>
      <c r="AG400" s="37"/>
      <c r="AH400" s="37">
        <v>41</v>
      </c>
      <c r="AI400" s="37"/>
      <c r="AJ400" s="37"/>
      <c r="AK400" s="37"/>
      <c r="AL400" s="37"/>
      <c r="AM400" s="37"/>
      <c r="AN400" s="37"/>
      <c r="AO400" s="37"/>
      <c r="AP400" s="37">
        <v>77</v>
      </c>
      <c r="AQ400" s="37"/>
      <c r="AR400" s="37"/>
      <c r="AS400" s="37"/>
      <c r="AT400" s="37">
        <v>335</v>
      </c>
      <c r="AU400" s="37">
        <v>12</v>
      </c>
      <c r="AV400" s="37"/>
      <c r="AW400" s="37">
        <v>347</v>
      </c>
      <c r="AX400" s="37"/>
      <c r="AY400" s="37"/>
      <c r="AZ400" s="37"/>
      <c r="BA400" s="37">
        <v>111</v>
      </c>
      <c r="BB400" s="37">
        <v>214</v>
      </c>
      <c r="BC400" s="37"/>
      <c r="BD400" s="37">
        <v>325</v>
      </c>
      <c r="BE400" s="37"/>
      <c r="BF400" s="37"/>
      <c r="BG400" s="37"/>
      <c r="BH400" s="37">
        <v>97</v>
      </c>
      <c r="BI400" s="37"/>
      <c r="BJ400" s="37"/>
      <c r="BK400" s="37"/>
      <c r="BL400" s="37">
        <v>0</v>
      </c>
      <c r="BM400" s="37"/>
      <c r="BN400" s="37">
        <v>2</v>
      </c>
      <c r="BO400" s="37"/>
      <c r="BP400" s="37"/>
      <c r="BQ400" s="37"/>
      <c r="BR400" s="37">
        <v>59</v>
      </c>
    </row>
    <row r="401" spans="1:70" ht="20.100000000000001" customHeight="1" x14ac:dyDescent="0.2">
      <c r="E401" s="6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row>
    <row r="402" spans="1:70" s="1" customFormat="1" ht="20.100000000000001" customHeight="1" x14ac:dyDescent="0.2">
      <c r="A402" s="3"/>
      <c r="B402" s="6"/>
      <c r="C402" s="42" t="s">
        <v>180</v>
      </c>
      <c r="D402" s="42"/>
      <c r="E402" s="62"/>
      <c r="F402" s="44">
        <v>1950</v>
      </c>
      <c r="G402" s="45"/>
      <c r="H402" s="45"/>
      <c r="I402" s="45"/>
      <c r="J402" s="44">
        <v>5117</v>
      </c>
      <c r="K402" s="44">
        <v>119</v>
      </c>
      <c r="L402" s="45"/>
      <c r="M402" s="44">
        <v>5236</v>
      </c>
      <c r="N402" s="45"/>
      <c r="O402" s="45"/>
      <c r="P402" s="45"/>
      <c r="Q402" s="44">
        <v>1412</v>
      </c>
      <c r="R402" s="44">
        <v>3747</v>
      </c>
      <c r="S402" s="45"/>
      <c r="T402" s="44">
        <v>5159</v>
      </c>
      <c r="U402" s="45"/>
      <c r="V402" s="45"/>
      <c r="W402" s="45"/>
      <c r="X402" s="44">
        <v>2023</v>
      </c>
      <c r="Y402" s="45"/>
      <c r="Z402" s="45"/>
      <c r="AA402" s="45"/>
      <c r="AB402" s="44">
        <v>0</v>
      </c>
      <c r="AC402" s="45"/>
      <c r="AD402" s="44">
        <v>4</v>
      </c>
      <c r="AE402" s="45"/>
      <c r="AF402" s="45"/>
      <c r="AG402" s="45"/>
      <c r="AH402" s="44">
        <v>74</v>
      </c>
      <c r="AI402" s="45"/>
      <c r="AJ402" s="45"/>
      <c r="AK402" s="45"/>
      <c r="AL402" s="45"/>
      <c r="AM402" s="45"/>
      <c r="AN402" s="45"/>
      <c r="AO402" s="45"/>
      <c r="AP402" s="44">
        <v>733</v>
      </c>
      <c r="AQ402" s="45"/>
      <c r="AR402" s="45"/>
      <c r="AS402" s="45"/>
      <c r="AT402" s="44">
        <v>2907</v>
      </c>
      <c r="AU402" s="44">
        <v>148</v>
      </c>
      <c r="AV402" s="45"/>
      <c r="AW402" s="44">
        <v>3055</v>
      </c>
      <c r="AX402" s="45"/>
      <c r="AY402" s="45"/>
      <c r="AZ402" s="45"/>
      <c r="BA402" s="44">
        <v>944</v>
      </c>
      <c r="BB402" s="44">
        <v>1843</v>
      </c>
      <c r="BC402" s="45"/>
      <c r="BD402" s="44">
        <v>2787</v>
      </c>
      <c r="BE402" s="45"/>
      <c r="BF402" s="45"/>
      <c r="BG402" s="45"/>
      <c r="BH402" s="44">
        <v>816</v>
      </c>
      <c r="BI402" s="45"/>
      <c r="BJ402" s="45"/>
      <c r="BK402" s="45"/>
      <c r="BL402" s="44">
        <v>0</v>
      </c>
      <c r="BM402" s="45"/>
      <c r="BN402" s="44">
        <v>185</v>
      </c>
      <c r="BO402" s="45"/>
      <c r="BP402" s="45"/>
      <c r="BQ402" s="45"/>
      <c r="BR402" s="44">
        <v>119</v>
      </c>
    </row>
    <row r="403" spans="1:70" s="1" customFormat="1" ht="20.100000000000001" customHeight="1" x14ac:dyDescent="0.2">
      <c r="A403" s="3"/>
      <c r="B403" s="6"/>
      <c r="C403" s="3"/>
      <c r="D403" s="3"/>
      <c r="E403" s="62"/>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row>
    <row r="404" spans="1:70" s="1" customFormat="1" ht="20.100000000000001" customHeight="1" x14ac:dyDescent="0.25">
      <c r="A404" s="3"/>
      <c r="B404" s="49" t="s">
        <v>275</v>
      </c>
      <c r="C404" s="50"/>
      <c r="D404" s="50"/>
      <c r="E404" s="62"/>
      <c r="F404" s="51">
        <v>1950</v>
      </c>
      <c r="G404" s="52"/>
      <c r="H404" s="52"/>
      <c r="I404" s="52"/>
      <c r="J404" s="51">
        <v>5117</v>
      </c>
      <c r="K404" s="51">
        <v>119</v>
      </c>
      <c r="L404" s="52"/>
      <c r="M404" s="51">
        <v>5236</v>
      </c>
      <c r="N404" s="52"/>
      <c r="O404" s="52"/>
      <c r="P404" s="52"/>
      <c r="Q404" s="51">
        <v>1412</v>
      </c>
      <c r="R404" s="51">
        <v>3747</v>
      </c>
      <c r="S404" s="52"/>
      <c r="T404" s="51">
        <v>5159</v>
      </c>
      <c r="U404" s="52"/>
      <c r="V404" s="52"/>
      <c r="W404" s="52"/>
      <c r="X404" s="51">
        <v>2023</v>
      </c>
      <c r="Y404" s="52"/>
      <c r="Z404" s="52"/>
      <c r="AA404" s="52"/>
      <c r="AB404" s="51">
        <v>0</v>
      </c>
      <c r="AC404" s="52"/>
      <c r="AD404" s="51">
        <v>4</v>
      </c>
      <c r="AE404" s="52"/>
      <c r="AF404" s="52"/>
      <c r="AG404" s="52"/>
      <c r="AH404" s="51">
        <v>74</v>
      </c>
      <c r="AI404" s="52"/>
      <c r="AJ404" s="52"/>
      <c r="AK404" s="52"/>
      <c r="AL404" s="52"/>
      <c r="AM404" s="52"/>
      <c r="AN404" s="52"/>
      <c r="AO404" s="52"/>
      <c r="AP404" s="51">
        <v>733</v>
      </c>
      <c r="AQ404" s="52"/>
      <c r="AR404" s="52"/>
      <c r="AS404" s="52"/>
      <c r="AT404" s="51">
        <v>2907</v>
      </c>
      <c r="AU404" s="51">
        <v>148</v>
      </c>
      <c r="AV404" s="52"/>
      <c r="AW404" s="51">
        <v>3055</v>
      </c>
      <c r="AX404" s="52"/>
      <c r="AY404" s="52"/>
      <c r="AZ404" s="52"/>
      <c r="BA404" s="51">
        <v>944</v>
      </c>
      <c r="BB404" s="51">
        <v>1843</v>
      </c>
      <c r="BC404" s="52"/>
      <c r="BD404" s="51">
        <v>2787</v>
      </c>
      <c r="BE404" s="52"/>
      <c r="BF404" s="52"/>
      <c r="BG404" s="52"/>
      <c r="BH404" s="51">
        <v>816</v>
      </c>
      <c r="BI404" s="52"/>
      <c r="BJ404" s="52"/>
      <c r="BK404" s="52"/>
      <c r="BL404" s="51">
        <v>0</v>
      </c>
      <c r="BM404" s="52"/>
      <c r="BN404" s="51">
        <v>185</v>
      </c>
      <c r="BO404" s="52"/>
      <c r="BP404" s="52"/>
      <c r="BQ404" s="52"/>
      <c r="BR404" s="51">
        <v>119</v>
      </c>
    </row>
    <row r="405" spans="1:70" ht="20.100000000000001" customHeight="1" x14ac:dyDescent="0.2">
      <c r="E405" s="6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row>
    <row r="406" spans="1:70" ht="20.100000000000001" customHeight="1" x14ac:dyDescent="0.2">
      <c r="B406" s="6" t="s">
        <v>276</v>
      </c>
      <c r="E406" s="62"/>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row>
    <row r="407" spans="1:70" ht="20.100000000000001" customHeight="1" x14ac:dyDescent="0.2">
      <c r="C407" s="3" t="s">
        <v>172</v>
      </c>
      <c r="E407" s="62"/>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row>
    <row r="408" spans="1:70" ht="20.100000000000001" customHeight="1" x14ac:dyDescent="0.2">
      <c r="D408" s="2" t="s">
        <v>98</v>
      </c>
      <c r="E408" s="62"/>
      <c r="F408" s="37">
        <v>114</v>
      </c>
      <c r="G408" s="37"/>
      <c r="H408" s="37"/>
      <c r="I408" s="37"/>
      <c r="J408" s="37">
        <v>534</v>
      </c>
      <c r="K408" s="37">
        <v>11</v>
      </c>
      <c r="L408" s="37"/>
      <c r="M408" s="37">
        <v>545</v>
      </c>
      <c r="N408" s="37"/>
      <c r="O408" s="37"/>
      <c r="P408" s="37"/>
      <c r="Q408" s="37">
        <v>142</v>
      </c>
      <c r="R408" s="37">
        <v>399</v>
      </c>
      <c r="S408" s="37"/>
      <c r="T408" s="37">
        <v>541</v>
      </c>
      <c r="U408" s="37"/>
      <c r="V408" s="37"/>
      <c r="W408" s="37"/>
      <c r="X408" s="37">
        <v>118</v>
      </c>
      <c r="Y408" s="37"/>
      <c r="Z408" s="37"/>
      <c r="AA408" s="37"/>
      <c r="AB408" s="37">
        <v>0</v>
      </c>
      <c r="AC408" s="37"/>
      <c r="AD408" s="37">
        <v>0</v>
      </c>
      <c r="AE408" s="37"/>
      <c r="AF408" s="37"/>
      <c r="AG408" s="37"/>
      <c r="AH408" s="37">
        <v>6</v>
      </c>
      <c r="AI408" s="37"/>
      <c r="AJ408" s="37"/>
      <c r="AK408" s="37"/>
      <c r="AL408" s="37"/>
      <c r="AM408" s="37"/>
      <c r="AN408" s="37"/>
      <c r="AO408" s="37"/>
      <c r="AP408" s="37">
        <v>102</v>
      </c>
      <c r="AQ408" s="37"/>
      <c r="AR408" s="37"/>
      <c r="AS408" s="37"/>
      <c r="AT408" s="37">
        <v>314</v>
      </c>
      <c r="AU408" s="37">
        <v>12</v>
      </c>
      <c r="AV408" s="37"/>
      <c r="AW408" s="37">
        <v>326</v>
      </c>
      <c r="AX408" s="37"/>
      <c r="AY408" s="37"/>
      <c r="AZ408" s="37"/>
      <c r="BA408" s="37">
        <v>81</v>
      </c>
      <c r="BB408" s="37">
        <v>260</v>
      </c>
      <c r="BC408" s="37"/>
      <c r="BD408" s="37">
        <v>341</v>
      </c>
      <c r="BE408" s="37"/>
      <c r="BF408" s="37"/>
      <c r="BG408" s="37"/>
      <c r="BH408" s="37">
        <v>71</v>
      </c>
      <c r="BI408" s="37"/>
      <c r="BJ408" s="37"/>
      <c r="BK408" s="37"/>
      <c r="BL408" s="37">
        <v>0</v>
      </c>
      <c r="BM408" s="37"/>
      <c r="BN408" s="37">
        <v>16</v>
      </c>
      <c r="BO408" s="37"/>
      <c r="BP408" s="37"/>
      <c r="BQ408" s="37"/>
      <c r="BR408" s="37">
        <v>25</v>
      </c>
    </row>
    <row r="409" spans="1:70" ht="20.100000000000001" customHeight="1" x14ac:dyDescent="0.2">
      <c r="D409" s="38" t="s">
        <v>99</v>
      </c>
      <c r="E409" s="62"/>
      <c r="F409" s="39">
        <v>96</v>
      </c>
      <c r="G409" s="40"/>
      <c r="H409" s="40"/>
      <c r="I409" s="40"/>
      <c r="J409" s="39">
        <v>568</v>
      </c>
      <c r="K409" s="39">
        <v>11</v>
      </c>
      <c r="L409" s="40"/>
      <c r="M409" s="39">
        <v>579</v>
      </c>
      <c r="N409" s="40"/>
      <c r="O409" s="40"/>
      <c r="P409" s="40"/>
      <c r="Q409" s="39">
        <v>101</v>
      </c>
      <c r="R409" s="39">
        <v>456</v>
      </c>
      <c r="S409" s="40"/>
      <c r="T409" s="39">
        <v>557</v>
      </c>
      <c r="U409" s="40"/>
      <c r="V409" s="40"/>
      <c r="W409" s="40"/>
      <c r="X409" s="39">
        <v>118</v>
      </c>
      <c r="Y409" s="40"/>
      <c r="Z409" s="40"/>
      <c r="AA409" s="40"/>
      <c r="AB409" s="39">
        <v>0</v>
      </c>
      <c r="AC409" s="40"/>
      <c r="AD409" s="39">
        <v>0</v>
      </c>
      <c r="AE409" s="40"/>
      <c r="AF409" s="40"/>
      <c r="AG409" s="40"/>
      <c r="AH409" s="39">
        <v>0</v>
      </c>
      <c r="AI409" s="40"/>
      <c r="AJ409" s="40"/>
      <c r="AK409" s="40"/>
      <c r="AL409" s="40"/>
      <c r="AM409" s="40"/>
      <c r="AN409" s="40"/>
      <c r="AO409" s="40"/>
      <c r="AP409" s="39">
        <v>100</v>
      </c>
      <c r="AQ409" s="40"/>
      <c r="AR409" s="40"/>
      <c r="AS409" s="40"/>
      <c r="AT409" s="39">
        <v>254</v>
      </c>
      <c r="AU409" s="39">
        <v>8</v>
      </c>
      <c r="AV409" s="40"/>
      <c r="AW409" s="39">
        <v>262</v>
      </c>
      <c r="AX409" s="40"/>
      <c r="AY409" s="40"/>
      <c r="AZ409" s="40"/>
      <c r="BA409" s="39">
        <v>40</v>
      </c>
      <c r="BB409" s="39">
        <v>264</v>
      </c>
      <c r="BC409" s="40"/>
      <c r="BD409" s="39">
        <v>304</v>
      </c>
      <c r="BE409" s="40"/>
      <c r="BF409" s="40"/>
      <c r="BG409" s="40"/>
      <c r="BH409" s="39">
        <v>58</v>
      </c>
      <c r="BI409" s="40"/>
      <c r="BJ409" s="40"/>
      <c r="BK409" s="40"/>
      <c r="BL409" s="39">
        <v>0</v>
      </c>
      <c r="BM409" s="40"/>
      <c r="BN409" s="39">
        <v>0</v>
      </c>
      <c r="BO409" s="40"/>
      <c r="BP409" s="40"/>
      <c r="BQ409" s="40"/>
      <c r="BR409" s="39">
        <v>10</v>
      </c>
    </row>
    <row r="410" spans="1:70" ht="20.100000000000001" customHeight="1" x14ac:dyDescent="0.2">
      <c r="D410" s="2" t="s">
        <v>113</v>
      </c>
      <c r="E410" s="62"/>
      <c r="F410" s="37">
        <v>97</v>
      </c>
      <c r="G410" s="37"/>
      <c r="H410" s="37"/>
      <c r="I410" s="37"/>
      <c r="J410" s="37">
        <v>530</v>
      </c>
      <c r="K410" s="37">
        <v>8</v>
      </c>
      <c r="L410" s="37"/>
      <c r="M410" s="37">
        <v>538</v>
      </c>
      <c r="N410" s="37"/>
      <c r="O410" s="37"/>
      <c r="P410" s="37"/>
      <c r="Q410" s="37">
        <v>93</v>
      </c>
      <c r="R410" s="37">
        <v>419</v>
      </c>
      <c r="S410" s="37"/>
      <c r="T410" s="37">
        <v>512</v>
      </c>
      <c r="U410" s="37"/>
      <c r="V410" s="37"/>
      <c r="W410" s="37"/>
      <c r="X410" s="37">
        <v>123</v>
      </c>
      <c r="Y410" s="37"/>
      <c r="Z410" s="37"/>
      <c r="AA410" s="37"/>
      <c r="AB410" s="37">
        <v>0</v>
      </c>
      <c r="AC410" s="37"/>
      <c r="AD410" s="37">
        <v>0</v>
      </c>
      <c r="AE410" s="37"/>
      <c r="AF410" s="37"/>
      <c r="AG410" s="37"/>
      <c r="AH410" s="37">
        <v>0</v>
      </c>
      <c r="AI410" s="37"/>
      <c r="AJ410" s="37"/>
      <c r="AK410" s="37"/>
      <c r="AL410" s="37"/>
      <c r="AM410" s="37"/>
      <c r="AN410" s="37"/>
      <c r="AO410" s="37"/>
      <c r="AP410" s="37">
        <v>104</v>
      </c>
      <c r="AQ410" s="37"/>
      <c r="AR410" s="37"/>
      <c r="AS410" s="37"/>
      <c r="AT410" s="37">
        <v>297</v>
      </c>
      <c r="AU410" s="37">
        <v>27</v>
      </c>
      <c r="AV410" s="37"/>
      <c r="AW410" s="37">
        <v>324</v>
      </c>
      <c r="AX410" s="37"/>
      <c r="AY410" s="37"/>
      <c r="AZ410" s="37"/>
      <c r="BA410" s="37">
        <v>67</v>
      </c>
      <c r="BB410" s="37">
        <v>243</v>
      </c>
      <c r="BC410" s="37"/>
      <c r="BD410" s="37">
        <v>310</v>
      </c>
      <c r="BE410" s="37"/>
      <c r="BF410" s="37"/>
      <c r="BG410" s="37"/>
      <c r="BH410" s="37">
        <v>88</v>
      </c>
      <c r="BI410" s="37"/>
      <c r="BJ410" s="37"/>
      <c r="BK410" s="37"/>
      <c r="BL410" s="37">
        <v>0</v>
      </c>
      <c r="BM410" s="37"/>
      <c r="BN410" s="37">
        <v>30</v>
      </c>
      <c r="BO410" s="37"/>
      <c r="BP410" s="37"/>
      <c r="BQ410" s="37"/>
      <c r="BR410" s="37">
        <v>6</v>
      </c>
    </row>
    <row r="411" spans="1:70" ht="20.100000000000001" customHeight="1" x14ac:dyDescent="0.2">
      <c r="D411" s="38" t="s">
        <v>101</v>
      </c>
      <c r="E411" s="62"/>
      <c r="F411" s="39">
        <v>162</v>
      </c>
      <c r="G411" s="40"/>
      <c r="H411" s="40"/>
      <c r="I411" s="40"/>
      <c r="J411" s="39">
        <v>554</v>
      </c>
      <c r="K411" s="39">
        <v>12</v>
      </c>
      <c r="L411" s="40"/>
      <c r="M411" s="39">
        <v>566</v>
      </c>
      <c r="N411" s="40"/>
      <c r="O411" s="40"/>
      <c r="P411" s="40"/>
      <c r="Q411" s="39">
        <v>104</v>
      </c>
      <c r="R411" s="39">
        <v>437</v>
      </c>
      <c r="S411" s="40"/>
      <c r="T411" s="39">
        <v>541</v>
      </c>
      <c r="U411" s="40"/>
      <c r="V411" s="40"/>
      <c r="W411" s="40"/>
      <c r="X411" s="39">
        <v>187</v>
      </c>
      <c r="Y411" s="40"/>
      <c r="Z411" s="40"/>
      <c r="AA411" s="40"/>
      <c r="AB411" s="39">
        <v>0</v>
      </c>
      <c r="AC411" s="40"/>
      <c r="AD411" s="39">
        <v>0</v>
      </c>
      <c r="AE411" s="40"/>
      <c r="AF411" s="40"/>
      <c r="AG411" s="40"/>
      <c r="AH411" s="39">
        <v>0</v>
      </c>
      <c r="AI411" s="40"/>
      <c r="AJ411" s="40"/>
      <c r="AK411" s="40"/>
      <c r="AL411" s="40"/>
      <c r="AM411" s="40"/>
      <c r="AN411" s="40"/>
      <c r="AO411" s="40"/>
      <c r="AP411" s="39">
        <v>81</v>
      </c>
      <c r="AQ411" s="40"/>
      <c r="AR411" s="40"/>
      <c r="AS411" s="40"/>
      <c r="AT411" s="39">
        <v>287</v>
      </c>
      <c r="AU411" s="39">
        <v>18</v>
      </c>
      <c r="AV411" s="40"/>
      <c r="AW411" s="39">
        <v>305</v>
      </c>
      <c r="AX411" s="40"/>
      <c r="AY411" s="40"/>
      <c r="AZ411" s="40"/>
      <c r="BA411" s="39">
        <v>124</v>
      </c>
      <c r="BB411" s="39">
        <v>173</v>
      </c>
      <c r="BC411" s="40"/>
      <c r="BD411" s="39">
        <v>297</v>
      </c>
      <c r="BE411" s="40"/>
      <c r="BF411" s="40"/>
      <c r="BG411" s="40"/>
      <c r="BH411" s="39">
        <v>68</v>
      </c>
      <c r="BI411" s="40"/>
      <c r="BJ411" s="40"/>
      <c r="BK411" s="40"/>
      <c r="BL411" s="39">
        <v>0</v>
      </c>
      <c r="BM411" s="40"/>
      <c r="BN411" s="39">
        <v>21</v>
      </c>
      <c r="BO411" s="40"/>
      <c r="BP411" s="40"/>
      <c r="BQ411" s="40"/>
      <c r="BR411" s="39">
        <v>11</v>
      </c>
    </row>
    <row r="412" spans="1:70" ht="20.100000000000001" customHeight="1" x14ac:dyDescent="0.2">
      <c r="D412" s="2" t="s">
        <v>115</v>
      </c>
      <c r="E412" s="62"/>
      <c r="F412" s="37">
        <v>158</v>
      </c>
      <c r="G412" s="37"/>
      <c r="H412" s="37"/>
      <c r="I412" s="37"/>
      <c r="J412" s="37">
        <v>500</v>
      </c>
      <c r="K412" s="37">
        <v>27</v>
      </c>
      <c r="L412" s="37"/>
      <c r="M412" s="37">
        <v>527</v>
      </c>
      <c r="N412" s="37"/>
      <c r="O412" s="37"/>
      <c r="P412" s="37"/>
      <c r="Q412" s="37">
        <v>88</v>
      </c>
      <c r="R412" s="37">
        <v>467</v>
      </c>
      <c r="S412" s="37"/>
      <c r="T412" s="37">
        <v>555</v>
      </c>
      <c r="U412" s="37"/>
      <c r="V412" s="37"/>
      <c r="W412" s="37"/>
      <c r="X412" s="37">
        <v>130</v>
      </c>
      <c r="Y412" s="37"/>
      <c r="Z412" s="37"/>
      <c r="AA412" s="37"/>
      <c r="AB412" s="37">
        <v>0</v>
      </c>
      <c r="AC412" s="37"/>
      <c r="AD412" s="37">
        <v>0</v>
      </c>
      <c r="AE412" s="37"/>
      <c r="AF412" s="37"/>
      <c r="AG412" s="37"/>
      <c r="AH412" s="37">
        <v>0</v>
      </c>
      <c r="AI412" s="37"/>
      <c r="AJ412" s="37"/>
      <c r="AK412" s="37"/>
      <c r="AL412" s="37"/>
      <c r="AM412" s="37"/>
      <c r="AN412" s="37"/>
      <c r="AO412" s="37"/>
      <c r="AP412" s="37">
        <v>165</v>
      </c>
      <c r="AQ412" s="37"/>
      <c r="AR412" s="37"/>
      <c r="AS412" s="37"/>
      <c r="AT412" s="37">
        <v>472</v>
      </c>
      <c r="AU412" s="37">
        <v>29</v>
      </c>
      <c r="AV412" s="37"/>
      <c r="AW412" s="37">
        <v>501</v>
      </c>
      <c r="AX412" s="37"/>
      <c r="AY412" s="37"/>
      <c r="AZ412" s="37"/>
      <c r="BA412" s="37">
        <v>101</v>
      </c>
      <c r="BB412" s="37">
        <v>479</v>
      </c>
      <c r="BC412" s="37"/>
      <c r="BD412" s="37">
        <v>580</v>
      </c>
      <c r="BE412" s="37"/>
      <c r="BF412" s="37"/>
      <c r="BG412" s="37"/>
      <c r="BH412" s="37">
        <v>86</v>
      </c>
      <c r="BI412" s="37"/>
      <c r="BJ412" s="37"/>
      <c r="BK412" s="37"/>
      <c r="BL412" s="37">
        <v>0</v>
      </c>
      <c r="BM412" s="37"/>
      <c r="BN412" s="37">
        <v>0</v>
      </c>
      <c r="BO412" s="37"/>
      <c r="BP412" s="37"/>
      <c r="BQ412" s="37"/>
      <c r="BR412" s="37">
        <v>1</v>
      </c>
    </row>
    <row r="413" spans="1:70" ht="20.100000000000001" customHeight="1" x14ac:dyDescent="0.2">
      <c r="D413" s="38" t="s">
        <v>116</v>
      </c>
      <c r="E413" s="62"/>
      <c r="F413" s="39">
        <v>145</v>
      </c>
      <c r="G413" s="40"/>
      <c r="H413" s="40"/>
      <c r="I413" s="40"/>
      <c r="J413" s="39">
        <v>665</v>
      </c>
      <c r="K413" s="39">
        <v>10</v>
      </c>
      <c r="L413" s="40"/>
      <c r="M413" s="39">
        <v>675</v>
      </c>
      <c r="N413" s="40"/>
      <c r="O413" s="40"/>
      <c r="P413" s="40"/>
      <c r="Q413" s="39">
        <v>122</v>
      </c>
      <c r="R413" s="39">
        <v>509</v>
      </c>
      <c r="S413" s="40"/>
      <c r="T413" s="39">
        <v>631</v>
      </c>
      <c r="U413" s="40"/>
      <c r="V413" s="40"/>
      <c r="W413" s="40"/>
      <c r="X413" s="39">
        <v>189</v>
      </c>
      <c r="Y413" s="40"/>
      <c r="Z413" s="40"/>
      <c r="AA413" s="40"/>
      <c r="AB413" s="39">
        <v>0</v>
      </c>
      <c r="AC413" s="40"/>
      <c r="AD413" s="39">
        <v>0</v>
      </c>
      <c r="AE413" s="40"/>
      <c r="AF413" s="40"/>
      <c r="AG413" s="40"/>
      <c r="AH413" s="39">
        <v>0</v>
      </c>
      <c r="AI413" s="40"/>
      <c r="AJ413" s="40"/>
      <c r="AK413" s="40"/>
      <c r="AL413" s="40"/>
      <c r="AM413" s="40"/>
      <c r="AN413" s="40"/>
      <c r="AO413" s="40"/>
      <c r="AP413" s="39">
        <v>84</v>
      </c>
      <c r="AQ413" s="40"/>
      <c r="AR413" s="40"/>
      <c r="AS413" s="40"/>
      <c r="AT413" s="39">
        <v>306</v>
      </c>
      <c r="AU413" s="39">
        <v>29</v>
      </c>
      <c r="AV413" s="40"/>
      <c r="AW413" s="39">
        <v>335</v>
      </c>
      <c r="AX413" s="40"/>
      <c r="AY413" s="40"/>
      <c r="AZ413" s="40"/>
      <c r="BA413" s="39">
        <v>77</v>
      </c>
      <c r="BB413" s="39">
        <v>284</v>
      </c>
      <c r="BC413" s="40"/>
      <c r="BD413" s="39">
        <v>361</v>
      </c>
      <c r="BE413" s="40"/>
      <c r="BF413" s="40"/>
      <c r="BG413" s="40"/>
      <c r="BH413" s="39">
        <v>58</v>
      </c>
      <c r="BI413" s="40"/>
      <c r="BJ413" s="40"/>
      <c r="BK413" s="40"/>
      <c r="BL413" s="39">
        <v>0</v>
      </c>
      <c r="BM413" s="40"/>
      <c r="BN413" s="39">
        <v>0</v>
      </c>
      <c r="BO413" s="40"/>
      <c r="BP413" s="40"/>
      <c r="BQ413" s="40"/>
      <c r="BR413" s="39">
        <v>21</v>
      </c>
    </row>
    <row r="414" spans="1:70" ht="20.100000000000001" customHeight="1" x14ac:dyDescent="0.2">
      <c r="D414" s="2" t="s">
        <v>117</v>
      </c>
      <c r="E414" s="62"/>
      <c r="F414" s="37">
        <v>154</v>
      </c>
      <c r="G414" s="37"/>
      <c r="H414" s="37"/>
      <c r="I414" s="37"/>
      <c r="J414" s="37">
        <v>479</v>
      </c>
      <c r="K414" s="37">
        <v>14</v>
      </c>
      <c r="L414" s="37"/>
      <c r="M414" s="37">
        <v>493</v>
      </c>
      <c r="N414" s="37"/>
      <c r="O414" s="37"/>
      <c r="P414" s="37"/>
      <c r="Q414" s="37">
        <v>116</v>
      </c>
      <c r="R414" s="37">
        <v>370</v>
      </c>
      <c r="S414" s="37"/>
      <c r="T414" s="37">
        <v>486</v>
      </c>
      <c r="U414" s="37"/>
      <c r="V414" s="37"/>
      <c r="W414" s="37"/>
      <c r="X414" s="37">
        <v>161</v>
      </c>
      <c r="Y414" s="37"/>
      <c r="Z414" s="37"/>
      <c r="AA414" s="37"/>
      <c r="AB414" s="37">
        <v>0</v>
      </c>
      <c r="AC414" s="37"/>
      <c r="AD414" s="37">
        <v>0</v>
      </c>
      <c r="AE414" s="37"/>
      <c r="AF414" s="37"/>
      <c r="AG414" s="37"/>
      <c r="AH414" s="37">
        <v>0</v>
      </c>
      <c r="AI414" s="37"/>
      <c r="AJ414" s="37"/>
      <c r="AK414" s="37"/>
      <c r="AL414" s="37"/>
      <c r="AM414" s="37"/>
      <c r="AN414" s="37"/>
      <c r="AO414" s="37"/>
      <c r="AP414" s="37">
        <v>141</v>
      </c>
      <c r="AQ414" s="37"/>
      <c r="AR414" s="37"/>
      <c r="AS414" s="37"/>
      <c r="AT414" s="37">
        <v>506</v>
      </c>
      <c r="AU414" s="37">
        <v>26</v>
      </c>
      <c r="AV414" s="37"/>
      <c r="AW414" s="37">
        <v>532</v>
      </c>
      <c r="AX414" s="37"/>
      <c r="AY414" s="37"/>
      <c r="AZ414" s="37"/>
      <c r="BA414" s="37">
        <v>76</v>
      </c>
      <c r="BB414" s="37">
        <v>409</v>
      </c>
      <c r="BC414" s="37"/>
      <c r="BD414" s="37">
        <v>485</v>
      </c>
      <c r="BE414" s="37"/>
      <c r="BF414" s="37"/>
      <c r="BG414" s="37"/>
      <c r="BH414" s="37">
        <v>188</v>
      </c>
      <c r="BI414" s="37"/>
      <c r="BJ414" s="37"/>
      <c r="BK414" s="37"/>
      <c r="BL414" s="37">
        <v>0</v>
      </c>
      <c r="BM414" s="37"/>
      <c r="BN414" s="37">
        <v>0</v>
      </c>
      <c r="BO414" s="37"/>
      <c r="BP414" s="37"/>
      <c r="BQ414" s="37"/>
      <c r="BR414" s="37">
        <v>7</v>
      </c>
    </row>
    <row r="415" spans="1:70" ht="20.100000000000001" customHeight="1" x14ac:dyDescent="0.2">
      <c r="D415" s="38" t="s">
        <v>105</v>
      </c>
      <c r="E415" s="62"/>
      <c r="F415" s="39">
        <v>153</v>
      </c>
      <c r="G415" s="40"/>
      <c r="H415" s="40"/>
      <c r="I415" s="40"/>
      <c r="J415" s="39">
        <v>558</v>
      </c>
      <c r="K415" s="39">
        <v>9</v>
      </c>
      <c r="L415" s="40"/>
      <c r="M415" s="39">
        <v>567</v>
      </c>
      <c r="N415" s="40"/>
      <c r="O415" s="40"/>
      <c r="P415" s="40"/>
      <c r="Q415" s="39">
        <v>74</v>
      </c>
      <c r="R415" s="39">
        <v>479</v>
      </c>
      <c r="S415" s="40"/>
      <c r="T415" s="39">
        <v>553</v>
      </c>
      <c r="U415" s="40"/>
      <c r="V415" s="40"/>
      <c r="W415" s="40"/>
      <c r="X415" s="39">
        <v>167</v>
      </c>
      <c r="Y415" s="40"/>
      <c r="Z415" s="40"/>
      <c r="AA415" s="40"/>
      <c r="AB415" s="39">
        <v>0</v>
      </c>
      <c r="AC415" s="40"/>
      <c r="AD415" s="39">
        <v>0</v>
      </c>
      <c r="AE415" s="40"/>
      <c r="AF415" s="40"/>
      <c r="AG415" s="40"/>
      <c r="AH415" s="39">
        <v>0</v>
      </c>
      <c r="AI415" s="40"/>
      <c r="AJ415" s="40"/>
      <c r="AK415" s="40"/>
      <c r="AL415" s="40"/>
      <c r="AM415" s="40"/>
      <c r="AN415" s="40"/>
      <c r="AO415" s="40"/>
      <c r="AP415" s="39">
        <v>98</v>
      </c>
      <c r="AQ415" s="40"/>
      <c r="AR415" s="40"/>
      <c r="AS415" s="40"/>
      <c r="AT415" s="39">
        <v>299</v>
      </c>
      <c r="AU415" s="39">
        <v>18</v>
      </c>
      <c r="AV415" s="40"/>
      <c r="AW415" s="39">
        <v>317</v>
      </c>
      <c r="AX415" s="40"/>
      <c r="AY415" s="40"/>
      <c r="AZ415" s="40"/>
      <c r="BA415" s="39">
        <v>56</v>
      </c>
      <c r="BB415" s="39">
        <v>244</v>
      </c>
      <c r="BC415" s="40"/>
      <c r="BD415" s="39">
        <v>300</v>
      </c>
      <c r="BE415" s="40"/>
      <c r="BF415" s="40"/>
      <c r="BG415" s="40"/>
      <c r="BH415" s="39">
        <v>115</v>
      </c>
      <c r="BI415" s="40"/>
      <c r="BJ415" s="40"/>
      <c r="BK415" s="40"/>
      <c r="BL415" s="39">
        <v>0</v>
      </c>
      <c r="BM415" s="40"/>
      <c r="BN415" s="39">
        <v>0</v>
      </c>
      <c r="BO415" s="40"/>
      <c r="BP415" s="40"/>
      <c r="BQ415" s="40"/>
      <c r="BR415" s="39">
        <v>2</v>
      </c>
    </row>
    <row r="416" spans="1:70" ht="20.100000000000001" customHeight="1" x14ac:dyDescent="0.2">
      <c r="D416" s="2" t="s">
        <v>106</v>
      </c>
      <c r="E416" s="62"/>
      <c r="F416" s="37">
        <v>144</v>
      </c>
      <c r="G416" s="37"/>
      <c r="H416" s="37"/>
      <c r="I416" s="37"/>
      <c r="J416" s="37">
        <v>454</v>
      </c>
      <c r="K416" s="37">
        <v>12</v>
      </c>
      <c r="L416" s="37"/>
      <c r="M416" s="37">
        <v>466</v>
      </c>
      <c r="N416" s="37"/>
      <c r="O416" s="37"/>
      <c r="P416" s="37"/>
      <c r="Q416" s="37">
        <v>99</v>
      </c>
      <c r="R416" s="37">
        <v>343</v>
      </c>
      <c r="S416" s="37"/>
      <c r="T416" s="37">
        <v>442</v>
      </c>
      <c r="U416" s="37"/>
      <c r="V416" s="37"/>
      <c r="W416" s="37"/>
      <c r="X416" s="37">
        <v>168</v>
      </c>
      <c r="Y416" s="37"/>
      <c r="Z416" s="37"/>
      <c r="AA416" s="37"/>
      <c r="AB416" s="37">
        <v>0</v>
      </c>
      <c r="AC416" s="37"/>
      <c r="AD416" s="37">
        <v>0</v>
      </c>
      <c r="AE416" s="37"/>
      <c r="AF416" s="37"/>
      <c r="AG416" s="37"/>
      <c r="AH416" s="37">
        <v>0</v>
      </c>
      <c r="AI416" s="37"/>
      <c r="AJ416" s="37"/>
      <c r="AK416" s="37"/>
      <c r="AL416" s="37"/>
      <c r="AM416" s="37"/>
      <c r="AN416" s="37"/>
      <c r="AO416" s="37"/>
      <c r="AP416" s="37">
        <v>191</v>
      </c>
      <c r="AQ416" s="37"/>
      <c r="AR416" s="37"/>
      <c r="AS416" s="37"/>
      <c r="AT416" s="37">
        <v>408</v>
      </c>
      <c r="AU416" s="37">
        <v>18</v>
      </c>
      <c r="AV416" s="37"/>
      <c r="AW416" s="37">
        <v>426</v>
      </c>
      <c r="AX416" s="37"/>
      <c r="AY416" s="37"/>
      <c r="AZ416" s="37"/>
      <c r="BA416" s="37">
        <v>62</v>
      </c>
      <c r="BB416" s="37">
        <v>313</v>
      </c>
      <c r="BC416" s="37"/>
      <c r="BD416" s="37">
        <v>375</v>
      </c>
      <c r="BE416" s="37"/>
      <c r="BF416" s="37"/>
      <c r="BG416" s="37"/>
      <c r="BH416" s="37">
        <v>220</v>
      </c>
      <c r="BI416" s="37"/>
      <c r="BJ416" s="37"/>
      <c r="BK416" s="37"/>
      <c r="BL416" s="37">
        <v>0</v>
      </c>
      <c r="BM416" s="37"/>
      <c r="BN416" s="37">
        <v>22</v>
      </c>
      <c r="BO416" s="37"/>
      <c r="BP416" s="37"/>
      <c r="BQ416" s="37"/>
      <c r="BR416" s="37">
        <v>1</v>
      </c>
    </row>
    <row r="417" spans="1:70" ht="20.100000000000001" customHeight="1" x14ac:dyDescent="0.2">
      <c r="D417" s="38" t="s">
        <v>118</v>
      </c>
      <c r="E417" s="62"/>
      <c r="F417" s="39">
        <v>168</v>
      </c>
      <c r="G417" s="40"/>
      <c r="H417" s="40"/>
      <c r="I417" s="40"/>
      <c r="J417" s="39">
        <v>497</v>
      </c>
      <c r="K417" s="39">
        <v>7</v>
      </c>
      <c r="L417" s="40"/>
      <c r="M417" s="39">
        <v>504</v>
      </c>
      <c r="N417" s="40"/>
      <c r="O417" s="40"/>
      <c r="P417" s="40"/>
      <c r="Q417" s="39">
        <v>77</v>
      </c>
      <c r="R417" s="39">
        <v>399</v>
      </c>
      <c r="S417" s="40"/>
      <c r="T417" s="39">
        <v>476</v>
      </c>
      <c r="U417" s="40"/>
      <c r="V417" s="40"/>
      <c r="W417" s="40"/>
      <c r="X417" s="39">
        <v>196</v>
      </c>
      <c r="Y417" s="40"/>
      <c r="Z417" s="40"/>
      <c r="AA417" s="40"/>
      <c r="AB417" s="39">
        <v>0</v>
      </c>
      <c r="AC417" s="40"/>
      <c r="AD417" s="39">
        <v>0</v>
      </c>
      <c r="AE417" s="40"/>
      <c r="AF417" s="40"/>
      <c r="AG417" s="40"/>
      <c r="AH417" s="39">
        <v>0</v>
      </c>
      <c r="AI417" s="40"/>
      <c r="AJ417" s="40"/>
      <c r="AK417" s="40"/>
      <c r="AL417" s="40"/>
      <c r="AM417" s="40"/>
      <c r="AN417" s="40"/>
      <c r="AO417" s="40"/>
      <c r="AP417" s="39">
        <v>128</v>
      </c>
      <c r="AQ417" s="40"/>
      <c r="AR417" s="40"/>
      <c r="AS417" s="40"/>
      <c r="AT417" s="39">
        <v>419</v>
      </c>
      <c r="AU417" s="39">
        <v>21</v>
      </c>
      <c r="AV417" s="40"/>
      <c r="AW417" s="39">
        <v>440</v>
      </c>
      <c r="AX417" s="40"/>
      <c r="AY417" s="40"/>
      <c r="AZ417" s="40"/>
      <c r="BA417" s="39">
        <v>73</v>
      </c>
      <c r="BB417" s="39">
        <v>338</v>
      </c>
      <c r="BC417" s="40"/>
      <c r="BD417" s="39">
        <v>411</v>
      </c>
      <c r="BE417" s="40"/>
      <c r="BF417" s="40"/>
      <c r="BG417" s="40"/>
      <c r="BH417" s="39">
        <v>157</v>
      </c>
      <c r="BI417" s="40"/>
      <c r="BJ417" s="40"/>
      <c r="BK417" s="40"/>
      <c r="BL417" s="39">
        <v>0</v>
      </c>
      <c r="BM417" s="40"/>
      <c r="BN417" s="39">
        <v>0</v>
      </c>
      <c r="BO417" s="40"/>
      <c r="BP417" s="40"/>
      <c r="BQ417" s="40"/>
      <c r="BR417" s="39">
        <v>0</v>
      </c>
    </row>
    <row r="418" spans="1:70" ht="20.100000000000001" customHeight="1" x14ac:dyDescent="0.2">
      <c r="E418" s="6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row>
    <row r="419" spans="1:70" s="1" customFormat="1" ht="20.100000000000001" customHeight="1" x14ac:dyDescent="0.2">
      <c r="A419" s="3"/>
      <c r="B419" s="6"/>
      <c r="C419" s="42" t="s">
        <v>180</v>
      </c>
      <c r="D419" s="42"/>
      <c r="E419" s="62"/>
      <c r="F419" s="44">
        <v>1391</v>
      </c>
      <c r="G419" s="45"/>
      <c r="H419" s="45"/>
      <c r="I419" s="45"/>
      <c r="J419" s="44">
        <v>5339</v>
      </c>
      <c r="K419" s="44">
        <v>121</v>
      </c>
      <c r="L419" s="45"/>
      <c r="M419" s="44">
        <v>5460</v>
      </c>
      <c r="N419" s="45"/>
      <c r="O419" s="45"/>
      <c r="P419" s="45"/>
      <c r="Q419" s="44">
        <v>1016</v>
      </c>
      <c r="R419" s="44">
        <v>4278</v>
      </c>
      <c r="S419" s="45"/>
      <c r="T419" s="44">
        <v>5294</v>
      </c>
      <c r="U419" s="45"/>
      <c r="V419" s="45"/>
      <c r="W419" s="45"/>
      <c r="X419" s="44">
        <v>1557</v>
      </c>
      <c r="Y419" s="45"/>
      <c r="Z419" s="45"/>
      <c r="AA419" s="45"/>
      <c r="AB419" s="44">
        <v>0</v>
      </c>
      <c r="AC419" s="45"/>
      <c r="AD419" s="44">
        <v>0</v>
      </c>
      <c r="AE419" s="45"/>
      <c r="AF419" s="45"/>
      <c r="AG419" s="45"/>
      <c r="AH419" s="44">
        <v>6</v>
      </c>
      <c r="AI419" s="45"/>
      <c r="AJ419" s="45"/>
      <c r="AK419" s="45"/>
      <c r="AL419" s="45"/>
      <c r="AM419" s="45"/>
      <c r="AN419" s="45"/>
      <c r="AO419" s="45"/>
      <c r="AP419" s="44">
        <v>1194</v>
      </c>
      <c r="AQ419" s="45"/>
      <c r="AR419" s="45"/>
      <c r="AS419" s="45"/>
      <c r="AT419" s="44">
        <v>3562</v>
      </c>
      <c r="AU419" s="44">
        <v>206</v>
      </c>
      <c r="AV419" s="45"/>
      <c r="AW419" s="44">
        <v>3768</v>
      </c>
      <c r="AX419" s="45"/>
      <c r="AY419" s="45"/>
      <c r="AZ419" s="45"/>
      <c r="BA419" s="44">
        <v>757</v>
      </c>
      <c r="BB419" s="44">
        <v>3007</v>
      </c>
      <c r="BC419" s="45"/>
      <c r="BD419" s="44">
        <v>3764</v>
      </c>
      <c r="BE419" s="45"/>
      <c r="BF419" s="45"/>
      <c r="BG419" s="45"/>
      <c r="BH419" s="44">
        <v>1109</v>
      </c>
      <c r="BI419" s="45"/>
      <c r="BJ419" s="45"/>
      <c r="BK419" s="45"/>
      <c r="BL419" s="44">
        <v>0</v>
      </c>
      <c r="BM419" s="45"/>
      <c r="BN419" s="44">
        <v>89</v>
      </c>
      <c r="BO419" s="45"/>
      <c r="BP419" s="45"/>
      <c r="BQ419" s="45"/>
      <c r="BR419" s="44">
        <v>84</v>
      </c>
    </row>
    <row r="420" spans="1:70" ht="20.100000000000001" customHeight="1" x14ac:dyDescent="0.2">
      <c r="E420" s="6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row>
    <row r="421" spans="1:70" ht="20.100000000000001" customHeight="1" x14ac:dyDescent="0.2">
      <c r="C421" s="3" t="s">
        <v>236</v>
      </c>
      <c r="E421" s="62"/>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row>
    <row r="422" spans="1:70" ht="20.100000000000001" customHeight="1" x14ac:dyDescent="0.2">
      <c r="D422" s="2" t="s">
        <v>277</v>
      </c>
      <c r="E422" s="62"/>
      <c r="F422" s="37">
        <v>0</v>
      </c>
      <c r="G422" s="37"/>
      <c r="H422" s="37"/>
      <c r="I422" s="37"/>
      <c r="J422" s="37">
        <v>0</v>
      </c>
      <c r="K422" s="37">
        <v>0</v>
      </c>
      <c r="L422" s="37"/>
      <c r="M422" s="37">
        <v>0</v>
      </c>
      <c r="N422" s="37"/>
      <c r="O422" s="37"/>
      <c r="P422" s="37"/>
      <c r="Q422" s="37">
        <v>0</v>
      </c>
      <c r="R422" s="37">
        <v>0</v>
      </c>
      <c r="S422" s="37"/>
      <c r="T422" s="37">
        <v>0</v>
      </c>
      <c r="U422" s="37"/>
      <c r="V422" s="37"/>
      <c r="W422" s="37"/>
      <c r="X422" s="37">
        <v>0</v>
      </c>
      <c r="Y422" s="37"/>
      <c r="Z422" s="37"/>
      <c r="AA422" s="37"/>
      <c r="AB422" s="37">
        <v>0</v>
      </c>
      <c r="AC422" s="37"/>
      <c r="AD422" s="37">
        <v>0</v>
      </c>
      <c r="AE422" s="37"/>
      <c r="AF422" s="37"/>
      <c r="AG422" s="37"/>
      <c r="AH422" s="37">
        <v>0</v>
      </c>
      <c r="AI422" s="37"/>
      <c r="AJ422" s="37"/>
      <c r="AK422" s="37"/>
      <c r="AL422" s="37"/>
      <c r="AM422" s="37"/>
      <c r="AN422" s="37"/>
      <c r="AO422" s="37"/>
      <c r="AP422" s="37">
        <v>0</v>
      </c>
      <c r="AQ422" s="37"/>
      <c r="AR422" s="37"/>
      <c r="AS422" s="37"/>
      <c r="AT422" s="37">
        <v>0</v>
      </c>
      <c r="AU422" s="37">
        <v>0</v>
      </c>
      <c r="AV422" s="37"/>
      <c r="AW422" s="37">
        <v>0</v>
      </c>
      <c r="AX422" s="37"/>
      <c r="AY422" s="37"/>
      <c r="AZ422" s="37"/>
      <c r="BA422" s="37">
        <v>0</v>
      </c>
      <c r="BB422" s="37">
        <v>0</v>
      </c>
      <c r="BC422" s="37"/>
      <c r="BD422" s="37">
        <v>0</v>
      </c>
      <c r="BE422" s="37"/>
      <c r="BF422" s="37"/>
      <c r="BG422" s="37"/>
      <c r="BH422" s="37">
        <v>0</v>
      </c>
      <c r="BI422" s="37"/>
      <c r="BJ422" s="37"/>
      <c r="BK422" s="37"/>
      <c r="BL422" s="37">
        <v>0</v>
      </c>
      <c r="BM422" s="37"/>
      <c r="BN422" s="37">
        <v>0</v>
      </c>
      <c r="BO422" s="37"/>
      <c r="BP422" s="37"/>
      <c r="BQ422" s="37"/>
      <c r="BR422" s="37">
        <v>0</v>
      </c>
    </row>
    <row r="423" spans="1:70" ht="20.100000000000001" customHeight="1" x14ac:dyDescent="0.2">
      <c r="D423" s="38" t="s">
        <v>278</v>
      </c>
      <c r="E423" s="62"/>
      <c r="F423" s="39">
        <v>0</v>
      </c>
      <c r="G423" s="40"/>
      <c r="H423" s="40"/>
      <c r="I423" s="40"/>
      <c r="J423" s="39">
        <v>0</v>
      </c>
      <c r="K423" s="39">
        <v>0</v>
      </c>
      <c r="L423" s="40"/>
      <c r="M423" s="39">
        <v>0</v>
      </c>
      <c r="N423" s="40"/>
      <c r="O423" s="40"/>
      <c r="P423" s="40"/>
      <c r="Q423" s="39">
        <v>0</v>
      </c>
      <c r="R423" s="39">
        <v>0</v>
      </c>
      <c r="S423" s="40"/>
      <c r="T423" s="39">
        <v>0</v>
      </c>
      <c r="U423" s="40"/>
      <c r="V423" s="40"/>
      <c r="W423" s="40"/>
      <c r="X423" s="39">
        <v>0</v>
      </c>
      <c r="Y423" s="40"/>
      <c r="Z423" s="40"/>
      <c r="AA423" s="40"/>
      <c r="AB423" s="39">
        <v>0</v>
      </c>
      <c r="AC423" s="40"/>
      <c r="AD423" s="39">
        <v>0</v>
      </c>
      <c r="AE423" s="40"/>
      <c r="AF423" s="40"/>
      <c r="AG423" s="40"/>
      <c r="AH423" s="39">
        <v>0</v>
      </c>
      <c r="AI423" s="40"/>
      <c r="AJ423" s="40"/>
      <c r="AK423" s="40"/>
      <c r="AL423" s="40"/>
      <c r="AM423" s="40"/>
      <c r="AN423" s="40"/>
      <c r="AO423" s="40"/>
      <c r="AP423" s="39">
        <v>0</v>
      </c>
      <c r="AQ423" s="40"/>
      <c r="AR423" s="40"/>
      <c r="AS423" s="40"/>
      <c r="AT423" s="39">
        <v>0</v>
      </c>
      <c r="AU423" s="39">
        <v>0</v>
      </c>
      <c r="AV423" s="40"/>
      <c r="AW423" s="39">
        <v>0</v>
      </c>
      <c r="AX423" s="40"/>
      <c r="AY423" s="40"/>
      <c r="AZ423" s="40"/>
      <c r="BA423" s="39">
        <v>0</v>
      </c>
      <c r="BB423" s="39">
        <v>0</v>
      </c>
      <c r="BC423" s="40"/>
      <c r="BD423" s="39">
        <v>0</v>
      </c>
      <c r="BE423" s="40"/>
      <c r="BF423" s="40"/>
      <c r="BG423" s="40"/>
      <c r="BH423" s="39">
        <v>0</v>
      </c>
      <c r="BI423" s="40"/>
      <c r="BJ423" s="40"/>
      <c r="BK423" s="40"/>
      <c r="BL423" s="39">
        <v>0</v>
      </c>
      <c r="BM423" s="40"/>
      <c r="BN423" s="39">
        <v>0</v>
      </c>
      <c r="BO423" s="40"/>
      <c r="BP423" s="40"/>
      <c r="BQ423" s="40"/>
      <c r="BR423" s="39">
        <v>0</v>
      </c>
    </row>
    <row r="424" spans="1:70" ht="20.100000000000001" customHeight="1" x14ac:dyDescent="0.2">
      <c r="D424" s="2" t="s">
        <v>279</v>
      </c>
      <c r="E424" s="62"/>
      <c r="F424" s="37">
        <v>19</v>
      </c>
      <c r="G424" s="37"/>
      <c r="H424" s="37"/>
      <c r="I424" s="37"/>
      <c r="J424" s="37">
        <v>224</v>
      </c>
      <c r="K424" s="37">
        <v>3</v>
      </c>
      <c r="L424" s="37"/>
      <c r="M424" s="37">
        <v>227</v>
      </c>
      <c r="N424" s="37"/>
      <c r="O424" s="37"/>
      <c r="P424" s="37"/>
      <c r="Q424" s="37">
        <v>9</v>
      </c>
      <c r="R424" s="37">
        <v>181</v>
      </c>
      <c r="S424" s="37"/>
      <c r="T424" s="37">
        <v>190</v>
      </c>
      <c r="U424" s="37"/>
      <c r="V424" s="37"/>
      <c r="W424" s="37"/>
      <c r="X424" s="37">
        <v>56</v>
      </c>
      <c r="Y424" s="37"/>
      <c r="Z424" s="37"/>
      <c r="AA424" s="37"/>
      <c r="AB424" s="37">
        <v>0</v>
      </c>
      <c r="AC424" s="37"/>
      <c r="AD424" s="37">
        <v>0</v>
      </c>
      <c r="AE424" s="37"/>
      <c r="AF424" s="37"/>
      <c r="AG424" s="37"/>
      <c r="AH424" s="37">
        <v>0</v>
      </c>
      <c r="AI424" s="37"/>
      <c r="AJ424" s="37"/>
      <c r="AK424" s="37"/>
      <c r="AL424" s="37"/>
      <c r="AM424" s="37"/>
      <c r="AN424" s="37"/>
      <c r="AO424" s="37"/>
      <c r="AP424" s="37">
        <v>7</v>
      </c>
      <c r="AQ424" s="37"/>
      <c r="AR424" s="37"/>
      <c r="AS424" s="37"/>
      <c r="AT424" s="37">
        <v>11</v>
      </c>
      <c r="AU424" s="37">
        <v>0</v>
      </c>
      <c r="AV424" s="37"/>
      <c r="AW424" s="37">
        <v>11</v>
      </c>
      <c r="AX424" s="37"/>
      <c r="AY424" s="37"/>
      <c r="AZ424" s="37"/>
      <c r="BA424" s="37">
        <v>2</v>
      </c>
      <c r="BB424" s="37">
        <v>10</v>
      </c>
      <c r="BC424" s="37"/>
      <c r="BD424" s="37">
        <v>12</v>
      </c>
      <c r="BE424" s="37"/>
      <c r="BF424" s="37"/>
      <c r="BG424" s="37"/>
      <c r="BH424" s="37">
        <v>6</v>
      </c>
      <c r="BI424" s="37"/>
      <c r="BJ424" s="37"/>
      <c r="BK424" s="37"/>
      <c r="BL424" s="37">
        <v>0</v>
      </c>
      <c r="BM424" s="37"/>
      <c r="BN424" s="37">
        <v>0</v>
      </c>
      <c r="BO424" s="37"/>
      <c r="BP424" s="37"/>
      <c r="BQ424" s="37"/>
      <c r="BR424" s="37">
        <v>0</v>
      </c>
    </row>
    <row r="425" spans="1:70" ht="20.100000000000001" customHeight="1" x14ac:dyDescent="0.2">
      <c r="E425" s="6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row>
    <row r="426" spans="1:70" s="1" customFormat="1" ht="20.100000000000001" customHeight="1" x14ac:dyDescent="0.2">
      <c r="A426" s="3"/>
      <c r="B426" s="6"/>
      <c r="C426" s="42" t="s">
        <v>241</v>
      </c>
      <c r="D426" s="42"/>
      <c r="E426" s="62"/>
      <c r="F426" s="44">
        <v>19</v>
      </c>
      <c r="G426" s="45"/>
      <c r="H426" s="45"/>
      <c r="I426" s="45"/>
      <c r="J426" s="44">
        <v>224</v>
      </c>
      <c r="K426" s="44">
        <v>3</v>
      </c>
      <c r="L426" s="45"/>
      <c r="M426" s="44">
        <v>227</v>
      </c>
      <c r="N426" s="45"/>
      <c r="O426" s="45"/>
      <c r="P426" s="45"/>
      <c r="Q426" s="44">
        <v>9</v>
      </c>
      <c r="R426" s="44">
        <v>181</v>
      </c>
      <c r="S426" s="45"/>
      <c r="T426" s="44">
        <v>190</v>
      </c>
      <c r="U426" s="45"/>
      <c r="V426" s="45"/>
      <c r="W426" s="45"/>
      <c r="X426" s="44">
        <v>56</v>
      </c>
      <c r="Y426" s="45"/>
      <c r="Z426" s="45"/>
      <c r="AA426" s="45"/>
      <c r="AB426" s="44">
        <v>0</v>
      </c>
      <c r="AC426" s="45"/>
      <c r="AD426" s="44">
        <v>0</v>
      </c>
      <c r="AE426" s="45"/>
      <c r="AF426" s="45"/>
      <c r="AG426" s="45"/>
      <c r="AH426" s="44">
        <v>0</v>
      </c>
      <c r="AI426" s="45"/>
      <c r="AJ426" s="45"/>
      <c r="AK426" s="45"/>
      <c r="AL426" s="45"/>
      <c r="AM426" s="45"/>
      <c r="AN426" s="45"/>
      <c r="AO426" s="45"/>
      <c r="AP426" s="44">
        <v>7</v>
      </c>
      <c r="AQ426" s="45"/>
      <c r="AR426" s="45"/>
      <c r="AS426" s="45"/>
      <c r="AT426" s="44">
        <v>11</v>
      </c>
      <c r="AU426" s="44">
        <v>0</v>
      </c>
      <c r="AV426" s="45"/>
      <c r="AW426" s="44">
        <v>11</v>
      </c>
      <c r="AX426" s="45"/>
      <c r="AY426" s="45"/>
      <c r="AZ426" s="45"/>
      <c r="BA426" s="44">
        <v>2</v>
      </c>
      <c r="BB426" s="44">
        <v>10</v>
      </c>
      <c r="BC426" s="45"/>
      <c r="BD426" s="44">
        <v>12</v>
      </c>
      <c r="BE426" s="45"/>
      <c r="BF426" s="45"/>
      <c r="BG426" s="45"/>
      <c r="BH426" s="44">
        <v>6</v>
      </c>
      <c r="BI426" s="45"/>
      <c r="BJ426" s="45"/>
      <c r="BK426" s="45"/>
      <c r="BL426" s="44">
        <v>0</v>
      </c>
      <c r="BM426" s="45"/>
      <c r="BN426" s="44">
        <v>0</v>
      </c>
      <c r="BO426" s="45"/>
      <c r="BP426" s="45"/>
      <c r="BQ426" s="45"/>
      <c r="BR426" s="44">
        <v>0</v>
      </c>
    </row>
    <row r="427" spans="1:70" ht="20.100000000000001" customHeight="1" x14ac:dyDescent="0.2">
      <c r="E427" s="6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row>
    <row r="428" spans="1:70" s="1" customFormat="1" ht="20.100000000000001" customHeight="1" x14ac:dyDescent="0.25">
      <c r="A428" s="3"/>
      <c r="B428" s="49" t="s">
        <v>280</v>
      </c>
      <c r="C428" s="50"/>
      <c r="D428" s="50"/>
      <c r="E428" s="62"/>
      <c r="F428" s="51">
        <v>1410</v>
      </c>
      <c r="G428" s="52"/>
      <c r="H428" s="52"/>
      <c r="I428" s="52"/>
      <c r="J428" s="51">
        <v>5563</v>
      </c>
      <c r="K428" s="51">
        <v>124</v>
      </c>
      <c r="L428" s="52"/>
      <c r="M428" s="51">
        <v>5687</v>
      </c>
      <c r="N428" s="52"/>
      <c r="O428" s="52"/>
      <c r="P428" s="52"/>
      <c r="Q428" s="51">
        <v>1025</v>
      </c>
      <c r="R428" s="51">
        <v>4459</v>
      </c>
      <c r="S428" s="52"/>
      <c r="T428" s="51">
        <v>5484</v>
      </c>
      <c r="U428" s="52"/>
      <c r="V428" s="52"/>
      <c r="W428" s="52"/>
      <c r="X428" s="51">
        <v>1613</v>
      </c>
      <c r="Y428" s="52"/>
      <c r="Z428" s="52"/>
      <c r="AA428" s="52"/>
      <c r="AB428" s="51">
        <v>0</v>
      </c>
      <c r="AC428" s="52"/>
      <c r="AD428" s="51">
        <v>0</v>
      </c>
      <c r="AE428" s="52"/>
      <c r="AF428" s="52"/>
      <c r="AG428" s="52"/>
      <c r="AH428" s="51">
        <v>6</v>
      </c>
      <c r="AI428" s="52"/>
      <c r="AJ428" s="52"/>
      <c r="AK428" s="52"/>
      <c r="AL428" s="52"/>
      <c r="AM428" s="52"/>
      <c r="AN428" s="52"/>
      <c r="AO428" s="52"/>
      <c r="AP428" s="51">
        <v>1201</v>
      </c>
      <c r="AQ428" s="52"/>
      <c r="AR428" s="52"/>
      <c r="AS428" s="52"/>
      <c r="AT428" s="51">
        <v>3573</v>
      </c>
      <c r="AU428" s="51">
        <v>206</v>
      </c>
      <c r="AV428" s="52"/>
      <c r="AW428" s="51">
        <v>3779</v>
      </c>
      <c r="AX428" s="52"/>
      <c r="AY428" s="52"/>
      <c r="AZ428" s="52"/>
      <c r="BA428" s="51">
        <v>759</v>
      </c>
      <c r="BB428" s="51">
        <v>3017</v>
      </c>
      <c r="BC428" s="52"/>
      <c r="BD428" s="51">
        <v>3776</v>
      </c>
      <c r="BE428" s="52"/>
      <c r="BF428" s="52"/>
      <c r="BG428" s="52"/>
      <c r="BH428" s="51">
        <v>1115</v>
      </c>
      <c r="BI428" s="52"/>
      <c r="BJ428" s="52"/>
      <c r="BK428" s="52"/>
      <c r="BL428" s="51">
        <v>0</v>
      </c>
      <c r="BM428" s="52"/>
      <c r="BN428" s="51">
        <v>89</v>
      </c>
      <c r="BO428" s="52"/>
      <c r="BP428" s="52"/>
      <c r="BQ428" s="52"/>
      <c r="BR428" s="51">
        <v>84</v>
      </c>
    </row>
    <row r="429" spans="1:70" ht="20.100000000000001" customHeight="1" x14ac:dyDescent="0.2">
      <c r="E429" s="6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row>
    <row r="430" spans="1:70" ht="20.100000000000001" customHeight="1" x14ac:dyDescent="0.2">
      <c r="B430" s="6" t="s">
        <v>281</v>
      </c>
      <c r="E430" s="62"/>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row>
    <row r="431" spans="1:70" ht="20.100000000000001" customHeight="1" x14ac:dyDescent="0.2">
      <c r="C431" s="3" t="s">
        <v>172</v>
      </c>
      <c r="E431" s="62"/>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row>
    <row r="432" spans="1:70" ht="20.100000000000001" customHeight="1" x14ac:dyDescent="0.2">
      <c r="D432" s="2" t="s">
        <v>98</v>
      </c>
      <c r="E432" s="62"/>
      <c r="F432" s="37">
        <v>198</v>
      </c>
      <c r="G432" s="37"/>
      <c r="H432" s="37"/>
      <c r="I432" s="37"/>
      <c r="J432" s="37">
        <v>1175</v>
      </c>
      <c r="K432" s="37">
        <v>9</v>
      </c>
      <c r="L432" s="37"/>
      <c r="M432" s="37">
        <v>1184</v>
      </c>
      <c r="N432" s="37"/>
      <c r="O432" s="37"/>
      <c r="P432" s="37"/>
      <c r="Q432" s="37">
        <v>193</v>
      </c>
      <c r="R432" s="37">
        <v>900</v>
      </c>
      <c r="S432" s="37"/>
      <c r="T432" s="37">
        <v>1093</v>
      </c>
      <c r="U432" s="37"/>
      <c r="V432" s="37"/>
      <c r="W432" s="37"/>
      <c r="X432" s="37">
        <v>289</v>
      </c>
      <c r="Y432" s="37"/>
      <c r="Z432" s="37"/>
      <c r="AA432" s="37"/>
      <c r="AB432" s="37">
        <v>0</v>
      </c>
      <c r="AC432" s="37"/>
      <c r="AD432" s="37">
        <v>0</v>
      </c>
      <c r="AE432" s="37"/>
      <c r="AF432" s="37"/>
      <c r="AG432" s="37"/>
      <c r="AH432" s="37">
        <v>141</v>
      </c>
      <c r="AI432" s="37"/>
      <c r="AJ432" s="37"/>
      <c r="AK432" s="37"/>
      <c r="AL432" s="37"/>
      <c r="AM432" s="37"/>
      <c r="AN432" s="37"/>
      <c r="AO432" s="37"/>
      <c r="AP432" s="37">
        <v>134</v>
      </c>
      <c r="AQ432" s="37"/>
      <c r="AR432" s="37"/>
      <c r="AS432" s="37"/>
      <c r="AT432" s="37">
        <v>548</v>
      </c>
      <c r="AU432" s="37">
        <v>6</v>
      </c>
      <c r="AV432" s="37"/>
      <c r="AW432" s="37">
        <v>554</v>
      </c>
      <c r="AX432" s="37"/>
      <c r="AY432" s="37"/>
      <c r="AZ432" s="37"/>
      <c r="BA432" s="37">
        <v>100</v>
      </c>
      <c r="BB432" s="37">
        <v>517</v>
      </c>
      <c r="BC432" s="37"/>
      <c r="BD432" s="37">
        <v>617</v>
      </c>
      <c r="BE432" s="37"/>
      <c r="BF432" s="37"/>
      <c r="BG432" s="37"/>
      <c r="BH432" s="37">
        <v>58</v>
      </c>
      <c r="BI432" s="37"/>
      <c r="BJ432" s="37"/>
      <c r="BK432" s="37"/>
      <c r="BL432" s="37">
        <v>0</v>
      </c>
      <c r="BM432" s="37"/>
      <c r="BN432" s="37">
        <v>13</v>
      </c>
      <c r="BO432" s="37"/>
      <c r="BP432" s="37"/>
      <c r="BQ432" s="37"/>
      <c r="BR432" s="37">
        <v>92</v>
      </c>
    </row>
    <row r="433" spans="1:70" ht="20.100000000000001" customHeight="1" x14ac:dyDescent="0.2">
      <c r="D433" s="38" t="s">
        <v>99</v>
      </c>
      <c r="E433" s="62"/>
      <c r="F433" s="39">
        <v>257</v>
      </c>
      <c r="G433" s="40"/>
      <c r="H433" s="40"/>
      <c r="I433" s="40"/>
      <c r="J433" s="39">
        <v>1083</v>
      </c>
      <c r="K433" s="39">
        <v>22</v>
      </c>
      <c r="L433" s="40"/>
      <c r="M433" s="39">
        <v>1105</v>
      </c>
      <c r="N433" s="40"/>
      <c r="O433" s="40"/>
      <c r="P433" s="40"/>
      <c r="Q433" s="39">
        <v>151</v>
      </c>
      <c r="R433" s="39">
        <v>921</v>
      </c>
      <c r="S433" s="40"/>
      <c r="T433" s="39">
        <v>1072</v>
      </c>
      <c r="U433" s="40"/>
      <c r="V433" s="40"/>
      <c r="W433" s="40"/>
      <c r="X433" s="39">
        <v>290</v>
      </c>
      <c r="Y433" s="40"/>
      <c r="Z433" s="40"/>
      <c r="AA433" s="40"/>
      <c r="AB433" s="39">
        <v>0</v>
      </c>
      <c r="AC433" s="40"/>
      <c r="AD433" s="39">
        <v>0</v>
      </c>
      <c r="AE433" s="40"/>
      <c r="AF433" s="40"/>
      <c r="AG433" s="40"/>
      <c r="AH433" s="39">
        <v>17</v>
      </c>
      <c r="AI433" s="40"/>
      <c r="AJ433" s="40"/>
      <c r="AK433" s="40"/>
      <c r="AL433" s="40"/>
      <c r="AM433" s="40"/>
      <c r="AN433" s="40"/>
      <c r="AO433" s="40"/>
      <c r="AP433" s="39">
        <v>145</v>
      </c>
      <c r="AQ433" s="40"/>
      <c r="AR433" s="40"/>
      <c r="AS433" s="40"/>
      <c r="AT433" s="39">
        <v>643</v>
      </c>
      <c r="AU433" s="39">
        <v>11</v>
      </c>
      <c r="AV433" s="40"/>
      <c r="AW433" s="39">
        <v>654</v>
      </c>
      <c r="AX433" s="40"/>
      <c r="AY433" s="40"/>
      <c r="AZ433" s="40"/>
      <c r="BA433" s="39">
        <v>131</v>
      </c>
      <c r="BB433" s="39">
        <v>471</v>
      </c>
      <c r="BC433" s="40"/>
      <c r="BD433" s="39">
        <v>602</v>
      </c>
      <c r="BE433" s="40"/>
      <c r="BF433" s="40"/>
      <c r="BG433" s="40"/>
      <c r="BH433" s="39">
        <v>185</v>
      </c>
      <c r="BI433" s="40"/>
      <c r="BJ433" s="40"/>
      <c r="BK433" s="40"/>
      <c r="BL433" s="39">
        <v>0</v>
      </c>
      <c r="BM433" s="40"/>
      <c r="BN433" s="39">
        <v>12</v>
      </c>
      <c r="BO433" s="40"/>
      <c r="BP433" s="40"/>
      <c r="BQ433" s="40"/>
      <c r="BR433" s="39">
        <v>13</v>
      </c>
    </row>
    <row r="434" spans="1:70" ht="20.100000000000001" customHeight="1" x14ac:dyDescent="0.2">
      <c r="D434" s="2" t="s">
        <v>113</v>
      </c>
      <c r="E434" s="62"/>
      <c r="F434" s="37">
        <v>163</v>
      </c>
      <c r="G434" s="37"/>
      <c r="H434" s="37"/>
      <c r="I434" s="37"/>
      <c r="J434" s="37">
        <v>924</v>
      </c>
      <c r="K434" s="37">
        <v>18</v>
      </c>
      <c r="L434" s="37"/>
      <c r="M434" s="37">
        <v>942</v>
      </c>
      <c r="N434" s="37"/>
      <c r="O434" s="37"/>
      <c r="P434" s="37"/>
      <c r="Q434" s="37">
        <v>89</v>
      </c>
      <c r="R434" s="37">
        <v>727</v>
      </c>
      <c r="S434" s="37"/>
      <c r="T434" s="37">
        <v>816</v>
      </c>
      <c r="U434" s="37"/>
      <c r="V434" s="37"/>
      <c r="W434" s="37"/>
      <c r="X434" s="37">
        <v>289</v>
      </c>
      <c r="Y434" s="37"/>
      <c r="Z434" s="37"/>
      <c r="AA434" s="37"/>
      <c r="AB434" s="37">
        <v>0</v>
      </c>
      <c r="AC434" s="37"/>
      <c r="AD434" s="37">
        <v>0</v>
      </c>
      <c r="AE434" s="37"/>
      <c r="AF434" s="37"/>
      <c r="AG434" s="37"/>
      <c r="AH434" s="37">
        <v>0</v>
      </c>
      <c r="AI434" s="37"/>
      <c r="AJ434" s="37"/>
      <c r="AK434" s="37"/>
      <c r="AL434" s="37"/>
      <c r="AM434" s="37"/>
      <c r="AN434" s="37"/>
      <c r="AO434" s="37"/>
      <c r="AP434" s="37">
        <v>109</v>
      </c>
      <c r="AQ434" s="37"/>
      <c r="AR434" s="37"/>
      <c r="AS434" s="37"/>
      <c r="AT434" s="37">
        <v>819</v>
      </c>
      <c r="AU434" s="37">
        <v>18</v>
      </c>
      <c r="AV434" s="37"/>
      <c r="AW434" s="37">
        <v>837</v>
      </c>
      <c r="AX434" s="37"/>
      <c r="AY434" s="37"/>
      <c r="AZ434" s="37"/>
      <c r="BA434" s="37">
        <v>146</v>
      </c>
      <c r="BB434" s="37">
        <v>583</v>
      </c>
      <c r="BC434" s="37"/>
      <c r="BD434" s="37">
        <v>729</v>
      </c>
      <c r="BE434" s="37"/>
      <c r="BF434" s="37"/>
      <c r="BG434" s="37"/>
      <c r="BH434" s="37">
        <v>203</v>
      </c>
      <c r="BI434" s="37"/>
      <c r="BJ434" s="37"/>
      <c r="BK434" s="37"/>
      <c r="BL434" s="37">
        <v>0</v>
      </c>
      <c r="BM434" s="37"/>
      <c r="BN434" s="37">
        <v>14</v>
      </c>
      <c r="BO434" s="37"/>
      <c r="BP434" s="37"/>
      <c r="BQ434" s="37"/>
      <c r="BR434" s="37">
        <v>1</v>
      </c>
    </row>
    <row r="435" spans="1:70" ht="20.100000000000001" customHeight="1" x14ac:dyDescent="0.2">
      <c r="D435" s="38" t="s">
        <v>101</v>
      </c>
      <c r="E435" s="62"/>
      <c r="F435" s="39">
        <v>256</v>
      </c>
      <c r="G435" s="40"/>
      <c r="H435" s="40"/>
      <c r="I435" s="40"/>
      <c r="J435" s="39">
        <v>1171</v>
      </c>
      <c r="K435" s="39">
        <v>15</v>
      </c>
      <c r="L435" s="40"/>
      <c r="M435" s="39">
        <v>1186</v>
      </c>
      <c r="N435" s="40"/>
      <c r="O435" s="40"/>
      <c r="P435" s="40"/>
      <c r="Q435" s="39">
        <v>165</v>
      </c>
      <c r="R435" s="39">
        <v>903</v>
      </c>
      <c r="S435" s="40"/>
      <c r="T435" s="39">
        <v>1068</v>
      </c>
      <c r="U435" s="40"/>
      <c r="V435" s="40"/>
      <c r="W435" s="40"/>
      <c r="X435" s="39">
        <v>374</v>
      </c>
      <c r="Y435" s="40"/>
      <c r="Z435" s="40"/>
      <c r="AA435" s="40"/>
      <c r="AB435" s="39">
        <v>0</v>
      </c>
      <c r="AC435" s="40"/>
      <c r="AD435" s="39">
        <v>0</v>
      </c>
      <c r="AE435" s="40"/>
      <c r="AF435" s="40"/>
      <c r="AG435" s="40"/>
      <c r="AH435" s="39">
        <v>68</v>
      </c>
      <c r="AI435" s="40"/>
      <c r="AJ435" s="40"/>
      <c r="AK435" s="40"/>
      <c r="AL435" s="40"/>
      <c r="AM435" s="40"/>
      <c r="AN435" s="40"/>
      <c r="AO435" s="40"/>
      <c r="AP435" s="39">
        <v>128</v>
      </c>
      <c r="AQ435" s="40"/>
      <c r="AR435" s="40"/>
      <c r="AS435" s="40"/>
      <c r="AT435" s="39">
        <v>565</v>
      </c>
      <c r="AU435" s="39">
        <v>11</v>
      </c>
      <c r="AV435" s="40"/>
      <c r="AW435" s="39">
        <v>576</v>
      </c>
      <c r="AX435" s="40"/>
      <c r="AY435" s="40"/>
      <c r="AZ435" s="40"/>
      <c r="BA435" s="39">
        <v>100</v>
      </c>
      <c r="BB435" s="39">
        <v>419</v>
      </c>
      <c r="BC435" s="40"/>
      <c r="BD435" s="39">
        <v>519</v>
      </c>
      <c r="BE435" s="40"/>
      <c r="BF435" s="40"/>
      <c r="BG435" s="40"/>
      <c r="BH435" s="39">
        <v>182</v>
      </c>
      <c r="BI435" s="40"/>
      <c r="BJ435" s="40"/>
      <c r="BK435" s="40"/>
      <c r="BL435" s="39">
        <v>0</v>
      </c>
      <c r="BM435" s="40"/>
      <c r="BN435" s="39">
        <v>3</v>
      </c>
      <c r="BO435" s="40"/>
      <c r="BP435" s="40"/>
      <c r="BQ435" s="40"/>
      <c r="BR435" s="39">
        <v>35</v>
      </c>
    </row>
    <row r="436" spans="1:70" ht="20.100000000000001" customHeight="1" x14ac:dyDescent="0.2">
      <c r="D436" s="2" t="s">
        <v>115</v>
      </c>
      <c r="E436" s="62"/>
      <c r="F436" s="37">
        <v>195</v>
      </c>
      <c r="G436" s="37"/>
      <c r="H436" s="37"/>
      <c r="I436" s="37"/>
      <c r="J436" s="37">
        <v>1086</v>
      </c>
      <c r="K436" s="37">
        <v>14</v>
      </c>
      <c r="L436" s="37"/>
      <c r="M436" s="37">
        <v>1100</v>
      </c>
      <c r="N436" s="37"/>
      <c r="O436" s="37"/>
      <c r="P436" s="37"/>
      <c r="Q436" s="37">
        <v>186</v>
      </c>
      <c r="R436" s="37">
        <v>831</v>
      </c>
      <c r="S436" s="37"/>
      <c r="T436" s="37">
        <v>1017</v>
      </c>
      <c r="U436" s="37"/>
      <c r="V436" s="37"/>
      <c r="W436" s="37"/>
      <c r="X436" s="37">
        <v>278</v>
      </c>
      <c r="Y436" s="37"/>
      <c r="Z436" s="37"/>
      <c r="AA436" s="37"/>
      <c r="AB436" s="37">
        <v>0</v>
      </c>
      <c r="AC436" s="37"/>
      <c r="AD436" s="37">
        <v>0</v>
      </c>
      <c r="AE436" s="37"/>
      <c r="AF436" s="37"/>
      <c r="AG436" s="37"/>
      <c r="AH436" s="37">
        <v>0</v>
      </c>
      <c r="AI436" s="37"/>
      <c r="AJ436" s="37"/>
      <c r="AK436" s="37"/>
      <c r="AL436" s="37"/>
      <c r="AM436" s="37"/>
      <c r="AN436" s="37"/>
      <c r="AO436" s="37"/>
      <c r="AP436" s="37">
        <v>114</v>
      </c>
      <c r="AQ436" s="37"/>
      <c r="AR436" s="37"/>
      <c r="AS436" s="37"/>
      <c r="AT436" s="37">
        <v>686</v>
      </c>
      <c r="AU436" s="37">
        <v>41</v>
      </c>
      <c r="AV436" s="37"/>
      <c r="AW436" s="37">
        <v>727</v>
      </c>
      <c r="AX436" s="37"/>
      <c r="AY436" s="37"/>
      <c r="AZ436" s="37"/>
      <c r="BA436" s="37">
        <v>158</v>
      </c>
      <c r="BB436" s="37">
        <v>513</v>
      </c>
      <c r="BC436" s="37"/>
      <c r="BD436" s="37">
        <v>671</v>
      </c>
      <c r="BE436" s="37"/>
      <c r="BF436" s="37"/>
      <c r="BG436" s="37"/>
      <c r="BH436" s="37">
        <v>152</v>
      </c>
      <c r="BI436" s="37"/>
      <c r="BJ436" s="37"/>
      <c r="BK436" s="37"/>
      <c r="BL436" s="37">
        <v>0</v>
      </c>
      <c r="BM436" s="37"/>
      <c r="BN436" s="37">
        <v>18</v>
      </c>
      <c r="BO436" s="37"/>
      <c r="BP436" s="37"/>
      <c r="BQ436" s="37"/>
      <c r="BR436" s="37">
        <v>1</v>
      </c>
    </row>
    <row r="437" spans="1:70" ht="20.100000000000001" customHeight="1" x14ac:dyDescent="0.2">
      <c r="D437" s="38" t="s">
        <v>116</v>
      </c>
      <c r="E437" s="62"/>
      <c r="F437" s="39">
        <v>258</v>
      </c>
      <c r="G437" s="40"/>
      <c r="H437" s="40"/>
      <c r="I437" s="40"/>
      <c r="J437" s="39">
        <v>490</v>
      </c>
      <c r="K437" s="39">
        <v>12</v>
      </c>
      <c r="L437" s="40"/>
      <c r="M437" s="39">
        <v>502</v>
      </c>
      <c r="N437" s="40"/>
      <c r="O437" s="40"/>
      <c r="P437" s="40"/>
      <c r="Q437" s="39">
        <v>191</v>
      </c>
      <c r="R437" s="39">
        <v>360</v>
      </c>
      <c r="S437" s="40"/>
      <c r="T437" s="39">
        <v>551</v>
      </c>
      <c r="U437" s="40"/>
      <c r="V437" s="40"/>
      <c r="W437" s="40"/>
      <c r="X437" s="39">
        <v>209</v>
      </c>
      <c r="Y437" s="40"/>
      <c r="Z437" s="40"/>
      <c r="AA437" s="40"/>
      <c r="AB437" s="39">
        <v>0</v>
      </c>
      <c r="AC437" s="40"/>
      <c r="AD437" s="39">
        <v>0</v>
      </c>
      <c r="AE437" s="40"/>
      <c r="AF437" s="40"/>
      <c r="AG437" s="40"/>
      <c r="AH437" s="39">
        <v>0</v>
      </c>
      <c r="AI437" s="40"/>
      <c r="AJ437" s="40"/>
      <c r="AK437" s="40"/>
      <c r="AL437" s="40"/>
      <c r="AM437" s="40"/>
      <c r="AN437" s="40"/>
      <c r="AO437" s="40"/>
      <c r="AP437" s="39">
        <v>54</v>
      </c>
      <c r="AQ437" s="40"/>
      <c r="AR437" s="40"/>
      <c r="AS437" s="40"/>
      <c r="AT437" s="39">
        <v>192</v>
      </c>
      <c r="AU437" s="39">
        <v>4</v>
      </c>
      <c r="AV437" s="40"/>
      <c r="AW437" s="39">
        <v>196</v>
      </c>
      <c r="AX437" s="40"/>
      <c r="AY437" s="40"/>
      <c r="AZ437" s="40"/>
      <c r="BA437" s="39">
        <v>42</v>
      </c>
      <c r="BB437" s="39">
        <v>128</v>
      </c>
      <c r="BC437" s="40"/>
      <c r="BD437" s="39">
        <v>170</v>
      </c>
      <c r="BE437" s="40"/>
      <c r="BF437" s="40"/>
      <c r="BG437" s="40"/>
      <c r="BH437" s="39">
        <v>62</v>
      </c>
      <c r="BI437" s="40"/>
      <c r="BJ437" s="40"/>
      <c r="BK437" s="40"/>
      <c r="BL437" s="39">
        <v>0</v>
      </c>
      <c r="BM437" s="40"/>
      <c r="BN437" s="39">
        <v>18</v>
      </c>
      <c r="BO437" s="40"/>
      <c r="BP437" s="40"/>
      <c r="BQ437" s="40"/>
      <c r="BR437" s="39">
        <v>1</v>
      </c>
    </row>
    <row r="438" spans="1:70" ht="20.100000000000001" customHeight="1" x14ac:dyDescent="0.2">
      <c r="D438" s="2" t="s">
        <v>117</v>
      </c>
      <c r="E438" s="62"/>
      <c r="F438" s="37">
        <v>157</v>
      </c>
      <c r="G438" s="37"/>
      <c r="H438" s="37"/>
      <c r="I438" s="37"/>
      <c r="J438" s="37">
        <v>529</v>
      </c>
      <c r="K438" s="37">
        <v>20</v>
      </c>
      <c r="L438" s="37"/>
      <c r="M438" s="37">
        <v>549</v>
      </c>
      <c r="N438" s="37"/>
      <c r="O438" s="37"/>
      <c r="P438" s="37"/>
      <c r="Q438" s="37">
        <v>143</v>
      </c>
      <c r="R438" s="37">
        <v>397</v>
      </c>
      <c r="S438" s="37"/>
      <c r="T438" s="37">
        <v>540</v>
      </c>
      <c r="U438" s="37"/>
      <c r="V438" s="37"/>
      <c r="W438" s="37"/>
      <c r="X438" s="37">
        <v>166</v>
      </c>
      <c r="Y438" s="37"/>
      <c r="Z438" s="37"/>
      <c r="AA438" s="37"/>
      <c r="AB438" s="37">
        <v>0</v>
      </c>
      <c r="AC438" s="37"/>
      <c r="AD438" s="37">
        <v>0</v>
      </c>
      <c r="AE438" s="37"/>
      <c r="AF438" s="37"/>
      <c r="AG438" s="37"/>
      <c r="AH438" s="37">
        <v>0</v>
      </c>
      <c r="AI438" s="37"/>
      <c r="AJ438" s="37"/>
      <c r="AK438" s="37"/>
      <c r="AL438" s="37"/>
      <c r="AM438" s="37"/>
      <c r="AN438" s="37"/>
      <c r="AO438" s="37"/>
      <c r="AP438" s="37">
        <v>66</v>
      </c>
      <c r="AQ438" s="37"/>
      <c r="AR438" s="37"/>
      <c r="AS438" s="37"/>
      <c r="AT438" s="37">
        <v>185</v>
      </c>
      <c r="AU438" s="37">
        <v>5</v>
      </c>
      <c r="AV438" s="37"/>
      <c r="AW438" s="37">
        <v>190</v>
      </c>
      <c r="AX438" s="37"/>
      <c r="AY438" s="37"/>
      <c r="AZ438" s="37"/>
      <c r="BA438" s="37">
        <v>17</v>
      </c>
      <c r="BB438" s="37">
        <v>148</v>
      </c>
      <c r="BC438" s="37"/>
      <c r="BD438" s="37">
        <v>165</v>
      </c>
      <c r="BE438" s="37"/>
      <c r="BF438" s="37"/>
      <c r="BG438" s="37"/>
      <c r="BH438" s="37">
        <v>60</v>
      </c>
      <c r="BI438" s="37"/>
      <c r="BJ438" s="37"/>
      <c r="BK438" s="37"/>
      <c r="BL438" s="37">
        <v>0</v>
      </c>
      <c r="BM438" s="37"/>
      <c r="BN438" s="37">
        <v>31</v>
      </c>
      <c r="BO438" s="37"/>
      <c r="BP438" s="37"/>
      <c r="BQ438" s="37"/>
      <c r="BR438" s="37">
        <v>10</v>
      </c>
    </row>
    <row r="439" spans="1:70" ht="20.100000000000001" customHeight="1" x14ac:dyDescent="0.2">
      <c r="D439" s="38" t="s">
        <v>105</v>
      </c>
      <c r="E439" s="62"/>
      <c r="F439" s="39">
        <v>321</v>
      </c>
      <c r="G439" s="40"/>
      <c r="H439" s="40"/>
      <c r="I439" s="40"/>
      <c r="J439" s="39">
        <v>1078</v>
      </c>
      <c r="K439" s="39">
        <v>31</v>
      </c>
      <c r="L439" s="40"/>
      <c r="M439" s="39">
        <v>1109</v>
      </c>
      <c r="N439" s="40"/>
      <c r="O439" s="40"/>
      <c r="P439" s="40"/>
      <c r="Q439" s="39">
        <v>200</v>
      </c>
      <c r="R439" s="39">
        <v>925</v>
      </c>
      <c r="S439" s="40"/>
      <c r="T439" s="39">
        <v>1125</v>
      </c>
      <c r="U439" s="40"/>
      <c r="V439" s="40"/>
      <c r="W439" s="40"/>
      <c r="X439" s="39">
        <v>305</v>
      </c>
      <c r="Y439" s="40"/>
      <c r="Z439" s="40"/>
      <c r="AA439" s="40"/>
      <c r="AB439" s="39">
        <v>0</v>
      </c>
      <c r="AC439" s="40"/>
      <c r="AD439" s="39">
        <v>0</v>
      </c>
      <c r="AE439" s="40"/>
      <c r="AF439" s="40"/>
      <c r="AG439" s="40"/>
      <c r="AH439" s="39">
        <v>83</v>
      </c>
      <c r="AI439" s="40"/>
      <c r="AJ439" s="40"/>
      <c r="AK439" s="40"/>
      <c r="AL439" s="40"/>
      <c r="AM439" s="40"/>
      <c r="AN439" s="40"/>
      <c r="AO439" s="40"/>
      <c r="AP439" s="39">
        <v>211</v>
      </c>
      <c r="AQ439" s="40"/>
      <c r="AR439" s="40"/>
      <c r="AS439" s="40"/>
      <c r="AT439" s="39">
        <v>601</v>
      </c>
      <c r="AU439" s="39">
        <v>37</v>
      </c>
      <c r="AV439" s="40"/>
      <c r="AW439" s="39">
        <v>638</v>
      </c>
      <c r="AX439" s="40"/>
      <c r="AY439" s="40"/>
      <c r="AZ439" s="40"/>
      <c r="BA439" s="39">
        <v>156</v>
      </c>
      <c r="BB439" s="39">
        <v>582</v>
      </c>
      <c r="BC439" s="40"/>
      <c r="BD439" s="39">
        <v>738</v>
      </c>
      <c r="BE439" s="40"/>
      <c r="BF439" s="40"/>
      <c r="BG439" s="40"/>
      <c r="BH439" s="39">
        <v>96</v>
      </c>
      <c r="BI439" s="40"/>
      <c r="BJ439" s="40"/>
      <c r="BK439" s="40"/>
      <c r="BL439" s="39">
        <v>0</v>
      </c>
      <c r="BM439" s="40"/>
      <c r="BN439" s="39">
        <v>15</v>
      </c>
      <c r="BO439" s="40"/>
      <c r="BP439" s="40"/>
      <c r="BQ439" s="40"/>
      <c r="BR439" s="39">
        <v>68</v>
      </c>
    </row>
    <row r="440" spans="1:70" ht="20.100000000000001" customHeight="1" x14ac:dyDescent="0.2">
      <c r="E440" s="6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row>
    <row r="441" spans="1:70" s="1" customFormat="1" ht="20.100000000000001" customHeight="1" x14ac:dyDescent="0.2">
      <c r="A441" s="3"/>
      <c r="B441" s="6"/>
      <c r="C441" s="42" t="s">
        <v>180</v>
      </c>
      <c r="D441" s="42"/>
      <c r="E441" s="62"/>
      <c r="F441" s="44">
        <v>1805</v>
      </c>
      <c r="G441" s="45"/>
      <c r="H441" s="45"/>
      <c r="I441" s="45"/>
      <c r="J441" s="44">
        <v>7536</v>
      </c>
      <c r="K441" s="44">
        <v>141</v>
      </c>
      <c r="L441" s="45"/>
      <c r="M441" s="44">
        <v>7677</v>
      </c>
      <c r="N441" s="45"/>
      <c r="O441" s="45"/>
      <c r="P441" s="45"/>
      <c r="Q441" s="44">
        <v>1318</v>
      </c>
      <c r="R441" s="44">
        <v>5964</v>
      </c>
      <c r="S441" s="45"/>
      <c r="T441" s="44">
        <v>7282</v>
      </c>
      <c r="U441" s="45"/>
      <c r="V441" s="45"/>
      <c r="W441" s="45"/>
      <c r="X441" s="44">
        <v>2200</v>
      </c>
      <c r="Y441" s="45"/>
      <c r="Z441" s="45"/>
      <c r="AA441" s="45"/>
      <c r="AB441" s="44">
        <v>0</v>
      </c>
      <c r="AC441" s="45"/>
      <c r="AD441" s="44">
        <v>0</v>
      </c>
      <c r="AE441" s="45"/>
      <c r="AF441" s="45"/>
      <c r="AG441" s="45"/>
      <c r="AH441" s="44">
        <v>309</v>
      </c>
      <c r="AI441" s="45"/>
      <c r="AJ441" s="45"/>
      <c r="AK441" s="45"/>
      <c r="AL441" s="45"/>
      <c r="AM441" s="45"/>
      <c r="AN441" s="45"/>
      <c r="AO441" s="45"/>
      <c r="AP441" s="44">
        <v>961</v>
      </c>
      <c r="AQ441" s="45"/>
      <c r="AR441" s="45"/>
      <c r="AS441" s="45"/>
      <c r="AT441" s="44">
        <v>4239</v>
      </c>
      <c r="AU441" s="44">
        <v>133</v>
      </c>
      <c r="AV441" s="45"/>
      <c r="AW441" s="44">
        <v>4372</v>
      </c>
      <c r="AX441" s="45"/>
      <c r="AY441" s="45"/>
      <c r="AZ441" s="45"/>
      <c r="BA441" s="44">
        <v>850</v>
      </c>
      <c r="BB441" s="44">
        <v>3361</v>
      </c>
      <c r="BC441" s="45"/>
      <c r="BD441" s="44">
        <v>4211</v>
      </c>
      <c r="BE441" s="45"/>
      <c r="BF441" s="45"/>
      <c r="BG441" s="45"/>
      <c r="BH441" s="44">
        <v>998</v>
      </c>
      <c r="BI441" s="45"/>
      <c r="BJ441" s="45"/>
      <c r="BK441" s="45"/>
      <c r="BL441" s="44">
        <v>0</v>
      </c>
      <c r="BM441" s="45"/>
      <c r="BN441" s="44">
        <v>124</v>
      </c>
      <c r="BO441" s="45"/>
      <c r="BP441" s="45"/>
      <c r="BQ441" s="45"/>
      <c r="BR441" s="44">
        <v>221</v>
      </c>
    </row>
    <row r="442" spans="1:70" s="1" customFormat="1" ht="20.100000000000001" customHeight="1" x14ac:dyDescent="0.2">
      <c r="A442" s="3"/>
      <c r="B442" s="6"/>
      <c r="C442" s="3"/>
      <c r="D442" s="3"/>
      <c r="E442" s="62"/>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row>
    <row r="443" spans="1:70" s="1" customFormat="1" ht="20.100000000000001" customHeight="1" x14ac:dyDescent="0.25">
      <c r="A443" s="3"/>
      <c r="B443" s="49" t="s">
        <v>282</v>
      </c>
      <c r="C443" s="50"/>
      <c r="D443" s="50"/>
      <c r="E443" s="62"/>
      <c r="F443" s="51">
        <v>1805</v>
      </c>
      <c r="G443" s="52"/>
      <c r="H443" s="52"/>
      <c r="I443" s="52"/>
      <c r="J443" s="51">
        <v>7536</v>
      </c>
      <c r="K443" s="51">
        <v>141</v>
      </c>
      <c r="L443" s="52"/>
      <c r="M443" s="51">
        <v>7677</v>
      </c>
      <c r="N443" s="52"/>
      <c r="O443" s="52"/>
      <c r="P443" s="52"/>
      <c r="Q443" s="51">
        <v>1318</v>
      </c>
      <c r="R443" s="51">
        <v>5964</v>
      </c>
      <c r="S443" s="52"/>
      <c r="T443" s="51">
        <v>7282</v>
      </c>
      <c r="U443" s="52"/>
      <c r="V443" s="52"/>
      <c r="W443" s="52"/>
      <c r="X443" s="51">
        <v>2200</v>
      </c>
      <c r="Y443" s="52"/>
      <c r="Z443" s="52"/>
      <c r="AA443" s="52"/>
      <c r="AB443" s="51">
        <v>0</v>
      </c>
      <c r="AC443" s="52"/>
      <c r="AD443" s="51">
        <v>0</v>
      </c>
      <c r="AE443" s="52"/>
      <c r="AF443" s="52"/>
      <c r="AG443" s="52"/>
      <c r="AH443" s="51">
        <v>309</v>
      </c>
      <c r="AI443" s="52"/>
      <c r="AJ443" s="52"/>
      <c r="AK443" s="52"/>
      <c r="AL443" s="52"/>
      <c r="AM443" s="52"/>
      <c r="AN443" s="52"/>
      <c r="AO443" s="52"/>
      <c r="AP443" s="51">
        <v>961</v>
      </c>
      <c r="AQ443" s="52"/>
      <c r="AR443" s="52"/>
      <c r="AS443" s="52"/>
      <c r="AT443" s="51">
        <v>4239</v>
      </c>
      <c r="AU443" s="51">
        <v>133</v>
      </c>
      <c r="AV443" s="52"/>
      <c r="AW443" s="51">
        <v>4372</v>
      </c>
      <c r="AX443" s="52"/>
      <c r="AY443" s="52"/>
      <c r="AZ443" s="52"/>
      <c r="BA443" s="51">
        <v>850</v>
      </c>
      <c r="BB443" s="51">
        <v>3361</v>
      </c>
      <c r="BC443" s="52"/>
      <c r="BD443" s="51">
        <v>4211</v>
      </c>
      <c r="BE443" s="52"/>
      <c r="BF443" s="52"/>
      <c r="BG443" s="52"/>
      <c r="BH443" s="51">
        <v>998</v>
      </c>
      <c r="BI443" s="52"/>
      <c r="BJ443" s="52"/>
      <c r="BK443" s="52"/>
      <c r="BL443" s="51">
        <v>0</v>
      </c>
      <c r="BM443" s="52"/>
      <c r="BN443" s="51">
        <v>124</v>
      </c>
      <c r="BO443" s="52"/>
      <c r="BP443" s="52"/>
      <c r="BQ443" s="52"/>
      <c r="BR443" s="51">
        <v>221</v>
      </c>
    </row>
    <row r="444" spans="1:70" ht="20.100000000000001" customHeight="1" x14ac:dyDescent="0.2">
      <c r="E444" s="6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row>
    <row r="445" spans="1:70" ht="20.100000000000001" customHeight="1" x14ac:dyDescent="0.2">
      <c r="B445" s="6" t="s">
        <v>283</v>
      </c>
      <c r="E445" s="62"/>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row>
    <row r="446" spans="1:70" ht="20.100000000000001" customHeight="1" x14ac:dyDescent="0.2">
      <c r="C446" s="3" t="s">
        <v>172</v>
      </c>
      <c r="E446" s="62"/>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row>
    <row r="447" spans="1:70" ht="20.100000000000001" customHeight="1" x14ac:dyDescent="0.2">
      <c r="D447" s="2" t="s">
        <v>124</v>
      </c>
      <c r="E447" s="62"/>
      <c r="F447" s="37">
        <v>161</v>
      </c>
      <c r="G447" s="37"/>
      <c r="H447" s="37"/>
      <c r="I447" s="37"/>
      <c r="J447" s="37">
        <v>607</v>
      </c>
      <c r="K447" s="37">
        <v>8</v>
      </c>
      <c r="L447" s="37"/>
      <c r="M447" s="37">
        <v>615</v>
      </c>
      <c r="N447" s="37"/>
      <c r="O447" s="37"/>
      <c r="P447" s="37"/>
      <c r="Q447" s="37">
        <v>109</v>
      </c>
      <c r="R447" s="37">
        <v>523</v>
      </c>
      <c r="S447" s="37"/>
      <c r="T447" s="37">
        <v>632</v>
      </c>
      <c r="U447" s="37"/>
      <c r="V447" s="37"/>
      <c r="W447" s="37"/>
      <c r="X447" s="37">
        <v>144</v>
      </c>
      <c r="Y447" s="37"/>
      <c r="Z447" s="37"/>
      <c r="AA447" s="37"/>
      <c r="AB447" s="37">
        <v>0</v>
      </c>
      <c r="AC447" s="37"/>
      <c r="AD447" s="37">
        <v>0</v>
      </c>
      <c r="AE447" s="37"/>
      <c r="AF447" s="37"/>
      <c r="AG447" s="37"/>
      <c r="AH447" s="37">
        <v>0</v>
      </c>
      <c r="AI447" s="37"/>
      <c r="AJ447" s="37"/>
      <c r="AK447" s="37"/>
      <c r="AL447" s="37"/>
      <c r="AM447" s="37"/>
      <c r="AN447" s="37"/>
      <c r="AO447" s="37"/>
      <c r="AP447" s="37">
        <v>81</v>
      </c>
      <c r="AQ447" s="37"/>
      <c r="AR447" s="37"/>
      <c r="AS447" s="37"/>
      <c r="AT447" s="37">
        <v>331</v>
      </c>
      <c r="AU447" s="37">
        <v>7</v>
      </c>
      <c r="AV447" s="37"/>
      <c r="AW447" s="37">
        <v>338</v>
      </c>
      <c r="AX447" s="37"/>
      <c r="AY447" s="37"/>
      <c r="AZ447" s="37"/>
      <c r="BA447" s="37">
        <v>51</v>
      </c>
      <c r="BB447" s="37">
        <v>262</v>
      </c>
      <c r="BC447" s="37"/>
      <c r="BD447" s="37">
        <v>313</v>
      </c>
      <c r="BE447" s="37"/>
      <c r="BF447" s="37"/>
      <c r="BG447" s="37"/>
      <c r="BH447" s="37">
        <v>68</v>
      </c>
      <c r="BI447" s="37"/>
      <c r="BJ447" s="37"/>
      <c r="BK447" s="37"/>
      <c r="BL447" s="37">
        <v>0</v>
      </c>
      <c r="BM447" s="37"/>
      <c r="BN447" s="37">
        <v>38</v>
      </c>
      <c r="BO447" s="37"/>
      <c r="BP447" s="37"/>
      <c r="BQ447" s="37"/>
      <c r="BR447" s="37">
        <v>33</v>
      </c>
    </row>
    <row r="448" spans="1:70" ht="20.100000000000001" customHeight="1" x14ac:dyDescent="0.2">
      <c r="D448" s="38" t="s">
        <v>99</v>
      </c>
      <c r="E448" s="62"/>
      <c r="F448" s="39">
        <v>107</v>
      </c>
      <c r="G448" s="40"/>
      <c r="H448" s="40"/>
      <c r="I448" s="40"/>
      <c r="J448" s="39">
        <v>602</v>
      </c>
      <c r="K448" s="39">
        <v>12</v>
      </c>
      <c r="L448" s="40"/>
      <c r="M448" s="39">
        <v>614</v>
      </c>
      <c r="N448" s="40"/>
      <c r="O448" s="40"/>
      <c r="P448" s="40"/>
      <c r="Q448" s="39">
        <v>101</v>
      </c>
      <c r="R448" s="39">
        <v>501</v>
      </c>
      <c r="S448" s="40"/>
      <c r="T448" s="39">
        <v>602</v>
      </c>
      <c r="U448" s="40"/>
      <c r="V448" s="40"/>
      <c r="W448" s="40"/>
      <c r="X448" s="39">
        <v>119</v>
      </c>
      <c r="Y448" s="40"/>
      <c r="Z448" s="40"/>
      <c r="AA448" s="40"/>
      <c r="AB448" s="39">
        <v>0</v>
      </c>
      <c r="AC448" s="40"/>
      <c r="AD448" s="39">
        <v>0</v>
      </c>
      <c r="AE448" s="40"/>
      <c r="AF448" s="40"/>
      <c r="AG448" s="40"/>
      <c r="AH448" s="39">
        <v>0</v>
      </c>
      <c r="AI448" s="40"/>
      <c r="AJ448" s="40"/>
      <c r="AK448" s="40"/>
      <c r="AL448" s="40"/>
      <c r="AM448" s="40"/>
      <c r="AN448" s="40"/>
      <c r="AO448" s="40"/>
      <c r="AP448" s="39">
        <v>111</v>
      </c>
      <c r="AQ448" s="40"/>
      <c r="AR448" s="40"/>
      <c r="AS448" s="40"/>
      <c r="AT448" s="39">
        <v>317</v>
      </c>
      <c r="AU448" s="39">
        <v>13</v>
      </c>
      <c r="AV448" s="40"/>
      <c r="AW448" s="39">
        <v>330</v>
      </c>
      <c r="AX448" s="40"/>
      <c r="AY448" s="40"/>
      <c r="AZ448" s="40"/>
      <c r="BA448" s="39">
        <v>59</v>
      </c>
      <c r="BB448" s="39">
        <v>247</v>
      </c>
      <c r="BC448" s="40"/>
      <c r="BD448" s="39">
        <v>306</v>
      </c>
      <c r="BE448" s="40"/>
      <c r="BF448" s="40"/>
      <c r="BG448" s="40"/>
      <c r="BH448" s="39">
        <v>89</v>
      </c>
      <c r="BI448" s="40"/>
      <c r="BJ448" s="40"/>
      <c r="BK448" s="40"/>
      <c r="BL448" s="39">
        <v>0</v>
      </c>
      <c r="BM448" s="40"/>
      <c r="BN448" s="39">
        <v>46</v>
      </c>
      <c r="BO448" s="40"/>
      <c r="BP448" s="40"/>
      <c r="BQ448" s="40"/>
      <c r="BR448" s="39">
        <v>19</v>
      </c>
    </row>
    <row r="449" spans="1:70" ht="20.100000000000001" customHeight="1" x14ac:dyDescent="0.2">
      <c r="D449" s="2" t="s">
        <v>113</v>
      </c>
      <c r="E449" s="62"/>
      <c r="F449" s="37">
        <v>126</v>
      </c>
      <c r="G449" s="37"/>
      <c r="H449" s="37"/>
      <c r="I449" s="37"/>
      <c r="J449" s="37">
        <v>573</v>
      </c>
      <c r="K449" s="37">
        <v>9</v>
      </c>
      <c r="L449" s="37"/>
      <c r="M449" s="37">
        <v>582</v>
      </c>
      <c r="N449" s="37"/>
      <c r="O449" s="37"/>
      <c r="P449" s="37"/>
      <c r="Q449" s="37">
        <v>62</v>
      </c>
      <c r="R449" s="37">
        <v>539</v>
      </c>
      <c r="S449" s="37"/>
      <c r="T449" s="37">
        <v>601</v>
      </c>
      <c r="U449" s="37"/>
      <c r="V449" s="37"/>
      <c r="W449" s="37"/>
      <c r="X449" s="37">
        <v>107</v>
      </c>
      <c r="Y449" s="37"/>
      <c r="Z449" s="37"/>
      <c r="AA449" s="37"/>
      <c r="AB449" s="37">
        <v>0</v>
      </c>
      <c r="AC449" s="37"/>
      <c r="AD449" s="37">
        <v>0</v>
      </c>
      <c r="AE449" s="37"/>
      <c r="AF449" s="37"/>
      <c r="AG449" s="37"/>
      <c r="AH449" s="37">
        <v>0</v>
      </c>
      <c r="AI449" s="37"/>
      <c r="AJ449" s="37"/>
      <c r="AK449" s="37"/>
      <c r="AL449" s="37"/>
      <c r="AM449" s="37"/>
      <c r="AN449" s="37"/>
      <c r="AO449" s="37"/>
      <c r="AP449" s="37">
        <v>111</v>
      </c>
      <c r="AQ449" s="37"/>
      <c r="AR449" s="37"/>
      <c r="AS449" s="37"/>
      <c r="AT449" s="37">
        <v>315</v>
      </c>
      <c r="AU449" s="37">
        <v>11</v>
      </c>
      <c r="AV449" s="37"/>
      <c r="AW449" s="37">
        <v>326</v>
      </c>
      <c r="AX449" s="37"/>
      <c r="AY449" s="37"/>
      <c r="AZ449" s="37"/>
      <c r="BA449" s="37">
        <v>97</v>
      </c>
      <c r="BB449" s="37">
        <v>259</v>
      </c>
      <c r="BC449" s="37"/>
      <c r="BD449" s="37">
        <v>356</v>
      </c>
      <c r="BE449" s="37"/>
      <c r="BF449" s="37"/>
      <c r="BG449" s="37"/>
      <c r="BH449" s="37">
        <v>81</v>
      </c>
      <c r="BI449" s="37"/>
      <c r="BJ449" s="37"/>
      <c r="BK449" s="37"/>
      <c r="BL449" s="37">
        <v>0</v>
      </c>
      <c r="BM449" s="37"/>
      <c r="BN449" s="37">
        <v>0</v>
      </c>
      <c r="BO449" s="37"/>
      <c r="BP449" s="37"/>
      <c r="BQ449" s="37"/>
      <c r="BR449" s="37">
        <v>21</v>
      </c>
    </row>
    <row r="450" spans="1:70" ht="20.100000000000001" customHeight="1" x14ac:dyDescent="0.2">
      <c r="D450" s="38" t="s">
        <v>174</v>
      </c>
      <c r="E450" s="62"/>
      <c r="F450" s="39">
        <v>167</v>
      </c>
      <c r="G450" s="40"/>
      <c r="H450" s="40"/>
      <c r="I450" s="40"/>
      <c r="J450" s="39">
        <v>611</v>
      </c>
      <c r="K450" s="39">
        <v>10</v>
      </c>
      <c r="L450" s="40"/>
      <c r="M450" s="39">
        <v>621</v>
      </c>
      <c r="N450" s="40"/>
      <c r="O450" s="40"/>
      <c r="P450" s="40"/>
      <c r="Q450" s="39">
        <v>118</v>
      </c>
      <c r="R450" s="39">
        <v>559</v>
      </c>
      <c r="S450" s="40"/>
      <c r="T450" s="39">
        <v>677</v>
      </c>
      <c r="U450" s="40"/>
      <c r="V450" s="40"/>
      <c r="W450" s="40"/>
      <c r="X450" s="39">
        <v>111</v>
      </c>
      <c r="Y450" s="40"/>
      <c r="Z450" s="40"/>
      <c r="AA450" s="40"/>
      <c r="AB450" s="39">
        <v>0</v>
      </c>
      <c r="AC450" s="40"/>
      <c r="AD450" s="39">
        <v>0</v>
      </c>
      <c r="AE450" s="40"/>
      <c r="AF450" s="40"/>
      <c r="AG450" s="40"/>
      <c r="AH450" s="39">
        <v>0</v>
      </c>
      <c r="AI450" s="40"/>
      <c r="AJ450" s="40"/>
      <c r="AK450" s="40"/>
      <c r="AL450" s="40"/>
      <c r="AM450" s="40"/>
      <c r="AN450" s="40"/>
      <c r="AO450" s="40"/>
      <c r="AP450" s="39">
        <v>91</v>
      </c>
      <c r="AQ450" s="40"/>
      <c r="AR450" s="40"/>
      <c r="AS450" s="40"/>
      <c r="AT450" s="39">
        <v>319</v>
      </c>
      <c r="AU450" s="39">
        <v>4</v>
      </c>
      <c r="AV450" s="40"/>
      <c r="AW450" s="39">
        <v>323</v>
      </c>
      <c r="AX450" s="40"/>
      <c r="AY450" s="40"/>
      <c r="AZ450" s="40"/>
      <c r="BA450" s="39">
        <v>49</v>
      </c>
      <c r="BB450" s="39">
        <v>259</v>
      </c>
      <c r="BC450" s="40"/>
      <c r="BD450" s="39">
        <v>308</v>
      </c>
      <c r="BE450" s="40"/>
      <c r="BF450" s="40"/>
      <c r="BG450" s="40"/>
      <c r="BH450" s="39">
        <v>73</v>
      </c>
      <c r="BI450" s="40"/>
      <c r="BJ450" s="40"/>
      <c r="BK450" s="40"/>
      <c r="BL450" s="39">
        <v>0</v>
      </c>
      <c r="BM450" s="40"/>
      <c r="BN450" s="39">
        <v>33</v>
      </c>
      <c r="BO450" s="40"/>
      <c r="BP450" s="40"/>
      <c r="BQ450" s="40"/>
      <c r="BR450" s="39">
        <v>15</v>
      </c>
    </row>
    <row r="451" spans="1:70" ht="20.100000000000001" customHeight="1" x14ac:dyDescent="0.2">
      <c r="D451" s="2" t="s">
        <v>115</v>
      </c>
      <c r="E451" s="62"/>
      <c r="F451" s="37">
        <v>121</v>
      </c>
      <c r="G451" s="37"/>
      <c r="H451" s="37"/>
      <c r="I451" s="37"/>
      <c r="J451" s="37">
        <v>583</v>
      </c>
      <c r="K451" s="37">
        <v>4</v>
      </c>
      <c r="L451" s="37"/>
      <c r="M451" s="37">
        <v>587</v>
      </c>
      <c r="N451" s="37"/>
      <c r="O451" s="37"/>
      <c r="P451" s="37"/>
      <c r="Q451" s="37">
        <v>90</v>
      </c>
      <c r="R451" s="37">
        <v>516</v>
      </c>
      <c r="S451" s="37"/>
      <c r="T451" s="37">
        <v>606</v>
      </c>
      <c r="U451" s="37"/>
      <c r="V451" s="37"/>
      <c r="W451" s="37"/>
      <c r="X451" s="37">
        <v>102</v>
      </c>
      <c r="Y451" s="37"/>
      <c r="Z451" s="37"/>
      <c r="AA451" s="37"/>
      <c r="AB451" s="37">
        <v>0</v>
      </c>
      <c r="AC451" s="37"/>
      <c r="AD451" s="37">
        <v>0</v>
      </c>
      <c r="AE451" s="37"/>
      <c r="AF451" s="37"/>
      <c r="AG451" s="37"/>
      <c r="AH451" s="37">
        <v>0</v>
      </c>
      <c r="AI451" s="37"/>
      <c r="AJ451" s="37"/>
      <c r="AK451" s="37"/>
      <c r="AL451" s="37"/>
      <c r="AM451" s="37"/>
      <c r="AN451" s="37"/>
      <c r="AO451" s="37"/>
      <c r="AP451" s="37">
        <v>135</v>
      </c>
      <c r="AQ451" s="37"/>
      <c r="AR451" s="37"/>
      <c r="AS451" s="37"/>
      <c r="AT451" s="37">
        <v>325</v>
      </c>
      <c r="AU451" s="37">
        <v>5</v>
      </c>
      <c r="AV451" s="37"/>
      <c r="AW451" s="37">
        <v>330</v>
      </c>
      <c r="AX451" s="37"/>
      <c r="AY451" s="37"/>
      <c r="AZ451" s="37"/>
      <c r="BA451" s="37">
        <v>39</v>
      </c>
      <c r="BB451" s="37">
        <v>293</v>
      </c>
      <c r="BC451" s="37"/>
      <c r="BD451" s="37">
        <v>332</v>
      </c>
      <c r="BE451" s="37"/>
      <c r="BF451" s="37"/>
      <c r="BG451" s="37"/>
      <c r="BH451" s="37">
        <v>98</v>
      </c>
      <c r="BI451" s="37"/>
      <c r="BJ451" s="37"/>
      <c r="BK451" s="37"/>
      <c r="BL451" s="37">
        <v>0</v>
      </c>
      <c r="BM451" s="37"/>
      <c r="BN451" s="37">
        <v>35</v>
      </c>
      <c r="BO451" s="37"/>
      <c r="BP451" s="37"/>
      <c r="BQ451" s="37"/>
      <c r="BR451" s="37">
        <v>32</v>
      </c>
    </row>
    <row r="452" spans="1:70" ht="20.100000000000001" customHeight="1" x14ac:dyDescent="0.2">
      <c r="E452" s="6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row>
    <row r="453" spans="1:70" s="1" customFormat="1" ht="20.100000000000001" customHeight="1" x14ac:dyDescent="0.2">
      <c r="A453" s="3"/>
      <c r="B453" s="6"/>
      <c r="C453" s="42" t="s">
        <v>180</v>
      </c>
      <c r="D453" s="42"/>
      <c r="E453" s="62"/>
      <c r="F453" s="44">
        <v>682</v>
      </c>
      <c r="G453" s="45"/>
      <c r="H453" s="45"/>
      <c r="I453" s="45"/>
      <c r="J453" s="44">
        <v>2976</v>
      </c>
      <c r="K453" s="44">
        <v>43</v>
      </c>
      <c r="L453" s="45"/>
      <c r="M453" s="44">
        <v>3019</v>
      </c>
      <c r="N453" s="45"/>
      <c r="O453" s="45"/>
      <c r="P453" s="45"/>
      <c r="Q453" s="44">
        <v>480</v>
      </c>
      <c r="R453" s="44">
        <v>2638</v>
      </c>
      <c r="S453" s="45"/>
      <c r="T453" s="44">
        <v>3118</v>
      </c>
      <c r="U453" s="45"/>
      <c r="V453" s="45"/>
      <c r="W453" s="45"/>
      <c r="X453" s="44">
        <v>583</v>
      </c>
      <c r="Y453" s="45"/>
      <c r="Z453" s="45"/>
      <c r="AA453" s="45"/>
      <c r="AB453" s="44">
        <v>0</v>
      </c>
      <c r="AC453" s="45"/>
      <c r="AD453" s="44">
        <v>0</v>
      </c>
      <c r="AE453" s="45"/>
      <c r="AF453" s="45"/>
      <c r="AG453" s="45"/>
      <c r="AH453" s="44">
        <v>0</v>
      </c>
      <c r="AI453" s="45"/>
      <c r="AJ453" s="45"/>
      <c r="AK453" s="45"/>
      <c r="AL453" s="45"/>
      <c r="AM453" s="45"/>
      <c r="AN453" s="45"/>
      <c r="AO453" s="45"/>
      <c r="AP453" s="44">
        <v>529</v>
      </c>
      <c r="AQ453" s="45"/>
      <c r="AR453" s="45"/>
      <c r="AS453" s="45"/>
      <c r="AT453" s="44">
        <v>1607</v>
      </c>
      <c r="AU453" s="44">
        <v>40</v>
      </c>
      <c r="AV453" s="45"/>
      <c r="AW453" s="44">
        <v>1647</v>
      </c>
      <c r="AX453" s="45"/>
      <c r="AY453" s="45"/>
      <c r="AZ453" s="45"/>
      <c r="BA453" s="44">
        <v>295</v>
      </c>
      <c r="BB453" s="44">
        <v>1320</v>
      </c>
      <c r="BC453" s="45"/>
      <c r="BD453" s="44">
        <v>1615</v>
      </c>
      <c r="BE453" s="45"/>
      <c r="BF453" s="45"/>
      <c r="BG453" s="45"/>
      <c r="BH453" s="44">
        <v>409</v>
      </c>
      <c r="BI453" s="45"/>
      <c r="BJ453" s="45"/>
      <c r="BK453" s="45"/>
      <c r="BL453" s="44">
        <v>0</v>
      </c>
      <c r="BM453" s="45"/>
      <c r="BN453" s="44">
        <v>152</v>
      </c>
      <c r="BO453" s="45"/>
      <c r="BP453" s="45"/>
      <c r="BQ453" s="45"/>
      <c r="BR453" s="44">
        <v>120</v>
      </c>
    </row>
    <row r="454" spans="1:70" s="1" customFormat="1" ht="20.100000000000001" customHeight="1" x14ac:dyDescent="0.2">
      <c r="A454" s="3"/>
      <c r="B454" s="6"/>
      <c r="C454" s="3"/>
      <c r="D454" s="3"/>
      <c r="E454" s="62"/>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row>
    <row r="455" spans="1:70" s="1" customFormat="1" ht="20.100000000000001" customHeight="1" x14ac:dyDescent="0.25">
      <c r="A455" s="3"/>
      <c r="B455" s="49" t="s">
        <v>284</v>
      </c>
      <c r="C455" s="50"/>
      <c r="D455" s="50"/>
      <c r="E455" s="62"/>
      <c r="F455" s="51">
        <v>682</v>
      </c>
      <c r="G455" s="52"/>
      <c r="H455" s="52"/>
      <c r="I455" s="52"/>
      <c r="J455" s="51">
        <v>2976</v>
      </c>
      <c r="K455" s="51">
        <v>43</v>
      </c>
      <c r="L455" s="52"/>
      <c r="M455" s="51">
        <v>3019</v>
      </c>
      <c r="N455" s="52"/>
      <c r="O455" s="52"/>
      <c r="P455" s="52"/>
      <c r="Q455" s="51">
        <v>480</v>
      </c>
      <c r="R455" s="51">
        <v>2638</v>
      </c>
      <c r="S455" s="52"/>
      <c r="T455" s="51">
        <v>3118</v>
      </c>
      <c r="U455" s="52"/>
      <c r="V455" s="52"/>
      <c r="W455" s="52"/>
      <c r="X455" s="51">
        <v>583</v>
      </c>
      <c r="Y455" s="52"/>
      <c r="Z455" s="52"/>
      <c r="AA455" s="52"/>
      <c r="AB455" s="51">
        <v>0</v>
      </c>
      <c r="AC455" s="52"/>
      <c r="AD455" s="51">
        <v>0</v>
      </c>
      <c r="AE455" s="52"/>
      <c r="AF455" s="52"/>
      <c r="AG455" s="52"/>
      <c r="AH455" s="51">
        <v>0</v>
      </c>
      <c r="AI455" s="52"/>
      <c r="AJ455" s="52"/>
      <c r="AK455" s="52"/>
      <c r="AL455" s="52"/>
      <c r="AM455" s="52"/>
      <c r="AN455" s="52"/>
      <c r="AO455" s="52"/>
      <c r="AP455" s="51">
        <v>529</v>
      </c>
      <c r="AQ455" s="52"/>
      <c r="AR455" s="52"/>
      <c r="AS455" s="52"/>
      <c r="AT455" s="51">
        <v>1607</v>
      </c>
      <c r="AU455" s="51">
        <v>40</v>
      </c>
      <c r="AV455" s="52"/>
      <c r="AW455" s="51">
        <v>1647</v>
      </c>
      <c r="AX455" s="52"/>
      <c r="AY455" s="52"/>
      <c r="AZ455" s="52"/>
      <c r="BA455" s="51">
        <v>295</v>
      </c>
      <c r="BB455" s="51">
        <v>1320</v>
      </c>
      <c r="BC455" s="52"/>
      <c r="BD455" s="51">
        <v>1615</v>
      </c>
      <c r="BE455" s="52"/>
      <c r="BF455" s="52"/>
      <c r="BG455" s="52"/>
      <c r="BH455" s="51">
        <v>409</v>
      </c>
      <c r="BI455" s="52"/>
      <c r="BJ455" s="52"/>
      <c r="BK455" s="52"/>
      <c r="BL455" s="51">
        <v>0</v>
      </c>
      <c r="BM455" s="52"/>
      <c r="BN455" s="51">
        <v>152</v>
      </c>
      <c r="BO455" s="52"/>
      <c r="BP455" s="52"/>
      <c r="BQ455" s="52"/>
      <c r="BR455" s="51">
        <v>120</v>
      </c>
    </row>
    <row r="456" spans="1:70" ht="20.100000000000001" customHeight="1" x14ac:dyDescent="0.2">
      <c r="E456" s="6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row>
    <row r="457" spans="1:70" ht="20.100000000000001" customHeight="1" x14ac:dyDescent="0.2">
      <c r="B457" s="6" t="s">
        <v>285</v>
      </c>
      <c r="E457" s="62"/>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row>
    <row r="458" spans="1:70" ht="20.100000000000001" customHeight="1" x14ac:dyDescent="0.2">
      <c r="C458" s="3" t="s">
        <v>0</v>
      </c>
      <c r="E458" s="62"/>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row>
    <row r="459" spans="1:70" ht="20.100000000000001" customHeight="1" x14ac:dyDescent="0.2">
      <c r="D459" s="2" t="s">
        <v>124</v>
      </c>
      <c r="E459" s="62"/>
      <c r="F459" s="37">
        <v>220</v>
      </c>
      <c r="G459" s="37"/>
      <c r="H459" s="37"/>
      <c r="I459" s="37"/>
      <c r="J459" s="37">
        <v>304</v>
      </c>
      <c r="K459" s="37">
        <v>24</v>
      </c>
      <c r="L459" s="37"/>
      <c r="M459" s="37">
        <v>328</v>
      </c>
      <c r="N459" s="37"/>
      <c r="O459" s="37"/>
      <c r="P459" s="37"/>
      <c r="Q459" s="37">
        <v>169</v>
      </c>
      <c r="R459" s="37">
        <v>215</v>
      </c>
      <c r="S459" s="37"/>
      <c r="T459" s="37">
        <v>384</v>
      </c>
      <c r="U459" s="37"/>
      <c r="V459" s="37"/>
      <c r="W459" s="37"/>
      <c r="X459" s="37">
        <v>164</v>
      </c>
      <c r="Y459" s="37"/>
      <c r="Z459" s="37"/>
      <c r="AA459" s="37"/>
      <c r="AB459" s="37">
        <v>0</v>
      </c>
      <c r="AC459" s="37"/>
      <c r="AD459" s="37">
        <v>0</v>
      </c>
      <c r="AE459" s="37"/>
      <c r="AF459" s="37"/>
      <c r="AG459" s="37"/>
      <c r="AH459" s="37">
        <v>0</v>
      </c>
      <c r="AI459" s="37"/>
      <c r="AJ459" s="37"/>
      <c r="AK459" s="37"/>
      <c r="AL459" s="37"/>
      <c r="AM459" s="37"/>
      <c r="AN459" s="37"/>
      <c r="AO459" s="37"/>
      <c r="AP459" s="37">
        <v>1</v>
      </c>
      <c r="AQ459" s="37"/>
      <c r="AR459" s="37"/>
      <c r="AS459" s="37"/>
      <c r="AT459" s="37">
        <v>0</v>
      </c>
      <c r="AU459" s="37">
        <v>0</v>
      </c>
      <c r="AV459" s="37"/>
      <c r="AW459" s="37">
        <v>0</v>
      </c>
      <c r="AX459" s="37"/>
      <c r="AY459" s="37"/>
      <c r="AZ459" s="37"/>
      <c r="BA459" s="37">
        <v>0</v>
      </c>
      <c r="BB459" s="37">
        <v>1</v>
      </c>
      <c r="BC459" s="37"/>
      <c r="BD459" s="37">
        <v>1</v>
      </c>
      <c r="BE459" s="37"/>
      <c r="BF459" s="37"/>
      <c r="BG459" s="37"/>
      <c r="BH459" s="37">
        <v>0</v>
      </c>
      <c r="BI459" s="37"/>
      <c r="BJ459" s="37"/>
      <c r="BK459" s="37"/>
      <c r="BL459" s="37">
        <v>0</v>
      </c>
      <c r="BM459" s="37"/>
      <c r="BN459" s="37">
        <v>0</v>
      </c>
      <c r="BO459" s="37"/>
      <c r="BP459" s="37"/>
      <c r="BQ459" s="37"/>
      <c r="BR459" s="37">
        <v>0</v>
      </c>
    </row>
    <row r="460" spans="1:70" ht="20.100000000000001" customHeight="1" x14ac:dyDescent="0.2">
      <c r="D460" s="38" t="s">
        <v>99</v>
      </c>
      <c r="E460" s="62"/>
      <c r="F460" s="39">
        <v>155</v>
      </c>
      <c r="G460" s="40"/>
      <c r="H460" s="40"/>
      <c r="I460" s="40"/>
      <c r="J460" s="39">
        <v>297</v>
      </c>
      <c r="K460" s="39">
        <v>30</v>
      </c>
      <c r="L460" s="40"/>
      <c r="M460" s="39">
        <v>327</v>
      </c>
      <c r="N460" s="40"/>
      <c r="O460" s="40"/>
      <c r="P460" s="40"/>
      <c r="Q460" s="39">
        <v>184</v>
      </c>
      <c r="R460" s="39">
        <v>148</v>
      </c>
      <c r="S460" s="40"/>
      <c r="T460" s="39">
        <v>332</v>
      </c>
      <c r="U460" s="40"/>
      <c r="V460" s="40"/>
      <c r="W460" s="40"/>
      <c r="X460" s="39">
        <v>150</v>
      </c>
      <c r="Y460" s="40"/>
      <c r="Z460" s="40"/>
      <c r="AA460" s="40"/>
      <c r="AB460" s="39">
        <v>0</v>
      </c>
      <c r="AC460" s="40"/>
      <c r="AD460" s="39">
        <v>0</v>
      </c>
      <c r="AE460" s="40"/>
      <c r="AF460" s="40"/>
      <c r="AG460" s="40"/>
      <c r="AH460" s="39">
        <v>0</v>
      </c>
      <c r="AI460" s="40"/>
      <c r="AJ460" s="40"/>
      <c r="AK460" s="40"/>
      <c r="AL460" s="40"/>
      <c r="AM460" s="40"/>
      <c r="AN460" s="40"/>
      <c r="AO460" s="40"/>
      <c r="AP460" s="39">
        <v>0</v>
      </c>
      <c r="AQ460" s="40"/>
      <c r="AR460" s="40"/>
      <c r="AS460" s="40"/>
      <c r="AT460" s="39">
        <v>0</v>
      </c>
      <c r="AU460" s="39">
        <v>0</v>
      </c>
      <c r="AV460" s="40"/>
      <c r="AW460" s="39">
        <v>0</v>
      </c>
      <c r="AX460" s="40"/>
      <c r="AY460" s="40"/>
      <c r="AZ460" s="40"/>
      <c r="BA460" s="39">
        <v>0</v>
      </c>
      <c r="BB460" s="39">
        <v>0</v>
      </c>
      <c r="BC460" s="40"/>
      <c r="BD460" s="39">
        <v>0</v>
      </c>
      <c r="BE460" s="40"/>
      <c r="BF460" s="40"/>
      <c r="BG460" s="40"/>
      <c r="BH460" s="39">
        <v>0</v>
      </c>
      <c r="BI460" s="40"/>
      <c r="BJ460" s="40"/>
      <c r="BK460" s="40"/>
      <c r="BL460" s="39">
        <v>0</v>
      </c>
      <c r="BM460" s="40"/>
      <c r="BN460" s="39">
        <v>0</v>
      </c>
      <c r="BO460" s="40"/>
      <c r="BP460" s="40"/>
      <c r="BQ460" s="40"/>
      <c r="BR460" s="39">
        <v>0</v>
      </c>
    </row>
    <row r="461" spans="1:70" ht="20.100000000000001" customHeight="1" x14ac:dyDescent="0.2">
      <c r="B461" s="5"/>
      <c r="D461" s="2" t="s">
        <v>113</v>
      </c>
      <c r="E461" s="62"/>
      <c r="F461" s="37">
        <v>160</v>
      </c>
      <c r="G461" s="37"/>
      <c r="H461" s="37"/>
      <c r="I461" s="37"/>
      <c r="J461" s="37">
        <v>319</v>
      </c>
      <c r="K461" s="37">
        <v>23</v>
      </c>
      <c r="L461" s="37"/>
      <c r="M461" s="37">
        <v>342</v>
      </c>
      <c r="N461" s="37"/>
      <c r="O461" s="37"/>
      <c r="P461" s="37"/>
      <c r="Q461" s="37">
        <v>103</v>
      </c>
      <c r="R461" s="37">
        <v>133</v>
      </c>
      <c r="S461" s="37"/>
      <c r="T461" s="37">
        <v>236</v>
      </c>
      <c r="U461" s="37"/>
      <c r="V461" s="37"/>
      <c r="W461" s="37"/>
      <c r="X461" s="37">
        <v>266</v>
      </c>
      <c r="Y461" s="37"/>
      <c r="Z461" s="37"/>
      <c r="AA461" s="37"/>
      <c r="AB461" s="37">
        <v>0</v>
      </c>
      <c r="AC461" s="37"/>
      <c r="AD461" s="37">
        <v>0</v>
      </c>
      <c r="AE461" s="37"/>
      <c r="AF461" s="37"/>
      <c r="AG461" s="37"/>
      <c r="AH461" s="37">
        <v>0</v>
      </c>
      <c r="AI461" s="37"/>
      <c r="AJ461" s="37"/>
      <c r="AK461" s="37"/>
      <c r="AL461" s="37"/>
      <c r="AM461" s="37"/>
      <c r="AN461" s="37"/>
      <c r="AO461" s="37"/>
      <c r="AP461" s="37">
        <v>0</v>
      </c>
      <c r="AQ461" s="37"/>
      <c r="AR461" s="37"/>
      <c r="AS461" s="37"/>
      <c r="AT461" s="37">
        <v>0</v>
      </c>
      <c r="AU461" s="37">
        <v>0</v>
      </c>
      <c r="AV461" s="37"/>
      <c r="AW461" s="37">
        <v>0</v>
      </c>
      <c r="AX461" s="37"/>
      <c r="AY461" s="37"/>
      <c r="AZ461" s="37"/>
      <c r="BA461" s="37">
        <v>0</v>
      </c>
      <c r="BB461" s="37">
        <v>0</v>
      </c>
      <c r="BC461" s="37"/>
      <c r="BD461" s="37">
        <v>0</v>
      </c>
      <c r="BE461" s="37"/>
      <c r="BF461" s="37"/>
      <c r="BG461" s="37"/>
      <c r="BH461" s="37">
        <v>0</v>
      </c>
      <c r="BI461" s="37"/>
      <c r="BJ461" s="37"/>
      <c r="BK461" s="37"/>
      <c r="BL461" s="37">
        <v>0</v>
      </c>
      <c r="BM461" s="37"/>
      <c r="BN461" s="37">
        <v>0</v>
      </c>
      <c r="BO461" s="37"/>
      <c r="BP461" s="37"/>
      <c r="BQ461" s="37"/>
      <c r="BR461" s="37">
        <v>0</v>
      </c>
    </row>
    <row r="462" spans="1:70" ht="20.100000000000001" customHeight="1" x14ac:dyDescent="0.2">
      <c r="D462" s="38" t="s">
        <v>174</v>
      </c>
      <c r="E462" s="62"/>
      <c r="F462" s="39">
        <v>134</v>
      </c>
      <c r="G462" s="40"/>
      <c r="H462" s="40"/>
      <c r="I462" s="40"/>
      <c r="J462" s="39">
        <v>339</v>
      </c>
      <c r="K462" s="39">
        <v>30</v>
      </c>
      <c r="L462" s="40"/>
      <c r="M462" s="39">
        <v>369</v>
      </c>
      <c r="N462" s="40"/>
      <c r="O462" s="40"/>
      <c r="P462" s="40"/>
      <c r="Q462" s="39">
        <v>160</v>
      </c>
      <c r="R462" s="39">
        <v>188</v>
      </c>
      <c r="S462" s="40"/>
      <c r="T462" s="39">
        <v>348</v>
      </c>
      <c r="U462" s="40"/>
      <c r="V462" s="40"/>
      <c r="W462" s="40"/>
      <c r="X462" s="39">
        <v>155</v>
      </c>
      <c r="Y462" s="40"/>
      <c r="Z462" s="40"/>
      <c r="AA462" s="40"/>
      <c r="AB462" s="39">
        <v>0</v>
      </c>
      <c r="AC462" s="40"/>
      <c r="AD462" s="39">
        <v>0</v>
      </c>
      <c r="AE462" s="40"/>
      <c r="AF462" s="40"/>
      <c r="AG462" s="40"/>
      <c r="AH462" s="39">
        <v>0</v>
      </c>
      <c r="AI462" s="40"/>
      <c r="AJ462" s="40"/>
      <c r="AK462" s="40"/>
      <c r="AL462" s="40"/>
      <c r="AM462" s="40"/>
      <c r="AN462" s="40"/>
      <c r="AO462" s="40"/>
      <c r="AP462" s="39">
        <v>3</v>
      </c>
      <c r="AQ462" s="40"/>
      <c r="AR462" s="40"/>
      <c r="AS462" s="40"/>
      <c r="AT462" s="39">
        <v>0</v>
      </c>
      <c r="AU462" s="39">
        <v>0</v>
      </c>
      <c r="AV462" s="40"/>
      <c r="AW462" s="39">
        <v>0</v>
      </c>
      <c r="AX462" s="40"/>
      <c r="AY462" s="40"/>
      <c r="AZ462" s="40"/>
      <c r="BA462" s="39">
        <v>0</v>
      </c>
      <c r="BB462" s="39">
        <v>2</v>
      </c>
      <c r="BC462" s="40"/>
      <c r="BD462" s="39">
        <v>2</v>
      </c>
      <c r="BE462" s="40"/>
      <c r="BF462" s="40"/>
      <c r="BG462" s="40"/>
      <c r="BH462" s="39">
        <v>1</v>
      </c>
      <c r="BI462" s="40"/>
      <c r="BJ462" s="40"/>
      <c r="BK462" s="40"/>
      <c r="BL462" s="39">
        <v>0</v>
      </c>
      <c r="BM462" s="40"/>
      <c r="BN462" s="39">
        <v>0</v>
      </c>
      <c r="BO462" s="40"/>
      <c r="BP462" s="40"/>
      <c r="BQ462" s="40"/>
      <c r="BR462" s="39">
        <v>0</v>
      </c>
    </row>
    <row r="463" spans="1:70" ht="20.100000000000001" customHeight="1" x14ac:dyDescent="0.2">
      <c r="D463" s="2" t="s">
        <v>102</v>
      </c>
      <c r="E463" s="62"/>
      <c r="F463" s="37">
        <v>145</v>
      </c>
      <c r="G463" s="37"/>
      <c r="H463" s="37"/>
      <c r="I463" s="37"/>
      <c r="J463" s="37">
        <v>316</v>
      </c>
      <c r="K463" s="37">
        <v>24</v>
      </c>
      <c r="L463" s="37"/>
      <c r="M463" s="37">
        <v>340</v>
      </c>
      <c r="N463" s="37"/>
      <c r="O463" s="37"/>
      <c r="P463" s="37"/>
      <c r="Q463" s="37">
        <v>129</v>
      </c>
      <c r="R463" s="37">
        <v>235</v>
      </c>
      <c r="S463" s="37"/>
      <c r="T463" s="37">
        <v>364</v>
      </c>
      <c r="U463" s="37"/>
      <c r="V463" s="37"/>
      <c r="W463" s="37"/>
      <c r="X463" s="37">
        <v>121</v>
      </c>
      <c r="Y463" s="37"/>
      <c r="Z463" s="37"/>
      <c r="AA463" s="37"/>
      <c r="AB463" s="37">
        <v>0</v>
      </c>
      <c r="AC463" s="37"/>
      <c r="AD463" s="37">
        <v>0</v>
      </c>
      <c r="AE463" s="37"/>
      <c r="AF463" s="37"/>
      <c r="AG463" s="37"/>
      <c r="AH463" s="37">
        <v>0</v>
      </c>
      <c r="AI463" s="37"/>
      <c r="AJ463" s="37"/>
      <c r="AK463" s="37"/>
      <c r="AL463" s="37"/>
      <c r="AM463" s="37"/>
      <c r="AN463" s="37"/>
      <c r="AO463" s="37"/>
      <c r="AP463" s="37">
        <v>0</v>
      </c>
      <c r="AQ463" s="37"/>
      <c r="AR463" s="37"/>
      <c r="AS463" s="37"/>
      <c r="AT463" s="37">
        <v>0</v>
      </c>
      <c r="AU463" s="37">
        <v>1</v>
      </c>
      <c r="AV463" s="37"/>
      <c r="AW463" s="37">
        <v>1</v>
      </c>
      <c r="AX463" s="37"/>
      <c r="AY463" s="37"/>
      <c r="AZ463" s="37"/>
      <c r="BA463" s="37">
        <v>0</v>
      </c>
      <c r="BB463" s="37">
        <v>1</v>
      </c>
      <c r="BC463" s="37"/>
      <c r="BD463" s="37">
        <v>1</v>
      </c>
      <c r="BE463" s="37"/>
      <c r="BF463" s="37"/>
      <c r="BG463" s="37"/>
      <c r="BH463" s="37">
        <v>0</v>
      </c>
      <c r="BI463" s="37"/>
      <c r="BJ463" s="37"/>
      <c r="BK463" s="37"/>
      <c r="BL463" s="37">
        <v>0</v>
      </c>
      <c r="BM463" s="37"/>
      <c r="BN463" s="37">
        <v>0</v>
      </c>
      <c r="BO463" s="37"/>
      <c r="BP463" s="37"/>
      <c r="BQ463" s="37"/>
      <c r="BR463" s="37">
        <v>0</v>
      </c>
    </row>
    <row r="464" spans="1:70" ht="20.100000000000001" customHeight="1" x14ac:dyDescent="0.2">
      <c r="D464" s="38" t="s">
        <v>116</v>
      </c>
      <c r="E464" s="62"/>
      <c r="F464" s="39">
        <v>156</v>
      </c>
      <c r="G464" s="40"/>
      <c r="H464" s="40"/>
      <c r="I464" s="40"/>
      <c r="J464" s="39">
        <v>333</v>
      </c>
      <c r="K464" s="39">
        <v>18</v>
      </c>
      <c r="L464" s="40"/>
      <c r="M464" s="39">
        <v>351</v>
      </c>
      <c r="N464" s="40"/>
      <c r="O464" s="40"/>
      <c r="P464" s="40"/>
      <c r="Q464" s="39">
        <v>130</v>
      </c>
      <c r="R464" s="39">
        <v>203</v>
      </c>
      <c r="S464" s="40"/>
      <c r="T464" s="39">
        <v>333</v>
      </c>
      <c r="U464" s="40"/>
      <c r="V464" s="40"/>
      <c r="W464" s="40"/>
      <c r="X464" s="39">
        <v>174</v>
      </c>
      <c r="Y464" s="40"/>
      <c r="Z464" s="40"/>
      <c r="AA464" s="40"/>
      <c r="AB464" s="39">
        <v>0</v>
      </c>
      <c r="AC464" s="40"/>
      <c r="AD464" s="39">
        <v>0</v>
      </c>
      <c r="AE464" s="40"/>
      <c r="AF464" s="40"/>
      <c r="AG464" s="40"/>
      <c r="AH464" s="39">
        <v>0</v>
      </c>
      <c r="AI464" s="40"/>
      <c r="AJ464" s="40"/>
      <c r="AK464" s="40"/>
      <c r="AL464" s="40"/>
      <c r="AM464" s="40"/>
      <c r="AN464" s="40"/>
      <c r="AO464" s="40"/>
      <c r="AP464" s="39">
        <v>0</v>
      </c>
      <c r="AQ464" s="40"/>
      <c r="AR464" s="40"/>
      <c r="AS464" s="40"/>
      <c r="AT464" s="39">
        <v>0</v>
      </c>
      <c r="AU464" s="39">
        <v>0</v>
      </c>
      <c r="AV464" s="40"/>
      <c r="AW464" s="39">
        <v>0</v>
      </c>
      <c r="AX464" s="40"/>
      <c r="AY464" s="40"/>
      <c r="AZ464" s="40"/>
      <c r="BA464" s="39">
        <v>0</v>
      </c>
      <c r="BB464" s="39">
        <v>0</v>
      </c>
      <c r="BC464" s="40"/>
      <c r="BD464" s="39">
        <v>0</v>
      </c>
      <c r="BE464" s="40"/>
      <c r="BF464" s="40"/>
      <c r="BG464" s="40"/>
      <c r="BH464" s="39">
        <v>0</v>
      </c>
      <c r="BI464" s="40"/>
      <c r="BJ464" s="40"/>
      <c r="BK464" s="40"/>
      <c r="BL464" s="39">
        <v>0</v>
      </c>
      <c r="BM464" s="40"/>
      <c r="BN464" s="39">
        <v>0</v>
      </c>
      <c r="BO464" s="40"/>
      <c r="BP464" s="40"/>
      <c r="BQ464" s="40"/>
      <c r="BR464" s="39">
        <v>0</v>
      </c>
    </row>
    <row r="465" spans="2:70" ht="20.100000000000001" customHeight="1" x14ac:dyDescent="0.2">
      <c r="D465" s="41"/>
      <c r="E465" s="62"/>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row>
    <row r="466" spans="2:70" ht="20.100000000000001" customHeight="1" x14ac:dyDescent="0.2">
      <c r="C466" s="42" t="s">
        <v>122</v>
      </c>
      <c r="D466" s="42"/>
      <c r="E466" s="62"/>
      <c r="F466" s="44">
        <v>970</v>
      </c>
      <c r="G466" s="45"/>
      <c r="H466" s="45"/>
      <c r="I466" s="45"/>
      <c r="J466" s="44">
        <v>1908</v>
      </c>
      <c r="K466" s="44">
        <v>149</v>
      </c>
      <c r="L466" s="45"/>
      <c r="M466" s="44">
        <v>2057</v>
      </c>
      <c r="N466" s="45"/>
      <c r="O466" s="45"/>
      <c r="P466" s="45"/>
      <c r="Q466" s="44">
        <v>875</v>
      </c>
      <c r="R466" s="44">
        <v>1122</v>
      </c>
      <c r="S466" s="45"/>
      <c r="T466" s="44">
        <v>1997</v>
      </c>
      <c r="U466" s="45"/>
      <c r="V466" s="45"/>
      <c r="W466" s="45"/>
      <c r="X466" s="44">
        <v>1030</v>
      </c>
      <c r="Y466" s="45"/>
      <c r="Z466" s="45"/>
      <c r="AA466" s="45"/>
      <c r="AB466" s="44">
        <v>0</v>
      </c>
      <c r="AC466" s="45"/>
      <c r="AD466" s="44">
        <v>0</v>
      </c>
      <c r="AE466" s="45"/>
      <c r="AF466" s="45"/>
      <c r="AG466" s="45"/>
      <c r="AH466" s="44">
        <v>0</v>
      </c>
      <c r="AI466" s="45"/>
      <c r="AJ466" s="45"/>
      <c r="AK466" s="45"/>
      <c r="AL466" s="45"/>
      <c r="AM466" s="45"/>
      <c r="AN466" s="45"/>
      <c r="AO466" s="45"/>
      <c r="AP466" s="44">
        <v>4</v>
      </c>
      <c r="AQ466" s="45"/>
      <c r="AR466" s="45"/>
      <c r="AS466" s="45"/>
      <c r="AT466" s="44">
        <v>0</v>
      </c>
      <c r="AU466" s="44">
        <v>1</v>
      </c>
      <c r="AV466" s="45"/>
      <c r="AW466" s="44">
        <v>1</v>
      </c>
      <c r="AX466" s="45"/>
      <c r="AY466" s="45"/>
      <c r="AZ466" s="45"/>
      <c r="BA466" s="44">
        <v>0</v>
      </c>
      <c r="BB466" s="44">
        <v>4</v>
      </c>
      <c r="BC466" s="45"/>
      <c r="BD466" s="44">
        <v>4</v>
      </c>
      <c r="BE466" s="45"/>
      <c r="BF466" s="45"/>
      <c r="BG466" s="45"/>
      <c r="BH466" s="44">
        <v>1</v>
      </c>
      <c r="BI466" s="45"/>
      <c r="BJ466" s="45"/>
      <c r="BK466" s="45"/>
      <c r="BL466" s="44">
        <v>0</v>
      </c>
      <c r="BM466" s="45"/>
      <c r="BN466" s="44">
        <v>0</v>
      </c>
      <c r="BO466" s="45"/>
      <c r="BP466" s="45"/>
      <c r="BQ466" s="45"/>
      <c r="BR466" s="44">
        <v>0</v>
      </c>
    </row>
    <row r="467" spans="2:70" ht="20.100000000000001" customHeight="1" x14ac:dyDescent="0.2">
      <c r="D467" s="41"/>
      <c r="E467" s="62"/>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row>
    <row r="468" spans="2:70" ht="20.100000000000001" customHeight="1" x14ac:dyDescent="0.2">
      <c r="C468" s="3" t="s">
        <v>286</v>
      </c>
      <c r="D468" s="41"/>
      <c r="E468" s="62"/>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row>
    <row r="469" spans="2:70" ht="20.100000000000001" customHeight="1" x14ac:dyDescent="0.2">
      <c r="D469" s="2" t="s">
        <v>124</v>
      </c>
      <c r="E469" s="62"/>
      <c r="F469" s="37">
        <v>104</v>
      </c>
      <c r="G469" s="37"/>
      <c r="H469" s="37"/>
      <c r="I469" s="37"/>
      <c r="J469" s="37">
        <v>606</v>
      </c>
      <c r="K469" s="37">
        <v>5</v>
      </c>
      <c r="L469" s="37"/>
      <c r="M469" s="37">
        <v>611</v>
      </c>
      <c r="N469" s="37"/>
      <c r="O469" s="37"/>
      <c r="P469" s="37"/>
      <c r="Q469" s="37">
        <v>74</v>
      </c>
      <c r="R469" s="37">
        <v>512</v>
      </c>
      <c r="S469" s="37"/>
      <c r="T469" s="37">
        <v>586</v>
      </c>
      <c r="U469" s="37"/>
      <c r="V469" s="37"/>
      <c r="W469" s="37"/>
      <c r="X469" s="37">
        <v>129</v>
      </c>
      <c r="Y469" s="37"/>
      <c r="Z469" s="37"/>
      <c r="AA469" s="37"/>
      <c r="AB469" s="37">
        <v>0</v>
      </c>
      <c r="AC469" s="37"/>
      <c r="AD469" s="37">
        <v>0</v>
      </c>
      <c r="AE469" s="37"/>
      <c r="AF469" s="37"/>
      <c r="AG469" s="37"/>
      <c r="AH469" s="37">
        <v>0</v>
      </c>
      <c r="AI469" s="37"/>
      <c r="AJ469" s="37"/>
      <c r="AK469" s="37"/>
      <c r="AL469" s="37"/>
      <c r="AM469" s="37"/>
      <c r="AN469" s="37"/>
      <c r="AO469" s="37"/>
      <c r="AP469" s="37">
        <v>128</v>
      </c>
      <c r="AQ469" s="37"/>
      <c r="AR469" s="37"/>
      <c r="AS469" s="37"/>
      <c r="AT469" s="37">
        <v>535</v>
      </c>
      <c r="AU469" s="37">
        <v>12</v>
      </c>
      <c r="AV469" s="37"/>
      <c r="AW469" s="37">
        <v>547</v>
      </c>
      <c r="AX469" s="37"/>
      <c r="AY469" s="37"/>
      <c r="AZ469" s="37"/>
      <c r="BA469" s="37">
        <v>87</v>
      </c>
      <c r="BB469" s="37">
        <v>419</v>
      </c>
      <c r="BC469" s="37"/>
      <c r="BD469" s="37">
        <v>506</v>
      </c>
      <c r="BE469" s="37"/>
      <c r="BF469" s="37"/>
      <c r="BG469" s="37"/>
      <c r="BH469" s="37">
        <v>155</v>
      </c>
      <c r="BI469" s="37"/>
      <c r="BJ469" s="37"/>
      <c r="BK469" s="37"/>
      <c r="BL469" s="37">
        <v>0</v>
      </c>
      <c r="BM469" s="37"/>
      <c r="BN469" s="37">
        <v>14</v>
      </c>
      <c r="BO469" s="37"/>
      <c r="BP469" s="37"/>
      <c r="BQ469" s="37"/>
      <c r="BR469" s="37">
        <v>1</v>
      </c>
    </row>
    <row r="470" spans="2:70" ht="20.100000000000001" customHeight="1" x14ac:dyDescent="0.2">
      <c r="D470" s="38" t="s">
        <v>173</v>
      </c>
      <c r="E470" s="62"/>
      <c r="F470" s="39">
        <v>167</v>
      </c>
      <c r="G470" s="40"/>
      <c r="H470" s="40"/>
      <c r="I470" s="40"/>
      <c r="J470" s="39">
        <v>670</v>
      </c>
      <c r="K470" s="39">
        <v>6</v>
      </c>
      <c r="L470" s="40"/>
      <c r="M470" s="39">
        <v>676</v>
      </c>
      <c r="N470" s="40"/>
      <c r="O470" s="40"/>
      <c r="P470" s="40"/>
      <c r="Q470" s="39">
        <v>88</v>
      </c>
      <c r="R470" s="39">
        <v>641</v>
      </c>
      <c r="S470" s="40"/>
      <c r="T470" s="39">
        <v>729</v>
      </c>
      <c r="U470" s="40"/>
      <c r="V470" s="40"/>
      <c r="W470" s="40"/>
      <c r="X470" s="39">
        <v>114</v>
      </c>
      <c r="Y470" s="40"/>
      <c r="Z470" s="40"/>
      <c r="AA470" s="40"/>
      <c r="AB470" s="39">
        <v>0</v>
      </c>
      <c r="AC470" s="40"/>
      <c r="AD470" s="39">
        <v>0</v>
      </c>
      <c r="AE470" s="40"/>
      <c r="AF470" s="40"/>
      <c r="AG470" s="40"/>
      <c r="AH470" s="39">
        <v>0</v>
      </c>
      <c r="AI470" s="40"/>
      <c r="AJ470" s="40"/>
      <c r="AK470" s="40"/>
      <c r="AL470" s="40"/>
      <c r="AM470" s="40"/>
      <c r="AN470" s="40"/>
      <c r="AO470" s="40"/>
      <c r="AP470" s="39">
        <v>166</v>
      </c>
      <c r="AQ470" s="40"/>
      <c r="AR470" s="40"/>
      <c r="AS470" s="40"/>
      <c r="AT470" s="39">
        <v>463</v>
      </c>
      <c r="AU470" s="39">
        <v>11</v>
      </c>
      <c r="AV470" s="40"/>
      <c r="AW470" s="39">
        <v>474</v>
      </c>
      <c r="AX470" s="40"/>
      <c r="AY470" s="40"/>
      <c r="AZ470" s="40"/>
      <c r="BA470" s="39">
        <v>104</v>
      </c>
      <c r="BB470" s="39">
        <v>398</v>
      </c>
      <c r="BC470" s="40"/>
      <c r="BD470" s="39">
        <v>502</v>
      </c>
      <c r="BE470" s="40"/>
      <c r="BF470" s="40"/>
      <c r="BG470" s="40"/>
      <c r="BH470" s="39">
        <v>135</v>
      </c>
      <c r="BI470" s="40"/>
      <c r="BJ470" s="40"/>
      <c r="BK470" s="40"/>
      <c r="BL470" s="39">
        <v>0</v>
      </c>
      <c r="BM470" s="40"/>
      <c r="BN470" s="39">
        <v>3</v>
      </c>
      <c r="BO470" s="40"/>
      <c r="BP470" s="40"/>
      <c r="BQ470" s="40"/>
      <c r="BR470" s="39">
        <v>3</v>
      </c>
    </row>
    <row r="471" spans="2:70" ht="20.100000000000001" customHeight="1" x14ac:dyDescent="0.2">
      <c r="B471" s="5"/>
      <c r="D471" s="2" t="s">
        <v>113</v>
      </c>
      <c r="E471" s="62"/>
      <c r="F471" s="37">
        <v>63</v>
      </c>
      <c r="G471" s="37"/>
      <c r="H471" s="37"/>
      <c r="I471" s="37"/>
      <c r="J471" s="37">
        <v>403</v>
      </c>
      <c r="K471" s="37">
        <v>5</v>
      </c>
      <c r="L471" s="37"/>
      <c r="M471" s="37">
        <v>408</v>
      </c>
      <c r="N471" s="37"/>
      <c r="O471" s="37"/>
      <c r="P471" s="37"/>
      <c r="Q471" s="37">
        <v>39</v>
      </c>
      <c r="R471" s="37">
        <v>345</v>
      </c>
      <c r="S471" s="37"/>
      <c r="T471" s="37">
        <v>384</v>
      </c>
      <c r="U471" s="37"/>
      <c r="V471" s="37"/>
      <c r="W471" s="37"/>
      <c r="X471" s="37">
        <v>87</v>
      </c>
      <c r="Y471" s="37"/>
      <c r="Z471" s="37"/>
      <c r="AA471" s="37"/>
      <c r="AB471" s="37">
        <v>0</v>
      </c>
      <c r="AC471" s="37"/>
      <c r="AD471" s="37">
        <v>0</v>
      </c>
      <c r="AE471" s="37"/>
      <c r="AF471" s="37"/>
      <c r="AG471" s="37"/>
      <c r="AH471" s="37">
        <v>0</v>
      </c>
      <c r="AI471" s="37"/>
      <c r="AJ471" s="37"/>
      <c r="AK471" s="37"/>
      <c r="AL471" s="37"/>
      <c r="AM471" s="37"/>
      <c r="AN471" s="37"/>
      <c r="AO471" s="37"/>
      <c r="AP471" s="37">
        <v>100</v>
      </c>
      <c r="AQ471" s="37"/>
      <c r="AR471" s="37"/>
      <c r="AS471" s="37"/>
      <c r="AT471" s="37">
        <v>699</v>
      </c>
      <c r="AU471" s="37">
        <v>19</v>
      </c>
      <c r="AV471" s="37"/>
      <c r="AW471" s="37">
        <v>718</v>
      </c>
      <c r="AX471" s="37"/>
      <c r="AY471" s="37"/>
      <c r="AZ471" s="37"/>
      <c r="BA471" s="37">
        <v>126</v>
      </c>
      <c r="BB471" s="37">
        <v>551</v>
      </c>
      <c r="BC471" s="37"/>
      <c r="BD471" s="37">
        <v>677</v>
      </c>
      <c r="BE471" s="37"/>
      <c r="BF471" s="37"/>
      <c r="BG471" s="37"/>
      <c r="BH471" s="37">
        <v>125</v>
      </c>
      <c r="BI471" s="37"/>
      <c r="BJ471" s="37"/>
      <c r="BK471" s="37"/>
      <c r="BL471" s="37">
        <v>0</v>
      </c>
      <c r="BM471" s="37"/>
      <c r="BN471" s="37">
        <v>16</v>
      </c>
      <c r="BO471" s="37"/>
      <c r="BP471" s="37"/>
      <c r="BQ471" s="37"/>
      <c r="BR471" s="37">
        <v>1</v>
      </c>
    </row>
    <row r="472" spans="2:70" ht="20.100000000000001" customHeight="1" x14ac:dyDescent="0.2">
      <c r="D472" s="38" t="s">
        <v>174</v>
      </c>
      <c r="E472" s="62"/>
      <c r="F472" s="39">
        <v>46</v>
      </c>
      <c r="G472" s="40"/>
      <c r="H472" s="40"/>
      <c r="I472" s="40"/>
      <c r="J472" s="39">
        <v>399</v>
      </c>
      <c r="K472" s="39">
        <v>10</v>
      </c>
      <c r="L472" s="40"/>
      <c r="M472" s="39">
        <v>409</v>
      </c>
      <c r="N472" s="40"/>
      <c r="O472" s="40"/>
      <c r="P472" s="40"/>
      <c r="Q472" s="39">
        <v>53</v>
      </c>
      <c r="R472" s="39">
        <v>331</v>
      </c>
      <c r="S472" s="40"/>
      <c r="T472" s="39">
        <v>384</v>
      </c>
      <c r="U472" s="40"/>
      <c r="V472" s="40"/>
      <c r="W472" s="40"/>
      <c r="X472" s="39">
        <v>71</v>
      </c>
      <c r="Y472" s="40"/>
      <c r="Z472" s="40"/>
      <c r="AA472" s="40"/>
      <c r="AB472" s="39">
        <v>0</v>
      </c>
      <c r="AC472" s="40"/>
      <c r="AD472" s="39">
        <v>0</v>
      </c>
      <c r="AE472" s="40"/>
      <c r="AF472" s="40"/>
      <c r="AG472" s="40"/>
      <c r="AH472" s="39">
        <v>0</v>
      </c>
      <c r="AI472" s="40"/>
      <c r="AJ472" s="40"/>
      <c r="AK472" s="40"/>
      <c r="AL472" s="40"/>
      <c r="AM472" s="40"/>
      <c r="AN472" s="40"/>
      <c r="AO472" s="40"/>
      <c r="AP472" s="39">
        <v>117</v>
      </c>
      <c r="AQ472" s="40"/>
      <c r="AR472" s="40"/>
      <c r="AS472" s="40"/>
      <c r="AT472" s="39">
        <v>741</v>
      </c>
      <c r="AU472" s="39">
        <v>18</v>
      </c>
      <c r="AV472" s="40"/>
      <c r="AW472" s="39">
        <v>759</v>
      </c>
      <c r="AX472" s="40"/>
      <c r="AY472" s="40"/>
      <c r="AZ472" s="40"/>
      <c r="BA472" s="39">
        <v>116</v>
      </c>
      <c r="BB472" s="39">
        <v>588</v>
      </c>
      <c r="BC472" s="40"/>
      <c r="BD472" s="39">
        <v>704</v>
      </c>
      <c r="BE472" s="40"/>
      <c r="BF472" s="40"/>
      <c r="BG472" s="40"/>
      <c r="BH472" s="39">
        <v>156</v>
      </c>
      <c r="BI472" s="40"/>
      <c r="BJ472" s="40"/>
      <c r="BK472" s="40"/>
      <c r="BL472" s="39">
        <v>0</v>
      </c>
      <c r="BM472" s="40"/>
      <c r="BN472" s="39">
        <v>16</v>
      </c>
      <c r="BO472" s="40"/>
      <c r="BP472" s="40"/>
      <c r="BQ472" s="40"/>
      <c r="BR472" s="39">
        <v>0</v>
      </c>
    </row>
    <row r="473" spans="2:70" ht="20.100000000000001" customHeight="1" x14ac:dyDescent="0.2">
      <c r="B473" s="5"/>
      <c r="E473" s="62"/>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row>
    <row r="474" spans="2:70" ht="20.100000000000001" customHeight="1" x14ac:dyDescent="0.2">
      <c r="C474" s="42" t="s">
        <v>287</v>
      </c>
      <c r="D474" s="42"/>
      <c r="E474" s="62"/>
      <c r="F474" s="44">
        <v>380</v>
      </c>
      <c r="G474" s="45"/>
      <c r="H474" s="45"/>
      <c r="I474" s="45"/>
      <c r="J474" s="44">
        <v>2078</v>
      </c>
      <c r="K474" s="44">
        <v>26</v>
      </c>
      <c r="L474" s="45"/>
      <c r="M474" s="44">
        <v>2104</v>
      </c>
      <c r="N474" s="45"/>
      <c r="O474" s="45"/>
      <c r="P474" s="45"/>
      <c r="Q474" s="44">
        <v>254</v>
      </c>
      <c r="R474" s="44">
        <v>1829</v>
      </c>
      <c r="S474" s="45"/>
      <c r="T474" s="44">
        <v>2083</v>
      </c>
      <c r="U474" s="45"/>
      <c r="V474" s="45"/>
      <c r="W474" s="45"/>
      <c r="X474" s="44">
        <v>401</v>
      </c>
      <c r="Y474" s="45"/>
      <c r="Z474" s="45"/>
      <c r="AA474" s="45"/>
      <c r="AB474" s="44">
        <v>0</v>
      </c>
      <c r="AC474" s="45"/>
      <c r="AD474" s="44">
        <v>0</v>
      </c>
      <c r="AE474" s="45"/>
      <c r="AF474" s="45"/>
      <c r="AG474" s="45"/>
      <c r="AH474" s="44">
        <v>0</v>
      </c>
      <c r="AI474" s="45"/>
      <c r="AJ474" s="45"/>
      <c r="AK474" s="45"/>
      <c r="AL474" s="45"/>
      <c r="AM474" s="45"/>
      <c r="AN474" s="45"/>
      <c r="AO474" s="45"/>
      <c r="AP474" s="44">
        <v>511</v>
      </c>
      <c r="AQ474" s="45"/>
      <c r="AR474" s="45"/>
      <c r="AS474" s="45"/>
      <c r="AT474" s="44">
        <v>2438</v>
      </c>
      <c r="AU474" s="44">
        <v>60</v>
      </c>
      <c r="AV474" s="45"/>
      <c r="AW474" s="44">
        <v>2498</v>
      </c>
      <c r="AX474" s="45"/>
      <c r="AY474" s="45"/>
      <c r="AZ474" s="45"/>
      <c r="BA474" s="44">
        <v>433</v>
      </c>
      <c r="BB474" s="44">
        <v>1956</v>
      </c>
      <c r="BC474" s="45"/>
      <c r="BD474" s="44">
        <v>2389</v>
      </c>
      <c r="BE474" s="45"/>
      <c r="BF474" s="45"/>
      <c r="BG474" s="45"/>
      <c r="BH474" s="44">
        <v>571</v>
      </c>
      <c r="BI474" s="45"/>
      <c r="BJ474" s="45"/>
      <c r="BK474" s="45"/>
      <c r="BL474" s="44">
        <v>0</v>
      </c>
      <c r="BM474" s="45"/>
      <c r="BN474" s="44">
        <v>49</v>
      </c>
      <c r="BO474" s="45"/>
      <c r="BP474" s="45"/>
      <c r="BQ474" s="45"/>
      <c r="BR474" s="44">
        <v>5</v>
      </c>
    </row>
    <row r="475" spans="2:70" ht="20.100000000000001" customHeight="1" x14ac:dyDescent="0.2">
      <c r="B475" s="5"/>
      <c r="E475" s="62"/>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row>
    <row r="476" spans="2:70" ht="20.100000000000001" customHeight="1" x14ac:dyDescent="0.2">
      <c r="B476" s="5"/>
      <c r="C476" s="3" t="s">
        <v>172</v>
      </c>
      <c r="E476" s="62"/>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row>
    <row r="477" spans="2:70" ht="20.100000000000001" customHeight="1" x14ac:dyDescent="0.2">
      <c r="B477" s="5"/>
      <c r="D477" s="53" t="s">
        <v>288</v>
      </c>
      <c r="E477" s="62"/>
      <c r="F477" s="37">
        <v>196</v>
      </c>
      <c r="G477" s="37"/>
      <c r="H477" s="37"/>
      <c r="I477" s="37"/>
      <c r="J477" s="37">
        <v>421</v>
      </c>
      <c r="K477" s="37">
        <v>20</v>
      </c>
      <c r="L477" s="37"/>
      <c r="M477" s="37">
        <v>441</v>
      </c>
      <c r="N477" s="37"/>
      <c r="O477" s="37"/>
      <c r="P477" s="37"/>
      <c r="Q477" s="37">
        <v>145</v>
      </c>
      <c r="R477" s="37">
        <v>334</v>
      </c>
      <c r="S477" s="37"/>
      <c r="T477" s="37">
        <v>479</v>
      </c>
      <c r="U477" s="37"/>
      <c r="V477" s="37"/>
      <c r="W477" s="37"/>
      <c r="X477" s="37">
        <v>158</v>
      </c>
      <c r="Y477" s="37"/>
      <c r="Z477" s="37"/>
      <c r="AA477" s="37"/>
      <c r="AB477" s="37">
        <v>0</v>
      </c>
      <c r="AC477" s="37"/>
      <c r="AD477" s="37">
        <v>0</v>
      </c>
      <c r="AE477" s="37"/>
      <c r="AF477" s="37"/>
      <c r="AG477" s="37"/>
      <c r="AH477" s="37">
        <v>0</v>
      </c>
      <c r="AI477" s="37"/>
      <c r="AJ477" s="37"/>
      <c r="AK477" s="37"/>
      <c r="AL477" s="37"/>
      <c r="AM477" s="37"/>
      <c r="AN477" s="37"/>
      <c r="AO477" s="37"/>
      <c r="AP477" s="37">
        <v>162</v>
      </c>
      <c r="AQ477" s="37"/>
      <c r="AR477" s="37"/>
      <c r="AS477" s="37"/>
      <c r="AT477" s="37">
        <v>261</v>
      </c>
      <c r="AU477" s="37">
        <v>8</v>
      </c>
      <c r="AV477" s="37"/>
      <c r="AW477" s="37">
        <v>269</v>
      </c>
      <c r="AX477" s="37"/>
      <c r="AY477" s="37"/>
      <c r="AZ477" s="37"/>
      <c r="BA477" s="37">
        <v>50</v>
      </c>
      <c r="BB477" s="37">
        <v>307</v>
      </c>
      <c r="BC477" s="37"/>
      <c r="BD477" s="37">
        <v>357</v>
      </c>
      <c r="BE477" s="37"/>
      <c r="BF477" s="37"/>
      <c r="BG477" s="37"/>
      <c r="BH477" s="37">
        <v>74</v>
      </c>
      <c r="BI477" s="37"/>
      <c r="BJ477" s="37"/>
      <c r="BK477" s="37"/>
      <c r="BL477" s="37">
        <v>0</v>
      </c>
      <c r="BM477" s="37"/>
      <c r="BN477" s="37">
        <v>0</v>
      </c>
      <c r="BO477" s="37"/>
      <c r="BP477" s="37"/>
      <c r="BQ477" s="37"/>
      <c r="BR477" s="37">
        <v>0</v>
      </c>
    </row>
    <row r="478" spans="2:70" ht="20.100000000000001" customHeight="1" x14ac:dyDescent="0.2">
      <c r="B478" s="5"/>
      <c r="D478" s="38" t="s">
        <v>289</v>
      </c>
      <c r="E478" s="62"/>
      <c r="F478" s="39">
        <v>234</v>
      </c>
      <c r="G478" s="40"/>
      <c r="H478" s="40"/>
      <c r="I478" s="40"/>
      <c r="J478" s="39">
        <v>366</v>
      </c>
      <c r="K478" s="39">
        <v>11</v>
      </c>
      <c r="L478" s="40"/>
      <c r="M478" s="39">
        <v>377</v>
      </c>
      <c r="N478" s="40"/>
      <c r="O478" s="40"/>
      <c r="P478" s="40"/>
      <c r="Q478" s="39">
        <v>145</v>
      </c>
      <c r="R478" s="39">
        <v>360</v>
      </c>
      <c r="S478" s="40"/>
      <c r="T478" s="39">
        <v>505</v>
      </c>
      <c r="U478" s="40"/>
      <c r="V478" s="40"/>
      <c r="W478" s="40"/>
      <c r="X478" s="39">
        <v>106</v>
      </c>
      <c r="Y478" s="40"/>
      <c r="Z478" s="40"/>
      <c r="AA478" s="40"/>
      <c r="AB478" s="39">
        <v>0</v>
      </c>
      <c r="AC478" s="40"/>
      <c r="AD478" s="39">
        <v>0</v>
      </c>
      <c r="AE478" s="40"/>
      <c r="AF478" s="40"/>
      <c r="AG478" s="40"/>
      <c r="AH478" s="39">
        <v>0</v>
      </c>
      <c r="AI478" s="40"/>
      <c r="AJ478" s="40"/>
      <c r="AK478" s="40"/>
      <c r="AL478" s="40"/>
      <c r="AM478" s="40"/>
      <c r="AN478" s="40"/>
      <c r="AO478" s="40"/>
      <c r="AP478" s="39">
        <v>133</v>
      </c>
      <c r="AQ478" s="40"/>
      <c r="AR478" s="40"/>
      <c r="AS478" s="40"/>
      <c r="AT478" s="39">
        <v>287</v>
      </c>
      <c r="AU478" s="39">
        <v>44</v>
      </c>
      <c r="AV478" s="40"/>
      <c r="AW478" s="39">
        <v>331</v>
      </c>
      <c r="AX478" s="40"/>
      <c r="AY478" s="40"/>
      <c r="AZ478" s="40"/>
      <c r="BA478" s="39">
        <v>124</v>
      </c>
      <c r="BB478" s="39">
        <v>278</v>
      </c>
      <c r="BC478" s="40"/>
      <c r="BD478" s="39">
        <v>402</v>
      </c>
      <c r="BE478" s="40"/>
      <c r="BF478" s="40"/>
      <c r="BG478" s="40"/>
      <c r="BH478" s="39">
        <v>56</v>
      </c>
      <c r="BI478" s="40"/>
      <c r="BJ478" s="40"/>
      <c r="BK478" s="40"/>
      <c r="BL478" s="39">
        <v>0</v>
      </c>
      <c r="BM478" s="40"/>
      <c r="BN478" s="39">
        <v>6</v>
      </c>
      <c r="BO478" s="40"/>
      <c r="BP478" s="40"/>
      <c r="BQ478" s="40"/>
      <c r="BR478" s="39">
        <v>1</v>
      </c>
    </row>
    <row r="479" spans="2:70" ht="20.100000000000001" customHeight="1" x14ac:dyDescent="0.2">
      <c r="B479" s="5"/>
      <c r="D479" s="53" t="s">
        <v>290</v>
      </c>
      <c r="E479" s="62"/>
      <c r="F479" s="37">
        <v>172</v>
      </c>
      <c r="G479" s="37"/>
      <c r="H479" s="37"/>
      <c r="I479" s="37"/>
      <c r="J479" s="37">
        <v>398</v>
      </c>
      <c r="K479" s="37">
        <v>16</v>
      </c>
      <c r="L479" s="37"/>
      <c r="M479" s="37">
        <v>414</v>
      </c>
      <c r="N479" s="37"/>
      <c r="O479" s="37"/>
      <c r="P479" s="37"/>
      <c r="Q479" s="37">
        <v>119</v>
      </c>
      <c r="R479" s="37">
        <v>333</v>
      </c>
      <c r="S479" s="37"/>
      <c r="T479" s="37">
        <v>452</v>
      </c>
      <c r="U479" s="37"/>
      <c r="V479" s="37"/>
      <c r="W479" s="37"/>
      <c r="X479" s="37">
        <v>134</v>
      </c>
      <c r="Y479" s="37"/>
      <c r="Z479" s="37"/>
      <c r="AA479" s="37"/>
      <c r="AB479" s="37">
        <v>0</v>
      </c>
      <c r="AC479" s="37"/>
      <c r="AD479" s="37">
        <v>0</v>
      </c>
      <c r="AE479" s="37"/>
      <c r="AF479" s="37"/>
      <c r="AG479" s="37"/>
      <c r="AH479" s="37">
        <v>0</v>
      </c>
      <c r="AI479" s="37"/>
      <c r="AJ479" s="37"/>
      <c r="AK479" s="37"/>
      <c r="AL479" s="37"/>
      <c r="AM479" s="37"/>
      <c r="AN479" s="37"/>
      <c r="AO479" s="37"/>
      <c r="AP479" s="37">
        <v>136</v>
      </c>
      <c r="AQ479" s="37"/>
      <c r="AR479" s="37"/>
      <c r="AS479" s="37"/>
      <c r="AT479" s="37">
        <v>290</v>
      </c>
      <c r="AU479" s="37">
        <v>17</v>
      </c>
      <c r="AV479" s="37"/>
      <c r="AW479" s="37">
        <v>307</v>
      </c>
      <c r="AX479" s="37"/>
      <c r="AY479" s="37"/>
      <c r="AZ479" s="37"/>
      <c r="BA479" s="37">
        <v>51</v>
      </c>
      <c r="BB479" s="37">
        <v>315</v>
      </c>
      <c r="BC479" s="37"/>
      <c r="BD479" s="37">
        <v>366</v>
      </c>
      <c r="BE479" s="37"/>
      <c r="BF479" s="37"/>
      <c r="BG479" s="37"/>
      <c r="BH479" s="37">
        <v>74</v>
      </c>
      <c r="BI479" s="37"/>
      <c r="BJ479" s="37"/>
      <c r="BK479" s="37"/>
      <c r="BL479" s="37">
        <v>0</v>
      </c>
      <c r="BM479" s="37"/>
      <c r="BN479" s="37">
        <v>3</v>
      </c>
      <c r="BO479" s="37"/>
      <c r="BP479" s="37"/>
      <c r="BQ479" s="37"/>
      <c r="BR479" s="37">
        <v>2</v>
      </c>
    </row>
    <row r="480" spans="2:70" ht="20.100000000000001" customHeight="1" x14ac:dyDescent="0.2">
      <c r="B480" s="5"/>
      <c r="D480" s="38" t="s">
        <v>291</v>
      </c>
      <c r="E480" s="62"/>
      <c r="F480" s="39">
        <v>153</v>
      </c>
      <c r="G480" s="40"/>
      <c r="H480" s="40"/>
      <c r="I480" s="40"/>
      <c r="J480" s="39">
        <v>464</v>
      </c>
      <c r="K480" s="39">
        <v>13</v>
      </c>
      <c r="L480" s="40"/>
      <c r="M480" s="39">
        <v>477</v>
      </c>
      <c r="N480" s="40"/>
      <c r="O480" s="40"/>
      <c r="P480" s="40"/>
      <c r="Q480" s="39">
        <v>132</v>
      </c>
      <c r="R480" s="39">
        <v>363</v>
      </c>
      <c r="S480" s="40"/>
      <c r="T480" s="39">
        <v>495</v>
      </c>
      <c r="U480" s="40"/>
      <c r="V480" s="40"/>
      <c r="W480" s="40"/>
      <c r="X480" s="39">
        <v>135</v>
      </c>
      <c r="Y480" s="40"/>
      <c r="Z480" s="40"/>
      <c r="AA480" s="40"/>
      <c r="AB480" s="39">
        <v>0</v>
      </c>
      <c r="AC480" s="40"/>
      <c r="AD480" s="39">
        <v>0</v>
      </c>
      <c r="AE480" s="40"/>
      <c r="AF480" s="40"/>
      <c r="AG480" s="40"/>
      <c r="AH480" s="39">
        <v>0</v>
      </c>
      <c r="AI480" s="40"/>
      <c r="AJ480" s="40"/>
      <c r="AK480" s="40"/>
      <c r="AL480" s="40"/>
      <c r="AM480" s="40"/>
      <c r="AN480" s="40"/>
      <c r="AO480" s="40"/>
      <c r="AP480" s="39">
        <v>73</v>
      </c>
      <c r="AQ480" s="40"/>
      <c r="AR480" s="40"/>
      <c r="AS480" s="40"/>
      <c r="AT480" s="39">
        <v>214</v>
      </c>
      <c r="AU480" s="39">
        <v>9</v>
      </c>
      <c r="AV480" s="40"/>
      <c r="AW480" s="39">
        <v>223</v>
      </c>
      <c r="AX480" s="40"/>
      <c r="AY480" s="40"/>
      <c r="AZ480" s="40"/>
      <c r="BA480" s="39">
        <v>24</v>
      </c>
      <c r="BB480" s="39">
        <v>216</v>
      </c>
      <c r="BC480" s="40"/>
      <c r="BD480" s="39">
        <v>240</v>
      </c>
      <c r="BE480" s="40"/>
      <c r="BF480" s="40"/>
      <c r="BG480" s="40"/>
      <c r="BH480" s="39">
        <v>51</v>
      </c>
      <c r="BI480" s="40"/>
      <c r="BJ480" s="40"/>
      <c r="BK480" s="40"/>
      <c r="BL480" s="39">
        <v>0</v>
      </c>
      <c r="BM480" s="40"/>
      <c r="BN480" s="39">
        <v>5</v>
      </c>
      <c r="BO480" s="40"/>
      <c r="BP480" s="40"/>
      <c r="BQ480" s="40"/>
      <c r="BR480" s="39">
        <v>0</v>
      </c>
    </row>
    <row r="481" spans="1:70" ht="20.100000000000001" customHeight="1" x14ac:dyDescent="0.2">
      <c r="D481" s="53" t="s">
        <v>292</v>
      </c>
      <c r="E481" s="62"/>
      <c r="F481" s="37">
        <v>151</v>
      </c>
      <c r="G481" s="37"/>
      <c r="H481" s="37"/>
      <c r="I481" s="37"/>
      <c r="J481" s="37">
        <v>480</v>
      </c>
      <c r="K481" s="37">
        <v>9</v>
      </c>
      <c r="L481" s="37"/>
      <c r="M481" s="37">
        <v>489</v>
      </c>
      <c r="N481" s="37"/>
      <c r="O481" s="37"/>
      <c r="P481" s="37"/>
      <c r="Q481" s="37">
        <v>145</v>
      </c>
      <c r="R481" s="37">
        <v>367</v>
      </c>
      <c r="S481" s="37"/>
      <c r="T481" s="37">
        <v>512</v>
      </c>
      <c r="U481" s="37"/>
      <c r="V481" s="37"/>
      <c r="W481" s="37"/>
      <c r="X481" s="37">
        <v>128</v>
      </c>
      <c r="Y481" s="37"/>
      <c r="Z481" s="37"/>
      <c r="AA481" s="37"/>
      <c r="AB481" s="37">
        <v>0</v>
      </c>
      <c r="AC481" s="37"/>
      <c r="AD481" s="37">
        <v>0</v>
      </c>
      <c r="AE481" s="37"/>
      <c r="AF481" s="37"/>
      <c r="AG481" s="37"/>
      <c r="AH481" s="37">
        <v>0</v>
      </c>
      <c r="AI481" s="37"/>
      <c r="AJ481" s="37"/>
      <c r="AK481" s="37"/>
      <c r="AL481" s="37"/>
      <c r="AM481" s="37"/>
      <c r="AN481" s="37"/>
      <c r="AO481" s="37"/>
      <c r="AP481" s="37">
        <v>84</v>
      </c>
      <c r="AQ481" s="37"/>
      <c r="AR481" s="37"/>
      <c r="AS481" s="37"/>
      <c r="AT481" s="37">
        <v>222</v>
      </c>
      <c r="AU481" s="37">
        <v>11</v>
      </c>
      <c r="AV481" s="37"/>
      <c r="AW481" s="37">
        <v>233</v>
      </c>
      <c r="AX481" s="37"/>
      <c r="AY481" s="37"/>
      <c r="AZ481" s="37"/>
      <c r="BA481" s="37">
        <v>47</v>
      </c>
      <c r="BB481" s="37">
        <v>206</v>
      </c>
      <c r="BC481" s="37"/>
      <c r="BD481" s="37">
        <v>253</v>
      </c>
      <c r="BE481" s="37"/>
      <c r="BF481" s="37"/>
      <c r="BG481" s="37"/>
      <c r="BH481" s="37">
        <v>64</v>
      </c>
      <c r="BI481" s="37"/>
      <c r="BJ481" s="37"/>
      <c r="BK481" s="37"/>
      <c r="BL481" s="37">
        <v>0</v>
      </c>
      <c r="BM481" s="37"/>
      <c r="BN481" s="37">
        <v>0</v>
      </c>
      <c r="BO481" s="37"/>
      <c r="BP481" s="37"/>
      <c r="BQ481" s="37"/>
      <c r="BR481" s="37">
        <v>0</v>
      </c>
    </row>
    <row r="482" spans="1:70" ht="20.100000000000001" customHeight="1" x14ac:dyDescent="0.2">
      <c r="D482" s="38" t="s">
        <v>293</v>
      </c>
      <c r="E482" s="62"/>
      <c r="F482" s="39">
        <v>116</v>
      </c>
      <c r="G482" s="40"/>
      <c r="H482" s="40"/>
      <c r="I482" s="40"/>
      <c r="J482" s="39">
        <v>371</v>
      </c>
      <c r="K482" s="39">
        <v>10</v>
      </c>
      <c r="L482" s="40"/>
      <c r="M482" s="39">
        <v>381</v>
      </c>
      <c r="N482" s="40"/>
      <c r="O482" s="40"/>
      <c r="P482" s="40"/>
      <c r="Q482" s="39">
        <v>107</v>
      </c>
      <c r="R482" s="39">
        <v>315</v>
      </c>
      <c r="S482" s="40"/>
      <c r="T482" s="39">
        <v>422</v>
      </c>
      <c r="U482" s="40"/>
      <c r="V482" s="40"/>
      <c r="W482" s="40"/>
      <c r="X482" s="39">
        <v>75</v>
      </c>
      <c r="Y482" s="40"/>
      <c r="Z482" s="40"/>
      <c r="AA482" s="40"/>
      <c r="AB482" s="39">
        <v>0</v>
      </c>
      <c r="AC482" s="40"/>
      <c r="AD482" s="39">
        <v>0</v>
      </c>
      <c r="AE482" s="40"/>
      <c r="AF482" s="40"/>
      <c r="AG482" s="40"/>
      <c r="AH482" s="39">
        <v>0</v>
      </c>
      <c r="AI482" s="40"/>
      <c r="AJ482" s="40"/>
      <c r="AK482" s="40"/>
      <c r="AL482" s="40"/>
      <c r="AM482" s="40"/>
      <c r="AN482" s="40"/>
      <c r="AO482" s="40"/>
      <c r="AP482" s="39">
        <v>124</v>
      </c>
      <c r="AQ482" s="40"/>
      <c r="AR482" s="40"/>
      <c r="AS482" s="40"/>
      <c r="AT482" s="39">
        <v>299</v>
      </c>
      <c r="AU482" s="39">
        <v>10</v>
      </c>
      <c r="AV482" s="40"/>
      <c r="AW482" s="39">
        <v>309</v>
      </c>
      <c r="AX482" s="40"/>
      <c r="AY482" s="40"/>
      <c r="AZ482" s="40"/>
      <c r="BA482" s="39">
        <v>56</v>
      </c>
      <c r="BB482" s="39">
        <v>302</v>
      </c>
      <c r="BC482" s="40"/>
      <c r="BD482" s="39">
        <v>358</v>
      </c>
      <c r="BE482" s="40"/>
      <c r="BF482" s="40"/>
      <c r="BG482" s="40"/>
      <c r="BH482" s="39">
        <v>72</v>
      </c>
      <c r="BI482" s="40"/>
      <c r="BJ482" s="40"/>
      <c r="BK482" s="40"/>
      <c r="BL482" s="39">
        <v>0</v>
      </c>
      <c r="BM482" s="40"/>
      <c r="BN482" s="39">
        <v>3</v>
      </c>
      <c r="BO482" s="40"/>
      <c r="BP482" s="40"/>
      <c r="BQ482" s="40"/>
      <c r="BR482" s="39">
        <v>0</v>
      </c>
    </row>
    <row r="483" spans="1:70" ht="20.100000000000001" customHeight="1" x14ac:dyDescent="0.2">
      <c r="D483" s="53" t="s">
        <v>294</v>
      </c>
      <c r="E483" s="62"/>
      <c r="F483" s="37">
        <v>223</v>
      </c>
      <c r="G483" s="37"/>
      <c r="H483" s="37"/>
      <c r="I483" s="37"/>
      <c r="J483" s="37">
        <v>427</v>
      </c>
      <c r="K483" s="37">
        <v>9</v>
      </c>
      <c r="L483" s="37"/>
      <c r="M483" s="37">
        <v>436</v>
      </c>
      <c r="N483" s="37"/>
      <c r="O483" s="37"/>
      <c r="P483" s="37"/>
      <c r="Q483" s="37">
        <v>115</v>
      </c>
      <c r="R483" s="37">
        <v>366</v>
      </c>
      <c r="S483" s="37"/>
      <c r="T483" s="37">
        <v>481</v>
      </c>
      <c r="U483" s="37"/>
      <c r="V483" s="37"/>
      <c r="W483" s="37"/>
      <c r="X483" s="37">
        <v>178</v>
      </c>
      <c r="Y483" s="37"/>
      <c r="Z483" s="37"/>
      <c r="AA483" s="37"/>
      <c r="AB483" s="37">
        <v>0</v>
      </c>
      <c r="AC483" s="37"/>
      <c r="AD483" s="37">
        <v>0</v>
      </c>
      <c r="AE483" s="37"/>
      <c r="AF483" s="37"/>
      <c r="AG483" s="37"/>
      <c r="AH483" s="37">
        <v>0</v>
      </c>
      <c r="AI483" s="37"/>
      <c r="AJ483" s="37"/>
      <c r="AK483" s="37"/>
      <c r="AL483" s="37"/>
      <c r="AM483" s="37"/>
      <c r="AN483" s="37"/>
      <c r="AO483" s="37"/>
      <c r="AP483" s="37">
        <v>106</v>
      </c>
      <c r="AQ483" s="37"/>
      <c r="AR483" s="37"/>
      <c r="AS483" s="37"/>
      <c r="AT483" s="37">
        <v>265</v>
      </c>
      <c r="AU483" s="37">
        <v>11</v>
      </c>
      <c r="AV483" s="37"/>
      <c r="AW483" s="37">
        <v>276</v>
      </c>
      <c r="AX483" s="37"/>
      <c r="AY483" s="37"/>
      <c r="AZ483" s="37"/>
      <c r="BA483" s="37">
        <v>40</v>
      </c>
      <c r="BB483" s="37">
        <v>287</v>
      </c>
      <c r="BC483" s="37"/>
      <c r="BD483" s="37">
        <v>327</v>
      </c>
      <c r="BE483" s="37"/>
      <c r="BF483" s="37"/>
      <c r="BG483" s="37"/>
      <c r="BH483" s="37">
        <v>44</v>
      </c>
      <c r="BI483" s="37"/>
      <c r="BJ483" s="37"/>
      <c r="BK483" s="37"/>
      <c r="BL483" s="37">
        <v>0</v>
      </c>
      <c r="BM483" s="37"/>
      <c r="BN483" s="37">
        <v>11</v>
      </c>
      <c r="BO483" s="37"/>
      <c r="BP483" s="37"/>
      <c r="BQ483" s="37"/>
      <c r="BR483" s="37">
        <v>0</v>
      </c>
    </row>
    <row r="484" spans="1:70" ht="20.100000000000001" customHeight="1" x14ac:dyDescent="0.2">
      <c r="D484" s="38" t="s">
        <v>295</v>
      </c>
      <c r="E484" s="62"/>
      <c r="F484" s="39">
        <v>191</v>
      </c>
      <c r="G484" s="40"/>
      <c r="H484" s="40"/>
      <c r="I484" s="40"/>
      <c r="J484" s="39">
        <v>520</v>
      </c>
      <c r="K484" s="39">
        <v>13</v>
      </c>
      <c r="L484" s="40"/>
      <c r="M484" s="39">
        <v>533</v>
      </c>
      <c r="N484" s="40"/>
      <c r="O484" s="40"/>
      <c r="P484" s="40"/>
      <c r="Q484" s="39">
        <v>113</v>
      </c>
      <c r="R484" s="39">
        <v>449</v>
      </c>
      <c r="S484" s="40"/>
      <c r="T484" s="39">
        <v>562</v>
      </c>
      <c r="U484" s="40"/>
      <c r="V484" s="40"/>
      <c r="W484" s="40"/>
      <c r="X484" s="39">
        <v>162</v>
      </c>
      <c r="Y484" s="40"/>
      <c r="Z484" s="40"/>
      <c r="AA484" s="40"/>
      <c r="AB484" s="39">
        <v>0</v>
      </c>
      <c r="AC484" s="40"/>
      <c r="AD484" s="39">
        <v>0</v>
      </c>
      <c r="AE484" s="40"/>
      <c r="AF484" s="40"/>
      <c r="AG484" s="40"/>
      <c r="AH484" s="39">
        <v>0</v>
      </c>
      <c r="AI484" s="40"/>
      <c r="AJ484" s="40"/>
      <c r="AK484" s="40"/>
      <c r="AL484" s="40"/>
      <c r="AM484" s="40"/>
      <c r="AN484" s="40"/>
      <c r="AO484" s="40"/>
      <c r="AP484" s="39">
        <v>100</v>
      </c>
      <c r="AQ484" s="40"/>
      <c r="AR484" s="40"/>
      <c r="AS484" s="40"/>
      <c r="AT484" s="39">
        <v>169</v>
      </c>
      <c r="AU484" s="39">
        <v>13</v>
      </c>
      <c r="AV484" s="40"/>
      <c r="AW484" s="39">
        <v>182</v>
      </c>
      <c r="AX484" s="40"/>
      <c r="AY484" s="40"/>
      <c r="AZ484" s="40"/>
      <c r="BA484" s="39">
        <v>40</v>
      </c>
      <c r="BB484" s="39">
        <v>176</v>
      </c>
      <c r="BC484" s="40"/>
      <c r="BD484" s="39">
        <v>216</v>
      </c>
      <c r="BE484" s="40"/>
      <c r="BF484" s="40"/>
      <c r="BG484" s="40"/>
      <c r="BH484" s="39">
        <v>56</v>
      </c>
      <c r="BI484" s="40"/>
      <c r="BJ484" s="40"/>
      <c r="BK484" s="40"/>
      <c r="BL484" s="39">
        <v>0</v>
      </c>
      <c r="BM484" s="40"/>
      <c r="BN484" s="39">
        <v>10</v>
      </c>
      <c r="BO484" s="40"/>
      <c r="BP484" s="40"/>
      <c r="BQ484" s="40"/>
      <c r="BR484" s="39">
        <v>0</v>
      </c>
    </row>
    <row r="485" spans="1:70" ht="20.100000000000001" customHeight="1" x14ac:dyDescent="0.2">
      <c r="D485" s="53" t="s">
        <v>296</v>
      </c>
      <c r="E485" s="62"/>
      <c r="F485" s="37">
        <v>107</v>
      </c>
      <c r="G485" s="37"/>
      <c r="H485" s="37"/>
      <c r="I485" s="37"/>
      <c r="J485" s="37">
        <v>389</v>
      </c>
      <c r="K485" s="37">
        <v>9</v>
      </c>
      <c r="L485" s="37"/>
      <c r="M485" s="37">
        <v>398</v>
      </c>
      <c r="N485" s="37"/>
      <c r="O485" s="37"/>
      <c r="P485" s="37"/>
      <c r="Q485" s="37">
        <v>80</v>
      </c>
      <c r="R485" s="37">
        <v>314</v>
      </c>
      <c r="S485" s="37"/>
      <c r="T485" s="37">
        <v>394</v>
      </c>
      <c r="U485" s="37"/>
      <c r="V485" s="37"/>
      <c r="W485" s="37"/>
      <c r="X485" s="37">
        <v>111</v>
      </c>
      <c r="Y485" s="37"/>
      <c r="Z485" s="37"/>
      <c r="AA485" s="37"/>
      <c r="AB485" s="37">
        <v>0</v>
      </c>
      <c r="AC485" s="37"/>
      <c r="AD485" s="37">
        <v>0</v>
      </c>
      <c r="AE485" s="37"/>
      <c r="AF485" s="37"/>
      <c r="AG485" s="37"/>
      <c r="AH485" s="37">
        <v>0</v>
      </c>
      <c r="AI485" s="37"/>
      <c r="AJ485" s="37"/>
      <c r="AK485" s="37"/>
      <c r="AL485" s="37"/>
      <c r="AM485" s="37"/>
      <c r="AN485" s="37"/>
      <c r="AO485" s="37"/>
      <c r="AP485" s="37">
        <v>409</v>
      </c>
      <c r="AQ485" s="37"/>
      <c r="AR485" s="37"/>
      <c r="AS485" s="37"/>
      <c r="AT485" s="37">
        <v>285</v>
      </c>
      <c r="AU485" s="37">
        <v>13</v>
      </c>
      <c r="AV485" s="37"/>
      <c r="AW485" s="37">
        <v>298</v>
      </c>
      <c r="AX485" s="37"/>
      <c r="AY485" s="37"/>
      <c r="AZ485" s="37"/>
      <c r="BA485" s="37">
        <v>53</v>
      </c>
      <c r="BB485" s="37">
        <v>568</v>
      </c>
      <c r="BC485" s="37"/>
      <c r="BD485" s="37">
        <v>621</v>
      </c>
      <c r="BE485" s="37"/>
      <c r="BF485" s="37"/>
      <c r="BG485" s="37"/>
      <c r="BH485" s="37">
        <v>76</v>
      </c>
      <c r="BI485" s="37"/>
      <c r="BJ485" s="37"/>
      <c r="BK485" s="37"/>
      <c r="BL485" s="37">
        <v>0</v>
      </c>
      <c r="BM485" s="37"/>
      <c r="BN485" s="37">
        <v>10</v>
      </c>
      <c r="BO485" s="37"/>
      <c r="BP485" s="37"/>
      <c r="BQ485" s="37"/>
      <c r="BR485" s="37">
        <v>0</v>
      </c>
    </row>
    <row r="486" spans="1:70" ht="20.100000000000001" customHeight="1" x14ac:dyDescent="0.2">
      <c r="E486" s="6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row>
    <row r="487" spans="1:70" s="1" customFormat="1" ht="20.100000000000001" customHeight="1" x14ac:dyDescent="0.2">
      <c r="A487" s="3"/>
      <c r="B487" s="6"/>
      <c r="C487" s="42" t="s">
        <v>180</v>
      </c>
      <c r="D487" s="42"/>
      <c r="E487" s="62"/>
      <c r="F487" s="44">
        <v>1543</v>
      </c>
      <c r="G487" s="45"/>
      <c r="H487" s="45"/>
      <c r="I487" s="45"/>
      <c r="J487" s="44">
        <v>3836</v>
      </c>
      <c r="K487" s="44">
        <v>110</v>
      </c>
      <c r="L487" s="45"/>
      <c r="M487" s="44">
        <v>3946</v>
      </c>
      <c r="N487" s="45"/>
      <c r="O487" s="45"/>
      <c r="P487" s="45"/>
      <c r="Q487" s="44">
        <v>1101</v>
      </c>
      <c r="R487" s="44">
        <v>3201</v>
      </c>
      <c r="S487" s="45"/>
      <c r="T487" s="44">
        <v>4302</v>
      </c>
      <c r="U487" s="45"/>
      <c r="V487" s="45"/>
      <c r="W487" s="45"/>
      <c r="X487" s="44">
        <v>1187</v>
      </c>
      <c r="Y487" s="45"/>
      <c r="Z487" s="45"/>
      <c r="AA487" s="45"/>
      <c r="AB487" s="44">
        <v>0</v>
      </c>
      <c r="AC487" s="45"/>
      <c r="AD487" s="44">
        <v>0</v>
      </c>
      <c r="AE487" s="45"/>
      <c r="AF487" s="45"/>
      <c r="AG487" s="45"/>
      <c r="AH487" s="44">
        <v>0</v>
      </c>
      <c r="AI487" s="45"/>
      <c r="AJ487" s="45"/>
      <c r="AK487" s="45"/>
      <c r="AL487" s="45"/>
      <c r="AM487" s="45"/>
      <c r="AN487" s="45"/>
      <c r="AO487" s="45"/>
      <c r="AP487" s="44">
        <v>1327</v>
      </c>
      <c r="AQ487" s="45"/>
      <c r="AR487" s="45"/>
      <c r="AS487" s="45"/>
      <c r="AT487" s="44">
        <v>2292</v>
      </c>
      <c r="AU487" s="44">
        <v>136</v>
      </c>
      <c r="AV487" s="45"/>
      <c r="AW487" s="44">
        <v>2428</v>
      </c>
      <c r="AX487" s="45"/>
      <c r="AY487" s="45"/>
      <c r="AZ487" s="45"/>
      <c r="BA487" s="44">
        <v>485</v>
      </c>
      <c r="BB487" s="44">
        <v>2655</v>
      </c>
      <c r="BC487" s="45"/>
      <c r="BD487" s="44">
        <v>3140</v>
      </c>
      <c r="BE487" s="45"/>
      <c r="BF487" s="45"/>
      <c r="BG487" s="45"/>
      <c r="BH487" s="44">
        <v>567</v>
      </c>
      <c r="BI487" s="45"/>
      <c r="BJ487" s="45"/>
      <c r="BK487" s="45"/>
      <c r="BL487" s="44">
        <v>0</v>
      </c>
      <c r="BM487" s="45"/>
      <c r="BN487" s="44">
        <v>48</v>
      </c>
      <c r="BO487" s="45"/>
      <c r="BP487" s="45"/>
      <c r="BQ487" s="45"/>
      <c r="BR487" s="44">
        <v>3</v>
      </c>
    </row>
    <row r="488" spans="1:70" s="1" customFormat="1" ht="20.100000000000001" customHeight="1" x14ac:dyDescent="0.2">
      <c r="A488" s="3"/>
      <c r="B488" s="6"/>
      <c r="C488" s="3"/>
      <c r="D488" s="3"/>
      <c r="E488" s="62"/>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row>
    <row r="489" spans="1:70" s="1" customFormat="1" ht="20.100000000000001" customHeight="1" x14ac:dyDescent="0.25">
      <c r="A489" s="3"/>
      <c r="B489" s="49" t="s">
        <v>297</v>
      </c>
      <c r="C489" s="50"/>
      <c r="D489" s="50"/>
      <c r="E489" s="62"/>
      <c r="F489" s="51">
        <v>2893</v>
      </c>
      <c r="G489" s="52"/>
      <c r="H489" s="52"/>
      <c r="I489" s="52"/>
      <c r="J489" s="51">
        <v>7822</v>
      </c>
      <c r="K489" s="51">
        <v>285</v>
      </c>
      <c r="L489" s="52"/>
      <c r="M489" s="51">
        <v>8107</v>
      </c>
      <c r="N489" s="52"/>
      <c r="O489" s="52"/>
      <c r="P489" s="52"/>
      <c r="Q489" s="51">
        <v>2230</v>
      </c>
      <c r="R489" s="51">
        <v>6152</v>
      </c>
      <c r="S489" s="52"/>
      <c r="T489" s="51">
        <v>8382</v>
      </c>
      <c r="U489" s="52"/>
      <c r="V489" s="52"/>
      <c r="W489" s="52"/>
      <c r="X489" s="51">
        <v>2618</v>
      </c>
      <c r="Y489" s="52"/>
      <c r="Z489" s="52"/>
      <c r="AA489" s="52"/>
      <c r="AB489" s="51">
        <v>0</v>
      </c>
      <c r="AC489" s="52"/>
      <c r="AD489" s="51">
        <v>0</v>
      </c>
      <c r="AE489" s="52"/>
      <c r="AF489" s="52"/>
      <c r="AG489" s="52"/>
      <c r="AH489" s="51">
        <v>0</v>
      </c>
      <c r="AI489" s="52"/>
      <c r="AJ489" s="52"/>
      <c r="AK489" s="52"/>
      <c r="AL489" s="52"/>
      <c r="AM489" s="52"/>
      <c r="AN489" s="52"/>
      <c r="AO489" s="52"/>
      <c r="AP489" s="51">
        <v>1842</v>
      </c>
      <c r="AQ489" s="52"/>
      <c r="AR489" s="52"/>
      <c r="AS489" s="52"/>
      <c r="AT489" s="51">
        <v>4730</v>
      </c>
      <c r="AU489" s="51">
        <v>197</v>
      </c>
      <c r="AV489" s="52"/>
      <c r="AW489" s="51">
        <v>4927</v>
      </c>
      <c r="AX489" s="52"/>
      <c r="AY489" s="52"/>
      <c r="AZ489" s="52"/>
      <c r="BA489" s="51">
        <v>918</v>
      </c>
      <c r="BB489" s="51">
        <v>4615</v>
      </c>
      <c r="BC489" s="52"/>
      <c r="BD489" s="51">
        <v>5533</v>
      </c>
      <c r="BE489" s="52"/>
      <c r="BF489" s="52"/>
      <c r="BG489" s="52"/>
      <c r="BH489" s="51">
        <v>1139</v>
      </c>
      <c r="BI489" s="52"/>
      <c r="BJ489" s="52"/>
      <c r="BK489" s="52"/>
      <c r="BL489" s="51">
        <v>0</v>
      </c>
      <c r="BM489" s="52"/>
      <c r="BN489" s="51">
        <v>97</v>
      </c>
      <c r="BO489" s="52"/>
      <c r="BP489" s="52"/>
      <c r="BQ489" s="52"/>
      <c r="BR489" s="51">
        <v>8</v>
      </c>
    </row>
    <row r="490" spans="1:70" ht="20.100000000000001" customHeight="1" x14ac:dyDescent="0.2">
      <c r="E490" s="6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row>
    <row r="491" spans="1:70" ht="20.100000000000001" customHeight="1" x14ac:dyDescent="0.2">
      <c r="B491" s="6" t="s">
        <v>298</v>
      </c>
      <c r="E491" s="62"/>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row>
    <row r="492" spans="1:70" ht="20.100000000000001" customHeight="1" x14ac:dyDescent="0.2">
      <c r="C492" s="3" t="s">
        <v>172</v>
      </c>
      <c r="E492" s="62"/>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row>
    <row r="493" spans="1:70" ht="20.100000000000001" customHeight="1" x14ac:dyDescent="0.2">
      <c r="D493" s="2" t="s">
        <v>98</v>
      </c>
      <c r="E493" s="62"/>
      <c r="F493" s="37">
        <v>82</v>
      </c>
      <c r="G493" s="37"/>
      <c r="H493" s="37"/>
      <c r="I493" s="37"/>
      <c r="J493" s="37">
        <v>271</v>
      </c>
      <c r="K493" s="37">
        <v>13</v>
      </c>
      <c r="L493" s="37"/>
      <c r="M493" s="37">
        <v>284</v>
      </c>
      <c r="N493" s="37"/>
      <c r="O493" s="37"/>
      <c r="P493" s="37"/>
      <c r="Q493" s="37">
        <v>94</v>
      </c>
      <c r="R493" s="37">
        <v>229</v>
      </c>
      <c r="S493" s="37"/>
      <c r="T493" s="37">
        <v>323</v>
      </c>
      <c r="U493" s="37"/>
      <c r="V493" s="37"/>
      <c r="W493" s="37"/>
      <c r="X493" s="37">
        <v>43</v>
      </c>
      <c r="Y493" s="37"/>
      <c r="Z493" s="37"/>
      <c r="AA493" s="37"/>
      <c r="AB493" s="37">
        <v>0</v>
      </c>
      <c r="AC493" s="37"/>
      <c r="AD493" s="37">
        <v>0</v>
      </c>
      <c r="AE493" s="37"/>
      <c r="AF493" s="37"/>
      <c r="AG493" s="37"/>
      <c r="AH493" s="37">
        <v>0</v>
      </c>
      <c r="AI493" s="37"/>
      <c r="AJ493" s="37"/>
      <c r="AK493" s="37"/>
      <c r="AL493" s="37"/>
      <c r="AM493" s="37"/>
      <c r="AN493" s="37"/>
      <c r="AO493" s="37"/>
      <c r="AP493" s="37">
        <v>64</v>
      </c>
      <c r="AQ493" s="37"/>
      <c r="AR493" s="37"/>
      <c r="AS493" s="37"/>
      <c r="AT493" s="37">
        <v>261</v>
      </c>
      <c r="AU493" s="37">
        <v>17</v>
      </c>
      <c r="AV493" s="37"/>
      <c r="AW493" s="37">
        <v>278</v>
      </c>
      <c r="AX493" s="37"/>
      <c r="AY493" s="37"/>
      <c r="AZ493" s="37"/>
      <c r="BA493" s="37">
        <v>126</v>
      </c>
      <c r="BB493" s="37">
        <v>143</v>
      </c>
      <c r="BC493" s="37"/>
      <c r="BD493" s="37">
        <v>269</v>
      </c>
      <c r="BE493" s="37"/>
      <c r="BF493" s="37"/>
      <c r="BG493" s="37"/>
      <c r="BH493" s="37">
        <v>70</v>
      </c>
      <c r="BI493" s="37"/>
      <c r="BJ493" s="37"/>
      <c r="BK493" s="37"/>
      <c r="BL493" s="37">
        <v>0</v>
      </c>
      <c r="BM493" s="37"/>
      <c r="BN493" s="37">
        <v>3</v>
      </c>
      <c r="BO493" s="37"/>
      <c r="BP493" s="37"/>
      <c r="BQ493" s="37"/>
      <c r="BR493" s="37">
        <v>0</v>
      </c>
    </row>
    <row r="494" spans="1:70" ht="20.100000000000001" customHeight="1" x14ac:dyDescent="0.2">
      <c r="B494" s="5"/>
      <c r="D494" s="38" t="s">
        <v>99</v>
      </c>
      <c r="E494" s="62"/>
      <c r="F494" s="39">
        <v>75</v>
      </c>
      <c r="G494" s="40"/>
      <c r="H494" s="40"/>
      <c r="I494" s="40"/>
      <c r="J494" s="39">
        <v>298</v>
      </c>
      <c r="K494" s="39">
        <v>8</v>
      </c>
      <c r="L494" s="40"/>
      <c r="M494" s="39">
        <v>306</v>
      </c>
      <c r="N494" s="40"/>
      <c r="O494" s="40"/>
      <c r="P494" s="40"/>
      <c r="Q494" s="39">
        <v>109</v>
      </c>
      <c r="R494" s="39">
        <v>215</v>
      </c>
      <c r="S494" s="40"/>
      <c r="T494" s="39">
        <v>324</v>
      </c>
      <c r="U494" s="40"/>
      <c r="V494" s="40"/>
      <c r="W494" s="40"/>
      <c r="X494" s="39">
        <v>57</v>
      </c>
      <c r="Y494" s="40"/>
      <c r="Z494" s="40"/>
      <c r="AA494" s="40"/>
      <c r="AB494" s="39">
        <v>0</v>
      </c>
      <c r="AC494" s="40"/>
      <c r="AD494" s="39">
        <v>0</v>
      </c>
      <c r="AE494" s="40"/>
      <c r="AF494" s="40"/>
      <c r="AG494" s="40"/>
      <c r="AH494" s="39">
        <v>0</v>
      </c>
      <c r="AI494" s="40"/>
      <c r="AJ494" s="40"/>
      <c r="AK494" s="40"/>
      <c r="AL494" s="40"/>
      <c r="AM494" s="40"/>
      <c r="AN494" s="40"/>
      <c r="AO494" s="40"/>
      <c r="AP494" s="39">
        <v>45</v>
      </c>
      <c r="AQ494" s="40"/>
      <c r="AR494" s="40"/>
      <c r="AS494" s="40"/>
      <c r="AT494" s="39">
        <v>256</v>
      </c>
      <c r="AU494" s="39">
        <v>17</v>
      </c>
      <c r="AV494" s="40"/>
      <c r="AW494" s="39">
        <v>273</v>
      </c>
      <c r="AX494" s="40"/>
      <c r="AY494" s="40"/>
      <c r="AZ494" s="40"/>
      <c r="BA494" s="39">
        <v>103</v>
      </c>
      <c r="BB494" s="39">
        <v>168</v>
      </c>
      <c r="BC494" s="40"/>
      <c r="BD494" s="39">
        <v>271</v>
      </c>
      <c r="BE494" s="40"/>
      <c r="BF494" s="40"/>
      <c r="BG494" s="40"/>
      <c r="BH494" s="39">
        <v>47</v>
      </c>
      <c r="BI494" s="40"/>
      <c r="BJ494" s="40"/>
      <c r="BK494" s="40"/>
      <c r="BL494" s="39">
        <v>0</v>
      </c>
      <c r="BM494" s="40"/>
      <c r="BN494" s="39">
        <v>0</v>
      </c>
      <c r="BO494" s="40"/>
      <c r="BP494" s="40"/>
      <c r="BQ494" s="40"/>
      <c r="BR494" s="39">
        <v>0</v>
      </c>
    </row>
    <row r="495" spans="1:70" ht="20.100000000000001" customHeight="1" x14ac:dyDescent="0.2">
      <c r="B495" s="5"/>
      <c r="D495" s="2" t="s">
        <v>113</v>
      </c>
      <c r="E495" s="62"/>
      <c r="F495" s="37">
        <v>142</v>
      </c>
      <c r="G495" s="37"/>
      <c r="H495" s="37"/>
      <c r="I495" s="37"/>
      <c r="J495" s="37">
        <v>408</v>
      </c>
      <c r="K495" s="37">
        <v>13</v>
      </c>
      <c r="L495" s="37"/>
      <c r="M495" s="37">
        <v>421</v>
      </c>
      <c r="N495" s="37"/>
      <c r="O495" s="37"/>
      <c r="P495" s="37"/>
      <c r="Q495" s="37">
        <v>127</v>
      </c>
      <c r="R495" s="37">
        <v>290</v>
      </c>
      <c r="S495" s="37"/>
      <c r="T495" s="37">
        <v>417</v>
      </c>
      <c r="U495" s="37"/>
      <c r="V495" s="37"/>
      <c r="W495" s="37"/>
      <c r="X495" s="37">
        <v>146</v>
      </c>
      <c r="Y495" s="37"/>
      <c r="Z495" s="37"/>
      <c r="AA495" s="37"/>
      <c r="AB495" s="37">
        <v>0</v>
      </c>
      <c r="AC495" s="37"/>
      <c r="AD495" s="37">
        <v>0</v>
      </c>
      <c r="AE495" s="37"/>
      <c r="AF495" s="37"/>
      <c r="AG495" s="37"/>
      <c r="AH495" s="37">
        <v>34</v>
      </c>
      <c r="AI495" s="37"/>
      <c r="AJ495" s="37"/>
      <c r="AK495" s="37"/>
      <c r="AL495" s="37"/>
      <c r="AM495" s="37"/>
      <c r="AN495" s="37"/>
      <c r="AO495" s="37"/>
      <c r="AP495" s="37">
        <v>121</v>
      </c>
      <c r="AQ495" s="37"/>
      <c r="AR495" s="37"/>
      <c r="AS495" s="37"/>
      <c r="AT495" s="37">
        <v>796</v>
      </c>
      <c r="AU495" s="37">
        <v>10</v>
      </c>
      <c r="AV495" s="37"/>
      <c r="AW495" s="37">
        <v>806</v>
      </c>
      <c r="AX495" s="37"/>
      <c r="AY495" s="37"/>
      <c r="AZ495" s="37"/>
      <c r="BA495" s="37">
        <v>255</v>
      </c>
      <c r="BB495" s="37">
        <v>401</v>
      </c>
      <c r="BC495" s="37"/>
      <c r="BD495" s="37">
        <v>656</v>
      </c>
      <c r="BE495" s="37"/>
      <c r="BF495" s="37"/>
      <c r="BG495" s="37"/>
      <c r="BH495" s="37">
        <v>260</v>
      </c>
      <c r="BI495" s="37"/>
      <c r="BJ495" s="37"/>
      <c r="BK495" s="37"/>
      <c r="BL495" s="37">
        <v>0</v>
      </c>
      <c r="BM495" s="37"/>
      <c r="BN495" s="37">
        <v>11</v>
      </c>
      <c r="BO495" s="37"/>
      <c r="BP495" s="37"/>
      <c r="BQ495" s="37"/>
      <c r="BR495" s="37">
        <v>152</v>
      </c>
    </row>
    <row r="496" spans="1:70" ht="20.100000000000001" customHeight="1" x14ac:dyDescent="0.2">
      <c r="B496" s="5"/>
      <c r="D496" s="38" t="s">
        <v>174</v>
      </c>
      <c r="E496" s="62"/>
      <c r="F496" s="39">
        <v>183</v>
      </c>
      <c r="G496" s="40"/>
      <c r="H496" s="40"/>
      <c r="I496" s="40"/>
      <c r="J496" s="39">
        <v>1008</v>
      </c>
      <c r="K496" s="39">
        <v>24</v>
      </c>
      <c r="L496" s="40"/>
      <c r="M496" s="39">
        <v>1032</v>
      </c>
      <c r="N496" s="40"/>
      <c r="O496" s="40"/>
      <c r="P496" s="40"/>
      <c r="Q496" s="39">
        <v>194</v>
      </c>
      <c r="R496" s="39">
        <v>544</v>
      </c>
      <c r="S496" s="40"/>
      <c r="T496" s="39">
        <v>738</v>
      </c>
      <c r="U496" s="40"/>
      <c r="V496" s="40"/>
      <c r="W496" s="40"/>
      <c r="X496" s="39">
        <v>477</v>
      </c>
      <c r="Y496" s="40"/>
      <c r="Z496" s="40"/>
      <c r="AA496" s="40"/>
      <c r="AB496" s="39">
        <v>0</v>
      </c>
      <c r="AC496" s="40"/>
      <c r="AD496" s="39">
        <v>0</v>
      </c>
      <c r="AE496" s="40"/>
      <c r="AF496" s="40"/>
      <c r="AG496" s="40"/>
      <c r="AH496" s="39">
        <v>20</v>
      </c>
      <c r="AI496" s="40"/>
      <c r="AJ496" s="40"/>
      <c r="AK496" s="40"/>
      <c r="AL496" s="40"/>
      <c r="AM496" s="40"/>
      <c r="AN496" s="40"/>
      <c r="AO496" s="40"/>
      <c r="AP496" s="39">
        <v>98</v>
      </c>
      <c r="AQ496" s="40"/>
      <c r="AR496" s="40"/>
      <c r="AS496" s="40"/>
      <c r="AT496" s="39">
        <v>181</v>
      </c>
      <c r="AU496" s="39">
        <v>11</v>
      </c>
      <c r="AV496" s="40"/>
      <c r="AW496" s="39">
        <v>192</v>
      </c>
      <c r="AX496" s="40"/>
      <c r="AY496" s="40"/>
      <c r="AZ496" s="40"/>
      <c r="BA496" s="39">
        <v>50</v>
      </c>
      <c r="BB496" s="39">
        <v>136</v>
      </c>
      <c r="BC496" s="40"/>
      <c r="BD496" s="39">
        <v>186</v>
      </c>
      <c r="BE496" s="40"/>
      <c r="BF496" s="40"/>
      <c r="BG496" s="40"/>
      <c r="BH496" s="39">
        <v>79</v>
      </c>
      <c r="BI496" s="40"/>
      <c r="BJ496" s="40"/>
      <c r="BK496" s="40"/>
      <c r="BL496" s="39">
        <v>0</v>
      </c>
      <c r="BM496" s="40"/>
      <c r="BN496" s="39">
        <v>25</v>
      </c>
      <c r="BO496" s="40"/>
      <c r="BP496" s="40"/>
      <c r="BQ496" s="40"/>
      <c r="BR496" s="39">
        <v>24</v>
      </c>
    </row>
    <row r="497" spans="1:70" ht="20.100000000000001" customHeight="1" x14ac:dyDescent="0.2">
      <c r="D497" s="2" t="s">
        <v>115</v>
      </c>
      <c r="E497" s="62"/>
      <c r="F497" s="37">
        <v>42</v>
      </c>
      <c r="G497" s="37"/>
      <c r="H497" s="37"/>
      <c r="I497" s="37"/>
      <c r="J497" s="37">
        <v>303</v>
      </c>
      <c r="K497" s="37">
        <v>11</v>
      </c>
      <c r="L497" s="37"/>
      <c r="M497" s="37">
        <v>314</v>
      </c>
      <c r="N497" s="37"/>
      <c r="O497" s="37"/>
      <c r="P497" s="37"/>
      <c r="Q497" s="37">
        <v>62</v>
      </c>
      <c r="R497" s="37">
        <v>276</v>
      </c>
      <c r="S497" s="37"/>
      <c r="T497" s="37">
        <v>338</v>
      </c>
      <c r="U497" s="37"/>
      <c r="V497" s="37"/>
      <c r="W497" s="37"/>
      <c r="X497" s="37">
        <v>18</v>
      </c>
      <c r="Y497" s="37"/>
      <c r="Z497" s="37"/>
      <c r="AA497" s="37"/>
      <c r="AB497" s="37">
        <v>0</v>
      </c>
      <c r="AC497" s="37"/>
      <c r="AD497" s="37">
        <v>0</v>
      </c>
      <c r="AE497" s="37"/>
      <c r="AF497" s="37"/>
      <c r="AG497" s="37"/>
      <c r="AH497" s="37">
        <v>0</v>
      </c>
      <c r="AI497" s="37"/>
      <c r="AJ497" s="37"/>
      <c r="AK497" s="37"/>
      <c r="AL497" s="37"/>
      <c r="AM497" s="37"/>
      <c r="AN497" s="37"/>
      <c r="AO497" s="37"/>
      <c r="AP497" s="37">
        <v>54</v>
      </c>
      <c r="AQ497" s="37"/>
      <c r="AR497" s="37"/>
      <c r="AS497" s="37"/>
      <c r="AT497" s="37">
        <v>488</v>
      </c>
      <c r="AU497" s="37">
        <v>26</v>
      </c>
      <c r="AV497" s="37"/>
      <c r="AW497" s="37">
        <v>514</v>
      </c>
      <c r="AX497" s="37"/>
      <c r="AY497" s="37"/>
      <c r="AZ497" s="37"/>
      <c r="BA497" s="37">
        <v>97</v>
      </c>
      <c r="BB497" s="37">
        <v>401</v>
      </c>
      <c r="BC497" s="37"/>
      <c r="BD497" s="37">
        <v>498</v>
      </c>
      <c r="BE497" s="37"/>
      <c r="BF497" s="37"/>
      <c r="BG497" s="37"/>
      <c r="BH497" s="37">
        <v>49</v>
      </c>
      <c r="BI497" s="37"/>
      <c r="BJ497" s="37"/>
      <c r="BK497" s="37"/>
      <c r="BL497" s="37">
        <v>0</v>
      </c>
      <c r="BM497" s="37"/>
      <c r="BN497" s="37">
        <v>21</v>
      </c>
      <c r="BO497" s="37"/>
      <c r="BP497" s="37"/>
      <c r="BQ497" s="37"/>
      <c r="BR497" s="37">
        <v>0</v>
      </c>
    </row>
    <row r="498" spans="1:70" ht="20.100000000000001" customHeight="1" x14ac:dyDescent="0.2">
      <c r="D498" s="38" t="s">
        <v>116</v>
      </c>
      <c r="E498" s="62"/>
      <c r="F498" s="39">
        <v>73</v>
      </c>
      <c r="G498" s="40"/>
      <c r="H498" s="40"/>
      <c r="I498" s="40"/>
      <c r="J498" s="39">
        <v>367</v>
      </c>
      <c r="K498" s="39">
        <v>15</v>
      </c>
      <c r="L498" s="40"/>
      <c r="M498" s="39">
        <v>382</v>
      </c>
      <c r="N498" s="40"/>
      <c r="O498" s="40"/>
      <c r="P498" s="40"/>
      <c r="Q498" s="39">
        <v>115</v>
      </c>
      <c r="R498" s="39">
        <v>272</v>
      </c>
      <c r="S498" s="40"/>
      <c r="T498" s="39">
        <v>387</v>
      </c>
      <c r="U498" s="40"/>
      <c r="V498" s="40"/>
      <c r="W498" s="40"/>
      <c r="X498" s="39">
        <v>68</v>
      </c>
      <c r="Y498" s="40"/>
      <c r="Z498" s="40"/>
      <c r="AA498" s="40"/>
      <c r="AB498" s="39">
        <v>0</v>
      </c>
      <c r="AC498" s="40"/>
      <c r="AD498" s="39">
        <v>0</v>
      </c>
      <c r="AE498" s="40"/>
      <c r="AF498" s="40"/>
      <c r="AG498" s="40"/>
      <c r="AH498" s="39">
        <v>0</v>
      </c>
      <c r="AI498" s="40"/>
      <c r="AJ498" s="40"/>
      <c r="AK498" s="40"/>
      <c r="AL498" s="40"/>
      <c r="AM498" s="40"/>
      <c r="AN498" s="40"/>
      <c r="AO498" s="40"/>
      <c r="AP498" s="39">
        <v>45</v>
      </c>
      <c r="AQ498" s="40"/>
      <c r="AR498" s="40"/>
      <c r="AS498" s="40"/>
      <c r="AT498" s="39">
        <v>417</v>
      </c>
      <c r="AU498" s="39">
        <v>17</v>
      </c>
      <c r="AV498" s="40"/>
      <c r="AW498" s="39">
        <v>434</v>
      </c>
      <c r="AX498" s="40"/>
      <c r="AY498" s="40"/>
      <c r="AZ498" s="40"/>
      <c r="BA498" s="39">
        <v>79</v>
      </c>
      <c r="BB498" s="39">
        <v>322</v>
      </c>
      <c r="BC498" s="40"/>
      <c r="BD498" s="39">
        <v>401</v>
      </c>
      <c r="BE498" s="40"/>
      <c r="BF498" s="40"/>
      <c r="BG498" s="40"/>
      <c r="BH498" s="39">
        <v>58</v>
      </c>
      <c r="BI498" s="40"/>
      <c r="BJ498" s="40"/>
      <c r="BK498" s="40"/>
      <c r="BL498" s="39">
        <v>0</v>
      </c>
      <c r="BM498" s="40"/>
      <c r="BN498" s="39">
        <v>20</v>
      </c>
      <c r="BO498" s="40"/>
      <c r="BP498" s="40"/>
      <c r="BQ498" s="40"/>
      <c r="BR498" s="39">
        <v>2</v>
      </c>
    </row>
    <row r="499" spans="1:70" ht="20.100000000000001" customHeight="1" x14ac:dyDescent="0.2">
      <c r="D499" s="2" t="s">
        <v>104</v>
      </c>
      <c r="E499" s="62"/>
      <c r="F499" s="37">
        <v>119</v>
      </c>
      <c r="G499" s="37"/>
      <c r="H499" s="37"/>
      <c r="I499" s="37"/>
      <c r="J499" s="37">
        <v>432</v>
      </c>
      <c r="K499" s="37">
        <v>10</v>
      </c>
      <c r="L499" s="37"/>
      <c r="M499" s="37">
        <v>442</v>
      </c>
      <c r="N499" s="37"/>
      <c r="O499" s="37"/>
      <c r="P499" s="37"/>
      <c r="Q499" s="37">
        <v>115</v>
      </c>
      <c r="R499" s="37">
        <v>335</v>
      </c>
      <c r="S499" s="37"/>
      <c r="T499" s="37">
        <v>450</v>
      </c>
      <c r="U499" s="37"/>
      <c r="V499" s="37"/>
      <c r="W499" s="37"/>
      <c r="X499" s="37">
        <v>110</v>
      </c>
      <c r="Y499" s="37"/>
      <c r="Z499" s="37"/>
      <c r="AA499" s="37"/>
      <c r="AB499" s="37">
        <v>0</v>
      </c>
      <c r="AC499" s="37"/>
      <c r="AD499" s="37">
        <v>1</v>
      </c>
      <c r="AE499" s="37"/>
      <c r="AF499" s="37"/>
      <c r="AG499" s="37"/>
      <c r="AH499" s="37">
        <v>12</v>
      </c>
      <c r="AI499" s="37"/>
      <c r="AJ499" s="37"/>
      <c r="AK499" s="37"/>
      <c r="AL499" s="37"/>
      <c r="AM499" s="37"/>
      <c r="AN499" s="37"/>
      <c r="AO499" s="37"/>
      <c r="AP499" s="37">
        <v>127</v>
      </c>
      <c r="AQ499" s="37"/>
      <c r="AR499" s="37"/>
      <c r="AS499" s="37"/>
      <c r="AT499" s="37">
        <v>772</v>
      </c>
      <c r="AU499" s="37">
        <v>21</v>
      </c>
      <c r="AV499" s="37"/>
      <c r="AW499" s="37">
        <v>793</v>
      </c>
      <c r="AX499" s="37"/>
      <c r="AY499" s="37"/>
      <c r="AZ499" s="37"/>
      <c r="BA499" s="37">
        <v>170</v>
      </c>
      <c r="BB499" s="37">
        <v>527</v>
      </c>
      <c r="BC499" s="37"/>
      <c r="BD499" s="37">
        <v>697</v>
      </c>
      <c r="BE499" s="37"/>
      <c r="BF499" s="37"/>
      <c r="BG499" s="37"/>
      <c r="BH499" s="37">
        <v>211</v>
      </c>
      <c r="BI499" s="37"/>
      <c r="BJ499" s="37"/>
      <c r="BK499" s="37"/>
      <c r="BL499" s="37">
        <v>0</v>
      </c>
      <c r="BM499" s="37"/>
      <c r="BN499" s="37">
        <v>12</v>
      </c>
      <c r="BO499" s="37"/>
      <c r="BP499" s="37"/>
      <c r="BQ499" s="37"/>
      <c r="BR499" s="37">
        <v>22</v>
      </c>
    </row>
    <row r="500" spans="1:70" ht="20.100000000000001" customHeight="1" x14ac:dyDescent="0.2">
      <c r="B500" s="5"/>
      <c r="D500" s="38" t="s">
        <v>105</v>
      </c>
      <c r="E500" s="62"/>
      <c r="F500" s="39">
        <v>68</v>
      </c>
      <c r="G500" s="40"/>
      <c r="H500" s="40"/>
      <c r="I500" s="40"/>
      <c r="J500" s="39">
        <v>373</v>
      </c>
      <c r="K500" s="39">
        <v>9</v>
      </c>
      <c r="L500" s="40"/>
      <c r="M500" s="39">
        <v>382</v>
      </c>
      <c r="N500" s="40"/>
      <c r="O500" s="40"/>
      <c r="P500" s="40"/>
      <c r="Q500" s="39">
        <v>91</v>
      </c>
      <c r="R500" s="39">
        <v>311</v>
      </c>
      <c r="S500" s="40"/>
      <c r="T500" s="39">
        <v>402</v>
      </c>
      <c r="U500" s="40"/>
      <c r="V500" s="40"/>
      <c r="W500" s="40"/>
      <c r="X500" s="39">
        <v>48</v>
      </c>
      <c r="Y500" s="40"/>
      <c r="Z500" s="40"/>
      <c r="AA500" s="40"/>
      <c r="AB500" s="39">
        <v>0</v>
      </c>
      <c r="AC500" s="40"/>
      <c r="AD500" s="39">
        <v>0</v>
      </c>
      <c r="AE500" s="40"/>
      <c r="AF500" s="40"/>
      <c r="AG500" s="40"/>
      <c r="AH500" s="39">
        <v>0</v>
      </c>
      <c r="AI500" s="40"/>
      <c r="AJ500" s="40"/>
      <c r="AK500" s="40"/>
      <c r="AL500" s="40"/>
      <c r="AM500" s="40"/>
      <c r="AN500" s="40"/>
      <c r="AO500" s="40"/>
      <c r="AP500" s="39">
        <v>69</v>
      </c>
      <c r="AQ500" s="40"/>
      <c r="AR500" s="40"/>
      <c r="AS500" s="40"/>
      <c r="AT500" s="39">
        <v>398</v>
      </c>
      <c r="AU500" s="39">
        <v>18</v>
      </c>
      <c r="AV500" s="40"/>
      <c r="AW500" s="39">
        <v>416</v>
      </c>
      <c r="AX500" s="40"/>
      <c r="AY500" s="40"/>
      <c r="AZ500" s="40"/>
      <c r="BA500" s="39">
        <v>88</v>
      </c>
      <c r="BB500" s="39">
        <v>328</v>
      </c>
      <c r="BC500" s="40"/>
      <c r="BD500" s="39">
        <v>416</v>
      </c>
      <c r="BE500" s="40"/>
      <c r="BF500" s="40"/>
      <c r="BG500" s="40"/>
      <c r="BH500" s="39">
        <v>69</v>
      </c>
      <c r="BI500" s="40"/>
      <c r="BJ500" s="40"/>
      <c r="BK500" s="40"/>
      <c r="BL500" s="39">
        <v>0</v>
      </c>
      <c r="BM500" s="40"/>
      <c r="BN500" s="39">
        <v>0</v>
      </c>
      <c r="BO500" s="40"/>
      <c r="BP500" s="40"/>
      <c r="BQ500" s="40"/>
      <c r="BR500" s="39">
        <v>2</v>
      </c>
    </row>
    <row r="501" spans="1:70" ht="20.100000000000001" customHeight="1" x14ac:dyDescent="0.2">
      <c r="B501" s="5"/>
      <c r="D501" s="2" t="s">
        <v>106</v>
      </c>
      <c r="E501" s="62"/>
      <c r="F501" s="37">
        <v>224</v>
      </c>
      <c r="G501" s="37"/>
      <c r="H501" s="37"/>
      <c r="I501" s="37"/>
      <c r="J501" s="37">
        <v>562</v>
      </c>
      <c r="K501" s="37">
        <v>20</v>
      </c>
      <c r="L501" s="37"/>
      <c r="M501" s="37">
        <v>582</v>
      </c>
      <c r="N501" s="37"/>
      <c r="O501" s="37"/>
      <c r="P501" s="37"/>
      <c r="Q501" s="37">
        <v>164</v>
      </c>
      <c r="R501" s="37">
        <v>446</v>
      </c>
      <c r="S501" s="37"/>
      <c r="T501" s="37">
        <v>610</v>
      </c>
      <c r="U501" s="37"/>
      <c r="V501" s="37"/>
      <c r="W501" s="37"/>
      <c r="X501" s="37">
        <v>196</v>
      </c>
      <c r="Y501" s="37"/>
      <c r="Z501" s="37"/>
      <c r="AA501" s="37"/>
      <c r="AB501" s="37">
        <v>0</v>
      </c>
      <c r="AC501" s="37"/>
      <c r="AD501" s="37">
        <v>0</v>
      </c>
      <c r="AE501" s="37"/>
      <c r="AF501" s="37"/>
      <c r="AG501" s="37"/>
      <c r="AH501" s="37">
        <v>0</v>
      </c>
      <c r="AI501" s="37"/>
      <c r="AJ501" s="37"/>
      <c r="AK501" s="37"/>
      <c r="AL501" s="37"/>
      <c r="AM501" s="37"/>
      <c r="AN501" s="37"/>
      <c r="AO501" s="37"/>
      <c r="AP501" s="37">
        <v>62</v>
      </c>
      <c r="AQ501" s="37"/>
      <c r="AR501" s="37"/>
      <c r="AS501" s="37"/>
      <c r="AT501" s="37">
        <v>204</v>
      </c>
      <c r="AU501" s="37">
        <v>9</v>
      </c>
      <c r="AV501" s="37"/>
      <c r="AW501" s="37">
        <v>213</v>
      </c>
      <c r="AX501" s="37"/>
      <c r="AY501" s="37"/>
      <c r="AZ501" s="37"/>
      <c r="BA501" s="37">
        <v>35</v>
      </c>
      <c r="BB501" s="37">
        <v>142</v>
      </c>
      <c r="BC501" s="37"/>
      <c r="BD501" s="37">
        <v>177</v>
      </c>
      <c r="BE501" s="37"/>
      <c r="BF501" s="37"/>
      <c r="BG501" s="37"/>
      <c r="BH501" s="37">
        <v>81</v>
      </c>
      <c r="BI501" s="37"/>
      <c r="BJ501" s="37"/>
      <c r="BK501" s="37"/>
      <c r="BL501" s="37">
        <v>0</v>
      </c>
      <c r="BM501" s="37"/>
      <c r="BN501" s="37">
        <v>17</v>
      </c>
      <c r="BO501" s="37"/>
      <c r="BP501" s="37"/>
      <c r="BQ501" s="37"/>
      <c r="BR501" s="37">
        <v>1</v>
      </c>
    </row>
    <row r="502" spans="1:70" ht="20.100000000000001" customHeight="1" x14ac:dyDescent="0.2">
      <c r="B502" s="5"/>
      <c r="D502" s="38" t="s">
        <v>118</v>
      </c>
      <c r="E502" s="62"/>
      <c r="F502" s="39">
        <v>143</v>
      </c>
      <c r="G502" s="40"/>
      <c r="H502" s="40"/>
      <c r="I502" s="40"/>
      <c r="J502" s="39">
        <v>568</v>
      </c>
      <c r="K502" s="39">
        <v>33</v>
      </c>
      <c r="L502" s="40"/>
      <c r="M502" s="39">
        <v>601</v>
      </c>
      <c r="N502" s="40"/>
      <c r="O502" s="40"/>
      <c r="P502" s="40"/>
      <c r="Q502" s="39">
        <v>202</v>
      </c>
      <c r="R502" s="39">
        <v>428</v>
      </c>
      <c r="S502" s="40"/>
      <c r="T502" s="39">
        <v>630</v>
      </c>
      <c r="U502" s="40"/>
      <c r="V502" s="40"/>
      <c r="W502" s="40"/>
      <c r="X502" s="39">
        <v>114</v>
      </c>
      <c r="Y502" s="40"/>
      <c r="Z502" s="40"/>
      <c r="AA502" s="40"/>
      <c r="AB502" s="39">
        <v>0</v>
      </c>
      <c r="AC502" s="40"/>
      <c r="AD502" s="39">
        <v>0</v>
      </c>
      <c r="AE502" s="40"/>
      <c r="AF502" s="40"/>
      <c r="AG502" s="40"/>
      <c r="AH502" s="39">
        <v>0</v>
      </c>
      <c r="AI502" s="40"/>
      <c r="AJ502" s="40"/>
      <c r="AK502" s="40"/>
      <c r="AL502" s="40"/>
      <c r="AM502" s="40"/>
      <c r="AN502" s="40"/>
      <c r="AO502" s="40"/>
      <c r="AP502" s="39">
        <v>65</v>
      </c>
      <c r="AQ502" s="40"/>
      <c r="AR502" s="40"/>
      <c r="AS502" s="40"/>
      <c r="AT502" s="39">
        <v>189</v>
      </c>
      <c r="AU502" s="39">
        <v>15</v>
      </c>
      <c r="AV502" s="40"/>
      <c r="AW502" s="39">
        <v>204</v>
      </c>
      <c r="AX502" s="40"/>
      <c r="AY502" s="40"/>
      <c r="AZ502" s="40"/>
      <c r="BA502" s="39">
        <v>77</v>
      </c>
      <c r="BB502" s="39">
        <v>110</v>
      </c>
      <c r="BC502" s="40"/>
      <c r="BD502" s="39">
        <v>187</v>
      </c>
      <c r="BE502" s="40"/>
      <c r="BF502" s="40"/>
      <c r="BG502" s="40"/>
      <c r="BH502" s="39">
        <v>57</v>
      </c>
      <c r="BI502" s="40"/>
      <c r="BJ502" s="40"/>
      <c r="BK502" s="40"/>
      <c r="BL502" s="39">
        <v>0</v>
      </c>
      <c r="BM502" s="40"/>
      <c r="BN502" s="39">
        <v>25</v>
      </c>
      <c r="BO502" s="40"/>
      <c r="BP502" s="40"/>
      <c r="BQ502" s="40"/>
      <c r="BR502" s="39">
        <v>18</v>
      </c>
    </row>
    <row r="503" spans="1:70" ht="20.100000000000001" customHeight="1" x14ac:dyDescent="0.2">
      <c r="B503" s="5"/>
      <c r="D503" s="2" t="s">
        <v>176</v>
      </c>
      <c r="E503" s="62"/>
      <c r="F503" s="37">
        <v>137</v>
      </c>
      <c r="G503" s="37"/>
      <c r="H503" s="37"/>
      <c r="I503" s="37"/>
      <c r="J503" s="37">
        <v>993</v>
      </c>
      <c r="K503" s="37">
        <v>15</v>
      </c>
      <c r="L503" s="37"/>
      <c r="M503" s="37">
        <v>1008</v>
      </c>
      <c r="N503" s="37"/>
      <c r="O503" s="37"/>
      <c r="P503" s="37"/>
      <c r="Q503" s="37">
        <v>262</v>
      </c>
      <c r="R503" s="37">
        <v>560</v>
      </c>
      <c r="S503" s="37"/>
      <c r="T503" s="37">
        <v>822</v>
      </c>
      <c r="U503" s="37"/>
      <c r="V503" s="37"/>
      <c r="W503" s="37"/>
      <c r="X503" s="37">
        <v>323</v>
      </c>
      <c r="Y503" s="37"/>
      <c r="Z503" s="37"/>
      <c r="AA503" s="37"/>
      <c r="AB503" s="37">
        <v>0</v>
      </c>
      <c r="AC503" s="37"/>
      <c r="AD503" s="37">
        <v>0</v>
      </c>
      <c r="AE503" s="37"/>
      <c r="AF503" s="37"/>
      <c r="AG503" s="37"/>
      <c r="AH503" s="37">
        <v>0</v>
      </c>
      <c r="AI503" s="37"/>
      <c r="AJ503" s="37"/>
      <c r="AK503" s="37"/>
      <c r="AL503" s="37"/>
      <c r="AM503" s="37"/>
      <c r="AN503" s="37"/>
      <c r="AO503" s="37"/>
      <c r="AP503" s="37">
        <v>85</v>
      </c>
      <c r="AQ503" s="37"/>
      <c r="AR503" s="37"/>
      <c r="AS503" s="37"/>
      <c r="AT503" s="37">
        <v>180</v>
      </c>
      <c r="AU503" s="37">
        <v>12</v>
      </c>
      <c r="AV503" s="37"/>
      <c r="AW503" s="37">
        <v>192</v>
      </c>
      <c r="AX503" s="37"/>
      <c r="AY503" s="37"/>
      <c r="AZ503" s="37"/>
      <c r="BA503" s="37">
        <v>72</v>
      </c>
      <c r="BB503" s="37">
        <v>152</v>
      </c>
      <c r="BC503" s="37"/>
      <c r="BD503" s="37">
        <v>224</v>
      </c>
      <c r="BE503" s="37"/>
      <c r="BF503" s="37"/>
      <c r="BG503" s="37"/>
      <c r="BH503" s="37">
        <v>53</v>
      </c>
      <c r="BI503" s="37"/>
      <c r="BJ503" s="37"/>
      <c r="BK503" s="37"/>
      <c r="BL503" s="37">
        <v>0</v>
      </c>
      <c r="BM503" s="37"/>
      <c r="BN503" s="37">
        <v>0</v>
      </c>
      <c r="BO503" s="37"/>
      <c r="BP503" s="37"/>
      <c r="BQ503" s="37"/>
      <c r="BR503" s="37">
        <v>0</v>
      </c>
    </row>
    <row r="504" spans="1:70" ht="20.100000000000001" customHeight="1" x14ac:dyDescent="0.2">
      <c r="B504" s="5"/>
      <c r="E504" s="62"/>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row>
    <row r="505" spans="1:70" s="1" customFormat="1" ht="20.100000000000001" customHeight="1" x14ac:dyDescent="0.2">
      <c r="A505" s="3"/>
      <c r="B505" s="6"/>
      <c r="C505" s="42" t="s">
        <v>180</v>
      </c>
      <c r="D505" s="42"/>
      <c r="E505" s="62"/>
      <c r="F505" s="44">
        <v>1288</v>
      </c>
      <c r="G505" s="45"/>
      <c r="H505" s="45"/>
      <c r="I505" s="45"/>
      <c r="J505" s="44">
        <v>5583</v>
      </c>
      <c r="K505" s="44">
        <v>171</v>
      </c>
      <c r="L505" s="45"/>
      <c r="M505" s="44">
        <v>5754</v>
      </c>
      <c r="N505" s="45"/>
      <c r="O505" s="45"/>
      <c r="P505" s="45"/>
      <c r="Q505" s="44">
        <v>1535</v>
      </c>
      <c r="R505" s="44">
        <v>3906</v>
      </c>
      <c r="S505" s="45"/>
      <c r="T505" s="44">
        <v>5441</v>
      </c>
      <c r="U505" s="45"/>
      <c r="V505" s="45"/>
      <c r="W505" s="45"/>
      <c r="X505" s="44">
        <v>1600</v>
      </c>
      <c r="Y505" s="45"/>
      <c r="Z505" s="45"/>
      <c r="AA505" s="45"/>
      <c r="AB505" s="44">
        <v>0</v>
      </c>
      <c r="AC505" s="45"/>
      <c r="AD505" s="44">
        <v>1</v>
      </c>
      <c r="AE505" s="45"/>
      <c r="AF505" s="45"/>
      <c r="AG505" s="45"/>
      <c r="AH505" s="44">
        <v>66</v>
      </c>
      <c r="AI505" s="45"/>
      <c r="AJ505" s="45"/>
      <c r="AK505" s="45"/>
      <c r="AL505" s="45"/>
      <c r="AM505" s="45"/>
      <c r="AN505" s="45"/>
      <c r="AO505" s="45"/>
      <c r="AP505" s="44">
        <v>835</v>
      </c>
      <c r="AQ505" s="45"/>
      <c r="AR505" s="45"/>
      <c r="AS505" s="45"/>
      <c r="AT505" s="44">
        <v>4142</v>
      </c>
      <c r="AU505" s="44">
        <v>173</v>
      </c>
      <c r="AV505" s="45"/>
      <c r="AW505" s="44">
        <v>4315</v>
      </c>
      <c r="AX505" s="45"/>
      <c r="AY505" s="45"/>
      <c r="AZ505" s="45"/>
      <c r="BA505" s="44">
        <v>1152</v>
      </c>
      <c r="BB505" s="44">
        <v>2830</v>
      </c>
      <c r="BC505" s="45"/>
      <c r="BD505" s="44">
        <v>3982</v>
      </c>
      <c r="BE505" s="45"/>
      <c r="BF505" s="45"/>
      <c r="BG505" s="45"/>
      <c r="BH505" s="44">
        <v>1034</v>
      </c>
      <c r="BI505" s="45"/>
      <c r="BJ505" s="45"/>
      <c r="BK505" s="45"/>
      <c r="BL505" s="44">
        <v>0</v>
      </c>
      <c r="BM505" s="45"/>
      <c r="BN505" s="44">
        <v>134</v>
      </c>
      <c r="BO505" s="45"/>
      <c r="BP505" s="45"/>
      <c r="BQ505" s="45"/>
      <c r="BR505" s="44">
        <v>221</v>
      </c>
    </row>
    <row r="506" spans="1:70" s="1" customFormat="1" ht="20.100000000000001" customHeight="1" x14ac:dyDescent="0.2">
      <c r="A506" s="3"/>
      <c r="B506" s="6"/>
      <c r="C506" s="3"/>
      <c r="D506" s="3"/>
      <c r="E506" s="62"/>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row>
    <row r="507" spans="1:70" s="1" customFormat="1" ht="20.100000000000001" customHeight="1" x14ac:dyDescent="0.25">
      <c r="A507" s="3"/>
      <c r="B507" s="49" t="s">
        <v>299</v>
      </c>
      <c r="C507" s="50"/>
      <c r="D507" s="50"/>
      <c r="E507" s="62"/>
      <c r="F507" s="51">
        <v>1288</v>
      </c>
      <c r="G507" s="52"/>
      <c r="H507" s="52"/>
      <c r="I507" s="52"/>
      <c r="J507" s="51">
        <v>5583</v>
      </c>
      <c r="K507" s="51">
        <v>171</v>
      </c>
      <c r="L507" s="52"/>
      <c r="M507" s="51">
        <v>5754</v>
      </c>
      <c r="N507" s="52"/>
      <c r="O507" s="52"/>
      <c r="P507" s="52"/>
      <c r="Q507" s="51">
        <v>1535</v>
      </c>
      <c r="R507" s="51">
        <v>3906</v>
      </c>
      <c r="S507" s="52"/>
      <c r="T507" s="51">
        <v>5441</v>
      </c>
      <c r="U507" s="52"/>
      <c r="V507" s="52"/>
      <c r="W507" s="52"/>
      <c r="X507" s="51">
        <v>1600</v>
      </c>
      <c r="Y507" s="52"/>
      <c r="Z507" s="52"/>
      <c r="AA507" s="52"/>
      <c r="AB507" s="51">
        <v>0</v>
      </c>
      <c r="AC507" s="52"/>
      <c r="AD507" s="51">
        <v>1</v>
      </c>
      <c r="AE507" s="52"/>
      <c r="AF507" s="52"/>
      <c r="AG507" s="52"/>
      <c r="AH507" s="51">
        <v>66</v>
      </c>
      <c r="AI507" s="52"/>
      <c r="AJ507" s="52"/>
      <c r="AK507" s="52"/>
      <c r="AL507" s="52"/>
      <c r="AM507" s="52"/>
      <c r="AN507" s="52"/>
      <c r="AO507" s="52"/>
      <c r="AP507" s="51">
        <v>835</v>
      </c>
      <c r="AQ507" s="52"/>
      <c r="AR507" s="52"/>
      <c r="AS507" s="52"/>
      <c r="AT507" s="51">
        <v>4142</v>
      </c>
      <c r="AU507" s="51">
        <v>173</v>
      </c>
      <c r="AV507" s="52"/>
      <c r="AW507" s="51">
        <v>4315</v>
      </c>
      <c r="AX507" s="52"/>
      <c r="AY507" s="52"/>
      <c r="AZ507" s="52"/>
      <c r="BA507" s="51">
        <v>1152</v>
      </c>
      <c r="BB507" s="51">
        <v>2830</v>
      </c>
      <c r="BC507" s="52"/>
      <c r="BD507" s="51">
        <v>3982</v>
      </c>
      <c r="BE507" s="52"/>
      <c r="BF507" s="52"/>
      <c r="BG507" s="52"/>
      <c r="BH507" s="51">
        <v>1034</v>
      </c>
      <c r="BI507" s="52"/>
      <c r="BJ507" s="52"/>
      <c r="BK507" s="52"/>
      <c r="BL507" s="51">
        <v>0</v>
      </c>
      <c r="BM507" s="52"/>
      <c r="BN507" s="51">
        <v>134</v>
      </c>
      <c r="BO507" s="52"/>
      <c r="BP507" s="52"/>
      <c r="BQ507" s="52"/>
      <c r="BR507" s="51">
        <v>221</v>
      </c>
    </row>
    <row r="508" spans="1:70" ht="20.100000000000001" customHeight="1" x14ac:dyDescent="0.2">
      <c r="E508" s="6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row>
    <row r="509" spans="1:70" ht="20.100000000000001" customHeight="1" x14ac:dyDescent="0.2">
      <c r="B509" s="6" t="s">
        <v>300</v>
      </c>
      <c r="E509" s="62"/>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row>
    <row r="510" spans="1:70" ht="20.100000000000001" customHeight="1" x14ac:dyDescent="0.2">
      <c r="C510" s="3" t="s">
        <v>172</v>
      </c>
      <c r="E510" s="62"/>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row>
    <row r="511" spans="1:70" ht="20.100000000000001" customHeight="1" x14ac:dyDescent="0.2">
      <c r="D511" s="2" t="s">
        <v>124</v>
      </c>
      <c r="E511" s="62"/>
      <c r="F511" s="37">
        <v>108</v>
      </c>
      <c r="G511" s="37"/>
      <c r="H511" s="37"/>
      <c r="I511" s="37"/>
      <c r="J511" s="37">
        <v>580</v>
      </c>
      <c r="K511" s="37">
        <v>9</v>
      </c>
      <c r="L511" s="37"/>
      <c r="M511" s="37">
        <v>589</v>
      </c>
      <c r="N511" s="37"/>
      <c r="O511" s="37"/>
      <c r="P511" s="37"/>
      <c r="Q511" s="37">
        <v>124</v>
      </c>
      <c r="R511" s="37">
        <v>449</v>
      </c>
      <c r="S511" s="37"/>
      <c r="T511" s="37">
        <v>573</v>
      </c>
      <c r="U511" s="37"/>
      <c r="V511" s="37"/>
      <c r="W511" s="37"/>
      <c r="X511" s="37">
        <v>124</v>
      </c>
      <c r="Y511" s="37"/>
      <c r="Z511" s="37"/>
      <c r="AA511" s="37"/>
      <c r="AB511" s="37">
        <v>0</v>
      </c>
      <c r="AC511" s="37"/>
      <c r="AD511" s="37">
        <v>0</v>
      </c>
      <c r="AE511" s="37"/>
      <c r="AF511" s="37"/>
      <c r="AG511" s="37"/>
      <c r="AH511" s="37">
        <v>0</v>
      </c>
      <c r="AI511" s="37"/>
      <c r="AJ511" s="37"/>
      <c r="AK511" s="37"/>
      <c r="AL511" s="37"/>
      <c r="AM511" s="37"/>
      <c r="AN511" s="37"/>
      <c r="AO511" s="37"/>
      <c r="AP511" s="37">
        <v>68</v>
      </c>
      <c r="AQ511" s="37"/>
      <c r="AR511" s="37"/>
      <c r="AS511" s="37"/>
      <c r="AT511" s="37">
        <v>515</v>
      </c>
      <c r="AU511" s="37">
        <v>10</v>
      </c>
      <c r="AV511" s="37"/>
      <c r="AW511" s="37">
        <v>525</v>
      </c>
      <c r="AX511" s="37"/>
      <c r="AY511" s="37"/>
      <c r="AZ511" s="37"/>
      <c r="BA511" s="37">
        <v>68</v>
      </c>
      <c r="BB511" s="37">
        <v>411</v>
      </c>
      <c r="BC511" s="37"/>
      <c r="BD511" s="37">
        <v>479</v>
      </c>
      <c r="BE511" s="37"/>
      <c r="BF511" s="37"/>
      <c r="BG511" s="37"/>
      <c r="BH511" s="37">
        <v>97</v>
      </c>
      <c r="BI511" s="37"/>
      <c r="BJ511" s="37"/>
      <c r="BK511" s="37"/>
      <c r="BL511" s="37">
        <v>0</v>
      </c>
      <c r="BM511" s="37"/>
      <c r="BN511" s="37">
        <v>17</v>
      </c>
      <c r="BO511" s="37"/>
      <c r="BP511" s="37"/>
      <c r="BQ511" s="37"/>
      <c r="BR511" s="37">
        <v>0</v>
      </c>
    </row>
    <row r="512" spans="1:70" ht="20.100000000000001" customHeight="1" x14ac:dyDescent="0.2">
      <c r="D512" s="38" t="s">
        <v>99</v>
      </c>
      <c r="E512" s="62"/>
      <c r="F512" s="39">
        <v>179</v>
      </c>
      <c r="G512" s="40"/>
      <c r="H512" s="40"/>
      <c r="I512" s="40"/>
      <c r="J512" s="39">
        <v>495</v>
      </c>
      <c r="K512" s="39">
        <v>7</v>
      </c>
      <c r="L512" s="40"/>
      <c r="M512" s="39">
        <v>502</v>
      </c>
      <c r="N512" s="40"/>
      <c r="O512" s="40"/>
      <c r="P512" s="40"/>
      <c r="Q512" s="39">
        <v>111</v>
      </c>
      <c r="R512" s="39">
        <v>340</v>
      </c>
      <c r="S512" s="40"/>
      <c r="T512" s="39">
        <v>451</v>
      </c>
      <c r="U512" s="40"/>
      <c r="V512" s="40"/>
      <c r="W512" s="40"/>
      <c r="X512" s="39">
        <v>230</v>
      </c>
      <c r="Y512" s="40"/>
      <c r="Z512" s="40"/>
      <c r="AA512" s="40"/>
      <c r="AB512" s="39">
        <v>0</v>
      </c>
      <c r="AC512" s="40"/>
      <c r="AD512" s="39">
        <v>0</v>
      </c>
      <c r="AE512" s="40"/>
      <c r="AF512" s="40"/>
      <c r="AG512" s="40"/>
      <c r="AH512" s="39">
        <v>0</v>
      </c>
      <c r="AI512" s="40"/>
      <c r="AJ512" s="40"/>
      <c r="AK512" s="40"/>
      <c r="AL512" s="40"/>
      <c r="AM512" s="40"/>
      <c r="AN512" s="40"/>
      <c r="AO512" s="40"/>
      <c r="AP512" s="39">
        <v>110</v>
      </c>
      <c r="AQ512" s="40"/>
      <c r="AR512" s="40"/>
      <c r="AS512" s="40"/>
      <c r="AT512" s="39">
        <v>610</v>
      </c>
      <c r="AU512" s="39">
        <v>15</v>
      </c>
      <c r="AV512" s="40"/>
      <c r="AW512" s="39">
        <v>625</v>
      </c>
      <c r="AX512" s="40"/>
      <c r="AY512" s="40"/>
      <c r="AZ512" s="40"/>
      <c r="BA512" s="39">
        <v>103</v>
      </c>
      <c r="BB512" s="39">
        <v>472</v>
      </c>
      <c r="BC512" s="40"/>
      <c r="BD512" s="39">
        <v>575</v>
      </c>
      <c r="BE512" s="40"/>
      <c r="BF512" s="40"/>
      <c r="BG512" s="40"/>
      <c r="BH512" s="39">
        <v>160</v>
      </c>
      <c r="BI512" s="40"/>
      <c r="BJ512" s="40"/>
      <c r="BK512" s="40"/>
      <c r="BL512" s="39">
        <v>0</v>
      </c>
      <c r="BM512" s="40"/>
      <c r="BN512" s="39">
        <v>0</v>
      </c>
      <c r="BO512" s="40"/>
      <c r="BP512" s="40"/>
      <c r="BQ512" s="40"/>
      <c r="BR512" s="39">
        <v>11</v>
      </c>
    </row>
    <row r="513" spans="1:70" ht="20.100000000000001" customHeight="1" x14ac:dyDescent="0.2">
      <c r="D513" s="2" t="s">
        <v>100</v>
      </c>
      <c r="E513" s="62"/>
      <c r="F513" s="37">
        <v>221</v>
      </c>
      <c r="G513" s="37"/>
      <c r="H513" s="37"/>
      <c r="I513" s="37"/>
      <c r="J513" s="37">
        <v>494</v>
      </c>
      <c r="K513" s="37">
        <v>7</v>
      </c>
      <c r="L513" s="37"/>
      <c r="M513" s="37">
        <v>501</v>
      </c>
      <c r="N513" s="37"/>
      <c r="O513" s="37"/>
      <c r="P513" s="37"/>
      <c r="Q513" s="37">
        <v>106</v>
      </c>
      <c r="R513" s="37">
        <v>406</v>
      </c>
      <c r="S513" s="37"/>
      <c r="T513" s="37">
        <v>512</v>
      </c>
      <c r="U513" s="37"/>
      <c r="V513" s="37"/>
      <c r="W513" s="37"/>
      <c r="X513" s="37">
        <v>210</v>
      </c>
      <c r="Y513" s="37"/>
      <c r="Z513" s="37"/>
      <c r="AA513" s="37"/>
      <c r="AB513" s="37">
        <v>0</v>
      </c>
      <c r="AC513" s="37"/>
      <c r="AD513" s="37">
        <v>0</v>
      </c>
      <c r="AE513" s="37"/>
      <c r="AF513" s="37"/>
      <c r="AG513" s="37"/>
      <c r="AH513" s="37">
        <v>0</v>
      </c>
      <c r="AI513" s="37"/>
      <c r="AJ513" s="37"/>
      <c r="AK513" s="37"/>
      <c r="AL513" s="37"/>
      <c r="AM513" s="37"/>
      <c r="AN513" s="37"/>
      <c r="AO513" s="37"/>
      <c r="AP513" s="37">
        <v>103</v>
      </c>
      <c r="AQ513" s="37"/>
      <c r="AR513" s="37"/>
      <c r="AS513" s="37"/>
      <c r="AT513" s="37">
        <v>627</v>
      </c>
      <c r="AU513" s="37">
        <v>11</v>
      </c>
      <c r="AV513" s="37"/>
      <c r="AW513" s="37">
        <v>638</v>
      </c>
      <c r="AX513" s="37"/>
      <c r="AY513" s="37"/>
      <c r="AZ513" s="37"/>
      <c r="BA513" s="37">
        <v>133</v>
      </c>
      <c r="BB513" s="37">
        <v>507</v>
      </c>
      <c r="BC513" s="37"/>
      <c r="BD513" s="37">
        <v>640</v>
      </c>
      <c r="BE513" s="37"/>
      <c r="BF513" s="37"/>
      <c r="BG513" s="37"/>
      <c r="BH513" s="37">
        <v>101</v>
      </c>
      <c r="BI513" s="37"/>
      <c r="BJ513" s="37"/>
      <c r="BK513" s="37"/>
      <c r="BL513" s="37">
        <v>0</v>
      </c>
      <c r="BM513" s="37"/>
      <c r="BN513" s="37">
        <v>0</v>
      </c>
      <c r="BO513" s="37"/>
      <c r="BP513" s="37"/>
      <c r="BQ513" s="37"/>
      <c r="BR513" s="37">
        <v>0</v>
      </c>
    </row>
    <row r="514" spans="1:70" ht="20.100000000000001" customHeight="1" x14ac:dyDescent="0.2">
      <c r="D514" s="38" t="s">
        <v>101</v>
      </c>
      <c r="E514" s="62"/>
      <c r="F514" s="39">
        <v>47</v>
      </c>
      <c r="G514" s="40"/>
      <c r="H514" s="40"/>
      <c r="I514" s="40"/>
      <c r="J514" s="39">
        <v>395</v>
      </c>
      <c r="K514" s="39">
        <v>23</v>
      </c>
      <c r="L514" s="40"/>
      <c r="M514" s="39">
        <v>418</v>
      </c>
      <c r="N514" s="40"/>
      <c r="O514" s="40"/>
      <c r="P514" s="40"/>
      <c r="Q514" s="39">
        <v>94</v>
      </c>
      <c r="R514" s="39">
        <v>274</v>
      </c>
      <c r="S514" s="40"/>
      <c r="T514" s="39">
        <v>368</v>
      </c>
      <c r="U514" s="40"/>
      <c r="V514" s="40"/>
      <c r="W514" s="40"/>
      <c r="X514" s="39">
        <v>97</v>
      </c>
      <c r="Y514" s="40"/>
      <c r="Z514" s="40"/>
      <c r="AA514" s="40"/>
      <c r="AB514" s="39">
        <v>0</v>
      </c>
      <c r="AC514" s="40"/>
      <c r="AD514" s="39">
        <v>0</v>
      </c>
      <c r="AE514" s="40"/>
      <c r="AF514" s="40"/>
      <c r="AG514" s="40"/>
      <c r="AH514" s="39">
        <v>0</v>
      </c>
      <c r="AI514" s="40"/>
      <c r="AJ514" s="40"/>
      <c r="AK514" s="40"/>
      <c r="AL514" s="40"/>
      <c r="AM514" s="40"/>
      <c r="AN514" s="40"/>
      <c r="AO514" s="40"/>
      <c r="AP514" s="39">
        <v>45</v>
      </c>
      <c r="AQ514" s="40"/>
      <c r="AR514" s="40"/>
      <c r="AS514" s="40"/>
      <c r="AT514" s="39">
        <v>366</v>
      </c>
      <c r="AU514" s="39">
        <v>8</v>
      </c>
      <c r="AV514" s="40"/>
      <c r="AW514" s="39">
        <v>374</v>
      </c>
      <c r="AX514" s="40"/>
      <c r="AY514" s="40"/>
      <c r="AZ514" s="40"/>
      <c r="BA514" s="39">
        <v>58</v>
      </c>
      <c r="BB514" s="39">
        <v>288</v>
      </c>
      <c r="BC514" s="40"/>
      <c r="BD514" s="39">
        <v>346</v>
      </c>
      <c r="BE514" s="40"/>
      <c r="BF514" s="40"/>
      <c r="BG514" s="40"/>
      <c r="BH514" s="39">
        <v>53</v>
      </c>
      <c r="BI514" s="40"/>
      <c r="BJ514" s="40"/>
      <c r="BK514" s="40"/>
      <c r="BL514" s="39">
        <v>0</v>
      </c>
      <c r="BM514" s="40"/>
      <c r="BN514" s="39">
        <v>20</v>
      </c>
      <c r="BO514" s="40"/>
      <c r="BP514" s="40"/>
      <c r="BQ514" s="40"/>
      <c r="BR514" s="39">
        <v>1</v>
      </c>
    </row>
    <row r="515" spans="1:70" ht="20.100000000000001" customHeight="1" x14ac:dyDescent="0.2">
      <c r="D515" s="2" t="s">
        <v>115</v>
      </c>
      <c r="E515" s="62"/>
      <c r="F515" s="37">
        <v>64</v>
      </c>
      <c r="G515" s="37"/>
      <c r="H515" s="37"/>
      <c r="I515" s="37"/>
      <c r="J515" s="37">
        <v>374</v>
      </c>
      <c r="K515" s="37">
        <v>24</v>
      </c>
      <c r="L515" s="37"/>
      <c r="M515" s="37">
        <v>398</v>
      </c>
      <c r="N515" s="37"/>
      <c r="O515" s="37"/>
      <c r="P515" s="37"/>
      <c r="Q515" s="37">
        <v>105</v>
      </c>
      <c r="R515" s="37">
        <v>248</v>
      </c>
      <c r="S515" s="37"/>
      <c r="T515" s="37">
        <v>353</v>
      </c>
      <c r="U515" s="37"/>
      <c r="V515" s="37"/>
      <c r="W515" s="37"/>
      <c r="X515" s="37">
        <v>109</v>
      </c>
      <c r="Y515" s="37"/>
      <c r="Z515" s="37"/>
      <c r="AA515" s="37"/>
      <c r="AB515" s="37">
        <v>0</v>
      </c>
      <c r="AC515" s="37"/>
      <c r="AD515" s="37">
        <v>0</v>
      </c>
      <c r="AE515" s="37"/>
      <c r="AF515" s="37"/>
      <c r="AG515" s="37"/>
      <c r="AH515" s="37">
        <v>0</v>
      </c>
      <c r="AI515" s="37"/>
      <c r="AJ515" s="37"/>
      <c r="AK515" s="37"/>
      <c r="AL515" s="37"/>
      <c r="AM515" s="37"/>
      <c r="AN515" s="37"/>
      <c r="AO515" s="37"/>
      <c r="AP515" s="37">
        <v>43</v>
      </c>
      <c r="AQ515" s="37"/>
      <c r="AR515" s="37"/>
      <c r="AS515" s="37"/>
      <c r="AT515" s="37">
        <v>371</v>
      </c>
      <c r="AU515" s="37">
        <v>11</v>
      </c>
      <c r="AV515" s="37"/>
      <c r="AW515" s="37">
        <v>382</v>
      </c>
      <c r="AX515" s="37"/>
      <c r="AY515" s="37"/>
      <c r="AZ515" s="37"/>
      <c r="BA515" s="37">
        <v>63</v>
      </c>
      <c r="BB515" s="37">
        <v>300</v>
      </c>
      <c r="BC515" s="37"/>
      <c r="BD515" s="37">
        <v>363</v>
      </c>
      <c r="BE515" s="37"/>
      <c r="BF515" s="37"/>
      <c r="BG515" s="37"/>
      <c r="BH515" s="37">
        <v>42</v>
      </c>
      <c r="BI515" s="37"/>
      <c r="BJ515" s="37"/>
      <c r="BK515" s="37"/>
      <c r="BL515" s="37">
        <v>0</v>
      </c>
      <c r="BM515" s="37"/>
      <c r="BN515" s="37">
        <v>20</v>
      </c>
      <c r="BO515" s="37"/>
      <c r="BP515" s="37"/>
      <c r="BQ515" s="37"/>
      <c r="BR515" s="37">
        <v>0</v>
      </c>
    </row>
    <row r="516" spans="1:70" ht="20.100000000000001" customHeight="1" x14ac:dyDescent="0.2">
      <c r="D516" s="38" t="s">
        <v>116</v>
      </c>
      <c r="E516" s="62"/>
      <c r="F516" s="39">
        <v>178</v>
      </c>
      <c r="G516" s="40"/>
      <c r="H516" s="40"/>
      <c r="I516" s="40"/>
      <c r="J516" s="39">
        <v>428</v>
      </c>
      <c r="K516" s="39">
        <v>37</v>
      </c>
      <c r="L516" s="40"/>
      <c r="M516" s="39">
        <v>465</v>
      </c>
      <c r="N516" s="40"/>
      <c r="O516" s="40"/>
      <c r="P516" s="40"/>
      <c r="Q516" s="39">
        <v>97</v>
      </c>
      <c r="R516" s="39">
        <v>334</v>
      </c>
      <c r="S516" s="40"/>
      <c r="T516" s="39">
        <v>431</v>
      </c>
      <c r="U516" s="40"/>
      <c r="V516" s="40"/>
      <c r="W516" s="40"/>
      <c r="X516" s="39">
        <v>212</v>
      </c>
      <c r="Y516" s="40"/>
      <c r="Z516" s="40"/>
      <c r="AA516" s="40"/>
      <c r="AB516" s="39">
        <v>0</v>
      </c>
      <c r="AC516" s="40"/>
      <c r="AD516" s="39">
        <v>0</v>
      </c>
      <c r="AE516" s="40"/>
      <c r="AF516" s="40"/>
      <c r="AG516" s="40"/>
      <c r="AH516" s="39">
        <v>0</v>
      </c>
      <c r="AI516" s="40"/>
      <c r="AJ516" s="40"/>
      <c r="AK516" s="40"/>
      <c r="AL516" s="40"/>
      <c r="AM516" s="40"/>
      <c r="AN516" s="40"/>
      <c r="AO516" s="40"/>
      <c r="AP516" s="39">
        <v>69</v>
      </c>
      <c r="AQ516" s="40"/>
      <c r="AR516" s="40"/>
      <c r="AS516" s="40"/>
      <c r="AT516" s="39">
        <v>325</v>
      </c>
      <c r="AU516" s="39">
        <v>8</v>
      </c>
      <c r="AV516" s="40"/>
      <c r="AW516" s="39">
        <v>333</v>
      </c>
      <c r="AX516" s="40"/>
      <c r="AY516" s="40"/>
      <c r="AZ516" s="40"/>
      <c r="BA516" s="39">
        <v>32</v>
      </c>
      <c r="BB516" s="39">
        <v>256</v>
      </c>
      <c r="BC516" s="40"/>
      <c r="BD516" s="39">
        <v>288</v>
      </c>
      <c r="BE516" s="40"/>
      <c r="BF516" s="40"/>
      <c r="BG516" s="40"/>
      <c r="BH516" s="39">
        <v>94</v>
      </c>
      <c r="BI516" s="40"/>
      <c r="BJ516" s="40"/>
      <c r="BK516" s="40"/>
      <c r="BL516" s="39">
        <v>0</v>
      </c>
      <c r="BM516" s="40"/>
      <c r="BN516" s="39">
        <v>20</v>
      </c>
      <c r="BO516" s="40"/>
      <c r="BP516" s="40"/>
      <c r="BQ516" s="40"/>
      <c r="BR516" s="39">
        <v>0</v>
      </c>
    </row>
    <row r="517" spans="1:70" ht="20.100000000000001" customHeight="1" x14ac:dyDescent="0.2">
      <c r="D517" s="2" t="s">
        <v>117</v>
      </c>
      <c r="E517" s="62"/>
      <c r="F517" s="37">
        <v>97</v>
      </c>
      <c r="G517" s="37"/>
      <c r="H517" s="37"/>
      <c r="I517" s="37"/>
      <c r="J517" s="37">
        <v>440</v>
      </c>
      <c r="K517" s="37">
        <v>28</v>
      </c>
      <c r="L517" s="37"/>
      <c r="M517" s="37">
        <v>468</v>
      </c>
      <c r="N517" s="37"/>
      <c r="O517" s="37"/>
      <c r="P517" s="37"/>
      <c r="Q517" s="37">
        <v>106</v>
      </c>
      <c r="R517" s="37">
        <v>315</v>
      </c>
      <c r="S517" s="37"/>
      <c r="T517" s="37">
        <v>421</v>
      </c>
      <c r="U517" s="37"/>
      <c r="V517" s="37"/>
      <c r="W517" s="37"/>
      <c r="X517" s="37">
        <v>144</v>
      </c>
      <c r="Y517" s="37"/>
      <c r="Z517" s="37"/>
      <c r="AA517" s="37"/>
      <c r="AB517" s="37">
        <v>0</v>
      </c>
      <c r="AC517" s="37"/>
      <c r="AD517" s="37">
        <v>0</v>
      </c>
      <c r="AE517" s="37"/>
      <c r="AF517" s="37"/>
      <c r="AG517" s="37"/>
      <c r="AH517" s="37">
        <v>0</v>
      </c>
      <c r="AI517" s="37"/>
      <c r="AJ517" s="37"/>
      <c r="AK517" s="37"/>
      <c r="AL517" s="37"/>
      <c r="AM517" s="37"/>
      <c r="AN517" s="37"/>
      <c r="AO517" s="37"/>
      <c r="AP517" s="37">
        <v>46</v>
      </c>
      <c r="AQ517" s="37"/>
      <c r="AR517" s="37"/>
      <c r="AS517" s="37"/>
      <c r="AT517" s="37">
        <v>316</v>
      </c>
      <c r="AU517" s="37">
        <v>14</v>
      </c>
      <c r="AV517" s="37"/>
      <c r="AW517" s="37">
        <v>330</v>
      </c>
      <c r="AX517" s="37"/>
      <c r="AY517" s="37"/>
      <c r="AZ517" s="37"/>
      <c r="BA517" s="37">
        <v>36</v>
      </c>
      <c r="BB517" s="37">
        <v>278</v>
      </c>
      <c r="BC517" s="37"/>
      <c r="BD517" s="37">
        <v>314</v>
      </c>
      <c r="BE517" s="37"/>
      <c r="BF517" s="37"/>
      <c r="BG517" s="37"/>
      <c r="BH517" s="37">
        <v>42</v>
      </c>
      <c r="BI517" s="37"/>
      <c r="BJ517" s="37"/>
      <c r="BK517" s="37"/>
      <c r="BL517" s="37">
        <v>0</v>
      </c>
      <c r="BM517" s="37"/>
      <c r="BN517" s="37">
        <v>20</v>
      </c>
      <c r="BO517" s="37"/>
      <c r="BP517" s="37"/>
      <c r="BQ517" s="37"/>
      <c r="BR517" s="37">
        <v>0</v>
      </c>
    </row>
    <row r="518" spans="1:70" ht="20.100000000000001" customHeight="1" x14ac:dyDescent="0.2">
      <c r="D518" s="38" t="s">
        <v>105</v>
      </c>
      <c r="E518" s="62"/>
      <c r="F518" s="39">
        <v>140</v>
      </c>
      <c r="G518" s="40"/>
      <c r="H518" s="40"/>
      <c r="I518" s="40"/>
      <c r="J518" s="39">
        <v>592</v>
      </c>
      <c r="K518" s="39">
        <v>13</v>
      </c>
      <c r="L518" s="40"/>
      <c r="M518" s="39">
        <v>605</v>
      </c>
      <c r="N518" s="40"/>
      <c r="O518" s="40"/>
      <c r="P518" s="40"/>
      <c r="Q518" s="39">
        <v>129</v>
      </c>
      <c r="R518" s="39">
        <v>471</v>
      </c>
      <c r="S518" s="40"/>
      <c r="T518" s="39">
        <v>600</v>
      </c>
      <c r="U518" s="40"/>
      <c r="V518" s="40"/>
      <c r="W518" s="40"/>
      <c r="X518" s="39">
        <v>145</v>
      </c>
      <c r="Y518" s="40"/>
      <c r="Z518" s="40"/>
      <c r="AA518" s="40"/>
      <c r="AB518" s="39">
        <v>0</v>
      </c>
      <c r="AC518" s="40"/>
      <c r="AD518" s="39">
        <v>0</v>
      </c>
      <c r="AE518" s="40"/>
      <c r="AF518" s="40"/>
      <c r="AG518" s="40"/>
      <c r="AH518" s="39">
        <v>0</v>
      </c>
      <c r="AI518" s="40"/>
      <c r="AJ518" s="40"/>
      <c r="AK518" s="40"/>
      <c r="AL518" s="40"/>
      <c r="AM518" s="40"/>
      <c r="AN518" s="40"/>
      <c r="AO518" s="40"/>
      <c r="AP518" s="39">
        <v>106</v>
      </c>
      <c r="AQ518" s="40"/>
      <c r="AR518" s="40"/>
      <c r="AS518" s="40"/>
      <c r="AT518" s="39">
        <v>501</v>
      </c>
      <c r="AU518" s="39">
        <v>5</v>
      </c>
      <c r="AV518" s="40"/>
      <c r="AW518" s="39">
        <v>506</v>
      </c>
      <c r="AX518" s="40"/>
      <c r="AY518" s="40"/>
      <c r="AZ518" s="40"/>
      <c r="BA518" s="39">
        <v>82</v>
      </c>
      <c r="BB518" s="39">
        <v>422</v>
      </c>
      <c r="BC518" s="40"/>
      <c r="BD518" s="39">
        <v>504</v>
      </c>
      <c r="BE518" s="40"/>
      <c r="BF518" s="40"/>
      <c r="BG518" s="40"/>
      <c r="BH518" s="39">
        <v>83</v>
      </c>
      <c r="BI518" s="40"/>
      <c r="BJ518" s="40"/>
      <c r="BK518" s="40"/>
      <c r="BL518" s="39">
        <v>0</v>
      </c>
      <c r="BM518" s="40"/>
      <c r="BN518" s="39">
        <v>25</v>
      </c>
      <c r="BO518" s="40"/>
      <c r="BP518" s="40"/>
      <c r="BQ518" s="40"/>
      <c r="BR518" s="39">
        <v>0</v>
      </c>
    </row>
    <row r="519" spans="1:70" ht="20.100000000000001" customHeight="1" x14ac:dyDescent="0.2">
      <c r="D519" s="2" t="s">
        <v>106</v>
      </c>
      <c r="E519" s="62"/>
      <c r="F519" s="37">
        <v>59</v>
      </c>
      <c r="G519" s="37"/>
      <c r="H519" s="37"/>
      <c r="I519" s="37"/>
      <c r="J519" s="37">
        <v>386</v>
      </c>
      <c r="K519" s="37">
        <v>21</v>
      </c>
      <c r="L519" s="37"/>
      <c r="M519" s="37">
        <v>407</v>
      </c>
      <c r="N519" s="37"/>
      <c r="O519" s="37"/>
      <c r="P519" s="37"/>
      <c r="Q519" s="37">
        <v>104</v>
      </c>
      <c r="R519" s="37">
        <v>286</v>
      </c>
      <c r="S519" s="37"/>
      <c r="T519" s="37">
        <v>390</v>
      </c>
      <c r="U519" s="37"/>
      <c r="V519" s="37"/>
      <c r="W519" s="37"/>
      <c r="X519" s="37">
        <v>76</v>
      </c>
      <c r="Y519" s="37"/>
      <c r="Z519" s="37"/>
      <c r="AA519" s="37"/>
      <c r="AB519" s="37">
        <v>0</v>
      </c>
      <c r="AC519" s="37"/>
      <c r="AD519" s="37">
        <v>0</v>
      </c>
      <c r="AE519" s="37"/>
      <c r="AF519" s="37"/>
      <c r="AG519" s="37"/>
      <c r="AH519" s="37">
        <v>0</v>
      </c>
      <c r="AI519" s="37"/>
      <c r="AJ519" s="37"/>
      <c r="AK519" s="37"/>
      <c r="AL519" s="37"/>
      <c r="AM519" s="37"/>
      <c r="AN519" s="37"/>
      <c r="AO519" s="37"/>
      <c r="AP519" s="37">
        <v>32</v>
      </c>
      <c r="AQ519" s="37"/>
      <c r="AR519" s="37"/>
      <c r="AS519" s="37"/>
      <c r="AT519" s="37">
        <v>340</v>
      </c>
      <c r="AU519" s="37">
        <v>4</v>
      </c>
      <c r="AV519" s="37"/>
      <c r="AW519" s="37">
        <v>344</v>
      </c>
      <c r="AX519" s="37"/>
      <c r="AY519" s="37"/>
      <c r="AZ519" s="37"/>
      <c r="BA519" s="37">
        <v>21</v>
      </c>
      <c r="BB519" s="37">
        <v>296</v>
      </c>
      <c r="BC519" s="37"/>
      <c r="BD519" s="37">
        <v>317</v>
      </c>
      <c r="BE519" s="37"/>
      <c r="BF519" s="37"/>
      <c r="BG519" s="37"/>
      <c r="BH519" s="37">
        <v>37</v>
      </c>
      <c r="BI519" s="37"/>
      <c r="BJ519" s="37"/>
      <c r="BK519" s="37"/>
      <c r="BL519" s="37">
        <v>0</v>
      </c>
      <c r="BM519" s="37"/>
      <c r="BN519" s="37">
        <v>22</v>
      </c>
      <c r="BO519" s="37"/>
      <c r="BP519" s="37"/>
      <c r="BQ519" s="37"/>
      <c r="BR519" s="37">
        <v>2</v>
      </c>
    </row>
    <row r="520" spans="1:70" ht="20.100000000000001" customHeight="1" x14ac:dyDescent="0.2">
      <c r="D520" s="38" t="s">
        <v>118</v>
      </c>
      <c r="E520" s="62"/>
      <c r="F520" s="39">
        <v>148</v>
      </c>
      <c r="G520" s="40"/>
      <c r="H520" s="40"/>
      <c r="I520" s="40"/>
      <c r="J520" s="39">
        <v>446</v>
      </c>
      <c r="K520" s="39">
        <v>6</v>
      </c>
      <c r="L520" s="40"/>
      <c r="M520" s="39">
        <v>452</v>
      </c>
      <c r="N520" s="40"/>
      <c r="O520" s="40"/>
      <c r="P520" s="40"/>
      <c r="Q520" s="39">
        <v>107</v>
      </c>
      <c r="R520" s="39">
        <v>354</v>
      </c>
      <c r="S520" s="40"/>
      <c r="T520" s="39">
        <v>461</v>
      </c>
      <c r="U520" s="40"/>
      <c r="V520" s="40"/>
      <c r="W520" s="40"/>
      <c r="X520" s="39">
        <v>139</v>
      </c>
      <c r="Y520" s="40"/>
      <c r="Z520" s="40"/>
      <c r="AA520" s="40"/>
      <c r="AB520" s="39">
        <v>0</v>
      </c>
      <c r="AC520" s="40"/>
      <c r="AD520" s="39">
        <v>0</v>
      </c>
      <c r="AE520" s="40"/>
      <c r="AF520" s="40"/>
      <c r="AG520" s="40"/>
      <c r="AH520" s="39">
        <v>0</v>
      </c>
      <c r="AI520" s="40"/>
      <c r="AJ520" s="40"/>
      <c r="AK520" s="40"/>
      <c r="AL520" s="40"/>
      <c r="AM520" s="40"/>
      <c r="AN520" s="40"/>
      <c r="AO520" s="40"/>
      <c r="AP520" s="39">
        <v>68</v>
      </c>
      <c r="AQ520" s="40"/>
      <c r="AR520" s="40"/>
      <c r="AS520" s="40"/>
      <c r="AT520" s="39">
        <v>672</v>
      </c>
      <c r="AU520" s="39">
        <v>6</v>
      </c>
      <c r="AV520" s="40"/>
      <c r="AW520" s="39">
        <v>678</v>
      </c>
      <c r="AX520" s="40"/>
      <c r="AY520" s="40"/>
      <c r="AZ520" s="40"/>
      <c r="BA520" s="39">
        <v>115</v>
      </c>
      <c r="BB520" s="39">
        <v>544</v>
      </c>
      <c r="BC520" s="40"/>
      <c r="BD520" s="39">
        <v>659</v>
      </c>
      <c r="BE520" s="40"/>
      <c r="BF520" s="40"/>
      <c r="BG520" s="40"/>
      <c r="BH520" s="39">
        <v>87</v>
      </c>
      <c r="BI520" s="40"/>
      <c r="BJ520" s="40"/>
      <c r="BK520" s="40"/>
      <c r="BL520" s="39">
        <v>0</v>
      </c>
      <c r="BM520" s="40"/>
      <c r="BN520" s="39">
        <v>0</v>
      </c>
      <c r="BO520" s="40"/>
      <c r="BP520" s="40"/>
      <c r="BQ520" s="40"/>
      <c r="BR520" s="39">
        <v>0</v>
      </c>
    </row>
    <row r="521" spans="1:70" ht="20.100000000000001" customHeight="1" x14ac:dyDescent="0.2">
      <c r="E521" s="6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row>
    <row r="522" spans="1:70" s="1" customFormat="1" ht="20.100000000000001" customHeight="1" x14ac:dyDescent="0.2">
      <c r="A522" s="3"/>
      <c r="B522" s="6"/>
      <c r="C522" s="42" t="s">
        <v>180</v>
      </c>
      <c r="D522" s="42"/>
      <c r="E522" s="62"/>
      <c r="F522" s="44">
        <v>1241</v>
      </c>
      <c r="G522" s="45"/>
      <c r="H522" s="45"/>
      <c r="I522" s="45"/>
      <c r="J522" s="44">
        <v>4630</v>
      </c>
      <c r="K522" s="44">
        <v>175</v>
      </c>
      <c r="L522" s="45"/>
      <c r="M522" s="44">
        <v>4805</v>
      </c>
      <c r="N522" s="45"/>
      <c r="O522" s="45"/>
      <c r="P522" s="45"/>
      <c r="Q522" s="44">
        <v>1083</v>
      </c>
      <c r="R522" s="44">
        <v>3477</v>
      </c>
      <c r="S522" s="45"/>
      <c r="T522" s="44">
        <v>4560</v>
      </c>
      <c r="U522" s="45"/>
      <c r="V522" s="45"/>
      <c r="W522" s="45"/>
      <c r="X522" s="44">
        <v>1486</v>
      </c>
      <c r="Y522" s="45"/>
      <c r="Z522" s="45"/>
      <c r="AA522" s="45"/>
      <c r="AB522" s="44">
        <v>0</v>
      </c>
      <c r="AC522" s="45"/>
      <c r="AD522" s="44">
        <v>0</v>
      </c>
      <c r="AE522" s="45"/>
      <c r="AF522" s="45"/>
      <c r="AG522" s="45"/>
      <c r="AH522" s="44">
        <v>0</v>
      </c>
      <c r="AI522" s="45"/>
      <c r="AJ522" s="45"/>
      <c r="AK522" s="45"/>
      <c r="AL522" s="45"/>
      <c r="AM522" s="45"/>
      <c r="AN522" s="45"/>
      <c r="AO522" s="45"/>
      <c r="AP522" s="44">
        <v>690</v>
      </c>
      <c r="AQ522" s="45"/>
      <c r="AR522" s="45"/>
      <c r="AS522" s="45"/>
      <c r="AT522" s="44">
        <v>4643</v>
      </c>
      <c r="AU522" s="44">
        <v>92</v>
      </c>
      <c r="AV522" s="45"/>
      <c r="AW522" s="44">
        <v>4735</v>
      </c>
      <c r="AX522" s="45"/>
      <c r="AY522" s="45"/>
      <c r="AZ522" s="45"/>
      <c r="BA522" s="44">
        <v>711</v>
      </c>
      <c r="BB522" s="44">
        <v>3774</v>
      </c>
      <c r="BC522" s="45"/>
      <c r="BD522" s="44">
        <v>4485</v>
      </c>
      <c r="BE522" s="45"/>
      <c r="BF522" s="45"/>
      <c r="BG522" s="45"/>
      <c r="BH522" s="44">
        <v>796</v>
      </c>
      <c r="BI522" s="45"/>
      <c r="BJ522" s="45"/>
      <c r="BK522" s="45"/>
      <c r="BL522" s="44">
        <v>0</v>
      </c>
      <c r="BM522" s="45"/>
      <c r="BN522" s="44">
        <v>144</v>
      </c>
      <c r="BO522" s="45"/>
      <c r="BP522" s="45"/>
      <c r="BQ522" s="45"/>
      <c r="BR522" s="44">
        <v>14</v>
      </c>
    </row>
    <row r="523" spans="1:70" s="1" customFormat="1" ht="20.100000000000001" customHeight="1" x14ac:dyDescent="0.2">
      <c r="A523" s="3"/>
      <c r="B523" s="6"/>
      <c r="C523" s="3"/>
      <c r="D523" s="3"/>
      <c r="E523" s="62"/>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row>
    <row r="524" spans="1:70" s="1" customFormat="1" ht="20.100000000000001" customHeight="1" x14ac:dyDescent="0.25">
      <c r="A524" s="3"/>
      <c r="B524" s="49" t="s">
        <v>301</v>
      </c>
      <c r="C524" s="50"/>
      <c r="D524" s="50"/>
      <c r="E524" s="62"/>
      <c r="F524" s="51">
        <v>1241</v>
      </c>
      <c r="G524" s="52"/>
      <c r="H524" s="52"/>
      <c r="I524" s="52"/>
      <c r="J524" s="51">
        <v>4630</v>
      </c>
      <c r="K524" s="51">
        <v>175</v>
      </c>
      <c r="L524" s="52"/>
      <c r="M524" s="51">
        <v>4805</v>
      </c>
      <c r="N524" s="52"/>
      <c r="O524" s="52"/>
      <c r="P524" s="52"/>
      <c r="Q524" s="51">
        <v>1083</v>
      </c>
      <c r="R524" s="51">
        <v>3477</v>
      </c>
      <c r="S524" s="52"/>
      <c r="T524" s="51">
        <v>4560</v>
      </c>
      <c r="U524" s="52"/>
      <c r="V524" s="52"/>
      <c r="W524" s="52"/>
      <c r="X524" s="51">
        <v>1486</v>
      </c>
      <c r="Y524" s="52"/>
      <c r="Z524" s="52"/>
      <c r="AA524" s="52"/>
      <c r="AB524" s="51">
        <v>0</v>
      </c>
      <c r="AC524" s="52"/>
      <c r="AD524" s="51">
        <v>0</v>
      </c>
      <c r="AE524" s="52"/>
      <c r="AF524" s="52"/>
      <c r="AG524" s="52"/>
      <c r="AH524" s="51">
        <v>0</v>
      </c>
      <c r="AI524" s="52"/>
      <c r="AJ524" s="52"/>
      <c r="AK524" s="52"/>
      <c r="AL524" s="52"/>
      <c r="AM524" s="52"/>
      <c r="AN524" s="52"/>
      <c r="AO524" s="52"/>
      <c r="AP524" s="51">
        <v>690</v>
      </c>
      <c r="AQ524" s="52"/>
      <c r="AR524" s="52"/>
      <c r="AS524" s="52"/>
      <c r="AT524" s="51">
        <v>4643</v>
      </c>
      <c r="AU524" s="51">
        <v>92</v>
      </c>
      <c r="AV524" s="52"/>
      <c r="AW524" s="51">
        <v>4735</v>
      </c>
      <c r="AX524" s="52"/>
      <c r="AY524" s="52"/>
      <c r="AZ524" s="52"/>
      <c r="BA524" s="51">
        <v>711</v>
      </c>
      <c r="BB524" s="51">
        <v>3774</v>
      </c>
      <c r="BC524" s="52"/>
      <c r="BD524" s="51">
        <v>4485</v>
      </c>
      <c r="BE524" s="52"/>
      <c r="BF524" s="52"/>
      <c r="BG524" s="52"/>
      <c r="BH524" s="51">
        <v>796</v>
      </c>
      <c r="BI524" s="52"/>
      <c r="BJ524" s="52"/>
      <c r="BK524" s="52"/>
      <c r="BL524" s="51">
        <v>0</v>
      </c>
      <c r="BM524" s="52"/>
      <c r="BN524" s="51">
        <v>144</v>
      </c>
      <c r="BO524" s="52"/>
      <c r="BP524" s="52"/>
      <c r="BQ524" s="52"/>
      <c r="BR524" s="51">
        <v>14</v>
      </c>
    </row>
    <row r="525" spans="1:70" ht="20.100000000000001" customHeight="1" x14ac:dyDescent="0.2">
      <c r="E525" s="6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row>
    <row r="526" spans="1:70" ht="20.100000000000001" customHeight="1" x14ac:dyDescent="0.2">
      <c r="B526" s="6" t="s">
        <v>302</v>
      </c>
      <c r="E526" s="62"/>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row>
    <row r="527" spans="1:70" ht="20.100000000000001" customHeight="1" x14ac:dyDescent="0.2">
      <c r="C527" s="3" t="s">
        <v>172</v>
      </c>
      <c r="E527" s="62"/>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row>
    <row r="528" spans="1:70" ht="20.100000000000001" customHeight="1" x14ac:dyDescent="0.2">
      <c r="D528" s="2" t="s">
        <v>98</v>
      </c>
      <c r="E528" s="62"/>
      <c r="F528" s="37">
        <v>144</v>
      </c>
      <c r="G528" s="37"/>
      <c r="H528" s="37"/>
      <c r="I528" s="37"/>
      <c r="J528" s="37">
        <v>350</v>
      </c>
      <c r="K528" s="37">
        <v>14</v>
      </c>
      <c r="L528" s="37"/>
      <c r="M528" s="37">
        <v>364</v>
      </c>
      <c r="N528" s="37"/>
      <c r="O528" s="37"/>
      <c r="P528" s="37"/>
      <c r="Q528" s="37">
        <v>68</v>
      </c>
      <c r="R528" s="37">
        <v>332</v>
      </c>
      <c r="S528" s="37"/>
      <c r="T528" s="37">
        <v>400</v>
      </c>
      <c r="U528" s="37"/>
      <c r="V528" s="37"/>
      <c r="W528" s="37"/>
      <c r="X528" s="37">
        <v>108</v>
      </c>
      <c r="Y528" s="37"/>
      <c r="Z528" s="37"/>
      <c r="AA528" s="37"/>
      <c r="AB528" s="37">
        <v>0</v>
      </c>
      <c r="AC528" s="37"/>
      <c r="AD528" s="37">
        <v>0</v>
      </c>
      <c r="AE528" s="37"/>
      <c r="AF528" s="37"/>
      <c r="AG528" s="37"/>
      <c r="AH528" s="37">
        <v>57</v>
      </c>
      <c r="AI528" s="37"/>
      <c r="AJ528" s="37"/>
      <c r="AK528" s="37"/>
      <c r="AL528" s="37"/>
      <c r="AM528" s="37"/>
      <c r="AN528" s="37"/>
      <c r="AO528" s="37"/>
      <c r="AP528" s="37">
        <v>480</v>
      </c>
      <c r="AQ528" s="37"/>
      <c r="AR528" s="37"/>
      <c r="AS528" s="37"/>
      <c r="AT528" s="37">
        <v>1166</v>
      </c>
      <c r="AU528" s="37">
        <v>27</v>
      </c>
      <c r="AV528" s="37"/>
      <c r="AW528" s="37">
        <v>1193</v>
      </c>
      <c r="AX528" s="37"/>
      <c r="AY528" s="37"/>
      <c r="AZ528" s="37"/>
      <c r="BA528" s="37">
        <v>193</v>
      </c>
      <c r="BB528" s="37">
        <v>1219</v>
      </c>
      <c r="BC528" s="37"/>
      <c r="BD528" s="37">
        <v>1412</v>
      </c>
      <c r="BE528" s="37"/>
      <c r="BF528" s="37"/>
      <c r="BG528" s="37"/>
      <c r="BH528" s="37">
        <v>241</v>
      </c>
      <c r="BI528" s="37"/>
      <c r="BJ528" s="37"/>
      <c r="BK528" s="37"/>
      <c r="BL528" s="37">
        <v>0</v>
      </c>
      <c r="BM528" s="37"/>
      <c r="BN528" s="37">
        <v>20</v>
      </c>
      <c r="BO528" s="37"/>
      <c r="BP528" s="37"/>
      <c r="BQ528" s="37"/>
      <c r="BR528" s="37">
        <v>518</v>
      </c>
    </row>
    <row r="529" spans="1:70" ht="20.100000000000001" customHeight="1" x14ac:dyDescent="0.2">
      <c r="D529" s="38" t="s">
        <v>99</v>
      </c>
      <c r="E529" s="62"/>
      <c r="F529" s="39">
        <v>202</v>
      </c>
      <c r="G529" s="40"/>
      <c r="H529" s="40"/>
      <c r="I529" s="40"/>
      <c r="J529" s="39">
        <v>380</v>
      </c>
      <c r="K529" s="39">
        <v>11</v>
      </c>
      <c r="L529" s="40"/>
      <c r="M529" s="39">
        <v>391</v>
      </c>
      <c r="N529" s="40"/>
      <c r="O529" s="40"/>
      <c r="P529" s="40"/>
      <c r="Q529" s="39">
        <v>85</v>
      </c>
      <c r="R529" s="39">
        <v>312</v>
      </c>
      <c r="S529" s="40"/>
      <c r="T529" s="39">
        <v>397</v>
      </c>
      <c r="U529" s="40"/>
      <c r="V529" s="40"/>
      <c r="W529" s="40"/>
      <c r="X529" s="39">
        <v>196</v>
      </c>
      <c r="Y529" s="40"/>
      <c r="Z529" s="40"/>
      <c r="AA529" s="40"/>
      <c r="AB529" s="39">
        <v>0</v>
      </c>
      <c r="AC529" s="40"/>
      <c r="AD529" s="39">
        <v>0</v>
      </c>
      <c r="AE529" s="40"/>
      <c r="AF529" s="40"/>
      <c r="AG529" s="40"/>
      <c r="AH529" s="39">
        <v>18</v>
      </c>
      <c r="AI529" s="40"/>
      <c r="AJ529" s="40"/>
      <c r="AK529" s="40"/>
      <c r="AL529" s="40"/>
      <c r="AM529" s="40"/>
      <c r="AN529" s="40"/>
      <c r="AO529" s="40"/>
      <c r="AP529" s="39">
        <v>475</v>
      </c>
      <c r="AQ529" s="40"/>
      <c r="AR529" s="40"/>
      <c r="AS529" s="40"/>
      <c r="AT529" s="39">
        <v>1122</v>
      </c>
      <c r="AU529" s="39">
        <v>7</v>
      </c>
      <c r="AV529" s="40"/>
      <c r="AW529" s="39">
        <v>1129</v>
      </c>
      <c r="AX529" s="40"/>
      <c r="AY529" s="40"/>
      <c r="AZ529" s="40"/>
      <c r="BA529" s="39">
        <v>200</v>
      </c>
      <c r="BB529" s="39">
        <v>1055</v>
      </c>
      <c r="BC529" s="40"/>
      <c r="BD529" s="39">
        <v>1255</v>
      </c>
      <c r="BE529" s="40"/>
      <c r="BF529" s="40"/>
      <c r="BG529" s="40"/>
      <c r="BH529" s="39">
        <v>349</v>
      </c>
      <c r="BI529" s="40"/>
      <c r="BJ529" s="40"/>
      <c r="BK529" s="40"/>
      <c r="BL529" s="39">
        <v>0</v>
      </c>
      <c r="BM529" s="40"/>
      <c r="BN529" s="39">
        <v>0</v>
      </c>
      <c r="BO529" s="40"/>
      <c r="BP529" s="40"/>
      <c r="BQ529" s="40"/>
      <c r="BR529" s="39">
        <v>68</v>
      </c>
    </row>
    <row r="530" spans="1:70" ht="20.100000000000001" customHeight="1" x14ac:dyDescent="0.2">
      <c r="D530" s="2" t="s">
        <v>113</v>
      </c>
      <c r="E530" s="62"/>
      <c r="F530" s="37">
        <v>123</v>
      </c>
      <c r="G530" s="37"/>
      <c r="H530" s="37"/>
      <c r="I530" s="37"/>
      <c r="J530" s="37">
        <v>217</v>
      </c>
      <c r="K530" s="37">
        <v>29</v>
      </c>
      <c r="L530" s="37"/>
      <c r="M530" s="37">
        <v>246</v>
      </c>
      <c r="N530" s="37"/>
      <c r="O530" s="37"/>
      <c r="P530" s="37"/>
      <c r="Q530" s="37">
        <v>64</v>
      </c>
      <c r="R530" s="37">
        <v>194</v>
      </c>
      <c r="S530" s="37"/>
      <c r="T530" s="37">
        <v>258</v>
      </c>
      <c r="U530" s="37"/>
      <c r="V530" s="37"/>
      <c r="W530" s="37"/>
      <c r="X530" s="37">
        <v>111</v>
      </c>
      <c r="Y530" s="37"/>
      <c r="Z530" s="37"/>
      <c r="AA530" s="37"/>
      <c r="AB530" s="37">
        <v>0</v>
      </c>
      <c r="AC530" s="37"/>
      <c r="AD530" s="37">
        <v>0</v>
      </c>
      <c r="AE530" s="37"/>
      <c r="AF530" s="37"/>
      <c r="AG530" s="37"/>
      <c r="AH530" s="37">
        <v>62</v>
      </c>
      <c r="AI530" s="37"/>
      <c r="AJ530" s="37"/>
      <c r="AK530" s="37"/>
      <c r="AL530" s="37"/>
      <c r="AM530" s="37"/>
      <c r="AN530" s="37"/>
      <c r="AO530" s="37"/>
      <c r="AP530" s="37">
        <v>586</v>
      </c>
      <c r="AQ530" s="37"/>
      <c r="AR530" s="37"/>
      <c r="AS530" s="37"/>
      <c r="AT530" s="37">
        <v>1091</v>
      </c>
      <c r="AU530" s="37">
        <v>17</v>
      </c>
      <c r="AV530" s="37"/>
      <c r="AW530" s="37">
        <v>1108</v>
      </c>
      <c r="AX530" s="37"/>
      <c r="AY530" s="37"/>
      <c r="AZ530" s="37"/>
      <c r="BA530" s="37">
        <v>200</v>
      </c>
      <c r="BB530" s="37">
        <v>1335</v>
      </c>
      <c r="BC530" s="37"/>
      <c r="BD530" s="37">
        <v>1535</v>
      </c>
      <c r="BE530" s="37"/>
      <c r="BF530" s="37"/>
      <c r="BG530" s="37"/>
      <c r="BH530" s="37">
        <v>159</v>
      </c>
      <c r="BI530" s="37"/>
      <c r="BJ530" s="37"/>
      <c r="BK530" s="37"/>
      <c r="BL530" s="37">
        <v>0</v>
      </c>
      <c r="BM530" s="37"/>
      <c r="BN530" s="37">
        <v>0</v>
      </c>
      <c r="BO530" s="37"/>
      <c r="BP530" s="37"/>
      <c r="BQ530" s="37"/>
      <c r="BR530" s="37">
        <v>424</v>
      </c>
    </row>
    <row r="531" spans="1:70" ht="20.100000000000001" customHeight="1" x14ac:dyDescent="0.2">
      <c r="D531" s="38" t="s">
        <v>101</v>
      </c>
      <c r="E531" s="62"/>
      <c r="F531" s="39">
        <v>123</v>
      </c>
      <c r="G531" s="40"/>
      <c r="H531" s="40"/>
      <c r="I531" s="40"/>
      <c r="J531" s="39">
        <v>358</v>
      </c>
      <c r="K531" s="39">
        <v>17</v>
      </c>
      <c r="L531" s="40"/>
      <c r="M531" s="39">
        <v>375</v>
      </c>
      <c r="N531" s="40"/>
      <c r="O531" s="40"/>
      <c r="P531" s="40"/>
      <c r="Q531" s="39">
        <v>78</v>
      </c>
      <c r="R531" s="39">
        <v>298</v>
      </c>
      <c r="S531" s="40"/>
      <c r="T531" s="39">
        <v>376</v>
      </c>
      <c r="U531" s="40"/>
      <c r="V531" s="40"/>
      <c r="W531" s="40"/>
      <c r="X531" s="39">
        <v>122</v>
      </c>
      <c r="Y531" s="40"/>
      <c r="Z531" s="40"/>
      <c r="AA531" s="40"/>
      <c r="AB531" s="39">
        <v>0</v>
      </c>
      <c r="AC531" s="40"/>
      <c r="AD531" s="39">
        <v>0</v>
      </c>
      <c r="AE531" s="40"/>
      <c r="AF531" s="40"/>
      <c r="AG531" s="40"/>
      <c r="AH531" s="39">
        <v>45</v>
      </c>
      <c r="AI531" s="40"/>
      <c r="AJ531" s="40"/>
      <c r="AK531" s="40"/>
      <c r="AL531" s="40"/>
      <c r="AM531" s="40"/>
      <c r="AN531" s="40"/>
      <c r="AO531" s="40"/>
      <c r="AP531" s="39">
        <v>487</v>
      </c>
      <c r="AQ531" s="40"/>
      <c r="AR531" s="40"/>
      <c r="AS531" s="40"/>
      <c r="AT531" s="39">
        <v>949</v>
      </c>
      <c r="AU531" s="39">
        <v>16</v>
      </c>
      <c r="AV531" s="40"/>
      <c r="AW531" s="39">
        <v>965</v>
      </c>
      <c r="AX531" s="40"/>
      <c r="AY531" s="40"/>
      <c r="AZ531" s="40"/>
      <c r="BA531" s="39">
        <v>173</v>
      </c>
      <c r="BB531" s="39">
        <v>1096</v>
      </c>
      <c r="BC531" s="40"/>
      <c r="BD531" s="39">
        <v>1269</v>
      </c>
      <c r="BE531" s="40"/>
      <c r="BF531" s="40"/>
      <c r="BG531" s="40"/>
      <c r="BH531" s="39">
        <v>182</v>
      </c>
      <c r="BI531" s="40"/>
      <c r="BJ531" s="40"/>
      <c r="BK531" s="40"/>
      <c r="BL531" s="39">
        <v>0</v>
      </c>
      <c r="BM531" s="40"/>
      <c r="BN531" s="39">
        <v>1</v>
      </c>
      <c r="BO531" s="40"/>
      <c r="BP531" s="40"/>
      <c r="BQ531" s="40"/>
      <c r="BR531" s="39">
        <v>371</v>
      </c>
    </row>
    <row r="532" spans="1:70" ht="20.100000000000001" customHeight="1" x14ac:dyDescent="0.2">
      <c r="D532" s="2" t="s">
        <v>372</v>
      </c>
      <c r="E532" s="62"/>
      <c r="F532" s="37">
        <v>129</v>
      </c>
      <c r="G532" s="37"/>
      <c r="H532" s="37"/>
      <c r="I532" s="37"/>
      <c r="J532" s="37">
        <v>313</v>
      </c>
      <c r="K532" s="37">
        <v>7</v>
      </c>
      <c r="L532" s="37"/>
      <c r="M532" s="37">
        <v>320</v>
      </c>
      <c r="N532" s="37"/>
      <c r="O532" s="37"/>
      <c r="P532" s="37"/>
      <c r="Q532" s="37">
        <v>64</v>
      </c>
      <c r="R532" s="37">
        <v>264</v>
      </c>
      <c r="S532" s="37"/>
      <c r="T532" s="37">
        <v>328</v>
      </c>
      <c r="U532" s="37"/>
      <c r="V532" s="37"/>
      <c r="W532" s="37"/>
      <c r="X532" s="37">
        <v>122</v>
      </c>
      <c r="Y532" s="37"/>
      <c r="Z532" s="37"/>
      <c r="AA532" s="37"/>
      <c r="AB532" s="37">
        <v>0</v>
      </c>
      <c r="AC532" s="37"/>
      <c r="AD532" s="37">
        <v>0</v>
      </c>
      <c r="AE532" s="37"/>
      <c r="AF532" s="37"/>
      <c r="AG532" s="37"/>
      <c r="AH532" s="37">
        <v>30</v>
      </c>
      <c r="AI532" s="37"/>
      <c r="AJ532" s="37"/>
      <c r="AK532" s="37"/>
      <c r="AL532" s="37"/>
      <c r="AM532" s="37"/>
      <c r="AN532" s="37"/>
      <c r="AO532" s="37"/>
      <c r="AP532" s="37">
        <v>596</v>
      </c>
      <c r="AQ532" s="37"/>
      <c r="AR532" s="37"/>
      <c r="AS532" s="37"/>
      <c r="AT532" s="37">
        <v>1032</v>
      </c>
      <c r="AU532" s="37">
        <v>29</v>
      </c>
      <c r="AV532" s="37"/>
      <c r="AW532" s="37">
        <v>1061</v>
      </c>
      <c r="AX532" s="37"/>
      <c r="AY532" s="37"/>
      <c r="AZ532" s="37"/>
      <c r="BA532" s="37">
        <v>180</v>
      </c>
      <c r="BB532" s="37">
        <v>1259</v>
      </c>
      <c r="BC532" s="37"/>
      <c r="BD532" s="37">
        <v>1439</v>
      </c>
      <c r="BE532" s="37"/>
      <c r="BF532" s="37"/>
      <c r="BG532" s="37"/>
      <c r="BH532" s="37">
        <v>221</v>
      </c>
      <c r="BI532" s="37"/>
      <c r="BJ532" s="37"/>
      <c r="BK532" s="37"/>
      <c r="BL532" s="37">
        <v>0</v>
      </c>
      <c r="BM532" s="37"/>
      <c r="BN532" s="37">
        <v>0</v>
      </c>
      <c r="BO532" s="37"/>
      <c r="BP532" s="37"/>
      <c r="BQ532" s="37"/>
      <c r="BR532" s="37">
        <v>405</v>
      </c>
    </row>
    <row r="533" spans="1:70" ht="20.100000000000001" customHeight="1" x14ac:dyDescent="0.2">
      <c r="D533" s="38" t="s">
        <v>116</v>
      </c>
      <c r="E533" s="62"/>
      <c r="F533" s="39">
        <v>67</v>
      </c>
      <c r="G533" s="40"/>
      <c r="H533" s="40"/>
      <c r="I533" s="40"/>
      <c r="J533" s="39">
        <v>288</v>
      </c>
      <c r="K533" s="39">
        <v>11</v>
      </c>
      <c r="L533" s="40"/>
      <c r="M533" s="39">
        <v>299</v>
      </c>
      <c r="N533" s="40"/>
      <c r="O533" s="40"/>
      <c r="P533" s="40"/>
      <c r="Q533" s="39">
        <v>48</v>
      </c>
      <c r="R533" s="39">
        <v>239</v>
      </c>
      <c r="S533" s="40"/>
      <c r="T533" s="39">
        <v>287</v>
      </c>
      <c r="U533" s="40"/>
      <c r="V533" s="40"/>
      <c r="W533" s="40"/>
      <c r="X533" s="39">
        <v>79</v>
      </c>
      <c r="Y533" s="40"/>
      <c r="Z533" s="40"/>
      <c r="AA533" s="40"/>
      <c r="AB533" s="39">
        <v>0</v>
      </c>
      <c r="AC533" s="40"/>
      <c r="AD533" s="39">
        <v>0</v>
      </c>
      <c r="AE533" s="40"/>
      <c r="AF533" s="40"/>
      <c r="AG533" s="40"/>
      <c r="AH533" s="39">
        <v>0</v>
      </c>
      <c r="AI533" s="40"/>
      <c r="AJ533" s="40"/>
      <c r="AK533" s="40"/>
      <c r="AL533" s="40"/>
      <c r="AM533" s="40"/>
      <c r="AN533" s="40"/>
      <c r="AO533" s="40"/>
      <c r="AP533" s="39">
        <v>187</v>
      </c>
      <c r="AQ533" s="40"/>
      <c r="AR533" s="40"/>
      <c r="AS533" s="40"/>
      <c r="AT533" s="39">
        <v>1079</v>
      </c>
      <c r="AU533" s="39">
        <v>25</v>
      </c>
      <c r="AV533" s="40"/>
      <c r="AW533" s="39">
        <v>1104</v>
      </c>
      <c r="AX533" s="40"/>
      <c r="AY533" s="40"/>
      <c r="AZ533" s="40"/>
      <c r="BA533" s="39">
        <v>194</v>
      </c>
      <c r="BB533" s="39">
        <v>930</v>
      </c>
      <c r="BC533" s="40"/>
      <c r="BD533" s="39">
        <v>1124</v>
      </c>
      <c r="BE533" s="40"/>
      <c r="BF533" s="40"/>
      <c r="BG533" s="40"/>
      <c r="BH533" s="39">
        <v>162</v>
      </c>
      <c r="BI533" s="40"/>
      <c r="BJ533" s="40"/>
      <c r="BK533" s="40"/>
      <c r="BL533" s="39">
        <v>0</v>
      </c>
      <c r="BM533" s="40"/>
      <c r="BN533" s="39">
        <v>5</v>
      </c>
      <c r="BO533" s="40"/>
      <c r="BP533" s="40"/>
      <c r="BQ533" s="40"/>
      <c r="BR533" s="39">
        <v>0</v>
      </c>
    </row>
    <row r="534" spans="1:70" ht="20.100000000000001" customHeight="1" x14ac:dyDescent="0.2">
      <c r="D534" s="2" t="s">
        <v>117</v>
      </c>
      <c r="E534" s="62"/>
      <c r="F534" s="37">
        <v>104</v>
      </c>
      <c r="G534" s="37"/>
      <c r="H534" s="37"/>
      <c r="I534" s="37"/>
      <c r="J534" s="37">
        <v>344</v>
      </c>
      <c r="K534" s="37">
        <v>13</v>
      </c>
      <c r="L534" s="37"/>
      <c r="M534" s="37">
        <v>357</v>
      </c>
      <c r="N534" s="37"/>
      <c r="O534" s="37"/>
      <c r="P534" s="37"/>
      <c r="Q534" s="37">
        <v>86</v>
      </c>
      <c r="R534" s="37">
        <v>276</v>
      </c>
      <c r="S534" s="37"/>
      <c r="T534" s="37">
        <v>362</v>
      </c>
      <c r="U534" s="37"/>
      <c r="V534" s="37"/>
      <c r="W534" s="37"/>
      <c r="X534" s="37">
        <v>99</v>
      </c>
      <c r="Y534" s="37"/>
      <c r="Z534" s="37"/>
      <c r="AA534" s="37"/>
      <c r="AB534" s="37">
        <v>0</v>
      </c>
      <c r="AC534" s="37"/>
      <c r="AD534" s="37">
        <v>0</v>
      </c>
      <c r="AE534" s="37"/>
      <c r="AF534" s="37"/>
      <c r="AG534" s="37"/>
      <c r="AH534" s="37">
        <v>0</v>
      </c>
      <c r="AI534" s="37"/>
      <c r="AJ534" s="37"/>
      <c r="AK534" s="37"/>
      <c r="AL534" s="37"/>
      <c r="AM534" s="37"/>
      <c r="AN534" s="37"/>
      <c r="AO534" s="37"/>
      <c r="AP534" s="37">
        <v>286</v>
      </c>
      <c r="AQ534" s="37"/>
      <c r="AR534" s="37"/>
      <c r="AS534" s="37"/>
      <c r="AT534" s="37">
        <v>1035</v>
      </c>
      <c r="AU534" s="37">
        <v>20</v>
      </c>
      <c r="AV534" s="37"/>
      <c r="AW534" s="37">
        <v>1055</v>
      </c>
      <c r="AX534" s="37"/>
      <c r="AY534" s="37"/>
      <c r="AZ534" s="37"/>
      <c r="BA534" s="37">
        <v>173</v>
      </c>
      <c r="BB534" s="37">
        <v>968</v>
      </c>
      <c r="BC534" s="37"/>
      <c r="BD534" s="37">
        <v>1141</v>
      </c>
      <c r="BE534" s="37"/>
      <c r="BF534" s="37"/>
      <c r="BG534" s="37"/>
      <c r="BH534" s="37">
        <v>193</v>
      </c>
      <c r="BI534" s="37"/>
      <c r="BJ534" s="37"/>
      <c r="BK534" s="37"/>
      <c r="BL534" s="37">
        <v>0</v>
      </c>
      <c r="BM534" s="37"/>
      <c r="BN534" s="37">
        <v>7</v>
      </c>
      <c r="BO534" s="37"/>
      <c r="BP534" s="37"/>
      <c r="BQ534" s="37"/>
      <c r="BR534" s="37">
        <v>1</v>
      </c>
    </row>
    <row r="535" spans="1:70" ht="20.100000000000001" customHeight="1" x14ac:dyDescent="0.2">
      <c r="D535" s="38" t="s">
        <v>105</v>
      </c>
      <c r="E535" s="62"/>
      <c r="F535" s="39">
        <v>57</v>
      </c>
      <c r="G535" s="40"/>
      <c r="H535" s="40"/>
      <c r="I535" s="40"/>
      <c r="J535" s="39">
        <v>330</v>
      </c>
      <c r="K535" s="39">
        <v>1</v>
      </c>
      <c r="L535" s="40"/>
      <c r="M535" s="39">
        <v>331</v>
      </c>
      <c r="N535" s="40"/>
      <c r="O535" s="40"/>
      <c r="P535" s="40"/>
      <c r="Q535" s="39">
        <v>53</v>
      </c>
      <c r="R535" s="39">
        <v>223</v>
      </c>
      <c r="S535" s="40"/>
      <c r="T535" s="39">
        <v>276</v>
      </c>
      <c r="U535" s="40"/>
      <c r="V535" s="40"/>
      <c r="W535" s="40"/>
      <c r="X535" s="39">
        <v>112</v>
      </c>
      <c r="Y535" s="40"/>
      <c r="Z535" s="40"/>
      <c r="AA535" s="40"/>
      <c r="AB535" s="39">
        <v>0</v>
      </c>
      <c r="AC535" s="40"/>
      <c r="AD535" s="39">
        <v>0</v>
      </c>
      <c r="AE535" s="40"/>
      <c r="AF535" s="40"/>
      <c r="AG535" s="40"/>
      <c r="AH535" s="39">
        <v>8</v>
      </c>
      <c r="AI535" s="40"/>
      <c r="AJ535" s="40"/>
      <c r="AK535" s="40"/>
      <c r="AL535" s="40"/>
      <c r="AM535" s="40"/>
      <c r="AN535" s="40"/>
      <c r="AO535" s="40"/>
      <c r="AP535" s="39">
        <v>404</v>
      </c>
      <c r="AQ535" s="40"/>
      <c r="AR535" s="40"/>
      <c r="AS535" s="40"/>
      <c r="AT535" s="39">
        <v>1110</v>
      </c>
      <c r="AU535" s="39">
        <v>6</v>
      </c>
      <c r="AV535" s="40"/>
      <c r="AW535" s="39">
        <v>1116</v>
      </c>
      <c r="AX535" s="40"/>
      <c r="AY535" s="40"/>
      <c r="AZ535" s="40"/>
      <c r="BA535" s="39">
        <v>189</v>
      </c>
      <c r="BB535" s="39">
        <v>1078</v>
      </c>
      <c r="BC535" s="40"/>
      <c r="BD535" s="39">
        <v>1267</v>
      </c>
      <c r="BE535" s="40"/>
      <c r="BF535" s="40"/>
      <c r="BG535" s="40"/>
      <c r="BH535" s="39">
        <v>253</v>
      </c>
      <c r="BI535" s="40"/>
      <c r="BJ535" s="40"/>
      <c r="BK535" s="40"/>
      <c r="BL535" s="39">
        <v>0</v>
      </c>
      <c r="BM535" s="40"/>
      <c r="BN535" s="39">
        <v>0</v>
      </c>
      <c r="BO535" s="40"/>
      <c r="BP535" s="40"/>
      <c r="BQ535" s="40"/>
      <c r="BR535" s="39">
        <v>13</v>
      </c>
    </row>
    <row r="536" spans="1:70" ht="20.100000000000001" customHeight="1" x14ac:dyDescent="0.2">
      <c r="E536" s="6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row>
    <row r="537" spans="1:70" s="1" customFormat="1" ht="20.100000000000001" customHeight="1" x14ac:dyDescent="0.2">
      <c r="A537" s="3"/>
      <c r="B537" s="6"/>
      <c r="C537" s="42" t="s">
        <v>180</v>
      </c>
      <c r="D537" s="42"/>
      <c r="E537" s="62"/>
      <c r="F537" s="44">
        <v>949</v>
      </c>
      <c r="G537" s="45"/>
      <c r="H537" s="45"/>
      <c r="I537" s="45"/>
      <c r="J537" s="44">
        <v>2580</v>
      </c>
      <c r="K537" s="44">
        <v>103</v>
      </c>
      <c r="L537" s="45"/>
      <c r="M537" s="44">
        <v>2683</v>
      </c>
      <c r="N537" s="45"/>
      <c r="O537" s="45"/>
      <c r="P537" s="45"/>
      <c r="Q537" s="44">
        <v>546</v>
      </c>
      <c r="R537" s="44">
        <v>2138</v>
      </c>
      <c r="S537" s="45"/>
      <c r="T537" s="44">
        <v>2684</v>
      </c>
      <c r="U537" s="45"/>
      <c r="V537" s="45"/>
      <c r="W537" s="45"/>
      <c r="X537" s="44">
        <v>949</v>
      </c>
      <c r="Y537" s="45"/>
      <c r="Z537" s="45"/>
      <c r="AA537" s="45"/>
      <c r="AB537" s="44">
        <v>0</v>
      </c>
      <c r="AC537" s="45"/>
      <c r="AD537" s="44">
        <v>0</v>
      </c>
      <c r="AE537" s="45"/>
      <c r="AF537" s="45"/>
      <c r="AG537" s="45"/>
      <c r="AH537" s="44">
        <v>220</v>
      </c>
      <c r="AI537" s="45"/>
      <c r="AJ537" s="45"/>
      <c r="AK537" s="45"/>
      <c r="AL537" s="45"/>
      <c r="AM537" s="45"/>
      <c r="AN537" s="45"/>
      <c r="AO537" s="45"/>
      <c r="AP537" s="44">
        <v>3501</v>
      </c>
      <c r="AQ537" s="45"/>
      <c r="AR537" s="45"/>
      <c r="AS537" s="45"/>
      <c r="AT537" s="44">
        <v>8584</v>
      </c>
      <c r="AU537" s="44">
        <v>147</v>
      </c>
      <c r="AV537" s="45"/>
      <c r="AW537" s="44">
        <v>8731</v>
      </c>
      <c r="AX537" s="45"/>
      <c r="AY537" s="45"/>
      <c r="AZ537" s="45"/>
      <c r="BA537" s="44">
        <v>1502</v>
      </c>
      <c r="BB537" s="44">
        <v>8940</v>
      </c>
      <c r="BC537" s="45"/>
      <c r="BD537" s="44">
        <v>10442</v>
      </c>
      <c r="BE537" s="45"/>
      <c r="BF537" s="45"/>
      <c r="BG537" s="45"/>
      <c r="BH537" s="44">
        <v>1760</v>
      </c>
      <c r="BI537" s="45"/>
      <c r="BJ537" s="45"/>
      <c r="BK537" s="45"/>
      <c r="BL537" s="44">
        <v>0</v>
      </c>
      <c r="BM537" s="45"/>
      <c r="BN537" s="44">
        <v>33</v>
      </c>
      <c r="BO537" s="45"/>
      <c r="BP537" s="45"/>
      <c r="BQ537" s="45"/>
      <c r="BR537" s="44">
        <v>1800</v>
      </c>
    </row>
    <row r="538" spans="1:70" s="1" customFormat="1" ht="20.100000000000001" customHeight="1" x14ac:dyDescent="0.2">
      <c r="A538" s="3"/>
      <c r="B538" s="6"/>
      <c r="C538" s="3"/>
      <c r="D538" s="3"/>
      <c r="E538" s="62"/>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row>
    <row r="539" spans="1:70" s="1" customFormat="1" ht="20.100000000000001" customHeight="1" x14ac:dyDescent="0.25">
      <c r="A539" s="3"/>
      <c r="B539" s="49" t="s">
        <v>303</v>
      </c>
      <c r="C539" s="50"/>
      <c r="D539" s="50"/>
      <c r="E539" s="62"/>
      <c r="F539" s="51">
        <v>949</v>
      </c>
      <c r="G539" s="52"/>
      <c r="H539" s="52"/>
      <c r="I539" s="52"/>
      <c r="J539" s="51">
        <v>2580</v>
      </c>
      <c r="K539" s="51">
        <v>103</v>
      </c>
      <c r="L539" s="52"/>
      <c r="M539" s="51">
        <v>2683</v>
      </c>
      <c r="N539" s="52"/>
      <c r="O539" s="52"/>
      <c r="P539" s="52"/>
      <c r="Q539" s="51">
        <v>546</v>
      </c>
      <c r="R539" s="51">
        <v>2138</v>
      </c>
      <c r="S539" s="52"/>
      <c r="T539" s="51">
        <v>2684</v>
      </c>
      <c r="U539" s="52"/>
      <c r="V539" s="52"/>
      <c r="W539" s="52"/>
      <c r="X539" s="51">
        <v>949</v>
      </c>
      <c r="Y539" s="52"/>
      <c r="Z539" s="52"/>
      <c r="AA539" s="52"/>
      <c r="AB539" s="51">
        <v>0</v>
      </c>
      <c r="AC539" s="52"/>
      <c r="AD539" s="51">
        <v>0</v>
      </c>
      <c r="AE539" s="52"/>
      <c r="AF539" s="52"/>
      <c r="AG539" s="52"/>
      <c r="AH539" s="51">
        <v>220</v>
      </c>
      <c r="AI539" s="52"/>
      <c r="AJ539" s="52"/>
      <c r="AK539" s="52"/>
      <c r="AL539" s="52"/>
      <c r="AM539" s="52"/>
      <c r="AN539" s="52"/>
      <c r="AO539" s="52"/>
      <c r="AP539" s="51">
        <v>3501</v>
      </c>
      <c r="AQ539" s="52"/>
      <c r="AR539" s="52"/>
      <c r="AS539" s="52"/>
      <c r="AT539" s="51">
        <v>8584</v>
      </c>
      <c r="AU539" s="51">
        <v>147</v>
      </c>
      <c r="AV539" s="52"/>
      <c r="AW539" s="51">
        <v>8731</v>
      </c>
      <c r="AX539" s="52"/>
      <c r="AY539" s="52"/>
      <c r="AZ539" s="52"/>
      <c r="BA539" s="51">
        <v>1502</v>
      </c>
      <c r="BB539" s="51">
        <v>8940</v>
      </c>
      <c r="BC539" s="52"/>
      <c r="BD539" s="51">
        <v>10442</v>
      </c>
      <c r="BE539" s="52"/>
      <c r="BF539" s="52"/>
      <c r="BG539" s="52"/>
      <c r="BH539" s="51">
        <v>1760</v>
      </c>
      <c r="BI539" s="52"/>
      <c r="BJ539" s="52"/>
      <c r="BK539" s="52"/>
      <c r="BL539" s="51">
        <v>0</v>
      </c>
      <c r="BM539" s="52"/>
      <c r="BN539" s="51">
        <v>33</v>
      </c>
      <c r="BO539" s="52"/>
      <c r="BP539" s="52"/>
      <c r="BQ539" s="52"/>
      <c r="BR539" s="51">
        <v>1800</v>
      </c>
    </row>
    <row r="540" spans="1:70" ht="20.100000000000001" customHeight="1" x14ac:dyDescent="0.2">
      <c r="E540" s="6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row>
    <row r="541" spans="1:70" ht="20.100000000000001" customHeight="1" x14ac:dyDescent="0.2">
      <c r="B541" s="6" t="s">
        <v>304</v>
      </c>
      <c r="E541" s="62"/>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row>
    <row r="542" spans="1:70" ht="20.100000000000001" customHeight="1" x14ac:dyDescent="0.2">
      <c r="C542" s="3" t="s">
        <v>172</v>
      </c>
      <c r="E542" s="62"/>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row>
    <row r="543" spans="1:70" ht="20.100000000000001" customHeight="1" x14ac:dyDescent="0.2">
      <c r="D543" s="2" t="s">
        <v>98</v>
      </c>
      <c r="E543" s="62"/>
      <c r="F543" s="37">
        <v>150</v>
      </c>
      <c r="G543" s="37"/>
      <c r="H543" s="37"/>
      <c r="I543" s="37"/>
      <c r="J543" s="37">
        <v>493</v>
      </c>
      <c r="K543" s="37">
        <v>13</v>
      </c>
      <c r="L543" s="37"/>
      <c r="M543" s="37">
        <v>506</v>
      </c>
      <c r="N543" s="37"/>
      <c r="O543" s="37"/>
      <c r="P543" s="37"/>
      <c r="Q543" s="37">
        <v>93</v>
      </c>
      <c r="R543" s="37">
        <v>327</v>
      </c>
      <c r="S543" s="37"/>
      <c r="T543" s="37">
        <v>420</v>
      </c>
      <c r="U543" s="37"/>
      <c r="V543" s="37"/>
      <c r="W543" s="37"/>
      <c r="X543" s="37">
        <v>236</v>
      </c>
      <c r="Y543" s="37"/>
      <c r="Z543" s="37"/>
      <c r="AA543" s="37"/>
      <c r="AB543" s="37">
        <v>0</v>
      </c>
      <c r="AC543" s="37"/>
      <c r="AD543" s="37">
        <v>0</v>
      </c>
      <c r="AE543" s="37"/>
      <c r="AF543" s="37"/>
      <c r="AG543" s="37"/>
      <c r="AH543" s="37">
        <v>0</v>
      </c>
      <c r="AI543" s="37"/>
      <c r="AJ543" s="37"/>
      <c r="AK543" s="37"/>
      <c r="AL543" s="37"/>
      <c r="AM543" s="37"/>
      <c r="AN543" s="37"/>
      <c r="AO543" s="37"/>
      <c r="AP543" s="37">
        <v>69</v>
      </c>
      <c r="AQ543" s="37"/>
      <c r="AR543" s="37"/>
      <c r="AS543" s="37"/>
      <c r="AT543" s="37">
        <v>301</v>
      </c>
      <c r="AU543" s="37">
        <v>3</v>
      </c>
      <c r="AV543" s="37"/>
      <c r="AW543" s="37">
        <v>304</v>
      </c>
      <c r="AX543" s="37"/>
      <c r="AY543" s="37"/>
      <c r="AZ543" s="37"/>
      <c r="BA543" s="37">
        <v>52</v>
      </c>
      <c r="BB543" s="37">
        <v>246</v>
      </c>
      <c r="BC543" s="37"/>
      <c r="BD543" s="37">
        <v>298</v>
      </c>
      <c r="BE543" s="37"/>
      <c r="BF543" s="37"/>
      <c r="BG543" s="37"/>
      <c r="BH543" s="37">
        <v>75</v>
      </c>
      <c r="BI543" s="37"/>
      <c r="BJ543" s="37"/>
      <c r="BK543" s="37"/>
      <c r="BL543" s="37">
        <v>0</v>
      </c>
      <c r="BM543" s="37"/>
      <c r="BN543" s="37">
        <v>0</v>
      </c>
      <c r="BO543" s="37"/>
      <c r="BP543" s="37"/>
      <c r="BQ543" s="37"/>
      <c r="BR543" s="37">
        <v>0</v>
      </c>
    </row>
    <row r="544" spans="1:70" ht="20.100000000000001" customHeight="1" x14ac:dyDescent="0.2">
      <c r="D544" s="38" t="s">
        <v>173</v>
      </c>
      <c r="E544" s="62"/>
      <c r="F544" s="39">
        <v>131</v>
      </c>
      <c r="G544" s="40"/>
      <c r="H544" s="40"/>
      <c r="I544" s="40"/>
      <c r="J544" s="39">
        <v>474</v>
      </c>
      <c r="K544" s="39">
        <v>11</v>
      </c>
      <c r="L544" s="40"/>
      <c r="M544" s="39">
        <v>485</v>
      </c>
      <c r="N544" s="40"/>
      <c r="O544" s="40"/>
      <c r="P544" s="40"/>
      <c r="Q544" s="39">
        <v>104</v>
      </c>
      <c r="R544" s="39">
        <v>341</v>
      </c>
      <c r="S544" s="40"/>
      <c r="T544" s="39">
        <v>445</v>
      </c>
      <c r="U544" s="40"/>
      <c r="V544" s="40"/>
      <c r="W544" s="40"/>
      <c r="X544" s="39">
        <v>171</v>
      </c>
      <c r="Y544" s="40"/>
      <c r="Z544" s="40"/>
      <c r="AA544" s="40"/>
      <c r="AB544" s="39">
        <v>0</v>
      </c>
      <c r="AC544" s="40"/>
      <c r="AD544" s="39">
        <v>0</v>
      </c>
      <c r="AE544" s="40"/>
      <c r="AF544" s="40"/>
      <c r="AG544" s="40"/>
      <c r="AH544" s="39">
        <v>0</v>
      </c>
      <c r="AI544" s="40"/>
      <c r="AJ544" s="40"/>
      <c r="AK544" s="40"/>
      <c r="AL544" s="40"/>
      <c r="AM544" s="40"/>
      <c r="AN544" s="40"/>
      <c r="AO544" s="40"/>
      <c r="AP544" s="39">
        <v>47</v>
      </c>
      <c r="AQ544" s="40"/>
      <c r="AR544" s="40"/>
      <c r="AS544" s="40"/>
      <c r="AT544" s="39">
        <v>291</v>
      </c>
      <c r="AU544" s="39">
        <v>4</v>
      </c>
      <c r="AV544" s="40"/>
      <c r="AW544" s="39">
        <v>295</v>
      </c>
      <c r="AX544" s="40"/>
      <c r="AY544" s="40"/>
      <c r="AZ544" s="40"/>
      <c r="BA544" s="39">
        <v>76</v>
      </c>
      <c r="BB544" s="39">
        <v>226</v>
      </c>
      <c r="BC544" s="40"/>
      <c r="BD544" s="39">
        <v>302</v>
      </c>
      <c r="BE544" s="40"/>
      <c r="BF544" s="40"/>
      <c r="BG544" s="40"/>
      <c r="BH544" s="39">
        <v>40</v>
      </c>
      <c r="BI544" s="40"/>
      <c r="BJ544" s="40"/>
      <c r="BK544" s="40"/>
      <c r="BL544" s="39">
        <v>0</v>
      </c>
      <c r="BM544" s="40"/>
      <c r="BN544" s="39">
        <v>0</v>
      </c>
      <c r="BO544" s="40"/>
      <c r="BP544" s="40"/>
      <c r="BQ544" s="40"/>
      <c r="BR544" s="39">
        <v>0</v>
      </c>
    </row>
    <row r="545" spans="1:70" ht="20.100000000000001" customHeight="1" x14ac:dyDescent="0.2">
      <c r="D545" s="2" t="s">
        <v>113</v>
      </c>
      <c r="E545" s="62"/>
      <c r="F545" s="37">
        <v>111</v>
      </c>
      <c r="G545" s="37"/>
      <c r="H545" s="37"/>
      <c r="I545" s="37"/>
      <c r="J545" s="37">
        <v>354</v>
      </c>
      <c r="K545" s="37">
        <v>14</v>
      </c>
      <c r="L545" s="37"/>
      <c r="M545" s="37">
        <v>368</v>
      </c>
      <c r="N545" s="37"/>
      <c r="O545" s="37"/>
      <c r="P545" s="37"/>
      <c r="Q545" s="37">
        <v>117</v>
      </c>
      <c r="R545" s="37">
        <v>229</v>
      </c>
      <c r="S545" s="37"/>
      <c r="T545" s="37">
        <v>346</v>
      </c>
      <c r="U545" s="37"/>
      <c r="V545" s="37"/>
      <c r="W545" s="37"/>
      <c r="X545" s="37">
        <v>133</v>
      </c>
      <c r="Y545" s="37"/>
      <c r="Z545" s="37"/>
      <c r="AA545" s="37"/>
      <c r="AB545" s="37">
        <v>0</v>
      </c>
      <c r="AC545" s="37"/>
      <c r="AD545" s="37">
        <v>0</v>
      </c>
      <c r="AE545" s="37"/>
      <c r="AF545" s="37"/>
      <c r="AG545" s="37"/>
      <c r="AH545" s="37">
        <v>0</v>
      </c>
      <c r="AI545" s="37"/>
      <c r="AJ545" s="37"/>
      <c r="AK545" s="37"/>
      <c r="AL545" s="37"/>
      <c r="AM545" s="37"/>
      <c r="AN545" s="37"/>
      <c r="AO545" s="37"/>
      <c r="AP545" s="37">
        <v>48</v>
      </c>
      <c r="AQ545" s="37"/>
      <c r="AR545" s="37"/>
      <c r="AS545" s="37"/>
      <c r="AT545" s="37">
        <v>107</v>
      </c>
      <c r="AU545" s="37">
        <v>2</v>
      </c>
      <c r="AV545" s="37"/>
      <c r="AW545" s="37">
        <v>109</v>
      </c>
      <c r="AX545" s="37"/>
      <c r="AY545" s="37"/>
      <c r="AZ545" s="37"/>
      <c r="BA545" s="37">
        <v>32</v>
      </c>
      <c r="BB545" s="37">
        <v>68</v>
      </c>
      <c r="BC545" s="37"/>
      <c r="BD545" s="37">
        <v>100</v>
      </c>
      <c r="BE545" s="37"/>
      <c r="BF545" s="37"/>
      <c r="BG545" s="37"/>
      <c r="BH545" s="37">
        <v>57</v>
      </c>
      <c r="BI545" s="37"/>
      <c r="BJ545" s="37"/>
      <c r="BK545" s="37"/>
      <c r="BL545" s="37">
        <v>0</v>
      </c>
      <c r="BM545" s="37"/>
      <c r="BN545" s="37">
        <v>0</v>
      </c>
      <c r="BO545" s="37"/>
      <c r="BP545" s="37"/>
      <c r="BQ545" s="37"/>
      <c r="BR545" s="37">
        <v>2</v>
      </c>
    </row>
    <row r="546" spans="1:70" ht="20.100000000000001" customHeight="1" x14ac:dyDescent="0.2">
      <c r="D546" s="38" t="s">
        <v>101</v>
      </c>
      <c r="E546" s="62"/>
      <c r="F546" s="39">
        <v>101</v>
      </c>
      <c r="G546" s="40"/>
      <c r="H546" s="40"/>
      <c r="I546" s="40"/>
      <c r="J546" s="39">
        <v>383</v>
      </c>
      <c r="K546" s="39">
        <v>9</v>
      </c>
      <c r="L546" s="40"/>
      <c r="M546" s="39">
        <v>392</v>
      </c>
      <c r="N546" s="40"/>
      <c r="O546" s="40"/>
      <c r="P546" s="40"/>
      <c r="Q546" s="39">
        <v>93</v>
      </c>
      <c r="R546" s="39">
        <v>275</v>
      </c>
      <c r="S546" s="40"/>
      <c r="T546" s="39">
        <v>368</v>
      </c>
      <c r="U546" s="40"/>
      <c r="V546" s="40"/>
      <c r="W546" s="40"/>
      <c r="X546" s="39">
        <v>125</v>
      </c>
      <c r="Y546" s="40"/>
      <c r="Z546" s="40"/>
      <c r="AA546" s="40"/>
      <c r="AB546" s="39">
        <v>0</v>
      </c>
      <c r="AC546" s="40"/>
      <c r="AD546" s="39">
        <v>0</v>
      </c>
      <c r="AE546" s="40"/>
      <c r="AF546" s="40"/>
      <c r="AG546" s="40"/>
      <c r="AH546" s="39">
        <v>0</v>
      </c>
      <c r="AI546" s="40"/>
      <c r="AJ546" s="40"/>
      <c r="AK546" s="40"/>
      <c r="AL546" s="40"/>
      <c r="AM546" s="40"/>
      <c r="AN546" s="40"/>
      <c r="AO546" s="40"/>
      <c r="AP546" s="39">
        <v>38</v>
      </c>
      <c r="AQ546" s="40"/>
      <c r="AR546" s="40"/>
      <c r="AS546" s="40"/>
      <c r="AT546" s="39">
        <v>95</v>
      </c>
      <c r="AU546" s="39">
        <v>2</v>
      </c>
      <c r="AV546" s="40"/>
      <c r="AW546" s="39">
        <v>97</v>
      </c>
      <c r="AX546" s="40"/>
      <c r="AY546" s="40"/>
      <c r="AZ546" s="40"/>
      <c r="BA546" s="39">
        <v>32</v>
      </c>
      <c r="BB546" s="39">
        <v>60</v>
      </c>
      <c r="BC546" s="40"/>
      <c r="BD546" s="39">
        <v>92</v>
      </c>
      <c r="BE546" s="40"/>
      <c r="BF546" s="40"/>
      <c r="BG546" s="40"/>
      <c r="BH546" s="39">
        <v>42</v>
      </c>
      <c r="BI546" s="40"/>
      <c r="BJ546" s="40"/>
      <c r="BK546" s="40"/>
      <c r="BL546" s="39">
        <v>0</v>
      </c>
      <c r="BM546" s="40"/>
      <c r="BN546" s="39">
        <v>1</v>
      </c>
      <c r="BO546" s="40"/>
      <c r="BP546" s="40"/>
      <c r="BQ546" s="40"/>
      <c r="BR546" s="39">
        <v>1</v>
      </c>
    </row>
    <row r="547" spans="1:70" ht="20.100000000000001" customHeight="1" x14ac:dyDescent="0.2">
      <c r="D547" s="2" t="s">
        <v>117</v>
      </c>
      <c r="E547" s="62"/>
      <c r="F547" s="37">
        <v>227</v>
      </c>
      <c r="G547" s="37"/>
      <c r="H547" s="37"/>
      <c r="I547" s="37"/>
      <c r="J547" s="37">
        <v>558</v>
      </c>
      <c r="K547" s="37">
        <v>13</v>
      </c>
      <c r="L547" s="37"/>
      <c r="M547" s="37">
        <v>571</v>
      </c>
      <c r="N547" s="37"/>
      <c r="O547" s="37"/>
      <c r="P547" s="37"/>
      <c r="Q547" s="37">
        <v>144</v>
      </c>
      <c r="R547" s="37">
        <v>380</v>
      </c>
      <c r="S547" s="37"/>
      <c r="T547" s="37">
        <v>524</v>
      </c>
      <c r="U547" s="37"/>
      <c r="V547" s="37"/>
      <c r="W547" s="37"/>
      <c r="X547" s="37">
        <v>274</v>
      </c>
      <c r="Y547" s="37"/>
      <c r="Z547" s="37"/>
      <c r="AA547" s="37"/>
      <c r="AB547" s="37">
        <v>0</v>
      </c>
      <c r="AC547" s="37"/>
      <c r="AD547" s="37">
        <v>0</v>
      </c>
      <c r="AE547" s="37"/>
      <c r="AF547" s="37"/>
      <c r="AG547" s="37"/>
      <c r="AH547" s="37">
        <v>0</v>
      </c>
      <c r="AI547" s="37"/>
      <c r="AJ547" s="37"/>
      <c r="AK547" s="37"/>
      <c r="AL547" s="37"/>
      <c r="AM547" s="37"/>
      <c r="AN547" s="37"/>
      <c r="AO547" s="37"/>
      <c r="AP547" s="37">
        <v>68</v>
      </c>
      <c r="AQ547" s="37"/>
      <c r="AR547" s="37"/>
      <c r="AS547" s="37"/>
      <c r="AT547" s="37">
        <v>127</v>
      </c>
      <c r="AU547" s="37">
        <v>0</v>
      </c>
      <c r="AV547" s="37"/>
      <c r="AW547" s="37">
        <v>127</v>
      </c>
      <c r="AX547" s="37"/>
      <c r="AY547" s="37"/>
      <c r="AZ547" s="37"/>
      <c r="BA547" s="37">
        <v>29</v>
      </c>
      <c r="BB547" s="37">
        <v>106</v>
      </c>
      <c r="BC547" s="37"/>
      <c r="BD547" s="37">
        <v>135</v>
      </c>
      <c r="BE547" s="37"/>
      <c r="BF547" s="37"/>
      <c r="BG547" s="37"/>
      <c r="BH547" s="37">
        <v>37</v>
      </c>
      <c r="BI547" s="37"/>
      <c r="BJ547" s="37"/>
      <c r="BK547" s="37"/>
      <c r="BL547" s="37">
        <v>0</v>
      </c>
      <c r="BM547" s="37"/>
      <c r="BN547" s="37">
        <v>23</v>
      </c>
      <c r="BO547" s="37"/>
      <c r="BP547" s="37"/>
      <c r="BQ547" s="37"/>
      <c r="BR547" s="37">
        <v>0</v>
      </c>
    </row>
    <row r="548" spans="1:70" ht="20.100000000000001" customHeight="1" x14ac:dyDescent="0.2">
      <c r="D548" s="38" t="s">
        <v>105</v>
      </c>
      <c r="E548" s="62"/>
      <c r="F548" s="39">
        <v>193</v>
      </c>
      <c r="G548" s="40"/>
      <c r="H548" s="40"/>
      <c r="I548" s="40"/>
      <c r="J548" s="39">
        <v>489</v>
      </c>
      <c r="K548" s="39">
        <v>20</v>
      </c>
      <c r="L548" s="40"/>
      <c r="M548" s="39">
        <v>509</v>
      </c>
      <c r="N548" s="40"/>
      <c r="O548" s="40"/>
      <c r="P548" s="40"/>
      <c r="Q548" s="39">
        <v>120</v>
      </c>
      <c r="R548" s="39">
        <v>270</v>
      </c>
      <c r="S548" s="40"/>
      <c r="T548" s="39">
        <v>390</v>
      </c>
      <c r="U548" s="40"/>
      <c r="V548" s="40"/>
      <c r="W548" s="40"/>
      <c r="X548" s="39">
        <v>312</v>
      </c>
      <c r="Y548" s="40"/>
      <c r="Z548" s="40"/>
      <c r="AA548" s="40"/>
      <c r="AB548" s="39">
        <v>0</v>
      </c>
      <c r="AC548" s="40"/>
      <c r="AD548" s="39">
        <v>0</v>
      </c>
      <c r="AE548" s="40"/>
      <c r="AF548" s="40"/>
      <c r="AG548" s="40"/>
      <c r="AH548" s="39">
        <v>0</v>
      </c>
      <c r="AI548" s="40"/>
      <c r="AJ548" s="40"/>
      <c r="AK548" s="40"/>
      <c r="AL548" s="40"/>
      <c r="AM548" s="40"/>
      <c r="AN548" s="40"/>
      <c r="AO548" s="40"/>
      <c r="AP548" s="39">
        <v>82</v>
      </c>
      <c r="AQ548" s="40"/>
      <c r="AR548" s="40"/>
      <c r="AS548" s="40"/>
      <c r="AT548" s="39">
        <v>180</v>
      </c>
      <c r="AU548" s="39">
        <v>9</v>
      </c>
      <c r="AV548" s="40"/>
      <c r="AW548" s="39">
        <v>189</v>
      </c>
      <c r="AX548" s="40"/>
      <c r="AY548" s="40"/>
      <c r="AZ548" s="40"/>
      <c r="BA548" s="39">
        <v>22</v>
      </c>
      <c r="BB548" s="39">
        <v>170</v>
      </c>
      <c r="BC548" s="40"/>
      <c r="BD548" s="39">
        <v>192</v>
      </c>
      <c r="BE548" s="40"/>
      <c r="BF548" s="40"/>
      <c r="BG548" s="40"/>
      <c r="BH548" s="39">
        <v>67</v>
      </c>
      <c r="BI548" s="40"/>
      <c r="BJ548" s="40"/>
      <c r="BK548" s="40"/>
      <c r="BL548" s="39">
        <v>0</v>
      </c>
      <c r="BM548" s="40"/>
      <c r="BN548" s="39">
        <v>12</v>
      </c>
      <c r="BO548" s="40"/>
      <c r="BP548" s="40"/>
      <c r="BQ548" s="40"/>
      <c r="BR548" s="39">
        <v>0</v>
      </c>
    </row>
    <row r="549" spans="1:70" ht="20.100000000000001" customHeight="1" x14ac:dyDescent="0.2">
      <c r="D549" s="2" t="s">
        <v>106</v>
      </c>
      <c r="E549" s="62"/>
      <c r="F549" s="37">
        <v>195</v>
      </c>
      <c r="G549" s="37"/>
      <c r="H549" s="37"/>
      <c r="I549" s="37"/>
      <c r="J549" s="37">
        <v>838</v>
      </c>
      <c r="K549" s="37">
        <v>20</v>
      </c>
      <c r="L549" s="37"/>
      <c r="M549" s="37">
        <v>858</v>
      </c>
      <c r="N549" s="37"/>
      <c r="O549" s="37"/>
      <c r="P549" s="37"/>
      <c r="Q549" s="37">
        <v>191</v>
      </c>
      <c r="R549" s="37">
        <v>622</v>
      </c>
      <c r="S549" s="37"/>
      <c r="T549" s="37">
        <v>813</v>
      </c>
      <c r="U549" s="37"/>
      <c r="V549" s="37"/>
      <c r="W549" s="37"/>
      <c r="X549" s="37">
        <v>240</v>
      </c>
      <c r="Y549" s="37"/>
      <c r="Z549" s="37"/>
      <c r="AA549" s="37"/>
      <c r="AB549" s="37">
        <v>0</v>
      </c>
      <c r="AC549" s="37"/>
      <c r="AD549" s="37">
        <v>0</v>
      </c>
      <c r="AE549" s="37"/>
      <c r="AF549" s="37"/>
      <c r="AG549" s="37"/>
      <c r="AH549" s="37">
        <v>0</v>
      </c>
      <c r="AI549" s="37"/>
      <c r="AJ549" s="37"/>
      <c r="AK549" s="37"/>
      <c r="AL549" s="37"/>
      <c r="AM549" s="37"/>
      <c r="AN549" s="37"/>
      <c r="AO549" s="37"/>
      <c r="AP549" s="37">
        <v>54</v>
      </c>
      <c r="AQ549" s="37"/>
      <c r="AR549" s="37"/>
      <c r="AS549" s="37"/>
      <c r="AT549" s="37">
        <v>531</v>
      </c>
      <c r="AU549" s="37">
        <v>24</v>
      </c>
      <c r="AV549" s="37"/>
      <c r="AW549" s="37">
        <v>555</v>
      </c>
      <c r="AX549" s="37"/>
      <c r="AY549" s="37"/>
      <c r="AZ549" s="37"/>
      <c r="BA549" s="37">
        <v>167</v>
      </c>
      <c r="BB549" s="37">
        <v>370</v>
      </c>
      <c r="BC549" s="37"/>
      <c r="BD549" s="37">
        <v>537</v>
      </c>
      <c r="BE549" s="37"/>
      <c r="BF549" s="37"/>
      <c r="BG549" s="37"/>
      <c r="BH549" s="37">
        <v>72</v>
      </c>
      <c r="BI549" s="37"/>
      <c r="BJ549" s="37"/>
      <c r="BK549" s="37"/>
      <c r="BL549" s="37">
        <v>0</v>
      </c>
      <c r="BM549" s="37"/>
      <c r="BN549" s="37">
        <v>0</v>
      </c>
      <c r="BO549" s="37"/>
      <c r="BP549" s="37"/>
      <c r="BQ549" s="37"/>
      <c r="BR549" s="37">
        <v>4</v>
      </c>
    </row>
    <row r="550" spans="1:70" ht="20.100000000000001" customHeight="1" x14ac:dyDescent="0.2">
      <c r="D550" s="38" t="s">
        <v>118</v>
      </c>
      <c r="E550" s="62"/>
      <c r="F550" s="39">
        <v>220</v>
      </c>
      <c r="G550" s="40"/>
      <c r="H550" s="40"/>
      <c r="I550" s="40"/>
      <c r="J550" s="39">
        <v>784</v>
      </c>
      <c r="K550" s="39">
        <v>20</v>
      </c>
      <c r="L550" s="40"/>
      <c r="M550" s="39">
        <v>804</v>
      </c>
      <c r="N550" s="40"/>
      <c r="O550" s="40"/>
      <c r="P550" s="40"/>
      <c r="Q550" s="39">
        <v>130</v>
      </c>
      <c r="R550" s="39">
        <v>634</v>
      </c>
      <c r="S550" s="40"/>
      <c r="T550" s="39">
        <v>764</v>
      </c>
      <c r="U550" s="40"/>
      <c r="V550" s="40"/>
      <c r="W550" s="40"/>
      <c r="X550" s="39">
        <v>260</v>
      </c>
      <c r="Y550" s="40"/>
      <c r="Z550" s="40"/>
      <c r="AA550" s="40"/>
      <c r="AB550" s="39">
        <v>0</v>
      </c>
      <c r="AC550" s="40"/>
      <c r="AD550" s="39">
        <v>0</v>
      </c>
      <c r="AE550" s="40"/>
      <c r="AF550" s="40"/>
      <c r="AG550" s="40"/>
      <c r="AH550" s="39">
        <v>78</v>
      </c>
      <c r="AI550" s="40"/>
      <c r="AJ550" s="40"/>
      <c r="AK550" s="40"/>
      <c r="AL550" s="40"/>
      <c r="AM550" s="40"/>
      <c r="AN550" s="40"/>
      <c r="AO550" s="40"/>
      <c r="AP550" s="39">
        <v>56</v>
      </c>
      <c r="AQ550" s="40"/>
      <c r="AR550" s="40"/>
      <c r="AS550" s="40"/>
      <c r="AT550" s="39">
        <v>491</v>
      </c>
      <c r="AU550" s="39">
        <v>13</v>
      </c>
      <c r="AV550" s="40"/>
      <c r="AW550" s="39">
        <v>504</v>
      </c>
      <c r="AX550" s="40"/>
      <c r="AY550" s="40"/>
      <c r="AZ550" s="40"/>
      <c r="BA550" s="39">
        <v>146</v>
      </c>
      <c r="BB550" s="39">
        <v>369</v>
      </c>
      <c r="BC550" s="40"/>
      <c r="BD550" s="39">
        <v>515</v>
      </c>
      <c r="BE550" s="40"/>
      <c r="BF550" s="40"/>
      <c r="BG550" s="40"/>
      <c r="BH550" s="39">
        <v>45</v>
      </c>
      <c r="BI550" s="40"/>
      <c r="BJ550" s="40"/>
      <c r="BK550" s="40"/>
      <c r="BL550" s="39">
        <v>0</v>
      </c>
      <c r="BM550" s="40"/>
      <c r="BN550" s="39">
        <v>0</v>
      </c>
      <c r="BO550" s="40"/>
      <c r="BP550" s="40"/>
      <c r="BQ550" s="40"/>
      <c r="BR550" s="39">
        <v>91</v>
      </c>
    </row>
    <row r="551" spans="1:70" ht="20.100000000000001" customHeight="1" x14ac:dyDescent="0.2">
      <c r="D551" s="2" t="s">
        <v>305</v>
      </c>
      <c r="E551" s="62"/>
      <c r="F551" s="37">
        <v>166</v>
      </c>
      <c r="G551" s="37"/>
      <c r="H551" s="37"/>
      <c r="I551" s="37"/>
      <c r="J551" s="37">
        <v>489</v>
      </c>
      <c r="K551" s="37">
        <v>11</v>
      </c>
      <c r="L551" s="37"/>
      <c r="M551" s="37">
        <v>500</v>
      </c>
      <c r="N551" s="37"/>
      <c r="O551" s="37"/>
      <c r="P551" s="37"/>
      <c r="Q551" s="37">
        <v>110</v>
      </c>
      <c r="R551" s="37">
        <v>326</v>
      </c>
      <c r="S551" s="37"/>
      <c r="T551" s="37">
        <v>436</v>
      </c>
      <c r="U551" s="37"/>
      <c r="V551" s="37"/>
      <c r="W551" s="37"/>
      <c r="X551" s="37">
        <v>230</v>
      </c>
      <c r="Y551" s="37"/>
      <c r="Z551" s="37"/>
      <c r="AA551" s="37"/>
      <c r="AB551" s="37">
        <v>0</v>
      </c>
      <c r="AC551" s="37"/>
      <c r="AD551" s="37">
        <v>0</v>
      </c>
      <c r="AE551" s="37"/>
      <c r="AF551" s="37"/>
      <c r="AG551" s="37"/>
      <c r="AH551" s="37">
        <v>0</v>
      </c>
      <c r="AI551" s="37"/>
      <c r="AJ551" s="37"/>
      <c r="AK551" s="37"/>
      <c r="AL551" s="37"/>
      <c r="AM551" s="37"/>
      <c r="AN551" s="37"/>
      <c r="AO551" s="37"/>
      <c r="AP551" s="37">
        <v>64</v>
      </c>
      <c r="AQ551" s="37"/>
      <c r="AR551" s="37"/>
      <c r="AS551" s="37"/>
      <c r="AT551" s="37">
        <v>306</v>
      </c>
      <c r="AU551" s="37">
        <v>11</v>
      </c>
      <c r="AV551" s="37"/>
      <c r="AW551" s="37">
        <v>317</v>
      </c>
      <c r="AX551" s="37"/>
      <c r="AY551" s="37"/>
      <c r="AZ551" s="37"/>
      <c r="BA551" s="37">
        <v>64</v>
      </c>
      <c r="BB551" s="37">
        <v>221</v>
      </c>
      <c r="BC551" s="37"/>
      <c r="BD551" s="37">
        <v>285</v>
      </c>
      <c r="BE551" s="37"/>
      <c r="BF551" s="37"/>
      <c r="BG551" s="37"/>
      <c r="BH551" s="37">
        <v>96</v>
      </c>
      <c r="BI551" s="37"/>
      <c r="BJ551" s="37"/>
      <c r="BK551" s="37"/>
      <c r="BL551" s="37">
        <v>0</v>
      </c>
      <c r="BM551" s="37"/>
      <c r="BN551" s="37">
        <v>0</v>
      </c>
      <c r="BO551" s="37"/>
      <c r="BP551" s="37"/>
      <c r="BQ551" s="37"/>
      <c r="BR551" s="37">
        <v>0</v>
      </c>
    </row>
    <row r="552" spans="1:70" ht="20.100000000000001" customHeight="1" x14ac:dyDescent="0.2">
      <c r="E552" s="6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row>
    <row r="553" spans="1:70" s="1" customFormat="1" ht="20.100000000000001" customHeight="1" x14ac:dyDescent="0.2">
      <c r="A553" s="3"/>
      <c r="B553" s="6"/>
      <c r="C553" s="42" t="s">
        <v>180</v>
      </c>
      <c r="D553" s="42"/>
      <c r="E553" s="62"/>
      <c r="F553" s="44">
        <v>1494</v>
      </c>
      <c r="G553" s="45"/>
      <c r="H553" s="45"/>
      <c r="I553" s="45"/>
      <c r="J553" s="44">
        <v>4862</v>
      </c>
      <c r="K553" s="44">
        <v>131</v>
      </c>
      <c r="L553" s="45"/>
      <c r="M553" s="44">
        <v>4993</v>
      </c>
      <c r="N553" s="45"/>
      <c r="O553" s="45"/>
      <c r="P553" s="45"/>
      <c r="Q553" s="44">
        <v>1102</v>
      </c>
      <c r="R553" s="44">
        <v>3404</v>
      </c>
      <c r="S553" s="45"/>
      <c r="T553" s="44">
        <v>4506</v>
      </c>
      <c r="U553" s="45"/>
      <c r="V553" s="45"/>
      <c r="W553" s="45"/>
      <c r="X553" s="44">
        <v>1981</v>
      </c>
      <c r="Y553" s="45"/>
      <c r="Z553" s="45"/>
      <c r="AA553" s="45"/>
      <c r="AB553" s="44">
        <v>0</v>
      </c>
      <c r="AC553" s="45"/>
      <c r="AD553" s="44">
        <v>0</v>
      </c>
      <c r="AE553" s="45"/>
      <c r="AF553" s="45"/>
      <c r="AG553" s="45"/>
      <c r="AH553" s="44">
        <v>78</v>
      </c>
      <c r="AI553" s="45"/>
      <c r="AJ553" s="45"/>
      <c r="AK553" s="45"/>
      <c r="AL553" s="45"/>
      <c r="AM553" s="45"/>
      <c r="AN553" s="45"/>
      <c r="AO553" s="45"/>
      <c r="AP553" s="44">
        <v>526</v>
      </c>
      <c r="AQ553" s="45"/>
      <c r="AR553" s="45"/>
      <c r="AS553" s="45"/>
      <c r="AT553" s="44">
        <v>2429</v>
      </c>
      <c r="AU553" s="44">
        <v>68</v>
      </c>
      <c r="AV553" s="45"/>
      <c r="AW553" s="44">
        <v>2497</v>
      </c>
      <c r="AX553" s="45"/>
      <c r="AY553" s="45"/>
      <c r="AZ553" s="45"/>
      <c r="BA553" s="44">
        <v>620</v>
      </c>
      <c r="BB553" s="44">
        <v>1836</v>
      </c>
      <c r="BC553" s="45"/>
      <c r="BD553" s="44">
        <v>2456</v>
      </c>
      <c r="BE553" s="45"/>
      <c r="BF553" s="45"/>
      <c r="BG553" s="45"/>
      <c r="BH553" s="44">
        <v>531</v>
      </c>
      <c r="BI553" s="45"/>
      <c r="BJ553" s="45"/>
      <c r="BK553" s="45"/>
      <c r="BL553" s="44">
        <v>0</v>
      </c>
      <c r="BM553" s="45"/>
      <c r="BN553" s="44">
        <v>36</v>
      </c>
      <c r="BO553" s="45"/>
      <c r="BP553" s="45"/>
      <c r="BQ553" s="45"/>
      <c r="BR553" s="44">
        <v>98</v>
      </c>
    </row>
    <row r="554" spans="1:70" s="1" customFormat="1" ht="20.100000000000001" customHeight="1" x14ac:dyDescent="0.2">
      <c r="A554" s="3"/>
      <c r="B554" s="6"/>
      <c r="C554" s="3"/>
      <c r="D554" s="3"/>
      <c r="E554" s="62"/>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row>
    <row r="555" spans="1:70" s="1" customFormat="1" ht="20.100000000000001" customHeight="1" x14ac:dyDescent="0.2">
      <c r="A555" s="3"/>
      <c r="B555" s="6"/>
      <c r="C555" s="3" t="s">
        <v>170</v>
      </c>
      <c r="D555" s="3"/>
      <c r="E555" s="62"/>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row>
    <row r="556" spans="1:70" s="1" customFormat="1" ht="20.100000000000001" customHeight="1" x14ac:dyDescent="0.2">
      <c r="A556" s="3"/>
      <c r="B556" s="6"/>
      <c r="C556" s="3"/>
      <c r="D556" s="41" t="s">
        <v>98</v>
      </c>
      <c r="E556" s="62"/>
      <c r="F556" s="37">
        <v>159</v>
      </c>
      <c r="G556" s="37"/>
      <c r="H556" s="37"/>
      <c r="I556" s="37"/>
      <c r="J556" s="37">
        <v>616</v>
      </c>
      <c r="K556" s="37">
        <v>9</v>
      </c>
      <c r="L556" s="37"/>
      <c r="M556" s="37">
        <v>625</v>
      </c>
      <c r="N556" s="37"/>
      <c r="O556" s="37"/>
      <c r="P556" s="37"/>
      <c r="Q556" s="37">
        <v>109</v>
      </c>
      <c r="R556" s="37">
        <v>521</v>
      </c>
      <c r="S556" s="37"/>
      <c r="T556" s="37">
        <v>630</v>
      </c>
      <c r="U556" s="37"/>
      <c r="V556" s="37"/>
      <c r="W556" s="37"/>
      <c r="X556" s="37">
        <v>154</v>
      </c>
      <c r="Y556" s="37"/>
      <c r="Z556" s="37"/>
      <c r="AA556" s="37"/>
      <c r="AB556" s="37">
        <v>0</v>
      </c>
      <c r="AC556" s="37"/>
      <c r="AD556" s="37">
        <v>0</v>
      </c>
      <c r="AE556" s="37"/>
      <c r="AF556" s="37"/>
      <c r="AG556" s="37"/>
      <c r="AH556" s="37">
        <v>90</v>
      </c>
      <c r="AI556" s="37"/>
      <c r="AJ556" s="37"/>
      <c r="AK556" s="37"/>
      <c r="AL556" s="37"/>
      <c r="AM556" s="37"/>
      <c r="AN556" s="37"/>
      <c r="AO556" s="37"/>
      <c r="AP556" s="37">
        <v>331</v>
      </c>
      <c r="AQ556" s="37"/>
      <c r="AR556" s="37"/>
      <c r="AS556" s="37"/>
      <c r="AT556" s="37">
        <v>677</v>
      </c>
      <c r="AU556" s="37">
        <v>14</v>
      </c>
      <c r="AV556" s="37"/>
      <c r="AW556" s="37">
        <v>691</v>
      </c>
      <c r="AX556" s="37"/>
      <c r="AY556" s="37"/>
      <c r="AZ556" s="37"/>
      <c r="BA556" s="37">
        <v>122</v>
      </c>
      <c r="BB556" s="37">
        <v>748</v>
      </c>
      <c r="BC556" s="37"/>
      <c r="BD556" s="37">
        <v>870</v>
      </c>
      <c r="BE556" s="37"/>
      <c r="BF556" s="37"/>
      <c r="BG556" s="37"/>
      <c r="BH556" s="37">
        <v>126</v>
      </c>
      <c r="BI556" s="37"/>
      <c r="BJ556" s="37"/>
      <c r="BK556" s="37"/>
      <c r="BL556" s="37">
        <v>0</v>
      </c>
      <c r="BM556" s="37"/>
      <c r="BN556" s="37">
        <v>26</v>
      </c>
      <c r="BO556" s="37"/>
      <c r="BP556" s="37"/>
      <c r="BQ556" s="37"/>
      <c r="BR556" s="37">
        <v>109</v>
      </c>
    </row>
    <row r="557" spans="1:70" s="1" customFormat="1" ht="20.100000000000001" customHeight="1" x14ac:dyDescent="0.2">
      <c r="A557" s="3"/>
      <c r="B557" s="6"/>
      <c r="C557" s="3"/>
      <c r="D557" s="3"/>
      <c r="E557" s="62"/>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row>
    <row r="558" spans="1:70" s="1" customFormat="1" ht="20.100000000000001" customHeight="1" x14ac:dyDescent="0.2">
      <c r="A558" s="3"/>
      <c r="B558" s="6"/>
      <c r="C558" s="42" t="s">
        <v>171</v>
      </c>
      <c r="D558" s="42"/>
      <c r="E558" s="62"/>
      <c r="F558" s="44">
        <v>159</v>
      </c>
      <c r="G558" s="45"/>
      <c r="H558" s="45"/>
      <c r="I558" s="45"/>
      <c r="J558" s="44">
        <v>616</v>
      </c>
      <c r="K558" s="44">
        <v>9</v>
      </c>
      <c r="L558" s="45"/>
      <c r="M558" s="44">
        <v>625</v>
      </c>
      <c r="N558" s="45"/>
      <c r="O558" s="45"/>
      <c r="P558" s="45"/>
      <c r="Q558" s="44">
        <v>109</v>
      </c>
      <c r="R558" s="44">
        <v>521</v>
      </c>
      <c r="S558" s="45"/>
      <c r="T558" s="44">
        <v>630</v>
      </c>
      <c r="U558" s="45"/>
      <c r="V558" s="45"/>
      <c r="W558" s="45"/>
      <c r="X558" s="44">
        <v>154</v>
      </c>
      <c r="Y558" s="45"/>
      <c r="Z558" s="45"/>
      <c r="AA558" s="45"/>
      <c r="AB558" s="44">
        <v>0</v>
      </c>
      <c r="AC558" s="45"/>
      <c r="AD558" s="44">
        <v>0</v>
      </c>
      <c r="AE558" s="45"/>
      <c r="AF558" s="45"/>
      <c r="AG558" s="45"/>
      <c r="AH558" s="44">
        <v>90</v>
      </c>
      <c r="AI558" s="45"/>
      <c r="AJ558" s="45"/>
      <c r="AK558" s="45"/>
      <c r="AL558" s="45"/>
      <c r="AM558" s="45"/>
      <c r="AN558" s="45"/>
      <c r="AO558" s="45"/>
      <c r="AP558" s="44">
        <v>331</v>
      </c>
      <c r="AQ558" s="45"/>
      <c r="AR558" s="45"/>
      <c r="AS558" s="45"/>
      <c r="AT558" s="44">
        <v>677</v>
      </c>
      <c r="AU558" s="44">
        <v>14</v>
      </c>
      <c r="AV558" s="45"/>
      <c r="AW558" s="44">
        <v>691</v>
      </c>
      <c r="AX558" s="45"/>
      <c r="AY558" s="45"/>
      <c r="AZ558" s="45"/>
      <c r="BA558" s="44">
        <v>122</v>
      </c>
      <c r="BB558" s="44">
        <v>748</v>
      </c>
      <c r="BC558" s="45"/>
      <c r="BD558" s="44">
        <v>870</v>
      </c>
      <c r="BE558" s="45"/>
      <c r="BF558" s="45"/>
      <c r="BG558" s="45"/>
      <c r="BH558" s="44">
        <v>126</v>
      </c>
      <c r="BI558" s="45"/>
      <c r="BJ558" s="45"/>
      <c r="BK558" s="45"/>
      <c r="BL558" s="44">
        <v>0</v>
      </c>
      <c r="BM558" s="45"/>
      <c r="BN558" s="44">
        <v>26</v>
      </c>
      <c r="BO558" s="45"/>
      <c r="BP558" s="45"/>
      <c r="BQ558" s="45"/>
      <c r="BR558" s="44">
        <v>109</v>
      </c>
    </row>
    <row r="559" spans="1:70" s="1" customFormat="1" ht="20.100000000000001" customHeight="1" x14ac:dyDescent="0.2">
      <c r="A559" s="3"/>
      <c r="B559" s="6"/>
      <c r="C559" s="3"/>
      <c r="D559" s="3"/>
      <c r="E559" s="62"/>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row>
    <row r="560" spans="1:70" s="1" customFormat="1" ht="20.100000000000001" customHeight="1" x14ac:dyDescent="0.2">
      <c r="A560" s="3"/>
      <c r="B560" s="6"/>
      <c r="C560" s="3" t="s">
        <v>0</v>
      </c>
      <c r="D560" s="3"/>
      <c r="E560" s="62"/>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row>
    <row r="561" spans="1:70" s="1" customFormat="1" ht="20.100000000000001" customHeight="1" x14ac:dyDescent="0.2">
      <c r="A561" s="3"/>
      <c r="B561" s="6"/>
      <c r="C561" s="3"/>
      <c r="D561" s="2" t="s">
        <v>306</v>
      </c>
      <c r="E561" s="62"/>
      <c r="F561" s="37">
        <v>264</v>
      </c>
      <c r="G561" s="37"/>
      <c r="H561" s="37"/>
      <c r="I561" s="37"/>
      <c r="J561" s="37">
        <v>121</v>
      </c>
      <c r="K561" s="37">
        <v>25</v>
      </c>
      <c r="L561" s="37"/>
      <c r="M561" s="37">
        <v>146</v>
      </c>
      <c r="N561" s="37"/>
      <c r="O561" s="37"/>
      <c r="P561" s="37"/>
      <c r="Q561" s="37">
        <v>83</v>
      </c>
      <c r="R561" s="37">
        <v>92</v>
      </c>
      <c r="S561" s="37"/>
      <c r="T561" s="37">
        <v>175</v>
      </c>
      <c r="U561" s="37"/>
      <c r="V561" s="37"/>
      <c r="W561" s="37"/>
      <c r="X561" s="37">
        <v>235</v>
      </c>
      <c r="Y561" s="37"/>
      <c r="Z561" s="37"/>
      <c r="AA561" s="37"/>
      <c r="AB561" s="37">
        <v>0</v>
      </c>
      <c r="AC561" s="37"/>
      <c r="AD561" s="37">
        <v>0</v>
      </c>
      <c r="AE561" s="37"/>
      <c r="AF561" s="37"/>
      <c r="AG561" s="37"/>
      <c r="AH561" s="37">
        <v>0</v>
      </c>
      <c r="AI561" s="37"/>
      <c r="AJ561" s="37"/>
      <c r="AK561" s="37"/>
      <c r="AL561" s="37"/>
      <c r="AM561" s="37"/>
      <c r="AN561" s="37"/>
      <c r="AO561" s="37"/>
      <c r="AP561" s="37">
        <v>0</v>
      </c>
      <c r="AQ561" s="37"/>
      <c r="AR561" s="37"/>
      <c r="AS561" s="37"/>
      <c r="AT561" s="37">
        <v>0</v>
      </c>
      <c r="AU561" s="37">
        <v>0</v>
      </c>
      <c r="AV561" s="37"/>
      <c r="AW561" s="37">
        <v>0</v>
      </c>
      <c r="AX561" s="37"/>
      <c r="AY561" s="37"/>
      <c r="AZ561" s="37"/>
      <c r="BA561" s="37">
        <v>0</v>
      </c>
      <c r="BB561" s="37">
        <v>0</v>
      </c>
      <c r="BC561" s="37"/>
      <c r="BD561" s="37">
        <v>0</v>
      </c>
      <c r="BE561" s="37"/>
      <c r="BF561" s="37"/>
      <c r="BG561" s="37"/>
      <c r="BH561" s="37">
        <v>0</v>
      </c>
      <c r="BI561" s="37"/>
      <c r="BJ561" s="37"/>
      <c r="BK561" s="37"/>
      <c r="BL561" s="37">
        <v>0</v>
      </c>
      <c r="BM561" s="37"/>
      <c r="BN561" s="37">
        <v>0</v>
      </c>
      <c r="BO561" s="37"/>
      <c r="BP561" s="37"/>
      <c r="BQ561" s="37"/>
      <c r="BR561" s="37">
        <v>0</v>
      </c>
    </row>
    <row r="562" spans="1:70" s="1" customFormat="1" ht="20.100000000000001" customHeight="1" x14ac:dyDescent="0.2">
      <c r="A562" s="3"/>
      <c r="B562" s="6"/>
      <c r="C562" s="3"/>
      <c r="D562" s="38" t="s">
        <v>307</v>
      </c>
      <c r="E562" s="62"/>
      <c r="F562" s="39">
        <v>270</v>
      </c>
      <c r="G562" s="40"/>
      <c r="H562" s="40"/>
      <c r="I562" s="40"/>
      <c r="J562" s="39">
        <v>99</v>
      </c>
      <c r="K562" s="39">
        <v>23</v>
      </c>
      <c r="L562" s="40"/>
      <c r="M562" s="39">
        <v>122</v>
      </c>
      <c r="N562" s="40"/>
      <c r="O562" s="40"/>
      <c r="P562" s="40"/>
      <c r="Q562" s="39">
        <v>98</v>
      </c>
      <c r="R562" s="39">
        <v>61</v>
      </c>
      <c r="S562" s="40"/>
      <c r="T562" s="39">
        <v>159</v>
      </c>
      <c r="U562" s="40"/>
      <c r="V562" s="40"/>
      <c r="W562" s="40"/>
      <c r="X562" s="39">
        <v>233</v>
      </c>
      <c r="Y562" s="40"/>
      <c r="Z562" s="40"/>
      <c r="AA562" s="40"/>
      <c r="AB562" s="39">
        <v>0</v>
      </c>
      <c r="AC562" s="40"/>
      <c r="AD562" s="39">
        <v>0</v>
      </c>
      <c r="AE562" s="40"/>
      <c r="AF562" s="40"/>
      <c r="AG562" s="40"/>
      <c r="AH562" s="39">
        <v>0</v>
      </c>
      <c r="AI562" s="40"/>
      <c r="AJ562" s="40"/>
      <c r="AK562" s="40"/>
      <c r="AL562" s="40"/>
      <c r="AM562" s="40"/>
      <c r="AN562" s="40"/>
      <c r="AO562" s="40"/>
      <c r="AP562" s="39">
        <v>0</v>
      </c>
      <c r="AQ562" s="40"/>
      <c r="AR562" s="40"/>
      <c r="AS562" s="40"/>
      <c r="AT562" s="39">
        <v>0</v>
      </c>
      <c r="AU562" s="39">
        <v>0</v>
      </c>
      <c r="AV562" s="40"/>
      <c r="AW562" s="39">
        <v>0</v>
      </c>
      <c r="AX562" s="40"/>
      <c r="AY562" s="40"/>
      <c r="AZ562" s="40"/>
      <c r="BA562" s="39">
        <v>0</v>
      </c>
      <c r="BB562" s="39">
        <v>0</v>
      </c>
      <c r="BC562" s="40"/>
      <c r="BD562" s="39">
        <v>0</v>
      </c>
      <c r="BE562" s="40"/>
      <c r="BF562" s="40"/>
      <c r="BG562" s="40"/>
      <c r="BH562" s="39">
        <v>0</v>
      </c>
      <c r="BI562" s="40"/>
      <c r="BJ562" s="40"/>
      <c r="BK562" s="40"/>
      <c r="BL562" s="39">
        <v>0</v>
      </c>
      <c r="BM562" s="40"/>
      <c r="BN562" s="39">
        <v>0</v>
      </c>
      <c r="BO562" s="40"/>
      <c r="BP562" s="40"/>
      <c r="BQ562" s="40"/>
      <c r="BR562" s="39">
        <v>0</v>
      </c>
    </row>
    <row r="563" spans="1:70" s="1" customFormat="1" ht="20.100000000000001" customHeight="1" x14ac:dyDescent="0.2">
      <c r="A563" s="3"/>
      <c r="B563" s="6"/>
      <c r="C563" s="3"/>
      <c r="D563" s="2" t="s">
        <v>100</v>
      </c>
      <c r="E563" s="62"/>
      <c r="F563" s="37">
        <v>17</v>
      </c>
      <c r="G563" s="37"/>
      <c r="H563" s="37"/>
      <c r="I563" s="37"/>
      <c r="J563" s="37">
        <v>107</v>
      </c>
      <c r="K563" s="37">
        <v>4</v>
      </c>
      <c r="L563" s="37"/>
      <c r="M563" s="37">
        <v>111</v>
      </c>
      <c r="N563" s="37"/>
      <c r="O563" s="37"/>
      <c r="P563" s="37"/>
      <c r="Q563" s="37">
        <v>49</v>
      </c>
      <c r="R563" s="37">
        <v>7</v>
      </c>
      <c r="S563" s="37"/>
      <c r="T563" s="37">
        <v>56</v>
      </c>
      <c r="U563" s="37"/>
      <c r="V563" s="37"/>
      <c r="W563" s="37"/>
      <c r="X563" s="37">
        <v>72</v>
      </c>
      <c r="Y563" s="37"/>
      <c r="Z563" s="37"/>
      <c r="AA563" s="37"/>
      <c r="AB563" s="37">
        <v>0</v>
      </c>
      <c r="AC563" s="37"/>
      <c r="AD563" s="37">
        <v>0</v>
      </c>
      <c r="AE563" s="37"/>
      <c r="AF563" s="37"/>
      <c r="AG563" s="37"/>
      <c r="AH563" s="37">
        <v>0</v>
      </c>
      <c r="AI563" s="37"/>
      <c r="AJ563" s="37"/>
      <c r="AK563" s="37"/>
      <c r="AL563" s="37"/>
      <c r="AM563" s="37"/>
      <c r="AN563" s="37"/>
      <c r="AO563" s="37"/>
      <c r="AP563" s="37">
        <v>0</v>
      </c>
      <c r="AQ563" s="37"/>
      <c r="AR563" s="37"/>
      <c r="AS563" s="37"/>
      <c r="AT563" s="37">
        <v>0</v>
      </c>
      <c r="AU563" s="37">
        <v>0</v>
      </c>
      <c r="AV563" s="37"/>
      <c r="AW563" s="37">
        <v>0</v>
      </c>
      <c r="AX563" s="37"/>
      <c r="AY563" s="37"/>
      <c r="AZ563" s="37"/>
      <c r="BA563" s="37">
        <v>0</v>
      </c>
      <c r="BB563" s="37">
        <v>0</v>
      </c>
      <c r="BC563" s="37"/>
      <c r="BD563" s="37">
        <v>0</v>
      </c>
      <c r="BE563" s="37"/>
      <c r="BF563" s="37"/>
      <c r="BG563" s="37"/>
      <c r="BH563" s="37">
        <v>0</v>
      </c>
      <c r="BI563" s="37"/>
      <c r="BJ563" s="37"/>
      <c r="BK563" s="37"/>
      <c r="BL563" s="37">
        <v>0</v>
      </c>
      <c r="BM563" s="37"/>
      <c r="BN563" s="37">
        <v>0</v>
      </c>
      <c r="BO563" s="37"/>
      <c r="BP563" s="37"/>
      <c r="BQ563" s="37"/>
      <c r="BR563" s="37">
        <v>0</v>
      </c>
    </row>
    <row r="564" spans="1:70" s="1" customFormat="1" ht="20.100000000000001" customHeight="1" x14ac:dyDescent="0.2">
      <c r="A564" s="3"/>
      <c r="B564" s="6"/>
      <c r="C564" s="3"/>
      <c r="D564" s="3"/>
      <c r="E564" s="62"/>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row>
    <row r="565" spans="1:70" s="1" customFormat="1" ht="20.100000000000001" customHeight="1" x14ac:dyDescent="0.2">
      <c r="A565" s="3"/>
      <c r="B565" s="6"/>
      <c r="C565" s="42" t="s">
        <v>122</v>
      </c>
      <c r="D565" s="42"/>
      <c r="E565" s="62"/>
      <c r="F565" s="44">
        <v>551</v>
      </c>
      <c r="G565" s="45"/>
      <c r="H565" s="45"/>
      <c r="I565" s="45"/>
      <c r="J565" s="44">
        <v>327</v>
      </c>
      <c r="K565" s="44">
        <v>52</v>
      </c>
      <c r="L565" s="45"/>
      <c r="M565" s="44">
        <v>379</v>
      </c>
      <c r="N565" s="45"/>
      <c r="O565" s="45"/>
      <c r="P565" s="45"/>
      <c r="Q565" s="44">
        <v>230</v>
      </c>
      <c r="R565" s="44">
        <v>160</v>
      </c>
      <c r="S565" s="45"/>
      <c r="T565" s="44">
        <v>390</v>
      </c>
      <c r="U565" s="45"/>
      <c r="V565" s="45"/>
      <c r="W565" s="45"/>
      <c r="X565" s="44">
        <v>540</v>
      </c>
      <c r="Y565" s="45"/>
      <c r="Z565" s="45"/>
      <c r="AA565" s="45"/>
      <c r="AB565" s="44">
        <v>0</v>
      </c>
      <c r="AC565" s="45"/>
      <c r="AD565" s="44">
        <v>0</v>
      </c>
      <c r="AE565" s="45"/>
      <c r="AF565" s="45"/>
      <c r="AG565" s="45"/>
      <c r="AH565" s="44">
        <v>0</v>
      </c>
      <c r="AI565" s="45"/>
      <c r="AJ565" s="45"/>
      <c r="AK565" s="45"/>
      <c r="AL565" s="45"/>
      <c r="AM565" s="45"/>
      <c r="AN565" s="45"/>
      <c r="AO565" s="45"/>
      <c r="AP565" s="44">
        <v>0</v>
      </c>
      <c r="AQ565" s="45"/>
      <c r="AR565" s="45"/>
      <c r="AS565" s="45"/>
      <c r="AT565" s="44">
        <v>0</v>
      </c>
      <c r="AU565" s="44">
        <v>0</v>
      </c>
      <c r="AV565" s="45"/>
      <c r="AW565" s="44">
        <v>0</v>
      </c>
      <c r="AX565" s="45"/>
      <c r="AY565" s="45"/>
      <c r="AZ565" s="45"/>
      <c r="BA565" s="44">
        <v>0</v>
      </c>
      <c r="BB565" s="44">
        <v>0</v>
      </c>
      <c r="BC565" s="45"/>
      <c r="BD565" s="44">
        <v>0</v>
      </c>
      <c r="BE565" s="45"/>
      <c r="BF565" s="45"/>
      <c r="BG565" s="45"/>
      <c r="BH565" s="44">
        <v>0</v>
      </c>
      <c r="BI565" s="45"/>
      <c r="BJ565" s="45"/>
      <c r="BK565" s="45"/>
      <c r="BL565" s="44">
        <v>0</v>
      </c>
      <c r="BM565" s="45"/>
      <c r="BN565" s="44">
        <v>0</v>
      </c>
      <c r="BO565" s="45"/>
      <c r="BP565" s="45"/>
      <c r="BQ565" s="45"/>
      <c r="BR565" s="44">
        <v>0</v>
      </c>
    </row>
    <row r="566" spans="1:70" s="1" customFormat="1" ht="20.100000000000001" customHeight="1" x14ac:dyDescent="0.2">
      <c r="A566" s="3"/>
      <c r="B566" s="6"/>
      <c r="C566" s="3"/>
      <c r="D566" s="3"/>
      <c r="E566" s="62"/>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row>
    <row r="567" spans="1:70" s="1" customFormat="1" ht="20.100000000000001" customHeight="1" x14ac:dyDescent="0.25">
      <c r="A567" s="3"/>
      <c r="B567" s="49" t="s">
        <v>308</v>
      </c>
      <c r="C567" s="50"/>
      <c r="D567" s="50"/>
      <c r="E567" s="62"/>
      <c r="F567" s="51">
        <v>2204</v>
      </c>
      <c r="G567" s="52"/>
      <c r="H567" s="52"/>
      <c r="I567" s="52"/>
      <c r="J567" s="51">
        <v>5805</v>
      </c>
      <c r="K567" s="51">
        <v>192</v>
      </c>
      <c r="L567" s="52"/>
      <c r="M567" s="51">
        <v>5997</v>
      </c>
      <c r="N567" s="52"/>
      <c r="O567" s="52"/>
      <c r="P567" s="52"/>
      <c r="Q567" s="51">
        <v>1441</v>
      </c>
      <c r="R567" s="51">
        <v>4085</v>
      </c>
      <c r="S567" s="52"/>
      <c r="T567" s="51">
        <v>5526</v>
      </c>
      <c r="U567" s="52"/>
      <c r="V567" s="52"/>
      <c r="W567" s="52"/>
      <c r="X567" s="51">
        <v>2675</v>
      </c>
      <c r="Y567" s="52"/>
      <c r="Z567" s="52"/>
      <c r="AA567" s="52"/>
      <c r="AB567" s="51">
        <v>0</v>
      </c>
      <c r="AC567" s="52"/>
      <c r="AD567" s="51">
        <v>0</v>
      </c>
      <c r="AE567" s="52"/>
      <c r="AF567" s="52"/>
      <c r="AG567" s="52"/>
      <c r="AH567" s="51">
        <v>168</v>
      </c>
      <c r="AI567" s="52"/>
      <c r="AJ567" s="52"/>
      <c r="AK567" s="52"/>
      <c r="AL567" s="52"/>
      <c r="AM567" s="52"/>
      <c r="AN567" s="52"/>
      <c r="AO567" s="52"/>
      <c r="AP567" s="51">
        <v>857</v>
      </c>
      <c r="AQ567" s="52"/>
      <c r="AR567" s="52"/>
      <c r="AS567" s="52"/>
      <c r="AT567" s="51">
        <v>3106</v>
      </c>
      <c r="AU567" s="51">
        <v>82</v>
      </c>
      <c r="AV567" s="52"/>
      <c r="AW567" s="51">
        <v>3188</v>
      </c>
      <c r="AX567" s="52"/>
      <c r="AY567" s="52"/>
      <c r="AZ567" s="52"/>
      <c r="BA567" s="51">
        <v>742</v>
      </c>
      <c r="BB567" s="51">
        <v>2584</v>
      </c>
      <c r="BC567" s="52"/>
      <c r="BD567" s="51">
        <v>3326</v>
      </c>
      <c r="BE567" s="52"/>
      <c r="BF567" s="52"/>
      <c r="BG567" s="52"/>
      <c r="BH567" s="51">
        <v>657</v>
      </c>
      <c r="BI567" s="52"/>
      <c r="BJ567" s="52"/>
      <c r="BK567" s="52"/>
      <c r="BL567" s="51">
        <v>0</v>
      </c>
      <c r="BM567" s="52"/>
      <c r="BN567" s="51">
        <v>62</v>
      </c>
      <c r="BO567" s="52"/>
      <c r="BP567" s="52"/>
      <c r="BQ567" s="52"/>
      <c r="BR567" s="51">
        <v>207</v>
      </c>
    </row>
    <row r="568" spans="1:70" ht="20.100000000000001" customHeight="1" x14ac:dyDescent="0.2">
      <c r="E568" s="6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row>
    <row r="569" spans="1:70" ht="20.100000000000001" customHeight="1" x14ac:dyDescent="0.2">
      <c r="B569" s="6" t="s">
        <v>309</v>
      </c>
      <c r="E569" s="62"/>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row>
    <row r="570" spans="1:70" ht="20.100000000000001" customHeight="1" x14ac:dyDescent="0.2">
      <c r="C570" s="3" t="s">
        <v>0</v>
      </c>
      <c r="E570" s="62"/>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row>
    <row r="571" spans="1:70" ht="20.100000000000001" customHeight="1" x14ac:dyDescent="0.2">
      <c r="D571" s="2" t="s">
        <v>98</v>
      </c>
      <c r="E571" s="62"/>
      <c r="F571" s="37">
        <v>11</v>
      </c>
      <c r="G571" s="37"/>
      <c r="H571" s="37"/>
      <c r="I571" s="37"/>
      <c r="J571" s="37">
        <v>95</v>
      </c>
      <c r="K571" s="37">
        <v>6</v>
      </c>
      <c r="L571" s="37"/>
      <c r="M571" s="37">
        <v>101</v>
      </c>
      <c r="N571" s="37"/>
      <c r="O571" s="37"/>
      <c r="P571" s="37"/>
      <c r="Q571" s="37">
        <v>76</v>
      </c>
      <c r="R571" s="37">
        <v>23</v>
      </c>
      <c r="S571" s="37"/>
      <c r="T571" s="37">
        <v>99</v>
      </c>
      <c r="U571" s="37"/>
      <c r="V571" s="37"/>
      <c r="W571" s="37"/>
      <c r="X571" s="37">
        <v>13</v>
      </c>
      <c r="Y571" s="37"/>
      <c r="Z571" s="37"/>
      <c r="AA571" s="37"/>
      <c r="AB571" s="37">
        <v>0</v>
      </c>
      <c r="AC571" s="37"/>
      <c r="AD571" s="37">
        <v>0</v>
      </c>
      <c r="AE571" s="37"/>
      <c r="AF571" s="37"/>
      <c r="AG571" s="37"/>
      <c r="AH571" s="37">
        <v>0</v>
      </c>
      <c r="AI571" s="37"/>
      <c r="AJ571" s="37"/>
      <c r="AK571" s="37"/>
      <c r="AL571" s="37"/>
      <c r="AM571" s="37"/>
      <c r="AN571" s="37"/>
      <c r="AO571" s="37"/>
      <c r="AP571" s="37">
        <v>0</v>
      </c>
      <c r="AQ571" s="37"/>
      <c r="AR571" s="37"/>
      <c r="AS571" s="37"/>
      <c r="AT571" s="37">
        <v>0</v>
      </c>
      <c r="AU571" s="37">
        <v>0</v>
      </c>
      <c r="AV571" s="37"/>
      <c r="AW571" s="37">
        <v>0</v>
      </c>
      <c r="AX571" s="37"/>
      <c r="AY571" s="37"/>
      <c r="AZ571" s="37"/>
      <c r="BA571" s="37">
        <v>0</v>
      </c>
      <c r="BB571" s="37">
        <v>0</v>
      </c>
      <c r="BC571" s="37"/>
      <c r="BD571" s="37">
        <v>0</v>
      </c>
      <c r="BE571" s="37"/>
      <c r="BF571" s="37"/>
      <c r="BG571" s="37"/>
      <c r="BH571" s="37">
        <v>0</v>
      </c>
      <c r="BI571" s="37"/>
      <c r="BJ571" s="37"/>
      <c r="BK571" s="37"/>
      <c r="BL571" s="37">
        <v>0</v>
      </c>
      <c r="BM571" s="37"/>
      <c r="BN571" s="37">
        <v>0</v>
      </c>
      <c r="BO571" s="37"/>
      <c r="BP571" s="37"/>
      <c r="BQ571" s="37"/>
      <c r="BR571" s="37">
        <v>0</v>
      </c>
    </row>
    <row r="572" spans="1:70" ht="20.100000000000001" customHeight="1" x14ac:dyDescent="0.2">
      <c r="D572" s="38" t="s">
        <v>99</v>
      </c>
      <c r="E572" s="62"/>
      <c r="F572" s="39">
        <v>29</v>
      </c>
      <c r="G572" s="40"/>
      <c r="H572" s="40"/>
      <c r="I572" s="40"/>
      <c r="J572" s="39">
        <v>77</v>
      </c>
      <c r="K572" s="39">
        <v>4</v>
      </c>
      <c r="L572" s="40"/>
      <c r="M572" s="39">
        <v>81</v>
      </c>
      <c r="N572" s="40"/>
      <c r="O572" s="40"/>
      <c r="P572" s="40"/>
      <c r="Q572" s="39">
        <v>48</v>
      </c>
      <c r="R572" s="39">
        <v>38</v>
      </c>
      <c r="S572" s="40"/>
      <c r="T572" s="39">
        <v>86</v>
      </c>
      <c r="U572" s="40"/>
      <c r="V572" s="40"/>
      <c r="W572" s="40"/>
      <c r="X572" s="39">
        <v>24</v>
      </c>
      <c r="Y572" s="40"/>
      <c r="Z572" s="40"/>
      <c r="AA572" s="40"/>
      <c r="AB572" s="39">
        <v>0</v>
      </c>
      <c r="AC572" s="40"/>
      <c r="AD572" s="39">
        <v>0</v>
      </c>
      <c r="AE572" s="40"/>
      <c r="AF572" s="40"/>
      <c r="AG572" s="40"/>
      <c r="AH572" s="39">
        <v>0</v>
      </c>
      <c r="AI572" s="40"/>
      <c r="AJ572" s="40"/>
      <c r="AK572" s="40"/>
      <c r="AL572" s="40"/>
      <c r="AM572" s="40"/>
      <c r="AN572" s="40"/>
      <c r="AO572" s="40"/>
      <c r="AP572" s="39">
        <v>0</v>
      </c>
      <c r="AQ572" s="40"/>
      <c r="AR572" s="40"/>
      <c r="AS572" s="40"/>
      <c r="AT572" s="39">
        <v>0</v>
      </c>
      <c r="AU572" s="39">
        <v>0</v>
      </c>
      <c r="AV572" s="40"/>
      <c r="AW572" s="39">
        <v>0</v>
      </c>
      <c r="AX572" s="40"/>
      <c r="AY572" s="40"/>
      <c r="AZ572" s="40"/>
      <c r="BA572" s="39">
        <v>0</v>
      </c>
      <c r="BB572" s="39">
        <v>0</v>
      </c>
      <c r="BC572" s="40"/>
      <c r="BD572" s="39">
        <v>0</v>
      </c>
      <c r="BE572" s="40"/>
      <c r="BF572" s="40"/>
      <c r="BG572" s="40"/>
      <c r="BH572" s="39">
        <v>0</v>
      </c>
      <c r="BI572" s="40"/>
      <c r="BJ572" s="40"/>
      <c r="BK572" s="40"/>
      <c r="BL572" s="39">
        <v>0</v>
      </c>
      <c r="BM572" s="40"/>
      <c r="BN572" s="39">
        <v>0</v>
      </c>
      <c r="BO572" s="40"/>
      <c r="BP572" s="40"/>
      <c r="BQ572" s="40"/>
      <c r="BR572" s="39">
        <v>0</v>
      </c>
    </row>
    <row r="573" spans="1:70" ht="20.100000000000001" customHeight="1" x14ac:dyDescent="0.2">
      <c r="E573" s="6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row>
    <row r="574" spans="1:70" s="1" customFormat="1" ht="20.100000000000001" customHeight="1" x14ac:dyDescent="0.2">
      <c r="A574" s="3"/>
      <c r="B574" s="6"/>
      <c r="C574" s="42" t="s">
        <v>122</v>
      </c>
      <c r="D574" s="42"/>
      <c r="E574" s="62"/>
      <c r="F574" s="44">
        <v>40</v>
      </c>
      <c r="G574" s="45"/>
      <c r="H574" s="45"/>
      <c r="I574" s="45"/>
      <c r="J574" s="44">
        <v>172</v>
      </c>
      <c r="K574" s="44">
        <v>10</v>
      </c>
      <c r="L574" s="45"/>
      <c r="M574" s="44">
        <v>182</v>
      </c>
      <c r="N574" s="45"/>
      <c r="O574" s="45"/>
      <c r="P574" s="45"/>
      <c r="Q574" s="44">
        <v>124</v>
      </c>
      <c r="R574" s="44">
        <v>61</v>
      </c>
      <c r="S574" s="45"/>
      <c r="T574" s="44">
        <v>185</v>
      </c>
      <c r="U574" s="45"/>
      <c r="V574" s="45"/>
      <c r="W574" s="45"/>
      <c r="X574" s="44">
        <v>37</v>
      </c>
      <c r="Y574" s="45"/>
      <c r="Z574" s="45"/>
      <c r="AA574" s="45"/>
      <c r="AB574" s="44">
        <v>0</v>
      </c>
      <c r="AC574" s="45"/>
      <c r="AD574" s="44">
        <v>0</v>
      </c>
      <c r="AE574" s="45"/>
      <c r="AF574" s="45"/>
      <c r="AG574" s="45"/>
      <c r="AH574" s="44">
        <v>0</v>
      </c>
      <c r="AI574" s="45"/>
      <c r="AJ574" s="45"/>
      <c r="AK574" s="45"/>
      <c r="AL574" s="45"/>
      <c r="AM574" s="45"/>
      <c r="AN574" s="45"/>
      <c r="AO574" s="45"/>
      <c r="AP574" s="44">
        <v>0</v>
      </c>
      <c r="AQ574" s="45"/>
      <c r="AR574" s="45"/>
      <c r="AS574" s="45"/>
      <c r="AT574" s="44">
        <v>0</v>
      </c>
      <c r="AU574" s="44">
        <v>0</v>
      </c>
      <c r="AV574" s="45"/>
      <c r="AW574" s="44">
        <v>0</v>
      </c>
      <c r="AX574" s="45"/>
      <c r="AY574" s="45"/>
      <c r="AZ574" s="45"/>
      <c r="BA574" s="44">
        <v>0</v>
      </c>
      <c r="BB574" s="44">
        <v>0</v>
      </c>
      <c r="BC574" s="45"/>
      <c r="BD574" s="44">
        <v>0</v>
      </c>
      <c r="BE574" s="45"/>
      <c r="BF574" s="45"/>
      <c r="BG574" s="45"/>
      <c r="BH574" s="44">
        <v>0</v>
      </c>
      <c r="BI574" s="45"/>
      <c r="BJ574" s="45"/>
      <c r="BK574" s="45"/>
      <c r="BL574" s="44">
        <v>0</v>
      </c>
      <c r="BM574" s="45"/>
      <c r="BN574" s="44">
        <v>0</v>
      </c>
      <c r="BO574" s="45"/>
      <c r="BP574" s="45"/>
      <c r="BQ574" s="45"/>
      <c r="BR574" s="44">
        <v>0</v>
      </c>
    </row>
    <row r="575" spans="1:70" ht="20.100000000000001" customHeight="1" x14ac:dyDescent="0.2">
      <c r="E575" s="6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row>
    <row r="576" spans="1:70" ht="20.100000000000001" customHeight="1" x14ac:dyDescent="0.2">
      <c r="C576" s="3" t="s">
        <v>172</v>
      </c>
      <c r="E576" s="62"/>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row>
    <row r="577" spans="1:70" ht="20.100000000000001" customHeight="1" x14ac:dyDescent="0.2">
      <c r="D577" s="2" t="s">
        <v>98</v>
      </c>
      <c r="E577" s="62"/>
      <c r="F577" s="37">
        <v>201</v>
      </c>
      <c r="G577" s="37"/>
      <c r="H577" s="37"/>
      <c r="I577" s="37"/>
      <c r="J577" s="37">
        <v>778</v>
      </c>
      <c r="K577" s="37">
        <v>20</v>
      </c>
      <c r="L577" s="37"/>
      <c r="M577" s="37">
        <v>798</v>
      </c>
      <c r="N577" s="37"/>
      <c r="O577" s="37"/>
      <c r="P577" s="37"/>
      <c r="Q577" s="37">
        <v>172</v>
      </c>
      <c r="R577" s="37">
        <v>594</v>
      </c>
      <c r="S577" s="37"/>
      <c r="T577" s="37">
        <v>766</v>
      </c>
      <c r="U577" s="37"/>
      <c r="V577" s="37"/>
      <c r="W577" s="37"/>
      <c r="X577" s="37">
        <v>233</v>
      </c>
      <c r="Y577" s="37"/>
      <c r="Z577" s="37"/>
      <c r="AA577" s="37"/>
      <c r="AB577" s="37">
        <v>0</v>
      </c>
      <c r="AC577" s="37"/>
      <c r="AD577" s="37">
        <v>0</v>
      </c>
      <c r="AE577" s="37"/>
      <c r="AF577" s="37"/>
      <c r="AG577" s="37"/>
      <c r="AH577" s="37">
        <v>0</v>
      </c>
      <c r="AI577" s="37"/>
      <c r="AJ577" s="37"/>
      <c r="AK577" s="37"/>
      <c r="AL577" s="37"/>
      <c r="AM577" s="37"/>
      <c r="AN577" s="37"/>
      <c r="AO577" s="37"/>
      <c r="AP577" s="37">
        <v>151</v>
      </c>
      <c r="AQ577" s="37"/>
      <c r="AR577" s="37"/>
      <c r="AS577" s="37"/>
      <c r="AT577" s="37">
        <v>938</v>
      </c>
      <c r="AU577" s="37">
        <v>14</v>
      </c>
      <c r="AV577" s="37"/>
      <c r="AW577" s="37">
        <v>952</v>
      </c>
      <c r="AX577" s="37"/>
      <c r="AY577" s="37"/>
      <c r="AZ577" s="37"/>
      <c r="BA577" s="37">
        <v>535</v>
      </c>
      <c r="BB577" s="37">
        <v>366</v>
      </c>
      <c r="BC577" s="37"/>
      <c r="BD577" s="37">
        <v>901</v>
      </c>
      <c r="BE577" s="37"/>
      <c r="BF577" s="37"/>
      <c r="BG577" s="37"/>
      <c r="BH577" s="37">
        <v>202</v>
      </c>
      <c r="BI577" s="37"/>
      <c r="BJ577" s="37"/>
      <c r="BK577" s="37"/>
      <c r="BL577" s="37">
        <v>0</v>
      </c>
      <c r="BM577" s="37"/>
      <c r="BN577" s="37">
        <v>0</v>
      </c>
      <c r="BO577" s="37"/>
      <c r="BP577" s="37"/>
      <c r="BQ577" s="37"/>
      <c r="BR577" s="37">
        <v>0</v>
      </c>
    </row>
    <row r="578" spans="1:70" ht="20.100000000000001" customHeight="1" x14ac:dyDescent="0.2">
      <c r="D578" s="38" t="s">
        <v>99</v>
      </c>
      <c r="E578" s="62"/>
      <c r="F578" s="39">
        <v>205</v>
      </c>
      <c r="G578" s="40"/>
      <c r="H578" s="40"/>
      <c r="I578" s="40"/>
      <c r="J578" s="39">
        <v>903</v>
      </c>
      <c r="K578" s="39">
        <v>33</v>
      </c>
      <c r="L578" s="40"/>
      <c r="M578" s="39">
        <v>936</v>
      </c>
      <c r="N578" s="40"/>
      <c r="O578" s="40"/>
      <c r="P578" s="40"/>
      <c r="Q578" s="39">
        <v>117</v>
      </c>
      <c r="R578" s="39">
        <v>834</v>
      </c>
      <c r="S578" s="40"/>
      <c r="T578" s="39">
        <v>951</v>
      </c>
      <c r="U578" s="40"/>
      <c r="V578" s="40"/>
      <c r="W578" s="40"/>
      <c r="X578" s="39">
        <v>190</v>
      </c>
      <c r="Y578" s="40"/>
      <c r="Z578" s="40"/>
      <c r="AA578" s="40"/>
      <c r="AB578" s="39">
        <v>0</v>
      </c>
      <c r="AC578" s="40"/>
      <c r="AD578" s="39">
        <v>0</v>
      </c>
      <c r="AE578" s="40"/>
      <c r="AF578" s="40"/>
      <c r="AG578" s="40"/>
      <c r="AH578" s="39">
        <v>0</v>
      </c>
      <c r="AI578" s="40"/>
      <c r="AJ578" s="40"/>
      <c r="AK578" s="40"/>
      <c r="AL578" s="40"/>
      <c r="AM578" s="40"/>
      <c r="AN578" s="40"/>
      <c r="AO578" s="40"/>
      <c r="AP578" s="39">
        <v>96</v>
      </c>
      <c r="AQ578" s="40"/>
      <c r="AR578" s="40"/>
      <c r="AS578" s="40"/>
      <c r="AT578" s="39">
        <v>788</v>
      </c>
      <c r="AU578" s="39">
        <v>15</v>
      </c>
      <c r="AV578" s="40"/>
      <c r="AW578" s="39">
        <v>803</v>
      </c>
      <c r="AX578" s="40"/>
      <c r="AY578" s="40"/>
      <c r="AZ578" s="40"/>
      <c r="BA578" s="39">
        <v>539</v>
      </c>
      <c r="BB578" s="39">
        <v>270</v>
      </c>
      <c r="BC578" s="40"/>
      <c r="BD578" s="39">
        <v>809</v>
      </c>
      <c r="BE578" s="40"/>
      <c r="BF578" s="40"/>
      <c r="BG578" s="40"/>
      <c r="BH578" s="39">
        <v>84</v>
      </c>
      <c r="BI578" s="40"/>
      <c r="BJ578" s="40"/>
      <c r="BK578" s="40"/>
      <c r="BL578" s="39">
        <v>0</v>
      </c>
      <c r="BM578" s="40"/>
      <c r="BN578" s="39">
        <v>6</v>
      </c>
      <c r="BO578" s="40"/>
      <c r="BP578" s="40"/>
      <c r="BQ578" s="40"/>
      <c r="BR578" s="39">
        <v>0</v>
      </c>
    </row>
    <row r="579" spans="1:70" ht="20.100000000000001" customHeight="1" x14ac:dyDescent="0.2">
      <c r="D579" s="2" t="s">
        <v>113</v>
      </c>
      <c r="E579" s="62"/>
      <c r="F579" s="37">
        <v>231</v>
      </c>
      <c r="G579" s="37"/>
      <c r="H579" s="37"/>
      <c r="I579" s="37"/>
      <c r="J579" s="37">
        <v>936</v>
      </c>
      <c r="K579" s="37">
        <v>15</v>
      </c>
      <c r="L579" s="37"/>
      <c r="M579" s="37">
        <v>951</v>
      </c>
      <c r="N579" s="37"/>
      <c r="O579" s="37"/>
      <c r="P579" s="37"/>
      <c r="Q579" s="37">
        <v>273</v>
      </c>
      <c r="R579" s="37">
        <v>758</v>
      </c>
      <c r="S579" s="37"/>
      <c r="T579" s="37">
        <v>1031</v>
      </c>
      <c r="U579" s="37"/>
      <c r="V579" s="37"/>
      <c r="W579" s="37"/>
      <c r="X579" s="37">
        <v>151</v>
      </c>
      <c r="Y579" s="37"/>
      <c r="Z579" s="37"/>
      <c r="AA579" s="37"/>
      <c r="AB579" s="37">
        <v>0</v>
      </c>
      <c r="AC579" s="37"/>
      <c r="AD579" s="37">
        <v>0</v>
      </c>
      <c r="AE579" s="37"/>
      <c r="AF579" s="37"/>
      <c r="AG579" s="37"/>
      <c r="AH579" s="37">
        <v>0</v>
      </c>
      <c r="AI579" s="37"/>
      <c r="AJ579" s="37"/>
      <c r="AK579" s="37"/>
      <c r="AL579" s="37"/>
      <c r="AM579" s="37"/>
      <c r="AN579" s="37"/>
      <c r="AO579" s="37"/>
      <c r="AP579" s="37">
        <v>56</v>
      </c>
      <c r="AQ579" s="37"/>
      <c r="AR579" s="37"/>
      <c r="AS579" s="37"/>
      <c r="AT579" s="37">
        <v>455</v>
      </c>
      <c r="AU579" s="37">
        <v>11</v>
      </c>
      <c r="AV579" s="37"/>
      <c r="AW579" s="37">
        <v>466</v>
      </c>
      <c r="AX579" s="37"/>
      <c r="AY579" s="37"/>
      <c r="AZ579" s="37"/>
      <c r="BA579" s="37">
        <v>324</v>
      </c>
      <c r="BB579" s="37">
        <v>181</v>
      </c>
      <c r="BC579" s="37"/>
      <c r="BD579" s="37">
        <v>505</v>
      </c>
      <c r="BE579" s="37"/>
      <c r="BF579" s="37"/>
      <c r="BG579" s="37"/>
      <c r="BH579" s="37">
        <v>17</v>
      </c>
      <c r="BI579" s="37"/>
      <c r="BJ579" s="37"/>
      <c r="BK579" s="37"/>
      <c r="BL579" s="37">
        <v>0</v>
      </c>
      <c r="BM579" s="37"/>
      <c r="BN579" s="37">
        <v>0</v>
      </c>
      <c r="BO579" s="37"/>
      <c r="BP579" s="37"/>
      <c r="BQ579" s="37"/>
      <c r="BR579" s="37">
        <v>0</v>
      </c>
    </row>
    <row r="580" spans="1:70" ht="20.100000000000001" customHeight="1" x14ac:dyDescent="0.2">
      <c r="D580" s="38" t="s">
        <v>101</v>
      </c>
      <c r="E580" s="62"/>
      <c r="F580" s="39">
        <v>249</v>
      </c>
      <c r="G580" s="40"/>
      <c r="H580" s="40"/>
      <c r="I580" s="40"/>
      <c r="J580" s="39">
        <v>972</v>
      </c>
      <c r="K580" s="39">
        <v>21</v>
      </c>
      <c r="L580" s="40"/>
      <c r="M580" s="39">
        <v>993</v>
      </c>
      <c r="N580" s="40"/>
      <c r="O580" s="40"/>
      <c r="P580" s="40"/>
      <c r="Q580" s="39">
        <v>248</v>
      </c>
      <c r="R580" s="39">
        <v>785</v>
      </c>
      <c r="S580" s="40"/>
      <c r="T580" s="39">
        <v>1033</v>
      </c>
      <c r="U580" s="40"/>
      <c r="V580" s="40"/>
      <c r="W580" s="40"/>
      <c r="X580" s="39">
        <v>209</v>
      </c>
      <c r="Y580" s="40"/>
      <c r="Z580" s="40"/>
      <c r="AA580" s="40"/>
      <c r="AB580" s="39">
        <v>0</v>
      </c>
      <c r="AC580" s="40"/>
      <c r="AD580" s="39">
        <v>0</v>
      </c>
      <c r="AE580" s="40"/>
      <c r="AF580" s="40"/>
      <c r="AG580" s="40"/>
      <c r="AH580" s="39">
        <v>0</v>
      </c>
      <c r="AI580" s="40"/>
      <c r="AJ580" s="40"/>
      <c r="AK580" s="40"/>
      <c r="AL580" s="40"/>
      <c r="AM580" s="40"/>
      <c r="AN580" s="40"/>
      <c r="AO580" s="40"/>
      <c r="AP580" s="39">
        <v>36</v>
      </c>
      <c r="AQ580" s="40"/>
      <c r="AR580" s="40"/>
      <c r="AS580" s="40"/>
      <c r="AT580" s="39">
        <v>452</v>
      </c>
      <c r="AU580" s="39">
        <v>14</v>
      </c>
      <c r="AV580" s="40"/>
      <c r="AW580" s="39">
        <v>466</v>
      </c>
      <c r="AX580" s="40"/>
      <c r="AY580" s="40"/>
      <c r="AZ580" s="40"/>
      <c r="BA580" s="39">
        <v>309</v>
      </c>
      <c r="BB580" s="39">
        <v>157</v>
      </c>
      <c r="BC580" s="40"/>
      <c r="BD580" s="39">
        <v>466</v>
      </c>
      <c r="BE580" s="40"/>
      <c r="BF580" s="40"/>
      <c r="BG580" s="40"/>
      <c r="BH580" s="39">
        <v>36</v>
      </c>
      <c r="BI580" s="40"/>
      <c r="BJ580" s="40"/>
      <c r="BK580" s="40"/>
      <c r="BL580" s="39">
        <v>0</v>
      </c>
      <c r="BM580" s="40"/>
      <c r="BN580" s="39">
        <v>0</v>
      </c>
      <c r="BO580" s="40"/>
      <c r="BP580" s="40"/>
      <c r="BQ580" s="40"/>
      <c r="BR580" s="39">
        <v>0</v>
      </c>
    </row>
    <row r="581" spans="1:70" ht="20.100000000000001" customHeight="1" x14ac:dyDescent="0.2">
      <c r="D581" s="2" t="s">
        <v>115</v>
      </c>
      <c r="E581" s="62"/>
      <c r="F581" s="37">
        <v>207</v>
      </c>
      <c r="G581" s="37"/>
      <c r="H581" s="37"/>
      <c r="I581" s="37"/>
      <c r="J581" s="37">
        <v>933</v>
      </c>
      <c r="K581" s="37">
        <v>5</v>
      </c>
      <c r="L581" s="37"/>
      <c r="M581" s="37">
        <v>938</v>
      </c>
      <c r="N581" s="37"/>
      <c r="O581" s="37"/>
      <c r="P581" s="37"/>
      <c r="Q581" s="37">
        <v>171</v>
      </c>
      <c r="R581" s="37">
        <v>763</v>
      </c>
      <c r="S581" s="37"/>
      <c r="T581" s="37">
        <v>934</v>
      </c>
      <c r="U581" s="37"/>
      <c r="V581" s="37"/>
      <c r="W581" s="37"/>
      <c r="X581" s="37">
        <v>211</v>
      </c>
      <c r="Y581" s="37"/>
      <c r="Z581" s="37"/>
      <c r="AA581" s="37"/>
      <c r="AB581" s="37">
        <v>0</v>
      </c>
      <c r="AC581" s="37"/>
      <c r="AD581" s="37">
        <v>0</v>
      </c>
      <c r="AE581" s="37"/>
      <c r="AF581" s="37"/>
      <c r="AG581" s="37"/>
      <c r="AH581" s="37">
        <v>120</v>
      </c>
      <c r="AI581" s="37"/>
      <c r="AJ581" s="37"/>
      <c r="AK581" s="37"/>
      <c r="AL581" s="37"/>
      <c r="AM581" s="37"/>
      <c r="AN581" s="37"/>
      <c r="AO581" s="37"/>
      <c r="AP581" s="37">
        <v>107</v>
      </c>
      <c r="AQ581" s="37"/>
      <c r="AR581" s="37"/>
      <c r="AS581" s="37"/>
      <c r="AT581" s="37">
        <v>757</v>
      </c>
      <c r="AU581" s="37">
        <v>9</v>
      </c>
      <c r="AV581" s="37"/>
      <c r="AW581" s="37">
        <v>766</v>
      </c>
      <c r="AX581" s="37"/>
      <c r="AY581" s="37"/>
      <c r="AZ581" s="37"/>
      <c r="BA581" s="37">
        <v>509</v>
      </c>
      <c r="BB581" s="37">
        <v>263</v>
      </c>
      <c r="BC581" s="37"/>
      <c r="BD581" s="37">
        <v>772</v>
      </c>
      <c r="BE581" s="37"/>
      <c r="BF581" s="37"/>
      <c r="BG581" s="37"/>
      <c r="BH581" s="37">
        <v>99</v>
      </c>
      <c r="BI581" s="37"/>
      <c r="BJ581" s="37"/>
      <c r="BK581" s="37"/>
      <c r="BL581" s="37">
        <v>0</v>
      </c>
      <c r="BM581" s="37"/>
      <c r="BN581" s="37">
        <v>2</v>
      </c>
      <c r="BO581" s="37"/>
      <c r="BP581" s="37"/>
      <c r="BQ581" s="37"/>
      <c r="BR581" s="37">
        <v>74</v>
      </c>
    </row>
    <row r="582" spans="1:70" ht="20.100000000000001" customHeight="1" x14ac:dyDescent="0.2">
      <c r="D582" s="38" t="s">
        <v>116</v>
      </c>
      <c r="E582" s="62"/>
      <c r="F582" s="39">
        <v>266</v>
      </c>
      <c r="G582" s="40"/>
      <c r="H582" s="40"/>
      <c r="I582" s="40"/>
      <c r="J582" s="39">
        <v>867</v>
      </c>
      <c r="K582" s="39">
        <v>11</v>
      </c>
      <c r="L582" s="40"/>
      <c r="M582" s="39">
        <v>878</v>
      </c>
      <c r="N582" s="40"/>
      <c r="O582" s="40"/>
      <c r="P582" s="40"/>
      <c r="Q582" s="39">
        <v>124</v>
      </c>
      <c r="R582" s="39">
        <v>769</v>
      </c>
      <c r="S582" s="40"/>
      <c r="T582" s="39">
        <v>893</v>
      </c>
      <c r="U582" s="40"/>
      <c r="V582" s="40"/>
      <c r="W582" s="40"/>
      <c r="X582" s="39">
        <v>251</v>
      </c>
      <c r="Y582" s="40"/>
      <c r="Z582" s="40"/>
      <c r="AA582" s="40"/>
      <c r="AB582" s="39">
        <v>0</v>
      </c>
      <c r="AC582" s="40"/>
      <c r="AD582" s="39">
        <v>0</v>
      </c>
      <c r="AE582" s="40"/>
      <c r="AF582" s="40"/>
      <c r="AG582" s="40"/>
      <c r="AH582" s="39">
        <v>131</v>
      </c>
      <c r="AI582" s="40"/>
      <c r="AJ582" s="40"/>
      <c r="AK582" s="40"/>
      <c r="AL582" s="40"/>
      <c r="AM582" s="40"/>
      <c r="AN582" s="40"/>
      <c r="AO582" s="40"/>
      <c r="AP582" s="39">
        <v>91</v>
      </c>
      <c r="AQ582" s="40"/>
      <c r="AR582" s="40"/>
      <c r="AS582" s="40"/>
      <c r="AT582" s="39">
        <v>891</v>
      </c>
      <c r="AU582" s="39">
        <v>5</v>
      </c>
      <c r="AV582" s="40"/>
      <c r="AW582" s="39">
        <v>896</v>
      </c>
      <c r="AX582" s="40"/>
      <c r="AY582" s="40"/>
      <c r="AZ582" s="40"/>
      <c r="BA582" s="39">
        <v>605</v>
      </c>
      <c r="BB582" s="39">
        <v>287</v>
      </c>
      <c r="BC582" s="40"/>
      <c r="BD582" s="39">
        <v>892</v>
      </c>
      <c r="BE582" s="40"/>
      <c r="BF582" s="40"/>
      <c r="BG582" s="40"/>
      <c r="BH582" s="39">
        <v>94</v>
      </c>
      <c r="BI582" s="40"/>
      <c r="BJ582" s="40"/>
      <c r="BK582" s="40"/>
      <c r="BL582" s="39">
        <v>0</v>
      </c>
      <c r="BM582" s="40"/>
      <c r="BN582" s="39">
        <v>1</v>
      </c>
      <c r="BO582" s="40"/>
      <c r="BP582" s="40"/>
      <c r="BQ582" s="40"/>
      <c r="BR582" s="39">
        <v>67</v>
      </c>
    </row>
    <row r="583" spans="1:70" ht="20.100000000000001" customHeight="1" x14ac:dyDescent="0.2">
      <c r="D583" s="2" t="s">
        <v>117</v>
      </c>
      <c r="E583" s="62"/>
      <c r="F583" s="37">
        <v>122</v>
      </c>
      <c r="G583" s="37"/>
      <c r="H583" s="37"/>
      <c r="I583" s="37"/>
      <c r="J583" s="37">
        <v>725</v>
      </c>
      <c r="K583" s="37">
        <v>9</v>
      </c>
      <c r="L583" s="37"/>
      <c r="M583" s="37">
        <v>734</v>
      </c>
      <c r="N583" s="37"/>
      <c r="O583" s="37"/>
      <c r="P583" s="37"/>
      <c r="Q583" s="37">
        <v>124</v>
      </c>
      <c r="R583" s="37">
        <v>618</v>
      </c>
      <c r="S583" s="37"/>
      <c r="T583" s="37">
        <v>742</v>
      </c>
      <c r="U583" s="37"/>
      <c r="V583" s="37"/>
      <c r="W583" s="37"/>
      <c r="X583" s="37">
        <v>114</v>
      </c>
      <c r="Y583" s="37"/>
      <c r="Z583" s="37"/>
      <c r="AA583" s="37"/>
      <c r="AB583" s="37">
        <v>0</v>
      </c>
      <c r="AC583" s="37"/>
      <c r="AD583" s="37">
        <v>0</v>
      </c>
      <c r="AE583" s="37"/>
      <c r="AF583" s="37"/>
      <c r="AG583" s="37"/>
      <c r="AH583" s="37">
        <v>0</v>
      </c>
      <c r="AI583" s="37"/>
      <c r="AJ583" s="37"/>
      <c r="AK583" s="37"/>
      <c r="AL583" s="37"/>
      <c r="AM583" s="37"/>
      <c r="AN583" s="37"/>
      <c r="AO583" s="37"/>
      <c r="AP583" s="37">
        <v>84</v>
      </c>
      <c r="AQ583" s="37"/>
      <c r="AR583" s="37"/>
      <c r="AS583" s="37"/>
      <c r="AT583" s="37">
        <v>971</v>
      </c>
      <c r="AU583" s="37">
        <v>17</v>
      </c>
      <c r="AV583" s="37"/>
      <c r="AW583" s="37">
        <v>988</v>
      </c>
      <c r="AX583" s="37"/>
      <c r="AY583" s="37"/>
      <c r="AZ583" s="37"/>
      <c r="BA583" s="37">
        <v>541</v>
      </c>
      <c r="BB583" s="37">
        <v>423</v>
      </c>
      <c r="BC583" s="37"/>
      <c r="BD583" s="37">
        <v>964</v>
      </c>
      <c r="BE583" s="37"/>
      <c r="BF583" s="37"/>
      <c r="BG583" s="37"/>
      <c r="BH583" s="37">
        <v>104</v>
      </c>
      <c r="BI583" s="37"/>
      <c r="BJ583" s="37"/>
      <c r="BK583" s="37"/>
      <c r="BL583" s="37">
        <v>0</v>
      </c>
      <c r="BM583" s="37"/>
      <c r="BN583" s="37">
        <v>4</v>
      </c>
      <c r="BO583" s="37"/>
      <c r="BP583" s="37"/>
      <c r="BQ583" s="37"/>
      <c r="BR583" s="37">
        <v>0</v>
      </c>
    </row>
    <row r="584" spans="1:70" ht="20.100000000000001" customHeight="1" x14ac:dyDescent="0.2">
      <c r="E584" s="6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row>
    <row r="585" spans="1:70" s="1" customFormat="1" ht="20.100000000000001" customHeight="1" x14ac:dyDescent="0.2">
      <c r="A585" s="3"/>
      <c r="B585" s="6"/>
      <c r="C585" s="42" t="s">
        <v>180</v>
      </c>
      <c r="D585" s="42"/>
      <c r="E585" s="62"/>
      <c r="F585" s="44">
        <v>1481</v>
      </c>
      <c r="G585" s="45"/>
      <c r="H585" s="45"/>
      <c r="I585" s="45"/>
      <c r="J585" s="44">
        <v>6114</v>
      </c>
      <c r="K585" s="44">
        <v>114</v>
      </c>
      <c r="L585" s="45"/>
      <c r="M585" s="44">
        <v>6228</v>
      </c>
      <c r="N585" s="45"/>
      <c r="O585" s="45"/>
      <c r="P585" s="45"/>
      <c r="Q585" s="44">
        <v>1229</v>
      </c>
      <c r="R585" s="44">
        <v>5121</v>
      </c>
      <c r="S585" s="45"/>
      <c r="T585" s="44">
        <v>6350</v>
      </c>
      <c r="U585" s="45"/>
      <c r="V585" s="45"/>
      <c r="W585" s="45"/>
      <c r="X585" s="44">
        <v>1359</v>
      </c>
      <c r="Y585" s="45"/>
      <c r="Z585" s="45"/>
      <c r="AA585" s="45"/>
      <c r="AB585" s="44">
        <v>0</v>
      </c>
      <c r="AC585" s="45"/>
      <c r="AD585" s="44">
        <v>0</v>
      </c>
      <c r="AE585" s="45"/>
      <c r="AF585" s="45"/>
      <c r="AG585" s="45"/>
      <c r="AH585" s="44">
        <v>251</v>
      </c>
      <c r="AI585" s="45"/>
      <c r="AJ585" s="45"/>
      <c r="AK585" s="45"/>
      <c r="AL585" s="45"/>
      <c r="AM585" s="45"/>
      <c r="AN585" s="45"/>
      <c r="AO585" s="45"/>
      <c r="AP585" s="44">
        <v>621</v>
      </c>
      <c r="AQ585" s="45"/>
      <c r="AR585" s="45"/>
      <c r="AS585" s="45"/>
      <c r="AT585" s="44">
        <v>5252</v>
      </c>
      <c r="AU585" s="44">
        <v>85</v>
      </c>
      <c r="AV585" s="45"/>
      <c r="AW585" s="44">
        <v>5337</v>
      </c>
      <c r="AX585" s="45"/>
      <c r="AY585" s="45"/>
      <c r="AZ585" s="45"/>
      <c r="BA585" s="44">
        <v>3362</v>
      </c>
      <c r="BB585" s="44">
        <v>1947</v>
      </c>
      <c r="BC585" s="45"/>
      <c r="BD585" s="44">
        <v>5309</v>
      </c>
      <c r="BE585" s="45"/>
      <c r="BF585" s="45"/>
      <c r="BG585" s="45"/>
      <c r="BH585" s="44">
        <v>636</v>
      </c>
      <c r="BI585" s="45"/>
      <c r="BJ585" s="45"/>
      <c r="BK585" s="45"/>
      <c r="BL585" s="44">
        <v>0</v>
      </c>
      <c r="BM585" s="45"/>
      <c r="BN585" s="44">
        <v>13</v>
      </c>
      <c r="BO585" s="45"/>
      <c r="BP585" s="45"/>
      <c r="BQ585" s="45"/>
      <c r="BR585" s="44">
        <v>141</v>
      </c>
    </row>
    <row r="586" spans="1:70" s="1" customFormat="1" ht="20.100000000000001" customHeight="1" x14ac:dyDescent="0.2">
      <c r="A586" s="3"/>
      <c r="B586" s="6"/>
      <c r="C586" s="3"/>
      <c r="D586" s="3"/>
      <c r="E586" s="62"/>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row>
    <row r="587" spans="1:70" s="1" customFormat="1" ht="20.100000000000001" customHeight="1" x14ac:dyDescent="0.25">
      <c r="A587" s="3"/>
      <c r="B587" s="49" t="s">
        <v>310</v>
      </c>
      <c r="C587" s="50"/>
      <c r="D587" s="50"/>
      <c r="E587" s="62"/>
      <c r="F587" s="51">
        <v>1521</v>
      </c>
      <c r="G587" s="52"/>
      <c r="H587" s="52"/>
      <c r="I587" s="52"/>
      <c r="J587" s="51">
        <v>6286</v>
      </c>
      <c r="K587" s="51">
        <v>124</v>
      </c>
      <c r="L587" s="52"/>
      <c r="M587" s="51">
        <v>6410</v>
      </c>
      <c r="N587" s="52"/>
      <c r="O587" s="52"/>
      <c r="P587" s="52"/>
      <c r="Q587" s="51">
        <v>1353</v>
      </c>
      <c r="R587" s="51">
        <v>5182</v>
      </c>
      <c r="S587" s="52"/>
      <c r="T587" s="51">
        <v>6535</v>
      </c>
      <c r="U587" s="52"/>
      <c r="V587" s="52"/>
      <c r="W587" s="52"/>
      <c r="X587" s="51">
        <v>1396</v>
      </c>
      <c r="Y587" s="52"/>
      <c r="Z587" s="52"/>
      <c r="AA587" s="52"/>
      <c r="AB587" s="51">
        <v>0</v>
      </c>
      <c r="AC587" s="52"/>
      <c r="AD587" s="51">
        <v>0</v>
      </c>
      <c r="AE587" s="52"/>
      <c r="AF587" s="52"/>
      <c r="AG587" s="52"/>
      <c r="AH587" s="51">
        <v>251</v>
      </c>
      <c r="AI587" s="52"/>
      <c r="AJ587" s="52"/>
      <c r="AK587" s="52"/>
      <c r="AL587" s="52"/>
      <c r="AM587" s="52"/>
      <c r="AN587" s="52"/>
      <c r="AO587" s="52"/>
      <c r="AP587" s="51">
        <v>621</v>
      </c>
      <c r="AQ587" s="52"/>
      <c r="AR587" s="52"/>
      <c r="AS587" s="52"/>
      <c r="AT587" s="51">
        <v>5252</v>
      </c>
      <c r="AU587" s="51">
        <v>85</v>
      </c>
      <c r="AV587" s="52"/>
      <c r="AW587" s="51">
        <v>5337</v>
      </c>
      <c r="AX587" s="52"/>
      <c r="AY587" s="52"/>
      <c r="AZ587" s="52"/>
      <c r="BA587" s="51">
        <v>3362</v>
      </c>
      <c r="BB587" s="51">
        <v>1947</v>
      </c>
      <c r="BC587" s="52"/>
      <c r="BD587" s="51">
        <v>5309</v>
      </c>
      <c r="BE587" s="52"/>
      <c r="BF587" s="52"/>
      <c r="BG587" s="52"/>
      <c r="BH587" s="51">
        <v>636</v>
      </c>
      <c r="BI587" s="52"/>
      <c r="BJ587" s="52"/>
      <c r="BK587" s="52"/>
      <c r="BL587" s="51">
        <v>0</v>
      </c>
      <c r="BM587" s="52"/>
      <c r="BN587" s="51">
        <v>13</v>
      </c>
      <c r="BO587" s="52"/>
      <c r="BP587" s="52"/>
      <c r="BQ587" s="52"/>
      <c r="BR587" s="51">
        <v>141</v>
      </c>
    </row>
    <row r="588" spans="1:70" ht="20.100000000000001" customHeight="1" x14ac:dyDescent="0.2">
      <c r="E588" s="6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row>
    <row r="589" spans="1:70" ht="20.100000000000001" customHeight="1" x14ac:dyDescent="0.2">
      <c r="B589" s="6" t="s">
        <v>311</v>
      </c>
      <c r="E589" s="62"/>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row>
    <row r="590" spans="1:70" ht="20.100000000000001" customHeight="1" x14ac:dyDescent="0.2">
      <c r="C590" s="3" t="s">
        <v>172</v>
      </c>
      <c r="E590" s="62"/>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row>
    <row r="591" spans="1:70" ht="20.100000000000001" customHeight="1" x14ac:dyDescent="0.2">
      <c r="D591" s="2" t="s">
        <v>124</v>
      </c>
      <c r="E591" s="62"/>
      <c r="F591" s="37">
        <v>144</v>
      </c>
      <c r="G591" s="37"/>
      <c r="H591" s="37"/>
      <c r="I591" s="37"/>
      <c r="J591" s="37">
        <v>358</v>
      </c>
      <c r="K591" s="37">
        <v>10</v>
      </c>
      <c r="L591" s="37"/>
      <c r="M591" s="37">
        <v>368</v>
      </c>
      <c r="N591" s="37"/>
      <c r="O591" s="37"/>
      <c r="P591" s="37"/>
      <c r="Q591" s="37">
        <v>77</v>
      </c>
      <c r="R591" s="37">
        <v>315</v>
      </c>
      <c r="S591" s="37"/>
      <c r="T591" s="37">
        <v>392</v>
      </c>
      <c r="U591" s="37"/>
      <c r="V591" s="37"/>
      <c r="W591" s="37"/>
      <c r="X591" s="37">
        <v>120</v>
      </c>
      <c r="Y591" s="37"/>
      <c r="Z591" s="37"/>
      <c r="AA591" s="37"/>
      <c r="AB591" s="37">
        <v>0</v>
      </c>
      <c r="AC591" s="37"/>
      <c r="AD591" s="37">
        <v>0</v>
      </c>
      <c r="AE591" s="37"/>
      <c r="AF591" s="37"/>
      <c r="AG591" s="37"/>
      <c r="AH591" s="37">
        <v>0</v>
      </c>
      <c r="AI591" s="37"/>
      <c r="AJ591" s="37"/>
      <c r="AK591" s="37"/>
      <c r="AL591" s="37"/>
      <c r="AM591" s="37"/>
      <c r="AN591" s="37"/>
      <c r="AO591" s="37"/>
      <c r="AP591" s="37">
        <v>94</v>
      </c>
      <c r="AQ591" s="37"/>
      <c r="AR591" s="37"/>
      <c r="AS591" s="37"/>
      <c r="AT591" s="37">
        <v>252</v>
      </c>
      <c r="AU591" s="37">
        <v>28</v>
      </c>
      <c r="AV591" s="37"/>
      <c r="AW591" s="37">
        <v>280</v>
      </c>
      <c r="AX591" s="37"/>
      <c r="AY591" s="37"/>
      <c r="AZ591" s="37"/>
      <c r="BA591" s="37">
        <v>82</v>
      </c>
      <c r="BB591" s="37">
        <v>230</v>
      </c>
      <c r="BC591" s="37"/>
      <c r="BD591" s="37">
        <v>312</v>
      </c>
      <c r="BE591" s="37"/>
      <c r="BF591" s="37"/>
      <c r="BG591" s="37"/>
      <c r="BH591" s="37">
        <v>56</v>
      </c>
      <c r="BI591" s="37"/>
      <c r="BJ591" s="37"/>
      <c r="BK591" s="37"/>
      <c r="BL591" s="37">
        <v>0</v>
      </c>
      <c r="BM591" s="37"/>
      <c r="BN591" s="37">
        <v>6</v>
      </c>
      <c r="BO591" s="37"/>
      <c r="BP591" s="37"/>
      <c r="BQ591" s="37"/>
      <c r="BR591" s="37">
        <v>0</v>
      </c>
    </row>
    <row r="592" spans="1:70" ht="20.100000000000001" customHeight="1" x14ac:dyDescent="0.2">
      <c r="D592" s="38" t="s">
        <v>173</v>
      </c>
      <c r="E592" s="62"/>
      <c r="F592" s="39">
        <v>138</v>
      </c>
      <c r="G592" s="40"/>
      <c r="H592" s="40"/>
      <c r="I592" s="40"/>
      <c r="J592" s="39">
        <v>461</v>
      </c>
      <c r="K592" s="39">
        <v>6</v>
      </c>
      <c r="L592" s="40"/>
      <c r="M592" s="39">
        <v>467</v>
      </c>
      <c r="N592" s="40"/>
      <c r="O592" s="40"/>
      <c r="P592" s="40"/>
      <c r="Q592" s="39">
        <v>79</v>
      </c>
      <c r="R592" s="39">
        <v>391</v>
      </c>
      <c r="S592" s="40"/>
      <c r="T592" s="39">
        <v>470</v>
      </c>
      <c r="U592" s="40"/>
      <c r="V592" s="40"/>
      <c r="W592" s="40"/>
      <c r="X592" s="39">
        <v>135</v>
      </c>
      <c r="Y592" s="40"/>
      <c r="Z592" s="40"/>
      <c r="AA592" s="40"/>
      <c r="AB592" s="39">
        <v>0</v>
      </c>
      <c r="AC592" s="40"/>
      <c r="AD592" s="39">
        <v>0</v>
      </c>
      <c r="AE592" s="40"/>
      <c r="AF592" s="40"/>
      <c r="AG592" s="40"/>
      <c r="AH592" s="39">
        <v>0</v>
      </c>
      <c r="AI592" s="40"/>
      <c r="AJ592" s="40"/>
      <c r="AK592" s="40"/>
      <c r="AL592" s="40"/>
      <c r="AM592" s="40"/>
      <c r="AN592" s="40"/>
      <c r="AO592" s="40"/>
      <c r="AP592" s="39">
        <v>139</v>
      </c>
      <c r="AQ592" s="40"/>
      <c r="AR592" s="40"/>
      <c r="AS592" s="40"/>
      <c r="AT592" s="39">
        <v>464</v>
      </c>
      <c r="AU592" s="39">
        <v>13</v>
      </c>
      <c r="AV592" s="40"/>
      <c r="AW592" s="39">
        <v>477</v>
      </c>
      <c r="AX592" s="40"/>
      <c r="AY592" s="40"/>
      <c r="AZ592" s="40"/>
      <c r="BA592" s="39">
        <v>109</v>
      </c>
      <c r="BB592" s="39">
        <v>418</v>
      </c>
      <c r="BC592" s="40"/>
      <c r="BD592" s="39">
        <v>527</v>
      </c>
      <c r="BE592" s="40"/>
      <c r="BF592" s="40"/>
      <c r="BG592" s="40"/>
      <c r="BH592" s="39">
        <v>89</v>
      </c>
      <c r="BI592" s="40"/>
      <c r="BJ592" s="40"/>
      <c r="BK592" s="40"/>
      <c r="BL592" s="39">
        <v>0</v>
      </c>
      <c r="BM592" s="40"/>
      <c r="BN592" s="39">
        <v>0</v>
      </c>
      <c r="BO592" s="40"/>
      <c r="BP592" s="40"/>
      <c r="BQ592" s="40"/>
      <c r="BR592" s="39">
        <v>0</v>
      </c>
    </row>
    <row r="593" spans="1:70" ht="20.100000000000001" customHeight="1" x14ac:dyDescent="0.2">
      <c r="D593" s="2" t="s">
        <v>100</v>
      </c>
      <c r="E593" s="62"/>
      <c r="F593" s="37">
        <v>213</v>
      </c>
      <c r="G593" s="37"/>
      <c r="H593" s="37"/>
      <c r="I593" s="37"/>
      <c r="J593" s="37">
        <v>456</v>
      </c>
      <c r="K593" s="37">
        <v>2</v>
      </c>
      <c r="L593" s="37"/>
      <c r="M593" s="37">
        <v>458</v>
      </c>
      <c r="N593" s="37"/>
      <c r="O593" s="37"/>
      <c r="P593" s="37"/>
      <c r="Q593" s="37">
        <v>65</v>
      </c>
      <c r="R593" s="37">
        <v>450</v>
      </c>
      <c r="S593" s="37"/>
      <c r="T593" s="37">
        <v>515</v>
      </c>
      <c r="U593" s="37"/>
      <c r="V593" s="37"/>
      <c r="W593" s="37"/>
      <c r="X593" s="37">
        <v>156</v>
      </c>
      <c r="Y593" s="37"/>
      <c r="Z593" s="37"/>
      <c r="AA593" s="37"/>
      <c r="AB593" s="37">
        <v>0</v>
      </c>
      <c r="AC593" s="37"/>
      <c r="AD593" s="37">
        <v>0</v>
      </c>
      <c r="AE593" s="37"/>
      <c r="AF593" s="37"/>
      <c r="AG593" s="37"/>
      <c r="AH593" s="37">
        <v>88</v>
      </c>
      <c r="AI593" s="37"/>
      <c r="AJ593" s="37"/>
      <c r="AK593" s="37"/>
      <c r="AL593" s="37"/>
      <c r="AM593" s="37"/>
      <c r="AN593" s="37"/>
      <c r="AO593" s="37"/>
      <c r="AP593" s="37">
        <v>257</v>
      </c>
      <c r="AQ593" s="37"/>
      <c r="AR593" s="37"/>
      <c r="AS593" s="37"/>
      <c r="AT593" s="37">
        <v>499</v>
      </c>
      <c r="AU593" s="37">
        <v>11</v>
      </c>
      <c r="AV593" s="37"/>
      <c r="AW593" s="37">
        <v>510</v>
      </c>
      <c r="AX593" s="37"/>
      <c r="AY593" s="37"/>
      <c r="AZ593" s="37"/>
      <c r="BA593" s="37">
        <v>94</v>
      </c>
      <c r="BB593" s="37">
        <v>540</v>
      </c>
      <c r="BC593" s="37"/>
      <c r="BD593" s="37">
        <v>634</v>
      </c>
      <c r="BE593" s="37"/>
      <c r="BF593" s="37"/>
      <c r="BG593" s="37"/>
      <c r="BH593" s="37">
        <v>133</v>
      </c>
      <c r="BI593" s="37"/>
      <c r="BJ593" s="37"/>
      <c r="BK593" s="37"/>
      <c r="BL593" s="37">
        <v>0</v>
      </c>
      <c r="BM593" s="37"/>
      <c r="BN593" s="37">
        <v>0</v>
      </c>
      <c r="BO593" s="37"/>
      <c r="BP593" s="37"/>
      <c r="BQ593" s="37"/>
      <c r="BR593" s="37">
        <v>174</v>
      </c>
    </row>
    <row r="594" spans="1:70" ht="20.100000000000001" customHeight="1" x14ac:dyDescent="0.2">
      <c r="D594" s="38" t="s">
        <v>174</v>
      </c>
      <c r="E594" s="62"/>
      <c r="F594" s="39">
        <v>113</v>
      </c>
      <c r="G594" s="40"/>
      <c r="H594" s="40"/>
      <c r="I594" s="40"/>
      <c r="J594" s="39">
        <v>524</v>
      </c>
      <c r="K594" s="39">
        <v>8</v>
      </c>
      <c r="L594" s="40"/>
      <c r="M594" s="39">
        <v>532</v>
      </c>
      <c r="N594" s="40"/>
      <c r="O594" s="40"/>
      <c r="P594" s="40"/>
      <c r="Q594" s="39">
        <v>81</v>
      </c>
      <c r="R594" s="39">
        <v>423</v>
      </c>
      <c r="S594" s="40"/>
      <c r="T594" s="39">
        <v>504</v>
      </c>
      <c r="U594" s="40"/>
      <c r="V594" s="40"/>
      <c r="W594" s="40"/>
      <c r="X594" s="39">
        <v>141</v>
      </c>
      <c r="Y594" s="40"/>
      <c r="Z594" s="40"/>
      <c r="AA594" s="40"/>
      <c r="AB594" s="39">
        <v>0</v>
      </c>
      <c r="AC594" s="40"/>
      <c r="AD594" s="39">
        <v>0</v>
      </c>
      <c r="AE594" s="40"/>
      <c r="AF594" s="40"/>
      <c r="AG594" s="40"/>
      <c r="AH594" s="39">
        <v>0</v>
      </c>
      <c r="AI594" s="40"/>
      <c r="AJ594" s="40"/>
      <c r="AK594" s="40"/>
      <c r="AL594" s="40"/>
      <c r="AM594" s="40"/>
      <c r="AN594" s="40"/>
      <c r="AO594" s="40"/>
      <c r="AP594" s="39">
        <v>126</v>
      </c>
      <c r="AQ594" s="40"/>
      <c r="AR594" s="40"/>
      <c r="AS594" s="40"/>
      <c r="AT594" s="39">
        <v>436</v>
      </c>
      <c r="AU594" s="39">
        <v>28</v>
      </c>
      <c r="AV594" s="40"/>
      <c r="AW594" s="39">
        <v>464</v>
      </c>
      <c r="AX594" s="40"/>
      <c r="AY594" s="40"/>
      <c r="AZ594" s="40"/>
      <c r="BA594" s="39">
        <v>78</v>
      </c>
      <c r="BB594" s="39">
        <v>366</v>
      </c>
      <c r="BC594" s="40"/>
      <c r="BD594" s="39">
        <v>444</v>
      </c>
      <c r="BE594" s="40"/>
      <c r="BF594" s="40"/>
      <c r="BG594" s="40"/>
      <c r="BH594" s="39">
        <v>146</v>
      </c>
      <c r="BI594" s="40"/>
      <c r="BJ594" s="40"/>
      <c r="BK594" s="40"/>
      <c r="BL594" s="39">
        <v>0</v>
      </c>
      <c r="BM594" s="40"/>
      <c r="BN594" s="39">
        <v>0</v>
      </c>
      <c r="BO594" s="40"/>
      <c r="BP594" s="40"/>
      <c r="BQ594" s="40"/>
      <c r="BR594" s="39">
        <v>0</v>
      </c>
    </row>
    <row r="595" spans="1:70" ht="20.100000000000001" customHeight="1" x14ac:dyDescent="0.2">
      <c r="D595" s="2" t="s">
        <v>102</v>
      </c>
      <c r="E595" s="62"/>
      <c r="F595" s="37">
        <v>100</v>
      </c>
      <c r="G595" s="37"/>
      <c r="H595" s="37"/>
      <c r="I595" s="37"/>
      <c r="J595" s="37">
        <v>318</v>
      </c>
      <c r="K595" s="37">
        <v>10</v>
      </c>
      <c r="L595" s="37"/>
      <c r="M595" s="37">
        <v>328</v>
      </c>
      <c r="N595" s="37"/>
      <c r="O595" s="37"/>
      <c r="P595" s="37"/>
      <c r="Q595" s="37">
        <v>76</v>
      </c>
      <c r="R595" s="37">
        <v>244</v>
      </c>
      <c r="S595" s="37"/>
      <c r="T595" s="37">
        <v>320</v>
      </c>
      <c r="U595" s="37"/>
      <c r="V595" s="37"/>
      <c r="W595" s="37"/>
      <c r="X595" s="37">
        <v>108</v>
      </c>
      <c r="Y595" s="37"/>
      <c r="Z595" s="37"/>
      <c r="AA595" s="37"/>
      <c r="AB595" s="37">
        <v>0</v>
      </c>
      <c r="AC595" s="37"/>
      <c r="AD595" s="37">
        <v>0</v>
      </c>
      <c r="AE595" s="37"/>
      <c r="AF595" s="37"/>
      <c r="AG595" s="37"/>
      <c r="AH595" s="37">
        <v>0</v>
      </c>
      <c r="AI595" s="37"/>
      <c r="AJ595" s="37"/>
      <c r="AK595" s="37"/>
      <c r="AL595" s="37"/>
      <c r="AM595" s="37"/>
      <c r="AN595" s="37"/>
      <c r="AO595" s="37"/>
      <c r="AP595" s="37">
        <v>15</v>
      </c>
      <c r="AQ595" s="37"/>
      <c r="AR595" s="37"/>
      <c r="AS595" s="37"/>
      <c r="AT595" s="37">
        <v>120</v>
      </c>
      <c r="AU595" s="37">
        <v>13</v>
      </c>
      <c r="AV595" s="37"/>
      <c r="AW595" s="37">
        <v>133</v>
      </c>
      <c r="AX595" s="37"/>
      <c r="AY595" s="37"/>
      <c r="AZ595" s="37"/>
      <c r="BA595" s="37">
        <v>76</v>
      </c>
      <c r="BB595" s="37">
        <v>49</v>
      </c>
      <c r="BC595" s="37"/>
      <c r="BD595" s="37">
        <v>125</v>
      </c>
      <c r="BE595" s="37"/>
      <c r="BF595" s="37"/>
      <c r="BG595" s="37"/>
      <c r="BH595" s="37">
        <v>23</v>
      </c>
      <c r="BI595" s="37"/>
      <c r="BJ595" s="37"/>
      <c r="BK595" s="37"/>
      <c r="BL595" s="37">
        <v>0</v>
      </c>
      <c r="BM595" s="37"/>
      <c r="BN595" s="37">
        <v>0</v>
      </c>
      <c r="BO595" s="37"/>
      <c r="BP595" s="37"/>
      <c r="BQ595" s="37"/>
      <c r="BR595" s="37">
        <v>0</v>
      </c>
    </row>
    <row r="596" spans="1:70" ht="20.100000000000001" customHeight="1" x14ac:dyDescent="0.2">
      <c r="D596" s="38" t="s">
        <v>103</v>
      </c>
      <c r="E596" s="62"/>
      <c r="F596" s="39">
        <v>121</v>
      </c>
      <c r="G596" s="40"/>
      <c r="H596" s="40"/>
      <c r="I596" s="40"/>
      <c r="J596" s="39">
        <v>514</v>
      </c>
      <c r="K596" s="39">
        <v>7</v>
      </c>
      <c r="L596" s="40"/>
      <c r="M596" s="39">
        <v>521</v>
      </c>
      <c r="N596" s="40"/>
      <c r="O596" s="40"/>
      <c r="P596" s="40"/>
      <c r="Q596" s="39">
        <v>76</v>
      </c>
      <c r="R596" s="39">
        <v>453</v>
      </c>
      <c r="S596" s="40"/>
      <c r="T596" s="39">
        <v>529</v>
      </c>
      <c r="U596" s="40"/>
      <c r="V596" s="40"/>
      <c r="W596" s="40"/>
      <c r="X596" s="39">
        <v>113</v>
      </c>
      <c r="Y596" s="40"/>
      <c r="Z596" s="40"/>
      <c r="AA596" s="40"/>
      <c r="AB596" s="39">
        <v>0</v>
      </c>
      <c r="AC596" s="40"/>
      <c r="AD596" s="39">
        <v>0</v>
      </c>
      <c r="AE596" s="40"/>
      <c r="AF596" s="40"/>
      <c r="AG596" s="40"/>
      <c r="AH596" s="39">
        <v>0</v>
      </c>
      <c r="AI596" s="40"/>
      <c r="AJ596" s="40"/>
      <c r="AK596" s="40"/>
      <c r="AL596" s="40"/>
      <c r="AM596" s="40"/>
      <c r="AN596" s="40"/>
      <c r="AO596" s="40"/>
      <c r="AP596" s="39">
        <v>89</v>
      </c>
      <c r="AQ596" s="40"/>
      <c r="AR596" s="40"/>
      <c r="AS596" s="40"/>
      <c r="AT596" s="39">
        <v>444</v>
      </c>
      <c r="AU596" s="39">
        <v>11</v>
      </c>
      <c r="AV596" s="40"/>
      <c r="AW596" s="39">
        <v>455</v>
      </c>
      <c r="AX596" s="40"/>
      <c r="AY596" s="40"/>
      <c r="AZ596" s="40"/>
      <c r="BA596" s="39">
        <v>65</v>
      </c>
      <c r="BB596" s="39">
        <v>392</v>
      </c>
      <c r="BC596" s="40"/>
      <c r="BD596" s="39">
        <v>457</v>
      </c>
      <c r="BE596" s="40"/>
      <c r="BF596" s="40"/>
      <c r="BG596" s="40"/>
      <c r="BH596" s="39">
        <v>87</v>
      </c>
      <c r="BI596" s="40"/>
      <c r="BJ596" s="40"/>
      <c r="BK596" s="40"/>
      <c r="BL596" s="39">
        <v>0</v>
      </c>
      <c r="BM596" s="40"/>
      <c r="BN596" s="39">
        <v>0</v>
      </c>
      <c r="BO596" s="40"/>
      <c r="BP596" s="40"/>
      <c r="BQ596" s="40"/>
      <c r="BR596" s="39">
        <v>0</v>
      </c>
    </row>
    <row r="597" spans="1:70" ht="20.100000000000001" customHeight="1" x14ac:dyDescent="0.2">
      <c r="B597" s="5"/>
      <c r="D597" s="2" t="s">
        <v>104</v>
      </c>
      <c r="E597" s="62"/>
      <c r="F597" s="37">
        <v>135</v>
      </c>
      <c r="G597" s="37"/>
      <c r="H597" s="37"/>
      <c r="I597" s="37"/>
      <c r="J597" s="37">
        <v>355</v>
      </c>
      <c r="K597" s="37">
        <v>4</v>
      </c>
      <c r="L597" s="37"/>
      <c r="M597" s="37">
        <v>359</v>
      </c>
      <c r="N597" s="37"/>
      <c r="O597" s="37"/>
      <c r="P597" s="37"/>
      <c r="Q597" s="37">
        <v>64</v>
      </c>
      <c r="R597" s="37">
        <v>302</v>
      </c>
      <c r="S597" s="37"/>
      <c r="T597" s="37">
        <v>366</v>
      </c>
      <c r="U597" s="37"/>
      <c r="V597" s="37"/>
      <c r="W597" s="37"/>
      <c r="X597" s="37">
        <v>128</v>
      </c>
      <c r="Y597" s="37"/>
      <c r="Z597" s="37"/>
      <c r="AA597" s="37"/>
      <c r="AB597" s="37">
        <v>0</v>
      </c>
      <c r="AC597" s="37"/>
      <c r="AD597" s="37">
        <v>0</v>
      </c>
      <c r="AE597" s="37"/>
      <c r="AF597" s="37"/>
      <c r="AG597" s="37"/>
      <c r="AH597" s="37">
        <v>0</v>
      </c>
      <c r="AI597" s="37"/>
      <c r="AJ597" s="37"/>
      <c r="AK597" s="37"/>
      <c r="AL597" s="37"/>
      <c r="AM597" s="37"/>
      <c r="AN597" s="37"/>
      <c r="AO597" s="37"/>
      <c r="AP597" s="37">
        <v>74</v>
      </c>
      <c r="AQ597" s="37"/>
      <c r="AR597" s="37"/>
      <c r="AS597" s="37"/>
      <c r="AT597" s="37">
        <v>238</v>
      </c>
      <c r="AU597" s="37">
        <v>10</v>
      </c>
      <c r="AV597" s="37"/>
      <c r="AW597" s="37">
        <v>248</v>
      </c>
      <c r="AX597" s="37"/>
      <c r="AY597" s="37"/>
      <c r="AZ597" s="37"/>
      <c r="BA597" s="37">
        <v>74</v>
      </c>
      <c r="BB597" s="37">
        <v>177</v>
      </c>
      <c r="BC597" s="37"/>
      <c r="BD597" s="37">
        <v>251</v>
      </c>
      <c r="BE597" s="37"/>
      <c r="BF597" s="37"/>
      <c r="BG597" s="37"/>
      <c r="BH597" s="37">
        <v>71</v>
      </c>
      <c r="BI597" s="37"/>
      <c r="BJ597" s="37"/>
      <c r="BK597" s="37"/>
      <c r="BL597" s="37">
        <v>0</v>
      </c>
      <c r="BM597" s="37"/>
      <c r="BN597" s="37">
        <v>0</v>
      </c>
      <c r="BO597" s="37"/>
      <c r="BP597" s="37"/>
      <c r="BQ597" s="37"/>
      <c r="BR597" s="37">
        <v>0</v>
      </c>
    </row>
    <row r="598" spans="1:70" ht="20.100000000000001" customHeight="1" x14ac:dyDescent="0.2">
      <c r="B598" s="5"/>
      <c r="D598" s="38" t="s">
        <v>105</v>
      </c>
      <c r="E598" s="62"/>
      <c r="F598" s="39">
        <v>153</v>
      </c>
      <c r="G598" s="40"/>
      <c r="H598" s="40"/>
      <c r="I598" s="40"/>
      <c r="J598" s="39">
        <v>554</v>
      </c>
      <c r="K598" s="39">
        <v>9</v>
      </c>
      <c r="L598" s="40"/>
      <c r="M598" s="39">
        <v>563</v>
      </c>
      <c r="N598" s="40"/>
      <c r="O598" s="40"/>
      <c r="P598" s="40"/>
      <c r="Q598" s="39">
        <v>110</v>
      </c>
      <c r="R598" s="39">
        <v>445</v>
      </c>
      <c r="S598" s="40"/>
      <c r="T598" s="39">
        <v>555</v>
      </c>
      <c r="U598" s="40"/>
      <c r="V598" s="40"/>
      <c r="W598" s="40"/>
      <c r="X598" s="39">
        <v>161</v>
      </c>
      <c r="Y598" s="40"/>
      <c r="Z598" s="40"/>
      <c r="AA598" s="40"/>
      <c r="AB598" s="39">
        <v>0</v>
      </c>
      <c r="AC598" s="40"/>
      <c r="AD598" s="39">
        <v>0</v>
      </c>
      <c r="AE598" s="40"/>
      <c r="AF598" s="40"/>
      <c r="AG598" s="40"/>
      <c r="AH598" s="39">
        <v>0</v>
      </c>
      <c r="AI598" s="40"/>
      <c r="AJ598" s="40"/>
      <c r="AK598" s="40"/>
      <c r="AL598" s="40"/>
      <c r="AM598" s="40"/>
      <c r="AN598" s="40"/>
      <c r="AO598" s="40"/>
      <c r="AP598" s="39">
        <v>107</v>
      </c>
      <c r="AQ598" s="40"/>
      <c r="AR598" s="40"/>
      <c r="AS598" s="40"/>
      <c r="AT598" s="39">
        <v>405</v>
      </c>
      <c r="AU598" s="39">
        <v>22</v>
      </c>
      <c r="AV598" s="40"/>
      <c r="AW598" s="39">
        <v>427</v>
      </c>
      <c r="AX598" s="40"/>
      <c r="AY598" s="40"/>
      <c r="AZ598" s="40"/>
      <c r="BA598" s="39">
        <v>87</v>
      </c>
      <c r="BB598" s="39">
        <v>382</v>
      </c>
      <c r="BC598" s="40"/>
      <c r="BD598" s="39">
        <v>469</v>
      </c>
      <c r="BE598" s="40"/>
      <c r="BF598" s="40"/>
      <c r="BG598" s="40"/>
      <c r="BH598" s="39">
        <v>65</v>
      </c>
      <c r="BI598" s="40"/>
      <c r="BJ598" s="40"/>
      <c r="BK598" s="40"/>
      <c r="BL598" s="39">
        <v>0</v>
      </c>
      <c r="BM598" s="40"/>
      <c r="BN598" s="39">
        <v>0</v>
      </c>
      <c r="BO598" s="40"/>
      <c r="BP598" s="40"/>
      <c r="BQ598" s="40"/>
      <c r="BR598" s="39">
        <v>2</v>
      </c>
    </row>
    <row r="599" spans="1:70" ht="20.100000000000001" customHeight="1" x14ac:dyDescent="0.2">
      <c r="B599" s="5"/>
      <c r="D599" s="41" t="s">
        <v>183</v>
      </c>
      <c r="E599" s="62"/>
      <c r="F599" s="40">
        <v>123</v>
      </c>
      <c r="G599" s="40"/>
      <c r="H599" s="40"/>
      <c r="I599" s="40"/>
      <c r="J599" s="40">
        <v>318</v>
      </c>
      <c r="K599" s="40">
        <v>6</v>
      </c>
      <c r="L599" s="40"/>
      <c r="M599" s="40">
        <v>324</v>
      </c>
      <c r="N599" s="40"/>
      <c r="O599" s="40"/>
      <c r="P599" s="40"/>
      <c r="Q599" s="40">
        <v>70</v>
      </c>
      <c r="R599" s="40">
        <v>230</v>
      </c>
      <c r="S599" s="40"/>
      <c r="T599" s="40">
        <v>300</v>
      </c>
      <c r="U599" s="40"/>
      <c r="V599" s="40"/>
      <c r="W599" s="40"/>
      <c r="X599" s="40">
        <v>147</v>
      </c>
      <c r="Y599" s="40"/>
      <c r="Z599" s="40"/>
      <c r="AA599" s="40"/>
      <c r="AB599" s="40">
        <v>0</v>
      </c>
      <c r="AC599" s="40"/>
      <c r="AD599" s="40">
        <v>0</v>
      </c>
      <c r="AE599" s="40"/>
      <c r="AF599" s="40"/>
      <c r="AG599" s="40"/>
      <c r="AH599" s="40">
        <v>0</v>
      </c>
      <c r="AI599" s="40"/>
      <c r="AJ599" s="40"/>
      <c r="AK599" s="40"/>
      <c r="AL599" s="40"/>
      <c r="AM599" s="40"/>
      <c r="AN599" s="40"/>
      <c r="AO599" s="40"/>
      <c r="AP599" s="40">
        <v>17</v>
      </c>
      <c r="AQ599" s="40"/>
      <c r="AR599" s="40"/>
      <c r="AS599" s="40"/>
      <c r="AT599" s="40">
        <v>117</v>
      </c>
      <c r="AU599" s="40">
        <v>4</v>
      </c>
      <c r="AV599" s="40"/>
      <c r="AW599" s="40">
        <v>121</v>
      </c>
      <c r="AX599" s="40"/>
      <c r="AY599" s="40"/>
      <c r="AZ599" s="40"/>
      <c r="BA599" s="40">
        <v>26</v>
      </c>
      <c r="BB599" s="40">
        <v>43</v>
      </c>
      <c r="BC599" s="40"/>
      <c r="BD599" s="40">
        <v>69</v>
      </c>
      <c r="BE599" s="40"/>
      <c r="BF599" s="40"/>
      <c r="BG599" s="40"/>
      <c r="BH599" s="40">
        <v>67</v>
      </c>
      <c r="BI599" s="40"/>
      <c r="BJ599" s="40"/>
      <c r="BK599" s="40"/>
      <c r="BL599" s="40">
        <v>0</v>
      </c>
      <c r="BM599" s="40"/>
      <c r="BN599" s="40">
        <v>2</v>
      </c>
      <c r="BO599" s="40"/>
      <c r="BP599" s="40"/>
      <c r="BQ599" s="40"/>
      <c r="BR599" s="40">
        <v>0</v>
      </c>
    </row>
    <row r="600" spans="1:70" ht="20.100000000000001" customHeight="1" x14ac:dyDescent="0.2">
      <c r="B600" s="5"/>
      <c r="D600" s="38" t="s">
        <v>107</v>
      </c>
      <c r="E600" s="62"/>
      <c r="F600" s="39">
        <v>120</v>
      </c>
      <c r="G600" s="40"/>
      <c r="H600" s="40"/>
      <c r="I600" s="40"/>
      <c r="J600" s="39">
        <v>364</v>
      </c>
      <c r="K600" s="39">
        <v>6</v>
      </c>
      <c r="L600" s="40"/>
      <c r="M600" s="39">
        <v>370</v>
      </c>
      <c r="N600" s="40"/>
      <c r="O600" s="40"/>
      <c r="P600" s="40"/>
      <c r="Q600" s="39">
        <v>59</v>
      </c>
      <c r="R600" s="39">
        <v>330</v>
      </c>
      <c r="S600" s="40"/>
      <c r="T600" s="39">
        <v>389</v>
      </c>
      <c r="U600" s="40"/>
      <c r="V600" s="40"/>
      <c r="W600" s="40"/>
      <c r="X600" s="39">
        <v>101</v>
      </c>
      <c r="Y600" s="40"/>
      <c r="Z600" s="40"/>
      <c r="AA600" s="40"/>
      <c r="AB600" s="39">
        <v>0</v>
      </c>
      <c r="AC600" s="40"/>
      <c r="AD600" s="39">
        <v>0</v>
      </c>
      <c r="AE600" s="40"/>
      <c r="AF600" s="40"/>
      <c r="AG600" s="40"/>
      <c r="AH600" s="39">
        <v>0</v>
      </c>
      <c r="AI600" s="40"/>
      <c r="AJ600" s="40"/>
      <c r="AK600" s="40"/>
      <c r="AL600" s="40"/>
      <c r="AM600" s="40"/>
      <c r="AN600" s="40"/>
      <c r="AO600" s="40"/>
      <c r="AP600" s="39">
        <v>70</v>
      </c>
      <c r="AQ600" s="40"/>
      <c r="AR600" s="40"/>
      <c r="AS600" s="40"/>
      <c r="AT600" s="39">
        <v>283</v>
      </c>
      <c r="AU600" s="39">
        <v>14</v>
      </c>
      <c r="AV600" s="40"/>
      <c r="AW600" s="39">
        <v>297</v>
      </c>
      <c r="AX600" s="40"/>
      <c r="AY600" s="40"/>
      <c r="AZ600" s="40"/>
      <c r="BA600" s="39">
        <v>99</v>
      </c>
      <c r="BB600" s="39">
        <v>211</v>
      </c>
      <c r="BC600" s="40"/>
      <c r="BD600" s="39">
        <v>310</v>
      </c>
      <c r="BE600" s="40"/>
      <c r="BF600" s="40"/>
      <c r="BG600" s="40"/>
      <c r="BH600" s="39">
        <v>57</v>
      </c>
      <c r="BI600" s="40"/>
      <c r="BJ600" s="40"/>
      <c r="BK600" s="40"/>
      <c r="BL600" s="39">
        <v>0</v>
      </c>
      <c r="BM600" s="40"/>
      <c r="BN600" s="39">
        <v>0</v>
      </c>
      <c r="BO600" s="40"/>
      <c r="BP600" s="40"/>
      <c r="BQ600" s="40"/>
      <c r="BR600" s="39">
        <v>0</v>
      </c>
    </row>
    <row r="601" spans="1:70" ht="20.100000000000001" customHeight="1" x14ac:dyDescent="0.2">
      <c r="B601" s="5"/>
      <c r="E601" s="62"/>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row>
    <row r="602" spans="1:70" s="1" customFormat="1" ht="20.100000000000001" customHeight="1" x14ac:dyDescent="0.2">
      <c r="A602" s="3"/>
      <c r="B602" s="6"/>
      <c r="C602" s="42" t="s">
        <v>180</v>
      </c>
      <c r="D602" s="42"/>
      <c r="E602" s="62"/>
      <c r="F602" s="44">
        <v>1360</v>
      </c>
      <c r="G602" s="45"/>
      <c r="H602" s="45"/>
      <c r="I602" s="45"/>
      <c r="J602" s="44">
        <v>4222</v>
      </c>
      <c r="K602" s="44">
        <v>68</v>
      </c>
      <c r="L602" s="45"/>
      <c r="M602" s="44">
        <v>4290</v>
      </c>
      <c r="N602" s="45"/>
      <c r="O602" s="45"/>
      <c r="P602" s="45"/>
      <c r="Q602" s="44">
        <v>757</v>
      </c>
      <c r="R602" s="44">
        <v>3583</v>
      </c>
      <c r="S602" s="45"/>
      <c r="T602" s="44">
        <v>4340</v>
      </c>
      <c r="U602" s="45"/>
      <c r="V602" s="45"/>
      <c r="W602" s="45"/>
      <c r="X602" s="44">
        <v>1310</v>
      </c>
      <c r="Y602" s="45"/>
      <c r="Z602" s="45"/>
      <c r="AA602" s="45"/>
      <c r="AB602" s="44">
        <v>0</v>
      </c>
      <c r="AC602" s="45"/>
      <c r="AD602" s="44">
        <v>0</v>
      </c>
      <c r="AE602" s="45"/>
      <c r="AF602" s="45"/>
      <c r="AG602" s="45"/>
      <c r="AH602" s="44">
        <v>88</v>
      </c>
      <c r="AI602" s="45"/>
      <c r="AJ602" s="45"/>
      <c r="AK602" s="45"/>
      <c r="AL602" s="45"/>
      <c r="AM602" s="45"/>
      <c r="AN602" s="45"/>
      <c r="AO602" s="45"/>
      <c r="AP602" s="44">
        <v>988</v>
      </c>
      <c r="AQ602" s="45"/>
      <c r="AR602" s="45"/>
      <c r="AS602" s="45"/>
      <c r="AT602" s="44">
        <v>3258</v>
      </c>
      <c r="AU602" s="44">
        <v>154</v>
      </c>
      <c r="AV602" s="45"/>
      <c r="AW602" s="44">
        <v>3412</v>
      </c>
      <c r="AX602" s="45"/>
      <c r="AY602" s="45"/>
      <c r="AZ602" s="45"/>
      <c r="BA602" s="44">
        <v>790</v>
      </c>
      <c r="BB602" s="44">
        <v>2808</v>
      </c>
      <c r="BC602" s="45"/>
      <c r="BD602" s="44">
        <v>3598</v>
      </c>
      <c r="BE602" s="45"/>
      <c r="BF602" s="45"/>
      <c r="BG602" s="45"/>
      <c r="BH602" s="44">
        <v>794</v>
      </c>
      <c r="BI602" s="45"/>
      <c r="BJ602" s="45"/>
      <c r="BK602" s="45"/>
      <c r="BL602" s="44">
        <v>0</v>
      </c>
      <c r="BM602" s="45"/>
      <c r="BN602" s="44">
        <v>8</v>
      </c>
      <c r="BO602" s="45"/>
      <c r="BP602" s="45"/>
      <c r="BQ602" s="45"/>
      <c r="BR602" s="44">
        <v>176</v>
      </c>
    </row>
    <row r="603" spans="1:70" s="1" customFormat="1" ht="20.100000000000001" customHeight="1" x14ac:dyDescent="0.2">
      <c r="A603" s="3"/>
      <c r="B603" s="6"/>
      <c r="C603" s="3"/>
      <c r="D603" s="3"/>
      <c r="E603" s="62"/>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row>
    <row r="604" spans="1:70" s="1" customFormat="1" ht="20.100000000000001" customHeight="1" x14ac:dyDescent="0.25">
      <c r="A604" s="3"/>
      <c r="B604" s="49" t="s">
        <v>312</v>
      </c>
      <c r="C604" s="50"/>
      <c r="D604" s="50"/>
      <c r="E604" s="62"/>
      <c r="F604" s="51">
        <v>1360</v>
      </c>
      <c r="G604" s="52"/>
      <c r="H604" s="52"/>
      <c r="I604" s="52"/>
      <c r="J604" s="51">
        <v>4222</v>
      </c>
      <c r="K604" s="51">
        <v>68</v>
      </c>
      <c r="L604" s="52"/>
      <c r="M604" s="51">
        <v>4290</v>
      </c>
      <c r="N604" s="52"/>
      <c r="O604" s="52"/>
      <c r="P604" s="52"/>
      <c r="Q604" s="51">
        <v>757</v>
      </c>
      <c r="R604" s="51">
        <v>3583</v>
      </c>
      <c r="S604" s="52"/>
      <c r="T604" s="51">
        <v>4340</v>
      </c>
      <c r="U604" s="52"/>
      <c r="V604" s="52"/>
      <c r="W604" s="52"/>
      <c r="X604" s="51">
        <v>1310</v>
      </c>
      <c r="Y604" s="52"/>
      <c r="Z604" s="52"/>
      <c r="AA604" s="52"/>
      <c r="AB604" s="51">
        <v>0</v>
      </c>
      <c r="AC604" s="52"/>
      <c r="AD604" s="51">
        <v>0</v>
      </c>
      <c r="AE604" s="52"/>
      <c r="AF604" s="52"/>
      <c r="AG604" s="52"/>
      <c r="AH604" s="51">
        <v>88</v>
      </c>
      <c r="AI604" s="52"/>
      <c r="AJ604" s="52"/>
      <c r="AK604" s="52"/>
      <c r="AL604" s="52"/>
      <c r="AM604" s="52"/>
      <c r="AN604" s="52"/>
      <c r="AO604" s="52"/>
      <c r="AP604" s="51">
        <v>988</v>
      </c>
      <c r="AQ604" s="52"/>
      <c r="AR604" s="52"/>
      <c r="AS604" s="52"/>
      <c r="AT604" s="51">
        <v>3258</v>
      </c>
      <c r="AU604" s="51">
        <v>154</v>
      </c>
      <c r="AV604" s="52"/>
      <c r="AW604" s="51">
        <v>3412</v>
      </c>
      <c r="AX604" s="52"/>
      <c r="AY604" s="52"/>
      <c r="AZ604" s="52"/>
      <c r="BA604" s="51">
        <v>790</v>
      </c>
      <c r="BB604" s="51">
        <v>2808</v>
      </c>
      <c r="BC604" s="52"/>
      <c r="BD604" s="51">
        <v>3598</v>
      </c>
      <c r="BE604" s="52"/>
      <c r="BF604" s="52"/>
      <c r="BG604" s="52"/>
      <c r="BH604" s="51">
        <v>794</v>
      </c>
      <c r="BI604" s="52"/>
      <c r="BJ604" s="52"/>
      <c r="BK604" s="52"/>
      <c r="BL604" s="51">
        <v>0</v>
      </c>
      <c r="BM604" s="52"/>
      <c r="BN604" s="51">
        <v>8</v>
      </c>
      <c r="BO604" s="52"/>
      <c r="BP604" s="52"/>
      <c r="BQ604" s="52"/>
      <c r="BR604" s="51">
        <v>176</v>
      </c>
    </row>
    <row r="605" spans="1:70" ht="20.100000000000001" customHeight="1" x14ac:dyDescent="0.2">
      <c r="E605" s="6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row>
    <row r="606" spans="1:70" ht="20.100000000000001" customHeight="1" x14ac:dyDescent="0.2">
      <c r="B606" s="6" t="s">
        <v>313</v>
      </c>
      <c r="E606" s="62"/>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row>
    <row r="607" spans="1:70" ht="20.100000000000001" customHeight="1" x14ac:dyDescent="0.2">
      <c r="C607" s="3" t="s">
        <v>0</v>
      </c>
      <c r="E607" s="62"/>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row>
    <row r="608" spans="1:70" ht="20.100000000000001" customHeight="1" x14ac:dyDescent="0.2">
      <c r="D608" s="2" t="s">
        <v>124</v>
      </c>
      <c r="E608" s="62"/>
      <c r="F608" s="37">
        <v>66</v>
      </c>
      <c r="G608" s="37"/>
      <c r="H608" s="37"/>
      <c r="I608" s="37"/>
      <c r="J608" s="37">
        <v>130</v>
      </c>
      <c r="K608" s="37">
        <v>3</v>
      </c>
      <c r="L608" s="37"/>
      <c r="M608" s="37">
        <v>133</v>
      </c>
      <c r="N608" s="37"/>
      <c r="O608" s="37"/>
      <c r="P608" s="37"/>
      <c r="Q608" s="37">
        <v>70</v>
      </c>
      <c r="R608" s="37">
        <v>114</v>
      </c>
      <c r="S608" s="37"/>
      <c r="T608" s="37">
        <v>184</v>
      </c>
      <c r="U608" s="37"/>
      <c r="V608" s="37"/>
      <c r="W608" s="37"/>
      <c r="X608" s="37">
        <v>16</v>
      </c>
      <c r="Y608" s="37"/>
      <c r="Z608" s="37"/>
      <c r="AA608" s="37"/>
      <c r="AB608" s="37">
        <v>1</v>
      </c>
      <c r="AC608" s="37"/>
      <c r="AD608" s="37">
        <v>0</v>
      </c>
      <c r="AE608" s="37"/>
      <c r="AF608" s="37"/>
      <c r="AG608" s="37"/>
      <c r="AH608" s="37">
        <v>0</v>
      </c>
      <c r="AI608" s="37"/>
      <c r="AJ608" s="37"/>
      <c r="AK608" s="37"/>
      <c r="AL608" s="37"/>
      <c r="AM608" s="37"/>
      <c r="AN608" s="37"/>
      <c r="AO608" s="37"/>
      <c r="AP608" s="37">
        <v>20</v>
      </c>
      <c r="AQ608" s="37"/>
      <c r="AR608" s="37"/>
      <c r="AS608" s="37"/>
      <c r="AT608" s="37">
        <v>0</v>
      </c>
      <c r="AU608" s="37">
        <v>3</v>
      </c>
      <c r="AV608" s="37"/>
      <c r="AW608" s="37">
        <v>3</v>
      </c>
      <c r="AX608" s="37"/>
      <c r="AY608" s="37"/>
      <c r="AZ608" s="37"/>
      <c r="BA608" s="37">
        <v>0</v>
      </c>
      <c r="BB608" s="37">
        <v>11</v>
      </c>
      <c r="BC608" s="37"/>
      <c r="BD608" s="37">
        <v>11</v>
      </c>
      <c r="BE608" s="37"/>
      <c r="BF608" s="37"/>
      <c r="BG608" s="37"/>
      <c r="BH608" s="37">
        <v>9</v>
      </c>
      <c r="BI608" s="37"/>
      <c r="BJ608" s="37"/>
      <c r="BK608" s="37"/>
      <c r="BL608" s="37">
        <v>0</v>
      </c>
      <c r="BM608" s="37"/>
      <c r="BN608" s="37">
        <v>3</v>
      </c>
      <c r="BO608" s="37"/>
      <c r="BP608" s="37"/>
      <c r="BQ608" s="37"/>
      <c r="BR608" s="37">
        <v>0</v>
      </c>
    </row>
    <row r="609" spans="1:70" ht="20.100000000000001" customHeight="1" x14ac:dyDescent="0.2">
      <c r="D609" s="38" t="s">
        <v>173</v>
      </c>
      <c r="E609" s="62"/>
      <c r="F609" s="39">
        <v>111</v>
      </c>
      <c r="G609" s="40"/>
      <c r="H609" s="40"/>
      <c r="I609" s="40"/>
      <c r="J609" s="39">
        <v>135</v>
      </c>
      <c r="K609" s="39">
        <v>10</v>
      </c>
      <c r="L609" s="40"/>
      <c r="M609" s="39">
        <v>145</v>
      </c>
      <c r="N609" s="40"/>
      <c r="O609" s="40"/>
      <c r="P609" s="40"/>
      <c r="Q609" s="39">
        <v>87</v>
      </c>
      <c r="R609" s="39">
        <v>101</v>
      </c>
      <c r="S609" s="40"/>
      <c r="T609" s="39">
        <v>188</v>
      </c>
      <c r="U609" s="40"/>
      <c r="V609" s="40"/>
      <c r="W609" s="40"/>
      <c r="X609" s="39">
        <v>66</v>
      </c>
      <c r="Y609" s="40"/>
      <c r="Z609" s="40"/>
      <c r="AA609" s="40"/>
      <c r="AB609" s="39">
        <v>0</v>
      </c>
      <c r="AC609" s="40"/>
      <c r="AD609" s="39">
        <v>2</v>
      </c>
      <c r="AE609" s="40"/>
      <c r="AF609" s="40"/>
      <c r="AG609" s="40"/>
      <c r="AH609" s="39">
        <v>0</v>
      </c>
      <c r="AI609" s="40"/>
      <c r="AJ609" s="40"/>
      <c r="AK609" s="40"/>
      <c r="AL609" s="40"/>
      <c r="AM609" s="40"/>
      <c r="AN609" s="40"/>
      <c r="AO609" s="40"/>
      <c r="AP609" s="39">
        <v>67</v>
      </c>
      <c r="AQ609" s="40"/>
      <c r="AR609" s="40"/>
      <c r="AS609" s="40"/>
      <c r="AT609" s="39">
        <v>0</v>
      </c>
      <c r="AU609" s="39">
        <v>6</v>
      </c>
      <c r="AV609" s="40"/>
      <c r="AW609" s="39">
        <v>6</v>
      </c>
      <c r="AX609" s="40"/>
      <c r="AY609" s="40"/>
      <c r="AZ609" s="40"/>
      <c r="BA609" s="39">
        <v>0</v>
      </c>
      <c r="BB609" s="39">
        <v>55</v>
      </c>
      <c r="BC609" s="40"/>
      <c r="BD609" s="39">
        <v>55</v>
      </c>
      <c r="BE609" s="40"/>
      <c r="BF609" s="40"/>
      <c r="BG609" s="40"/>
      <c r="BH609" s="39">
        <v>12</v>
      </c>
      <c r="BI609" s="40"/>
      <c r="BJ609" s="40"/>
      <c r="BK609" s="40"/>
      <c r="BL609" s="39">
        <v>0</v>
      </c>
      <c r="BM609" s="40"/>
      <c r="BN609" s="39">
        <v>6</v>
      </c>
      <c r="BO609" s="40"/>
      <c r="BP609" s="40"/>
      <c r="BQ609" s="40"/>
      <c r="BR609" s="39">
        <v>0</v>
      </c>
    </row>
    <row r="610" spans="1:70" ht="20.100000000000001" customHeight="1" x14ac:dyDescent="0.2">
      <c r="D610" s="41"/>
      <c r="E610" s="62"/>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row>
    <row r="611" spans="1:70" ht="20.100000000000001" customHeight="1" x14ac:dyDescent="0.2">
      <c r="C611" s="42" t="s">
        <v>122</v>
      </c>
      <c r="D611" s="42"/>
      <c r="E611" s="62"/>
      <c r="F611" s="44">
        <v>177</v>
      </c>
      <c r="G611" s="45"/>
      <c r="H611" s="45"/>
      <c r="I611" s="45"/>
      <c r="J611" s="44">
        <v>265</v>
      </c>
      <c r="K611" s="44">
        <v>13</v>
      </c>
      <c r="L611" s="45"/>
      <c r="M611" s="44">
        <v>278</v>
      </c>
      <c r="N611" s="45"/>
      <c r="O611" s="45"/>
      <c r="P611" s="45"/>
      <c r="Q611" s="44">
        <v>157</v>
      </c>
      <c r="R611" s="44">
        <v>215</v>
      </c>
      <c r="S611" s="45"/>
      <c r="T611" s="44">
        <v>372</v>
      </c>
      <c r="U611" s="45"/>
      <c r="V611" s="45"/>
      <c r="W611" s="45"/>
      <c r="X611" s="44">
        <v>82</v>
      </c>
      <c r="Y611" s="45"/>
      <c r="Z611" s="45"/>
      <c r="AA611" s="45"/>
      <c r="AB611" s="44">
        <v>1</v>
      </c>
      <c r="AC611" s="45"/>
      <c r="AD611" s="44">
        <v>2</v>
      </c>
      <c r="AE611" s="45"/>
      <c r="AF611" s="45"/>
      <c r="AG611" s="45"/>
      <c r="AH611" s="44">
        <v>0</v>
      </c>
      <c r="AI611" s="45"/>
      <c r="AJ611" s="45"/>
      <c r="AK611" s="45"/>
      <c r="AL611" s="45"/>
      <c r="AM611" s="45"/>
      <c r="AN611" s="45"/>
      <c r="AO611" s="45"/>
      <c r="AP611" s="44">
        <v>87</v>
      </c>
      <c r="AQ611" s="45"/>
      <c r="AR611" s="45"/>
      <c r="AS611" s="45"/>
      <c r="AT611" s="44">
        <v>0</v>
      </c>
      <c r="AU611" s="44">
        <v>9</v>
      </c>
      <c r="AV611" s="45"/>
      <c r="AW611" s="44">
        <v>9</v>
      </c>
      <c r="AX611" s="45"/>
      <c r="AY611" s="45"/>
      <c r="AZ611" s="45"/>
      <c r="BA611" s="44">
        <v>0</v>
      </c>
      <c r="BB611" s="44">
        <v>66</v>
      </c>
      <c r="BC611" s="45"/>
      <c r="BD611" s="44">
        <v>66</v>
      </c>
      <c r="BE611" s="45"/>
      <c r="BF611" s="45"/>
      <c r="BG611" s="45"/>
      <c r="BH611" s="44">
        <v>21</v>
      </c>
      <c r="BI611" s="45"/>
      <c r="BJ611" s="45"/>
      <c r="BK611" s="45"/>
      <c r="BL611" s="44">
        <v>0</v>
      </c>
      <c r="BM611" s="45"/>
      <c r="BN611" s="44">
        <v>9</v>
      </c>
      <c r="BO611" s="45"/>
      <c r="BP611" s="45"/>
      <c r="BQ611" s="45"/>
      <c r="BR611" s="44">
        <v>0</v>
      </c>
    </row>
    <row r="612" spans="1:70" ht="20.100000000000001" customHeight="1" x14ac:dyDescent="0.2">
      <c r="D612" s="41"/>
      <c r="E612" s="62"/>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row>
    <row r="613" spans="1:70" ht="20.100000000000001" customHeight="1" x14ac:dyDescent="0.2">
      <c r="C613" s="3" t="s">
        <v>286</v>
      </c>
      <c r="D613" s="41"/>
      <c r="E613" s="62"/>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row>
    <row r="614" spans="1:70" ht="20.100000000000001" customHeight="1" x14ac:dyDescent="0.2">
      <c r="D614" s="2" t="s">
        <v>124</v>
      </c>
      <c r="E614" s="62"/>
      <c r="F614" s="37">
        <v>108</v>
      </c>
      <c r="G614" s="37"/>
      <c r="H614" s="37"/>
      <c r="I614" s="37"/>
      <c r="J614" s="37">
        <v>522</v>
      </c>
      <c r="K614" s="37">
        <v>4</v>
      </c>
      <c r="L614" s="37"/>
      <c r="M614" s="37">
        <v>526</v>
      </c>
      <c r="N614" s="37"/>
      <c r="O614" s="37"/>
      <c r="P614" s="37"/>
      <c r="Q614" s="37">
        <v>72</v>
      </c>
      <c r="R614" s="37">
        <v>436</v>
      </c>
      <c r="S614" s="37"/>
      <c r="T614" s="37">
        <v>508</v>
      </c>
      <c r="U614" s="37"/>
      <c r="V614" s="37"/>
      <c r="W614" s="37"/>
      <c r="X614" s="37">
        <v>126</v>
      </c>
      <c r="Y614" s="37"/>
      <c r="Z614" s="37"/>
      <c r="AA614" s="37"/>
      <c r="AB614" s="37">
        <v>0</v>
      </c>
      <c r="AC614" s="37"/>
      <c r="AD614" s="37">
        <v>0</v>
      </c>
      <c r="AE614" s="37"/>
      <c r="AF614" s="37"/>
      <c r="AG614" s="37"/>
      <c r="AH614" s="37">
        <v>18</v>
      </c>
      <c r="AI614" s="37"/>
      <c r="AJ614" s="37"/>
      <c r="AK614" s="37"/>
      <c r="AL614" s="37"/>
      <c r="AM614" s="37"/>
      <c r="AN614" s="37"/>
      <c r="AO614" s="37"/>
      <c r="AP614" s="37">
        <v>281</v>
      </c>
      <c r="AQ614" s="37"/>
      <c r="AR614" s="37"/>
      <c r="AS614" s="37"/>
      <c r="AT614" s="37">
        <v>1990</v>
      </c>
      <c r="AU614" s="37">
        <v>41</v>
      </c>
      <c r="AV614" s="37"/>
      <c r="AW614" s="37">
        <v>2031</v>
      </c>
      <c r="AX614" s="37"/>
      <c r="AY614" s="37"/>
      <c r="AZ614" s="37"/>
      <c r="BA614" s="37">
        <v>239</v>
      </c>
      <c r="BB614" s="37">
        <v>1824</v>
      </c>
      <c r="BC614" s="37"/>
      <c r="BD614" s="37">
        <v>2063</v>
      </c>
      <c r="BE614" s="37"/>
      <c r="BF614" s="37"/>
      <c r="BG614" s="37"/>
      <c r="BH614" s="37">
        <v>249</v>
      </c>
      <c r="BI614" s="37"/>
      <c r="BJ614" s="37"/>
      <c r="BK614" s="37"/>
      <c r="BL614" s="37">
        <v>0</v>
      </c>
      <c r="BM614" s="37"/>
      <c r="BN614" s="37">
        <v>0</v>
      </c>
      <c r="BO614" s="37"/>
      <c r="BP614" s="37"/>
      <c r="BQ614" s="37"/>
      <c r="BR614" s="37">
        <v>145</v>
      </c>
    </row>
    <row r="615" spans="1:70" ht="20.100000000000001" customHeight="1" x14ac:dyDescent="0.2">
      <c r="D615" s="38" t="s">
        <v>173</v>
      </c>
      <c r="E615" s="62"/>
      <c r="F615" s="39">
        <v>126</v>
      </c>
      <c r="G615" s="40"/>
      <c r="H615" s="40"/>
      <c r="I615" s="40"/>
      <c r="J615" s="39">
        <v>563</v>
      </c>
      <c r="K615" s="39">
        <v>2</v>
      </c>
      <c r="L615" s="40"/>
      <c r="M615" s="39">
        <v>565</v>
      </c>
      <c r="N615" s="40"/>
      <c r="O615" s="40"/>
      <c r="P615" s="40"/>
      <c r="Q615" s="39">
        <v>29</v>
      </c>
      <c r="R615" s="39">
        <v>516</v>
      </c>
      <c r="S615" s="40"/>
      <c r="T615" s="39">
        <v>545</v>
      </c>
      <c r="U615" s="40"/>
      <c r="V615" s="40"/>
      <c r="W615" s="40"/>
      <c r="X615" s="39">
        <v>146</v>
      </c>
      <c r="Y615" s="40"/>
      <c r="Z615" s="40"/>
      <c r="AA615" s="40"/>
      <c r="AB615" s="39">
        <v>0</v>
      </c>
      <c r="AC615" s="40"/>
      <c r="AD615" s="39">
        <v>0</v>
      </c>
      <c r="AE615" s="40"/>
      <c r="AF615" s="40"/>
      <c r="AG615" s="40"/>
      <c r="AH615" s="39">
        <v>33</v>
      </c>
      <c r="AI615" s="40"/>
      <c r="AJ615" s="40"/>
      <c r="AK615" s="40"/>
      <c r="AL615" s="40"/>
      <c r="AM615" s="40"/>
      <c r="AN615" s="40"/>
      <c r="AO615" s="40"/>
      <c r="AP615" s="39">
        <v>588</v>
      </c>
      <c r="AQ615" s="40"/>
      <c r="AR615" s="40"/>
      <c r="AS615" s="40"/>
      <c r="AT615" s="39">
        <v>1985</v>
      </c>
      <c r="AU615" s="39">
        <v>14</v>
      </c>
      <c r="AV615" s="40"/>
      <c r="AW615" s="39">
        <v>1999</v>
      </c>
      <c r="AX615" s="40"/>
      <c r="AY615" s="40"/>
      <c r="AZ615" s="40"/>
      <c r="BA615" s="39">
        <v>83</v>
      </c>
      <c r="BB615" s="39">
        <v>2093</v>
      </c>
      <c r="BC615" s="40"/>
      <c r="BD615" s="39">
        <v>2176</v>
      </c>
      <c r="BE615" s="40"/>
      <c r="BF615" s="40"/>
      <c r="BG615" s="40"/>
      <c r="BH615" s="39">
        <v>392</v>
      </c>
      <c r="BI615" s="40"/>
      <c r="BJ615" s="40"/>
      <c r="BK615" s="40"/>
      <c r="BL615" s="39">
        <v>0</v>
      </c>
      <c r="BM615" s="40"/>
      <c r="BN615" s="39">
        <v>19</v>
      </c>
      <c r="BO615" s="40"/>
      <c r="BP615" s="40"/>
      <c r="BQ615" s="40"/>
      <c r="BR615" s="39">
        <v>148</v>
      </c>
    </row>
    <row r="616" spans="1:70" ht="20.100000000000001" customHeight="1" x14ac:dyDescent="0.2">
      <c r="D616" s="41" t="s">
        <v>113</v>
      </c>
      <c r="E616" s="62"/>
      <c r="F616" s="40">
        <v>112</v>
      </c>
      <c r="G616" s="40"/>
      <c r="H616" s="40"/>
      <c r="I616" s="40"/>
      <c r="J616" s="40">
        <v>570</v>
      </c>
      <c r="K616" s="40">
        <v>5</v>
      </c>
      <c r="L616" s="40"/>
      <c r="M616" s="40">
        <v>575</v>
      </c>
      <c r="N616" s="40"/>
      <c r="O616" s="40"/>
      <c r="P616" s="40"/>
      <c r="Q616" s="40">
        <v>63</v>
      </c>
      <c r="R616" s="40">
        <v>527</v>
      </c>
      <c r="S616" s="40"/>
      <c r="T616" s="40">
        <v>590</v>
      </c>
      <c r="U616" s="40"/>
      <c r="V616" s="40"/>
      <c r="W616" s="40"/>
      <c r="X616" s="40">
        <v>97</v>
      </c>
      <c r="Y616" s="40"/>
      <c r="Z616" s="40"/>
      <c r="AA616" s="40"/>
      <c r="AB616" s="40">
        <v>0</v>
      </c>
      <c r="AC616" s="40"/>
      <c r="AD616" s="40">
        <v>0</v>
      </c>
      <c r="AE616" s="40"/>
      <c r="AF616" s="40"/>
      <c r="AG616" s="40"/>
      <c r="AH616" s="40">
        <v>93</v>
      </c>
      <c r="AI616" s="40"/>
      <c r="AJ616" s="40"/>
      <c r="AK616" s="40"/>
      <c r="AL616" s="40"/>
      <c r="AM616" s="40"/>
      <c r="AN616" s="40"/>
      <c r="AO616" s="40"/>
      <c r="AP616" s="40">
        <v>319</v>
      </c>
      <c r="AQ616" s="40"/>
      <c r="AR616" s="40"/>
      <c r="AS616" s="40"/>
      <c r="AT616" s="40">
        <v>1959</v>
      </c>
      <c r="AU616" s="40">
        <v>15</v>
      </c>
      <c r="AV616" s="40"/>
      <c r="AW616" s="40">
        <v>1974</v>
      </c>
      <c r="AX616" s="40"/>
      <c r="AY616" s="40"/>
      <c r="AZ616" s="40"/>
      <c r="BA616" s="40">
        <v>149</v>
      </c>
      <c r="BB616" s="40">
        <v>1828</v>
      </c>
      <c r="BC616" s="40"/>
      <c r="BD616" s="40">
        <v>1977</v>
      </c>
      <c r="BE616" s="40"/>
      <c r="BF616" s="40"/>
      <c r="BG616" s="40"/>
      <c r="BH616" s="40">
        <v>290</v>
      </c>
      <c r="BI616" s="40"/>
      <c r="BJ616" s="40"/>
      <c r="BK616" s="40"/>
      <c r="BL616" s="40">
        <v>0</v>
      </c>
      <c r="BM616" s="40"/>
      <c r="BN616" s="40">
        <v>26</v>
      </c>
      <c r="BO616" s="40"/>
      <c r="BP616" s="40"/>
      <c r="BQ616" s="40"/>
      <c r="BR616" s="40">
        <v>311</v>
      </c>
    </row>
    <row r="617" spans="1:70" ht="20.100000000000001" customHeight="1" x14ac:dyDescent="0.2">
      <c r="D617" s="38" t="s">
        <v>101</v>
      </c>
      <c r="E617" s="62"/>
      <c r="F617" s="39">
        <v>72</v>
      </c>
      <c r="G617" s="40"/>
      <c r="H617" s="40"/>
      <c r="I617" s="40"/>
      <c r="J617" s="39">
        <v>581</v>
      </c>
      <c r="K617" s="39">
        <v>4</v>
      </c>
      <c r="L617" s="40"/>
      <c r="M617" s="39">
        <v>585</v>
      </c>
      <c r="N617" s="40"/>
      <c r="O617" s="40"/>
      <c r="P617" s="40"/>
      <c r="Q617" s="39">
        <v>46</v>
      </c>
      <c r="R617" s="39">
        <v>556</v>
      </c>
      <c r="S617" s="40"/>
      <c r="T617" s="39">
        <v>602</v>
      </c>
      <c r="U617" s="40"/>
      <c r="V617" s="40"/>
      <c r="W617" s="40"/>
      <c r="X617" s="39">
        <v>65</v>
      </c>
      <c r="Y617" s="40"/>
      <c r="Z617" s="40"/>
      <c r="AA617" s="40"/>
      <c r="AB617" s="39">
        <v>11</v>
      </c>
      <c r="AC617" s="40"/>
      <c r="AD617" s="39">
        <v>1</v>
      </c>
      <c r="AE617" s="40"/>
      <c r="AF617" s="40"/>
      <c r="AG617" s="40"/>
      <c r="AH617" s="39">
        <v>0</v>
      </c>
      <c r="AI617" s="40"/>
      <c r="AJ617" s="40"/>
      <c r="AK617" s="40"/>
      <c r="AL617" s="40"/>
      <c r="AM617" s="40"/>
      <c r="AN617" s="40"/>
      <c r="AO617" s="40"/>
      <c r="AP617" s="39">
        <v>216</v>
      </c>
      <c r="AQ617" s="40"/>
      <c r="AR617" s="40"/>
      <c r="AS617" s="40"/>
      <c r="AT617" s="39">
        <v>1932</v>
      </c>
      <c r="AU617" s="39">
        <v>8</v>
      </c>
      <c r="AV617" s="40"/>
      <c r="AW617" s="39">
        <v>1940</v>
      </c>
      <c r="AX617" s="40"/>
      <c r="AY617" s="40"/>
      <c r="AZ617" s="40"/>
      <c r="BA617" s="39">
        <v>132</v>
      </c>
      <c r="BB617" s="39">
        <v>1919</v>
      </c>
      <c r="BC617" s="40"/>
      <c r="BD617" s="39">
        <v>2051</v>
      </c>
      <c r="BE617" s="40"/>
      <c r="BF617" s="40"/>
      <c r="BG617" s="40"/>
      <c r="BH617" s="39">
        <v>137</v>
      </c>
      <c r="BI617" s="40"/>
      <c r="BJ617" s="40"/>
      <c r="BK617" s="40"/>
      <c r="BL617" s="39">
        <v>52</v>
      </c>
      <c r="BM617" s="40"/>
      <c r="BN617" s="39">
        <v>20</v>
      </c>
      <c r="BO617" s="40"/>
      <c r="BP617" s="40"/>
      <c r="BQ617" s="40"/>
      <c r="BR617" s="39">
        <v>3</v>
      </c>
    </row>
    <row r="618" spans="1:70" ht="20.100000000000001" customHeight="1" x14ac:dyDescent="0.2">
      <c r="D618" s="41" t="s">
        <v>115</v>
      </c>
      <c r="E618" s="62"/>
      <c r="F618" s="40">
        <v>72</v>
      </c>
      <c r="G618" s="40"/>
      <c r="H618" s="40"/>
      <c r="I618" s="40"/>
      <c r="J618" s="40">
        <v>590</v>
      </c>
      <c r="K618" s="40">
        <v>9</v>
      </c>
      <c r="L618" s="40"/>
      <c r="M618" s="40">
        <v>599</v>
      </c>
      <c r="N618" s="40"/>
      <c r="O618" s="40"/>
      <c r="P618" s="40"/>
      <c r="Q618" s="40">
        <v>60</v>
      </c>
      <c r="R618" s="40">
        <v>562</v>
      </c>
      <c r="S618" s="40"/>
      <c r="T618" s="40">
        <v>622</v>
      </c>
      <c r="U618" s="40"/>
      <c r="V618" s="40"/>
      <c r="W618" s="40"/>
      <c r="X618" s="40">
        <v>54</v>
      </c>
      <c r="Y618" s="40"/>
      <c r="Z618" s="40"/>
      <c r="AA618" s="40"/>
      <c r="AB618" s="40">
        <v>5</v>
      </c>
      <c r="AC618" s="40"/>
      <c r="AD618" s="40">
        <v>0</v>
      </c>
      <c r="AE618" s="40"/>
      <c r="AF618" s="40"/>
      <c r="AG618" s="40"/>
      <c r="AH618" s="40">
        <v>0</v>
      </c>
      <c r="AI618" s="40"/>
      <c r="AJ618" s="40"/>
      <c r="AK618" s="40"/>
      <c r="AL618" s="40"/>
      <c r="AM618" s="40"/>
      <c r="AN618" s="40"/>
      <c r="AO618" s="40"/>
      <c r="AP618" s="40">
        <v>319</v>
      </c>
      <c r="AQ618" s="40"/>
      <c r="AR618" s="40"/>
      <c r="AS618" s="40"/>
      <c r="AT618" s="40">
        <v>1922</v>
      </c>
      <c r="AU618" s="40">
        <v>24</v>
      </c>
      <c r="AV618" s="40"/>
      <c r="AW618" s="40">
        <v>1946</v>
      </c>
      <c r="AX618" s="40"/>
      <c r="AY618" s="40"/>
      <c r="AZ618" s="40"/>
      <c r="BA618" s="40">
        <v>207</v>
      </c>
      <c r="BB618" s="40">
        <v>1866</v>
      </c>
      <c r="BC618" s="40"/>
      <c r="BD618" s="40">
        <v>2073</v>
      </c>
      <c r="BE618" s="40"/>
      <c r="BF618" s="40"/>
      <c r="BG618" s="40"/>
      <c r="BH618" s="40">
        <v>174</v>
      </c>
      <c r="BI618" s="40"/>
      <c r="BJ618" s="40"/>
      <c r="BK618" s="40"/>
      <c r="BL618" s="40">
        <v>26</v>
      </c>
      <c r="BM618" s="40"/>
      <c r="BN618" s="40">
        <v>44</v>
      </c>
      <c r="BO618" s="40"/>
      <c r="BP618" s="40"/>
      <c r="BQ618" s="40"/>
      <c r="BR618" s="40">
        <v>2</v>
      </c>
    </row>
    <row r="619" spans="1:70" ht="20.100000000000001" customHeight="1" x14ac:dyDescent="0.2">
      <c r="E619" s="6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row>
    <row r="620" spans="1:70" ht="20.100000000000001" customHeight="1" x14ac:dyDescent="0.2">
      <c r="C620" s="42" t="s">
        <v>287</v>
      </c>
      <c r="D620" s="42"/>
      <c r="E620" s="62"/>
      <c r="F620" s="44">
        <v>490</v>
      </c>
      <c r="G620" s="45"/>
      <c r="H620" s="45"/>
      <c r="I620" s="45"/>
      <c r="J620" s="44">
        <v>2826</v>
      </c>
      <c r="K620" s="44">
        <v>24</v>
      </c>
      <c r="L620" s="45"/>
      <c r="M620" s="44">
        <v>2850</v>
      </c>
      <c r="N620" s="45"/>
      <c r="O620" s="45"/>
      <c r="P620" s="45"/>
      <c r="Q620" s="44">
        <v>270</v>
      </c>
      <c r="R620" s="44">
        <v>2597</v>
      </c>
      <c r="S620" s="45"/>
      <c r="T620" s="44">
        <v>2867</v>
      </c>
      <c r="U620" s="45"/>
      <c r="V620" s="45"/>
      <c r="W620" s="45"/>
      <c r="X620" s="44">
        <v>488</v>
      </c>
      <c r="Y620" s="45"/>
      <c r="Z620" s="45"/>
      <c r="AA620" s="45"/>
      <c r="AB620" s="44">
        <v>16</v>
      </c>
      <c r="AC620" s="45"/>
      <c r="AD620" s="44">
        <v>1</v>
      </c>
      <c r="AE620" s="45"/>
      <c r="AF620" s="45"/>
      <c r="AG620" s="45"/>
      <c r="AH620" s="44">
        <v>144</v>
      </c>
      <c r="AI620" s="45"/>
      <c r="AJ620" s="45"/>
      <c r="AK620" s="45"/>
      <c r="AL620" s="45"/>
      <c r="AM620" s="45"/>
      <c r="AN620" s="45"/>
      <c r="AO620" s="45"/>
      <c r="AP620" s="44">
        <v>1723</v>
      </c>
      <c r="AQ620" s="45"/>
      <c r="AR620" s="45"/>
      <c r="AS620" s="45"/>
      <c r="AT620" s="44">
        <v>9788</v>
      </c>
      <c r="AU620" s="44">
        <v>102</v>
      </c>
      <c r="AV620" s="45"/>
      <c r="AW620" s="44">
        <v>9890</v>
      </c>
      <c r="AX620" s="45"/>
      <c r="AY620" s="45"/>
      <c r="AZ620" s="45"/>
      <c r="BA620" s="44">
        <v>810</v>
      </c>
      <c r="BB620" s="44">
        <v>9530</v>
      </c>
      <c r="BC620" s="45"/>
      <c r="BD620" s="44">
        <v>10340</v>
      </c>
      <c r="BE620" s="45"/>
      <c r="BF620" s="45"/>
      <c r="BG620" s="45"/>
      <c r="BH620" s="44">
        <v>1242</v>
      </c>
      <c r="BI620" s="45"/>
      <c r="BJ620" s="45"/>
      <c r="BK620" s="45"/>
      <c r="BL620" s="44">
        <v>78</v>
      </c>
      <c r="BM620" s="45"/>
      <c r="BN620" s="44">
        <v>109</v>
      </c>
      <c r="BO620" s="45"/>
      <c r="BP620" s="45"/>
      <c r="BQ620" s="45"/>
      <c r="BR620" s="44">
        <v>609</v>
      </c>
    </row>
    <row r="621" spans="1:70" ht="20.100000000000001" customHeight="1" x14ac:dyDescent="0.2">
      <c r="C621" s="54"/>
      <c r="D621" s="54"/>
      <c r="E621" s="62"/>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c r="BN621" s="45"/>
      <c r="BO621" s="45"/>
      <c r="BP621" s="45"/>
      <c r="BQ621" s="45"/>
      <c r="BR621" s="45"/>
    </row>
    <row r="622" spans="1:70" s="1" customFormat="1" ht="20.100000000000001" customHeight="1" x14ac:dyDescent="0.25">
      <c r="A622" s="3"/>
      <c r="B622" s="49" t="s">
        <v>314</v>
      </c>
      <c r="C622" s="50"/>
      <c r="D622" s="50"/>
      <c r="E622" s="62"/>
      <c r="F622" s="51">
        <v>667</v>
      </c>
      <c r="G622" s="52"/>
      <c r="H622" s="52"/>
      <c r="I622" s="52"/>
      <c r="J622" s="51">
        <v>3091</v>
      </c>
      <c r="K622" s="51">
        <v>37</v>
      </c>
      <c r="L622" s="52"/>
      <c r="M622" s="51">
        <v>3128</v>
      </c>
      <c r="N622" s="52"/>
      <c r="O622" s="52"/>
      <c r="P622" s="52"/>
      <c r="Q622" s="51">
        <v>427</v>
      </c>
      <c r="R622" s="51">
        <v>2812</v>
      </c>
      <c r="S622" s="52"/>
      <c r="T622" s="51">
        <v>3239</v>
      </c>
      <c r="U622" s="52"/>
      <c r="V622" s="52"/>
      <c r="W622" s="52"/>
      <c r="X622" s="51">
        <v>570</v>
      </c>
      <c r="Y622" s="52"/>
      <c r="Z622" s="52"/>
      <c r="AA622" s="52"/>
      <c r="AB622" s="51">
        <v>17</v>
      </c>
      <c r="AC622" s="52"/>
      <c r="AD622" s="51">
        <v>3</v>
      </c>
      <c r="AE622" s="52"/>
      <c r="AF622" s="52"/>
      <c r="AG622" s="52"/>
      <c r="AH622" s="51">
        <v>144</v>
      </c>
      <c r="AI622" s="52"/>
      <c r="AJ622" s="52"/>
      <c r="AK622" s="52"/>
      <c r="AL622" s="52"/>
      <c r="AM622" s="52"/>
      <c r="AN622" s="52"/>
      <c r="AO622" s="52"/>
      <c r="AP622" s="51">
        <v>1810</v>
      </c>
      <c r="AQ622" s="52"/>
      <c r="AR622" s="52"/>
      <c r="AS622" s="52"/>
      <c r="AT622" s="51">
        <v>9788</v>
      </c>
      <c r="AU622" s="51">
        <v>111</v>
      </c>
      <c r="AV622" s="52"/>
      <c r="AW622" s="51">
        <v>9899</v>
      </c>
      <c r="AX622" s="52"/>
      <c r="AY622" s="52"/>
      <c r="AZ622" s="52"/>
      <c r="BA622" s="51">
        <v>810</v>
      </c>
      <c r="BB622" s="51">
        <v>9596</v>
      </c>
      <c r="BC622" s="52"/>
      <c r="BD622" s="51">
        <v>10406</v>
      </c>
      <c r="BE622" s="52"/>
      <c r="BF622" s="52"/>
      <c r="BG622" s="52"/>
      <c r="BH622" s="51">
        <v>1263</v>
      </c>
      <c r="BI622" s="52"/>
      <c r="BJ622" s="52"/>
      <c r="BK622" s="52"/>
      <c r="BL622" s="51">
        <v>78</v>
      </c>
      <c r="BM622" s="52"/>
      <c r="BN622" s="51">
        <v>118</v>
      </c>
      <c r="BO622" s="52"/>
      <c r="BP622" s="52"/>
      <c r="BQ622" s="52"/>
      <c r="BR622" s="51">
        <v>609</v>
      </c>
    </row>
    <row r="623" spans="1:70" ht="20.100000000000001" customHeight="1" x14ac:dyDescent="0.2">
      <c r="E623" s="6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row>
    <row r="624" spans="1:70" ht="20.100000000000001" customHeight="1" x14ac:dyDescent="0.2">
      <c r="B624" s="6" t="s">
        <v>315</v>
      </c>
      <c r="E624" s="62"/>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row>
    <row r="625" spans="1:70" ht="20.100000000000001" customHeight="1" x14ac:dyDescent="0.2">
      <c r="C625" s="3" t="s">
        <v>172</v>
      </c>
      <c r="E625" s="62"/>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row>
    <row r="626" spans="1:70" ht="20.100000000000001" customHeight="1" x14ac:dyDescent="0.2">
      <c r="D626" s="2" t="s">
        <v>98</v>
      </c>
      <c r="E626" s="62"/>
      <c r="F626" s="37">
        <v>106</v>
      </c>
      <c r="G626" s="37"/>
      <c r="H626" s="37"/>
      <c r="I626" s="37"/>
      <c r="J626" s="37">
        <v>569</v>
      </c>
      <c r="K626" s="37">
        <v>9</v>
      </c>
      <c r="L626" s="37"/>
      <c r="M626" s="37">
        <v>578</v>
      </c>
      <c r="N626" s="37"/>
      <c r="O626" s="37"/>
      <c r="P626" s="37"/>
      <c r="Q626" s="37">
        <v>45</v>
      </c>
      <c r="R626" s="37">
        <v>484</v>
      </c>
      <c r="S626" s="37"/>
      <c r="T626" s="37">
        <v>529</v>
      </c>
      <c r="U626" s="37"/>
      <c r="V626" s="37"/>
      <c r="W626" s="37"/>
      <c r="X626" s="37">
        <v>155</v>
      </c>
      <c r="Y626" s="37"/>
      <c r="Z626" s="37"/>
      <c r="AA626" s="37"/>
      <c r="AB626" s="37">
        <v>0</v>
      </c>
      <c r="AC626" s="37"/>
      <c r="AD626" s="37">
        <v>0</v>
      </c>
      <c r="AE626" s="37"/>
      <c r="AF626" s="37"/>
      <c r="AG626" s="37"/>
      <c r="AH626" s="37">
        <v>46</v>
      </c>
      <c r="AI626" s="37"/>
      <c r="AJ626" s="37"/>
      <c r="AK626" s="37"/>
      <c r="AL626" s="37"/>
      <c r="AM626" s="37"/>
      <c r="AN626" s="37"/>
      <c r="AO626" s="37"/>
      <c r="AP626" s="37">
        <v>2164</v>
      </c>
      <c r="AQ626" s="37"/>
      <c r="AR626" s="37"/>
      <c r="AS626" s="37"/>
      <c r="AT626" s="37">
        <v>987</v>
      </c>
      <c r="AU626" s="37">
        <v>135</v>
      </c>
      <c r="AV626" s="37"/>
      <c r="AW626" s="37">
        <v>1122</v>
      </c>
      <c r="AX626" s="37"/>
      <c r="AY626" s="37"/>
      <c r="AZ626" s="37"/>
      <c r="BA626" s="37">
        <v>263</v>
      </c>
      <c r="BB626" s="37">
        <v>2702</v>
      </c>
      <c r="BC626" s="37"/>
      <c r="BD626" s="37">
        <v>2965</v>
      </c>
      <c r="BE626" s="37"/>
      <c r="BF626" s="37"/>
      <c r="BG626" s="37"/>
      <c r="BH626" s="37">
        <v>304</v>
      </c>
      <c r="BI626" s="37"/>
      <c r="BJ626" s="37"/>
      <c r="BK626" s="37"/>
      <c r="BL626" s="37">
        <v>0</v>
      </c>
      <c r="BM626" s="37"/>
      <c r="BN626" s="37">
        <v>17</v>
      </c>
      <c r="BO626" s="37"/>
      <c r="BP626" s="37"/>
      <c r="BQ626" s="37"/>
      <c r="BR626" s="37">
        <v>1446</v>
      </c>
    </row>
    <row r="627" spans="1:70" ht="20.100000000000001" customHeight="1" x14ac:dyDescent="0.2">
      <c r="D627" s="38" t="s">
        <v>173</v>
      </c>
      <c r="E627" s="62"/>
      <c r="F627" s="39">
        <v>200</v>
      </c>
      <c r="G627" s="40"/>
      <c r="H627" s="40"/>
      <c r="I627" s="40"/>
      <c r="J627" s="39">
        <v>154</v>
      </c>
      <c r="K627" s="39">
        <v>37</v>
      </c>
      <c r="L627" s="40"/>
      <c r="M627" s="39">
        <v>191</v>
      </c>
      <c r="N627" s="40"/>
      <c r="O627" s="40"/>
      <c r="P627" s="40"/>
      <c r="Q627" s="39">
        <v>94</v>
      </c>
      <c r="R627" s="39">
        <v>110</v>
      </c>
      <c r="S627" s="40"/>
      <c r="T627" s="39">
        <v>204</v>
      </c>
      <c r="U627" s="40"/>
      <c r="V627" s="40"/>
      <c r="W627" s="40"/>
      <c r="X627" s="39">
        <v>187</v>
      </c>
      <c r="Y627" s="40"/>
      <c r="Z627" s="40"/>
      <c r="AA627" s="40"/>
      <c r="AB627" s="39">
        <v>0</v>
      </c>
      <c r="AC627" s="40"/>
      <c r="AD627" s="39">
        <v>0</v>
      </c>
      <c r="AE627" s="40"/>
      <c r="AF627" s="40"/>
      <c r="AG627" s="40"/>
      <c r="AH627" s="39">
        <v>0</v>
      </c>
      <c r="AI627" s="40"/>
      <c r="AJ627" s="40"/>
      <c r="AK627" s="40"/>
      <c r="AL627" s="40"/>
      <c r="AM627" s="40"/>
      <c r="AN627" s="40"/>
      <c r="AO627" s="40"/>
      <c r="AP627" s="39">
        <v>6</v>
      </c>
      <c r="AQ627" s="40"/>
      <c r="AR627" s="40"/>
      <c r="AS627" s="40"/>
      <c r="AT627" s="39">
        <v>0</v>
      </c>
      <c r="AU627" s="39">
        <v>1</v>
      </c>
      <c r="AV627" s="40"/>
      <c r="AW627" s="39">
        <v>1</v>
      </c>
      <c r="AX627" s="40"/>
      <c r="AY627" s="40"/>
      <c r="AZ627" s="40"/>
      <c r="BA627" s="39">
        <v>0</v>
      </c>
      <c r="BB627" s="39">
        <v>6</v>
      </c>
      <c r="BC627" s="40"/>
      <c r="BD627" s="39">
        <v>6</v>
      </c>
      <c r="BE627" s="40"/>
      <c r="BF627" s="40"/>
      <c r="BG627" s="40"/>
      <c r="BH627" s="39">
        <v>0</v>
      </c>
      <c r="BI627" s="40"/>
      <c r="BJ627" s="40"/>
      <c r="BK627" s="40"/>
      <c r="BL627" s="39">
        <v>0</v>
      </c>
      <c r="BM627" s="40"/>
      <c r="BN627" s="39">
        <v>1</v>
      </c>
      <c r="BO627" s="40"/>
      <c r="BP627" s="40"/>
      <c r="BQ627" s="40"/>
      <c r="BR627" s="39">
        <v>0</v>
      </c>
    </row>
    <row r="628" spans="1:70" ht="20.100000000000001" customHeight="1" x14ac:dyDescent="0.2">
      <c r="E628" s="6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row>
    <row r="629" spans="1:70" s="1" customFormat="1" ht="20.100000000000001" customHeight="1" x14ac:dyDescent="0.2">
      <c r="A629" s="3"/>
      <c r="B629" s="6"/>
      <c r="C629" s="42" t="s">
        <v>180</v>
      </c>
      <c r="D629" s="42"/>
      <c r="E629" s="62"/>
      <c r="F629" s="44">
        <v>306</v>
      </c>
      <c r="G629" s="45"/>
      <c r="H629" s="45"/>
      <c r="I629" s="45"/>
      <c r="J629" s="44">
        <v>723</v>
      </c>
      <c r="K629" s="44">
        <v>46</v>
      </c>
      <c r="L629" s="45"/>
      <c r="M629" s="44">
        <v>769</v>
      </c>
      <c r="N629" s="45"/>
      <c r="O629" s="45"/>
      <c r="P629" s="45"/>
      <c r="Q629" s="44">
        <v>139</v>
      </c>
      <c r="R629" s="44">
        <v>594</v>
      </c>
      <c r="S629" s="45"/>
      <c r="T629" s="44">
        <v>733</v>
      </c>
      <c r="U629" s="45"/>
      <c r="V629" s="45"/>
      <c r="W629" s="45"/>
      <c r="X629" s="44">
        <v>342</v>
      </c>
      <c r="Y629" s="45"/>
      <c r="Z629" s="45"/>
      <c r="AA629" s="45"/>
      <c r="AB629" s="44">
        <v>0</v>
      </c>
      <c r="AC629" s="45"/>
      <c r="AD629" s="44">
        <v>0</v>
      </c>
      <c r="AE629" s="45"/>
      <c r="AF629" s="45"/>
      <c r="AG629" s="45"/>
      <c r="AH629" s="44">
        <v>46</v>
      </c>
      <c r="AI629" s="45"/>
      <c r="AJ629" s="45"/>
      <c r="AK629" s="45"/>
      <c r="AL629" s="45"/>
      <c r="AM629" s="45"/>
      <c r="AN629" s="45"/>
      <c r="AO629" s="45"/>
      <c r="AP629" s="44">
        <v>2170</v>
      </c>
      <c r="AQ629" s="45"/>
      <c r="AR629" s="45"/>
      <c r="AS629" s="45"/>
      <c r="AT629" s="44">
        <v>987</v>
      </c>
      <c r="AU629" s="44">
        <v>136</v>
      </c>
      <c r="AV629" s="45"/>
      <c r="AW629" s="44">
        <v>1123</v>
      </c>
      <c r="AX629" s="45"/>
      <c r="AY629" s="45"/>
      <c r="AZ629" s="45"/>
      <c r="BA629" s="44">
        <v>263</v>
      </c>
      <c r="BB629" s="44">
        <v>2708</v>
      </c>
      <c r="BC629" s="45"/>
      <c r="BD629" s="44">
        <v>2971</v>
      </c>
      <c r="BE629" s="45"/>
      <c r="BF629" s="45"/>
      <c r="BG629" s="45"/>
      <c r="BH629" s="44">
        <v>304</v>
      </c>
      <c r="BI629" s="45"/>
      <c r="BJ629" s="45"/>
      <c r="BK629" s="45"/>
      <c r="BL629" s="44">
        <v>0</v>
      </c>
      <c r="BM629" s="45"/>
      <c r="BN629" s="44">
        <v>18</v>
      </c>
      <c r="BO629" s="45"/>
      <c r="BP629" s="45"/>
      <c r="BQ629" s="45"/>
      <c r="BR629" s="44">
        <v>1446</v>
      </c>
    </row>
    <row r="630" spans="1:70" s="1" customFormat="1" ht="20.100000000000001" customHeight="1" x14ac:dyDescent="0.2">
      <c r="A630" s="3"/>
      <c r="B630" s="6"/>
      <c r="C630" s="3"/>
      <c r="D630" s="3"/>
      <c r="E630" s="62"/>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row>
    <row r="631" spans="1:70" s="1" customFormat="1" ht="20.100000000000001" customHeight="1" x14ac:dyDescent="0.25">
      <c r="A631" s="3"/>
      <c r="B631" s="49" t="s">
        <v>316</v>
      </c>
      <c r="C631" s="50"/>
      <c r="D631" s="50"/>
      <c r="E631" s="62"/>
      <c r="F631" s="51">
        <v>306</v>
      </c>
      <c r="G631" s="52"/>
      <c r="H631" s="52"/>
      <c r="I631" s="52"/>
      <c r="J631" s="51">
        <v>723</v>
      </c>
      <c r="K631" s="51">
        <v>46</v>
      </c>
      <c r="L631" s="52"/>
      <c r="M631" s="51">
        <v>769</v>
      </c>
      <c r="N631" s="52"/>
      <c r="O631" s="52"/>
      <c r="P631" s="52"/>
      <c r="Q631" s="51">
        <v>139</v>
      </c>
      <c r="R631" s="51">
        <v>594</v>
      </c>
      <c r="S631" s="52"/>
      <c r="T631" s="51">
        <v>733</v>
      </c>
      <c r="U631" s="52"/>
      <c r="V631" s="52"/>
      <c r="W631" s="52"/>
      <c r="X631" s="51">
        <v>342</v>
      </c>
      <c r="Y631" s="52"/>
      <c r="Z631" s="52"/>
      <c r="AA631" s="52"/>
      <c r="AB631" s="51">
        <v>0</v>
      </c>
      <c r="AC631" s="52"/>
      <c r="AD631" s="51">
        <v>0</v>
      </c>
      <c r="AE631" s="52"/>
      <c r="AF631" s="52"/>
      <c r="AG631" s="52"/>
      <c r="AH631" s="51">
        <v>46</v>
      </c>
      <c r="AI631" s="52"/>
      <c r="AJ631" s="52"/>
      <c r="AK631" s="52"/>
      <c r="AL631" s="52"/>
      <c r="AM631" s="52"/>
      <c r="AN631" s="52"/>
      <c r="AO631" s="52"/>
      <c r="AP631" s="51">
        <v>2170</v>
      </c>
      <c r="AQ631" s="52"/>
      <c r="AR631" s="52"/>
      <c r="AS631" s="52"/>
      <c r="AT631" s="51">
        <v>987</v>
      </c>
      <c r="AU631" s="51">
        <v>136</v>
      </c>
      <c r="AV631" s="52"/>
      <c r="AW631" s="51">
        <v>1123</v>
      </c>
      <c r="AX631" s="52"/>
      <c r="AY631" s="52"/>
      <c r="AZ631" s="52"/>
      <c r="BA631" s="51">
        <v>263</v>
      </c>
      <c r="BB631" s="51">
        <v>2708</v>
      </c>
      <c r="BC631" s="52"/>
      <c r="BD631" s="51">
        <v>2971</v>
      </c>
      <c r="BE631" s="52"/>
      <c r="BF631" s="52"/>
      <c r="BG631" s="52"/>
      <c r="BH631" s="51">
        <v>304</v>
      </c>
      <c r="BI631" s="52"/>
      <c r="BJ631" s="52"/>
      <c r="BK631" s="52"/>
      <c r="BL631" s="51">
        <v>0</v>
      </c>
      <c r="BM631" s="52"/>
      <c r="BN631" s="51">
        <v>18</v>
      </c>
      <c r="BO631" s="52"/>
      <c r="BP631" s="52"/>
      <c r="BQ631" s="52"/>
      <c r="BR631" s="51">
        <v>1446</v>
      </c>
    </row>
    <row r="632" spans="1:70" ht="20.100000000000001" customHeight="1" x14ac:dyDescent="0.2">
      <c r="E632" s="6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row>
    <row r="633" spans="1:70" ht="20.100000000000001" customHeight="1" x14ac:dyDescent="0.2">
      <c r="B633" s="6" t="s">
        <v>317</v>
      </c>
      <c r="E633" s="62"/>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row>
    <row r="634" spans="1:70" ht="20.100000000000001" customHeight="1" x14ac:dyDescent="0.2">
      <c r="C634" s="3" t="s">
        <v>0</v>
      </c>
      <c r="E634" s="62"/>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row>
    <row r="635" spans="1:70" ht="20.100000000000001" customHeight="1" x14ac:dyDescent="0.2">
      <c r="D635" s="2" t="s">
        <v>124</v>
      </c>
      <c r="E635" s="62"/>
      <c r="F635" s="37">
        <v>127</v>
      </c>
      <c r="G635" s="37"/>
      <c r="H635" s="37"/>
      <c r="I635" s="37"/>
      <c r="J635" s="37">
        <v>104</v>
      </c>
      <c r="K635" s="37">
        <v>23</v>
      </c>
      <c r="L635" s="37"/>
      <c r="M635" s="37">
        <v>127</v>
      </c>
      <c r="N635" s="37"/>
      <c r="O635" s="37"/>
      <c r="P635" s="37"/>
      <c r="Q635" s="37">
        <v>67</v>
      </c>
      <c r="R635" s="37">
        <v>94</v>
      </c>
      <c r="S635" s="37"/>
      <c r="T635" s="37">
        <v>161</v>
      </c>
      <c r="U635" s="37"/>
      <c r="V635" s="37"/>
      <c r="W635" s="37"/>
      <c r="X635" s="37">
        <v>93</v>
      </c>
      <c r="Y635" s="37"/>
      <c r="Z635" s="37"/>
      <c r="AA635" s="37"/>
      <c r="AB635" s="37">
        <v>0</v>
      </c>
      <c r="AC635" s="37"/>
      <c r="AD635" s="37">
        <v>0</v>
      </c>
      <c r="AE635" s="37"/>
      <c r="AF635" s="37"/>
      <c r="AG635" s="37"/>
      <c r="AH635" s="37">
        <v>0</v>
      </c>
      <c r="AI635" s="37"/>
      <c r="AJ635" s="37"/>
      <c r="AK635" s="37"/>
      <c r="AL635" s="37"/>
      <c r="AM635" s="37"/>
      <c r="AN635" s="37"/>
      <c r="AO635" s="37"/>
      <c r="AP635" s="37">
        <v>0</v>
      </c>
      <c r="AQ635" s="37"/>
      <c r="AR635" s="37"/>
      <c r="AS635" s="37"/>
      <c r="AT635" s="37">
        <v>0</v>
      </c>
      <c r="AU635" s="37">
        <v>0</v>
      </c>
      <c r="AV635" s="37"/>
      <c r="AW635" s="37">
        <v>0</v>
      </c>
      <c r="AX635" s="37"/>
      <c r="AY635" s="37"/>
      <c r="AZ635" s="37"/>
      <c r="BA635" s="37">
        <v>0</v>
      </c>
      <c r="BB635" s="37">
        <v>0</v>
      </c>
      <c r="BC635" s="37"/>
      <c r="BD635" s="37">
        <v>0</v>
      </c>
      <c r="BE635" s="37"/>
      <c r="BF635" s="37"/>
      <c r="BG635" s="37"/>
      <c r="BH635" s="37">
        <v>0</v>
      </c>
      <c r="BI635" s="37"/>
      <c r="BJ635" s="37"/>
      <c r="BK635" s="37"/>
      <c r="BL635" s="37">
        <v>0</v>
      </c>
      <c r="BM635" s="37"/>
      <c r="BN635" s="37">
        <v>0</v>
      </c>
      <c r="BO635" s="37"/>
      <c r="BP635" s="37"/>
      <c r="BQ635" s="37"/>
      <c r="BR635" s="37">
        <v>0</v>
      </c>
    </row>
    <row r="636" spans="1:70" ht="20.100000000000001" customHeight="1" x14ac:dyDescent="0.2">
      <c r="D636" s="38" t="s">
        <v>99</v>
      </c>
      <c r="E636" s="62"/>
      <c r="F636" s="39">
        <v>199</v>
      </c>
      <c r="G636" s="40"/>
      <c r="H636" s="40"/>
      <c r="I636" s="40"/>
      <c r="J636" s="39">
        <v>137</v>
      </c>
      <c r="K636" s="39">
        <v>44</v>
      </c>
      <c r="L636" s="40"/>
      <c r="M636" s="39">
        <v>181</v>
      </c>
      <c r="N636" s="40"/>
      <c r="O636" s="40"/>
      <c r="P636" s="40"/>
      <c r="Q636" s="39">
        <v>147</v>
      </c>
      <c r="R636" s="39">
        <v>105</v>
      </c>
      <c r="S636" s="40"/>
      <c r="T636" s="39">
        <v>252</v>
      </c>
      <c r="U636" s="40"/>
      <c r="V636" s="40"/>
      <c r="W636" s="40"/>
      <c r="X636" s="39">
        <v>128</v>
      </c>
      <c r="Y636" s="40"/>
      <c r="Z636" s="40"/>
      <c r="AA636" s="40"/>
      <c r="AB636" s="39">
        <v>0</v>
      </c>
      <c r="AC636" s="40"/>
      <c r="AD636" s="39">
        <v>0</v>
      </c>
      <c r="AE636" s="40"/>
      <c r="AF636" s="40"/>
      <c r="AG636" s="40"/>
      <c r="AH636" s="39">
        <v>0</v>
      </c>
      <c r="AI636" s="40"/>
      <c r="AJ636" s="40"/>
      <c r="AK636" s="40"/>
      <c r="AL636" s="40"/>
      <c r="AM636" s="40"/>
      <c r="AN636" s="40"/>
      <c r="AO636" s="40"/>
      <c r="AP636" s="39">
        <v>0</v>
      </c>
      <c r="AQ636" s="40"/>
      <c r="AR636" s="40"/>
      <c r="AS636" s="40"/>
      <c r="AT636" s="39">
        <v>0</v>
      </c>
      <c r="AU636" s="39">
        <v>0</v>
      </c>
      <c r="AV636" s="40"/>
      <c r="AW636" s="39">
        <v>0</v>
      </c>
      <c r="AX636" s="40"/>
      <c r="AY636" s="40"/>
      <c r="AZ636" s="40"/>
      <c r="BA636" s="39">
        <v>0</v>
      </c>
      <c r="BB636" s="39">
        <v>0</v>
      </c>
      <c r="BC636" s="40"/>
      <c r="BD636" s="39">
        <v>0</v>
      </c>
      <c r="BE636" s="40"/>
      <c r="BF636" s="40"/>
      <c r="BG636" s="40"/>
      <c r="BH636" s="39">
        <v>0</v>
      </c>
      <c r="BI636" s="40"/>
      <c r="BJ636" s="40"/>
      <c r="BK636" s="40"/>
      <c r="BL636" s="39">
        <v>0</v>
      </c>
      <c r="BM636" s="40"/>
      <c r="BN636" s="39">
        <v>0</v>
      </c>
      <c r="BO636" s="40"/>
      <c r="BP636" s="40"/>
      <c r="BQ636" s="40"/>
      <c r="BR636" s="39">
        <v>0</v>
      </c>
    </row>
    <row r="637" spans="1:70" ht="20.100000000000001" customHeight="1" x14ac:dyDescent="0.2">
      <c r="E637" s="6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row>
    <row r="638" spans="1:70" ht="20.100000000000001" customHeight="1" x14ac:dyDescent="0.2">
      <c r="C638" s="42" t="s">
        <v>122</v>
      </c>
      <c r="D638" s="42"/>
      <c r="E638" s="62"/>
      <c r="F638" s="44">
        <v>326</v>
      </c>
      <c r="G638" s="45"/>
      <c r="H638" s="45"/>
      <c r="I638" s="45"/>
      <c r="J638" s="44">
        <v>241</v>
      </c>
      <c r="K638" s="44">
        <v>67</v>
      </c>
      <c r="L638" s="45"/>
      <c r="M638" s="44">
        <v>308</v>
      </c>
      <c r="N638" s="45"/>
      <c r="O638" s="45"/>
      <c r="P638" s="45"/>
      <c r="Q638" s="44">
        <v>214</v>
      </c>
      <c r="R638" s="44">
        <v>199</v>
      </c>
      <c r="S638" s="45"/>
      <c r="T638" s="44">
        <v>413</v>
      </c>
      <c r="U638" s="45"/>
      <c r="V638" s="45"/>
      <c r="W638" s="45"/>
      <c r="X638" s="44">
        <v>221</v>
      </c>
      <c r="Y638" s="45"/>
      <c r="Z638" s="45"/>
      <c r="AA638" s="45"/>
      <c r="AB638" s="44">
        <v>0</v>
      </c>
      <c r="AC638" s="45"/>
      <c r="AD638" s="44">
        <v>0</v>
      </c>
      <c r="AE638" s="45"/>
      <c r="AF638" s="45"/>
      <c r="AG638" s="45"/>
      <c r="AH638" s="44">
        <v>0</v>
      </c>
      <c r="AI638" s="45"/>
      <c r="AJ638" s="45"/>
      <c r="AK638" s="45"/>
      <c r="AL638" s="45"/>
      <c r="AM638" s="45"/>
      <c r="AN638" s="45"/>
      <c r="AO638" s="45"/>
      <c r="AP638" s="44">
        <v>0</v>
      </c>
      <c r="AQ638" s="45"/>
      <c r="AR638" s="45"/>
      <c r="AS638" s="45"/>
      <c r="AT638" s="44">
        <v>0</v>
      </c>
      <c r="AU638" s="44">
        <v>0</v>
      </c>
      <c r="AV638" s="45"/>
      <c r="AW638" s="44">
        <v>0</v>
      </c>
      <c r="AX638" s="45"/>
      <c r="AY638" s="45"/>
      <c r="AZ638" s="45"/>
      <c r="BA638" s="44">
        <v>0</v>
      </c>
      <c r="BB638" s="44">
        <v>0</v>
      </c>
      <c r="BC638" s="45"/>
      <c r="BD638" s="44">
        <v>0</v>
      </c>
      <c r="BE638" s="45"/>
      <c r="BF638" s="45"/>
      <c r="BG638" s="45"/>
      <c r="BH638" s="44">
        <v>0</v>
      </c>
      <c r="BI638" s="45"/>
      <c r="BJ638" s="45"/>
      <c r="BK638" s="45"/>
      <c r="BL638" s="44">
        <v>0</v>
      </c>
      <c r="BM638" s="45"/>
      <c r="BN638" s="44">
        <v>0</v>
      </c>
      <c r="BO638" s="45"/>
      <c r="BP638" s="45"/>
      <c r="BQ638" s="45"/>
      <c r="BR638" s="44">
        <v>0</v>
      </c>
    </row>
    <row r="639" spans="1:70" ht="20.100000000000001" customHeight="1" x14ac:dyDescent="0.2">
      <c r="E639" s="6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row>
    <row r="640" spans="1:70" ht="20.100000000000001" customHeight="1" x14ac:dyDescent="0.2">
      <c r="C640" s="3" t="s">
        <v>97</v>
      </c>
      <c r="E640" s="62"/>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row>
    <row r="641" spans="1:70" ht="20.100000000000001" customHeight="1" x14ac:dyDescent="0.2">
      <c r="D641" s="2" t="s">
        <v>98</v>
      </c>
      <c r="E641" s="62"/>
      <c r="F641" s="37">
        <v>218</v>
      </c>
      <c r="G641" s="37"/>
      <c r="H641" s="37"/>
      <c r="I641" s="37"/>
      <c r="J641" s="37">
        <v>2302</v>
      </c>
      <c r="K641" s="37">
        <v>18</v>
      </c>
      <c r="L641" s="37"/>
      <c r="M641" s="37">
        <v>2320</v>
      </c>
      <c r="N641" s="37"/>
      <c r="O641" s="37"/>
      <c r="P641" s="37"/>
      <c r="Q641" s="37">
        <v>198</v>
      </c>
      <c r="R641" s="37">
        <v>2007</v>
      </c>
      <c r="S641" s="37"/>
      <c r="T641" s="37">
        <v>2205</v>
      </c>
      <c r="U641" s="37"/>
      <c r="V641" s="37"/>
      <c r="W641" s="37"/>
      <c r="X641" s="37">
        <v>333</v>
      </c>
      <c r="Y641" s="37"/>
      <c r="Z641" s="37"/>
      <c r="AA641" s="37"/>
      <c r="AB641" s="37">
        <v>0</v>
      </c>
      <c r="AC641" s="37"/>
      <c r="AD641" s="37">
        <v>0</v>
      </c>
      <c r="AE641" s="37"/>
      <c r="AF641" s="37"/>
      <c r="AG641" s="37"/>
      <c r="AH641" s="37">
        <v>0</v>
      </c>
      <c r="AI641" s="37"/>
      <c r="AJ641" s="37"/>
      <c r="AK641" s="37"/>
      <c r="AL641" s="37"/>
      <c r="AM641" s="37"/>
      <c r="AN641" s="37"/>
      <c r="AO641" s="37"/>
      <c r="AP641" s="37">
        <v>4</v>
      </c>
      <c r="AQ641" s="37"/>
      <c r="AR641" s="37"/>
      <c r="AS641" s="37"/>
      <c r="AT641" s="37">
        <v>0</v>
      </c>
      <c r="AU641" s="37">
        <v>1</v>
      </c>
      <c r="AV641" s="37"/>
      <c r="AW641" s="37">
        <v>1</v>
      </c>
      <c r="AX641" s="37"/>
      <c r="AY641" s="37"/>
      <c r="AZ641" s="37"/>
      <c r="BA641" s="37">
        <v>0</v>
      </c>
      <c r="BB641" s="37">
        <v>5</v>
      </c>
      <c r="BC641" s="37"/>
      <c r="BD641" s="37">
        <v>5</v>
      </c>
      <c r="BE641" s="37"/>
      <c r="BF641" s="37"/>
      <c r="BG641" s="37"/>
      <c r="BH641" s="37">
        <v>0</v>
      </c>
      <c r="BI641" s="37"/>
      <c r="BJ641" s="37"/>
      <c r="BK641" s="37"/>
      <c r="BL641" s="37">
        <v>0</v>
      </c>
      <c r="BM641" s="37"/>
      <c r="BN641" s="37">
        <v>0</v>
      </c>
      <c r="BO641" s="37"/>
      <c r="BP641" s="37"/>
      <c r="BQ641" s="37"/>
      <c r="BR641" s="37">
        <v>0</v>
      </c>
    </row>
    <row r="642" spans="1:70" ht="20.100000000000001" customHeight="1" x14ac:dyDescent="0.2">
      <c r="D642" s="38" t="s">
        <v>99</v>
      </c>
      <c r="E642" s="62"/>
      <c r="F642" s="39">
        <v>270</v>
      </c>
      <c r="G642" s="40"/>
      <c r="H642" s="40"/>
      <c r="I642" s="40"/>
      <c r="J642" s="39">
        <v>2323</v>
      </c>
      <c r="K642" s="39">
        <v>14</v>
      </c>
      <c r="L642" s="40"/>
      <c r="M642" s="39">
        <v>2337</v>
      </c>
      <c r="N642" s="40"/>
      <c r="O642" s="40"/>
      <c r="P642" s="40"/>
      <c r="Q642" s="39">
        <v>127</v>
      </c>
      <c r="R642" s="39">
        <v>2135</v>
      </c>
      <c r="S642" s="40"/>
      <c r="T642" s="39">
        <v>2262</v>
      </c>
      <c r="U642" s="40"/>
      <c r="V642" s="40"/>
      <c r="W642" s="40"/>
      <c r="X642" s="39">
        <v>345</v>
      </c>
      <c r="Y642" s="40"/>
      <c r="Z642" s="40"/>
      <c r="AA642" s="40"/>
      <c r="AB642" s="39">
        <v>0</v>
      </c>
      <c r="AC642" s="40"/>
      <c r="AD642" s="39">
        <v>0</v>
      </c>
      <c r="AE642" s="40"/>
      <c r="AF642" s="40"/>
      <c r="AG642" s="40"/>
      <c r="AH642" s="39">
        <v>0</v>
      </c>
      <c r="AI642" s="40"/>
      <c r="AJ642" s="40"/>
      <c r="AK642" s="40"/>
      <c r="AL642" s="40"/>
      <c r="AM642" s="40"/>
      <c r="AN642" s="40"/>
      <c r="AO642" s="40"/>
      <c r="AP642" s="39">
        <v>0</v>
      </c>
      <c r="AQ642" s="40"/>
      <c r="AR642" s="40"/>
      <c r="AS642" s="40"/>
      <c r="AT642" s="39">
        <v>1</v>
      </c>
      <c r="AU642" s="39">
        <v>0</v>
      </c>
      <c r="AV642" s="40"/>
      <c r="AW642" s="39">
        <v>1</v>
      </c>
      <c r="AX642" s="40"/>
      <c r="AY642" s="40"/>
      <c r="AZ642" s="40"/>
      <c r="BA642" s="39">
        <v>1</v>
      </c>
      <c r="BB642" s="39">
        <v>0</v>
      </c>
      <c r="BC642" s="40"/>
      <c r="BD642" s="39">
        <v>1</v>
      </c>
      <c r="BE642" s="40"/>
      <c r="BF642" s="40"/>
      <c r="BG642" s="40"/>
      <c r="BH642" s="39">
        <v>0</v>
      </c>
      <c r="BI642" s="40"/>
      <c r="BJ642" s="40"/>
      <c r="BK642" s="40"/>
      <c r="BL642" s="39">
        <v>0</v>
      </c>
      <c r="BM642" s="40"/>
      <c r="BN642" s="39">
        <v>0</v>
      </c>
      <c r="BO642" s="40"/>
      <c r="BP642" s="40"/>
      <c r="BQ642" s="40"/>
      <c r="BR642" s="39">
        <v>0</v>
      </c>
    </row>
    <row r="643" spans="1:70" ht="20.100000000000001" customHeight="1" x14ac:dyDescent="0.2">
      <c r="D643" s="2" t="s">
        <v>100</v>
      </c>
      <c r="E643" s="62"/>
      <c r="F643" s="37">
        <v>199</v>
      </c>
      <c r="G643" s="37"/>
      <c r="H643" s="37"/>
      <c r="I643" s="37"/>
      <c r="J643" s="37">
        <v>2174</v>
      </c>
      <c r="K643" s="37">
        <v>150</v>
      </c>
      <c r="L643" s="37"/>
      <c r="M643" s="37">
        <v>2324</v>
      </c>
      <c r="N643" s="37"/>
      <c r="O643" s="37"/>
      <c r="P643" s="37"/>
      <c r="Q643" s="37">
        <v>369</v>
      </c>
      <c r="R643" s="37">
        <v>1845</v>
      </c>
      <c r="S643" s="37"/>
      <c r="T643" s="37">
        <v>2214</v>
      </c>
      <c r="U643" s="37"/>
      <c r="V643" s="37"/>
      <c r="W643" s="37"/>
      <c r="X643" s="37">
        <v>309</v>
      </c>
      <c r="Y643" s="37"/>
      <c r="Z643" s="37"/>
      <c r="AA643" s="37"/>
      <c r="AB643" s="37">
        <v>0</v>
      </c>
      <c r="AC643" s="37"/>
      <c r="AD643" s="37">
        <v>0</v>
      </c>
      <c r="AE643" s="37"/>
      <c r="AF643" s="37"/>
      <c r="AG643" s="37"/>
      <c r="AH643" s="37">
        <v>0</v>
      </c>
      <c r="AI643" s="37"/>
      <c r="AJ643" s="37"/>
      <c r="AK643" s="37"/>
      <c r="AL643" s="37"/>
      <c r="AM643" s="37"/>
      <c r="AN643" s="37"/>
      <c r="AO643" s="37"/>
      <c r="AP643" s="37">
        <v>1</v>
      </c>
      <c r="AQ643" s="37"/>
      <c r="AR643" s="37"/>
      <c r="AS643" s="37"/>
      <c r="AT643" s="37">
        <v>149</v>
      </c>
      <c r="AU643" s="37">
        <v>0</v>
      </c>
      <c r="AV643" s="37"/>
      <c r="AW643" s="37">
        <v>149</v>
      </c>
      <c r="AX643" s="37"/>
      <c r="AY643" s="37"/>
      <c r="AZ643" s="37"/>
      <c r="BA643" s="37">
        <v>147</v>
      </c>
      <c r="BB643" s="37">
        <v>3</v>
      </c>
      <c r="BC643" s="37"/>
      <c r="BD643" s="37">
        <v>150</v>
      </c>
      <c r="BE643" s="37"/>
      <c r="BF643" s="37"/>
      <c r="BG643" s="37"/>
      <c r="BH643" s="37">
        <v>0</v>
      </c>
      <c r="BI643" s="37"/>
      <c r="BJ643" s="37"/>
      <c r="BK643" s="37"/>
      <c r="BL643" s="37">
        <v>0</v>
      </c>
      <c r="BM643" s="37"/>
      <c r="BN643" s="37">
        <v>0</v>
      </c>
      <c r="BO643" s="37"/>
      <c r="BP643" s="37"/>
      <c r="BQ643" s="37"/>
      <c r="BR643" s="37">
        <v>0</v>
      </c>
    </row>
    <row r="644" spans="1:70" ht="20.100000000000001" customHeight="1" x14ac:dyDescent="0.2">
      <c r="E644" s="6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row>
    <row r="645" spans="1:70" ht="20.100000000000001" customHeight="1" x14ac:dyDescent="0.2">
      <c r="C645" s="42" t="s">
        <v>112</v>
      </c>
      <c r="D645" s="42"/>
      <c r="E645" s="62"/>
      <c r="F645" s="44">
        <v>687</v>
      </c>
      <c r="G645" s="45"/>
      <c r="H645" s="45"/>
      <c r="I645" s="45"/>
      <c r="J645" s="44">
        <v>6799</v>
      </c>
      <c r="K645" s="44">
        <v>182</v>
      </c>
      <c r="L645" s="45"/>
      <c r="M645" s="44">
        <v>6981</v>
      </c>
      <c r="N645" s="45"/>
      <c r="O645" s="45"/>
      <c r="P645" s="45"/>
      <c r="Q645" s="44">
        <v>694</v>
      </c>
      <c r="R645" s="44">
        <v>5987</v>
      </c>
      <c r="S645" s="45"/>
      <c r="T645" s="44">
        <v>6681</v>
      </c>
      <c r="U645" s="45"/>
      <c r="V645" s="45"/>
      <c r="W645" s="45"/>
      <c r="X645" s="44">
        <v>987</v>
      </c>
      <c r="Y645" s="45"/>
      <c r="Z645" s="45"/>
      <c r="AA645" s="45"/>
      <c r="AB645" s="44">
        <v>0</v>
      </c>
      <c r="AC645" s="45"/>
      <c r="AD645" s="44">
        <v>0</v>
      </c>
      <c r="AE645" s="45"/>
      <c r="AF645" s="45"/>
      <c r="AG645" s="45"/>
      <c r="AH645" s="44">
        <v>0</v>
      </c>
      <c r="AI645" s="45"/>
      <c r="AJ645" s="45"/>
      <c r="AK645" s="45"/>
      <c r="AL645" s="45"/>
      <c r="AM645" s="45"/>
      <c r="AN645" s="45"/>
      <c r="AO645" s="45"/>
      <c r="AP645" s="44">
        <v>5</v>
      </c>
      <c r="AQ645" s="45"/>
      <c r="AR645" s="45"/>
      <c r="AS645" s="45"/>
      <c r="AT645" s="44">
        <v>150</v>
      </c>
      <c r="AU645" s="44">
        <v>1</v>
      </c>
      <c r="AV645" s="45"/>
      <c r="AW645" s="44">
        <v>151</v>
      </c>
      <c r="AX645" s="45"/>
      <c r="AY645" s="45"/>
      <c r="AZ645" s="45"/>
      <c r="BA645" s="44">
        <v>148</v>
      </c>
      <c r="BB645" s="44">
        <v>8</v>
      </c>
      <c r="BC645" s="45"/>
      <c r="BD645" s="44">
        <v>156</v>
      </c>
      <c r="BE645" s="45"/>
      <c r="BF645" s="45"/>
      <c r="BG645" s="45"/>
      <c r="BH645" s="44">
        <v>0</v>
      </c>
      <c r="BI645" s="45"/>
      <c r="BJ645" s="45"/>
      <c r="BK645" s="45"/>
      <c r="BL645" s="44">
        <v>0</v>
      </c>
      <c r="BM645" s="45"/>
      <c r="BN645" s="44">
        <v>0</v>
      </c>
      <c r="BO645" s="45"/>
      <c r="BP645" s="45"/>
      <c r="BQ645" s="45"/>
      <c r="BR645" s="44">
        <v>0</v>
      </c>
    </row>
    <row r="646" spans="1:70" ht="20.100000000000001" customHeight="1" x14ac:dyDescent="0.2">
      <c r="E646" s="6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row>
    <row r="647" spans="1:70" ht="20.100000000000001" customHeight="1" x14ac:dyDescent="0.2">
      <c r="C647" s="3" t="s">
        <v>318</v>
      </c>
      <c r="E647" s="62"/>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row>
    <row r="648" spans="1:70" ht="20.100000000000001" customHeight="1" x14ac:dyDescent="0.2">
      <c r="D648" s="2" t="s">
        <v>98</v>
      </c>
      <c r="E648" s="62"/>
      <c r="F648" s="37">
        <v>1</v>
      </c>
      <c r="G648" s="37"/>
      <c r="H648" s="37"/>
      <c r="I648" s="37"/>
      <c r="J648" s="37">
        <v>245</v>
      </c>
      <c r="K648" s="37">
        <v>0</v>
      </c>
      <c r="L648" s="37"/>
      <c r="M648" s="37">
        <v>245</v>
      </c>
      <c r="N648" s="37"/>
      <c r="O648" s="37"/>
      <c r="P648" s="37"/>
      <c r="Q648" s="37">
        <v>246</v>
      </c>
      <c r="R648" s="37">
        <v>0</v>
      </c>
      <c r="S648" s="37"/>
      <c r="T648" s="37">
        <v>246</v>
      </c>
      <c r="U648" s="37"/>
      <c r="V648" s="37"/>
      <c r="W648" s="37"/>
      <c r="X648" s="37">
        <v>0</v>
      </c>
      <c r="Y648" s="37"/>
      <c r="Z648" s="37"/>
      <c r="AA648" s="37"/>
      <c r="AB648" s="37">
        <v>0</v>
      </c>
      <c r="AC648" s="37"/>
      <c r="AD648" s="37">
        <v>0</v>
      </c>
      <c r="AE648" s="37"/>
      <c r="AF648" s="37"/>
      <c r="AG648" s="37"/>
      <c r="AH648" s="37">
        <v>0</v>
      </c>
      <c r="AI648" s="37"/>
      <c r="AJ648" s="37"/>
      <c r="AK648" s="37"/>
      <c r="AL648" s="37"/>
      <c r="AM648" s="37"/>
      <c r="AN648" s="37"/>
      <c r="AO648" s="37"/>
      <c r="AP648" s="37">
        <v>333</v>
      </c>
      <c r="AQ648" s="37"/>
      <c r="AR648" s="37"/>
      <c r="AS648" s="37"/>
      <c r="AT648" s="37">
        <v>1205</v>
      </c>
      <c r="AU648" s="37">
        <v>31</v>
      </c>
      <c r="AV648" s="37"/>
      <c r="AW648" s="37">
        <v>1236</v>
      </c>
      <c r="AX648" s="37"/>
      <c r="AY648" s="37"/>
      <c r="AZ648" s="37"/>
      <c r="BA648" s="37">
        <v>343</v>
      </c>
      <c r="BB648" s="37">
        <v>905</v>
      </c>
      <c r="BC648" s="37"/>
      <c r="BD648" s="37">
        <v>1248</v>
      </c>
      <c r="BE648" s="37"/>
      <c r="BF648" s="37"/>
      <c r="BG648" s="37"/>
      <c r="BH648" s="37">
        <v>266</v>
      </c>
      <c r="BI648" s="37"/>
      <c r="BJ648" s="37"/>
      <c r="BK648" s="37"/>
      <c r="BL648" s="37">
        <v>0</v>
      </c>
      <c r="BM648" s="37"/>
      <c r="BN648" s="37">
        <v>55</v>
      </c>
      <c r="BO648" s="37"/>
      <c r="BP648" s="37"/>
      <c r="BQ648" s="37"/>
      <c r="BR648" s="37">
        <v>3</v>
      </c>
    </row>
    <row r="649" spans="1:70" ht="20.100000000000001" customHeight="1" x14ac:dyDescent="0.2">
      <c r="D649" s="38" t="s">
        <v>99</v>
      </c>
      <c r="E649" s="62"/>
      <c r="F649" s="39">
        <v>1</v>
      </c>
      <c r="G649" s="40"/>
      <c r="H649" s="40"/>
      <c r="I649" s="40"/>
      <c r="J649" s="39">
        <v>1</v>
      </c>
      <c r="K649" s="39">
        <v>0</v>
      </c>
      <c r="L649" s="40"/>
      <c r="M649" s="39">
        <v>1</v>
      </c>
      <c r="N649" s="40"/>
      <c r="O649" s="40"/>
      <c r="P649" s="40"/>
      <c r="Q649" s="39">
        <v>1</v>
      </c>
      <c r="R649" s="39">
        <v>1</v>
      </c>
      <c r="S649" s="40"/>
      <c r="T649" s="39">
        <v>2</v>
      </c>
      <c r="U649" s="40"/>
      <c r="V649" s="40"/>
      <c r="W649" s="40"/>
      <c r="X649" s="39">
        <v>0</v>
      </c>
      <c r="Y649" s="40"/>
      <c r="Z649" s="40"/>
      <c r="AA649" s="40"/>
      <c r="AB649" s="39">
        <v>0</v>
      </c>
      <c r="AC649" s="40"/>
      <c r="AD649" s="39">
        <v>0</v>
      </c>
      <c r="AE649" s="40"/>
      <c r="AF649" s="40"/>
      <c r="AG649" s="40"/>
      <c r="AH649" s="39">
        <v>0</v>
      </c>
      <c r="AI649" s="40"/>
      <c r="AJ649" s="40"/>
      <c r="AK649" s="40"/>
      <c r="AL649" s="40"/>
      <c r="AM649" s="40"/>
      <c r="AN649" s="40"/>
      <c r="AO649" s="40"/>
      <c r="AP649" s="39">
        <v>376</v>
      </c>
      <c r="AQ649" s="40"/>
      <c r="AR649" s="40"/>
      <c r="AS649" s="40"/>
      <c r="AT649" s="39">
        <v>1452</v>
      </c>
      <c r="AU649" s="39">
        <v>19</v>
      </c>
      <c r="AV649" s="40"/>
      <c r="AW649" s="39">
        <v>1471</v>
      </c>
      <c r="AX649" s="40"/>
      <c r="AY649" s="40"/>
      <c r="AZ649" s="40"/>
      <c r="BA649" s="39">
        <v>497</v>
      </c>
      <c r="BB649" s="39">
        <v>1061</v>
      </c>
      <c r="BC649" s="40"/>
      <c r="BD649" s="39">
        <v>1558</v>
      </c>
      <c r="BE649" s="40"/>
      <c r="BF649" s="40"/>
      <c r="BG649" s="40"/>
      <c r="BH649" s="39">
        <v>289</v>
      </c>
      <c r="BI649" s="40"/>
      <c r="BJ649" s="40"/>
      <c r="BK649" s="40"/>
      <c r="BL649" s="39">
        <v>0</v>
      </c>
      <c r="BM649" s="40"/>
      <c r="BN649" s="39">
        <v>0</v>
      </c>
      <c r="BO649" s="40"/>
      <c r="BP649" s="40"/>
      <c r="BQ649" s="40"/>
      <c r="BR649" s="39">
        <v>176</v>
      </c>
    </row>
    <row r="650" spans="1:70" ht="20.100000000000001" customHeight="1" x14ac:dyDescent="0.2">
      <c r="E650" s="6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row>
    <row r="651" spans="1:70" ht="20.100000000000001" customHeight="1" x14ac:dyDescent="0.2">
      <c r="C651" s="42" t="s">
        <v>319</v>
      </c>
      <c r="D651" s="42"/>
      <c r="E651" s="62"/>
      <c r="F651" s="44">
        <v>2</v>
      </c>
      <c r="G651" s="45"/>
      <c r="H651" s="45"/>
      <c r="I651" s="45"/>
      <c r="J651" s="44">
        <v>246</v>
      </c>
      <c r="K651" s="44">
        <v>0</v>
      </c>
      <c r="L651" s="45"/>
      <c r="M651" s="44">
        <v>246</v>
      </c>
      <c r="N651" s="45"/>
      <c r="O651" s="45"/>
      <c r="P651" s="45"/>
      <c r="Q651" s="44">
        <v>247</v>
      </c>
      <c r="R651" s="44">
        <v>1</v>
      </c>
      <c r="S651" s="45"/>
      <c r="T651" s="44">
        <v>248</v>
      </c>
      <c r="U651" s="45"/>
      <c r="V651" s="45"/>
      <c r="W651" s="45"/>
      <c r="X651" s="44">
        <v>0</v>
      </c>
      <c r="Y651" s="45"/>
      <c r="Z651" s="45"/>
      <c r="AA651" s="45"/>
      <c r="AB651" s="44">
        <v>0</v>
      </c>
      <c r="AC651" s="45"/>
      <c r="AD651" s="44">
        <v>0</v>
      </c>
      <c r="AE651" s="45"/>
      <c r="AF651" s="45"/>
      <c r="AG651" s="45"/>
      <c r="AH651" s="44">
        <v>0</v>
      </c>
      <c r="AI651" s="45"/>
      <c r="AJ651" s="45"/>
      <c r="AK651" s="45"/>
      <c r="AL651" s="45"/>
      <c r="AM651" s="45"/>
      <c r="AN651" s="45"/>
      <c r="AO651" s="45"/>
      <c r="AP651" s="44">
        <v>709</v>
      </c>
      <c r="AQ651" s="45"/>
      <c r="AR651" s="45"/>
      <c r="AS651" s="45"/>
      <c r="AT651" s="44">
        <v>2657</v>
      </c>
      <c r="AU651" s="44">
        <v>50</v>
      </c>
      <c r="AV651" s="45"/>
      <c r="AW651" s="44">
        <v>2707</v>
      </c>
      <c r="AX651" s="45"/>
      <c r="AY651" s="45"/>
      <c r="AZ651" s="45"/>
      <c r="BA651" s="44">
        <v>840</v>
      </c>
      <c r="BB651" s="44">
        <v>1966</v>
      </c>
      <c r="BC651" s="45"/>
      <c r="BD651" s="44">
        <v>2806</v>
      </c>
      <c r="BE651" s="45"/>
      <c r="BF651" s="45"/>
      <c r="BG651" s="45"/>
      <c r="BH651" s="44">
        <v>555</v>
      </c>
      <c r="BI651" s="45"/>
      <c r="BJ651" s="45"/>
      <c r="BK651" s="45"/>
      <c r="BL651" s="44">
        <v>0</v>
      </c>
      <c r="BM651" s="45"/>
      <c r="BN651" s="44">
        <v>55</v>
      </c>
      <c r="BO651" s="45"/>
      <c r="BP651" s="45"/>
      <c r="BQ651" s="45"/>
      <c r="BR651" s="44">
        <v>179</v>
      </c>
    </row>
    <row r="652" spans="1:70" ht="20.100000000000001" customHeight="1" x14ac:dyDescent="0.2">
      <c r="E652" s="6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row>
    <row r="653" spans="1:70" s="1" customFormat="1" ht="20.100000000000001" customHeight="1" x14ac:dyDescent="0.25">
      <c r="A653" s="3"/>
      <c r="B653" s="49" t="s">
        <v>320</v>
      </c>
      <c r="C653" s="50"/>
      <c r="D653" s="50"/>
      <c r="E653" s="62"/>
      <c r="F653" s="51">
        <v>1015</v>
      </c>
      <c r="G653" s="52"/>
      <c r="H653" s="52"/>
      <c r="I653" s="52"/>
      <c r="J653" s="51">
        <v>7286</v>
      </c>
      <c r="K653" s="51">
        <v>249</v>
      </c>
      <c r="L653" s="52"/>
      <c r="M653" s="51">
        <v>7535</v>
      </c>
      <c r="N653" s="52"/>
      <c r="O653" s="52"/>
      <c r="P653" s="52"/>
      <c r="Q653" s="51">
        <v>1155</v>
      </c>
      <c r="R653" s="51">
        <v>6187</v>
      </c>
      <c r="S653" s="52"/>
      <c r="T653" s="51">
        <v>7342</v>
      </c>
      <c r="U653" s="52"/>
      <c r="V653" s="52"/>
      <c r="W653" s="52"/>
      <c r="X653" s="51">
        <v>1208</v>
      </c>
      <c r="Y653" s="52"/>
      <c r="Z653" s="52"/>
      <c r="AA653" s="52"/>
      <c r="AB653" s="51">
        <v>0</v>
      </c>
      <c r="AC653" s="52"/>
      <c r="AD653" s="51">
        <v>0</v>
      </c>
      <c r="AE653" s="52"/>
      <c r="AF653" s="52"/>
      <c r="AG653" s="52"/>
      <c r="AH653" s="51">
        <v>0</v>
      </c>
      <c r="AI653" s="52"/>
      <c r="AJ653" s="52"/>
      <c r="AK653" s="52"/>
      <c r="AL653" s="52"/>
      <c r="AM653" s="52"/>
      <c r="AN653" s="52"/>
      <c r="AO653" s="52"/>
      <c r="AP653" s="51">
        <v>714</v>
      </c>
      <c r="AQ653" s="52"/>
      <c r="AR653" s="52"/>
      <c r="AS653" s="52"/>
      <c r="AT653" s="51">
        <v>2807</v>
      </c>
      <c r="AU653" s="51">
        <v>51</v>
      </c>
      <c r="AV653" s="52"/>
      <c r="AW653" s="51">
        <v>2858</v>
      </c>
      <c r="AX653" s="52"/>
      <c r="AY653" s="52"/>
      <c r="AZ653" s="52"/>
      <c r="BA653" s="51">
        <v>988</v>
      </c>
      <c r="BB653" s="51">
        <v>1974</v>
      </c>
      <c r="BC653" s="52"/>
      <c r="BD653" s="51">
        <v>2962</v>
      </c>
      <c r="BE653" s="52"/>
      <c r="BF653" s="52"/>
      <c r="BG653" s="52"/>
      <c r="BH653" s="51">
        <v>555</v>
      </c>
      <c r="BI653" s="52"/>
      <c r="BJ653" s="52"/>
      <c r="BK653" s="52"/>
      <c r="BL653" s="51">
        <v>0</v>
      </c>
      <c r="BM653" s="52"/>
      <c r="BN653" s="51">
        <v>55</v>
      </c>
      <c r="BO653" s="52"/>
      <c r="BP653" s="52"/>
      <c r="BQ653" s="52"/>
      <c r="BR653" s="51">
        <v>179</v>
      </c>
    </row>
    <row r="654" spans="1:70" ht="20.100000000000001" customHeight="1" x14ac:dyDescent="0.2">
      <c r="E654" s="6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row>
    <row r="655" spans="1:70" ht="20.100000000000001" customHeight="1" x14ac:dyDescent="0.2">
      <c r="B655" s="6" t="s">
        <v>321</v>
      </c>
      <c r="E655" s="62"/>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row>
    <row r="656" spans="1:70" ht="20.100000000000001" customHeight="1" x14ac:dyDescent="0.2">
      <c r="C656" s="3" t="s">
        <v>172</v>
      </c>
      <c r="E656" s="62"/>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row>
    <row r="657" spans="1:70" ht="20.100000000000001" customHeight="1" x14ac:dyDescent="0.2">
      <c r="B657" s="5"/>
      <c r="D657" s="2" t="s">
        <v>98</v>
      </c>
      <c r="E657" s="62"/>
      <c r="F657" s="37">
        <v>166</v>
      </c>
      <c r="G657" s="37"/>
      <c r="H657" s="37"/>
      <c r="I657" s="37"/>
      <c r="J657" s="37">
        <v>723</v>
      </c>
      <c r="K657" s="37">
        <v>11</v>
      </c>
      <c r="L657" s="37"/>
      <c r="M657" s="37">
        <v>734</v>
      </c>
      <c r="N657" s="37"/>
      <c r="O657" s="37"/>
      <c r="P657" s="37"/>
      <c r="Q657" s="37">
        <v>124</v>
      </c>
      <c r="R657" s="37">
        <v>643</v>
      </c>
      <c r="S657" s="37"/>
      <c r="T657" s="37">
        <v>767</v>
      </c>
      <c r="U657" s="37"/>
      <c r="V657" s="37"/>
      <c r="W657" s="37"/>
      <c r="X657" s="37">
        <v>133</v>
      </c>
      <c r="Y657" s="37"/>
      <c r="Z657" s="37"/>
      <c r="AA657" s="37"/>
      <c r="AB657" s="37">
        <v>0</v>
      </c>
      <c r="AC657" s="37"/>
      <c r="AD657" s="37">
        <v>0</v>
      </c>
      <c r="AE657" s="37"/>
      <c r="AF657" s="37"/>
      <c r="AG657" s="37"/>
      <c r="AH657" s="37">
        <v>0</v>
      </c>
      <c r="AI657" s="37"/>
      <c r="AJ657" s="37"/>
      <c r="AK657" s="37"/>
      <c r="AL657" s="37"/>
      <c r="AM657" s="37"/>
      <c r="AN657" s="37"/>
      <c r="AO657" s="37"/>
      <c r="AP657" s="37">
        <v>70</v>
      </c>
      <c r="AQ657" s="37"/>
      <c r="AR657" s="37"/>
      <c r="AS657" s="37"/>
      <c r="AT657" s="37">
        <v>332</v>
      </c>
      <c r="AU657" s="37">
        <v>12</v>
      </c>
      <c r="AV657" s="37"/>
      <c r="AW657" s="37">
        <v>344</v>
      </c>
      <c r="AX657" s="37"/>
      <c r="AY657" s="37"/>
      <c r="AZ657" s="37"/>
      <c r="BA657" s="37">
        <v>88</v>
      </c>
      <c r="BB657" s="37">
        <v>265</v>
      </c>
      <c r="BC657" s="37"/>
      <c r="BD657" s="37">
        <v>353</v>
      </c>
      <c r="BE657" s="37"/>
      <c r="BF657" s="37"/>
      <c r="BG657" s="37"/>
      <c r="BH657" s="37">
        <v>61</v>
      </c>
      <c r="BI657" s="37"/>
      <c r="BJ657" s="37"/>
      <c r="BK657" s="37"/>
      <c r="BL657" s="37">
        <v>0</v>
      </c>
      <c r="BM657" s="37"/>
      <c r="BN657" s="37">
        <v>0</v>
      </c>
      <c r="BO657" s="37"/>
      <c r="BP657" s="37"/>
      <c r="BQ657" s="37"/>
      <c r="BR657" s="37">
        <v>0</v>
      </c>
    </row>
    <row r="658" spans="1:70" ht="20.100000000000001" customHeight="1" x14ac:dyDescent="0.2">
      <c r="D658" s="38" t="s">
        <v>99</v>
      </c>
      <c r="E658" s="62"/>
      <c r="F658" s="39">
        <v>164</v>
      </c>
      <c r="G658" s="40"/>
      <c r="H658" s="40"/>
      <c r="I658" s="40"/>
      <c r="J658" s="39">
        <v>706</v>
      </c>
      <c r="K658" s="39">
        <v>16</v>
      </c>
      <c r="L658" s="40"/>
      <c r="M658" s="39">
        <v>722</v>
      </c>
      <c r="N658" s="40"/>
      <c r="O658" s="40"/>
      <c r="P658" s="40"/>
      <c r="Q658" s="39">
        <v>100</v>
      </c>
      <c r="R658" s="39">
        <v>658</v>
      </c>
      <c r="S658" s="40"/>
      <c r="T658" s="39">
        <v>758</v>
      </c>
      <c r="U658" s="40"/>
      <c r="V658" s="40"/>
      <c r="W658" s="40"/>
      <c r="X658" s="39">
        <v>128</v>
      </c>
      <c r="Y658" s="40"/>
      <c r="Z658" s="40"/>
      <c r="AA658" s="40"/>
      <c r="AB658" s="39">
        <v>0</v>
      </c>
      <c r="AC658" s="40"/>
      <c r="AD658" s="39">
        <v>0</v>
      </c>
      <c r="AE658" s="40"/>
      <c r="AF658" s="40"/>
      <c r="AG658" s="40"/>
      <c r="AH658" s="39">
        <v>0</v>
      </c>
      <c r="AI658" s="40"/>
      <c r="AJ658" s="40"/>
      <c r="AK658" s="40"/>
      <c r="AL658" s="40"/>
      <c r="AM658" s="40"/>
      <c r="AN658" s="40"/>
      <c r="AO658" s="40"/>
      <c r="AP658" s="39">
        <v>65</v>
      </c>
      <c r="AQ658" s="40"/>
      <c r="AR658" s="40"/>
      <c r="AS658" s="40"/>
      <c r="AT658" s="39">
        <v>335</v>
      </c>
      <c r="AU658" s="39">
        <v>5</v>
      </c>
      <c r="AV658" s="40"/>
      <c r="AW658" s="39">
        <v>340</v>
      </c>
      <c r="AX658" s="40"/>
      <c r="AY658" s="40"/>
      <c r="AZ658" s="40"/>
      <c r="BA658" s="39">
        <v>58</v>
      </c>
      <c r="BB658" s="39">
        <v>288</v>
      </c>
      <c r="BC658" s="40"/>
      <c r="BD658" s="39">
        <v>346</v>
      </c>
      <c r="BE658" s="40"/>
      <c r="BF658" s="40"/>
      <c r="BG658" s="40"/>
      <c r="BH658" s="39">
        <v>59</v>
      </c>
      <c r="BI658" s="40"/>
      <c r="BJ658" s="40"/>
      <c r="BK658" s="40"/>
      <c r="BL658" s="39">
        <v>0</v>
      </c>
      <c r="BM658" s="40"/>
      <c r="BN658" s="39">
        <v>0</v>
      </c>
      <c r="BO658" s="40"/>
      <c r="BP658" s="40"/>
      <c r="BQ658" s="40"/>
      <c r="BR658" s="39">
        <v>1</v>
      </c>
    </row>
    <row r="659" spans="1:70" ht="20.100000000000001" customHeight="1" x14ac:dyDescent="0.2">
      <c r="D659" s="2" t="s">
        <v>113</v>
      </c>
      <c r="E659" s="62"/>
      <c r="F659" s="37">
        <v>153</v>
      </c>
      <c r="G659" s="37"/>
      <c r="H659" s="37"/>
      <c r="I659" s="37"/>
      <c r="J659" s="37">
        <v>693</v>
      </c>
      <c r="K659" s="37">
        <v>7</v>
      </c>
      <c r="L659" s="37"/>
      <c r="M659" s="37">
        <v>700</v>
      </c>
      <c r="N659" s="37"/>
      <c r="O659" s="37"/>
      <c r="P659" s="37"/>
      <c r="Q659" s="37">
        <v>75</v>
      </c>
      <c r="R659" s="37">
        <v>633</v>
      </c>
      <c r="S659" s="37"/>
      <c r="T659" s="37">
        <v>708</v>
      </c>
      <c r="U659" s="37"/>
      <c r="V659" s="37"/>
      <c r="W659" s="37"/>
      <c r="X659" s="37">
        <v>145</v>
      </c>
      <c r="Y659" s="37"/>
      <c r="Z659" s="37"/>
      <c r="AA659" s="37"/>
      <c r="AB659" s="37">
        <v>0</v>
      </c>
      <c r="AC659" s="37"/>
      <c r="AD659" s="37">
        <v>0</v>
      </c>
      <c r="AE659" s="37"/>
      <c r="AF659" s="37"/>
      <c r="AG659" s="37"/>
      <c r="AH659" s="37">
        <v>0</v>
      </c>
      <c r="AI659" s="37"/>
      <c r="AJ659" s="37"/>
      <c r="AK659" s="37"/>
      <c r="AL659" s="37"/>
      <c r="AM659" s="37"/>
      <c r="AN659" s="37"/>
      <c r="AO659" s="37"/>
      <c r="AP659" s="37">
        <v>52</v>
      </c>
      <c r="AQ659" s="37"/>
      <c r="AR659" s="37"/>
      <c r="AS659" s="37"/>
      <c r="AT659" s="37">
        <v>370</v>
      </c>
      <c r="AU659" s="37">
        <v>37</v>
      </c>
      <c r="AV659" s="37"/>
      <c r="AW659" s="37">
        <v>407</v>
      </c>
      <c r="AX659" s="37"/>
      <c r="AY659" s="37"/>
      <c r="AZ659" s="37"/>
      <c r="BA659" s="37">
        <v>151</v>
      </c>
      <c r="BB659" s="37">
        <v>235</v>
      </c>
      <c r="BC659" s="37"/>
      <c r="BD659" s="37">
        <v>386</v>
      </c>
      <c r="BE659" s="37"/>
      <c r="BF659" s="37"/>
      <c r="BG659" s="37"/>
      <c r="BH659" s="37">
        <v>62</v>
      </c>
      <c r="BI659" s="37"/>
      <c r="BJ659" s="37"/>
      <c r="BK659" s="37"/>
      <c r="BL659" s="37">
        <v>0</v>
      </c>
      <c r="BM659" s="37"/>
      <c r="BN659" s="37">
        <v>11</v>
      </c>
      <c r="BO659" s="37"/>
      <c r="BP659" s="37"/>
      <c r="BQ659" s="37"/>
      <c r="BR659" s="37">
        <v>3</v>
      </c>
    </row>
    <row r="660" spans="1:70" ht="20.100000000000001" customHeight="1" x14ac:dyDescent="0.2">
      <c r="E660" s="6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row>
    <row r="661" spans="1:70" s="1" customFormat="1" ht="20.100000000000001" customHeight="1" x14ac:dyDescent="0.2">
      <c r="A661" s="3"/>
      <c r="B661" s="6"/>
      <c r="C661" s="42" t="s">
        <v>180</v>
      </c>
      <c r="D661" s="42"/>
      <c r="E661" s="62"/>
      <c r="F661" s="44">
        <v>483</v>
      </c>
      <c r="G661" s="45"/>
      <c r="H661" s="45"/>
      <c r="I661" s="45"/>
      <c r="J661" s="44">
        <v>2122</v>
      </c>
      <c r="K661" s="44">
        <v>34</v>
      </c>
      <c r="L661" s="45"/>
      <c r="M661" s="44">
        <v>2156</v>
      </c>
      <c r="N661" s="45"/>
      <c r="O661" s="45"/>
      <c r="P661" s="45"/>
      <c r="Q661" s="44">
        <v>299</v>
      </c>
      <c r="R661" s="44">
        <v>1934</v>
      </c>
      <c r="S661" s="45"/>
      <c r="T661" s="44">
        <v>2233</v>
      </c>
      <c r="U661" s="45"/>
      <c r="V661" s="45"/>
      <c r="W661" s="45"/>
      <c r="X661" s="44">
        <v>406</v>
      </c>
      <c r="Y661" s="45"/>
      <c r="Z661" s="45"/>
      <c r="AA661" s="45"/>
      <c r="AB661" s="44">
        <v>0</v>
      </c>
      <c r="AC661" s="45"/>
      <c r="AD661" s="44">
        <v>0</v>
      </c>
      <c r="AE661" s="45"/>
      <c r="AF661" s="45"/>
      <c r="AG661" s="45"/>
      <c r="AH661" s="44">
        <v>0</v>
      </c>
      <c r="AI661" s="45"/>
      <c r="AJ661" s="45"/>
      <c r="AK661" s="45"/>
      <c r="AL661" s="45"/>
      <c r="AM661" s="45"/>
      <c r="AN661" s="45"/>
      <c r="AO661" s="45"/>
      <c r="AP661" s="44">
        <v>187</v>
      </c>
      <c r="AQ661" s="45"/>
      <c r="AR661" s="45"/>
      <c r="AS661" s="45"/>
      <c r="AT661" s="44">
        <v>1037</v>
      </c>
      <c r="AU661" s="44">
        <v>54</v>
      </c>
      <c r="AV661" s="45"/>
      <c r="AW661" s="44">
        <v>1091</v>
      </c>
      <c r="AX661" s="45"/>
      <c r="AY661" s="45"/>
      <c r="AZ661" s="45"/>
      <c r="BA661" s="44">
        <v>297</v>
      </c>
      <c r="BB661" s="44">
        <v>788</v>
      </c>
      <c r="BC661" s="45"/>
      <c r="BD661" s="44">
        <v>1085</v>
      </c>
      <c r="BE661" s="45"/>
      <c r="BF661" s="45"/>
      <c r="BG661" s="45"/>
      <c r="BH661" s="44">
        <v>182</v>
      </c>
      <c r="BI661" s="45"/>
      <c r="BJ661" s="45"/>
      <c r="BK661" s="45"/>
      <c r="BL661" s="44">
        <v>0</v>
      </c>
      <c r="BM661" s="45"/>
      <c r="BN661" s="44">
        <v>11</v>
      </c>
      <c r="BO661" s="45"/>
      <c r="BP661" s="45"/>
      <c r="BQ661" s="45"/>
      <c r="BR661" s="44">
        <v>4</v>
      </c>
    </row>
    <row r="662" spans="1:70" s="1" customFormat="1" ht="20.100000000000001" customHeight="1" x14ac:dyDescent="0.2">
      <c r="A662" s="3"/>
      <c r="B662" s="6"/>
      <c r="C662" s="3"/>
      <c r="D662" s="3"/>
      <c r="E662" s="62"/>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row>
    <row r="663" spans="1:70" s="1" customFormat="1" ht="20.100000000000001" customHeight="1" x14ac:dyDescent="0.25">
      <c r="A663" s="3"/>
      <c r="B663" s="49" t="s">
        <v>322</v>
      </c>
      <c r="C663" s="50"/>
      <c r="D663" s="50"/>
      <c r="E663" s="62"/>
      <c r="F663" s="51">
        <v>483</v>
      </c>
      <c r="G663" s="52"/>
      <c r="H663" s="52"/>
      <c r="I663" s="52"/>
      <c r="J663" s="51">
        <v>2122</v>
      </c>
      <c r="K663" s="51">
        <v>34</v>
      </c>
      <c r="L663" s="52"/>
      <c r="M663" s="51">
        <v>2156</v>
      </c>
      <c r="N663" s="52"/>
      <c r="O663" s="52"/>
      <c r="P663" s="52"/>
      <c r="Q663" s="51">
        <v>299</v>
      </c>
      <c r="R663" s="51">
        <v>1934</v>
      </c>
      <c r="S663" s="52"/>
      <c r="T663" s="51">
        <v>2233</v>
      </c>
      <c r="U663" s="52"/>
      <c r="V663" s="52"/>
      <c r="W663" s="52"/>
      <c r="X663" s="51">
        <v>406</v>
      </c>
      <c r="Y663" s="52"/>
      <c r="Z663" s="52"/>
      <c r="AA663" s="52"/>
      <c r="AB663" s="51">
        <v>0</v>
      </c>
      <c r="AC663" s="52"/>
      <c r="AD663" s="51">
        <v>0</v>
      </c>
      <c r="AE663" s="52"/>
      <c r="AF663" s="52"/>
      <c r="AG663" s="52"/>
      <c r="AH663" s="51">
        <v>0</v>
      </c>
      <c r="AI663" s="52"/>
      <c r="AJ663" s="52"/>
      <c r="AK663" s="52"/>
      <c r="AL663" s="52"/>
      <c r="AM663" s="52"/>
      <c r="AN663" s="52"/>
      <c r="AO663" s="52"/>
      <c r="AP663" s="51">
        <v>187</v>
      </c>
      <c r="AQ663" s="52"/>
      <c r="AR663" s="52"/>
      <c r="AS663" s="52"/>
      <c r="AT663" s="51">
        <v>1037</v>
      </c>
      <c r="AU663" s="51">
        <v>54</v>
      </c>
      <c r="AV663" s="52"/>
      <c r="AW663" s="51">
        <v>1091</v>
      </c>
      <c r="AX663" s="52"/>
      <c r="AY663" s="52"/>
      <c r="AZ663" s="52"/>
      <c r="BA663" s="51">
        <v>297</v>
      </c>
      <c r="BB663" s="51">
        <v>788</v>
      </c>
      <c r="BC663" s="52"/>
      <c r="BD663" s="51">
        <v>1085</v>
      </c>
      <c r="BE663" s="52"/>
      <c r="BF663" s="52"/>
      <c r="BG663" s="52"/>
      <c r="BH663" s="51">
        <v>182</v>
      </c>
      <c r="BI663" s="52"/>
      <c r="BJ663" s="52"/>
      <c r="BK663" s="52"/>
      <c r="BL663" s="51">
        <v>0</v>
      </c>
      <c r="BM663" s="52"/>
      <c r="BN663" s="51">
        <v>11</v>
      </c>
      <c r="BO663" s="52"/>
      <c r="BP663" s="52"/>
      <c r="BQ663" s="52"/>
      <c r="BR663" s="51">
        <v>4</v>
      </c>
    </row>
    <row r="664" spans="1:70" ht="20.100000000000001" customHeight="1" x14ac:dyDescent="0.2">
      <c r="E664" s="6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row>
    <row r="665" spans="1:70" ht="20.100000000000001" customHeight="1" x14ac:dyDescent="0.2">
      <c r="B665" s="6" t="s">
        <v>323</v>
      </c>
      <c r="E665" s="62"/>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row>
    <row r="666" spans="1:70" ht="20.100000000000001" customHeight="1" x14ac:dyDescent="0.2">
      <c r="C666" s="3" t="s">
        <v>172</v>
      </c>
      <c r="E666" s="62"/>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row>
    <row r="667" spans="1:70" ht="20.100000000000001" customHeight="1" x14ac:dyDescent="0.2">
      <c r="B667" s="5"/>
      <c r="D667" s="2" t="s">
        <v>98</v>
      </c>
      <c r="E667" s="62"/>
      <c r="F667" s="37">
        <v>123</v>
      </c>
      <c r="G667" s="37"/>
      <c r="H667" s="37"/>
      <c r="I667" s="37"/>
      <c r="J667" s="37">
        <v>588</v>
      </c>
      <c r="K667" s="37">
        <v>4</v>
      </c>
      <c r="L667" s="37"/>
      <c r="M667" s="37">
        <v>592</v>
      </c>
      <c r="N667" s="37"/>
      <c r="O667" s="37"/>
      <c r="P667" s="37"/>
      <c r="Q667" s="37">
        <v>66</v>
      </c>
      <c r="R667" s="37">
        <v>528</v>
      </c>
      <c r="S667" s="37"/>
      <c r="T667" s="37">
        <v>594</v>
      </c>
      <c r="U667" s="37"/>
      <c r="V667" s="37"/>
      <c r="W667" s="37"/>
      <c r="X667" s="37">
        <v>121</v>
      </c>
      <c r="Y667" s="37"/>
      <c r="Z667" s="37"/>
      <c r="AA667" s="37"/>
      <c r="AB667" s="37">
        <v>0</v>
      </c>
      <c r="AC667" s="37"/>
      <c r="AD667" s="37">
        <v>0</v>
      </c>
      <c r="AE667" s="37"/>
      <c r="AF667" s="37"/>
      <c r="AG667" s="37"/>
      <c r="AH667" s="37">
        <v>0</v>
      </c>
      <c r="AI667" s="37"/>
      <c r="AJ667" s="37"/>
      <c r="AK667" s="37"/>
      <c r="AL667" s="37"/>
      <c r="AM667" s="37"/>
      <c r="AN667" s="37"/>
      <c r="AO667" s="37"/>
      <c r="AP667" s="37">
        <v>33</v>
      </c>
      <c r="AQ667" s="37"/>
      <c r="AR667" s="37"/>
      <c r="AS667" s="37"/>
      <c r="AT667" s="37">
        <v>346</v>
      </c>
      <c r="AU667" s="37">
        <v>9</v>
      </c>
      <c r="AV667" s="37"/>
      <c r="AW667" s="37">
        <v>355</v>
      </c>
      <c r="AX667" s="37"/>
      <c r="AY667" s="37"/>
      <c r="AZ667" s="37"/>
      <c r="BA667" s="37">
        <v>50</v>
      </c>
      <c r="BB667" s="37">
        <v>308</v>
      </c>
      <c r="BC667" s="37"/>
      <c r="BD667" s="37">
        <v>358</v>
      </c>
      <c r="BE667" s="37"/>
      <c r="BF667" s="37"/>
      <c r="BG667" s="37"/>
      <c r="BH667" s="37">
        <v>22</v>
      </c>
      <c r="BI667" s="37"/>
      <c r="BJ667" s="37"/>
      <c r="BK667" s="37"/>
      <c r="BL667" s="37">
        <v>0</v>
      </c>
      <c r="BM667" s="37"/>
      <c r="BN667" s="37">
        <v>8</v>
      </c>
      <c r="BO667" s="37"/>
      <c r="BP667" s="37"/>
      <c r="BQ667" s="37"/>
      <c r="BR667" s="37">
        <v>0</v>
      </c>
    </row>
    <row r="668" spans="1:70" ht="20.100000000000001" customHeight="1" x14ac:dyDescent="0.2">
      <c r="D668" s="38" t="s">
        <v>99</v>
      </c>
      <c r="E668" s="62"/>
      <c r="F668" s="39">
        <v>100</v>
      </c>
      <c r="G668" s="40"/>
      <c r="H668" s="40"/>
      <c r="I668" s="40"/>
      <c r="J668" s="39">
        <v>517</v>
      </c>
      <c r="K668" s="39">
        <v>9</v>
      </c>
      <c r="L668" s="40"/>
      <c r="M668" s="39">
        <v>526</v>
      </c>
      <c r="N668" s="40"/>
      <c r="O668" s="40"/>
      <c r="P668" s="40"/>
      <c r="Q668" s="39">
        <v>81</v>
      </c>
      <c r="R668" s="39">
        <v>433</v>
      </c>
      <c r="S668" s="40"/>
      <c r="T668" s="39">
        <v>514</v>
      </c>
      <c r="U668" s="40"/>
      <c r="V668" s="40"/>
      <c r="W668" s="40"/>
      <c r="X668" s="39">
        <v>112</v>
      </c>
      <c r="Y668" s="40"/>
      <c r="Z668" s="40"/>
      <c r="AA668" s="40"/>
      <c r="AB668" s="39">
        <v>0</v>
      </c>
      <c r="AC668" s="40"/>
      <c r="AD668" s="39">
        <v>0</v>
      </c>
      <c r="AE668" s="40"/>
      <c r="AF668" s="40"/>
      <c r="AG668" s="40"/>
      <c r="AH668" s="39">
        <v>0</v>
      </c>
      <c r="AI668" s="40"/>
      <c r="AJ668" s="40"/>
      <c r="AK668" s="40"/>
      <c r="AL668" s="40"/>
      <c r="AM668" s="40"/>
      <c r="AN668" s="40"/>
      <c r="AO668" s="40"/>
      <c r="AP668" s="39">
        <v>88</v>
      </c>
      <c r="AQ668" s="40"/>
      <c r="AR668" s="40"/>
      <c r="AS668" s="40"/>
      <c r="AT668" s="39">
        <v>399</v>
      </c>
      <c r="AU668" s="39">
        <v>23</v>
      </c>
      <c r="AV668" s="40"/>
      <c r="AW668" s="39">
        <v>422</v>
      </c>
      <c r="AX668" s="40"/>
      <c r="AY668" s="40"/>
      <c r="AZ668" s="40"/>
      <c r="BA668" s="39">
        <v>67</v>
      </c>
      <c r="BB668" s="39">
        <v>311</v>
      </c>
      <c r="BC668" s="40"/>
      <c r="BD668" s="39">
        <v>378</v>
      </c>
      <c r="BE668" s="40"/>
      <c r="BF668" s="40"/>
      <c r="BG668" s="40"/>
      <c r="BH668" s="39">
        <v>120</v>
      </c>
      <c r="BI668" s="40"/>
      <c r="BJ668" s="40"/>
      <c r="BK668" s="40"/>
      <c r="BL668" s="39">
        <v>0</v>
      </c>
      <c r="BM668" s="40"/>
      <c r="BN668" s="39">
        <v>12</v>
      </c>
      <c r="BO668" s="40"/>
      <c r="BP668" s="40"/>
      <c r="BQ668" s="40"/>
      <c r="BR668" s="39">
        <v>1</v>
      </c>
    </row>
    <row r="669" spans="1:70" ht="20.100000000000001" customHeight="1" x14ac:dyDescent="0.2">
      <c r="D669" s="2" t="s">
        <v>100</v>
      </c>
      <c r="E669" s="62"/>
      <c r="F669" s="37">
        <v>108</v>
      </c>
      <c r="G669" s="37"/>
      <c r="H669" s="37"/>
      <c r="I669" s="37"/>
      <c r="J669" s="37">
        <v>472</v>
      </c>
      <c r="K669" s="37">
        <v>24</v>
      </c>
      <c r="L669" s="37"/>
      <c r="M669" s="37">
        <v>496</v>
      </c>
      <c r="N669" s="37"/>
      <c r="O669" s="37"/>
      <c r="P669" s="37"/>
      <c r="Q669" s="37">
        <v>84</v>
      </c>
      <c r="R669" s="37">
        <v>410</v>
      </c>
      <c r="S669" s="37"/>
      <c r="T669" s="37">
        <v>494</v>
      </c>
      <c r="U669" s="37"/>
      <c r="V669" s="37"/>
      <c r="W669" s="37"/>
      <c r="X669" s="37">
        <v>110</v>
      </c>
      <c r="Y669" s="37"/>
      <c r="Z669" s="37"/>
      <c r="AA669" s="37"/>
      <c r="AB669" s="37">
        <v>0</v>
      </c>
      <c r="AC669" s="37"/>
      <c r="AD669" s="37">
        <v>0</v>
      </c>
      <c r="AE669" s="37"/>
      <c r="AF669" s="37"/>
      <c r="AG669" s="37"/>
      <c r="AH669" s="37">
        <v>0</v>
      </c>
      <c r="AI669" s="37"/>
      <c r="AJ669" s="37"/>
      <c r="AK669" s="37"/>
      <c r="AL669" s="37"/>
      <c r="AM669" s="37"/>
      <c r="AN669" s="37"/>
      <c r="AO669" s="37"/>
      <c r="AP669" s="37">
        <v>96</v>
      </c>
      <c r="AQ669" s="37"/>
      <c r="AR669" s="37"/>
      <c r="AS669" s="37"/>
      <c r="AT669" s="37">
        <v>463</v>
      </c>
      <c r="AU669" s="37">
        <v>17</v>
      </c>
      <c r="AV669" s="37"/>
      <c r="AW669" s="37">
        <v>480</v>
      </c>
      <c r="AX669" s="37"/>
      <c r="AY669" s="37"/>
      <c r="AZ669" s="37"/>
      <c r="BA669" s="37">
        <v>81</v>
      </c>
      <c r="BB669" s="37">
        <v>346</v>
      </c>
      <c r="BC669" s="37"/>
      <c r="BD669" s="37">
        <v>427</v>
      </c>
      <c r="BE669" s="37"/>
      <c r="BF669" s="37"/>
      <c r="BG669" s="37"/>
      <c r="BH669" s="37">
        <v>143</v>
      </c>
      <c r="BI669" s="37"/>
      <c r="BJ669" s="37"/>
      <c r="BK669" s="37"/>
      <c r="BL669" s="37">
        <v>0</v>
      </c>
      <c r="BM669" s="37"/>
      <c r="BN669" s="37">
        <v>6</v>
      </c>
      <c r="BO669" s="37"/>
      <c r="BP669" s="37"/>
      <c r="BQ669" s="37"/>
      <c r="BR669" s="37">
        <v>3</v>
      </c>
    </row>
    <row r="670" spans="1:70" ht="20.100000000000001" customHeight="1" x14ac:dyDescent="0.2">
      <c r="E670" s="6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row>
    <row r="671" spans="1:70" s="1" customFormat="1" ht="20.100000000000001" customHeight="1" x14ac:dyDescent="0.2">
      <c r="A671" s="3"/>
      <c r="B671" s="6"/>
      <c r="C671" s="42" t="s">
        <v>180</v>
      </c>
      <c r="D671" s="42"/>
      <c r="E671" s="62"/>
      <c r="F671" s="44">
        <v>331</v>
      </c>
      <c r="G671" s="45"/>
      <c r="H671" s="45"/>
      <c r="I671" s="45"/>
      <c r="J671" s="44">
        <v>1577</v>
      </c>
      <c r="K671" s="44">
        <v>37</v>
      </c>
      <c r="L671" s="45"/>
      <c r="M671" s="44">
        <v>1614</v>
      </c>
      <c r="N671" s="45"/>
      <c r="O671" s="45"/>
      <c r="P671" s="45"/>
      <c r="Q671" s="44">
        <v>231</v>
      </c>
      <c r="R671" s="44">
        <v>1371</v>
      </c>
      <c r="S671" s="45"/>
      <c r="T671" s="44">
        <v>1602</v>
      </c>
      <c r="U671" s="45"/>
      <c r="V671" s="45"/>
      <c r="W671" s="45"/>
      <c r="X671" s="44">
        <v>343</v>
      </c>
      <c r="Y671" s="45"/>
      <c r="Z671" s="45"/>
      <c r="AA671" s="45"/>
      <c r="AB671" s="44">
        <v>0</v>
      </c>
      <c r="AC671" s="45"/>
      <c r="AD671" s="44">
        <v>0</v>
      </c>
      <c r="AE671" s="45"/>
      <c r="AF671" s="45"/>
      <c r="AG671" s="45"/>
      <c r="AH671" s="44">
        <v>0</v>
      </c>
      <c r="AI671" s="45"/>
      <c r="AJ671" s="45"/>
      <c r="AK671" s="45"/>
      <c r="AL671" s="45"/>
      <c r="AM671" s="45"/>
      <c r="AN671" s="45"/>
      <c r="AO671" s="45"/>
      <c r="AP671" s="44">
        <v>217</v>
      </c>
      <c r="AQ671" s="45"/>
      <c r="AR671" s="45"/>
      <c r="AS671" s="45"/>
      <c r="AT671" s="44">
        <v>1208</v>
      </c>
      <c r="AU671" s="44">
        <v>49</v>
      </c>
      <c r="AV671" s="45"/>
      <c r="AW671" s="44">
        <v>1257</v>
      </c>
      <c r="AX671" s="45"/>
      <c r="AY671" s="45"/>
      <c r="AZ671" s="45"/>
      <c r="BA671" s="44">
        <v>198</v>
      </c>
      <c r="BB671" s="44">
        <v>965</v>
      </c>
      <c r="BC671" s="45"/>
      <c r="BD671" s="44">
        <v>1163</v>
      </c>
      <c r="BE671" s="45"/>
      <c r="BF671" s="45"/>
      <c r="BG671" s="45"/>
      <c r="BH671" s="44">
        <v>285</v>
      </c>
      <c r="BI671" s="45"/>
      <c r="BJ671" s="45"/>
      <c r="BK671" s="45"/>
      <c r="BL671" s="44">
        <v>0</v>
      </c>
      <c r="BM671" s="45"/>
      <c r="BN671" s="44">
        <v>26</v>
      </c>
      <c r="BO671" s="45"/>
      <c r="BP671" s="45"/>
      <c r="BQ671" s="45"/>
      <c r="BR671" s="44">
        <v>4</v>
      </c>
    </row>
    <row r="672" spans="1:70" s="1" customFormat="1" ht="20.100000000000001" customHeight="1" x14ac:dyDescent="0.2">
      <c r="A672" s="3"/>
      <c r="B672" s="6"/>
      <c r="C672" s="3"/>
      <c r="D672" s="3"/>
      <c r="E672" s="62"/>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row>
    <row r="673" spans="1:70" s="1" customFormat="1" ht="20.100000000000001" customHeight="1" x14ac:dyDescent="0.25">
      <c r="A673" s="3"/>
      <c r="B673" s="49" t="s">
        <v>324</v>
      </c>
      <c r="C673" s="50"/>
      <c r="D673" s="50"/>
      <c r="E673" s="62"/>
      <c r="F673" s="51">
        <v>331</v>
      </c>
      <c r="G673" s="52"/>
      <c r="H673" s="52"/>
      <c r="I673" s="52"/>
      <c r="J673" s="51">
        <v>1577</v>
      </c>
      <c r="K673" s="51">
        <v>37</v>
      </c>
      <c r="L673" s="52"/>
      <c r="M673" s="51">
        <v>1614</v>
      </c>
      <c r="N673" s="52"/>
      <c r="O673" s="52"/>
      <c r="P673" s="52"/>
      <c r="Q673" s="51">
        <v>231</v>
      </c>
      <c r="R673" s="51">
        <v>1371</v>
      </c>
      <c r="S673" s="52"/>
      <c r="T673" s="51">
        <v>1602</v>
      </c>
      <c r="U673" s="52"/>
      <c r="V673" s="52"/>
      <c r="W673" s="52"/>
      <c r="X673" s="51">
        <v>343</v>
      </c>
      <c r="Y673" s="52"/>
      <c r="Z673" s="52"/>
      <c r="AA673" s="52"/>
      <c r="AB673" s="51">
        <v>0</v>
      </c>
      <c r="AC673" s="52"/>
      <c r="AD673" s="51">
        <v>0</v>
      </c>
      <c r="AE673" s="52"/>
      <c r="AF673" s="52"/>
      <c r="AG673" s="52"/>
      <c r="AH673" s="51">
        <v>0</v>
      </c>
      <c r="AI673" s="52"/>
      <c r="AJ673" s="52"/>
      <c r="AK673" s="52"/>
      <c r="AL673" s="52"/>
      <c r="AM673" s="52"/>
      <c r="AN673" s="52"/>
      <c r="AO673" s="52"/>
      <c r="AP673" s="51">
        <v>217</v>
      </c>
      <c r="AQ673" s="52"/>
      <c r="AR673" s="52"/>
      <c r="AS673" s="52"/>
      <c r="AT673" s="51">
        <v>1208</v>
      </c>
      <c r="AU673" s="51">
        <v>49</v>
      </c>
      <c r="AV673" s="52"/>
      <c r="AW673" s="51">
        <v>1257</v>
      </c>
      <c r="AX673" s="52"/>
      <c r="AY673" s="52"/>
      <c r="AZ673" s="52"/>
      <c r="BA673" s="51">
        <v>198</v>
      </c>
      <c r="BB673" s="51">
        <v>965</v>
      </c>
      <c r="BC673" s="52"/>
      <c r="BD673" s="51">
        <v>1163</v>
      </c>
      <c r="BE673" s="52"/>
      <c r="BF673" s="52"/>
      <c r="BG673" s="52"/>
      <c r="BH673" s="51">
        <v>285</v>
      </c>
      <c r="BI673" s="52"/>
      <c r="BJ673" s="52"/>
      <c r="BK673" s="52"/>
      <c r="BL673" s="51">
        <v>0</v>
      </c>
      <c r="BM673" s="52"/>
      <c r="BN673" s="51">
        <v>26</v>
      </c>
      <c r="BO673" s="52"/>
      <c r="BP673" s="52"/>
      <c r="BQ673" s="52"/>
      <c r="BR673" s="51">
        <v>4</v>
      </c>
    </row>
    <row r="674" spans="1:70" ht="20.100000000000001" customHeight="1" x14ac:dyDescent="0.2">
      <c r="E674" s="6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row>
    <row r="675" spans="1:70" ht="20.100000000000001" customHeight="1" x14ac:dyDescent="0.2">
      <c r="B675" s="6" t="s">
        <v>325</v>
      </c>
      <c r="E675" s="62"/>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row>
    <row r="676" spans="1:70" ht="20.100000000000001" customHeight="1" x14ac:dyDescent="0.2">
      <c r="C676" s="3" t="s">
        <v>186</v>
      </c>
      <c r="E676" s="62"/>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row>
    <row r="677" spans="1:70" ht="20.100000000000001" customHeight="1" x14ac:dyDescent="0.2">
      <c r="D677" s="2" t="s">
        <v>173</v>
      </c>
      <c r="E677" s="62"/>
      <c r="F677" s="37">
        <v>0</v>
      </c>
      <c r="G677" s="37"/>
      <c r="H677" s="37"/>
      <c r="I677" s="37"/>
      <c r="J677" s="37">
        <v>0</v>
      </c>
      <c r="K677" s="37">
        <v>0</v>
      </c>
      <c r="L677" s="37"/>
      <c r="M677" s="37">
        <v>0</v>
      </c>
      <c r="N677" s="37"/>
      <c r="O677" s="37"/>
      <c r="P677" s="37"/>
      <c r="Q677" s="37">
        <v>0</v>
      </c>
      <c r="R677" s="37">
        <v>0</v>
      </c>
      <c r="S677" s="37"/>
      <c r="T677" s="37">
        <v>0</v>
      </c>
      <c r="U677" s="37"/>
      <c r="V677" s="37"/>
      <c r="W677" s="37"/>
      <c r="X677" s="37">
        <v>0</v>
      </c>
      <c r="Y677" s="37"/>
      <c r="Z677" s="37"/>
      <c r="AA677" s="37"/>
      <c r="AB677" s="37">
        <v>0</v>
      </c>
      <c r="AC677" s="37"/>
      <c r="AD677" s="37">
        <v>0</v>
      </c>
      <c r="AE677" s="37"/>
      <c r="AF677" s="37"/>
      <c r="AG677" s="37"/>
      <c r="AH677" s="37">
        <v>0</v>
      </c>
      <c r="AI677" s="37"/>
      <c r="AJ677" s="37"/>
      <c r="AK677" s="37"/>
      <c r="AL677" s="37"/>
      <c r="AM677" s="37"/>
      <c r="AN677" s="37"/>
      <c r="AO677" s="37"/>
      <c r="AP677" s="37">
        <v>0</v>
      </c>
      <c r="AQ677" s="37"/>
      <c r="AR677" s="37"/>
      <c r="AS677" s="37"/>
      <c r="AT677" s="37">
        <v>0</v>
      </c>
      <c r="AU677" s="37">
        <v>0</v>
      </c>
      <c r="AV677" s="37"/>
      <c r="AW677" s="37">
        <v>0</v>
      </c>
      <c r="AX677" s="37"/>
      <c r="AY677" s="37"/>
      <c r="AZ677" s="37"/>
      <c r="BA677" s="37">
        <v>0</v>
      </c>
      <c r="BB677" s="37">
        <v>0</v>
      </c>
      <c r="BC677" s="37"/>
      <c r="BD677" s="37">
        <v>0</v>
      </c>
      <c r="BE677" s="37"/>
      <c r="BF677" s="37"/>
      <c r="BG677" s="37"/>
      <c r="BH677" s="37">
        <v>0</v>
      </c>
      <c r="BI677" s="37"/>
      <c r="BJ677" s="37"/>
      <c r="BK677" s="37"/>
      <c r="BL677" s="37">
        <v>0</v>
      </c>
      <c r="BM677" s="37"/>
      <c r="BN677" s="37">
        <v>0</v>
      </c>
      <c r="BO677" s="37"/>
      <c r="BP677" s="37"/>
      <c r="BQ677" s="37"/>
      <c r="BR677" s="37">
        <v>0</v>
      </c>
    </row>
    <row r="678" spans="1:70" ht="20.100000000000001" customHeight="1" x14ac:dyDescent="0.2">
      <c r="E678" s="6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row>
    <row r="679" spans="1:70" ht="20.100000000000001" customHeight="1" x14ac:dyDescent="0.2">
      <c r="C679" s="42" t="s">
        <v>188</v>
      </c>
      <c r="D679" s="42"/>
      <c r="E679" s="62"/>
      <c r="F679" s="44">
        <v>0</v>
      </c>
      <c r="G679" s="45"/>
      <c r="H679" s="45"/>
      <c r="I679" s="45"/>
      <c r="J679" s="44">
        <v>0</v>
      </c>
      <c r="K679" s="44">
        <v>0</v>
      </c>
      <c r="L679" s="45"/>
      <c r="M679" s="44">
        <v>0</v>
      </c>
      <c r="N679" s="45"/>
      <c r="O679" s="45"/>
      <c r="P679" s="45"/>
      <c r="Q679" s="44">
        <v>0</v>
      </c>
      <c r="R679" s="44">
        <v>0</v>
      </c>
      <c r="S679" s="45"/>
      <c r="T679" s="44">
        <v>0</v>
      </c>
      <c r="U679" s="45"/>
      <c r="V679" s="45"/>
      <c r="W679" s="45"/>
      <c r="X679" s="44">
        <v>0</v>
      </c>
      <c r="Y679" s="45"/>
      <c r="Z679" s="45"/>
      <c r="AA679" s="45"/>
      <c r="AB679" s="44">
        <v>0</v>
      </c>
      <c r="AC679" s="45"/>
      <c r="AD679" s="44">
        <v>0</v>
      </c>
      <c r="AE679" s="45"/>
      <c r="AF679" s="45"/>
      <c r="AG679" s="45"/>
      <c r="AH679" s="44">
        <v>0</v>
      </c>
      <c r="AI679" s="45"/>
      <c r="AJ679" s="45"/>
      <c r="AK679" s="45"/>
      <c r="AL679" s="45"/>
      <c r="AM679" s="45"/>
      <c r="AN679" s="45"/>
      <c r="AO679" s="45"/>
      <c r="AP679" s="44">
        <v>0</v>
      </c>
      <c r="AQ679" s="45"/>
      <c r="AR679" s="45"/>
      <c r="AS679" s="45"/>
      <c r="AT679" s="44">
        <v>0</v>
      </c>
      <c r="AU679" s="44">
        <v>0</v>
      </c>
      <c r="AV679" s="45"/>
      <c r="AW679" s="44">
        <v>0</v>
      </c>
      <c r="AX679" s="45"/>
      <c r="AY679" s="45"/>
      <c r="AZ679" s="45"/>
      <c r="BA679" s="44">
        <v>0</v>
      </c>
      <c r="BB679" s="44">
        <v>0</v>
      </c>
      <c r="BC679" s="45"/>
      <c r="BD679" s="44">
        <v>0</v>
      </c>
      <c r="BE679" s="45"/>
      <c r="BF679" s="45"/>
      <c r="BG679" s="45"/>
      <c r="BH679" s="44">
        <v>0</v>
      </c>
      <c r="BI679" s="45"/>
      <c r="BJ679" s="45"/>
      <c r="BK679" s="45"/>
      <c r="BL679" s="44">
        <v>0</v>
      </c>
      <c r="BM679" s="45"/>
      <c r="BN679" s="44">
        <v>0</v>
      </c>
      <c r="BO679" s="45"/>
      <c r="BP679" s="45"/>
      <c r="BQ679" s="45"/>
      <c r="BR679" s="44">
        <v>0</v>
      </c>
    </row>
    <row r="680" spans="1:70" ht="20.100000000000001" customHeight="1" x14ac:dyDescent="0.2">
      <c r="E680" s="6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row>
    <row r="681" spans="1:70" ht="20.100000000000001" customHeight="1" x14ac:dyDescent="0.2">
      <c r="C681" s="3" t="s">
        <v>172</v>
      </c>
      <c r="E681" s="62"/>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row>
    <row r="682" spans="1:70" ht="20.100000000000001" customHeight="1" x14ac:dyDescent="0.2">
      <c r="D682" s="2" t="s">
        <v>124</v>
      </c>
      <c r="E682" s="62"/>
      <c r="F682" s="37">
        <v>74</v>
      </c>
      <c r="G682" s="37"/>
      <c r="H682" s="37"/>
      <c r="I682" s="37"/>
      <c r="J682" s="37">
        <v>228</v>
      </c>
      <c r="K682" s="37">
        <v>6</v>
      </c>
      <c r="L682" s="37"/>
      <c r="M682" s="37">
        <v>234</v>
      </c>
      <c r="N682" s="37"/>
      <c r="O682" s="37"/>
      <c r="P682" s="37"/>
      <c r="Q682" s="37">
        <v>71</v>
      </c>
      <c r="R682" s="37">
        <v>161</v>
      </c>
      <c r="S682" s="37"/>
      <c r="T682" s="37">
        <v>232</v>
      </c>
      <c r="U682" s="37"/>
      <c r="V682" s="37"/>
      <c r="W682" s="37"/>
      <c r="X682" s="37">
        <v>76</v>
      </c>
      <c r="Y682" s="37"/>
      <c r="Z682" s="37"/>
      <c r="AA682" s="37"/>
      <c r="AB682" s="37">
        <v>0</v>
      </c>
      <c r="AC682" s="37"/>
      <c r="AD682" s="37">
        <v>0</v>
      </c>
      <c r="AE682" s="37"/>
      <c r="AF682" s="37"/>
      <c r="AG682" s="37"/>
      <c r="AH682" s="37">
        <v>0</v>
      </c>
      <c r="AI682" s="37"/>
      <c r="AJ682" s="37"/>
      <c r="AK682" s="37"/>
      <c r="AL682" s="37"/>
      <c r="AM682" s="37"/>
      <c r="AN682" s="37"/>
      <c r="AO682" s="37"/>
      <c r="AP682" s="37">
        <v>141</v>
      </c>
      <c r="AQ682" s="37"/>
      <c r="AR682" s="37"/>
      <c r="AS682" s="37"/>
      <c r="AT682" s="37">
        <v>350</v>
      </c>
      <c r="AU682" s="37">
        <v>18</v>
      </c>
      <c r="AV682" s="37"/>
      <c r="AW682" s="37">
        <v>368</v>
      </c>
      <c r="AX682" s="37"/>
      <c r="AY682" s="37"/>
      <c r="AZ682" s="37"/>
      <c r="BA682" s="37">
        <v>117</v>
      </c>
      <c r="BB682" s="37">
        <v>324</v>
      </c>
      <c r="BC682" s="37"/>
      <c r="BD682" s="37">
        <v>441</v>
      </c>
      <c r="BE682" s="37"/>
      <c r="BF682" s="37"/>
      <c r="BG682" s="37"/>
      <c r="BH682" s="37">
        <v>68</v>
      </c>
      <c r="BI682" s="37"/>
      <c r="BJ682" s="37"/>
      <c r="BK682" s="37"/>
      <c r="BL682" s="37">
        <v>0</v>
      </c>
      <c r="BM682" s="37"/>
      <c r="BN682" s="37">
        <v>0</v>
      </c>
      <c r="BO682" s="37"/>
      <c r="BP682" s="37"/>
      <c r="BQ682" s="37"/>
      <c r="BR682" s="37">
        <v>5</v>
      </c>
    </row>
    <row r="683" spans="1:70" ht="20.100000000000001" customHeight="1" x14ac:dyDescent="0.2">
      <c r="B683" s="5"/>
      <c r="D683" s="38" t="s">
        <v>173</v>
      </c>
      <c r="E683" s="62"/>
      <c r="F683" s="39">
        <v>109</v>
      </c>
      <c r="G683" s="40"/>
      <c r="H683" s="40"/>
      <c r="I683" s="40"/>
      <c r="J683" s="39">
        <v>612</v>
      </c>
      <c r="K683" s="39">
        <v>13</v>
      </c>
      <c r="L683" s="40"/>
      <c r="M683" s="39">
        <v>625</v>
      </c>
      <c r="N683" s="40"/>
      <c r="O683" s="40"/>
      <c r="P683" s="40"/>
      <c r="Q683" s="39">
        <v>100</v>
      </c>
      <c r="R683" s="39">
        <v>508</v>
      </c>
      <c r="S683" s="40"/>
      <c r="T683" s="39">
        <v>608</v>
      </c>
      <c r="U683" s="40"/>
      <c r="V683" s="40"/>
      <c r="W683" s="40"/>
      <c r="X683" s="39">
        <v>126</v>
      </c>
      <c r="Y683" s="40"/>
      <c r="Z683" s="40"/>
      <c r="AA683" s="40"/>
      <c r="AB683" s="39">
        <v>0</v>
      </c>
      <c r="AC683" s="40"/>
      <c r="AD683" s="39">
        <v>0</v>
      </c>
      <c r="AE683" s="40"/>
      <c r="AF683" s="40"/>
      <c r="AG683" s="40"/>
      <c r="AH683" s="39">
        <v>0</v>
      </c>
      <c r="AI683" s="40"/>
      <c r="AJ683" s="40"/>
      <c r="AK683" s="40"/>
      <c r="AL683" s="40"/>
      <c r="AM683" s="40"/>
      <c r="AN683" s="40"/>
      <c r="AO683" s="40"/>
      <c r="AP683" s="39">
        <v>73</v>
      </c>
      <c r="AQ683" s="40"/>
      <c r="AR683" s="40"/>
      <c r="AS683" s="40"/>
      <c r="AT683" s="39">
        <v>592</v>
      </c>
      <c r="AU683" s="39">
        <v>14</v>
      </c>
      <c r="AV683" s="40"/>
      <c r="AW683" s="39">
        <v>606</v>
      </c>
      <c r="AX683" s="40"/>
      <c r="AY683" s="40"/>
      <c r="AZ683" s="40"/>
      <c r="BA683" s="39">
        <v>330</v>
      </c>
      <c r="BB683" s="39">
        <v>257</v>
      </c>
      <c r="BC683" s="40"/>
      <c r="BD683" s="39">
        <v>587</v>
      </c>
      <c r="BE683" s="40"/>
      <c r="BF683" s="40"/>
      <c r="BG683" s="40"/>
      <c r="BH683" s="39">
        <v>71</v>
      </c>
      <c r="BI683" s="40"/>
      <c r="BJ683" s="40"/>
      <c r="BK683" s="40"/>
      <c r="BL683" s="39">
        <v>0</v>
      </c>
      <c r="BM683" s="40"/>
      <c r="BN683" s="39">
        <v>21</v>
      </c>
      <c r="BO683" s="40"/>
      <c r="BP683" s="40"/>
      <c r="BQ683" s="40"/>
      <c r="BR683" s="39">
        <v>1</v>
      </c>
    </row>
    <row r="684" spans="1:70" ht="20.100000000000001" customHeight="1" x14ac:dyDescent="0.2">
      <c r="B684" s="5"/>
      <c r="D684" s="2" t="s">
        <v>100</v>
      </c>
      <c r="E684" s="62"/>
      <c r="F684" s="37">
        <v>94</v>
      </c>
      <c r="G684" s="37"/>
      <c r="H684" s="37"/>
      <c r="I684" s="37"/>
      <c r="J684" s="37">
        <v>585</v>
      </c>
      <c r="K684" s="37">
        <v>12</v>
      </c>
      <c r="L684" s="37"/>
      <c r="M684" s="37">
        <v>597</v>
      </c>
      <c r="N684" s="37"/>
      <c r="O684" s="37"/>
      <c r="P684" s="37"/>
      <c r="Q684" s="37">
        <v>99</v>
      </c>
      <c r="R684" s="37">
        <v>494</v>
      </c>
      <c r="S684" s="37"/>
      <c r="T684" s="37">
        <v>593</v>
      </c>
      <c r="U684" s="37"/>
      <c r="V684" s="37"/>
      <c r="W684" s="37"/>
      <c r="X684" s="37">
        <v>98</v>
      </c>
      <c r="Y684" s="37"/>
      <c r="Z684" s="37"/>
      <c r="AA684" s="37"/>
      <c r="AB684" s="37">
        <v>0</v>
      </c>
      <c r="AC684" s="37"/>
      <c r="AD684" s="37">
        <v>0</v>
      </c>
      <c r="AE684" s="37"/>
      <c r="AF684" s="37"/>
      <c r="AG684" s="37"/>
      <c r="AH684" s="37">
        <v>0</v>
      </c>
      <c r="AI684" s="37"/>
      <c r="AJ684" s="37"/>
      <c r="AK684" s="37"/>
      <c r="AL684" s="37"/>
      <c r="AM684" s="37"/>
      <c r="AN684" s="37"/>
      <c r="AO684" s="37"/>
      <c r="AP684" s="37">
        <v>26</v>
      </c>
      <c r="AQ684" s="37"/>
      <c r="AR684" s="37"/>
      <c r="AS684" s="37"/>
      <c r="AT684" s="37">
        <v>662</v>
      </c>
      <c r="AU684" s="37">
        <v>31</v>
      </c>
      <c r="AV684" s="37"/>
      <c r="AW684" s="37">
        <v>693</v>
      </c>
      <c r="AX684" s="37"/>
      <c r="AY684" s="37"/>
      <c r="AZ684" s="37"/>
      <c r="BA684" s="37">
        <v>396</v>
      </c>
      <c r="BB684" s="37">
        <v>265</v>
      </c>
      <c r="BC684" s="37"/>
      <c r="BD684" s="37">
        <v>661</v>
      </c>
      <c r="BE684" s="37"/>
      <c r="BF684" s="37"/>
      <c r="BG684" s="37"/>
      <c r="BH684" s="37">
        <v>32</v>
      </c>
      <c r="BI684" s="37"/>
      <c r="BJ684" s="37"/>
      <c r="BK684" s="37"/>
      <c r="BL684" s="37">
        <v>0</v>
      </c>
      <c r="BM684" s="37"/>
      <c r="BN684" s="37">
        <v>26</v>
      </c>
      <c r="BO684" s="37"/>
      <c r="BP684" s="37"/>
      <c r="BQ684" s="37"/>
      <c r="BR684" s="37">
        <v>1</v>
      </c>
    </row>
    <row r="685" spans="1:70" ht="20.100000000000001" customHeight="1" x14ac:dyDescent="0.2">
      <c r="D685" s="38" t="s">
        <v>101</v>
      </c>
      <c r="E685" s="62"/>
      <c r="F685" s="39">
        <v>96</v>
      </c>
      <c r="G685" s="40"/>
      <c r="H685" s="40"/>
      <c r="I685" s="40"/>
      <c r="J685" s="39">
        <v>585</v>
      </c>
      <c r="K685" s="39">
        <v>17</v>
      </c>
      <c r="L685" s="40"/>
      <c r="M685" s="39">
        <v>602</v>
      </c>
      <c r="N685" s="40"/>
      <c r="O685" s="40"/>
      <c r="P685" s="40"/>
      <c r="Q685" s="39">
        <v>97</v>
      </c>
      <c r="R685" s="39">
        <v>486</v>
      </c>
      <c r="S685" s="40"/>
      <c r="T685" s="39">
        <v>583</v>
      </c>
      <c r="U685" s="40"/>
      <c r="V685" s="40"/>
      <c r="W685" s="40"/>
      <c r="X685" s="39">
        <v>115</v>
      </c>
      <c r="Y685" s="40"/>
      <c r="Z685" s="40"/>
      <c r="AA685" s="40"/>
      <c r="AB685" s="39">
        <v>0</v>
      </c>
      <c r="AC685" s="40"/>
      <c r="AD685" s="39">
        <v>0</v>
      </c>
      <c r="AE685" s="40"/>
      <c r="AF685" s="40"/>
      <c r="AG685" s="40"/>
      <c r="AH685" s="39">
        <v>0</v>
      </c>
      <c r="AI685" s="40"/>
      <c r="AJ685" s="40"/>
      <c r="AK685" s="40"/>
      <c r="AL685" s="40"/>
      <c r="AM685" s="40"/>
      <c r="AN685" s="40"/>
      <c r="AO685" s="40"/>
      <c r="AP685" s="39">
        <v>76</v>
      </c>
      <c r="AQ685" s="40"/>
      <c r="AR685" s="40"/>
      <c r="AS685" s="40"/>
      <c r="AT685" s="39">
        <v>652</v>
      </c>
      <c r="AU685" s="39">
        <v>11</v>
      </c>
      <c r="AV685" s="40"/>
      <c r="AW685" s="39">
        <v>663</v>
      </c>
      <c r="AX685" s="40"/>
      <c r="AY685" s="40"/>
      <c r="AZ685" s="40"/>
      <c r="BA685" s="39">
        <v>330</v>
      </c>
      <c r="BB685" s="39">
        <v>257</v>
      </c>
      <c r="BC685" s="40"/>
      <c r="BD685" s="39">
        <v>587</v>
      </c>
      <c r="BE685" s="40"/>
      <c r="BF685" s="40"/>
      <c r="BG685" s="40"/>
      <c r="BH685" s="39">
        <v>125</v>
      </c>
      <c r="BI685" s="40"/>
      <c r="BJ685" s="40"/>
      <c r="BK685" s="40"/>
      <c r="BL685" s="39">
        <v>0</v>
      </c>
      <c r="BM685" s="40"/>
      <c r="BN685" s="39">
        <v>27</v>
      </c>
      <c r="BO685" s="40"/>
      <c r="BP685" s="40"/>
      <c r="BQ685" s="40"/>
      <c r="BR685" s="39">
        <v>1</v>
      </c>
    </row>
    <row r="686" spans="1:70" ht="20.100000000000001" customHeight="1" x14ac:dyDescent="0.2">
      <c r="D686" s="2" t="s">
        <v>115</v>
      </c>
      <c r="E686" s="62"/>
      <c r="F686" s="37">
        <v>123</v>
      </c>
      <c r="G686" s="37"/>
      <c r="H686" s="37"/>
      <c r="I686" s="37"/>
      <c r="J686" s="37">
        <v>587</v>
      </c>
      <c r="K686" s="37">
        <v>6</v>
      </c>
      <c r="L686" s="37"/>
      <c r="M686" s="37">
        <v>593</v>
      </c>
      <c r="N686" s="37"/>
      <c r="O686" s="37"/>
      <c r="P686" s="37"/>
      <c r="Q686" s="37">
        <v>92</v>
      </c>
      <c r="R686" s="37">
        <v>476</v>
      </c>
      <c r="S686" s="37"/>
      <c r="T686" s="37">
        <v>568</v>
      </c>
      <c r="U686" s="37"/>
      <c r="V686" s="37"/>
      <c r="W686" s="37"/>
      <c r="X686" s="37">
        <v>148</v>
      </c>
      <c r="Y686" s="37"/>
      <c r="Z686" s="37"/>
      <c r="AA686" s="37"/>
      <c r="AB686" s="37">
        <v>0</v>
      </c>
      <c r="AC686" s="37"/>
      <c r="AD686" s="37">
        <v>0</v>
      </c>
      <c r="AE686" s="37"/>
      <c r="AF686" s="37"/>
      <c r="AG686" s="37"/>
      <c r="AH686" s="37">
        <v>0</v>
      </c>
      <c r="AI686" s="37"/>
      <c r="AJ686" s="37"/>
      <c r="AK686" s="37"/>
      <c r="AL686" s="37"/>
      <c r="AM686" s="37"/>
      <c r="AN686" s="37"/>
      <c r="AO686" s="37"/>
      <c r="AP686" s="37">
        <v>72</v>
      </c>
      <c r="AQ686" s="37"/>
      <c r="AR686" s="37"/>
      <c r="AS686" s="37"/>
      <c r="AT686" s="37">
        <v>609</v>
      </c>
      <c r="AU686" s="37">
        <v>16</v>
      </c>
      <c r="AV686" s="37"/>
      <c r="AW686" s="37">
        <v>625</v>
      </c>
      <c r="AX686" s="37"/>
      <c r="AY686" s="37"/>
      <c r="AZ686" s="37"/>
      <c r="BA686" s="37">
        <v>355</v>
      </c>
      <c r="BB686" s="37">
        <v>269</v>
      </c>
      <c r="BC686" s="37"/>
      <c r="BD686" s="37">
        <v>624</v>
      </c>
      <c r="BE686" s="37"/>
      <c r="BF686" s="37"/>
      <c r="BG686" s="37"/>
      <c r="BH686" s="37">
        <v>50</v>
      </c>
      <c r="BI686" s="37"/>
      <c r="BJ686" s="37"/>
      <c r="BK686" s="37"/>
      <c r="BL686" s="37">
        <v>0</v>
      </c>
      <c r="BM686" s="37"/>
      <c r="BN686" s="37">
        <v>23</v>
      </c>
      <c r="BO686" s="37"/>
      <c r="BP686" s="37"/>
      <c r="BQ686" s="37"/>
      <c r="BR686" s="37">
        <v>0</v>
      </c>
    </row>
    <row r="687" spans="1:70" ht="20.100000000000001" customHeight="1" x14ac:dyDescent="0.2">
      <c r="D687" s="38" t="s">
        <v>103</v>
      </c>
      <c r="E687" s="62"/>
      <c r="F687" s="39">
        <v>91</v>
      </c>
      <c r="G687" s="40"/>
      <c r="H687" s="40"/>
      <c r="I687" s="40"/>
      <c r="J687" s="39">
        <v>358</v>
      </c>
      <c r="K687" s="39">
        <v>2</v>
      </c>
      <c r="L687" s="40"/>
      <c r="M687" s="39">
        <v>360</v>
      </c>
      <c r="N687" s="40"/>
      <c r="O687" s="40"/>
      <c r="P687" s="40"/>
      <c r="Q687" s="39">
        <v>79</v>
      </c>
      <c r="R687" s="39">
        <v>288</v>
      </c>
      <c r="S687" s="40"/>
      <c r="T687" s="39">
        <v>367</v>
      </c>
      <c r="U687" s="40"/>
      <c r="V687" s="40"/>
      <c r="W687" s="40"/>
      <c r="X687" s="39">
        <v>84</v>
      </c>
      <c r="Y687" s="40"/>
      <c r="Z687" s="40"/>
      <c r="AA687" s="40"/>
      <c r="AB687" s="39">
        <v>0</v>
      </c>
      <c r="AC687" s="40"/>
      <c r="AD687" s="39">
        <v>0</v>
      </c>
      <c r="AE687" s="40"/>
      <c r="AF687" s="40"/>
      <c r="AG687" s="40"/>
      <c r="AH687" s="39">
        <v>24</v>
      </c>
      <c r="AI687" s="40"/>
      <c r="AJ687" s="40"/>
      <c r="AK687" s="40"/>
      <c r="AL687" s="40"/>
      <c r="AM687" s="40"/>
      <c r="AN687" s="40"/>
      <c r="AO687" s="40"/>
      <c r="AP687" s="39">
        <v>112</v>
      </c>
      <c r="AQ687" s="40"/>
      <c r="AR687" s="40"/>
      <c r="AS687" s="40"/>
      <c r="AT687" s="39">
        <v>230</v>
      </c>
      <c r="AU687" s="39">
        <v>5</v>
      </c>
      <c r="AV687" s="40"/>
      <c r="AW687" s="39">
        <v>235</v>
      </c>
      <c r="AX687" s="40"/>
      <c r="AY687" s="40"/>
      <c r="AZ687" s="40"/>
      <c r="BA687" s="39">
        <v>102</v>
      </c>
      <c r="BB687" s="39">
        <v>177</v>
      </c>
      <c r="BC687" s="40"/>
      <c r="BD687" s="39">
        <v>279</v>
      </c>
      <c r="BE687" s="40"/>
      <c r="BF687" s="40"/>
      <c r="BG687" s="40"/>
      <c r="BH687" s="39">
        <v>68</v>
      </c>
      <c r="BI687" s="40"/>
      <c r="BJ687" s="40"/>
      <c r="BK687" s="40"/>
      <c r="BL687" s="39">
        <v>0</v>
      </c>
      <c r="BM687" s="40"/>
      <c r="BN687" s="39">
        <v>0</v>
      </c>
      <c r="BO687" s="40"/>
      <c r="BP687" s="40"/>
      <c r="BQ687" s="40"/>
      <c r="BR687" s="39">
        <v>28</v>
      </c>
    </row>
    <row r="688" spans="1:70" ht="20.100000000000001" customHeight="1" x14ac:dyDescent="0.2">
      <c r="D688" s="2" t="s">
        <v>104</v>
      </c>
      <c r="E688" s="62"/>
      <c r="F688" s="37">
        <v>73</v>
      </c>
      <c r="G688" s="37"/>
      <c r="H688" s="37"/>
      <c r="I688" s="37"/>
      <c r="J688" s="37">
        <v>589</v>
      </c>
      <c r="K688" s="37">
        <v>3</v>
      </c>
      <c r="L688" s="37"/>
      <c r="M688" s="37">
        <v>592</v>
      </c>
      <c r="N688" s="37"/>
      <c r="O688" s="37"/>
      <c r="P688" s="37"/>
      <c r="Q688" s="37">
        <v>96</v>
      </c>
      <c r="R688" s="37">
        <v>465</v>
      </c>
      <c r="S688" s="37"/>
      <c r="T688" s="37">
        <v>561</v>
      </c>
      <c r="U688" s="37"/>
      <c r="V688" s="37"/>
      <c r="W688" s="37"/>
      <c r="X688" s="37">
        <v>104</v>
      </c>
      <c r="Y688" s="37"/>
      <c r="Z688" s="37"/>
      <c r="AA688" s="37"/>
      <c r="AB688" s="37">
        <v>0</v>
      </c>
      <c r="AC688" s="37"/>
      <c r="AD688" s="37">
        <v>0</v>
      </c>
      <c r="AE688" s="37"/>
      <c r="AF688" s="37"/>
      <c r="AG688" s="37"/>
      <c r="AH688" s="37">
        <v>0</v>
      </c>
      <c r="AI688" s="37"/>
      <c r="AJ688" s="37"/>
      <c r="AK688" s="37"/>
      <c r="AL688" s="37"/>
      <c r="AM688" s="37"/>
      <c r="AN688" s="37"/>
      <c r="AO688" s="37"/>
      <c r="AP688" s="37">
        <v>52</v>
      </c>
      <c r="AQ688" s="37"/>
      <c r="AR688" s="37"/>
      <c r="AS688" s="37"/>
      <c r="AT688" s="37">
        <v>618</v>
      </c>
      <c r="AU688" s="37">
        <v>23</v>
      </c>
      <c r="AV688" s="37"/>
      <c r="AW688" s="37">
        <v>641</v>
      </c>
      <c r="AX688" s="37"/>
      <c r="AY688" s="37"/>
      <c r="AZ688" s="37"/>
      <c r="BA688" s="37">
        <v>371</v>
      </c>
      <c r="BB688" s="37">
        <v>232</v>
      </c>
      <c r="BC688" s="37"/>
      <c r="BD688" s="37">
        <v>603</v>
      </c>
      <c r="BE688" s="37"/>
      <c r="BF688" s="37"/>
      <c r="BG688" s="37"/>
      <c r="BH688" s="37">
        <v>68</v>
      </c>
      <c r="BI688" s="37"/>
      <c r="BJ688" s="37"/>
      <c r="BK688" s="37"/>
      <c r="BL688" s="37">
        <v>0</v>
      </c>
      <c r="BM688" s="37"/>
      <c r="BN688" s="37">
        <v>22</v>
      </c>
      <c r="BO688" s="37"/>
      <c r="BP688" s="37"/>
      <c r="BQ688" s="37"/>
      <c r="BR688" s="37">
        <v>1</v>
      </c>
    </row>
    <row r="689" spans="1:70" ht="20.100000000000001" customHeight="1" x14ac:dyDescent="0.2">
      <c r="E689" s="6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row>
    <row r="690" spans="1:70" s="1" customFormat="1" ht="20.100000000000001" customHeight="1" x14ac:dyDescent="0.2">
      <c r="A690" s="3"/>
      <c r="B690" s="6"/>
      <c r="C690" s="42" t="s">
        <v>180</v>
      </c>
      <c r="D690" s="42"/>
      <c r="E690" s="62"/>
      <c r="F690" s="44">
        <v>660</v>
      </c>
      <c r="G690" s="45"/>
      <c r="H690" s="45"/>
      <c r="I690" s="45"/>
      <c r="J690" s="44">
        <v>3544</v>
      </c>
      <c r="K690" s="44">
        <v>59</v>
      </c>
      <c r="L690" s="45"/>
      <c r="M690" s="44">
        <v>3603</v>
      </c>
      <c r="N690" s="45"/>
      <c r="O690" s="45"/>
      <c r="P690" s="45"/>
      <c r="Q690" s="44">
        <v>634</v>
      </c>
      <c r="R690" s="44">
        <v>2878</v>
      </c>
      <c r="S690" s="45"/>
      <c r="T690" s="44">
        <v>3512</v>
      </c>
      <c r="U690" s="45"/>
      <c r="V690" s="45"/>
      <c r="W690" s="45"/>
      <c r="X690" s="44">
        <v>751</v>
      </c>
      <c r="Y690" s="45"/>
      <c r="Z690" s="45"/>
      <c r="AA690" s="45"/>
      <c r="AB690" s="44">
        <v>0</v>
      </c>
      <c r="AC690" s="45"/>
      <c r="AD690" s="44">
        <v>0</v>
      </c>
      <c r="AE690" s="45"/>
      <c r="AF690" s="45"/>
      <c r="AG690" s="45"/>
      <c r="AH690" s="44">
        <v>24</v>
      </c>
      <c r="AI690" s="45"/>
      <c r="AJ690" s="45"/>
      <c r="AK690" s="45"/>
      <c r="AL690" s="45"/>
      <c r="AM690" s="45"/>
      <c r="AN690" s="45"/>
      <c r="AO690" s="45"/>
      <c r="AP690" s="44">
        <v>552</v>
      </c>
      <c r="AQ690" s="45"/>
      <c r="AR690" s="45"/>
      <c r="AS690" s="45"/>
      <c r="AT690" s="44">
        <v>3713</v>
      </c>
      <c r="AU690" s="44">
        <v>118</v>
      </c>
      <c r="AV690" s="45"/>
      <c r="AW690" s="44">
        <v>3831</v>
      </c>
      <c r="AX690" s="45"/>
      <c r="AY690" s="45"/>
      <c r="AZ690" s="45"/>
      <c r="BA690" s="44">
        <v>2001</v>
      </c>
      <c r="BB690" s="44">
        <v>1781</v>
      </c>
      <c r="BC690" s="45"/>
      <c r="BD690" s="44">
        <v>3782</v>
      </c>
      <c r="BE690" s="45"/>
      <c r="BF690" s="45"/>
      <c r="BG690" s="45"/>
      <c r="BH690" s="44">
        <v>482</v>
      </c>
      <c r="BI690" s="45"/>
      <c r="BJ690" s="45"/>
      <c r="BK690" s="45"/>
      <c r="BL690" s="44">
        <v>0</v>
      </c>
      <c r="BM690" s="45"/>
      <c r="BN690" s="44">
        <v>119</v>
      </c>
      <c r="BO690" s="45"/>
      <c r="BP690" s="45"/>
      <c r="BQ690" s="45"/>
      <c r="BR690" s="44">
        <v>37</v>
      </c>
    </row>
    <row r="691" spans="1:70" s="1" customFormat="1" ht="20.100000000000001" customHeight="1" x14ac:dyDescent="0.2">
      <c r="A691" s="3"/>
      <c r="B691" s="6"/>
      <c r="C691" s="3"/>
      <c r="D691" s="3"/>
      <c r="E691" s="62"/>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row>
    <row r="692" spans="1:70" s="1" customFormat="1" ht="20.100000000000001" customHeight="1" x14ac:dyDescent="0.25">
      <c r="A692" s="3"/>
      <c r="B692" s="49" t="s">
        <v>326</v>
      </c>
      <c r="C692" s="50"/>
      <c r="D692" s="50"/>
      <c r="E692" s="62"/>
      <c r="F692" s="51">
        <v>660</v>
      </c>
      <c r="G692" s="52"/>
      <c r="H692" s="52"/>
      <c r="I692" s="52"/>
      <c r="J692" s="51">
        <v>3544</v>
      </c>
      <c r="K692" s="51">
        <v>59</v>
      </c>
      <c r="L692" s="52"/>
      <c r="M692" s="51">
        <v>3603</v>
      </c>
      <c r="N692" s="52"/>
      <c r="O692" s="52"/>
      <c r="P692" s="52"/>
      <c r="Q692" s="51">
        <v>634</v>
      </c>
      <c r="R692" s="51">
        <v>2878</v>
      </c>
      <c r="S692" s="52"/>
      <c r="T692" s="51">
        <v>3512</v>
      </c>
      <c r="U692" s="52"/>
      <c r="V692" s="52"/>
      <c r="W692" s="52"/>
      <c r="X692" s="51">
        <v>751</v>
      </c>
      <c r="Y692" s="52"/>
      <c r="Z692" s="52"/>
      <c r="AA692" s="52"/>
      <c r="AB692" s="51">
        <v>0</v>
      </c>
      <c r="AC692" s="52"/>
      <c r="AD692" s="51">
        <v>0</v>
      </c>
      <c r="AE692" s="52"/>
      <c r="AF692" s="52"/>
      <c r="AG692" s="52"/>
      <c r="AH692" s="51">
        <v>24</v>
      </c>
      <c r="AI692" s="52"/>
      <c r="AJ692" s="52"/>
      <c r="AK692" s="52"/>
      <c r="AL692" s="52"/>
      <c r="AM692" s="52"/>
      <c r="AN692" s="52"/>
      <c r="AO692" s="52"/>
      <c r="AP692" s="51">
        <v>552</v>
      </c>
      <c r="AQ692" s="52"/>
      <c r="AR692" s="52"/>
      <c r="AS692" s="52"/>
      <c r="AT692" s="51">
        <v>3713</v>
      </c>
      <c r="AU692" s="51">
        <v>118</v>
      </c>
      <c r="AV692" s="52"/>
      <c r="AW692" s="51">
        <v>3831</v>
      </c>
      <c r="AX692" s="52"/>
      <c r="AY692" s="52"/>
      <c r="AZ692" s="52"/>
      <c r="BA692" s="51">
        <v>2001</v>
      </c>
      <c r="BB692" s="51">
        <v>1781</v>
      </c>
      <c r="BC692" s="52"/>
      <c r="BD692" s="51">
        <v>3782</v>
      </c>
      <c r="BE692" s="52"/>
      <c r="BF692" s="52"/>
      <c r="BG692" s="52"/>
      <c r="BH692" s="51">
        <v>482</v>
      </c>
      <c r="BI692" s="52"/>
      <c r="BJ692" s="52"/>
      <c r="BK692" s="52"/>
      <c r="BL692" s="51">
        <v>0</v>
      </c>
      <c r="BM692" s="52"/>
      <c r="BN692" s="51">
        <v>119</v>
      </c>
      <c r="BO692" s="52"/>
      <c r="BP692" s="52"/>
      <c r="BQ692" s="52"/>
      <c r="BR692" s="51">
        <v>37</v>
      </c>
    </row>
    <row r="693" spans="1:70" ht="20.100000000000001" customHeight="1" x14ac:dyDescent="0.2">
      <c r="E693" s="6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row>
    <row r="694" spans="1:70" ht="20.100000000000001" customHeight="1" x14ac:dyDescent="0.2">
      <c r="B694" s="6" t="s">
        <v>327</v>
      </c>
      <c r="E694" s="62"/>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row>
    <row r="695" spans="1:70" ht="20.100000000000001" customHeight="1" x14ac:dyDescent="0.2">
      <c r="C695" s="3" t="s">
        <v>172</v>
      </c>
      <c r="E695" s="62"/>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row>
    <row r="696" spans="1:70" ht="20.100000000000001" customHeight="1" x14ac:dyDescent="0.2">
      <c r="D696" s="2" t="s">
        <v>98</v>
      </c>
      <c r="E696" s="62"/>
      <c r="F696" s="37">
        <v>284</v>
      </c>
      <c r="G696" s="37"/>
      <c r="H696" s="37"/>
      <c r="I696" s="37"/>
      <c r="J696" s="37">
        <v>853</v>
      </c>
      <c r="K696" s="37">
        <v>11</v>
      </c>
      <c r="L696" s="37"/>
      <c r="M696" s="37">
        <v>864</v>
      </c>
      <c r="N696" s="37"/>
      <c r="O696" s="37"/>
      <c r="P696" s="37"/>
      <c r="Q696" s="37">
        <v>71</v>
      </c>
      <c r="R696" s="37">
        <v>802</v>
      </c>
      <c r="S696" s="37"/>
      <c r="T696" s="37">
        <v>873</v>
      </c>
      <c r="U696" s="37"/>
      <c r="V696" s="37"/>
      <c r="W696" s="37"/>
      <c r="X696" s="37">
        <v>275</v>
      </c>
      <c r="Y696" s="37"/>
      <c r="Z696" s="37"/>
      <c r="AA696" s="37"/>
      <c r="AB696" s="37">
        <v>0</v>
      </c>
      <c r="AC696" s="37"/>
      <c r="AD696" s="37">
        <v>0</v>
      </c>
      <c r="AE696" s="37"/>
      <c r="AF696" s="37"/>
      <c r="AG696" s="37"/>
      <c r="AH696" s="37">
        <v>0</v>
      </c>
      <c r="AI696" s="37"/>
      <c r="AJ696" s="37"/>
      <c r="AK696" s="37"/>
      <c r="AL696" s="37"/>
      <c r="AM696" s="37"/>
      <c r="AN696" s="37"/>
      <c r="AO696" s="37"/>
      <c r="AP696" s="37">
        <v>144</v>
      </c>
      <c r="AQ696" s="37"/>
      <c r="AR696" s="37"/>
      <c r="AS696" s="37"/>
      <c r="AT696" s="37">
        <v>267</v>
      </c>
      <c r="AU696" s="37">
        <v>15</v>
      </c>
      <c r="AV696" s="37"/>
      <c r="AW696" s="37">
        <v>282</v>
      </c>
      <c r="AX696" s="37"/>
      <c r="AY696" s="37"/>
      <c r="AZ696" s="37"/>
      <c r="BA696" s="37">
        <v>43</v>
      </c>
      <c r="BB696" s="37">
        <v>232</v>
      </c>
      <c r="BC696" s="37"/>
      <c r="BD696" s="37">
        <v>275</v>
      </c>
      <c r="BE696" s="37"/>
      <c r="BF696" s="37"/>
      <c r="BG696" s="37"/>
      <c r="BH696" s="37">
        <v>151</v>
      </c>
      <c r="BI696" s="37"/>
      <c r="BJ696" s="37"/>
      <c r="BK696" s="37"/>
      <c r="BL696" s="37">
        <v>0</v>
      </c>
      <c r="BM696" s="37"/>
      <c r="BN696" s="37">
        <v>0</v>
      </c>
      <c r="BO696" s="37"/>
      <c r="BP696" s="37"/>
      <c r="BQ696" s="37"/>
      <c r="BR696" s="37">
        <v>4</v>
      </c>
    </row>
    <row r="697" spans="1:70" ht="20.100000000000001" customHeight="1" x14ac:dyDescent="0.2">
      <c r="D697" s="38" t="s">
        <v>99</v>
      </c>
      <c r="E697" s="62"/>
      <c r="F697" s="39">
        <v>270</v>
      </c>
      <c r="G697" s="40"/>
      <c r="H697" s="40"/>
      <c r="I697" s="40"/>
      <c r="J697" s="39">
        <v>868</v>
      </c>
      <c r="K697" s="39">
        <v>15</v>
      </c>
      <c r="L697" s="40"/>
      <c r="M697" s="39">
        <v>883</v>
      </c>
      <c r="N697" s="40"/>
      <c r="O697" s="40"/>
      <c r="P697" s="40"/>
      <c r="Q697" s="39">
        <v>159</v>
      </c>
      <c r="R697" s="39">
        <v>786</v>
      </c>
      <c r="S697" s="40"/>
      <c r="T697" s="39">
        <v>945</v>
      </c>
      <c r="U697" s="40"/>
      <c r="V697" s="40"/>
      <c r="W697" s="40"/>
      <c r="X697" s="39">
        <v>208</v>
      </c>
      <c r="Y697" s="40"/>
      <c r="Z697" s="40"/>
      <c r="AA697" s="40"/>
      <c r="AB697" s="39">
        <v>0</v>
      </c>
      <c r="AC697" s="40"/>
      <c r="AD697" s="39">
        <v>0</v>
      </c>
      <c r="AE697" s="40"/>
      <c r="AF697" s="40"/>
      <c r="AG697" s="40"/>
      <c r="AH697" s="39">
        <v>0</v>
      </c>
      <c r="AI697" s="40"/>
      <c r="AJ697" s="40"/>
      <c r="AK697" s="40"/>
      <c r="AL697" s="40"/>
      <c r="AM697" s="40"/>
      <c r="AN697" s="40"/>
      <c r="AO697" s="40"/>
      <c r="AP697" s="39">
        <v>90</v>
      </c>
      <c r="AQ697" s="40"/>
      <c r="AR697" s="40"/>
      <c r="AS697" s="40"/>
      <c r="AT697" s="39">
        <v>266</v>
      </c>
      <c r="AU697" s="39">
        <v>6</v>
      </c>
      <c r="AV697" s="40"/>
      <c r="AW697" s="39">
        <v>272</v>
      </c>
      <c r="AX697" s="40"/>
      <c r="AY697" s="40"/>
      <c r="AZ697" s="40"/>
      <c r="BA697" s="39">
        <v>88</v>
      </c>
      <c r="BB697" s="39">
        <v>186</v>
      </c>
      <c r="BC697" s="40"/>
      <c r="BD697" s="39">
        <v>274</v>
      </c>
      <c r="BE697" s="40"/>
      <c r="BF697" s="40"/>
      <c r="BG697" s="40"/>
      <c r="BH697" s="39">
        <v>87</v>
      </c>
      <c r="BI697" s="40"/>
      <c r="BJ697" s="40"/>
      <c r="BK697" s="40"/>
      <c r="BL697" s="39">
        <v>0</v>
      </c>
      <c r="BM697" s="40"/>
      <c r="BN697" s="39">
        <v>1</v>
      </c>
      <c r="BO697" s="40"/>
      <c r="BP697" s="40"/>
      <c r="BQ697" s="40"/>
      <c r="BR697" s="39">
        <v>2</v>
      </c>
    </row>
    <row r="698" spans="1:70" ht="20.100000000000001" customHeight="1" x14ac:dyDescent="0.2">
      <c r="D698" s="2" t="s">
        <v>100</v>
      </c>
      <c r="E698" s="62"/>
      <c r="F698" s="40">
        <v>97</v>
      </c>
      <c r="G698" s="40"/>
      <c r="H698" s="40"/>
      <c r="I698" s="40"/>
      <c r="J698" s="40">
        <v>873</v>
      </c>
      <c r="K698" s="40">
        <v>6</v>
      </c>
      <c r="L698" s="40"/>
      <c r="M698" s="40">
        <v>879</v>
      </c>
      <c r="N698" s="40"/>
      <c r="O698" s="40"/>
      <c r="P698" s="40"/>
      <c r="Q698" s="40">
        <v>166</v>
      </c>
      <c r="R698" s="40">
        <v>694</v>
      </c>
      <c r="S698" s="40"/>
      <c r="T698" s="40">
        <v>860</v>
      </c>
      <c r="U698" s="40"/>
      <c r="V698" s="40"/>
      <c r="W698" s="40"/>
      <c r="X698" s="40">
        <v>116</v>
      </c>
      <c r="Y698" s="40"/>
      <c r="Z698" s="40"/>
      <c r="AA698" s="40"/>
      <c r="AB698" s="40">
        <v>0</v>
      </c>
      <c r="AC698" s="40"/>
      <c r="AD698" s="40">
        <v>0</v>
      </c>
      <c r="AE698" s="40"/>
      <c r="AF698" s="40"/>
      <c r="AG698" s="40"/>
      <c r="AH698" s="40">
        <v>0</v>
      </c>
      <c r="AI698" s="40"/>
      <c r="AJ698" s="40"/>
      <c r="AK698" s="40"/>
      <c r="AL698" s="40"/>
      <c r="AM698" s="40"/>
      <c r="AN698" s="40"/>
      <c r="AO698" s="40"/>
      <c r="AP698" s="40">
        <v>42</v>
      </c>
      <c r="AQ698" s="40"/>
      <c r="AR698" s="40"/>
      <c r="AS698" s="40"/>
      <c r="AT698" s="40">
        <v>269</v>
      </c>
      <c r="AU698" s="40">
        <v>10</v>
      </c>
      <c r="AV698" s="40"/>
      <c r="AW698" s="40">
        <v>279</v>
      </c>
      <c r="AX698" s="40"/>
      <c r="AY698" s="40"/>
      <c r="AZ698" s="40"/>
      <c r="BA698" s="40">
        <v>94</v>
      </c>
      <c r="BB698" s="40">
        <v>157</v>
      </c>
      <c r="BC698" s="40"/>
      <c r="BD698" s="40">
        <v>251</v>
      </c>
      <c r="BE698" s="40"/>
      <c r="BF698" s="40"/>
      <c r="BG698" s="40"/>
      <c r="BH698" s="40">
        <v>65</v>
      </c>
      <c r="BI698" s="40"/>
      <c r="BJ698" s="40"/>
      <c r="BK698" s="40"/>
      <c r="BL698" s="40">
        <v>0</v>
      </c>
      <c r="BM698" s="40"/>
      <c r="BN698" s="40">
        <v>5</v>
      </c>
      <c r="BO698" s="40"/>
      <c r="BP698" s="40"/>
      <c r="BQ698" s="40"/>
      <c r="BR698" s="40">
        <v>0</v>
      </c>
    </row>
    <row r="699" spans="1:70" ht="20.100000000000001" customHeight="1" x14ac:dyDescent="0.2">
      <c r="E699" s="6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row>
    <row r="700" spans="1:70" s="1" customFormat="1" ht="20.100000000000001" customHeight="1" x14ac:dyDescent="0.2">
      <c r="A700" s="3"/>
      <c r="B700" s="6"/>
      <c r="C700" s="42" t="s">
        <v>180</v>
      </c>
      <c r="D700" s="42"/>
      <c r="E700" s="62"/>
      <c r="F700" s="44">
        <v>651</v>
      </c>
      <c r="G700" s="45"/>
      <c r="H700" s="45"/>
      <c r="I700" s="45"/>
      <c r="J700" s="44">
        <v>2594</v>
      </c>
      <c r="K700" s="44">
        <v>32</v>
      </c>
      <c r="L700" s="45"/>
      <c r="M700" s="44">
        <v>2626</v>
      </c>
      <c r="N700" s="45"/>
      <c r="O700" s="45"/>
      <c r="P700" s="45"/>
      <c r="Q700" s="44">
        <v>396</v>
      </c>
      <c r="R700" s="44">
        <v>2282</v>
      </c>
      <c r="S700" s="45"/>
      <c r="T700" s="44">
        <v>2678</v>
      </c>
      <c r="U700" s="45"/>
      <c r="V700" s="45"/>
      <c r="W700" s="45"/>
      <c r="X700" s="44">
        <v>599</v>
      </c>
      <c r="Y700" s="45"/>
      <c r="Z700" s="45"/>
      <c r="AA700" s="45"/>
      <c r="AB700" s="44">
        <v>0</v>
      </c>
      <c r="AC700" s="45"/>
      <c r="AD700" s="44">
        <v>0</v>
      </c>
      <c r="AE700" s="45"/>
      <c r="AF700" s="45"/>
      <c r="AG700" s="45"/>
      <c r="AH700" s="44">
        <v>0</v>
      </c>
      <c r="AI700" s="45"/>
      <c r="AJ700" s="45"/>
      <c r="AK700" s="45"/>
      <c r="AL700" s="45"/>
      <c r="AM700" s="45"/>
      <c r="AN700" s="45"/>
      <c r="AO700" s="45"/>
      <c r="AP700" s="44">
        <v>276</v>
      </c>
      <c r="AQ700" s="45"/>
      <c r="AR700" s="45"/>
      <c r="AS700" s="45"/>
      <c r="AT700" s="44">
        <v>802</v>
      </c>
      <c r="AU700" s="44">
        <v>31</v>
      </c>
      <c r="AV700" s="45"/>
      <c r="AW700" s="44">
        <v>833</v>
      </c>
      <c r="AX700" s="45"/>
      <c r="AY700" s="45"/>
      <c r="AZ700" s="45"/>
      <c r="BA700" s="44">
        <v>225</v>
      </c>
      <c r="BB700" s="44">
        <v>575</v>
      </c>
      <c r="BC700" s="45"/>
      <c r="BD700" s="44">
        <v>800</v>
      </c>
      <c r="BE700" s="45"/>
      <c r="BF700" s="45"/>
      <c r="BG700" s="45"/>
      <c r="BH700" s="44">
        <v>303</v>
      </c>
      <c r="BI700" s="45"/>
      <c r="BJ700" s="45"/>
      <c r="BK700" s="45"/>
      <c r="BL700" s="44">
        <v>0</v>
      </c>
      <c r="BM700" s="45"/>
      <c r="BN700" s="44">
        <v>6</v>
      </c>
      <c r="BO700" s="45"/>
      <c r="BP700" s="45"/>
      <c r="BQ700" s="45"/>
      <c r="BR700" s="44">
        <v>6</v>
      </c>
    </row>
    <row r="701" spans="1:70" s="1" customFormat="1" ht="20.100000000000001" customHeight="1" x14ac:dyDescent="0.2">
      <c r="A701" s="3"/>
      <c r="B701" s="6"/>
      <c r="C701" s="3"/>
      <c r="D701" s="3"/>
      <c r="E701" s="62"/>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row>
    <row r="702" spans="1:70" s="1" customFormat="1" ht="20.100000000000001" customHeight="1" x14ac:dyDescent="0.25">
      <c r="A702" s="3"/>
      <c r="B702" s="49" t="s">
        <v>328</v>
      </c>
      <c r="C702" s="50"/>
      <c r="D702" s="50"/>
      <c r="E702" s="62"/>
      <c r="F702" s="51">
        <v>651</v>
      </c>
      <c r="G702" s="52"/>
      <c r="H702" s="52"/>
      <c r="I702" s="52"/>
      <c r="J702" s="51">
        <v>2594</v>
      </c>
      <c r="K702" s="51">
        <v>32</v>
      </c>
      <c r="L702" s="52"/>
      <c r="M702" s="51">
        <v>2626</v>
      </c>
      <c r="N702" s="52"/>
      <c r="O702" s="52"/>
      <c r="P702" s="52"/>
      <c r="Q702" s="51">
        <v>396</v>
      </c>
      <c r="R702" s="51">
        <v>2282</v>
      </c>
      <c r="S702" s="52"/>
      <c r="T702" s="51">
        <v>2678</v>
      </c>
      <c r="U702" s="52"/>
      <c r="V702" s="52"/>
      <c r="W702" s="52"/>
      <c r="X702" s="51">
        <v>599</v>
      </c>
      <c r="Y702" s="52"/>
      <c r="Z702" s="52"/>
      <c r="AA702" s="52"/>
      <c r="AB702" s="51">
        <v>0</v>
      </c>
      <c r="AC702" s="52"/>
      <c r="AD702" s="51">
        <v>0</v>
      </c>
      <c r="AE702" s="52"/>
      <c r="AF702" s="52"/>
      <c r="AG702" s="52"/>
      <c r="AH702" s="51">
        <v>0</v>
      </c>
      <c r="AI702" s="52"/>
      <c r="AJ702" s="52"/>
      <c r="AK702" s="52"/>
      <c r="AL702" s="52"/>
      <c r="AM702" s="52"/>
      <c r="AN702" s="52"/>
      <c r="AO702" s="52"/>
      <c r="AP702" s="51">
        <v>276</v>
      </c>
      <c r="AQ702" s="52"/>
      <c r="AR702" s="52"/>
      <c r="AS702" s="52"/>
      <c r="AT702" s="51">
        <v>802</v>
      </c>
      <c r="AU702" s="51">
        <v>31</v>
      </c>
      <c r="AV702" s="52"/>
      <c r="AW702" s="51">
        <v>833</v>
      </c>
      <c r="AX702" s="52"/>
      <c r="AY702" s="52"/>
      <c r="AZ702" s="52"/>
      <c r="BA702" s="51">
        <v>225</v>
      </c>
      <c r="BB702" s="51">
        <v>575</v>
      </c>
      <c r="BC702" s="52"/>
      <c r="BD702" s="51">
        <v>800</v>
      </c>
      <c r="BE702" s="52"/>
      <c r="BF702" s="52"/>
      <c r="BG702" s="52"/>
      <c r="BH702" s="51">
        <v>303</v>
      </c>
      <c r="BI702" s="52"/>
      <c r="BJ702" s="52"/>
      <c r="BK702" s="52"/>
      <c r="BL702" s="51">
        <v>0</v>
      </c>
      <c r="BM702" s="52"/>
      <c r="BN702" s="51">
        <v>6</v>
      </c>
      <c r="BO702" s="52"/>
      <c r="BP702" s="52"/>
      <c r="BQ702" s="52"/>
      <c r="BR702" s="51">
        <v>6</v>
      </c>
    </row>
    <row r="703" spans="1:70" ht="20.100000000000001" customHeight="1" x14ac:dyDescent="0.2">
      <c r="E703" s="6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row>
    <row r="704" spans="1:70" ht="20.100000000000001" customHeight="1" x14ac:dyDescent="0.2">
      <c r="B704" s="6" t="s">
        <v>329</v>
      </c>
      <c r="E704" s="62"/>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row>
    <row r="705" spans="1:70" ht="20.100000000000001" customHeight="1" x14ac:dyDescent="0.2">
      <c r="B705" s="5"/>
      <c r="C705" s="3" t="s">
        <v>172</v>
      </c>
      <c r="E705" s="62"/>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row>
    <row r="706" spans="1:70" ht="20.100000000000001" customHeight="1" x14ac:dyDescent="0.2">
      <c r="B706" s="5"/>
      <c r="D706" s="2" t="s">
        <v>98</v>
      </c>
      <c r="E706" s="62"/>
      <c r="F706" s="37">
        <v>212</v>
      </c>
      <c r="G706" s="37"/>
      <c r="H706" s="37"/>
      <c r="I706" s="37"/>
      <c r="J706" s="37">
        <v>991</v>
      </c>
      <c r="K706" s="37">
        <v>17</v>
      </c>
      <c r="L706" s="37"/>
      <c r="M706" s="37">
        <v>1008</v>
      </c>
      <c r="N706" s="37"/>
      <c r="O706" s="37"/>
      <c r="P706" s="37"/>
      <c r="Q706" s="37">
        <v>320</v>
      </c>
      <c r="R706" s="37">
        <v>711</v>
      </c>
      <c r="S706" s="37"/>
      <c r="T706" s="37">
        <v>1031</v>
      </c>
      <c r="U706" s="37"/>
      <c r="V706" s="37"/>
      <c r="W706" s="37"/>
      <c r="X706" s="37">
        <v>189</v>
      </c>
      <c r="Y706" s="37"/>
      <c r="Z706" s="37"/>
      <c r="AA706" s="37"/>
      <c r="AB706" s="37">
        <v>0</v>
      </c>
      <c r="AC706" s="37"/>
      <c r="AD706" s="37">
        <v>0</v>
      </c>
      <c r="AE706" s="37"/>
      <c r="AF706" s="37"/>
      <c r="AG706" s="37"/>
      <c r="AH706" s="37">
        <v>0</v>
      </c>
      <c r="AI706" s="37"/>
      <c r="AJ706" s="37"/>
      <c r="AK706" s="37"/>
      <c r="AL706" s="37"/>
      <c r="AM706" s="37"/>
      <c r="AN706" s="37"/>
      <c r="AO706" s="37"/>
      <c r="AP706" s="37">
        <v>72</v>
      </c>
      <c r="AQ706" s="37"/>
      <c r="AR706" s="37"/>
      <c r="AS706" s="37"/>
      <c r="AT706" s="37">
        <v>312</v>
      </c>
      <c r="AU706" s="37">
        <v>13</v>
      </c>
      <c r="AV706" s="37"/>
      <c r="AW706" s="37">
        <v>325</v>
      </c>
      <c r="AX706" s="37"/>
      <c r="AY706" s="37"/>
      <c r="AZ706" s="37"/>
      <c r="BA706" s="37">
        <v>94</v>
      </c>
      <c r="BB706" s="37">
        <v>230</v>
      </c>
      <c r="BC706" s="37"/>
      <c r="BD706" s="37">
        <v>324</v>
      </c>
      <c r="BE706" s="37"/>
      <c r="BF706" s="37"/>
      <c r="BG706" s="37"/>
      <c r="BH706" s="37">
        <v>59</v>
      </c>
      <c r="BI706" s="37"/>
      <c r="BJ706" s="37"/>
      <c r="BK706" s="37"/>
      <c r="BL706" s="37">
        <v>0</v>
      </c>
      <c r="BM706" s="37"/>
      <c r="BN706" s="37">
        <v>14</v>
      </c>
      <c r="BO706" s="37"/>
      <c r="BP706" s="37"/>
      <c r="BQ706" s="37"/>
      <c r="BR706" s="37">
        <v>2</v>
      </c>
    </row>
    <row r="707" spans="1:70" ht="20.100000000000001" customHeight="1" x14ac:dyDescent="0.2">
      <c r="D707" s="38" t="s">
        <v>99</v>
      </c>
      <c r="E707" s="62"/>
      <c r="F707" s="39">
        <v>250</v>
      </c>
      <c r="G707" s="40"/>
      <c r="H707" s="40"/>
      <c r="I707" s="40"/>
      <c r="J707" s="39">
        <v>942</v>
      </c>
      <c r="K707" s="39">
        <v>14</v>
      </c>
      <c r="L707" s="40"/>
      <c r="M707" s="39">
        <v>956</v>
      </c>
      <c r="N707" s="40"/>
      <c r="O707" s="40"/>
      <c r="P707" s="40"/>
      <c r="Q707" s="39">
        <v>169</v>
      </c>
      <c r="R707" s="39">
        <v>826</v>
      </c>
      <c r="S707" s="40"/>
      <c r="T707" s="39">
        <v>995</v>
      </c>
      <c r="U707" s="40"/>
      <c r="V707" s="40"/>
      <c r="W707" s="40"/>
      <c r="X707" s="39">
        <v>211</v>
      </c>
      <c r="Y707" s="40"/>
      <c r="Z707" s="40"/>
      <c r="AA707" s="40"/>
      <c r="AB707" s="39">
        <v>0</v>
      </c>
      <c r="AC707" s="40"/>
      <c r="AD707" s="39">
        <v>0</v>
      </c>
      <c r="AE707" s="40"/>
      <c r="AF707" s="40"/>
      <c r="AG707" s="40"/>
      <c r="AH707" s="39">
        <v>0</v>
      </c>
      <c r="AI707" s="40"/>
      <c r="AJ707" s="40"/>
      <c r="AK707" s="40"/>
      <c r="AL707" s="40"/>
      <c r="AM707" s="40"/>
      <c r="AN707" s="40"/>
      <c r="AO707" s="40"/>
      <c r="AP707" s="39">
        <v>84</v>
      </c>
      <c r="AQ707" s="40"/>
      <c r="AR707" s="40"/>
      <c r="AS707" s="40"/>
      <c r="AT707" s="39">
        <v>309</v>
      </c>
      <c r="AU707" s="39">
        <v>14</v>
      </c>
      <c r="AV707" s="40"/>
      <c r="AW707" s="39">
        <v>323</v>
      </c>
      <c r="AX707" s="40"/>
      <c r="AY707" s="40"/>
      <c r="AZ707" s="40"/>
      <c r="BA707" s="39">
        <v>88</v>
      </c>
      <c r="BB707" s="39">
        <v>218</v>
      </c>
      <c r="BC707" s="40"/>
      <c r="BD707" s="39">
        <v>306</v>
      </c>
      <c r="BE707" s="40"/>
      <c r="BF707" s="40"/>
      <c r="BG707" s="40"/>
      <c r="BH707" s="39">
        <v>89</v>
      </c>
      <c r="BI707" s="40"/>
      <c r="BJ707" s="40"/>
      <c r="BK707" s="40"/>
      <c r="BL707" s="39">
        <v>0</v>
      </c>
      <c r="BM707" s="40"/>
      <c r="BN707" s="39">
        <v>12</v>
      </c>
      <c r="BO707" s="40"/>
      <c r="BP707" s="40"/>
      <c r="BQ707" s="40"/>
      <c r="BR707" s="39">
        <v>2</v>
      </c>
    </row>
    <row r="708" spans="1:70" ht="20.100000000000001" customHeight="1" x14ac:dyDescent="0.2">
      <c r="D708" s="2" t="s">
        <v>113</v>
      </c>
      <c r="E708" s="62"/>
      <c r="F708" s="37">
        <v>299</v>
      </c>
      <c r="G708" s="37"/>
      <c r="H708" s="37"/>
      <c r="I708" s="37"/>
      <c r="J708" s="37">
        <v>943</v>
      </c>
      <c r="K708" s="37">
        <v>14</v>
      </c>
      <c r="L708" s="37"/>
      <c r="M708" s="37">
        <v>957</v>
      </c>
      <c r="N708" s="37"/>
      <c r="O708" s="37"/>
      <c r="P708" s="37"/>
      <c r="Q708" s="37">
        <v>168</v>
      </c>
      <c r="R708" s="37">
        <v>843</v>
      </c>
      <c r="S708" s="37"/>
      <c r="T708" s="37">
        <v>1011</v>
      </c>
      <c r="U708" s="37"/>
      <c r="V708" s="37"/>
      <c r="W708" s="37"/>
      <c r="X708" s="37">
        <v>245</v>
      </c>
      <c r="Y708" s="37"/>
      <c r="Z708" s="37"/>
      <c r="AA708" s="37"/>
      <c r="AB708" s="37">
        <v>0</v>
      </c>
      <c r="AC708" s="37"/>
      <c r="AD708" s="37">
        <v>0</v>
      </c>
      <c r="AE708" s="37"/>
      <c r="AF708" s="37"/>
      <c r="AG708" s="37"/>
      <c r="AH708" s="37">
        <v>188</v>
      </c>
      <c r="AI708" s="37"/>
      <c r="AJ708" s="37"/>
      <c r="AK708" s="37"/>
      <c r="AL708" s="37"/>
      <c r="AM708" s="37"/>
      <c r="AN708" s="37"/>
      <c r="AO708" s="37"/>
      <c r="AP708" s="37">
        <v>39</v>
      </c>
      <c r="AQ708" s="37"/>
      <c r="AR708" s="37"/>
      <c r="AS708" s="37"/>
      <c r="AT708" s="37">
        <v>311</v>
      </c>
      <c r="AU708" s="37">
        <v>16</v>
      </c>
      <c r="AV708" s="37"/>
      <c r="AW708" s="37">
        <v>327</v>
      </c>
      <c r="AX708" s="37"/>
      <c r="AY708" s="37"/>
      <c r="AZ708" s="37"/>
      <c r="BA708" s="37">
        <v>96</v>
      </c>
      <c r="BB708" s="37">
        <v>220</v>
      </c>
      <c r="BC708" s="37"/>
      <c r="BD708" s="37">
        <v>316</v>
      </c>
      <c r="BE708" s="37"/>
      <c r="BF708" s="37"/>
      <c r="BG708" s="37"/>
      <c r="BH708" s="37">
        <v>36</v>
      </c>
      <c r="BI708" s="37"/>
      <c r="BJ708" s="37"/>
      <c r="BK708" s="37"/>
      <c r="BL708" s="37">
        <v>0</v>
      </c>
      <c r="BM708" s="37"/>
      <c r="BN708" s="37">
        <v>14</v>
      </c>
      <c r="BO708" s="37"/>
      <c r="BP708" s="37"/>
      <c r="BQ708" s="37"/>
      <c r="BR708" s="37">
        <v>66</v>
      </c>
    </row>
    <row r="709" spans="1:70" ht="20.100000000000001" customHeight="1" x14ac:dyDescent="0.2">
      <c r="D709" s="38" t="s">
        <v>174</v>
      </c>
      <c r="E709" s="62"/>
      <c r="F709" s="39">
        <v>155</v>
      </c>
      <c r="G709" s="40"/>
      <c r="H709" s="40"/>
      <c r="I709" s="40"/>
      <c r="J709" s="39">
        <v>948</v>
      </c>
      <c r="K709" s="39">
        <v>9</v>
      </c>
      <c r="L709" s="40"/>
      <c r="M709" s="39">
        <v>957</v>
      </c>
      <c r="N709" s="40"/>
      <c r="O709" s="40"/>
      <c r="P709" s="40"/>
      <c r="Q709" s="39">
        <v>186</v>
      </c>
      <c r="R709" s="39">
        <v>727</v>
      </c>
      <c r="S709" s="40"/>
      <c r="T709" s="39">
        <v>913</v>
      </c>
      <c r="U709" s="40"/>
      <c r="V709" s="40"/>
      <c r="W709" s="40"/>
      <c r="X709" s="39">
        <v>199</v>
      </c>
      <c r="Y709" s="40"/>
      <c r="Z709" s="40"/>
      <c r="AA709" s="40"/>
      <c r="AB709" s="39">
        <v>0</v>
      </c>
      <c r="AC709" s="40"/>
      <c r="AD709" s="39">
        <v>0</v>
      </c>
      <c r="AE709" s="40"/>
      <c r="AF709" s="40"/>
      <c r="AG709" s="40"/>
      <c r="AH709" s="39">
        <v>0</v>
      </c>
      <c r="AI709" s="40"/>
      <c r="AJ709" s="40"/>
      <c r="AK709" s="40"/>
      <c r="AL709" s="40"/>
      <c r="AM709" s="40"/>
      <c r="AN709" s="40"/>
      <c r="AO709" s="40"/>
      <c r="AP709" s="39">
        <v>62</v>
      </c>
      <c r="AQ709" s="40"/>
      <c r="AR709" s="40"/>
      <c r="AS709" s="40"/>
      <c r="AT709" s="39">
        <v>306</v>
      </c>
      <c r="AU709" s="39">
        <v>10</v>
      </c>
      <c r="AV709" s="40"/>
      <c r="AW709" s="39">
        <v>316</v>
      </c>
      <c r="AX709" s="40"/>
      <c r="AY709" s="40"/>
      <c r="AZ709" s="40"/>
      <c r="BA709" s="39">
        <v>83</v>
      </c>
      <c r="BB709" s="39">
        <v>242</v>
      </c>
      <c r="BC709" s="40"/>
      <c r="BD709" s="39">
        <v>325</v>
      </c>
      <c r="BE709" s="40"/>
      <c r="BF709" s="40"/>
      <c r="BG709" s="40"/>
      <c r="BH709" s="39">
        <v>53</v>
      </c>
      <c r="BI709" s="40"/>
      <c r="BJ709" s="40"/>
      <c r="BK709" s="40"/>
      <c r="BL709" s="39">
        <v>0</v>
      </c>
      <c r="BM709" s="40"/>
      <c r="BN709" s="39">
        <v>0</v>
      </c>
      <c r="BO709" s="40"/>
      <c r="BP709" s="40"/>
      <c r="BQ709" s="40"/>
      <c r="BR709" s="39">
        <v>0</v>
      </c>
    </row>
    <row r="710" spans="1:70" ht="20.100000000000001" customHeight="1" x14ac:dyDescent="0.2">
      <c r="E710" s="6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row>
    <row r="711" spans="1:70" s="1" customFormat="1" ht="20.100000000000001" customHeight="1" x14ac:dyDescent="0.2">
      <c r="A711" s="3"/>
      <c r="B711" s="6"/>
      <c r="C711" s="42" t="s">
        <v>180</v>
      </c>
      <c r="D711" s="42"/>
      <c r="E711" s="62"/>
      <c r="F711" s="44">
        <v>916</v>
      </c>
      <c r="G711" s="45"/>
      <c r="H711" s="45"/>
      <c r="I711" s="45"/>
      <c r="J711" s="44">
        <v>3824</v>
      </c>
      <c r="K711" s="44">
        <v>54</v>
      </c>
      <c r="L711" s="45"/>
      <c r="M711" s="44">
        <v>3878</v>
      </c>
      <c r="N711" s="45"/>
      <c r="O711" s="45"/>
      <c r="P711" s="45"/>
      <c r="Q711" s="44">
        <v>843</v>
      </c>
      <c r="R711" s="44">
        <v>3107</v>
      </c>
      <c r="S711" s="45"/>
      <c r="T711" s="44">
        <v>3950</v>
      </c>
      <c r="U711" s="45"/>
      <c r="V711" s="45"/>
      <c r="W711" s="45"/>
      <c r="X711" s="44">
        <v>844</v>
      </c>
      <c r="Y711" s="45"/>
      <c r="Z711" s="45"/>
      <c r="AA711" s="45"/>
      <c r="AB711" s="44">
        <v>0</v>
      </c>
      <c r="AC711" s="45"/>
      <c r="AD711" s="44">
        <v>0</v>
      </c>
      <c r="AE711" s="45"/>
      <c r="AF711" s="45"/>
      <c r="AG711" s="45"/>
      <c r="AH711" s="44">
        <v>188</v>
      </c>
      <c r="AI711" s="45"/>
      <c r="AJ711" s="45"/>
      <c r="AK711" s="45"/>
      <c r="AL711" s="45"/>
      <c r="AM711" s="45"/>
      <c r="AN711" s="45"/>
      <c r="AO711" s="45"/>
      <c r="AP711" s="44">
        <v>257</v>
      </c>
      <c r="AQ711" s="45"/>
      <c r="AR711" s="45"/>
      <c r="AS711" s="45"/>
      <c r="AT711" s="44">
        <v>1238</v>
      </c>
      <c r="AU711" s="44">
        <v>53</v>
      </c>
      <c r="AV711" s="45"/>
      <c r="AW711" s="44">
        <v>1291</v>
      </c>
      <c r="AX711" s="45"/>
      <c r="AY711" s="45"/>
      <c r="AZ711" s="45"/>
      <c r="BA711" s="44">
        <v>361</v>
      </c>
      <c r="BB711" s="44">
        <v>910</v>
      </c>
      <c r="BC711" s="45"/>
      <c r="BD711" s="44">
        <v>1271</v>
      </c>
      <c r="BE711" s="45"/>
      <c r="BF711" s="45"/>
      <c r="BG711" s="45"/>
      <c r="BH711" s="44">
        <v>237</v>
      </c>
      <c r="BI711" s="45"/>
      <c r="BJ711" s="45"/>
      <c r="BK711" s="45"/>
      <c r="BL711" s="44">
        <v>0</v>
      </c>
      <c r="BM711" s="45"/>
      <c r="BN711" s="44">
        <v>40</v>
      </c>
      <c r="BO711" s="45"/>
      <c r="BP711" s="45"/>
      <c r="BQ711" s="45"/>
      <c r="BR711" s="44">
        <v>70</v>
      </c>
    </row>
    <row r="712" spans="1:70" s="1" customFormat="1" ht="20.100000000000001" customHeight="1" x14ac:dyDescent="0.2">
      <c r="A712" s="3"/>
      <c r="B712" s="6"/>
      <c r="C712" s="3"/>
      <c r="D712" s="3"/>
      <c r="E712" s="62"/>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row>
    <row r="713" spans="1:70" s="1" customFormat="1" ht="20.100000000000001" customHeight="1" x14ac:dyDescent="0.25">
      <c r="A713" s="3"/>
      <c r="B713" s="49" t="s">
        <v>330</v>
      </c>
      <c r="C713" s="50"/>
      <c r="D713" s="50"/>
      <c r="E713" s="62"/>
      <c r="F713" s="51">
        <v>916</v>
      </c>
      <c r="G713" s="52"/>
      <c r="H713" s="52"/>
      <c r="I713" s="52"/>
      <c r="J713" s="51">
        <v>3824</v>
      </c>
      <c r="K713" s="51">
        <v>54</v>
      </c>
      <c r="L713" s="52"/>
      <c r="M713" s="51">
        <v>3878</v>
      </c>
      <c r="N713" s="52"/>
      <c r="O713" s="52"/>
      <c r="P713" s="52"/>
      <c r="Q713" s="51">
        <v>843</v>
      </c>
      <c r="R713" s="51">
        <v>3107</v>
      </c>
      <c r="S713" s="52"/>
      <c r="T713" s="51">
        <v>3950</v>
      </c>
      <c r="U713" s="52"/>
      <c r="V713" s="52"/>
      <c r="W713" s="52"/>
      <c r="X713" s="51">
        <v>844</v>
      </c>
      <c r="Y713" s="52"/>
      <c r="Z713" s="52"/>
      <c r="AA713" s="52"/>
      <c r="AB713" s="51">
        <v>0</v>
      </c>
      <c r="AC713" s="52"/>
      <c r="AD713" s="51">
        <v>0</v>
      </c>
      <c r="AE713" s="52"/>
      <c r="AF713" s="52"/>
      <c r="AG713" s="52"/>
      <c r="AH713" s="51">
        <v>188</v>
      </c>
      <c r="AI713" s="52"/>
      <c r="AJ713" s="52"/>
      <c r="AK713" s="52"/>
      <c r="AL713" s="52"/>
      <c r="AM713" s="52"/>
      <c r="AN713" s="52"/>
      <c r="AO713" s="52"/>
      <c r="AP713" s="51">
        <v>257</v>
      </c>
      <c r="AQ713" s="52"/>
      <c r="AR713" s="52"/>
      <c r="AS713" s="52"/>
      <c r="AT713" s="51">
        <v>1238</v>
      </c>
      <c r="AU713" s="51">
        <v>53</v>
      </c>
      <c r="AV713" s="52"/>
      <c r="AW713" s="51">
        <v>1291</v>
      </c>
      <c r="AX713" s="52"/>
      <c r="AY713" s="52"/>
      <c r="AZ713" s="52"/>
      <c r="BA713" s="51">
        <v>361</v>
      </c>
      <c r="BB713" s="51">
        <v>910</v>
      </c>
      <c r="BC713" s="52"/>
      <c r="BD713" s="51">
        <v>1271</v>
      </c>
      <c r="BE713" s="52"/>
      <c r="BF713" s="52"/>
      <c r="BG713" s="52"/>
      <c r="BH713" s="51">
        <v>237</v>
      </c>
      <c r="BI713" s="52"/>
      <c r="BJ713" s="52"/>
      <c r="BK713" s="52"/>
      <c r="BL713" s="51">
        <v>0</v>
      </c>
      <c r="BM713" s="52"/>
      <c r="BN713" s="51">
        <v>40</v>
      </c>
      <c r="BO713" s="52"/>
      <c r="BP713" s="52"/>
      <c r="BQ713" s="52"/>
      <c r="BR713" s="51">
        <v>70</v>
      </c>
    </row>
    <row r="714" spans="1:70" s="1" customFormat="1" ht="20.100000000000001" customHeight="1" x14ac:dyDescent="0.2">
      <c r="A714" s="3"/>
      <c r="B714" s="55"/>
      <c r="C714" s="55"/>
      <c r="D714" s="55"/>
      <c r="E714" s="62"/>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row>
    <row r="715" spans="1:70" s="1" customFormat="1" ht="20.100000000000001" customHeight="1" x14ac:dyDescent="0.2">
      <c r="A715" s="3"/>
      <c r="B715" s="6" t="s">
        <v>331</v>
      </c>
      <c r="C715" s="55"/>
      <c r="D715" s="55"/>
      <c r="E715" s="62"/>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row>
    <row r="716" spans="1:70" s="1" customFormat="1" ht="20.100000000000001" customHeight="1" x14ac:dyDescent="0.2">
      <c r="A716" s="3"/>
      <c r="B716" s="55"/>
      <c r="C716" s="3" t="s">
        <v>172</v>
      </c>
      <c r="D716" s="2"/>
      <c r="E716" s="62"/>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row>
    <row r="717" spans="1:70" s="1" customFormat="1" ht="20.100000000000001" customHeight="1" x14ac:dyDescent="0.2">
      <c r="A717" s="3"/>
      <c r="B717" s="55"/>
      <c r="C717" s="3"/>
      <c r="D717" s="2" t="s">
        <v>98</v>
      </c>
      <c r="E717" s="62"/>
      <c r="F717" s="37">
        <v>274</v>
      </c>
      <c r="G717" s="37"/>
      <c r="H717" s="37"/>
      <c r="I717" s="37"/>
      <c r="J717" s="37">
        <v>1024</v>
      </c>
      <c r="K717" s="37">
        <v>13</v>
      </c>
      <c r="L717" s="37"/>
      <c r="M717" s="37">
        <v>1037</v>
      </c>
      <c r="N717" s="37"/>
      <c r="O717" s="37"/>
      <c r="P717" s="37"/>
      <c r="Q717" s="37">
        <v>211</v>
      </c>
      <c r="R717" s="37">
        <v>891</v>
      </c>
      <c r="S717" s="37"/>
      <c r="T717" s="37">
        <v>1102</v>
      </c>
      <c r="U717" s="37"/>
      <c r="V717" s="37"/>
      <c r="W717" s="37"/>
      <c r="X717" s="37">
        <v>209</v>
      </c>
      <c r="Y717" s="37"/>
      <c r="Z717" s="37"/>
      <c r="AA717" s="37"/>
      <c r="AB717" s="37">
        <v>0</v>
      </c>
      <c r="AC717" s="37"/>
      <c r="AD717" s="37">
        <v>0</v>
      </c>
      <c r="AE717" s="37"/>
      <c r="AF717" s="37"/>
      <c r="AG717" s="37"/>
      <c r="AH717" s="37">
        <v>107</v>
      </c>
      <c r="AI717" s="37"/>
      <c r="AJ717" s="37"/>
      <c r="AK717" s="37"/>
      <c r="AL717" s="37"/>
      <c r="AM717" s="37"/>
      <c r="AN717" s="37"/>
      <c r="AO717" s="37"/>
      <c r="AP717" s="37">
        <v>127</v>
      </c>
      <c r="AQ717" s="37"/>
      <c r="AR717" s="37"/>
      <c r="AS717" s="37"/>
      <c r="AT717" s="37">
        <v>1607</v>
      </c>
      <c r="AU717" s="37">
        <v>28</v>
      </c>
      <c r="AV717" s="37"/>
      <c r="AW717" s="37">
        <v>1635</v>
      </c>
      <c r="AX717" s="37"/>
      <c r="AY717" s="37"/>
      <c r="AZ717" s="37"/>
      <c r="BA717" s="37">
        <v>296</v>
      </c>
      <c r="BB717" s="37">
        <v>1322</v>
      </c>
      <c r="BC717" s="37"/>
      <c r="BD717" s="37">
        <v>1618</v>
      </c>
      <c r="BE717" s="37"/>
      <c r="BF717" s="37"/>
      <c r="BG717" s="37"/>
      <c r="BH717" s="37">
        <v>144</v>
      </c>
      <c r="BI717" s="37"/>
      <c r="BJ717" s="37"/>
      <c r="BK717" s="37"/>
      <c r="BL717" s="37">
        <v>0</v>
      </c>
      <c r="BM717" s="37"/>
      <c r="BN717" s="37">
        <v>0</v>
      </c>
      <c r="BO717" s="37"/>
      <c r="BP717" s="37"/>
      <c r="BQ717" s="37"/>
      <c r="BR717" s="37">
        <v>71</v>
      </c>
    </row>
    <row r="718" spans="1:70" s="1" customFormat="1" ht="20.100000000000001" customHeight="1" x14ac:dyDescent="0.2">
      <c r="A718" s="3"/>
      <c r="B718" s="55"/>
      <c r="C718" s="3"/>
      <c r="D718" s="38" t="s">
        <v>99</v>
      </c>
      <c r="E718" s="62"/>
      <c r="F718" s="39">
        <v>138</v>
      </c>
      <c r="G718" s="40"/>
      <c r="H718" s="40"/>
      <c r="I718" s="40"/>
      <c r="J718" s="39">
        <v>712</v>
      </c>
      <c r="K718" s="39">
        <v>9</v>
      </c>
      <c r="L718" s="40"/>
      <c r="M718" s="39">
        <v>721</v>
      </c>
      <c r="N718" s="40"/>
      <c r="O718" s="40"/>
      <c r="P718" s="40"/>
      <c r="Q718" s="39">
        <v>100</v>
      </c>
      <c r="R718" s="39">
        <v>616</v>
      </c>
      <c r="S718" s="40"/>
      <c r="T718" s="39">
        <v>716</v>
      </c>
      <c r="U718" s="40"/>
      <c r="V718" s="40"/>
      <c r="W718" s="40"/>
      <c r="X718" s="39">
        <v>143</v>
      </c>
      <c r="Y718" s="40"/>
      <c r="Z718" s="40"/>
      <c r="AA718" s="40"/>
      <c r="AB718" s="39">
        <v>0</v>
      </c>
      <c r="AC718" s="40"/>
      <c r="AD718" s="39">
        <v>0</v>
      </c>
      <c r="AE718" s="40"/>
      <c r="AF718" s="40"/>
      <c r="AG718" s="40"/>
      <c r="AH718" s="39">
        <v>45</v>
      </c>
      <c r="AI718" s="40"/>
      <c r="AJ718" s="40"/>
      <c r="AK718" s="40"/>
      <c r="AL718" s="40"/>
      <c r="AM718" s="40"/>
      <c r="AN718" s="40"/>
      <c r="AO718" s="40"/>
      <c r="AP718" s="39">
        <v>159</v>
      </c>
      <c r="AQ718" s="40"/>
      <c r="AR718" s="40"/>
      <c r="AS718" s="40"/>
      <c r="AT718" s="39">
        <v>1912</v>
      </c>
      <c r="AU718" s="39">
        <v>61</v>
      </c>
      <c r="AV718" s="40"/>
      <c r="AW718" s="39">
        <v>1973</v>
      </c>
      <c r="AX718" s="40"/>
      <c r="AY718" s="40"/>
      <c r="AZ718" s="40"/>
      <c r="BA718" s="39">
        <v>241</v>
      </c>
      <c r="BB718" s="39">
        <v>1664</v>
      </c>
      <c r="BC718" s="40"/>
      <c r="BD718" s="39">
        <v>1905</v>
      </c>
      <c r="BE718" s="40"/>
      <c r="BF718" s="40"/>
      <c r="BG718" s="40"/>
      <c r="BH718" s="39">
        <v>216</v>
      </c>
      <c r="BI718" s="40"/>
      <c r="BJ718" s="40"/>
      <c r="BK718" s="40"/>
      <c r="BL718" s="39">
        <v>0</v>
      </c>
      <c r="BM718" s="40"/>
      <c r="BN718" s="39">
        <v>11</v>
      </c>
      <c r="BO718" s="40"/>
      <c r="BP718" s="40"/>
      <c r="BQ718" s="40"/>
      <c r="BR718" s="39">
        <v>57</v>
      </c>
    </row>
    <row r="719" spans="1:70" s="1" customFormat="1" ht="20.100000000000001" customHeight="1" x14ac:dyDescent="0.2">
      <c r="A719" s="3"/>
      <c r="B719" s="55"/>
      <c r="C719" s="3"/>
      <c r="D719" s="2" t="s">
        <v>113</v>
      </c>
      <c r="E719" s="62"/>
      <c r="F719" s="37">
        <v>219</v>
      </c>
      <c r="G719" s="37"/>
      <c r="H719" s="37"/>
      <c r="I719" s="37"/>
      <c r="J719" s="37">
        <v>1159</v>
      </c>
      <c r="K719" s="37">
        <v>13</v>
      </c>
      <c r="L719" s="37"/>
      <c r="M719" s="37">
        <v>1172</v>
      </c>
      <c r="N719" s="37"/>
      <c r="O719" s="37"/>
      <c r="P719" s="37"/>
      <c r="Q719" s="37">
        <v>292</v>
      </c>
      <c r="R719" s="37">
        <v>882</v>
      </c>
      <c r="S719" s="37"/>
      <c r="T719" s="37">
        <v>1174</v>
      </c>
      <c r="U719" s="37"/>
      <c r="V719" s="37"/>
      <c r="W719" s="37"/>
      <c r="X719" s="37">
        <v>217</v>
      </c>
      <c r="Y719" s="37"/>
      <c r="Z719" s="37"/>
      <c r="AA719" s="37"/>
      <c r="AB719" s="37">
        <v>0</v>
      </c>
      <c r="AC719" s="37"/>
      <c r="AD719" s="37">
        <v>0</v>
      </c>
      <c r="AE719" s="37"/>
      <c r="AF719" s="37"/>
      <c r="AG719" s="37"/>
      <c r="AH719" s="37">
        <v>117</v>
      </c>
      <c r="AI719" s="37"/>
      <c r="AJ719" s="37"/>
      <c r="AK719" s="37"/>
      <c r="AL719" s="37"/>
      <c r="AM719" s="37"/>
      <c r="AN719" s="37"/>
      <c r="AO719" s="37"/>
      <c r="AP719" s="37">
        <v>135</v>
      </c>
      <c r="AQ719" s="37"/>
      <c r="AR719" s="37"/>
      <c r="AS719" s="37"/>
      <c r="AT719" s="37">
        <v>1490</v>
      </c>
      <c r="AU719" s="37">
        <v>5</v>
      </c>
      <c r="AV719" s="37"/>
      <c r="AW719" s="37">
        <v>1495</v>
      </c>
      <c r="AX719" s="37"/>
      <c r="AY719" s="37"/>
      <c r="AZ719" s="37"/>
      <c r="BA719" s="37">
        <v>103</v>
      </c>
      <c r="BB719" s="37">
        <v>1330</v>
      </c>
      <c r="BC719" s="37"/>
      <c r="BD719" s="37">
        <v>1433</v>
      </c>
      <c r="BE719" s="37"/>
      <c r="BF719" s="37"/>
      <c r="BG719" s="37"/>
      <c r="BH719" s="37">
        <v>184</v>
      </c>
      <c r="BI719" s="37"/>
      <c r="BJ719" s="37"/>
      <c r="BK719" s="37"/>
      <c r="BL719" s="37">
        <v>0</v>
      </c>
      <c r="BM719" s="37"/>
      <c r="BN719" s="37">
        <v>13</v>
      </c>
      <c r="BO719" s="37"/>
      <c r="BP719" s="37"/>
      <c r="BQ719" s="37"/>
      <c r="BR719" s="37">
        <v>102</v>
      </c>
    </row>
    <row r="720" spans="1:70" s="1" customFormat="1" ht="20.100000000000001" customHeight="1" x14ac:dyDescent="0.2">
      <c r="A720" s="3"/>
      <c r="B720" s="55"/>
      <c r="C720" s="3"/>
      <c r="D720" s="2"/>
      <c r="E720" s="62"/>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row>
    <row r="721" spans="1:70" s="1" customFormat="1" ht="20.100000000000001" customHeight="1" x14ac:dyDescent="0.2">
      <c r="A721" s="3"/>
      <c r="B721" s="55"/>
      <c r="C721" s="42" t="s">
        <v>180</v>
      </c>
      <c r="D721" s="42"/>
      <c r="E721" s="62"/>
      <c r="F721" s="44">
        <v>631</v>
      </c>
      <c r="G721" s="45"/>
      <c r="H721" s="45"/>
      <c r="I721" s="45"/>
      <c r="J721" s="44">
        <v>2895</v>
      </c>
      <c r="K721" s="44">
        <v>35</v>
      </c>
      <c r="L721" s="45"/>
      <c r="M721" s="44">
        <v>2930</v>
      </c>
      <c r="N721" s="45"/>
      <c r="O721" s="45"/>
      <c r="P721" s="45"/>
      <c r="Q721" s="44">
        <v>603</v>
      </c>
      <c r="R721" s="44">
        <v>2389</v>
      </c>
      <c r="S721" s="45"/>
      <c r="T721" s="44">
        <v>2992</v>
      </c>
      <c r="U721" s="45"/>
      <c r="V721" s="45"/>
      <c r="W721" s="45"/>
      <c r="X721" s="44">
        <v>569</v>
      </c>
      <c r="Y721" s="45"/>
      <c r="Z721" s="45"/>
      <c r="AA721" s="45"/>
      <c r="AB721" s="44">
        <v>0</v>
      </c>
      <c r="AC721" s="45"/>
      <c r="AD721" s="44">
        <v>0</v>
      </c>
      <c r="AE721" s="45"/>
      <c r="AF721" s="45"/>
      <c r="AG721" s="45"/>
      <c r="AH721" s="44">
        <v>269</v>
      </c>
      <c r="AI721" s="45"/>
      <c r="AJ721" s="45"/>
      <c r="AK721" s="45"/>
      <c r="AL721" s="45"/>
      <c r="AM721" s="45"/>
      <c r="AN721" s="45"/>
      <c r="AO721" s="45"/>
      <c r="AP721" s="44">
        <v>421</v>
      </c>
      <c r="AQ721" s="45"/>
      <c r="AR721" s="45"/>
      <c r="AS721" s="45"/>
      <c r="AT721" s="44">
        <v>5009</v>
      </c>
      <c r="AU721" s="44">
        <v>94</v>
      </c>
      <c r="AV721" s="45"/>
      <c r="AW721" s="44">
        <v>5103</v>
      </c>
      <c r="AX721" s="45"/>
      <c r="AY721" s="45"/>
      <c r="AZ721" s="45"/>
      <c r="BA721" s="44">
        <v>640</v>
      </c>
      <c r="BB721" s="44">
        <v>4316</v>
      </c>
      <c r="BC721" s="45"/>
      <c r="BD721" s="44">
        <v>4956</v>
      </c>
      <c r="BE721" s="45"/>
      <c r="BF721" s="45"/>
      <c r="BG721" s="45"/>
      <c r="BH721" s="44">
        <v>544</v>
      </c>
      <c r="BI721" s="45"/>
      <c r="BJ721" s="45"/>
      <c r="BK721" s="45"/>
      <c r="BL721" s="44">
        <v>0</v>
      </c>
      <c r="BM721" s="45"/>
      <c r="BN721" s="44">
        <v>24</v>
      </c>
      <c r="BO721" s="45"/>
      <c r="BP721" s="45"/>
      <c r="BQ721" s="45"/>
      <c r="BR721" s="44">
        <v>230</v>
      </c>
    </row>
    <row r="722" spans="1:70" s="1" customFormat="1" ht="20.100000000000001" customHeight="1" x14ac:dyDescent="0.2">
      <c r="A722" s="3"/>
      <c r="B722" s="55"/>
      <c r="C722" s="55"/>
      <c r="D722" s="55"/>
      <c r="E722" s="62"/>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row>
    <row r="723" spans="1:70" s="1" customFormat="1" ht="20.100000000000001" customHeight="1" x14ac:dyDescent="0.25">
      <c r="A723" s="3"/>
      <c r="B723" s="49" t="s">
        <v>332</v>
      </c>
      <c r="C723" s="50"/>
      <c r="D723" s="50"/>
      <c r="E723" s="62"/>
      <c r="F723" s="51">
        <v>631</v>
      </c>
      <c r="G723" s="52"/>
      <c r="H723" s="52"/>
      <c r="I723" s="52"/>
      <c r="J723" s="51">
        <v>2895</v>
      </c>
      <c r="K723" s="51">
        <v>35</v>
      </c>
      <c r="L723" s="52"/>
      <c r="M723" s="51">
        <v>2930</v>
      </c>
      <c r="N723" s="52"/>
      <c r="O723" s="52"/>
      <c r="P723" s="52"/>
      <c r="Q723" s="51">
        <v>603</v>
      </c>
      <c r="R723" s="51">
        <v>2389</v>
      </c>
      <c r="S723" s="52"/>
      <c r="T723" s="51">
        <v>2992</v>
      </c>
      <c r="U723" s="52"/>
      <c r="V723" s="52"/>
      <c r="W723" s="52"/>
      <c r="X723" s="51">
        <v>569</v>
      </c>
      <c r="Y723" s="52"/>
      <c r="Z723" s="52"/>
      <c r="AA723" s="52"/>
      <c r="AB723" s="51">
        <v>0</v>
      </c>
      <c r="AC723" s="52"/>
      <c r="AD723" s="51">
        <v>0</v>
      </c>
      <c r="AE723" s="52"/>
      <c r="AF723" s="52"/>
      <c r="AG723" s="52"/>
      <c r="AH723" s="51">
        <v>269</v>
      </c>
      <c r="AI723" s="52"/>
      <c r="AJ723" s="52"/>
      <c r="AK723" s="52"/>
      <c r="AL723" s="52"/>
      <c r="AM723" s="52"/>
      <c r="AN723" s="52"/>
      <c r="AO723" s="52"/>
      <c r="AP723" s="51">
        <v>421</v>
      </c>
      <c r="AQ723" s="52"/>
      <c r="AR723" s="52"/>
      <c r="AS723" s="52"/>
      <c r="AT723" s="51">
        <v>5009</v>
      </c>
      <c r="AU723" s="51">
        <v>94</v>
      </c>
      <c r="AV723" s="52"/>
      <c r="AW723" s="51">
        <v>5103</v>
      </c>
      <c r="AX723" s="52"/>
      <c r="AY723" s="52"/>
      <c r="AZ723" s="52"/>
      <c r="BA723" s="51">
        <v>640</v>
      </c>
      <c r="BB723" s="51">
        <v>4316</v>
      </c>
      <c r="BC723" s="52"/>
      <c r="BD723" s="51">
        <v>4956</v>
      </c>
      <c r="BE723" s="52"/>
      <c r="BF723" s="52"/>
      <c r="BG723" s="52"/>
      <c r="BH723" s="51">
        <v>544</v>
      </c>
      <c r="BI723" s="52"/>
      <c r="BJ723" s="52"/>
      <c r="BK723" s="52"/>
      <c r="BL723" s="51">
        <v>0</v>
      </c>
      <c r="BM723" s="52"/>
      <c r="BN723" s="51">
        <v>24</v>
      </c>
      <c r="BO723" s="52"/>
      <c r="BP723" s="52"/>
      <c r="BQ723" s="52"/>
      <c r="BR723" s="51">
        <v>230</v>
      </c>
    </row>
    <row r="724" spans="1:70" s="1" customFormat="1" ht="20.100000000000001" customHeight="1" x14ac:dyDescent="0.2">
      <c r="A724" s="3"/>
      <c r="B724" s="55"/>
      <c r="C724" s="55"/>
      <c r="D724" s="55"/>
      <c r="E724" s="62"/>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row>
    <row r="725" spans="1:70" s="1" customFormat="1" ht="20.100000000000001" customHeight="1" x14ac:dyDescent="0.2">
      <c r="A725" s="3"/>
      <c r="B725" s="6" t="s">
        <v>333</v>
      </c>
      <c r="C725" s="55"/>
      <c r="D725" s="55"/>
      <c r="E725" s="62"/>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row>
    <row r="726" spans="1:70" s="1" customFormat="1" ht="20.100000000000001" customHeight="1" x14ac:dyDescent="0.2">
      <c r="A726" s="3"/>
      <c r="B726" s="55"/>
      <c r="C726" s="3" t="s">
        <v>172</v>
      </c>
      <c r="D726" s="2"/>
      <c r="E726" s="62"/>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row>
    <row r="727" spans="1:70" s="1" customFormat="1" ht="20.100000000000001" customHeight="1" x14ac:dyDescent="0.2">
      <c r="A727" s="3"/>
      <c r="B727" s="55"/>
      <c r="C727" s="3"/>
      <c r="D727" s="2" t="s">
        <v>98</v>
      </c>
      <c r="E727" s="62"/>
      <c r="F727" s="37">
        <v>257</v>
      </c>
      <c r="G727" s="37"/>
      <c r="H727" s="37"/>
      <c r="I727" s="37"/>
      <c r="J727" s="37">
        <v>647</v>
      </c>
      <c r="K727" s="37">
        <v>18</v>
      </c>
      <c r="L727" s="37"/>
      <c r="M727" s="37">
        <v>665</v>
      </c>
      <c r="N727" s="37"/>
      <c r="O727" s="37"/>
      <c r="P727" s="37"/>
      <c r="Q727" s="37">
        <v>150</v>
      </c>
      <c r="R727" s="37">
        <v>524</v>
      </c>
      <c r="S727" s="37"/>
      <c r="T727" s="37">
        <v>674</v>
      </c>
      <c r="U727" s="37"/>
      <c r="V727" s="37"/>
      <c r="W727" s="37"/>
      <c r="X727" s="37">
        <v>248</v>
      </c>
      <c r="Y727" s="37"/>
      <c r="Z727" s="37"/>
      <c r="AA727" s="37"/>
      <c r="AB727" s="37">
        <v>0</v>
      </c>
      <c r="AC727" s="37"/>
      <c r="AD727" s="37">
        <v>0</v>
      </c>
      <c r="AE727" s="37"/>
      <c r="AF727" s="37"/>
      <c r="AG727" s="37"/>
      <c r="AH727" s="37">
        <v>0</v>
      </c>
      <c r="AI727" s="37"/>
      <c r="AJ727" s="37"/>
      <c r="AK727" s="37"/>
      <c r="AL727" s="37"/>
      <c r="AM727" s="37"/>
      <c r="AN727" s="37"/>
      <c r="AO727" s="37"/>
      <c r="AP727" s="37">
        <v>70</v>
      </c>
      <c r="AQ727" s="37"/>
      <c r="AR727" s="37"/>
      <c r="AS727" s="37"/>
      <c r="AT727" s="37">
        <v>347</v>
      </c>
      <c r="AU727" s="37">
        <v>5</v>
      </c>
      <c r="AV727" s="37"/>
      <c r="AW727" s="37">
        <v>352</v>
      </c>
      <c r="AX727" s="37"/>
      <c r="AY727" s="37"/>
      <c r="AZ727" s="37"/>
      <c r="BA727" s="37">
        <v>77</v>
      </c>
      <c r="BB727" s="37">
        <v>266</v>
      </c>
      <c r="BC727" s="37"/>
      <c r="BD727" s="37">
        <v>343</v>
      </c>
      <c r="BE727" s="37"/>
      <c r="BF727" s="37"/>
      <c r="BG727" s="37"/>
      <c r="BH727" s="37">
        <v>66</v>
      </c>
      <c r="BI727" s="37"/>
      <c r="BJ727" s="37"/>
      <c r="BK727" s="37"/>
      <c r="BL727" s="37">
        <v>0</v>
      </c>
      <c r="BM727" s="37"/>
      <c r="BN727" s="37">
        <v>13</v>
      </c>
      <c r="BO727" s="37"/>
      <c r="BP727" s="37"/>
      <c r="BQ727" s="37"/>
      <c r="BR727" s="37">
        <v>0</v>
      </c>
    </row>
    <row r="728" spans="1:70" s="1" customFormat="1" ht="20.100000000000001" customHeight="1" x14ac:dyDescent="0.2">
      <c r="A728" s="3"/>
      <c r="B728" s="55"/>
      <c r="C728" s="3"/>
      <c r="D728" s="38" t="s">
        <v>99</v>
      </c>
      <c r="E728" s="62"/>
      <c r="F728" s="39">
        <v>195</v>
      </c>
      <c r="G728" s="40"/>
      <c r="H728" s="40"/>
      <c r="I728" s="40"/>
      <c r="J728" s="39">
        <v>613</v>
      </c>
      <c r="K728" s="39">
        <v>22</v>
      </c>
      <c r="L728" s="40"/>
      <c r="M728" s="39">
        <v>635</v>
      </c>
      <c r="N728" s="40"/>
      <c r="O728" s="40"/>
      <c r="P728" s="40"/>
      <c r="Q728" s="39">
        <v>186</v>
      </c>
      <c r="R728" s="39">
        <v>458</v>
      </c>
      <c r="S728" s="40"/>
      <c r="T728" s="39">
        <v>644</v>
      </c>
      <c r="U728" s="40"/>
      <c r="V728" s="40"/>
      <c r="W728" s="40"/>
      <c r="X728" s="39">
        <v>186</v>
      </c>
      <c r="Y728" s="40"/>
      <c r="Z728" s="40"/>
      <c r="AA728" s="40"/>
      <c r="AB728" s="39">
        <v>0</v>
      </c>
      <c r="AC728" s="40"/>
      <c r="AD728" s="39">
        <v>0</v>
      </c>
      <c r="AE728" s="40"/>
      <c r="AF728" s="40"/>
      <c r="AG728" s="40"/>
      <c r="AH728" s="39">
        <v>67</v>
      </c>
      <c r="AI728" s="40"/>
      <c r="AJ728" s="40"/>
      <c r="AK728" s="40"/>
      <c r="AL728" s="40"/>
      <c r="AM728" s="40"/>
      <c r="AN728" s="40"/>
      <c r="AO728" s="40"/>
      <c r="AP728" s="39">
        <v>89</v>
      </c>
      <c r="AQ728" s="40"/>
      <c r="AR728" s="40"/>
      <c r="AS728" s="40"/>
      <c r="AT728" s="39">
        <v>384</v>
      </c>
      <c r="AU728" s="39">
        <v>6</v>
      </c>
      <c r="AV728" s="40"/>
      <c r="AW728" s="39">
        <v>390</v>
      </c>
      <c r="AX728" s="40"/>
      <c r="AY728" s="40"/>
      <c r="AZ728" s="40"/>
      <c r="BA728" s="39">
        <v>108</v>
      </c>
      <c r="BB728" s="39">
        <v>269</v>
      </c>
      <c r="BC728" s="40"/>
      <c r="BD728" s="39">
        <v>377</v>
      </c>
      <c r="BE728" s="40"/>
      <c r="BF728" s="40"/>
      <c r="BG728" s="40"/>
      <c r="BH728" s="39">
        <v>87</v>
      </c>
      <c r="BI728" s="40"/>
      <c r="BJ728" s="40"/>
      <c r="BK728" s="40"/>
      <c r="BL728" s="39">
        <v>0</v>
      </c>
      <c r="BM728" s="40"/>
      <c r="BN728" s="39">
        <v>15</v>
      </c>
      <c r="BO728" s="40"/>
      <c r="BP728" s="40"/>
      <c r="BQ728" s="40"/>
      <c r="BR728" s="39">
        <v>60</v>
      </c>
    </row>
    <row r="729" spans="1:70" s="1" customFormat="1" ht="20.100000000000001" customHeight="1" x14ac:dyDescent="0.2">
      <c r="A729" s="3"/>
      <c r="B729" s="55"/>
      <c r="C729" s="3"/>
      <c r="D729" s="2"/>
      <c r="E729" s="62"/>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row>
    <row r="730" spans="1:70" s="1" customFormat="1" ht="20.100000000000001" customHeight="1" x14ac:dyDescent="0.2">
      <c r="A730" s="3"/>
      <c r="B730" s="55"/>
      <c r="C730" s="42" t="s">
        <v>180</v>
      </c>
      <c r="D730" s="42"/>
      <c r="E730" s="62"/>
      <c r="F730" s="44">
        <v>452</v>
      </c>
      <c r="G730" s="45"/>
      <c r="H730" s="45"/>
      <c r="I730" s="45"/>
      <c r="J730" s="44">
        <v>1260</v>
      </c>
      <c r="K730" s="44">
        <v>40</v>
      </c>
      <c r="L730" s="45"/>
      <c r="M730" s="44">
        <v>1300</v>
      </c>
      <c r="N730" s="45"/>
      <c r="O730" s="45"/>
      <c r="P730" s="45"/>
      <c r="Q730" s="44">
        <v>336</v>
      </c>
      <c r="R730" s="44">
        <v>982</v>
      </c>
      <c r="S730" s="45"/>
      <c r="T730" s="44">
        <v>1318</v>
      </c>
      <c r="U730" s="45"/>
      <c r="V730" s="45"/>
      <c r="W730" s="45"/>
      <c r="X730" s="44">
        <v>434</v>
      </c>
      <c r="Y730" s="45"/>
      <c r="Z730" s="45"/>
      <c r="AA730" s="45"/>
      <c r="AB730" s="44">
        <v>0</v>
      </c>
      <c r="AC730" s="45"/>
      <c r="AD730" s="44">
        <v>0</v>
      </c>
      <c r="AE730" s="45"/>
      <c r="AF730" s="45"/>
      <c r="AG730" s="45"/>
      <c r="AH730" s="44">
        <v>67</v>
      </c>
      <c r="AI730" s="45"/>
      <c r="AJ730" s="45"/>
      <c r="AK730" s="45"/>
      <c r="AL730" s="45"/>
      <c r="AM730" s="45"/>
      <c r="AN730" s="45"/>
      <c r="AO730" s="45"/>
      <c r="AP730" s="44">
        <v>159</v>
      </c>
      <c r="AQ730" s="45"/>
      <c r="AR730" s="45"/>
      <c r="AS730" s="45"/>
      <c r="AT730" s="44">
        <v>731</v>
      </c>
      <c r="AU730" s="44">
        <v>11</v>
      </c>
      <c r="AV730" s="45"/>
      <c r="AW730" s="44">
        <v>742</v>
      </c>
      <c r="AX730" s="45"/>
      <c r="AY730" s="45"/>
      <c r="AZ730" s="45"/>
      <c r="BA730" s="44">
        <v>185</v>
      </c>
      <c r="BB730" s="44">
        <v>535</v>
      </c>
      <c r="BC730" s="45"/>
      <c r="BD730" s="44">
        <v>720</v>
      </c>
      <c r="BE730" s="45"/>
      <c r="BF730" s="45"/>
      <c r="BG730" s="45"/>
      <c r="BH730" s="44">
        <v>153</v>
      </c>
      <c r="BI730" s="45"/>
      <c r="BJ730" s="45"/>
      <c r="BK730" s="45"/>
      <c r="BL730" s="44">
        <v>0</v>
      </c>
      <c r="BM730" s="45"/>
      <c r="BN730" s="44">
        <v>28</v>
      </c>
      <c r="BO730" s="45"/>
      <c r="BP730" s="45"/>
      <c r="BQ730" s="45"/>
      <c r="BR730" s="44">
        <v>60</v>
      </c>
    </row>
    <row r="731" spans="1:70" s="1" customFormat="1" ht="20.100000000000001" customHeight="1" x14ac:dyDescent="0.2">
      <c r="A731" s="3"/>
      <c r="B731" s="55"/>
      <c r="C731" s="55"/>
      <c r="D731" s="55"/>
      <c r="E731" s="62"/>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row>
    <row r="732" spans="1:70" s="1" customFormat="1" ht="20.100000000000001" customHeight="1" x14ac:dyDescent="0.25">
      <c r="A732" s="3"/>
      <c r="B732" s="49" t="s">
        <v>334</v>
      </c>
      <c r="C732" s="50"/>
      <c r="D732" s="50"/>
      <c r="E732" s="62"/>
      <c r="F732" s="51">
        <v>452</v>
      </c>
      <c r="G732" s="52"/>
      <c r="H732" s="52"/>
      <c r="I732" s="52"/>
      <c r="J732" s="51">
        <v>1260</v>
      </c>
      <c r="K732" s="51">
        <v>40</v>
      </c>
      <c r="L732" s="52"/>
      <c r="M732" s="51">
        <v>1300</v>
      </c>
      <c r="N732" s="52"/>
      <c r="O732" s="52"/>
      <c r="P732" s="52"/>
      <c r="Q732" s="51">
        <v>336</v>
      </c>
      <c r="R732" s="51">
        <v>982</v>
      </c>
      <c r="S732" s="52"/>
      <c r="T732" s="51">
        <v>1318</v>
      </c>
      <c r="U732" s="52"/>
      <c r="V732" s="52"/>
      <c r="W732" s="52"/>
      <c r="X732" s="51">
        <v>434</v>
      </c>
      <c r="Y732" s="52"/>
      <c r="Z732" s="52"/>
      <c r="AA732" s="52"/>
      <c r="AB732" s="51">
        <v>0</v>
      </c>
      <c r="AC732" s="52"/>
      <c r="AD732" s="51">
        <v>0</v>
      </c>
      <c r="AE732" s="52"/>
      <c r="AF732" s="52"/>
      <c r="AG732" s="52"/>
      <c r="AH732" s="51">
        <v>67</v>
      </c>
      <c r="AI732" s="52"/>
      <c r="AJ732" s="52"/>
      <c r="AK732" s="52"/>
      <c r="AL732" s="52"/>
      <c r="AM732" s="52"/>
      <c r="AN732" s="52"/>
      <c r="AO732" s="52"/>
      <c r="AP732" s="51">
        <v>159</v>
      </c>
      <c r="AQ732" s="52"/>
      <c r="AR732" s="52"/>
      <c r="AS732" s="52"/>
      <c r="AT732" s="51">
        <v>731</v>
      </c>
      <c r="AU732" s="51">
        <v>11</v>
      </c>
      <c r="AV732" s="52"/>
      <c r="AW732" s="51">
        <v>742</v>
      </c>
      <c r="AX732" s="52"/>
      <c r="AY732" s="52"/>
      <c r="AZ732" s="52"/>
      <c r="BA732" s="51">
        <v>185</v>
      </c>
      <c r="BB732" s="51">
        <v>535</v>
      </c>
      <c r="BC732" s="52"/>
      <c r="BD732" s="51">
        <v>720</v>
      </c>
      <c r="BE732" s="52"/>
      <c r="BF732" s="52"/>
      <c r="BG732" s="52"/>
      <c r="BH732" s="51">
        <v>153</v>
      </c>
      <c r="BI732" s="52"/>
      <c r="BJ732" s="52"/>
      <c r="BK732" s="52"/>
      <c r="BL732" s="51">
        <v>0</v>
      </c>
      <c r="BM732" s="52"/>
      <c r="BN732" s="51">
        <v>28</v>
      </c>
      <c r="BO732" s="52"/>
      <c r="BP732" s="52"/>
      <c r="BQ732" s="52"/>
      <c r="BR732" s="51">
        <v>60</v>
      </c>
    </row>
    <row r="733" spans="1:70" s="1" customFormat="1" ht="20.100000000000001" customHeight="1" x14ac:dyDescent="0.2">
      <c r="A733" s="3"/>
      <c r="B733" s="55"/>
      <c r="C733" s="55"/>
      <c r="D733" s="55"/>
      <c r="E733" s="62"/>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row>
    <row r="734" spans="1:70" s="1" customFormat="1" ht="20.100000000000001" customHeight="1" x14ac:dyDescent="0.2">
      <c r="A734" s="3"/>
      <c r="B734" s="6" t="s">
        <v>335</v>
      </c>
      <c r="C734" s="55"/>
      <c r="D734" s="55"/>
      <c r="E734" s="62"/>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row>
    <row r="735" spans="1:70" s="1" customFormat="1" ht="20.100000000000001" customHeight="1" x14ac:dyDescent="0.2">
      <c r="A735" s="3"/>
      <c r="B735" s="55"/>
      <c r="C735" s="3" t="s">
        <v>172</v>
      </c>
      <c r="D735" s="2"/>
      <c r="E735" s="62"/>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row>
    <row r="736" spans="1:70" s="1" customFormat="1" ht="20.100000000000001" customHeight="1" x14ac:dyDescent="0.2">
      <c r="A736" s="3"/>
      <c r="B736" s="55"/>
      <c r="C736" s="3"/>
      <c r="D736" s="2" t="s">
        <v>124</v>
      </c>
      <c r="E736" s="62"/>
      <c r="F736" s="37">
        <v>157</v>
      </c>
      <c r="G736" s="37"/>
      <c r="H736" s="37"/>
      <c r="I736" s="37"/>
      <c r="J736" s="37">
        <v>1122</v>
      </c>
      <c r="K736" s="37">
        <v>14</v>
      </c>
      <c r="L736" s="37"/>
      <c r="M736" s="37">
        <v>1136</v>
      </c>
      <c r="N736" s="37"/>
      <c r="O736" s="37"/>
      <c r="P736" s="37"/>
      <c r="Q736" s="37">
        <v>173</v>
      </c>
      <c r="R736" s="37">
        <v>983</v>
      </c>
      <c r="S736" s="37"/>
      <c r="T736" s="37">
        <v>1156</v>
      </c>
      <c r="U736" s="37"/>
      <c r="V736" s="37"/>
      <c r="W736" s="37"/>
      <c r="X736" s="37">
        <v>137</v>
      </c>
      <c r="Y736" s="37"/>
      <c r="Z736" s="37"/>
      <c r="AA736" s="37"/>
      <c r="AB736" s="37">
        <v>0</v>
      </c>
      <c r="AC736" s="37"/>
      <c r="AD736" s="37">
        <v>0</v>
      </c>
      <c r="AE736" s="37"/>
      <c r="AF736" s="37"/>
      <c r="AG736" s="37"/>
      <c r="AH736" s="37">
        <v>40</v>
      </c>
      <c r="AI736" s="37"/>
      <c r="AJ736" s="37"/>
      <c r="AK736" s="37"/>
      <c r="AL736" s="37"/>
      <c r="AM736" s="37"/>
      <c r="AN736" s="37"/>
      <c r="AO736" s="37"/>
      <c r="AP736" s="37">
        <v>136</v>
      </c>
      <c r="AQ736" s="37"/>
      <c r="AR736" s="37"/>
      <c r="AS736" s="37"/>
      <c r="AT736" s="37">
        <v>494</v>
      </c>
      <c r="AU736" s="37">
        <v>19</v>
      </c>
      <c r="AV736" s="37"/>
      <c r="AW736" s="37">
        <v>513</v>
      </c>
      <c r="AX736" s="37"/>
      <c r="AY736" s="37"/>
      <c r="AZ736" s="37"/>
      <c r="BA736" s="37">
        <v>131</v>
      </c>
      <c r="BB736" s="37">
        <v>346</v>
      </c>
      <c r="BC736" s="37"/>
      <c r="BD736" s="37">
        <v>477</v>
      </c>
      <c r="BE736" s="37"/>
      <c r="BF736" s="37"/>
      <c r="BG736" s="37"/>
      <c r="BH736" s="37">
        <v>164</v>
      </c>
      <c r="BI736" s="37"/>
      <c r="BJ736" s="37"/>
      <c r="BK736" s="37"/>
      <c r="BL736" s="37">
        <v>0</v>
      </c>
      <c r="BM736" s="37"/>
      <c r="BN736" s="37">
        <v>8</v>
      </c>
      <c r="BO736" s="37"/>
      <c r="BP736" s="37"/>
      <c r="BQ736" s="37"/>
      <c r="BR736" s="37">
        <v>39</v>
      </c>
    </row>
    <row r="737" spans="1:70" s="1" customFormat="1" ht="20.100000000000001" customHeight="1" x14ac:dyDescent="0.2">
      <c r="A737" s="3"/>
      <c r="B737" s="55"/>
      <c r="C737" s="3"/>
      <c r="D737" s="38" t="s">
        <v>99</v>
      </c>
      <c r="E737" s="62"/>
      <c r="F737" s="39">
        <v>179</v>
      </c>
      <c r="G737" s="40"/>
      <c r="H737" s="40"/>
      <c r="I737" s="40"/>
      <c r="J737" s="39">
        <v>1145</v>
      </c>
      <c r="K737" s="39">
        <v>24</v>
      </c>
      <c r="L737" s="40"/>
      <c r="M737" s="39">
        <v>1169</v>
      </c>
      <c r="N737" s="40"/>
      <c r="O737" s="40"/>
      <c r="P737" s="40"/>
      <c r="Q737" s="39">
        <v>255</v>
      </c>
      <c r="R737" s="39">
        <v>859</v>
      </c>
      <c r="S737" s="40"/>
      <c r="T737" s="39">
        <v>1114</v>
      </c>
      <c r="U737" s="40"/>
      <c r="V737" s="40"/>
      <c r="W737" s="40"/>
      <c r="X737" s="39">
        <v>234</v>
      </c>
      <c r="Y737" s="40"/>
      <c r="Z737" s="40"/>
      <c r="AA737" s="40"/>
      <c r="AB737" s="39">
        <v>0</v>
      </c>
      <c r="AC737" s="40"/>
      <c r="AD737" s="39">
        <v>0</v>
      </c>
      <c r="AE737" s="40"/>
      <c r="AF737" s="40"/>
      <c r="AG737" s="40"/>
      <c r="AH737" s="39">
        <v>7</v>
      </c>
      <c r="AI737" s="40"/>
      <c r="AJ737" s="40"/>
      <c r="AK737" s="40"/>
      <c r="AL737" s="40"/>
      <c r="AM737" s="40"/>
      <c r="AN737" s="40"/>
      <c r="AO737" s="40"/>
      <c r="AP737" s="39">
        <v>83</v>
      </c>
      <c r="AQ737" s="40"/>
      <c r="AR737" s="40"/>
      <c r="AS737" s="40"/>
      <c r="AT737" s="39">
        <v>492</v>
      </c>
      <c r="AU737" s="39">
        <v>19</v>
      </c>
      <c r="AV737" s="40"/>
      <c r="AW737" s="39">
        <v>511</v>
      </c>
      <c r="AX737" s="40"/>
      <c r="AY737" s="40"/>
      <c r="AZ737" s="40"/>
      <c r="BA737" s="39">
        <v>175</v>
      </c>
      <c r="BB737" s="39">
        <v>308</v>
      </c>
      <c r="BC737" s="40"/>
      <c r="BD737" s="39">
        <v>483</v>
      </c>
      <c r="BE737" s="40"/>
      <c r="BF737" s="40"/>
      <c r="BG737" s="40"/>
      <c r="BH737" s="39">
        <v>99</v>
      </c>
      <c r="BI737" s="40"/>
      <c r="BJ737" s="40"/>
      <c r="BK737" s="40"/>
      <c r="BL737" s="39">
        <v>0</v>
      </c>
      <c r="BM737" s="40"/>
      <c r="BN737" s="39">
        <v>12</v>
      </c>
      <c r="BO737" s="40"/>
      <c r="BP737" s="40"/>
      <c r="BQ737" s="40"/>
      <c r="BR737" s="39">
        <v>6</v>
      </c>
    </row>
    <row r="738" spans="1:70" s="1" customFormat="1" ht="20.100000000000001" customHeight="1" x14ac:dyDescent="0.2">
      <c r="A738" s="3"/>
      <c r="B738" s="55"/>
      <c r="C738" s="3"/>
      <c r="D738" s="2"/>
      <c r="E738" s="62"/>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row>
    <row r="739" spans="1:70" s="1" customFormat="1" ht="20.100000000000001" customHeight="1" x14ac:dyDescent="0.2">
      <c r="A739" s="3"/>
      <c r="B739" s="55"/>
      <c r="C739" s="42" t="s">
        <v>180</v>
      </c>
      <c r="D739" s="42"/>
      <c r="E739" s="62"/>
      <c r="F739" s="44">
        <v>336</v>
      </c>
      <c r="G739" s="45"/>
      <c r="H739" s="45"/>
      <c r="I739" s="45"/>
      <c r="J739" s="44">
        <v>2267</v>
      </c>
      <c r="K739" s="44">
        <v>38</v>
      </c>
      <c r="L739" s="45"/>
      <c r="M739" s="44">
        <v>2305</v>
      </c>
      <c r="N739" s="45"/>
      <c r="O739" s="45"/>
      <c r="P739" s="45"/>
      <c r="Q739" s="44">
        <v>428</v>
      </c>
      <c r="R739" s="44">
        <v>1842</v>
      </c>
      <c r="S739" s="45"/>
      <c r="T739" s="44">
        <v>2270</v>
      </c>
      <c r="U739" s="45"/>
      <c r="V739" s="45"/>
      <c r="W739" s="45"/>
      <c r="X739" s="44">
        <v>371</v>
      </c>
      <c r="Y739" s="45"/>
      <c r="Z739" s="45"/>
      <c r="AA739" s="45"/>
      <c r="AB739" s="44">
        <v>0</v>
      </c>
      <c r="AC739" s="45"/>
      <c r="AD739" s="44">
        <v>0</v>
      </c>
      <c r="AE739" s="45"/>
      <c r="AF739" s="45"/>
      <c r="AG739" s="45"/>
      <c r="AH739" s="44">
        <v>47</v>
      </c>
      <c r="AI739" s="45"/>
      <c r="AJ739" s="45"/>
      <c r="AK739" s="45"/>
      <c r="AL739" s="45"/>
      <c r="AM739" s="45"/>
      <c r="AN739" s="45"/>
      <c r="AO739" s="45"/>
      <c r="AP739" s="44">
        <v>219</v>
      </c>
      <c r="AQ739" s="45"/>
      <c r="AR739" s="45"/>
      <c r="AS739" s="45"/>
      <c r="AT739" s="44">
        <v>986</v>
      </c>
      <c r="AU739" s="44">
        <v>38</v>
      </c>
      <c r="AV739" s="45"/>
      <c r="AW739" s="44">
        <v>1024</v>
      </c>
      <c r="AX739" s="45"/>
      <c r="AY739" s="45"/>
      <c r="AZ739" s="45"/>
      <c r="BA739" s="44">
        <v>306</v>
      </c>
      <c r="BB739" s="44">
        <v>654</v>
      </c>
      <c r="BC739" s="45"/>
      <c r="BD739" s="44">
        <v>960</v>
      </c>
      <c r="BE739" s="45"/>
      <c r="BF739" s="45"/>
      <c r="BG739" s="45"/>
      <c r="BH739" s="44">
        <v>263</v>
      </c>
      <c r="BI739" s="45"/>
      <c r="BJ739" s="45"/>
      <c r="BK739" s="45"/>
      <c r="BL739" s="44">
        <v>0</v>
      </c>
      <c r="BM739" s="45"/>
      <c r="BN739" s="44">
        <v>20</v>
      </c>
      <c r="BO739" s="45"/>
      <c r="BP739" s="45"/>
      <c r="BQ739" s="45"/>
      <c r="BR739" s="44">
        <v>45</v>
      </c>
    </row>
    <row r="740" spans="1:70" s="1" customFormat="1" ht="20.100000000000001" customHeight="1" x14ac:dyDescent="0.2">
      <c r="A740" s="3"/>
      <c r="B740" s="55"/>
      <c r="C740" s="55"/>
      <c r="D740" s="55"/>
      <c r="E740" s="62"/>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row>
    <row r="741" spans="1:70" s="1" customFormat="1" ht="20.100000000000001" customHeight="1" x14ac:dyDescent="0.25">
      <c r="A741" s="3"/>
      <c r="B741" s="49" t="s">
        <v>336</v>
      </c>
      <c r="C741" s="50"/>
      <c r="D741" s="50"/>
      <c r="E741" s="62"/>
      <c r="F741" s="51">
        <v>336</v>
      </c>
      <c r="G741" s="52"/>
      <c r="H741" s="52"/>
      <c r="I741" s="52"/>
      <c r="J741" s="51">
        <v>2267</v>
      </c>
      <c r="K741" s="51">
        <v>38</v>
      </c>
      <c r="L741" s="52"/>
      <c r="M741" s="51">
        <v>2305</v>
      </c>
      <c r="N741" s="52"/>
      <c r="O741" s="52"/>
      <c r="P741" s="52"/>
      <c r="Q741" s="51">
        <v>428</v>
      </c>
      <c r="R741" s="51">
        <v>1842</v>
      </c>
      <c r="S741" s="52"/>
      <c r="T741" s="51">
        <v>2270</v>
      </c>
      <c r="U741" s="52"/>
      <c r="V741" s="52"/>
      <c r="W741" s="52"/>
      <c r="X741" s="51">
        <v>371</v>
      </c>
      <c r="Y741" s="52"/>
      <c r="Z741" s="52"/>
      <c r="AA741" s="52"/>
      <c r="AB741" s="51">
        <v>0</v>
      </c>
      <c r="AC741" s="52"/>
      <c r="AD741" s="51">
        <v>0</v>
      </c>
      <c r="AE741" s="52"/>
      <c r="AF741" s="52"/>
      <c r="AG741" s="52"/>
      <c r="AH741" s="51">
        <v>47</v>
      </c>
      <c r="AI741" s="52"/>
      <c r="AJ741" s="52"/>
      <c r="AK741" s="52"/>
      <c r="AL741" s="52"/>
      <c r="AM741" s="52"/>
      <c r="AN741" s="52"/>
      <c r="AO741" s="52"/>
      <c r="AP741" s="51">
        <v>219</v>
      </c>
      <c r="AQ741" s="52"/>
      <c r="AR741" s="52"/>
      <c r="AS741" s="52"/>
      <c r="AT741" s="51">
        <v>986</v>
      </c>
      <c r="AU741" s="51">
        <v>38</v>
      </c>
      <c r="AV741" s="52"/>
      <c r="AW741" s="51">
        <v>1024</v>
      </c>
      <c r="AX741" s="52"/>
      <c r="AY741" s="52"/>
      <c r="AZ741" s="52"/>
      <c r="BA741" s="51">
        <v>306</v>
      </c>
      <c r="BB741" s="51">
        <v>654</v>
      </c>
      <c r="BC741" s="52"/>
      <c r="BD741" s="51">
        <v>960</v>
      </c>
      <c r="BE741" s="52"/>
      <c r="BF741" s="52"/>
      <c r="BG741" s="52"/>
      <c r="BH741" s="51">
        <v>263</v>
      </c>
      <c r="BI741" s="52"/>
      <c r="BJ741" s="52"/>
      <c r="BK741" s="52"/>
      <c r="BL741" s="51">
        <v>0</v>
      </c>
      <c r="BM741" s="52"/>
      <c r="BN741" s="51">
        <v>20</v>
      </c>
      <c r="BO741" s="52"/>
      <c r="BP741" s="52"/>
      <c r="BQ741" s="52"/>
      <c r="BR741" s="51">
        <v>45</v>
      </c>
    </row>
    <row r="742" spans="1:70" ht="20.100000000000001" customHeight="1" x14ac:dyDescent="0.2">
      <c r="E742" s="6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row>
    <row r="743" spans="1:70" s="61" customFormat="1" ht="30" customHeight="1" x14ac:dyDescent="0.2">
      <c r="A743" s="57"/>
      <c r="B743" s="58" t="s">
        <v>337</v>
      </c>
      <c r="C743" s="59"/>
      <c r="D743" s="59"/>
      <c r="E743" s="62"/>
      <c r="F743" s="60">
        <f>44627+41</f>
        <v>44668</v>
      </c>
      <c r="G743" s="52"/>
      <c r="H743" s="52"/>
      <c r="I743" s="52"/>
      <c r="J743" s="60">
        <v>186028</v>
      </c>
      <c r="K743" s="60">
        <v>4875</v>
      </c>
      <c r="L743" s="52"/>
      <c r="M743" s="60">
        <v>190903</v>
      </c>
      <c r="N743" s="52"/>
      <c r="O743" s="52"/>
      <c r="P743" s="52"/>
      <c r="Q743" s="60">
        <v>41111</v>
      </c>
      <c r="R743" s="60">
        <v>148831</v>
      </c>
      <c r="S743" s="52"/>
      <c r="T743" s="60">
        <v>189942</v>
      </c>
      <c r="U743" s="52"/>
      <c r="V743" s="52"/>
      <c r="W743" s="52"/>
      <c r="X743" s="60">
        <v>45529</v>
      </c>
      <c r="Y743" s="52"/>
      <c r="Z743" s="52"/>
      <c r="AA743" s="52"/>
      <c r="AB743" s="60">
        <v>2340</v>
      </c>
      <c r="AC743" s="52"/>
      <c r="AD743" s="60">
        <v>2442</v>
      </c>
      <c r="AE743" s="52"/>
      <c r="AF743" s="52"/>
      <c r="AG743" s="52"/>
      <c r="AH743" s="60">
        <v>3629</v>
      </c>
      <c r="AI743" s="52"/>
      <c r="AJ743" s="52"/>
      <c r="AK743" s="52"/>
      <c r="AL743" s="52"/>
      <c r="AM743" s="52"/>
      <c r="AN743" s="52"/>
      <c r="AO743" s="52"/>
      <c r="AP743" s="60">
        <v>53005</v>
      </c>
      <c r="AQ743" s="52"/>
      <c r="AR743" s="52"/>
      <c r="AS743" s="52"/>
      <c r="AT743" s="60">
        <v>176408</v>
      </c>
      <c r="AU743" s="60">
        <v>6101</v>
      </c>
      <c r="AV743" s="52"/>
      <c r="AW743" s="60">
        <v>182509</v>
      </c>
      <c r="AX743" s="52"/>
      <c r="AY743" s="52"/>
      <c r="AZ743" s="52"/>
      <c r="BA743" s="60">
        <v>54988</v>
      </c>
      <c r="BB743" s="60">
        <v>116704</v>
      </c>
      <c r="BC743" s="52"/>
      <c r="BD743" s="60">
        <v>171692</v>
      </c>
      <c r="BE743" s="52"/>
      <c r="BF743" s="52"/>
      <c r="BG743" s="52"/>
      <c r="BH743" s="60">
        <v>68319</v>
      </c>
      <c r="BI743" s="52"/>
      <c r="BJ743" s="52"/>
      <c r="BK743" s="52"/>
      <c r="BL743" s="60">
        <v>10822</v>
      </c>
      <c r="BM743" s="52"/>
      <c r="BN743" s="60">
        <v>6325</v>
      </c>
      <c r="BO743" s="52"/>
      <c r="BP743" s="52"/>
      <c r="BQ743" s="52"/>
      <c r="BR743" s="60">
        <v>11759</v>
      </c>
    </row>
    <row r="745" spans="1:70" x14ac:dyDescent="0.2">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row>
    <row r="746" spans="1:70" x14ac:dyDescent="0.2">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row>
    <row r="747" spans="1:70" x14ac:dyDescent="0.2">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row>
  </sheetData>
  <autoFilter ref="A9:BR743"/>
  <mergeCells count="5">
    <mergeCell ref="A2:BR3"/>
    <mergeCell ref="A4:BR5"/>
    <mergeCell ref="F7:AH7"/>
    <mergeCell ref="AP7:BR7"/>
    <mergeCell ref="A8:D8"/>
  </mergeCells>
  <phoneticPr fontId="2" type="noConversion"/>
  <pageMargins left="0.43307086614173229" right="0" top="0" bottom="0" header="0" footer="0"/>
  <pageSetup paperSize="5" scale="4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BR747"/>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1" width="12.7109375" style="4" customWidth="1"/>
    <col min="12" max="12" width="1.7109375" style="4" customWidth="1"/>
    <col min="13" max="13" width="12.7109375" style="4" customWidth="1"/>
    <col min="14" max="16" width="1.7109375" style="4" customWidth="1"/>
    <col min="17" max="18" width="12.7109375" style="4" customWidth="1"/>
    <col min="19" max="19" width="1.7109375" style="4" customWidth="1"/>
    <col min="20" max="20" width="12.7109375" style="4" customWidth="1"/>
    <col min="21" max="23" width="1.7109375" style="4" customWidth="1"/>
    <col min="24" max="24" width="12.7109375" style="4" customWidth="1"/>
    <col min="25" max="27" width="1.7109375" style="4" customWidth="1"/>
    <col min="28" max="28" width="12.7109375" style="4" customWidth="1"/>
    <col min="29" max="29" width="1.7109375" style="4" customWidth="1"/>
    <col min="30" max="30" width="12.7109375" style="4" customWidth="1"/>
    <col min="31" max="33" width="1.7109375" style="4" customWidth="1"/>
    <col min="34" max="34" width="12.7109375" style="4" customWidth="1"/>
    <col min="35" max="41" width="1.7109375" style="4" customWidth="1"/>
    <col min="42" max="42" width="12.7109375" style="4" customWidth="1"/>
    <col min="43" max="45" width="1.7109375" style="4" customWidth="1"/>
    <col min="46" max="47" width="12.7109375" style="4" customWidth="1"/>
    <col min="48" max="48" width="1.7109375" style="4" customWidth="1"/>
    <col min="49" max="49" width="12.7109375" style="4" customWidth="1"/>
    <col min="50" max="52" width="1.7109375" style="4" customWidth="1"/>
    <col min="53" max="54" width="12.7109375" style="4" customWidth="1"/>
    <col min="55" max="55" width="1.7109375" style="4" customWidth="1"/>
    <col min="56" max="56" width="12.7109375" style="4" customWidth="1"/>
    <col min="57" max="59" width="1.7109375" style="4" customWidth="1"/>
    <col min="60" max="60" width="12.7109375" style="4" customWidth="1"/>
    <col min="61" max="63" width="1.7109375" style="4" customWidth="1"/>
    <col min="64" max="64" width="12.7109375" style="4" customWidth="1"/>
    <col min="65" max="65" width="1.7109375" style="4" customWidth="1"/>
    <col min="66" max="66" width="12.7109375" style="4" customWidth="1"/>
    <col min="67" max="69" width="1.7109375" style="4" customWidth="1"/>
    <col min="70" max="70" width="12.7109375" style="4" customWidth="1"/>
    <col min="71" max="16384" width="11.42578125" style="7"/>
  </cols>
  <sheetData>
    <row r="1" spans="1:70" ht="16.5" thickBot="1" x14ac:dyDescent="0.25"/>
    <row r="2" spans="1:70" ht="12.75" x14ac:dyDescent="0.2">
      <c r="A2" s="93" t="s">
        <v>72</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row>
    <row r="3" spans="1:70"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row>
    <row r="4" spans="1:70"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row>
    <row r="5" spans="1:70"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row>
    <row r="6" spans="1:70" ht="15" customHeight="1" x14ac:dyDescent="0.2">
      <c r="A6" s="1"/>
      <c r="B6" s="1"/>
      <c r="C6" s="1"/>
      <c r="D6" s="7"/>
      <c r="E6" s="7"/>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7"/>
      <c r="AY6" s="7"/>
      <c r="AZ6" s="7"/>
      <c r="BA6" s="7"/>
      <c r="BB6" s="7"/>
      <c r="BC6" s="7"/>
      <c r="BD6" s="7"/>
      <c r="BE6" s="7"/>
      <c r="BF6" s="7"/>
      <c r="BG6" s="7"/>
      <c r="BH6" s="7"/>
      <c r="BI6" s="7"/>
      <c r="BJ6" s="7"/>
      <c r="BK6" s="7"/>
      <c r="BL6" s="7"/>
      <c r="BM6" s="7"/>
      <c r="BN6" s="7"/>
      <c r="BO6" s="7"/>
      <c r="BP6" s="7"/>
      <c r="BQ6" s="7"/>
      <c r="BR6" s="7"/>
    </row>
    <row r="7" spans="1:70" ht="30" customHeight="1" thickBot="1" x14ac:dyDescent="0.3">
      <c r="A7" s="13"/>
      <c r="B7" s="13"/>
      <c r="C7" s="13"/>
      <c r="D7" s="14"/>
      <c r="E7" s="14"/>
      <c r="F7" s="88" t="s">
        <v>35</v>
      </c>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13"/>
      <c r="AJ7" s="13"/>
      <c r="AK7" s="13"/>
      <c r="AL7" s="13"/>
      <c r="AM7" s="13"/>
      <c r="AN7" s="13"/>
      <c r="AO7" s="13"/>
      <c r="AP7" s="88" t="s">
        <v>34</v>
      </c>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row>
    <row r="8" spans="1:70" ht="50.1" customHeight="1" thickBot="1" x14ac:dyDescent="0.25">
      <c r="A8" s="89" t="s">
        <v>3</v>
      </c>
      <c r="B8" s="89"/>
      <c r="C8" s="89"/>
      <c r="D8" s="89"/>
      <c r="E8" s="20"/>
      <c r="F8" s="10" t="s">
        <v>4</v>
      </c>
      <c r="G8" s="16"/>
      <c r="H8" s="16"/>
      <c r="I8" s="16"/>
      <c r="J8" s="10" t="s">
        <v>5</v>
      </c>
      <c r="K8" s="10" t="s">
        <v>68</v>
      </c>
      <c r="L8" s="16"/>
      <c r="M8" s="10" t="s">
        <v>7</v>
      </c>
      <c r="N8" s="16"/>
      <c r="O8" s="16"/>
      <c r="P8" s="16"/>
      <c r="Q8" s="10" t="s">
        <v>69</v>
      </c>
      <c r="R8" s="10" t="s">
        <v>70</v>
      </c>
      <c r="S8" s="16"/>
      <c r="T8" s="10" t="s">
        <v>15</v>
      </c>
      <c r="U8" s="16"/>
      <c r="V8" s="16"/>
      <c r="W8" s="16"/>
      <c r="X8" s="10" t="s">
        <v>16</v>
      </c>
      <c r="Y8" s="16"/>
      <c r="Z8" s="16"/>
      <c r="AA8" s="16"/>
      <c r="AB8" s="10" t="s">
        <v>17</v>
      </c>
      <c r="AC8" s="16"/>
      <c r="AD8" s="10" t="s">
        <v>18</v>
      </c>
      <c r="AE8" s="16"/>
      <c r="AF8" s="16"/>
      <c r="AG8" s="16"/>
      <c r="AH8" s="10" t="s">
        <v>33</v>
      </c>
      <c r="AI8" s="8"/>
      <c r="AJ8" s="8"/>
      <c r="AK8" s="8"/>
      <c r="AL8" s="8"/>
      <c r="AM8" s="8"/>
      <c r="AN8" s="8"/>
      <c r="AO8" s="8"/>
      <c r="AP8" s="10" t="s">
        <v>4</v>
      </c>
      <c r="AQ8" s="16"/>
      <c r="AR8" s="16"/>
      <c r="AS8" s="16"/>
      <c r="AT8" s="10" t="s">
        <v>5</v>
      </c>
      <c r="AU8" s="10" t="s">
        <v>68</v>
      </c>
      <c r="AV8" s="16"/>
      <c r="AW8" s="10" t="s">
        <v>7</v>
      </c>
      <c r="AX8" s="16"/>
      <c r="AY8" s="16"/>
      <c r="AZ8" s="16"/>
      <c r="BA8" s="10" t="s">
        <v>69</v>
      </c>
      <c r="BB8" s="10" t="s">
        <v>70</v>
      </c>
      <c r="BC8" s="16"/>
      <c r="BD8" s="10" t="s">
        <v>15</v>
      </c>
      <c r="BE8" s="16"/>
      <c r="BF8" s="16"/>
      <c r="BG8" s="16"/>
      <c r="BH8" s="10" t="s">
        <v>16</v>
      </c>
      <c r="BI8" s="16"/>
      <c r="BJ8" s="16"/>
      <c r="BK8" s="16"/>
      <c r="BL8" s="10" t="s">
        <v>17</v>
      </c>
      <c r="BM8" s="16"/>
      <c r="BN8" s="10" t="s">
        <v>18</v>
      </c>
      <c r="BO8" s="16"/>
      <c r="BP8" s="16"/>
      <c r="BQ8" s="16"/>
      <c r="BR8" s="10" t="s">
        <v>33</v>
      </c>
    </row>
    <row r="9" spans="1:70" ht="20.100000000000001" customHeight="1" x14ac:dyDescent="0.2"/>
    <row r="10" spans="1:70" ht="20.100000000000001" customHeight="1" x14ac:dyDescent="0.2">
      <c r="A10" s="2"/>
      <c r="B10" s="6" t="s">
        <v>96</v>
      </c>
    </row>
    <row r="11" spans="1:70" ht="20.100000000000001" customHeight="1" x14ac:dyDescent="0.2">
      <c r="A11" s="35"/>
      <c r="B11" s="36"/>
      <c r="C11" s="3" t="s">
        <v>97</v>
      </c>
    </row>
    <row r="12" spans="1:70" ht="20.100000000000001" customHeight="1" x14ac:dyDescent="0.2">
      <c r="D12" s="2" t="s">
        <v>98</v>
      </c>
      <c r="F12" s="37">
        <v>0</v>
      </c>
      <c r="G12" s="37"/>
      <c r="H12" s="37"/>
      <c r="I12" s="37"/>
      <c r="J12" s="37">
        <v>0</v>
      </c>
      <c r="K12" s="37">
        <v>0</v>
      </c>
      <c r="L12" s="37"/>
      <c r="M12" s="37">
        <v>0</v>
      </c>
      <c r="N12" s="37"/>
      <c r="O12" s="37"/>
      <c r="P12" s="37"/>
      <c r="Q12" s="37">
        <v>0</v>
      </c>
      <c r="R12" s="37">
        <v>0</v>
      </c>
      <c r="S12" s="37"/>
      <c r="T12" s="37">
        <v>0</v>
      </c>
      <c r="U12" s="37"/>
      <c r="V12" s="37"/>
      <c r="W12" s="37"/>
      <c r="X12" s="37">
        <v>0</v>
      </c>
      <c r="Y12" s="37"/>
      <c r="Z12" s="37"/>
      <c r="AA12" s="37"/>
      <c r="AB12" s="37">
        <v>0</v>
      </c>
      <c r="AC12" s="37"/>
      <c r="AD12" s="37">
        <v>0</v>
      </c>
      <c r="AE12" s="37"/>
      <c r="AF12" s="37"/>
      <c r="AG12" s="37"/>
      <c r="AH12" s="37">
        <v>0</v>
      </c>
      <c r="AI12" s="37"/>
      <c r="AJ12" s="37"/>
      <c r="AK12" s="37"/>
      <c r="AL12" s="37"/>
      <c r="AM12" s="37"/>
      <c r="AN12" s="37"/>
      <c r="AO12" s="37"/>
      <c r="AP12" s="37">
        <v>0</v>
      </c>
      <c r="AQ12" s="37"/>
      <c r="AR12" s="37"/>
      <c r="AS12" s="37"/>
      <c r="AT12" s="37">
        <v>0</v>
      </c>
      <c r="AU12" s="37">
        <v>0</v>
      </c>
      <c r="AV12" s="37"/>
      <c r="AW12" s="37">
        <v>0</v>
      </c>
      <c r="AX12" s="37"/>
      <c r="AY12" s="37"/>
      <c r="AZ12" s="37"/>
      <c r="BA12" s="37">
        <v>0</v>
      </c>
      <c r="BB12" s="37">
        <v>0</v>
      </c>
      <c r="BC12" s="37"/>
      <c r="BD12" s="37">
        <v>0</v>
      </c>
      <c r="BE12" s="37"/>
      <c r="BF12" s="37"/>
      <c r="BG12" s="37"/>
      <c r="BH12" s="37">
        <v>0</v>
      </c>
      <c r="BI12" s="37"/>
      <c r="BJ12" s="37"/>
      <c r="BK12" s="37"/>
      <c r="BL12" s="37">
        <v>0</v>
      </c>
      <c r="BM12" s="37"/>
      <c r="BN12" s="37">
        <v>0</v>
      </c>
      <c r="BO12" s="37"/>
      <c r="BP12" s="37"/>
      <c r="BQ12" s="37"/>
      <c r="BR12" s="37">
        <v>0</v>
      </c>
    </row>
    <row r="13" spans="1:70" ht="20.100000000000001" customHeight="1" x14ac:dyDescent="0.2">
      <c r="D13" s="38" t="s">
        <v>99</v>
      </c>
      <c r="F13" s="39">
        <v>0</v>
      </c>
      <c r="G13" s="40"/>
      <c r="H13" s="40"/>
      <c r="I13" s="40"/>
      <c r="J13" s="39">
        <v>0</v>
      </c>
      <c r="K13" s="39">
        <v>0</v>
      </c>
      <c r="L13" s="40"/>
      <c r="M13" s="39">
        <v>0</v>
      </c>
      <c r="N13" s="40"/>
      <c r="O13" s="40"/>
      <c r="P13" s="40"/>
      <c r="Q13" s="39">
        <v>0</v>
      </c>
      <c r="R13" s="39">
        <v>0</v>
      </c>
      <c r="S13" s="40"/>
      <c r="T13" s="39">
        <v>0</v>
      </c>
      <c r="U13" s="40"/>
      <c r="V13" s="40"/>
      <c r="W13" s="40"/>
      <c r="X13" s="39">
        <v>0</v>
      </c>
      <c r="Y13" s="40"/>
      <c r="Z13" s="40"/>
      <c r="AA13" s="40"/>
      <c r="AB13" s="39">
        <v>0</v>
      </c>
      <c r="AC13" s="40"/>
      <c r="AD13" s="39">
        <v>0</v>
      </c>
      <c r="AE13" s="40"/>
      <c r="AF13" s="40"/>
      <c r="AG13" s="40"/>
      <c r="AH13" s="39">
        <v>0</v>
      </c>
      <c r="AI13" s="40"/>
      <c r="AJ13" s="40"/>
      <c r="AK13" s="40"/>
      <c r="AL13" s="40"/>
      <c r="AM13" s="40"/>
      <c r="AN13" s="40"/>
      <c r="AO13" s="40"/>
      <c r="AP13" s="39">
        <v>0</v>
      </c>
      <c r="AQ13" s="40"/>
      <c r="AR13" s="40"/>
      <c r="AS13" s="40"/>
      <c r="AT13" s="39">
        <v>0</v>
      </c>
      <c r="AU13" s="39">
        <v>0</v>
      </c>
      <c r="AV13" s="40"/>
      <c r="AW13" s="39">
        <v>0</v>
      </c>
      <c r="AX13" s="40"/>
      <c r="AY13" s="40"/>
      <c r="AZ13" s="40"/>
      <c r="BA13" s="39">
        <v>0</v>
      </c>
      <c r="BB13" s="39">
        <v>0</v>
      </c>
      <c r="BC13" s="40"/>
      <c r="BD13" s="39">
        <v>0</v>
      </c>
      <c r="BE13" s="40"/>
      <c r="BF13" s="40"/>
      <c r="BG13" s="40"/>
      <c r="BH13" s="39">
        <v>0</v>
      </c>
      <c r="BI13" s="40"/>
      <c r="BJ13" s="40"/>
      <c r="BK13" s="40"/>
      <c r="BL13" s="39">
        <v>0</v>
      </c>
      <c r="BM13" s="40"/>
      <c r="BN13" s="39">
        <v>0</v>
      </c>
      <c r="BO13" s="40"/>
      <c r="BP13" s="40"/>
      <c r="BQ13" s="40"/>
      <c r="BR13" s="39">
        <v>0</v>
      </c>
    </row>
    <row r="14" spans="1:70" ht="20.100000000000001" customHeight="1" x14ac:dyDescent="0.2">
      <c r="D14" s="2" t="s">
        <v>100</v>
      </c>
      <c r="F14" s="37">
        <v>0</v>
      </c>
      <c r="G14" s="37"/>
      <c r="H14" s="37"/>
      <c r="I14" s="37"/>
      <c r="J14" s="37">
        <v>0</v>
      </c>
      <c r="K14" s="37">
        <v>0</v>
      </c>
      <c r="L14" s="37"/>
      <c r="M14" s="37">
        <v>0</v>
      </c>
      <c r="N14" s="37"/>
      <c r="O14" s="37"/>
      <c r="P14" s="37"/>
      <c r="Q14" s="37">
        <v>0</v>
      </c>
      <c r="R14" s="37">
        <v>0</v>
      </c>
      <c r="S14" s="37"/>
      <c r="T14" s="37">
        <v>0</v>
      </c>
      <c r="U14" s="37"/>
      <c r="V14" s="37"/>
      <c r="W14" s="37"/>
      <c r="X14" s="37">
        <v>0</v>
      </c>
      <c r="Y14" s="37"/>
      <c r="Z14" s="37"/>
      <c r="AA14" s="37"/>
      <c r="AB14" s="37">
        <v>0</v>
      </c>
      <c r="AC14" s="37"/>
      <c r="AD14" s="37">
        <v>0</v>
      </c>
      <c r="AE14" s="37"/>
      <c r="AF14" s="37"/>
      <c r="AG14" s="37"/>
      <c r="AH14" s="37">
        <v>0</v>
      </c>
      <c r="AI14" s="37"/>
      <c r="AJ14" s="37"/>
      <c r="AK14" s="37"/>
      <c r="AL14" s="37"/>
      <c r="AM14" s="37"/>
      <c r="AN14" s="37"/>
      <c r="AO14" s="37"/>
      <c r="AP14" s="37">
        <v>0</v>
      </c>
      <c r="AQ14" s="37"/>
      <c r="AR14" s="37"/>
      <c r="AS14" s="37"/>
      <c r="AT14" s="37">
        <v>0</v>
      </c>
      <c r="AU14" s="37">
        <v>0</v>
      </c>
      <c r="AV14" s="37"/>
      <c r="AW14" s="37">
        <v>0</v>
      </c>
      <c r="AX14" s="37"/>
      <c r="AY14" s="37"/>
      <c r="AZ14" s="37"/>
      <c r="BA14" s="37">
        <v>0</v>
      </c>
      <c r="BB14" s="37">
        <v>0</v>
      </c>
      <c r="BC14" s="37"/>
      <c r="BD14" s="37">
        <v>0</v>
      </c>
      <c r="BE14" s="37"/>
      <c r="BF14" s="37"/>
      <c r="BG14" s="37"/>
      <c r="BH14" s="37">
        <v>0</v>
      </c>
      <c r="BI14" s="37"/>
      <c r="BJ14" s="37"/>
      <c r="BK14" s="37"/>
      <c r="BL14" s="37">
        <v>0</v>
      </c>
      <c r="BM14" s="37"/>
      <c r="BN14" s="37">
        <v>0</v>
      </c>
      <c r="BO14" s="37"/>
      <c r="BP14" s="37"/>
      <c r="BQ14" s="37"/>
      <c r="BR14" s="37">
        <v>0</v>
      </c>
    </row>
    <row r="15" spans="1:70" ht="20.100000000000001" customHeight="1" x14ac:dyDescent="0.2">
      <c r="D15" s="38" t="s">
        <v>101</v>
      </c>
      <c r="F15" s="39">
        <v>0</v>
      </c>
      <c r="G15" s="40"/>
      <c r="H15" s="40"/>
      <c r="I15" s="40"/>
      <c r="J15" s="39">
        <v>0</v>
      </c>
      <c r="K15" s="39">
        <v>0</v>
      </c>
      <c r="L15" s="40"/>
      <c r="M15" s="39">
        <v>0</v>
      </c>
      <c r="N15" s="40"/>
      <c r="O15" s="40"/>
      <c r="P15" s="40"/>
      <c r="Q15" s="39">
        <v>0</v>
      </c>
      <c r="R15" s="39">
        <v>0</v>
      </c>
      <c r="S15" s="40"/>
      <c r="T15" s="39">
        <v>0</v>
      </c>
      <c r="U15" s="40"/>
      <c r="V15" s="40"/>
      <c r="W15" s="40"/>
      <c r="X15" s="39">
        <v>0</v>
      </c>
      <c r="Y15" s="40"/>
      <c r="Z15" s="40"/>
      <c r="AA15" s="40"/>
      <c r="AB15" s="39">
        <v>0</v>
      </c>
      <c r="AC15" s="40"/>
      <c r="AD15" s="39">
        <v>0</v>
      </c>
      <c r="AE15" s="40"/>
      <c r="AF15" s="40"/>
      <c r="AG15" s="40"/>
      <c r="AH15" s="39">
        <v>0</v>
      </c>
      <c r="AI15" s="40"/>
      <c r="AJ15" s="40"/>
      <c r="AK15" s="40"/>
      <c r="AL15" s="40"/>
      <c r="AM15" s="40"/>
      <c r="AN15" s="40"/>
      <c r="AO15" s="40"/>
      <c r="AP15" s="39">
        <v>0</v>
      </c>
      <c r="AQ15" s="40"/>
      <c r="AR15" s="40"/>
      <c r="AS15" s="40"/>
      <c r="AT15" s="39">
        <v>0</v>
      </c>
      <c r="AU15" s="39">
        <v>0</v>
      </c>
      <c r="AV15" s="40"/>
      <c r="AW15" s="39">
        <v>0</v>
      </c>
      <c r="AX15" s="40"/>
      <c r="AY15" s="40"/>
      <c r="AZ15" s="40"/>
      <c r="BA15" s="39">
        <v>0</v>
      </c>
      <c r="BB15" s="39">
        <v>0</v>
      </c>
      <c r="BC15" s="40"/>
      <c r="BD15" s="39">
        <v>0</v>
      </c>
      <c r="BE15" s="40"/>
      <c r="BF15" s="40"/>
      <c r="BG15" s="40"/>
      <c r="BH15" s="39">
        <v>0</v>
      </c>
      <c r="BI15" s="40"/>
      <c r="BJ15" s="40"/>
      <c r="BK15" s="40"/>
      <c r="BL15" s="39">
        <v>0</v>
      </c>
      <c r="BM15" s="40"/>
      <c r="BN15" s="39">
        <v>0</v>
      </c>
      <c r="BO15" s="40"/>
      <c r="BP15" s="40"/>
      <c r="BQ15" s="40"/>
      <c r="BR15" s="39">
        <v>0</v>
      </c>
    </row>
    <row r="16" spans="1:70" ht="20.100000000000001" customHeight="1" x14ac:dyDescent="0.2">
      <c r="D16" s="2" t="s">
        <v>102</v>
      </c>
      <c r="F16" s="37">
        <v>0</v>
      </c>
      <c r="G16" s="37"/>
      <c r="H16" s="37"/>
      <c r="I16" s="37"/>
      <c r="J16" s="37">
        <v>0</v>
      </c>
      <c r="K16" s="37">
        <v>0</v>
      </c>
      <c r="L16" s="37"/>
      <c r="M16" s="37">
        <v>0</v>
      </c>
      <c r="N16" s="37"/>
      <c r="O16" s="37"/>
      <c r="P16" s="37"/>
      <c r="Q16" s="37">
        <v>0</v>
      </c>
      <c r="R16" s="37">
        <v>0</v>
      </c>
      <c r="S16" s="37"/>
      <c r="T16" s="37">
        <v>0</v>
      </c>
      <c r="U16" s="37"/>
      <c r="V16" s="37"/>
      <c r="W16" s="37"/>
      <c r="X16" s="37">
        <v>0</v>
      </c>
      <c r="Y16" s="37"/>
      <c r="Z16" s="37"/>
      <c r="AA16" s="37"/>
      <c r="AB16" s="37">
        <v>0</v>
      </c>
      <c r="AC16" s="37"/>
      <c r="AD16" s="37">
        <v>0</v>
      </c>
      <c r="AE16" s="37"/>
      <c r="AF16" s="37"/>
      <c r="AG16" s="37"/>
      <c r="AH16" s="37">
        <v>0</v>
      </c>
      <c r="AI16" s="37"/>
      <c r="AJ16" s="37"/>
      <c r="AK16" s="37"/>
      <c r="AL16" s="37"/>
      <c r="AM16" s="37"/>
      <c r="AN16" s="37"/>
      <c r="AO16" s="37"/>
      <c r="AP16" s="37">
        <v>0</v>
      </c>
      <c r="AQ16" s="37"/>
      <c r="AR16" s="37"/>
      <c r="AS16" s="37"/>
      <c r="AT16" s="37">
        <v>0</v>
      </c>
      <c r="AU16" s="37">
        <v>0</v>
      </c>
      <c r="AV16" s="37"/>
      <c r="AW16" s="37">
        <v>0</v>
      </c>
      <c r="AX16" s="37"/>
      <c r="AY16" s="37"/>
      <c r="AZ16" s="37"/>
      <c r="BA16" s="37">
        <v>0</v>
      </c>
      <c r="BB16" s="37">
        <v>0</v>
      </c>
      <c r="BC16" s="37"/>
      <c r="BD16" s="37">
        <v>0</v>
      </c>
      <c r="BE16" s="37"/>
      <c r="BF16" s="37"/>
      <c r="BG16" s="37"/>
      <c r="BH16" s="37">
        <v>0</v>
      </c>
      <c r="BI16" s="37"/>
      <c r="BJ16" s="37"/>
      <c r="BK16" s="37"/>
      <c r="BL16" s="37">
        <v>0</v>
      </c>
      <c r="BM16" s="37"/>
      <c r="BN16" s="37">
        <v>0</v>
      </c>
      <c r="BO16" s="37"/>
      <c r="BP16" s="37"/>
      <c r="BQ16" s="37"/>
      <c r="BR16" s="37">
        <v>0</v>
      </c>
    </row>
    <row r="17" spans="1:70" ht="20.100000000000001" customHeight="1" x14ac:dyDescent="0.2">
      <c r="D17" s="38" t="s">
        <v>103</v>
      </c>
      <c r="F17" s="39">
        <v>0</v>
      </c>
      <c r="G17" s="40"/>
      <c r="H17" s="40"/>
      <c r="I17" s="40"/>
      <c r="J17" s="39">
        <v>0</v>
      </c>
      <c r="K17" s="39">
        <v>0</v>
      </c>
      <c r="L17" s="40"/>
      <c r="M17" s="39">
        <v>0</v>
      </c>
      <c r="N17" s="40"/>
      <c r="O17" s="40"/>
      <c r="P17" s="40"/>
      <c r="Q17" s="39">
        <v>0</v>
      </c>
      <c r="R17" s="39">
        <v>0</v>
      </c>
      <c r="S17" s="40"/>
      <c r="T17" s="39">
        <v>0</v>
      </c>
      <c r="U17" s="40"/>
      <c r="V17" s="40"/>
      <c r="W17" s="40"/>
      <c r="X17" s="39">
        <v>0</v>
      </c>
      <c r="Y17" s="40"/>
      <c r="Z17" s="40"/>
      <c r="AA17" s="40"/>
      <c r="AB17" s="39">
        <v>0</v>
      </c>
      <c r="AC17" s="40"/>
      <c r="AD17" s="39">
        <v>0</v>
      </c>
      <c r="AE17" s="40"/>
      <c r="AF17" s="40"/>
      <c r="AG17" s="40"/>
      <c r="AH17" s="39">
        <v>0</v>
      </c>
      <c r="AI17" s="40"/>
      <c r="AJ17" s="40"/>
      <c r="AK17" s="40"/>
      <c r="AL17" s="40"/>
      <c r="AM17" s="40"/>
      <c r="AN17" s="40"/>
      <c r="AO17" s="40"/>
      <c r="AP17" s="39">
        <v>0</v>
      </c>
      <c r="AQ17" s="40"/>
      <c r="AR17" s="40"/>
      <c r="AS17" s="40"/>
      <c r="AT17" s="39">
        <v>0</v>
      </c>
      <c r="AU17" s="39">
        <v>0</v>
      </c>
      <c r="AV17" s="40"/>
      <c r="AW17" s="39">
        <v>0</v>
      </c>
      <c r="AX17" s="40"/>
      <c r="AY17" s="40"/>
      <c r="AZ17" s="40"/>
      <c r="BA17" s="39">
        <v>0</v>
      </c>
      <c r="BB17" s="39">
        <v>0</v>
      </c>
      <c r="BC17" s="40"/>
      <c r="BD17" s="39">
        <v>0</v>
      </c>
      <c r="BE17" s="40"/>
      <c r="BF17" s="40"/>
      <c r="BG17" s="40"/>
      <c r="BH17" s="39">
        <v>0</v>
      </c>
      <c r="BI17" s="40"/>
      <c r="BJ17" s="40"/>
      <c r="BK17" s="40"/>
      <c r="BL17" s="39">
        <v>0</v>
      </c>
      <c r="BM17" s="40"/>
      <c r="BN17" s="39">
        <v>0</v>
      </c>
      <c r="BO17" s="40"/>
      <c r="BP17" s="40"/>
      <c r="BQ17" s="40"/>
      <c r="BR17" s="39">
        <v>0</v>
      </c>
    </row>
    <row r="18" spans="1:70" ht="20.100000000000001" customHeight="1" x14ac:dyDescent="0.2">
      <c r="D18" s="2" t="s">
        <v>104</v>
      </c>
      <c r="F18" s="37">
        <v>0</v>
      </c>
      <c r="G18" s="37"/>
      <c r="H18" s="37"/>
      <c r="I18" s="37"/>
      <c r="J18" s="37">
        <v>0</v>
      </c>
      <c r="K18" s="37">
        <v>0</v>
      </c>
      <c r="L18" s="37"/>
      <c r="M18" s="37">
        <v>0</v>
      </c>
      <c r="N18" s="37"/>
      <c r="O18" s="37"/>
      <c r="P18" s="37"/>
      <c r="Q18" s="37">
        <v>0</v>
      </c>
      <c r="R18" s="37">
        <v>0</v>
      </c>
      <c r="S18" s="37"/>
      <c r="T18" s="37">
        <v>0</v>
      </c>
      <c r="U18" s="37"/>
      <c r="V18" s="37"/>
      <c r="W18" s="37"/>
      <c r="X18" s="37">
        <v>0</v>
      </c>
      <c r="Y18" s="37"/>
      <c r="Z18" s="37"/>
      <c r="AA18" s="37"/>
      <c r="AB18" s="37">
        <v>0</v>
      </c>
      <c r="AC18" s="37"/>
      <c r="AD18" s="37">
        <v>0</v>
      </c>
      <c r="AE18" s="37"/>
      <c r="AF18" s="37"/>
      <c r="AG18" s="37"/>
      <c r="AH18" s="37">
        <v>0</v>
      </c>
      <c r="AI18" s="37"/>
      <c r="AJ18" s="37"/>
      <c r="AK18" s="37"/>
      <c r="AL18" s="37"/>
      <c r="AM18" s="37"/>
      <c r="AN18" s="37"/>
      <c r="AO18" s="37"/>
      <c r="AP18" s="37">
        <v>0</v>
      </c>
      <c r="AQ18" s="37"/>
      <c r="AR18" s="37"/>
      <c r="AS18" s="37"/>
      <c r="AT18" s="37">
        <v>0</v>
      </c>
      <c r="AU18" s="37">
        <v>0</v>
      </c>
      <c r="AV18" s="37"/>
      <c r="AW18" s="37">
        <v>0</v>
      </c>
      <c r="AX18" s="37"/>
      <c r="AY18" s="37"/>
      <c r="AZ18" s="37"/>
      <c r="BA18" s="37">
        <v>0</v>
      </c>
      <c r="BB18" s="37">
        <v>0</v>
      </c>
      <c r="BC18" s="37"/>
      <c r="BD18" s="37">
        <v>0</v>
      </c>
      <c r="BE18" s="37"/>
      <c r="BF18" s="37"/>
      <c r="BG18" s="37"/>
      <c r="BH18" s="37">
        <v>0</v>
      </c>
      <c r="BI18" s="37"/>
      <c r="BJ18" s="37"/>
      <c r="BK18" s="37"/>
      <c r="BL18" s="37">
        <v>0</v>
      </c>
      <c r="BM18" s="37"/>
      <c r="BN18" s="37">
        <v>0</v>
      </c>
      <c r="BO18" s="37"/>
      <c r="BP18" s="37"/>
      <c r="BQ18" s="37"/>
      <c r="BR18" s="37">
        <v>0</v>
      </c>
    </row>
    <row r="19" spans="1:70" ht="20.100000000000001" customHeight="1" x14ac:dyDescent="0.2">
      <c r="D19" s="38" t="s">
        <v>105</v>
      </c>
      <c r="F19" s="39">
        <v>0</v>
      </c>
      <c r="G19" s="40"/>
      <c r="H19" s="40"/>
      <c r="I19" s="40"/>
      <c r="J19" s="39">
        <v>0</v>
      </c>
      <c r="K19" s="39">
        <v>0</v>
      </c>
      <c r="L19" s="40"/>
      <c r="M19" s="39">
        <v>0</v>
      </c>
      <c r="N19" s="40"/>
      <c r="O19" s="40"/>
      <c r="P19" s="40"/>
      <c r="Q19" s="39">
        <v>0</v>
      </c>
      <c r="R19" s="39">
        <v>0</v>
      </c>
      <c r="S19" s="40"/>
      <c r="T19" s="39">
        <v>0</v>
      </c>
      <c r="U19" s="40"/>
      <c r="V19" s="40"/>
      <c r="W19" s="40"/>
      <c r="X19" s="39">
        <v>0</v>
      </c>
      <c r="Y19" s="40"/>
      <c r="Z19" s="40"/>
      <c r="AA19" s="40"/>
      <c r="AB19" s="39">
        <v>0</v>
      </c>
      <c r="AC19" s="40"/>
      <c r="AD19" s="39">
        <v>0</v>
      </c>
      <c r="AE19" s="40"/>
      <c r="AF19" s="40"/>
      <c r="AG19" s="40"/>
      <c r="AH19" s="39">
        <v>0</v>
      </c>
      <c r="AI19" s="40"/>
      <c r="AJ19" s="40"/>
      <c r="AK19" s="40"/>
      <c r="AL19" s="40"/>
      <c r="AM19" s="40"/>
      <c r="AN19" s="40"/>
      <c r="AO19" s="40"/>
      <c r="AP19" s="39">
        <v>0</v>
      </c>
      <c r="AQ19" s="40"/>
      <c r="AR19" s="40"/>
      <c r="AS19" s="40"/>
      <c r="AT19" s="39">
        <v>0</v>
      </c>
      <c r="AU19" s="39">
        <v>0</v>
      </c>
      <c r="AV19" s="40"/>
      <c r="AW19" s="39">
        <v>0</v>
      </c>
      <c r="AX19" s="40"/>
      <c r="AY19" s="40"/>
      <c r="AZ19" s="40"/>
      <c r="BA19" s="39">
        <v>0</v>
      </c>
      <c r="BB19" s="39">
        <v>0</v>
      </c>
      <c r="BC19" s="40"/>
      <c r="BD19" s="39">
        <v>0</v>
      </c>
      <c r="BE19" s="40"/>
      <c r="BF19" s="40"/>
      <c r="BG19" s="40"/>
      <c r="BH19" s="39">
        <v>0</v>
      </c>
      <c r="BI19" s="40"/>
      <c r="BJ19" s="40"/>
      <c r="BK19" s="40"/>
      <c r="BL19" s="39">
        <v>0</v>
      </c>
      <c r="BM19" s="40"/>
      <c r="BN19" s="39">
        <v>0</v>
      </c>
      <c r="BO19" s="40"/>
      <c r="BP19" s="40"/>
      <c r="BQ19" s="40"/>
      <c r="BR19" s="39">
        <v>0</v>
      </c>
    </row>
    <row r="20" spans="1:70" ht="20.100000000000001" customHeight="1" x14ac:dyDescent="0.2">
      <c r="D20" s="2" t="s">
        <v>106</v>
      </c>
      <c r="F20" s="37">
        <v>0</v>
      </c>
      <c r="G20" s="37"/>
      <c r="H20" s="37"/>
      <c r="I20" s="37"/>
      <c r="J20" s="37">
        <v>0</v>
      </c>
      <c r="K20" s="37">
        <v>0</v>
      </c>
      <c r="L20" s="37"/>
      <c r="M20" s="37">
        <v>0</v>
      </c>
      <c r="N20" s="37"/>
      <c r="O20" s="37"/>
      <c r="P20" s="37"/>
      <c r="Q20" s="37">
        <v>0</v>
      </c>
      <c r="R20" s="37">
        <v>0</v>
      </c>
      <c r="S20" s="37"/>
      <c r="T20" s="37">
        <v>0</v>
      </c>
      <c r="U20" s="37"/>
      <c r="V20" s="37"/>
      <c r="W20" s="37"/>
      <c r="X20" s="37">
        <v>0</v>
      </c>
      <c r="Y20" s="37"/>
      <c r="Z20" s="37"/>
      <c r="AA20" s="37"/>
      <c r="AB20" s="37">
        <v>0</v>
      </c>
      <c r="AC20" s="37"/>
      <c r="AD20" s="37">
        <v>0</v>
      </c>
      <c r="AE20" s="37"/>
      <c r="AF20" s="37"/>
      <c r="AG20" s="37"/>
      <c r="AH20" s="37">
        <v>0</v>
      </c>
      <c r="AI20" s="37"/>
      <c r="AJ20" s="37"/>
      <c r="AK20" s="37"/>
      <c r="AL20" s="37"/>
      <c r="AM20" s="37"/>
      <c r="AN20" s="37"/>
      <c r="AO20" s="37"/>
      <c r="AP20" s="37">
        <v>0</v>
      </c>
      <c r="AQ20" s="37"/>
      <c r="AR20" s="37"/>
      <c r="AS20" s="37"/>
      <c r="AT20" s="37">
        <v>0</v>
      </c>
      <c r="AU20" s="37">
        <v>0</v>
      </c>
      <c r="AV20" s="37"/>
      <c r="AW20" s="37">
        <v>0</v>
      </c>
      <c r="AX20" s="37"/>
      <c r="AY20" s="37"/>
      <c r="AZ20" s="37"/>
      <c r="BA20" s="37">
        <v>0</v>
      </c>
      <c r="BB20" s="37">
        <v>0</v>
      </c>
      <c r="BC20" s="37"/>
      <c r="BD20" s="37">
        <v>0</v>
      </c>
      <c r="BE20" s="37"/>
      <c r="BF20" s="37"/>
      <c r="BG20" s="37"/>
      <c r="BH20" s="37">
        <v>0</v>
      </c>
      <c r="BI20" s="37"/>
      <c r="BJ20" s="37"/>
      <c r="BK20" s="37"/>
      <c r="BL20" s="37">
        <v>0</v>
      </c>
      <c r="BM20" s="37"/>
      <c r="BN20" s="37">
        <v>0</v>
      </c>
      <c r="BO20" s="37"/>
      <c r="BP20" s="37"/>
      <c r="BQ20" s="37"/>
      <c r="BR20" s="37">
        <v>0</v>
      </c>
    </row>
    <row r="21" spans="1:70" ht="20.100000000000001" customHeight="1" x14ac:dyDescent="0.2">
      <c r="D21" s="38" t="s">
        <v>107</v>
      </c>
      <c r="F21" s="39">
        <v>0</v>
      </c>
      <c r="G21" s="40"/>
      <c r="H21" s="40"/>
      <c r="I21" s="40"/>
      <c r="J21" s="39">
        <v>0</v>
      </c>
      <c r="K21" s="39">
        <v>0</v>
      </c>
      <c r="L21" s="40"/>
      <c r="M21" s="39">
        <v>0</v>
      </c>
      <c r="N21" s="40"/>
      <c r="O21" s="40"/>
      <c r="P21" s="40"/>
      <c r="Q21" s="39">
        <v>0</v>
      </c>
      <c r="R21" s="39">
        <v>0</v>
      </c>
      <c r="S21" s="40"/>
      <c r="T21" s="39">
        <v>0</v>
      </c>
      <c r="U21" s="40"/>
      <c r="V21" s="40"/>
      <c r="W21" s="40"/>
      <c r="X21" s="39">
        <v>0</v>
      </c>
      <c r="Y21" s="40"/>
      <c r="Z21" s="40"/>
      <c r="AA21" s="40"/>
      <c r="AB21" s="39">
        <v>0</v>
      </c>
      <c r="AC21" s="40"/>
      <c r="AD21" s="39">
        <v>0</v>
      </c>
      <c r="AE21" s="40"/>
      <c r="AF21" s="40"/>
      <c r="AG21" s="40"/>
      <c r="AH21" s="39">
        <v>0</v>
      </c>
      <c r="AI21" s="40"/>
      <c r="AJ21" s="40"/>
      <c r="AK21" s="40"/>
      <c r="AL21" s="40"/>
      <c r="AM21" s="40"/>
      <c r="AN21" s="40"/>
      <c r="AO21" s="40"/>
      <c r="AP21" s="39">
        <v>0</v>
      </c>
      <c r="AQ21" s="40"/>
      <c r="AR21" s="40"/>
      <c r="AS21" s="40"/>
      <c r="AT21" s="39">
        <v>0</v>
      </c>
      <c r="AU21" s="39">
        <v>0</v>
      </c>
      <c r="AV21" s="40"/>
      <c r="AW21" s="39">
        <v>0</v>
      </c>
      <c r="AX21" s="40"/>
      <c r="AY21" s="40"/>
      <c r="AZ21" s="40"/>
      <c r="BA21" s="39">
        <v>0</v>
      </c>
      <c r="BB21" s="39">
        <v>0</v>
      </c>
      <c r="BC21" s="40"/>
      <c r="BD21" s="39">
        <v>0</v>
      </c>
      <c r="BE21" s="40"/>
      <c r="BF21" s="40"/>
      <c r="BG21" s="40"/>
      <c r="BH21" s="39">
        <v>0</v>
      </c>
      <c r="BI21" s="40"/>
      <c r="BJ21" s="40"/>
      <c r="BK21" s="40"/>
      <c r="BL21" s="39">
        <v>0</v>
      </c>
      <c r="BM21" s="40"/>
      <c r="BN21" s="39">
        <v>0</v>
      </c>
      <c r="BO21" s="40"/>
      <c r="BP21" s="40"/>
      <c r="BQ21" s="40"/>
      <c r="BR21" s="39">
        <v>0</v>
      </c>
    </row>
    <row r="22" spans="1:70" ht="20.100000000000001" customHeight="1" x14ac:dyDescent="0.2">
      <c r="D22" s="2" t="s">
        <v>108</v>
      </c>
      <c r="F22" s="37">
        <v>0</v>
      </c>
      <c r="G22" s="37"/>
      <c r="H22" s="37"/>
      <c r="I22" s="37"/>
      <c r="J22" s="37">
        <v>0</v>
      </c>
      <c r="K22" s="37">
        <v>0</v>
      </c>
      <c r="L22" s="37"/>
      <c r="M22" s="37">
        <v>0</v>
      </c>
      <c r="N22" s="37"/>
      <c r="O22" s="37"/>
      <c r="P22" s="37"/>
      <c r="Q22" s="37">
        <v>0</v>
      </c>
      <c r="R22" s="37">
        <v>0</v>
      </c>
      <c r="S22" s="37"/>
      <c r="T22" s="37">
        <v>0</v>
      </c>
      <c r="U22" s="37"/>
      <c r="V22" s="37"/>
      <c r="W22" s="37"/>
      <c r="X22" s="37">
        <v>0</v>
      </c>
      <c r="Y22" s="37"/>
      <c r="Z22" s="37"/>
      <c r="AA22" s="37"/>
      <c r="AB22" s="37">
        <v>0</v>
      </c>
      <c r="AC22" s="37"/>
      <c r="AD22" s="37">
        <v>0</v>
      </c>
      <c r="AE22" s="37"/>
      <c r="AF22" s="37"/>
      <c r="AG22" s="37"/>
      <c r="AH22" s="37">
        <v>0</v>
      </c>
      <c r="AI22" s="37"/>
      <c r="AJ22" s="37"/>
      <c r="AK22" s="37"/>
      <c r="AL22" s="37"/>
      <c r="AM22" s="37"/>
      <c r="AN22" s="37"/>
      <c r="AO22" s="37"/>
      <c r="AP22" s="37">
        <v>0</v>
      </c>
      <c r="AQ22" s="37"/>
      <c r="AR22" s="37"/>
      <c r="AS22" s="37"/>
      <c r="AT22" s="37">
        <v>0</v>
      </c>
      <c r="AU22" s="37">
        <v>0</v>
      </c>
      <c r="AV22" s="37"/>
      <c r="AW22" s="37">
        <v>0</v>
      </c>
      <c r="AX22" s="37"/>
      <c r="AY22" s="37"/>
      <c r="AZ22" s="37"/>
      <c r="BA22" s="37">
        <v>0</v>
      </c>
      <c r="BB22" s="37">
        <v>0</v>
      </c>
      <c r="BC22" s="37"/>
      <c r="BD22" s="37">
        <v>0</v>
      </c>
      <c r="BE22" s="37"/>
      <c r="BF22" s="37"/>
      <c r="BG22" s="37"/>
      <c r="BH22" s="37">
        <v>0</v>
      </c>
      <c r="BI22" s="37"/>
      <c r="BJ22" s="37"/>
      <c r="BK22" s="37"/>
      <c r="BL22" s="37">
        <v>0</v>
      </c>
      <c r="BM22" s="37"/>
      <c r="BN22" s="37">
        <v>0</v>
      </c>
      <c r="BO22" s="37"/>
      <c r="BP22" s="37"/>
      <c r="BQ22" s="37"/>
      <c r="BR22" s="37">
        <v>0</v>
      </c>
    </row>
    <row r="23" spans="1:70" ht="20.100000000000001" customHeight="1" x14ac:dyDescent="0.2">
      <c r="D23" s="38" t="s">
        <v>109</v>
      </c>
      <c r="F23" s="39">
        <v>0</v>
      </c>
      <c r="G23" s="40"/>
      <c r="H23" s="40"/>
      <c r="I23" s="40"/>
      <c r="J23" s="39">
        <v>0</v>
      </c>
      <c r="K23" s="39">
        <v>0</v>
      </c>
      <c r="L23" s="40"/>
      <c r="M23" s="39">
        <v>0</v>
      </c>
      <c r="N23" s="40"/>
      <c r="O23" s="40"/>
      <c r="P23" s="40"/>
      <c r="Q23" s="39">
        <v>0</v>
      </c>
      <c r="R23" s="39">
        <v>0</v>
      </c>
      <c r="S23" s="40"/>
      <c r="T23" s="39">
        <v>0</v>
      </c>
      <c r="U23" s="40"/>
      <c r="V23" s="40"/>
      <c r="W23" s="40"/>
      <c r="X23" s="39">
        <v>0</v>
      </c>
      <c r="Y23" s="40"/>
      <c r="Z23" s="40"/>
      <c r="AA23" s="40"/>
      <c r="AB23" s="39">
        <v>0</v>
      </c>
      <c r="AC23" s="40"/>
      <c r="AD23" s="39">
        <v>0</v>
      </c>
      <c r="AE23" s="40"/>
      <c r="AF23" s="40"/>
      <c r="AG23" s="40"/>
      <c r="AH23" s="39">
        <v>0</v>
      </c>
      <c r="AI23" s="40"/>
      <c r="AJ23" s="40"/>
      <c r="AK23" s="40"/>
      <c r="AL23" s="40"/>
      <c r="AM23" s="40"/>
      <c r="AN23" s="40"/>
      <c r="AO23" s="40"/>
      <c r="AP23" s="39">
        <v>0</v>
      </c>
      <c r="AQ23" s="40"/>
      <c r="AR23" s="40"/>
      <c r="AS23" s="40"/>
      <c r="AT23" s="39">
        <v>0</v>
      </c>
      <c r="AU23" s="39">
        <v>0</v>
      </c>
      <c r="AV23" s="40"/>
      <c r="AW23" s="39">
        <v>0</v>
      </c>
      <c r="AX23" s="40"/>
      <c r="AY23" s="40"/>
      <c r="AZ23" s="40"/>
      <c r="BA23" s="39">
        <v>0</v>
      </c>
      <c r="BB23" s="39">
        <v>0</v>
      </c>
      <c r="BC23" s="40"/>
      <c r="BD23" s="39">
        <v>0</v>
      </c>
      <c r="BE23" s="40"/>
      <c r="BF23" s="40"/>
      <c r="BG23" s="40"/>
      <c r="BH23" s="39">
        <v>0</v>
      </c>
      <c r="BI23" s="40"/>
      <c r="BJ23" s="40"/>
      <c r="BK23" s="40"/>
      <c r="BL23" s="39">
        <v>0</v>
      </c>
      <c r="BM23" s="40"/>
      <c r="BN23" s="39">
        <v>0</v>
      </c>
      <c r="BO23" s="40"/>
      <c r="BP23" s="40"/>
      <c r="BQ23" s="40"/>
      <c r="BR23" s="39">
        <v>0</v>
      </c>
    </row>
    <row r="24" spans="1:70" ht="20.100000000000001" customHeight="1" x14ac:dyDescent="0.2">
      <c r="D24" s="2" t="s">
        <v>110</v>
      </c>
      <c r="F24" s="37">
        <v>0</v>
      </c>
      <c r="G24" s="37"/>
      <c r="H24" s="37"/>
      <c r="I24" s="37"/>
      <c r="J24" s="37">
        <v>0</v>
      </c>
      <c r="K24" s="37">
        <v>0</v>
      </c>
      <c r="L24" s="37"/>
      <c r="M24" s="37">
        <v>0</v>
      </c>
      <c r="N24" s="37"/>
      <c r="O24" s="37"/>
      <c r="P24" s="37"/>
      <c r="Q24" s="37">
        <v>0</v>
      </c>
      <c r="R24" s="37">
        <v>0</v>
      </c>
      <c r="S24" s="37"/>
      <c r="T24" s="37">
        <v>0</v>
      </c>
      <c r="U24" s="37"/>
      <c r="V24" s="37"/>
      <c r="W24" s="37"/>
      <c r="X24" s="37">
        <v>0</v>
      </c>
      <c r="Y24" s="37"/>
      <c r="Z24" s="37"/>
      <c r="AA24" s="37"/>
      <c r="AB24" s="37">
        <v>0</v>
      </c>
      <c r="AC24" s="37"/>
      <c r="AD24" s="37">
        <v>0</v>
      </c>
      <c r="AE24" s="37"/>
      <c r="AF24" s="37"/>
      <c r="AG24" s="37"/>
      <c r="AH24" s="37">
        <v>0</v>
      </c>
      <c r="AI24" s="37"/>
      <c r="AJ24" s="37"/>
      <c r="AK24" s="37"/>
      <c r="AL24" s="37"/>
      <c r="AM24" s="37"/>
      <c r="AN24" s="37"/>
      <c r="AO24" s="37"/>
      <c r="AP24" s="37">
        <v>0</v>
      </c>
      <c r="AQ24" s="37"/>
      <c r="AR24" s="37"/>
      <c r="AS24" s="37"/>
      <c r="AT24" s="37">
        <v>0</v>
      </c>
      <c r="AU24" s="37">
        <v>0</v>
      </c>
      <c r="AV24" s="37"/>
      <c r="AW24" s="37">
        <v>0</v>
      </c>
      <c r="AX24" s="37"/>
      <c r="AY24" s="37"/>
      <c r="AZ24" s="37"/>
      <c r="BA24" s="37">
        <v>0</v>
      </c>
      <c r="BB24" s="37">
        <v>0</v>
      </c>
      <c r="BC24" s="37"/>
      <c r="BD24" s="37">
        <v>0</v>
      </c>
      <c r="BE24" s="37"/>
      <c r="BF24" s="37"/>
      <c r="BG24" s="37"/>
      <c r="BH24" s="37">
        <v>0</v>
      </c>
      <c r="BI24" s="37"/>
      <c r="BJ24" s="37"/>
      <c r="BK24" s="37"/>
      <c r="BL24" s="37">
        <v>0</v>
      </c>
      <c r="BM24" s="37"/>
      <c r="BN24" s="37">
        <v>0</v>
      </c>
      <c r="BO24" s="37"/>
      <c r="BP24" s="37"/>
      <c r="BQ24" s="37"/>
      <c r="BR24" s="37">
        <v>0</v>
      </c>
    </row>
    <row r="25" spans="1:70" ht="20.100000000000001" customHeight="1" x14ac:dyDescent="0.2">
      <c r="D25" s="38" t="s">
        <v>111</v>
      </c>
      <c r="F25" s="39">
        <v>0</v>
      </c>
      <c r="G25" s="40"/>
      <c r="H25" s="40"/>
      <c r="I25" s="40"/>
      <c r="J25" s="39">
        <v>0</v>
      </c>
      <c r="K25" s="39">
        <v>0</v>
      </c>
      <c r="L25" s="40"/>
      <c r="M25" s="39">
        <v>0</v>
      </c>
      <c r="N25" s="40"/>
      <c r="O25" s="40"/>
      <c r="P25" s="40"/>
      <c r="Q25" s="39">
        <v>0</v>
      </c>
      <c r="R25" s="39">
        <v>0</v>
      </c>
      <c r="S25" s="40"/>
      <c r="T25" s="39">
        <v>0</v>
      </c>
      <c r="U25" s="40"/>
      <c r="V25" s="40"/>
      <c r="W25" s="40"/>
      <c r="X25" s="39">
        <v>0</v>
      </c>
      <c r="Y25" s="40"/>
      <c r="Z25" s="40"/>
      <c r="AA25" s="40"/>
      <c r="AB25" s="39">
        <v>0</v>
      </c>
      <c r="AC25" s="40"/>
      <c r="AD25" s="39">
        <v>0</v>
      </c>
      <c r="AE25" s="40"/>
      <c r="AF25" s="40"/>
      <c r="AG25" s="40"/>
      <c r="AH25" s="39">
        <v>0</v>
      </c>
      <c r="AI25" s="40"/>
      <c r="AJ25" s="40"/>
      <c r="AK25" s="40"/>
      <c r="AL25" s="40"/>
      <c r="AM25" s="40"/>
      <c r="AN25" s="40"/>
      <c r="AO25" s="40"/>
      <c r="AP25" s="39">
        <v>0</v>
      </c>
      <c r="AQ25" s="40"/>
      <c r="AR25" s="40"/>
      <c r="AS25" s="40"/>
      <c r="AT25" s="39">
        <v>0</v>
      </c>
      <c r="AU25" s="39">
        <v>0</v>
      </c>
      <c r="AV25" s="40"/>
      <c r="AW25" s="39">
        <v>0</v>
      </c>
      <c r="AX25" s="40"/>
      <c r="AY25" s="40"/>
      <c r="AZ25" s="40"/>
      <c r="BA25" s="39">
        <v>0</v>
      </c>
      <c r="BB25" s="39">
        <v>0</v>
      </c>
      <c r="BC25" s="40"/>
      <c r="BD25" s="39">
        <v>0</v>
      </c>
      <c r="BE25" s="40"/>
      <c r="BF25" s="40"/>
      <c r="BG25" s="40"/>
      <c r="BH25" s="39">
        <v>0</v>
      </c>
      <c r="BI25" s="40"/>
      <c r="BJ25" s="40"/>
      <c r="BK25" s="40"/>
      <c r="BL25" s="39">
        <v>0</v>
      </c>
      <c r="BM25" s="40"/>
      <c r="BN25" s="39">
        <v>0</v>
      </c>
      <c r="BO25" s="40"/>
      <c r="BP25" s="40"/>
      <c r="BQ25" s="40"/>
      <c r="BR25" s="39">
        <v>0</v>
      </c>
    </row>
    <row r="26" spans="1:70" ht="20.100000000000001" customHeight="1" x14ac:dyDescent="0.2">
      <c r="D26" s="41" t="s">
        <v>366</v>
      </c>
      <c r="F26" s="40">
        <v>0</v>
      </c>
      <c r="G26" s="40"/>
      <c r="H26" s="40"/>
      <c r="I26" s="40"/>
      <c r="J26" s="40">
        <v>0</v>
      </c>
      <c r="K26" s="40">
        <v>0</v>
      </c>
      <c r="L26" s="40"/>
      <c r="M26" s="40">
        <v>0</v>
      </c>
      <c r="N26" s="40"/>
      <c r="O26" s="40"/>
      <c r="P26" s="40"/>
      <c r="Q26" s="40">
        <v>0</v>
      </c>
      <c r="R26" s="40">
        <v>0</v>
      </c>
      <c r="S26" s="40"/>
      <c r="T26" s="40">
        <v>0</v>
      </c>
      <c r="U26" s="40"/>
      <c r="V26" s="40"/>
      <c r="W26" s="40"/>
      <c r="X26" s="40">
        <v>0</v>
      </c>
      <c r="Y26" s="40"/>
      <c r="Z26" s="40"/>
      <c r="AA26" s="40"/>
      <c r="AB26" s="40">
        <v>0</v>
      </c>
      <c r="AC26" s="40"/>
      <c r="AD26" s="40">
        <v>0</v>
      </c>
      <c r="AE26" s="40"/>
      <c r="AF26" s="40"/>
      <c r="AG26" s="40"/>
      <c r="AH26" s="40">
        <v>0</v>
      </c>
      <c r="AI26" s="40"/>
      <c r="AJ26" s="40"/>
      <c r="AK26" s="40"/>
      <c r="AL26" s="40"/>
      <c r="AM26" s="40"/>
      <c r="AN26" s="40"/>
      <c r="AO26" s="40"/>
      <c r="AP26" s="40">
        <v>0</v>
      </c>
      <c r="AQ26" s="40"/>
      <c r="AR26" s="40"/>
      <c r="AS26" s="40"/>
      <c r="AT26" s="40">
        <v>0</v>
      </c>
      <c r="AU26" s="40">
        <v>0</v>
      </c>
      <c r="AV26" s="40"/>
      <c r="AW26" s="40">
        <v>0</v>
      </c>
      <c r="AX26" s="40"/>
      <c r="AY26" s="40"/>
      <c r="AZ26" s="40"/>
      <c r="BA26" s="40">
        <v>0</v>
      </c>
      <c r="BB26" s="40">
        <v>0</v>
      </c>
      <c r="BC26" s="40"/>
      <c r="BD26" s="40">
        <v>0</v>
      </c>
      <c r="BE26" s="40"/>
      <c r="BF26" s="40"/>
      <c r="BG26" s="40"/>
      <c r="BH26" s="40">
        <v>0</v>
      </c>
      <c r="BI26" s="40"/>
      <c r="BJ26" s="40"/>
      <c r="BK26" s="40"/>
      <c r="BL26" s="40">
        <v>0</v>
      </c>
      <c r="BM26" s="40"/>
      <c r="BN26" s="40">
        <v>0</v>
      </c>
      <c r="BO26" s="40"/>
      <c r="BP26" s="40"/>
      <c r="BQ26" s="40"/>
      <c r="BR26" s="40">
        <v>0</v>
      </c>
    </row>
    <row r="27" spans="1:70" ht="20.100000000000001" customHeight="1" x14ac:dyDescent="0.2">
      <c r="D27" s="38" t="s">
        <v>367</v>
      </c>
      <c r="F27" s="39">
        <v>0</v>
      </c>
      <c r="G27" s="40"/>
      <c r="H27" s="40"/>
      <c r="I27" s="40"/>
      <c r="J27" s="39">
        <v>0</v>
      </c>
      <c r="K27" s="39">
        <v>0</v>
      </c>
      <c r="L27" s="40"/>
      <c r="M27" s="39">
        <v>0</v>
      </c>
      <c r="N27" s="40"/>
      <c r="O27" s="40"/>
      <c r="P27" s="40"/>
      <c r="Q27" s="39">
        <v>0</v>
      </c>
      <c r="R27" s="39">
        <v>0</v>
      </c>
      <c r="S27" s="40"/>
      <c r="T27" s="39">
        <v>0</v>
      </c>
      <c r="U27" s="40"/>
      <c r="V27" s="40"/>
      <c r="W27" s="40"/>
      <c r="X27" s="39">
        <v>0</v>
      </c>
      <c r="Y27" s="40"/>
      <c r="Z27" s="40"/>
      <c r="AA27" s="40"/>
      <c r="AB27" s="39">
        <v>0</v>
      </c>
      <c r="AC27" s="40"/>
      <c r="AD27" s="39">
        <v>0</v>
      </c>
      <c r="AE27" s="40"/>
      <c r="AF27" s="40"/>
      <c r="AG27" s="40"/>
      <c r="AH27" s="39">
        <v>0</v>
      </c>
      <c r="AI27" s="40"/>
      <c r="AJ27" s="40"/>
      <c r="AK27" s="40"/>
      <c r="AL27" s="40"/>
      <c r="AM27" s="40"/>
      <c r="AN27" s="40"/>
      <c r="AO27" s="40"/>
      <c r="AP27" s="39">
        <v>0</v>
      </c>
      <c r="AQ27" s="40"/>
      <c r="AR27" s="40"/>
      <c r="AS27" s="40"/>
      <c r="AT27" s="39">
        <v>0</v>
      </c>
      <c r="AU27" s="39">
        <v>0</v>
      </c>
      <c r="AV27" s="40"/>
      <c r="AW27" s="39">
        <v>0</v>
      </c>
      <c r="AX27" s="40"/>
      <c r="AY27" s="40"/>
      <c r="AZ27" s="40"/>
      <c r="BA27" s="39">
        <v>0</v>
      </c>
      <c r="BB27" s="39">
        <v>0</v>
      </c>
      <c r="BC27" s="40"/>
      <c r="BD27" s="39">
        <v>0</v>
      </c>
      <c r="BE27" s="40"/>
      <c r="BF27" s="40"/>
      <c r="BG27" s="40"/>
      <c r="BH27" s="39">
        <v>0</v>
      </c>
      <c r="BI27" s="40"/>
      <c r="BJ27" s="40"/>
      <c r="BK27" s="40"/>
      <c r="BL27" s="39">
        <v>0</v>
      </c>
      <c r="BM27" s="40"/>
      <c r="BN27" s="39">
        <v>0</v>
      </c>
      <c r="BO27" s="40"/>
      <c r="BP27" s="40"/>
      <c r="BQ27" s="40"/>
      <c r="BR27" s="39">
        <v>0</v>
      </c>
    </row>
    <row r="28" spans="1:70"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row>
    <row r="29" spans="1:70" s="1" customFormat="1" ht="20.100000000000001" customHeight="1" x14ac:dyDescent="0.25">
      <c r="A29" s="3"/>
      <c r="B29" s="6"/>
      <c r="C29" s="42" t="s">
        <v>112</v>
      </c>
      <c r="D29" s="43"/>
      <c r="E29" s="5"/>
      <c r="F29" s="44">
        <v>0</v>
      </c>
      <c r="G29" s="45"/>
      <c r="H29" s="45"/>
      <c r="I29" s="45"/>
      <c r="J29" s="44">
        <v>0</v>
      </c>
      <c r="K29" s="44">
        <v>0</v>
      </c>
      <c r="L29" s="45"/>
      <c r="M29" s="44">
        <v>0</v>
      </c>
      <c r="N29" s="45"/>
      <c r="O29" s="45"/>
      <c r="P29" s="45"/>
      <c r="Q29" s="44">
        <v>0</v>
      </c>
      <c r="R29" s="44">
        <v>0</v>
      </c>
      <c r="S29" s="45"/>
      <c r="T29" s="44">
        <v>0</v>
      </c>
      <c r="U29" s="45"/>
      <c r="V29" s="45"/>
      <c r="W29" s="45"/>
      <c r="X29" s="44">
        <v>0</v>
      </c>
      <c r="Y29" s="45"/>
      <c r="Z29" s="45"/>
      <c r="AA29" s="45"/>
      <c r="AB29" s="44">
        <v>0</v>
      </c>
      <c r="AC29" s="45"/>
      <c r="AD29" s="44">
        <v>0</v>
      </c>
      <c r="AE29" s="45"/>
      <c r="AF29" s="45"/>
      <c r="AG29" s="45"/>
      <c r="AH29" s="44">
        <v>0</v>
      </c>
      <c r="AI29" s="45"/>
      <c r="AJ29" s="45"/>
      <c r="AK29" s="45"/>
      <c r="AL29" s="45"/>
      <c r="AM29" s="45"/>
      <c r="AN29" s="45"/>
      <c r="AO29" s="45"/>
      <c r="AP29" s="44">
        <v>0</v>
      </c>
      <c r="AQ29" s="45"/>
      <c r="AR29" s="45"/>
      <c r="AS29" s="45"/>
      <c r="AT29" s="44">
        <v>0</v>
      </c>
      <c r="AU29" s="44">
        <v>0</v>
      </c>
      <c r="AV29" s="45"/>
      <c r="AW29" s="44">
        <v>0</v>
      </c>
      <c r="AX29" s="45"/>
      <c r="AY29" s="45"/>
      <c r="AZ29" s="45"/>
      <c r="BA29" s="44">
        <v>0</v>
      </c>
      <c r="BB29" s="44">
        <v>0</v>
      </c>
      <c r="BC29" s="45"/>
      <c r="BD29" s="44">
        <v>0</v>
      </c>
      <c r="BE29" s="45"/>
      <c r="BF29" s="45"/>
      <c r="BG29" s="45"/>
      <c r="BH29" s="44">
        <v>0</v>
      </c>
      <c r="BI29" s="45"/>
      <c r="BJ29" s="45"/>
      <c r="BK29" s="45"/>
      <c r="BL29" s="44">
        <v>0</v>
      </c>
      <c r="BM29" s="45"/>
      <c r="BN29" s="44">
        <v>0</v>
      </c>
      <c r="BO29" s="45"/>
      <c r="BP29" s="45"/>
      <c r="BQ29" s="45"/>
      <c r="BR29" s="44">
        <v>0</v>
      </c>
    </row>
    <row r="30" spans="1:70"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row>
    <row r="31" spans="1:70"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row>
    <row r="32" spans="1:70" ht="20.100000000000001" customHeight="1" x14ac:dyDescent="0.2">
      <c r="D32" s="2" t="s">
        <v>98</v>
      </c>
      <c r="F32" s="37">
        <v>0</v>
      </c>
      <c r="G32" s="37"/>
      <c r="H32" s="37"/>
      <c r="I32" s="37"/>
      <c r="J32" s="37">
        <v>0</v>
      </c>
      <c r="K32" s="37">
        <v>0</v>
      </c>
      <c r="L32" s="37"/>
      <c r="M32" s="37">
        <v>0</v>
      </c>
      <c r="N32" s="37"/>
      <c r="O32" s="37"/>
      <c r="P32" s="37"/>
      <c r="Q32" s="37">
        <v>0</v>
      </c>
      <c r="R32" s="37">
        <v>0</v>
      </c>
      <c r="S32" s="37"/>
      <c r="T32" s="37">
        <v>0</v>
      </c>
      <c r="U32" s="37"/>
      <c r="V32" s="37"/>
      <c r="W32" s="37"/>
      <c r="X32" s="37">
        <v>0</v>
      </c>
      <c r="Y32" s="37"/>
      <c r="Z32" s="37"/>
      <c r="AA32" s="37"/>
      <c r="AB32" s="37">
        <v>0</v>
      </c>
      <c r="AC32" s="37"/>
      <c r="AD32" s="37">
        <v>0</v>
      </c>
      <c r="AE32" s="37"/>
      <c r="AF32" s="37"/>
      <c r="AG32" s="37"/>
      <c r="AH32" s="37">
        <v>0</v>
      </c>
      <c r="AI32" s="37"/>
      <c r="AJ32" s="37"/>
      <c r="AK32" s="37"/>
      <c r="AL32" s="37"/>
      <c r="AM32" s="37"/>
      <c r="AN32" s="37"/>
      <c r="AO32" s="37"/>
      <c r="AP32" s="37">
        <v>0</v>
      </c>
      <c r="AQ32" s="37"/>
      <c r="AR32" s="37"/>
      <c r="AS32" s="37"/>
      <c r="AT32" s="37">
        <v>0</v>
      </c>
      <c r="AU32" s="37">
        <v>0</v>
      </c>
      <c r="AV32" s="37"/>
      <c r="AW32" s="37">
        <v>0</v>
      </c>
      <c r="AX32" s="37"/>
      <c r="AY32" s="37"/>
      <c r="AZ32" s="37"/>
      <c r="BA32" s="37">
        <v>0</v>
      </c>
      <c r="BB32" s="37">
        <v>0</v>
      </c>
      <c r="BC32" s="37"/>
      <c r="BD32" s="37">
        <v>0</v>
      </c>
      <c r="BE32" s="37"/>
      <c r="BF32" s="37"/>
      <c r="BG32" s="37"/>
      <c r="BH32" s="37">
        <v>0</v>
      </c>
      <c r="BI32" s="37"/>
      <c r="BJ32" s="37"/>
      <c r="BK32" s="37"/>
      <c r="BL32" s="37">
        <v>0</v>
      </c>
      <c r="BM32" s="37"/>
      <c r="BN32" s="37">
        <v>0</v>
      </c>
      <c r="BO32" s="37"/>
      <c r="BP32" s="37"/>
      <c r="BQ32" s="37"/>
      <c r="BR32" s="37">
        <v>0</v>
      </c>
    </row>
    <row r="33" spans="4:70" ht="20.100000000000001" customHeight="1" x14ac:dyDescent="0.2">
      <c r="D33" s="38" t="s">
        <v>99</v>
      </c>
      <c r="F33" s="39">
        <v>0</v>
      </c>
      <c r="G33" s="40"/>
      <c r="H33" s="40"/>
      <c r="I33" s="40"/>
      <c r="J33" s="39">
        <v>0</v>
      </c>
      <c r="K33" s="39">
        <v>0</v>
      </c>
      <c r="L33" s="40"/>
      <c r="M33" s="39">
        <v>0</v>
      </c>
      <c r="N33" s="40"/>
      <c r="O33" s="40"/>
      <c r="P33" s="40"/>
      <c r="Q33" s="39">
        <v>0</v>
      </c>
      <c r="R33" s="39">
        <v>0</v>
      </c>
      <c r="S33" s="40"/>
      <c r="T33" s="39">
        <v>0</v>
      </c>
      <c r="U33" s="40"/>
      <c r="V33" s="40"/>
      <c r="W33" s="40"/>
      <c r="X33" s="39">
        <v>0</v>
      </c>
      <c r="Y33" s="40"/>
      <c r="Z33" s="40"/>
      <c r="AA33" s="40"/>
      <c r="AB33" s="39">
        <v>0</v>
      </c>
      <c r="AC33" s="40"/>
      <c r="AD33" s="39">
        <v>0</v>
      </c>
      <c r="AE33" s="40"/>
      <c r="AF33" s="40"/>
      <c r="AG33" s="40"/>
      <c r="AH33" s="39">
        <v>0</v>
      </c>
      <c r="AI33" s="40"/>
      <c r="AJ33" s="40"/>
      <c r="AK33" s="40"/>
      <c r="AL33" s="40"/>
      <c r="AM33" s="40"/>
      <c r="AN33" s="40"/>
      <c r="AO33" s="40"/>
      <c r="AP33" s="39">
        <v>0</v>
      </c>
      <c r="AQ33" s="40"/>
      <c r="AR33" s="40"/>
      <c r="AS33" s="40"/>
      <c r="AT33" s="39">
        <v>0</v>
      </c>
      <c r="AU33" s="39">
        <v>0</v>
      </c>
      <c r="AV33" s="40"/>
      <c r="AW33" s="39">
        <v>0</v>
      </c>
      <c r="AX33" s="40"/>
      <c r="AY33" s="40"/>
      <c r="AZ33" s="40"/>
      <c r="BA33" s="39">
        <v>0</v>
      </c>
      <c r="BB33" s="39">
        <v>0</v>
      </c>
      <c r="BC33" s="40"/>
      <c r="BD33" s="39">
        <v>0</v>
      </c>
      <c r="BE33" s="40"/>
      <c r="BF33" s="40"/>
      <c r="BG33" s="40"/>
      <c r="BH33" s="39">
        <v>0</v>
      </c>
      <c r="BI33" s="40"/>
      <c r="BJ33" s="40"/>
      <c r="BK33" s="40"/>
      <c r="BL33" s="39">
        <v>0</v>
      </c>
      <c r="BM33" s="40"/>
      <c r="BN33" s="39">
        <v>0</v>
      </c>
      <c r="BO33" s="40"/>
      <c r="BP33" s="40"/>
      <c r="BQ33" s="40"/>
      <c r="BR33" s="39">
        <v>0</v>
      </c>
    </row>
    <row r="34" spans="4:70" ht="20.100000000000001" customHeight="1" x14ac:dyDescent="0.2">
      <c r="D34" s="2" t="s">
        <v>113</v>
      </c>
      <c r="F34" s="37">
        <v>0</v>
      </c>
      <c r="G34" s="37"/>
      <c r="H34" s="37"/>
      <c r="I34" s="37"/>
      <c r="J34" s="37">
        <v>0</v>
      </c>
      <c r="K34" s="37">
        <v>0</v>
      </c>
      <c r="L34" s="37"/>
      <c r="M34" s="37">
        <v>0</v>
      </c>
      <c r="N34" s="37"/>
      <c r="O34" s="37"/>
      <c r="P34" s="37"/>
      <c r="Q34" s="37">
        <v>0</v>
      </c>
      <c r="R34" s="37">
        <v>0</v>
      </c>
      <c r="S34" s="37"/>
      <c r="T34" s="37">
        <v>0</v>
      </c>
      <c r="U34" s="37"/>
      <c r="V34" s="37"/>
      <c r="W34" s="37"/>
      <c r="X34" s="37">
        <v>0</v>
      </c>
      <c r="Y34" s="37"/>
      <c r="Z34" s="37"/>
      <c r="AA34" s="37"/>
      <c r="AB34" s="37">
        <v>0</v>
      </c>
      <c r="AC34" s="37"/>
      <c r="AD34" s="37">
        <v>0</v>
      </c>
      <c r="AE34" s="37"/>
      <c r="AF34" s="37"/>
      <c r="AG34" s="37"/>
      <c r="AH34" s="37">
        <v>0</v>
      </c>
      <c r="AI34" s="37"/>
      <c r="AJ34" s="37"/>
      <c r="AK34" s="37"/>
      <c r="AL34" s="37"/>
      <c r="AM34" s="37"/>
      <c r="AN34" s="37"/>
      <c r="AO34" s="37"/>
      <c r="AP34" s="37">
        <v>0</v>
      </c>
      <c r="AQ34" s="37"/>
      <c r="AR34" s="37"/>
      <c r="AS34" s="37"/>
      <c r="AT34" s="37">
        <v>0</v>
      </c>
      <c r="AU34" s="37">
        <v>0</v>
      </c>
      <c r="AV34" s="37"/>
      <c r="AW34" s="37">
        <v>0</v>
      </c>
      <c r="AX34" s="37"/>
      <c r="AY34" s="37"/>
      <c r="AZ34" s="37"/>
      <c r="BA34" s="37">
        <v>0</v>
      </c>
      <c r="BB34" s="37">
        <v>0</v>
      </c>
      <c r="BC34" s="37"/>
      <c r="BD34" s="37">
        <v>0</v>
      </c>
      <c r="BE34" s="37"/>
      <c r="BF34" s="37"/>
      <c r="BG34" s="37"/>
      <c r="BH34" s="37">
        <v>0</v>
      </c>
      <c r="BI34" s="37"/>
      <c r="BJ34" s="37"/>
      <c r="BK34" s="37"/>
      <c r="BL34" s="37">
        <v>0</v>
      </c>
      <c r="BM34" s="37"/>
      <c r="BN34" s="37">
        <v>0</v>
      </c>
      <c r="BO34" s="37"/>
      <c r="BP34" s="37"/>
      <c r="BQ34" s="37"/>
      <c r="BR34" s="37">
        <v>0</v>
      </c>
    </row>
    <row r="35" spans="4:70" ht="20.100000000000001" customHeight="1" x14ac:dyDescent="0.2">
      <c r="D35" s="38" t="s">
        <v>114</v>
      </c>
      <c r="F35" s="39">
        <v>0</v>
      </c>
      <c r="G35" s="40"/>
      <c r="H35" s="40"/>
      <c r="I35" s="40"/>
      <c r="J35" s="39">
        <v>0</v>
      </c>
      <c r="K35" s="39">
        <v>0</v>
      </c>
      <c r="L35" s="40"/>
      <c r="M35" s="39">
        <v>0</v>
      </c>
      <c r="N35" s="40"/>
      <c r="O35" s="40"/>
      <c r="P35" s="40"/>
      <c r="Q35" s="39">
        <v>0</v>
      </c>
      <c r="R35" s="39">
        <v>0</v>
      </c>
      <c r="S35" s="40"/>
      <c r="T35" s="39">
        <v>0</v>
      </c>
      <c r="U35" s="40"/>
      <c r="V35" s="40"/>
      <c r="W35" s="40"/>
      <c r="X35" s="39">
        <v>0</v>
      </c>
      <c r="Y35" s="40"/>
      <c r="Z35" s="40"/>
      <c r="AA35" s="40"/>
      <c r="AB35" s="39">
        <v>0</v>
      </c>
      <c r="AC35" s="40"/>
      <c r="AD35" s="39">
        <v>0</v>
      </c>
      <c r="AE35" s="40"/>
      <c r="AF35" s="40"/>
      <c r="AG35" s="40"/>
      <c r="AH35" s="39">
        <v>0</v>
      </c>
      <c r="AI35" s="40"/>
      <c r="AJ35" s="40"/>
      <c r="AK35" s="40"/>
      <c r="AL35" s="40"/>
      <c r="AM35" s="40"/>
      <c r="AN35" s="40"/>
      <c r="AO35" s="40"/>
      <c r="AP35" s="39">
        <v>0</v>
      </c>
      <c r="AQ35" s="40"/>
      <c r="AR35" s="40"/>
      <c r="AS35" s="40"/>
      <c r="AT35" s="39">
        <v>0</v>
      </c>
      <c r="AU35" s="39">
        <v>0</v>
      </c>
      <c r="AV35" s="40"/>
      <c r="AW35" s="39">
        <v>0</v>
      </c>
      <c r="AX35" s="40"/>
      <c r="AY35" s="40"/>
      <c r="AZ35" s="40"/>
      <c r="BA35" s="39">
        <v>0</v>
      </c>
      <c r="BB35" s="39">
        <v>0</v>
      </c>
      <c r="BC35" s="40"/>
      <c r="BD35" s="39">
        <v>0</v>
      </c>
      <c r="BE35" s="40"/>
      <c r="BF35" s="40"/>
      <c r="BG35" s="40"/>
      <c r="BH35" s="39">
        <v>0</v>
      </c>
      <c r="BI35" s="40"/>
      <c r="BJ35" s="40"/>
      <c r="BK35" s="40"/>
      <c r="BL35" s="39">
        <v>0</v>
      </c>
      <c r="BM35" s="40"/>
      <c r="BN35" s="39">
        <v>0</v>
      </c>
      <c r="BO35" s="40"/>
      <c r="BP35" s="40"/>
      <c r="BQ35" s="40"/>
      <c r="BR35" s="39">
        <v>0</v>
      </c>
    </row>
    <row r="36" spans="4:70" ht="20.100000000000001" customHeight="1" x14ac:dyDescent="0.2">
      <c r="D36" s="2" t="s">
        <v>115</v>
      </c>
      <c r="F36" s="37">
        <v>0</v>
      </c>
      <c r="G36" s="37"/>
      <c r="H36" s="37"/>
      <c r="I36" s="37"/>
      <c r="J36" s="37">
        <v>0</v>
      </c>
      <c r="K36" s="37">
        <v>0</v>
      </c>
      <c r="L36" s="37"/>
      <c r="M36" s="37">
        <v>0</v>
      </c>
      <c r="N36" s="37"/>
      <c r="O36" s="37"/>
      <c r="P36" s="37"/>
      <c r="Q36" s="37">
        <v>0</v>
      </c>
      <c r="R36" s="37">
        <v>0</v>
      </c>
      <c r="S36" s="37"/>
      <c r="T36" s="37">
        <v>0</v>
      </c>
      <c r="U36" s="37"/>
      <c r="V36" s="37"/>
      <c r="W36" s="37"/>
      <c r="X36" s="37">
        <v>0</v>
      </c>
      <c r="Y36" s="37"/>
      <c r="Z36" s="37"/>
      <c r="AA36" s="37"/>
      <c r="AB36" s="37">
        <v>0</v>
      </c>
      <c r="AC36" s="37"/>
      <c r="AD36" s="37">
        <v>0</v>
      </c>
      <c r="AE36" s="37"/>
      <c r="AF36" s="37"/>
      <c r="AG36" s="37"/>
      <c r="AH36" s="37">
        <v>0</v>
      </c>
      <c r="AI36" s="37"/>
      <c r="AJ36" s="37"/>
      <c r="AK36" s="37"/>
      <c r="AL36" s="37"/>
      <c r="AM36" s="37"/>
      <c r="AN36" s="37"/>
      <c r="AO36" s="37"/>
      <c r="AP36" s="37">
        <v>0</v>
      </c>
      <c r="AQ36" s="37"/>
      <c r="AR36" s="37"/>
      <c r="AS36" s="37"/>
      <c r="AT36" s="37">
        <v>0</v>
      </c>
      <c r="AU36" s="37">
        <v>0</v>
      </c>
      <c r="AV36" s="37"/>
      <c r="AW36" s="37">
        <v>0</v>
      </c>
      <c r="AX36" s="37"/>
      <c r="AY36" s="37"/>
      <c r="AZ36" s="37"/>
      <c r="BA36" s="37">
        <v>0</v>
      </c>
      <c r="BB36" s="37">
        <v>0</v>
      </c>
      <c r="BC36" s="37"/>
      <c r="BD36" s="37">
        <v>0</v>
      </c>
      <c r="BE36" s="37"/>
      <c r="BF36" s="37"/>
      <c r="BG36" s="37"/>
      <c r="BH36" s="37">
        <v>0</v>
      </c>
      <c r="BI36" s="37"/>
      <c r="BJ36" s="37"/>
      <c r="BK36" s="37"/>
      <c r="BL36" s="37">
        <v>0</v>
      </c>
      <c r="BM36" s="37"/>
      <c r="BN36" s="37">
        <v>0</v>
      </c>
      <c r="BO36" s="37"/>
      <c r="BP36" s="37"/>
      <c r="BQ36" s="37"/>
      <c r="BR36" s="37">
        <v>0</v>
      </c>
    </row>
    <row r="37" spans="4:70" ht="20.100000000000001" customHeight="1" x14ac:dyDescent="0.2">
      <c r="D37" s="38" t="s">
        <v>116</v>
      </c>
      <c r="F37" s="39">
        <v>0</v>
      </c>
      <c r="G37" s="40"/>
      <c r="H37" s="40"/>
      <c r="I37" s="40"/>
      <c r="J37" s="39">
        <v>0</v>
      </c>
      <c r="K37" s="39">
        <v>0</v>
      </c>
      <c r="L37" s="40"/>
      <c r="M37" s="39">
        <v>0</v>
      </c>
      <c r="N37" s="40"/>
      <c r="O37" s="40"/>
      <c r="P37" s="40"/>
      <c r="Q37" s="39">
        <v>0</v>
      </c>
      <c r="R37" s="39">
        <v>0</v>
      </c>
      <c r="S37" s="40"/>
      <c r="T37" s="39">
        <v>0</v>
      </c>
      <c r="U37" s="40"/>
      <c r="V37" s="40"/>
      <c r="W37" s="40"/>
      <c r="X37" s="39">
        <v>0</v>
      </c>
      <c r="Y37" s="40"/>
      <c r="Z37" s="40"/>
      <c r="AA37" s="40"/>
      <c r="AB37" s="39">
        <v>0</v>
      </c>
      <c r="AC37" s="40"/>
      <c r="AD37" s="39">
        <v>0</v>
      </c>
      <c r="AE37" s="40"/>
      <c r="AF37" s="40"/>
      <c r="AG37" s="40"/>
      <c r="AH37" s="39">
        <v>0</v>
      </c>
      <c r="AI37" s="40"/>
      <c r="AJ37" s="40"/>
      <c r="AK37" s="40"/>
      <c r="AL37" s="40"/>
      <c r="AM37" s="40"/>
      <c r="AN37" s="40"/>
      <c r="AO37" s="40"/>
      <c r="AP37" s="39">
        <v>0</v>
      </c>
      <c r="AQ37" s="40"/>
      <c r="AR37" s="40"/>
      <c r="AS37" s="40"/>
      <c r="AT37" s="39">
        <v>0</v>
      </c>
      <c r="AU37" s="39">
        <v>0</v>
      </c>
      <c r="AV37" s="40"/>
      <c r="AW37" s="39">
        <v>0</v>
      </c>
      <c r="AX37" s="40"/>
      <c r="AY37" s="40"/>
      <c r="AZ37" s="40"/>
      <c r="BA37" s="39">
        <v>0</v>
      </c>
      <c r="BB37" s="39">
        <v>0</v>
      </c>
      <c r="BC37" s="40"/>
      <c r="BD37" s="39">
        <v>0</v>
      </c>
      <c r="BE37" s="40"/>
      <c r="BF37" s="40"/>
      <c r="BG37" s="40"/>
      <c r="BH37" s="39">
        <v>0</v>
      </c>
      <c r="BI37" s="40"/>
      <c r="BJ37" s="40"/>
      <c r="BK37" s="40"/>
      <c r="BL37" s="39">
        <v>0</v>
      </c>
      <c r="BM37" s="40"/>
      <c r="BN37" s="39">
        <v>0</v>
      </c>
      <c r="BO37" s="40"/>
      <c r="BP37" s="40"/>
      <c r="BQ37" s="40"/>
      <c r="BR37" s="39">
        <v>0</v>
      </c>
    </row>
    <row r="38" spans="4:70" ht="20.100000000000001" customHeight="1" x14ac:dyDescent="0.2">
      <c r="D38" s="2" t="s">
        <v>117</v>
      </c>
      <c r="F38" s="37">
        <v>0</v>
      </c>
      <c r="G38" s="37"/>
      <c r="H38" s="37"/>
      <c r="I38" s="37"/>
      <c r="J38" s="37">
        <v>0</v>
      </c>
      <c r="K38" s="37">
        <v>0</v>
      </c>
      <c r="L38" s="37"/>
      <c r="M38" s="37">
        <v>0</v>
      </c>
      <c r="N38" s="37"/>
      <c r="O38" s="37"/>
      <c r="P38" s="37"/>
      <c r="Q38" s="37">
        <v>0</v>
      </c>
      <c r="R38" s="37">
        <v>0</v>
      </c>
      <c r="S38" s="37"/>
      <c r="T38" s="37">
        <v>0</v>
      </c>
      <c r="U38" s="37"/>
      <c r="V38" s="37"/>
      <c r="W38" s="37"/>
      <c r="X38" s="37">
        <v>0</v>
      </c>
      <c r="Y38" s="37"/>
      <c r="Z38" s="37"/>
      <c r="AA38" s="37"/>
      <c r="AB38" s="37">
        <v>0</v>
      </c>
      <c r="AC38" s="37"/>
      <c r="AD38" s="37">
        <v>0</v>
      </c>
      <c r="AE38" s="37"/>
      <c r="AF38" s="37"/>
      <c r="AG38" s="37"/>
      <c r="AH38" s="37">
        <v>0</v>
      </c>
      <c r="AI38" s="37"/>
      <c r="AJ38" s="37"/>
      <c r="AK38" s="37"/>
      <c r="AL38" s="37"/>
      <c r="AM38" s="37"/>
      <c r="AN38" s="37"/>
      <c r="AO38" s="37"/>
      <c r="AP38" s="37">
        <v>0</v>
      </c>
      <c r="AQ38" s="37"/>
      <c r="AR38" s="37"/>
      <c r="AS38" s="37"/>
      <c r="AT38" s="37">
        <v>0</v>
      </c>
      <c r="AU38" s="37">
        <v>0</v>
      </c>
      <c r="AV38" s="37"/>
      <c r="AW38" s="37">
        <v>0</v>
      </c>
      <c r="AX38" s="37"/>
      <c r="AY38" s="37"/>
      <c r="AZ38" s="37"/>
      <c r="BA38" s="37">
        <v>0</v>
      </c>
      <c r="BB38" s="37">
        <v>0</v>
      </c>
      <c r="BC38" s="37"/>
      <c r="BD38" s="37">
        <v>0</v>
      </c>
      <c r="BE38" s="37"/>
      <c r="BF38" s="37"/>
      <c r="BG38" s="37"/>
      <c r="BH38" s="37">
        <v>0</v>
      </c>
      <c r="BI38" s="37"/>
      <c r="BJ38" s="37"/>
      <c r="BK38" s="37"/>
      <c r="BL38" s="37">
        <v>0</v>
      </c>
      <c r="BM38" s="37"/>
      <c r="BN38" s="37">
        <v>0</v>
      </c>
      <c r="BO38" s="37"/>
      <c r="BP38" s="37"/>
      <c r="BQ38" s="37"/>
      <c r="BR38" s="37">
        <v>0</v>
      </c>
    </row>
    <row r="39" spans="4:70" ht="20.100000000000001" customHeight="1" x14ac:dyDescent="0.2">
      <c r="D39" s="38" t="s">
        <v>105</v>
      </c>
      <c r="F39" s="39">
        <v>0</v>
      </c>
      <c r="G39" s="40"/>
      <c r="H39" s="40"/>
      <c r="I39" s="40"/>
      <c r="J39" s="39">
        <v>0</v>
      </c>
      <c r="K39" s="39">
        <v>0</v>
      </c>
      <c r="L39" s="40"/>
      <c r="M39" s="39">
        <v>0</v>
      </c>
      <c r="N39" s="40"/>
      <c r="O39" s="40"/>
      <c r="P39" s="40"/>
      <c r="Q39" s="39">
        <v>0</v>
      </c>
      <c r="R39" s="39">
        <v>0</v>
      </c>
      <c r="S39" s="40"/>
      <c r="T39" s="39">
        <v>0</v>
      </c>
      <c r="U39" s="40"/>
      <c r="V39" s="40"/>
      <c r="W39" s="40"/>
      <c r="X39" s="39">
        <v>0</v>
      </c>
      <c r="Y39" s="40"/>
      <c r="Z39" s="40"/>
      <c r="AA39" s="40"/>
      <c r="AB39" s="39">
        <v>0</v>
      </c>
      <c r="AC39" s="40"/>
      <c r="AD39" s="39">
        <v>0</v>
      </c>
      <c r="AE39" s="40"/>
      <c r="AF39" s="40"/>
      <c r="AG39" s="40"/>
      <c r="AH39" s="39">
        <v>0</v>
      </c>
      <c r="AI39" s="40"/>
      <c r="AJ39" s="40"/>
      <c r="AK39" s="40"/>
      <c r="AL39" s="40"/>
      <c r="AM39" s="40"/>
      <c r="AN39" s="40"/>
      <c r="AO39" s="40"/>
      <c r="AP39" s="39">
        <v>0</v>
      </c>
      <c r="AQ39" s="40"/>
      <c r="AR39" s="40"/>
      <c r="AS39" s="40"/>
      <c r="AT39" s="39">
        <v>0</v>
      </c>
      <c r="AU39" s="39">
        <v>0</v>
      </c>
      <c r="AV39" s="40"/>
      <c r="AW39" s="39">
        <v>0</v>
      </c>
      <c r="AX39" s="40"/>
      <c r="AY39" s="40"/>
      <c r="AZ39" s="40"/>
      <c r="BA39" s="39">
        <v>0</v>
      </c>
      <c r="BB39" s="39">
        <v>0</v>
      </c>
      <c r="BC39" s="40"/>
      <c r="BD39" s="39">
        <v>0</v>
      </c>
      <c r="BE39" s="40"/>
      <c r="BF39" s="40"/>
      <c r="BG39" s="40"/>
      <c r="BH39" s="39">
        <v>0</v>
      </c>
      <c r="BI39" s="40"/>
      <c r="BJ39" s="40"/>
      <c r="BK39" s="40"/>
      <c r="BL39" s="39">
        <v>0</v>
      </c>
      <c r="BM39" s="40"/>
      <c r="BN39" s="39">
        <v>0</v>
      </c>
      <c r="BO39" s="40"/>
      <c r="BP39" s="40"/>
      <c r="BQ39" s="40"/>
      <c r="BR39" s="39">
        <v>0</v>
      </c>
    </row>
    <row r="40" spans="4:70" ht="20.100000000000001" customHeight="1" x14ac:dyDescent="0.2">
      <c r="D40" s="2" t="s">
        <v>106</v>
      </c>
      <c r="F40" s="37">
        <v>0</v>
      </c>
      <c r="G40" s="37"/>
      <c r="H40" s="37"/>
      <c r="I40" s="37"/>
      <c r="J40" s="37">
        <v>0</v>
      </c>
      <c r="K40" s="37">
        <v>0</v>
      </c>
      <c r="L40" s="37"/>
      <c r="M40" s="37">
        <v>0</v>
      </c>
      <c r="N40" s="37"/>
      <c r="O40" s="37"/>
      <c r="P40" s="37"/>
      <c r="Q40" s="37">
        <v>0</v>
      </c>
      <c r="R40" s="37">
        <v>0</v>
      </c>
      <c r="S40" s="37"/>
      <c r="T40" s="37">
        <v>0</v>
      </c>
      <c r="U40" s="37"/>
      <c r="V40" s="37"/>
      <c r="W40" s="37"/>
      <c r="X40" s="37">
        <v>0</v>
      </c>
      <c r="Y40" s="37"/>
      <c r="Z40" s="37"/>
      <c r="AA40" s="37"/>
      <c r="AB40" s="37">
        <v>0</v>
      </c>
      <c r="AC40" s="37"/>
      <c r="AD40" s="37">
        <v>0</v>
      </c>
      <c r="AE40" s="37"/>
      <c r="AF40" s="37"/>
      <c r="AG40" s="37"/>
      <c r="AH40" s="37">
        <v>0</v>
      </c>
      <c r="AI40" s="37"/>
      <c r="AJ40" s="37"/>
      <c r="AK40" s="37"/>
      <c r="AL40" s="37"/>
      <c r="AM40" s="37"/>
      <c r="AN40" s="37"/>
      <c r="AO40" s="37"/>
      <c r="AP40" s="37">
        <v>0</v>
      </c>
      <c r="AQ40" s="37"/>
      <c r="AR40" s="37"/>
      <c r="AS40" s="37"/>
      <c r="AT40" s="37">
        <v>0</v>
      </c>
      <c r="AU40" s="37">
        <v>0</v>
      </c>
      <c r="AV40" s="37"/>
      <c r="AW40" s="37">
        <v>0</v>
      </c>
      <c r="AX40" s="37"/>
      <c r="AY40" s="37"/>
      <c r="AZ40" s="37"/>
      <c r="BA40" s="37">
        <v>0</v>
      </c>
      <c r="BB40" s="37">
        <v>0</v>
      </c>
      <c r="BC40" s="37"/>
      <c r="BD40" s="37">
        <v>0</v>
      </c>
      <c r="BE40" s="37"/>
      <c r="BF40" s="37"/>
      <c r="BG40" s="37"/>
      <c r="BH40" s="37">
        <v>0</v>
      </c>
      <c r="BI40" s="37"/>
      <c r="BJ40" s="37"/>
      <c r="BK40" s="37"/>
      <c r="BL40" s="37">
        <v>0</v>
      </c>
      <c r="BM40" s="37"/>
      <c r="BN40" s="37">
        <v>0</v>
      </c>
      <c r="BO40" s="37"/>
      <c r="BP40" s="37"/>
      <c r="BQ40" s="37"/>
      <c r="BR40" s="37">
        <v>0</v>
      </c>
    </row>
    <row r="41" spans="4:70" ht="20.100000000000001" customHeight="1" x14ac:dyDescent="0.2">
      <c r="D41" s="38" t="s">
        <v>118</v>
      </c>
      <c r="F41" s="39">
        <v>0</v>
      </c>
      <c r="G41" s="40"/>
      <c r="H41" s="40"/>
      <c r="I41" s="40"/>
      <c r="J41" s="39">
        <v>0</v>
      </c>
      <c r="K41" s="39">
        <v>0</v>
      </c>
      <c r="L41" s="40"/>
      <c r="M41" s="39">
        <v>0</v>
      </c>
      <c r="N41" s="40"/>
      <c r="O41" s="40"/>
      <c r="P41" s="40"/>
      <c r="Q41" s="39">
        <v>0</v>
      </c>
      <c r="R41" s="39">
        <v>0</v>
      </c>
      <c r="S41" s="40"/>
      <c r="T41" s="39">
        <v>0</v>
      </c>
      <c r="U41" s="40"/>
      <c r="V41" s="40"/>
      <c r="W41" s="40"/>
      <c r="X41" s="39">
        <v>0</v>
      </c>
      <c r="Y41" s="40"/>
      <c r="Z41" s="40"/>
      <c r="AA41" s="40"/>
      <c r="AB41" s="39">
        <v>0</v>
      </c>
      <c r="AC41" s="40"/>
      <c r="AD41" s="39">
        <v>0</v>
      </c>
      <c r="AE41" s="40"/>
      <c r="AF41" s="40"/>
      <c r="AG41" s="40"/>
      <c r="AH41" s="39">
        <v>0</v>
      </c>
      <c r="AI41" s="40"/>
      <c r="AJ41" s="40"/>
      <c r="AK41" s="40"/>
      <c r="AL41" s="40"/>
      <c r="AM41" s="40"/>
      <c r="AN41" s="40"/>
      <c r="AO41" s="40"/>
      <c r="AP41" s="39">
        <v>0</v>
      </c>
      <c r="AQ41" s="40"/>
      <c r="AR41" s="40"/>
      <c r="AS41" s="40"/>
      <c r="AT41" s="39">
        <v>0</v>
      </c>
      <c r="AU41" s="39">
        <v>0</v>
      </c>
      <c r="AV41" s="40"/>
      <c r="AW41" s="39">
        <v>0</v>
      </c>
      <c r="AX41" s="40"/>
      <c r="AY41" s="40"/>
      <c r="AZ41" s="40"/>
      <c r="BA41" s="39">
        <v>0</v>
      </c>
      <c r="BB41" s="39">
        <v>0</v>
      </c>
      <c r="BC41" s="40"/>
      <c r="BD41" s="39">
        <v>0</v>
      </c>
      <c r="BE41" s="40"/>
      <c r="BF41" s="40"/>
      <c r="BG41" s="40"/>
      <c r="BH41" s="39">
        <v>0</v>
      </c>
      <c r="BI41" s="40"/>
      <c r="BJ41" s="40"/>
      <c r="BK41" s="40"/>
      <c r="BL41" s="39">
        <v>0</v>
      </c>
      <c r="BM41" s="40"/>
      <c r="BN41" s="39">
        <v>0</v>
      </c>
      <c r="BO41" s="40"/>
      <c r="BP41" s="40"/>
      <c r="BQ41" s="40"/>
      <c r="BR41" s="39">
        <v>0</v>
      </c>
    </row>
    <row r="42" spans="4:70" ht="20.100000000000001" customHeight="1" x14ac:dyDescent="0.2">
      <c r="D42" s="2" t="s">
        <v>108</v>
      </c>
      <c r="F42" s="37">
        <v>0</v>
      </c>
      <c r="G42" s="37"/>
      <c r="H42" s="37"/>
      <c r="I42" s="37"/>
      <c r="J42" s="37">
        <v>0</v>
      </c>
      <c r="K42" s="37">
        <v>0</v>
      </c>
      <c r="L42" s="37"/>
      <c r="M42" s="37">
        <v>0</v>
      </c>
      <c r="N42" s="37"/>
      <c r="O42" s="37"/>
      <c r="P42" s="37"/>
      <c r="Q42" s="37">
        <v>0</v>
      </c>
      <c r="R42" s="37">
        <v>0</v>
      </c>
      <c r="S42" s="37"/>
      <c r="T42" s="37">
        <v>0</v>
      </c>
      <c r="U42" s="37"/>
      <c r="V42" s="37"/>
      <c r="W42" s="37"/>
      <c r="X42" s="37">
        <v>0</v>
      </c>
      <c r="Y42" s="37"/>
      <c r="Z42" s="37"/>
      <c r="AA42" s="37"/>
      <c r="AB42" s="37">
        <v>0</v>
      </c>
      <c r="AC42" s="37"/>
      <c r="AD42" s="37">
        <v>0</v>
      </c>
      <c r="AE42" s="37"/>
      <c r="AF42" s="37"/>
      <c r="AG42" s="37"/>
      <c r="AH42" s="37">
        <v>0</v>
      </c>
      <c r="AI42" s="37"/>
      <c r="AJ42" s="37"/>
      <c r="AK42" s="37"/>
      <c r="AL42" s="37"/>
      <c r="AM42" s="37"/>
      <c r="AN42" s="37"/>
      <c r="AO42" s="37"/>
      <c r="AP42" s="37">
        <v>0</v>
      </c>
      <c r="AQ42" s="37"/>
      <c r="AR42" s="37"/>
      <c r="AS42" s="37"/>
      <c r="AT42" s="37">
        <v>0</v>
      </c>
      <c r="AU42" s="37">
        <v>0</v>
      </c>
      <c r="AV42" s="37"/>
      <c r="AW42" s="37">
        <v>0</v>
      </c>
      <c r="AX42" s="37"/>
      <c r="AY42" s="37"/>
      <c r="AZ42" s="37"/>
      <c r="BA42" s="37">
        <v>0</v>
      </c>
      <c r="BB42" s="37">
        <v>0</v>
      </c>
      <c r="BC42" s="37"/>
      <c r="BD42" s="37">
        <v>0</v>
      </c>
      <c r="BE42" s="37"/>
      <c r="BF42" s="37"/>
      <c r="BG42" s="37"/>
      <c r="BH42" s="37">
        <v>0</v>
      </c>
      <c r="BI42" s="37"/>
      <c r="BJ42" s="37"/>
      <c r="BK42" s="37"/>
      <c r="BL42" s="37">
        <v>0</v>
      </c>
      <c r="BM42" s="37"/>
      <c r="BN42" s="37">
        <v>0</v>
      </c>
      <c r="BO42" s="37"/>
      <c r="BP42" s="37"/>
      <c r="BQ42" s="37"/>
      <c r="BR42" s="37">
        <v>0</v>
      </c>
    </row>
    <row r="43" spans="4:70" ht="20.100000000000001" customHeight="1" x14ac:dyDescent="0.2">
      <c r="D43" s="38" t="s">
        <v>109</v>
      </c>
      <c r="F43" s="39">
        <v>0</v>
      </c>
      <c r="G43" s="40"/>
      <c r="H43" s="40"/>
      <c r="I43" s="40"/>
      <c r="J43" s="39">
        <v>0</v>
      </c>
      <c r="K43" s="39">
        <v>0</v>
      </c>
      <c r="L43" s="40"/>
      <c r="M43" s="39">
        <v>0</v>
      </c>
      <c r="N43" s="40"/>
      <c r="O43" s="40"/>
      <c r="P43" s="40"/>
      <c r="Q43" s="39">
        <v>0</v>
      </c>
      <c r="R43" s="39">
        <v>0</v>
      </c>
      <c r="S43" s="40"/>
      <c r="T43" s="39">
        <v>0</v>
      </c>
      <c r="U43" s="40"/>
      <c r="V43" s="40"/>
      <c r="W43" s="40"/>
      <c r="X43" s="39">
        <v>0</v>
      </c>
      <c r="Y43" s="40"/>
      <c r="Z43" s="40"/>
      <c r="AA43" s="40"/>
      <c r="AB43" s="39">
        <v>0</v>
      </c>
      <c r="AC43" s="40"/>
      <c r="AD43" s="39">
        <v>0</v>
      </c>
      <c r="AE43" s="40"/>
      <c r="AF43" s="40"/>
      <c r="AG43" s="40"/>
      <c r="AH43" s="39">
        <v>0</v>
      </c>
      <c r="AI43" s="40"/>
      <c r="AJ43" s="40"/>
      <c r="AK43" s="40"/>
      <c r="AL43" s="40"/>
      <c r="AM43" s="40"/>
      <c r="AN43" s="40"/>
      <c r="AO43" s="40"/>
      <c r="AP43" s="39">
        <v>0</v>
      </c>
      <c r="AQ43" s="40"/>
      <c r="AR43" s="40"/>
      <c r="AS43" s="40"/>
      <c r="AT43" s="39">
        <v>0</v>
      </c>
      <c r="AU43" s="39">
        <v>0</v>
      </c>
      <c r="AV43" s="40"/>
      <c r="AW43" s="39">
        <v>0</v>
      </c>
      <c r="AX43" s="40"/>
      <c r="AY43" s="40"/>
      <c r="AZ43" s="40"/>
      <c r="BA43" s="39">
        <v>0</v>
      </c>
      <c r="BB43" s="39">
        <v>0</v>
      </c>
      <c r="BC43" s="40"/>
      <c r="BD43" s="39">
        <v>0</v>
      </c>
      <c r="BE43" s="40"/>
      <c r="BF43" s="40"/>
      <c r="BG43" s="40"/>
      <c r="BH43" s="39">
        <v>0</v>
      </c>
      <c r="BI43" s="40"/>
      <c r="BJ43" s="40"/>
      <c r="BK43" s="40"/>
      <c r="BL43" s="39">
        <v>0</v>
      </c>
      <c r="BM43" s="40"/>
      <c r="BN43" s="39">
        <v>0</v>
      </c>
      <c r="BO43" s="40"/>
      <c r="BP43" s="40"/>
      <c r="BQ43" s="40"/>
      <c r="BR43" s="39">
        <v>0</v>
      </c>
    </row>
    <row r="44" spans="4:70" ht="20.100000000000001" customHeight="1" x14ac:dyDescent="0.2">
      <c r="D44" s="2" t="s">
        <v>110</v>
      </c>
      <c r="F44" s="37">
        <v>0</v>
      </c>
      <c r="G44" s="37"/>
      <c r="H44" s="37"/>
      <c r="I44" s="37"/>
      <c r="J44" s="37">
        <v>0</v>
      </c>
      <c r="K44" s="37">
        <v>0</v>
      </c>
      <c r="L44" s="37"/>
      <c r="M44" s="37">
        <v>0</v>
      </c>
      <c r="N44" s="37"/>
      <c r="O44" s="37"/>
      <c r="P44" s="37"/>
      <c r="Q44" s="37">
        <v>0</v>
      </c>
      <c r="R44" s="37">
        <v>0</v>
      </c>
      <c r="S44" s="37"/>
      <c r="T44" s="37">
        <v>0</v>
      </c>
      <c r="U44" s="37"/>
      <c r="V44" s="37"/>
      <c r="W44" s="37"/>
      <c r="X44" s="37">
        <v>0</v>
      </c>
      <c r="Y44" s="37"/>
      <c r="Z44" s="37"/>
      <c r="AA44" s="37"/>
      <c r="AB44" s="37">
        <v>0</v>
      </c>
      <c r="AC44" s="37"/>
      <c r="AD44" s="37">
        <v>0</v>
      </c>
      <c r="AE44" s="37"/>
      <c r="AF44" s="37"/>
      <c r="AG44" s="37"/>
      <c r="AH44" s="37">
        <v>0</v>
      </c>
      <c r="AI44" s="37"/>
      <c r="AJ44" s="37"/>
      <c r="AK44" s="37"/>
      <c r="AL44" s="37"/>
      <c r="AM44" s="37"/>
      <c r="AN44" s="37"/>
      <c r="AO44" s="37"/>
      <c r="AP44" s="37">
        <v>0</v>
      </c>
      <c r="AQ44" s="37"/>
      <c r="AR44" s="37"/>
      <c r="AS44" s="37"/>
      <c r="AT44" s="37">
        <v>0</v>
      </c>
      <c r="AU44" s="37">
        <v>0</v>
      </c>
      <c r="AV44" s="37"/>
      <c r="AW44" s="37">
        <v>0</v>
      </c>
      <c r="AX44" s="37"/>
      <c r="AY44" s="37"/>
      <c r="AZ44" s="37"/>
      <c r="BA44" s="37">
        <v>0</v>
      </c>
      <c r="BB44" s="37">
        <v>0</v>
      </c>
      <c r="BC44" s="37"/>
      <c r="BD44" s="37">
        <v>0</v>
      </c>
      <c r="BE44" s="37"/>
      <c r="BF44" s="37"/>
      <c r="BG44" s="37"/>
      <c r="BH44" s="37">
        <v>0</v>
      </c>
      <c r="BI44" s="37"/>
      <c r="BJ44" s="37"/>
      <c r="BK44" s="37"/>
      <c r="BL44" s="37">
        <v>0</v>
      </c>
      <c r="BM44" s="37"/>
      <c r="BN44" s="37">
        <v>0</v>
      </c>
      <c r="BO44" s="37"/>
      <c r="BP44" s="37"/>
      <c r="BQ44" s="37"/>
      <c r="BR44" s="37">
        <v>0</v>
      </c>
    </row>
    <row r="45" spans="4:70" ht="20.100000000000001" customHeight="1" x14ac:dyDescent="0.2">
      <c r="D45" s="38" t="s">
        <v>111</v>
      </c>
      <c r="F45" s="39">
        <v>0</v>
      </c>
      <c r="G45" s="40"/>
      <c r="H45" s="40"/>
      <c r="I45" s="40"/>
      <c r="J45" s="39">
        <v>0</v>
      </c>
      <c r="K45" s="39">
        <v>0</v>
      </c>
      <c r="L45" s="40"/>
      <c r="M45" s="39">
        <v>0</v>
      </c>
      <c r="N45" s="40"/>
      <c r="O45" s="40"/>
      <c r="P45" s="40"/>
      <c r="Q45" s="39">
        <v>0</v>
      </c>
      <c r="R45" s="39">
        <v>0</v>
      </c>
      <c r="S45" s="40"/>
      <c r="T45" s="39">
        <v>0</v>
      </c>
      <c r="U45" s="40"/>
      <c r="V45" s="40"/>
      <c r="W45" s="40"/>
      <c r="X45" s="39">
        <v>0</v>
      </c>
      <c r="Y45" s="40"/>
      <c r="Z45" s="40"/>
      <c r="AA45" s="40"/>
      <c r="AB45" s="39">
        <v>0</v>
      </c>
      <c r="AC45" s="40"/>
      <c r="AD45" s="39">
        <v>0</v>
      </c>
      <c r="AE45" s="40"/>
      <c r="AF45" s="40"/>
      <c r="AG45" s="40"/>
      <c r="AH45" s="39">
        <v>0</v>
      </c>
      <c r="AI45" s="40"/>
      <c r="AJ45" s="40"/>
      <c r="AK45" s="40"/>
      <c r="AL45" s="40"/>
      <c r="AM45" s="40"/>
      <c r="AN45" s="40"/>
      <c r="AO45" s="40"/>
      <c r="AP45" s="39">
        <v>0</v>
      </c>
      <c r="AQ45" s="40"/>
      <c r="AR45" s="40"/>
      <c r="AS45" s="40"/>
      <c r="AT45" s="39">
        <v>0</v>
      </c>
      <c r="AU45" s="39">
        <v>0</v>
      </c>
      <c r="AV45" s="40"/>
      <c r="AW45" s="39">
        <v>0</v>
      </c>
      <c r="AX45" s="40"/>
      <c r="AY45" s="40"/>
      <c r="AZ45" s="40"/>
      <c r="BA45" s="39">
        <v>0</v>
      </c>
      <c r="BB45" s="39">
        <v>0</v>
      </c>
      <c r="BC45" s="40"/>
      <c r="BD45" s="39">
        <v>0</v>
      </c>
      <c r="BE45" s="40"/>
      <c r="BF45" s="40"/>
      <c r="BG45" s="40"/>
      <c r="BH45" s="39">
        <v>0</v>
      </c>
      <c r="BI45" s="40"/>
      <c r="BJ45" s="40"/>
      <c r="BK45" s="40"/>
      <c r="BL45" s="39">
        <v>0</v>
      </c>
      <c r="BM45" s="40"/>
      <c r="BN45" s="39">
        <v>0</v>
      </c>
      <c r="BO45" s="40"/>
      <c r="BP45" s="40"/>
      <c r="BQ45" s="40"/>
      <c r="BR45" s="39">
        <v>0</v>
      </c>
    </row>
    <row r="46" spans="4:70" ht="20.100000000000001" customHeight="1" x14ac:dyDescent="0.2">
      <c r="D46" s="2" t="s">
        <v>119</v>
      </c>
      <c r="F46" s="37">
        <v>0</v>
      </c>
      <c r="G46" s="37"/>
      <c r="H46" s="37"/>
      <c r="I46" s="37"/>
      <c r="J46" s="37">
        <v>0</v>
      </c>
      <c r="K46" s="37">
        <v>0</v>
      </c>
      <c r="L46" s="37"/>
      <c r="M46" s="37">
        <v>0</v>
      </c>
      <c r="N46" s="37"/>
      <c r="O46" s="37"/>
      <c r="P46" s="37"/>
      <c r="Q46" s="37">
        <v>0</v>
      </c>
      <c r="R46" s="37">
        <v>0</v>
      </c>
      <c r="S46" s="37"/>
      <c r="T46" s="37">
        <v>0</v>
      </c>
      <c r="U46" s="37"/>
      <c r="V46" s="37"/>
      <c r="W46" s="37"/>
      <c r="X46" s="37">
        <v>0</v>
      </c>
      <c r="Y46" s="37"/>
      <c r="Z46" s="37"/>
      <c r="AA46" s="37"/>
      <c r="AB46" s="37">
        <v>0</v>
      </c>
      <c r="AC46" s="37"/>
      <c r="AD46" s="37">
        <v>0</v>
      </c>
      <c r="AE46" s="37"/>
      <c r="AF46" s="37"/>
      <c r="AG46" s="37"/>
      <c r="AH46" s="37">
        <v>0</v>
      </c>
      <c r="AI46" s="37"/>
      <c r="AJ46" s="37"/>
      <c r="AK46" s="37"/>
      <c r="AL46" s="37"/>
      <c r="AM46" s="37"/>
      <c r="AN46" s="37"/>
      <c r="AO46" s="37"/>
      <c r="AP46" s="37">
        <v>0</v>
      </c>
      <c r="AQ46" s="37"/>
      <c r="AR46" s="37"/>
      <c r="AS46" s="37"/>
      <c r="AT46" s="37">
        <v>0</v>
      </c>
      <c r="AU46" s="37">
        <v>0</v>
      </c>
      <c r="AV46" s="37"/>
      <c r="AW46" s="37">
        <v>0</v>
      </c>
      <c r="AX46" s="37"/>
      <c r="AY46" s="37"/>
      <c r="AZ46" s="37"/>
      <c r="BA46" s="37">
        <v>0</v>
      </c>
      <c r="BB46" s="37">
        <v>0</v>
      </c>
      <c r="BC46" s="37"/>
      <c r="BD46" s="37">
        <v>0</v>
      </c>
      <c r="BE46" s="37"/>
      <c r="BF46" s="37"/>
      <c r="BG46" s="37"/>
      <c r="BH46" s="37">
        <v>0</v>
      </c>
      <c r="BI46" s="37"/>
      <c r="BJ46" s="37"/>
      <c r="BK46" s="37"/>
      <c r="BL46" s="37">
        <v>0</v>
      </c>
      <c r="BM46" s="37"/>
      <c r="BN46" s="37">
        <v>0</v>
      </c>
      <c r="BO46" s="37"/>
      <c r="BP46" s="37"/>
      <c r="BQ46" s="37"/>
      <c r="BR46" s="37">
        <v>0</v>
      </c>
    </row>
    <row r="47" spans="4:70" ht="20.100000000000001" customHeight="1" x14ac:dyDescent="0.2">
      <c r="D47" s="38" t="s">
        <v>120</v>
      </c>
      <c r="F47" s="39">
        <v>0</v>
      </c>
      <c r="G47" s="40"/>
      <c r="H47" s="40"/>
      <c r="I47" s="40"/>
      <c r="J47" s="39">
        <v>0</v>
      </c>
      <c r="K47" s="39">
        <v>0</v>
      </c>
      <c r="L47" s="40"/>
      <c r="M47" s="39">
        <v>0</v>
      </c>
      <c r="N47" s="40"/>
      <c r="O47" s="40"/>
      <c r="P47" s="40"/>
      <c r="Q47" s="39">
        <v>0</v>
      </c>
      <c r="R47" s="39">
        <v>0</v>
      </c>
      <c r="S47" s="40"/>
      <c r="T47" s="39">
        <v>0</v>
      </c>
      <c r="U47" s="40"/>
      <c r="V47" s="40"/>
      <c r="W47" s="40"/>
      <c r="X47" s="39">
        <v>0</v>
      </c>
      <c r="Y47" s="40"/>
      <c r="Z47" s="40"/>
      <c r="AA47" s="40"/>
      <c r="AB47" s="39">
        <v>0</v>
      </c>
      <c r="AC47" s="40"/>
      <c r="AD47" s="39">
        <v>0</v>
      </c>
      <c r="AE47" s="40"/>
      <c r="AF47" s="40"/>
      <c r="AG47" s="40"/>
      <c r="AH47" s="39">
        <v>0</v>
      </c>
      <c r="AI47" s="40"/>
      <c r="AJ47" s="40"/>
      <c r="AK47" s="40"/>
      <c r="AL47" s="40"/>
      <c r="AM47" s="40"/>
      <c r="AN47" s="40"/>
      <c r="AO47" s="40"/>
      <c r="AP47" s="39">
        <v>0</v>
      </c>
      <c r="AQ47" s="40"/>
      <c r="AR47" s="40"/>
      <c r="AS47" s="40"/>
      <c r="AT47" s="39">
        <v>0</v>
      </c>
      <c r="AU47" s="39">
        <v>0</v>
      </c>
      <c r="AV47" s="40"/>
      <c r="AW47" s="39">
        <v>0</v>
      </c>
      <c r="AX47" s="40"/>
      <c r="AY47" s="40"/>
      <c r="AZ47" s="40"/>
      <c r="BA47" s="39">
        <v>0</v>
      </c>
      <c r="BB47" s="39">
        <v>0</v>
      </c>
      <c r="BC47" s="40"/>
      <c r="BD47" s="39">
        <v>0</v>
      </c>
      <c r="BE47" s="40"/>
      <c r="BF47" s="40"/>
      <c r="BG47" s="40"/>
      <c r="BH47" s="39">
        <v>0</v>
      </c>
      <c r="BI47" s="40"/>
      <c r="BJ47" s="40"/>
      <c r="BK47" s="40"/>
      <c r="BL47" s="39">
        <v>0</v>
      </c>
      <c r="BM47" s="40"/>
      <c r="BN47" s="39">
        <v>0</v>
      </c>
      <c r="BO47" s="40"/>
      <c r="BP47" s="40"/>
      <c r="BQ47" s="40"/>
      <c r="BR47" s="39">
        <v>0</v>
      </c>
    </row>
    <row r="48" spans="4:70" ht="20.100000000000001" customHeight="1" x14ac:dyDescent="0.2">
      <c r="D48" s="2" t="s">
        <v>368</v>
      </c>
      <c r="F48" s="37">
        <v>0</v>
      </c>
      <c r="G48" s="37"/>
      <c r="H48" s="37"/>
      <c r="I48" s="37"/>
      <c r="J48" s="37">
        <v>0</v>
      </c>
      <c r="K48" s="37">
        <v>0</v>
      </c>
      <c r="L48" s="37"/>
      <c r="M48" s="37">
        <v>0</v>
      </c>
      <c r="N48" s="37"/>
      <c r="O48" s="37"/>
      <c r="P48" s="37"/>
      <c r="Q48" s="37">
        <v>0</v>
      </c>
      <c r="R48" s="37">
        <v>0</v>
      </c>
      <c r="S48" s="37"/>
      <c r="T48" s="37">
        <v>0</v>
      </c>
      <c r="U48" s="37"/>
      <c r="V48" s="37"/>
      <c r="W48" s="37"/>
      <c r="X48" s="37">
        <v>0</v>
      </c>
      <c r="Y48" s="37"/>
      <c r="Z48" s="37"/>
      <c r="AA48" s="37"/>
      <c r="AB48" s="37">
        <v>0</v>
      </c>
      <c r="AC48" s="37"/>
      <c r="AD48" s="37">
        <v>0</v>
      </c>
      <c r="AE48" s="37"/>
      <c r="AF48" s="37"/>
      <c r="AG48" s="37"/>
      <c r="AH48" s="37">
        <v>0</v>
      </c>
      <c r="AI48" s="37"/>
      <c r="AJ48" s="37"/>
      <c r="AK48" s="37"/>
      <c r="AL48" s="37"/>
      <c r="AM48" s="37"/>
      <c r="AN48" s="37"/>
      <c r="AO48" s="37"/>
      <c r="AP48" s="37">
        <v>0</v>
      </c>
      <c r="AQ48" s="37"/>
      <c r="AR48" s="37"/>
      <c r="AS48" s="37"/>
      <c r="AT48" s="37">
        <v>0</v>
      </c>
      <c r="AU48" s="37">
        <v>0</v>
      </c>
      <c r="AV48" s="37"/>
      <c r="AW48" s="37">
        <v>0</v>
      </c>
      <c r="AX48" s="37"/>
      <c r="AY48" s="37"/>
      <c r="AZ48" s="37"/>
      <c r="BA48" s="37">
        <v>0</v>
      </c>
      <c r="BB48" s="37">
        <v>0</v>
      </c>
      <c r="BC48" s="37"/>
      <c r="BD48" s="37">
        <v>0</v>
      </c>
      <c r="BE48" s="37"/>
      <c r="BF48" s="37"/>
      <c r="BG48" s="37"/>
      <c r="BH48" s="37">
        <v>0</v>
      </c>
      <c r="BI48" s="37"/>
      <c r="BJ48" s="37"/>
      <c r="BK48" s="37"/>
      <c r="BL48" s="37">
        <v>0</v>
      </c>
      <c r="BM48" s="37"/>
      <c r="BN48" s="37">
        <v>0</v>
      </c>
      <c r="BO48" s="37"/>
      <c r="BP48" s="37"/>
      <c r="BQ48" s="37"/>
      <c r="BR48" s="37">
        <v>0</v>
      </c>
    </row>
    <row r="49" spans="1:70" ht="20.100000000000001" customHeight="1" x14ac:dyDescent="0.2">
      <c r="D49" s="38" t="s">
        <v>121</v>
      </c>
      <c r="F49" s="39">
        <v>0</v>
      </c>
      <c r="G49" s="40"/>
      <c r="H49" s="40"/>
      <c r="I49" s="40"/>
      <c r="J49" s="39">
        <v>0</v>
      </c>
      <c r="K49" s="39">
        <v>0</v>
      </c>
      <c r="L49" s="40"/>
      <c r="M49" s="39">
        <v>0</v>
      </c>
      <c r="N49" s="40"/>
      <c r="O49" s="40"/>
      <c r="P49" s="40"/>
      <c r="Q49" s="39">
        <v>0</v>
      </c>
      <c r="R49" s="39">
        <v>0</v>
      </c>
      <c r="S49" s="40"/>
      <c r="T49" s="39">
        <v>0</v>
      </c>
      <c r="U49" s="40"/>
      <c r="V49" s="40"/>
      <c r="W49" s="40"/>
      <c r="X49" s="39">
        <v>0</v>
      </c>
      <c r="Y49" s="40"/>
      <c r="Z49" s="40"/>
      <c r="AA49" s="40"/>
      <c r="AB49" s="39">
        <v>0</v>
      </c>
      <c r="AC49" s="40"/>
      <c r="AD49" s="39">
        <v>0</v>
      </c>
      <c r="AE49" s="40"/>
      <c r="AF49" s="40"/>
      <c r="AG49" s="40"/>
      <c r="AH49" s="39">
        <v>0</v>
      </c>
      <c r="AI49" s="40"/>
      <c r="AJ49" s="40"/>
      <c r="AK49" s="40"/>
      <c r="AL49" s="40"/>
      <c r="AM49" s="40"/>
      <c r="AN49" s="40"/>
      <c r="AO49" s="40"/>
      <c r="AP49" s="39">
        <v>0</v>
      </c>
      <c r="AQ49" s="40"/>
      <c r="AR49" s="40"/>
      <c r="AS49" s="40"/>
      <c r="AT49" s="39">
        <v>0</v>
      </c>
      <c r="AU49" s="39">
        <v>0</v>
      </c>
      <c r="AV49" s="40"/>
      <c r="AW49" s="39">
        <v>0</v>
      </c>
      <c r="AX49" s="40"/>
      <c r="AY49" s="40"/>
      <c r="AZ49" s="40"/>
      <c r="BA49" s="39">
        <v>0</v>
      </c>
      <c r="BB49" s="39">
        <v>0</v>
      </c>
      <c r="BC49" s="40"/>
      <c r="BD49" s="39">
        <v>0</v>
      </c>
      <c r="BE49" s="40"/>
      <c r="BF49" s="40"/>
      <c r="BG49" s="40"/>
      <c r="BH49" s="39">
        <v>0</v>
      </c>
      <c r="BI49" s="40"/>
      <c r="BJ49" s="40"/>
      <c r="BK49" s="40"/>
      <c r="BL49" s="39">
        <v>0</v>
      </c>
      <c r="BM49" s="40"/>
      <c r="BN49" s="39">
        <v>0</v>
      </c>
      <c r="BO49" s="40"/>
      <c r="BP49" s="40"/>
      <c r="BQ49" s="40"/>
      <c r="BR49" s="39">
        <v>0</v>
      </c>
    </row>
    <row r="50" spans="1:70"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row>
    <row r="51" spans="1:70" s="1" customFormat="1" ht="20.100000000000001" customHeight="1" x14ac:dyDescent="0.2">
      <c r="A51" s="3"/>
      <c r="B51" s="6"/>
      <c r="C51" s="42" t="s">
        <v>122</v>
      </c>
      <c r="D51" s="42"/>
      <c r="E51" s="5"/>
      <c r="F51" s="44">
        <v>0</v>
      </c>
      <c r="G51" s="45"/>
      <c r="H51" s="45"/>
      <c r="I51" s="45"/>
      <c r="J51" s="44">
        <v>0</v>
      </c>
      <c r="K51" s="44">
        <v>0</v>
      </c>
      <c r="L51" s="45"/>
      <c r="M51" s="44">
        <v>0</v>
      </c>
      <c r="N51" s="45"/>
      <c r="O51" s="45"/>
      <c r="P51" s="45"/>
      <c r="Q51" s="44">
        <v>0</v>
      </c>
      <c r="R51" s="44">
        <v>0</v>
      </c>
      <c r="S51" s="45"/>
      <c r="T51" s="44">
        <v>0</v>
      </c>
      <c r="U51" s="45"/>
      <c r="V51" s="45"/>
      <c r="W51" s="45"/>
      <c r="X51" s="44">
        <v>0</v>
      </c>
      <c r="Y51" s="45"/>
      <c r="Z51" s="45"/>
      <c r="AA51" s="45"/>
      <c r="AB51" s="44">
        <v>0</v>
      </c>
      <c r="AC51" s="45"/>
      <c r="AD51" s="44">
        <v>0</v>
      </c>
      <c r="AE51" s="45"/>
      <c r="AF51" s="45"/>
      <c r="AG51" s="45"/>
      <c r="AH51" s="44">
        <v>0</v>
      </c>
      <c r="AI51" s="45"/>
      <c r="AJ51" s="45"/>
      <c r="AK51" s="45"/>
      <c r="AL51" s="45"/>
      <c r="AM51" s="45"/>
      <c r="AN51" s="45"/>
      <c r="AO51" s="45"/>
      <c r="AP51" s="44">
        <v>0</v>
      </c>
      <c r="AQ51" s="45"/>
      <c r="AR51" s="45"/>
      <c r="AS51" s="45"/>
      <c r="AT51" s="44">
        <v>0</v>
      </c>
      <c r="AU51" s="44">
        <v>0</v>
      </c>
      <c r="AV51" s="45"/>
      <c r="AW51" s="44">
        <v>0</v>
      </c>
      <c r="AX51" s="45"/>
      <c r="AY51" s="45"/>
      <c r="AZ51" s="45"/>
      <c r="BA51" s="44">
        <v>0</v>
      </c>
      <c r="BB51" s="44">
        <v>0</v>
      </c>
      <c r="BC51" s="45"/>
      <c r="BD51" s="44">
        <v>0</v>
      </c>
      <c r="BE51" s="45"/>
      <c r="BF51" s="45"/>
      <c r="BG51" s="45"/>
      <c r="BH51" s="44">
        <v>0</v>
      </c>
      <c r="BI51" s="45"/>
      <c r="BJ51" s="45"/>
      <c r="BK51" s="45"/>
      <c r="BL51" s="44">
        <v>0</v>
      </c>
      <c r="BM51" s="45"/>
      <c r="BN51" s="44">
        <v>0</v>
      </c>
      <c r="BO51" s="45"/>
      <c r="BP51" s="45"/>
      <c r="BQ51" s="45"/>
      <c r="BR51" s="44">
        <v>0</v>
      </c>
    </row>
    <row r="52" spans="1:70"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row>
    <row r="53" spans="1:70"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row>
    <row r="54" spans="1:70" ht="20.100000000000001" customHeight="1" x14ac:dyDescent="0.2">
      <c r="D54" s="2" t="s">
        <v>124</v>
      </c>
      <c r="F54" s="37">
        <v>0</v>
      </c>
      <c r="G54" s="37"/>
      <c r="H54" s="37"/>
      <c r="I54" s="37"/>
      <c r="J54" s="37">
        <v>0</v>
      </c>
      <c r="K54" s="37">
        <v>0</v>
      </c>
      <c r="L54" s="37"/>
      <c r="M54" s="37">
        <v>0</v>
      </c>
      <c r="N54" s="37"/>
      <c r="O54" s="37"/>
      <c r="P54" s="37"/>
      <c r="Q54" s="37">
        <v>0</v>
      </c>
      <c r="R54" s="37">
        <v>0</v>
      </c>
      <c r="S54" s="37"/>
      <c r="T54" s="37">
        <v>0</v>
      </c>
      <c r="U54" s="37"/>
      <c r="V54" s="37"/>
      <c r="W54" s="37"/>
      <c r="X54" s="37">
        <v>0</v>
      </c>
      <c r="Y54" s="37"/>
      <c r="Z54" s="37"/>
      <c r="AA54" s="37"/>
      <c r="AB54" s="37">
        <v>0</v>
      </c>
      <c r="AC54" s="37"/>
      <c r="AD54" s="37">
        <v>0</v>
      </c>
      <c r="AE54" s="37"/>
      <c r="AF54" s="37"/>
      <c r="AG54" s="37"/>
      <c r="AH54" s="37">
        <v>0</v>
      </c>
      <c r="AI54" s="37"/>
      <c r="AJ54" s="37"/>
      <c r="AK54" s="37"/>
      <c r="AL54" s="37"/>
      <c r="AM54" s="37"/>
      <c r="AN54" s="37"/>
      <c r="AO54" s="37"/>
      <c r="AP54" s="37">
        <v>0</v>
      </c>
      <c r="AQ54" s="37"/>
      <c r="AR54" s="37"/>
      <c r="AS54" s="37"/>
      <c r="AT54" s="37">
        <v>0</v>
      </c>
      <c r="AU54" s="37">
        <v>0</v>
      </c>
      <c r="AV54" s="37"/>
      <c r="AW54" s="37">
        <v>0</v>
      </c>
      <c r="AX54" s="37"/>
      <c r="AY54" s="37"/>
      <c r="AZ54" s="37"/>
      <c r="BA54" s="37">
        <v>0</v>
      </c>
      <c r="BB54" s="37">
        <v>0</v>
      </c>
      <c r="BC54" s="37"/>
      <c r="BD54" s="37">
        <v>0</v>
      </c>
      <c r="BE54" s="37"/>
      <c r="BF54" s="37"/>
      <c r="BG54" s="37"/>
      <c r="BH54" s="37">
        <v>0</v>
      </c>
      <c r="BI54" s="37"/>
      <c r="BJ54" s="37"/>
      <c r="BK54" s="37"/>
      <c r="BL54" s="37">
        <v>0</v>
      </c>
      <c r="BM54" s="37"/>
      <c r="BN54" s="37">
        <v>0</v>
      </c>
      <c r="BO54" s="37"/>
      <c r="BP54" s="37"/>
      <c r="BQ54" s="37"/>
      <c r="BR54" s="37">
        <v>0</v>
      </c>
    </row>
    <row r="55" spans="1:70" ht="20.100000000000001" customHeight="1" x14ac:dyDescent="0.2">
      <c r="D55" s="38" t="s">
        <v>99</v>
      </c>
      <c r="F55" s="39">
        <v>0</v>
      </c>
      <c r="G55" s="40"/>
      <c r="H55" s="40"/>
      <c r="I55" s="40"/>
      <c r="J55" s="39">
        <v>0</v>
      </c>
      <c r="K55" s="39">
        <v>0</v>
      </c>
      <c r="L55" s="40"/>
      <c r="M55" s="39">
        <v>0</v>
      </c>
      <c r="N55" s="40"/>
      <c r="O55" s="40"/>
      <c r="P55" s="40"/>
      <c r="Q55" s="39">
        <v>0</v>
      </c>
      <c r="R55" s="39">
        <v>0</v>
      </c>
      <c r="S55" s="40"/>
      <c r="T55" s="39">
        <v>0</v>
      </c>
      <c r="U55" s="40"/>
      <c r="V55" s="40"/>
      <c r="W55" s="40"/>
      <c r="X55" s="39">
        <v>0</v>
      </c>
      <c r="Y55" s="40"/>
      <c r="Z55" s="40"/>
      <c r="AA55" s="40"/>
      <c r="AB55" s="39">
        <v>0</v>
      </c>
      <c r="AC55" s="40"/>
      <c r="AD55" s="39">
        <v>0</v>
      </c>
      <c r="AE55" s="40"/>
      <c r="AF55" s="40"/>
      <c r="AG55" s="40"/>
      <c r="AH55" s="39">
        <v>0</v>
      </c>
      <c r="AI55" s="40"/>
      <c r="AJ55" s="40"/>
      <c r="AK55" s="40"/>
      <c r="AL55" s="40"/>
      <c r="AM55" s="40"/>
      <c r="AN55" s="40"/>
      <c r="AO55" s="40"/>
      <c r="AP55" s="39">
        <v>0</v>
      </c>
      <c r="AQ55" s="40"/>
      <c r="AR55" s="40"/>
      <c r="AS55" s="40"/>
      <c r="AT55" s="39">
        <v>0</v>
      </c>
      <c r="AU55" s="39">
        <v>0</v>
      </c>
      <c r="AV55" s="40"/>
      <c r="AW55" s="39">
        <v>0</v>
      </c>
      <c r="AX55" s="40"/>
      <c r="AY55" s="40"/>
      <c r="AZ55" s="40"/>
      <c r="BA55" s="39">
        <v>0</v>
      </c>
      <c r="BB55" s="39">
        <v>0</v>
      </c>
      <c r="BC55" s="40"/>
      <c r="BD55" s="39">
        <v>0</v>
      </c>
      <c r="BE55" s="40"/>
      <c r="BF55" s="40"/>
      <c r="BG55" s="40"/>
      <c r="BH55" s="39">
        <v>0</v>
      </c>
      <c r="BI55" s="40"/>
      <c r="BJ55" s="40"/>
      <c r="BK55" s="40"/>
      <c r="BL55" s="39">
        <v>0</v>
      </c>
      <c r="BM55" s="40"/>
      <c r="BN55" s="39">
        <v>0</v>
      </c>
      <c r="BO55" s="40"/>
      <c r="BP55" s="40"/>
      <c r="BQ55" s="40"/>
      <c r="BR55" s="39">
        <v>0</v>
      </c>
    </row>
    <row r="56" spans="1:70" ht="20.100000000000001" customHeight="1" x14ac:dyDescent="0.2">
      <c r="D56" s="2" t="s">
        <v>113</v>
      </c>
      <c r="F56" s="37">
        <v>0</v>
      </c>
      <c r="G56" s="37"/>
      <c r="H56" s="37"/>
      <c r="I56" s="37"/>
      <c r="J56" s="37">
        <v>0</v>
      </c>
      <c r="K56" s="37">
        <v>0</v>
      </c>
      <c r="L56" s="37"/>
      <c r="M56" s="37">
        <v>0</v>
      </c>
      <c r="N56" s="37"/>
      <c r="O56" s="37"/>
      <c r="P56" s="37"/>
      <c r="Q56" s="37">
        <v>0</v>
      </c>
      <c r="R56" s="37">
        <v>0</v>
      </c>
      <c r="S56" s="37"/>
      <c r="T56" s="37">
        <v>0</v>
      </c>
      <c r="U56" s="37"/>
      <c r="V56" s="37"/>
      <c r="W56" s="37"/>
      <c r="X56" s="37">
        <v>0</v>
      </c>
      <c r="Y56" s="37"/>
      <c r="Z56" s="37"/>
      <c r="AA56" s="37"/>
      <c r="AB56" s="37">
        <v>0</v>
      </c>
      <c r="AC56" s="37"/>
      <c r="AD56" s="37">
        <v>0</v>
      </c>
      <c r="AE56" s="37"/>
      <c r="AF56" s="37"/>
      <c r="AG56" s="37"/>
      <c r="AH56" s="37">
        <v>0</v>
      </c>
      <c r="AI56" s="37"/>
      <c r="AJ56" s="37"/>
      <c r="AK56" s="37"/>
      <c r="AL56" s="37"/>
      <c r="AM56" s="37"/>
      <c r="AN56" s="37"/>
      <c r="AO56" s="37"/>
      <c r="AP56" s="37">
        <v>0</v>
      </c>
      <c r="AQ56" s="37"/>
      <c r="AR56" s="37"/>
      <c r="AS56" s="37"/>
      <c r="AT56" s="37">
        <v>0</v>
      </c>
      <c r="AU56" s="37">
        <v>0</v>
      </c>
      <c r="AV56" s="37"/>
      <c r="AW56" s="37">
        <v>0</v>
      </c>
      <c r="AX56" s="37"/>
      <c r="AY56" s="37"/>
      <c r="AZ56" s="37"/>
      <c r="BA56" s="37">
        <v>0</v>
      </c>
      <c r="BB56" s="37">
        <v>0</v>
      </c>
      <c r="BC56" s="37"/>
      <c r="BD56" s="37">
        <v>0</v>
      </c>
      <c r="BE56" s="37"/>
      <c r="BF56" s="37"/>
      <c r="BG56" s="37"/>
      <c r="BH56" s="37">
        <v>0</v>
      </c>
      <c r="BI56" s="37"/>
      <c r="BJ56" s="37"/>
      <c r="BK56" s="37"/>
      <c r="BL56" s="37">
        <v>0</v>
      </c>
      <c r="BM56" s="37"/>
      <c r="BN56" s="37">
        <v>0</v>
      </c>
      <c r="BO56" s="37"/>
      <c r="BP56" s="37"/>
      <c r="BQ56" s="37"/>
      <c r="BR56" s="37">
        <v>0</v>
      </c>
    </row>
    <row r="57" spans="1:70" ht="20.100000000000001" customHeight="1" x14ac:dyDescent="0.2">
      <c r="D57" s="38" t="s">
        <v>101</v>
      </c>
      <c r="F57" s="39">
        <v>0</v>
      </c>
      <c r="G57" s="40"/>
      <c r="H57" s="40"/>
      <c r="I57" s="40"/>
      <c r="J57" s="39">
        <v>0</v>
      </c>
      <c r="K57" s="39">
        <v>0</v>
      </c>
      <c r="L57" s="40"/>
      <c r="M57" s="39">
        <v>0</v>
      </c>
      <c r="N57" s="40"/>
      <c r="O57" s="40"/>
      <c r="P57" s="40"/>
      <c r="Q57" s="39">
        <v>0</v>
      </c>
      <c r="R57" s="39">
        <v>0</v>
      </c>
      <c r="S57" s="40"/>
      <c r="T57" s="39">
        <v>0</v>
      </c>
      <c r="U57" s="40"/>
      <c r="V57" s="40"/>
      <c r="W57" s="40"/>
      <c r="X57" s="39">
        <v>0</v>
      </c>
      <c r="Y57" s="40"/>
      <c r="Z57" s="40"/>
      <c r="AA57" s="40"/>
      <c r="AB57" s="39">
        <v>0</v>
      </c>
      <c r="AC57" s="40"/>
      <c r="AD57" s="39">
        <v>0</v>
      </c>
      <c r="AE57" s="40"/>
      <c r="AF57" s="40"/>
      <c r="AG57" s="40"/>
      <c r="AH57" s="39">
        <v>0</v>
      </c>
      <c r="AI57" s="40"/>
      <c r="AJ57" s="40"/>
      <c r="AK57" s="40"/>
      <c r="AL57" s="40"/>
      <c r="AM57" s="40"/>
      <c r="AN57" s="40"/>
      <c r="AO57" s="40"/>
      <c r="AP57" s="39">
        <v>0</v>
      </c>
      <c r="AQ57" s="40"/>
      <c r="AR57" s="40"/>
      <c r="AS57" s="40"/>
      <c r="AT57" s="39">
        <v>0</v>
      </c>
      <c r="AU57" s="39">
        <v>0</v>
      </c>
      <c r="AV57" s="40"/>
      <c r="AW57" s="39">
        <v>0</v>
      </c>
      <c r="AX57" s="40"/>
      <c r="AY57" s="40"/>
      <c r="AZ57" s="40"/>
      <c r="BA57" s="39">
        <v>0</v>
      </c>
      <c r="BB57" s="39">
        <v>0</v>
      </c>
      <c r="BC57" s="40"/>
      <c r="BD57" s="39">
        <v>0</v>
      </c>
      <c r="BE57" s="40"/>
      <c r="BF57" s="40"/>
      <c r="BG57" s="40"/>
      <c r="BH57" s="39">
        <v>0</v>
      </c>
      <c r="BI57" s="40"/>
      <c r="BJ57" s="40"/>
      <c r="BK57" s="40"/>
      <c r="BL57" s="39">
        <v>0</v>
      </c>
      <c r="BM57" s="40"/>
      <c r="BN57" s="39">
        <v>0</v>
      </c>
      <c r="BO57" s="40"/>
      <c r="BP57" s="40"/>
      <c r="BQ57" s="40"/>
      <c r="BR57" s="39">
        <v>0</v>
      </c>
    </row>
    <row r="58" spans="1:70" ht="20.100000000000001" customHeight="1" x14ac:dyDescent="0.2">
      <c r="D58" s="2" t="s">
        <v>115</v>
      </c>
      <c r="F58" s="37">
        <v>0</v>
      </c>
      <c r="G58" s="37"/>
      <c r="H58" s="37"/>
      <c r="I58" s="37"/>
      <c r="J58" s="37">
        <v>1</v>
      </c>
      <c r="K58" s="37">
        <v>0</v>
      </c>
      <c r="L58" s="37"/>
      <c r="M58" s="37">
        <v>1</v>
      </c>
      <c r="N58" s="37"/>
      <c r="O58" s="37"/>
      <c r="P58" s="37"/>
      <c r="Q58" s="37">
        <v>1</v>
      </c>
      <c r="R58" s="37">
        <v>0</v>
      </c>
      <c r="S58" s="37"/>
      <c r="T58" s="37">
        <v>1</v>
      </c>
      <c r="U58" s="37"/>
      <c r="V58" s="37"/>
      <c r="W58" s="37"/>
      <c r="X58" s="37">
        <v>0</v>
      </c>
      <c r="Y58" s="37"/>
      <c r="Z58" s="37"/>
      <c r="AA58" s="37"/>
      <c r="AB58" s="37">
        <v>0</v>
      </c>
      <c r="AC58" s="37"/>
      <c r="AD58" s="37">
        <v>0</v>
      </c>
      <c r="AE58" s="37"/>
      <c r="AF58" s="37"/>
      <c r="AG58" s="37"/>
      <c r="AH58" s="37">
        <v>0</v>
      </c>
      <c r="AI58" s="37"/>
      <c r="AJ58" s="37"/>
      <c r="AK58" s="37"/>
      <c r="AL58" s="37"/>
      <c r="AM58" s="37"/>
      <c r="AN58" s="37"/>
      <c r="AO58" s="37"/>
      <c r="AP58" s="37">
        <v>0</v>
      </c>
      <c r="AQ58" s="37"/>
      <c r="AR58" s="37"/>
      <c r="AS58" s="37"/>
      <c r="AT58" s="37">
        <v>0</v>
      </c>
      <c r="AU58" s="37">
        <v>0</v>
      </c>
      <c r="AV58" s="37"/>
      <c r="AW58" s="37">
        <v>0</v>
      </c>
      <c r="AX58" s="37"/>
      <c r="AY58" s="37"/>
      <c r="AZ58" s="37"/>
      <c r="BA58" s="37">
        <v>0</v>
      </c>
      <c r="BB58" s="37">
        <v>0</v>
      </c>
      <c r="BC58" s="37"/>
      <c r="BD58" s="37">
        <v>0</v>
      </c>
      <c r="BE58" s="37"/>
      <c r="BF58" s="37"/>
      <c r="BG58" s="37"/>
      <c r="BH58" s="37">
        <v>0</v>
      </c>
      <c r="BI58" s="37"/>
      <c r="BJ58" s="37"/>
      <c r="BK58" s="37"/>
      <c r="BL58" s="37">
        <v>0</v>
      </c>
      <c r="BM58" s="37"/>
      <c r="BN58" s="37">
        <v>0</v>
      </c>
      <c r="BO58" s="37"/>
      <c r="BP58" s="37"/>
      <c r="BQ58" s="37"/>
      <c r="BR58" s="37">
        <v>0</v>
      </c>
    </row>
    <row r="59" spans="1:70" ht="20.100000000000001" customHeight="1" x14ac:dyDescent="0.2">
      <c r="D59" s="38" t="s">
        <v>116</v>
      </c>
      <c r="F59" s="39">
        <v>0</v>
      </c>
      <c r="G59" s="40"/>
      <c r="H59" s="40"/>
      <c r="I59" s="40"/>
      <c r="J59" s="39">
        <v>0</v>
      </c>
      <c r="K59" s="39">
        <v>0</v>
      </c>
      <c r="L59" s="40"/>
      <c r="M59" s="39">
        <v>0</v>
      </c>
      <c r="N59" s="40"/>
      <c r="O59" s="40"/>
      <c r="P59" s="40"/>
      <c r="Q59" s="39">
        <v>0</v>
      </c>
      <c r="R59" s="39">
        <v>0</v>
      </c>
      <c r="S59" s="40"/>
      <c r="T59" s="39">
        <v>0</v>
      </c>
      <c r="U59" s="40"/>
      <c r="V59" s="40"/>
      <c r="W59" s="40"/>
      <c r="X59" s="39">
        <v>0</v>
      </c>
      <c r="Y59" s="40"/>
      <c r="Z59" s="40"/>
      <c r="AA59" s="40"/>
      <c r="AB59" s="39">
        <v>0</v>
      </c>
      <c r="AC59" s="40"/>
      <c r="AD59" s="39">
        <v>0</v>
      </c>
      <c r="AE59" s="40"/>
      <c r="AF59" s="40"/>
      <c r="AG59" s="40"/>
      <c r="AH59" s="39">
        <v>0</v>
      </c>
      <c r="AI59" s="40"/>
      <c r="AJ59" s="40"/>
      <c r="AK59" s="40"/>
      <c r="AL59" s="40"/>
      <c r="AM59" s="40"/>
      <c r="AN59" s="40"/>
      <c r="AO59" s="40"/>
      <c r="AP59" s="39">
        <v>0</v>
      </c>
      <c r="AQ59" s="40"/>
      <c r="AR59" s="40"/>
      <c r="AS59" s="40"/>
      <c r="AT59" s="39">
        <v>0</v>
      </c>
      <c r="AU59" s="39">
        <v>0</v>
      </c>
      <c r="AV59" s="40"/>
      <c r="AW59" s="39">
        <v>0</v>
      </c>
      <c r="AX59" s="40"/>
      <c r="AY59" s="40"/>
      <c r="AZ59" s="40"/>
      <c r="BA59" s="39">
        <v>0</v>
      </c>
      <c r="BB59" s="39">
        <v>0</v>
      </c>
      <c r="BC59" s="40"/>
      <c r="BD59" s="39">
        <v>0</v>
      </c>
      <c r="BE59" s="40"/>
      <c r="BF59" s="40"/>
      <c r="BG59" s="40"/>
      <c r="BH59" s="39">
        <v>0</v>
      </c>
      <c r="BI59" s="40"/>
      <c r="BJ59" s="40"/>
      <c r="BK59" s="40"/>
      <c r="BL59" s="39">
        <v>0</v>
      </c>
      <c r="BM59" s="40"/>
      <c r="BN59" s="39">
        <v>0</v>
      </c>
      <c r="BO59" s="40"/>
      <c r="BP59" s="40"/>
      <c r="BQ59" s="40"/>
      <c r="BR59" s="39">
        <v>0</v>
      </c>
    </row>
    <row r="60" spans="1:70" ht="20.100000000000001" customHeight="1" x14ac:dyDescent="0.2">
      <c r="D60" s="2" t="s">
        <v>104</v>
      </c>
      <c r="F60" s="37">
        <v>0</v>
      </c>
      <c r="G60" s="37"/>
      <c r="H60" s="37"/>
      <c r="I60" s="37"/>
      <c r="J60" s="37">
        <v>0</v>
      </c>
      <c r="K60" s="37">
        <v>0</v>
      </c>
      <c r="L60" s="37"/>
      <c r="M60" s="37">
        <v>0</v>
      </c>
      <c r="N60" s="37"/>
      <c r="O60" s="37"/>
      <c r="P60" s="37"/>
      <c r="Q60" s="37">
        <v>0</v>
      </c>
      <c r="R60" s="37">
        <v>0</v>
      </c>
      <c r="S60" s="37"/>
      <c r="T60" s="37">
        <v>0</v>
      </c>
      <c r="U60" s="37"/>
      <c r="V60" s="37"/>
      <c r="W60" s="37"/>
      <c r="X60" s="37">
        <v>0</v>
      </c>
      <c r="Y60" s="37"/>
      <c r="Z60" s="37"/>
      <c r="AA60" s="37"/>
      <c r="AB60" s="37">
        <v>0</v>
      </c>
      <c r="AC60" s="37"/>
      <c r="AD60" s="37">
        <v>0</v>
      </c>
      <c r="AE60" s="37"/>
      <c r="AF60" s="37"/>
      <c r="AG60" s="37"/>
      <c r="AH60" s="37">
        <v>0</v>
      </c>
      <c r="AI60" s="37"/>
      <c r="AJ60" s="37"/>
      <c r="AK60" s="37"/>
      <c r="AL60" s="37"/>
      <c r="AM60" s="37"/>
      <c r="AN60" s="37"/>
      <c r="AO60" s="37"/>
      <c r="AP60" s="37">
        <v>0</v>
      </c>
      <c r="AQ60" s="37"/>
      <c r="AR60" s="37"/>
      <c r="AS60" s="37"/>
      <c r="AT60" s="37">
        <v>0</v>
      </c>
      <c r="AU60" s="37">
        <v>0</v>
      </c>
      <c r="AV60" s="37"/>
      <c r="AW60" s="37">
        <v>0</v>
      </c>
      <c r="AX60" s="37"/>
      <c r="AY60" s="37"/>
      <c r="AZ60" s="37"/>
      <c r="BA60" s="37">
        <v>0</v>
      </c>
      <c r="BB60" s="37">
        <v>0</v>
      </c>
      <c r="BC60" s="37"/>
      <c r="BD60" s="37">
        <v>0</v>
      </c>
      <c r="BE60" s="37"/>
      <c r="BF60" s="37"/>
      <c r="BG60" s="37"/>
      <c r="BH60" s="37">
        <v>0</v>
      </c>
      <c r="BI60" s="37"/>
      <c r="BJ60" s="37"/>
      <c r="BK60" s="37"/>
      <c r="BL60" s="37">
        <v>0</v>
      </c>
      <c r="BM60" s="37"/>
      <c r="BN60" s="37">
        <v>0</v>
      </c>
      <c r="BO60" s="37"/>
      <c r="BP60" s="37"/>
      <c r="BQ60" s="37"/>
      <c r="BR60" s="37">
        <v>0</v>
      </c>
    </row>
    <row r="61" spans="1:70" ht="20.100000000000001" customHeight="1" x14ac:dyDescent="0.2">
      <c r="D61" s="38" t="s">
        <v>105</v>
      </c>
      <c r="F61" s="39">
        <v>0</v>
      </c>
      <c r="G61" s="40"/>
      <c r="H61" s="40"/>
      <c r="I61" s="40"/>
      <c r="J61" s="39">
        <v>0</v>
      </c>
      <c r="K61" s="39">
        <v>0</v>
      </c>
      <c r="L61" s="40"/>
      <c r="M61" s="39">
        <v>0</v>
      </c>
      <c r="N61" s="40"/>
      <c r="O61" s="40"/>
      <c r="P61" s="40"/>
      <c r="Q61" s="39">
        <v>0</v>
      </c>
      <c r="R61" s="39">
        <v>0</v>
      </c>
      <c r="S61" s="40"/>
      <c r="T61" s="39">
        <v>0</v>
      </c>
      <c r="U61" s="40"/>
      <c r="V61" s="40"/>
      <c r="W61" s="40"/>
      <c r="X61" s="39">
        <v>0</v>
      </c>
      <c r="Y61" s="40"/>
      <c r="Z61" s="40"/>
      <c r="AA61" s="40"/>
      <c r="AB61" s="39">
        <v>0</v>
      </c>
      <c r="AC61" s="40"/>
      <c r="AD61" s="39">
        <v>0</v>
      </c>
      <c r="AE61" s="40"/>
      <c r="AF61" s="40"/>
      <c r="AG61" s="40"/>
      <c r="AH61" s="39">
        <v>0</v>
      </c>
      <c r="AI61" s="40"/>
      <c r="AJ61" s="40"/>
      <c r="AK61" s="40"/>
      <c r="AL61" s="40"/>
      <c r="AM61" s="40"/>
      <c r="AN61" s="40"/>
      <c r="AO61" s="40"/>
      <c r="AP61" s="39">
        <v>0</v>
      </c>
      <c r="AQ61" s="40"/>
      <c r="AR61" s="40"/>
      <c r="AS61" s="40"/>
      <c r="AT61" s="39">
        <v>0</v>
      </c>
      <c r="AU61" s="39">
        <v>0</v>
      </c>
      <c r="AV61" s="40"/>
      <c r="AW61" s="39">
        <v>0</v>
      </c>
      <c r="AX61" s="40"/>
      <c r="AY61" s="40"/>
      <c r="AZ61" s="40"/>
      <c r="BA61" s="39">
        <v>0</v>
      </c>
      <c r="BB61" s="39">
        <v>0</v>
      </c>
      <c r="BC61" s="40"/>
      <c r="BD61" s="39">
        <v>0</v>
      </c>
      <c r="BE61" s="40"/>
      <c r="BF61" s="40"/>
      <c r="BG61" s="40"/>
      <c r="BH61" s="39">
        <v>0</v>
      </c>
      <c r="BI61" s="40"/>
      <c r="BJ61" s="40"/>
      <c r="BK61" s="40"/>
      <c r="BL61" s="39">
        <v>0</v>
      </c>
      <c r="BM61" s="40"/>
      <c r="BN61" s="39">
        <v>0</v>
      </c>
      <c r="BO61" s="40"/>
      <c r="BP61" s="40"/>
      <c r="BQ61" s="40"/>
      <c r="BR61" s="39">
        <v>0</v>
      </c>
    </row>
    <row r="62" spans="1:70" ht="20.100000000000001" customHeight="1" x14ac:dyDescent="0.2">
      <c r="D62" s="2" t="s">
        <v>106</v>
      </c>
      <c r="F62" s="37">
        <v>0</v>
      </c>
      <c r="G62" s="37"/>
      <c r="H62" s="37"/>
      <c r="I62" s="37"/>
      <c r="J62" s="37">
        <v>1</v>
      </c>
      <c r="K62" s="37">
        <v>0</v>
      </c>
      <c r="L62" s="37"/>
      <c r="M62" s="37">
        <v>1</v>
      </c>
      <c r="N62" s="37"/>
      <c r="O62" s="37"/>
      <c r="P62" s="37"/>
      <c r="Q62" s="37">
        <v>1</v>
      </c>
      <c r="R62" s="37">
        <v>0</v>
      </c>
      <c r="S62" s="37"/>
      <c r="T62" s="37">
        <v>1</v>
      </c>
      <c r="U62" s="37"/>
      <c r="V62" s="37"/>
      <c r="W62" s="37"/>
      <c r="X62" s="37">
        <v>0</v>
      </c>
      <c r="Y62" s="37"/>
      <c r="Z62" s="37"/>
      <c r="AA62" s="37"/>
      <c r="AB62" s="37">
        <v>0</v>
      </c>
      <c r="AC62" s="37"/>
      <c r="AD62" s="37">
        <v>0</v>
      </c>
      <c r="AE62" s="37"/>
      <c r="AF62" s="37"/>
      <c r="AG62" s="37"/>
      <c r="AH62" s="37">
        <v>0</v>
      </c>
      <c r="AI62" s="37"/>
      <c r="AJ62" s="37"/>
      <c r="AK62" s="37"/>
      <c r="AL62" s="37"/>
      <c r="AM62" s="37"/>
      <c r="AN62" s="37"/>
      <c r="AO62" s="37"/>
      <c r="AP62" s="37">
        <v>0</v>
      </c>
      <c r="AQ62" s="37"/>
      <c r="AR62" s="37"/>
      <c r="AS62" s="37"/>
      <c r="AT62" s="37">
        <v>0</v>
      </c>
      <c r="AU62" s="37">
        <v>0</v>
      </c>
      <c r="AV62" s="37"/>
      <c r="AW62" s="37">
        <v>0</v>
      </c>
      <c r="AX62" s="37"/>
      <c r="AY62" s="37"/>
      <c r="AZ62" s="37"/>
      <c r="BA62" s="37">
        <v>0</v>
      </c>
      <c r="BB62" s="37">
        <v>0</v>
      </c>
      <c r="BC62" s="37"/>
      <c r="BD62" s="37">
        <v>0</v>
      </c>
      <c r="BE62" s="37"/>
      <c r="BF62" s="37"/>
      <c r="BG62" s="37"/>
      <c r="BH62" s="37">
        <v>0</v>
      </c>
      <c r="BI62" s="37"/>
      <c r="BJ62" s="37"/>
      <c r="BK62" s="37"/>
      <c r="BL62" s="37">
        <v>0</v>
      </c>
      <c r="BM62" s="37"/>
      <c r="BN62" s="37">
        <v>0</v>
      </c>
      <c r="BO62" s="37"/>
      <c r="BP62" s="37"/>
      <c r="BQ62" s="37"/>
      <c r="BR62" s="37">
        <v>0</v>
      </c>
    </row>
    <row r="63" spans="1:70" ht="20.100000000000001" customHeight="1" x14ac:dyDescent="0.2">
      <c r="D63" s="38" t="s">
        <v>118</v>
      </c>
      <c r="F63" s="39">
        <v>1</v>
      </c>
      <c r="G63" s="40"/>
      <c r="H63" s="40"/>
      <c r="I63" s="40"/>
      <c r="J63" s="39">
        <v>25</v>
      </c>
      <c r="K63" s="39">
        <v>1</v>
      </c>
      <c r="L63" s="40"/>
      <c r="M63" s="39">
        <v>26</v>
      </c>
      <c r="N63" s="40"/>
      <c r="O63" s="40"/>
      <c r="P63" s="40"/>
      <c r="Q63" s="39">
        <v>26</v>
      </c>
      <c r="R63" s="39">
        <v>1</v>
      </c>
      <c r="S63" s="40"/>
      <c r="T63" s="39">
        <v>27</v>
      </c>
      <c r="U63" s="40"/>
      <c r="V63" s="40"/>
      <c r="W63" s="40"/>
      <c r="X63" s="39">
        <v>0</v>
      </c>
      <c r="Y63" s="40"/>
      <c r="Z63" s="40"/>
      <c r="AA63" s="40"/>
      <c r="AB63" s="39">
        <v>0</v>
      </c>
      <c r="AC63" s="40"/>
      <c r="AD63" s="39">
        <v>0</v>
      </c>
      <c r="AE63" s="40"/>
      <c r="AF63" s="40"/>
      <c r="AG63" s="40"/>
      <c r="AH63" s="39">
        <v>0</v>
      </c>
      <c r="AI63" s="40"/>
      <c r="AJ63" s="40"/>
      <c r="AK63" s="40"/>
      <c r="AL63" s="40"/>
      <c r="AM63" s="40"/>
      <c r="AN63" s="40"/>
      <c r="AO63" s="40"/>
      <c r="AP63" s="39">
        <v>2</v>
      </c>
      <c r="AQ63" s="40"/>
      <c r="AR63" s="40"/>
      <c r="AS63" s="40"/>
      <c r="AT63" s="39">
        <v>20</v>
      </c>
      <c r="AU63" s="39">
        <v>1</v>
      </c>
      <c r="AV63" s="40"/>
      <c r="AW63" s="39">
        <v>21</v>
      </c>
      <c r="AX63" s="40"/>
      <c r="AY63" s="40"/>
      <c r="AZ63" s="40"/>
      <c r="BA63" s="39">
        <v>22</v>
      </c>
      <c r="BB63" s="39">
        <v>0</v>
      </c>
      <c r="BC63" s="40"/>
      <c r="BD63" s="39">
        <v>22</v>
      </c>
      <c r="BE63" s="40"/>
      <c r="BF63" s="40"/>
      <c r="BG63" s="40"/>
      <c r="BH63" s="39">
        <v>1</v>
      </c>
      <c r="BI63" s="40"/>
      <c r="BJ63" s="40"/>
      <c r="BK63" s="40"/>
      <c r="BL63" s="39">
        <v>0</v>
      </c>
      <c r="BM63" s="40"/>
      <c r="BN63" s="39">
        <v>0</v>
      </c>
      <c r="BO63" s="40"/>
      <c r="BP63" s="40"/>
      <c r="BQ63" s="40"/>
      <c r="BR63" s="39">
        <v>0</v>
      </c>
    </row>
    <row r="64" spans="1:70" ht="20.100000000000001" customHeight="1" x14ac:dyDescent="0.2">
      <c r="D64" s="2" t="s">
        <v>108</v>
      </c>
      <c r="F64" s="37">
        <v>0</v>
      </c>
      <c r="G64" s="37"/>
      <c r="H64" s="37"/>
      <c r="I64" s="37"/>
      <c r="J64" s="37">
        <v>0</v>
      </c>
      <c r="K64" s="37">
        <v>0</v>
      </c>
      <c r="L64" s="37"/>
      <c r="M64" s="37">
        <v>0</v>
      </c>
      <c r="N64" s="37"/>
      <c r="O64" s="37"/>
      <c r="P64" s="37"/>
      <c r="Q64" s="37">
        <v>0</v>
      </c>
      <c r="R64" s="37">
        <v>0</v>
      </c>
      <c r="S64" s="37"/>
      <c r="T64" s="37">
        <v>0</v>
      </c>
      <c r="U64" s="37"/>
      <c r="V64" s="37"/>
      <c r="W64" s="37"/>
      <c r="X64" s="37">
        <v>0</v>
      </c>
      <c r="Y64" s="37"/>
      <c r="Z64" s="37"/>
      <c r="AA64" s="37"/>
      <c r="AB64" s="37">
        <v>0</v>
      </c>
      <c r="AC64" s="37"/>
      <c r="AD64" s="37">
        <v>0</v>
      </c>
      <c r="AE64" s="37"/>
      <c r="AF64" s="37"/>
      <c r="AG64" s="37"/>
      <c r="AH64" s="37">
        <v>0</v>
      </c>
      <c r="AI64" s="37"/>
      <c r="AJ64" s="37"/>
      <c r="AK64" s="37"/>
      <c r="AL64" s="37"/>
      <c r="AM64" s="37"/>
      <c r="AN64" s="37"/>
      <c r="AO64" s="37"/>
      <c r="AP64" s="37">
        <v>0</v>
      </c>
      <c r="AQ64" s="37"/>
      <c r="AR64" s="37"/>
      <c r="AS64" s="37"/>
      <c r="AT64" s="37">
        <v>0</v>
      </c>
      <c r="AU64" s="37">
        <v>0</v>
      </c>
      <c r="AV64" s="37"/>
      <c r="AW64" s="37">
        <v>0</v>
      </c>
      <c r="AX64" s="37"/>
      <c r="AY64" s="37"/>
      <c r="AZ64" s="37"/>
      <c r="BA64" s="37">
        <v>0</v>
      </c>
      <c r="BB64" s="37">
        <v>0</v>
      </c>
      <c r="BC64" s="37"/>
      <c r="BD64" s="37">
        <v>0</v>
      </c>
      <c r="BE64" s="37"/>
      <c r="BF64" s="37"/>
      <c r="BG64" s="37"/>
      <c r="BH64" s="37">
        <v>0</v>
      </c>
      <c r="BI64" s="37"/>
      <c r="BJ64" s="37"/>
      <c r="BK64" s="37"/>
      <c r="BL64" s="37">
        <v>0</v>
      </c>
      <c r="BM64" s="37"/>
      <c r="BN64" s="37">
        <v>0</v>
      </c>
      <c r="BO64" s="37"/>
      <c r="BP64" s="37"/>
      <c r="BQ64" s="37"/>
      <c r="BR64" s="37">
        <v>0</v>
      </c>
    </row>
    <row r="65" spans="1:70" ht="20.100000000000001" customHeight="1" x14ac:dyDescent="0.2">
      <c r="D65" s="38" t="s">
        <v>109</v>
      </c>
      <c r="F65" s="39">
        <v>0</v>
      </c>
      <c r="G65" s="40"/>
      <c r="H65" s="40"/>
      <c r="I65" s="40"/>
      <c r="J65" s="39">
        <v>0</v>
      </c>
      <c r="K65" s="39">
        <v>0</v>
      </c>
      <c r="L65" s="40"/>
      <c r="M65" s="39">
        <v>0</v>
      </c>
      <c r="N65" s="40"/>
      <c r="O65" s="40"/>
      <c r="P65" s="40"/>
      <c r="Q65" s="39">
        <v>0</v>
      </c>
      <c r="R65" s="39">
        <v>0</v>
      </c>
      <c r="S65" s="40"/>
      <c r="T65" s="39">
        <v>0</v>
      </c>
      <c r="U65" s="40"/>
      <c r="V65" s="40"/>
      <c r="W65" s="40"/>
      <c r="X65" s="39">
        <v>0</v>
      </c>
      <c r="Y65" s="40"/>
      <c r="Z65" s="40"/>
      <c r="AA65" s="40"/>
      <c r="AB65" s="39">
        <v>0</v>
      </c>
      <c r="AC65" s="40"/>
      <c r="AD65" s="39">
        <v>0</v>
      </c>
      <c r="AE65" s="40"/>
      <c r="AF65" s="40"/>
      <c r="AG65" s="40"/>
      <c r="AH65" s="39">
        <v>0</v>
      </c>
      <c r="AI65" s="40"/>
      <c r="AJ65" s="40"/>
      <c r="AK65" s="40"/>
      <c r="AL65" s="40"/>
      <c r="AM65" s="40"/>
      <c r="AN65" s="40"/>
      <c r="AO65" s="40"/>
      <c r="AP65" s="39">
        <v>0</v>
      </c>
      <c r="AQ65" s="40"/>
      <c r="AR65" s="40"/>
      <c r="AS65" s="40"/>
      <c r="AT65" s="39">
        <v>0</v>
      </c>
      <c r="AU65" s="39">
        <v>0</v>
      </c>
      <c r="AV65" s="40"/>
      <c r="AW65" s="39">
        <v>0</v>
      </c>
      <c r="AX65" s="40"/>
      <c r="AY65" s="40"/>
      <c r="AZ65" s="40"/>
      <c r="BA65" s="39">
        <v>0</v>
      </c>
      <c r="BB65" s="39">
        <v>0</v>
      </c>
      <c r="BC65" s="40"/>
      <c r="BD65" s="39">
        <v>0</v>
      </c>
      <c r="BE65" s="40"/>
      <c r="BF65" s="40"/>
      <c r="BG65" s="40"/>
      <c r="BH65" s="39">
        <v>0</v>
      </c>
      <c r="BI65" s="40"/>
      <c r="BJ65" s="40"/>
      <c r="BK65" s="40"/>
      <c r="BL65" s="39">
        <v>0</v>
      </c>
      <c r="BM65" s="40"/>
      <c r="BN65" s="39">
        <v>0</v>
      </c>
      <c r="BO65" s="40"/>
      <c r="BP65" s="40"/>
      <c r="BQ65" s="40"/>
      <c r="BR65" s="39">
        <v>0</v>
      </c>
    </row>
    <row r="66" spans="1:70" ht="20.100000000000001" customHeight="1" x14ac:dyDescent="0.2">
      <c r="D66" s="2" t="s">
        <v>110</v>
      </c>
      <c r="F66" s="37">
        <v>0</v>
      </c>
      <c r="G66" s="37"/>
      <c r="H66" s="37"/>
      <c r="I66" s="37"/>
      <c r="J66" s="37">
        <v>0</v>
      </c>
      <c r="K66" s="37">
        <v>0</v>
      </c>
      <c r="L66" s="37"/>
      <c r="M66" s="37">
        <v>0</v>
      </c>
      <c r="N66" s="37"/>
      <c r="O66" s="37"/>
      <c r="P66" s="37"/>
      <c r="Q66" s="37">
        <v>0</v>
      </c>
      <c r="R66" s="37">
        <v>0</v>
      </c>
      <c r="S66" s="37"/>
      <c r="T66" s="37">
        <v>0</v>
      </c>
      <c r="U66" s="37"/>
      <c r="V66" s="37"/>
      <c r="W66" s="37"/>
      <c r="X66" s="37">
        <v>0</v>
      </c>
      <c r="Y66" s="37"/>
      <c r="Z66" s="37"/>
      <c r="AA66" s="37"/>
      <c r="AB66" s="37">
        <v>0</v>
      </c>
      <c r="AC66" s="37"/>
      <c r="AD66" s="37">
        <v>0</v>
      </c>
      <c r="AE66" s="37"/>
      <c r="AF66" s="37"/>
      <c r="AG66" s="37"/>
      <c r="AH66" s="37">
        <v>0</v>
      </c>
      <c r="AI66" s="37"/>
      <c r="AJ66" s="37"/>
      <c r="AK66" s="37"/>
      <c r="AL66" s="37"/>
      <c r="AM66" s="37"/>
      <c r="AN66" s="37"/>
      <c r="AO66" s="37"/>
      <c r="AP66" s="37">
        <v>0</v>
      </c>
      <c r="AQ66" s="37"/>
      <c r="AR66" s="37"/>
      <c r="AS66" s="37"/>
      <c r="AT66" s="37">
        <v>0</v>
      </c>
      <c r="AU66" s="37">
        <v>0</v>
      </c>
      <c r="AV66" s="37"/>
      <c r="AW66" s="37">
        <v>0</v>
      </c>
      <c r="AX66" s="37"/>
      <c r="AY66" s="37"/>
      <c r="AZ66" s="37"/>
      <c r="BA66" s="37">
        <v>0</v>
      </c>
      <c r="BB66" s="37">
        <v>0</v>
      </c>
      <c r="BC66" s="37"/>
      <c r="BD66" s="37">
        <v>0</v>
      </c>
      <c r="BE66" s="37"/>
      <c r="BF66" s="37"/>
      <c r="BG66" s="37"/>
      <c r="BH66" s="37">
        <v>0</v>
      </c>
      <c r="BI66" s="37"/>
      <c r="BJ66" s="37"/>
      <c r="BK66" s="37"/>
      <c r="BL66" s="37">
        <v>0</v>
      </c>
      <c r="BM66" s="37"/>
      <c r="BN66" s="37">
        <v>0</v>
      </c>
      <c r="BO66" s="37"/>
      <c r="BP66" s="37"/>
      <c r="BQ66" s="37"/>
      <c r="BR66" s="37">
        <v>0</v>
      </c>
    </row>
    <row r="67" spans="1:70" ht="20.100000000000001" customHeight="1" x14ac:dyDescent="0.2">
      <c r="D67" s="38" t="s">
        <v>111</v>
      </c>
      <c r="F67" s="39">
        <v>0</v>
      </c>
      <c r="G67" s="40"/>
      <c r="H67" s="40"/>
      <c r="I67" s="40"/>
      <c r="J67" s="39">
        <v>0</v>
      </c>
      <c r="K67" s="39">
        <v>0</v>
      </c>
      <c r="L67" s="40"/>
      <c r="M67" s="39">
        <v>0</v>
      </c>
      <c r="N67" s="40"/>
      <c r="O67" s="40"/>
      <c r="P67" s="40"/>
      <c r="Q67" s="39">
        <v>0</v>
      </c>
      <c r="R67" s="39">
        <v>0</v>
      </c>
      <c r="S67" s="40"/>
      <c r="T67" s="39">
        <v>0</v>
      </c>
      <c r="U67" s="40"/>
      <c r="V67" s="40"/>
      <c r="W67" s="40"/>
      <c r="X67" s="39">
        <v>0</v>
      </c>
      <c r="Y67" s="40"/>
      <c r="Z67" s="40"/>
      <c r="AA67" s="40"/>
      <c r="AB67" s="39">
        <v>0</v>
      </c>
      <c r="AC67" s="40"/>
      <c r="AD67" s="39">
        <v>0</v>
      </c>
      <c r="AE67" s="40"/>
      <c r="AF67" s="40"/>
      <c r="AG67" s="40"/>
      <c r="AH67" s="39">
        <v>0</v>
      </c>
      <c r="AI67" s="40"/>
      <c r="AJ67" s="40"/>
      <c r="AK67" s="40"/>
      <c r="AL67" s="40"/>
      <c r="AM67" s="40"/>
      <c r="AN67" s="40"/>
      <c r="AO67" s="40"/>
      <c r="AP67" s="39">
        <v>0</v>
      </c>
      <c r="AQ67" s="40"/>
      <c r="AR67" s="40"/>
      <c r="AS67" s="40"/>
      <c r="AT67" s="39">
        <v>0</v>
      </c>
      <c r="AU67" s="39">
        <v>0</v>
      </c>
      <c r="AV67" s="40"/>
      <c r="AW67" s="39">
        <v>0</v>
      </c>
      <c r="AX67" s="40"/>
      <c r="AY67" s="40"/>
      <c r="AZ67" s="40"/>
      <c r="BA67" s="39">
        <v>0</v>
      </c>
      <c r="BB67" s="39">
        <v>0</v>
      </c>
      <c r="BC67" s="40"/>
      <c r="BD67" s="39">
        <v>0</v>
      </c>
      <c r="BE67" s="40"/>
      <c r="BF67" s="40"/>
      <c r="BG67" s="40"/>
      <c r="BH67" s="39">
        <v>0</v>
      </c>
      <c r="BI67" s="40"/>
      <c r="BJ67" s="40"/>
      <c r="BK67" s="40"/>
      <c r="BL67" s="39">
        <v>0</v>
      </c>
      <c r="BM67" s="40"/>
      <c r="BN67" s="39">
        <v>0</v>
      </c>
      <c r="BO67" s="40"/>
      <c r="BP67" s="40"/>
      <c r="BQ67" s="40"/>
      <c r="BR67" s="39">
        <v>0</v>
      </c>
    </row>
    <row r="68" spans="1:70" ht="20.100000000000001" customHeight="1" x14ac:dyDescent="0.2">
      <c r="D68" s="2" t="s">
        <v>125</v>
      </c>
      <c r="F68" s="37">
        <v>0</v>
      </c>
      <c r="G68" s="37"/>
      <c r="H68" s="37"/>
      <c r="I68" s="37"/>
      <c r="J68" s="37">
        <v>0</v>
      </c>
      <c r="K68" s="37">
        <v>0</v>
      </c>
      <c r="L68" s="37"/>
      <c r="M68" s="37">
        <v>0</v>
      </c>
      <c r="N68" s="37"/>
      <c r="O68" s="37"/>
      <c r="P68" s="37"/>
      <c r="Q68" s="37">
        <v>0</v>
      </c>
      <c r="R68" s="37">
        <v>0</v>
      </c>
      <c r="S68" s="37"/>
      <c r="T68" s="37">
        <v>0</v>
      </c>
      <c r="U68" s="37"/>
      <c r="V68" s="37"/>
      <c r="W68" s="37"/>
      <c r="X68" s="37">
        <v>0</v>
      </c>
      <c r="Y68" s="37"/>
      <c r="Z68" s="37"/>
      <c r="AA68" s="37"/>
      <c r="AB68" s="37">
        <v>0</v>
      </c>
      <c r="AC68" s="37"/>
      <c r="AD68" s="37">
        <v>0</v>
      </c>
      <c r="AE68" s="37"/>
      <c r="AF68" s="37"/>
      <c r="AG68" s="37"/>
      <c r="AH68" s="37">
        <v>0</v>
      </c>
      <c r="AI68" s="37"/>
      <c r="AJ68" s="37"/>
      <c r="AK68" s="37"/>
      <c r="AL68" s="37"/>
      <c r="AM68" s="37"/>
      <c r="AN68" s="37"/>
      <c r="AO68" s="37"/>
      <c r="AP68" s="37">
        <v>0</v>
      </c>
      <c r="AQ68" s="37"/>
      <c r="AR68" s="37"/>
      <c r="AS68" s="37"/>
      <c r="AT68" s="37">
        <v>0</v>
      </c>
      <c r="AU68" s="37">
        <v>0</v>
      </c>
      <c r="AV68" s="37"/>
      <c r="AW68" s="37">
        <v>0</v>
      </c>
      <c r="AX68" s="37"/>
      <c r="AY68" s="37"/>
      <c r="AZ68" s="37"/>
      <c r="BA68" s="37">
        <v>0</v>
      </c>
      <c r="BB68" s="37">
        <v>0</v>
      </c>
      <c r="BC68" s="37"/>
      <c r="BD68" s="37">
        <v>0</v>
      </c>
      <c r="BE68" s="37"/>
      <c r="BF68" s="37"/>
      <c r="BG68" s="37"/>
      <c r="BH68" s="37">
        <v>0</v>
      </c>
      <c r="BI68" s="37"/>
      <c r="BJ68" s="37"/>
      <c r="BK68" s="37"/>
      <c r="BL68" s="37">
        <v>0</v>
      </c>
      <c r="BM68" s="37"/>
      <c r="BN68" s="37">
        <v>0</v>
      </c>
      <c r="BO68" s="37"/>
      <c r="BP68" s="37"/>
      <c r="BQ68" s="37"/>
      <c r="BR68" s="37">
        <v>0</v>
      </c>
    </row>
    <row r="69" spans="1:70" ht="20.100000000000001" customHeight="1" x14ac:dyDescent="0.2">
      <c r="D69" s="38" t="s">
        <v>120</v>
      </c>
      <c r="F69" s="39">
        <v>0</v>
      </c>
      <c r="G69" s="40"/>
      <c r="H69" s="40"/>
      <c r="I69" s="40"/>
      <c r="J69" s="39">
        <v>1</v>
      </c>
      <c r="K69" s="39">
        <v>0</v>
      </c>
      <c r="L69" s="40"/>
      <c r="M69" s="39">
        <v>1</v>
      </c>
      <c r="N69" s="40"/>
      <c r="O69" s="40"/>
      <c r="P69" s="40"/>
      <c r="Q69" s="39">
        <v>1</v>
      </c>
      <c r="R69" s="39">
        <v>0</v>
      </c>
      <c r="S69" s="40"/>
      <c r="T69" s="39">
        <v>1</v>
      </c>
      <c r="U69" s="40"/>
      <c r="V69" s="40"/>
      <c r="W69" s="40"/>
      <c r="X69" s="39">
        <v>0</v>
      </c>
      <c r="Y69" s="40"/>
      <c r="Z69" s="40"/>
      <c r="AA69" s="40"/>
      <c r="AB69" s="39">
        <v>0</v>
      </c>
      <c r="AC69" s="40"/>
      <c r="AD69" s="39">
        <v>0</v>
      </c>
      <c r="AE69" s="40"/>
      <c r="AF69" s="40"/>
      <c r="AG69" s="40"/>
      <c r="AH69" s="39">
        <v>0</v>
      </c>
      <c r="AI69" s="40"/>
      <c r="AJ69" s="40"/>
      <c r="AK69" s="40"/>
      <c r="AL69" s="40"/>
      <c r="AM69" s="40"/>
      <c r="AN69" s="40"/>
      <c r="AO69" s="40"/>
      <c r="AP69" s="39">
        <v>0</v>
      </c>
      <c r="AQ69" s="40"/>
      <c r="AR69" s="40"/>
      <c r="AS69" s="40"/>
      <c r="AT69" s="39">
        <v>0</v>
      </c>
      <c r="AU69" s="39">
        <v>0</v>
      </c>
      <c r="AV69" s="40"/>
      <c r="AW69" s="39">
        <v>0</v>
      </c>
      <c r="AX69" s="40"/>
      <c r="AY69" s="40"/>
      <c r="AZ69" s="40"/>
      <c r="BA69" s="39">
        <v>0</v>
      </c>
      <c r="BB69" s="39">
        <v>0</v>
      </c>
      <c r="BC69" s="40"/>
      <c r="BD69" s="39">
        <v>0</v>
      </c>
      <c r="BE69" s="40"/>
      <c r="BF69" s="40"/>
      <c r="BG69" s="40"/>
      <c r="BH69" s="39">
        <v>0</v>
      </c>
      <c r="BI69" s="40"/>
      <c r="BJ69" s="40"/>
      <c r="BK69" s="40"/>
      <c r="BL69" s="39">
        <v>0</v>
      </c>
      <c r="BM69" s="40"/>
      <c r="BN69" s="39">
        <v>0</v>
      </c>
      <c r="BO69" s="40"/>
      <c r="BP69" s="40"/>
      <c r="BQ69" s="40"/>
      <c r="BR69" s="39">
        <v>0</v>
      </c>
    </row>
    <row r="70" spans="1:70"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row>
    <row r="71" spans="1:70" s="1" customFormat="1" ht="20.100000000000001" customHeight="1" x14ac:dyDescent="0.25">
      <c r="A71" s="3"/>
      <c r="B71" s="6"/>
      <c r="C71" s="42" t="s">
        <v>126</v>
      </c>
      <c r="D71" s="43"/>
      <c r="E71" s="5"/>
      <c r="F71" s="44">
        <v>1</v>
      </c>
      <c r="G71" s="45"/>
      <c r="H71" s="45"/>
      <c r="I71" s="45"/>
      <c r="J71" s="44">
        <v>28</v>
      </c>
      <c r="K71" s="44">
        <v>1</v>
      </c>
      <c r="L71" s="45"/>
      <c r="M71" s="44">
        <v>29</v>
      </c>
      <c r="N71" s="45"/>
      <c r="O71" s="45"/>
      <c r="P71" s="45"/>
      <c r="Q71" s="44">
        <v>29</v>
      </c>
      <c r="R71" s="44">
        <v>1</v>
      </c>
      <c r="S71" s="45"/>
      <c r="T71" s="44">
        <v>30</v>
      </c>
      <c r="U71" s="45"/>
      <c r="V71" s="45"/>
      <c r="W71" s="45"/>
      <c r="X71" s="44">
        <v>0</v>
      </c>
      <c r="Y71" s="45"/>
      <c r="Z71" s="45"/>
      <c r="AA71" s="45"/>
      <c r="AB71" s="44">
        <v>0</v>
      </c>
      <c r="AC71" s="45"/>
      <c r="AD71" s="44">
        <v>0</v>
      </c>
      <c r="AE71" s="45"/>
      <c r="AF71" s="45"/>
      <c r="AG71" s="45"/>
      <c r="AH71" s="44">
        <v>0</v>
      </c>
      <c r="AI71" s="45"/>
      <c r="AJ71" s="45"/>
      <c r="AK71" s="45"/>
      <c r="AL71" s="45"/>
      <c r="AM71" s="45"/>
      <c r="AN71" s="45"/>
      <c r="AO71" s="45"/>
      <c r="AP71" s="44">
        <v>2</v>
      </c>
      <c r="AQ71" s="45"/>
      <c r="AR71" s="45"/>
      <c r="AS71" s="45"/>
      <c r="AT71" s="44">
        <v>20</v>
      </c>
      <c r="AU71" s="44">
        <v>1</v>
      </c>
      <c r="AV71" s="45"/>
      <c r="AW71" s="44">
        <v>21</v>
      </c>
      <c r="AX71" s="45"/>
      <c r="AY71" s="45"/>
      <c r="AZ71" s="45"/>
      <c r="BA71" s="44">
        <v>22</v>
      </c>
      <c r="BB71" s="44">
        <v>0</v>
      </c>
      <c r="BC71" s="45"/>
      <c r="BD71" s="44">
        <v>22</v>
      </c>
      <c r="BE71" s="45"/>
      <c r="BF71" s="45"/>
      <c r="BG71" s="45"/>
      <c r="BH71" s="44">
        <v>1</v>
      </c>
      <c r="BI71" s="45"/>
      <c r="BJ71" s="45"/>
      <c r="BK71" s="45"/>
      <c r="BL71" s="44">
        <v>0</v>
      </c>
      <c r="BM71" s="45"/>
      <c r="BN71" s="44">
        <v>0</v>
      </c>
      <c r="BO71" s="45"/>
      <c r="BP71" s="45"/>
      <c r="BQ71" s="45"/>
      <c r="BR71" s="44">
        <v>0</v>
      </c>
    </row>
    <row r="72" spans="1:70"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row>
    <row r="73" spans="1:70"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row>
    <row r="74" spans="1:70" ht="20.100000000000001" customHeight="1" x14ac:dyDescent="0.2">
      <c r="D74" s="2" t="s">
        <v>124</v>
      </c>
      <c r="F74" s="37">
        <v>0</v>
      </c>
      <c r="G74" s="37"/>
      <c r="H74" s="37"/>
      <c r="I74" s="37"/>
      <c r="J74" s="37">
        <v>0</v>
      </c>
      <c r="K74" s="37">
        <v>0</v>
      </c>
      <c r="L74" s="37"/>
      <c r="M74" s="37">
        <v>0</v>
      </c>
      <c r="N74" s="37"/>
      <c r="O74" s="37"/>
      <c r="P74" s="37"/>
      <c r="Q74" s="37">
        <v>0</v>
      </c>
      <c r="R74" s="37">
        <v>0</v>
      </c>
      <c r="S74" s="37"/>
      <c r="T74" s="37">
        <v>0</v>
      </c>
      <c r="U74" s="37"/>
      <c r="V74" s="37"/>
      <c r="W74" s="37"/>
      <c r="X74" s="37">
        <v>0</v>
      </c>
      <c r="Y74" s="37"/>
      <c r="Z74" s="37"/>
      <c r="AA74" s="37"/>
      <c r="AB74" s="37">
        <v>0</v>
      </c>
      <c r="AC74" s="37"/>
      <c r="AD74" s="37">
        <v>0</v>
      </c>
      <c r="AE74" s="37"/>
      <c r="AF74" s="37"/>
      <c r="AG74" s="37"/>
      <c r="AH74" s="37">
        <v>0</v>
      </c>
      <c r="AI74" s="37"/>
      <c r="AJ74" s="37"/>
      <c r="AK74" s="37"/>
      <c r="AL74" s="37"/>
      <c r="AM74" s="37"/>
      <c r="AN74" s="37"/>
      <c r="AO74" s="37"/>
      <c r="AP74" s="37">
        <v>0</v>
      </c>
      <c r="AQ74" s="37"/>
      <c r="AR74" s="37"/>
      <c r="AS74" s="37"/>
      <c r="AT74" s="37">
        <v>0</v>
      </c>
      <c r="AU74" s="37">
        <v>0</v>
      </c>
      <c r="AV74" s="37"/>
      <c r="AW74" s="37">
        <v>0</v>
      </c>
      <c r="AX74" s="37"/>
      <c r="AY74" s="37"/>
      <c r="AZ74" s="37"/>
      <c r="BA74" s="37">
        <v>0</v>
      </c>
      <c r="BB74" s="37">
        <v>0</v>
      </c>
      <c r="BC74" s="37"/>
      <c r="BD74" s="37">
        <v>0</v>
      </c>
      <c r="BE74" s="37"/>
      <c r="BF74" s="37"/>
      <c r="BG74" s="37"/>
      <c r="BH74" s="37">
        <v>0</v>
      </c>
      <c r="BI74" s="37"/>
      <c r="BJ74" s="37"/>
      <c r="BK74" s="37"/>
      <c r="BL74" s="37">
        <v>0</v>
      </c>
      <c r="BM74" s="37"/>
      <c r="BN74" s="37">
        <v>0</v>
      </c>
      <c r="BO74" s="37"/>
      <c r="BP74" s="37"/>
      <c r="BQ74" s="37"/>
      <c r="BR74" s="37">
        <v>0</v>
      </c>
    </row>
    <row r="75" spans="1:70" ht="20.100000000000001" customHeight="1" x14ac:dyDescent="0.2">
      <c r="D75" s="38" t="s">
        <v>99</v>
      </c>
      <c r="F75" s="39">
        <v>0</v>
      </c>
      <c r="G75" s="40"/>
      <c r="H75" s="40"/>
      <c r="I75" s="40"/>
      <c r="J75" s="39">
        <v>0</v>
      </c>
      <c r="K75" s="39">
        <v>0</v>
      </c>
      <c r="L75" s="40"/>
      <c r="M75" s="39">
        <v>0</v>
      </c>
      <c r="N75" s="40"/>
      <c r="O75" s="40"/>
      <c r="P75" s="40"/>
      <c r="Q75" s="39">
        <v>0</v>
      </c>
      <c r="R75" s="39">
        <v>0</v>
      </c>
      <c r="S75" s="40"/>
      <c r="T75" s="39">
        <v>0</v>
      </c>
      <c r="U75" s="40"/>
      <c r="V75" s="40"/>
      <c r="W75" s="40"/>
      <c r="X75" s="39">
        <v>0</v>
      </c>
      <c r="Y75" s="40"/>
      <c r="Z75" s="40"/>
      <c r="AA75" s="40"/>
      <c r="AB75" s="39">
        <v>0</v>
      </c>
      <c r="AC75" s="40"/>
      <c r="AD75" s="39">
        <v>0</v>
      </c>
      <c r="AE75" s="40"/>
      <c r="AF75" s="40"/>
      <c r="AG75" s="40"/>
      <c r="AH75" s="39">
        <v>0</v>
      </c>
      <c r="AI75" s="40"/>
      <c r="AJ75" s="40"/>
      <c r="AK75" s="40"/>
      <c r="AL75" s="40"/>
      <c r="AM75" s="40"/>
      <c r="AN75" s="40"/>
      <c r="AO75" s="40"/>
      <c r="AP75" s="39">
        <v>0</v>
      </c>
      <c r="AQ75" s="40"/>
      <c r="AR75" s="40"/>
      <c r="AS75" s="40"/>
      <c r="AT75" s="39">
        <v>0</v>
      </c>
      <c r="AU75" s="39">
        <v>0</v>
      </c>
      <c r="AV75" s="40"/>
      <c r="AW75" s="39">
        <v>0</v>
      </c>
      <c r="AX75" s="40"/>
      <c r="AY75" s="40"/>
      <c r="AZ75" s="40"/>
      <c r="BA75" s="39">
        <v>0</v>
      </c>
      <c r="BB75" s="39">
        <v>0</v>
      </c>
      <c r="BC75" s="40"/>
      <c r="BD75" s="39">
        <v>0</v>
      </c>
      <c r="BE75" s="40"/>
      <c r="BF75" s="40"/>
      <c r="BG75" s="40"/>
      <c r="BH75" s="39">
        <v>0</v>
      </c>
      <c r="BI75" s="40"/>
      <c r="BJ75" s="40"/>
      <c r="BK75" s="40"/>
      <c r="BL75" s="39">
        <v>0</v>
      </c>
      <c r="BM75" s="40"/>
      <c r="BN75" s="39">
        <v>0</v>
      </c>
      <c r="BO75" s="40"/>
      <c r="BP75" s="40"/>
      <c r="BQ75" s="40"/>
      <c r="BR75" s="39">
        <v>0</v>
      </c>
    </row>
    <row r="76" spans="1:70"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row>
    <row r="77" spans="1:70" ht="20.100000000000001" customHeight="1" x14ac:dyDescent="0.25">
      <c r="C77" s="47" t="s">
        <v>128</v>
      </c>
      <c r="D77" s="43"/>
      <c r="F77" s="44">
        <v>0</v>
      </c>
      <c r="G77" s="45"/>
      <c r="H77" s="45"/>
      <c r="I77" s="45"/>
      <c r="J77" s="44">
        <v>0</v>
      </c>
      <c r="K77" s="44">
        <v>0</v>
      </c>
      <c r="L77" s="45"/>
      <c r="M77" s="44">
        <v>0</v>
      </c>
      <c r="N77" s="45"/>
      <c r="O77" s="45"/>
      <c r="P77" s="45"/>
      <c r="Q77" s="44">
        <v>0</v>
      </c>
      <c r="R77" s="44">
        <v>0</v>
      </c>
      <c r="S77" s="45"/>
      <c r="T77" s="44">
        <v>0</v>
      </c>
      <c r="U77" s="45"/>
      <c r="V77" s="45"/>
      <c r="W77" s="45"/>
      <c r="X77" s="44">
        <v>0</v>
      </c>
      <c r="Y77" s="45"/>
      <c r="Z77" s="45"/>
      <c r="AA77" s="45"/>
      <c r="AB77" s="44">
        <v>0</v>
      </c>
      <c r="AC77" s="45"/>
      <c r="AD77" s="44">
        <v>0</v>
      </c>
      <c r="AE77" s="45"/>
      <c r="AF77" s="45"/>
      <c r="AG77" s="45"/>
      <c r="AH77" s="44">
        <v>0</v>
      </c>
      <c r="AI77" s="45"/>
      <c r="AJ77" s="45"/>
      <c r="AK77" s="45"/>
      <c r="AL77" s="45"/>
      <c r="AM77" s="45"/>
      <c r="AN77" s="45"/>
      <c r="AO77" s="45"/>
      <c r="AP77" s="44">
        <v>0</v>
      </c>
      <c r="AQ77" s="45"/>
      <c r="AR77" s="45"/>
      <c r="AS77" s="45"/>
      <c r="AT77" s="44">
        <v>0</v>
      </c>
      <c r="AU77" s="44">
        <v>0</v>
      </c>
      <c r="AV77" s="45"/>
      <c r="AW77" s="44">
        <v>0</v>
      </c>
      <c r="AX77" s="45"/>
      <c r="AY77" s="45"/>
      <c r="AZ77" s="45"/>
      <c r="BA77" s="44">
        <v>0</v>
      </c>
      <c r="BB77" s="44">
        <v>0</v>
      </c>
      <c r="BC77" s="45"/>
      <c r="BD77" s="44">
        <v>0</v>
      </c>
      <c r="BE77" s="45"/>
      <c r="BF77" s="45"/>
      <c r="BG77" s="45"/>
      <c r="BH77" s="44">
        <v>0</v>
      </c>
      <c r="BI77" s="45"/>
      <c r="BJ77" s="45"/>
      <c r="BK77" s="45"/>
      <c r="BL77" s="44">
        <v>0</v>
      </c>
      <c r="BM77" s="45"/>
      <c r="BN77" s="44">
        <v>0</v>
      </c>
      <c r="BO77" s="45"/>
      <c r="BP77" s="45"/>
      <c r="BQ77" s="45"/>
      <c r="BR77" s="44">
        <v>0</v>
      </c>
    </row>
    <row r="78" spans="1:70"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row>
    <row r="79" spans="1:70"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row>
    <row r="80" spans="1:70" ht="20.100000000000001" customHeight="1" x14ac:dyDescent="0.2">
      <c r="D80" s="2" t="s">
        <v>130</v>
      </c>
      <c r="F80" s="37">
        <v>576</v>
      </c>
      <c r="G80" s="37"/>
      <c r="H80" s="37"/>
      <c r="I80" s="37"/>
      <c r="J80" s="37">
        <v>1840</v>
      </c>
      <c r="K80" s="37">
        <v>65</v>
      </c>
      <c r="L80" s="37"/>
      <c r="M80" s="37">
        <v>1905</v>
      </c>
      <c r="N80" s="37"/>
      <c r="O80" s="37"/>
      <c r="P80" s="37"/>
      <c r="Q80" s="37">
        <v>1049</v>
      </c>
      <c r="R80" s="37">
        <v>964</v>
      </c>
      <c r="S80" s="37"/>
      <c r="T80" s="37">
        <v>2013</v>
      </c>
      <c r="U80" s="37"/>
      <c r="V80" s="37"/>
      <c r="W80" s="37"/>
      <c r="X80" s="37">
        <v>468</v>
      </c>
      <c r="Y80" s="37"/>
      <c r="Z80" s="37"/>
      <c r="AA80" s="37"/>
      <c r="AB80" s="37">
        <v>0</v>
      </c>
      <c r="AC80" s="37"/>
      <c r="AD80" s="37">
        <v>0</v>
      </c>
      <c r="AE80" s="37"/>
      <c r="AF80" s="37"/>
      <c r="AG80" s="37"/>
      <c r="AH80" s="37">
        <v>133</v>
      </c>
      <c r="AI80" s="37"/>
      <c r="AJ80" s="37"/>
      <c r="AK80" s="37"/>
      <c r="AL80" s="37"/>
      <c r="AM80" s="37"/>
      <c r="AN80" s="37"/>
      <c r="AO80" s="37"/>
      <c r="AP80" s="37">
        <v>0</v>
      </c>
      <c r="AQ80" s="37"/>
      <c r="AR80" s="37"/>
      <c r="AS80" s="37"/>
      <c r="AT80" s="37">
        <v>0</v>
      </c>
      <c r="AU80" s="37">
        <v>0</v>
      </c>
      <c r="AV80" s="37"/>
      <c r="AW80" s="37">
        <v>0</v>
      </c>
      <c r="AX80" s="37"/>
      <c r="AY80" s="37"/>
      <c r="AZ80" s="37"/>
      <c r="BA80" s="37">
        <v>0</v>
      </c>
      <c r="BB80" s="37">
        <v>0</v>
      </c>
      <c r="BC80" s="37"/>
      <c r="BD80" s="37">
        <v>0</v>
      </c>
      <c r="BE80" s="37"/>
      <c r="BF80" s="37"/>
      <c r="BG80" s="37"/>
      <c r="BH80" s="37">
        <v>0</v>
      </c>
      <c r="BI80" s="37"/>
      <c r="BJ80" s="37"/>
      <c r="BK80" s="37"/>
      <c r="BL80" s="37">
        <v>0</v>
      </c>
      <c r="BM80" s="37"/>
      <c r="BN80" s="37">
        <v>0</v>
      </c>
      <c r="BO80" s="37"/>
      <c r="BP80" s="37"/>
      <c r="BQ80" s="37"/>
      <c r="BR80" s="37">
        <v>0</v>
      </c>
    </row>
    <row r="81" spans="1:70" ht="20.100000000000001" customHeight="1" x14ac:dyDescent="0.2">
      <c r="D81" s="38" t="s">
        <v>131</v>
      </c>
      <c r="F81" s="39">
        <v>472</v>
      </c>
      <c r="G81" s="40"/>
      <c r="H81" s="40"/>
      <c r="I81" s="40"/>
      <c r="J81" s="39">
        <v>1849</v>
      </c>
      <c r="K81" s="39">
        <v>99</v>
      </c>
      <c r="L81" s="40"/>
      <c r="M81" s="39">
        <v>1948</v>
      </c>
      <c r="N81" s="40"/>
      <c r="O81" s="40"/>
      <c r="P81" s="40"/>
      <c r="Q81" s="39">
        <v>985</v>
      </c>
      <c r="R81" s="39">
        <v>991</v>
      </c>
      <c r="S81" s="40"/>
      <c r="T81" s="39">
        <v>1976</v>
      </c>
      <c r="U81" s="40"/>
      <c r="V81" s="40"/>
      <c r="W81" s="40"/>
      <c r="X81" s="39">
        <v>444</v>
      </c>
      <c r="Y81" s="40"/>
      <c r="Z81" s="40"/>
      <c r="AA81" s="40"/>
      <c r="AB81" s="39">
        <v>0</v>
      </c>
      <c r="AC81" s="40"/>
      <c r="AD81" s="39">
        <v>0</v>
      </c>
      <c r="AE81" s="40"/>
      <c r="AF81" s="40"/>
      <c r="AG81" s="40"/>
      <c r="AH81" s="39">
        <v>22</v>
      </c>
      <c r="AI81" s="40"/>
      <c r="AJ81" s="40"/>
      <c r="AK81" s="40"/>
      <c r="AL81" s="40"/>
      <c r="AM81" s="40"/>
      <c r="AN81" s="40"/>
      <c r="AO81" s="40"/>
      <c r="AP81" s="39">
        <v>0</v>
      </c>
      <c r="AQ81" s="40"/>
      <c r="AR81" s="40"/>
      <c r="AS81" s="40"/>
      <c r="AT81" s="39">
        <v>0</v>
      </c>
      <c r="AU81" s="39">
        <v>0</v>
      </c>
      <c r="AV81" s="40"/>
      <c r="AW81" s="39">
        <v>0</v>
      </c>
      <c r="AX81" s="40"/>
      <c r="AY81" s="40"/>
      <c r="AZ81" s="40"/>
      <c r="BA81" s="39">
        <v>0</v>
      </c>
      <c r="BB81" s="39">
        <v>0</v>
      </c>
      <c r="BC81" s="40"/>
      <c r="BD81" s="39">
        <v>0</v>
      </c>
      <c r="BE81" s="40"/>
      <c r="BF81" s="40"/>
      <c r="BG81" s="40"/>
      <c r="BH81" s="39">
        <v>0</v>
      </c>
      <c r="BI81" s="40"/>
      <c r="BJ81" s="40"/>
      <c r="BK81" s="40"/>
      <c r="BL81" s="39">
        <v>0</v>
      </c>
      <c r="BM81" s="40"/>
      <c r="BN81" s="39">
        <v>0</v>
      </c>
      <c r="BO81" s="40"/>
      <c r="BP81" s="40"/>
      <c r="BQ81" s="40"/>
      <c r="BR81" s="39">
        <v>0</v>
      </c>
    </row>
    <row r="82" spans="1:70" ht="20.100000000000001" customHeight="1" x14ac:dyDescent="0.2">
      <c r="D82" s="2" t="s">
        <v>132</v>
      </c>
      <c r="F82" s="37">
        <v>275</v>
      </c>
      <c r="G82" s="37"/>
      <c r="H82" s="37"/>
      <c r="I82" s="37"/>
      <c r="J82" s="37">
        <v>1857</v>
      </c>
      <c r="K82" s="37">
        <v>153</v>
      </c>
      <c r="L82" s="37"/>
      <c r="M82" s="37">
        <v>2010</v>
      </c>
      <c r="N82" s="37"/>
      <c r="O82" s="37"/>
      <c r="P82" s="37"/>
      <c r="Q82" s="37">
        <v>1199</v>
      </c>
      <c r="R82" s="37">
        <v>774</v>
      </c>
      <c r="S82" s="37"/>
      <c r="T82" s="37">
        <v>1973</v>
      </c>
      <c r="U82" s="37"/>
      <c r="V82" s="37"/>
      <c r="W82" s="37"/>
      <c r="X82" s="37">
        <v>313</v>
      </c>
      <c r="Y82" s="37"/>
      <c r="Z82" s="37"/>
      <c r="AA82" s="37"/>
      <c r="AB82" s="37">
        <v>1</v>
      </c>
      <c r="AC82" s="37"/>
      <c r="AD82" s="37">
        <v>0</v>
      </c>
      <c r="AE82" s="37"/>
      <c r="AF82" s="37"/>
      <c r="AG82" s="37"/>
      <c r="AH82" s="37">
        <v>22</v>
      </c>
      <c r="AI82" s="37"/>
      <c r="AJ82" s="37"/>
      <c r="AK82" s="37"/>
      <c r="AL82" s="37"/>
      <c r="AM82" s="37"/>
      <c r="AN82" s="37"/>
      <c r="AO82" s="37"/>
      <c r="AP82" s="37">
        <v>0</v>
      </c>
      <c r="AQ82" s="37"/>
      <c r="AR82" s="37"/>
      <c r="AS82" s="37"/>
      <c r="AT82" s="37">
        <v>0</v>
      </c>
      <c r="AU82" s="37">
        <v>0</v>
      </c>
      <c r="AV82" s="37"/>
      <c r="AW82" s="37">
        <v>0</v>
      </c>
      <c r="AX82" s="37"/>
      <c r="AY82" s="37"/>
      <c r="AZ82" s="37"/>
      <c r="BA82" s="37">
        <v>0</v>
      </c>
      <c r="BB82" s="37">
        <v>0</v>
      </c>
      <c r="BC82" s="37"/>
      <c r="BD82" s="37">
        <v>0</v>
      </c>
      <c r="BE82" s="37"/>
      <c r="BF82" s="37"/>
      <c r="BG82" s="37"/>
      <c r="BH82" s="37">
        <v>0</v>
      </c>
      <c r="BI82" s="37"/>
      <c r="BJ82" s="37"/>
      <c r="BK82" s="37"/>
      <c r="BL82" s="37">
        <v>0</v>
      </c>
      <c r="BM82" s="37"/>
      <c r="BN82" s="37">
        <v>0</v>
      </c>
      <c r="BO82" s="37"/>
      <c r="BP82" s="37"/>
      <c r="BQ82" s="37"/>
      <c r="BR82" s="37">
        <v>0</v>
      </c>
    </row>
    <row r="83" spans="1:70" ht="20.100000000000001" customHeight="1" x14ac:dyDescent="0.2">
      <c r="D83" s="38" t="s">
        <v>133</v>
      </c>
      <c r="F83" s="39">
        <v>473</v>
      </c>
      <c r="G83" s="40"/>
      <c r="H83" s="40"/>
      <c r="I83" s="40"/>
      <c r="J83" s="39">
        <v>1857</v>
      </c>
      <c r="K83" s="39">
        <v>57</v>
      </c>
      <c r="L83" s="40"/>
      <c r="M83" s="39">
        <v>1914</v>
      </c>
      <c r="N83" s="40"/>
      <c r="O83" s="40"/>
      <c r="P83" s="40"/>
      <c r="Q83" s="39">
        <v>994</v>
      </c>
      <c r="R83" s="39">
        <v>945</v>
      </c>
      <c r="S83" s="40"/>
      <c r="T83" s="39">
        <v>1939</v>
      </c>
      <c r="U83" s="40"/>
      <c r="V83" s="40"/>
      <c r="W83" s="40"/>
      <c r="X83" s="39">
        <v>448</v>
      </c>
      <c r="Y83" s="40"/>
      <c r="Z83" s="40"/>
      <c r="AA83" s="40"/>
      <c r="AB83" s="39">
        <v>0</v>
      </c>
      <c r="AC83" s="40"/>
      <c r="AD83" s="39">
        <v>0</v>
      </c>
      <c r="AE83" s="40"/>
      <c r="AF83" s="40"/>
      <c r="AG83" s="40"/>
      <c r="AH83" s="39">
        <v>0</v>
      </c>
      <c r="AI83" s="40"/>
      <c r="AJ83" s="40"/>
      <c r="AK83" s="40"/>
      <c r="AL83" s="40"/>
      <c r="AM83" s="40"/>
      <c r="AN83" s="40"/>
      <c r="AO83" s="40"/>
      <c r="AP83" s="39">
        <v>0</v>
      </c>
      <c r="AQ83" s="40"/>
      <c r="AR83" s="40"/>
      <c r="AS83" s="40"/>
      <c r="AT83" s="39">
        <v>0</v>
      </c>
      <c r="AU83" s="39">
        <v>0</v>
      </c>
      <c r="AV83" s="40"/>
      <c r="AW83" s="39">
        <v>0</v>
      </c>
      <c r="AX83" s="40"/>
      <c r="AY83" s="40"/>
      <c r="AZ83" s="40"/>
      <c r="BA83" s="39">
        <v>0</v>
      </c>
      <c r="BB83" s="39">
        <v>0</v>
      </c>
      <c r="BC83" s="40"/>
      <c r="BD83" s="39">
        <v>0</v>
      </c>
      <c r="BE83" s="40"/>
      <c r="BF83" s="40"/>
      <c r="BG83" s="40"/>
      <c r="BH83" s="39">
        <v>0</v>
      </c>
      <c r="BI83" s="40"/>
      <c r="BJ83" s="40"/>
      <c r="BK83" s="40"/>
      <c r="BL83" s="39">
        <v>0</v>
      </c>
      <c r="BM83" s="40"/>
      <c r="BN83" s="39">
        <v>0</v>
      </c>
      <c r="BO83" s="40"/>
      <c r="BP83" s="40"/>
      <c r="BQ83" s="40"/>
      <c r="BR83" s="39">
        <v>0</v>
      </c>
    </row>
    <row r="84" spans="1:70" ht="20.100000000000001" customHeight="1" x14ac:dyDescent="0.2">
      <c r="D84" s="2" t="s">
        <v>134</v>
      </c>
      <c r="F84" s="37">
        <v>600</v>
      </c>
      <c r="G84" s="37"/>
      <c r="H84" s="37"/>
      <c r="I84" s="37"/>
      <c r="J84" s="37">
        <v>1860</v>
      </c>
      <c r="K84" s="37">
        <v>104</v>
      </c>
      <c r="L84" s="37"/>
      <c r="M84" s="37">
        <v>1964</v>
      </c>
      <c r="N84" s="37"/>
      <c r="O84" s="37"/>
      <c r="P84" s="37"/>
      <c r="Q84" s="37">
        <v>848</v>
      </c>
      <c r="R84" s="37">
        <v>1076</v>
      </c>
      <c r="S84" s="37"/>
      <c r="T84" s="37">
        <v>1924</v>
      </c>
      <c r="U84" s="37"/>
      <c r="V84" s="37"/>
      <c r="W84" s="37"/>
      <c r="X84" s="37">
        <v>640</v>
      </c>
      <c r="Y84" s="37"/>
      <c r="Z84" s="37"/>
      <c r="AA84" s="37"/>
      <c r="AB84" s="37">
        <v>0</v>
      </c>
      <c r="AC84" s="37"/>
      <c r="AD84" s="37">
        <v>0</v>
      </c>
      <c r="AE84" s="37"/>
      <c r="AF84" s="37"/>
      <c r="AG84" s="37"/>
      <c r="AH84" s="37">
        <v>40</v>
      </c>
      <c r="AI84" s="37"/>
      <c r="AJ84" s="37"/>
      <c r="AK84" s="37"/>
      <c r="AL84" s="37"/>
      <c r="AM84" s="37"/>
      <c r="AN84" s="37"/>
      <c r="AO84" s="37"/>
      <c r="AP84" s="37">
        <v>0</v>
      </c>
      <c r="AQ84" s="37"/>
      <c r="AR84" s="37"/>
      <c r="AS84" s="37"/>
      <c r="AT84" s="37">
        <v>0</v>
      </c>
      <c r="AU84" s="37">
        <v>0</v>
      </c>
      <c r="AV84" s="37"/>
      <c r="AW84" s="37">
        <v>0</v>
      </c>
      <c r="AX84" s="37"/>
      <c r="AY84" s="37"/>
      <c r="AZ84" s="37"/>
      <c r="BA84" s="37">
        <v>0</v>
      </c>
      <c r="BB84" s="37">
        <v>0</v>
      </c>
      <c r="BC84" s="37"/>
      <c r="BD84" s="37">
        <v>0</v>
      </c>
      <c r="BE84" s="37"/>
      <c r="BF84" s="37"/>
      <c r="BG84" s="37"/>
      <c r="BH84" s="37">
        <v>0</v>
      </c>
      <c r="BI84" s="37"/>
      <c r="BJ84" s="37"/>
      <c r="BK84" s="37"/>
      <c r="BL84" s="37">
        <v>0</v>
      </c>
      <c r="BM84" s="37"/>
      <c r="BN84" s="37">
        <v>0</v>
      </c>
      <c r="BO84" s="37"/>
      <c r="BP84" s="37"/>
      <c r="BQ84" s="37"/>
      <c r="BR84" s="37">
        <v>0</v>
      </c>
    </row>
    <row r="85" spans="1:70" ht="20.100000000000001" customHeight="1" x14ac:dyDescent="0.2">
      <c r="D85" s="38" t="s">
        <v>135</v>
      </c>
      <c r="F85" s="39">
        <v>814</v>
      </c>
      <c r="G85" s="40"/>
      <c r="H85" s="40"/>
      <c r="I85" s="40"/>
      <c r="J85" s="39">
        <v>1856</v>
      </c>
      <c r="K85" s="39">
        <v>44</v>
      </c>
      <c r="L85" s="40"/>
      <c r="M85" s="39">
        <v>1900</v>
      </c>
      <c r="N85" s="40"/>
      <c r="O85" s="40"/>
      <c r="P85" s="40"/>
      <c r="Q85" s="39">
        <v>487</v>
      </c>
      <c r="R85" s="39">
        <v>1391</v>
      </c>
      <c r="S85" s="40"/>
      <c r="T85" s="39">
        <v>1878</v>
      </c>
      <c r="U85" s="40"/>
      <c r="V85" s="40"/>
      <c r="W85" s="40"/>
      <c r="X85" s="39">
        <v>836</v>
      </c>
      <c r="Y85" s="40"/>
      <c r="Z85" s="40"/>
      <c r="AA85" s="40"/>
      <c r="AB85" s="39">
        <v>0</v>
      </c>
      <c r="AC85" s="40"/>
      <c r="AD85" s="39">
        <v>0</v>
      </c>
      <c r="AE85" s="40"/>
      <c r="AF85" s="40"/>
      <c r="AG85" s="40"/>
      <c r="AH85" s="39">
        <v>211</v>
      </c>
      <c r="AI85" s="40"/>
      <c r="AJ85" s="40"/>
      <c r="AK85" s="40"/>
      <c r="AL85" s="40"/>
      <c r="AM85" s="40"/>
      <c r="AN85" s="40"/>
      <c r="AO85" s="40"/>
      <c r="AP85" s="39">
        <v>0</v>
      </c>
      <c r="AQ85" s="40"/>
      <c r="AR85" s="40"/>
      <c r="AS85" s="40"/>
      <c r="AT85" s="39">
        <v>0</v>
      </c>
      <c r="AU85" s="39">
        <v>0</v>
      </c>
      <c r="AV85" s="40"/>
      <c r="AW85" s="39">
        <v>0</v>
      </c>
      <c r="AX85" s="40"/>
      <c r="AY85" s="40"/>
      <c r="AZ85" s="40"/>
      <c r="BA85" s="39">
        <v>0</v>
      </c>
      <c r="BB85" s="39">
        <v>0</v>
      </c>
      <c r="BC85" s="40"/>
      <c r="BD85" s="39">
        <v>0</v>
      </c>
      <c r="BE85" s="40"/>
      <c r="BF85" s="40"/>
      <c r="BG85" s="40"/>
      <c r="BH85" s="39">
        <v>0</v>
      </c>
      <c r="BI85" s="40"/>
      <c r="BJ85" s="40"/>
      <c r="BK85" s="40"/>
      <c r="BL85" s="39">
        <v>0</v>
      </c>
      <c r="BM85" s="40"/>
      <c r="BN85" s="39">
        <v>0</v>
      </c>
      <c r="BO85" s="40"/>
      <c r="BP85" s="40"/>
      <c r="BQ85" s="40"/>
      <c r="BR85" s="39">
        <v>0</v>
      </c>
    </row>
    <row r="86" spans="1:70" ht="20.100000000000001" customHeight="1" x14ac:dyDescent="0.2">
      <c r="D86" s="2" t="s">
        <v>136</v>
      </c>
      <c r="F86" s="37">
        <v>751</v>
      </c>
      <c r="G86" s="37"/>
      <c r="H86" s="37"/>
      <c r="I86" s="37"/>
      <c r="J86" s="37">
        <v>1853</v>
      </c>
      <c r="K86" s="37">
        <v>96</v>
      </c>
      <c r="L86" s="37"/>
      <c r="M86" s="37">
        <v>1949</v>
      </c>
      <c r="N86" s="37"/>
      <c r="O86" s="37"/>
      <c r="P86" s="37"/>
      <c r="Q86" s="37">
        <v>914</v>
      </c>
      <c r="R86" s="37">
        <v>1154</v>
      </c>
      <c r="S86" s="37"/>
      <c r="T86" s="37">
        <v>2068</v>
      </c>
      <c r="U86" s="37"/>
      <c r="V86" s="37"/>
      <c r="W86" s="37"/>
      <c r="X86" s="37">
        <v>632</v>
      </c>
      <c r="Y86" s="37"/>
      <c r="Z86" s="37"/>
      <c r="AA86" s="37"/>
      <c r="AB86" s="37">
        <v>0</v>
      </c>
      <c r="AC86" s="37"/>
      <c r="AD86" s="37">
        <v>0</v>
      </c>
      <c r="AE86" s="37"/>
      <c r="AF86" s="37"/>
      <c r="AG86" s="37"/>
      <c r="AH86" s="37">
        <v>144</v>
      </c>
      <c r="AI86" s="37"/>
      <c r="AJ86" s="37"/>
      <c r="AK86" s="37"/>
      <c r="AL86" s="37"/>
      <c r="AM86" s="37"/>
      <c r="AN86" s="37"/>
      <c r="AO86" s="37"/>
      <c r="AP86" s="37">
        <v>0</v>
      </c>
      <c r="AQ86" s="37"/>
      <c r="AR86" s="37"/>
      <c r="AS86" s="37"/>
      <c r="AT86" s="37">
        <v>0</v>
      </c>
      <c r="AU86" s="37">
        <v>0</v>
      </c>
      <c r="AV86" s="37"/>
      <c r="AW86" s="37">
        <v>0</v>
      </c>
      <c r="AX86" s="37"/>
      <c r="AY86" s="37"/>
      <c r="AZ86" s="37"/>
      <c r="BA86" s="37">
        <v>0</v>
      </c>
      <c r="BB86" s="37">
        <v>0</v>
      </c>
      <c r="BC86" s="37"/>
      <c r="BD86" s="37">
        <v>0</v>
      </c>
      <c r="BE86" s="37"/>
      <c r="BF86" s="37"/>
      <c r="BG86" s="37"/>
      <c r="BH86" s="37">
        <v>0</v>
      </c>
      <c r="BI86" s="37"/>
      <c r="BJ86" s="37"/>
      <c r="BK86" s="37"/>
      <c r="BL86" s="37">
        <v>0</v>
      </c>
      <c r="BM86" s="37"/>
      <c r="BN86" s="37">
        <v>0</v>
      </c>
      <c r="BO86" s="37"/>
      <c r="BP86" s="37"/>
      <c r="BQ86" s="37"/>
      <c r="BR86" s="37">
        <v>0</v>
      </c>
    </row>
    <row r="87" spans="1:70" ht="20.100000000000001" customHeight="1" x14ac:dyDescent="0.2">
      <c r="D87" s="38" t="s">
        <v>137</v>
      </c>
      <c r="F87" s="39">
        <v>555</v>
      </c>
      <c r="G87" s="40"/>
      <c r="H87" s="40"/>
      <c r="I87" s="40"/>
      <c r="J87" s="39">
        <v>1855</v>
      </c>
      <c r="K87" s="39">
        <v>87</v>
      </c>
      <c r="L87" s="40"/>
      <c r="M87" s="39">
        <v>1942</v>
      </c>
      <c r="N87" s="40"/>
      <c r="O87" s="40"/>
      <c r="P87" s="40"/>
      <c r="Q87" s="39">
        <v>826</v>
      </c>
      <c r="R87" s="39">
        <v>1089</v>
      </c>
      <c r="S87" s="40"/>
      <c r="T87" s="39">
        <v>1915</v>
      </c>
      <c r="U87" s="40"/>
      <c r="V87" s="40"/>
      <c r="W87" s="40"/>
      <c r="X87" s="39">
        <v>582</v>
      </c>
      <c r="Y87" s="40"/>
      <c r="Z87" s="40"/>
      <c r="AA87" s="40"/>
      <c r="AB87" s="39">
        <v>0</v>
      </c>
      <c r="AC87" s="40"/>
      <c r="AD87" s="39">
        <v>0</v>
      </c>
      <c r="AE87" s="40"/>
      <c r="AF87" s="40"/>
      <c r="AG87" s="40"/>
      <c r="AH87" s="39">
        <v>51</v>
      </c>
      <c r="AI87" s="40"/>
      <c r="AJ87" s="40"/>
      <c r="AK87" s="40"/>
      <c r="AL87" s="40"/>
      <c r="AM87" s="40"/>
      <c r="AN87" s="40"/>
      <c r="AO87" s="40"/>
      <c r="AP87" s="39">
        <v>0</v>
      </c>
      <c r="AQ87" s="40"/>
      <c r="AR87" s="40"/>
      <c r="AS87" s="40"/>
      <c r="AT87" s="39">
        <v>0</v>
      </c>
      <c r="AU87" s="39">
        <v>0</v>
      </c>
      <c r="AV87" s="40"/>
      <c r="AW87" s="39">
        <v>0</v>
      </c>
      <c r="AX87" s="40"/>
      <c r="AY87" s="40"/>
      <c r="AZ87" s="40"/>
      <c r="BA87" s="39">
        <v>0</v>
      </c>
      <c r="BB87" s="39">
        <v>0</v>
      </c>
      <c r="BC87" s="40"/>
      <c r="BD87" s="39">
        <v>0</v>
      </c>
      <c r="BE87" s="40"/>
      <c r="BF87" s="40"/>
      <c r="BG87" s="40"/>
      <c r="BH87" s="39">
        <v>0</v>
      </c>
      <c r="BI87" s="40"/>
      <c r="BJ87" s="40"/>
      <c r="BK87" s="40"/>
      <c r="BL87" s="39">
        <v>0</v>
      </c>
      <c r="BM87" s="40"/>
      <c r="BN87" s="39">
        <v>0</v>
      </c>
      <c r="BO87" s="40"/>
      <c r="BP87" s="40"/>
      <c r="BQ87" s="40"/>
      <c r="BR87" s="39">
        <v>0</v>
      </c>
    </row>
    <row r="88" spans="1:70" ht="20.100000000000001" customHeight="1" x14ac:dyDescent="0.2">
      <c r="D88" s="2" t="s">
        <v>138</v>
      </c>
      <c r="F88" s="37">
        <v>603</v>
      </c>
      <c r="G88" s="37"/>
      <c r="H88" s="37"/>
      <c r="I88" s="37"/>
      <c r="J88" s="37">
        <v>1849</v>
      </c>
      <c r="K88" s="37">
        <v>85</v>
      </c>
      <c r="L88" s="37"/>
      <c r="M88" s="37">
        <v>1934</v>
      </c>
      <c r="N88" s="37"/>
      <c r="O88" s="37"/>
      <c r="P88" s="37"/>
      <c r="Q88" s="37">
        <v>1026</v>
      </c>
      <c r="R88" s="37">
        <v>954</v>
      </c>
      <c r="S88" s="37"/>
      <c r="T88" s="37">
        <v>1980</v>
      </c>
      <c r="U88" s="37"/>
      <c r="V88" s="37"/>
      <c r="W88" s="37"/>
      <c r="X88" s="37">
        <v>557</v>
      </c>
      <c r="Y88" s="37"/>
      <c r="Z88" s="37"/>
      <c r="AA88" s="37"/>
      <c r="AB88" s="37">
        <v>0</v>
      </c>
      <c r="AC88" s="37"/>
      <c r="AD88" s="37">
        <v>0</v>
      </c>
      <c r="AE88" s="37"/>
      <c r="AF88" s="37"/>
      <c r="AG88" s="37"/>
      <c r="AH88" s="37">
        <v>12</v>
      </c>
      <c r="AI88" s="37"/>
      <c r="AJ88" s="37"/>
      <c r="AK88" s="37"/>
      <c r="AL88" s="37"/>
      <c r="AM88" s="37"/>
      <c r="AN88" s="37"/>
      <c r="AO88" s="37"/>
      <c r="AP88" s="37">
        <v>0</v>
      </c>
      <c r="AQ88" s="37"/>
      <c r="AR88" s="37"/>
      <c r="AS88" s="37"/>
      <c r="AT88" s="37">
        <v>0</v>
      </c>
      <c r="AU88" s="37">
        <v>0</v>
      </c>
      <c r="AV88" s="37"/>
      <c r="AW88" s="37">
        <v>0</v>
      </c>
      <c r="AX88" s="37"/>
      <c r="AY88" s="37"/>
      <c r="AZ88" s="37"/>
      <c r="BA88" s="37">
        <v>0</v>
      </c>
      <c r="BB88" s="37">
        <v>0</v>
      </c>
      <c r="BC88" s="37"/>
      <c r="BD88" s="37">
        <v>0</v>
      </c>
      <c r="BE88" s="37"/>
      <c r="BF88" s="37"/>
      <c r="BG88" s="37"/>
      <c r="BH88" s="37">
        <v>0</v>
      </c>
      <c r="BI88" s="37"/>
      <c r="BJ88" s="37"/>
      <c r="BK88" s="37"/>
      <c r="BL88" s="37">
        <v>0</v>
      </c>
      <c r="BM88" s="37"/>
      <c r="BN88" s="37">
        <v>0</v>
      </c>
      <c r="BO88" s="37"/>
      <c r="BP88" s="37"/>
      <c r="BQ88" s="37"/>
      <c r="BR88" s="37">
        <v>0</v>
      </c>
    </row>
    <row r="89" spans="1:70" ht="20.100000000000001" customHeight="1" x14ac:dyDescent="0.2">
      <c r="D89" s="38" t="s">
        <v>139</v>
      </c>
      <c r="F89" s="39">
        <v>684</v>
      </c>
      <c r="G89" s="40"/>
      <c r="H89" s="40"/>
      <c r="I89" s="40"/>
      <c r="J89" s="39">
        <v>1855</v>
      </c>
      <c r="K89" s="39">
        <v>86</v>
      </c>
      <c r="L89" s="40"/>
      <c r="M89" s="39">
        <v>1941</v>
      </c>
      <c r="N89" s="40"/>
      <c r="O89" s="40"/>
      <c r="P89" s="40"/>
      <c r="Q89" s="39">
        <v>1037</v>
      </c>
      <c r="R89" s="39">
        <v>1081</v>
      </c>
      <c r="S89" s="40"/>
      <c r="T89" s="39">
        <v>2118</v>
      </c>
      <c r="U89" s="40"/>
      <c r="V89" s="40"/>
      <c r="W89" s="40"/>
      <c r="X89" s="39">
        <v>507</v>
      </c>
      <c r="Y89" s="40"/>
      <c r="Z89" s="40"/>
      <c r="AA89" s="40"/>
      <c r="AB89" s="39">
        <v>0</v>
      </c>
      <c r="AC89" s="40"/>
      <c r="AD89" s="39">
        <v>0</v>
      </c>
      <c r="AE89" s="40"/>
      <c r="AF89" s="40"/>
      <c r="AG89" s="40"/>
      <c r="AH89" s="39">
        <v>59</v>
      </c>
      <c r="AI89" s="40"/>
      <c r="AJ89" s="40"/>
      <c r="AK89" s="40"/>
      <c r="AL89" s="40"/>
      <c r="AM89" s="40"/>
      <c r="AN89" s="40"/>
      <c r="AO89" s="40"/>
      <c r="AP89" s="39">
        <v>0</v>
      </c>
      <c r="AQ89" s="40"/>
      <c r="AR89" s="40"/>
      <c r="AS89" s="40"/>
      <c r="AT89" s="39">
        <v>0</v>
      </c>
      <c r="AU89" s="39">
        <v>0</v>
      </c>
      <c r="AV89" s="40"/>
      <c r="AW89" s="39">
        <v>0</v>
      </c>
      <c r="AX89" s="40"/>
      <c r="AY89" s="40"/>
      <c r="AZ89" s="40"/>
      <c r="BA89" s="39">
        <v>0</v>
      </c>
      <c r="BB89" s="39">
        <v>0</v>
      </c>
      <c r="BC89" s="40"/>
      <c r="BD89" s="39">
        <v>0</v>
      </c>
      <c r="BE89" s="40"/>
      <c r="BF89" s="40"/>
      <c r="BG89" s="40"/>
      <c r="BH89" s="39">
        <v>0</v>
      </c>
      <c r="BI89" s="40"/>
      <c r="BJ89" s="40"/>
      <c r="BK89" s="40"/>
      <c r="BL89" s="39">
        <v>0</v>
      </c>
      <c r="BM89" s="40"/>
      <c r="BN89" s="39">
        <v>0</v>
      </c>
      <c r="BO89" s="40"/>
      <c r="BP89" s="40"/>
      <c r="BQ89" s="40"/>
      <c r="BR89" s="39">
        <v>0</v>
      </c>
    </row>
    <row r="90" spans="1:70" ht="20.100000000000001" customHeight="1" x14ac:dyDescent="0.2">
      <c r="D90" s="2" t="s">
        <v>140</v>
      </c>
      <c r="F90" s="37">
        <v>514</v>
      </c>
      <c r="G90" s="37"/>
      <c r="H90" s="37"/>
      <c r="I90" s="37"/>
      <c r="J90" s="37">
        <v>1858</v>
      </c>
      <c r="K90" s="37">
        <v>56</v>
      </c>
      <c r="L90" s="37"/>
      <c r="M90" s="37">
        <v>1914</v>
      </c>
      <c r="N90" s="37"/>
      <c r="O90" s="37"/>
      <c r="P90" s="37"/>
      <c r="Q90" s="37">
        <v>1010</v>
      </c>
      <c r="R90" s="37">
        <v>973</v>
      </c>
      <c r="S90" s="37"/>
      <c r="T90" s="37">
        <v>1983</v>
      </c>
      <c r="U90" s="37"/>
      <c r="V90" s="37"/>
      <c r="W90" s="37"/>
      <c r="X90" s="37">
        <v>445</v>
      </c>
      <c r="Y90" s="37"/>
      <c r="Z90" s="37"/>
      <c r="AA90" s="37"/>
      <c r="AB90" s="37">
        <v>0</v>
      </c>
      <c r="AC90" s="37"/>
      <c r="AD90" s="37">
        <v>0</v>
      </c>
      <c r="AE90" s="37"/>
      <c r="AF90" s="37"/>
      <c r="AG90" s="37"/>
      <c r="AH90" s="37">
        <v>125</v>
      </c>
      <c r="AI90" s="37"/>
      <c r="AJ90" s="37"/>
      <c r="AK90" s="37"/>
      <c r="AL90" s="37"/>
      <c r="AM90" s="37"/>
      <c r="AN90" s="37"/>
      <c r="AO90" s="37"/>
      <c r="AP90" s="37">
        <v>0</v>
      </c>
      <c r="AQ90" s="37"/>
      <c r="AR90" s="37"/>
      <c r="AS90" s="37"/>
      <c r="AT90" s="37">
        <v>0</v>
      </c>
      <c r="AU90" s="37">
        <v>0</v>
      </c>
      <c r="AV90" s="37"/>
      <c r="AW90" s="37">
        <v>0</v>
      </c>
      <c r="AX90" s="37"/>
      <c r="AY90" s="37"/>
      <c r="AZ90" s="37"/>
      <c r="BA90" s="37">
        <v>0</v>
      </c>
      <c r="BB90" s="37">
        <v>0</v>
      </c>
      <c r="BC90" s="37"/>
      <c r="BD90" s="37">
        <v>0</v>
      </c>
      <c r="BE90" s="37"/>
      <c r="BF90" s="37"/>
      <c r="BG90" s="37"/>
      <c r="BH90" s="37">
        <v>0</v>
      </c>
      <c r="BI90" s="37"/>
      <c r="BJ90" s="37"/>
      <c r="BK90" s="37"/>
      <c r="BL90" s="37">
        <v>0</v>
      </c>
      <c r="BM90" s="37"/>
      <c r="BN90" s="37">
        <v>0</v>
      </c>
      <c r="BO90" s="37"/>
      <c r="BP90" s="37"/>
      <c r="BQ90" s="37"/>
      <c r="BR90" s="37">
        <v>0</v>
      </c>
    </row>
    <row r="91" spans="1:70" ht="20.100000000000001" customHeight="1" x14ac:dyDescent="0.2">
      <c r="D91" s="38" t="s">
        <v>141</v>
      </c>
      <c r="F91" s="39">
        <v>434</v>
      </c>
      <c r="G91" s="40"/>
      <c r="H91" s="40"/>
      <c r="I91" s="40"/>
      <c r="J91" s="39">
        <v>1862</v>
      </c>
      <c r="K91" s="39">
        <v>80</v>
      </c>
      <c r="L91" s="40"/>
      <c r="M91" s="39">
        <v>1942</v>
      </c>
      <c r="N91" s="40"/>
      <c r="O91" s="40"/>
      <c r="P91" s="40"/>
      <c r="Q91" s="39">
        <v>1080</v>
      </c>
      <c r="R91" s="39">
        <v>927</v>
      </c>
      <c r="S91" s="40"/>
      <c r="T91" s="39">
        <v>2007</v>
      </c>
      <c r="U91" s="40"/>
      <c r="V91" s="40"/>
      <c r="W91" s="40"/>
      <c r="X91" s="39">
        <v>369</v>
      </c>
      <c r="Y91" s="40"/>
      <c r="Z91" s="40"/>
      <c r="AA91" s="40"/>
      <c r="AB91" s="39">
        <v>0</v>
      </c>
      <c r="AC91" s="40"/>
      <c r="AD91" s="39">
        <v>0</v>
      </c>
      <c r="AE91" s="40"/>
      <c r="AF91" s="40"/>
      <c r="AG91" s="40"/>
      <c r="AH91" s="39">
        <v>0</v>
      </c>
      <c r="AI91" s="40"/>
      <c r="AJ91" s="40"/>
      <c r="AK91" s="40"/>
      <c r="AL91" s="40"/>
      <c r="AM91" s="40"/>
      <c r="AN91" s="40"/>
      <c r="AO91" s="40"/>
      <c r="AP91" s="39">
        <v>0</v>
      </c>
      <c r="AQ91" s="40"/>
      <c r="AR91" s="40"/>
      <c r="AS91" s="40"/>
      <c r="AT91" s="39">
        <v>0</v>
      </c>
      <c r="AU91" s="39">
        <v>0</v>
      </c>
      <c r="AV91" s="40"/>
      <c r="AW91" s="39">
        <v>0</v>
      </c>
      <c r="AX91" s="40"/>
      <c r="AY91" s="40"/>
      <c r="AZ91" s="40"/>
      <c r="BA91" s="39">
        <v>0</v>
      </c>
      <c r="BB91" s="39">
        <v>0</v>
      </c>
      <c r="BC91" s="40"/>
      <c r="BD91" s="39">
        <v>0</v>
      </c>
      <c r="BE91" s="40"/>
      <c r="BF91" s="40"/>
      <c r="BG91" s="40"/>
      <c r="BH91" s="39">
        <v>0</v>
      </c>
      <c r="BI91" s="40"/>
      <c r="BJ91" s="40"/>
      <c r="BK91" s="40"/>
      <c r="BL91" s="39">
        <v>0</v>
      </c>
      <c r="BM91" s="40"/>
      <c r="BN91" s="39">
        <v>0</v>
      </c>
      <c r="BO91" s="40"/>
      <c r="BP91" s="40"/>
      <c r="BQ91" s="40"/>
      <c r="BR91" s="39">
        <v>0</v>
      </c>
    </row>
    <row r="92" spans="1:70" ht="20.100000000000001" customHeight="1" x14ac:dyDescent="0.2">
      <c r="D92" s="2" t="s">
        <v>142</v>
      </c>
      <c r="F92" s="37">
        <v>690</v>
      </c>
      <c r="G92" s="37"/>
      <c r="H92" s="37"/>
      <c r="I92" s="37"/>
      <c r="J92" s="37">
        <v>1860</v>
      </c>
      <c r="K92" s="37">
        <v>105</v>
      </c>
      <c r="L92" s="37"/>
      <c r="M92" s="37">
        <v>1965</v>
      </c>
      <c r="N92" s="37"/>
      <c r="O92" s="37"/>
      <c r="P92" s="37"/>
      <c r="Q92" s="37">
        <v>1138</v>
      </c>
      <c r="R92" s="37">
        <v>887</v>
      </c>
      <c r="S92" s="37"/>
      <c r="T92" s="37">
        <v>2025</v>
      </c>
      <c r="U92" s="37"/>
      <c r="V92" s="37"/>
      <c r="W92" s="37"/>
      <c r="X92" s="37">
        <v>630</v>
      </c>
      <c r="Y92" s="37"/>
      <c r="Z92" s="37"/>
      <c r="AA92" s="37"/>
      <c r="AB92" s="37">
        <v>0</v>
      </c>
      <c r="AC92" s="37"/>
      <c r="AD92" s="37">
        <v>0</v>
      </c>
      <c r="AE92" s="37"/>
      <c r="AF92" s="37"/>
      <c r="AG92" s="37"/>
      <c r="AH92" s="37">
        <v>284</v>
      </c>
      <c r="AI92" s="37"/>
      <c r="AJ92" s="37"/>
      <c r="AK92" s="37"/>
      <c r="AL92" s="37"/>
      <c r="AM92" s="37"/>
      <c r="AN92" s="37"/>
      <c r="AO92" s="37"/>
      <c r="AP92" s="37">
        <v>0</v>
      </c>
      <c r="AQ92" s="37"/>
      <c r="AR92" s="37"/>
      <c r="AS92" s="37"/>
      <c r="AT92" s="37">
        <v>0</v>
      </c>
      <c r="AU92" s="37">
        <v>0</v>
      </c>
      <c r="AV92" s="37"/>
      <c r="AW92" s="37">
        <v>0</v>
      </c>
      <c r="AX92" s="37"/>
      <c r="AY92" s="37"/>
      <c r="AZ92" s="37"/>
      <c r="BA92" s="37">
        <v>0</v>
      </c>
      <c r="BB92" s="37">
        <v>0</v>
      </c>
      <c r="BC92" s="37"/>
      <c r="BD92" s="37">
        <v>0</v>
      </c>
      <c r="BE92" s="37"/>
      <c r="BF92" s="37"/>
      <c r="BG92" s="37"/>
      <c r="BH92" s="37">
        <v>0</v>
      </c>
      <c r="BI92" s="37"/>
      <c r="BJ92" s="37"/>
      <c r="BK92" s="37"/>
      <c r="BL92" s="37">
        <v>0</v>
      </c>
      <c r="BM92" s="37"/>
      <c r="BN92" s="37">
        <v>0</v>
      </c>
      <c r="BO92" s="37"/>
      <c r="BP92" s="37"/>
      <c r="BQ92" s="37"/>
      <c r="BR92" s="37">
        <v>0</v>
      </c>
    </row>
    <row r="93" spans="1:70" ht="20.100000000000001" customHeight="1" x14ac:dyDescent="0.2">
      <c r="D93" s="38" t="s">
        <v>143</v>
      </c>
      <c r="F93" s="39">
        <v>0</v>
      </c>
      <c r="G93" s="40"/>
      <c r="H93" s="40"/>
      <c r="I93" s="40"/>
      <c r="J93" s="39">
        <v>2294</v>
      </c>
      <c r="K93" s="39">
        <v>123</v>
      </c>
      <c r="L93" s="40"/>
      <c r="M93" s="39">
        <v>2417</v>
      </c>
      <c r="N93" s="40"/>
      <c r="O93" s="40"/>
      <c r="P93" s="40"/>
      <c r="Q93" s="39">
        <v>1305</v>
      </c>
      <c r="R93" s="39">
        <v>611</v>
      </c>
      <c r="S93" s="40"/>
      <c r="T93" s="39">
        <v>1916</v>
      </c>
      <c r="U93" s="40"/>
      <c r="V93" s="40"/>
      <c r="W93" s="40"/>
      <c r="X93" s="39">
        <v>501</v>
      </c>
      <c r="Y93" s="40"/>
      <c r="Z93" s="40"/>
      <c r="AA93" s="40"/>
      <c r="AB93" s="39">
        <v>0</v>
      </c>
      <c r="AC93" s="40"/>
      <c r="AD93" s="39">
        <v>0</v>
      </c>
      <c r="AE93" s="40"/>
      <c r="AF93" s="40"/>
      <c r="AG93" s="40"/>
      <c r="AH93" s="39">
        <v>0</v>
      </c>
      <c r="AI93" s="40"/>
      <c r="AJ93" s="40"/>
      <c r="AK93" s="40"/>
      <c r="AL93" s="40"/>
      <c r="AM93" s="40"/>
      <c r="AN93" s="40"/>
      <c r="AO93" s="40"/>
      <c r="AP93" s="39">
        <v>0</v>
      </c>
      <c r="AQ93" s="40"/>
      <c r="AR93" s="40"/>
      <c r="AS93" s="40"/>
      <c r="AT93" s="39">
        <v>0</v>
      </c>
      <c r="AU93" s="39">
        <v>0</v>
      </c>
      <c r="AV93" s="40"/>
      <c r="AW93" s="39">
        <v>0</v>
      </c>
      <c r="AX93" s="40"/>
      <c r="AY93" s="40"/>
      <c r="AZ93" s="40"/>
      <c r="BA93" s="39">
        <v>0</v>
      </c>
      <c r="BB93" s="39">
        <v>0</v>
      </c>
      <c r="BC93" s="40"/>
      <c r="BD93" s="39">
        <v>0</v>
      </c>
      <c r="BE93" s="40"/>
      <c r="BF93" s="40"/>
      <c r="BG93" s="40"/>
      <c r="BH93" s="39">
        <v>0</v>
      </c>
      <c r="BI93" s="40"/>
      <c r="BJ93" s="40"/>
      <c r="BK93" s="40"/>
      <c r="BL93" s="39">
        <v>0</v>
      </c>
      <c r="BM93" s="40"/>
      <c r="BN93" s="39">
        <v>0</v>
      </c>
      <c r="BO93" s="40"/>
      <c r="BP93" s="40"/>
      <c r="BQ93" s="40"/>
      <c r="BR93" s="39">
        <v>0</v>
      </c>
    </row>
    <row r="94" spans="1:70"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row>
    <row r="95" spans="1:70" s="1" customFormat="1" ht="20.100000000000001" customHeight="1" x14ac:dyDescent="0.2">
      <c r="A95" s="3"/>
      <c r="B95" s="6"/>
      <c r="C95" s="42" t="s">
        <v>144</v>
      </c>
      <c r="D95" s="42"/>
      <c r="E95" s="5"/>
      <c r="F95" s="44">
        <v>7441</v>
      </c>
      <c r="G95" s="45"/>
      <c r="H95" s="45"/>
      <c r="I95" s="45"/>
      <c r="J95" s="44">
        <v>26405</v>
      </c>
      <c r="K95" s="44">
        <v>1240</v>
      </c>
      <c r="L95" s="45"/>
      <c r="M95" s="44">
        <v>27645</v>
      </c>
      <c r="N95" s="45"/>
      <c r="O95" s="45"/>
      <c r="P95" s="45"/>
      <c r="Q95" s="44">
        <v>13898</v>
      </c>
      <c r="R95" s="44">
        <v>13817</v>
      </c>
      <c r="S95" s="45"/>
      <c r="T95" s="44">
        <v>27715</v>
      </c>
      <c r="U95" s="45"/>
      <c r="V95" s="45"/>
      <c r="W95" s="45"/>
      <c r="X95" s="44">
        <v>7372</v>
      </c>
      <c r="Y95" s="45"/>
      <c r="Z95" s="45"/>
      <c r="AA95" s="45"/>
      <c r="AB95" s="44">
        <v>1</v>
      </c>
      <c r="AC95" s="45"/>
      <c r="AD95" s="44">
        <v>0</v>
      </c>
      <c r="AE95" s="45"/>
      <c r="AF95" s="45"/>
      <c r="AG95" s="45"/>
      <c r="AH95" s="44">
        <v>1103</v>
      </c>
      <c r="AI95" s="45"/>
      <c r="AJ95" s="45"/>
      <c r="AK95" s="45"/>
      <c r="AL95" s="45"/>
      <c r="AM95" s="45"/>
      <c r="AN95" s="45"/>
      <c r="AO95" s="45"/>
      <c r="AP95" s="44">
        <v>0</v>
      </c>
      <c r="AQ95" s="45"/>
      <c r="AR95" s="45"/>
      <c r="AS95" s="45"/>
      <c r="AT95" s="44">
        <v>0</v>
      </c>
      <c r="AU95" s="44">
        <v>0</v>
      </c>
      <c r="AV95" s="45"/>
      <c r="AW95" s="44">
        <v>0</v>
      </c>
      <c r="AX95" s="45"/>
      <c r="AY95" s="45"/>
      <c r="AZ95" s="45"/>
      <c r="BA95" s="44">
        <v>0</v>
      </c>
      <c r="BB95" s="44">
        <v>0</v>
      </c>
      <c r="BC95" s="45"/>
      <c r="BD95" s="44">
        <v>0</v>
      </c>
      <c r="BE95" s="45"/>
      <c r="BF95" s="45"/>
      <c r="BG95" s="45"/>
      <c r="BH95" s="44">
        <v>0</v>
      </c>
      <c r="BI95" s="45"/>
      <c r="BJ95" s="45"/>
      <c r="BK95" s="45"/>
      <c r="BL95" s="44">
        <v>0</v>
      </c>
      <c r="BM95" s="45"/>
      <c r="BN95" s="44">
        <v>0</v>
      </c>
      <c r="BO95" s="45"/>
      <c r="BP95" s="45"/>
      <c r="BQ95" s="45"/>
      <c r="BR95" s="44">
        <v>0</v>
      </c>
    </row>
    <row r="96" spans="1:70"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row>
    <row r="97" spans="1:70"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row>
    <row r="98" spans="1:70" ht="20.100000000000001" customHeight="1" x14ac:dyDescent="0.2">
      <c r="D98" s="2" t="s">
        <v>146</v>
      </c>
      <c r="F98" s="37">
        <v>0</v>
      </c>
      <c r="G98" s="37"/>
      <c r="H98" s="37"/>
      <c r="I98" s="37"/>
      <c r="J98" s="37">
        <v>0</v>
      </c>
      <c r="K98" s="37">
        <v>0</v>
      </c>
      <c r="L98" s="37"/>
      <c r="M98" s="37">
        <v>0</v>
      </c>
      <c r="N98" s="37"/>
      <c r="O98" s="37"/>
      <c r="P98" s="37"/>
      <c r="Q98" s="37">
        <v>0</v>
      </c>
      <c r="R98" s="37">
        <v>0</v>
      </c>
      <c r="S98" s="37"/>
      <c r="T98" s="37">
        <v>0</v>
      </c>
      <c r="U98" s="37"/>
      <c r="V98" s="37"/>
      <c r="W98" s="37"/>
      <c r="X98" s="37">
        <v>0</v>
      </c>
      <c r="Y98" s="37"/>
      <c r="Z98" s="37"/>
      <c r="AA98" s="37"/>
      <c r="AB98" s="37">
        <v>0</v>
      </c>
      <c r="AC98" s="37"/>
      <c r="AD98" s="37">
        <v>0</v>
      </c>
      <c r="AE98" s="37"/>
      <c r="AF98" s="37"/>
      <c r="AG98" s="37"/>
      <c r="AH98" s="37">
        <v>0</v>
      </c>
      <c r="AI98" s="37"/>
      <c r="AJ98" s="37"/>
      <c r="AK98" s="37"/>
      <c r="AL98" s="37"/>
      <c r="AM98" s="37"/>
      <c r="AN98" s="37"/>
      <c r="AO98" s="37"/>
      <c r="AP98" s="37">
        <v>347</v>
      </c>
      <c r="AQ98" s="37"/>
      <c r="AR98" s="37"/>
      <c r="AS98" s="37"/>
      <c r="AT98" s="37">
        <v>2634</v>
      </c>
      <c r="AU98" s="37">
        <v>68</v>
      </c>
      <c r="AV98" s="37"/>
      <c r="AW98" s="37">
        <v>2702</v>
      </c>
      <c r="AX98" s="37"/>
      <c r="AY98" s="37"/>
      <c r="AZ98" s="37"/>
      <c r="BA98" s="37">
        <v>668</v>
      </c>
      <c r="BB98" s="37">
        <v>2128</v>
      </c>
      <c r="BC98" s="37"/>
      <c r="BD98" s="37">
        <v>2796</v>
      </c>
      <c r="BE98" s="37"/>
      <c r="BF98" s="37"/>
      <c r="BG98" s="37"/>
      <c r="BH98" s="37">
        <v>253</v>
      </c>
      <c r="BI98" s="37"/>
      <c r="BJ98" s="37"/>
      <c r="BK98" s="37"/>
      <c r="BL98" s="37">
        <v>0</v>
      </c>
      <c r="BM98" s="37"/>
      <c r="BN98" s="37">
        <v>0</v>
      </c>
      <c r="BO98" s="37"/>
      <c r="BP98" s="37"/>
      <c r="BQ98" s="37"/>
      <c r="BR98" s="37">
        <v>0</v>
      </c>
    </row>
    <row r="99" spans="1:70" ht="20.100000000000001" customHeight="1" x14ac:dyDescent="0.2">
      <c r="D99" s="38" t="s">
        <v>147</v>
      </c>
      <c r="F99" s="39">
        <v>0</v>
      </c>
      <c r="G99" s="40"/>
      <c r="H99" s="40"/>
      <c r="I99" s="40"/>
      <c r="J99" s="39">
        <v>0</v>
      </c>
      <c r="K99" s="39">
        <v>0</v>
      </c>
      <c r="L99" s="40"/>
      <c r="M99" s="39">
        <v>0</v>
      </c>
      <c r="N99" s="40"/>
      <c r="O99" s="40"/>
      <c r="P99" s="40"/>
      <c r="Q99" s="39">
        <v>0</v>
      </c>
      <c r="R99" s="39">
        <v>0</v>
      </c>
      <c r="S99" s="40"/>
      <c r="T99" s="39">
        <v>0</v>
      </c>
      <c r="U99" s="40"/>
      <c r="V99" s="40"/>
      <c r="W99" s="40"/>
      <c r="X99" s="39">
        <v>0</v>
      </c>
      <c r="Y99" s="40"/>
      <c r="Z99" s="40"/>
      <c r="AA99" s="40"/>
      <c r="AB99" s="39">
        <v>0</v>
      </c>
      <c r="AC99" s="40"/>
      <c r="AD99" s="39">
        <v>0</v>
      </c>
      <c r="AE99" s="40"/>
      <c r="AF99" s="40"/>
      <c r="AG99" s="40"/>
      <c r="AH99" s="39">
        <v>0</v>
      </c>
      <c r="AI99" s="40"/>
      <c r="AJ99" s="40"/>
      <c r="AK99" s="40"/>
      <c r="AL99" s="40"/>
      <c r="AM99" s="40"/>
      <c r="AN99" s="40"/>
      <c r="AO99" s="40"/>
      <c r="AP99" s="39">
        <v>349</v>
      </c>
      <c r="AQ99" s="40"/>
      <c r="AR99" s="40"/>
      <c r="AS99" s="40"/>
      <c r="AT99" s="39">
        <v>2621</v>
      </c>
      <c r="AU99" s="39">
        <v>39</v>
      </c>
      <c r="AV99" s="40"/>
      <c r="AW99" s="39">
        <v>2660</v>
      </c>
      <c r="AX99" s="40"/>
      <c r="AY99" s="40"/>
      <c r="AZ99" s="40"/>
      <c r="BA99" s="39">
        <v>520</v>
      </c>
      <c r="BB99" s="39">
        <v>2145</v>
      </c>
      <c r="BC99" s="40"/>
      <c r="BD99" s="39">
        <v>2665</v>
      </c>
      <c r="BE99" s="40"/>
      <c r="BF99" s="40"/>
      <c r="BG99" s="40"/>
      <c r="BH99" s="39">
        <v>344</v>
      </c>
      <c r="BI99" s="40"/>
      <c r="BJ99" s="40"/>
      <c r="BK99" s="40"/>
      <c r="BL99" s="39">
        <v>0</v>
      </c>
      <c r="BM99" s="40"/>
      <c r="BN99" s="39">
        <v>0</v>
      </c>
      <c r="BO99" s="40"/>
      <c r="BP99" s="40"/>
      <c r="BQ99" s="40"/>
      <c r="BR99" s="39">
        <v>0</v>
      </c>
    </row>
    <row r="100" spans="1:70" ht="20.100000000000001" customHeight="1" x14ac:dyDescent="0.2">
      <c r="D100" s="2" t="s">
        <v>148</v>
      </c>
      <c r="F100" s="37">
        <v>0</v>
      </c>
      <c r="G100" s="37"/>
      <c r="H100" s="37"/>
      <c r="I100" s="37"/>
      <c r="J100" s="37">
        <v>0</v>
      </c>
      <c r="K100" s="37">
        <v>0</v>
      </c>
      <c r="L100" s="37"/>
      <c r="M100" s="37">
        <v>0</v>
      </c>
      <c r="N100" s="37"/>
      <c r="O100" s="37"/>
      <c r="P100" s="37"/>
      <c r="Q100" s="37">
        <v>0</v>
      </c>
      <c r="R100" s="37">
        <v>0</v>
      </c>
      <c r="S100" s="37"/>
      <c r="T100" s="37">
        <v>0</v>
      </c>
      <c r="U100" s="37"/>
      <c r="V100" s="37"/>
      <c r="W100" s="37"/>
      <c r="X100" s="37">
        <v>0</v>
      </c>
      <c r="Y100" s="37"/>
      <c r="Z100" s="37"/>
      <c r="AA100" s="37"/>
      <c r="AB100" s="37">
        <v>0</v>
      </c>
      <c r="AC100" s="37"/>
      <c r="AD100" s="37">
        <v>0</v>
      </c>
      <c r="AE100" s="37"/>
      <c r="AF100" s="37"/>
      <c r="AG100" s="37"/>
      <c r="AH100" s="37">
        <v>0</v>
      </c>
      <c r="AI100" s="37"/>
      <c r="AJ100" s="37"/>
      <c r="AK100" s="37"/>
      <c r="AL100" s="37"/>
      <c r="AM100" s="37"/>
      <c r="AN100" s="37"/>
      <c r="AO100" s="37"/>
      <c r="AP100" s="37">
        <v>303</v>
      </c>
      <c r="AQ100" s="37"/>
      <c r="AR100" s="37"/>
      <c r="AS100" s="37"/>
      <c r="AT100" s="37">
        <v>2615</v>
      </c>
      <c r="AU100" s="37">
        <v>49</v>
      </c>
      <c r="AV100" s="37"/>
      <c r="AW100" s="37">
        <v>2664</v>
      </c>
      <c r="AX100" s="37"/>
      <c r="AY100" s="37"/>
      <c r="AZ100" s="37"/>
      <c r="BA100" s="37">
        <v>559</v>
      </c>
      <c r="BB100" s="37">
        <v>2195</v>
      </c>
      <c r="BC100" s="37"/>
      <c r="BD100" s="37">
        <v>2754</v>
      </c>
      <c r="BE100" s="37"/>
      <c r="BF100" s="37"/>
      <c r="BG100" s="37"/>
      <c r="BH100" s="37">
        <v>213</v>
      </c>
      <c r="BI100" s="37"/>
      <c r="BJ100" s="37"/>
      <c r="BK100" s="37"/>
      <c r="BL100" s="37">
        <v>0</v>
      </c>
      <c r="BM100" s="37"/>
      <c r="BN100" s="37">
        <v>0</v>
      </c>
      <c r="BO100" s="37"/>
      <c r="BP100" s="37"/>
      <c r="BQ100" s="37"/>
      <c r="BR100" s="37">
        <v>0</v>
      </c>
    </row>
    <row r="101" spans="1:70" ht="20.100000000000001" customHeight="1" x14ac:dyDescent="0.2">
      <c r="D101" s="38" t="s">
        <v>149</v>
      </c>
      <c r="F101" s="39">
        <v>0</v>
      </c>
      <c r="G101" s="40"/>
      <c r="H101" s="40"/>
      <c r="I101" s="40"/>
      <c r="J101" s="39">
        <v>0</v>
      </c>
      <c r="K101" s="39">
        <v>0</v>
      </c>
      <c r="L101" s="40"/>
      <c r="M101" s="39">
        <v>0</v>
      </c>
      <c r="N101" s="40"/>
      <c r="O101" s="40"/>
      <c r="P101" s="40"/>
      <c r="Q101" s="39">
        <v>0</v>
      </c>
      <c r="R101" s="39">
        <v>0</v>
      </c>
      <c r="S101" s="40"/>
      <c r="T101" s="39">
        <v>0</v>
      </c>
      <c r="U101" s="40"/>
      <c r="V101" s="40"/>
      <c r="W101" s="40"/>
      <c r="X101" s="39">
        <v>0</v>
      </c>
      <c r="Y101" s="40"/>
      <c r="Z101" s="40"/>
      <c r="AA101" s="40"/>
      <c r="AB101" s="39">
        <v>0</v>
      </c>
      <c r="AC101" s="40"/>
      <c r="AD101" s="39">
        <v>0</v>
      </c>
      <c r="AE101" s="40"/>
      <c r="AF101" s="40"/>
      <c r="AG101" s="40"/>
      <c r="AH101" s="39">
        <v>0</v>
      </c>
      <c r="AI101" s="40"/>
      <c r="AJ101" s="40"/>
      <c r="AK101" s="40"/>
      <c r="AL101" s="40"/>
      <c r="AM101" s="40"/>
      <c r="AN101" s="40"/>
      <c r="AO101" s="40"/>
      <c r="AP101" s="39">
        <v>361</v>
      </c>
      <c r="AQ101" s="40"/>
      <c r="AR101" s="40"/>
      <c r="AS101" s="40"/>
      <c r="AT101" s="39">
        <v>2631</v>
      </c>
      <c r="AU101" s="39">
        <v>41</v>
      </c>
      <c r="AV101" s="40"/>
      <c r="AW101" s="39">
        <v>2672</v>
      </c>
      <c r="AX101" s="40"/>
      <c r="AY101" s="40"/>
      <c r="AZ101" s="40"/>
      <c r="BA101" s="39">
        <v>444</v>
      </c>
      <c r="BB101" s="39">
        <v>2324</v>
      </c>
      <c r="BC101" s="40"/>
      <c r="BD101" s="39">
        <v>2768</v>
      </c>
      <c r="BE101" s="40"/>
      <c r="BF101" s="40"/>
      <c r="BG101" s="40"/>
      <c r="BH101" s="39">
        <v>265</v>
      </c>
      <c r="BI101" s="40"/>
      <c r="BJ101" s="40"/>
      <c r="BK101" s="40"/>
      <c r="BL101" s="39">
        <v>0</v>
      </c>
      <c r="BM101" s="40"/>
      <c r="BN101" s="39">
        <v>0</v>
      </c>
      <c r="BO101" s="40"/>
      <c r="BP101" s="40"/>
      <c r="BQ101" s="40"/>
      <c r="BR101" s="39">
        <v>0</v>
      </c>
    </row>
    <row r="102" spans="1:70" ht="20.100000000000001" customHeight="1" x14ac:dyDescent="0.2">
      <c r="D102" s="2" t="s">
        <v>150</v>
      </c>
      <c r="F102" s="37">
        <v>0</v>
      </c>
      <c r="G102" s="37"/>
      <c r="H102" s="37"/>
      <c r="I102" s="37"/>
      <c r="J102" s="37">
        <v>0</v>
      </c>
      <c r="K102" s="37">
        <v>0</v>
      </c>
      <c r="L102" s="37"/>
      <c r="M102" s="37">
        <v>0</v>
      </c>
      <c r="N102" s="37"/>
      <c r="O102" s="37"/>
      <c r="P102" s="37"/>
      <c r="Q102" s="37">
        <v>0</v>
      </c>
      <c r="R102" s="37">
        <v>0</v>
      </c>
      <c r="S102" s="37"/>
      <c r="T102" s="37">
        <v>0</v>
      </c>
      <c r="U102" s="37"/>
      <c r="V102" s="37"/>
      <c r="W102" s="37"/>
      <c r="X102" s="37">
        <v>0</v>
      </c>
      <c r="Y102" s="37"/>
      <c r="Z102" s="37"/>
      <c r="AA102" s="37"/>
      <c r="AB102" s="37">
        <v>0</v>
      </c>
      <c r="AC102" s="37"/>
      <c r="AD102" s="37">
        <v>0</v>
      </c>
      <c r="AE102" s="37"/>
      <c r="AF102" s="37"/>
      <c r="AG102" s="37"/>
      <c r="AH102" s="37">
        <v>0</v>
      </c>
      <c r="AI102" s="37"/>
      <c r="AJ102" s="37"/>
      <c r="AK102" s="37"/>
      <c r="AL102" s="37"/>
      <c r="AM102" s="37"/>
      <c r="AN102" s="37"/>
      <c r="AO102" s="37"/>
      <c r="AP102" s="37">
        <v>380</v>
      </c>
      <c r="AQ102" s="37"/>
      <c r="AR102" s="37"/>
      <c r="AS102" s="37"/>
      <c r="AT102" s="37">
        <v>2667</v>
      </c>
      <c r="AU102" s="37">
        <v>52</v>
      </c>
      <c r="AV102" s="37"/>
      <c r="AW102" s="37">
        <v>2719</v>
      </c>
      <c r="AX102" s="37"/>
      <c r="AY102" s="37"/>
      <c r="AZ102" s="37"/>
      <c r="BA102" s="37">
        <v>533</v>
      </c>
      <c r="BB102" s="37">
        <v>2318</v>
      </c>
      <c r="BC102" s="37"/>
      <c r="BD102" s="37">
        <v>2851</v>
      </c>
      <c r="BE102" s="37"/>
      <c r="BF102" s="37"/>
      <c r="BG102" s="37"/>
      <c r="BH102" s="37">
        <v>248</v>
      </c>
      <c r="BI102" s="37"/>
      <c r="BJ102" s="37"/>
      <c r="BK102" s="37"/>
      <c r="BL102" s="37">
        <v>0</v>
      </c>
      <c r="BM102" s="37"/>
      <c r="BN102" s="37">
        <v>0</v>
      </c>
      <c r="BO102" s="37"/>
      <c r="BP102" s="37"/>
      <c r="BQ102" s="37"/>
      <c r="BR102" s="37">
        <v>0</v>
      </c>
    </row>
    <row r="103" spans="1:70" ht="20.100000000000001" customHeight="1" x14ac:dyDescent="0.2">
      <c r="D103" s="38" t="s">
        <v>151</v>
      </c>
      <c r="F103" s="39">
        <v>0</v>
      </c>
      <c r="G103" s="40"/>
      <c r="H103" s="40"/>
      <c r="I103" s="40"/>
      <c r="J103" s="39">
        <v>0</v>
      </c>
      <c r="K103" s="39">
        <v>0</v>
      </c>
      <c r="L103" s="40"/>
      <c r="M103" s="39">
        <v>0</v>
      </c>
      <c r="N103" s="40"/>
      <c r="O103" s="40"/>
      <c r="P103" s="40"/>
      <c r="Q103" s="39">
        <v>0</v>
      </c>
      <c r="R103" s="39">
        <v>0</v>
      </c>
      <c r="S103" s="40"/>
      <c r="T103" s="39">
        <v>0</v>
      </c>
      <c r="U103" s="40"/>
      <c r="V103" s="40"/>
      <c r="W103" s="40"/>
      <c r="X103" s="39">
        <v>0</v>
      </c>
      <c r="Y103" s="40"/>
      <c r="Z103" s="40"/>
      <c r="AA103" s="40"/>
      <c r="AB103" s="39">
        <v>0</v>
      </c>
      <c r="AC103" s="40"/>
      <c r="AD103" s="39">
        <v>0</v>
      </c>
      <c r="AE103" s="40"/>
      <c r="AF103" s="40"/>
      <c r="AG103" s="40"/>
      <c r="AH103" s="39">
        <v>0</v>
      </c>
      <c r="AI103" s="40"/>
      <c r="AJ103" s="40"/>
      <c r="AK103" s="40"/>
      <c r="AL103" s="40"/>
      <c r="AM103" s="40"/>
      <c r="AN103" s="40"/>
      <c r="AO103" s="40"/>
      <c r="AP103" s="39">
        <v>355</v>
      </c>
      <c r="AQ103" s="40"/>
      <c r="AR103" s="40"/>
      <c r="AS103" s="40"/>
      <c r="AT103" s="39">
        <v>2611</v>
      </c>
      <c r="AU103" s="39">
        <v>33</v>
      </c>
      <c r="AV103" s="40"/>
      <c r="AW103" s="39">
        <v>2644</v>
      </c>
      <c r="AX103" s="40"/>
      <c r="AY103" s="40"/>
      <c r="AZ103" s="40"/>
      <c r="BA103" s="39">
        <v>491</v>
      </c>
      <c r="BB103" s="39">
        <v>2205</v>
      </c>
      <c r="BC103" s="40"/>
      <c r="BD103" s="39">
        <v>2696</v>
      </c>
      <c r="BE103" s="40"/>
      <c r="BF103" s="40"/>
      <c r="BG103" s="40"/>
      <c r="BH103" s="39">
        <v>303</v>
      </c>
      <c r="BI103" s="40"/>
      <c r="BJ103" s="40"/>
      <c r="BK103" s="40"/>
      <c r="BL103" s="39">
        <v>0</v>
      </c>
      <c r="BM103" s="40"/>
      <c r="BN103" s="39">
        <v>0</v>
      </c>
      <c r="BO103" s="40"/>
      <c r="BP103" s="40"/>
      <c r="BQ103" s="40"/>
      <c r="BR103" s="39">
        <v>0</v>
      </c>
    </row>
    <row r="104" spans="1:70" ht="20.100000000000001" customHeight="1" x14ac:dyDescent="0.2">
      <c r="D104" s="41" t="s">
        <v>152</v>
      </c>
      <c r="F104" s="40">
        <v>0</v>
      </c>
      <c r="G104" s="40"/>
      <c r="H104" s="40"/>
      <c r="I104" s="40"/>
      <c r="J104" s="40">
        <v>0</v>
      </c>
      <c r="K104" s="40">
        <v>0</v>
      </c>
      <c r="L104" s="40"/>
      <c r="M104" s="40">
        <v>0</v>
      </c>
      <c r="N104" s="40"/>
      <c r="O104" s="40"/>
      <c r="P104" s="40"/>
      <c r="Q104" s="40">
        <v>0</v>
      </c>
      <c r="R104" s="40">
        <v>0</v>
      </c>
      <c r="S104" s="40"/>
      <c r="T104" s="40">
        <v>0</v>
      </c>
      <c r="U104" s="40"/>
      <c r="V104" s="40"/>
      <c r="W104" s="40"/>
      <c r="X104" s="40">
        <v>0</v>
      </c>
      <c r="Y104" s="40"/>
      <c r="Z104" s="40"/>
      <c r="AA104" s="40"/>
      <c r="AB104" s="40">
        <v>0</v>
      </c>
      <c r="AC104" s="40"/>
      <c r="AD104" s="40">
        <v>0</v>
      </c>
      <c r="AE104" s="40"/>
      <c r="AF104" s="40"/>
      <c r="AG104" s="40"/>
      <c r="AH104" s="40">
        <v>0</v>
      </c>
      <c r="AI104" s="40"/>
      <c r="AJ104" s="40"/>
      <c r="AK104" s="40"/>
      <c r="AL104" s="40"/>
      <c r="AM104" s="40"/>
      <c r="AN104" s="40"/>
      <c r="AO104" s="40"/>
      <c r="AP104" s="40">
        <v>0</v>
      </c>
      <c r="AQ104" s="40"/>
      <c r="AR104" s="40"/>
      <c r="AS104" s="40"/>
      <c r="AT104" s="40">
        <v>1962</v>
      </c>
      <c r="AU104" s="40">
        <v>19</v>
      </c>
      <c r="AV104" s="40"/>
      <c r="AW104" s="40">
        <v>1981</v>
      </c>
      <c r="AX104" s="40"/>
      <c r="AY104" s="40"/>
      <c r="AZ104" s="40"/>
      <c r="BA104" s="40">
        <v>385</v>
      </c>
      <c r="BB104" s="40">
        <v>1378</v>
      </c>
      <c r="BC104" s="40"/>
      <c r="BD104" s="40">
        <v>1763</v>
      </c>
      <c r="BE104" s="40"/>
      <c r="BF104" s="40"/>
      <c r="BG104" s="40"/>
      <c r="BH104" s="40">
        <v>218</v>
      </c>
      <c r="BI104" s="40"/>
      <c r="BJ104" s="40"/>
      <c r="BK104" s="40"/>
      <c r="BL104" s="40">
        <v>0</v>
      </c>
      <c r="BM104" s="40"/>
      <c r="BN104" s="40">
        <v>0</v>
      </c>
      <c r="BO104" s="40"/>
      <c r="BP104" s="40"/>
      <c r="BQ104" s="40"/>
      <c r="BR104" s="40">
        <v>0</v>
      </c>
    </row>
    <row r="105" spans="1:70" ht="20.100000000000001" customHeight="1" x14ac:dyDescent="0.2">
      <c r="D105" s="38" t="s">
        <v>153</v>
      </c>
      <c r="F105" s="39">
        <v>0</v>
      </c>
      <c r="G105" s="40"/>
      <c r="H105" s="40"/>
      <c r="I105" s="40"/>
      <c r="J105" s="39">
        <v>0</v>
      </c>
      <c r="K105" s="39">
        <v>0</v>
      </c>
      <c r="L105" s="40"/>
      <c r="M105" s="39">
        <v>0</v>
      </c>
      <c r="N105" s="40"/>
      <c r="O105" s="40"/>
      <c r="P105" s="40"/>
      <c r="Q105" s="39">
        <v>0</v>
      </c>
      <c r="R105" s="39">
        <v>0</v>
      </c>
      <c r="S105" s="40"/>
      <c r="T105" s="39">
        <v>0</v>
      </c>
      <c r="U105" s="40"/>
      <c r="V105" s="40"/>
      <c r="W105" s="40"/>
      <c r="X105" s="39">
        <v>0</v>
      </c>
      <c r="Y105" s="40"/>
      <c r="Z105" s="40"/>
      <c r="AA105" s="40"/>
      <c r="AB105" s="39">
        <v>0</v>
      </c>
      <c r="AC105" s="40"/>
      <c r="AD105" s="39">
        <v>0</v>
      </c>
      <c r="AE105" s="40"/>
      <c r="AF105" s="40"/>
      <c r="AG105" s="40"/>
      <c r="AH105" s="39">
        <v>0</v>
      </c>
      <c r="AI105" s="40"/>
      <c r="AJ105" s="40"/>
      <c r="AK105" s="40"/>
      <c r="AL105" s="40"/>
      <c r="AM105" s="40"/>
      <c r="AN105" s="40"/>
      <c r="AO105" s="40"/>
      <c r="AP105" s="39">
        <v>0</v>
      </c>
      <c r="AQ105" s="40"/>
      <c r="AR105" s="40"/>
      <c r="AS105" s="40"/>
      <c r="AT105" s="39">
        <v>1964</v>
      </c>
      <c r="AU105" s="39">
        <v>18</v>
      </c>
      <c r="AV105" s="40"/>
      <c r="AW105" s="39">
        <v>1982</v>
      </c>
      <c r="AX105" s="40"/>
      <c r="AY105" s="40"/>
      <c r="AZ105" s="40"/>
      <c r="BA105" s="39">
        <v>371</v>
      </c>
      <c r="BB105" s="39">
        <v>1398</v>
      </c>
      <c r="BC105" s="40"/>
      <c r="BD105" s="39">
        <v>1769</v>
      </c>
      <c r="BE105" s="40"/>
      <c r="BF105" s="40"/>
      <c r="BG105" s="40"/>
      <c r="BH105" s="39">
        <v>213</v>
      </c>
      <c r="BI105" s="40"/>
      <c r="BJ105" s="40"/>
      <c r="BK105" s="40"/>
      <c r="BL105" s="39">
        <v>0</v>
      </c>
      <c r="BM105" s="40"/>
      <c r="BN105" s="39">
        <v>0</v>
      </c>
      <c r="BO105" s="40"/>
      <c r="BP105" s="40"/>
      <c r="BQ105" s="40"/>
      <c r="BR105" s="39">
        <v>0</v>
      </c>
    </row>
    <row r="106" spans="1:70" ht="20.100000000000001" customHeight="1" x14ac:dyDescent="0.2">
      <c r="D106" s="41" t="s">
        <v>154</v>
      </c>
      <c r="F106" s="40">
        <v>0</v>
      </c>
      <c r="G106" s="40"/>
      <c r="H106" s="40"/>
      <c r="I106" s="40"/>
      <c r="J106" s="40">
        <v>0</v>
      </c>
      <c r="K106" s="40">
        <v>0</v>
      </c>
      <c r="L106" s="40"/>
      <c r="M106" s="40">
        <v>0</v>
      </c>
      <c r="N106" s="40"/>
      <c r="O106" s="40"/>
      <c r="P106" s="40"/>
      <c r="Q106" s="40">
        <v>0</v>
      </c>
      <c r="R106" s="40">
        <v>0</v>
      </c>
      <c r="S106" s="40"/>
      <c r="T106" s="40">
        <v>0</v>
      </c>
      <c r="U106" s="40"/>
      <c r="V106" s="40"/>
      <c r="W106" s="40"/>
      <c r="X106" s="40">
        <v>0</v>
      </c>
      <c r="Y106" s="40"/>
      <c r="Z106" s="40"/>
      <c r="AA106" s="40"/>
      <c r="AB106" s="40">
        <v>0</v>
      </c>
      <c r="AC106" s="40"/>
      <c r="AD106" s="40">
        <v>0</v>
      </c>
      <c r="AE106" s="40"/>
      <c r="AF106" s="40"/>
      <c r="AG106" s="40"/>
      <c r="AH106" s="40">
        <v>0</v>
      </c>
      <c r="AI106" s="40"/>
      <c r="AJ106" s="40"/>
      <c r="AK106" s="40"/>
      <c r="AL106" s="40"/>
      <c r="AM106" s="40"/>
      <c r="AN106" s="40"/>
      <c r="AO106" s="40"/>
      <c r="AP106" s="40">
        <v>0</v>
      </c>
      <c r="AQ106" s="40"/>
      <c r="AR106" s="40"/>
      <c r="AS106" s="40"/>
      <c r="AT106" s="40">
        <v>1981</v>
      </c>
      <c r="AU106" s="40">
        <v>16</v>
      </c>
      <c r="AV106" s="40"/>
      <c r="AW106" s="40">
        <v>1997</v>
      </c>
      <c r="AX106" s="40"/>
      <c r="AY106" s="40"/>
      <c r="AZ106" s="40"/>
      <c r="BA106" s="40">
        <v>377</v>
      </c>
      <c r="BB106" s="40">
        <v>1403</v>
      </c>
      <c r="BC106" s="40"/>
      <c r="BD106" s="40">
        <v>1780</v>
      </c>
      <c r="BE106" s="40"/>
      <c r="BF106" s="40"/>
      <c r="BG106" s="40"/>
      <c r="BH106" s="40">
        <v>217</v>
      </c>
      <c r="BI106" s="40"/>
      <c r="BJ106" s="40"/>
      <c r="BK106" s="40"/>
      <c r="BL106" s="40">
        <v>0</v>
      </c>
      <c r="BM106" s="40"/>
      <c r="BN106" s="40">
        <v>0</v>
      </c>
      <c r="BO106" s="40"/>
      <c r="BP106" s="40"/>
      <c r="BQ106" s="40"/>
      <c r="BR106" s="40">
        <v>0</v>
      </c>
    </row>
    <row r="107" spans="1:70"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row>
    <row r="108" spans="1:70" s="1" customFormat="1" ht="20.100000000000001" customHeight="1" x14ac:dyDescent="0.2">
      <c r="A108" s="3"/>
      <c r="B108" s="6"/>
      <c r="C108" s="42" t="s">
        <v>155</v>
      </c>
      <c r="D108" s="42"/>
      <c r="E108" s="5"/>
      <c r="F108" s="44">
        <v>0</v>
      </c>
      <c r="G108" s="45"/>
      <c r="H108" s="45"/>
      <c r="I108" s="45"/>
      <c r="J108" s="44">
        <v>0</v>
      </c>
      <c r="K108" s="44">
        <v>0</v>
      </c>
      <c r="L108" s="45"/>
      <c r="M108" s="44">
        <v>0</v>
      </c>
      <c r="N108" s="45"/>
      <c r="O108" s="45"/>
      <c r="P108" s="45"/>
      <c r="Q108" s="44">
        <v>0</v>
      </c>
      <c r="R108" s="44">
        <v>0</v>
      </c>
      <c r="S108" s="45"/>
      <c r="T108" s="44">
        <v>0</v>
      </c>
      <c r="U108" s="45"/>
      <c r="V108" s="45"/>
      <c r="W108" s="45"/>
      <c r="X108" s="44">
        <v>0</v>
      </c>
      <c r="Y108" s="45"/>
      <c r="Z108" s="45"/>
      <c r="AA108" s="45"/>
      <c r="AB108" s="44">
        <v>0</v>
      </c>
      <c r="AC108" s="45"/>
      <c r="AD108" s="44">
        <v>0</v>
      </c>
      <c r="AE108" s="45"/>
      <c r="AF108" s="45"/>
      <c r="AG108" s="45"/>
      <c r="AH108" s="44">
        <v>0</v>
      </c>
      <c r="AI108" s="45"/>
      <c r="AJ108" s="45"/>
      <c r="AK108" s="45"/>
      <c r="AL108" s="45"/>
      <c r="AM108" s="45"/>
      <c r="AN108" s="45"/>
      <c r="AO108" s="45"/>
      <c r="AP108" s="44">
        <v>2095</v>
      </c>
      <c r="AQ108" s="45"/>
      <c r="AR108" s="45"/>
      <c r="AS108" s="45"/>
      <c r="AT108" s="44">
        <v>21686</v>
      </c>
      <c r="AU108" s="44">
        <v>335</v>
      </c>
      <c r="AV108" s="45"/>
      <c r="AW108" s="44">
        <v>22021</v>
      </c>
      <c r="AX108" s="45"/>
      <c r="AY108" s="45"/>
      <c r="AZ108" s="45"/>
      <c r="BA108" s="44">
        <v>4348</v>
      </c>
      <c r="BB108" s="44">
        <v>17494</v>
      </c>
      <c r="BC108" s="45"/>
      <c r="BD108" s="44">
        <v>21842</v>
      </c>
      <c r="BE108" s="45"/>
      <c r="BF108" s="45"/>
      <c r="BG108" s="45"/>
      <c r="BH108" s="44">
        <v>2274</v>
      </c>
      <c r="BI108" s="45"/>
      <c r="BJ108" s="45"/>
      <c r="BK108" s="45"/>
      <c r="BL108" s="44">
        <v>0</v>
      </c>
      <c r="BM108" s="45"/>
      <c r="BN108" s="44">
        <v>0</v>
      </c>
      <c r="BO108" s="45"/>
      <c r="BP108" s="45"/>
      <c r="BQ108" s="45"/>
      <c r="BR108" s="44">
        <v>0</v>
      </c>
    </row>
    <row r="109" spans="1:70"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row>
    <row r="110" spans="1:70"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row>
    <row r="111" spans="1:70" s="1" customFormat="1" ht="20.100000000000001" customHeight="1" x14ac:dyDescent="0.2">
      <c r="A111" s="3"/>
      <c r="B111" s="6"/>
      <c r="C111" s="3"/>
      <c r="D111" s="2" t="s">
        <v>157</v>
      </c>
      <c r="E111" s="5"/>
      <c r="F111" s="37">
        <v>0</v>
      </c>
      <c r="G111" s="37"/>
      <c r="H111" s="37"/>
      <c r="I111" s="37"/>
      <c r="J111" s="37">
        <v>0</v>
      </c>
      <c r="K111" s="37">
        <v>0</v>
      </c>
      <c r="L111" s="37"/>
      <c r="M111" s="37">
        <v>0</v>
      </c>
      <c r="N111" s="37"/>
      <c r="O111" s="37"/>
      <c r="P111" s="37"/>
      <c r="Q111" s="37">
        <v>0</v>
      </c>
      <c r="R111" s="37">
        <v>0</v>
      </c>
      <c r="S111" s="37"/>
      <c r="T111" s="37">
        <v>0</v>
      </c>
      <c r="U111" s="37"/>
      <c r="V111" s="37"/>
      <c r="W111" s="37"/>
      <c r="X111" s="37">
        <v>0</v>
      </c>
      <c r="Y111" s="37"/>
      <c r="Z111" s="37"/>
      <c r="AA111" s="37"/>
      <c r="AB111" s="37">
        <v>0</v>
      </c>
      <c r="AC111" s="37"/>
      <c r="AD111" s="37">
        <v>0</v>
      </c>
      <c r="AE111" s="37"/>
      <c r="AF111" s="37"/>
      <c r="AG111" s="37"/>
      <c r="AH111" s="37">
        <v>0</v>
      </c>
      <c r="AI111" s="37"/>
      <c r="AJ111" s="37"/>
      <c r="AK111" s="37"/>
      <c r="AL111" s="37"/>
      <c r="AM111" s="37"/>
      <c r="AN111" s="37"/>
      <c r="AO111" s="37"/>
      <c r="AP111" s="37">
        <v>0</v>
      </c>
      <c r="AQ111" s="37"/>
      <c r="AR111" s="37"/>
      <c r="AS111" s="37"/>
      <c r="AT111" s="37">
        <v>0</v>
      </c>
      <c r="AU111" s="37">
        <v>1</v>
      </c>
      <c r="AV111" s="37"/>
      <c r="AW111" s="37">
        <v>1</v>
      </c>
      <c r="AX111" s="37"/>
      <c r="AY111" s="37"/>
      <c r="AZ111" s="37"/>
      <c r="BA111" s="37">
        <v>0</v>
      </c>
      <c r="BB111" s="37">
        <v>1</v>
      </c>
      <c r="BC111" s="37"/>
      <c r="BD111" s="37">
        <v>1</v>
      </c>
      <c r="BE111" s="37"/>
      <c r="BF111" s="37"/>
      <c r="BG111" s="37"/>
      <c r="BH111" s="37">
        <v>1</v>
      </c>
      <c r="BI111" s="37"/>
      <c r="BJ111" s="37"/>
      <c r="BK111" s="37"/>
      <c r="BL111" s="37">
        <v>1</v>
      </c>
      <c r="BM111" s="37"/>
      <c r="BN111" s="37">
        <v>0</v>
      </c>
      <c r="BO111" s="37"/>
      <c r="BP111" s="37"/>
      <c r="BQ111" s="37"/>
      <c r="BR111" s="37">
        <v>0</v>
      </c>
    </row>
    <row r="112" spans="1:70" s="1" customFormat="1" ht="20.100000000000001" customHeight="1" x14ac:dyDescent="0.2">
      <c r="A112" s="3"/>
      <c r="B112" s="6"/>
      <c r="C112" s="3"/>
      <c r="D112" s="38" t="s">
        <v>158</v>
      </c>
      <c r="E112" s="5"/>
      <c r="F112" s="39">
        <v>0</v>
      </c>
      <c r="G112" s="40"/>
      <c r="H112" s="40"/>
      <c r="I112" s="40"/>
      <c r="J112" s="39">
        <v>0</v>
      </c>
      <c r="K112" s="39">
        <v>0</v>
      </c>
      <c r="L112" s="40"/>
      <c r="M112" s="39">
        <v>0</v>
      </c>
      <c r="N112" s="40"/>
      <c r="O112" s="40"/>
      <c r="P112" s="40"/>
      <c r="Q112" s="39">
        <v>0</v>
      </c>
      <c r="R112" s="39">
        <v>0</v>
      </c>
      <c r="S112" s="40"/>
      <c r="T112" s="39">
        <v>0</v>
      </c>
      <c r="U112" s="40"/>
      <c r="V112" s="40"/>
      <c r="W112" s="40"/>
      <c r="X112" s="39">
        <v>0</v>
      </c>
      <c r="Y112" s="40"/>
      <c r="Z112" s="40"/>
      <c r="AA112" s="40"/>
      <c r="AB112" s="39">
        <v>0</v>
      </c>
      <c r="AC112" s="40"/>
      <c r="AD112" s="39">
        <v>0</v>
      </c>
      <c r="AE112" s="40"/>
      <c r="AF112" s="40"/>
      <c r="AG112" s="40"/>
      <c r="AH112" s="39">
        <v>0</v>
      </c>
      <c r="AI112" s="40"/>
      <c r="AJ112" s="40"/>
      <c r="AK112" s="40"/>
      <c r="AL112" s="40"/>
      <c r="AM112" s="40"/>
      <c r="AN112" s="40"/>
      <c r="AO112" s="40"/>
      <c r="AP112" s="39">
        <v>2</v>
      </c>
      <c r="AQ112" s="40"/>
      <c r="AR112" s="40"/>
      <c r="AS112" s="40"/>
      <c r="AT112" s="39">
        <v>0</v>
      </c>
      <c r="AU112" s="39">
        <v>1</v>
      </c>
      <c r="AV112" s="40"/>
      <c r="AW112" s="39">
        <v>1</v>
      </c>
      <c r="AX112" s="40"/>
      <c r="AY112" s="40"/>
      <c r="AZ112" s="40"/>
      <c r="BA112" s="39">
        <v>0</v>
      </c>
      <c r="BB112" s="39">
        <v>3</v>
      </c>
      <c r="BC112" s="40"/>
      <c r="BD112" s="39">
        <v>3</v>
      </c>
      <c r="BE112" s="40"/>
      <c r="BF112" s="40"/>
      <c r="BG112" s="40"/>
      <c r="BH112" s="39">
        <v>0</v>
      </c>
      <c r="BI112" s="40"/>
      <c r="BJ112" s="40"/>
      <c r="BK112" s="40"/>
      <c r="BL112" s="39">
        <v>0</v>
      </c>
      <c r="BM112" s="40"/>
      <c r="BN112" s="39">
        <v>0</v>
      </c>
      <c r="BO112" s="40"/>
      <c r="BP112" s="40"/>
      <c r="BQ112" s="40"/>
      <c r="BR112" s="39">
        <v>0</v>
      </c>
    </row>
    <row r="113" spans="1:70" s="1" customFormat="1" ht="20.100000000000001" customHeight="1" x14ac:dyDescent="0.2">
      <c r="A113" s="3"/>
      <c r="B113" s="6"/>
      <c r="C113" s="3"/>
      <c r="D113" s="2" t="s">
        <v>159</v>
      </c>
      <c r="E113" s="5"/>
      <c r="F113" s="37">
        <v>10</v>
      </c>
      <c r="G113" s="37"/>
      <c r="H113" s="37"/>
      <c r="I113" s="37"/>
      <c r="J113" s="37">
        <v>23</v>
      </c>
      <c r="K113" s="37">
        <v>0</v>
      </c>
      <c r="L113" s="37"/>
      <c r="M113" s="37">
        <v>23</v>
      </c>
      <c r="N113" s="37"/>
      <c r="O113" s="37"/>
      <c r="P113" s="37"/>
      <c r="Q113" s="37">
        <v>3</v>
      </c>
      <c r="R113" s="37">
        <v>30</v>
      </c>
      <c r="S113" s="37"/>
      <c r="T113" s="37">
        <v>33</v>
      </c>
      <c r="U113" s="37"/>
      <c r="V113" s="37"/>
      <c r="W113" s="37"/>
      <c r="X113" s="37">
        <v>0</v>
      </c>
      <c r="Y113" s="37"/>
      <c r="Z113" s="37"/>
      <c r="AA113" s="37"/>
      <c r="AB113" s="37">
        <v>0</v>
      </c>
      <c r="AC113" s="37"/>
      <c r="AD113" s="37">
        <v>0</v>
      </c>
      <c r="AE113" s="37"/>
      <c r="AF113" s="37"/>
      <c r="AG113" s="37"/>
      <c r="AH113" s="37">
        <v>0</v>
      </c>
      <c r="AI113" s="37"/>
      <c r="AJ113" s="37"/>
      <c r="AK113" s="37"/>
      <c r="AL113" s="37"/>
      <c r="AM113" s="37"/>
      <c r="AN113" s="37"/>
      <c r="AO113" s="37"/>
      <c r="AP113" s="37">
        <v>0</v>
      </c>
      <c r="AQ113" s="37"/>
      <c r="AR113" s="37"/>
      <c r="AS113" s="37"/>
      <c r="AT113" s="37">
        <v>0</v>
      </c>
      <c r="AU113" s="37">
        <v>0</v>
      </c>
      <c r="AV113" s="37"/>
      <c r="AW113" s="37">
        <v>0</v>
      </c>
      <c r="AX113" s="37"/>
      <c r="AY113" s="37"/>
      <c r="AZ113" s="37"/>
      <c r="BA113" s="37">
        <v>0</v>
      </c>
      <c r="BB113" s="37">
        <v>0</v>
      </c>
      <c r="BC113" s="37"/>
      <c r="BD113" s="37">
        <v>0</v>
      </c>
      <c r="BE113" s="37"/>
      <c r="BF113" s="37"/>
      <c r="BG113" s="37"/>
      <c r="BH113" s="37">
        <v>0</v>
      </c>
      <c r="BI113" s="37"/>
      <c r="BJ113" s="37"/>
      <c r="BK113" s="37"/>
      <c r="BL113" s="37">
        <v>0</v>
      </c>
      <c r="BM113" s="37"/>
      <c r="BN113" s="37">
        <v>0</v>
      </c>
      <c r="BO113" s="37"/>
      <c r="BP113" s="37"/>
      <c r="BQ113" s="37"/>
      <c r="BR113" s="37">
        <v>0</v>
      </c>
    </row>
    <row r="114" spans="1:70"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row>
    <row r="115" spans="1:70" s="1" customFormat="1" ht="20.100000000000001" customHeight="1" x14ac:dyDescent="0.2">
      <c r="A115" s="3"/>
      <c r="B115" s="6"/>
      <c r="C115" s="42" t="s">
        <v>160</v>
      </c>
      <c r="D115" s="42"/>
      <c r="E115" s="5"/>
      <c r="F115" s="44">
        <v>10</v>
      </c>
      <c r="G115" s="45"/>
      <c r="H115" s="45"/>
      <c r="I115" s="45"/>
      <c r="J115" s="44">
        <v>23</v>
      </c>
      <c r="K115" s="44">
        <v>0</v>
      </c>
      <c r="L115" s="45"/>
      <c r="M115" s="44">
        <v>23</v>
      </c>
      <c r="N115" s="45"/>
      <c r="O115" s="45"/>
      <c r="P115" s="45"/>
      <c r="Q115" s="44">
        <v>3</v>
      </c>
      <c r="R115" s="44">
        <v>30</v>
      </c>
      <c r="S115" s="45"/>
      <c r="T115" s="44">
        <v>33</v>
      </c>
      <c r="U115" s="45"/>
      <c r="V115" s="45"/>
      <c r="W115" s="45"/>
      <c r="X115" s="44">
        <v>0</v>
      </c>
      <c r="Y115" s="45"/>
      <c r="Z115" s="45"/>
      <c r="AA115" s="45"/>
      <c r="AB115" s="44">
        <v>0</v>
      </c>
      <c r="AC115" s="45"/>
      <c r="AD115" s="44">
        <v>0</v>
      </c>
      <c r="AE115" s="45"/>
      <c r="AF115" s="45"/>
      <c r="AG115" s="45"/>
      <c r="AH115" s="44">
        <v>0</v>
      </c>
      <c r="AI115" s="45"/>
      <c r="AJ115" s="45"/>
      <c r="AK115" s="45"/>
      <c r="AL115" s="45"/>
      <c r="AM115" s="45"/>
      <c r="AN115" s="45"/>
      <c r="AO115" s="45"/>
      <c r="AP115" s="44">
        <v>2</v>
      </c>
      <c r="AQ115" s="45"/>
      <c r="AR115" s="45"/>
      <c r="AS115" s="45"/>
      <c r="AT115" s="44">
        <v>0</v>
      </c>
      <c r="AU115" s="44">
        <v>2</v>
      </c>
      <c r="AV115" s="45"/>
      <c r="AW115" s="44">
        <v>2</v>
      </c>
      <c r="AX115" s="45"/>
      <c r="AY115" s="45"/>
      <c r="AZ115" s="45"/>
      <c r="BA115" s="44">
        <v>0</v>
      </c>
      <c r="BB115" s="44">
        <v>4</v>
      </c>
      <c r="BC115" s="45"/>
      <c r="BD115" s="44">
        <v>4</v>
      </c>
      <c r="BE115" s="45"/>
      <c r="BF115" s="45"/>
      <c r="BG115" s="45"/>
      <c r="BH115" s="44">
        <v>1</v>
      </c>
      <c r="BI115" s="45"/>
      <c r="BJ115" s="45"/>
      <c r="BK115" s="45"/>
      <c r="BL115" s="44">
        <v>1</v>
      </c>
      <c r="BM115" s="45"/>
      <c r="BN115" s="44">
        <v>0</v>
      </c>
      <c r="BO115" s="45"/>
      <c r="BP115" s="45"/>
      <c r="BQ115" s="45"/>
      <c r="BR115" s="44">
        <v>0</v>
      </c>
    </row>
    <row r="116" spans="1:70"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row>
    <row r="117" spans="1:70" s="1" customFormat="1" ht="20.100000000000001" customHeight="1" x14ac:dyDescent="0.25">
      <c r="A117" s="3"/>
      <c r="B117" s="49" t="s">
        <v>161</v>
      </c>
      <c r="C117" s="50"/>
      <c r="D117" s="50"/>
      <c r="E117" s="5"/>
      <c r="F117" s="51">
        <v>7452</v>
      </c>
      <c r="G117" s="52"/>
      <c r="H117" s="52"/>
      <c r="I117" s="52"/>
      <c r="J117" s="51">
        <v>26456</v>
      </c>
      <c r="K117" s="51">
        <v>1241</v>
      </c>
      <c r="L117" s="52"/>
      <c r="M117" s="51">
        <v>27697</v>
      </c>
      <c r="N117" s="52"/>
      <c r="O117" s="52"/>
      <c r="P117" s="52"/>
      <c r="Q117" s="51">
        <v>13930</v>
      </c>
      <c r="R117" s="51">
        <v>13848</v>
      </c>
      <c r="S117" s="52"/>
      <c r="T117" s="51">
        <v>27778</v>
      </c>
      <c r="U117" s="52"/>
      <c r="V117" s="52"/>
      <c r="W117" s="52"/>
      <c r="X117" s="51">
        <v>7372</v>
      </c>
      <c r="Y117" s="52"/>
      <c r="Z117" s="52"/>
      <c r="AA117" s="52"/>
      <c r="AB117" s="51">
        <v>1</v>
      </c>
      <c r="AC117" s="52"/>
      <c r="AD117" s="51">
        <v>0</v>
      </c>
      <c r="AE117" s="52"/>
      <c r="AF117" s="52"/>
      <c r="AG117" s="52"/>
      <c r="AH117" s="51">
        <v>1103</v>
      </c>
      <c r="AI117" s="52"/>
      <c r="AJ117" s="52"/>
      <c r="AK117" s="52"/>
      <c r="AL117" s="52"/>
      <c r="AM117" s="52"/>
      <c r="AN117" s="52"/>
      <c r="AO117" s="52"/>
      <c r="AP117" s="51">
        <v>2099</v>
      </c>
      <c r="AQ117" s="52"/>
      <c r="AR117" s="52"/>
      <c r="AS117" s="52"/>
      <c r="AT117" s="51">
        <v>21706</v>
      </c>
      <c r="AU117" s="51">
        <v>338</v>
      </c>
      <c r="AV117" s="52"/>
      <c r="AW117" s="51">
        <v>22044</v>
      </c>
      <c r="AX117" s="52"/>
      <c r="AY117" s="52"/>
      <c r="AZ117" s="52"/>
      <c r="BA117" s="51">
        <v>4370</v>
      </c>
      <c r="BB117" s="51">
        <v>17498</v>
      </c>
      <c r="BC117" s="52"/>
      <c r="BD117" s="51">
        <v>21868</v>
      </c>
      <c r="BE117" s="52"/>
      <c r="BF117" s="52"/>
      <c r="BG117" s="52"/>
      <c r="BH117" s="51">
        <v>2276</v>
      </c>
      <c r="BI117" s="52"/>
      <c r="BJ117" s="52"/>
      <c r="BK117" s="52"/>
      <c r="BL117" s="51">
        <v>1</v>
      </c>
      <c r="BM117" s="52"/>
      <c r="BN117" s="51">
        <v>0</v>
      </c>
      <c r="BO117" s="52"/>
      <c r="BP117" s="52"/>
      <c r="BQ117" s="52"/>
      <c r="BR117" s="51">
        <v>0</v>
      </c>
    </row>
    <row r="118" spans="1:70"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row>
    <row r="119" spans="1:70"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row>
    <row r="120" spans="1:70"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row>
    <row r="121" spans="1:70" ht="20.100000000000001" customHeight="1" x14ac:dyDescent="0.2">
      <c r="D121" s="2" t="s">
        <v>163</v>
      </c>
      <c r="F121" s="37">
        <v>0</v>
      </c>
      <c r="G121" s="37"/>
      <c r="H121" s="37"/>
      <c r="I121" s="37"/>
      <c r="J121" s="37">
        <v>0</v>
      </c>
      <c r="K121" s="37">
        <v>0</v>
      </c>
      <c r="L121" s="37"/>
      <c r="M121" s="37">
        <v>0</v>
      </c>
      <c r="N121" s="37"/>
      <c r="O121" s="37"/>
      <c r="P121" s="37"/>
      <c r="Q121" s="37">
        <v>0</v>
      </c>
      <c r="R121" s="37">
        <v>0</v>
      </c>
      <c r="S121" s="37"/>
      <c r="T121" s="37">
        <v>0</v>
      </c>
      <c r="U121" s="37"/>
      <c r="V121" s="37"/>
      <c r="W121" s="37"/>
      <c r="X121" s="37">
        <v>0</v>
      </c>
      <c r="Y121" s="37"/>
      <c r="Z121" s="37"/>
      <c r="AA121" s="37"/>
      <c r="AB121" s="37">
        <v>0</v>
      </c>
      <c r="AC121" s="37"/>
      <c r="AD121" s="37">
        <v>0</v>
      </c>
      <c r="AE121" s="37"/>
      <c r="AF121" s="37"/>
      <c r="AG121" s="37"/>
      <c r="AH121" s="37">
        <v>0</v>
      </c>
      <c r="AI121" s="37"/>
      <c r="AJ121" s="37"/>
      <c r="AK121" s="37"/>
      <c r="AL121" s="37"/>
      <c r="AM121" s="37"/>
      <c r="AN121" s="37"/>
      <c r="AO121" s="37"/>
      <c r="AP121" s="37">
        <v>0</v>
      </c>
      <c r="AQ121" s="37"/>
      <c r="AR121" s="37"/>
      <c r="AS121" s="37"/>
      <c r="AT121" s="37">
        <v>0</v>
      </c>
      <c r="AU121" s="37">
        <v>0</v>
      </c>
      <c r="AV121" s="37"/>
      <c r="AW121" s="37">
        <v>0</v>
      </c>
      <c r="AX121" s="37"/>
      <c r="AY121" s="37"/>
      <c r="AZ121" s="37"/>
      <c r="BA121" s="37">
        <v>0</v>
      </c>
      <c r="BB121" s="37">
        <v>0</v>
      </c>
      <c r="BC121" s="37"/>
      <c r="BD121" s="37">
        <v>0</v>
      </c>
      <c r="BE121" s="37"/>
      <c r="BF121" s="37"/>
      <c r="BG121" s="37"/>
      <c r="BH121" s="37">
        <v>0</v>
      </c>
      <c r="BI121" s="37"/>
      <c r="BJ121" s="37"/>
      <c r="BK121" s="37"/>
      <c r="BL121" s="37">
        <v>0</v>
      </c>
      <c r="BM121" s="37"/>
      <c r="BN121" s="37">
        <v>0</v>
      </c>
      <c r="BO121" s="37"/>
      <c r="BP121" s="37"/>
      <c r="BQ121" s="37"/>
      <c r="BR121" s="37">
        <v>0</v>
      </c>
    </row>
    <row r="122" spans="1:70" ht="20.100000000000001" customHeight="1" x14ac:dyDescent="0.2">
      <c r="D122" s="38" t="s">
        <v>164</v>
      </c>
      <c r="F122" s="39">
        <v>0</v>
      </c>
      <c r="G122" s="40"/>
      <c r="H122" s="40"/>
      <c r="I122" s="40"/>
      <c r="J122" s="39">
        <v>0</v>
      </c>
      <c r="K122" s="39">
        <v>0</v>
      </c>
      <c r="L122" s="40"/>
      <c r="M122" s="39">
        <v>0</v>
      </c>
      <c r="N122" s="40"/>
      <c r="O122" s="40"/>
      <c r="P122" s="40"/>
      <c r="Q122" s="39">
        <v>0</v>
      </c>
      <c r="R122" s="39">
        <v>0</v>
      </c>
      <c r="S122" s="40"/>
      <c r="T122" s="39">
        <v>0</v>
      </c>
      <c r="U122" s="40"/>
      <c r="V122" s="40"/>
      <c r="W122" s="40"/>
      <c r="X122" s="39">
        <v>0</v>
      </c>
      <c r="Y122" s="40"/>
      <c r="Z122" s="40"/>
      <c r="AA122" s="40"/>
      <c r="AB122" s="39">
        <v>0</v>
      </c>
      <c r="AC122" s="40"/>
      <c r="AD122" s="39">
        <v>0</v>
      </c>
      <c r="AE122" s="40"/>
      <c r="AF122" s="40"/>
      <c r="AG122" s="40"/>
      <c r="AH122" s="39">
        <v>0</v>
      </c>
      <c r="AI122" s="40"/>
      <c r="AJ122" s="40"/>
      <c r="AK122" s="40"/>
      <c r="AL122" s="40"/>
      <c r="AM122" s="40"/>
      <c r="AN122" s="40"/>
      <c r="AO122" s="40"/>
      <c r="AP122" s="39">
        <v>0</v>
      </c>
      <c r="AQ122" s="40"/>
      <c r="AR122" s="40"/>
      <c r="AS122" s="40"/>
      <c r="AT122" s="39">
        <v>0</v>
      </c>
      <c r="AU122" s="39">
        <v>0</v>
      </c>
      <c r="AV122" s="40"/>
      <c r="AW122" s="39">
        <v>0</v>
      </c>
      <c r="AX122" s="40"/>
      <c r="AY122" s="40"/>
      <c r="AZ122" s="40"/>
      <c r="BA122" s="39">
        <v>0</v>
      </c>
      <c r="BB122" s="39">
        <v>0</v>
      </c>
      <c r="BC122" s="40"/>
      <c r="BD122" s="39">
        <v>0</v>
      </c>
      <c r="BE122" s="40"/>
      <c r="BF122" s="40"/>
      <c r="BG122" s="40"/>
      <c r="BH122" s="39">
        <v>0</v>
      </c>
      <c r="BI122" s="40"/>
      <c r="BJ122" s="40"/>
      <c r="BK122" s="40"/>
      <c r="BL122" s="39">
        <v>0</v>
      </c>
      <c r="BM122" s="40"/>
      <c r="BN122" s="39">
        <v>0</v>
      </c>
      <c r="BO122" s="40"/>
      <c r="BP122" s="40"/>
      <c r="BQ122" s="40"/>
      <c r="BR122" s="39">
        <v>0</v>
      </c>
    </row>
    <row r="123" spans="1:70" ht="20.100000000000001" customHeight="1" x14ac:dyDescent="0.2">
      <c r="D123" s="2" t="s">
        <v>165</v>
      </c>
      <c r="F123" s="37">
        <v>0</v>
      </c>
      <c r="G123" s="37"/>
      <c r="H123" s="37"/>
      <c r="I123" s="37"/>
      <c r="J123" s="37">
        <v>0</v>
      </c>
      <c r="K123" s="37">
        <v>0</v>
      </c>
      <c r="L123" s="37"/>
      <c r="M123" s="37">
        <v>0</v>
      </c>
      <c r="N123" s="37"/>
      <c r="O123" s="37"/>
      <c r="P123" s="37"/>
      <c r="Q123" s="37">
        <v>0</v>
      </c>
      <c r="R123" s="37">
        <v>0</v>
      </c>
      <c r="S123" s="37"/>
      <c r="T123" s="37">
        <v>0</v>
      </c>
      <c r="U123" s="37"/>
      <c r="V123" s="37"/>
      <c r="W123" s="37"/>
      <c r="X123" s="37">
        <v>0</v>
      </c>
      <c r="Y123" s="37"/>
      <c r="Z123" s="37"/>
      <c r="AA123" s="37"/>
      <c r="AB123" s="37">
        <v>0</v>
      </c>
      <c r="AC123" s="37"/>
      <c r="AD123" s="37">
        <v>0</v>
      </c>
      <c r="AE123" s="37"/>
      <c r="AF123" s="37"/>
      <c r="AG123" s="37"/>
      <c r="AH123" s="37">
        <v>0</v>
      </c>
      <c r="AI123" s="37"/>
      <c r="AJ123" s="37"/>
      <c r="AK123" s="37"/>
      <c r="AL123" s="37"/>
      <c r="AM123" s="37"/>
      <c r="AN123" s="37"/>
      <c r="AO123" s="37"/>
      <c r="AP123" s="37">
        <v>0</v>
      </c>
      <c r="AQ123" s="37"/>
      <c r="AR123" s="37"/>
      <c r="AS123" s="37"/>
      <c r="AT123" s="37">
        <v>0</v>
      </c>
      <c r="AU123" s="37">
        <v>0</v>
      </c>
      <c r="AV123" s="37"/>
      <c r="AW123" s="37">
        <v>0</v>
      </c>
      <c r="AX123" s="37"/>
      <c r="AY123" s="37"/>
      <c r="AZ123" s="37"/>
      <c r="BA123" s="37">
        <v>0</v>
      </c>
      <c r="BB123" s="37">
        <v>0</v>
      </c>
      <c r="BC123" s="37"/>
      <c r="BD123" s="37">
        <v>0</v>
      </c>
      <c r="BE123" s="37"/>
      <c r="BF123" s="37"/>
      <c r="BG123" s="37"/>
      <c r="BH123" s="37">
        <v>0</v>
      </c>
      <c r="BI123" s="37"/>
      <c r="BJ123" s="37"/>
      <c r="BK123" s="37"/>
      <c r="BL123" s="37">
        <v>0</v>
      </c>
      <c r="BM123" s="37"/>
      <c r="BN123" s="37">
        <v>0</v>
      </c>
      <c r="BO123" s="37"/>
      <c r="BP123" s="37"/>
      <c r="BQ123" s="37"/>
      <c r="BR123" s="37">
        <v>0</v>
      </c>
    </row>
    <row r="124" spans="1:70" ht="20.100000000000001" customHeight="1" x14ac:dyDescent="0.2">
      <c r="D124" s="38" t="s">
        <v>166</v>
      </c>
      <c r="F124" s="39">
        <v>0</v>
      </c>
      <c r="G124" s="40"/>
      <c r="H124" s="40"/>
      <c r="I124" s="40"/>
      <c r="J124" s="39">
        <v>0</v>
      </c>
      <c r="K124" s="39">
        <v>0</v>
      </c>
      <c r="L124" s="40"/>
      <c r="M124" s="39">
        <v>0</v>
      </c>
      <c r="N124" s="40"/>
      <c r="O124" s="40"/>
      <c r="P124" s="40"/>
      <c r="Q124" s="39">
        <v>0</v>
      </c>
      <c r="R124" s="39">
        <v>0</v>
      </c>
      <c r="S124" s="40"/>
      <c r="T124" s="39">
        <v>0</v>
      </c>
      <c r="U124" s="40"/>
      <c r="V124" s="40"/>
      <c r="W124" s="40"/>
      <c r="X124" s="39">
        <v>0</v>
      </c>
      <c r="Y124" s="40"/>
      <c r="Z124" s="40"/>
      <c r="AA124" s="40"/>
      <c r="AB124" s="39">
        <v>0</v>
      </c>
      <c r="AC124" s="40"/>
      <c r="AD124" s="39">
        <v>0</v>
      </c>
      <c r="AE124" s="40"/>
      <c r="AF124" s="40"/>
      <c r="AG124" s="40"/>
      <c r="AH124" s="39">
        <v>0</v>
      </c>
      <c r="AI124" s="40"/>
      <c r="AJ124" s="40"/>
      <c r="AK124" s="40"/>
      <c r="AL124" s="40"/>
      <c r="AM124" s="40"/>
      <c r="AN124" s="40"/>
      <c r="AO124" s="40"/>
      <c r="AP124" s="39">
        <v>0</v>
      </c>
      <c r="AQ124" s="40"/>
      <c r="AR124" s="40"/>
      <c r="AS124" s="40"/>
      <c r="AT124" s="39">
        <v>0</v>
      </c>
      <c r="AU124" s="39">
        <v>0</v>
      </c>
      <c r="AV124" s="40"/>
      <c r="AW124" s="39">
        <v>0</v>
      </c>
      <c r="AX124" s="40"/>
      <c r="AY124" s="40"/>
      <c r="AZ124" s="40"/>
      <c r="BA124" s="39">
        <v>0</v>
      </c>
      <c r="BB124" s="39">
        <v>0</v>
      </c>
      <c r="BC124" s="40"/>
      <c r="BD124" s="39">
        <v>0</v>
      </c>
      <c r="BE124" s="40"/>
      <c r="BF124" s="40"/>
      <c r="BG124" s="40"/>
      <c r="BH124" s="39">
        <v>0</v>
      </c>
      <c r="BI124" s="40"/>
      <c r="BJ124" s="40"/>
      <c r="BK124" s="40"/>
      <c r="BL124" s="39">
        <v>0</v>
      </c>
      <c r="BM124" s="40"/>
      <c r="BN124" s="39">
        <v>0</v>
      </c>
      <c r="BO124" s="40"/>
      <c r="BP124" s="40"/>
      <c r="BQ124" s="40"/>
      <c r="BR124" s="39">
        <v>0</v>
      </c>
    </row>
    <row r="125" spans="1:70" ht="20.100000000000001" customHeight="1" x14ac:dyDescent="0.2">
      <c r="D125" s="2" t="s">
        <v>167</v>
      </c>
      <c r="F125" s="37">
        <v>0</v>
      </c>
      <c r="G125" s="37"/>
      <c r="H125" s="37"/>
      <c r="I125" s="37"/>
      <c r="J125" s="37">
        <v>0</v>
      </c>
      <c r="K125" s="37">
        <v>0</v>
      </c>
      <c r="L125" s="37"/>
      <c r="M125" s="37">
        <v>0</v>
      </c>
      <c r="N125" s="37"/>
      <c r="O125" s="37"/>
      <c r="P125" s="37"/>
      <c r="Q125" s="37">
        <v>0</v>
      </c>
      <c r="R125" s="37">
        <v>0</v>
      </c>
      <c r="S125" s="37"/>
      <c r="T125" s="37">
        <v>0</v>
      </c>
      <c r="U125" s="37"/>
      <c r="V125" s="37"/>
      <c r="W125" s="37"/>
      <c r="X125" s="37">
        <v>0</v>
      </c>
      <c r="Y125" s="37"/>
      <c r="Z125" s="37"/>
      <c r="AA125" s="37"/>
      <c r="AB125" s="37">
        <v>0</v>
      </c>
      <c r="AC125" s="37"/>
      <c r="AD125" s="37">
        <v>0</v>
      </c>
      <c r="AE125" s="37"/>
      <c r="AF125" s="37"/>
      <c r="AG125" s="37"/>
      <c r="AH125" s="37">
        <v>0</v>
      </c>
      <c r="AI125" s="37"/>
      <c r="AJ125" s="37"/>
      <c r="AK125" s="37"/>
      <c r="AL125" s="37"/>
      <c r="AM125" s="37"/>
      <c r="AN125" s="37"/>
      <c r="AO125" s="37"/>
      <c r="AP125" s="37">
        <v>0</v>
      </c>
      <c r="AQ125" s="37"/>
      <c r="AR125" s="37"/>
      <c r="AS125" s="37"/>
      <c r="AT125" s="37">
        <v>0</v>
      </c>
      <c r="AU125" s="37">
        <v>0</v>
      </c>
      <c r="AV125" s="37"/>
      <c r="AW125" s="37">
        <v>0</v>
      </c>
      <c r="AX125" s="37"/>
      <c r="AY125" s="37"/>
      <c r="AZ125" s="37"/>
      <c r="BA125" s="37">
        <v>0</v>
      </c>
      <c r="BB125" s="37">
        <v>0</v>
      </c>
      <c r="BC125" s="37"/>
      <c r="BD125" s="37">
        <v>0</v>
      </c>
      <c r="BE125" s="37"/>
      <c r="BF125" s="37"/>
      <c r="BG125" s="37"/>
      <c r="BH125" s="37">
        <v>0</v>
      </c>
      <c r="BI125" s="37"/>
      <c r="BJ125" s="37"/>
      <c r="BK125" s="37"/>
      <c r="BL125" s="37">
        <v>0</v>
      </c>
      <c r="BM125" s="37"/>
      <c r="BN125" s="37">
        <v>0</v>
      </c>
      <c r="BO125" s="37"/>
      <c r="BP125" s="37"/>
      <c r="BQ125" s="37"/>
      <c r="BR125" s="37">
        <v>0</v>
      </c>
    </row>
    <row r="126" spans="1:70" ht="20.100000000000001" customHeight="1" x14ac:dyDescent="0.2">
      <c r="D126" s="38" t="s">
        <v>168</v>
      </c>
      <c r="F126" s="39">
        <v>0</v>
      </c>
      <c r="G126" s="40"/>
      <c r="H126" s="40"/>
      <c r="I126" s="40"/>
      <c r="J126" s="39">
        <v>0</v>
      </c>
      <c r="K126" s="39">
        <v>0</v>
      </c>
      <c r="L126" s="40"/>
      <c r="M126" s="39">
        <v>0</v>
      </c>
      <c r="N126" s="40"/>
      <c r="O126" s="40"/>
      <c r="P126" s="40"/>
      <c r="Q126" s="39">
        <v>0</v>
      </c>
      <c r="R126" s="39">
        <v>0</v>
      </c>
      <c r="S126" s="40"/>
      <c r="T126" s="39">
        <v>0</v>
      </c>
      <c r="U126" s="40"/>
      <c r="V126" s="40"/>
      <c r="W126" s="40"/>
      <c r="X126" s="39">
        <v>0</v>
      </c>
      <c r="Y126" s="40"/>
      <c r="Z126" s="40"/>
      <c r="AA126" s="40"/>
      <c r="AB126" s="39">
        <v>0</v>
      </c>
      <c r="AC126" s="40"/>
      <c r="AD126" s="39">
        <v>0</v>
      </c>
      <c r="AE126" s="40"/>
      <c r="AF126" s="40"/>
      <c r="AG126" s="40"/>
      <c r="AH126" s="39">
        <v>0</v>
      </c>
      <c r="AI126" s="40"/>
      <c r="AJ126" s="40"/>
      <c r="AK126" s="40"/>
      <c r="AL126" s="40"/>
      <c r="AM126" s="40"/>
      <c r="AN126" s="40"/>
      <c r="AO126" s="40"/>
      <c r="AP126" s="39">
        <v>0</v>
      </c>
      <c r="AQ126" s="40"/>
      <c r="AR126" s="40"/>
      <c r="AS126" s="40"/>
      <c r="AT126" s="39">
        <v>0</v>
      </c>
      <c r="AU126" s="39">
        <v>0</v>
      </c>
      <c r="AV126" s="40"/>
      <c r="AW126" s="39">
        <v>0</v>
      </c>
      <c r="AX126" s="40"/>
      <c r="AY126" s="40"/>
      <c r="AZ126" s="40"/>
      <c r="BA126" s="39">
        <v>0</v>
      </c>
      <c r="BB126" s="39">
        <v>0</v>
      </c>
      <c r="BC126" s="40"/>
      <c r="BD126" s="39">
        <v>0</v>
      </c>
      <c r="BE126" s="40"/>
      <c r="BF126" s="40"/>
      <c r="BG126" s="40"/>
      <c r="BH126" s="39">
        <v>0</v>
      </c>
      <c r="BI126" s="40"/>
      <c r="BJ126" s="40"/>
      <c r="BK126" s="40"/>
      <c r="BL126" s="39">
        <v>0</v>
      </c>
      <c r="BM126" s="40"/>
      <c r="BN126" s="39">
        <v>0</v>
      </c>
      <c r="BO126" s="40"/>
      <c r="BP126" s="40"/>
      <c r="BQ126" s="40"/>
      <c r="BR126" s="39">
        <v>0</v>
      </c>
    </row>
    <row r="127" spans="1:70" ht="20.100000000000001" customHeight="1" x14ac:dyDescent="0.2">
      <c r="D127" s="41" t="s">
        <v>169</v>
      </c>
      <c r="F127" s="40">
        <v>0</v>
      </c>
      <c r="G127" s="40"/>
      <c r="H127" s="40"/>
      <c r="I127" s="40"/>
      <c r="J127" s="40">
        <v>0</v>
      </c>
      <c r="K127" s="40">
        <v>0</v>
      </c>
      <c r="L127" s="40"/>
      <c r="M127" s="40">
        <v>0</v>
      </c>
      <c r="N127" s="40"/>
      <c r="O127" s="40"/>
      <c r="P127" s="40"/>
      <c r="Q127" s="40">
        <v>0</v>
      </c>
      <c r="R127" s="40">
        <v>0</v>
      </c>
      <c r="S127" s="40"/>
      <c r="T127" s="40">
        <v>0</v>
      </c>
      <c r="U127" s="40"/>
      <c r="V127" s="40"/>
      <c r="W127" s="40"/>
      <c r="X127" s="40">
        <v>0</v>
      </c>
      <c r="Y127" s="40"/>
      <c r="Z127" s="40"/>
      <c r="AA127" s="40"/>
      <c r="AB127" s="40">
        <v>0</v>
      </c>
      <c r="AC127" s="40"/>
      <c r="AD127" s="40">
        <v>0</v>
      </c>
      <c r="AE127" s="40"/>
      <c r="AF127" s="40"/>
      <c r="AG127" s="40"/>
      <c r="AH127" s="40">
        <v>0</v>
      </c>
      <c r="AI127" s="40"/>
      <c r="AJ127" s="40"/>
      <c r="AK127" s="40"/>
      <c r="AL127" s="40"/>
      <c r="AM127" s="40"/>
      <c r="AN127" s="40"/>
      <c r="AO127" s="40"/>
      <c r="AP127" s="40">
        <v>0</v>
      </c>
      <c r="AQ127" s="40"/>
      <c r="AR127" s="40"/>
      <c r="AS127" s="40"/>
      <c r="AT127" s="40">
        <v>0</v>
      </c>
      <c r="AU127" s="40">
        <v>0</v>
      </c>
      <c r="AV127" s="40"/>
      <c r="AW127" s="40">
        <v>0</v>
      </c>
      <c r="AX127" s="40"/>
      <c r="AY127" s="40"/>
      <c r="AZ127" s="40"/>
      <c r="BA127" s="40">
        <v>0</v>
      </c>
      <c r="BB127" s="40">
        <v>0</v>
      </c>
      <c r="BC127" s="40"/>
      <c r="BD127" s="40">
        <v>0</v>
      </c>
      <c r="BE127" s="40"/>
      <c r="BF127" s="40"/>
      <c r="BG127" s="40"/>
      <c r="BH127" s="40">
        <v>0</v>
      </c>
      <c r="BI127" s="40"/>
      <c r="BJ127" s="40"/>
      <c r="BK127" s="40"/>
      <c r="BL127" s="40">
        <v>0</v>
      </c>
      <c r="BM127" s="40"/>
      <c r="BN127" s="40">
        <v>0</v>
      </c>
      <c r="BO127" s="40"/>
      <c r="BP127" s="40"/>
      <c r="BQ127" s="40"/>
      <c r="BR127" s="40">
        <v>0</v>
      </c>
    </row>
    <row r="128" spans="1:70"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row>
    <row r="129" spans="1:70" s="1" customFormat="1" ht="20.100000000000001" customHeight="1" x14ac:dyDescent="0.2">
      <c r="A129" s="3"/>
      <c r="B129" s="6"/>
      <c r="C129" s="42" t="s">
        <v>122</v>
      </c>
      <c r="D129" s="42"/>
      <c r="E129" s="5"/>
      <c r="F129" s="44">
        <v>0</v>
      </c>
      <c r="G129" s="45"/>
      <c r="H129" s="45"/>
      <c r="I129" s="45"/>
      <c r="J129" s="44">
        <v>0</v>
      </c>
      <c r="K129" s="44">
        <v>0</v>
      </c>
      <c r="L129" s="45"/>
      <c r="M129" s="44">
        <v>0</v>
      </c>
      <c r="N129" s="45"/>
      <c r="O129" s="45"/>
      <c r="P129" s="45"/>
      <c r="Q129" s="44">
        <v>0</v>
      </c>
      <c r="R129" s="44">
        <v>0</v>
      </c>
      <c r="S129" s="45"/>
      <c r="T129" s="44">
        <v>0</v>
      </c>
      <c r="U129" s="45"/>
      <c r="V129" s="45"/>
      <c r="W129" s="45"/>
      <c r="X129" s="44">
        <v>0</v>
      </c>
      <c r="Y129" s="45"/>
      <c r="Z129" s="45"/>
      <c r="AA129" s="45"/>
      <c r="AB129" s="44">
        <v>0</v>
      </c>
      <c r="AC129" s="45"/>
      <c r="AD129" s="44">
        <v>0</v>
      </c>
      <c r="AE129" s="45"/>
      <c r="AF129" s="45"/>
      <c r="AG129" s="45"/>
      <c r="AH129" s="44">
        <v>0</v>
      </c>
      <c r="AI129" s="45"/>
      <c r="AJ129" s="45"/>
      <c r="AK129" s="45"/>
      <c r="AL129" s="45"/>
      <c r="AM129" s="45"/>
      <c r="AN129" s="45"/>
      <c r="AO129" s="45"/>
      <c r="AP129" s="44">
        <v>0</v>
      </c>
      <c r="AQ129" s="45"/>
      <c r="AR129" s="45"/>
      <c r="AS129" s="45"/>
      <c r="AT129" s="44">
        <v>0</v>
      </c>
      <c r="AU129" s="44">
        <v>0</v>
      </c>
      <c r="AV129" s="45"/>
      <c r="AW129" s="44">
        <v>0</v>
      </c>
      <c r="AX129" s="45"/>
      <c r="AY129" s="45"/>
      <c r="AZ129" s="45"/>
      <c r="BA129" s="44">
        <v>0</v>
      </c>
      <c r="BB129" s="44">
        <v>0</v>
      </c>
      <c r="BC129" s="45"/>
      <c r="BD129" s="44">
        <v>0</v>
      </c>
      <c r="BE129" s="45"/>
      <c r="BF129" s="45"/>
      <c r="BG129" s="45"/>
      <c r="BH129" s="44">
        <v>0</v>
      </c>
      <c r="BI129" s="45"/>
      <c r="BJ129" s="45"/>
      <c r="BK129" s="45"/>
      <c r="BL129" s="44">
        <v>0</v>
      </c>
      <c r="BM129" s="45"/>
      <c r="BN129" s="44">
        <v>0</v>
      </c>
      <c r="BO129" s="45"/>
      <c r="BP129" s="45"/>
      <c r="BQ129" s="45"/>
      <c r="BR129" s="44">
        <v>0</v>
      </c>
    </row>
    <row r="130" spans="1:70"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row>
    <row r="131" spans="1:70"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row>
    <row r="132" spans="1:70" ht="20.100000000000001" customHeight="1" x14ac:dyDescent="0.2">
      <c r="D132" s="2" t="s">
        <v>124</v>
      </c>
      <c r="F132" s="37">
        <v>144</v>
      </c>
      <c r="G132" s="37"/>
      <c r="H132" s="37"/>
      <c r="I132" s="37"/>
      <c r="J132" s="37">
        <v>494</v>
      </c>
      <c r="K132" s="37">
        <v>10</v>
      </c>
      <c r="L132" s="37"/>
      <c r="M132" s="37">
        <v>504</v>
      </c>
      <c r="N132" s="37"/>
      <c r="O132" s="37"/>
      <c r="P132" s="37"/>
      <c r="Q132" s="37">
        <v>222</v>
      </c>
      <c r="R132" s="37">
        <v>281</v>
      </c>
      <c r="S132" s="37"/>
      <c r="T132" s="37">
        <v>503</v>
      </c>
      <c r="U132" s="37"/>
      <c r="V132" s="37"/>
      <c r="W132" s="37"/>
      <c r="X132" s="37">
        <v>145</v>
      </c>
      <c r="Y132" s="37"/>
      <c r="Z132" s="37"/>
      <c r="AA132" s="37"/>
      <c r="AB132" s="37">
        <v>0</v>
      </c>
      <c r="AC132" s="37"/>
      <c r="AD132" s="37">
        <v>0</v>
      </c>
      <c r="AE132" s="37"/>
      <c r="AF132" s="37"/>
      <c r="AG132" s="37"/>
      <c r="AH132" s="37">
        <v>0</v>
      </c>
      <c r="AI132" s="37"/>
      <c r="AJ132" s="37"/>
      <c r="AK132" s="37"/>
      <c r="AL132" s="37"/>
      <c r="AM132" s="37"/>
      <c r="AN132" s="37"/>
      <c r="AO132" s="37"/>
      <c r="AP132" s="37">
        <v>31</v>
      </c>
      <c r="AQ132" s="37"/>
      <c r="AR132" s="37"/>
      <c r="AS132" s="37"/>
      <c r="AT132" s="37">
        <v>254</v>
      </c>
      <c r="AU132" s="37">
        <v>7</v>
      </c>
      <c r="AV132" s="37"/>
      <c r="AW132" s="37">
        <v>261</v>
      </c>
      <c r="AX132" s="37"/>
      <c r="AY132" s="37"/>
      <c r="AZ132" s="37"/>
      <c r="BA132" s="37">
        <v>67</v>
      </c>
      <c r="BB132" s="37">
        <v>201</v>
      </c>
      <c r="BC132" s="37"/>
      <c r="BD132" s="37">
        <v>268</v>
      </c>
      <c r="BE132" s="37"/>
      <c r="BF132" s="37"/>
      <c r="BG132" s="37"/>
      <c r="BH132" s="37">
        <v>24</v>
      </c>
      <c r="BI132" s="37"/>
      <c r="BJ132" s="37"/>
      <c r="BK132" s="37"/>
      <c r="BL132" s="37">
        <v>0</v>
      </c>
      <c r="BM132" s="37"/>
      <c r="BN132" s="37">
        <v>0</v>
      </c>
      <c r="BO132" s="37"/>
      <c r="BP132" s="37"/>
      <c r="BQ132" s="37"/>
      <c r="BR132" s="37">
        <v>0</v>
      </c>
    </row>
    <row r="133" spans="1:70" ht="20.100000000000001" customHeight="1" x14ac:dyDescent="0.2">
      <c r="D133" s="38" t="s">
        <v>99</v>
      </c>
      <c r="F133" s="39">
        <v>100</v>
      </c>
      <c r="G133" s="40"/>
      <c r="H133" s="40"/>
      <c r="I133" s="40"/>
      <c r="J133" s="39">
        <v>497</v>
      </c>
      <c r="K133" s="39">
        <v>26</v>
      </c>
      <c r="L133" s="40"/>
      <c r="M133" s="39">
        <v>523</v>
      </c>
      <c r="N133" s="40"/>
      <c r="O133" s="40"/>
      <c r="P133" s="40"/>
      <c r="Q133" s="39">
        <v>297</v>
      </c>
      <c r="R133" s="39">
        <v>205</v>
      </c>
      <c r="S133" s="40"/>
      <c r="T133" s="39">
        <v>502</v>
      </c>
      <c r="U133" s="40"/>
      <c r="V133" s="40"/>
      <c r="W133" s="40"/>
      <c r="X133" s="39">
        <v>118</v>
      </c>
      <c r="Y133" s="40"/>
      <c r="Z133" s="40"/>
      <c r="AA133" s="40"/>
      <c r="AB133" s="39">
        <v>0</v>
      </c>
      <c r="AC133" s="40"/>
      <c r="AD133" s="39">
        <v>3</v>
      </c>
      <c r="AE133" s="40"/>
      <c r="AF133" s="40"/>
      <c r="AG133" s="40"/>
      <c r="AH133" s="39">
        <v>0</v>
      </c>
      <c r="AI133" s="40"/>
      <c r="AJ133" s="40"/>
      <c r="AK133" s="40"/>
      <c r="AL133" s="40"/>
      <c r="AM133" s="40"/>
      <c r="AN133" s="40"/>
      <c r="AO133" s="40"/>
      <c r="AP133" s="39">
        <v>28</v>
      </c>
      <c r="AQ133" s="40"/>
      <c r="AR133" s="40"/>
      <c r="AS133" s="40"/>
      <c r="AT133" s="39">
        <v>259</v>
      </c>
      <c r="AU133" s="39">
        <v>9</v>
      </c>
      <c r="AV133" s="40"/>
      <c r="AW133" s="39">
        <v>268</v>
      </c>
      <c r="AX133" s="40"/>
      <c r="AY133" s="40"/>
      <c r="AZ133" s="40"/>
      <c r="BA133" s="39">
        <v>90</v>
      </c>
      <c r="BB133" s="39">
        <v>175</v>
      </c>
      <c r="BC133" s="40"/>
      <c r="BD133" s="39">
        <v>265</v>
      </c>
      <c r="BE133" s="40"/>
      <c r="BF133" s="40"/>
      <c r="BG133" s="40"/>
      <c r="BH133" s="39">
        <v>31</v>
      </c>
      <c r="BI133" s="40"/>
      <c r="BJ133" s="40"/>
      <c r="BK133" s="40"/>
      <c r="BL133" s="39">
        <v>0</v>
      </c>
      <c r="BM133" s="40"/>
      <c r="BN133" s="39">
        <v>0</v>
      </c>
      <c r="BO133" s="40"/>
      <c r="BP133" s="40"/>
      <c r="BQ133" s="40"/>
      <c r="BR133" s="39">
        <v>0</v>
      </c>
    </row>
    <row r="134" spans="1:70" ht="20.100000000000001" customHeight="1" x14ac:dyDescent="0.2">
      <c r="D134" s="2" t="s">
        <v>100</v>
      </c>
      <c r="F134" s="37">
        <v>104</v>
      </c>
      <c r="G134" s="37"/>
      <c r="H134" s="37"/>
      <c r="I134" s="37"/>
      <c r="J134" s="37">
        <v>494</v>
      </c>
      <c r="K134" s="37">
        <v>10</v>
      </c>
      <c r="L134" s="37"/>
      <c r="M134" s="37">
        <v>504</v>
      </c>
      <c r="N134" s="37"/>
      <c r="O134" s="37"/>
      <c r="P134" s="37"/>
      <c r="Q134" s="37">
        <v>217</v>
      </c>
      <c r="R134" s="37">
        <v>277</v>
      </c>
      <c r="S134" s="37"/>
      <c r="T134" s="37">
        <v>494</v>
      </c>
      <c r="U134" s="37"/>
      <c r="V134" s="37"/>
      <c r="W134" s="37"/>
      <c r="X134" s="37">
        <v>114</v>
      </c>
      <c r="Y134" s="37"/>
      <c r="Z134" s="37"/>
      <c r="AA134" s="37"/>
      <c r="AB134" s="37">
        <v>0</v>
      </c>
      <c r="AC134" s="37"/>
      <c r="AD134" s="37">
        <v>0</v>
      </c>
      <c r="AE134" s="37"/>
      <c r="AF134" s="37"/>
      <c r="AG134" s="37"/>
      <c r="AH134" s="37">
        <v>0</v>
      </c>
      <c r="AI134" s="37"/>
      <c r="AJ134" s="37"/>
      <c r="AK134" s="37"/>
      <c r="AL134" s="37"/>
      <c r="AM134" s="37"/>
      <c r="AN134" s="37"/>
      <c r="AO134" s="37"/>
      <c r="AP134" s="37">
        <v>28</v>
      </c>
      <c r="AQ134" s="37"/>
      <c r="AR134" s="37"/>
      <c r="AS134" s="37"/>
      <c r="AT134" s="37">
        <v>258</v>
      </c>
      <c r="AU134" s="37">
        <v>4</v>
      </c>
      <c r="AV134" s="37"/>
      <c r="AW134" s="37">
        <v>262</v>
      </c>
      <c r="AX134" s="37"/>
      <c r="AY134" s="37"/>
      <c r="AZ134" s="37"/>
      <c r="BA134" s="37">
        <v>68</v>
      </c>
      <c r="BB134" s="37">
        <v>196</v>
      </c>
      <c r="BC134" s="37"/>
      <c r="BD134" s="37">
        <v>264</v>
      </c>
      <c r="BE134" s="37"/>
      <c r="BF134" s="37"/>
      <c r="BG134" s="37"/>
      <c r="BH134" s="37">
        <v>26</v>
      </c>
      <c r="BI134" s="37"/>
      <c r="BJ134" s="37"/>
      <c r="BK134" s="37"/>
      <c r="BL134" s="37">
        <v>0</v>
      </c>
      <c r="BM134" s="37"/>
      <c r="BN134" s="37">
        <v>0</v>
      </c>
      <c r="BO134" s="37"/>
      <c r="BP134" s="37"/>
      <c r="BQ134" s="37"/>
      <c r="BR134" s="37">
        <v>0</v>
      </c>
    </row>
    <row r="135" spans="1:70" ht="20.100000000000001" customHeight="1" x14ac:dyDescent="0.2">
      <c r="D135" s="38" t="s">
        <v>101</v>
      </c>
      <c r="F135" s="39">
        <v>136</v>
      </c>
      <c r="G135" s="40"/>
      <c r="H135" s="40"/>
      <c r="I135" s="40"/>
      <c r="J135" s="39">
        <v>494</v>
      </c>
      <c r="K135" s="39">
        <v>16</v>
      </c>
      <c r="L135" s="40"/>
      <c r="M135" s="39">
        <v>510</v>
      </c>
      <c r="N135" s="40"/>
      <c r="O135" s="40"/>
      <c r="P135" s="40"/>
      <c r="Q135" s="39">
        <v>220</v>
      </c>
      <c r="R135" s="39">
        <v>319</v>
      </c>
      <c r="S135" s="40"/>
      <c r="T135" s="39">
        <v>539</v>
      </c>
      <c r="U135" s="40"/>
      <c r="V135" s="40"/>
      <c r="W135" s="40"/>
      <c r="X135" s="39">
        <v>107</v>
      </c>
      <c r="Y135" s="40"/>
      <c r="Z135" s="40"/>
      <c r="AA135" s="40"/>
      <c r="AB135" s="39">
        <v>0</v>
      </c>
      <c r="AC135" s="40"/>
      <c r="AD135" s="39">
        <v>0</v>
      </c>
      <c r="AE135" s="40"/>
      <c r="AF135" s="40"/>
      <c r="AG135" s="40"/>
      <c r="AH135" s="39">
        <v>38</v>
      </c>
      <c r="AI135" s="40"/>
      <c r="AJ135" s="40"/>
      <c r="AK135" s="40"/>
      <c r="AL135" s="40"/>
      <c r="AM135" s="40"/>
      <c r="AN135" s="40"/>
      <c r="AO135" s="40"/>
      <c r="AP135" s="39">
        <v>41</v>
      </c>
      <c r="AQ135" s="40"/>
      <c r="AR135" s="40"/>
      <c r="AS135" s="40"/>
      <c r="AT135" s="39">
        <v>257</v>
      </c>
      <c r="AU135" s="39">
        <v>5</v>
      </c>
      <c r="AV135" s="40"/>
      <c r="AW135" s="39">
        <v>262</v>
      </c>
      <c r="AX135" s="40"/>
      <c r="AY135" s="40"/>
      <c r="AZ135" s="40"/>
      <c r="BA135" s="39">
        <v>68</v>
      </c>
      <c r="BB135" s="39">
        <v>202</v>
      </c>
      <c r="BC135" s="40"/>
      <c r="BD135" s="39">
        <v>270</v>
      </c>
      <c r="BE135" s="40"/>
      <c r="BF135" s="40"/>
      <c r="BG135" s="40"/>
      <c r="BH135" s="39">
        <v>33</v>
      </c>
      <c r="BI135" s="40"/>
      <c r="BJ135" s="40"/>
      <c r="BK135" s="40"/>
      <c r="BL135" s="39">
        <v>0</v>
      </c>
      <c r="BM135" s="40"/>
      <c r="BN135" s="39">
        <v>0</v>
      </c>
      <c r="BO135" s="40"/>
      <c r="BP135" s="40"/>
      <c r="BQ135" s="40"/>
      <c r="BR135" s="39">
        <v>10</v>
      </c>
    </row>
    <row r="136" spans="1:70" ht="20.100000000000001" customHeight="1" x14ac:dyDescent="0.2">
      <c r="D136" s="2" t="s">
        <v>102</v>
      </c>
      <c r="F136" s="37">
        <v>192</v>
      </c>
      <c r="G136" s="37"/>
      <c r="H136" s="37"/>
      <c r="I136" s="37"/>
      <c r="J136" s="37">
        <v>498</v>
      </c>
      <c r="K136" s="37">
        <v>17</v>
      </c>
      <c r="L136" s="37"/>
      <c r="M136" s="37">
        <v>515</v>
      </c>
      <c r="N136" s="37"/>
      <c r="O136" s="37"/>
      <c r="P136" s="37"/>
      <c r="Q136" s="37">
        <v>241</v>
      </c>
      <c r="R136" s="37">
        <v>270</v>
      </c>
      <c r="S136" s="37"/>
      <c r="T136" s="37">
        <v>511</v>
      </c>
      <c r="U136" s="37"/>
      <c r="V136" s="37"/>
      <c r="W136" s="37"/>
      <c r="X136" s="37">
        <v>196</v>
      </c>
      <c r="Y136" s="37"/>
      <c r="Z136" s="37"/>
      <c r="AA136" s="37"/>
      <c r="AB136" s="37">
        <v>0</v>
      </c>
      <c r="AC136" s="37"/>
      <c r="AD136" s="37">
        <v>0</v>
      </c>
      <c r="AE136" s="37"/>
      <c r="AF136" s="37"/>
      <c r="AG136" s="37"/>
      <c r="AH136" s="37">
        <v>0</v>
      </c>
      <c r="AI136" s="37"/>
      <c r="AJ136" s="37"/>
      <c r="AK136" s="37"/>
      <c r="AL136" s="37"/>
      <c r="AM136" s="37"/>
      <c r="AN136" s="37"/>
      <c r="AO136" s="37"/>
      <c r="AP136" s="37">
        <v>29</v>
      </c>
      <c r="AQ136" s="37"/>
      <c r="AR136" s="37"/>
      <c r="AS136" s="37"/>
      <c r="AT136" s="37">
        <v>254</v>
      </c>
      <c r="AU136" s="37">
        <v>6</v>
      </c>
      <c r="AV136" s="37"/>
      <c r="AW136" s="37">
        <v>260</v>
      </c>
      <c r="AX136" s="37"/>
      <c r="AY136" s="37"/>
      <c r="AZ136" s="37"/>
      <c r="BA136" s="37">
        <v>75</v>
      </c>
      <c r="BB136" s="37">
        <v>171</v>
      </c>
      <c r="BC136" s="37"/>
      <c r="BD136" s="37">
        <v>246</v>
      </c>
      <c r="BE136" s="37"/>
      <c r="BF136" s="37"/>
      <c r="BG136" s="37"/>
      <c r="BH136" s="37">
        <v>43</v>
      </c>
      <c r="BI136" s="37"/>
      <c r="BJ136" s="37"/>
      <c r="BK136" s="37"/>
      <c r="BL136" s="37">
        <v>0</v>
      </c>
      <c r="BM136" s="37"/>
      <c r="BN136" s="37">
        <v>0</v>
      </c>
      <c r="BO136" s="37"/>
      <c r="BP136" s="37"/>
      <c r="BQ136" s="37"/>
      <c r="BR136" s="37">
        <v>0</v>
      </c>
    </row>
    <row r="137" spans="1:70"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row>
    <row r="138" spans="1:70" s="1" customFormat="1" ht="20.100000000000001" customHeight="1" x14ac:dyDescent="0.2">
      <c r="A138" s="3"/>
      <c r="B138" s="6"/>
      <c r="C138" s="42" t="s">
        <v>171</v>
      </c>
      <c r="D138" s="42"/>
      <c r="E138" s="5"/>
      <c r="F138" s="44">
        <v>676</v>
      </c>
      <c r="G138" s="45"/>
      <c r="H138" s="45"/>
      <c r="I138" s="45"/>
      <c r="J138" s="44">
        <v>2477</v>
      </c>
      <c r="K138" s="44">
        <v>79</v>
      </c>
      <c r="L138" s="45"/>
      <c r="M138" s="44">
        <v>2556</v>
      </c>
      <c r="N138" s="45"/>
      <c r="O138" s="45"/>
      <c r="P138" s="45"/>
      <c r="Q138" s="44">
        <v>1197</v>
      </c>
      <c r="R138" s="44">
        <v>1352</v>
      </c>
      <c r="S138" s="45"/>
      <c r="T138" s="44">
        <v>2549</v>
      </c>
      <c r="U138" s="45"/>
      <c r="V138" s="45"/>
      <c r="W138" s="45"/>
      <c r="X138" s="44">
        <v>680</v>
      </c>
      <c r="Y138" s="45"/>
      <c r="Z138" s="45"/>
      <c r="AA138" s="45"/>
      <c r="AB138" s="44">
        <v>0</v>
      </c>
      <c r="AC138" s="45"/>
      <c r="AD138" s="44">
        <v>3</v>
      </c>
      <c r="AE138" s="45"/>
      <c r="AF138" s="45"/>
      <c r="AG138" s="45"/>
      <c r="AH138" s="44">
        <v>38</v>
      </c>
      <c r="AI138" s="45"/>
      <c r="AJ138" s="45"/>
      <c r="AK138" s="45"/>
      <c r="AL138" s="45"/>
      <c r="AM138" s="45"/>
      <c r="AN138" s="45"/>
      <c r="AO138" s="45"/>
      <c r="AP138" s="44">
        <v>157</v>
      </c>
      <c r="AQ138" s="45"/>
      <c r="AR138" s="45"/>
      <c r="AS138" s="45"/>
      <c r="AT138" s="44">
        <v>1282</v>
      </c>
      <c r="AU138" s="44">
        <v>31</v>
      </c>
      <c r="AV138" s="45"/>
      <c r="AW138" s="44">
        <v>1313</v>
      </c>
      <c r="AX138" s="45"/>
      <c r="AY138" s="45"/>
      <c r="AZ138" s="45"/>
      <c r="BA138" s="44">
        <v>368</v>
      </c>
      <c r="BB138" s="44">
        <v>945</v>
      </c>
      <c r="BC138" s="45"/>
      <c r="BD138" s="44">
        <v>1313</v>
      </c>
      <c r="BE138" s="45"/>
      <c r="BF138" s="45"/>
      <c r="BG138" s="45"/>
      <c r="BH138" s="44">
        <v>157</v>
      </c>
      <c r="BI138" s="45"/>
      <c r="BJ138" s="45"/>
      <c r="BK138" s="45"/>
      <c r="BL138" s="44">
        <v>0</v>
      </c>
      <c r="BM138" s="45"/>
      <c r="BN138" s="44">
        <v>0</v>
      </c>
      <c r="BO138" s="45"/>
      <c r="BP138" s="45"/>
      <c r="BQ138" s="45"/>
      <c r="BR138" s="44">
        <v>10</v>
      </c>
    </row>
    <row r="139" spans="1:70"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row>
    <row r="140" spans="1:70"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row>
    <row r="141" spans="1:70" ht="20.100000000000001" customHeight="1" x14ac:dyDescent="0.2">
      <c r="D141" s="2" t="s">
        <v>124</v>
      </c>
      <c r="F141" s="37">
        <v>77</v>
      </c>
      <c r="G141" s="37"/>
      <c r="H141" s="37"/>
      <c r="I141" s="37"/>
      <c r="J141" s="37">
        <v>419</v>
      </c>
      <c r="K141" s="37">
        <v>12</v>
      </c>
      <c r="L141" s="37"/>
      <c r="M141" s="37">
        <v>431</v>
      </c>
      <c r="N141" s="37"/>
      <c r="O141" s="37"/>
      <c r="P141" s="37"/>
      <c r="Q141" s="37">
        <v>187</v>
      </c>
      <c r="R141" s="37">
        <v>232</v>
      </c>
      <c r="S141" s="37"/>
      <c r="T141" s="37">
        <v>419</v>
      </c>
      <c r="U141" s="37"/>
      <c r="V141" s="37"/>
      <c r="W141" s="37"/>
      <c r="X141" s="37">
        <v>89</v>
      </c>
      <c r="Y141" s="37"/>
      <c r="Z141" s="37"/>
      <c r="AA141" s="37"/>
      <c r="AB141" s="37">
        <v>0</v>
      </c>
      <c r="AC141" s="37"/>
      <c r="AD141" s="37">
        <v>0</v>
      </c>
      <c r="AE141" s="37"/>
      <c r="AF141" s="37"/>
      <c r="AG141" s="37"/>
      <c r="AH141" s="37">
        <v>0</v>
      </c>
      <c r="AI141" s="37"/>
      <c r="AJ141" s="37"/>
      <c r="AK141" s="37"/>
      <c r="AL141" s="37"/>
      <c r="AM141" s="37"/>
      <c r="AN141" s="37"/>
      <c r="AO141" s="37"/>
      <c r="AP141" s="37">
        <v>48</v>
      </c>
      <c r="AQ141" s="37"/>
      <c r="AR141" s="37"/>
      <c r="AS141" s="37"/>
      <c r="AT141" s="37">
        <v>196</v>
      </c>
      <c r="AU141" s="37">
        <v>6</v>
      </c>
      <c r="AV141" s="37"/>
      <c r="AW141" s="37">
        <v>202</v>
      </c>
      <c r="AX141" s="37"/>
      <c r="AY141" s="37"/>
      <c r="AZ141" s="37"/>
      <c r="BA141" s="37">
        <v>38</v>
      </c>
      <c r="BB141" s="37">
        <v>166</v>
      </c>
      <c r="BC141" s="37"/>
      <c r="BD141" s="37">
        <v>204</v>
      </c>
      <c r="BE141" s="37"/>
      <c r="BF141" s="37"/>
      <c r="BG141" s="37"/>
      <c r="BH141" s="37">
        <v>46</v>
      </c>
      <c r="BI141" s="37"/>
      <c r="BJ141" s="37"/>
      <c r="BK141" s="37"/>
      <c r="BL141" s="37">
        <v>0</v>
      </c>
      <c r="BM141" s="37"/>
      <c r="BN141" s="37">
        <v>0</v>
      </c>
      <c r="BO141" s="37"/>
      <c r="BP141" s="37"/>
      <c r="BQ141" s="37"/>
      <c r="BR141" s="37">
        <v>0</v>
      </c>
    </row>
    <row r="142" spans="1:70" ht="20.100000000000001" customHeight="1" x14ac:dyDescent="0.2">
      <c r="D142" s="38" t="s">
        <v>173</v>
      </c>
      <c r="F142" s="39">
        <v>158</v>
      </c>
      <c r="G142" s="40"/>
      <c r="H142" s="40"/>
      <c r="I142" s="40"/>
      <c r="J142" s="39">
        <v>465</v>
      </c>
      <c r="K142" s="39">
        <v>3</v>
      </c>
      <c r="L142" s="40"/>
      <c r="M142" s="39">
        <v>468</v>
      </c>
      <c r="N142" s="40"/>
      <c r="O142" s="40"/>
      <c r="P142" s="40"/>
      <c r="Q142" s="39">
        <v>171</v>
      </c>
      <c r="R142" s="39">
        <v>332</v>
      </c>
      <c r="S142" s="40"/>
      <c r="T142" s="39">
        <v>503</v>
      </c>
      <c r="U142" s="40"/>
      <c r="V142" s="40"/>
      <c r="W142" s="40"/>
      <c r="X142" s="39">
        <v>123</v>
      </c>
      <c r="Y142" s="40"/>
      <c r="Z142" s="40"/>
      <c r="AA142" s="40"/>
      <c r="AB142" s="39">
        <v>0</v>
      </c>
      <c r="AC142" s="40"/>
      <c r="AD142" s="39">
        <v>0</v>
      </c>
      <c r="AE142" s="40"/>
      <c r="AF142" s="40"/>
      <c r="AG142" s="40"/>
      <c r="AH142" s="39">
        <v>43</v>
      </c>
      <c r="AI142" s="40"/>
      <c r="AJ142" s="40"/>
      <c r="AK142" s="40"/>
      <c r="AL142" s="40"/>
      <c r="AM142" s="40"/>
      <c r="AN142" s="40"/>
      <c r="AO142" s="40"/>
      <c r="AP142" s="39">
        <v>63</v>
      </c>
      <c r="AQ142" s="40"/>
      <c r="AR142" s="40"/>
      <c r="AS142" s="40"/>
      <c r="AT142" s="39">
        <v>212</v>
      </c>
      <c r="AU142" s="39">
        <v>0</v>
      </c>
      <c r="AV142" s="40"/>
      <c r="AW142" s="39">
        <v>212</v>
      </c>
      <c r="AX142" s="40"/>
      <c r="AY142" s="40"/>
      <c r="AZ142" s="40"/>
      <c r="BA142" s="39">
        <v>36</v>
      </c>
      <c r="BB142" s="39">
        <v>209</v>
      </c>
      <c r="BC142" s="40"/>
      <c r="BD142" s="39">
        <v>245</v>
      </c>
      <c r="BE142" s="40"/>
      <c r="BF142" s="40"/>
      <c r="BG142" s="40"/>
      <c r="BH142" s="39">
        <v>30</v>
      </c>
      <c r="BI142" s="40"/>
      <c r="BJ142" s="40"/>
      <c r="BK142" s="40"/>
      <c r="BL142" s="39">
        <v>0</v>
      </c>
      <c r="BM142" s="40"/>
      <c r="BN142" s="39">
        <v>0</v>
      </c>
      <c r="BO142" s="40"/>
      <c r="BP142" s="40"/>
      <c r="BQ142" s="40"/>
      <c r="BR142" s="39">
        <v>12</v>
      </c>
    </row>
    <row r="143" spans="1:70" ht="20.100000000000001" customHeight="1" x14ac:dyDescent="0.2">
      <c r="D143" s="2" t="s">
        <v>113</v>
      </c>
      <c r="F143" s="37">
        <v>77</v>
      </c>
      <c r="G143" s="37"/>
      <c r="H143" s="37"/>
      <c r="I143" s="37"/>
      <c r="J143" s="37">
        <v>457</v>
      </c>
      <c r="K143" s="37">
        <v>20</v>
      </c>
      <c r="L143" s="37"/>
      <c r="M143" s="37">
        <v>477</v>
      </c>
      <c r="N143" s="37"/>
      <c r="O143" s="37"/>
      <c r="P143" s="37"/>
      <c r="Q143" s="37">
        <v>305</v>
      </c>
      <c r="R143" s="37">
        <v>200</v>
      </c>
      <c r="S143" s="37"/>
      <c r="T143" s="37">
        <v>505</v>
      </c>
      <c r="U143" s="37"/>
      <c r="V143" s="37"/>
      <c r="W143" s="37"/>
      <c r="X143" s="37">
        <v>48</v>
      </c>
      <c r="Y143" s="37"/>
      <c r="Z143" s="37"/>
      <c r="AA143" s="37"/>
      <c r="AB143" s="37">
        <v>0</v>
      </c>
      <c r="AC143" s="37"/>
      <c r="AD143" s="37">
        <v>1</v>
      </c>
      <c r="AE143" s="37"/>
      <c r="AF143" s="37"/>
      <c r="AG143" s="37"/>
      <c r="AH143" s="37">
        <v>0</v>
      </c>
      <c r="AI143" s="37"/>
      <c r="AJ143" s="37"/>
      <c r="AK143" s="37"/>
      <c r="AL143" s="37"/>
      <c r="AM143" s="37"/>
      <c r="AN143" s="37"/>
      <c r="AO143" s="37"/>
      <c r="AP143" s="37">
        <v>23</v>
      </c>
      <c r="AQ143" s="37"/>
      <c r="AR143" s="37"/>
      <c r="AS143" s="37"/>
      <c r="AT143" s="37">
        <v>225</v>
      </c>
      <c r="AU143" s="37">
        <v>2</v>
      </c>
      <c r="AV143" s="37"/>
      <c r="AW143" s="37">
        <v>227</v>
      </c>
      <c r="AX143" s="37"/>
      <c r="AY143" s="37"/>
      <c r="AZ143" s="37"/>
      <c r="BA143" s="37">
        <v>43</v>
      </c>
      <c r="BB143" s="37">
        <v>185</v>
      </c>
      <c r="BC143" s="37"/>
      <c r="BD143" s="37">
        <v>228</v>
      </c>
      <c r="BE143" s="37"/>
      <c r="BF143" s="37"/>
      <c r="BG143" s="37"/>
      <c r="BH143" s="37">
        <v>22</v>
      </c>
      <c r="BI143" s="37"/>
      <c r="BJ143" s="37"/>
      <c r="BK143" s="37"/>
      <c r="BL143" s="37">
        <v>0</v>
      </c>
      <c r="BM143" s="37"/>
      <c r="BN143" s="37">
        <v>0</v>
      </c>
      <c r="BO143" s="37"/>
      <c r="BP143" s="37"/>
      <c r="BQ143" s="37"/>
      <c r="BR143" s="37">
        <v>0</v>
      </c>
    </row>
    <row r="144" spans="1:70" ht="20.100000000000001" customHeight="1" x14ac:dyDescent="0.2">
      <c r="D144" s="38" t="s">
        <v>174</v>
      </c>
      <c r="F144" s="39">
        <v>71</v>
      </c>
      <c r="G144" s="40"/>
      <c r="H144" s="40"/>
      <c r="I144" s="40"/>
      <c r="J144" s="39">
        <v>455</v>
      </c>
      <c r="K144" s="39">
        <v>18</v>
      </c>
      <c r="L144" s="40"/>
      <c r="M144" s="39">
        <v>473</v>
      </c>
      <c r="N144" s="40"/>
      <c r="O144" s="40"/>
      <c r="P144" s="40"/>
      <c r="Q144" s="39">
        <v>261</v>
      </c>
      <c r="R144" s="39">
        <v>218</v>
      </c>
      <c r="S144" s="40"/>
      <c r="T144" s="39">
        <v>479</v>
      </c>
      <c r="U144" s="40"/>
      <c r="V144" s="40"/>
      <c r="W144" s="40"/>
      <c r="X144" s="39">
        <v>65</v>
      </c>
      <c r="Y144" s="40"/>
      <c r="Z144" s="40"/>
      <c r="AA144" s="40"/>
      <c r="AB144" s="39">
        <v>0</v>
      </c>
      <c r="AC144" s="40"/>
      <c r="AD144" s="39">
        <v>0</v>
      </c>
      <c r="AE144" s="40"/>
      <c r="AF144" s="40"/>
      <c r="AG144" s="40"/>
      <c r="AH144" s="39">
        <v>0</v>
      </c>
      <c r="AI144" s="40"/>
      <c r="AJ144" s="40"/>
      <c r="AK144" s="40"/>
      <c r="AL144" s="40"/>
      <c r="AM144" s="40"/>
      <c r="AN144" s="40"/>
      <c r="AO144" s="40"/>
      <c r="AP144" s="39">
        <v>36</v>
      </c>
      <c r="AQ144" s="40"/>
      <c r="AR144" s="40"/>
      <c r="AS144" s="40"/>
      <c r="AT144" s="39">
        <v>212</v>
      </c>
      <c r="AU144" s="39">
        <v>4</v>
      </c>
      <c r="AV144" s="40"/>
      <c r="AW144" s="39">
        <v>216</v>
      </c>
      <c r="AX144" s="40"/>
      <c r="AY144" s="40"/>
      <c r="AZ144" s="40"/>
      <c r="BA144" s="39">
        <v>55</v>
      </c>
      <c r="BB144" s="39">
        <v>165</v>
      </c>
      <c r="BC144" s="40"/>
      <c r="BD144" s="39">
        <v>220</v>
      </c>
      <c r="BE144" s="40"/>
      <c r="BF144" s="40"/>
      <c r="BG144" s="40"/>
      <c r="BH144" s="39">
        <v>32</v>
      </c>
      <c r="BI144" s="40"/>
      <c r="BJ144" s="40"/>
      <c r="BK144" s="40"/>
      <c r="BL144" s="39">
        <v>0</v>
      </c>
      <c r="BM144" s="40"/>
      <c r="BN144" s="39">
        <v>0</v>
      </c>
      <c r="BO144" s="40"/>
      <c r="BP144" s="40"/>
      <c r="BQ144" s="40"/>
      <c r="BR144" s="39">
        <v>0</v>
      </c>
    </row>
    <row r="145" spans="1:70" ht="20.100000000000001" customHeight="1" x14ac:dyDescent="0.2">
      <c r="D145" s="2" t="s">
        <v>115</v>
      </c>
      <c r="F145" s="37">
        <v>101</v>
      </c>
      <c r="G145" s="37"/>
      <c r="H145" s="37"/>
      <c r="I145" s="37"/>
      <c r="J145" s="37">
        <v>474</v>
      </c>
      <c r="K145" s="37">
        <v>19</v>
      </c>
      <c r="L145" s="37"/>
      <c r="M145" s="37">
        <v>493</v>
      </c>
      <c r="N145" s="37"/>
      <c r="O145" s="37"/>
      <c r="P145" s="37"/>
      <c r="Q145" s="37">
        <v>226</v>
      </c>
      <c r="R145" s="37">
        <v>281</v>
      </c>
      <c r="S145" s="37"/>
      <c r="T145" s="37">
        <v>507</v>
      </c>
      <c r="U145" s="37"/>
      <c r="V145" s="37"/>
      <c r="W145" s="37"/>
      <c r="X145" s="37">
        <v>87</v>
      </c>
      <c r="Y145" s="37"/>
      <c r="Z145" s="37"/>
      <c r="AA145" s="37"/>
      <c r="AB145" s="37">
        <v>0</v>
      </c>
      <c r="AC145" s="37"/>
      <c r="AD145" s="37">
        <v>0</v>
      </c>
      <c r="AE145" s="37"/>
      <c r="AF145" s="37"/>
      <c r="AG145" s="37"/>
      <c r="AH145" s="37">
        <v>0</v>
      </c>
      <c r="AI145" s="37"/>
      <c r="AJ145" s="37"/>
      <c r="AK145" s="37"/>
      <c r="AL145" s="37"/>
      <c r="AM145" s="37"/>
      <c r="AN145" s="37"/>
      <c r="AO145" s="37"/>
      <c r="AP145" s="37">
        <v>10</v>
      </c>
      <c r="AQ145" s="37"/>
      <c r="AR145" s="37"/>
      <c r="AS145" s="37"/>
      <c r="AT145" s="37">
        <v>50</v>
      </c>
      <c r="AU145" s="37">
        <v>6</v>
      </c>
      <c r="AV145" s="37"/>
      <c r="AW145" s="37">
        <v>56</v>
      </c>
      <c r="AX145" s="37"/>
      <c r="AY145" s="37"/>
      <c r="AZ145" s="37"/>
      <c r="BA145" s="37">
        <v>19</v>
      </c>
      <c r="BB145" s="37">
        <v>42</v>
      </c>
      <c r="BC145" s="37"/>
      <c r="BD145" s="37">
        <v>61</v>
      </c>
      <c r="BE145" s="37"/>
      <c r="BF145" s="37"/>
      <c r="BG145" s="37"/>
      <c r="BH145" s="37">
        <v>5</v>
      </c>
      <c r="BI145" s="37"/>
      <c r="BJ145" s="37"/>
      <c r="BK145" s="37"/>
      <c r="BL145" s="37">
        <v>0</v>
      </c>
      <c r="BM145" s="37"/>
      <c r="BN145" s="37">
        <v>0</v>
      </c>
      <c r="BO145" s="37"/>
      <c r="BP145" s="37"/>
      <c r="BQ145" s="37"/>
      <c r="BR145" s="37">
        <v>0</v>
      </c>
    </row>
    <row r="146" spans="1:70" ht="20.100000000000001" customHeight="1" x14ac:dyDescent="0.2">
      <c r="D146" s="38" t="s">
        <v>116</v>
      </c>
      <c r="F146" s="39">
        <v>52</v>
      </c>
      <c r="G146" s="40"/>
      <c r="H146" s="40"/>
      <c r="I146" s="40"/>
      <c r="J146" s="39">
        <v>474</v>
      </c>
      <c r="K146" s="39">
        <v>15</v>
      </c>
      <c r="L146" s="40"/>
      <c r="M146" s="39">
        <v>489</v>
      </c>
      <c r="N146" s="40"/>
      <c r="O146" s="40"/>
      <c r="P146" s="40"/>
      <c r="Q146" s="39">
        <v>266</v>
      </c>
      <c r="R146" s="39">
        <v>208</v>
      </c>
      <c r="S146" s="40"/>
      <c r="T146" s="39">
        <v>474</v>
      </c>
      <c r="U146" s="40"/>
      <c r="V146" s="40"/>
      <c r="W146" s="40"/>
      <c r="X146" s="39">
        <v>67</v>
      </c>
      <c r="Y146" s="40"/>
      <c r="Z146" s="40"/>
      <c r="AA146" s="40"/>
      <c r="AB146" s="39">
        <v>0</v>
      </c>
      <c r="AC146" s="40"/>
      <c r="AD146" s="39">
        <v>0</v>
      </c>
      <c r="AE146" s="40"/>
      <c r="AF146" s="40"/>
      <c r="AG146" s="40"/>
      <c r="AH146" s="39">
        <v>0</v>
      </c>
      <c r="AI146" s="40"/>
      <c r="AJ146" s="40"/>
      <c r="AK146" s="40"/>
      <c r="AL146" s="40"/>
      <c r="AM146" s="40"/>
      <c r="AN146" s="40"/>
      <c r="AO146" s="40"/>
      <c r="AP146" s="39">
        <v>6</v>
      </c>
      <c r="AQ146" s="40"/>
      <c r="AR146" s="40"/>
      <c r="AS146" s="40"/>
      <c r="AT146" s="39">
        <v>57</v>
      </c>
      <c r="AU146" s="39">
        <v>3</v>
      </c>
      <c r="AV146" s="40"/>
      <c r="AW146" s="39">
        <v>60</v>
      </c>
      <c r="AX146" s="40"/>
      <c r="AY146" s="40"/>
      <c r="AZ146" s="40"/>
      <c r="BA146" s="39">
        <v>22</v>
      </c>
      <c r="BB146" s="39">
        <v>39</v>
      </c>
      <c r="BC146" s="40"/>
      <c r="BD146" s="39">
        <v>61</v>
      </c>
      <c r="BE146" s="40"/>
      <c r="BF146" s="40"/>
      <c r="BG146" s="40"/>
      <c r="BH146" s="39">
        <v>5</v>
      </c>
      <c r="BI146" s="40"/>
      <c r="BJ146" s="40"/>
      <c r="BK146" s="40"/>
      <c r="BL146" s="39">
        <v>0</v>
      </c>
      <c r="BM146" s="40"/>
      <c r="BN146" s="39">
        <v>0</v>
      </c>
      <c r="BO146" s="40"/>
      <c r="BP146" s="40"/>
      <c r="BQ146" s="40"/>
      <c r="BR146" s="39">
        <v>0</v>
      </c>
    </row>
    <row r="147" spans="1:70" ht="20.100000000000001" customHeight="1" x14ac:dyDescent="0.2">
      <c r="D147" s="2" t="s">
        <v>104</v>
      </c>
      <c r="F147" s="37">
        <v>104</v>
      </c>
      <c r="G147" s="37"/>
      <c r="H147" s="37"/>
      <c r="I147" s="37"/>
      <c r="J147" s="37">
        <v>457</v>
      </c>
      <c r="K147" s="37">
        <v>15</v>
      </c>
      <c r="L147" s="37"/>
      <c r="M147" s="37">
        <v>472</v>
      </c>
      <c r="N147" s="37"/>
      <c r="O147" s="37"/>
      <c r="P147" s="37"/>
      <c r="Q147" s="37">
        <v>248</v>
      </c>
      <c r="R147" s="37">
        <v>248</v>
      </c>
      <c r="S147" s="37"/>
      <c r="T147" s="37">
        <v>496</v>
      </c>
      <c r="U147" s="37"/>
      <c r="V147" s="37"/>
      <c r="W147" s="37"/>
      <c r="X147" s="37">
        <v>80</v>
      </c>
      <c r="Y147" s="37"/>
      <c r="Z147" s="37"/>
      <c r="AA147" s="37"/>
      <c r="AB147" s="37">
        <v>0</v>
      </c>
      <c r="AC147" s="37"/>
      <c r="AD147" s="37">
        <v>0</v>
      </c>
      <c r="AE147" s="37"/>
      <c r="AF147" s="37"/>
      <c r="AG147" s="37"/>
      <c r="AH147" s="37">
        <v>0</v>
      </c>
      <c r="AI147" s="37"/>
      <c r="AJ147" s="37"/>
      <c r="AK147" s="37"/>
      <c r="AL147" s="37"/>
      <c r="AM147" s="37"/>
      <c r="AN147" s="37"/>
      <c r="AO147" s="37"/>
      <c r="AP147" s="37">
        <v>32</v>
      </c>
      <c r="AQ147" s="37"/>
      <c r="AR147" s="37"/>
      <c r="AS147" s="37"/>
      <c r="AT147" s="37">
        <v>218</v>
      </c>
      <c r="AU147" s="37">
        <v>5</v>
      </c>
      <c r="AV147" s="37"/>
      <c r="AW147" s="37">
        <v>223</v>
      </c>
      <c r="AX147" s="37"/>
      <c r="AY147" s="37"/>
      <c r="AZ147" s="37"/>
      <c r="BA147" s="37">
        <v>61</v>
      </c>
      <c r="BB147" s="37">
        <v>148</v>
      </c>
      <c r="BC147" s="37"/>
      <c r="BD147" s="37">
        <v>209</v>
      </c>
      <c r="BE147" s="37"/>
      <c r="BF147" s="37"/>
      <c r="BG147" s="37"/>
      <c r="BH147" s="37">
        <v>46</v>
      </c>
      <c r="BI147" s="37"/>
      <c r="BJ147" s="37"/>
      <c r="BK147" s="37"/>
      <c r="BL147" s="37">
        <v>0</v>
      </c>
      <c r="BM147" s="37"/>
      <c r="BN147" s="37">
        <v>0</v>
      </c>
      <c r="BO147" s="37"/>
      <c r="BP147" s="37"/>
      <c r="BQ147" s="37"/>
      <c r="BR147" s="37">
        <v>0</v>
      </c>
    </row>
    <row r="148" spans="1:70" ht="20.100000000000001" customHeight="1" x14ac:dyDescent="0.2">
      <c r="D148" s="38" t="s">
        <v>365</v>
      </c>
      <c r="F148" s="39">
        <f>93+205</f>
        <v>298</v>
      </c>
      <c r="G148" s="40"/>
      <c r="H148" s="40"/>
      <c r="I148" s="40"/>
      <c r="J148" s="39">
        <v>0</v>
      </c>
      <c r="K148" s="39">
        <v>0</v>
      </c>
      <c r="L148" s="40"/>
      <c r="M148" s="39">
        <v>0</v>
      </c>
      <c r="N148" s="40"/>
      <c r="O148" s="40"/>
      <c r="P148" s="40"/>
      <c r="Q148" s="39">
        <v>0</v>
      </c>
      <c r="R148" s="39">
        <v>0</v>
      </c>
      <c r="S148" s="40"/>
      <c r="T148" s="39">
        <v>0</v>
      </c>
      <c r="U148" s="40"/>
      <c r="V148" s="40"/>
      <c r="W148" s="40"/>
      <c r="X148" s="39">
        <v>298</v>
      </c>
      <c r="Y148" s="40"/>
      <c r="Z148" s="40"/>
      <c r="AA148" s="40"/>
      <c r="AB148" s="39">
        <v>0</v>
      </c>
      <c r="AC148" s="40"/>
      <c r="AD148" s="39">
        <v>0</v>
      </c>
      <c r="AE148" s="40"/>
      <c r="AF148" s="40"/>
      <c r="AG148" s="40"/>
      <c r="AH148" s="39">
        <v>0</v>
      </c>
      <c r="AI148" s="40"/>
      <c r="AJ148" s="40"/>
      <c r="AK148" s="40"/>
      <c r="AL148" s="40"/>
      <c r="AM148" s="40"/>
      <c r="AN148" s="40"/>
      <c r="AO148" s="40"/>
      <c r="AP148" s="39">
        <f>34+7</f>
        <v>41</v>
      </c>
      <c r="AQ148" s="40"/>
      <c r="AR148" s="40"/>
      <c r="AS148" s="40"/>
      <c r="AT148" s="39">
        <v>0</v>
      </c>
      <c r="AU148" s="39">
        <v>0</v>
      </c>
      <c r="AV148" s="40"/>
      <c r="AW148" s="39">
        <v>0</v>
      </c>
      <c r="AX148" s="40"/>
      <c r="AY148" s="40"/>
      <c r="AZ148" s="40"/>
      <c r="BA148" s="39">
        <v>0</v>
      </c>
      <c r="BB148" s="39">
        <v>0</v>
      </c>
      <c r="BC148" s="40"/>
      <c r="BD148" s="39">
        <v>0</v>
      </c>
      <c r="BE148" s="40"/>
      <c r="BF148" s="40"/>
      <c r="BG148" s="40"/>
      <c r="BH148" s="39">
        <f>42-1</f>
        <v>41</v>
      </c>
      <c r="BI148" s="40"/>
      <c r="BJ148" s="40"/>
      <c r="BK148" s="40"/>
      <c r="BL148" s="39">
        <v>0</v>
      </c>
      <c r="BM148" s="40"/>
      <c r="BN148" s="39">
        <v>0</v>
      </c>
      <c r="BO148" s="40"/>
      <c r="BP148" s="40"/>
      <c r="BQ148" s="40"/>
      <c r="BR148" s="39">
        <v>0</v>
      </c>
    </row>
    <row r="149" spans="1:70" ht="20.100000000000001" customHeight="1" x14ac:dyDescent="0.2">
      <c r="D149" s="2" t="s">
        <v>106</v>
      </c>
      <c r="F149" s="37">
        <v>78</v>
      </c>
      <c r="G149" s="37"/>
      <c r="H149" s="37"/>
      <c r="I149" s="37"/>
      <c r="J149" s="37">
        <v>467</v>
      </c>
      <c r="K149" s="37">
        <v>15</v>
      </c>
      <c r="L149" s="37"/>
      <c r="M149" s="37">
        <v>482</v>
      </c>
      <c r="N149" s="37"/>
      <c r="O149" s="37"/>
      <c r="P149" s="37"/>
      <c r="Q149" s="37">
        <v>236</v>
      </c>
      <c r="R149" s="37">
        <v>227</v>
      </c>
      <c r="S149" s="37"/>
      <c r="T149" s="37">
        <v>463</v>
      </c>
      <c r="U149" s="37"/>
      <c r="V149" s="37"/>
      <c r="W149" s="37"/>
      <c r="X149" s="37">
        <v>97</v>
      </c>
      <c r="Y149" s="37"/>
      <c r="Z149" s="37"/>
      <c r="AA149" s="37"/>
      <c r="AB149" s="37">
        <v>0</v>
      </c>
      <c r="AC149" s="37"/>
      <c r="AD149" s="37">
        <v>0</v>
      </c>
      <c r="AE149" s="37"/>
      <c r="AF149" s="37"/>
      <c r="AG149" s="37"/>
      <c r="AH149" s="37">
        <v>0</v>
      </c>
      <c r="AI149" s="37"/>
      <c r="AJ149" s="37"/>
      <c r="AK149" s="37"/>
      <c r="AL149" s="37"/>
      <c r="AM149" s="37"/>
      <c r="AN149" s="37"/>
      <c r="AO149" s="37"/>
      <c r="AP149" s="37">
        <v>4</v>
      </c>
      <c r="AQ149" s="37"/>
      <c r="AR149" s="37"/>
      <c r="AS149" s="37"/>
      <c r="AT149" s="37">
        <v>53</v>
      </c>
      <c r="AU149" s="37">
        <v>1</v>
      </c>
      <c r="AV149" s="37"/>
      <c r="AW149" s="37">
        <v>54</v>
      </c>
      <c r="AX149" s="37"/>
      <c r="AY149" s="37"/>
      <c r="AZ149" s="37"/>
      <c r="BA149" s="37">
        <v>20</v>
      </c>
      <c r="BB149" s="37">
        <v>35</v>
      </c>
      <c r="BC149" s="37"/>
      <c r="BD149" s="37">
        <v>55</v>
      </c>
      <c r="BE149" s="37"/>
      <c r="BF149" s="37"/>
      <c r="BG149" s="37"/>
      <c r="BH149" s="37">
        <v>3</v>
      </c>
      <c r="BI149" s="37"/>
      <c r="BJ149" s="37"/>
      <c r="BK149" s="37"/>
      <c r="BL149" s="37">
        <v>0</v>
      </c>
      <c r="BM149" s="37"/>
      <c r="BN149" s="37">
        <v>0</v>
      </c>
      <c r="BO149" s="37"/>
      <c r="BP149" s="37"/>
      <c r="BQ149" s="37"/>
      <c r="BR149" s="37">
        <v>0</v>
      </c>
    </row>
    <row r="150" spans="1:70" ht="20.100000000000001" customHeight="1" x14ac:dyDescent="0.2">
      <c r="D150" s="38" t="s">
        <v>107</v>
      </c>
      <c r="F150" s="39">
        <v>108</v>
      </c>
      <c r="G150" s="40"/>
      <c r="H150" s="40"/>
      <c r="I150" s="40"/>
      <c r="J150" s="39">
        <v>460</v>
      </c>
      <c r="K150" s="39">
        <v>17</v>
      </c>
      <c r="L150" s="40"/>
      <c r="M150" s="39">
        <v>477</v>
      </c>
      <c r="N150" s="40"/>
      <c r="O150" s="40"/>
      <c r="P150" s="40"/>
      <c r="Q150" s="39">
        <v>199</v>
      </c>
      <c r="R150" s="39">
        <v>268</v>
      </c>
      <c r="S150" s="40"/>
      <c r="T150" s="39">
        <v>467</v>
      </c>
      <c r="U150" s="40"/>
      <c r="V150" s="40"/>
      <c r="W150" s="40"/>
      <c r="X150" s="39">
        <v>118</v>
      </c>
      <c r="Y150" s="40"/>
      <c r="Z150" s="40"/>
      <c r="AA150" s="40"/>
      <c r="AB150" s="39">
        <v>0</v>
      </c>
      <c r="AC150" s="40"/>
      <c r="AD150" s="39">
        <v>0</v>
      </c>
      <c r="AE150" s="40"/>
      <c r="AF150" s="40"/>
      <c r="AG150" s="40"/>
      <c r="AH150" s="39">
        <v>0</v>
      </c>
      <c r="AI150" s="40"/>
      <c r="AJ150" s="40"/>
      <c r="AK150" s="40"/>
      <c r="AL150" s="40"/>
      <c r="AM150" s="40"/>
      <c r="AN150" s="40"/>
      <c r="AO150" s="40"/>
      <c r="AP150" s="39">
        <v>62</v>
      </c>
      <c r="AQ150" s="40"/>
      <c r="AR150" s="40"/>
      <c r="AS150" s="40"/>
      <c r="AT150" s="39">
        <v>214</v>
      </c>
      <c r="AU150" s="39">
        <v>4</v>
      </c>
      <c r="AV150" s="40"/>
      <c r="AW150" s="39">
        <v>218</v>
      </c>
      <c r="AX150" s="40"/>
      <c r="AY150" s="40"/>
      <c r="AZ150" s="40"/>
      <c r="BA150" s="39">
        <v>38</v>
      </c>
      <c r="BB150" s="39">
        <v>192</v>
      </c>
      <c r="BC150" s="40"/>
      <c r="BD150" s="39">
        <v>230</v>
      </c>
      <c r="BE150" s="40"/>
      <c r="BF150" s="40"/>
      <c r="BG150" s="40"/>
      <c r="BH150" s="39">
        <v>50</v>
      </c>
      <c r="BI150" s="40"/>
      <c r="BJ150" s="40"/>
      <c r="BK150" s="40"/>
      <c r="BL150" s="39">
        <v>0</v>
      </c>
      <c r="BM150" s="40"/>
      <c r="BN150" s="39">
        <v>0</v>
      </c>
      <c r="BO150" s="40"/>
      <c r="BP150" s="40"/>
      <c r="BQ150" s="40"/>
      <c r="BR150" s="39">
        <v>0</v>
      </c>
    </row>
    <row r="151" spans="1:70" ht="20.100000000000001" customHeight="1" x14ac:dyDescent="0.2">
      <c r="D151" s="2" t="s">
        <v>176</v>
      </c>
      <c r="F151" s="37">
        <v>102</v>
      </c>
      <c r="G151" s="37"/>
      <c r="H151" s="37"/>
      <c r="I151" s="37"/>
      <c r="J151" s="37">
        <v>450</v>
      </c>
      <c r="K151" s="37">
        <v>8</v>
      </c>
      <c r="L151" s="37"/>
      <c r="M151" s="37">
        <v>458</v>
      </c>
      <c r="N151" s="37"/>
      <c r="O151" s="37"/>
      <c r="P151" s="37"/>
      <c r="Q151" s="37">
        <v>245</v>
      </c>
      <c r="R151" s="37">
        <v>233</v>
      </c>
      <c r="S151" s="37"/>
      <c r="T151" s="37">
        <v>478</v>
      </c>
      <c r="U151" s="37"/>
      <c r="V151" s="37"/>
      <c r="W151" s="37"/>
      <c r="X151" s="37">
        <v>82</v>
      </c>
      <c r="Y151" s="37"/>
      <c r="Z151" s="37"/>
      <c r="AA151" s="37"/>
      <c r="AB151" s="37">
        <v>0</v>
      </c>
      <c r="AC151" s="37"/>
      <c r="AD151" s="37">
        <v>0</v>
      </c>
      <c r="AE151" s="37"/>
      <c r="AF151" s="37"/>
      <c r="AG151" s="37"/>
      <c r="AH151" s="37">
        <v>0</v>
      </c>
      <c r="AI151" s="37"/>
      <c r="AJ151" s="37"/>
      <c r="AK151" s="37"/>
      <c r="AL151" s="37"/>
      <c r="AM151" s="37"/>
      <c r="AN151" s="37"/>
      <c r="AO151" s="37"/>
      <c r="AP151" s="37">
        <v>30</v>
      </c>
      <c r="AQ151" s="37"/>
      <c r="AR151" s="37"/>
      <c r="AS151" s="37"/>
      <c r="AT151" s="37">
        <v>213</v>
      </c>
      <c r="AU151" s="37">
        <v>4</v>
      </c>
      <c r="AV151" s="37"/>
      <c r="AW151" s="37">
        <v>217</v>
      </c>
      <c r="AX151" s="37"/>
      <c r="AY151" s="37"/>
      <c r="AZ151" s="37"/>
      <c r="BA151" s="37">
        <v>59</v>
      </c>
      <c r="BB151" s="37">
        <v>164</v>
      </c>
      <c r="BC151" s="37"/>
      <c r="BD151" s="37">
        <v>223</v>
      </c>
      <c r="BE151" s="37"/>
      <c r="BF151" s="37"/>
      <c r="BG151" s="37"/>
      <c r="BH151" s="37">
        <v>24</v>
      </c>
      <c r="BI151" s="37"/>
      <c r="BJ151" s="37"/>
      <c r="BK151" s="37"/>
      <c r="BL151" s="37">
        <v>0</v>
      </c>
      <c r="BM151" s="37"/>
      <c r="BN151" s="37">
        <v>0</v>
      </c>
      <c r="BO151" s="37"/>
      <c r="BP151" s="37"/>
      <c r="BQ151" s="37"/>
      <c r="BR151" s="37">
        <v>0</v>
      </c>
    </row>
    <row r="152" spans="1:70" ht="20.100000000000001" customHeight="1" x14ac:dyDescent="0.2">
      <c r="D152" s="38" t="s">
        <v>177</v>
      </c>
      <c r="F152" s="39">
        <v>95</v>
      </c>
      <c r="G152" s="40"/>
      <c r="H152" s="40"/>
      <c r="I152" s="40"/>
      <c r="J152" s="39">
        <v>467</v>
      </c>
      <c r="K152" s="39">
        <v>16</v>
      </c>
      <c r="L152" s="40"/>
      <c r="M152" s="39">
        <v>483</v>
      </c>
      <c r="N152" s="40"/>
      <c r="O152" s="40"/>
      <c r="P152" s="40"/>
      <c r="Q152" s="39">
        <v>227</v>
      </c>
      <c r="R152" s="39">
        <v>241</v>
      </c>
      <c r="S152" s="40"/>
      <c r="T152" s="39">
        <v>468</v>
      </c>
      <c r="U152" s="40"/>
      <c r="V152" s="40"/>
      <c r="W152" s="40"/>
      <c r="X152" s="39">
        <v>110</v>
      </c>
      <c r="Y152" s="40"/>
      <c r="Z152" s="40"/>
      <c r="AA152" s="40"/>
      <c r="AB152" s="39">
        <v>0</v>
      </c>
      <c r="AC152" s="40"/>
      <c r="AD152" s="39">
        <v>0</v>
      </c>
      <c r="AE152" s="40"/>
      <c r="AF152" s="40"/>
      <c r="AG152" s="40"/>
      <c r="AH152" s="39">
        <v>0</v>
      </c>
      <c r="AI152" s="40"/>
      <c r="AJ152" s="40"/>
      <c r="AK152" s="40"/>
      <c r="AL152" s="40"/>
      <c r="AM152" s="40"/>
      <c r="AN152" s="40"/>
      <c r="AO152" s="40"/>
      <c r="AP152" s="39">
        <v>6</v>
      </c>
      <c r="AQ152" s="40"/>
      <c r="AR152" s="40"/>
      <c r="AS152" s="40"/>
      <c r="AT152" s="39">
        <v>55</v>
      </c>
      <c r="AU152" s="39">
        <v>2</v>
      </c>
      <c r="AV152" s="40"/>
      <c r="AW152" s="39">
        <v>57</v>
      </c>
      <c r="AX152" s="40"/>
      <c r="AY152" s="40"/>
      <c r="AZ152" s="40"/>
      <c r="BA152" s="39">
        <v>29</v>
      </c>
      <c r="BB152" s="39">
        <v>28</v>
      </c>
      <c r="BC152" s="40"/>
      <c r="BD152" s="39">
        <v>57</v>
      </c>
      <c r="BE152" s="40"/>
      <c r="BF152" s="40"/>
      <c r="BG152" s="40"/>
      <c r="BH152" s="39">
        <v>6</v>
      </c>
      <c r="BI152" s="40"/>
      <c r="BJ152" s="40"/>
      <c r="BK152" s="40"/>
      <c r="BL152" s="39">
        <v>0</v>
      </c>
      <c r="BM152" s="40"/>
      <c r="BN152" s="39">
        <v>0</v>
      </c>
      <c r="BO152" s="40"/>
      <c r="BP152" s="40"/>
      <c r="BQ152" s="40"/>
      <c r="BR152" s="39">
        <v>0</v>
      </c>
    </row>
    <row r="153" spans="1:70" ht="20.100000000000001" customHeight="1" x14ac:dyDescent="0.2">
      <c r="D153" s="2" t="s">
        <v>178</v>
      </c>
      <c r="F153" s="37">
        <v>86</v>
      </c>
      <c r="G153" s="37"/>
      <c r="H153" s="37"/>
      <c r="I153" s="37"/>
      <c r="J153" s="37">
        <v>442</v>
      </c>
      <c r="K153" s="37">
        <v>9</v>
      </c>
      <c r="L153" s="37"/>
      <c r="M153" s="37">
        <v>451</v>
      </c>
      <c r="N153" s="37"/>
      <c r="O153" s="37"/>
      <c r="P153" s="37"/>
      <c r="Q153" s="37">
        <v>207</v>
      </c>
      <c r="R153" s="37">
        <v>255</v>
      </c>
      <c r="S153" s="37"/>
      <c r="T153" s="37">
        <v>462</v>
      </c>
      <c r="U153" s="37"/>
      <c r="V153" s="37"/>
      <c r="W153" s="37"/>
      <c r="X153" s="37">
        <v>75</v>
      </c>
      <c r="Y153" s="37"/>
      <c r="Z153" s="37"/>
      <c r="AA153" s="37"/>
      <c r="AB153" s="37">
        <v>0</v>
      </c>
      <c r="AC153" s="37"/>
      <c r="AD153" s="37">
        <v>0</v>
      </c>
      <c r="AE153" s="37"/>
      <c r="AF153" s="37"/>
      <c r="AG153" s="37"/>
      <c r="AH153" s="37">
        <v>0</v>
      </c>
      <c r="AI153" s="37"/>
      <c r="AJ153" s="37"/>
      <c r="AK153" s="37"/>
      <c r="AL153" s="37"/>
      <c r="AM153" s="37"/>
      <c r="AN153" s="37"/>
      <c r="AO153" s="37"/>
      <c r="AP153" s="37">
        <v>36</v>
      </c>
      <c r="AQ153" s="37"/>
      <c r="AR153" s="37"/>
      <c r="AS153" s="37"/>
      <c r="AT153" s="37">
        <v>225</v>
      </c>
      <c r="AU153" s="37">
        <v>3</v>
      </c>
      <c r="AV153" s="37"/>
      <c r="AW153" s="37">
        <v>228</v>
      </c>
      <c r="AX153" s="37"/>
      <c r="AY153" s="37"/>
      <c r="AZ153" s="37"/>
      <c r="BA153" s="37">
        <v>42</v>
      </c>
      <c r="BB153" s="37">
        <v>188</v>
      </c>
      <c r="BC153" s="37"/>
      <c r="BD153" s="37">
        <v>230</v>
      </c>
      <c r="BE153" s="37"/>
      <c r="BF153" s="37"/>
      <c r="BG153" s="37"/>
      <c r="BH153" s="37">
        <v>34</v>
      </c>
      <c r="BI153" s="37"/>
      <c r="BJ153" s="37"/>
      <c r="BK153" s="37"/>
      <c r="BL153" s="37">
        <v>0</v>
      </c>
      <c r="BM153" s="37"/>
      <c r="BN153" s="37">
        <v>0</v>
      </c>
      <c r="BO153" s="37"/>
      <c r="BP153" s="37"/>
      <c r="BQ153" s="37"/>
      <c r="BR153" s="37">
        <v>0</v>
      </c>
    </row>
    <row r="154" spans="1:70" ht="20.100000000000001" customHeight="1" x14ac:dyDescent="0.2">
      <c r="D154" s="38" t="s">
        <v>179</v>
      </c>
      <c r="F154" s="39">
        <v>82</v>
      </c>
      <c r="G154" s="40"/>
      <c r="H154" s="40"/>
      <c r="I154" s="40"/>
      <c r="J154" s="39">
        <v>449</v>
      </c>
      <c r="K154" s="39">
        <v>13</v>
      </c>
      <c r="L154" s="40"/>
      <c r="M154" s="39">
        <v>462</v>
      </c>
      <c r="N154" s="40"/>
      <c r="O154" s="40"/>
      <c r="P154" s="40"/>
      <c r="Q154" s="39">
        <v>179</v>
      </c>
      <c r="R154" s="39">
        <v>244</v>
      </c>
      <c r="S154" s="40"/>
      <c r="T154" s="39">
        <v>423</v>
      </c>
      <c r="U154" s="40"/>
      <c r="V154" s="40"/>
      <c r="W154" s="40"/>
      <c r="X154" s="39">
        <v>121</v>
      </c>
      <c r="Y154" s="40"/>
      <c r="Z154" s="40"/>
      <c r="AA154" s="40"/>
      <c r="AB154" s="39">
        <v>0</v>
      </c>
      <c r="AC154" s="40"/>
      <c r="AD154" s="39">
        <v>0</v>
      </c>
      <c r="AE154" s="40"/>
      <c r="AF154" s="40"/>
      <c r="AG154" s="40"/>
      <c r="AH154" s="39">
        <v>0</v>
      </c>
      <c r="AI154" s="40"/>
      <c r="AJ154" s="40"/>
      <c r="AK154" s="40"/>
      <c r="AL154" s="40"/>
      <c r="AM154" s="40"/>
      <c r="AN154" s="40"/>
      <c r="AO154" s="40"/>
      <c r="AP154" s="39">
        <v>37</v>
      </c>
      <c r="AQ154" s="40"/>
      <c r="AR154" s="40"/>
      <c r="AS154" s="40"/>
      <c r="AT154" s="39">
        <v>211</v>
      </c>
      <c r="AU154" s="39">
        <v>1</v>
      </c>
      <c r="AV154" s="40"/>
      <c r="AW154" s="39">
        <v>212</v>
      </c>
      <c r="AX154" s="40"/>
      <c r="AY154" s="40"/>
      <c r="AZ154" s="40"/>
      <c r="BA154" s="39">
        <v>43</v>
      </c>
      <c r="BB154" s="39">
        <v>176</v>
      </c>
      <c r="BC154" s="40"/>
      <c r="BD154" s="39">
        <v>219</v>
      </c>
      <c r="BE154" s="40"/>
      <c r="BF154" s="40"/>
      <c r="BG154" s="40"/>
      <c r="BH154" s="39">
        <v>30</v>
      </c>
      <c r="BI154" s="40"/>
      <c r="BJ154" s="40"/>
      <c r="BK154" s="40"/>
      <c r="BL154" s="39">
        <v>0</v>
      </c>
      <c r="BM154" s="40"/>
      <c r="BN154" s="39">
        <v>0</v>
      </c>
      <c r="BO154" s="40"/>
      <c r="BP154" s="40"/>
      <c r="BQ154" s="40"/>
      <c r="BR154" s="39">
        <v>0</v>
      </c>
    </row>
    <row r="155" spans="1:70"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row>
    <row r="156" spans="1:70" s="1" customFormat="1" ht="20.100000000000001" customHeight="1" x14ac:dyDescent="0.2">
      <c r="A156" s="3"/>
      <c r="B156" s="6"/>
      <c r="C156" s="42" t="s">
        <v>180</v>
      </c>
      <c r="D156" s="42"/>
      <c r="E156" s="5"/>
      <c r="F156" s="44">
        <v>1489</v>
      </c>
      <c r="G156" s="45"/>
      <c r="H156" s="45"/>
      <c r="I156" s="45"/>
      <c r="J156" s="44">
        <v>5936</v>
      </c>
      <c r="K156" s="44">
        <v>180</v>
      </c>
      <c r="L156" s="45"/>
      <c r="M156" s="44">
        <v>6116</v>
      </c>
      <c r="N156" s="45"/>
      <c r="O156" s="45"/>
      <c r="P156" s="45"/>
      <c r="Q156" s="44">
        <v>2957</v>
      </c>
      <c r="R156" s="44">
        <v>3187</v>
      </c>
      <c r="S156" s="45"/>
      <c r="T156" s="44">
        <v>6144</v>
      </c>
      <c r="U156" s="45"/>
      <c r="V156" s="45"/>
      <c r="W156" s="45"/>
      <c r="X156" s="44">
        <v>1460</v>
      </c>
      <c r="Y156" s="45"/>
      <c r="Z156" s="45"/>
      <c r="AA156" s="45"/>
      <c r="AB156" s="44">
        <v>0</v>
      </c>
      <c r="AC156" s="45"/>
      <c r="AD156" s="44">
        <v>1</v>
      </c>
      <c r="AE156" s="45"/>
      <c r="AF156" s="45"/>
      <c r="AG156" s="45"/>
      <c r="AH156" s="44">
        <v>43</v>
      </c>
      <c r="AI156" s="45"/>
      <c r="AJ156" s="45"/>
      <c r="AK156" s="45"/>
      <c r="AL156" s="45"/>
      <c r="AM156" s="45"/>
      <c r="AN156" s="45"/>
      <c r="AO156" s="45"/>
      <c r="AP156" s="44">
        <v>434</v>
      </c>
      <c r="AQ156" s="45"/>
      <c r="AR156" s="45"/>
      <c r="AS156" s="45"/>
      <c r="AT156" s="44">
        <v>2141</v>
      </c>
      <c r="AU156" s="44">
        <v>41</v>
      </c>
      <c r="AV156" s="45"/>
      <c r="AW156" s="44">
        <v>2182</v>
      </c>
      <c r="AX156" s="45"/>
      <c r="AY156" s="45"/>
      <c r="AZ156" s="45"/>
      <c r="BA156" s="44">
        <v>505</v>
      </c>
      <c r="BB156" s="44">
        <v>1737</v>
      </c>
      <c r="BC156" s="45"/>
      <c r="BD156" s="44">
        <v>2242</v>
      </c>
      <c r="BE156" s="45"/>
      <c r="BF156" s="45"/>
      <c r="BG156" s="45"/>
      <c r="BH156" s="44">
        <v>374</v>
      </c>
      <c r="BI156" s="45"/>
      <c r="BJ156" s="45"/>
      <c r="BK156" s="45"/>
      <c r="BL156" s="44">
        <v>0</v>
      </c>
      <c r="BM156" s="45"/>
      <c r="BN156" s="44">
        <v>0</v>
      </c>
      <c r="BO156" s="45"/>
      <c r="BP156" s="45"/>
      <c r="BQ156" s="45"/>
      <c r="BR156" s="44">
        <v>12</v>
      </c>
    </row>
    <row r="157" spans="1:70"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row>
    <row r="158" spans="1:70" s="1" customFormat="1" ht="20.100000000000001" customHeight="1" x14ac:dyDescent="0.25">
      <c r="A158" s="3"/>
      <c r="B158" s="49" t="s">
        <v>181</v>
      </c>
      <c r="C158" s="50"/>
      <c r="D158" s="50"/>
      <c r="E158" s="5"/>
      <c r="F158" s="51">
        <v>2165</v>
      </c>
      <c r="G158" s="52"/>
      <c r="H158" s="52"/>
      <c r="I158" s="52"/>
      <c r="J158" s="51">
        <v>8413</v>
      </c>
      <c r="K158" s="51">
        <v>259</v>
      </c>
      <c r="L158" s="52"/>
      <c r="M158" s="51">
        <v>8672</v>
      </c>
      <c r="N158" s="52"/>
      <c r="O158" s="52"/>
      <c r="P158" s="52"/>
      <c r="Q158" s="51">
        <v>4154</v>
      </c>
      <c r="R158" s="51">
        <v>4539</v>
      </c>
      <c r="S158" s="52"/>
      <c r="T158" s="51">
        <v>8693</v>
      </c>
      <c r="U158" s="52"/>
      <c r="V158" s="52"/>
      <c r="W158" s="52"/>
      <c r="X158" s="51">
        <v>2140</v>
      </c>
      <c r="Y158" s="52"/>
      <c r="Z158" s="52"/>
      <c r="AA158" s="52"/>
      <c r="AB158" s="51">
        <v>0</v>
      </c>
      <c r="AC158" s="52"/>
      <c r="AD158" s="51">
        <v>4</v>
      </c>
      <c r="AE158" s="52"/>
      <c r="AF158" s="52"/>
      <c r="AG158" s="52"/>
      <c r="AH158" s="51">
        <v>81</v>
      </c>
      <c r="AI158" s="52"/>
      <c r="AJ158" s="52"/>
      <c r="AK158" s="52"/>
      <c r="AL158" s="52"/>
      <c r="AM158" s="52"/>
      <c r="AN158" s="52"/>
      <c r="AO158" s="52"/>
      <c r="AP158" s="51">
        <v>591</v>
      </c>
      <c r="AQ158" s="52"/>
      <c r="AR158" s="52"/>
      <c r="AS158" s="52"/>
      <c r="AT158" s="51">
        <v>3423</v>
      </c>
      <c r="AU158" s="51">
        <v>72</v>
      </c>
      <c r="AV158" s="52"/>
      <c r="AW158" s="51">
        <v>3495</v>
      </c>
      <c r="AX158" s="52"/>
      <c r="AY158" s="52"/>
      <c r="AZ158" s="52"/>
      <c r="BA158" s="51">
        <v>873</v>
      </c>
      <c r="BB158" s="51">
        <v>2682</v>
      </c>
      <c r="BC158" s="52"/>
      <c r="BD158" s="51">
        <v>3555</v>
      </c>
      <c r="BE158" s="52"/>
      <c r="BF158" s="52"/>
      <c r="BG158" s="52"/>
      <c r="BH158" s="51">
        <v>531</v>
      </c>
      <c r="BI158" s="52"/>
      <c r="BJ158" s="52"/>
      <c r="BK158" s="52"/>
      <c r="BL158" s="51">
        <v>0</v>
      </c>
      <c r="BM158" s="52"/>
      <c r="BN158" s="51">
        <v>0</v>
      </c>
      <c r="BO158" s="52"/>
      <c r="BP158" s="52"/>
      <c r="BQ158" s="52"/>
      <c r="BR158" s="51">
        <v>22</v>
      </c>
    </row>
    <row r="159" spans="1:70"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row>
    <row r="160" spans="1:70"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row>
    <row r="161" spans="3:70"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row>
    <row r="162" spans="3:70" ht="20.100000000000001" customHeight="1" x14ac:dyDescent="0.2">
      <c r="D162" s="2" t="s">
        <v>124</v>
      </c>
      <c r="F162" s="37">
        <v>0</v>
      </c>
      <c r="G162" s="37"/>
      <c r="H162" s="37"/>
      <c r="I162" s="37"/>
      <c r="J162" s="37">
        <v>0</v>
      </c>
      <c r="K162" s="37">
        <v>0</v>
      </c>
      <c r="L162" s="37"/>
      <c r="M162" s="37">
        <v>0</v>
      </c>
      <c r="N162" s="37"/>
      <c r="O162" s="37"/>
      <c r="P162" s="37"/>
      <c r="Q162" s="37">
        <v>0</v>
      </c>
      <c r="R162" s="37">
        <v>0</v>
      </c>
      <c r="S162" s="37"/>
      <c r="T162" s="37">
        <v>0</v>
      </c>
      <c r="U162" s="37"/>
      <c r="V162" s="37"/>
      <c r="W162" s="37"/>
      <c r="X162" s="37">
        <v>0</v>
      </c>
      <c r="Y162" s="37"/>
      <c r="Z162" s="37"/>
      <c r="AA162" s="37"/>
      <c r="AB162" s="37">
        <v>0</v>
      </c>
      <c r="AC162" s="37"/>
      <c r="AD162" s="37">
        <v>0</v>
      </c>
      <c r="AE162" s="37"/>
      <c r="AF162" s="37"/>
      <c r="AG162" s="37"/>
      <c r="AH162" s="37">
        <v>0</v>
      </c>
      <c r="AI162" s="37"/>
      <c r="AJ162" s="37"/>
      <c r="AK162" s="37"/>
      <c r="AL162" s="37"/>
      <c r="AM162" s="37"/>
      <c r="AN162" s="37"/>
      <c r="AO162" s="37"/>
      <c r="AP162" s="37">
        <v>0</v>
      </c>
      <c r="AQ162" s="37"/>
      <c r="AR162" s="37"/>
      <c r="AS162" s="37"/>
      <c r="AT162" s="37">
        <v>0</v>
      </c>
      <c r="AU162" s="37">
        <v>0</v>
      </c>
      <c r="AV162" s="37"/>
      <c r="AW162" s="37">
        <v>0</v>
      </c>
      <c r="AX162" s="37"/>
      <c r="AY162" s="37"/>
      <c r="AZ162" s="37"/>
      <c r="BA162" s="37">
        <v>0</v>
      </c>
      <c r="BB162" s="37">
        <v>0</v>
      </c>
      <c r="BC162" s="37"/>
      <c r="BD162" s="37">
        <v>0</v>
      </c>
      <c r="BE162" s="37"/>
      <c r="BF162" s="37"/>
      <c r="BG162" s="37"/>
      <c r="BH162" s="37">
        <v>0</v>
      </c>
      <c r="BI162" s="37"/>
      <c r="BJ162" s="37"/>
      <c r="BK162" s="37"/>
      <c r="BL162" s="37">
        <v>0</v>
      </c>
      <c r="BM162" s="37"/>
      <c r="BN162" s="37">
        <v>0</v>
      </c>
      <c r="BO162" s="37"/>
      <c r="BP162" s="37"/>
      <c r="BQ162" s="37"/>
      <c r="BR162" s="37">
        <v>0</v>
      </c>
    </row>
    <row r="163" spans="3:70" ht="20.100000000000001" customHeight="1" x14ac:dyDescent="0.2">
      <c r="D163" s="38" t="s">
        <v>173</v>
      </c>
      <c r="F163" s="39">
        <v>0</v>
      </c>
      <c r="G163" s="40"/>
      <c r="H163" s="40"/>
      <c r="I163" s="40"/>
      <c r="J163" s="39">
        <v>0</v>
      </c>
      <c r="K163" s="39">
        <v>0</v>
      </c>
      <c r="L163" s="40"/>
      <c r="M163" s="39">
        <v>0</v>
      </c>
      <c r="N163" s="40"/>
      <c r="O163" s="40"/>
      <c r="P163" s="40"/>
      <c r="Q163" s="39">
        <v>0</v>
      </c>
      <c r="R163" s="39">
        <v>0</v>
      </c>
      <c r="S163" s="40"/>
      <c r="T163" s="39">
        <v>0</v>
      </c>
      <c r="U163" s="40"/>
      <c r="V163" s="40"/>
      <c r="W163" s="40"/>
      <c r="X163" s="39">
        <v>0</v>
      </c>
      <c r="Y163" s="40"/>
      <c r="Z163" s="40"/>
      <c r="AA163" s="40"/>
      <c r="AB163" s="39">
        <v>0</v>
      </c>
      <c r="AC163" s="40"/>
      <c r="AD163" s="39">
        <v>0</v>
      </c>
      <c r="AE163" s="40"/>
      <c r="AF163" s="40"/>
      <c r="AG163" s="40"/>
      <c r="AH163" s="39">
        <v>0</v>
      </c>
      <c r="AI163" s="40"/>
      <c r="AJ163" s="40"/>
      <c r="AK163" s="40"/>
      <c r="AL163" s="40"/>
      <c r="AM163" s="40"/>
      <c r="AN163" s="40"/>
      <c r="AO163" s="40"/>
      <c r="AP163" s="39">
        <v>0</v>
      </c>
      <c r="AQ163" s="40"/>
      <c r="AR163" s="40"/>
      <c r="AS163" s="40"/>
      <c r="AT163" s="39">
        <v>0</v>
      </c>
      <c r="AU163" s="39">
        <v>0</v>
      </c>
      <c r="AV163" s="40"/>
      <c r="AW163" s="39">
        <v>0</v>
      </c>
      <c r="AX163" s="40"/>
      <c r="AY163" s="40"/>
      <c r="AZ163" s="40"/>
      <c r="BA163" s="39">
        <v>0</v>
      </c>
      <c r="BB163" s="39">
        <v>0</v>
      </c>
      <c r="BC163" s="40"/>
      <c r="BD163" s="39">
        <v>0</v>
      </c>
      <c r="BE163" s="40"/>
      <c r="BF163" s="40"/>
      <c r="BG163" s="40"/>
      <c r="BH163" s="39">
        <v>0</v>
      </c>
      <c r="BI163" s="40"/>
      <c r="BJ163" s="40"/>
      <c r="BK163" s="40"/>
      <c r="BL163" s="39">
        <v>0</v>
      </c>
      <c r="BM163" s="40"/>
      <c r="BN163" s="39">
        <v>0</v>
      </c>
      <c r="BO163" s="40"/>
      <c r="BP163" s="40"/>
      <c r="BQ163" s="40"/>
      <c r="BR163" s="39">
        <v>0</v>
      </c>
    </row>
    <row r="164" spans="3:70" ht="20.100000000000001" customHeight="1" x14ac:dyDescent="0.2">
      <c r="D164" s="2" t="s">
        <v>100</v>
      </c>
      <c r="F164" s="37">
        <v>0</v>
      </c>
      <c r="G164" s="37"/>
      <c r="H164" s="37"/>
      <c r="I164" s="37"/>
      <c r="J164" s="37">
        <v>0</v>
      </c>
      <c r="K164" s="37">
        <v>0</v>
      </c>
      <c r="L164" s="37"/>
      <c r="M164" s="37">
        <v>0</v>
      </c>
      <c r="N164" s="37"/>
      <c r="O164" s="37"/>
      <c r="P164" s="37"/>
      <c r="Q164" s="37">
        <v>0</v>
      </c>
      <c r="R164" s="37">
        <v>0</v>
      </c>
      <c r="S164" s="37"/>
      <c r="T164" s="37">
        <v>0</v>
      </c>
      <c r="U164" s="37"/>
      <c r="V164" s="37"/>
      <c r="W164" s="37"/>
      <c r="X164" s="37">
        <v>0</v>
      </c>
      <c r="Y164" s="37"/>
      <c r="Z164" s="37"/>
      <c r="AA164" s="37"/>
      <c r="AB164" s="37">
        <v>0</v>
      </c>
      <c r="AC164" s="37"/>
      <c r="AD164" s="37">
        <v>0</v>
      </c>
      <c r="AE164" s="37"/>
      <c r="AF164" s="37"/>
      <c r="AG164" s="37"/>
      <c r="AH164" s="37">
        <v>0</v>
      </c>
      <c r="AI164" s="37"/>
      <c r="AJ164" s="37"/>
      <c r="AK164" s="37"/>
      <c r="AL164" s="37"/>
      <c r="AM164" s="37"/>
      <c r="AN164" s="37"/>
      <c r="AO164" s="37"/>
      <c r="AP164" s="37">
        <v>0</v>
      </c>
      <c r="AQ164" s="37"/>
      <c r="AR164" s="37"/>
      <c r="AS164" s="37"/>
      <c r="AT164" s="37">
        <v>0</v>
      </c>
      <c r="AU164" s="37">
        <v>0</v>
      </c>
      <c r="AV164" s="37"/>
      <c r="AW164" s="37">
        <v>0</v>
      </c>
      <c r="AX164" s="37"/>
      <c r="AY164" s="37"/>
      <c r="AZ164" s="37"/>
      <c r="BA164" s="37">
        <v>0</v>
      </c>
      <c r="BB164" s="37">
        <v>0</v>
      </c>
      <c r="BC164" s="37"/>
      <c r="BD164" s="37">
        <v>0</v>
      </c>
      <c r="BE164" s="37"/>
      <c r="BF164" s="37"/>
      <c r="BG164" s="37"/>
      <c r="BH164" s="37">
        <v>0</v>
      </c>
      <c r="BI164" s="37"/>
      <c r="BJ164" s="37"/>
      <c r="BK164" s="37"/>
      <c r="BL164" s="37">
        <v>0</v>
      </c>
      <c r="BM164" s="37"/>
      <c r="BN164" s="37">
        <v>0</v>
      </c>
      <c r="BO164" s="37"/>
      <c r="BP164" s="37"/>
      <c r="BQ164" s="37"/>
      <c r="BR164" s="37">
        <v>0</v>
      </c>
    </row>
    <row r="165" spans="3:70" ht="20.100000000000001" customHeight="1" x14ac:dyDescent="0.2">
      <c r="D165" s="38" t="s">
        <v>174</v>
      </c>
      <c r="F165" s="39">
        <v>0</v>
      </c>
      <c r="G165" s="40"/>
      <c r="H165" s="40"/>
      <c r="I165" s="40"/>
      <c r="J165" s="39">
        <v>0</v>
      </c>
      <c r="K165" s="39">
        <v>0</v>
      </c>
      <c r="L165" s="40"/>
      <c r="M165" s="39">
        <v>0</v>
      </c>
      <c r="N165" s="40"/>
      <c r="O165" s="40"/>
      <c r="P165" s="40"/>
      <c r="Q165" s="39">
        <v>0</v>
      </c>
      <c r="R165" s="39">
        <v>0</v>
      </c>
      <c r="S165" s="40"/>
      <c r="T165" s="39">
        <v>0</v>
      </c>
      <c r="U165" s="40"/>
      <c r="V165" s="40"/>
      <c r="W165" s="40"/>
      <c r="X165" s="39">
        <v>0</v>
      </c>
      <c r="Y165" s="40"/>
      <c r="Z165" s="40"/>
      <c r="AA165" s="40"/>
      <c r="AB165" s="39">
        <v>0</v>
      </c>
      <c r="AC165" s="40"/>
      <c r="AD165" s="39">
        <v>0</v>
      </c>
      <c r="AE165" s="40"/>
      <c r="AF165" s="40"/>
      <c r="AG165" s="40"/>
      <c r="AH165" s="39">
        <v>0</v>
      </c>
      <c r="AI165" s="40"/>
      <c r="AJ165" s="40"/>
      <c r="AK165" s="40"/>
      <c r="AL165" s="40"/>
      <c r="AM165" s="40"/>
      <c r="AN165" s="40"/>
      <c r="AO165" s="40"/>
      <c r="AP165" s="39">
        <v>0</v>
      </c>
      <c r="AQ165" s="40"/>
      <c r="AR165" s="40"/>
      <c r="AS165" s="40"/>
      <c r="AT165" s="39">
        <v>0</v>
      </c>
      <c r="AU165" s="39">
        <v>0</v>
      </c>
      <c r="AV165" s="40"/>
      <c r="AW165" s="39">
        <v>0</v>
      </c>
      <c r="AX165" s="40"/>
      <c r="AY165" s="40"/>
      <c r="AZ165" s="40"/>
      <c r="BA165" s="39">
        <v>0</v>
      </c>
      <c r="BB165" s="39">
        <v>0</v>
      </c>
      <c r="BC165" s="40"/>
      <c r="BD165" s="39">
        <v>0</v>
      </c>
      <c r="BE165" s="40"/>
      <c r="BF165" s="40"/>
      <c r="BG165" s="40"/>
      <c r="BH165" s="39">
        <v>0</v>
      </c>
      <c r="BI165" s="40"/>
      <c r="BJ165" s="40"/>
      <c r="BK165" s="40"/>
      <c r="BL165" s="39">
        <v>0</v>
      </c>
      <c r="BM165" s="40"/>
      <c r="BN165" s="39">
        <v>0</v>
      </c>
      <c r="BO165" s="40"/>
      <c r="BP165" s="40"/>
      <c r="BQ165" s="40"/>
      <c r="BR165" s="39">
        <v>0</v>
      </c>
    </row>
    <row r="166" spans="3:70" ht="20.100000000000001" customHeight="1" x14ac:dyDescent="0.2">
      <c r="D166" s="2" t="s">
        <v>115</v>
      </c>
      <c r="F166" s="37">
        <v>0</v>
      </c>
      <c r="G166" s="37"/>
      <c r="H166" s="37"/>
      <c r="I166" s="37"/>
      <c r="J166" s="37">
        <v>0</v>
      </c>
      <c r="K166" s="37">
        <v>0</v>
      </c>
      <c r="L166" s="37"/>
      <c r="M166" s="37">
        <v>0</v>
      </c>
      <c r="N166" s="37"/>
      <c r="O166" s="37"/>
      <c r="P166" s="37"/>
      <c r="Q166" s="37">
        <v>0</v>
      </c>
      <c r="R166" s="37">
        <v>0</v>
      </c>
      <c r="S166" s="37"/>
      <c r="T166" s="37">
        <v>0</v>
      </c>
      <c r="U166" s="37"/>
      <c r="V166" s="37"/>
      <c r="W166" s="37"/>
      <c r="X166" s="37">
        <v>0</v>
      </c>
      <c r="Y166" s="37"/>
      <c r="Z166" s="37"/>
      <c r="AA166" s="37"/>
      <c r="AB166" s="37">
        <v>0</v>
      </c>
      <c r="AC166" s="37"/>
      <c r="AD166" s="37">
        <v>0</v>
      </c>
      <c r="AE166" s="37"/>
      <c r="AF166" s="37"/>
      <c r="AG166" s="37"/>
      <c r="AH166" s="37">
        <v>0</v>
      </c>
      <c r="AI166" s="37"/>
      <c r="AJ166" s="37"/>
      <c r="AK166" s="37"/>
      <c r="AL166" s="37"/>
      <c r="AM166" s="37"/>
      <c r="AN166" s="37"/>
      <c r="AO166" s="37"/>
      <c r="AP166" s="37">
        <v>0</v>
      </c>
      <c r="AQ166" s="37"/>
      <c r="AR166" s="37"/>
      <c r="AS166" s="37"/>
      <c r="AT166" s="37">
        <v>0</v>
      </c>
      <c r="AU166" s="37">
        <v>0</v>
      </c>
      <c r="AV166" s="37"/>
      <c r="AW166" s="37">
        <v>0</v>
      </c>
      <c r="AX166" s="37"/>
      <c r="AY166" s="37"/>
      <c r="AZ166" s="37"/>
      <c r="BA166" s="37">
        <v>0</v>
      </c>
      <c r="BB166" s="37">
        <v>0</v>
      </c>
      <c r="BC166" s="37"/>
      <c r="BD166" s="37">
        <v>0</v>
      </c>
      <c r="BE166" s="37"/>
      <c r="BF166" s="37"/>
      <c r="BG166" s="37"/>
      <c r="BH166" s="37">
        <v>0</v>
      </c>
      <c r="BI166" s="37"/>
      <c r="BJ166" s="37"/>
      <c r="BK166" s="37"/>
      <c r="BL166" s="37">
        <v>0</v>
      </c>
      <c r="BM166" s="37"/>
      <c r="BN166" s="37">
        <v>0</v>
      </c>
      <c r="BO166" s="37"/>
      <c r="BP166" s="37"/>
      <c r="BQ166" s="37"/>
      <c r="BR166" s="37">
        <v>0</v>
      </c>
    </row>
    <row r="167" spans="3:70" ht="20.100000000000001" customHeight="1" x14ac:dyDescent="0.2">
      <c r="D167" s="38" t="s">
        <v>103</v>
      </c>
      <c r="F167" s="39">
        <v>0</v>
      </c>
      <c r="G167" s="40"/>
      <c r="H167" s="40"/>
      <c r="I167" s="40"/>
      <c r="J167" s="39">
        <v>0</v>
      </c>
      <c r="K167" s="39">
        <v>0</v>
      </c>
      <c r="L167" s="40"/>
      <c r="M167" s="39">
        <v>0</v>
      </c>
      <c r="N167" s="40"/>
      <c r="O167" s="40"/>
      <c r="P167" s="40"/>
      <c r="Q167" s="39">
        <v>0</v>
      </c>
      <c r="R167" s="39">
        <v>0</v>
      </c>
      <c r="S167" s="40"/>
      <c r="T167" s="39">
        <v>0</v>
      </c>
      <c r="U167" s="40"/>
      <c r="V167" s="40"/>
      <c r="W167" s="40"/>
      <c r="X167" s="39">
        <v>0</v>
      </c>
      <c r="Y167" s="40"/>
      <c r="Z167" s="40"/>
      <c r="AA167" s="40"/>
      <c r="AB167" s="39">
        <v>0</v>
      </c>
      <c r="AC167" s="40"/>
      <c r="AD167" s="39">
        <v>0</v>
      </c>
      <c r="AE167" s="40"/>
      <c r="AF167" s="40"/>
      <c r="AG167" s="40"/>
      <c r="AH167" s="39">
        <v>0</v>
      </c>
      <c r="AI167" s="40"/>
      <c r="AJ167" s="40"/>
      <c r="AK167" s="40"/>
      <c r="AL167" s="40"/>
      <c r="AM167" s="40"/>
      <c r="AN167" s="40"/>
      <c r="AO167" s="40"/>
      <c r="AP167" s="39">
        <v>0</v>
      </c>
      <c r="AQ167" s="40"/>
      <c r="AR167" s="40"/>
      <c r="AS167" s="40"/>
      <c r="AT167" s="39">
        <v>0</v>
      </c>
      <c r="AU167" s="39">
        <v>0</v>
      </c>
      <c r="AV167" s="40"/>
      <c r="AW167" s="39">
        <v>0</v>
      </c>
      <c r="AX167" s="40"/>
      <c r="AY167" s="40"/>
      <c r="AZ167" s="40"/>
      <c r="BA167" s="39">
        <v>0</v>
      </c>
      <c r="BB167" s="39">
        <v>0</v>
      </c>
      <c r="BC167" s="40"/>
      <c r="BD167" s="39">
        <v>0</v>
      </c>
      <c r="BE167" s="40"/>
      <c r="BF167" s="40"/>
      <c r="BG167" s="40"/>
      <c r="BH167" s="39">
        <v>0</v>
      </c>
      <c r="BI167" s="40"/>
      <c r="BJ167" s="40"/>
      <c r="BK167" s="40"/>
      <c r="BL167" s="39">
        <v>0</v>
      </c>
      <c r="BM167" s="40"/>
      <c r="BN167" s="39">
        <v>0</v>
      </c>
      <c r="BO167" s="40"/>
      <c r="BP167" s="40"/>
      <c r="BQ167" s="40"/>
      <c r="BR167" s="39">
        <v>0</v>
      </c>
    </row>
    <row r="168" spans="3:70"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row>
    <row r="169" spans="3:70" ht="20.100000000000001" customHeight="1" x14ac:dyDescent="0.2">
      <c r="C169" s="42" t="s">
        <v>112</v>
      </c>
      <c r="D169" s="42"/>
      <c r="F169" s="44">
        <v>0</v>
      </c>
      <c r="G169" s="45"/>
      <c r="H169" s="45"/>
      <c r="I169" s="45"/>
      <c r="J169" s="44">
        <v>0</v>
      </c>
      <c r="K169" s="44">
        <v>0</v>
      </c>
      <c r="L169" s="45"/>
      <c r="M169" s="44">
        <v>0</v>
      </c>
      <c r="N169" s="45"/>
      <c r="O169" s="45"/>
      <c r="P169" s="45"/>
      <c r="Q169" s="44">
        <v>0</v>
      </c>
      <c r="R169" s="44">
        <v>0</v>
      </c>
      <c r="S169" s="45"/>
      <c r="T169" s="44">
        <v>0</v>
      </c>
      <c r="U169" s="45"/>
      <c r="V169" s="45"/>
      <c r="W169" s="45"/>
      <c r="X169" s="44">
        <v>0</v>
      </c>
      <c r="Y169" s="45"/>
      <c r="Z169" s="45"/>
      <c r="AA169" s="45"/>
      <c r="AB169" s="44">
        <v>0</v>
      </c>
      <c r="AC169" s="45"/>
      <c r="AD169" s="44">
        <v>0</v>
      </c>
      <c r="AE169" s="45"/>
      <c r="AF169" s="45"/>
      <c r="AG169" s="45"/>
      <c r="AH169" s="44">
        <v>0</v>
      </c>
      <c r="AI169" s="45"/>
      <c r="AJ169" s="45"/>
      <c r="AK169" s="45"/>
      <c r="AL169" s="45"/>
      <c r="AM169" s="45"/>
      <c r="AN169" s="45"/>
      <c r="AO169" s="45"/>
      <c r="AP169" s="44">
        <v>0</v>
      </c>
      <c r="AQ169" s="45"/>
      <c r="AR169" s="45"/>
      <c r="AS169" s="45"/>
      <c r="AT169" s="44">
        <v>0</v>
      </c>
      <c r="AU169" s="44">
        <v>0</v>
      </c>
      <c r="AV169" s="45"/>
      <c r="AW169" s="44">
        <v>0</v>
      </c>
      <c r="AX169" s="45"/>
      <c r="AY169" s="45"/>
      <c r="AZ169" s="45"/>
      <c r="BA169" s="44">
        <v>0</v>
      </c>
      <c r="BB169" s="44">
        <v>0</v>
      </c>
      <c r="BC169" s="45"/>
      <c r="BD169" s="44">
        <v>0</v>
      </c>
      <c r="BE169" s="45"/>
      <c r="BF169" s="45"/>
      <c r="BG169" s="45"/>
      <c r="BH169" s="44">
        <v>0</v>
      </c>
      <c r="BI169" s="45"/>
      <c r="BJ169" s="45"/>
      <c r="BK169" s="45"/>
      <c r="BL169" s="44">
        <v>0</v>
      </c>
      <c r="BM169" s="45"/>
      <c r="BN169" s="44">
        <v>0</v>
      </c>
      <c r="BO169" s="45"/>
      <c r="BP169" s="45"/>
      <c r="BQ169" s="45"/>
      <c r="BR169" s="44">
        <v>0</v>
      </c>
    </row>
    <row r="170" spans="3:70"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row>
    <row r="171" spans="3:70"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row>
    <row r="172" spans="3:70" ht="20.100000000000001" customHeight="1" x14ac:dyDescent="0.2">
      <c r="D172" s="2" t="s">
        <v>124</v>
      </c>
      <c r="F172" s="37">
        <v>0</v>
      </c>
      <c r="G172" s="37"/>
      <c r="H172" s="37"/>
      <c r="I172" s="37"/>
      <c r="J172" s="37">
        <v>0</v>
      </c>
      <c r="K172" s="37">
        <v>0</v>
      </c>
      <c r="L172" s="37"/>
      <c r="M172" s="37">
        <v>0</v>
      </c>
      <c r="N172" s="37"/>
      <c r="O172" s="37"/>
      <c r="P172" s="37"/>
      <c r="Q172" s="37">
        <v>0</v>
      </c>
      <c r="R172" s="37">
        <v>0</v>
      </c>
      <c r="S172" s="37"/>
      <c r="T172" s="37">
        <v>0</v>
      </c>
      <c r="U172" s="37"/>
      <c r="V172" s="37"/>
      <c r="W172" s="37"/>
      <c r="X172" s="37">
        <v>0</v>
      </c>
      <c r="Y172" s="37"/>
      <c r="Z172" s="37"/>
      <c r="AA172" s="37"/>
      <c r="AB172" s="37">
        <v>0</v>
      </c>
      <c r="AC172" s="37"/>
      <c r="AD172" s="37">
        <v>0</v>
      </c>
      <c r="AE172" s="37"/>
      <c r="AF172" s="37"/>
      <c r="AG172" s="37"/>
      <c r="AH172" s="37">
        <v>0</v>
      </c>
      <c r="AI172" s="37"/>
      <c r="AJ172" s="37"/>
      <c r="AK172" s="37"/>
      <c r="AL172" s="37"/>
      <c r="AM172" s="37"/>
      <c r="AN172" s="37"/>
      <c r="AO172" s="37"/>
      <c r="AP172" s="37">
        <v>0</v>
      </c>
      <c r="AQ172" s="37"/>
      <c r="AR172" s="37"/>
      <c r="AS172" s="37"/>
      <c r="AT172" s="37">
        <v>0</v>
      </c>
      <c r="AU172" s="37">
        <v>0</v>
      </c>
      <c r="AV172" s="37"/>
      <c r="AW172" s="37">
        <v>0</v>
      </c>
      <c r="AX172" s="37"/>
      <c r="AY172" s="37"/>
      <c r="AZ172" s="37"/>
      <c r="BA172" s="37">
        <v>0</v>
      </c>
      <c r="BB172" s="37">
        <v>0</v>
      </c>
      <c r="BC172" s="37"/>
      <c r="BD172" s="37">
        <v>0</v>
      </c>
      <c r="BE172" s="37"/>
      <c r="BF172" s="37"/>
      <c r="BG172" s="37"/>
      <c r="BH172" s="37">
        <v>0</v>
      </c>
      <c r="BI172" s="37"/>
      <c r="BJ172" s="37"/>
      <c r="BK172" s="37"/>
      <c r="BL172" s="37">
        <v>0</v>
      </c>
      <c r="BM172" s="37"/>
      <c r="BN172" s="37">
        <v>0</v>
      </c>
      <c r="BO172" s="37"/>
      <c r="BP172" s="37"/>
      <c r="BQ172" s="37"/>
      <c r="BR172" s="37">
        <v>0</v>
      </c>
    </row>
    <row r="173" spans="3:70" ht="20.100000000000001" customHeight="1" x14ac:dyDescent="0.2">
      <c r="D173" s="38" t="s">
        <v>173</v>
      </c>
      <c r="F173" s="39">
        <v>0</v>
      </c>
      <c r="G173" s="40"/>
      <c r="H173" s="40"/>
      <c r="I173" s="40"/>
      <c r="J173" s="39">
        <v>0</v>
      </c>
      <c r="K173" s="39">
        <v>0</v>
      </c>
      <c r="L173" s="40"/>
      <c r="M173" s="39">
        <v>0</v>
      </c>
      <c r="N173" s="40"/>
      <c r="O173" s="40"/>
      <c r="P173" s="40"/>
      <c r="Q173" s="39">
        <v>0</v>
      </c>
      <c r="R173" s="39">
        <v>0</v>
      </c>
      <c r="S173" s="40"/>
      <c r="T173" s="39">
        <v>0</v>
      </c>
      <c r="U173" s="40"/>
      <c r="V173" s="40"/>
      <c r="W173" s="40"/>
      <c r="X173" s="39">
        <v>0</v>
      </c>
      <c r="Y173" s="40"/>
      <c r="Z173" s="40"/>
      <c r="AA173" s="40"/>
      <c r="AB173" s="39">
        <v>0</v>
      </c>
      <c r="AC173" s="40"/>
      <c r="AD173" s="39">
        <v>0</v>
      </c>
      <c r="AE173" s="40"/>
      <c r="AF173" s="40"/>
      <c r="AG173" s="40"/>
      <c r="AH173" s="39">
        <v>0</v>
      </c>
      <c r="AI173" s="40"/>
      <c r="AJ173" s="40"/>
      <c r="AK173" s="40"/>
      <c r="AL173" s="40"/>
      <c r="AM173" s="40"/>
      <c r="AN173" s="40"/>
      <c r="AO173" s="40"/>
      <c r="AP173" s="39">
        <v>0</v>
      </c>
      <c r="AQ173" s="40"/>
      <c r="AR173" s="40"/>
      <c r="AS173" s="40"/>
      <c r="AT173" s="39">
        <v>0</v>
      </c>
      <c r="AU173" s="39">
        <v>0</v>
      </c>
      <c r="AV173" s="40"/>
      <c r="AW173" s="39">
        <v>0</v>
      </c>
      <c r="AX173" s="40"/>
      <c r="AY173" s="40"/>
      <c r="AZ173" s="40"/>
      <c r="BA173" s="39">
        <v>0</v>
      </c>
      <c r="BB173" s="39">
        <v>0</v>
      </c>
      <c r="BC173" s="40"/>
      <c r="BD173" s="39">
        <v>0</v>
      </c>
      <c r="BE173" s="40"/>
      <c r="BF173" s="40"/>
      <c r="BG173" s="40"/>
      <c r="BH173" s="39">
        <v>0</v>
      </c>
      <c r="BI173" s="40"/>
      <c r="BJ173" s="40"/>
      <c r="BK173" s="40"/>
      <c r="BL173" s="39">
        <v>0</v>
      </c>
      <c r="BM173" s="40"/>
      <c r="BN173" s="39">
        <v>0</v>
      </c>
      <c r="BO173" s="40"/>
      <c r="BP173" s="40"/>
      <c r="BQ173" s="40"/>
      <c r="BR173" s="39">
        <v>0</v>
      </c>
    </row>
    <row r="174" spans="3:70" ht="20.100000000000001" customHeight="1" x14ac:dyDescent="0.2">
      <c r="D174" s="2" t="s">
        <v>113</v>
      </c>
      <c r="F174" s="37">
        <v>0</v>
      </c>
      <c r="G174" s="37"/>
      <c r="H174" s="37"/>
      <c r="I174" s="37"/>
      <c r="J174" s="37">
        <v>0</v>
      </c>
      <c r="K174" s="37">
        <v>0</v>
      </c>
      <c r="L174" s="37"/>
      <c r="M174" s="37">
        <v>0</v>
      </c>
      <c r="N174" s="37"/>
      <c r="O174" s="37"/>
      <c r="P174" s="37"/>
      <c r="Q174" s="37">
        <v>0</v>
      </c>
      <c r="R174" s="37">
        <v>0</v>
      </c>
      <c r="S174" s="37"/>
      <c r="T174" s="37">
        <v>0</v>
      </c>
      <c r="U174" s="37"/>
      <c r="V174" s="37"/>
      <c r="W174" s="37"/>
      <c r="X174" s="37">
        <v>0</v>
      </c>
      <c r="Y174" s="37"/>
      <c r="Z174" s="37"/>
      <c r="AA174" s="37"/>
      <c r="AB174" s="37">
        <v>0</v>
      </c>
      <c r="AC174" s="37"/>
      <c r="AD174" s="37">
        <v>0</v>
      </c>
      <c r="AE174" s="37"/>
      <c r="AF174" s="37"/>
      <c r="AG174" s="37"/>
      <c r="AH174" s="37">
        <v>0</v>
      </c>
      <c r="AI174" s="37"/>
      <c r="AJ174" s="37"/>
      <c r="AK174" s="37"/>
      <c r="AL174" s="37"/>
      <c r="AM174" s="37"/>
      <c r="AN174" s="37"/>
      <c r="AO174" s="37"/>
      <c r="AP174" s="37">
        <v>0</v>
      </c>
      <c r="AQ174" s="37"/>
      <c r="AR174" s="37"/>
      <c r="AS174" s="37"/>
      <c r="AT174" s="37">
        <v>0</v>
      </c>
      <c r="AU174" s="37">
        <v>0</v>
      </c>
      <c r="AV174" s="37"/>
      <c r="AW174" s="37">
        <v>0</v>
      </c>
      <c r="AX174" s="37"/>
      <c r="AY174" s="37"/>
      <c r="AZ174" s="37"/>
      <c r="BA174" s="37">
        <v>0</v>
      </c>
      <c r="BB174" s="37">
        <v>0</v>
      </c>
      <c r="BC174" s="37"/>
      <c r="BD174" s="37">
        <v>0</v>
      </c>
      <c r="BE174" s="37"/>
      <c r="BF174" s="37"/>
      <c r="BG174" s="37"/>
      <c r="BH174" s="37">
        <v>0</v>
      </c>
      <c r="BI174" s="37"/>
      <c r="BJ174" s="37"/>
      <c r="BK174" s="37"/>
      <c r="BL174" s="37">
        <v>0</v>
      </c>
      <c r="BM174" s="37"/>
      <c r="BN174" s="37">
        <v>0</v>
      </c>
      <c r="BO174" s="37"/>
      <c r="BP174" s="37"/>
      <c r="BQ174" s="37"/>
      <c r="BR174" s="37">
        <v>0</v>
      </c>
    </row>
    <row r="175" spans="3:70" ht="20.100000000000001" customHeight="1" x14ac:dyDescent="0.2">
      <c r="D175" s="38" t="s">
        <v>174</v>
      </c>
      <c r="F175" s="39">
        <v>0</v>
      </c>
      <c r="G175" s="40"/>
      <c r="H175" s="40"/>
      <c r="I175" s="40"/>
      <c r="J175" s="39">
        <v>0</v>
      </c>
      <c r="K175" s="39">
        <v>0</v>
      </c>
      <c r="L175" s="40"/>
      <c r="M175" s="39">
        <v>0</v>
      </c>
      <c r="N175" s="40"/>
      <c r="O175" s="40"/>
      <c r="P175" s="40"/>
      <c r="Q175" s="39">
        <v>0</v>
      </c>
      <c r="R175" s="39">
        <v>0</v>
      </c>
      <c r="S175" s="40"/>
      <c r="T175" s="39">
        <v>0</v>
      </c>
      <c r="U175" s="40"/>
      <c r="V175" s="40"/>
      <c r="W175" s="40"/>
      <c r="X175" s="39">
        <v>0</v>
      </c>
      <c r="Y175" s="40"/>
      <c r="Z175" s="40"/>
      <c r="AA175" s="40"/>
      <c r="AB175" s="39">
        <v>0</v>
      </c>
      <c r="AC175" s="40"/>
      <c r="AD175" s="39">
        <v>0</v>
      </c>
      <c r="AE175" s="40"/>
      <c r="AF175" s="40"/>
      <c r="AG175" s="40"/>
      <c r="AH175" s="39">
        <v>0</v>
      </c>
      <c r="AI175" s="40"/>
      <c r="AJ175" s="40"/>
      <c r="AK175" s="40"/>
      <c r="AL175" s="40"/>
      <c r="AM175" s="40"/>
      <c r="AN175" s="40"/>
      <c r="AO175" s="40"/>
      <c r="AP175" s="39">
        <v>0</v>
      </c>
      <c r="AQ175" s="40"/>
      <c r="AR175" s="40"/>
      <c r="AS175" s="40"/>
      <c r="AT175" s="39">
        <v>0</v>
      </c>
      <c r="AU175" s="39">
        <v>0</v>
      </c>
      <c r="AV175" s="40"/>
      <c r="AW175" s="39">
        <v>0</v>
      </c>
      <c r="AX175" s="40"/>
      <c r="AY175" s="40"/>
      <c r="AZ175" s="40"/>
      <c r="BA175" s="39">
        <v>0</v>
      </c>
      <c r="BB175" s="39">
        <v>0</v>
      </c>
      <c r="BC175" s="40"/>
      <c r="BD175" s="39">
        <v>0</v>
      </c>
      <c r="BE175" s="40"/>
      <c r="BF175" s="40"/>
      <c r="BG175" s="40"/>
      <c r="BH175" s="39">
        <v>0</v>
      </c>
      <c r="BI175" s="40"/>
      <c r="BJ175" s="40"/>
      <c r="BK175" s="40"/>
      <c r="BL175" s="39">
        <v>0</v>
      </c>
      <c r="BM175" s="40"/>
      <c r="BN175" s="39">
        <v>0</v>
      </c>
      <c r="BO175" s="40"/>
      <c r="BP175" s="40"/>
      <c r="BQ175" s="40"/>
      <c r="BR175" s="39">
        <v>0</v>
      </c>
    </row>
    <row r="176" spans="3:70" ht="20.100000000000001" customHeight="1" x14ac:dyDescent="0.2">
      <c r="D176" s="2" t="s">
        <v>115</v>
      </c>
      <c r="F176" s="37">
        <v>0</v>
      </c>
      <c r="G176" s="37"/>
      <c r="H176" s="37"/>
      <c r="I176" s="37"/>
      <c r="J176" s="37">
        <v>0</v>
      </c>
      <c r="K176" s="37">
        <v>0</v>
      </c>
      <c r="L176" s="37"/>
      <c r="M176" s="37">
        <v>0</v>
      </c>
      <c r="N176" s="37"/>
      <c r="O176" s="37"/>
      <c r="P176" s="37"/>
      <c r="Q176" s="37">
        <v>0</v>
      </c>
      <c r="R176" s="37">
        <v>0</v>
      </c>
      <c r="S176" s="37"/>
      <c r="T176" s="37">
        <v>0</v>
      </c>
      <c r="U176" s="37"/>
      <c r="V176" s="37"/>
      <c r="W176" s="37"/>
      <c r="X176" s="37">
        <v>0</v>
      </c>
      <c r="Y176" s="37"/>
      <c r="Z176" s="37"/>
      <c r="AA176" s="37"/>
      <c r="AB176" s="37">
        <v>0</v>
      </c>
      <c r="AC176" s="37"/>
      <c r="AD176" s="37">
        <v>0</v>
      </c>
      <c r="AE176" s="37"/>
      <c r="AF176" s="37"/>
      <c r="AG176" s="37"/>
      <c r="AH176" s="37">
        <v>0</v>
      </c>
      <c r="AI176" s="37"/>
      <c r="AJ176" s="37"/>
      <c r="AK176" s="37"/>
      <c r="AL176" s="37"/>
      <c r="AM176" s="37"/>
      <c r="AN176" s="37"/>
      <c r="AO176" s="37"/>
      <c r="AP176" s="37">
        <v>0</v>
      </c>
      <c r="AQ176" s="37"/>
      <c r="AR176" s="37"/>
      <c r="AS176" s="37"/>
      <c r="AT176" s="37">
        <v>0</v>
      </c>
      <c r="AU176" s="37">
        <v>0</v>
      </c>
      <c r="AV176" s="37"/>
      <c r="AW176" s="37">
        <v>0</v>
      </c>
      <c r="AX176" s="37"/>
      <c r="AY176" s="37"/>
      <c r="AZ176" s="37"/>
      <c r="BA176" s="37">
        <v>0</v>
      </c>
      <c r="BB176" s="37">
        <v>0</v>
      </c>
      <c r="BC176" s="37"/>
      <c r="BD176" s="37">
        <v>0</v>
      </c>
      <c r="BE176" s="37"/>
      <c r="BF176" s="37"/>
      <c r="BG176" s="37"/>
      <c r="BH176" s="37">
        <v>0</v>
      </c>
      <c r="BI176" s="37"/>
      <c r="BJ176" s="37"/>
      <c r="BK176" s="37"/>
      <c r="BL176" s="37">
        <v>0</v>
      </c>
      <c r="BM176" s="37"/>
      <c r="BN176" s="37">
        <v>0</v>
      </c>
      <c r="BO176" s="37"/>
      <c r="BP176" s="37"/>
      <c r="BQ176" s="37"/>
      <c r="BR176" s="37">
        <v>0</v>
      </c>
    </row>
    <row r="177" spans="1:70" ht="20.100000000000001" customHeight="1" x14ac:dyDescent="0.2">
      <c r="D177" s="38" t="s">
        <v>103</v>
      </c>
      <c r="F177" s="39">
        <v>0</v>
      </c>
      <c r="G177" s="40"/>
      <c r="H177" s="40"/>
      <c r="I177" s="40"/>
      <c r="J177" s="39">
        <v>0</v>
      </c>
      <c r="K177" s="39">
        <v>0</v>
      </c>
      <c r="L177" s="40"/>
      <c r="M177" s="39">
        <v>0</v>
      </c>
      <c r="N177" s="40"/>
      <c r="O177" s="40"/>
      <c r="P177" s="40"/>
      <c r="Q177" s="39">
        <v>0</v>
      </c>
      <c r="R177" s="39">
        <v>0</v>
      </c>
      <c r="S177" s="40"/>
      <c r="T177" s="39">
        <v>0</v>
      </c>
      <c r="U177" s="40"/>
      <c r="V177" s="40"/>
      <c r="W177" s="40"/>
      <c r="X177" s="39">
        <v>0</v>
      </c>
      <c r="Y177" s="40"/>
      <c r="Z177" s="40"/>
      <c r="AA177" s="40"/>
      <c r="AB177" s="39">
        <v>0</v>
      </c>
      <c r="AC177" s="40"/>
      <c r="AD177" s="39">
        <v>0</v>
      </c>
      <c r="AE177" s="40"/>
      <c r="AF177" s="40"/>
      <c r="AG177" s="40"/>
      <c r="AH177" s="39">
        <v>0</v>
      </c>
      <c r="AI177" s="40"/>
      <c r="AJ177" s="40"/>
      <c r="AK177" s="40"/>
      <c r="AL177" s="40"/>
      <c r="AM177" s="40"/>
      <c r="AN177" s="40"/>
      <c r="AO177" s="40"/>
      <c r="AP177" s="39">
        <v>0</v>
      </c>
      <c r="AQ177" s="40"/>
      <c r="AR177" s="40"/>
      <c r="AS177" s="40"/>
      <c r="AT177" s="39">
        <v>0</v>
      </c>
      <c r="AU177" s="39">
        <v>0</v>
      </c>
      <c r="AV177" s="40"/>
      <c r="AW177" s="39">
        <v>0</v>
      </c>
      <c r="AX177" s="40"/>
      <c r="AY177" s="40"/>
      <c r="AZ177" s="40"/>
      <c r="BA177" s="39">
        <v>0</v>
      </c>
      <c r="BB177" s="39">
        <v>0</v>
      </c>
      <c r="BC177" s="40"/>
      <c r="BD177" s="39">
        <v>0</v>
      </c>
      <c r="BE177" s="40"/>
      <c r="BF177" s="40"/>
      <c r="BG177" s="40"/>
      <c r="BH177" s="39">
        <v>0</v>
      </c>
      <c r="BI177" s="40"/>
      <c r="BJ177" s="40"/>
      <c r="BK177" s="40"/>
      <c r="BL177" s="39">
        <v>0</v>
      </c>
      <c r="BM177" s="40"/>
      <c r="BN177" s="39">
        <v>0</v>
      </c>
      <c r="BO177" s="40"/>
      <c r="BP177" s="40"/>
      <c r="BQ177" s="40"/>
      <c r="BR177" s="39">
        <v>0</v>
      </c>
    </row>
    <row r="178" spans="1:70" ht="19.5" customHeight="1" x14ac:dyDescent="0.2">
      <c r="D178" s="2" t="s">
        <v>117</v>
      </c>
      <c r="F178" s="37">
        <v>0</v>
      </c>
      <c r="G178" s="37"/>
      <c r="H178" s="37"/>
      <c r="I178" s="37"/>
      <c r="J178" s="37">
        <v>0</v>
      </c>
      <c r="K178" s="37">
        <v>0</v>
      </c>
      <c r="L178" s="37"/>
      <c r="M178" s="37">
        <v>0</v>
      </c>
      <c r="N178" s="37"/>
      <c r="O178" s="37"/>
      <c r="P178" s="37"/>
      <c r="Q178" s="37">
        <v>0</v>
      </c>
      <c r="R178" s="37">
        <v>0</v>
      </c>
      <c r="S178" s="37"/>
      <c r="T178" s="37">
        <v>0</v>
      </c>
      <c r="U178" s="37"/>
      <c r="V178" s="37"/>
      <c r="W178" s="37"/>
      <c r="X178" s="37">
        <v>0</v>
      </c>
      <c r="Y178" s="37"/>
      <c r="Z178" s="37"/>
      <c r="AA178" s="37"/>
      <c r="AB178" s="37">
        <v>0</v>
      </c>
      <c r="AC178" s="37"/>
      <c r="AD178" s="37">
        <v>0</v>
      </c>
      <c r="AE178" s="37"/>
      <c r="AF178" s="37"/>
      <c r="AG178" s="37"/>
      <c r="AH178" s="37">
        <v>0</v>
      </c>
      <c r="AI178" s="37"/>
      <c r="AJ178" s="37"/>
      <c r="AK178" s="37"/>
      <c r="AL178" s="37"/>
      <c r="AM178" s="37"/>
      <c r="AN178" s="37"/>
      <c r="AO178" s="37"/>
      <c r="AP178" s="37">
        <v>0</v>
      </c>
      <c r="AQ178" s="37"/>
      <c r="AR178" s="37"/>
      <c r="AS178" s="37"/>
      <c r="AT178" s="37">
        <v>0</v>
      </c>
      <c r="AU178" s="37">
        <v>0</v>
      </c>
      <c r="AV178" s="37"/>
      <c r="AW178" s="37">
        <v>0</v>
      </c>
      <c r="AX178" s="37"/>
      <c r="AY178" s="37"/>
      <c r="AZ178" s="37"/>
      <c r="BA178" s="37">
        <v>0</v>
      </c>
      <c r="BB178" s="37">
        <v>0</v>
      </c>
      <c r="BC178" s="37"/>
      <c r="BD178" s="37">
        <v>0</v>
      </c>
      <c r="BE178" s="37"/>
      <c r="BF178" s="37"/>
      <c r="BG178" s="37"/>
      <c r="BH178" s="37">
        <v>0</v>
      </c>
      <c r="BI178" s="37"/>
      <c r="BJ178" s="37"/>
      <c r="BK178" s="37"/>
      <c r="BL178" s="37">
        <v>0</v>
      </c>
      <c r="BM178" s="37"/>
      <c r="BN178" s="37">
        <v>0</v>
      </c>
      <c r="BO178" s="37"/>
      <c r="BP178" s="37"/>
      <c r="BQ178" s="37"/>
      <c r="BR178" s="37">
        <v>0</v>
      </c>
    </row>
    <row r="179" spans="1:70" ht="20.100000000000001" customHeight="1" x14ac:dyDescent="0.2">
      <c r="D179" s="38" t="s">
        <v>175</v>
      </c>
      <c r="F179" s="39">
        <v>0</v>
      </c>
      <c r="G179" s="40"/>
      <c r="H179" s="40"/>
      <c r="I179" s="40"/>
      <c r="J179" s="39">
        <v>0</v>
      </c>
      <c r="K179" s="39">
        <v>0</v>
      </c>
      <c r="L179" s="40"/>
      <c r="M179" s="39">
        <v>0</v>
      </c>
      <c r="N179" s="40"/>
      <c r="O179" s="40"/>
      <c r="P179" s="40"/>
      <c r="Q179" s="39">
        <v>0</v>
      </c>
      <c r="R179" s="39">
        <v>0</v>
      </c>
      <c r="S179" s="40"/>
      <c r="T179" s="39">
        <v>0</v>
      </c>
      <c r="U179" s="40"/>
      <c r="V179" s="40"/>
      <c r="W179" s="40"/>
      <c r="X179" s="39">
        <v>0</v>
      </c>
      <c r="Y179" s="40"/>
      <c r="Z179" s="40"/>
      <c r="AA179" s="40"/>
      <c r="AB179" s="39">
        <v>0</v>
      </c>
      <c r="AC179" s="40"/>
      <c r="AD179" s="39">
        <v>0</v>
      </c>
      <c r="AE179" s="40"/>
      <c r="AF179" s="40"/>
      <c r="AG179" s="40"/>
      <c r="AH179" s="39">
        <v>0</v>
      </c>
      <c r="AI179" s="40"/>
      <c r="AJ179" s="40"/>
      <c r="AK179" s="40"/>
      <c r="AL179" s="40"/>
      <c r="AM179" s="40"/>
      <c r="AN179" s="40"/>
      <c r="AO179" s="40"/>
      <c r="AP179" s="39">
        <v>0</v>
      </c>
      <c r="AQ179" s="40"/>
      <c r="AR179" s="40"/>
      <c r="AS179" s="40"/>
      <c r="AT179" s="39">
        <v>0</v>
      </c>
      <c r="AU179" s="39">
        <v>0</v>
      </c>
      <c r="AV179" s="40"/>
      <c r="AW179" s="39">
        <v>0</v>
      </c>
      <c r="AX179" s="40"/>
      <c r="AY179" s="40"/>
      <c r="AZ179" s="40"/>
      <c r="BA179" s="39">
        <v>0</v>
      </c>
      <c r="BB179" s="39">
        <v>0</v>
      </c>
      <c r="BC179" s="40"/>
      <c r="BD179" s="39">
        <v>0</v>
      </c>
      <c r="BE179" s="40"/>
      <c r="BF179" s="40"/>
      <c r="BG179" s="40"/>
      <c r="BH179" s="39">
        <v>0</v>
      </c>
      <c r="BI179" s="40"/>
      <c r="BJ179" s="40"/>
      <c r="BK179" s="40"/>
      <c r="BL179" s="39">
        <v>0</v>
      </c>
      <c r="BM179" s="40"/>
      <c r="BN179" s="39">
        <v>0</v>
      </c>
      <c r="BO179" s="40"/>
      <c r="BP179" s="40"/>
      <c r="BQ179" s="40"/>
      <c r="BR179" s="39">
        <v>0</v>
      </c>
    </row>
    <row r="180" spans="1:70" ht="20.100000000000001" customHeight="1" x14ac:dyDescent="0.2">
      <c r="D180" s="2" t="s">
        <v>183</v>
      </c>
      <c r="F180" s="37">
        <v>0</v>
      </c>
      <c r="G180" s="37"/>
      <c r="H180" s="37"/>
      <c r="I180" s="37"/>
      <c r="J180" s="37">
        <v>0</v>
      </c>
      <c r="K180" s="37">
        <v>0</v>
      </c>
      <c r="L180" s="37"/>
      <c r="M180" s="37">
        <v>0</v>
      </c>
      <c r="N180" s="37"/>
      <c r="O180" s="37"/>
      <c r="P180" s="37"/>
      <c r="Q180" s="37">
        <v>0</v>
      </c>
      <c r="R180" s="37">
        <v>0</v>
      </c>
      <c r="S180" s="37"/>
      <c r="T180" s="37">
        <v>0</v>
      </c>
      <c r="U180" s="37"/>
      <c r="V180" s="37"/>
      <c r="W180" s="37"/>
      <c r="X180" s="37">
        <v>0</v>
      </c>
      <c r="Y180" s="37"/>
      <c r="Z180" s="37"/>
      <c r="AA180" s="37"/>
      <c r="AB180" s="37">
        <v>0</v>
      </c>
      <c r="AC180" s="37"/>
      <c r="AD180" s="37">
        <v>0</v>
      </c>
      <c r="AE180" s="37"/>
      <c r="AF180" s="37"/>
      <c r="AG180" s="37"/>
      <c r="AH180" s="37">
        <v>0</v>
      </c>
      <c r="AI180" s="37"/>
      <c r="AJ180" s="37"/>
      <c r="AK180" s="37"/>
      <c r="AL180" s="37"/>
      <c r="AM180" s="37"/>
      <c r="AN180" s="37"/>
      <c r="AO180" s="37"/>
      <c r="AP180" s="37">
        <v>0</v>
      </c>
      <c r="AQ180" s="37"/>
      <c r="AR180" s="37"/>
      <c r="AS180" s="37"/>
      <c r="AT180" s="37">
        <v>0</v>
      </c>
      <c r="AU180" s="37">
        <v>0</v>
      </c>
      <c r="AV180" s="37"/>
      <c r="AW180" s="37">
        <v>0</v>
      </c>
      <c r="AX180" s="37"/>
      <c r="AY180" s="37"/>
      <c r="AZ180" s="37"/>
      <c r="BA180" s="37">
        <v>0</v>
      </c>
      <c r="BB180" s="37">
        <v>0</v>
      </c>
      <c r="BC180" s="37"/>
      <c r="BD180" s="37">
        <v>0</v>
      </c>
      <c r="BE180" s="37"/>
      <c r="BF180" s="37"/>
      <c r="BG180" s="37"/>
      <c r="BH180" s="37">
        <v>0</v>
      </c>
      <c r="BI180" s="37"/>
      <c r="BJ180" s="37"/>
      <c r="BK180" s="37"/>
      <c r="BL180" s="37">
        <v>0</v>
      </c>
      <c r="BM180" s="37"/>
      <c r="BN180" s="37">
        <v>0</v>
      </c>
      <c r="BO180" s="37"/>
      <c r="BP180" s="37"/>
      <c r="BQ180" s="37"/>
      <c r="BR180" s="37">
        <v>0</v>
      </c>
    </row>
    <row r="181" spans="1:70"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row>
    <row r="182" spans="1:70" s="1" customFormat="1" ht="20.100000000000001" customHeight="1" x14ac:dyDescent="0.2">
      <c r="A182" s="3"/>
      <c r="B182" s="6"/>
      <c r="C182" s="42" t="s">
        <v>122</v>
      </c>
      <c r="D182" s="42"/>
      <c r="E182" s="5"/>
      <c r="F182" s="44">
        <v>0</v>
      </c>
      <c r="G182" s="45"/>
      <c r="H182" s="45"/>
      <c r="I182" s="45"/>
      <c r="J182" s="44">
        <v>0</v>
      </c>
      <c r="K182" s="44">
        <v>0</v>
      </c>
      <c r="L182" s="45"/>
      <c r="M182" s="44">
        <v>0</v>
      </c>
      <c r="N182" s="45"/>
      <c r="O182" s="45"/>
      <c r="P182" s="45"/>
      <c r="Q182" s="44">
        <v>0</v>
      </c>
      <c r="R182" s="44">
        <v>0</v>
      </c>
      <c r="S182" s="45"/>
      <c r="T182" s="44">
        <v>0</v>
      </c>
      <c r="U182" s="45"/>
      <c r="V182" s="45"/>
      <c r="W182" s="45"/>
      <c r="X182" s="44">
        <v>0</v>
      </c>
      <c r="Y182" s="45"/>
      <c r="Z182" s="45"/>
      <c r="AA182" s="45"/>
      <c r="AB182" s="44">
        <v>0</v>
      </c>
      <c r="AC182" s="45"/>
      <c r="AD182" s="44">
        <v>0</v>
      </c>
      <c r="AE182" s="45"/>
      <c r="AF182" s="45"/>
      <c r="AG182" s="45"/>
      <c r="AH182" s="44">
        <v>0</v>
      </c>
      <c r="AI182" s="45"/>
      <c r="AJ182" s="45"/>
      <c r="AK182" s="45"/>
      <c r="AL182" s="45"/>
      <c r="AM182" s="45"/>
      <c r="AN182" s="45"/>
      <c r="AO182" s="45"/>
      <c r="AP182" s="44">
        <v>0</v>
      </c>
      <c r="AQ182" s="45"/>
      <c r="AR182" s="45"/>
      <c r="AS182" s="45"/>
      <c r="AT182" s="44">
        <v>0</v>
      </c>
      <c r="AU182" s="44">
        <v>0</v>
      </c>
      <c r="AV182" s="45"/>
      <c r="AW182" s="44">
        <v>0</v>
      </c>
      <c r="AX182" s="45"/>
      <c r="AY182" s="45"/>
      <c r="AZ182" s="45"/>
      <c r="BA182" s="44">
        <v>0</v>
      </c>
      <c r="BB182" s="44">
        <v>0</v>
      </c>
      <c r="BC182" s="45"/>
      <c r="BD182" s="44">
        <v>0</v>
      </c>
      <c r="BE182" s="45"/>
      <c r="BF182" s="45"/>
      <c r="BG182" s="45"/>
      <c r="BH182" s="44">
        <v>0</v>
      </c>
      <c r="BI182" s="45"/>
      <c r="BJ182" s="45"/>
      <c r="BK182" s="45"/>
      <c r="BL182" s="44">
        <v>0</v>
      </c>
      <c r="BM182" s="45"/>
      <c r="BN182" s="44">
        <v>0</v>
      </c>
      <c r="BO182" s="45"/>
      <c r="BP182" s="45"/>
      <c r="BQ182" s="45"/>
      <c r="BR182" s="44">
        <v>0</v>
      </c>
    </row>
    <row r="183" spans="1:70"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row>
    <row r="184" spans="1:70"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row>
    <row r="185" spans="1:70" ht="20.100000000000001" customHeight="1" x14ac:dyDescent="0.2">
      <c r="D185" s="2" t="s">
        <v>124</v>
      </c>
      <c r="F185" s="37">
        <v>0</v>
      </c>
      <c r="G185" s="37"/>
      <c r="H185" s="37"/>
      <c r="I185" s="37"/>
      <c r="J185" s="37">
        <v>0</v>
      </c>
      <c r="K185" s="37">
        <v>0</v>
      </c>
      <c r="L185" s="37"/>
      <c r="M185" s="37">
        <v>0</v>
      </c>
      <c r="N185" s="37"/>
      <c r="O185" s="37"/>
      <c r="P185" s="37"/>
      <c r="Q185" s="37">
        <v>0</v>
      </c>
      <c r="R185" s="37">
        <v>0</v>
      </c>
      <c r="S185" s="37"/>
      <c r="T185" s="37">
        <v>0</v>
      </c>
      <c r="U185" s="37"/>
      <c r="V185" s="37"/>
      <c r="W185" s="37"/>
      <c r="X185" s="37">
        <v>0</v>
      </c>
      <c r="Y185" s="37"/>
      <c r="Z185" s="37"/>
      <c r="AA185" s="37"/>
      <c r="AB185" s="37">
        <v>0</v>
      </c>
      <c r="AC185" s="37"/>
      <c r="AD185" s="37">
        <v>0</v>
      </c>
      <c r="AE185" s="37"/>
      <c r="AF185" s="37"/>
      <c r="AG185" s="37"/>
      <c r="AH185" s="37">
        <v>0</v>
      </c>
      <c r="AI185" s="37"/>
      <c r="AJ185" s="37"/>
      <c r="AK185" s="37"/>
      <c r="AL185" s="37"/>
      <c r="AM185" s="37"/>
      <c r="AN185" s="37"/>
      <c r="AO185" s="37"/>
      <c r="AP185" s="37">
        <v>194</v>
      </c>
      <c r="AQ185" s="37"/>
      <c r="AR185" s="37"/>
      <c r="AS185" s="37"/>
      <c r="AT185" s="37">
        <v>1499</v>
      </c>
      <c r="AU185" s="37">
        <v>10</v>
      </c>
      <c r="AV185" s="37"/>
      <c r="AW185" s="37">
        <v>1509</v>
      </c>
      <c r="AX185" s="37"/>
      <c r="AY185" s="37"/>
      <c r="AZ185" s="37"/>
      <c r="BA185" s="37">
        <v>163</v>
      </c>
      <c r="BB185" s="37">
        <v>1242</v>
      </c>
      <c r="BC185" s="37"/>
      <c r="BD185" s="37">
        <v>1405</v>
      </c>
      <c r="BE185" s="37"/>
      <c r="BF185" s="37"/>
      <c r="BG185" s="37"/>
      <c r="BH185" s="37">
        <v>298</v>
      </c>
      <c r="BI185" s="37"/>
      <c r="BJ185" s="37"/>
      <c r="BK185" s="37"/>
      <c r="BL185" s="37">
        <v>0</v>
      </c>
      <c r="BM185" s="37"/>
      <c r="BN185" s="37">
        <v>0</v>
      </c>
      <c r="BO185" s="37"/>
      <c r="BP185" s="37"/>
      <c r="BQ185" s="37"/>
      <c r="BR185" s="37">
        <v>0</v>
      </c>
    </row>
    <row r="186" spans="1:70" ht="20.100000000000001" customHeight="1" x14ac:dyDescent="0.2">
      <c r="D186" s="38" t="s">
        <v>173</v>
      </c>
      <c r="F186" s="39">
        <v>0</v>
      </c>
      <c r="G186" s="40"/>
      <c r="H186" s="40"/>
      <c r="I186" s="40"/>
      <c r="J186" s="39">
        <v>11</v>
      </c>
      <c r="K186" s="39">
        <v>0</v>
      </c>
      <c r="L186" s="40"/>
      <c r="M186" s="39">
        <v>11</v>
      </c>
      <c r="N186" s="40"/>
      <c r="O186" s="40"/>
      <c r="P186" s="40"/>
      <c r="Q186" s="39">
        <v>11</v>
      </c>
      <c r="R186" s="39">
        <v>0</v>
      </c>
      <c r="S186" s="40"/>
      <c r="T186" s="39">
        <v>11</v>
      </c>
      <c r="U186" s="40"/>
      <c r="V186" s="40"/>
      <c r="W186" s="40"/>
      <c r="X186" s="39">
        <v>0</v>
      </c>
      <c r="Y186" s="40"/>
      <c r="Z186" s="40"/>
      <c r="AA186" s="40"/>
      <c r="AB186" s="39">
        <v>0</v>
      </c>
      <c r="AC186" s="40"/>
      <c r="AD186" s="39">
        <v>0</v>
      </c>
      <c r="AE186" s="40"/>
      <c r="AF186" s="40"/>
      <c r="AG186" s="40"/>
      <c r="AH186" s="39">
        <v>0</v>
      </c>
      <c r="AI186" s="40"/>
      <c r="AJ186" s="40"/>
      <c r="AK186" s="40"/>
      <c r="AL186" s="40"/>
      <c r="AM186" s="40"/>
      <c r="AN186" s="40"/>
      <c r="AO186" s="40"/>
      <c r="AP186" s="39">
        <v>281</v>
      </c>
      <c r="AQ186" s="40"/>
      <c r="AR186" s="40"/>
      <c r="AS186" s="40"/>
      <c r="AT186" s="39">
        <v>1577</v>
      </c>
      <c r="AU186" s="39">
        <v>5</v>
      </c>
      <c r="AV186" s="40"/>
      <c r="AW186" s="39">
        <v>1582</v>
      </c>
      <c r="AX186" s="40"/>
      <c r="AY186" s="40"/>
      <c r="AZ186" s="40"/>
      <c r="BA186" s="39">
        <v>152</v>
      </c>
      <c r="BB186" s="39">
        <v>1312</v>
      </c>
      <c r="BC186" s="40"/>
      <c r="BD186" s="39">
        <v>1464</v>
      </c>
      <c r="BE186" s="40"/>
      <c r="BF186" s="40"/>
      <c r="BG186" s="40"/>
      <c r="BH186" s="39">
        <v>399</v>
      </c>
      <c r="BI186" s="40"/>
      <c r="BJ186" s="40"/>
      <c r="BK186" s="40"/>
      <c r="BL186" s="39">
        <v>0</v>
      </c>
      <c r="BM186" s="40"/>
      <c r="BN186" s="39">
        <v>0</v>
      </c>
      <c r="BO186" s="40"/>
      <c r="BP186" s="40"/>
      <c r="BQ186" s="40"/>
      <c r="BR186" s="39">
        <v>69</v>
      </c>
    </row>
    <row r="187" spans="1:70" ht="20.100000000000001" customHeight="1" x14ac:dyDescent="0.2">
      <c r="D187" s="2" t="s">
        <v>100</v>
      </c>
      <c r="F187" s="37">
        <v>0</v>
      </c>
      <c r="G187" s="37"/>
      <c r="H187" s="37"/>
      <c r="I187" s="37"/>
      <c r="J187" s="37">
        <v>0</v>
      </c>
      <c r="K187" s="37">
        <v>0</v>
      </c>
      <c r="L187" s="37"/>
      <c r="M187" s="37">
        <v>0</v>
      </c>
      <c r="N187" s="37"/>
      <c r="O187" s="37"/>
      <c r="P187" s="37"/>
      <c r="Q187" s="37">
        <v>0</v>
      </c>
      <c r="R187" s="37">
        <v>0</v>
      </c>
      <c r="S187" s="37"/>
      <c r="T187" s="37">
        <v>0</v>
      </c>
      <c r="U187" s="37"/>
      <c r="V187" s="37"/>
      <c r="W187" s="37"/>
      <c r="X187" s="37">
        <v>0</v>
      </c>
      <c r="Y187" s="37"/>
      <c r="Z187" s="37"/>
      <c r="AA187" s="37"/>
      <c r="AB187" s="37">
        <v>0</v>
      </c>
      <c r="AC187" s="37"/>
      <c r="AD187" s="37">
        <v>0</v>
      </c>
      <c r="AE187" s="37"/>
      <c r="AF187" s="37"/>
      <c r="AG187" s="37"/>
      <c r="AH187" s="37">
        <v>0</v>
      </c>
      <c r="AI187" s="37"/>
      <c r="AJ187" s="37"/>
      <c r="AK187" s="37"/>
      <c r="AL187" s="37"/>
      <c r="AM187" s="37"/>
      <c r="AN187" s="37"/>
      <c r="AO187" s="37"/>
      <c r="AP187" s="37">
        <v>133</v>
      </c>
      <c r="AQ187" s="37"/>
      <c r="AR187" s="37"/>
      <c r="AS187" s="37"/>
      <c r="AT187" s="37">
        <v>1520</v>
      </c>
      <c r="AU187" s="37">
        <v>9</v>
      </c>
      <c r="AV187" s="37"/>
      <c r="AW187" s="37">
        <v>1529</v>
      </c>
      <c r="AX187" s="37"/>
      <c r="AY187" s="37"/>
      <c r="AZ187" s="37"/>
      <c r="BA187" s="37">
        <v>106</v>
      </c>
      <c r="BB187" s="37">
        <v>1338</v>
      </c>
      <c r="BC187" s="37"/>
      <c r="BD187" s="37">
        <v>1444</v>
      </c>
      <c r="BE187" s="37"/>
      <c r="BF187" s="37"/>
      <c r="BG187" s="37"/>
      <c r="BH187" s="37">
        <v>218</v>
      </c>
      <c r="BI187" s="37"/>
      <c r="BJ187" s="37"/>
      <c r="BK187" s="37"/>
      <c r="BL187" s="37">
        <v>0</v>
      </c>
      <c r="BM187" s="37"/>
      <c r="BN187" s="37">
        <v>0</v>
      </c>
      <c r="BO187" s="37"/>
      <c r="BP187" s="37"/>
      <c r="BQ187" s="37"/>
      <c r="BR187" s="37">
        <v>0</v>
      </c>
    </row>
    <row r="188" spans="1:70" ht="20.100000000000001" customHeight="1" x14ac:dyDescent="0.2">
      <c r="D188" s="38" t="s">
        <v>174</v>
      </c>
      <c r="F188" s="39">
        <v>0</v>
      </c>
      <c r="G188" s="40"/>
      <c r="H188" s="40"/>
      <c r="I188" s="40"/>
      <c r="J188" s="39">
        <v>0</v>
      </c>
      <c r="K188" s="39">
        <v>0</v>
      </c>
      <c r="L188" s="40"/>
      <c r="M188" s="39">
        <v>0</v>
      </c>
      <c r="N188" s="40"/>
      <c r="O188" s="40"/>
      <c r="P188" s="40"/>
      <c r="Q188" s="39">
        <v>0</v>
      </c>
      <c r="R188" s="39">
        <v>0</v>
      </c>
      <c r="S188" s="40"/>
      <c r="T188" s="39">
        <v>0</v>
      </c>
      <c r="U188" s="40"/>
      <c r="V188" s="40"/>
      <c r="W188" s="40"/>
      <c r="X188" s="39">
        <v>0</v>
      </c>
      <c r="Y188" s="40"/>
      <c r="Z188" s="40"/>
      <c r="AA188" s="40"/>
      <c r="AB188" s="39">
        <v>0</v>
      </c>
      <c r="AC188" s="40"/>
      <c r="AD188" s="39">
        <v>0</v>
      </c>
      <c r="AE188" s="40"/>
      <c r="AF188" s="40"/>
      <c r="AG188" s="40"/>
      <c r="AH188" s="39">
        <v>0</v>
      </c>
      <c r="AI188" s="40"/>
      <c r="AJ188" s="40"/>
      <c r="AK188" s="40"/>
      <c r="AL188" s="40"/>
      <c r="AM188" s="40"/>
      <c r="AN188" s="40"/>
      <c r="AO188" s="40"/>
      <c r="AP188" s="39">
        <v>112</v>
      </c>
      <c r="AQ188" s="40"/>
      <c r="AR188" s="40"/>
      <c r="AS188" s="40"/>
      <c r="AT188" s="39">
        <v>1520</v>
      </c>
      <c r="AU188" s="39">
        <v>18</v>
      </c>
      <c r="AV188" s="40"/>
      <c r="AW188" s="39">
        <v>1538</v>
      </c>
      <c r="AX188" s="40"/>
      <c r="AY188" s="40"/>
      <c r="AZ188" s="40"/>
      <c r="BA188" s="39">
        <v>177</v>
      </c>
      <c r="BB188" s="39">
        <v>1256</v>
      </c>
      <c r="BC188" s="40"/>
      <c r="BD188" s="39">
        <v>1433</v>
      </c>
      <c r="BE188" s="40"/>
      <c r="BF188" s="40"/>
      <c r="BG188" s="40"/>
      <c r="BH188" s="39">
        <v>217</v>
      </c>
      <c r="BI188" s="40"/>
      <c r="BJ188" s="40"/>
      <c r="BK188" s="40"/>
      <c r="BL188" s="39">
        <v>0</v>
      </c>
      <c r="BM188" s="40"/>
      <c r="BN188" s="39">
        <v>0</v>
      </c>
      <c r="BO188" s="40"/>
      <c r="BP188" s="40"/>
      <c r="BQ188" s="40"/>
      <c r="BR188" s="39">
        <v>0</v>
      </c>
    </row>
    <row r="189" spans="1:70" ht="20.100000000000001" customHeight="1" x14ac:dyDescent="0.2">
      <c r="D189" s="2" t="s">
        <v>115</v>
      </c>
      <c r="F189" s="37">
        <v>0</v>
      </c>
      <c r="G189" s="37"/>
      <c r="H189" s="37"/>
      <c r="I189" s="37"/>
      <c r="J189" s="37">
        <v>0</v>
      </c>
      <c r="K189" s="37">
        <v>0</v>
      </c>
      <c r="L189" s="37"/>
      <c r="M189" s="37">
        <v>0</v>
      </c>
      <c r="N189" s="37"/>
      <c r="O189" s="37"/>
      <c r="P189" s="37"/>
      <c r="Q189" s="37">
        <v>0</v>
      </c>
      <c r="R189" s="37">
        <v>0</v>
      </c>
      <c r="S189" s="37"/>
      <c r="T189" s="37">
        <v>0</v>
      </c>
      <c r="U189" s="37"/>
      <c r="V189" s="37"/>
      <c r="W189" s="37"/>
      <c r="X189" s="37">
        <v>0</v>
      </c>
      <c r="Y189" s="37"/>
      <c r="Z189" s="37"/>
      <c r="AA189" s="37"/>
      <c r="AB189" s="37">
        <v>0</v>
      </c>
      <c r="AC189" s="37"/>
      <c r="AD189" s="37">
        <v>0</v>
      </c>
      <c r="AE189" s="37"/>
      <c r="AF189" s="37"/>
      <c r="AG189" s="37"/>
      <c r="AH189" s="37">
        <v>0</v>
      </c>
      <c r="AI189" s="37"/>
      <c r="AJ189" s="37"/>
      <c r="AK189" s="37"/>
      <c r="AL189" s="37"/>
      <c r="AM189" s="37"/>
      <c r="AN189" s="37"/>
      <c r="AO189" s="37"/>
      <c r="AP189" s="37">
        <v>171</v>
      </c>
      <c r="AQ189" s="37"/>
      <c r="AR189" s="37"/>
      <c r="AS189" s="37"/>
      <c r="AT189" s="37">
        <v>1496</v>
      </c>
      <c r="AU189" s="37">
        <v>10</v>
      </c>
      <c r="AV189" s="37"/>
      <c r="AW189" s="37">
        <v>1506</v>
      </c>
      <c r="AX189" s="37"/>
      <c r="AY189" s="37"/>
      <c r="AZ189" s="37"/>
      <c r="BA189" s="37">
        <v>113</v>
      </c>
      <c r="BB189" s="37">
        <v>1279</v>
      </c>
      <c r="BC189" s="37"/>
      <c r="BD189" s="37">
        <v>1392</v>
      </c>
      <c r="BE189" s="37"/>
      <c r="BF189" s="37"/>
      <c r="BG189" s="37"/>
      <c r="BH189" s="37">
        <v>285</v>
      </c>
      <c r="BI189" s="37"/>
      <c r="BJ189" s="37"/>
      <c r="BK189" s="37"/>
      <c r="BL189" s="37">
        <v>0</v>
      </c>
      <c r="BM189" s="37"/>
      <c r="BN189" s="37">
        <v>0</v>
      </c>
      <c r="BO189" s="37"/>
      <c r="BP189" s="37"/>
      <c r="BQ189" s="37"/>
      <c r="BR189" s="37">
        <v>68</v>
      </c>
    </row>
    <row r="190" spans="1:70" ht="20.100000000000001" customHeight="1" x14ac:dyDescent="0.2">
      <c r="D190" s="38" t="s">
        <v>103</v>
      </c>
      <c r="F190" s="39">
        <v>0</v>
      </c>
      <c r="G190" s="40"/>
      <c r="H190" s="40"/>
      <c r="I190" s="40"/>
      <c r="J190" s="39">
        <v>12</v>
      </c>
      <c r="K190" s="39">
        <v>0</v>
      </c>
      <c r="L190" s="40"/>
      <c r="M190" s="39">
        <v>12</v>
      </c>
      <c r="N190" s="40"/>
      <c r="O190" s="40"/>
      <c r="P190" s="40"/>
      <c r="Q190" s="39">
        <v>12</v>
      </c>
      <c r="R190" s="39">
        <v>0</v>
      </c>
      <c r="S190" s="40"/>
      <c r="T190" s="39">
        <v>12</v>
      </c>
      <c r="U190" s="40"/>
      <c r="V190" s="40"/>
      <c r="W190" s="40"/>
      <c r="X190" s="39">
        <v>0</v>
      </c>
      <c r="Y190" s="40"/>
      <c r="Z190" s="40"/>
      <c r="AA190" s="40"/>
      <c r="AB190" s="39">
        <v>0</v>
      </c>
      <c r="AC190" s="40"/>
      <c r="AD190" s="39">
        <v>0</v>
      </c>
      <c r="AE190" s="40"/>
      <c r="AF190" s="40"/>
      <c r="AG190" s="40"/>
      <c r="AH190" s="39">
        <v>0</v>
      </c>
      <c r="AI190" s="40"/>
      <c r="AJ190" s="40"/>
      <c r="AK190" s="40"/>
      <c r="AL190" s="40"/>
      <c r="AM190" s="40"/>
      <c r="AN190" s="40"/>
      <c r="AO190" s="40"/>
      <c r="AP190" s="39">
        <v>128</v>
      </c>
      <c r="AQ190" s="40"/>
      <c r="AR190" s="40"/>
      <c r="AS190" s="40"/>
      <c r="AT190" s="39">
        <v>1482</v>
      </c>
      <c r="AU190" s="39">
        <v>11</v>
      </c>
      <c r="AV190" s="40"/>
      <c r="AW190" s="39">
        <v>1493</v>
      </c>
      <c r="AX190" s="40"/>
      <c r="AY190" s="40"/>
      <c r="AZ190" s="40"/>
      <c r="BA190" s="39">
        <v>187</v>
      </c>
      <c r="BB190" s="39">
        <v>1183</v>
      </c>
      <c r="BC190" s="40"/>
      <c r="BD190" s="39">
        <v>1370</v>
      </c>
      <c r="BE190" s="40"/>
      <c r="BF190" s="40"/>
      <c r="BG190" s="40"/>
      <c r="BH190" s="39">
        <v>251</v>
      </c>
      <c r="BI190" s="40"/>
      <c r="BJ190" s="40"/>
      <c r="BK190" s="40"/>
      <c r="BL190" s="39">
        <v>0</v>
      </c>
      <c r="BM190" s="40"/>
      <c r="BN190" s="39">
        <v>0</v>
      </c>
      <c r="BO190" s="40"/>
      <c r="BP190" s="40"/>
      <c r="BQ190" s="40"/>
      <c r="BR190" s="39">
        <v>26</v>
      </c>
    </row>
    <row r="191" spans="1:70" ht="20.100000000000001" customHeight="1" x14ac:dyDescent="0.2">
      <c r="D191" s="2" t="s">
        <v>117</v>
      </c>
      <c r="F191" s="37">
        <v>0</v>
      </c>
      <c r="G191" s="37"/>
      <c r="H191" s="37"/>
      <c r="I191" s="37"/>
      <c r="J191" s="37">
        <v>0</v>
      </c>
      <c r="K191" s="37">
        <v>0</v>
      </c>
      <c r="L191" s="37"/>
      <c r="M191" s="37">
        <v>0</v>
      </c>
      <c r="N191" s="37"/>
      <c r="O191" s="37"/>
      <c r="P191" s="37"/>
      <c r="Q191" s="37">
        <v>0</v>
      </c>
      <c r="R191" s="37">
        <v>0</v>
      </c>
      <c r="S191" s="37"/>
      <c r="T191" s="37">
        <v>0</v>
      </c>
      <c r="U191" s="37"/>
      <c r="V191" s="37"/>
      <c r="W191" s="37"/>
      <c r="X191" s="37">
        <v>0</v>
      </c>
      <c r="Y191" s="37"/>
      <c r="Z191" s="37"/>
      <c r="AA191" s="37"/>
      <c r="AB191" s="37">
        <v>0</v>
      </c>
      <c r="AC191" s="37"/>
      <c r="AD191" s="37">
        <v>0</v>
      </c>
      <c r="AE191" s="37"/>
      <c r="AF191" s="37"/>
      <c r="AG191" s="37"/>
      <c r="AH191" s="37">
        <v>0</v>
      </c>
      <c r="AI191" s="37"/>
      <c r="AJ191" s="37"/>
      <c r="AK191" s="37"/>
      <c r="AL191" s="37"/>
      <c r="AM191" s="37"/>
      <c r="AN191" s="37"/>
      <c r="AO191" s="37"/>
      <c r="AP191" s="37">
        <v>195</v>
      </c>
      <c r="AQ191" s="37"/>
      <c r="AR191" s="37"/>
      <c r="AS191" s="37"/>
      <c r="AT191" s="37">
        <v>1522</v>
      </c>
      <c r="AU191" s="37">
        <v>16</v>
      </c>
      <c r="AV191" s="37"/>
      <c r="AW191" s="37">
        <v>1538</v>
      </c>
      <c r="AX191" s="37"/>
      <c r="AY191" s="37"/>
      <c r="AZ191" s="37"/>
      <c r="BA191" s="37">
        <v>312</v>
      </c>
      <c r="BB191" s="37">
        <v>1208</v>
      </c>
      <c r="BC191" s="37"/>
      <c r="BD191" s="37">
        <v>1520</v>
      </c>
      <c r="BE191" s="37"/>
      <c r="BF191" s="37"/>
      <c r="BG191" s="37"/>
      <c r="BH191" s="37">
        <v>213</v>
      </c>
      <c r="BI191" s="37"/>
      <c r="BJ191" s="37"/>
      <c r="BK191" s="37"/>
      <c r="BL191" s="37">
        <v>0</v>
      </c>
      <c r="BM191" s="37"/>
      <c r="BN191" s="37">
        <v>0</v>
      </c>
      <c r="BO191" s="37"/>
      <c r="BP191" s="37"/>
      <c r="BQ191" s="37"/>
      <c r="BR191" s="37">
        <v>111</v>
      </c>
    </row>
    <row r="192" spans="1:70" ht="20.100000000000001" customHeight="1" x14ac:dyDescent="0.2">
      <c r="D192" s="38" t="s">
        <v>175</v>
      </c>
      <c r="F192" s="39">
        <v>0</v>
      </c>
      <c r="G192" s="40"/>
      <c r="H192" s="40"/>
      <c r="I192" s="40"/>
      <c r="J192" s="39">
        <v>4</v>
      </c>
      <c r="K192" s="39">
        <v>0</v>
      </c>
      <c r="L192" s="40"/>
      <c r="M192" s="39">
        <v>4</v>
      </c>
      <c r="N192" s="40"/>
      <c r="O192" s="40"/>
      <c r="P192" s="40"/>
      <c r="Q192" s="39">
        <v>4</v>
      </c>
      <c r="R192" s="39">
        <v>0</v>
      </c>
      <c r="S192" s="40"/>
      <c r="T192" s="39">
        <v>4</v>
      </c>
      <c r="U192" s="40"/>
      <c r="V192" s="40"/>
      <c r="W192" s="40"/>
      <c r="X192" s="39">
        <v>0</v>
      </c>
      <c r="Y192" s="40"/>
      <c r="Z192" s="40"/>
      <c r="AA192" s="40"/>
      <c r="AB192" s="39">
        <v>0</v>
      </c>
      <c r="AC192" s="40"/>
      <c r="AD192" s="39">
        <v>0</v>
      </c>
      <c r="AE192" s="40"/>
      <c r="AF192" s="40"/>
      <c r="AG192" s="40"/>
      <c r="AH192" s="39">
        <v>0</v>
      </c>
      <c r="AI192" s="40"/>
      <c r="AJ192" s="40"/>
      <c r="AK192" s="40"/>
      <c r="AL192" s="40"/>
      <c r="AM192" s="40"/>
      <c r="AN192" s="40"/>
      <c r="AO192" s="40"/>
      <c r="AP192" s="39">
        <v>339</v>
      </c>
      <c r="AQ192" s="40"/>
      <c r="AR192" s="40"/>
      <c r="AS192" s="40"/>
      <c r="AT192" s="39">
        <v>1501</v>
      </c>
      <c r="AU192" s="39">
        <v>75</v>
      </c>
      <c r="AV192" s="40"/>
      <c r="AW192" s="39">
        <v>1576</v>
      </c>
      <c r="AX192" s="40"/>
      <c r="AY192" s="40"/>
      <c r="AZ192" s="40"/>
      <c r="BA192" s="39">
        <v>429</v>
      </c>
      <c r="BB192" s="39">
        <v>1232</v>
      </c>
      <c r="BC192" s="40"/>
      <c r="BD192" s="39">
        <v>1661</v>
      </c>
      <c r="BE192" s="40"/>
      <c r="BF192" s="40"/>
      <c r="BG192" s="40"/>
      <c r="BH192" s="39">
        <v>254</v>
      </c>
      <c r="BI192" s="40"/>
      <c r="BJ192" s="40"/>
      <c r="BK192" s="40"/>
      <c r="BL192" s="39">
        <v>0</v>
      </c>
      <c r="BM192" s="40"/>
      <c r="BN192" s="39">
        <v>0</v>
      </c>
      <c r="BO192" s="40"/>
      <c r="BP192" s="40"/>
      <c r="BQ192" s="40"/>
      <c r="BR192" s="39">
        <v>1</v>
      </c>
    </row>
    <row r="193" spans="1:70"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row>
    <row r="194" spans="1:70" s="1" customFormat="1" ht="20.100000000000001" customHeight="1" x14ac:dyDescent="0.2">
      <c r="A194" s="3"/>
      <c r="B194" s="6"/>
      <c r="C194" s="42" t="s">
        <v>185</v>
      </c>
      <c r="D194" s="42"/>
      <c r="E194" s="5"/>
      <c r="F194" s="44">
        <v>0</v>
      </c>
      <c r="G194" s="45"/>
      <c r="H194" s="45"/>
      <c r="I194" s="45"/>
      <c r="J194" s="44">
        <v>27</v>
      </c>
      <c r="K194" s="44">
        <v>0</v>
      </c>
      <c r="L194" s="45"/>
      <c r="M194" s="44">
        <v>27</v>
      </c>
      <c r="N194" s="45"/>
      <c r="O194" s="45"/>
      <c r="P194" s="45"/>
      <c r="Q194" s="44">
        <v>27</v>
      </c>
      <c r="R194" s="44">
        <v>0</v>
      </c>
      <c r="S194" s="45"/>
      <c r="T194" s="44">
        <v>27</v>
      </c>
      <c r="U194" s="45"/>
      <c r="V194" s="45"/>
      <c r="W194" s="45"/>
      <c r="X194" s="44">
        <v>0</v>
      </c>
      <c r="Y194" s="45"/>
      <c r="Z194" s="45"/>
      <c r="AA194" s="45"/>
      <c r="AB194" s="44">
        <v>0</v>
      </c>
      <c r="AC194" s="45"/>
      <c r="AD194" s="44">
        <v>0</v>
      </c>
      <c r="AE194" s="45"/>
      <c r="AF194" s="45"/>
      <c r="AG194" s="45"/>
      <c r="AH194" s="44">
        <v>0</v>
      </c>
      <c r="AI194" s="45"/>
      <c r="AJ194" s="45"/>
      <c r="AK194" s="45"/>
      <c r="AL194" s="45"/>
      <c r="AM194" s="45"/>
      <c r="AN194" s="45"/>
      <c r="AO194" s="45"/>
      <c r="AP194" s="44">
        <v>1553</v>
      </c>
      <c r="AQ194" s="45"/>
      <c r="AR194" s="45"/>
      <c r="AS194" s="45"/>
      <c r="AT194" s="44">
        <v>12117</v>
      </c>
      <c r="AU194" s="44">
        <v>154</v>
      </c>
      <c r="AV194" s="45"/>
      <c r="AW194" s="44">
        <v>12271</v>
      </c>
      <c r="AX194" s="45"/>
      <c r="AY194" s="45"/>
      <c r="AZ194" s="45"/>
      <c r="BA194" s="44">
        <v>1639</v>
      </c>
      <c r="BB194" s="44">
        <v>10050</v>
      </c>
      <c r="BC194" s="45"/>
      <c r="BD194" s="44">
        <v>11689</v>
      </c>
      <c r="BE194" s="45"/>
      <c r="BF194" s="45"/>
      <c r="BG194" s="45"/>
      <c r="BH194" s="44">
        <v>2135</v>
      </c>
      <c r="BI194" s="45"/>
      <c r="BJ194" s="45"/>
      <c r="BK194" s="45"/>
      <c r="BL194" s="44">
        <v>0</v>
      </c>
      <c r="BM194" s="45"/>
      <c r="BN194" s="44">
        <v>0</v>
      </c>
      <c r="BO194" s="45"/>
      <c r="BP194" s="45"/>
      <c r="BQ194" s="45"/>
      <c r="BR194" s="44">
        <v>275</v>
      </c>
    </row>
    <row r="195" spans="1:70"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row>
    <row r="196" spans="1:70"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row>
    <row r="197" spans="1:70" ht="20.100000000000001" customHeight="1" x14ac:dyDescent="0.2">
      <c r="D197" s="2" t="s">
        <v>124</v>
      </c>
      <c r="F197" s="37">
        <v>541</v>
      </c>
      <c r="G197" s="37"/>
      <c r="H197" s="37"/>
      <c r="I197" s="37"/>
      <c r="J197" s="37">
        <v>1847</v>
      </c>
      <c r="K197" s="37">
        <v>79</v>
      </c>
      <c r="L197" s="37"/>
      <c r="M197" s="37">
        <v>1926</v>
      </c>
      <c r="N197" s="37"/>
      <c r="O197" s="37"/>
      <c r="P197" s="37"/>
      <c r="Q197" s="37">
        <v>736</v>
      </c>
      <c r="R197" s="37">
        <v>1164</v>
      </c>
      <c r="S197" s="37"/>
      <c r="T197" s="37">
        <v>1900</v>
      </c>
      <c r="U197" s="37"/>
      <c r="V197" s="37"/>
      <c r="W197" s="37"/>
      <c r="X197" s="37">
        <v>567</v>
      </c>
      <c r="Y197" s="37"/>
      <c r="Z197" s="37"/>
      <c r="AA197" s="37"/>
      <c r="AB197" s="37">
        <v>0</v>
      </c>
      <c r="AC197" s="37"/>
      <c r="AD197" s="37">
        <v>0</v>
      </c>
      <c r="AE197" s="37"/>
      <c r="AF197" s="37"/>
      <c r="AG197" s="37"/>
      <c r="AH197" s="37">
        <v>0</v>
      </c>
      <c r="AI197" s="37"/>
      <c r="AJ197" s="37"/>
      <c r="AK197" s="37"/>
      <c r="AL197" s="37"/>
      <c r="AM197" s="37"/>
      <c r="AN197" s="37"/>
      <c r="AO197" s="37"/>
      <c r="AP197" s="37">
        <v>0</v>
      </c>
      <c r="AQ197" s="37"/>
      <c r="AR197" s="37"/>
      <c r="AS197" s="37"/>
      <c r="AT197" s="37">
        <v>0</v>
      </c>
      <c r="AU197" s="37">
        <v>0</v>
      </c>
      <c r="AV197" s="37"/>
      <c r="AW197" s="37">
        <v>0</v>
      </c>
      <c r="AX197" s="37"/>
      <c r="AY197" s="37"/>
      <c r="AZ197" s="37"/>
      <c r="BA197" s="37">
        <v>0</v>
      </c>
      <c r="BB197" s="37">
        <v>0</v>
      </c>
      <c r="BC197" s="37"/>
      <c r="BD197" s="37">
        <v>0</v>
      </c>
      <c r="BE197" s="37"/>
      <c r="BF197" s="37"/>
      <c r="BG197" s="37"/>
      <c r="BH197" s="37">
        <v>0</v>
      </c>
      <c r="BI197" s="37"/>
      <c r="BJ197" s="37"/>
      <c r="BK197" s="37"/>
      <c r="BL197" s="37">
        <v>0</v>
      </c>
      <c r="BM197" s="37"/>
      <c r="BN197" s="37">
        <v>0</v>
      </c>
      <c r="BO197" s="37"/>
      <c r="BP197" s="37"/>
      <c r="BQ197" s="37"/>
      <c r="BR197" s="37">
        <v>0</v>
      </c>
    </row>
    <row r="198" spans="1:70" ht="20.100000000000001" customHeight="1" x14ac:dyDescent="0.2">
      <c r="D198" s="38" t="s">
        <v>173</v>
      </c>
      <c r="F198" s="39">
        <v>554</v>
      </c>
      <c r="G198" s="40"/>
      <c r="H198" s="40"/>
      <c r="I198" s="40"/>
      <c r="J198" s="39">
        <v>1852</v>
      </c>
      <c r="K198" s="39">
        <v>77</v>
      </c>
      <c r="L198" s="40"/>
      <c r="M198" s="39">
        <v>1929</v>
      </c>
      <c r="N198" s="40"/>
      <c r="O198" s="40"/>
      <c r="P198" s="40"/>
      <c r="Q198" s="39">
        <v>765</v>
      </c>
      <c r="R198" s="39">
        <v>1134</v>
      </c>
      <c r="S198" s="40"/>
      <c r="T198" s="39">
        <v>1899</v>
      </c>
      <c r="U198" s="40"/>
      <c r="V198" s="40"/>
      <c r="W198" s="40"/>
      <c r="X198" s="39">
        <v>584</v>
      </c>
      <c r="Y198" s="40"/>
      <c r="Z198" s="40"/>
      <c r="AA198" s="40"/>
      <c r="AB198" s="39">
        <v>0</v>
      </c>
      <c r="AC198" s="40"/>
      <c r="AD198" s="39">
        <v>0</v>
      </c>
      <c r="AE198" s="40"/>
      <c r="AF198" s="40"/>
      <c r="AG198" s="40"/>
      <c r="AH198" s="39">
        <v>0</v>
      </c>
      <c r="AI198" s="40"/>
      <c r="AJ198" s="40"/>
      <c r="AK198" s="40"/>
      <c r="AL198" s="40"/>
      <c r="AM198" s="40"/>
      <c r="AN198" s="40"/>
      <c r="AO198" s="40"/>
      <c r="AP198" s="39">
        <v>0</v>
      </c>
      <c r="AQ198" s="40"/>
      <c r="AR198" s="40"/>
      <c r="AS198" s="40"/>
      <c r="AT198" s="39">
        <v>0</v>
      </c>
      <c r="AU198" s="39">
        <v>0</v>
      </c>
      <c r="AV198" s="40"/>
      <c r="AW198" s="39">
        <v>0</v>
      </c>
      <c r="AX198" s="40"/>
      <c r="AY198" s="40"/>
      <c r="AZ198" s="40"/>
      <c r="BA198" s="39">
        <v>0</v>
      </c>
      <c r="BB198" s="39">
        <v>0</v>
      </c>
      <c r="BC198" s="40"/>
      <c r="BD198" s="39">
        <v>0</v>
      </c>
      <c r="BE198" s="40"/>
      <c r="BF198" s="40"/>
      <c r="BG198" s="40"/>
      <c r="BH198" s="39">
        <v>0</v>
      </c>
      <c r="BI198" s="40"/>
      <c r="BJ198" s="40"/>
      <c r="BK198" s="40"/>
      <c r="BL198" s="39">
        <v>0</v>
      </c>
      <c r="BM198" s="40"/>
      <c r="BN198" s="39">
        <v>0</v>
      </c>
      <c r="BO198" s="40"/>
      <c r="BP198" s="40"/>
      <c r="BQ198" s="40"/>
      <c r="BR198" s="39">
        <v>0</v>
      </c>
    </row>
    <row r="199" spans="1:70" ht="20.100000000000001" customHeight="1" x14ac:dyDescent="0.2">
      <c r="D199" s="2" t="s">
        <v>100</v>
      </c>
      <c r="F199" s="37">
        <v>654</v>
      </c>
      <c r="G199" s="37"/>
      <c r="H199" s="37"/>
      <c r="I199" s="37"/>
      <c r="J199" s="37">
        <v>1854</v>
      </c>
      <c r="K199" s="37">
        <v>85</v>
      </c>
      <c r="L199" s="37"/>
      <c r="M199" s="37">
        <v>1939</v>
      </c>
      <c r="N199" s="37"/>
      <c r="O199" s="37"/>
      <c r="P199" s="37"/>
      <c r="Q199" s="37">
        <v>1198</v>
      </c>
      <c r="R199" s="37">
        <v>1028</v>
      </c>
      <c r="S199" s="37"/>
      <c r="T199" s="37">
        <v>2226</v>
      </c>
      <c r="U199" s="37"/>
      <c r="V199" s="37"/>
      <c r="W199" s="37"/>
      <c r="X199" s="37">
        <v>367</v>
      </c>
      <c r="Y199" s="37"/>
      <c r="Z199" s="37"/>
      <c r="AA199" s="37"/>
      <c r="AB199" s="37">
        <v>0</v>
      </c>
      <c r="AC199" s="37"/>
      <c r="AD199" s="37">
        <v>0</v>
      </c>
      <c r="AE199" s="37"/>
      <c r="AF199" s="37"/>
      <c r="AG199" s="37"/>
      <c r="AH199" s="37">
        <v>63</v>
      </c>
      <c r="AI199" s="37"/>
      <c r="AJ199" s="37"/>
      <c r="AK199" s="37"/>
      <c r="AL199" s="37"/>
      <c r="AM199" s="37"/>
      <c r="AN199" s="37"/>
      <c r="AO199" s="37"/>
      <c r="AP199" s="37">
        <v>0</v>
      </c>
      <c r="AQ199" s="37"/>
      <c r="AR199" s="37"/>
      <c r="AS199" s="37"/>
      <c r="AT199" s="37">
        <v>0</v>
      </c>
      <c r="AU199" s="37">
        <v>0</v>
      </c>
      <c r="AV199" s="37"/>
      <c r="AW199" s="37">
        <v>0</v>
      </c>
      <c r="AX199" s="37"/>
      <c r="AY199" s="37"/>
      <c r="AZ199" s="37"/>
      <c r="BA199" s="37">
        <v>0</v>
      </c>
      <c r="BB199" s="37">
        <v>0</v>
      </c>
      <c r="BC199" s="37"/>
      <c r="BD199" s="37">
        <v>0</v>
      </c>
      <c r="BE199" s="37"/>
      <c r="BF199" s="37"/>
      <c r="BG199" s="37"/>
      <c r="BH199" s="37">
        <v>0</v>
      </c>
      <c r="BI199" s="37"/>
      <c r="BJ199" s="37"/>
      <c r="BK199" s="37"/>
      <c r="BL199" s="37">
        <v>0</v>
      </c>
      <c r="BM199" s="37"/>
      <c r="BN199" s="37">
        <v>0</v>
      </c>
      <c r="BO199" s="37"/>
      <c r="BP199" s="37"/>
      <c r="BQ199" s="37"/>
      <c r="BR199" s="37">
        <v>0</v>
      </c>
    </row>
    <row r="200" spans="1:70" ht="20.100000000000001" customHeight="1" x14ac:dyDescent="0.2">
      <c r="D200" s="38" t="s">
        <v>174</v>
      </c>
      <c r="F200" s="39">
        <v>398</v>
      </c>
      <c r="G200" s="40"/>
      <c r="H200" s="40"/>
      <c r="I200" s="40"/>
      <c r="J200" s="39">
        <v>1849</v>
      </c>
      <c r="K200" s="39">
        <v>94</v>
      </c>
      <c r="L200" s="40"/>
      <c r="M200" s="39">
        <v>1943</v>
      </c>
      <c r="N200" s="40"/>
      <c r="O200" s="40"/>
      <c r="P200" s="40"/>
      <c r="Q200" s="39">
        <v>1311</v>
      </c>
      <c r="R200" s="39">
        <v>720</v>
      </c>
      <c r="S200" s="40"/>
      <c r="T200" s="39">
        <v>2031</v>
      </c>
      <c r="U200" s="40"/>
      <c r="V200" s="40"/>
      <c r="W200" s="40"/>
      <c r="X200" s="39">
        <v>310</v>
      </c>
      <c r="Y200" s="40"/>
      <c r="Z200" s="40"/>
      <c r="AA200" s="40"/>
      <c r="AB200" s="39">
        <v>0</v>
      </c>
      <c r="AC200" s="40"/>
      <c r="AD200" s="39">
        <v>0</v>
      </c>
      <c r="AE200" s="40"/>
      <c r="AF200" s="40"/>
      <c r="AG200" s="40"/>
      <c r="AH200" s="39">
        <v>0</v>
      </c>
      <c r="AI200" s="40"/>
      <c r="AJ200" s="40"/>
      <c r="AK200" s="40"/>
      <c r="AL200" s="40"/>
      <c r="AM200" s="40"/>
      <c r="AN200" s="40"/>
      <c r="AO200" s="40"/>
      <c r="AP200" s="39">
        <v>0</v>
      </c>
      <c r="AQ200" s="40"/>
      <c r="AR200" s="40"/>
      <c r="AS200" s="40"/>
      <c r="AT200" s="39">
        <v>0</v>
      </c>
      <c r="AU200" s="39">
        <v>0</v>
      </c>
      <c r="AV200" s="40"/>
      <c r="AW200" s="39">
        <v>0</v>
      </c>
      <c r="AX200" s="40"/>
      <c r="AY200" s="40"/>
      <c r="AZ200" s="40"/>
      <c r="BA200" s="39">
        <v>0</v>
      </c>
      <c r="BB200" s="39">
        <v>0</v>
      </c>
      <c r="BC200" s="40"/>
      <c r="BD200" s="39">
        <v>0</v>
      </c>
      <c r="BE200" s="40"/>
      <c r="BF200" s="40"/>
      <c r="BG200" s="40"/>
      <c r="BH200" s="39">
        <v>0</v>
      </c>
      <c r="BI200" s="40"/>
      <c r="BJ200" s="40"/>
      <c r="BK200" s="40"/>
      <c r="BL200" s="39">
        <v>0</v>
      </c>
      <c r="BM200" s="40"/>
      <c r="BN200" s="39">
        <v>0</v>
      </c>
      <c r="BO200" s="40"/>
      <c r="BP200" s="40"/>
      <c r="BQ200" s="40"/>
      <c r="BR200" s="39">
        <v>0</v>
      </c>
    </row>
    <row r="201" spans="1:70" ht="20.100000000000001" customHeight="1" x14ac:dyDescent="0.2">
      <c r="D201" s="2" t="s">
        <v>115</v>
      </c>
      <c r="F201" s="37">
        <v>302</v>
      </c>
      <c r="G201" s="37"/>
      <c r="H201" s="37"/>
      <c r="I201" s="37"/>
      <c r="J201" s="37">
        <v>1858</v>
      </c>
      <c r="K201" s="37">
        <v>144</v>
      </c>
      <c r="L201" s="37"/>
      <c r="M201" s="37">
        <v>2002</v>
      </c>
      <c r="N201" s="37"/>
      <c r="O201" s="37"/>
      <c r="P201" s="37"/>
      <c r="Q201" s="37">
        <v>1197</v>
      </c>
      <c r="R201" s="37">
        <v>679</v>
      </c>
      <c r="S201" s="37"/>
      <c r="T201" s="37">
        <v>1876</v>
      </c>
      <c r="U201" s="37"/>
      <c r="V201" s="37"/>
      <c r="W201" s="37"/>
      <c r="X201" s="37">
        <v>428</v>
      </c>
      <c r="Y201" s="37"/>
      <c r="Z201" s="37"/>
      <c r="AA201" s="37"/>
      <c r="AB201" s="37">
        <v>0</v>
      </c>
      <c r="AC201" s="37"/>
      <c r="AD201" s="37">
        <v>0</v>
      </c>
      <c r="AE201" s="37"/>
      <c r="AF201" s="37"/>
      <c r="AG201" s="37"/>
      <c r="AH201" s="37">
        <v>0</v>
      </c>
      <c r="AI201" s="37"/>
      <c r="AJ201" s="37"/>
      <c r="AK201" s="37"/>
      <c r="AL201" s="37"/>
      <c r="AM201" s="37"/>
      <c r="AN201" s="37"/>
      <c r="AO201" s="37"/>
      <c r="AP201" s="37">
        <v>0</v>
      </c>
      <c r="AQ201" s="37"/>
      <c r="AR201" s="37"/>
      <c r="AS201" s="37"/>
      <c r="AT201" s="37">
        <v>0</v>
      </c>
      <c r="AU201" s="37">
        <v>0</v>
      </c>
      <c r="AV201" s="37"/>
      <c r="AW201" s="37">
        <v>0</v>
      </c>
      <c r="AX201" s="37"/>
      <c r="AY201" s="37"/>
      <c r="AZ201" s="37"/>
      <c r="BA201" s="37">
        <v>0</v>
      </c>
      <c r="BB201" s="37">
        <v>0</v>
      </c>
      <c r="BC201" s="37"/>
      <c r="BD201" s="37">
        <v>0</v>
      </c>
      <c r="BE201" s="37"/>
      <c r="BF201" s="37"/>
      <c r="BG201" s="37"/>
      <c r="BH201" s="37">
        <v>0</v>
      </c>
      <c r="BI201" s="37"/>
      <c r="BJ201" s="37"/>
      <c r="BK201" s="37"/>
      <c r="BL201" s="37">
        <v>0</v>
      </c>
      <c r="BM201" s="37"/>
      <c r="BN201" s="37">
        <v>0</v>
      </c>
      <c r="BO201" s="37"/>
      <c r="BP201" s="37"/>
      <c r="BQ201" s="37"/>
      <c r="BR201" s="37">
        <v>0</v>
      </c>
    </row>
    <row r="202" spans="1:70" ht="20.100000000000001" customHeight="1" x14ac:dyDescent="0.2">
      <c r="D202" s="38" t="s">
        <v>116</v>
      </c>
      <c r="F202" s="39">
        <v>223</v>
      </c>
      <c r="G202" s="40"/>
      <c r="H202" s="40"/>
      <c r="I202" s="40"/>
      <c r="J202" s="39">
        <v>1850</v>
      </c>
      <c r="K202" s="39">
        <v>83</v>
      </c>
      <c r="L202" s="40"/>
      <c r="M202" s="39">
        <v>1933</v>
      </c>
      <c r="N202" s="40"/>
      <c r="O202" s="40"/>
      <c r="P202" s="40"/>
      <c r="Q202" s="39">
        <v>1204</v>
      </c>
      <c r="R202" s="39">
        <v>695</v>
      </c>
      <c r="S202" s="40"/>
      <c r="T202" s="39">
        <v>1899</v>
      </c>
      <c r="U202" s="40"/>
      <c r="V202" s="40"/>
      <c r="W202" s="40"/>
      <c r="X202" s="39">
        <v>257</v>
      </c>
      <c r="Y202" s="40"/>
      <c r="Z202" s="40"/>
      <c r="AA202" s="40"/>
      <c r="AB202" s="39">
        <v>0</v>
      </c>
      <c r="AC202" s="40"/>
      <c r="AD202" s="39">
        <v>0</v>
      </c>
      <c r="AE202" s="40"/>
      <c r="AF202" s="40"/>
      <c r="AG202" s="40"/>
      <c r="AH202" s="39">
        <v>0</v>
      </c>
      <c r="AI202" s="40"/>
      <c r="AJ202" s="40"/>
      <c r="AK202" s="40"/>
      <c r="AL202" s="40"/>
      <c r="AM202" s="40"/>
      <c r="AN202" s="40"/>
      <c r="AO202" s="40"/>
      <c r="AP202" s="39">
        <v>0</v>
      </c>
      <c r="AQ202" s="40"/>
      <c r="AR202" s="40"/>
      <c r="AS202" s="40"/>
      <c r="AT202" s="39">
        <v>0</v>
      </c>
      <c r="AU202" s="39">
        <v>0</v>
      </c>
      <c r="AV202" s="40"/>
      <c r="AW202" s="39">
        <v>0</v>
      </c>
      <c r="AX202" s="40"/>
      <c r="AY202" s="40"/>
      <c r="AZ202" s="40"/>
      <c r="BA202" s="39">
        <v>0</v>
      </c>
      <c r="BB202" s="39">
        <v>0</v>
      </c>
      <c r="BC202" s="40"/>
      <c r="BD202" s="39">
        <v>0</v>
      </c>
      <c r="BE202" s="40"/>
      <c r="BF202" s="40"/>
      <c r="BG202" s="40"/>
      <c r="BH202" s="39">
        <v>0</v>
      </c>
      <c r="BI202" s="40"/>
      <c r="BJ202" s="40"/>
      <c r="BK202" s="40"/>
      <c r="BL202" s="39">
        <v>0</v>
      </c>
      <c r="BM202" s="40"/>
      <c r="BN202" s="39">
        <v>0</v>
      </c>
      <c r="BO202" s="40"/>
      <c r="BP202" s="40"/>
      <c r="BQ202" s="40"/>
      <c r="BR202" s="39">
        <v>0</v>
      </c>
    </row>
    <row r="203" spans="1:70" ht="20.100000000000001" customHeight="1" x14ac:dyDescent="0.2">
      <c r="D203" s="2" t="s">
        <v>104</v>
      </c>
      <c r="F203" s="37">
        <v>307</v>
      </c>
      <c r="G203" s="37"/>
      <c r="H203" s="37"/>
      <c r="I203" s="37"/>
      <c r="J203" s="37">
        <v>1867</v>
      </c>
      <c r="K203" s="37">
        <v>61</v>
      </c>
      <c r="L203" s="37"/>
      <c r="M203" s="37">
        <v>1928</v>
      </c>
      <c r="N203" s="37"/>
      <c r="O203" s="37"/>
      <c r="P203" s="37"/>
      <c r="Q203" s="37">
        <v>1051</v>
      </c>
      <c r="R203" s="37">
        <v>898</v>
      </c>
      <c r="S203" s="37"/>
      <c r="T203" s="37">
        <v>1949</v>
      </c>
      <c r="U203" s="37"/>
      <c r="V203" s="37"/>
      <c r="W203" s="37"/>
      <c r="X203" s="37">
        <v>286</v>
      </c>
      <c r="Y203" s="37"/>
      <c r="Z203" s="37"/>
      <c r="AA203" s="37"/>
      <c r="AB203" s="37">
        <v>0</v>
      </c>
      <c r="AC203" s="37"/>
      <c r="AD203" s="37">
        <v>0</v>
      </c>
      <c r="AE203" s="37"/>
      <c r="AF203" s="37"/>
      <c r="AG203" s="37"/>
      <c r="AH203" s="37">
        <v>0</v>
      </c>
      <c r="AI203" s="37"/>
      <c r="AJ203" s="37"/>
      <c r="AK203" s="37"/>
      <c r="AL203" s="37"/>
      <c r="AM203" s="37"/>
      <c r="AN203" s="37"/>
      <c r="AO203" s="37"/>
      <c r="AP203" s="37">
        <v>0</v>
      </c>
      <c r="AQ203" s="37"/>
      <c r="AR203" s="37"/>
      <c r="AS203" s="37"/>
      <c r="AT203" s="37">
        <v>0</v>
      </c>
      <c r="AU203" s="37">
        <v>0</v>
      </c>
      <c r="AV203" s="37"/>
      <c r="AW203" s="37">
        <v>0</v>
      </c>
      <c r="AX203" s="37"/>
      <c r="AY203" s="37"/>
      <c r="AZ203" s="37"/>
      <c r="BA203" s="37">
        <v>0</v>
      </c>
      <c r="BB203" s="37">
        <v>0</v>
      </c>
      <c r="BC203" s="37"/>
      <c r="BD203" s="37">
        <v>0</v>
      </c>
      <c r="BE203" s="37"/>
      <c r="BF203" s="37"/>
      <c r="BG203" s="37"/>
      <c r="BH203" s="37">
        <v>0</v>
      </c>
      <c r="BI203" s="37"/>
      <c r="BJ203" s="37"/>
      <c r="BK203" s="37"/>
      <c r="BL203" s="37">
        <v>0</v>
      </c>
      <c r="BM203" s="37"/>
      <c r="BN203" s="37">
        <v>0</v>
      </c>
      <c r="BO203" s="37"/>
      <c r="BP203" s="37"/>
      <c r="BQ203" s="37"/>
      <c r="BR203" s="37">
        <v>0</v>
      </c>
    </row>
    <row r="204" spans="1:70"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row>
    <row r="205" spans="1:70" s="1" customFormat="1" ht="20.100000000000001" customHeight="1" x14ac:dyDescent="0.2">
      <c r="A205" s="3"/>
      <c r="B205" s="6"/>
      <c r="C205" s="42" t="s">
        <v>144</v>
      </c>
      <c r="D205" s="42"/>
      <c r="E205" s="5"/>
      <c r="F205" s="44">
        <v>2979</v>
      </c>
      <c r="G205" s="45"/>
      <c r="H205" s="45"/>
      <c r="I205" s="45"/>
      <c r="J205" s="44">
        <v>12977</v>
      </c>
      <c r="K205" s="44">
        <v>623</v>
      </c>
      <c r="L205" s="45"/>
      <c r="M205" s="44">
        <v>13600</v>
      </c>
      <c r="N205" s="45"/>
      <c r="O205" s="45"/>
      <c r="P205" s="45"/>
      <c r="Q205" s="44">
        <v>7462</v>
      </c>
      <c r="R205" s="44">
        <v>6318</v>
      </c>
      <c r="S205" s="45"/>
      <c r="T205" s="44">
        <v>13780</v>
      </c>
      <c r="U205" s="45"/>
      <c r="V205" s="45"/>
      <c r="W205" s="45"/>
      <c r="X205" s="44">
        <v>2799</v>
      </c>
      <c r="Y205" s="45"/>
      <c r="Z205" s="45"/>
      <c r="AA205" s="45"/>
      <c r="AB205" s="44">
        <v>0</v>
      </c>
      <c r="AC205" s="45"/>
      <c r="AD205" s="44">
        <v>0</v>
      </c>
      <c r="AE205" s="45"/>
      <c r="AF205" s="45"/>
      <c r="AG205" s="45"/>
      <c r="AH205" s="44">
        <v>63</v>
      </c>
      <c r="AI205" s="45"/>
      <c r="AJ205" s="45"/>
      <c r="AK205" s="45"/>
      <c r="AL205" s="45"/>
      <c r="AM205" s="45"/>
      <c r="AN205" s="45"/>
      <c r="AO205" s="45"/>
      <c r="AP205" s="44">
        <v>0</v>
      </c>
      <c r="AQ205" s="45"/>
      <c r="AR205" s="45"/>
      <c r="AS205" s="45"/>
      <c r="AT205" s="44">
        <v>0</v>
      </c>
      <c r="AU205" s="44">
        <v>0</v>
      </c>
      <c r="AV205" s="45"/>
      <c r="AW205" s="44">
        <v>0</v>
      </c>
      <c r="AX205" s="45"/>
      <c r="AY205" s="45"/>
      <c r="AZ205" s="45"/>
      <c r="BA205" s="44">
        <v>0</v>
      </c>
      <c r="BB205" s="44">
        <v>0</v>
      </c>
      <c r="BC205" s="45"/>
      <c r="BD205" s="44">
        <v>0</v>
      </c>
      <c r="BE205" s="45"/>
      <c r="BF205" s="45"/>
      <c r="BG205" s="45"/>
      <c r="BH205" s="44">
        <v>0</v>
      </c>
      <c r="BI205" s="45"/>
      <c r="BJ205" s="45"/>
      <c r="BK205" s="45"/>
      <c r="BL205" s="44">
        <v>0</v>
      </c>
      <c r="BM205" s="45"/>
      <c r="BN205" s="44">
        <v>0</v>
      </c>
      <c r="BO205" s="45"/>
      <c r="BP205" s="45"/>
      <c r="BQ205" s="45"/>
      <c r="BR205" s="44">
        <v>0</v>
      </c>
    </row>
    <row r="206" spans="1:70"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row>
    <row r="207" spans="1:70"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row>
    <row r="208" spans="1:70" ht="19.5" customHeight="1" x14ac:dyDescent="0.2">
      <c r="D208" s="2" t="s">
        <v>187</v>
      </c>
      <c r="F208" s="37">
        <v>594</v>
      </c>
      <c r="G208" s="37"/>
      <c r="H208" s="37"/>
      <c r="I208" s="37"/>
      <c r="J208" s="37">
        <v>997</v>
      </c>
      <c r="K208" s="37">
        <v>46</v>
      </c>
      <c r="L208" s="37"/>
      <c r="M208" s="37">
        <v>1043</v>
      </c>
      <c r="N208" s="37"/>
      <c r="O208" s="37"/>
      <c r="P208" s="37"/>
      <c r="Q208" s="37">
        <v>571</v>
      </c>
      <c r="R208" s="37">
        <v>600</v>
      </c>
      <c r="S208" s="37"/>
      <c r="T208" s="37">
        <v>1171</v>
      </c>
      <c r="U208" s="37"/>
      <c r="V208" s="37"/>
      <c r="W208" s="37"/>
      <c r="X208" s="37">
        <v>466</v>
      </c>
      <c r="Y208" s="37"/>
      <c r="Z208" s="37"/>
      <c r="AA208" s="37"/>
      <c r="AB208" s="37">
        <v>0</v>
      </c>
      <c r="AC208" s="37"/>
      <c r="AD208" s="37">
        <v>0</v>
      </c>
      <c r="AE208" s="37"/>
      <c r="AF208" s="37"/>
      <c r="AG208" s="37"/>
      <c r="AH208" s="37">
        <v>0</v>
      </c>
      <c r="AI208" s="37"/>
      <c r="AJ208" s="37"/>
      <c r="AK208" s="37"/>
      <c r="AL208" s="37"/>
      <c r="AM208" s="37"/>
      <c r="AN208" s="37"/>
      <c r="AO208" s="37"/>
      <c r="AP208" s="37">
        <v>0</v>
      </c>
      <c r="AQ208" s="37"/>
      <c r="AR208" s="37"/>
      <c r="AS208" s="37"/>
      <c r="AT208" s="37">
        <v>0</v>
      </c>
      <c r="AU208" s="37">
        <v>0</v>
      </c>
      <c r="AV208" s="37"/>
      <c r="AW208" s="37">
        <v>0</v>
      </c>
      <c r="AX208" s="37"/>
      <c r="AY208" s="37"/>
      <c r="AZ208" s="37"/>
      <c r="BA208" s="37">
        <v>0</v>
      </c>
      <c r="BB208" s="37">
        <v>0</v>
      </c>
      <c r="BC208" s="37"/>
      <c r="BD208" s="37">
        <v>0</v>
      </c>
      <c r="BE208" s="37"/>
      <c r="BF208" s="37"/>
      <c r="BG208" s="37"/>
      <c r="BH208" s="37">
        <v>0</v>
      </c>
      <c r="BI208" s="37"/>
      <c r="BJ208" s="37"/>
      <c r="BK208" s="37"/>
      <c r="BL208" s="37">
        <v>0</v>
      </c>
      <c r="BM208" s="37"/>
      <c r="BN208" s="37">
        <v>0</v>
      </c>
      <c r="BO208" s="37"/>
      <c r="BP208" s="37"/>
      <c r="BQ208" s="37"/>
      <c r="BR208" s="37">
        <v>0</v>
      </c>
    </row>
    <row r="209" spans="1:70"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row>
    <row r="210" spans="1:70" s="1" customFormat="1" ht="20.100000000000001" customHeight="1" x14ac:dyDescent="0.2">
      <c r="A210" s="3"/>
      <c r="B210" s="6"/>
      <c r="C210" s="42" t="s">
        <v>188</v>
      </c>
      <c r="D210" s="42"/>
      <c r="E210" s="5"/>
      <c r="F210" s="44">
        <v>594</v>
      </c>
      <c r="G210" s="45"/>
      <c r="H210" s="45"/>
      <c r="I210" s="45"/>
      <c r="J210" s="44">
        <v>997</v>
      </c>
      <c r="K210" s="44">
        <v>46</v>
      </c>
      <c r="L210" s="45"/>
      <c r="M210" s="44">
        <v>1043</v>
      </c>
      <c r="N210" s="45"/>
      <c r="O210" s="45"/>
      <c r="P210" s="45"/>
      <c r="Q210" s="44">
        <v>571</v>
      </c>
      <c r="R210" s="44">
        <v>600</v>
      </c>
      <c r="S210" s="45"/>
      <c r="T210" s="44">
        <v>1171</v>
      </c>
      <c r="U210" s="45"/>
      <c r="V210" s="45"/>
      <c r="W210" s="45"/>
      <c r="X210" s="44">
        <v>466</v>
      </c>
      <c r="Y210" s="45"/>
      <c r="Z210" s="45"/>
      <c r="AA210" s="45"/>
      <c r="AB210" s="44">
        <v>0</v>
      </c>
      <c r="AC210" s="45"/>
      <c r="AD210" s="44">
        <v>0</v>
      </c>
      <c r="AE210" s="45"/>
      <c r="AF210" s="45"/>
      <c r="AG210" s="45"/>
      <c r="AH210" s="44">
        <v>0</v>
      </c>
      <c r="AI210" s="45"/>
      <c r="AJ210" s="45"/>
      <c r="AK210" s="45"/>
      <c r="AL210" s="45"/>
      <c r="AM210" s="45"/>
      <c r="AN210" s="45"/>
      <c r="AO210" s="45"/>
      <c r="AP210" s="44">
        <v>0</v>
      </c>
      <c r="AQ210" s="45"/>
      <c r="AR210" s="45"/>
      <c r="AS210" s="45"/>
      <c r="AT210" s="44">
        <v>0</v>
      </c>
      <c r="AU210" s="44">
        <v>0</v>
      </c>
      <c r="AV210" s="45"/>
      <c r="AW210" s="44">
        <v>0</v>
      </c>
      <c r="AX210" s="45"/>
      <c r="AY210" s="45"/>
      <c r="AZ210" s="45"/>
      <c r="BA210" s="44">
        <v>0</v>
      </c>
      <c r="BB210" s="44">
        <v>0</v>
      </c>
      <c r="BC210" s="45"/>
      <c r="BD210" s="44">
        <v>0</v>
      </c>
      <c r="BE210" s="45"/>
      <c r="BF210" s="45"/>
      <c r="BG210" s="45"/>
      <c r="BH210" s="44">
        <v>0</v>
      </c>
      <c r="BI210" s="45"/>
      <c r="BJ210" s="45"/>
      <c r="BK210" s="45"/>
      <c r="BL210" s="44">
        <v>0</v>
      </c>
      <c r="BM210" s="45"/>
      <c r="BN210" s="44">
        <v>0</v>
      </c>
      <c r="BO210" s="45"/>
      <c r="BP210" s="45"/>
      <c r="BQ210" s="45"/>
      <c r="BR210" s="44">
        <v>0</v>
      </c>
    </row>
    <row r="211" spans="1:70"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row>
    <row r="212" spans="1:70" s="1" customFormat="1" ht="20.100000000000001" customHeight="1" x14ac:dyDescent="0.25">
      <c r="A212" s="3"/>
      <c r="B212" s="49" t="s">
        <v>189</v>
      </c>
      <c r="C212" s="50"/>
      <c r="D212" s="50"/>
      <c r="E212" s="5"/>
      <c r="F212" s="51">
        <v>3573</v>
      </c>
      <c r="G212" s="52"/>
      <c r="H212" s="52"/>
      <c r="I212" s="52"/>
      <c r="J212" s="51">
        <v>14001</v>
      </c>
      <c r="K212" s="51">
        <v>669</v>
      </c>
      <c r="L212" s="52"/>
      <c r="M212" s="51">
        <v>14670</v>
      </c>
      <c r="N212" s="52"/>
      <c r="O212" s="52"/>
      <c r="P212" s="52"/>
      <c r="Q212" s="51">
        <v>8060</v>
      </c>
      <c r="R212" s="51">
        <v>6918</v>
      </c>
      <c r="S212" s="52"/>
      <c r="T212" s="51">
        <v>14978</v>
      </c>
      <c r="U212" s="52"/>
      <c r="V212" s="52"/>
      <c r="W212" s="52"/>
      <c r="X212" s="51">
        <v>3265</v>
      </c>
      <c r="Y212" s="52"/>
      <c r="Z212" s="52"/>
      <c r="AA212" s="52"/>
      <c r="AB212" s="51">
        <v>0</v>
      </c>
      <c r="AC212" s="52"/>
      <c r="AD212" s="51">
        <v>0</v>
      </c>
      <c r="AE212" s="52"/>
      <c r="AF212" s="52"/>
      <c r="AG212" s="52"/>
      <c r="AH212" s="51">
        <v>63</v>
      </c>
      <c r="AI212" s="52"/>
      <c r="AJ212" s="52"/>
      <c r="AK212" s="52"/>
      <c r="AL212" s="52"/>
      <c r="AM212" s="52"/>
      <c r="AN212" s="52"/>
      <c r="AO212" s="52"/>
      <c r="AP212" s="51">
        <v>1553</v>
      </c>
      <c r="AQ212" s="52"/>
      <c r="AR212" s="52"/>
      <c r="AS212" s="52"/>
      <c r="AT212" s="51">
        <v>12117</v>
      </c>
      <c r="AU212" s="51">
        <v>154</v>
      </c>
      <c r="AV212" s="52"/>
      <c r="AW212" s="51">
        <v>12271</v>
      </c>
      <c r="AX212" s="52"/>
      <c r="AY212" s="52"/>
      <c r="AZ212" s="52"/>
      <c r="BA212" s="51">
        <v>1639</v>
      </c>
      <c r="BB212" s="51">
        <v>10050</v>
      </c>
      <c r="BC212" s="52"/>
      <c r="BD212" s="51">
        <v>11689</v>
      </c>
      <c r="BE212" s="52"/>
      <c r="BF212" s="52"/>
      <c r="BG212" s="52"/>
      <c r="BH212" s="51">
        <v>2135</v>
      </c>
      <c r="BI212" s="52"/>
      <c r="BJ212" s="52"/>
      <c r="BK212" s="52"/>
      <c r="BL212" s="51">
        <v>0</v>
      </c>
      <c r="BM212" s="52"/>
      <c r="BN212" s="51">
        <v>0</v>
      </c>
      <c r="BO212" s="52"/>
      <c r="BP212" s="52"/>
      <c r="BQ212" s="52"/>
      <c r="BR212" s="51">
        <v>275</v>
      </c>
    </row>
    <row r="213" spans="1:70"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row>
    <row r="214" spans="1:70"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row>
    <row r="215" spans="1:70"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row>
    <row r="216" spans="1:70" ht="20.100000000000001" customHeight="1" x14ac:dyDescent="0.2">
      <c r="D216" s="2" t="s">
        <v>192</v>
      </c>
      <c r="F216" s="37">
        <v>0</v>
      </c>
      <c r="G216" s="37"/>
      <c r="H216" s="37"/>
      <c r="I216" s="37"/>
      <c r="J216" s="37">
        <v>0</v>
      </c>
      <c r="K216" s="37">
        <v>0</v>
      </c>
      <c r="L216" s="37"/>
      <c r="M216" s="37">
        <v>0</v>
      </c>
      <c r="N216" s="37"/>
      <c r="O216" s="37"/>
      <c r="P216" s="37"/>
      <c r="Q216" s="37">
        <v>0</v>
      </c>
      <c r="R216" s="37">
        <v>0</v>
      </c>
      <c r="S216" s="37"/>
      <c r="T216" s="37">
        <v>0</v>
      </c>
      <c r="U216" s="37"/>
      <c r="V216" s="37"/>
      <c r="W216" s="37"/>
      <c r="X216" s="37">
        <v>0</v>
      </c>
      <c r="Y216" s="37"/>
      <c r="Z216" s="37"/>
      <c r="AA216" s="37"/>
      <c r="AB216" s="37">
        <v>0</v>
      </c>
      <c r="AC216" s="37"/>
      <c r="AD216" s="37">
        <v>0</v>
      </c>
      <c r="AE216" s="37"/>
      <c r="AF216" s="37"/>
      <c r="AG216" s="37"/>
      <c r="AH216" s="37">
        <v>0</v>
      </c>
      <c r="AI216" s="37"/>
      <c r="AJ216" s="37"/>
      <c r="AK216" s="37"/>
      <c r="AL216" s="37"/>
      <c r="AM216" s="37"/>
      <c r="AN216" s="37"/>
      <c r="AO216" s="37"/>
      <c r="AP216" s="37">
        <v>0</v>
      </c>
      <c r="AQ216" s="37"/>
      <c r="AR216" s="37"/>
      <c r="AS216" s="37"/>
      <c r="AT216" s="37">
        <v>0</v>
      </c>
      <c r="AU216" s="37">
        <v>0</v>
      </c>
      <c r="AV216" s="37"/>
      <c r="AW216" s="37">
        <v>0</v>
      </c>
      <c r="AX216" s="37"/>
      <c r="AY216" s="37"/>
      <c r="AZ216" s="37"/>
      <c r="BA216" s="37">
        <v>0</v>
      </c>
      <c r="BB216" s="37">
        <v>0</v>
      </c>
      <c r="BC216" s="37"/>
      <c r="BD216" s="37">
        <v>0</v>
      </c>
      <c r="BE216" s="37"/>
      <c r="BF216" s="37"/>
      <c r="BG216" s="37"/>
      <c r="BH216" s="37">
        <v>0</v>
      </c>
      <c r="BI216" s="37"/>
      <c r="BJ216" s="37"/>
      <c r="BK216" s="37"/>
      <c r="BL216" s="37">
        <v>0</v>
      </c>
      <c r="BM216" s="37"/>
      <c r="BN216" s="37">
        <v>0</v>
      </c>
      <c r="BO216" s="37"/>
      <c r="BP216" s="37"/>
      <c r="BQ216" s="37"/>
      <c r="BR216" s="37">
        <v>0</v>
      </c>
    </row>
    <row r="217" spans="1:70" ht="20.100000000000001" customHeight="1" x14ac:dyDescent="0.2">
      <c r="D217" s="38" t="s">
        <v>193</v>
      </c>
      <c r="F217" s="39">
        <v>0</v>
      </c>
      <c r="G217" s="40"/>
      <c r="H217" s="40"/>
      <c r="I217" s="40"/>
      <c r="J217" s="39">
        <v>0</v>
      </c>
      <c r="K217" s="39">
        <v>0</v>
      </c>
      <c r="L217" s="40"/>
      <c r="M217" s="39">
        <v>0</v>
      </c>
      <c r="N217" s="40"/>
      <c r="O217" s="40"/>
      <c r="P217" s="40"/>
      <c r="Q217" s="39">
        <v>0</v>
      </c>
      <c r="R217" s="39">
        <v>0</v>
      </c>
      <c r="S217" s="40"/>
      <c r="T217" s="39">
        <v>0</v>
      </c>
      <c r="U217" s="40"/>
      <c r="V217" s="40"/>
      <c r="W217" s="40"/>
      <c r="X217" s="39">
        <v>0</v>
      </c>
      <c r="Y217" s="40"/>
      <c r="Z217" s="40"/>
      <c r="AA217" s="40"/>
      <c r="AB217" s="39">
        <v>0</v>
      </c>
      <c r="AC217" s="40"/>
      <c r="AD217" s="39">
        <v>0</v>
      </c>
      <c r="AE217" s="40"/>
      <c r="AF217" s="40"/>
      <c r="AG217" s="40"/>
      <c r="AH217" s="39">
        <v>0</v>
      </c>
      <c r="AI217" s="40"/>
      <c r="AJ217" s="40"/>
      <c r="AK217" s="40"/>
      <c r="AL217" s="40"/>
      <c r="AM217" s="40"/>
      <c r="AN217" s="40"/>
      <c r="AO217" s="40"/>
      <c r="AP217" s="39">
        <v>0</v>
      </c>
      <c r="AQ217" s="40"/>
      <c r="AR217" s="40"/>
      <c r="AS217" s="40"/>
      <c r="AT217" s="39">
        <v>0</v>
      </c>
      <c r="AU217" s="39">
        <v>0</v>
      </c>
      <c r="AV217" s="40"/>
      <c r="AW217" s="39">
        <v>0</v>
      </c>
      <c r="AX217" s="40"/>
      <c r="AY217" s="40"/>
      <c r="AZ217" s="40"/>
      <c r="BA217" s="39">
        <v>0</v>
      </c>
      <c r="BB217" s="39">
        <v>0</v>
      </c>
      <c r="BC217" s="40"/>
      <c r="BD217" s="39">
        <v>0</v>
      </c>
      <c r="BE217" s="40"/>
      <c r="BF217" s="40"/>
      <c r="BG217" s="40"/>
      <c r="BH217" s="39">
        <v>0</v>
      </c>
      <c r="BI217" s="40"/>
      <c r="BJ217" s="40"/>
      <c r="BK217" s="40"/>
      <c r="BL217" s="39">
        <v>0</v>
      </c>
      <c r="BM217" s="40"/>
      <c r="BN217" s="39">
        <v>0</v>
      </c>
      <c r="BO217" s="40"/>
      <c r="BP217" s="40"/>
      <c r="BQ217" s="40"/>
      <c r="BR217" s="39">
        <v>0</v>
      </c>
    </row>
    <row r="218" spans="1:70" ht="20.100000000000001" customHeight="1" x14ac:dyDescent="0.2">
      <c r="D218" s="2" t="s">
        <v>194</v>
      </c>
      <c r="F218" s="37">
        <v>0</v>
      </c>
      <c r="G218" s="37"/>
      <c r="H218" s="37"/>
      <c r="I218" s="37"/>
      <c r="J218" s="37">
        <v>0</v>
      </c>
      <c r="K218" s="37">
        <v>0</v>
      </c>
      <c r="L218" s="37"/>
      <c r="M218" s="37">
        <v>0</v>
      </c>
      <c r="N218" s="37"/>
      <c r="O218" s="37"/>
      <c r="P218" s="37"/>
      <c r="Q218" s="37">
        <v>0</v>
      </c>
      <c r="R218" s="37">
        <v>0</v>
      </c>
      <c r="S218" s="37"/>
      <c r="T218" s="37">
        <v>0</v>
      </c>
      <c r="U218" s="37"/>
      <c r="V218" s="37"/>
      <c r="W218" s="37"/>
      <c r="X218" s="37">
        <v>0</v>
      </c>
      <c r="Y218" s="37"/>
      <c r="Z218" s="37"/>
      <c r="AA218" s="37"/>
      <c r="AB218" s="37">
        <v>0</v>
      </c>
      <c r="AC218" s="37"/>
      <c r="AD218" s="37">
        <v>0</v>
      </c>
      <c r="AE218" s="37"/>
      <c r="AF218" s="37"/>
      <c r="AG218" s="37"/>
      <c r="AH218" s="37">
        <v>0</v>
      </c>
      <c r="AI218" s="37"/>
      <c r="AJ218" s="37"/>
      <c r="AK218" s="37"/>
      <c r="AL218" s="37"/>
      <c r="AM218" s="37"/>
      <c r="AN218" s="37"/>
      <c r="AO218" s="37"/>
      <c r="AP218" s="37">
        <v>0</v>
      </c>
      <c r="AQ218" s="37"/>
      <c r="AR218" s="37"/>
      <c r="AS218" s="37"/>
      <c r="AT218" s="37">
        <v>0</v>
      </c>
      <c r="AU218" s="37">
        <v>0</v>
      </c>
      <c r="AV218" s="37"/>
      <c r="AW218" s="37">
        <v>0</v>
      </c>
      <c r="AX218" s="37"/>
      <c r="AY218" s="37"/>
      <c r="AZ218" s="37"/>
      <c r="BA218" s="37">
        <v>0</v>
      </c>
      <c r="BB218" s="37">
        <v>0</v>
      </c>
      <c r="BC218" s="37"/>
      <c r="BD218" s="37">
        <v>0</v>
      </c>
      <c r="BE218" s="37"/>
      <c r="BF218" s="37"/>
      <c r="BG218" s="37"/>
      <c r="BH218" s="37">
        <v>0</v>
      </c>
      <c r="BI218" s="37"/>
      <c r="BJ218" s="37"/>
      <c r="BK218" s="37"/>
      <c r="BL218" s="37">
        <v>0</v>
      </c>
      <c r="BM218" s="37"/>
      <c r="BN218" s="37">
        <v>0</v>
      </c>
      <c r="BO218" s="37"/>
      <c r="BP218" s="37"/>
      <c r="BQ218" s="37"/>
      <c r="BR218" s="37">
        <v>0</v>
      </c>
    </row>
    <row r="219" spans="1:70" ht="20.100000000000001" customHeight="1" x14ac:dyDescent="0.2">
      <c r="D219" s="38" t="s">
        <v>195</v>
      </c>
      <c r="F219" s="39">
        <v>0</v>
      </c>
      <c r="G219" s="40"/>
      <c r="H219" s="40"/>
      <c r="I219" s="40"/>
      <c r="J219" s="39">
        <v>0</v>
      </c>
      <c r="K219" s="39">
        <v>0</v>
      </c>
      <c r="L219" s="40"/>
      <c r="M219" s="39">
        <v>0</v>
      </c>
      <c r="N219" s="40"/>
      <c r="O219" s="40"/>
      <c r="P219" s="40"/>
      <c r="Q219" s="39">
        <v>0</v>
      </c>
      <c r="R219" s="39">
        <v>0</v>
      </c>
      <c r="S219" s="40"/>
      <c r="T219" s="39">
        <v>0</v>
      </c>
      <c r="U219" s="40"/>
      <c r="V219" s="40"/>
      <c r="W219" s="40"/>
      <c r="X219" s="39">
        <v>0</v>
      </c>
      <c r="Y219" s="40"/>
      <c r="Z219" s="40"/>
      <c r="AA219" s="40"/>
      <c r="AB219" s="39">
        <v>0</v>
      </c>
      <c r="AC219" s="40"/>
      <c r="AD219" s="39">
        <v>0</v>
      </c>
      <c r="AE219" s="40"/>
      <c r="AF219" s="40"/>
      <c r="AG219" s="40"/>
      <c r="AH219" s="39">
        <v>0</v>
      </c>
      <c r="AI219" s="40"/>
      <c r="AJ219" s="40"/>
      <c r="AK219" s="40"/>
      <c r="AL219" s="40"/>
      <c r="AM219" s="40"/>
      <c r="AN219" s="40"/>
      <c r="AO219" s="40"/>
      <c r="AP219" s="39">
        <v>0</v>
      </c>
      <c r="AQ219" s="40"/>
      <c r="AR219" s="40"/>
      <c r="AS219" s="40"/>
      <c r="AT219" s="39">
        <v>0</v>
      </c>
      <c r="AU219" s="39">
        <v>0</v>
      </c>
      <c r="AV219" s="40"/>
      <c r="AW219" s="39">
        <v>0</v>
      </c>
      <c r="AX219" s="40"/>
      <c r="AY219" s="40"/>
      <c r="AZ219" s="40"/>
      <c r="BA219" s="39">
        <v>0</v>
      </c>
      <c r="BB219" s="39">
        <v>0</v>
      </c>
      <c r="BC219" s="40"/>
      <c r="BD219" s="39">
        <v>0</v>
      </c>
      <c r="BE219" s="40"/>
      <c r="BF219" s="40"/>
      <c r="BG219" s="40"/>
      <c r="BH219" s="39">
        <v>0</v>
      </c>
      <c r="BI219" s="40"/>
      <c r="BJ219" s="40"/>
      <c r="BK219" s="40"/>
      <c r="BL219" s="39">
        <v>0</v>
      </c>
      <c r="BM219" s="40"/>
      <c r="BN219" s="39">
        <v>0</v>
      </c>
      <c r="BO219" s="40"/>
      <c r="BP219" s="40"/>
      <c r="BQ219" s="40"/>
      <c r="BR219" s="39">
        <v>0</v>
      </c>
    </row>
    <row r="220" spans="1:70" ht="20.100000000000001" customHeight="1" x14ac:dyDescent="0.2">
      <c r="D220" s="2" t="s">
        <v>115</v>
      </c>
      <c r="F220" s="37">
        <v>0</v>
      </c>
      <c r="G220" s="37"/>
      <c r="H220" s="37"/>
      <c r="I220" s="37"/>
      <c r="J220" s="37">
        <v>0</v>
      </c>
      <c r="K220" s="37">
        <v>0</v>
      </c>
      <c r="L220" s="37"/>
      <c r="M220" s="37">
        <v>0</v>
      </c>
      <c r="N220" s="37"/>
      <c r="O220" s="37"/>
      <c r="P220" s="37"/>
      <c r="Q220" s="37">
        <v>0</v>
      </c>
      <c r="R220" s="37">
        <v>0</v>
      </c>
      <c r="S220" s="37"/>
      <c r="T220" s="37">
        <v>0</v>
      </c>
      <c r="U220" s="37"/>
      <c r="V220" s="37"/>
      <c r="W220" s="37"/>
      <c r="X220" s="37">
        <v>0</v>
      </c>
      <c r="Y220" s="37"/>
      <c r="Z220" s="37"/>
      <c r="AA220" s="37"/>
      <c r="AB220" s="37">
        <v>0</v>
      </c>
      <c r="AC220" s="37"/>
      <c r="AD220" s="37">
        <v>0</v>
      </c>
      <c r="AE220" s="37"/>
      <c r="AF220" s="37"/>
      <c r="AG220" s="37"/>
      <c r="AH220" s="37">
        <v>0</v>
      </c>
      <c r="AI220" s="37"/>
      <c r="AJ220" s="37"/>
      <c r="AK220" s="37"/>
      <c r="AL220" s="37"/>
      <c r="AM220" s="37"/>
      <c r="AN220" s="37"/>
      <c r="AO220" s="37"/>
      <c r="AP220" s="37">
        <v>0</v>
      </c>
      <c r="AQ220" s="37"/>
      <c r="AR220" s="37"/>
      <c r="AS220" s="37"/>
      <c r="AT220" s="37">
        <v>0</v>
      </c>
      <c r="AU220" s="37">
        <v>0</v>
      </c>
      <c r="AV220" s="37"/>
      <c r="AW220" s="37">
        <v>0</v>
      </c>
      <c r="AX220" s="37"/>
      <c r="AY220" s="37"/>
      <c r="AZ220" s="37"/>
      <c r="BA220" s="37">
        <v>0</v>
      </c>
      <c r="BB220" s="37">
        <v>0</v>
      </c>
      <c r="BC220" s="37"/>
      <c r="BD220" s="37">
        <v>0</v>
      </c>
      <c r="BE220" s="37"/>
      <c r="BF220" s="37"/>
      <c r="BG220" s="37"/>
      <c r="BH220" s="37">
        <v>0</v>
      </c>
      <c r="BI220" s="37"/>
      <c r="BJ220" s="37"/>
      <c r="BK220" s="37"/>
      <c r="BL220" s="37">
        <v>0</v>
      </c>
      <c r="BM220" s="37"/>
      <c r="BN220" s="37">
        <v>0</v>
      </c>
      <c r="BO220" s="37"/>
      <c r="BP220" s="37"/>
      <c r="BQ220" s="37"/>
      <c r="BR220" s="37">
        <v>0</v>
      </c>
    </row>
    <row r="221" spans="1:70" ht="20.100000000000001" customHeight="1" x14ac:dyDescent="0.2">
      <c r="D221" s="38" t="s">
        <v>116</v>
      </c>
      <c r="F221" s="39">
        <v>0</v>
      </c>
      <c r="G221" s="40"/>
      <c r="H221" s="40"/>
      <c r="I221" s="40"/>
      <c r="J221" s="39">
        <v>0</v>
      </c>
      <c r="K221" s="39">
        <v>0</v>
      </c>
      <c r="L221" s="40"/>
      <c r="M221" s="39">
        <v>0</v>
      </c>
      <c r="N221" s="40"/>
      <c r="O221" s="40"/>
      <c r="P221" s="40"/>
      <c r="Q221" s="39">
        <v>0</v>
      </c>
      <c r="R221" s="39">
        <v>0</v>
      </c>
      <c r="S221" s="40"/>
      <c r="T221" s="39">
        <v>0</v>
      </c>
      <c r="U221" s="40"/>
      <c r="V221" s="40"/>
      <c r="W221" s="40"/>
      <c r="X221" s="39">
        <v>0</v>
      </c>
      <c r="Y221" s="40"/>
      <c r="Z221" s="40"/>
      <c r="AA221" s="40"/>
      <c r="AB221" s="39">
        <v>0</v>
      </c>
      <c r="AC221" s="40"/>
      <c r="AD221" s="39">
        <v>0</v>
      </c>
      <c r="AE221" s="40"/>
      <c r="AF221" s="40"/>
      <c r="AG221" s="40"/>
      <c r="AH221" s="39">
        <v>0</v>
      </c>
      <c r="AI221" s="40"/>
      <c r="AJ221" s="40"/>
      <c r="AK221" s="40"/>
      <c r="AL221" s="40"/>
      <c r="AM221" s="40"/>
      <c r="AN221" s="40"/>
      <c r="AO221" s="40"/>
      <c r="AP221" s="39">
        <v>0</v>
      </c>
      <c r="AQ221" s="40"/>
      <c r="AR221" s="40"/>
      <c r="AS221" s="40"/>
      <c r="AT221" s="39">
        <v>0</v>
      </c>
      <c r="AU221" s="39">
        <v>0</v>
      </c>
      <c r="AV221" s="40"/>
      <c r="AW221" s="39">
        <v>0</v>
      </c>
      <c r="AX221" s="40"/>
      <c r="AY221" s="40"/>
      <c r="AZ221" s="40"/>
      <c r="BA221" s="39">
        <v>0</v>
      </c>
      <c r="BB221" s="39">
        <v>0</v>
      </c>
      <c r="BC221" s="40"/>
      <c r="BD221" s="39">
        <v>0</v>
      </c>
      <c r="BE221" s="40"/>
      <c r="BF221" s="40"/>
      <c r="BG221" s="40"/>
      <c r="BH221" s="39">
        <v>0</v>
      </c>
      <c r="BI221" s="40"/>
      <c r="BJ221" s="40"/>
      <c r="BK221" s="40"/>
      <c r="BL221" s="39">
        <v>0</v>
      </c>
      <c r="BM221" s="40"/>
      <c r="BN221" s="39">
        <v>0</v>
      </c>
      <c r="BO221" s="40"/>
      <c r="BP221" s="40"/>
      <c r="BQ221" s="40"/>
      <c r="BR221" s="39">
        <v>0</v>
      </c>
    </row>
    <row r="222" spans="1:70"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row>
    <row r="223" spans="1:70" s="1" customFormat="1" ht="20.100000000000001" customHeight="1" x14ac:dyDescent="0.2">
      <c r="A223" s="3"/>
      <c r="B223" s="6"/>
      <c r="C223" s="42" t="s">
        <v>196</v>
      </c>
      <c r="D223" s="42"/>
      <c r="E223" s="5"/>
      <c r="F223" s="44">
        <v>0</v>
      </c>
      <c r="G223" s="45"/>
      <c r="H223" s="45"/>
      <c r="I223" s="45"/>
      <c r="J223" s="44">
        <v>0</v>
      </c>
      <c r="K223" s="44">
        <v>0</v>
      </c>
      <c r="L223" s="45"/>
      <c r="M223" s="44">
        <v>0</v>
      </c>
      <c r="N223" s="45"/>
      <c r="O223" s="45"/>
      <c r="P223" s="45"/>
      <c r="Q223" s="44">
        <v>0</v>
      </c>
      <c r="R223" s="44">
        <v>0</v>
      </c>
      <c r="S223" s="45"/>
      <c r="T223" s="44">
        <v>0</v>
      </c>
      <c r="U223" s="45"/>
      <c r="V223" s="45"/>
      <c r="W223" s="45"/>
      <c r="X223" s="44">
        <v>0</v>
      </c>
      <c r="Y223" s="45"/>
      <c r="Z223" s="45"/>
      <c r="AA223" s="45"/>
      <c r="AB223" s="44">
        <v>0</v>
      </c>
      <c r="AC223" s="45"/>
      <c r="AD223" s="44">
        <v>0</v>
      </c>
      <c r="AE223" s="45"/>
      <c r="AF223" s="45"/>
      <c r="AG223" s="45"/>
      <c r="AH223" s="44">
        <v>0</v>
      </c>
      <c r="AI223" s="45"/>
      <c r="AJ223" s="45"/>
      <c r="AK223" s="45"/>
      <c r="AL223" s="45"/>
      <c r="AM223" s="45"/>
      <c r="AN223" s="45"/>
      <c r="AO223" s="45"/>
      <c r="AP223" s="44">
        <v>0</v>
      </c>
      <c r="AQ223" s="45"/>
      <c r="AR223" s="45"/>
      <c r="AS223" s="45"/>
      <c r="AT223" s="44">
        <v>0</v>
      </c>
      <c r="AU223" s="44">
        <v>0</v>
      </c>
      <c r="AV223" s="45"/>
      <c r="AW223" s="44">
        <v>0</v>
      </c>
      <c r="AX223" s="45"/>
      <c r="AY223" s="45"/>
      <c r="AZ223" s="45"/>
      <c r="BA223" s="44">
        <v>0</v>
      </c>
      <c r="BB223" s="44">
        <v>0</v>
      </c>
      <c r="BC223" s="45"/>
      <c r="BD223" s="44">
        <v>0</v>
      </c>
      <c r="BE223" s="45"/>
      <c r="BF223" s="45"/>
      <c r="BG223" s="45"/>
      <c r="BH223" s="44">
        <v>0</v>
      </c>
      <c r="BI223" s="45"/>
      <c r="BJ223" s="45"/>
      <c r="BK223" s="45"/>
      <c r="BL223" s="44">
        <v>0</v>
      </c>
      <c r="BM223" s="45"/>
      <c r="BN223" s="44">
        <v>0</v>
      </c>
      <c r="BO223" s="45"/>
      <c r="BP223" s="45"/>
      <c r="BQ223" s="45"/>
      <c r="BR223" s="44">
        <v>0</v>
      </c>
    </row>
    <row r="224" spans="1:70"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row>
    <row r="225" spans="1:70"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row>
    <row r="226" spans="1:70" ht="20.100000000000001" customHeight="1" x14ac:dyDescent="0.2">
      <c r="D226" s="2" t="s">
        <v>192</v>
      </c>
      <c r="F226" s="37">
        <v>0</v>
      </c>
      <c r="G226" s="37"/>
      <c r="H226" s="37"/>
      <c r="I226" s="37"/>
      <c r="J226" s="37">
        <v>0</v>
      </c>
      <c r="K226" s="37">
        <v>0</v>
      </c>
      <c r="L226" s="37"/>
      <c r="M226" s="37">
        <v>0</v>
      </c>
      <c r="N226" s="37"/>
      <c r="O226" s="37"/>
      <c r="P226" s="37"/>
      <c r="Q226" s="37">
        <v>0</v>
      </c>
      <c r="R226" s="37">
        <v>0</v>
      </c>
      <c r="S226" s="37"/>
      <c r="T226" s="37">
        <v>0</v>
      </c>
      <c r="U226" s="37"/>
      <c r="V226" s="37"/>
      <c r="W226" s="37"/>
      <c r="X226" s="37">
        <v>0</v>
      </c>
      <c r="Y226" s="37"/>
      <c r="Z226" s="37"/>
      <c r="AA226" s="37"/>
      <c r="AB226" s="37">
        <v>0</v>
      </c>
      <c r="AC226" s="37"/>
      <c r="AD226" s="37">
        <v>0</v>
      </c>
      <c r="AE226" s="37"/>
      <c r="AF226" s="37"/>
      <c r="AG226" s="37"/>
      <c r="AH226" s="37">
        <v>0</v>
      </c>
      <c r="AI226" s="37"/>
      <c r="AJ226" s="37"/>
      <c r="AK226" s="37"/>
      <c r="AL226" s="37"/>
      <c r="AM226" s="37"/>
      <c r="AN226" s="37"/>
      <c r="AO226" s="37"/>
      <c r="AP226" s="37">
        <v>0</v>
      </c>
      <c r="AQ226" s="37"/>
      <c r="AR226" s="37"/>
      <c r="AS226" s="37"/>
      <c r="AT226" s="37">
        <v>0</v>
      </c>
      <c r="AU226" s="37">
        <v>0</v>
      </c>
      <c r="AV226" s="37"/>
      <c r="AW226" s="37">
        <v>0</v>
      </c>
      <c r="AX226" s="37"/>
      <c r="AY226" s="37"/>
      <c r="AZ226" s="37"/>
      <c r="BA226" s="37">
        <v>0</v>
      </c>
      <c r="BB226" s="37">
        <v>0</v>
      </c>
      <c r="BC226" s="37"/>
      <c r="BD226" s="37">
        <v>0</v>
      </c>
      <c r="BE226" s="37"/>
      <c r="BF226" s="37"/>
      <c r="BG226" s="37"/>
      <c r="BH226" s="37">
        <v>0</v>
      </c>
      <c r="BI226" s="37"/>
      <c r="BJ226" s="37"/>
      <c r="BK226" s="37"/>
      <c r="BL226" s="37">
        <v>0</v>
      </c>
      <c r="BM226" s="37"/>
      <c r="BN226" s="37">
        <v>0</v>
      </c>
      <c r="BO226" s="37"/>
      <c r="BP226" s="37"/>
      <c r="BQ226" s="37"/>
      <c r="BR226" s="37">
        <v>0</v>
      </c>
    </row>
    <row r="227" spans="1:70" ht="20.100000000000001" customHeight="1" x14ac:dyDescent="0.2">
      <c r="D227" s="38" t="s">
        <v>99</v>
      </c>
      <c r="F227" s="39">
        <v>0</v>
      </c>
      <c r="G227" s="40"/>
      <c r="H227" s="40"/>
      <c r="I227" s="40"/>
      <c r="J227" s="39">
        <v>0</v>
      </c>
      <c r="K227" s="39">
        <v>0</v>
      </c>
      <c r="L227" s="40"/>
      <c r="M227" s="39">
        <v>0</v>
      </c>
      <c r="N227" s="40"/>
      <c r="O227" s="40"/>
      <c r="P227" s="40"/>
      <c r="Q227" s="39">
        <v>0</v>
      </c>
      <c r="R227" s="39">
        <v>0</v>
      </c>
      <c r="S227" s="40"/>
      <c r="T227" s="39">
        <v>0</v>
      </c>
      <c r="U227" s="40"/>
      <c r="V227" s="40"/>
      <c r="W227" s="40"/>
      <c r="X227" s="39">
        <v>0</v>
      </c>
      <c r="Y227" s="40"/>
      <c r="Z227" s="40"/>
      <c r="AA227" s="40"/>
      <c r="AB227" s="39">
        <v>0</v>
      </c>
      <c r="AC227" s="40"/>
      <c r="AD227" s="39">
        <v>0</v>
      </c>
      <c r="AE227" s="40"/>
      <c r="AF227" s="40"/>
      <c r="AG227" s="40"/>
      <c r="AH227" s="39">
        <v>0</v>
      </c>
      <c r="AI227" s="40"/>
      <c r="AJ227" s="40"/>
      <c r="AK227" s="40"/>
      <c r="AL227" s="40"/>
      <c r="AM227" s="40"/>
      <c r="AN227" s="40"/>
      <c r="AO227" s="40"/>
      <c r="AP227" s="39">
        <v>0</v>
      </c>
      <c r="AQ227" s="40"/>
      <c r="AR227" s="40"/>
      <c r="AS227" s="40"/>
      <c r="AT227" s="39">
        <v>0</v>
      </c>
      <c r="AU227" s="39">
        <v>0</v>
      </c>
      <c r="AV227" s="40"/>
      <c r="AW227" s="39">
        <v>0</v>
      </c>
      <c r="AX227" s="40"/>
      <c r="AY227" s="40"/>
      <c r="AZ227" s="40"/>
      <c r="BA227" s="39">
        <v>0</v>
      </c>
      <c r="BB227" s="39">
        <v>0</v>
      </c>
      <c r="BC227" s="40"/>
      <c r="BD227" s="39">
        <v>0</v>
      </c>
      <c r="BE227" s="40"/>
      <c r="BF227" s="40"/>
      <c r="BG227" s="40"/>
      <c r="BH227" s="39">
        <v>0</v>
      </c>
      <c r="BI227" s="40"/>
      <c r="BJ227" s="40"/>
      <c r="BK227" s="40"/>
      <c r="BL227" s="39">
        <v>0</v>
      </c>
      <c r="BM227" s="40"/>
      <c r="BN227" s="39">
        <v>0</v>
      </c>
      <c r="BO227" s="40"/>
      <c r="BP227" s="40"/>
      <c r="BQ227" s="40"/>
      <c r="BR227" s="39">
        <v>0</v>
      </c>
    </row>
    <row r="228" spans="1:70"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row>
    <row r="229" spans="1:70" s="1" customFormat="1" ht="20.100000000000001" customHeight="1" x14ac:dyDescent="0.2">
      <c r="A229" s="3"/>
      <c r="B229" s="6"/>
      <c r="C229" s="42" t="s">
        <v>126</v>
      </c>
      <c r="D229" s="42"/>
      <c r="E229" s="5"/>
      <c r="F229" s="44">
        <v>0</v>
      </c>
      <c r="G229" s="45"/>
      <c r="H229" s="45"/>
      <c r="I229" s="45"/>
      <c r="J229" s="44">
        <v>0</v>
      </c>
      <c r="K229" s="44">
        <v>0</v>
      </c>
      <c r="L229" s="45"/>
      <c r="M229" s="44">
        <v>0</v>
      </c>
      <c r="N229" s="45"/>
      <c r="O229" s="45"/>
      <c r="P229" s="45"/>
      <c r="Q229" s="44">
        <v>0</v>
      </c>
      <c r="R229" s="44">
        <v>0</v>
      </c>
      <c r="S229" s="45"/>
      <c r="T229" s="44">
        <v>0</v>
      </c>
      <c r="U229" s="45"/>
      <c r="V229" s="45"/>
      <c r="W229" s="45"/>
      <c r="X229" s="44">
        <v>0</v>
      </c>
      <c r="Y229" s="45"/>
      <c r="Z229" s="45"/>
      <c r="AA229" s="45"/>
      <c r="AB229" s="44">
        <v>0</v>
      </c>
      <c r="AC229" s="45"/>
      <c r="AD229" s="44">
        <v>0</v>
      </c>
      <c r="AE229" s="45"/>
      <c r="AF229" s="45"/>
      <c r="AG229" s="45"/>
      <c r="AH229" s="44">
        <v>0</v>
      </c>
      <c r="AI229" s="45"/>
      <c r="AJ229" s="45"/>
      <c r="AK229" s="45"/>
      <c r="AL229" s="45"/>
      <c r="AM229" s="45"/>
      <c r="AN229" s="45"/>
      <c r="AO229" s="45"/>
      <c r="AP229" s="44">
        <v>0</v>
      </c>
      <c r="AQ229" s="45"/>
      <c r="AR229" s="45"/>
      <c r="AS229" s="45"/>
      <c r="AT229" s="44">
        <v>0</v>
      </c>
      <c r="AU229" s="44">
        <v>0</v>
      </c>
      <c r="AV229" s="45"/>
      <c r="AW229" s="44">
        <v>0</v>
      </c>
      <c r="AX229" s="45"/>
      <c r="AY229" s="45"/>
      <c r="AZ229" s="45"/>
      <c r="BA229" s="44">
        <v>0</v>
      </c>
      <c r="BB229" s="44">
        <v>0</v>
      </c>
      <c r="BC229" s="45"/>
      <c r="BD229" s="44">
        <v>0</v>
      </c>
      <c r="BE229" s="45"/>
      <c r="BF229" s="45"/>
      <c r="BG229" s="45"/>
      <c r="BH229" s="44">
        <v>0</v>
      </c>
      <c r="BI229" s="45"/>
      <c r="BJ229" s="45"/>
      <c r="BK229" s="45"/>
      <c r="BL229" s="44">
        <v>0</v>
      </c>
      <c r="BM229" s="45"/>
      <c r="BN229" s="44">
        <v>0</v>
      </c>
      <c r="BO229" s="45"/>
      <c r="BP229" s="45"/>
      <c r="BQ229" s="45"/>
      <c r="BR229" s="44">
        <v>0</v>
      </c>
    </row>
    <row r="230" spans="1:70"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row>
    <row r="231" spans="1:70"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row>
    <row r="232" spans="1:70" ht="20.100000000000001" customHeight="1" x14ac:dyDescent="0.2">
      <c r="D232" s="2" t="s">
        <v>98</v>
      </c>
      <c r="F232" s="37">
        <v>199</v>
      </c>
      <c r="G232" s="37"/>
      <c r="H232" s="37"/>
      <c r="I232" s="37"/>
      <c r="J232" s="37">
        <v>904</v>
      </c>
      <c r="K232" s="37">
        <v>17</v>
      </c>
      <c r="L232" s="37"/>
      <c r="M232" s="37">
        <v>921</v>
      </c>
      <c r="N232" s="37"/>
      <c r="O232" s="37"/>
      <c r="P232" s="37"/>
      <c r="Q232" s="37">
        <v>277</v>
      </c>
      <c r="R232" s="37">
        <v>642</v>
      </c>
      <c r="S232" s="37"/>
      <c r="T232" s="37">
        <v>919</v>
      </c>
      <c r="U232" s="37"/>
      <c r="V232" s="37"/>
      <c r="W232" s="37"/>
      <c r="X232" s="37">
        <v>201</v>
      </c>
      <c r="Y232" s="37"/>
      <c r="Z232" s="37"/>
      <c r="AA232" s="37"/>
      <c r="AB232" s="37">
        <v>0</v>
      </c>
      <c r="AC232" s="37"/>
      <c r="AD232" s="37">
        <v>0</v>
      </c>
      <c r="AE232" s="37"/>
      <c r="AF232" s="37"/>
      <c r="AG232" s="37"/>
      <c r="AH232" s="37">
        <v>103</v>
      </c>
      <c r="AI232" s="37"/>
      <c r="AJ232" s="37"/>
      <c r="AK232" s="37"/>
      <c r="AL232" s="37"/>
      <c r="AM232" s="37"/>
      <c r="AN232" s="37"/>
      <c r="AO232" s="37"/>
      <c r="AP232" s="37">
        <v>61</v>
      </c>
      <c r="AQ232" s="37"/>
      <c r="AR232" s="37"/>
      <c r="AS232" s="37"/>
      <c r="AT232" s="37">
        <v>452</v>
      </c>
      <c r="AU232" s="37">
        <v>8</v>
      </c>
      <c r="AV232" s="37"/>
      <c r="AW232" s="37">
        <v>460</v>
      </c>
      <c r="AX232" s="37"/>
      <c r="AY232" s="37"/>
      <c r="AZ232" s="37"/>
      <c r="BA232" s="37">
        <v>111</v>
      </c>
      <c r="BB232" s="37">
        <v>343</v>
      </c>
      <c r="BC232" s="37"/>
      <c r="BD232" s="37">
        <v>454</v>
      </c>
      <c r="BE232" s="37"/>
      <c r="BF232" s="37"/>
      <c r="BG232" s="37"/>
      <c r="BH232" s="37">
        <v>67</v>
      </c>
      <c r="BI232" s="37"/>
      <c r="BJ232" s="37"/>
      <c r="BK232" s="37"/>
      <c r="BL232" s="37">
        <v>0</v>
      </c>
      <c r="BM232" s="37"/>
      <c r="BN232" s="37">
        <v>0</v>
      </c>
      <c r="BO232" s="37"/>
      <c r="BP232" s="37"/>
      <c r="BQ232" s="37"/>
      <c r="BR232" s="37">
        <v>28</v>
      </c>
    </row>
    <row r="233" spans="1:70" ht="20.100000000000001" customHeight="1" x14ac:dyDescent="0.2">
      <c r="D233" s="38" t="s">
        <v>99</v>
      </c>
      <c r="F233" s="39">
        <v>206</v>
      </c>
      <c r="G233" s="40"/>
      <c r="H233" s="40"/>
      <c r="I233" s="40"/>
      <c r="J233" s="39">
        <v>900</v>
      </c>
      <c r="K233" s="39">
        <v>22</v>
      </c>
      <c r="L233" s="40"/>
      <c r="M233" s="39">
        <v>922</v>
      </c>
      <c r="N233" s="40"/>
      <c r="O233" s="40"/>
      <c r="P233" s="40"/>
      <c r="Q233" s="39">
        <v>283</v>
      </c>
      <c r="R233" s="39">
        <v>617</v>
      </c>
      <c r="S233" s="40"/>
      <c r="T233" s="39">
        <v>900</v>
      </c>
      <c r="U233" s="40"/>
      <c r="V233" s="40"/>
      <c r="W233" s="40"/>
      <c r="X233" s="39">
        <v>228</v>
      </c>
      <c r="Y233" s="40"/>
      <c r="Z233" s="40"/>
      <c r="AA233" s="40"/>
      <c r="AB233" s="39">
        <v>0</v>
      </c>
      <c r="AC233" s="40"/>
      <c r="AD233" s="39">
        <v>0</v>
      </c>
      <c r="AE233" s="40"/>
      <c r="AF233" s="40"/>
      <c r="AG233" s="40"/>
      <c r="AH233" s="39">
        <v>0</v>
      </c>
      <c r="AI233" s="40"/>
      <c r="AJ233" s="40"/>
      <c r="AK233" s="40"/>
      <c r="AL233" s="40"/>
      <c r="AM233" s="40"/>
      <c r="AN233" s="40"/>
      <c r="AO233" s="40"/>
      <c r="AP233" s="39">
        <v>26</v>
      </c>
      <c r="AQ233" s="40"/>
      <c r="AR233" s="40"/>
      <c r="AS233" s="40"/>
      <c r="AT233" s="39">
        <v>438</v>
      </c>
      <c r="AU233" s="39">
        <v>4</v>
      </c>
      <c r="AV233" s="40"/>
      <c r="AW233" s="39">
        <v>442</v>
      </c>
      <c r="AX233" s="40"/>
      <c r="AY233" s="40"/>
      <c r="AZ233" s="40"/>
      <c r="BA233" s="39">
        <v>89</v>
      </c>
      <c r="BB233" s="39">
        <v>337</v>
      </c>
      <c r="BC233" s="40"/>
      <c r="BD233" s="39">
        <v>426</v>
      </c>
      <c r="BE233" s="40"/>
      <c r="BF233" s="40"/>
      <c r="BG233" s="40"/>
      <c r="BH233" s="39">
        <v>42</v>
      </c>
      <c r="BI233" s="40"/>
      <c r="BJ233" s="40"/>
      <c r="BK233" s="40"/>
      <c r="BL233" s="39">
        <v>0</v>
      </c>
      <c r="BM233" s="40"/>
      <c r="BN233" s="39">
        <v>0</v>
      </c>
      <c r="BO233" s="40"/>
      <c r="BP233" s="40"/>
      <c r="BQ233" s="40"/>
      <c r="BR233" s="39">
        <v>0</v>
      </c>
    </row>
    <row r="234" spans="1:70" ht="20.100000000000001" customHeight="1" x14ac:dyDescent="0.2">
      <c r="D234" s="2" t="s">
        <v>113</v>
      </c>
      <c r="F234" s="37">
        <v>236</v>
      </c>
      <c r="G234" s="37"/>
      <c r="H234" s="37"/>
      <c r="I234" s="37"/>
      <c r="J234" s="37">
        <v>905</v>
      </c>
      <c r="K234" s="37">
        <v>14</v>
      </c>
      <c r="L234" s="37"/>
      <c r="M234" s="37">
        <v>919</v>
      </c>
      <c r="N234" s="37"/>
      <c r="O234" s="37"/>
      <c r="P234" s="37"/>
      <c r="Q234" s="37">
        <v>280</v>
      </c>
      <c r="R234" s="37">
        <v>631</v>
      </c>
      <c r="S234" s="37"/>
      <c r="T234" s="37">
        <v>911</v>
      </c>
      <c r="U234" s="37"/>
      <c r="V234" s="37"/>
      <c r="W234" s="37"/>
      <c r="X234" s="37">
        <v>244</v>
      </c>
      <c r="Y234" s="37"/>
      <c r="Z234" s="37"/>
      <c r="AA234" s="37"/>
      <c r="AB234" s="37">
        <v>0</v>
      </c>
      <c r="AC234" s="37"/>
      <c r="AD234" s="37">
        <v>0</v>
      </c>
      <c r="AE234" s="37"/>
      <c r="AF234" s="37"/>
      <c r="AG234" s="37"/>
      <c r="AH234" s="37">
        <v>0</v>
      </c>
      <c r="AI234" s="37"/>
      <c r="AJ234" s="37"/>
      <c r="AK234" s="37"/>
      <c r="AL234" s="37"/>
      <c r="AM234" s="37"/>
      <c r="AN234" s="37"/>
      <c r="AO234" s="37"/>
      <c r="AP234" s="37">
        <v>83</v>
      </c>
      <c r="AQ234" s="37"/>
      <c r="AR234" s="37"/>
      <c r="AS234" s="37"/>
      <c r="AT234" s="37">
        <v>447</v>
      </c>
      <c r="AU234" s="37">
        <v>2</v>
      </c>
      <c r="AV234" s="37"/>
      <c r="AW234" s="37">
        <v>449</v>
      </c>
      <c r="AX234" s="37"/>
      <c r="AY234" s="37"/>
      <c r="AZ234" s="37"/>
      <c r="BA234" s="37">
        <v>75</v>
      </c>
      <c r="BB234" s="37">
        <v>380</v>
      </c>
      <c r="BC234" s="37"/>
      <c r="BD234" s="37">
        <v>455</v>
      </c>
      <c r="BE234" s="37"/>
      <c r="BF234" s="37"/>
      <c r="BG234" s="37"/>
      <c r="BH234" s="37">
        <v>77</v>
      </c>
      <c r="BI234" s="37"/>
      <c r="BJ234" s="37"/>
      <c r="BK234" s="37"/>
      <c r="BL234" s="37">
        <v>0</v>
      </c>
      <c r="BM234" s="37"/>
      <c r="BN234" s="37">
        <v>0</v>
      </c>
      <c r="BO234" s="37"/>
      <c r="BP234" s="37"/>
      <c r="BQ234" s="37"/>
      <c r="BR234" s="37">
        <v>0</v>
      </c>
    </row>
    <row r="235" spans="1:70" ht="20.100000000000001" customHeight="1" x14ac:dyDescent="0.2">
      <c r="D235" s="38" t="s">
        <v>101</v>
      </c>
      <c r="F235" s="39">
        <v>165</v>
      </c>
      <c r="G235" s="40"/>
      <c r="H235" s="40"/>
      <c r="I235" s="40"/>
      <c r="J235" s="39">
        <v>914</v>
      </c>
      <c r="K235" s="39">
        <v>16</v>
      </c>
      <c r="L235" s="40"/>
      <c r="M235" s="39">
        <v>930</v>
      </c>
      <c r="N235" s="40"/>
      <c r="O235" s="40"/>
      <c r="P235" s="40"/>
      <c r="Q235" s="39">
        <v>311</v>
      </c>
      <c r="R235" s="39">
        <v>560</v>
      </c>
      <c r="S235" s="40"/>
      <c r="T235" s="39">
        <v>871</v>
      </c>
      <c r="U235" s="40"/>
      <c r="V235" s="40"/>
      <c r="W235" s="40"/>
      <c r="X235" s="39">
        <v>224</v>
      </c>
      <c r="Y235" s="40"/>
      <c r="Z235" s="40"/>
      <c r="AA235" s="40"/>
      <c r="AB235" s="39">
        <v>0</v>
      </c>
      <c r="AC235" s="40"/>
      <c r="AD235" s="39">
        <v>0</v>
      </c>
      <c r="AE235" s="40"/>
      <c r="AF235" s="40"/>
      <c r="AG235" s="40"/>
      <c r="AH235" s="39">
        <v>0</v>
      </c>
      <c r="AI235" s="40"/>
      <c r="AJ235" s="40"/>
      <c r="AK235" s="40"/>
      <c r="AL235" s="40"/>
      <c r="AM235" s="40"/>
      <c r="AN235" s="40"/>
      <c r="AO235" s="40"/>
      <c r="AP235" s="39">
        <v>58</v>
      </c>
      <c r="AQ235" s="40"/>
      <c r="AR235" s="40"/>
      <c r="AS235" s="40"/>
      <c r="AT235" s="39">
        <v>447</v>
      </c>
      <c r="AU235" s="39">
        <v>7</v>
      </c>
      <c r="AV235" s="40"/>
      <c r="AW235" s="39">
        <v>454</v>
      </c>
      <c r="AX235" s="40"/>
      <c r="AY235" s="40"/>
      <c r="AZ235" s="40"/>
      <c r="BA235" s="39">
        <v>99</v>
      </c>
      <c r="BB235" s="39">
        <v>341</v>
      </c>
      <c r="BC235" s="40"/>
      <c r="BD235" s="39">
        <v>440</v>
      </c>
      <c r="BE235" s="40"/>
      <c r="BF235" s="40"/>
      <c r="BG235" s="40"/>
      <c r="BH235" s="39">
        <v>72</v>
      </c>
      <c r="BI235" s="40"/>
      <c r="BJ235" s="40"/>
      <c r="BK235" s="40"/>
      <c r="BL235" s="39">
        <v>0</v>
      </c>
      <c r="BM235" s="40"/>
      <c r="BN235" s="39">
        <v>0</v>
      </c>
      <c r="BO235" s="40"/>
      <c r="BP235" s="40"/>
      <c r="BQ235" s="40"/>
      <c r="BR235" s="39">
        <v>0</v>
      </c>
    </row>
    <row r="236" spans="1:70" ht="20.100000000000001" customHeight="1" x14ac:dyDescent="0.2">
      <c r="D236" s="41" t="s">
        <v>115</v>
      </c>
      <c r="F236" s="40">
        <v>152</v>
      </c>
      <c r="G236" s="40"/>
      <c r="H236" s="40"/>
      <c r="I236" s="40"/>
      <c r="J236" s="40">
        <v>906</v>
      </c>
      <c r="K236" s="40">
        <v>26</v>
      </c>
      <c r="L236" s="40"/>
      <c r="M236" s="40">
        <v>932</v>
      </c>
      <c r="N236" s="40"/>
      <c r="O236" s="40"/>
      <c r="P236" s="40"/>
      <c r="Q236" s="40">
        <v>314</v>
      </c>
      <c r="R236" s="40">
        <v>543</v>
      </c>
      <c r="S236" s="40"/>
      <c r="T236" s="40">
        <v>857</v>
      </c>
      <c r="U236" s="40"/>
      <c r="V236" s="40"/>
      <c r="W236" s="40"/>
      <c r="X236" s="40">
        <v>227</v>
      </c>
      <c r="Y236" s="40"/>
      <c r="Z236" s="40"/>
      <c r="AA236" s="40"/>
      <c r="AB236" s="40">
        <v>0</v>
      </c>
      <c r="AC236" s="40"/>
      <c r="AD236" s="40">
        <v>0</v>
      </c>
      <c r="AE236" s="40"/>
      <c r="AF236" s="40"/>
      <c r="AG236" s="40"/>
      <c r="AH236" s="40">
        <v>0</v>
      </c>
      <c r="AI236" s="40"/>
      <c r="AJ236" s="40"/>
      <c r="AK236" s="40"/>
      <c r="AL236" s="40"/>
      <c r="AM236" s="40"/>
      <c r="AN236" s="40"/>
      <c r="AO236" s="40"/>
      <c r="AP236" s="40">
        <v>40</v>
      </c>
      <c r="AQ236" s="40"/>
      <c r="AR236" s="40"/>
      <c r="AS236" s="40"/>
      <c r="AT236" s="40">
        <v>447</v>
      </c>
      <c r="AU236" s="40">
        <v>8</v>
      </c>
      <c r="AV236" s="40"/>
      <c r="AW236" s="40">
        <v>455</v>
      </c>
      <c r="AX236" s="40"/>
      <c r="AY236" s="40"/>
      <c r="AZ236" s="40"/>
      <c r="BA236" s="40">
        <v>112</v>
      </c>
      <c r="BB236" s="40">
        <v>318</v>
      </c>
      <c r="BC236" s="40"/>
      <c r="BD236" s="40">
        <v>430</v>
      </c>
      <c r="BE236" s="40"/>
      <c r="BF236" s="40"/>
      <c r="BG236" s="40"/>
      <c r="BH236" s="40">
        <v>65</v>
      </c>
      <c r="BI236" s="40"/>
      <c r="BJ236" s="40"/>
      <c r="BK236" s="40"/>
      <c r="BL236" s="40">
        <v>0</v>
      </c>
      <c r="BM236" s="40"/>
      <c r="BN236" s="40">
        <v>0</v>
      </c>
      <c r="BO236" s="40"/>
      <c r="BP236" s="40"/>
      <c r="BQ236" s="40"/>
      <c r="BR236" s="40">
        <v>0</v>
      </c>
    </row>
    <row r="237" spans="1:70"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row>
    <row r="238" spans="1:70" s="1" customFormat="1" ht="20.100000000000001" customHeight="1" x14ac:dyDescent="0.2">
      <c r="A238" s="3"/>
      <c r="B238" s="6"/>
      <c r="C238" s="42" t="s">
        <v>198</v>
      </c>
      <c r="D238" s="42"/>
      <c r="E238" s="5"/>
      <c r="F238" s="44">
        <v>958</v>
      </c>
      <c r="G238" s="45"/>
      <c r="H238" s="45"/>
      <c r="I238" s="45"/>
      <c r="J238" s="44">
        <v>4529</v>
      </c>
      <c r="K238" s="44">
        <v>95</v>
      </c>
      <c r="L238" s="45"/>
      <c r="M238" s="44">
        <v>4624</v>
      </c>
      <c r="N238" s="45"/>
      <c r="O238" s="45"/>
      <c r="P238" s="45"/>
      <c r="Q238" s="44">
        <v>1465</v>
      </c>
      <c r="R238" s="44">
        <v>2993</v>
      </c>
      <c r="S238" s="45"/>
      <c r="T238" s="44">
        <v>4458</v>
      </c>
      <c r="U238" s="45"/>
      <c r="V238" s="45"/>
      <c r="W238" s="45"/>
      <c r="X238" s="44">
        <v>1124</v>
      </c>
      <c r="Y238" s="45"/>
      <c r="Z238" s="45"/>
      <c r="AA238" s="45"/>
      <c r="AB238" s="44">
        <v>0</v>
      </c>
      <c r="AC238" s="45"/>
      <c r="AD238" s="44">
        <v>0</v>
      </c>
      <c r="AE238" s="45"/>
      <c r="AF238" s="45"/>
      <c r="AG238" s="45"/>
      <c r="AH238" s="44">
        <v>103</v>
      </c>
      <c r="AI238" s="45"/>
      <c r="AJ238" s="45"/>
      <c r="AK238" s="45"/>
      <c r="AL238" s="45"/>
      <c r="AM238" s="45"/>
      <c r="AN238" s="45"/>
      <c r="AO238" s="45"/>
      <c r="AP238" s="44">
        <v>268</v>
      </c>
      <c r="AQ238" s="45"/>
      <c r="AR238" s="45"/>
      <c r="AS238" s="45"/>
      <c r="AT238" s="44">
        <v>2231</v>
      </c>
      <c r="AU238" s="44">
        <v>29</v>
      </c>
      <c r="AV238" s="45"/>
      <c r="AW238" s="44">
        <v>2260</v>
      </c>
      <c r="AX238" s="45"/>
      <c r="AY238" s="45"/>
      <c r="AZ238" s="45"/>
      <c r="BA238" s="44">
        <v>486</v>
      </c>
      <c r="BB238" s="44">
        <v>1719</v>
      </c>
      <c r="BC238" s="45"/>
      <c r="BD238" s="44">
        <v>2205</v>
      </c>
      <c r="BE238" s="45"/>
      <c r="BF238" s="45"/>
      <c r="BG238" s="45"/>
      <c r="BH238" s="44">
        <v>323</v>
      </c>
      <c r="BI238" s="45"/>
      <c r="BJ238" s="45"/>
      <c r="BK238" s="45"/>
      <c r="BL238" s="44">
        <v>0</v>
      </c>
      <c r="BM238" s="45"/>
      <c r="BN238" s="44">
        <v>0</v>
      </c>
      <c r="BO238" s="45"/>
      <c r="BP238" s="45"/>
      <c r="BQ238" s="45"/>
      <c r="BR238" s="44">
        <v>28</v>
      </c>
    </row>
    <row r="239" spans="1:70"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row>
    <row r="240" spans="1:70" s="1" customFormat="1" ht="20.100000000000001" customHeight="1" x14ac:dyDescent="0.25">
      <c r="A240" s="3"/>
      <c r="B240" s="49" t="s">
        <v>199</v>
      </c>
      <c r="C240" s="50"/>
      <c r="D240" s="50"/>
      <c r="E240" s="5"/>
      <c r="F240" s="51">
        <v>958</v>
      </c>
      <c r="G240" s="52"/>
      <c r="H240" s="52"/>
      <c r="I240" s="52"/>
      <c r="J240" s="51">
        <v>4529</v>
      </c>
      <c r="K240" s="51">
        <v>95</v>
      </c>
      <c r="L240" s="52"/>
      <c r="M240" s="51">
        <v>4624</v>
      </c>
      <c r="N240" s="52"/>
      <c r="O240" s="52"/>
      <c r="P240" s="52"/>
      <c r="Q240" s="51">
        <v>1465</v>
      </c>
      <c r="R240" s="51">
        <v>2993</v>
      </c>
      <c r="S240" s="52"/>
      <c r="T240" s="51">
        <v>4458</v>
      </c>
      <c r="U240" s="52"/>
      <c r="V240" s="52"/>
      <c r="W240" s="52"/>
      <c r="X240" s="51">
        <v>1124</v>
      </c>
      <c r="Y240" s="52"/>
      <c r="Z240" s="52"/>
      <c r="AA240" s="52"/>
      <c r="AB240" s="51">
        <v>0</v>
      </c>
      <c r="AC240" s="52"/>
      <c r="AD240" s="51">
        <v>0</v>
      </c>
      <c r="AE240" s="52"/>
      <c r="AF240" s="52"/>
      <c r="AG240" s="52"/>
      <c r="AH240" s="51">
        <v>103</v>
      </c>
      <c r="AI240" s="52"/>
      <c r="AJ240" s="52"/>
      <c r="AK240" s="52"/>
      <c r="AL240" s="52"/>
      <c r="AM240" s="52"/>
      <c r="AN240" s="52"/>
      <c r="AO240" s="52"/>
      <c r="AP240" s="51">
        <v>268</v>
      </c>
      <c r="AQ240" s="52"/>
      <c r="AR240" s="52"/>
      <c r="AS240" s="52"/>
      <c r="AT240" s="51">
        <v>2231</v>
      </c>
      <c r="AU240" s="51">
        <v>29</v>
      </c>
      <c r="AV240" s="52"/>
      <c r="AW240" s="51">
        <v>2260</v>
      </c>
      <c r="AX240" s="52"/>
      <c r="AY240" s="52"/>
      <c r="AZ240" s="52"/>
      <c r="BA240" s="51">
        <v>486</v>
      </c>
      <c r="BB240" s="51">
        <v>1719</v>
      </c>
      <c r="BC240" s="52"/>
      <c r="BD240" s="51">
        <v>2205</v>
      </c>
      <c r="BE240" s="52"/>
      <c r="BF240" s="52"/>
      <c r="BG240" s="52"/>
      <c r="BH240" s="51">
        <v>323</v>
      </c>
      <c r="BI240" s="52"/>
      <c r="BJ240" s="52"/>
      <c r="BK240" s="52"/>
      <c r="BL240" s="51">
        <v>0</v>
      </c>
      <c r="BM240" s="52"/>
      <c r="BN240" s="51">
        <v>0</v>
      </c>
      <c r="BO240" s="52"/>
      <c r="BP240" s="52"/>
      <c r="BQ240" s="52"/>
      <c r="BR240" s="51">
        <v>28</v>
      </c>
    </row>
    <row r="241" spans="2:70"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row>
    <row r="242" spans="2:70"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row>
    <row r="243" spans="2:70"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row>
    <row r="244" spans="2:70" ht="20.100000000000001" customHeight="1" x14ac:dyDescent="0.2">
      <c r="D244" s="2" t="s">
        <v>201</v>
      </c>
      <c r="F244" s="37">
        <v>153</v>
      </c>
      <c r="G244" s="37"/>
      <c r="H244" s="37"/>
      <c r="I244" s="37"/>
      <c r="J244" s="37">
        <v>218</v>
      </c>
      <c r="K244" s="37">
        <v>14</v>
      </c>
      <c r="L244" s="37"/>
      <c r="M244" s="37">
        <v>232</v>
      </c>
      <c r="N244" s="37"/>
      <c r="O244" s="37"/>
      <c r="P244" s="37"/>
      <c r="Q244" s="37">
        <v>72</v>
      </c>
      <c r="R244" s="37">
        <v>225</v>
      </c>
      <c r="S244" s="37"/>
      <c r="T244" s="37">
        <v>297</v>
      </c>
      <c r="U244" s="37"/>
      <c r="V244" s="37"/>
      <c r="W244" s="37"/>
      <c r="X244" s="37">
        <v>88</v>
      </c>
      <c r="Y244" s="37"/>
      <c r="Z244" s="37"/>
      <c r="AA244" s="37"/>
      <c r="AB244" s="37">
        <v>0</v>
      </c>
      <c r="AC244" s="37"/>
      <c r="AD244" s="37">
        <v>0</v>
      </c>
      <c r="AE244" s="37"/>
      <c r="AF244" s="37"/>
      <c r="AG244" s="37"/>
      <c r="AH244" s="37">
        <v>53</v>
      </c>
      <c r="AI244" s="37"/>
      <c r="AJ244" s="37"/>
      <c r="AK244" s="37"/>
      <c r="AL244" s="37"/>
      <c r="AM244" s="37"/>
      <c r="AN244" s="37"/>
      <c r="AO244" s="37"/>
      <c r="AP244" s="37">
        <v>111</v>
      </c>
      <c r="AQ244" s="37"/>
      <c r="AR244" s="37"/>
      <c r="AS244" s="37"/>
      <c r="AT244" s="37">
        <v>361</v>
      </c>
      <c r="AU244" s="37">
        <v>10</v>
      </c>
      <c r="AV244" s="37"/>
      <c r="AW244" s="37">
        <v>371</v>
      </c>
      <c r="AX244" s="37"/>
      <c r="AY244" s="37"/>
      <c r="AZ244" s="37"/>
      <c r="BA244" s="37">
        <v>40</v>
      </c>
      <c r="BB244" s="37">
        <v>400</v>
      </c>
      <c r="BC244" s="37"/>
      <c r="BD244" s="37">
        <v>440</v>
      </c>
      <c r="BE244" s="37"/>
      <c r="BF244" s="37"/>
      <c r="BG244" s="37"/>
      <c r="BH244" s="37">
        <v>42</v>
      </c>
      <c r="BI244" s="37"/>
      <c r="BJ244" s="37"/>
      <c r="BK244" s="37"/>
      <c r="BL244" s="37">
        <v>0</v>
      </c>
      <c r="BM244" s="37"/>
      <c r="BN244" s="37">
        <v>0</v>
      </c>
      <c r="BO244" s="37"/>
      <c r="BP244" s="37"/>
      <c r="BQ244" s="37"/>
      <c r="BR244" s="37">
        <v>50</v>
      </c>
    </row>
    <row r="245" spans="2:70" ht="20.100000000000001" customHeight="1" x14ac:dyDescent="0.2">
      <c r="D245" s="38" t="s">
        <v>202</v>
      </c>
      <c r="F245" s="39">
        <v>137</v>
      </c>
      <c r="G245" s="40"/>
      <c r="H245" s="40"/>
      <c r="I245" s="40"/>
      <c r="J245" s="39">
        <v>202</v>
      </c>
      <c r="K245" s="39">
        <v>10</v>
      </c>
      <c r="L245" s="40"/>
      <c r="M245" s="39">
        <v>212</v>
      </c>
      <c r="N245" s="40"/>
      <c r="O245" s="40"/>
      <c r="P245" s="40"/>
      <c r="Q245" s="39">
        <v>65</v>
      </c>
      <c r="R245" s="39">
        <v>118</v>
      </c>
      <c r="S245" s="40"/>
      <c r="T245" s="39">
        <v>183</v>
      </c>
      <c r="U245" s="40"/>
      <c r="V245" s="40"/>
      <c r="W245" s="40"/>
      <c r="X245" s="39">
        <v>166</v>
      </c>
      <c r="Y245" s="40"/>
      <c r="Z245" s="40"/>
      <c r="AA245" s="40"/>
      <c r="AB245" s="39">
        <v>0</v>
      </c>
      <c r="AC245" s="40"/>
      <c r="AD245" s="39">
        <v>0</v>
      </c>
      <c r="AE245" s="40"/>
      <c r="AF245" s="40"/>
      <c r="AG245" s="40"/>
      <c r="AH245" s="39">
        <v>0</v>
      </c>
      <c r="AI245" s="40"/>
      <c r="AJ245" s="40"/>
      <c r="AK245" s="40"/>
      <c r="AL245" s="40"/>
      <c r="AM245" s="40"/>
      <c r="AN245" s="40"/>
      <c r="AO245" s="40"/>
      <c r="AP245" s="39">
        <v>17</v>
      </c>
      <c r="AQ245" s="40"/>
      <c r="AR245" s="40"/>
      <c r="AS245" s="40"/>
      <c r="AT245" s="39">
        <v>319</v>
      </c>
      <c r="AU245" s="39">
        <v>6</v>
      </c>
      <c r="AV245" s="40"/>
      <c r="AW245" s="39">
        <v>325</v>
      </c>
      <c r="AX245" s="40"/>
      <c r="AY245" s="40"/>
      <c r="AZ245" s="40"/>
      <c r="BA245" s="39">
        <v>51</v>
      </c>
      <c r="BB245" s="39">
        <v>270</v>
      </c>
      <c r="BC245" s="40"/>
      <c r="BD245" s="39">
        <v>321</v>
      </c>
      <c r="BE245" s="40"/>
      <c r="BF245" s="40"/>
      <c r="BG245" s="40"/>
      <c r="BH245" s="39">
        <v>21</v>
      </c>
      <c r="BI245" s="40"/>
      <c r="BJ245" s="40"/>
      <c r="BK245" s="40"/>
      <c r="BL245" s="39">
        <v>0</v>
      </c>
      <c r="BM245" s="40"/>
      <c r="BN245" s="39">
        <v>0</v>
      </c>
      <c r="BO245" s="40"/>
      <c r="BP245" s="40"/>
      <c r="BQ245" s="40"/>
      <c r="BR245" s="39">
        <v>3</v>
      </c>
    </row>
    <row r="246" spans="2:70" ht="20.100000000000001" customHeight="1" x14ac:dyDescent="0.2">
      <c r="D246" s="2" t="s">
        <v>203</v>
      </c>
      <c r="F246" s="37">
        <v>105</v>
      </c>
      <c r="G246" s="37"/>
      <c r="H246" s="37"/>
      <c r="I246" s="37"/>
      <c r="J246" s="37">
        <v>211</v>
      </c>
      <c r="K246" s="37">
        <v>13</v>
      </c>
      <c r="L246" s="37"/>
      <c r="M246" s="37">
        <v>224</v>
      </c>
      <c r="N246" s="37"/>
      <c r="O246" s="37"/>
      <c r="P246" s="37"/>
      <c r="Q246" s="37">
        <v>91</v>
      </c>
      <c r="R246" s="37">
        <v>150</v>
      </c>
      <c r="S246" s="37"/>
      <c r="T246" s="37">
        <v>241</v>
      </c>
      <c r="U246" s="37"/>
      <c r="V246" s="37"/>
      <c r="W246" s="37"/>
      <c r="X246" s="37">
        <v>88</v>
      </c>
      <c r="Y246" s="37"/>
      <c r="Z246" s="37"/>
      <c r="AA246" s="37"/>
      <c r="AB246" s="37">
        <v>0</v>
      </c>
      <c r="AC246" s="37"/>
      <c r="AD246" s="37">
        <v>0</v>
      </c>
      <c r="AE246" s="37"/>
      <c r="AF246" s="37"/>
      <c r="AG246" s="37"/>
      <c r="AH246" s="37">
        <v>0</v>
      </c>
      <c r="AI246" s="37"/>
      <c r="AJ246" s="37"/>
      <c r="AK246" s="37"/>
      <c r="AL246" s="37"/>
      <c r="AM246" s="37"/>
      <c r="AN246" s="37"/>
      <c r="AO246" s="37"/>
      <c r="AP246" s="37">
        <v>46</v>
      </c>
      <c r="AQ246" s="37"/>
      <c r="AR246" s="37"/>
      <c r="AS246" s="37"/>
      <c r="AT246" s="37">
        <v>312</v>
      </c>
      <c r="AU246" s="37">
        <v>4</v>
      </c>
      <c r="AV246" s="37"/>
      <c r="AW246" s="37">
        <v>316</v>
      </c>
      <c r="AX246" s="37"/>
      <c r="AY246" s="37"/>
      <c r="AZ246" s="37"/>
      <c r="BA246" s="37">
        <v>37</v>
      </c>
      <c r="BB246" s="37">
        <v>303</v>
      </c>
      <c r="BC246" s="37"/>
      <c r="BD246" s="37">
        <v>340</v>
      </c>
      <c r="BE246" s="37"/>
      <c r="BF246" s="37"/>
      <c r="BG246" s="37"/>
      <c r="BH246" s="37">
        <v>22</v>
      </c>
      <c r="BI246" s="37"/>
      <c r="BJ246" s="37"/>
      <c r="BK246" s="37"/>
      <c r="BL246" s="37">
        <v>0</v>
      </c>
      <c r="BM246" s="37"/>
      <c r="BN246" s="37">
        <v>0</v>
      </c>
      <c r="BO246" s="37"/>
      <c r="BP246" s="37"/>
      <c r="BQ246" s="37"/>
      <c r="BR246" s="37">
        <v>0</v>
      </c>
    </row>
    <row r="247" spans="2:70" ht="20.100000000000001" customHeight="1" x14ac:dyDescent="0.2">
      <c r="D247" s="38" t="s">
        <v>204</v>
      </c>
      <c r="F247" s="39">
        <v>6</v>
      </c>
      <c r="G247" s="40"/>
      <c r="H247" s="40"/>
      <c r="I247" s="40"/>
      <c r="J247" s="39">
        <v>52</v>
      </c>
      <c r="K247" s="39">
        <v>4</v>
      </c>
      <c r="L247" s="40"/>
      <c r="M247" s="39">
        <v>56</v>
      </c>
      <c r="N247" s="40"/>
      <c r="O247" s="40"/>
      <c r="P247" s="40"/>
      <c r="Q247" s="39">
        <v>26</v>
      </c>
      <c r="R247" s="39">
        <v>27</v>
      </c>
      <c r="S247" s="40"/>
      <c r="T247" s="39">
        <v>53</v>
      </c>
      <c r="U247" s="40"/>
      <c r="V247" s="40"/>
      <c r="W247" s="40"/>
      <c r="X247" s="39">
        <v>9</v>
      </c>
      <c r="Y247" s="40"/>
      <c r="Z247" s="40"/>
      <c r="AA247" s="40"/>
      <c r="AB247" s="39">
        <v>0</v>
      </c>
      <c r="AC247" s="40"/>
      <c r="AD247" s="39">
        <v>0</v>
      </c>
      <c r="AE247" s="40"/>
      <c r="AF247" s="40"/>
      <c r="AG247" s="40"/>
      <c r="AH247" s="39">
        <v>0</v>
      </c>
      <c r="AI247" s="40"/>
      <c r="AJ247" s="40"/>
      <c r="AK247" s="40"/>
      <c r="AL247" s="40"/>
      <c r="AM247" s="40"/>
      <c r="AN247" s="40"/>
      <c r="AO247" s="40"/>
      <c r="AP247" s="39">
        <v>1</v>
      </c>
      <c r="AQ247" s="40"/>
      <c r="AR247" s="40"/>
      <c r="AS247" s="40"/>
      <c r="AT247" s="39">
        <v>27</v>
      </c>
      <c r="AU247" s="39">
        <v>1</v>
      </c>
      <c r="AV247" s="40"/>
      <c r="AW247" s="39">
        <v>28</v>
      </c>
      <c r="AX247" s="40"/>
      <c r="AY247" s="40"/>
      <c r="AZ247" s="40"/>
      <c r="BA247" s="39">
        <v>4</v>
      </c>
      <c r="BB247" s="39">
        <v>21</v>
      </c>
      <c r="BC247" s="40"/>
      <c r="BD247" s="39">
        <v>25</v>
      </c>
      <c r="BE247" s="40"/>
      <c r="BF247" s="40"/>
      <c r="BG247" s="40"/>
      <c r="BH247" s="39">
        <v>4</v>
      </c>
      <c r="BI247" s="40"/>
      <c r="BJ247" s="40"/>
      <c r="BK247" s="40"/>
      <c r="BL247" s="39">
        <v>0</v>
      </c>
      <c r="BM247" s="40"/>
      <c r="BN247" s="39">
        <v>0</v>
      </c>
      <c r="BO247" s="40"/>
      <c r="BP247" s="40"/>
      <c r="BQ247" s="40"/>
      <c r="BR247" s="39">
        <v>0</v>
      </c>
    </row>
    <row r="248" spans="2:70" ht="20.100000000000001" customHeight="1" x14ac:dyDescent="0.2">
      <c r="D248" s="2" t="s">
        <v>205</v>
      </c>
      <c r="F248" s="37">
        <v>24</v>
      </c>
      <c r="G248" s="37"/>
      <c r="H248" s="37"/>
      <c r="I248" s="37"/>
      <c r="J248" s="37">
        <v>47</v>
      </c>
      <c r="K248" s="37">
        <v>4</v>
      </c>
      <c r="L248" s="37"/>
      <c r="M248" s="37">
        <v>51</v>
      </c>
      <c r="N248" s="37"/>
      <c r="O248" s="37"/>
      <c r="P248" s="37"/>
      <c r="Q248" s="37">
        <v>20</v>
      </c>
      <c r="R248" s="37">
        <v>35</v>
      </c>
      <c r="S248" s="37"/>
      <c r="T248" s="37">
        <v>55</v>
      </c>
      <c r="U248" s="37"/>
      <c r="V248" s="37"/>
      <c r="W248" s="37"/>
      <c r="X248" s="37">
        <v>20</v>
      </c>
      <c r="Y248" s="37"/>
      <c r="Z248" s="37"/>
      <c r="AA248" s="37"/>
      <c r="AB248" s="37">
        <v>0</v>
      </c>
      <c r="AC248" s="37"/>
      <c r="AD248" s="37">
        <v>0</v>
      </c>
      <c r="AE248" s="37"/>
      <c r="AF248" s="37"/>
      <c r="AG248" s="37"/>
      <c r="AH248" s="37">
        <v>0</v>
      </c>
      <c r="AI248" s="37"/>
      <c r="AJ248" s="37"/>
      <c r="AK248" s="37"/>
      <c r="AL248" s="37"/>
      <c r="AM248" s="37"/>
      <c r="AN248" s="37"/>
      <c r="AO248" s="37"/>
      <c r="AP248" s="37">
        <v>6</v>
      </c>
      <c r="AQ248" s="37"/>
      <c r="AR248" s="37"/>
      <c r="AS248" s="37"/>
      <c r="AT248" s="37">
        <v>29</v>
      </c>
      <c r="AU248" s="37">
        <v>1</v>
      </c>
      <c r="AV248" s="37"/>
      <c r="AW248" s="37">
        <v>30</v>
      </c>
      <c r="AX248" s="37"/>
      <c r="AY248" s="37"/>
      <c r="AZ248" s="37"/>
      <c r="BA248" s="37">
        <v>6</v>
      </c>
      <c r="BB248" s="37">
        <v>26</v>
      </c>
      <c r="BC248" s="37"/>
      <c r="BD248" s="37">
        <v>32</v>
      </c>
      <c r="BE248" s="37"/>
      <c r="BF248" s="37"/>
      <c r="BG248" s="37"/>
      <c r="BH248" s="37">
        <v>4</v>
      </c>
      <c r="BI248" s="37"/>
      <c r="BJ248" s="37"/>
      <c r="BK248" s="37"/>
      <c r="BL248" s="37">
        <v>0</v>
      </c>
      <c r="BM248" s="37"/>
      <c r="BN248" s="37">
        <v>0</v>
      </c>
      <c r="BO248" s="37"/>
      <c r="BP248" s="37"/>
      <c r="BQ248" s="37"/>
      <c r="BR248" s="37">
        <v>0</v>
      </c>
    </row>
    <row r="249" spans="2:70" ht="20.100000000000001" customHeight="1" x14ac:dyDescent="0.2">
      <c r="D249" s="38" t="s">
        <v>206</v>
      </c>
      <c r="F249" s="39">
        <v>8</v>
      </c>
      <c r="G249" s="40"/>
      <c r="H249" s="40"/>
      <c r="I249" s="40"/>
      <c r="J249" s="39">
        <v>52</v>
      </c>
      <c r="K249" s="39">
        <v>6</v>
      </c>
      <c r="L249" s="40"/>
      <c r="M249" s="39">
        <v>58</v>
      </c>
      <c r="N249" s="40"/>
      <c r="O249" s="40"/>
      <c r="P249" s="40"/>
      <c r="Q249" s="39">
        <v>29</v>
      </c>
      <c r="R249" s="39">
        <v>27</v>
      </c>
      <c r="S249" s="40"/>
      <c r="T249" s="39">
        <v>56</v>
      </c>
      <c r="U249" s="40"/>
      <c r="V249" s="40"/>
      <c r="W249" s="40"/>
      <c r="X249" s="39">
        <v>10</v>
      </c>
      <c r="Y249" s="40"/>
      <c r="Z249" s="40"/>
      <c r="AA249" s="40"/>
      <c r="AB249" s="39">
        <v>0</v>
      </c>
      <c r="AC249" s="40"/>
      <c r="AD249" s="39">
        <v>0</v>
      </c>
      <c r="AE249" s="40"/>
      <c r="AF249" s="40"/>
      <c r="AG249" s="40"/>
      <c r="AH249" s="39">
        <v>0</v>
      </c>
      <c r="AI249" s="40"/>
      <c r="AJ249" s="40"/>
      <c r="AK249" s="40"/>
      <c r="AL249" s="40"/>
      <c r="AM249" s="40"/>
      <c r="AN249" s="40"/>
      <c r="AO249" s="40"/>
      <c r="AP249" s="39">
        <v>5</v>
      </c>
      <c r="AQ249" s="40"/>
      <c r="AR249" s="40"/>
      <c r="AS249" s="40"/>
      <c r="AT249" s="39">
        <v>24</v>
      </c>
      <c r="AU249" s="39">
        <v>0</v>
      </c>
      <c r="AV249" s="40"/>
      <c r="AW249" s="39">
        <v>24</v>
      </c>
      <c r="AX249" s="40"/>
      <c r="AY249" s="40"/>
      <c r="AZ249" s="40"/>
      <c r="BA249" s="39">
        <v>3</v>
      </c>
      <c r="BB249" s="39">
        <v>20</v>
      </c>
      <c r="BC249" s="40"/>
      <c r="BD249" s="39">
        <v>23</v>
      </c>
      <c r="BE249" s="40"/>
      <c r="BF249" s="40"/>
      <c r="BG249" s="40"/>
      <c r="BH249" s="39">
        <v>6</v>
      </c>
      <c r="BI249" s="40"/>
      <c r="BJ249" s="40"/>
      <c r="BK249" s="40"/>
      <c r="BL249" s="39">
        <v>0</v>
      </c>
      <c r="BM249" s="40"/>
      <c r="BN249" s="39">
        <v>0</v>
      </c>
      <c r="BO249" s="40"/>
      <c r="BP249" s="40"/>
      <c r="BQ249" s="40"/>
      <c r="BR249" s="39">
        <v>0</v>
      </c>
    </row>
    <row r="250" spans="2:70" ht="20.100000000000001" customHeight="1" x14ac:dyDescent="0.2">
      <c r="D250" s="2" t="s">
        <v>207</v>
      </c>
      <c r="F250" s="37">
        <v>46</v>
      </c>
      <c r="G250" s="37"/>
      <c r="H250" s="37"/>
      <c r="I250" s="37"/>
      <c r="J250" s="37">
        <v>205</v>
      </c>
      <c r="K250" s="37">
        <v>3</v>
      </c>
      <c r="L250" s="37"/>
      <c r="M250" s="37">
        <v>208</v>
      </c>
      <c r="N250" s="37"/>
      <c r="O250" s="37"/>
      <c r="P250" s="37"/>
      <c r="Q250" s="37">
        <v>66</v>
      </c>
      <c r="R250" s="37">
        <v>136</v>
      </c>
      <c r="S250" s="37"/>
      <c r="T250" s="37">
        <v>202</v>
      </c>
      <c r="U250" s="37"/>
      <c r="V250" s="37"/>
      <c r="W250" s="37"/>
      <c r="X250" s="37">
        <v>52</v>
      </c>
      <c r="Y250" s="37"/>
      <c r="Z250" s="37"/>
      <c r="AA250" s="37"/>
      <c r="AB250" s="37">
        <v>0</v>
      </c>
      <c r="AC250" s="37"/>
      <c r="AD250" s="37">
        <v>0</v>
      </c>
      <c r="AE250" s="37"/>
      <c r="AF250" s="37"/>
      <c r="AG250" s="37"/>
      <c r="AH250" s="37">
        <v>0</v>
      </c>
      <c r="AI250" s="37"/>
      <c r="AJ250" s="37"/>
      <c r="AK250" s="37"/>
      <c r="AL250" s="37"/>
      <c r="AM250" s="37"/>
      <c r="AN250" s="37"/>
      <c r="AO250" s="37"/>
      <c r="AP250" s="37">
        <v>25</v>
      </c>
      <c r="AQ250" s="37"/>
      <c r="AR250" s="37"/>
      <c r="AS250" s="37"/>
      <c r="AT250" s="37">
        <v>119</v>
      </c>
      <c r="AU250" s="37">
        <v>2</v>
      </c>
      <c r="AV250" s="37"/>
      <c r="AW250" s="37">
        <v>121</v>
      </c>
      <c r="AX250" s="37"/>
      <c r="AY250" s="37"/>
      <c r="AZ250" s="37"/>
      <c r="BA250" s="37">
        <v>16</v>
      </c>
      <c r="BB250" s="37">
        <v>100</v>
      </c>
      <c r="BC250" s="37"/>
      <c r="BD250" s="37">
        <v>116</v>
      </c>
      <c r="BE250" s="37"/>
      <c r="BF250" s="37"/>
      <c r="BG250" s="37"/>
      <c r="BH250" s="37">
        <v>30</v>
      </c>
      <c r="BI250" s="37"/>
      <c r="BJ250" s="37"/>
      <c r="BK250" s="37"/>
      <c r="BL250" s="37">
        <v>0</v>
      </c>
      <c r="BM250" s="37"/>
      <c r="BN250" s="37">
        <v>0</v>
      </c>
      <c r="BO250" s="37"/>
      <c r="BP250" s="37"/>
      <c r="BQ250" s="37"/>
      <c r="BR250" s="37">
        <v>0</v>
      </c>
    </row>
    <row r="251" spans="2:70" ht="20.100000000000001" customHeight="1" x14ac:dyDescent="0.2">
      <c r="D251" s="38" t="s">
        <v>208</v>
      </c>
      <c r="F251" s="39">
        <v>55</v>
      </c>
      <c r="G251" s="40"/>
      <c r="H251" s="40"/>
      <c r="I251" s="40"/>
      <c r="J251" s="39">
        <v>215</v>
      </c>
      <c r="K251" s="39">
        <v>9</v>
      </c>
      <c r="L251" s="40"/>
      <c r="M251" s="39">
        <v>224</v>
      </c>
      <c r="N251" s="40"/>
      <c r="O251" s="40"/>
      <c r="P251" s="40"/>
      <c r="Q251" s="39">
        <v>66</v>
      </c>
      <c r="R251" s="39">
        <v>155</v>
      </c>
      <c r="S251" s="40"/>
      <c r="T251" s="39">
        <v>221</v>
      </c>
      <c r="U251" s="40"/>
      <c r="V251" s="40"/>
      <c r="W251" s="40"/>
      <c r="X251" s="39">
        <v>58</v>
      </c>
      <c r="Y251" s="40"/>
      <c r="Z251" s="40"/>
      <c r="AA251" s="40"/>
      <c r="AB251" s="39">
        <v>0</v>
      </c>
      <c r="AC251" s="40"/>
      <c r="AD251" s="39">
        <v>0</v>
      </c>
      <c r="AE251" s="40"/>
      <c r="AF251" s="40"/>
      <c r="AG251" s="40"/>
      <c r="AH251" s="39">
        <v>0</v>
      </c>
      <c r="AI251" s="40"/>
      <c r="AJ251" s="40"/>
      <c r="AK251" s="40"/>
      <c r="AL251" s="40"/>
      <c r="AM251" s="40"/>
      <c r="AN251" s="40"/>
      <c r="AO251" s="40"/>
      <c r="AP251" s="39">
        <v>24</v>
      </c>
      <c r="AQ251" s="40"/>
      <c r="AR251" s="40"/>
      <c r="AS251" s="40"/>
      <c r="AT251" s="39">
        <v>123</v>
      </c>
      <c r="AU251" s="39">
        <v>2</v>
      </c>
      <c r="AV251" s="40"/>
      <c r="AW251" s="39">
        <v>125</v>
      </c>
      <c r="AX251" s="40"/>
      <c r="AY251" s="40"/>
      <c r="AZ251" s="40"/>
      <c r="BA251" s="39">
        <v>17</v>
      </c>
      <c r="BB251" s="39">
        <v>115</v>
      </c>
      <c r="BC251" s="40"/>
      <c r="BD251" s="39">
        <v>132</v>
      </c>
      <c r="BE251" s="40"/>
      <c r="BF251" s="40"/>
      <c r="BG251" s="40"/>
      <c r="BH251" s="39">
        <v>17</v>
      </c>
      <c r="BI251" s="40"/>
      <c r="BJ251" s="40"/>
      <c r="BK251" s="40"/>
      <c r="BL251" s="39">
        <v>0</v>
      </c>
      <c r="BM251" s="40"/>
      <c r="BN251" s="39">
        <v>0</v>
      </c>
      <c r="BO251" s="40"/>
      <c r="BP251" s="40"/>
      <c r="BQ251" s="40"/>
      <c r="BR251" s="39">
        <v>0</v>
      </c>
    </row>
    <row r="252" spans="2:70" ht="20.100000000000001" customHeight="1" x14ac:dyDescent="0.2">
      <c r="D252" s="2" t="s">
        <v>209</v>
      </c>
      <c r="F252" s="37">
        <v>0</v>
      </c>
      <c r="G252" s="37"/>
      <c r="H252" s="37"/>
      <c r="I252" s="37"/>
      <c r="J252" s="37">
        <v>43</v>
      </c>
      <c r="K252" s="37">
        <v>1</v>
      </c>
      <c r="L252" s="37"/>
      <c r="M252" s="37">
        <v>44</v>
      </c>
      <c r="N252" s="37"/>
      <c r="O252" s="37"/>
      <c r="P252" s="37"/>
      <c r="Q252" s="37">
        <v>13</v>
      </c>
      <c r="R252" s="37">
        <v>23</v>
      </c>
      <c r="S252" s="37"/>
      <c r="T252" s="37">
        <v>36</v>
      </c>
      <c r="U252" s="37"/>
      <c r="V252" s="37"/>
      <c r="W252" s="37"/>
      <c r="X252" s="37">
        <v>8</v>
      </c>
      <c r="Y252" s="37"/>
      <c r="Z252" s="37"/>
      <c r="AA252" s="37"/>
      <c r="AB252" s="37">
        <v>0</v>
      </c>
      <c r="AC252" s="37"/>
      <c r="AD252" s="37">
        <v>0</v>
      </c>
      <c r="AE252" s="37"/>
      <c r="AF252" s="37"/>
      <c r="AG252" s="37"/>
      <c r="AH252" s="37">
        <v>0</v>
      </c>
      <c r="AI252" s="37"/>
      <c r="AJ252" s="37"/>
      <c r="AK252" s="37"/>
      <c r="AL252" s="37"/>
      <c r="AM252" s="37"/>
      <c r="AN252" s="37"/>
      <c r="AO252" s="37"/>
      <c r="AP252" s="37">
        <v>4</v>
      </c>
      <c r="AQ252" s="37"/>
      <c r="AR252" s="37"/>
      <c r="AS252" s="37"/>
      <c r="AT252" s="37">
        <v>25</v>
      </c>
      <c r="AU252" s="37">
        <v>2</v>
      </c>
      <c r="AV252" s="37"/>
      <c r="AW252" s="37">
        <v>27</v>
      </c>
      <c r="AX252" s="37"/>
      <c r="AY252" s="37"/>
      <c r="AZ252" s="37"/>
      <c r="BA252" s="37">
        <v>5</v>
      </c>
      <c r="BB252" s="37">
        <v>20</v>
      </c>
      <c r="BC252" s="37"/>
      <c r="BD252" s="37">
        <v>25</v>
      </c>
      <c r="BE252" s="37"/>
      <c r="BF252" s="37"/>
      <c r="BG252" s="37"/>
      <c r="BH252" s="37">
        <v>6</v>
      </c>
      <c r="BI252" s="37"/>
      <c r="BJ252" s="37"/>
      <c r="BK252" s="37"/>
      <c r="BL252" s="37">
        <v>0</v>
      </c>
      <c r="BM252" s="37"/>
      <c r="BN252" s="37">
        <v>0</v>
      </c>
      <c r="BO252" s="37"/>
      <c r="BP252" s="37"/>
      <c r="BQ252" s="37"/>
      <c r="BR252" s="37">
        <v>0</v>
      </c>
    </row>
    <row r="253" spans="2:70" ht="20.100000000000001" customHeight="1" x14ac:dyDescent="0.2">
      <c r="D253" s="38" t="s">
        <v>210</v>
      </c>
      <c r="F253" s="39">
        <v>92</v>
      </c>
      <c r="G253" s="40"/>
      <c r="H253" s="40"/>
      <c r="I253" s="40"/>
      <c r="J253" s="39">
        <v>212</v>
      </c>
      <c r="K253" s="39">
        <v>21</v>
      </c>
      <c r="L253" s="40"/>
      <c r="M253" s="39">
        <v>233</v>
      </c>
      <c r="N253" s="40"/>
      <c r="O253" s="40"/>
      <c r="P253" s="40"/>
      <c r="Q253" s="39">
        <v>66</v>
      </c>
      <c r="R253" s="39">
        <v>187</v>
      </c>
      <c r="S253" s="40"/>
      <c r="T253" s="39">
        <v>253</v>
      </c>
      <c r="U253" s="40"/>
      <c r="V253" s="40"/>
      <c r="W253" s="40"/>
      <c r="X253" s="39">
        <v>72</v>
      </c>
      <c r="Y253" s="40"/>
      <c r="Z253" s="40"/>
      <c r="AA253" s="40"/>
      <c r="AB253" s="39">
        <v>0</v>
      </c>
      <c r="AC253" s="40"/>
      <c r="AD253" s="39">
        <v>0</v>
      </c>
      <c r="AE253" s="40"/>
      <c r="AF253" s="40"/>
      <c r="AG253" s="40"/>
      <c r="AH253" s="39">
        <v>9</v>
      </c>
      <c r="AI253" s="40"/>
      <c r="AJ253" s="40"/>
      <c r="AK253" s="40"/>
      <c r="AL253" s="40"/>
      <c r="AM253" s="40"/>
      <c r="AN253" s="40"/>
      <c r="AO253" s="40"/>
      <c r="AP253" s="39">
        <v>86</v>
      </c>
      <c r="AQ253" s="40"/>
      <c r="AR253" s="40"/>
      <c r="AS253" s="40"/>
      <c r="AT253" s="39">
        <v>370</v>
      </c>
      <c r="AU253" s="39">
        <v>8</v>
      </c>
      <c r="AV253" s="40"/>
      <c r="AW253" s="39">
        <v>378</v>
      </c>
      <c r="AX253" s="40"/>
      <c r="AY253" s="40"/>
      <c r="AZ253" s="40"/>
      <c r="BA253" s="39">
        <v>23</v>
      </c>
      <c r="BB253" s="39">
        <v>370</v>
      </c>
      <c r="BC253" s="40"/>
      <c r="BD253" s="39">
        <v>393</v>
      </c>
      <c r="BE253" s="40"/>
      <c r="BF253" s="40"/>
      <c r="BG253" s="40"/>
      <c r="BH253" s="39">
        <v>71</v>
      </c>
      <c r="BI253" s="40"/>
      <c r="BJ253" s="40"/>
      <c r="BK253" s="40"/>
      <c r="BL253" s="39">
        <v>0</v>
      </c>
      <c r="BM253" s="40"/>
      <c r="BN253" s="39">
        <v>0</v>
      </c>
      <c r="BO253" s="40"/>
      <c r="BP253" s="40"/>
      <c r="BQ253" s="40"/>
      <c r="BR253" s="39">
        <v>5</v>
      </c>
    </row>
    <row r="254" spans="2:70" ht="20.100000000000001" customHeight="1" x14ac:dyDescent="0.2">
      <c r="D254" s="2" t="s">
        <v>211</v>
      </c>
      <c r="F254" s="37">
        <v>0</v>
      </c>
      <c r="G254" s="37"/>
      <c r="H254" s="37"/>
      <c r="I254" s="37"/>
      <c r="J254" s="37">
        <v>18</v>
      </c>
      <c r="K254" s="37">
        <v>0</v>
      </c>
      <c r="L254" s="37"/>
      <c r="M254" s="37">
        <v>18</v>
      </c>
      <c r="N254" s="37"/>
      <c r="O254" s="37"/>
      <c r="P254" s="37"/>
      <c r="Q254" s="37">
        <v>0</v>
      </c>
      <c r="R254" s="37">
        <v>1</v>
      </c>
      <c r="S254" s="37"/>
      <c r="T254" s="37">
        <v>1</v>
      </c>
      <c r="U254" s="37"/>
      <c r="V254" s="37"/>
      <c r="W254" s="37"/>
      <c r="X254" s="37">
        <v>17</v>
      </c>
      <c r="Y254" s="37"/>
      <c r="Z254" s="37"/>
      <c r="AA254" s="37"/>
      <c r="AB254" s="37">
        <v>0</v>
      </c>
      <c r="AC254" s="37"/>
      <c r="AD254" s="37">
        <v>0</v>
      </c>
      <c r="AE254" s="37"/>
      <c r="AF254" s="37"/>
      <c r="AG254" s="37"/>
      <c r="AH254" s="37">
        <v>0</v>
      </c>
      <c r="AI254" s="37"/>
      <c r="AJ254" s="37"/>
      <c r="AK254" s="37"/>
      <c r="AL254" s="37"/>
      <c r="AM254" s="37"/>
      <c r="AN254" s="37"/>
      <c r="AO254" s="37"/>
      <c r="AP254" s="37">
        <v>0</v>
      </c>
      <c r="AQ254" s="37"/>
      <c r="AR254" s="37"/>
      <c r="AS254" s="37"/>
      <c r="AT254" s="37">
        <v>37</v>
      </c>
      <c r="AU254" s="37">
        <v>0</v>
      </c>
      <c r="AV254" s="37"/>
      <c r="AW254" s="37">
        <v>37</v>
      </c>
      <c r="AX254" s="37"/>
      <c r="AY254" s="37"/>
      <c r="AZ254" s="37"/>
      <c r="BA254" s="37">
        <v>8</v>
      </c>
      <c r="BB254" s="37">
        <v>5</v>
      </c>
      <c r="BC254" s="37"/>
      <c r="BD254" s="37">
        <v>13</v>
      </c>
      <c r="BE254" s="37"/>
      <c r="BF254" s="37"/>
      <c r="BG254" s="37"/>
      <c r="BH254" s="37">
        <v>24</v>
      </c>
      <c r="BI254" s="37"/>
      <c r="BJ254" s="37"/>
      <c r="BK254" s="37"/>
      <c r="BL254" s="37">
        <v>0</v>
      </c>
      <c r="BM254" s="37"/>
      <c r="BN254" s="37">
        <v>0</v>
      </c>
      <c r="BO254" s="37"/>
      <c r="BP254" s="37"/>
      <c r="BQ254" s="37"/>
      <c r="BR254" s="37">
        <v>0</v>
      </c>
    </row>
    <row r="255" spans="2:70" ht="20.100000000000001" customHeight="1" x14ac:dyDescent="0.2">
      <c r="D255" s="38" t="s">
        <v>212</v>
      </c>
      <c r="F255" s="39">
        <v>0</v>
      </c>
      <c r="G255" s="40"/>
      <c r="H255" s="40"/>
      <c r="I255" s="40"/>
      <c r="J255" s="39">
        <v>24</v>
      </c>
      <c r="K255" s="39">
        <v>0</v>
      </c>
      <c r="L255" s="40"/>
      <c r="M255" s="39">
        <v>24</v>
      </c>
      <c r="N255" s="40"/>
      <c r="O255" s="40"/>
      <c r="P255" s="40"/>
      <c r="Q255" s="39">
        <v>6</v>
      </c>
      <c r="R255" s="39">
        <v>0</v>
      </c>
      <c r="S255" s="40"/>
      <c r="T255" s="39">
        <v>6</v>
      </c>
      <c r="U255" s="40"/>
      <c r="V255" s="40"/>
      <c r="W255" s="40"/>
      <c r="X255" s="39">
        <v>18</v>
      </c>
      <c r="Y255" s="40"/>
      <c r="Z255" s="40"/>
      <c r="AA255" s="40"/>
      <c r="AB255" s="39">
        <v>0</v>
      </c>
      <c r="AC255" s="40"/>
      <c r="AD255" s="39">
        <v>0</v>
      </c>
      <c r="AE255" s="40"/>
      <c r="AF255" s="40"/>
      <c r="AG255" s="40"/>
      <c r="AH255" s="39">
        <v>0</v>
      </c>
      <c r="AI255" s="40"/>
      <c r="AJ255" s="40"/>
      <c r="AK255" s="40"/>
      <c r="AL255" s="40"/>
      <c r="AM255" s="40"/>
      <c r="AN255" s="40"/>
      <c r="AO255" s="40"/>
      <c r="AP255" s="39">
        <v>0</v>
      </c>
      <c r="AQ255" s="40"/>
      <c r="AR255" s="40"/>
      <c r="AS255" s="40"/>
      <c r="AT255" s="39">
        <v>44</v>
      </c>
      <c r="AU255" s="39">
        <v>0</v>
      </c>
      <c r="AV255" s="40"/>
      <c r="AW255" s="39">
        <v>44</v>
      </c>
      <c r="AX255" s="40"/>
      <c r="AY255" s="40"/>
      <c r="AZ255" s="40"/>
      <c r="BA255" s="39">
        <v>5</v>
      </c>
      <c r="BB255" s="39">
        <v>3</v>
      </c>
      <c r="BC255" s="40"/>
      <c r="BD255" s="39">
        <v>8</v>
      </c>
      <c r="BE255" s="40"/>
      <c r="BF255" s="40"/>
      <c r="BG255" s="40"/>
      <c r="BH255" s="39">
        <v>36</v>
      </c>
      <c r="BI255" s="40"/>
      <c r="BJ255" s="40"/>
      <c r="BK255" s="40"/>
      <c r="BL255" s="39">
        <v>0</v>
      </c>
      <c r="BM255" s="40"/>
      <c r="BN255" s="39">
        <v>0</v>
      </c>
      <c r="BO255" s="40"/>
      <c r="BP255" s="40"/>
      <c r="BQ255" s="40"/>
      <c r="BR255" s="39">
        <v>0</v>
      </c>
    </row>
    <row r="256" spans="2:70"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row>
    <row r="257" spans="1:70" s="1" customFormat="1" ht="20.100000000000001" customHeight="1" x14ac:dyDescent="0.2">
      <c r="A257" s="3"/>
      <c r="B257" s="6"/>
      <c r="C257" s="42" t="s">
        <v>180</v>
      </c>
      <c r="D257" s="42"/>
      <c r="E257" s="5"/>
      <c r="F257" s="44">
        <v>626</v>
      </c>
      <c r="G257" s="45"/>
      <c r="H257" s="45"/>
      <c r="I257" s="45"/>
      <c r="J257" s="44">
        <v>1499</v>
      </c>
      <c r="K257" s="44">
        <v>85</v>
      </c>
      <c r="L257" s="45"/>
      <c r="M257" s="44">
        <v>1584</v>
      </c>
      <c r="N257" s="45"/>
      <c r="O257" s="45"/>
      <c r="P257" s="45"/>
      <c r="Q257" s="44">
        <v>520</v>
      </c>
      <c r="R257" s="44">
        <v>1084</v>
      </c>
      <c r="S257" s="45"/>
      <c r="T257" s="44">
        <v>1604</v>
      </c>
      <c r="U257" s="45"/>
      <c r="V257" s="45"/>
      <c r="W257" s="45"/>
      <c r="X257" s="44">
        <v>606</v>
      </c>
      <c r="Y257" s="45"/>
      <c r="Z257" s="45"/>
      <c r="AA257" s="45"/>
      <c r="AB257" s="44">
        <v>0</v>
      </c>
      <c r="AC257" s="45"/>
      <c r="AD257" s="44">
        <v>0</v>
      </c>
      <c r="AE257" s="45"/>
      <c r="AF257" s="45"/>
      <c r="AG257" s="45"/>
      <c r="AH257" s="44">
        <v>62</v>
      </c>
      <c r="AI257" s="45"/>
      <c r="AJ257" s="45"/>
      <c r="AK257" s="45"/>
      <c r="AL257" s="45"/>
      <c r="AM257" s="45"/>
      <c r="AN257" s="45"/>
      <c r="AO257" s="45"/>
      <c r="AP257" s="44">
        <v>325</v>
      </c>
      <c r="AQ257" s="45"/>
      <c r="AR257" s="45"/>
      <c r="AS257" s="45"/>
      <c r="AT257" s="44">
        <v>1790</v>
      </c>
      <c r="AU257" s="44">
        <v>36</v>
      </c>
      <c r="AV257" s="45"/>
      <c r="AW257" s="44">
        <v>1826</v>
      </c>
      <c r="AX257" s="45"/>
      <c r="AY257" s="45"/>
      <c r="AZ257" s="45"/>
      <c r="BA257" s="44">
        <v>215</v>
      </c>
      <c r="BB257" s="44">
        <v>1653</v>
      </c>
      <c r="BC257" s="45"/>
      <c r="BD257" s="44">
        <v>1868</v>
      </c>
      <c r="BE257" s="45"/>
      <c r="BF257" s="45"/>
      <c r="BG257" s="45"/>
      <c r="BH257" s="44">
        <v>283</v>
      </c>
      <c r="BI257" s="45"/>
      <c r="BJ257" s="45"/>
      <c r="BK257" s="45"/>
      <c r="BL257" s="44">
        <v>0</v>
      </c>
      <c r="BM257" s="45"/>
      <c r="BN257" s="44">
        <v>0</v>
      </c>
      <c r="BO257" s="45"/>
      <c r="BP257" s="45"/>
      <c r="BQ257" s="45"/>
      <c r="BR257" s="44">
        <v>58</v>
      </c>
    </row>
    <row r="258" spans="1:70"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row>
    <row r="259" spans="1:70" s="1" customFormat="1" ht="20.100000000000001" customHeight="1" x14ac:dyDescent="0.25">
      <c r="A259" s="3"/>
      <c r="B259" s="49" t="s">
        <v>213</v>
      </c>
      <c r="C259" s="50"/>
      <c r="D259" s="50"/>
      <c r="E259" s="5"/>
      <c r="F259" s="51">
        <v>626</v>
      </c>
      <c r="G259" s="52"/>
      <c r="H259" s="52"/>
      <c r="I259" s="52"/>
      <c r="J259" s="51">
        <v>1499</v>
      </c>
      <c r="K259" s="51">
        <v>85</v>
      </c>
      <c r="L259" s="52"/>
      <c r="M259" s="51">
        <v>1584</v>
      </c>
      <c r="N259" s="52"/>
      <c r="O259" s="52"/>
      <c r="P259" s="52"/>
      <c r="Q259" s="51">
        <v>520</v>
      </c>
      <c r="R259" s="51">
        <v>1084</v>
      </c>
      <c r="S259" s="52"/>
      <c r="T259" s="51">
        <v>1604</v>
      </c>
      <c r="U259" s="52"/>
      <c r="V259" s="52"/>
      <c r="W259" s="52"/>
      <c r="X259" s="51">
        <v>606</v>
      </c>
      <c r="Y259" s="52"/>
      <c r="Z259" s="52"/>
      <c r="AA259" s="52"/>
      <c r="AB259" s="51">
        <v>0</v>
      </c>
      <c r="AC259" s="52"/>
      <c r="AD259" s="51">
        <v>0</v>
      </c>
      <c r="AE259" s="52"/>
      <c r="AF259" s="52"/>
      <c r="AG259" s="52"/>
      <c r="AH259" s="51">
        <v>62</v>
      </c>
      <c r="AI259" s="52"/>
      <c r="AJ259" s="52"/>
      <c r="AK259" s="52"/>
      <c r="AL259" s="52"/>
      <c r="AM259" s="52"/>
      <c r="AN259" s="52"/>
      <c r="AO259" s="52"/>
      <c r="AP259" s="51">
        <v>325</v>
      </c>
      <c r="AQ259" s="52"/>
      <c r="AR259" s="52"/>
      <c r="AS259" s="52"/>
      <c r="AT259" s="51">
        <v>1790</v>
      </c>
      <c r="AU259" s="51">
        <v>36</v>
      </c>
      <c r="AV259" s="52"/>
      <c r="AW259" s="51">
        <v>1826</v>
      </c>
      <c r="AX259" s="52"/>
      <c r="AY259" s="52"/>
      <c r="AZ259" s="52"/>
      <c r="BA259" s="51">
        <v>215</v>
      </c>
      <c r="BB259" s="51">
        <v>1653</v>
      </c>
      <c r="BC259" s="52"/>
      <c r="BD259" s="51">
        <v>1868</v>
      </c>
      <c r="BE259" s="52"/>
      <c r="BF259" s="52"/>
      <c r="BG259" s="52"/>
      <c r="BH259" s="51">
        <v>283</v>
      </c>
      <c r="BI259" s="52"/>
      <c r="BJ259" s="52"/>
      <c r="BK259" s="52"/>
      <c r="BL259" s="51">
        <v>0</v>
      </c>
      <c r="BM259" s="52"/>
      <c r="BN259" s="51">
        <v>0</v>
      </c>
      <c r="BO259" s="52"/>
      <c r="BP259" s="52"/>
      <c r="BQ259" s="52"/>
      <c r="BR259" s="51">
        <v>58</v>
      </c>
    </row>
    <row r="260" spans="1:70"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row>
    <row r="261" spans="1:70"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row>
    <row r="262" spans="1:70"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row>
    <row r="263" spans="1:70" ht="20.100000000000001" customHeight="1" x14ac:dyDescent="0.2">
      <c r="D263" s="2" t="s">
        <v>215</v>
      </c>
      <c r="F263" s="37">
        <v>0</v>
      </c>
      <c r="G263" s="37"/>
      <c r="H263" s="37"/>
      <c r="I263" s="37"/>
      <c r="J263" s="37">
        <v>2</v>
      </c>
      <c r="K263" s="37">
        <v>6</v>
      </c>
      <c r="L263" s="37"/>
      <c r="M263" s="37">
        <v>8</v>
      </c>
      <c r="N263" s="37"/>
      <c r="O263" s="37"/>
      <c r="P263" s="37"/>
      <c r="Q263" s="37">
        <v>4</v>
      </c>
      <c r="R263" s="37">
        <v>69</v>
      </c>
      <c r="S263" s="37"/>
      <c r="T263" s="37">
        <v>73</v>
      </c>
      <c r="U263" s="37"/>
      <c r="V263" s="37"/>
      <c r="W263" s="37"/>
      <c r="X263" s="37">
        <v>16</v>
      </c>
      <c r="Y263" s="37"/>
      <c r="Z263" s="37"/>
      <c r="AA263" s="37"/>
      <c r="AB263" s="37">
        <v>81</v>
      </c>
      <c r="AC263" s="37"/>
      <c r="AD263" s="37">
        <v>0</v>
      </c>
      <c r="AE263" s="37"/>
      <c r="AF263" s="37"/>
      <c r="AG263" s="37"/>
      <c r="AH263" s="37">
        <v>0</v>
      </c>
      <c r="AI263" s="37"/>
      <c r="AJ263" s="37"/>
      <c r="AK263" s="37"/>
      <c r="AL263" s="37"/>
      <c r="AM263" s="37"/>
      <c r="AN263" s="37"/>
      <c r="AO263" s="37"/>
      <c r="AP263" s="37">
        <v>0</v>
      </c>
      <c r="AQ263" s="37"/>
      <c r="AR263" s="37"/>
      <c r="AS263" s="37"/>
      <c r="AT263" s="37">
        <v>1</v>
      </c>
      <c r="AU263" s="37">
        <v>0</v>
      </c>
      <c r="AV263" s="37"/>
      <c r="AW263" s="37">
        <v>1</v>
      </c>
      <c r="AX263" s="37"/>
      <c r="AY263" s="37"/>
      <c r="AZ263" s="37"/>
      <c r="BA263" s="37">
        <v>0</v>
      </c>
      <c r="BB263" s="37">
        <v>17</v>
      </c>
      <c r="BC263" s="37"/>
      <c r="BD263" s="37">
        <v>17</v>
      </c>
      <c r="BE263" s="37"/>
      <c r="BF263" s="37"/>
      <c r="BG263" s="37"/>
      <c r="BH263" s="37">
        <v>1</v>
      </c>
      <c r="BI263" s="37"/>
      <c r="BJ263" s="37"/>
      <c r="BK263" s="37"/>
      <c r="BL263" s="37">
        <v>17</v>
      </c>
      <c r="BM263" s="37"/>
      <c r="BN263" s="37">
        <v>0</v>
      </c>
      <c r="BO263" s="37"/>
      <c r="BP263" s="37"/>
      <c r="BQ263" s="37"/>
      <c r="BR263" s="37">
        <v>0</v>
      </c>
    </row>
    <row r="264" spans="1:70" ht="20.100000000000001" customHeight="1" x14ac:dyDescent="0.2">
      <c r="D264" s="38" t="s">
        <v>216</v>
      </c>
      <c r="F264" s="39">
        <v>0</v>
      </c>
      <c r="G264" s="40"/>
      <c r="H264" s="40"/>
      <c r="I264" s="40"/>
      <c r="J264" s="39">
        <v>0</v>
      </c>
      <c r="K264" s="39">
        <v>11</v>
      </c>
      <c r="L264" s="40"/>
      <c r="M264" s="39">
        <v>11</v>
      </c>
      <c r="N264" s="40"/>
      <c r="O264" s="40"/>
      <c r="P264" s="40"/>
      <c r="Q264" s="39">
        <v>9</v>
      </c>
      <c r="R264" s="39">
        <v>93</v>
      </c>
      <c r="S264" s="40"/>
      <c r="T264" s="39">
        <v>102</v>
      </c>
      <c r="U264" s="40"/>
      <c r="V264" s="40"/>
      <c r="W264" s="40"/>
      <c r="X264" s="39">
        <v>27</v>
      </c>
      <c r="Y264" s="40"/>
      <c r="Z264" s="40"/>
      <c r="AA264" s="40"/>
      <c r="AB264" s="39">
        <v>118</v>
      </c>
      <c r="AC264" s="40"/>
      <c r="AD264" s="39">
        <v>0</v>
      </c>
      <c r="AE264" s="40"/>
      <c r="AF264" s="40"/>
      <c r="AG264" s="40"/>
      <c r="AH264" s="39">
        <v>0</v>
      </c>
      <c r="AI264" s="40"/>
      <c r="AJ264" s="40"/>
      <c r="AK264" s="40"/>
      <c r="AL264" s="40"/>
      <c r="AM264" s="40"/>
      <c r="AN264" s="40"/>
      <c r="AO264" s="40"/>
      <c r="AP264" s="39">
        <v>0</v>
      </c>
      <c r="AQ264" s="40"/>
      <c r="AR264" s="40"/>
      <c r="AS264" s="40"/>
      <c r="AT264" s="39">
        <v>0</v>
      </c>
      <c r="AU264" s="39">
        <v>0</v>
      </c>
      <c r="AV264" s="40"/>
      <c r="AW264" s="39">
        <v>0</v>
      </c>
      <c r="AX264" s="40"/>
      <c r="AY264" s="40"/>
      <c r="AZ264" s="40"/>
      <c r="BA264" s="39">
        <v>2</v>
      </c>
      <c r="BB264" s="39">
        <v>28</v>
      </c>
      <c r="BC264" s="40"/>
      <c r="BD264" s="39">
        <v>30</v>
      </c>
      <c r="BE264" s="40"/>
      <c r="BF264" s="40"/>
      <c r="BG264" s="40"/>
      <c r="BH264" s="39">
        <v>1</v>
      </c>
      <c r="BI264" s="40"/>
      <c r="BJ264" s="40"/>
      <c r="BK264" s="40"/>
      <c r="BL264" s="39">
        <v>31</v>
      </c>
      <c r="BM264" s="40"/>
      <c r="BN264" s="39">
        <v>0</v>
      </c>
      <c r="BO264" s="40"/>
      <c r="BP264" s="40"/>
      <c r="BQ264" s="40"/>
      <c r="BR264" s="39">
        <v>0</v>
      </c>
    </row>
    <row r="265" spans="1:70" ht="20.100000000000001" customHeight="1" x14ac:dyDescent="0.2">
      <c r="D265" s="2" t="s">
        <v>217</v>
      </c>
      <c r="F265" s="37">
        <v>0</v>
      </c>
      <c r="G265" s="37"/>
      <c r="H265" s="37"/>
      <c r="I265" s="37"/>
      <c r="J265" s="37">
        <v>0</v>
      </c>
      <c r="K265" s="37">
        <v>4</v>
      </c>
      <c r="L265" s="37"/>
      <c r="M265" s="37">
        <v>4</v>
      </c>
      <c r="N265" s="37"/>
      <c r="O265" s="37"/>
      <c r="P265" s="37"/>
      <c r="Q265" s="37">
        <v>6</v>
      </c>
      <c r="R265" s="37">
        <v>150</v>
      </c>
      <c r="S265" s="37"/>
      <c r="T265" s="37">
        <v>156</v>
      </c>
      <c r="U265" s="37"/>
      <c r="V265" s="37"/>
      <c r="W265" s="37"/>
      <c r="X265" s="37">
        <v>54</v>
      </c>
      <c r="Y265" s="37"/>
      <c r="Z265" s="37"/>
      <c r="AA265" s="37"/>
      <c r="AB265" s="37">
        <v>206</v>
      </c>
      <c r="AC265" s="37"/>
      <c r="AD265" s="37">
        <v>0</v>
      </c>
      <c r="AE265" s="37"/>
      <c r="AF265" s="37"/>
      <c r="AG265" s="37"/>
      <c r="AH265" s="37">
        <v>19</v>
      </c>
      <c r="AI265" s="37"/>
      <c r="AJ265" s="37"/>
      <c r="AK265" s="37"/>
      <c r="AL265" s="37"/>
      <c r="AM265" s="37"/>
      <c r="AN265" s="37"/>
      <c r="AO265" s="37"/>
      <c r="AP265" s="37">
        <v>0</v>
      </c>
      <c r="AQ265" s="37"/>
      <c r="AR265" s="37"/>
      <c r="AS265" s="37"/>
      <c r="AT265" s="37">
        <v>2</v>
      </c>
      <c r="AU265" s="37">
        <v>0</v>
      </c>
      <c r="AV265" s="37"/>
      <c r="AW265" s="37">
        <v>2</v>
      </c>
      <c r="AX265" s="37"/>
      <c r="AY265" s="37"/>
      <c r="AZ265" s="37"/>
      <c r="BA265" s="37">
        <v>2</v>
      </c>
      <c r="BB265" s="37">
        <v>40</v>
      </c>
      <c r="BC265" s="37"/>
      <c r="BD265" s="37">
        <v>42</v>
      </c>
      <c r="BE265" s="37"/>
      <c r="BF265" s="37"/>
      <c r="BG265" s="37"/>
      <c r="BH265" s="37">
        <v>0</v>
      </c>
      <c r="BI265" s="37"/>
      <c r="BJ265" s="37"/>
      <c r="BK265" s="37"/>
      <c r="BL265" s="37">
        <v>40</v>
      </c>
      <c r="BM265" s="37"/>
      <c r="BN265" s="37">
        <v>0</v>
      </c>
      <c r="BO265" s="37"/>
      <c r="BP265" s="37"/>
      <c r="BQ265" s="37"/>
      <c r="BR265" s="37">
        <v>0</v>
      </c>
    </row>
    <row r="266" spans="1:70" ht="20.100000000000001" customHeight="1" x14ac:dyDescent="0.2">
      <c r="D266" s="38" t="s">
        <v>218</v>
      </c>
      <c r="F266" s="39">
        <v>0</v>
      </c>
      <c r="G266" s="40"/>
      <c r="H266" s="40"/>
      <c r="I266" s="40"/>
      <c r="J266" s="39">
        <v>0</v>
      </c>
      <c r="K266" s="39">
        <v>0</v>
      </c>
      <c r="L266" s="40"/>
      <c r="M266" s="39">
        <v>0</v>
      </c>
      <c r="N266" s="40"/>
      <c r="O266" s="40"/>
      <c r="P266" s="40"/>
      <c r="Q266" s="39">
        <v>0</v>
      </c>
      <c r="R266" s="39">
        <v>0</v>
      </c>
      <c r="S266" s="40"/>
      <c r="T266" s="39">
        <v>0</v>
      </c>
      <c r="U266" s="40"/>
      <c r="V266" s="40"/>
      <c r="W266" s="40"/>
      <c r="X266" s="39">
        <v>0</v>
      </c>
      <c r="Y266" s="40"/>
      <c r="Z266" s="40"/>
      <c r="AA266" s="40"/>
      <c r="AB266" s="39">
        <v>0</v>
      </c>
      <c r="AC266" s="40"/>
      <c r="AD266" s="39">
        <v>0</v>
      </c>
      <c r="AE266" s="40"/>
      <c r="AF266" s="40"/>
      <c r="AG266" s="40"/>
      <c r="AH266" s="39">
        <v>0</v>
      </c>
      <c r="AI266" s="40"/>
      <c r="AJ266" s="40"/>
      <c r="AK266" s="40"/>
      <c r="AL266" s="40"/>
      <c r="AM266" s="40"/>
      <c r="AN266" s="40"/>
      <c r="AO266" s="40"/>
      <c r="AP266" s="39">
        <v>0</v>
      </c>
      <c r="AQ266" s="40"/>
      <c r="AR266" s="40"/>
      <c r="AS266" s="40"/>
      <c r="AT266" s="39">
        <v>0</v>
      </c>
      <c r="AU266" s="39">
        <v>0</v>
      </c>
      <c r="AV266" s="40"/>
      <c r="AW266" s="39">
        <v>0</v>
      </c>
      <c r="AX266" s="40"/>
      <c r="AY266" s="40"/>
      <c r="AZ266" s="40"/>
      <c r="BA266" s="39">
        <v>0</v>
      </c>
      <c r="BB266" s="39">
        <v>0</v>
      </c>
      <c r="BC266" s="40"/>
      <c r="BD266" s="39">
        <v>0</v>
      </c>
      <c r="BE266" s="40"/>
      <c r="BF266" s="40"/>
      <c r="BG266" s="40"/>
      <c r="BH266" s="39">
        <v>0</v>
      </c>
      <c r="BI266" s="40"/>
      <c r="BJ266" s="40"/>
      <c r="BK266" s="40"/>
      <c r="BL266" s="39">
        <v>0</v>
      </c>
      <c r="BM266" s="40"/>
      <c r="BN266" s="39">
        <v>0</v>
      </c>
      <c r="BO266" s="40"/>
      <c r="BP266" s="40"/>
      <c r="BQ266" s="40"/>
      <c r="BR266" s="39">
        <v>0</v>
      </c>
    </row>
    <row r="267" spans="1:70" ht="20.100000000000001" customHeight="1" x14ac:dyDescent="0.2">
      <c r="D267" s="2" t="s">
        <v>219</v>
      </c>
      <c r="F267" s="37">
        <v>0</v>
      </c>
      <c r="G267" s="37"/>
      <c r="H267" s="37"/>
      <c r="I267" s="37"/>
      <c r="J267" s="37">
        <v>0</v>
      </c>
      <c r="K267" s="37">
        <v>0</v>
      </c>
      <c r="L267" s="37"/>
      <c r="M267" s="37">
        <v>0</v>
      </c>
      <c r="N267" s="37"/>
      <c r="O267" s="37"/>
      <c r="P267" s="37"/>
      <c r="Q267" s="37">
        <v>0</v>
      </c>
      <c r="R267" s="37">
        <v>0</v>
      </c>
      <c r="S267" s="37"/>
      <c r="T267" s="37">
        <v>0</v>
      </c>
      <c r="U267" s="37"/>
      <c r="V267" s="37"/>
      <c r="W267" s="37"/>
      <c r="X267" s="37">
        <v>0</v>
      </c>
      <c r="Y267" s="37"/>
      <c r="Z267" s="37"/>
      <c r="AA267" s="37"/>
      <c r="AB267" s="37">
        <v>0</v>
      </c>
      <c r="AC267" s="37"/>
      <c r="AD267" s="37">
        <v>0</v>
      </c>
      <c r="AE267" s="37"/>
      <c r="AF267" s="37"/>
      <c r="AG267" s="37"/>
      <c r="AH267" s="37">
        <v>0</v>
      </c>
      <c r="AI267" s="37"/>
      <c r="AJ267" s="37"/>
      <c r="AK267" s="37"/>
      <c r="AL267" s="37"/>
      <c r="AM267" s="37"/>
      <c r="AN267" s="37"/>
      <c r="AO267" s="37"/>
      <c r="AP267" s="37">
        <v>0</v>
      </c>
      <c r="AQ267" s="37"/>
      <c r="AR267" s="37"/>
      <c r="AS267" s="37"/>
      <c r="AT267" s="37">
        <v>0</v>
      </c>
      <c r="AU267" s="37">
        <v>0</v>
      </c>
      <c r="AV267" s="37"/>
      <c r="AW267" s="37">
        <v>0</v>
      </c>
      <c r="AX267" s="37"/>
      <c r="AY267" s="37"/>
      <c r="AZ267" s="37"/>
      <c r="BA267" s="37">
        <v>0</v>
      </c>
      <c r="BB267" s="37">
        <v>0</v>
      </c>
      <c r="BC267" s="37"/>
      <c r="BD267" s="37">
        <v>0</v>
      </c>
      <c r="BE267" s="37"/>
      <c r="BF267" s="37"/>
      <c r="BG267" s="37"/>
      <c r="BH267" s="37">
        <v>0</v>
      </c>
      <c r="BI267" s="37"/>
      <c r="BJ267" s="37"/>
      <c r="BK267" s="37"/>
      <c r="BL267" s="37">
        <v>0</v>
      </c>
      <c r="BM267" s="37"/>
      <c r="BN267" s="37">
        <v>0</v>
      </c>
      <c r="BO267" s="37"/>
      <c r="BP267" s="37"/>
      <c r="BQ267" s="37"/>
      <c r="BR267" s="37">
        <v>0</v>
      </c>
    </row>
    <row r="268" spans="1:70"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row>
    <row r="269" spans="1:70" ht="20.100000000000001" customHeight="1" x14ac:dyDescent="0.2">
      <c r="C269" s="42" t="s">
        <v>112</v>
      </c>
      <c r="D269" s="42"/>
      <c r="F269" s="44">
        <v>0</v>
      </c>
      <c r="G269" s="45"/>
      <c r="H269" s="45"/>
      <c r="I269" s="45"/>
      <c r="J269" s="44">
        <v>2</v>
      </c>
      <c r="K269" s="44">
        <v>21</v>
      </c>
      <c r="L269" s="45"/>
      <c r="M269" s="44">
        <v>23</v>
      </c>
      <c r="N269" s="45"/>
      <c r="O269" s="45"/>
      <c r="P269" s="45"/>
      <c r="Q269" s="44">
        <v>19</v>
      </c>
      <c r="R269" s="44">
        <v>312</v>
      </c>
      <c r="S269" s="45"/>
      <c r="T269" s="44">
        <v>331</v>
      </c>
      <c r="U269" s="45"/>
      <c r="V269" s="45"/>
      <c r="W269" s="45"/>
      <c r="X269" s="44">
        <v>97</v>
      </c>
      <c r="Y269" s="45"/>
      <c r="Z269" s="45"/>
      <c r="AA269" s="45"/>
      <c r="AB269" s="44">
        <v>405</v>
      </c>
      <c r="AC269" s="45"/>
      <c r="AD269" s="44">
        <v>0</v>
      </c>
      <c r="AE269" s="45"/>
      <c r="AF269" s="45"/>
      <c r="AG269" s="45"/>
      <c r="AH269" s="44">
        <v>19</v>
      </c>
      <c r="AI269" s="45"/>
      <c r="AJ269" s="45"/>
      <c r="AK269" s="45"/>
      <c r="AL269" s="45"/>
      <c r="AM269" s="45"/>
      <c r="AN269" s="45"/>
      <c r="AO269" s="45"/>
      <c r="AP269" s="44">
        <v>0</v>
      </c>
      <c r="AQ269" s="45"/>
      <c r="AR269" s="45"/>
      <c r="AS269" s="45"/>
      <c r="AT269" s="44">
        <v>3</v>
      </c>
      <c r="AU269" s="44">
        <v>0</v>
      </c>
      <c r="AV269" s="45"/>
      <c r="AW269" s="44">
        <v>3</v>
      </c>
      <c r="AX269" s="45"/>
      <c r="AY269" s="45"/>
      <c r="AZ269" s="45"/>
      <c r="BA269" s="44">
        <v>4</v>
      </c>
      <c r="BB269" s="44">
        <v>85</v>
      </c>
      <c r="BC269" s="45"/>
      <c r="BD269" s="44">
        <v>89</v>
      </c>
      <c r="BE269" s="45"/>
      <c r="BF269" s="45"/>
      <c r="BG269" s="45"/>
      <c r="BH269" s="44">
        <v>2</v>
      </c>
      <c r="BI269" s="45"/>
      <c r="BJ269" s="45"/>
      <c r="BK269" s="45"/>
      <c r="BL269" s="44">
        <v>88</v>
      </c>
      <c r="BM269" s="45"/>
      <c r="BN269" s="44">
        <v>0</v>
      </c>
      <c r="BO269" s="45"/>
      <c r="BP269" s="45"/>
      <c r="BQ269" s="45"/>
      <c r="BR269" s="44">
        <v>0</v>
      </c>
    </row>
    <row r="270" spans="1:70"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row>
    <row r="271" spans="1:70"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row>
    <row r="272" spans="1:70" ht="20.100000000000001" customHeight="1" x14ac:dyDescent="0.2">
      <c r="D272" s="2" t="s">
        <v>221</v>
      </c>
      <c r="F272" s="37">
        <v>0</v>
      </c>
      <c r="G272" s="37"/>
      <c r="H272" s="37"/>
      <c r="I272" s="37"/>
      <c r="J272" s="37">
        <v>517</v>
      </c>
      <c r="K272" s="37">
        <v>19</v>
      </c>
      <c r="L272" s="37"/>
      <c r="M272" s="37">
        <v>536</v>
      </c>
      <c r="N272" s="37"/>
      <c r="O272" s="37"/>
      <c r="P272" s="37"/>
      <c r="Q272" s="37">
        <v>264</v>
      </c>
      <c r="R272" s="37">
        <v>228</v>
      </c>
      <c r="S272" s="37"/>
      <c r="T272" s="37">
        <v>492</v>
      </c>
      <c r="U272" s="37"/>
      <c r="V272" s="37"/>
      <c r="W272" s="37"/>
      <c r="X272" s="37">
        <v>177</v>
      </c>
      <c r="Y272" s="37"/>
      <c r="Z272" s="37"/>
      <c r="AA272" s="37"/>
      <c r="AB272" s="37">
        <v>133</v>
      </c>
      <c r="AC272" s="37"/>
      <c r="AD272" s="37">
        <v>0</v>
      </c>
      <c r="AE272" s="37"/>
      <c r="AF272" s="37"/>
      <c r="AG272" s="37"/>
      <c r="AH272" s="37">
        <v>0</v>
      </c>
      <c r="AI272" s="37"/>
      <c r="AJ272" s="37"/>
      <c r="AK272" s="37"/>
      <c r="AL272" s="37"/>
      <c r="AM272" s="37"/>
      <c r="AN272" s="37"/>
      <c r="AO272" s="37"/>
      <c r="AP272" s="37">
        <v>0</v>
      </c>
      <c r="AQ272" s="37"/>
      <c r="AR272" s="37"/>
      <c r="AS272" s="37"/>
      <c r="AT272" s="37">
        <v>309</v>
      </c>
      <c r="AU272" s="37">
        <v>5</v>
      </c>
      <c r="AV272" s="37"/>
      <c r="AW272" s="37">
        <v>314</v>
      </c>
      <c r="AX272" s="37"/>
      <c r="AY272" s="37"/>
      <c r="AZ272" s="37"/>
      <c r="BA272" s="37">
        <v>28</v>
      </c>
      <c r="BB272" s="37">
        <v>262</v>
      </c>
      <c r="BC272" s="37"/>
      <c r="BD272" s="37">
        <v>290</v>
      </c>
      <c r="BE272" s="37"/>
      <c r="BF272" s="37"/>
      <c r="BG272" s="37"/>
      <c r="BH272" s="37">
        <v>58</v>
      </c>
      <c r="BI272" s="37"/>
      <c r="BJ272" s="37"/>
      <c r="BK272" s="37"/>
      <c r="BL272" s="37">
        <v>34</v>
      </c>
      <c r="BM272" s="37"/>
      <c r="BN272" s="37">
        <v>0</v>
      </c>
      <c r="BO272" s="37"/>
      <c r="BP272" s="37"/>
      <c r="BQ272" s="37"/>
      <c r="BR272" s="37">
        <v>0</v>
      </c>
    </row>
    <row r="273" spans="3:70" ht="20.100000000000001" customHeight="1" x14ac:dyDescent="0.2">
      <c r="D273" s="38" t="s">
        <v>222</v>
      </c>
      <c r="F273" s="39">
        <v>0</v>
      </c>
      <c r="G273" s="40"/>
      <c r="H273" s="40"/>
      <c r="I273" s="40"/>
      <c r="J273" s="39">
        <v>518</v>
      </c>
      <c r="K273" s="39">
        <v>14</v>
      </c>
      <c r="L273" s="40"/>
      <c r="M273" s="39">
        <v>532</v>
      </c>
      <c r="N273" s="40"/>
      <c r="O273" s="40"/>
      <c r="P273" s="40"/>
      <c r="Q273" s="39">
        <v>182</v>
      </c>
      <c r="R273" s="39">
        <v>321</v>
      </c>
      <c r="S273" s="40"/>
      <c r="T273" s="39">
        <v>503</v>
      </c>
      <c r="U273" s="40"/>
      <c r="V273" s="40"/>
      <c r="W273" s="40"/>
      <c r="X273" s="39">
        <v>345</v>
      </c>
      <c r="Y273" s="40"/>
      <c r="Z273" s="40"/>
      <c r="AA273" s="40"/>
      <c r="AB273" s="39">
        <v>316</v>
      </c>
      <c r="AC273" s="40"/>
      <c r="AD273" s="39">
        <v>0</v>
      </c>
      <c r="AE273" s="40"/>
      <c r="AF273" s="40"/>
      <c r="AG273" s="40"/>
      <c r="AH273" s="39">
        <v>114</v>
      </c>
      <c r="AI273" s="40"/>
      <c r="AJ273" s="40"/>
      <c r="AK273" s="40"/>
      <c r="AL273" s="40"/>
      <c r="AM273" s="40"/>
      <c r="AN273" s="40"/>
      <c r="AO273" s="40"/>
      <c r="AP273" s="39">
        <v>0</v>
      </c>
      <c r="AQ273" s="40"/>
      <c r="AR273" s="40"/>
      <c r="AS273" s="40"/>
      <c r="AT273" s="39">
        <v>306</v>
      </c>
      <c r="AU273" s="39">
        <v>2</v>
      </c>
      <c r="AV273" s="40"/>
      <c r="AW273" s="39">
        <v>308</v>
      </c>
      <c r="AX273" s="40"/>
      <c r="AY273" s="40"/>
      <c r="AZ273" s="40"/>
      <c r="BA273" s="39">
        <v>27</v>
      </c>
      <c r="BB273" s="39">
        <v>208</v>
      </c>
      <c r="BC273" s="40"/>
      <c r="BD273" s="39">
        <v>235</v>
      </c>
      <c r="BE273" s="40"/>
      <c r="BF273" s="40"/>
      <c r="BG273" s="40"/>
      <c r="BH273" s="39">
        <v>154</v>
      </c>
      <c r="BI273" s="40"/>
      <c r="BJ273" s="40"/>
      <c r="BK273" s="40"/>
      <c r="BL273" s="39">
        <v>81</v>
      </c>
      <c r="BM273" s="40"/>
      <c r="BN273" s="39">
        <v>0</v>
      </c>
      <c r="BO273" s="40"/>
      <c r="BP273" s="40"/>
      <c r="BQ273" s="40"/>
      <c r="BR273" s="39">
        <v>18</v>
      </c>
    </row>
    <row r="274" spans="3:70" ht="20.100000000000001" customHeight="1" x14ac:dyDescent="0.2">
      <c r="D274" s="2" t="s">
        <v>223</v>
      </c>
      <c r="F274" s="37">
        <v>0</v>
      </c>
      <c r="G274" s="37"/>
      <c r="H274" s="37"/>
      <c r="I274" s="37"/>
      <c r="J274" s="37">
        <v>556</v>
      </c>
      <c r="K274" s="37">
        <v>9</v>
      </c>
      <c r="L274" s="37"/>
      <c r="M274" s="37">
        <v>565</v>
      </c>
      <c r="N274" s="37"/>
      <c r="O274" s="37"/>
      <c r="P274" s="37"/>
      <c r="Q274" s="37">
        <v>189</v>
      </c>
      <c r="R274" s="37">
        <v>234</v>
      </c>
      <c r="S274" s="37"/>
      <c r="T274" s="37">
        <v>423</v>
      </c>
      <c r="U274" s="37"/>
      <c r="V274" s="37"/>
      <c r="W274" s="37"/>
      <c r="X274" s="37">
        <v>344</v>
      </c>
      <c r="Y274" s="37"/>
      <c r="Z274" s="37"/>
      <c r="AA274" s="37"/>
      <c r="AB274" s="37">
        <v>202</v>
      </c>
      <c r="AC274" s="37"/>
      <c r="AD274" s="37">
        <v>0</v>
      </c>
      <c r="AE274" s="37"/>
      <c r="AF274" s="37"/>
      <c r="AG274" s="37"/>
      <c r="AH274" s="37">
        <v>71</v>
      </c>
      <c r="AI274" s="37"/>
      <c r="AJ274" s="37"/>
      <c r="AK274" s="37"/>
      <c r="AL274" s="37"/>
      <c r="AM274" s="37"/>
      <c r="AN274" s="37"/>
      <c r="AO274" s="37"/>
      <c r="AP274" s="37">
        <v>0</v>
      </c>
      <c r="AQ274" s="37"/>
      <c r="AR274" s="37"/>
      <c r="AS274" s="37"/>
      <c r="AT274" s="37">
        <v>306</v>
      </c>
      <c r="AU274" s="37">
        <v>3</v>
      </c>
      <c r="AV274" s="37"/>
      <c r="AW274" s="37">
        <v>309</v>
      </c>
      <c r="AX274" s="37"/>
      <c r="AY274" s="37"/>
      <c r="AZ274" s="37"/>
      <c r="BA274" s="37">
        <v>28</v>
      </c>
      <c r="BB274" s="37">
        <v>254</v>
      </c>
      <c r="BC274" s="37"/>
      <c r="BD274" s="37">
        <v>282</v>
      </c>
      <c r="BE274" s="37"/>
      <c r="BF274" s="37"/>
      <c r="BG274" s="37"/>
      <c r="BH274" s="37">
        <v>84</v>
      </c>
      <c r="BI274" s="37"/>
      <c r="BJ274" s="37"/>
      <c r="BK274" s="37"/>
      <c r="BL274" s="37">
        <v>57</v>
      </c>
      <c r="BM274" s="37"/>
      <c r="BN274" s="37">
        <v>0</v>
      </c>
      <c r="BO274" s="37"/>
      <c r="BP274" s="37"/>
      <c r="BQ274" s="37"/>
      <c r="BR274" s="37">
        <v>10</v>
      </c>
    </row>
    <row r="275" spans="3:70" ht="20.100000000000001" customHeight="1" x14ac:dyDescent="0.2">
      <c r="D275" s="38" t="s">
        <v>224</v>
      </c>
      <c r="F275" s="39">
        <v>0</v>
      </c>
      <c r="G275" s="40"/>
      <c r="H275" s="40"/>
      <c r="I275" s="40"/>
      <c r="J275" s="39">
        <v>507</v>
      </c>
      <c r="K275" s="39">
        <v>18</v>
      </c>
      <c r="L275" s="40"/>
      <c r="M275" s="39">
        <v>525</v>
      </c>
      <c r="N275" s="40"/>
      <c r="O275" s="40"/>
      <c r="P275" s="40"/>
      <c r="Q275" s="39">
        <v>118</v>
      </c>
      <c r="R275" s="39">
        <v>274</v>
      </c>
      <c r="S275" s="40"/>
      <c r="T275" s="39">
        <v>392</v>
      </c>
      <c r="U275" s="40"/>
      <c r="V275" s="40"/>
      <c r="W275" s="40"/>
      <c r="X275" s="39">
        <v>336</v>
      </c>
      <c r="Y275" s="40"/>
      <c r="Z275" s="40"/>
      <c r="AA275" s="40"/>
      <c r="AB275" s="39">
        <v>203</v>
      </c>
      <c r="AC275" s="40"/>
      <c r="AD275" s="39">
        <v>0</v>
      </c>
      <c r="AE275" s="40"/>
      <c r="AF275" s="40"/>
      <c r="AG275" s="40"/>
      <c r="AH275" s="39">
        <v>48</v>
      </c>
      <c r="AI275" s="40"/>
      <c r="AJ275" s="40"/>
      <c r="AK275" s="40"/>
      <c r="AL275" s="40"/>
      <c r="AM275" s="40"/>
      <c r="AN275" s="40"/>
      <c r="AO275" s="40"/>
      <c r="AP275" s="39">
        <v>0</v>
      </c>
      <c r="AQ275" s="40"/>
      <c r="AR275" s="40"/>
      <c r="AS275" s="40"/>
      <c r="AT275" s="39">
        <v>311</v>
      </c>
      <c r="AU275" s="39">
        <v>0</v>
      </c>
      <c r="AV275" s="40"/>
      <c r="AW275" s="39">
        <v>311</v>
      </c>
      <c r="AX275" s="40"/>
      <c r="AY275" s="40"/>
      <c r="AZ275" s="40"/>
      <c r="BA275" s="39">
        <v>24</v>
      </c>
      <c r="BB275" s="39">
        <v>223</v>
      </c>
      <c r="BC275" s="40"/>
      <c r="BD275" s="39">
        <v>247</v>
      </c>
      <c r="BE275" s="40"/>
      <c r="BF275" s="40"/>
      <c r="BG275" s="40"/>
      <c r="BH275" s="39">
        <v>122</v>
      </c>
      <c r="BI275" s="40"/>
      <c r="BJ275" s="40"/>
      <c r="BK275" s="40"/>
      <c r="BL275" s="39">
        <v>58</v>
      </c>
      <c r="BM275" s="40"/>
      <c r="BN275" s="39">
        <v>0</v>
      </c>
      <c r="BO275" s="40"/>
      <c r="BP275" s="40"/>
      <c r="BQ275" s="40"/>
      <c r="BR275" s="39">
        <v>3</v>
      </c>
    </row>
    <row r="276" spans="3:70" ht="20.100000000000001" customHeight="1" x14ac:dyDescent="0.2">
      <c r="D276" s="2" t="s">
        <v>225</v>
      </c>
      <c r="F276" s="37">
        <v>0</v>
      </c>
      <c r="G276" s="37"/>
      <c r="H276" s="37"/>
      <c r="I276" s="37"/>
      <c r="J276" s="37">
        <v>571</v>
      </c>
      <c r="K276" s="37">
        <v>19</v>
      </c>
      <c r="L276" s="37"/>
      <c r="M276" s="37">
        <v>590</v>
      </c>
      <c r="N276" s="37"/>
      <c r="O276" s="37"/>
      <c r="P276" s="37"/>
      <c r="Q276" s="37">
        <v>249</v>
      </c>
      <c r="R276" s="37">
        <v>237</v>
      </c>
      <c r="S276" s="37"/>
      <c r="T276" s="37">
        <v>486</v>
      </c>
      <c r="U276" s="37"/>
      <c r="V276" s="37"/>
      <c r="W276" s="37"/>
      <c r="X276" s="37">
        <v>208</v>
      </c>
      <c r="Y276" s="37"/>
      <c r="Z276" s="37"/>
      <c r="AA276" s="37"/>
      <c r="AB276" s="37">
        <v>104</v>
      </c>
      <c r="AC276" s="37"/>
      <c r="AD276" s="37">
        <v>0</v>
      </c>
      <c r="AE276" s="37"/>
      <c r="AF276" s="37"/>
      <c r="AG276" s="37"/>
      <c r="AH276" s="37">
        <v>0</v>
      </c>
      <c r="AI276" s="37"/>
      <c r="AJ276" s="37"/>
      <c r="AK276" s="37"/>
      <c r="AL276" s="37"/>
      <c r="AM276" s="37"/>
      <c r="AN276" s="37"/>
      <c r="AO276" s="37"/>
      <c r="AP276" s="37">
        <v>0</v>
      </c>
      <c r="AQ276" s="37"/>
      <c r="AR276" s="37"/>
      <c r="AS276" s="37"/>
      <c r="AT276" s="37">
        <v>319</v>
      </c>
      <c r="AU276" s="37">
        <v>1</v>
      </c>
      <c r="AV276" s="37"/>
      <c r="AW276" s="37">
        <v>320</v>
      </c>
      <c r="AX276" s="37"/>
      <c r="AY276" s="37"/>
      <c r="AZ276" s="37"/>
      <c r="BA276" s="37">
        <v>26</v>
      </c>
      <c r="BB276" s="37">
        <v>244</v>
      </c>
      <c r="BC276" s="37"/>
      <c r="BD276" s="37">
        <v>270</v>
      </c>
      <c r="BE276" s="37"/>
      <c r="BF276" s="37"/>
      <c r="BG276" s="37"/>
      <c r="BH276" s="37">
        <v>80</v>
      </c>
      <c r="BI276" s="37"/>
      <c r="BJ276" s="37"/>
      <c r="BK276" s="37"/>
      <c r="BL276" s="37">
        <v>30</v>
      </c>
      <c r="BM276" s="37"/>
      <c r="BN276" s="37">
        <v>0</v>
      </c>
      <c r="BO276" s="37"/>
      <c r="BP276" s="37"/>
      <c r="BQ276" s="37"/>
      <c r="BR276" s="37">
        <v>0</v>
      </c>
    </row>
    <row r="277" spans="3:70" ht="20.100000000000001" customHeight="1" x14ac:dyDescent="0.2">
      <c r="D277" s="38" t="s">
        <v>226</v>
      </c>
      <c r="F277" s="39">
        <v>0</v>
      </c>
      <c r="G277" s="40"/>
      <c r="H277" s="40"/>
      <c r="I277" s="40"/>
      <c r="J277" s="39">
        <v>518</v>
      </c>
      <c r="K277" s="39">
        <v>15</v>
      </c>
      <c r="L277" s="40"/>
      <c r="M277" s="39">
        <v>533</v>
      </c>
      <c r="N277" s="40"/>
      <c r="O277" s="40"/>
      <c r="P277" s="40"/>
      <c r="Q277" s="39">
        <v>280</v>
      </c>
      <c r="R277" s="39">
        <v>205</v>
      </c>
      <c r="S277" s="40"/>
      <c r="T277" s="39">
        <v>485</v>
      </c>
      <c r="U277" s="40"/>
      <c r="V277" s="40"/>
      <c r="W277" s="40"/>
      <c r="X277" s="39">
        <v>310</v>
      </c>
      <c r="Y277" s="40"/>
      <c r="Z277" s="40"/>
      <c r="AA277" s="40"/>
      <c r="AB277" s="39">
        <v>262</v>
      </c>
      <c r="AC277" s="40"/>
      <c r="AD277" s="39">
        <v>0</v>
      </c>
      <c r="AE277" s="40"/>
      <c r="AF277" s="40"/>
      <c r="AG277" s="40"/>
      <c r="AH277" s="39">
        <v>72</v>
      </c>
      <c r="AI277" s="40"/>
      <c r="AJ277" s="40"/>
      <c r="AK277" s="40"/>
      <c r="AL277" s="40"/>
      <c r="AM277" s="40"/>
      <c r="AN277" s="40"/>
      <c r="AO277" s="40"/>
      <c r="AP277" s="39">
        <v>0</v>
      </c>
      <c r="AQ277" s="40"/>
      <c r="AR277" s="40"/>
      <c r="AS277" s="40"/>
      <c r="AT277" s="39">
        <v>303</v>
      </c>
      <c r="AU277" s="39">
        <v>6</v>
      </c>
      <c r="AV277" s="40"/>
      <c r="AW277" s="39">
        <v>309</v>
      </c>
      <c r="AX277" s="40"/>
      <c r="AY277" s="40"/>
      <c r="AZ277" s="40"/>
      <c r="BA277" s="39">
        <v>106</v>
      </c>
      <c r="BB277" s="39">
        <v>176</v>
      </c>
      <c r="BC277" s="40"/>
      <c r="BD277" s="39">
        <v>282</v>
      </c>
      <c r="BE277" s="40"/>
      <c r="BF277" s="40"/>
      <c r="BG277" s="40"/>
      <c r="BH277" s="39">
        <v>104</v>
      </c>
      <c r="BI277" s="40"/>
      <c r="BJ277" s="40"/>
      <c r="BK277" s="40"/>
      <c r="BL277" s="39">
        <v>77</v>
      </c>
      <c r="BM277" s="40"/>
      <c r="BN277" s="39">
        <v>0</v>
      </c>
      <c r="BO277" s="40"/>
      <c r="BP277" s="40"/>
      <c r="BQ277" s="40"/>
      <c r="BR277" s="39">
        <v>11</v>
      </c>
    </row>
    <row r="278" spans="3:70"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row>
    <row r="279" spans="3:70" ht="20.100000000000001" customHeight="1" x14ac:dyDescent="0.2">
      <c r="C279" s="42" t="s">
        <v>227</v>
      </c>
      <c r="D279" s="42"/>
      <c r="F279" s="44">
        <v>0</v>
      </c>
      <c r="G279" s="45"/>
      <c r="H279" s="45"/>
      <c r="I279" s="45"/>
      <c r="J279" s="44">
        <v>3187</v>
      </c>
      <c r="K279" s="44">
        <v>94</v>
      </c>
      <c r="L279" s="45"/>
      <c r="M279" s="44">
        <v>3281</v>
      </c>
      <c r="N279" s="45"/>
      <c r="O279" s="45"/>
      <c r="P279" s="45"/>
      <c r="Q279" s="44">
        <v>1282</v>
      </c>
      <c r="R279" s="44">
        <v>1499</v>
      </c>
      <c r="S279" s="45"/>
      <c r="T279" s="44">
        <v>2781</v>
      </c>
      <c r="U279" s="45"/>
      <c r="V279" s="45"/>
      <c r="W279" s="45"/>
      <c r="X279" s="44">
        <v>1720</v>
      </c>
      <c r="Y279" s="45"/>
      <c r="Z279" s="45"/>
      <c r="AA279" s="45"/>
      <c r="AB279" s="44">
        <v>1220</v>
      </c>
      <c r="AC279" s="45"/>
      <c r="AD279" s="44">
        <v>0</v>
      </c>
      <c r="AE279" s="45"/>
      <c r="AF279" s="45"/>
      <c r="AG279" s="45"/>
      <c r="AH279" s="44">
        <v>305</v>
      </c>
      <c r="AI279" s="45"/>
      <c r="AJ279" s="45"/>
      <c r="AK279" s="45"/>
      <c r="AL279" s="45"/>
      <c r="AM279" s="45"/>
      <c r="AN279" s="45"/>
      <c r="AO279" s="45"/>
      <c r="AP279" s="44">
        <v>0</v>
      </c>
      <c r="AQ279" s="45"/>
      <c r="AR279" s="45"/>
      <c r="AS279" s="45"/>
      <c r="AT279" s="44">
        <v>1854</v>
      </c>
      <c r="AU279" s="44">
        <v>17</v>
      </c>
      <c r="AV279" s="45"/>
      <c r="AW279" s="44">
        <v>1871</v>
      </c>
      <c r="AX279" s="45"/>
      <c r="AY279" s="45"/>
      <c r="AZ279" s="45"/>
      <c r="BA279" s="44">
        <v>239</v>
      </c>
      <c r="BB279" s="44">
        <v>1367</v>
      </c>
      <c r="BC279" s="45"/>
      <c r="BD279" s="44">
        <v>1606</v>
      </c>
      <c r="BE279" s="45"/>
      <c r="BF279" s="45"/>
      <c r="BG279" s="45"/>
      <c r="BH279" s="44">
        <v>602</v>
      </c>
      <c r="BI279" s="45"/>
      <c r="BJ279" s="45"/>
      <c r="BK279" s="45"/>
      <c r="BL279" s="44">
        <v>337</v>
      </c>
      <c r="BM279" s="45"/>
      <c r="BN279" s="44">
        <v>0</v>
      </c>
      <c r="BO279" s="45"/>
      <c r="BP279" s="45"/>
      <c r="BQ279" s="45"/>
      <c r="BR279" s="44">
        <v>42</v>
      </c>
    </row>
    <row r="280" spans="3:70"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row>
    <row r="281" spans="3:70"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row>
    <row r="282" spans="3:70" ht="20.100000000000001" customHeight="1" x14ac:dyDescent="0.2">
      <c r="D282" s="2" t="s">
        <v>228</v>
      </c>
      <c r="F282" s="37">
        <v>158</v>
      </c>
      <c r="G282" s="37"/>
      <c r="H282" s="37"/>
      <c r="I282" s="37"/>
      <c r="J282" s="37">
        <v>895</v>
      </c>
      <c r="K282" s="37">
        <v>7</v>
      </c>
      <c r="L282" s="37"/>
      <c r="M282" s="37">
        <v>902</v>
      </c>
      <c r="N282" s="37"/>
      <c r="O282" s="37"/>
      <c r="P282" s="37"/>
      <c r="Q282" s="37">
        <v>352</v>
      </c>
      <c r="R282" s="37">
        <v>362</v>
      </c>
      <c r="S282" s="37"/>
      <c r="T282" s="37">
        <v>714</v>
      </c>
      <c r="U282" s="37"/>
      <c r="V282" s="37"/>
      <c r="W282" s="37"/>
      <c r="X282" s="37">
        <v>346</v>
      </c>
      <c r="Y282" s="37"/>
      <c r="Z282" s="37"/>
      <c r="AA282" s="37"/>
      <c r="AB282" s="37">
        <v>0</v>
      </c>
      <c r="AC282" s="37"/>
      <c r="AD282" s="37">
        <v>0</v>
      </c>
      <c r="AE282" s="37"/>
      <c r="AF282" s="37"/>
      <c r="AG282" s="37"/>
      <c r="AH282" s="37">
        <v>0</v>
      </c>
      <c r="AI282" s="37"/>
      <c r="AJ282" s="37"/>
      <c r="AK282" s="37"/>
      <c r="AL282" s="37"/>
      <c r="AM282" s="37"/>
      <c r="AN282" s="37"/>
      <c r="AO282" s="37"/>
      <c r="AP282" s="37">
        <v>0</v>
      </c>
      <c r="AQ282" s="37"/>
      <c r="AR282" s="37"/>
      <c r="AS282" s="37"/>
      <c r="AT282" s="37">
        <v>0</v>
      </c>
      <c r="AU282" s="37">
        <v>0</v>
      </c>
      <c r="AV282" s="37"/>
      <c r="AW282" s="37">
        <v>0</v>
      </c>
      <c r="AX282" s="37"/>
      <c r="AY282" s="37"/>
      <c r="AZ282" s="37"/>
      <c r="BA282" s="37">
        <v>0</v>
      </c>
      <c r="BB282" s="37">
        <v>0</v>
      </c>
      <c r="BC282" s="37"/>
      <c r="BD282" s="37">
        <v>0</v>
      </c>
      <c r="BE282" s="37"/>
      <c r="BF282" s="37"/>
      <c r="BG282" s="37"/>
      <c r="BH282" s="37">
        <v>0</v>
      </c>
      <c r="BI282" s="37"/>
      <c r="BJ282" s="37"/>
      <c r="BK282" s="37"/>
      <c r="BL282" s="37">
        <v>0</v>
      </c>
      <c r="BM282" s="37"/>
      <c r="BN282" s="37">
        <v>0</v>
      </c>
      <c r="BO282" s="37"/>
      <c r="BP282" s="37"/>
      <c r="BQ282" s="37"/>
      <c r="BR282" s="37">
        <v>0</v>
      </c>
    </row>
    <row r="283" spans="3:70"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row>
    <row r="284" spans="3:70" ht="20.100000000000001" customHeight="1" x14ac:dyDescent="0.2">
      <c r="C284" s="42" t="s">
        <v>188</v>
      </c>
      <c r="D284" s="42"/>
      <c r="F284" s="44">
        <v>158</v>
      </c>
      <c r="G284" s="45"/>
      <c r="H284" s="45"/>
      <c r="I284" s="45"/>
      <c r="J284" s="44">
        <v>895</v>
      </c>
      <c r="K284" s="44">
        <v>7</v>
      </c>
      <c r="L284" s="45"/>
      <c r="M284" s="44">
        <v>902</v>
      </c>
      <c r="N284" s="45"/>
      <c r="O284" s="45"/>
      <c r="P284" s="45"/>
      <c r="Q284" s="44">
        <v>352</v>
      </c>
      <c r="R284" s="44">
        <v>362</v>
      </c>
      <c r="S284" s="45"/>
      <c r="T284" s="44">
        <v>714</v>
      </c>
      <c r="U284" s="45"/>
      <c r="V284" s="45"/>
      <c r="W284" s="45"/>
      <c r="X284" s="44">
        <v>346</v>
      </c>
      <c r="Y284" s="45"/>
      <c r="Z284" s="45"/>
      <c r="AA284" s="45"/>
      <c r="AB284" s="44">
        <v>0</v>
      </c>
      <c r="AC284" s="45"/>
      <c r="AD284" s="44">
        <v>0</v>
      </c>
      <c r="AE284" s="45"/>
      <c r="AF284" s="45"/>
      <c r="AG284" s="45"/>
      <c r="AH284" s="44">
        <v>0</v>
      </c>
      <c r="AI284" s="45"/>
      <c r="AJ284" s="45"/>
      <c r="AK284" s="45"/>
      <c r="AL284" s="45"/>
      <c r="AM284" s="45"/>
      <c r="AN284" s="45"/>
      <c r="AO284" s="45"/>
      <c r="AP284" s="44">
        <v>0</v>
      </c>
      <c r="AQ284" s="45"/>
      <c r="AR284" s="45"/>
      <c r="AS284" s="45"/>
      <c r="AT284" s="44">
        <v>0</v>
      </c>
      <c r="AU284" s="44">
        <v>0</v>
      </c>
      <c r="AV284" s="45"/>
      <c r="AW284" s="44">
        <v>0</v>
      </c>
      <c r="AX284" s="45"/>
      <c r="AY284" s="45"/>
      <c r="AZ284" s="45"/>
      <c r="BA284" s="44">
        <v>0</v>
      </c>
      <c r="BB284" s="44">
        <v>0</v>
      </c>
      <c r="BC284" s="45"/>
      <c r="BD284" s="44">
        <v>0</v>
      </c>
      <c r="BE284" s="45"/>
      <c r="BF284" s="45"/>
      <c r="BG284" s="45"/>
      <c r="BH284" s="44">
        <v>0</v>
      </c>
      <c r="BI284" s="45"/>
      <c r="BJ284" s="45"/>
      <c r="BK284" s="45"/>
      <c r="BL284" s="44">
        <v>0</v>
      </c>
      <c r="BM284" s="45"/>
      <c r="BN284" s="44">
        <v>0</v>
      </c>
      <c r="BO284" s="45"/>
      <c r="BP284" s="45"/>
      <c r="BQ284" s="45"/>
      <c r="BR284" s="44">
        <v>0</v>
      </c>
    </row>
    <row r="285" spans="3:70"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row>
    <row r="286" spans="3:70"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row>
    <row r="287" spans="3:70" ht="20.100000000000001" customHeight="1" x14ac:dyDescent="0.2">
      <c r="D287" s="2" t="s">
        <v>229</v>
      </c>
      <c r="F287" s="37">
        <v>0</v>
      </c>
      <c r="G287" s="37"/>
      <c r="H287" s="37"/>
      <c r="I287" s="37"/>
      <c r="J287" s="37">
        <v>0</v>
      </c>
      <c r="K287" s="37">
        <v>3</v>
      </c>
      <c r="L287" s="37"/>
      <c r="M287" s="37">
        <v>3</v>
      </c>
      <c r="N287" s="37"/>
      <c r="O287" s="37"/>
      <c r="P287" s="37"/>
      <c r="Q287" s="37">
        <v>5</v>
      </c>
      <c r="R287" s="37">
        <v>50</v>
      </c>
      <c r="S287" s="37"/>
      <c r="T287" s="37">
        <v>55</v>
      </c>
      <c r="U287" s="37"/>
      <c r="V287" s="37"/>
      <c r="W287" s="37"/>
      <c r="X287" s="37">
        <v>8</v>
      </c>
      <c r="Y287" s="37"/>
      <c r="Z287" s="37"/>
      <c r="AA287" s="37"/>
      <c r="AB287" s="37">
        <v>60</v>
      </c>
      <c r="AC287" s="37"/>
      <c r="AD287" s="37">
        <v>0</v>
      </c>
      <c r="AE287" s="37"/>
      <c r="AF287" s="37"/>
      <c r="AG287" s="37"/>
      <c r="AH287" s="37">
        <v>0</v>
      </c>
      <c r="AI287" s="37"/>
      <c r="AJ287" s="37"/>
      <c r="AK287" s="37"/>
      <c r="AL287" s="37"/>
      <c r="AM287" s="37"/>
      <c r="AN287" s="37"/>
      <c r="AO287" s="37"/>
      <c r="AP287" s="37">
        <v>0</v>
      </c>
      <c r="AQ287" s="37"/>
      <c r="AR287" s="37"/>
      <c r="AS287" s="37"/>
      <c r="AT287" s="37">
        <v>0</v>
      </c>
      <c r="AU287" s="37">
        <v>1</v>
      </c>
      <c r="AV287" s="37"/>
      <c r="AW287" s="37">
        <v>1</v>
      </c>
      <c r="AX287" s="37"/>
      <c r="AY287" s="37"/>
      <c r="AZ287" s="37"/>
      <c r="BA287" s="37">
        <v>0</v>
      </c>
      <c r="BB287" s="37">
        <v>8</v>
      </c>
      <c r="BC287" s="37"/>
      <c r="BD287" s="37">
        <v>8</v>
      </c>
      <c r="BE287" s="37"/>
      <c r="BF287" s="37"/>
      <c r="BG287" s="37"/>
      <c r="BH287" s="37">
        <v>2</v>
      </c>
      <c r="BI287" s="37"/>
      <c r="BJ287" s="37"/>
      <c r="BK287" s="37"/>
      <c r="BL287" s="37">
        <v>9</v>
      </c>
      <c r="BM287" s="37"/>
      <c r="BN287" s="37">
        <v>0</v>
      </c>
      <c r="BO287" s="37"/>
      <c r="BP287" s="37"/>
      <c r="BQ287" s="37"/>
      <c r="BR287" s="37">
        <v>0</v>
      </c>
    </row>
    <row r="288" spans="3:70" ht="20.100000000000001" customHeight="1" x14ac:dyDescent="0.2">
      <c r="D288" s="38" t="s">
        <v>230</v>
      </c>
      <c r="F288" s="39">
        <v>0</v>
      </c>
      <c r="G288" s="40"/>
      <c r="H288" s="40"/>
      <c r="I288" s="40"/>
      <c r="J288" s="39">
        <v>0</v>
      </c>
      <c r="K288" s="39">
        <v>3</v>
      </c>
      <c r="L288" s="40"/>
      <c r="M288" s="39">
        <v>3</v>
      </c>
      <c r="N288" s="40"/>
      <c r="O288" s="40"/>
      <c r="P288" s="40"/>
      <c r="Q288" s="39">
        <v>0</v>
      </c>
      <c r="R288" s="39">
        <v>17</v>
      </c>
      <c r="S288" s="40"/>
      <c r="T288" s="39">
        <v>17</v>
      </c>
      <c r="U288" s="40"/>
      <c r="V288" s="40"/>
      <c r="W288" s="40"/>
      <c r="X288" s="39">
        <v>3</v>
      </c>
      <c r="Y288" s="40"/>
      <c r="Z288" s="40"/>
      <c r="AA288" s="40"/>
      <c r="AB288" s="39">
        <v>17</v>
      </c>
      <c r="AC288" s="40"/>
      <c r="AD288" s="39">
        <v>0</v>
      </c>
      <c r="AE288" s="40"/>
      <c r="AF288" s="40"/>
      <c r="AG288" s="40"/>
      <c r="AH288" s="39">
        <v>0</v>
      </c>
      <c r="AI288" s="40"/>
      <c r="AJ288" s="40"/>
      <c r="AK288" s="40"/>
      <c r="AL288" s="40"/>
      <c r="AM288" s="40"/>
      <c r="AN288" s="40"/>
      <c r="AO288" s="40"/>
      <c r="AP288" s="39">
        <v>0</v>
      </c>
      <c r="AQ288" s="40"/>
      <c r="AR288" s="40"/>
      <c r="AS288" s="40"/>
      <c r="AT288" s="39">
        <v>0</v>
      </c>
      <c r="AU288" s="39">
        <v>0</v>
      </c>
      <c r="AV288" s="40"/>
      <c r="AW288" s="39">
        <v>0</v>
      </c>
      <c r="AX288" s="40"/>
      <c r="AY288" s="40"/>
      <c r="AZ288" s="40"/>
      <c r="BA288" s="39">
        <v>1</v>
      </c>
      <c r="BB288" s="39">
        <v>1</v>
      </c>
      <c r="BC288" s="40"/>
      <c r="BD288" s="39">
        <v>2</v>
      </c>
      <c r="BE288" s="40"/>
      <c r="BF288" s="40"/>
      <c r="BG288" s="40"/>
      <c r="BH288" s="39">
        <v>2</v>
      </c>
      <c r="BI288" s="40"/>
      <c r="BJ288" s="40"/>
      <c r="BK288" s="40"/>
      <c r="BL288" s="39">
        <v>4</v>
      </c>
      <c r="BM288" s="40"/>
      <c r="BN288" s="39">
        <v>0</v>
      </c>
      <c r="BO288" s="40"/>
      <c r="BP288" s="40"/>
      <c r="BQ288" s="40"/>
      <c r="BR288" s="39">
        <v>0</v>
      </c>
    </row>
    <row r="289" spans="3:70"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row>
    <row r="290" spans="3:70" ht="20.100000000000001" customHeight="1" x14ac:dyDescent="0.2">
      <c r="C290" s="42" t="s">
        <v>122</v>
      </c>
      <c r="D290" s="42"/>
      <c r="F290" s="44">
        <v>0</v>
      </c>
      <c r="G290" s="45"/>
      <c r="H290" s="45"/>
      <c r="I290" s="45"/>
      <c r="J290" s="44">
        <v>0</v>
      </c>
      <c r="K290" s="44">
        <v>6</v>
      </c>
      <c r="L290" s="45"/>
      <c r="M290" s="44">
        <v>6</v>
      </c>
      <c r="N290" s="45"/>
      <c r="O290" s="45"/>
      <c r="P290" s="45"/>
      <c r="Q290" s="44">
        <v>5</v>
      </c>
      <c r="R290" s="44">
        <v>67</v>
      </c>
      <c r="S290" s="45"/>
      <c r="T290" s="44">
        <v>72</v>
      </c>
      <c r="U290" s="45"/>
      <c r="V290" s="45"/>
      <c r="W290" s="45"/>
      <c r="X290" s="44">
        <v>11</v>
      </c>
      <c r="Y290" s="45"/>
      <c r="Z290" s="45"/>
      <c r="AA290" s="45"/>
      <c r="AB290" s="44">
        <v>77</v>
      </c>
      <c r="AC290" s="45"/>
      <c r="AD290" s="44">
        <v>0</v>
      </c>
      <c r="AE290" s="45"/>
      <c r="AF290" s="45"/>
      <c r="AG290" s="45"/>
      <c r="AH290" s="44">
        <v>0</v>
      </c>
      <c r="AI290" s="45"/>
      <c r="AJ290" s="45"/>
      <c r="AK290" s="45"/>
      <c r="AL290" s="45"/>
      <c r="AM290" s="45"/>
      <c r="AN290" s="45"/>
      <c r="AO290" s="45"/>
      <c r="AP290" s="44">
        <v>0</v>
      </c>
      <c r="AQ290" s="45"/>
      <c r="AR290" s="45"/>
      <c r="AS290" s="45"/>
      <c r="AT290" s="44">
        <v>0</v>
      </c>
      <c r="AU290" s="44">
        <v>1</v>
      </c>
      <c r="AV290" s="45"/>
      <c r="AW290" s="44">
        <v>1</v>
      </c>
      <c r="AX290" s="45"/>
      <c r="AY290" s="45"/>
      <c r="AZ290" s="45"/>
      <c r="BA290" s="44">
        <v>1</v>
      </c>
      <c r="BB290" s="44">
        <v>9</v>
      </c>
      <c r="BC290" s="45"/>
      <c r="BD290" s="44">
        <v>10</v>
      </c>
      <c r="BE290" s="45"/>
      <c r="BF290" s="45"/>
      <c r="BG290" s="45"/>
      <c r="BH290" s="44">
        <v>4</v>
      </c>
      <c r="BI290" s="45"/>
      <c r="BJ290" s="45"/>
      <c r="BK290" s="45"/>
      <c r="BL290" s="44">
        <v>13</v>
      </c>
      <c r="BM290" s="45"/>
      <c r="BN290" s="44">
        <v>0</v>
      </c>
      <c r="BO290" s="45"/>
      <c r="BP290" s="45"/>
      <c r="BQ290" s="45"/>
      <c r="BR290" s="44">
        <v>0</v>
      </c>
    </row>
    <row r="291" spans="3:70"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row>
    <row r="292" spans="3:70"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row>
    <row r="293" spans="3:70" ht="20.100000000000001" customHeight="1" x14ac:dyDescent="0.2">
      <c r="D293" s="2" t="s">
        <v>229</v>
      </c>
      <c r="F293" s="37">
        <v>251</v>
      </c>
      <c r="G293" s="37"/>
      <c r="H293" s="37"/>
      <c r="I293" s="37"/>
      <c r="J293" s="37">
        <v>305</v>
      </c>
      <c r="K293" s="37">
        <v>5</v>
      </c>
      <c r="L293" s="37"/>
      <c r="M293" s="37">
        <v>310</v>
      </c>
      <c r="N293" s="37"/>
      <c r="O293" s="37"/>
      <c r="P293" s="37"/>
      <c r="Q293" s="37">
        <v>79</v>
      </c>
      <c r="R293" s="37">
        <v>208</v>
      </c>
      <c r="S293" s="37"/>
      <c r="T293" s="37">
        <v>287</v>
      </c>
      <c r="U293" s="37"/>
      <c r="V293" s="37"/>
      <c r="W293" s="37"/>
      <c r="X293" s="37">
        <v>0</v>
      </c>
      <c r="Y293" s="37"/>
      <c r="Z293" s="37"/>
      <c r="AA293" s="37"/>
      <c r="AB293" s="37">
        <v>0</v>
      </c>
      <c r="AC293" s="37"/>
      <c r="AD293" s="37">
        <v>274</v>
      </c>
      <c r="AE293" s="37"/>
      <c r="AF293" s="37"/>
      <c r="AG293" s="37"/>
      <c r="AH293" s="37">
        <v>26</v>
      </c>
      <c r="AI293" s="37"/>
      <c r="AJ293" s="37"/>
      <c r="AK293" s="37"/>
      <c r="AL293" s="37"/>
      <c r="AM293" s="37"/>
      <c r="AN293" s="37"/>
      <c r="AO293" s="37"/>
      <c r="AP293" s="37">
        <v>57</v>
      </c>
      <c r="AQ293" s="37"/>
      <c r="AR293" s="37"/>
      <c r="AS293" s="37"/>
      <c r="AT293" s="37">
        <v>124</v>
      </c>
      <c r="AU293" s="37">
        <v>0</v>
      </c>
      <c r="AV293" s="37"/>
      <c r="AW293" s="37">
        <v>124</v>
      </c>
      <c r="AX293" s="37"/>
      <c r="AY293" s="37"/>
      <c r="AZ293" s="37"/>
      <c r="BA293" s="37">
        <v>11</v>
      </c>
      <c r="BB293" s="37">
        <v>116</v>
      </c>
      <c r="BC293" s="37"/>
      <c r="BD293" s="37">
        <v>127</v>
      </c>
      <c r="BE293" s="37"/>
      <c r="BF293" s="37"/>
      <c r="BG293" s="37"/>
      <c r="BH293" s="37">
        <v>0</v>
      </c>
      <c r="BI293" s="37"/>
      <c r="BJ293" s="37"/>
      <c r="BK293" s="37"/>
      <c r="BL293" s="37">
        <v>0</v>
      </c>
      <c r="BM293" s="37"/>
      <c r="BN293" s="37">
        <v>54</v>
      </c>
      <c r="BO293" s="37"/>
      <c r="BP293" s="37"/>
      <c r="BQ293" s="37"/>
      <c r="BR293" s="37">
        <v>5</v>
      </c>
    </row>
    <row r="294" spans="3:70" ht="20.100000000000001" customHeight="1" x14ac:dyDescent="0.2">
      <c r="D294" s="38" t="s">
        <v>230</v>
      </c>
      <c r="F294" s="39">
        <v>163</v>
      </c>
      <c r="G294" s="40"/>
      <c r="H294" s="40"/>
      <c r="I294" s="40"/>
      <c r="J294" s="39">
        <v>304</v>
      </c>
      <c r="K294" s="39">
        <v>15</v>
      </c>
      <c r="L294" s="40"/>
      <c r="M294" s="39">
        <v>319</v>
      </c>
      <c r="N294" s="40"/>
      <c r="O294" s="40"/>
      <c r="P294" s="40"/>
      <c r="Q294" s="39">
        <v>143</v>
      </c>
      <c r="R294" s="39">
        <v>209</v>
      </c>
      <c r="S294" s="40"/>
      <c r="T294" s="39">
        <v>352</v>
      </c>
      <c r="U294" s="40"/>
      <c r="V294" s="40"/>
      <c r="W294" s="40"/>
      <c r="X294" s="39">
        <v>0</v>
      </c>
      <c r="Y294" s="40"/>
      <c r="Z294" s="40"/>
      <c r="AA294" s="40"/>
      <c r="AB294" s="39">
        <v>0</v>
      </c>
      <c r="AC294" s="40"/>
      <c r="AD294" s="39">
        <v>130</v>
      </c>
      <c r="AE294" s="40"/>
      <c r="AF294" s="40"/>
      <c r="AG294" s="40"/>
      <c r="AH294" s="39">
        <v>75</v>
      </c>
      <c r="AI294" s="40"/>
      <c r="AJ294" s="40"/>
      <c r="AK294" s="40"/>
      <c r="AL294" s="40"/>
      <c r="AM294" s="40"/>
      <c r="AN294" s="40"/>
      <c r="AO294" s="40"/>
      <c r="AP294" s="39">
        <v>39</v>
      </c>
      <c r="AQ294" s="40"/>
      <c r="AR294" s="40"/>
      <c r="AS294" s="40"/>
      <c r="AT294" s="39">
        <v>131</v>
      </c>
      <c r="AU294" s="39">
        <v>3</v>
      </c>
      <c r="AV294" s="40"/>
      <c r="AW294" s="39">
        <v>134</v>
      </c>
      <c r="AX294" s="40"/>
      <c r="AY294" s="40"/>
      <c r="AZ294" s="40"/>
      <c r="BA294" s="39">
        <v>20</v>
      </c>
      <c r="BB294" s="39">
        <v>107</v>
      </c>
      <c r="BC294" s="40"/>
      <c r="BD294" s="39">
        <v>127</v>
      </c>
      <c r="BE294" s="40"/>
      <c r="BF294" s="40"/>
      <c r="BG294" s="40"/>
      <c r="BH294" s="39">
        <v>0</v>
      </c>
      <c r="BI294" s="40"/>
      <c r="BJ294" s="40"/>
      <c r="BK294" s="40"/>
      <c r="BL294" s="39">
        <v>0</v>
      </c>
      <c r="BM294" s="40"/>
      <c r="BN294" s="39">
        <v>46</v>
      </c>
      <c r="BO294" s="40"/>
      <c r="BP294" s="40"/>
      <c r="BQ294" s="40"/>
      <c r="BR294" s="39">
        <v>18</v>
      </c>
    </row>
    <row r="295" spans="3:70" ht="20.100000000000001" customHeight="1" x14ac:dyDescent="0.2">
      <c r="D295" s="2" t="s">
        <v>223</v>
      </c>
      <c r="F295" s="37">
        <v>97</v>
      </c>
      <c r="G295" s="37"/>
      <c r="H295" s="37"/>
      <c r="I295" s="37"/>
      <c r="J295" s="37">
        <v>312</v>
      </c>
      <c r="K295" s="37">
        <v>13</v>
      </c>
      <c r="L295" s="37"/>
      <c r="M295" s="37">
        <v>325</v>
      </c>
      <c r="N295" s="37"/>
      <c r="O295" s="37"/>
      <c r="P295" s="37"/>
      <c r="Q295" s="37">
        <v>126</v>
      </c>
      <c r="R295" s="37">
        <v>216</v>
      </c>
      <c r="S295" s="37"/>
      <c r="T295" s="37">
        <v>342</v>
      </c>
      <c r="U295" s="37"/>
      <c r="V295" s="37"/>
      <c r="W295" s="37"/>
      <c r="X295" s="37">
        <v>0</v>
      </c>
      <c r="Y295" s="37"/>
      <c r="Z295" s="37"/>
      <c r="AA295" s="37"/>
      <c r="AB295" s="37">
        <v>0</v>
      </c>
      <c r="AC295" s="37"/>
      <c r="AD295" s="37">
        <v>80</v>
      </c>
      <c r="AE295" s="37"/>
      <c r="AF295" s="37"/>
      <c r="AG295" s="37"/>
      <c r="AH295" s="37">
        <v>0</v>
      </c>
      <c r="AI295" s="37"/>
      <c r="AJ295" s="37"/>
      <c r="AK295" s="37"/>
      <c r="AL295" s="37"/>
      <c r="AM295" s="37"/>
      <c r="AN295" s="37"/>
      <c r="AO295" s="37"/>
      <c r="AP295" s="37">
        <v>26</v>
      </c>
      <c r="AQ295" s="37"/>
      <c r="AR295" s="37"/>
      <c r="AS295" s="37"/>
      <c r="AT295" s="37">
        <v>128</v>
      </c>
      <c r="AU295" s="37">
        <v>1</v>
      </c>
      <c r="AV295" s="37"/>
      <c r="AW295" s="37">
        <v>129</v>
      </c>
      <c r="AX295" s="37"/>
      <c r="AY295" s="37"/>
      <c r="AZ295" s="37"/>
      <c r="BA295" s="37">
        <v>20</v>
      </c>
      <c r="BB295" s="37">
        <v>115</v>
      </c>
      <c r="BC295" s="37"/>
      <c r="BD295" s="37">
        <v>135</v>
      </c>
      <c r="BE295" s="37"/>
      <c r="BF295" s="37"/>
      <c r="BG295" s="37"/>
      <c r="BH295" s="37">
        <v>0</v>
      </c>
      <c r="BI295" s="37"/>
      <c r="BJ295" s="37"/>
      <c r="BK295" s="37"/>
      <c r="BL295" s="37">
        <v>0</v>
      </c>
      <c r="BM295" s="37"/>
      <c r="BN295" s="37">
        <v>20</v>
      </c>
      <c r="BO295" s="37"/>
      <c r="BP295" s="37"/>
      <c r="BQ295" s="37"/>
      <c r="BR295" s="37">
        <v>0</v>
      </c>
    </row>
    <row r="296" spans="3:70" ht="20.100000000000001" customHeight="1" x14ac:dyDescent="0.2">
      <c r="D296" s="38" t="s">
        <v>224</v>
      </c>
      <c r="F296" s="39">
        <v>236</v>
      </c>
      <c r="G296" s="40"/>
      <c r="H296" s="40"/>
      <c r="I296" s="40"/>
      <c r="J296" s="39">
        <v>305</v>
      </c>
      <c r="K296" s="39">
        <v>8</v>
      </c>
      <c r="L296" s="40"/>
      <c r="M296" s="39">
        <v>313</v>
      </c>
      <c r="N296" s="40"/>
      <c r="O296" s="40"/>
      <c r="P296" s="40"/>
      <c r="Q296" s="39">
        <v>109</v>
      </c>
      <c r="R296" s="39">
        <v>180</v>
      </c>
      <c r="S296" s="40"/>
      <c r="T296" s="39">
        <v>289</v>
      </c>
      <c r="U296" s="40"/>
      <c r="V296" s="40"/>
      <c r="W296" s="40"/>
      <c r="X296" s="39">
        <v>0</v>
      </c>
      <c r="Y296" s="40"/>
      <c r="Z296" s="40"/>
      <c r="AA296" s="40"/>
      <c r="AB296" s="39">
        <v>0</v>
      </c>
      <c r="AC296" s="40"/>
      <c r="AD296" s="39">
        <v>260</v>
      </c>
      <c r="AE296" s="40"/>
      <c r="AF296" s="40"/>
      <c r="AG296" s="40"/>
      <c r="AH296" s="39">
        <v>32</v>
      </c>
      <c r="AI296" s="40"/>
      <c r="AJ296" s="40"/>
      <c r="AK296" s="40"/>
      <c r="AL296" s="40"/>
      <c r="AM296" s="40"/>
      <c r="AN296" s="40"/>
      <c r="AO296" s="40"/>
      <c r="AP296" s="39">
        <v>44</v>
      </c>
      <c r="AQ296" s="40"/>
      <c r="AR296" s="40"/>
      <c r="AS296" s="40"/>
      <c r="AT296" s="39">
        <v>126</v>
      </c>
      <c r="AU296" s="39">
        <v>4</v>
      </c>
      <c r="AV296" s="40"/>
      <c r="AW296" s="39">
        <v>130</v>
      </c>
      <c r="AX296" s="40"/>
      <c r="AY296" s="40"/>
      <c r="AZ296" s="40"/>
      <c r="BA296" s="39">
        <v>16</v>
      </c>
      <c r="BB296" s="39">
        <v>92</v>
      </c>
      <c r="BC296" s="40"/>
      <c r="BD296" s="39">
        <v>108</v>
      </c>
      <c r="BE296" s="40"/>
      <c r="BF296" s="40"/>
      <c r="BG296" s="40"/>
      <c r="BH296" s="39">
        <v>0</v>
      </c>
      <c r="BI296" s="40"/>
      <c r="BJ296" s="40"/>
      <c r="BK296" s="40"/>
      <c r="BL296" s="39">
        <v>0</v>
      </c>
      <c r="BM296" s="40"/>
      <c r="BN296" s="39">
        <v>66</v>
      </c>
      <c r="BO296" s="40"/>
      <c r="BP296" s="40"/>
      <c r="BQ296" s="40"/>
      <c r="BR296" s="39">
        <v>7</v>
      </c>
    </row>
    <row r="297" spans="3:70" ht="20.100000000000001" customHeight="1" x14ac:dyDescent="0.2">
      <c r="D297" s="2" t="s">
        <v>371</v>
      </c>
      <c r="F297" s="37">
        <v>199</v>
      </c>
      <c r="G297" s="37"/>
      <c r="H297" s="37"/>
      <c r="I297" s="37"/>
      <c r="J297" s="37">
        <v>280</v>
      </c>
      <c r="K297" s="37">
        <v>9</v>
      </c>
      <c r="L297" s="37"/>
      <c r="M297" s="37">
        <v>289</v>
      </c>
      <c r="N297" s="37"/>
      <c r="O297" s="37"/>
      <c r="P297" s="37"/>
      <c r="Q297" s="37">
        <v>127</v>
      </c>
      <c r="R297" s="37">
        <v>197</v>
      </c>
      <c r="S297" s="37"/>
      <c r="T297" s="37">
        <v>324</v>
      </c>
      <c r="U297" s="37"/>
      <c r="V297" s="37"/>
      <c r="W297" s="37"/>
      <c r="X297" s="37">
        <v>0</v>
      </c>
      <c r="Y297" s="37"/>
      <c r="Z297" s="37"/>
      <c r="AA297" s="37"/>
      <c r="AB297" s="37">
        <v>0</v>
      </c>
      <c r="AC297" s="37"/>
      <c r="AD297" s="37">
        <v>164</v>
      </c>
      <c r="AE297" s="37"/>
      <c r="AF297" s="37"/>
      <c r="AG297" s="37"/>
      <c r="AH297" s="37">
        <v>37</v>
      </c>
      <c r="AI297" s="37"/>
      <c r="AJ297" s="37"/>
      <c r="AK297" s="37"/>
      <c r="AL297" s="37"/>
      <c r="AM297" s="37"/>
      <c r="AN297" s="37"/>
      <c r="AO297" s="37"/>
      <c r="AP297" s="37">
        <v>27</v>
      </c>
      <c r="AQ297" s="37"/>
      <c r="AR297" s="37"/>
      <c r="AS297" s="37"/>
      <c r="AT297" s="37">
        <v>159</v>
      </c>
      <c r="AU297" s="37">
        <v>6</v>
      </c>
      <c r="AV297" s="37"/>
      <c r="AW297" s="37">
        <v>165</v>
      </c>
      <c r="AX297" s="37"/>
      <c r="AY297" s="37"/>
      <c r="AZ297" s="37"/>
      <c r="BA297" s="37">
        <v>27</v>
      </c>
      <c r="BB297" s="37">
        <v>104</v>
      </c>
      <c r="BC297" s="37"/>
      <c r="BD297" s="37">
        <v>131</v>
      </c>
      <c r="BE297" s="37"/>
      <c r="BF297" s="37"/>
      <c r="BG297" s="37"/>
      <c r="BH297" s="37">
        <v>0</v>
      </c>
      <c r="BI297" s="37"/>
      <c r="BJ297" s="37"/>
      <c r="BK297" s="37"/>
      <c r="BL297" s="37">
        <v>0</v>
      </c>
      <c r="BM297" s="37"/>
      <c r="BN297" s="37">
        <v>63</v>
      </c>
      <c r="BO297" s="37"/>
      <c r="BP297" s="37"/>
      <c r="BQ297" s="37"/>
      <c r="BR297" s="37">
        <v>11</v>
      </c>
    </row>
    <row r="298" spans="3:70" ht="20.100000000000001" customHeight="1" x14ac:dyDescent="0.2">
      <c r="D298" s="38" t="s">
        <v>226</v>
      </c>
      <c r="F298" s="39">
        <v>129</v>
      </c>
      <c r="G298" s="40"/>
      <c r="H298" s="40"/>
      <c r="I298" s="40"/>
      <c r="J298" s="39">
        <v>297</v>
      </c>
      <c r="K298" s="39">
        <v>10</v>
      </c>
      <c r="L298" s="40"/>
      <c r="M298" s="39">
        <v>307</v>
      </c>
      <c r="N298" s="40"/>
      <c r="O298" s="40"/>
      <c r="P298" s="40"/>
      <c r="Q298" s="39">
        <v>111</v>
      </c>
      <c r="R298" s="39">
        <v>206</v>
      </c>
      <c r="S298" s="40"/>
      <c r="T298" s="39">
        <v>317</v>
      </c>
      <c r="U298" s="40"/>
      <c r="V298" s="40"/>
      <c r="W298" s="40"/>
      <c r="X298" s="39">
        <v>0</v>
      </c>
      <c r="Y298" s="40"/>
      <c r="Z298" s="40"/>
      <c r="AA298" s="40"/>
      <c r="AB298" s="39">
        <v>0</v>
      </c>
      <c r="AC298" s="40"/>
      <c r="AD298" s="39">
        <v>119</v>
      </c>
      <c r="AE298" s="40"/>
      <c r="AF298" s="40"/>
      <c r="AG298" s="40"/>
      <c r="AH298" s="39">
        <v>5</v>
      </c>
      <c r="AI298" s="40"/>
      <c r="AJ298" s="40"/>
      <c r="AK298" s="40"/>
      <c r="AL298" s="40"/>
      <c r="AM298" s="40"/>
      <c r="AN298" s="40"/>
      <c r="AO298" s="40"/>
      <c r="AP298" s="39">
        <v>60</v>
      </c>
      <c r="AQ298" s="40"/>
      <c r="AR298" s="40"/>
      <c r="AS298" s="40"/>
      <c r="AT298" s="39">
        <v>135</v>
      </c>
      <c r="AU298" s="39">
        <v>0</v>
      </c>
      <c r="AV298" s="40"/>
      <c r="AW298" s="39">
        <v>135</v>
      </c>
      <c r="AX298" s="40"/>
      <c r="AY298" s="40"/>
      <c r="AZ298" s="40"/>
      <c r="BA298" s="39">
        <v>7</v>
      </c>
      <c r="BB298" s="39">
        <v>105</v>
      </c>
      <c r="BC298" s="40"/>
      <c r="BD298" s="39">
        <v>112</v>
      </c>
      <c r="BE298" s="40"/>
      <c r="BF298" s="40"/>
      <c r="BG298" s="40"/>
      <c r="BH298" s="39">
        <v>0</v>
      </c>
      <c r="BI298" s="40"/>
      <c r="BJ298" s="40"/>
      <c r="BK298" s="40"/>
      <c r="BL298" s="39">
        <v>0</v>
      </c>
      <c r="BM298" s="40"/>
      <c r="BN298" s="39">
        <v>83</v>
      </c>
      <c r="BO298" s="40"/>
      <c r="BP298" s="40"/>
      <c r="BQ298" s="40"/>
      <c r="BR298" s="39">
        <v>0</v>
      </c>
    </row>
    <row r="299" spans="3:70" ht="20.100000000000001" customHeight="1" x14ac:dyDescent="0.2">
      <c r="D299" s="2" t="s">
        <v>231</v>
      </c>
      <c r="F299" s="37">
        <v>125</v>
      </c>
      <c r="G299" s="37"/>
      <c r="H299" s="37"/>
      <c r="I299" s="37"/>
      <c r="J299" s="37">
        <v>306</v>
      </c>
      <c r="K299" s="37">
        <v>9</v>
      </c>
      <c r="L299" s="37"/>
      <c r="M299" s="37">
        <v>315</v>
      </c>
      <c r="N299" s="37"/>
      <c r="O299" s="37"/>
      <c r="P299" s="37"/>
      <c r="Q299" s="37">
        <v>146</v>
      </c>
      <c r="R299" s="37">
        <v>190</v>
      </c>
      <c r="S299" s="37"/>
      <c r="T299" s="37">
        <v>336</v>
      </c>
      <c r="U299" s="37"/>
      <c r="V299" s="37"/>
      <c r="W299" s="37"/>
      <c r="X299" s="37">
        <v>0</v>
      </c>
      <c r="Y299" s="37"/>
      <c r="Z299" s="37"/>
      <c r="AA299" s="37"/>
      <c r="AB299" s="37">
        <v>0</v>
      </c>
      <c r="AC299" s="37"/>
      <c r="AD299" s="37">
        <v>104</v>
      </c>
      <c r="AE299" s="37"/>
      <c r="AF299" s="37"/>
      <c r="AG299" s="37"/>
      <c r="AH299" s="37">
        <v>0</v>
      </c>
      <c r="AI299" s="37"/>
      <c r="AJ299" s="37"/>
      <c r="AK299" s="37"/>
      <c r="AL299" s="37"/>
      <c r="AM299" s="37"/>
      <c r="AN299" s="37"/>
      <c r="AO299" s="37"/>
      <c r="AP299" s="37">
        <v>29</v>
      </c>
      <c r="AQ299" s="37"/>
      <c r="AR299" s="37"/>
      <c r="AS299" s="37"/>
      <c r="AT299" s="37">
        <v>124</v>
      </c>
      <c r="AU299" s="37">
        <v>3</v>
      </c>
      <c r="AV299" s="37"/>
      <c r="AW299" s="37">
        <v>127</v>
      </c>
      <c r="AX299" s="37"/>
      <c r="AY299" s="37"/>
      <c r="AZ299" s="37"/>
      <c r="BA299" s="37">
        <v>13</v>
      </c>
      <c r="BB299" s="37">
        <v>113</v>
      </c>
      <c r="BC299" s="37"/>
      <c r="BD299" s="37">
        <v>126</v>
      </c>
      <c r="BE299" s="37"/>
      <c r="BF299" s="37"/>
      <c r="BG299" s="37"/>
      <c r="BH299" s="37">
        <v>0</v>
      </c>
      <c r="BI299" s="37"/>
      <c r="BJ299" s="37"/>
      <c r="BK299" s="37"/>
      <c r="BL299" s="37">
        <v>0</v>
      </c>
      <c r="BM299" s="37"/>
      <c r="BN299" s="37">
        <v>30</v>
      </c>
      <c r="BO299" s="37"/>
      <c r="BP299" s="37"/>
      <c r="BQ299" s="37"/>
      <c r="BR299" s="37">
        <v>0</v>
      </c>
    </row>
    <row r="300" spans="3:70" ht="20.100000000000001" customHeight="1" x14ac:dyDescent="0.2">
      <c r="D300" s="38" t="s">
        <v>232</v>
      </c>
      <c r="F300" s="39">
        <v>98</v>
      </c>
      <c r="G300" s="40"/>
      <c r="H300" s="40"/>
      <c r="I300" s="40"/>
      <c r="J300" s="39">
        <v>302</v>
      </c>
      <c r="K300" s="39">
        <v>15</v>
      </c>
      <c r="L300" s="40"/>
      <c r="M300" s="39">
        <v>317</v>
      </c>
      <c r="N300" s="40"/>
      <c r="O300" s="40"/>
      <c r="P300" s="40"/>
      <c r="Q300" s="39">
        <v>150</v>
      </c>
      <c r="R300" s="39">
        <v>183</v>
      </c>
      <c r="S300" s="40"/>
      <c r="T300" s="39">
        <v>333</v>
      </c>
      <c r="U300" s="40"/>
      <c r="V300" s="40"/>
      <c r="W300" s="40"/>
      <c r="X300" s="39">
        <v>0</v>
      </c>
      <c r="Y300" s="40"/>
      <c r="Z300" s="40"/>
      <c r="AA300" s="40"/>
      <c r="AB300" s="39">
        <v>0</v>
      </c>
      <c r="AC300" s="40"/>
      <c r="AD300" s="39">
        <v>82</v>
      </c>
      <c r="AE300" s="40"/>
      <c r="AF300" s="40"/>
      <c r="AG300" s="40"/>
      <c r="AH300" s="39">
        <v>0</v>
      </c>
      <c r="AI300" s="40"/>
      <c r="AJ300" s="40"/>
      <c r="AK300" s="40"/>
      <c r="AL300" s="40"/>
      <c r="AM300" s="40"/>
      <c r="AN300" s="40"/>
      <c r="AO300" s="40"/>
      <c r="AP300" s="39">
        <v>23</v>
      </c>
      <c r="AQ300" s="40"/>
      <c r="AR300" s="40"/>
      <c r="AS300" s="40"/>
      <c r="AT300" s="39">
        <v>127</v>
      </c>
      <c r="AU300" s="39">
        <v>1</v>
      </c>
      <c r="AV300" s="40"/>
      <c r="AW300" s="39">
        <v>128</v>
      </c>
      <c r="AX300" s="40"/>
      <c r="AY300" s="40"/>
      <c r="AZ300" s="40"/>
      <c r="BA300" s="39">
        <v>12</v>
      </c>
      <c r="BB300" s="39">
        <v>119</v>
      </c>
      <c r="BC300" s="40"/>
      <c r="BD300" s="39">
        <v>131</v>
      </c>
      <c r="BE300" s="40"/>
      <c r="BF300" s="40"/>
      <c r="BG300" s="40"/>
      <c r="BH300" s="39">
        <v>0</v>
      </c>
      <c r="BI300" s="40"/>
      <c r="BJ300" s="40"/>
      <c r="BK300" s="40"/>
      <c r="BL300" s="39">
        <v>0</v>
      </c>
      <c r="BM300" s="40"/>
      <c r="BN300" s="39">
        <v>20</v>
      </c>
      <c r="BO300" s="40"/>
      <c r="BP300" s="40"/>
      <c r="BQ300" s="40"/>
      <c r="BR300" s="39">
        <v>0</v>
      </c>
    </row>
    <row r="301" spans="3:70" ht="20.100000000000001" customHeight="1" x14ac:dyDescent="0.2">
      <c r="D301" s="2" t="s">
        <v>233</v>
      </c>
      <c r="F301" s="37">
        <v>118</v>
      </c>
      <c r="G301" s="37"/>
      <c r="H301" s="37"/>
      <c r="I301" s="37"/>
      <c r="J301" s="37">
        <v>303</v>
      </c>
      <c r="K301" s="37">
        <v>16</v>
      </c>
      <c r="L301" s="37"/>
      <c r="M301" s="37">
        <v>319</v>
      </c>
      <c r="N301" s="37"/>
      <c r="O301" s="37"/>
      <c r="P301" s="37"/>
      <c r="Q301" s="37">
        <v>128</v>
      </c>
      <c r="R301" s="37">
        <v>191</v>
      </c>
      <c r="S301" s="37"/>
      <c r="T301" s="37">
        <v>319</v>
      </c>
      <c r="U301" s="37"/>
      <c r="V301" s="37"/>
      <c r="W301" s="37"/>
      <c r="X301" s="37">
        <v>0</v>
      </c>
      <c r="Y301" s="37"/>
      <c r="Z301" s="37"/>
      <c r="AA301" s="37"/>
      <c r="AB301" s="37">
        <v>0</v>
      </c>
      <c r="AC301" s="37"/>
      <c r="AD301" s="37">
        <v>118</v>
      </c>
      <c r="AE301" s="37"/>
      <c r="AF301" s="37"/>
      <c r="AG301" s="37"/>
      <c r="AH301" s="37">
        <v>0</v>
      </c>
      <c r="AI301" s="37"/>
      <c r="AJ301" s="37"/>
      <c r="AK301" s="37"/>
      <c r="AL301" s="37"/>
      <c r="AM301" s="37"/>
      <c r="AN301" s="37"/>
      <c r="AO301" s="37"/>
      <c r="AP301" s="37">
        <v>24</v>
      </c>
      <c r="AQ301" s="37"/>
      <c r="AR301" s="37"/>
      <c r="AS301" s="37"/>
      <c r="AT301" s="37">
        <v>127</v>
      </c>
      <c r="AU301" s="37">
        <v>0</v>
      </c>
      <c r="AV301" s="37"/>
      <c r="AW301" s="37">
        <v>127</v>
      </c>
      <c r="AX301" s="37"/>
      <c r="AY301" s="37"/>
      <c r="AZ301" s="37"/>
      <c r="BA301" s="37">
        <v>15</v>
      </c>
      <c r="BB301" s="37">
        <v>105</v>
      </c>
      <c r="BC301" s="37"/>
      <c r="BD301" s="37">
        <v>120</v>
      </c>
      <c r="BE301" s="37"/>
      <c r="BF301" s="37"/>
      <c r="BG301" s="37"/>
      <c r="BH301" s="37">
        <v>0</v>
      </c>
      <c r="BI301" s="37"/>
      <c r="BJ301" s="37"/>
      <c r="BK301" s="37"/>
      <c r="BL301" s="37">
        <v>0</v>
      </c>
      <c r="BM301" s="37"/>
      <c r="BN301" s="37">
        <v>31</v>
      </c>
      <c r="BO301" s="37"/>
      <c r="BP301" s="37"/>
      <c r="BQ301" s="37"/>
      <c r="BR301" s="37">
        <v>0</v>
      </c>
    </row>
    <row r="302" spans="3:70" ht="20.100000000000001" customHeight="1" x14ac:dyDescent="0.2">
      <c r="D302" s="38" t="s">
        <v>234</v>
      </c>
      <c r="F302" s="39">
        <v>225</v>
      </c>
      <c r="G302" s="40"/>
      <c r="H302" s="40"/>
      <c r="I302" s="40"/>
      <c r="J302" s="39">
        <v>303</v>
      </c>
      <c r="K302" s="39">
        <v>4</v>
      </c>
      <c r="L302" s="40"/>
      <c r="M302" s="39">
        <v>307</v>
      </c>
      <c r="N302" s="40"/>
      <c r="O302" s="40"/>
      <c r="P302" s="40"/>
      <c r="Q302" s="39">
        <v>106</v>
      </c>
      <c r="R302" s="39">
        <v>220</v>
      </c>
      <c r="S302" s="40"/>
      <c r="T302" s="39">
        <v>326</v>
      </c>
      <c r="U302" s="40"/>
      <c r="V302" s="40"/>
      <c r="W302" s="40"/>
      <c r="X302" s="39">
        <v>0</v>
      </c>
      <c r="Y302" s="40"/>
      <c r="Z302" s="40"/>
      <c r="AA302" s="40"/>
      <c r="AB302" s="39">
        <v>0</v>
      </c>
      <c r="AC302" s="40"/>
      <c r="AD302" s="39">
        <v>206</v>
      </c>
      <c r="AE302" s="40"/>
      <c r="AF302" s="40"/>
      <c r="AG302" s="40"/>
      <c r="AH302" s="39">
        <v>43</v>
      </c>
      <c r="AI302" s="40"/>
      <c r="AJ302" s="40"/>
      <c r="AK302" s="40"/>
      <c r="AL302" s="40"/>
      <c r="AM302" s="40"/>
      <c r="AN302" s="40"/>
      <c r="AO302" s="40"/>
      <c r="AP302" s="39">
        <v>47</v>
      </c>
      <c r="AQ302" s="40"/>
      <c r="AR302" s="40"/>
      <c r="AS302" s="40"/>
      <c r="AT302" s="39">
        <v>127</v>
      </c>
      <c r="AU302" s="39">
        <v>1</v>
      </c>
      <c r="AV302" s="40"/>
      <c r="AW302" s="39">
        <v>128</v>
      </c>
      <c r="AX302" s="40"/>
      <c r="AY302" s="40"/>
      <c r="AZ302" s="40"/>
      <c r="BA302" s="39">
        <v>16</v>
      </c>
      <c r="BB302" s="39">
        <v>119</v>
      </c>
      <c r="BC302" s="40"/>
      <c r="BD302" s="39">
        <v>135</v>
      </c>
      <c r="BE302" s="40"/>
      <c r="BF302" s="40"/>
      <c r="BG302" s="40"/>
      <c r="BH302" s="39">
        <v>0</v>
      </c>
      <c r="BI302" s="40"/>
      <c r="BJ302" s="40"/>
      <c r="BK302" s="40"/>
      <c r="BL302" s="39">
        <v>0</v>
      </c>
      <c r="BM302" s="40"/>
      <c r="BN302" s="39">
        <v>40</v>
      </c>
      <c r="BO302" s="40"/>
      <c r="BP302" s="40"/>
      <c r="BQ302" s="40"/>
      <c r="BR302" s="39">
        <v>17</v>
      </c>
    </row>
    <row r="303" spans="3:70" ht="20.100000000000001" customHeight="1" x14ac:dyDescent="0.2">
      <c r="D303" s="2" t="s">
        <v>235</v>
      </c>
      <c r="F303" s="37">
        <v>222</v>
      </c>
      <c r="G303" s="37"/>
      <c r="H303" s="37"/>
      <c r="I303" s="37"/>
      <c r="J303" s="37">
        <v>361</v>
      </c>
      <c r="K303" s="37">
        <v>10</v>
      </c>
      <c r="L303" s="37"/>
      <c r="M303" s="37">
        <v>371</v>
      </c>
      <c r="N303" s="37"/>
      <c r="O303" s="37"/>
      <c r="P303" s="37"/>
      <c r="Q303" s="37">
        <v>171</v>
      </c>
      <c r="R303" s="37">
        <v>216</v>
      </c>
      <c r="S303" s="37"/>
      <c r="T303" s="37">
        <v>387</v>
      </c>
      <c r="U303" s="37"/>
      <c r="V303" s="37"/>
      <c r="W303" s="37"/>
      <c r="X303" s="37">
        <v>0</v>
      </c>
      <c r="Y303" s="37"/>
      <c r="Z303" s="37"/>
      <c r="AA303" s="37"/>
      <c r="AB303" s="37">
        <v>0</v>
      </c>
      <c r="AC303" s="37"/>
      <c r="AD303" s="37">
        <v>206</v>
      </c>
      <c r="AE303" s="37"/>
      <c r="AF303" s="37"/>
      <c r="AG303" s="37"/>
      <c r="AH303" s="37">
        <v>57</v>
      </c>
      <c r="AI303" s="37"/>
      <c r="AJ303" s="37"/>
      <c r="AK303" s="37"/>
      <c r="AL303" s="37"/>
      <c r="AM303" s="37"/>
      <c r="AN303" s="37"/>
      <c r="AO303" s="37"/>
      <c r="AP303" s="37">
        <v>39</v>
      </c>
      <c r="AQ303" s="37"/>
      <c r="AR303" s="37"/>
      <c r="AS303" s="37"/>
      <c r="AT303" s="37">
        <v>150</v>
      </c>
      <c r="AU303" s="37">
        <v>3</v>
      </c>
      <c r="AV303" s="37"/>
      <c r="AW303" s="37">
        <v>153</v>
      </c>
      <c r="AX303" s="37"/>
      <c r="AY303" s="37"/>
      <c r="AZ303" s="37"/>
      <c r="BA303" s="37">
        <v>29</v>
      </c>
      <c r="BB303" s="37">
        <v>104</v>
      </c>
      <c r="BC303" s="37"/>
      <c r="BD303" s="37">
        <v>133</v>
      </c>
      <c r="BE303" s="37"/>
      <c r="BF303" s="37"/>
      <c r="BG303" s="37"/>
      <c r="BH303" s="37">
        <v>0</v>
      </c>
      <c r="BI303" s="37"/>
      <c r="BJ303" s="37"/>
      <c r="BK303" s="37"/>
      <c r="BL303" s="37">
        <v>0</v>
      </c>
      <c r="BM303" s="37"/>
      <c r="BN303" s="37">
        <v>59</v>
      </c>
      <c r="BO303" s="37"/>
      <c r="BP303" s="37"/>
      <c r="BQ303" s="37"/>
      <c r="BR303" s="37">
        <v>16</v>
      </c>
    </row>
    <row r="304" spans="3:70"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row>
    <row r="305" spans="1:70" s="1" customFormat="1" ht="20.100000000000001" customHeight="1" x14ac:dyDescent="0.2">
      <c r="A305" s="3"/>
      <c r="B305" s="6"/>
      <c r="C305" s="42" t="s">
        <v>180</v>
      </c>
      <c r="D305" s="42"/>
      <c r="E305" s="5"/>
      <c r="F305" s="44">
        <v>1863</v>
      </c>
      <c r="G305" s="45"/>
      <c r="H305" s="45"/>
      <c r="I305" s="45"/>
      <c r="J305" s="44">
        <v>3378</v>
      </c>
      <c r="K305" s="44">
        <v>114</v>
      </c>
      <c r="L305" s="45"/>
      <c r="M305" s="44">
        <v>3492</v>
      </c>
      <c r="N305" s="45"/>
      <c r="O305" s="45"/>
      <c r="P305" s="45"/>
      <c r="Q305" s="44">
        <v>1396</v>
      </c>
      <c r="R305" s="44">
        <v>2216</v>
      </c>
      <c r="S305" s="45"/>
      <c r="T305" s="44">
        <v>3612</v>
      </c>
      <c r="U305" s="45"/>
      <c r="V305" s="45"/>
      <c r="W305" s="45"/>
      <c r="X305" s="44">
        <v>0</v>
      </c>
      <c r="Y305" s="45"/>
      <c r="Z305" s="45"/>
      <c r="AA305" s="45"/>
      <c r="AB305" s="44">
        <v>0</v>
      </c>
      <c r="AC305" s="45"/>
      <c r="AD305" s="44">
        <v>1743</v>
      </c>
      <c r="AE305" s="45"/>
      <c r="AF305" s="45"/>
      <c r="AG305" s="45"/>
      <c r="AH305" s="44">
        <v>275</v>
      </c>
      <c r="AI305" s="45"/>
      <c r="AJ305" s="45"/>
      <c r="AK305" s="45"/>
      <c r="AL305" s="45"/>
      <c r="AM305" s="45"/>
      <c r="AN305" s="45"/>
      <c r="AO305" s="45"/>
      <c r="AP305" s="44">
        <v>415</v>
      </c>
      <c r="AQ305" s="45"/>
      <c r="AR305" s="45"/>
      <c r="AS305" s="45"/>
      <c r="AT305" s="44">
        <v>1458</v>
      </c>
      <c r="AU305" s="44">
        <v>22</v>
      </c>
      <c r="AV305" s="45"/>
      <c r="AW305" s="44">
        <v>1480</v>
      </c>
      <c r="AX305" s="45"/>
      <c r="AY305" s="45"/>
      <c r="AZ305" s="45"/>
      <c r="BA305" s="44">
        <v>186</v>
      </c>
      <c r="BB305" s="44">
        <v>1199</v>
      </c>
      <c r="BC305" s="45"/>
      <c r="BD305" s="44">
        <v>1385</v>
      </c>
      <c r="BE305" s="45"/>
      <c r="BF305" s="45"/>
      <c r="BG305" s="45"/>
      <c r="BH305" s="44">
        <v>0</v>
      </c>
      <c r="BI305" s="45"/>
      <c r="BJ305" s="45"/>
      <c r="BK305" s="45"/>
      <c r="BL305" s="44">
        <v>0</v>
      </c>
      <c r="BM305" s="45"/>
      <c r="BN305" s="44">
        <v>512</v>
      </c>
      <c r="BO305" s="45"/>
      <c r="BP305" s="45"/>
      <c r="BQ305" s="45"/>
      <c r="BR305" s="44">
        <v>74</v>
      </c>
    </row>
    <row r="306" spans="1:70"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row>
    <row r="307" spans="1:70"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row>
    <row r="308" spans="1:70" ht="20.100000000000001" customHeight="1" x14ac:dyDescent="0.2">
      <c r="D308" s="2" t="s">
        <v>237</v>
      </c>
      <c r="F308" s="37">
        <v>0</v>
      </c>
      <c r="G308" s="37"/>
      <c r="H308" s="37"/>
      <c r="I308" s="37"/>
      <c r="J308" s="37">
        <v>0</v>
      </c>
      <c r="K308" s="37">
        <v>0</v>
      </c>
      <c r="L308" s="37"/>
      <c r="M308" s="37">
        <v>0</v>
      </c>
      <c r="N308" s="37"/>
      <c r="O308" s="37"/>
      <c r="P308" s="37"/>
      <c r="Q308" s="37">
        <v>0</v>
      </c>
      <c r="R308" s="37">
        <v>0</v>
      </c>
      <c r="S308" s="37"/>
      <c r="T308" s="37">
        <v>0</v>
      </c>
      <c r="U308" s="37"/>
      <c r="V308" s="37"/>
      <c r="W308" s="37"/>
      <c r="X308" s="37">
        <v>0</v>
      </c>
      <c r="Y308" s="37"/>
      <c r="Z308" s="37"/>
      <c r="AA308" s="37"/>
      <c r="AB308" s="37">
        <v>0</v>
      </c>
      <c r="AC308" s="37"/>
      <c r="AD308" s="37">
        <v>0</v>
      </c>
      <c r="AE308" s="37"/>
      <c r="AF308" s="37"/>
      <c r="AG308" s="37"/>
      <c r="AH308" s="37">
        <v>0</v>
      </c>
      <c r="AI308" s="37"/>
      <c r="AJ308" s="37"/>
      <c r="AK308" s="37"/>
      <c r="AL308" s="37"/>
      <c r="AM308" s="37"/>
      <c r="AN308" s="37"/>
      <c r="AO308" s="37"/>
      <c r="AP308" s="37">
        <v>1</v>
      </c>
      <c r="AQ308" s="37"/>
      <c r="AR308" s="37"/>
      <c r="AS308" s="37"/>
      <c r="AT308" s="37">
        <v>1</v>
      </c>
      <c r="AU308" s="37">
        <v>2</v>
      </c>
      <c r="AV308" s="37"/>
      <c r="AW308" s="37">
        <v>3</v>
      </c>
      <c r="AX308" s="37"/>
      <c r="AY308" s="37"/>
      <c r="AZ308" s="37"/>
      <c r="BA308" s="37">
        <v>1</v>
      </c>
      <c r="BB308" s="37">
        <v>3</v>
      </c>
      <c r="BC308" s="37"/>
      <c r="BD308" s="37">
        <v>4</v>
      </c>
      <c r="BE308" s="37"/>
      <c r="BF308" s="37"/>
      <c r="BG308" s="37"/>
      <c r="BH308" s="37">
        <v>0</v>
      </c>
      <c r="BI308" s="37"/>
      <c r="BJ308" s="37"/>
      <c r="BK308" s="37"/>
      <c r="BL308" s="37">
        <v>0</v>
      </c>
      <c r="BM308" s="37"/>
      <c r="BN308" s="37">
        <v>0</v>
      </c>
      <c r="BO308" s="37"/>
      <c r="BP308" s="37"/>
      <c r="BQ308" s="37"/>
      <c r="BR308" s="37">
        <v>0</v>
      </c>
    </row>
    <row r="309" spans="1:70" ht="20.100000000000001" customHeight="1" x14ac:dyDescent="0.2">
      <c r="D309" s="38" t="s">
        <v>238</v>
      </c>
      <c r="F309" s="39">
        <v>0</v>
      </c>
      <c r="G309" s="40"/>
      <c r="H309" s="40"/>
      <c r="I309" s="40"/>
      <c r="J309" s="39">
        <v>0</v>
      </c>
      <c r="K309" s="39">
        <v>0</v>
      </c>
      <c r="L309" s="40"/>
      <c r="M309" s="39">
        <v>0</v>
      </c>
      <c r="N309" s="40"/>
      <c r="O309" s="40"/>
      <c r="P309" s="40"/>
      <c r="Q309" s="39">
        <v>0</v>
      </c>
      <c r="R309" s="39">
        <v>0</v>
      </c>
      <c r="S309" s="40"/>
      <c r="T309" s="39">
        <v>0</v>
      </c>
      <c r="U309" s="40"/>
      <c r="V309" s="40"/>
      <c r="W309" s="40"/>
      <c r="X309" s="39">
        <v>0</v>
      </c>
      <c r="Y309" s="40"/>
      <c r="Z309" s="40"/>
      <c r="AA309" s="40"/>
      <c r="AB309" s="39">
        <v>0</v>
      </c>
      <c r="AC309" s="40"/>
      <c r="AD309" s="39">
        <v>0</v>
      </c>
      <c r="AE309" s="40"/>
      <c r="AF309" s="40"/>
      <c r="AG309" s="40"/>
      <c r="AH309" s="39">
        <v>0</v>
      </c>
      <c r="AI309" s="40"/>
      <c r="AJ309" s="40"/>
      <c r="AK309" s="40"/>
      <c r="AL309" s="40"/>
      <c r="AM309" s="40"/>
      <c r="AN309" s="40"/>
      <c r="AO309" s="40"/>
      <c r="AP309" s="39">
        <v>1</v>
      </c>
      <c r="AQ309" s="40"/>
      <c r="AR309" s="40"/>
      <c r="AS309" s="40"/>
      <c r="AT309" s="39">
        <v>2</v>
      </c>
      <c r="AU309" s="39">
        <v>0</v>
      </c>
      <c r="AV309" s="40"/>
      <c r="AW309" s="39">
        <v>2</v>
      </c>
      <c r="AX309" s="40"/>
      <c r="AY309" s="40"/>
      <c r="AZ309" s="40"/>
      <c r="BA309" s="39">
        <v>1</v>
      </c>
      <c r="BB309" s="39">
        <v>2</v>
      </c>
      <c r="BC309" s="40"/>
      <c r="BD309" s="39">
        <v>3</v>
      </c>
      <c r="BE309" s="40"/>
      <c r="BF309" s="40"/>
      <c r="BG309" s="40"/>
      <c r="BH309" s="39">
        <v>0</v>
      </c>
      <c r="BI309" s="40"/>
      <c r="BJ309" s="40"/>
      <c r="BK309" s="40"/>
      <c r="BL309" s="39">
        <v>0</v>
      </c>
      <c r="BM309" s="40"/>
      <c r="BN309" s="39">
        <v>0</v>
      </c>
      <c r="BO309" s="40"/>
      <c r="BP309" s="40"/>
      <c r="BQ309" s="40"/>
      <c r="BR309" s="39">
        <v>0</v>
      </c>
    </row>
    <row r="310" spans="1:70" ht="20.100000000000001" customHeight="1" x14ac:dyDescent="0.2">
      <c r="D310" s="2" t="s">
        <v>239</v>
      </c>
      <c r="F310" s="37">
        <v>0</v>
      </c>
      <c r="G310" s="37"/>
      <c r="H310" s="37"/>
      <c r="I310" s="37"/>
      <c r="J310" s="37">
        <v>0</v>
      </c>
      <c r="K310" s="37">
        <v>0</v>
      </c>
      <c r="L310" s="37"/>
      <c r="M310" s="37">
        <v>0</v>
      </c>
      <c r="N310" s="37"/>
      <c r="O310" s="37"/>
      <c r="P310" s="37"/>
      <c r="Q310" s="37">
        <v>0</v>
      </c>
      <c r="R310" s="37">
        <v>0</v>
      </c>
      <c r="S310" s="37"/>
      <c r="T310" s="37">
        <v>0</v>
      </c>
      <c r="U310" s="37"/>
      <c r="V310" s="37"/>
      <c r="W310" s="37"/>
      <c r="X310" s="37">
        <v>0</v>
      </c>
      <c r="Y310" s="37"/>
      <c r="Z310" s="37"/>
      <c r="AA310" s="37"/>
      <c r="AB310" s="37">
        <v>0</v>
      </c>
      <c r="AC310" s="37"/>
      <c r="AD310" s="37">
        <v>0</v>
      </c>
      <c r="AE310" s="37"/>
      <c r="AF310" s="37"/>
      <c r="AG310" s="37"/>
      <c r="AH310" s="37">
        <v>0</v>
      </c>
      <c r="AI310" s="37"/>
      <c r="AJ310" s="37"/>
      <c r="AK310" s="37"/>
      <c r="AL310" s="37"/>
      <c r="AM310" s="37"/>
      <c r="AN310" s="37"/>
      <c r="AO310" s="37"/>
      <c r="AP310" s="37">
        <v>56</v>
      </c>
      <c r="AQ310" s="37"/>
      <c r="AR310" s="37"/>
      <c r="AS310" s="37"/>
      <c r="AT310" s="37">
        <v>0</v>
      </c>
      <c r="AU310" s="37">
        <v>1</v>
      </c>
      <c r="AV310" s="37"/>
      <c r="AW310" s="37">
        <v>1</v>
      </c>
      <c r="AX310" s="37"/>
      <c r="AY310" s="37"/>
      <c r="AZ310" s="37"/>
      <c r="BA310" s="37">
        <v>2</v>
      </c>
      <c r="BB310" s="37">
        <v>57</v>
      </c>
      <c r="BC310" s="37"/>
      <c r="BD310" s="37">
        <v>59</v>
      </c>
      <c r="BE310" s="37"/>
      <c r="BF310" s="37"/>
      <c r="BG310" s="37"/>
      <c r="BH310" s="37">
        <v>0</v>
      </c>
      <c r="BI310" s="37"/>
      <c r="BJ310" s="37"/>
      <c r="BK310" s="37"/>
      <c r="BL310" s="37">
        <v>2</v>
      </c>
      <c r="BM310" s="37"/>
      <c r="BN310" s="37">
        <v>0</v>
      </c>
      <c r="BO310" s="37"/>
      <c r="BP310" s="37"/>
      <c r="BQ310" s="37"/>
      <c r="BR310" s="37">
        <v>0</v>
      </c>
    </row>
    <row r="311" spans="1:70" ht="20.100000000000001" customHeight="1" x14ac:dyDescent="0.2">
      <c r="D311" s="38" t="s">
        <v>240</v>
      </c>
      <c r="F311" s="39">
        <v>0</v>
      </c>
      <c r="G311" s="40"/>
      <c r="H311" s="40"/>
      <c r="I311" s="40"/>
      <c r="J311" s="39">
        <v>0</v>
      </c>
      <c r="K311" s="39">
        <v>0</v>
      </c>
      <c r="L311" s="40"/>
      <c r="M311" s="39">
        <v>0</v>
      </c>
      <c r="N311" s="40"/>
      <c r="O311" s="40"/>
      <c r="P311" s="40"/>
      <c r="Q311" s="39">
        <v>0</v>
      </c>
      <c r="R311" s="39">
        <v>0</v>
      </c>
      <c r="S311" s="40"/>
      <c r="T311" s="39">
        <v>0</v>
      </c>
      <c r="U311" s="40"/>
      <c r="V311" s="40"/>
      <c r="W311" s="40"/>
      <c r="X311" s="39">
        <v>0</v>
      </c>
      <c r="Y311" s="40"/>
      <c r="Z311" s="40"/>
      <c r="AA311" s="40"/>
      <c r="AB311" s="39">
        <v>0</v>
      </c>
      <c r="AC311" s="40"/>
      <c r="AD311" s="39">
        <v>0</v>
      </c>
      <c r="AE311" s="40"/>
      <c r="AF311" s="40"/>
      <c r="AG311" s="40"/>
      <c r="AH311" s="39">
        <v>0</v>
      </c>
      <c r="AI311" s="40"/>
      <c r="AJ311" s="40"/>
      <c r="AK311" s="40"/>
      <c r="AL311" s="40"/>
      <c r="AM311" s="40"/>
      <c r="AN311" s="40"/>
      <c r="AO311" s="40"/>
      <c r="AP311" s="39">
        <v>118</v>
      </c>
      <c r="AQ311" s="40"/>
      <c r="AR311" s="40"/>
      <c r="AS311" s="40"/>
      <c r="AT311" s="39">
        <v>0</v>
      </c>
      <c r="AU311" s="39">
        <v>0</v>
      </c>
      <c r="AV311" s="40"/>
      <c r="AW311" s="39">
        <v>0</v>
      </c>
      <c r="AX311" s="40"/>
      <c r="AY311" s="40"/>
      <c r="AZ311" s="40"/>
      <c r="BA311" s="39">
        <v>1</v>
      </c>
      <c r="BB311" s="39">
        <v>119</v>
      </c>
      <c r="BC311" s="40"/>
      <c r="BD311" s="39">
        <v>120</v>
      </c>
      <c r="BE311" s="40"/>
      <c r="BF311" s="40"/>
      <c r="BG311" s="40"/>
      <c r="BH311" s="39">
        <v>0</v>
      </c>
      <c r="BI311" s="40"/>
      <c r="BJ311" s="40"/>
      <c r="BK311" s="40"/>
      <c r="BL311" s="39">
        <v>2</v>
      </c>
      <c r="BM311" s="40"/>
      <c r="BN311" s="39">
        <v>0</v>
      </c>
      <c r="BO311" s="40"/>
      <c r="BP311" s="40"/>
      <c r="BQ311" s="40"/>
      <c r="BR311" s="39">
        <v>0</v>
      </c>
    </row>
    <row r="312" spans="1:70"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row>
    <row r="313" spans="1:70" s="1" customFormat="1" ht="20.100000000000001" customHeight="1" x14ac:dyDescent="0.2">
      <c r="A313" s="3"/>
      <c r="B313" s="6"/>
      <c r="C313" s="42" t="s">
        <v>241</v>
      </c>
      <c r="D313" s="42"/>
      <c r="E313" s="5"/>
      <c r="F313" s="44">
        <v>0</v>
      </c>
      <c r="G313" s="45"/>
      <c r="H313" s="45"/>
      <c r="I313" s="45"/>
      <c r="J313" s="44">
        <v>0</v>
      </c>
      <c r="K313" s="44">
        <v>0</v>
      </c>
      <c r="L313" s="45"/>
      <c r="M313" s="44">
        <v>0</v>
      </c>
      <c r="N313" s="45"/>
      <c r="O313" s="45"/>
      <c r="P313" s="45"/>
      <c r="Q313" s="44">
        <v>0</v>
      </c>
      <c r="R313" s="44">
        <v>0</v>
      </c>
      <c r="S313" s="45"/>
      <c r="T313" s="44">
        <v>0</v>
      </c>
      <c r="U313" s="45"/>
      <c r="V313" s="45"/>
      <c r="W313" s="45"/>
      <c r="X313" s="44">
        <v>0</v>
      </c>
      <c r="Y313" s="45"/>
      <c r="Z313" s="45"/>
      <c r="AA313" s="45"/>
      <c r="AB313" s="44">
        <v>0</v>
      </c>
      <c r="AC313" s="45"/>
      <c r="AD313" s="44">
        <v>0</v>
      </c>
      <c r="AE313" s="45"/>
      <c r="AF313" s="45"/>
      <c r="AG313" s="45"/>
      <c r="AH313" s="44">
        <v>0</v>
      </c>
      <c r="AI313" s="45"/>
      <c r="AJ313" s="45"/>
      <c r="AK313" s="45"/>
      <c r="AL313" s="45"/>
      <c r="AM313" s="45"/>
      <c r="AN313" s="45"/>
      <c r="AO313" s="45"/>
      <c r="AP313" s="44">
        <v>176</v>
      </c>
      <c r="AQ313" s="45"/>
      <c r="AR313" s="45"/>
      <c r="AS313" s="45"/>
      <c r="AT313" s="44">
        <v>3</v>
      </c>
      <c r="AU313" s="44">
        <v>3</v>
      </c>
      <c r="AV313" s="45"/>
      <c r="AW313" s="44">
        <v>6</v>
      </c>
      <c r="AX313" s="45"/>
      <c r="AY313" s="45"/>
      <c r="AZ313" s="45"/>
      <c r="BA313" s="44">
        <v>5</v>
      </c>
      <c r="BB313" s="44">
        <v>181</v>
      </c>
      <c r="BC313" s="45"/>
      <c r="BD313" s="44">
        <v>186</v>
      </c>
      <c r="BE313" s="45"/>
      <c r="BF313" s="45"/>
      <c r="BG313" s="45"/>
      <c r="BH313" s="44">
        <v>0</v>
      </c>
      <c r="BI313" s="45"/>
      <c r="BJ313" s="45"/>
      <c r="BK313" s="45"/>
      <c r="BL313" s="44">
        <v>4</v>
      </c>
      <c r="BM313" s="45"/>
      <c r="BN313" s="44">
        <v>0</v>
      </c>
      <c r="BO313" s="45"/>
      <c r="BP313" s="45"/>
      <c r="BQ313" s="45"/>
      <c r="BR313" s="44">
        <v>0</v>
      </c>
    </row>
    <row r="314" spans="1:70"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row>
    <row r="315" spans="1:70" s="1" customFormat="1" ht="20.100000000000001" customHeight="1" x14ac:dyDescent="0.25">
      <c r="A315" s="3"/>
      <c r="B315" s="49" t="s">
        <v>242</v>
      </c>
      <c r="C315" s="50"/>
      <c r="D315" s="50"/>
      <c r="E315" s="5"/>
      <c r="F315" s="51">
        <v>2021</v>
      </c>
      <c r="G315" s="52"/>
      <c r="H315" s="52"/>
      <c r="I315" s="52"/>
      <c r="J315" s="51">
        <v>7462</v>
      </c>
      <c r="K315" s="51">
        <v>242</v>
      </c>
      <c r="L315" s="52"/>
      <c r="M315" s="51">
        <v>7704</v>
      </c>
      <c r="N315" s="52"/>
      <c r="O315" s="52"/>
      <c r="P315" s="52"/>
      <c r="Q315" s="51">
        <v>3054</v>
      </c>
      <c r="R315" s="51">
        <v>4456</v>
      </c>
      <c r="S315" s="52"/>
      <c r="T315" s="51">
        <v>7510</v>
      </c>
      <c r="U315" s="52"/>
      <c r="V315" s="52"/>
      <c r="W315" s="52"/>
      <c r="X315" s="51">
        <v>2174</v>
      </c>
      <c r="Y315" s="52"/>
      <c r="Z315" s="52"/>
      <c r="AA315" s="52"/>
      <c r="AB315" s="51">
        <v>1702</v>
      </c>
      <c r="AC315" s="52"/>
      <c r="AD315" s="51">
        <v>1743</v>
      </c>
      <c r="AE315" s="52"/>
      <c r="AF315" s="52"/>
      <c r="AG315" s="52"/>
      <c r="AH315" s="51">
        <v>599</v>
      </c>
      <c r="AI315" s="52"/>
      <c r="AJ315" s="52"/>
      <c r="AK315" s="52"/>
      <c r="AL315" s="52"/>
      <c r="AM315" s="52"/>
      <c r="AN315" s="52"/>
      <c r="AO315" s="52"/>
      <c r="AP315" s="51">
        <v>591</v>
      </c>
      <c r="AQ315" s="52"/>
      <c r="AR315" s="52"/>
      <c r="AS315" s="52"/>
      <c r="AT315" s="51">
        <v>3318</v>
      </c>
      <c r="AU315" s="51">
        <v>43</v>
      </c>
      <c r="AV315" s="52"/>
      <c r="AW315" s="51">
        <v>3361</v>
      </c>
      <c r="AX315" s="52"/>
      <c r="AY315" s="52"/>
      <c r="AZ315" s="52"/>
      <c r="BA315" s="51">
        <v>435</v>
      </c>
      <c r="BB315" s="51">
        <v>2841</v>
      </c>
      <c r="BC315" s="52"/>
      <c r="BD315" s="51">
        <v>3276</v>
      </c>
      <c r="BE315" s="52"/>
      <c r="BF315" s="52"/>
      <c r="BG315" s="52"/>
      <c r="BH315" s="51">
        <v>608</v>
      </c>
      <c r="BI315" s="52"/>
      <c r="BJ315" s="52"/>
      <c r="BK315" s="52"/>
      <c r="BL315" s="51">
        <v>442</v>
      </c>
      <c r="BM315" s="52"/>
      <c r="BN315" s="51">
        <v>512</v>
      </c>
      <c r="BO315" s="52"/>
      <c r="BP315" s="52"/>
      <c r="BQ315" s="52"/>
      <c r="BR315" s="51">
        <v>116</v>
      </c>
    </row>
    <row r="316" spans="1:70"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row>
    <row r="317" spans="1:70"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row>
    <row r="318" spans="1:70"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row>
    <row r="319" spans="1:70" ht="20.100000000000001" customHeight="1" x14ac:dyDescent="0.2">
      <c r="D319" s="2" t="s">
        <v>124</v>
      </c>
      <c r="F319" s="37">
        <v>0</v>
      </c>
      <c r="G319" s="37"/>
      <c r="H319" s="37"/>
      <c r="I319" s="37"/>
      <c r="J319" s="37">
        <v>0</v>
      </c>
      <c r="K319" s="37">
        <v>0</v>
      </c>
      <c r="L319" s="37"/>
      <c r="M319" s="37">
        <v>0</v>
      </c>
      <c r="N319" s="37"/>
      <c r="O319" s="37"/>
      <c r="P319" s="37"/>
      <c r="Q319" s="37">
        <v>0</v>
      </c>
      <c r="R319" s="37">
        <v>0</v>
      </c>
      <c r="S319" s="37"/>
      <c r="T319" s="37">
        <v>0</v>
      </c>
      <c r="U319" s="37"/>
      <c r="V319" s="37"/>
      <c r="W319" s="37"/>
      <c r="X319" s="37">
        <v>0</v>
      </c>
      <c r="Y319" s="37"/>
      <c r="Z319" s="37"/>
      <c r="AA319" s="37"/>
      <c r="AB319" s="37">
        <v>0</v>
      </c>
      <c r="AC319" s="37"/>
      <c r="AD319" s="37">
        <v>0</v>
      </c>
      <c r="AE319" s="37"/>
      <c r="AF319" s="37"/>
      <c r="AG319" s="37"/>
      <c r="AH319" s="37">
        <v>0</v>
      </c>
      <c r="AI319" s="37"/>
      <c r="AJ319" s="37"/>
      <c r="AK319" s="37"/>
      <c r="AL319" s="37"/>
      <c r="AM319" s="37"/>
      <c r="AN319" s="37"/>
      <c r="AO319" s="37"/>
      <c r="AP319" s="37">
        <v>0</v>
      </c>
      <c r="AQ319" s="37"/>
      <c r="AR319" s="37"/>
      <c r="AS319" s="37"/>
      <c r="AT319" s="37">
        <v>0</v>
      </c>
      <c r="AU319" s="37">
        <v>0</v>
      </c>
      <c r="AV319" s="37"/>
      <c r="AW319" s="37">
        <v>0</v>
      </c>
      <c r="AX319" s="37"/>
      <c r="AY319" s="37"/>
      <c r="AZ319" s="37"/>
      <c r="BA319" s="37">
        <v>0</v>
      </c>
      <c r="BB319" s="37">
        <v>0</v>
      </c>
      <c r="BC319" s="37"/>
      <c r="BD319" s="37">
        <v>0</v>
      </c>
      <c r="BE319" s="37"/>
      <c r="BF319" s="37"/>
      <c r="BG319" s="37"/>
      <c r="BH319" s="37">
        <v>0</v>
      </c>
      <c r="BI319" s="37"/>
      <c r="BJ319" s="37"/>
      <c r="BK319" s="37"/>
      <c r="BL319" s="37">
        <v>0</v>
      </c>
      <c r="BM319" s="37"/>
      <c r="BN319" s="37">
        <v>0</v>
      </c>
      <c r="BO319" s="37"/>
      <c r="BP319" s="37"/>
      <c r="BQ319" s="37"/>
      <c r="BR319" s="37">
        <v>0</v>
      </c>
    </row>
    <row r="320" spans="1:70" ht="20.100000000000001" customHeight="1" x14ac:dyDescent="0.2">
      <c r="D320" s="38" t="s">
        <v>173</v>
      </c>
      <c r="F320" s="39">
        <v>0</v>
      </c>
      <c r="G320" s="40"/>
      <c r="H320" s="40"/>
      <c r="I320" s="40"/>
      <c r="J320" s="39">
        <v>0</v>
      </c>
      <c r="K320" s="39">
        <v>0</v>
      </c>
      <c r="L320" s="40"/>
      <c r="M320" s="39">
        <v>0</v>
      </c>
      <c r="N320" s="40"/>
      <c r="O320" s="40"/>
      <c r="P320" s="40"/>
      <c r="Q320" s="39">
        <v>0</v>
      </c>
      <c r="R320" s="39">
        <v>0</v>
      </c>
      <c r="S320" s="40"/>
      <c r="T320" s="39">
        <v>0</v>
      </c>
      <c r="U320" s="40"/>
      <c r="V320" s="40"/>
      <c r="W320" s="40"/>
      <c r="X320" s="39">
        <v>0</v>
      </c>
      <c r="Y320" s="40"/>
      <c r="Z320" s="40"/>
      <c r="AA320" s="40"/>
      <c r="AB320" s="39">
        <v>0</v>
      </c>
      <c r="AC320" s="40"/>
      <c r="AD320" s="39">
        <v>0</v>
      </c>
      <c r="AE320" s="40"/>
      <c r="AF320" s="40"/>
      <c r="AG320" s="40"/>
      <c r="AH320" s="39">
        <v>0</v>
      </c>
      <c r="AI320" s="40"/>
      <c r="AJ320" s="40"/>
      <c r="AK320" s="40"/>
      <c r="AL320" s="40"/>
      <c r="AM320" s="40"/>
      <c r="AN320" s="40"/>
      <c r="AO320" s="40"/>
      <c r="AP320" s="39">
        <v>0</v>
      </c>
      <c r="AQ320" s="40"/>
      <c r="AR320" s="40"/>
      <c r="AS320" s="40"/>
      <c r="AT320" s="39">
        <v>0</v>
      </c>
      <c r="AU320" s="39">
        <v>0</v>
      </c>
      <c r="AV320" s="40"/>
      <c r="AW320" s="39">
        <v>0</v>
      </c>
      <c r="AX320" s="40"/>
      <c r="AY320" s="40"/>
      <c r="AZ320" s="40"/>
      <c r="BA320" s="39">
        <v>0</v>
      </c>
      <c r="BB320" s="39">
        <v>0</v>
      </c>
      <c r="BC320" s="40"/>
      <c r="BD320" s="39">
        <v>0</v>
      </c>
      <c r="BE320" s="40"/>
      <c r="BF320" s="40"/>
      <c r="BG320" s="40"/>
      <c r="BH320" s="39">
        <v>0</v>
      </c>
      <c r="BI320" s="40"/>
      <c r="BJ320" s="40"/>
      <c r="BK320" s="40"/>
      <c r="BL320" s="39">
        <v>0</v>
      </c>
      <c r="BM320" s="40"/>
      <c r="BN320" s="39">
        <v>0</v>
      </c>
      <c r="BO320" s="40"/>
      <c r="BP320" s="40"/>
      <c r="BQ320" s="40"/>
      <c r="BR320" s="39">
        <v>0</v>
      </c>
    </row>
    <row r="321" spans="3:70"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row>
    <row r="322" spans="3:70" ht="20.100000000000001" customHeight="1" x14ac:dyDescent="0.2">
      <c r="C322" s="42" t="s">
        <v>122</v>
      </c>
      <c r="D322" s="42"/>
      <c r="F322" s="44">
        <v>0</v>
      </c>
      <c r="G322" s="45"/>
      <c r="H322" s="45"/>
      <c r="I322" s="45"/>
      <c r="J322" s="44">
        <v>0</v>
      </c>
      <c r="K322" s="44">
        <v>0</v>
      </c>
      <c r="L322" s="45"/>
      <c r="M322" s="44">
        <v>0</v>
      </c>
      <c r="N322" s="45"/>
      <c r="O322" s="45"/>
      <c r="P322" s="45"/>
      <c r="Q322" s="44">
        <v>0</v>
      </c>
      <c r="R322" s="44">
        <v>0</v>
      </c>
      <c r="S322" s="45"/>
      <c r="T322" s="44">
        <v>0</v>
      </c>
      <c r="U322" s="45"/>
      <c r="V322" s="45"/>
      <c r="W322" s="45"/>
      <c r="X322" s="44">
        <v>0</v>
      </c>
      <c r="Y322" s="45"/>
      <c r="Z322" s="45"/>
      <c r="AA322" s="45"/>
      <c r="AB322" s="44">
        <v>0</v>
      </c>
      <c r="AC322" s="45"/>
      <c r="AD322" s="44">
        <v>0</v>
      </c>
      <c r="AE322" s="45"/>
      <c r="AF322" s="45"/>
      <c r="AG322" s="45"/>
      <c r="AH322" s="44">
        <v>0</v>
      </c>
      <c r="AI322" s="45"/>
      <c r="AJ322" s="45"/>
      <c r="AK322" s="45"/>
      <c r="AL322" s="45"/>
      <c r="AM322" s="45"/>
      <c r="AN322" s="45"/>
      <c r="AO322" s="45"/>
      <c r="AP322" s="44">
        <v>0</v>
      </c>
      <c r="AQ322" s="45"/>
      <c r="AR322" s="45"/>
      <c r="AS322" s="45"/>
      <c r="AT322" s="44">
        <v>0</v>
      </c>
      <c r="AU322" s="44">
        <v>0</v>
      </c>
      <c r="AV322" s="45"/>
      <c r="AW322" s="44">
        <v>0</v>
      </c>
      <c r="AX322" s="45"/>
      <c r="AY322" s="45"/>
      <c r="AZ322" s="45"/>
      <c r="BA322" s="44">
        <v>0</v>
      </c>
      <c r="BB322" s="44">
        <v>0</v>
      </c>
      <c r="BC322" s="45"/>
      <c r="BD322" s="44">
        <v>0</v>
      </c>
      <c r="BE322" s="45"/>
      <c r="BF322" s="45"/>
      <c r="BG322" s="45"/>
      <c r="BH322" s="44">
        <v>0</v>
      </c>
      <c r="BI322" s="45"/>
      <c r="BJ322" s="45"/>
      <c r="BK322" s="45"/>
      <c r="BL322" s="44">
        <v>0</v>
      </c>
      <c r="BM322" s="45"/>
      <c r="BN322" s="44">
        <v>0</v>
      </c>
      <c r="BO322" s="45"/>
      <c r="BP322" s="45"/>
      <c r="BQ322" s="45"/>
      <c r="BR322" s="44">
        <v>0</v>
      </c>
    </row>
    <row r="323" spans="3:70"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row>
    <row r="324" spans="3:70"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row>
    <row r="325" spans="3:70" ht="20.100000000000001" customHeight="1" x14ac:dyDescent="0.2">
      <c r="D325" s="2" t="s">
        <v>124</v>
      </c>
      <c r="F325" s="37">
        <v>159</v>
      </c>
      <c r="G325" s="37"/>
      <c r="H325" s="37"/>
      <c r="I325" s="37"/>
      <c r="J325" s="37">
        <v>414</v>
      </c>
      <c r="K325" s="37">
        <v>7</v>
      </c>
      <c r="L325" s="37"/>
      <c r="M325" s="37">
        <v>421</v>
      </c>
      <c r="N325" s="37"/>
      <c r="O325" s="37"/>
      <c r="P325" s="37"/>
      <c r="Q325" s="37">
        <v>201</v>
      </c>
      <c r="R325" s="37">
        <v>254</v>
      </c>
      <c r="S325" s="37"/>
      <c r="T325" s="37">
        <v>455</v>
      </c>
      <c r="U325" s="37"/>
      <c r="V325" s="37"/>
      <c r="W325" s="37"/>
      <c r="X325" s="37">
        <v>125</v>
      </c>
      <c r="Y325" s="37"/>
      <c r="Z325" s="37"/>
      <c r="AA325" s="37"/>
      <c r="AB325" s="37">
        <v>0</v>
      </c>
      <c r="AC325" s="37"/>
      <c r="AD325" s="37">
        <v>0</v>
      </c>
      <c r="AE325" s="37"/>
      <c r="AF325" s="37"/>
      <c r="AG325" s="37"/>
      <c r="AH325" s="37">
        <v>84</v>
      </c>
      <c r="AI325" s="37"/>
      <c r="AJ325" s="37"/>
      <c r="AK325" s="37"/>
      <c r="AL325" s="37"/>
      <c r="AM325" s="37"/>
      <c r="AN325" s="37"/>
      <c r="AO325" s="37"/>
      <c r="AP325" s="37">
        <v>12</v>
      </c>
      <c r="AQ325" s="37"/>
      <c r="AR325" s="37"/>
      <c r="AS325" s="37"/>
      <c r="AT325" s="37">
        <v>87</v>
      </c>
      <c r="AU325" s="37">
        <v>5</v>
      </c>
      <c r="AV325" s="37"/>
      <c r="AW325" s="37">
        <v>92</v>
      </c>
      <c r="AX325" s="37"/>
      <c r="AY325" s="37"/>
      <c r="AZ325" s="37"/>
      <c r="BA325" s="37">
        <v>47</v>
      </c>
      <c r="BB325" s="37">
        <v>44</v>
      </c>
      <c r="BC325" s="37"/>
      <c r="BD325" s="37">
        <v>91</v>
      </c>
      <c r="BE325" s="37"/>
      <c r="BF325" s="37"/>
      <c r="BG325" s="37"/>
      <c r="BH325" s="37">
        <v>13</v>
      </c>
      <c r="BI325" s="37"/>
      <c r="BJ325" s="37"/>
      <c r="BK325" s="37"/>
      <c r="BL325" s="37">
        <v>0</v>
      </c>
      <c r="BM325" s="37"/>
      <c r="BN325" s="37">
        <v>0</v>
      </c>
      <c r="BO325" s="37"/>
      <c r="BP325" s="37"/>
      <c r="BQ325" s="37"/>
      <c r="BR325" s="37">
        <v>31</v>
      </c>
    </row>
    <row r="326" spans="3:70" ht="20.100000000000001" customHeight="1" x14ac:dyDescent="0.2">
      <c r="D326" s="38" t="s">
        <v>173</v>
      </c>
      <c r="F326" s="39">
        <v>149</v>
      </c>
      <c r="G326" s="40"/>
      <c r="H326" s="40"/>
      <c r="I326" s="40"/>
      <c r="J326" s="39">
        <v>409</v>
      </c>
      <c r="K326" s="39">
        <v>14</v>
      </c>
      <c r="L326" s="40"/>
      <c r="M326" s="39">
        <v>423</v>
      </c>
      <c r="N326" s="40"/>
      <c r="O326" s="40"/>
      <c r="P326" s="40"/>
      <c r="Q326" s="39">
        <v>170</v>
      </c>
      <c r="R326" s="39">
        <v>246</v>
      </c>
      <c r="S326" s="40"/>
      <c r="T326" s="39">
        <v>416</v>
      </c>
      <c r="U326" s="40"/>
      <c r="V326" s="40"/>
      <c r="W326" s="40"/>
      <c r="X326" s="39">
        <v>156</v>
      </c>
      <c r="Y326" s="40"/>
      <c r="Z326" s="40"/>
      <c r="AA326" s="40"/>
      <c r="AB326" s="39">
        <v>0</v>
      </c>
      <c r="AC326" s="40"/>
      <c r="AD326" s="39">
        <v>0</v>
      </c>
      <c r="AE326" s="40"/>
      <c r="AF326" s="40"/>
      <c r="AG326" s="40"/>
      <c r="AH326" s="39">
        <v>0</v>
      </c>
      <c r="AI326" s="40"/>
      <c r="AJ326" s="40"/>
      <c r="AK326" s="40"/>
      <c r="AL326" s="40"/>
      <c r="AM326" s="40"/>
      <c r="AN326" s="40"/>
      <c r="AO326" s="40"/>
      <c r="AP326" s="39">
        <v>18</v>
      </c>
      <c r="AQ326" s="40"/>
      <c r="AR326" s="40"/>
      <c r="AS326" s="40"/>
      <c r="AT326" s="39">
        <v>88</v>
      </c>
      <c r="AU326" s="39">
        <v>1</v>
      </c>
      <c r="AV326" s="40"/>
      <c r="AW326" s="39">
        <v>89</v>
      </c>
      <c r="AX326" s="40"/>
      <c r="AY326" s="40"/>
      <c r="AZ326" s="40"/>
      <c r="BA326" s="39">
        <v>22</v>
      </c>
      <c r="BB326" s="39">
        <v>36</v>
      </c>
      <c r="BC326" s="40"/>
      <c r="BD326" s="39">
        <v>58</v>
      </c>
      <c r="BE326" s="40"/>
      <c r="BF326" s="40"/>
      <c r="BG326" s="40"/>
      <c r="BH326" s="39">
        <v>49</v>
      </c>
      <c r="BI326" s="40"/>
      <c r="BJ326" s="40"/>
      <c r="BK326" s="40"/>
      <c r="BL326" s="39">
        <v>0</v>
      </c>
      <c r="BM326" s="40"/>
      <c r="BN326" s="39">
        <v>0</v>
      </c>
      <c r="BO326" s="40"/>
      <c r="BP326" s="40"/>
      <c r="BQ326" s="40"/>
      <c r="BR326" s="39">
        <v>0</v>
      </c>
    </row>
    <row r="327" spans="3:70" ht="20.100000000000001" customHeight="1" x14ac:dyDescent="0.2">
      <c r="D327" s="2" t="s">
        <v>113</v>
      </c>
      <c r="F327" s="37">
        <v>223</v>
      </c>
      <c r="G327" s="37"/>
      <c r="H327" s="37"/>
      <c r="I327" s="37"/>
      <c r="J327" s="37">
        <v>472</v>
      </c>
      <c r="K327" s="37">
        <v>17</v>
      </c>
      <c r="L327" s="37"/>
      <c r="M327" s="37">
        <v>489</v>
      </c>
      <c r="N327" s="37"/>
      <c r="O327" s="37"/>
      <c r="P327" s="37"/>
      <c r="Q327" s="37">
        <v>177</v>
      </c>
      <c r="R327" s="37">
        <v>437</v>
      </c>
      <c r="S327" s="37"/>
      <c r="T327" s="37">
        <v>614</v>
      </c>
      <c r="U327" s="37"/>
      <c r="V327" s="37"/>
      <c r="W327" s="37"/>
      <c r="X327" s="37">
        <v>98</v>
      </c>
      <c r="Y327" s="37"/>
      <c r="Z327" s="37"/>
      <c r="AA327" s="37"/>
      <c r="AB327" s="37">
        <v>0</v>
      </c>
      <c r="AC327" s="37"/>
      <c r="AD327" s="37">
        <v>0</v>
      </c>
      <c r="AE327" s="37"/>
      <c r="AF327" s="37"/>
      <c r="AG327" s="37"/>
      <c r="AH327" s="37">
        <v>0</v>
      </c>
      <c r="AI327" s="37"/>
      <c r="AJ327" s="37"/>
      <c r="AK327" s="37"/>
      <c r="AL327" s="37"/>
      <c r="AM327" s="37"/>
      <c r="AN327" s="37"/>
      <c r="AO327" s="37"/>
      <c r="AP327" s="37">
        <v>32</v>
      </c>
      <c r="AQ327" s="37"/>
      <c r="AR327" s="37"/>
      <c r="AS327" s="37"/>
      <c r="AT327" s="37">
        <v>112</v>
      </c>
      <c r="AU327" s="37">
        <v>1</v>
      </c>
      <c r="AV327" s="37"/>
      <c r="AW327" s="37">
        <v>113</v>
      </c>
      <c r="AX327" s="37"/>
      <c r="AY327" s="37"/>
      <c r="AZ327" s="37"/>
      <c r="BA327" s="37">
        <v>23</v>
      </c>
      <c r="BB327" s="37">
        <v>113</v>
      </c>
      <c r="BC327" s="37"/>
      <c r="BD327" s="37">
        <v>136</v>
      </c>
      <c r="BE327" s="37"/>
      <c r="BF327" s="37"/>
      <c r="BG327" s="37"/>
      <c r="BH327" s="37">
        <v>9</v>
      </c>
      <c r="BI327" s="37"/>
      <c r="BJ327" s="37"/>
      <c r="BK327" s="37"/>
      <c r="BL327" s="37">
        <v>0</v>
      </c>
      <c r="BM327" s="37"/>
      <c r="BN327" s="37">
        <v>0</v>
      </c>
      <c r="BO327" s="37"/>
      <c r="BP327" s="37"/>
      <c r="BQ327" s="37"/>
      <c r="BR327" s="37">
        <v>0</v>
      </c>
    </row>
    <row r="328" spans="3:70" ht="20.100000000000001" customHeight="1" x14ac:dyDescent="0.2">
      <c r="D328" s="38" t="s">
        <v>101</v>
      </c>
      <c r="F328" s="39">
        <v>255</v>
      </c>
      <c r="G328" s="40"/>
      <c r="H328" s="40"/>
      <c r="I328" s="40"/>
      <c r="J328" s="39">
        <v>476</v>
      </c>
      <c r="K328" s="39">
        <v>6</v>
      </c>
      <c r="L328" s="40"/>
      <c r="M328" s="39">
        <v>482</v>
      </c>
      <c r="N328" s="40"/>
      <c r="O328" s="40"/>
      <c r="P328" s="40"/>
      <c r="Q328" s="39">
        <v>159</v>
      </c>
      <c r="R328" s="39">
        <v>431</v>
      </c>
      <c r="S328" s="40"/>
      <c r="T328" s="39">
        <v>590</v>
      </c>
      <c r="U328" s="40"/>
      <c r="V328" s="40"/>
      <c r="W328" s="40"/>
      <c r="X328" s="39">
        <v>147</v>
      </c>
      <c r="Y328" s="40"/>
      <c r="Z328" s="40"/>
      <c r="AA328" s="40"/>
      <c r="AB328" s="39">
        <v>0</v>
      </c>
      <c r="AC328" s="40"/>
      <c r="AD328" s="39">
        <v>0</v>
      </c>
      <c r="AE328" s="40"/>
      <c r="AF328" s="40"/>
      <c r="AG328" s="40"/>
      <c r="AH328" s="39">
        <v>0</v>
      </c>
      <c r="AI328" s="40"/>
      <c r="AJ328" s="40"/>
      <c r="AK328" s="40"/>
      <c r="AL328" s="40"/>
      <c r="AM328" s="40"/>
      <c r="AN328" s="40"/>
      <c r="AO328" s="40"/>
      <c r="AP328" s="39">
        <v>22</v>
      </c>
      <c r="AQ328" s="40"/>
      <c r="AR328" s="40"/>
      <c r="AS328" s="40"/>
      <c r="AT328" s="39">
        <v>114</v>
      </c>
      <c r="AU328" s="39">
        <v>3</v>
      </c>
      <c r="AV328" s="40"/>
      <c r="AW328" s="39">
        <v>117</v>
      </c>
      <c r="AX328" s="40"/>
      <c r="AY328" s="40"/>
      <c r="AZ328" s="40"/>
      <c r="BA328" s="39">
        <v>33</v>
      </c>
      <c r="BB328" s="39">
        <v>91</v>
      </c>
      <c r="BC328" s="40"/>
      <c r="BD328" s="39">
        <v>124</v>
      </c>
      <c r="BE328" s="40"/>
      <c r="BF328" s="40"/>
      <c r="BG328" s="40"/>
      <c r="BH328" s="39">
        <v>15</v>
      </c>
      <c r="BI328" s="40"/>
      <c r="BJ328" s="40"/>
      <c r="BK328" s="40"/>
      <c r="BL328" s="39">
        <v>0</v>
      </c>
      <c r="BM328" s="40"/>
      <c r="BN328" s="39">
        <v>0</v>
      </c>
      <c r="BO328" s="40"/>
      <c r="BP328" s="40"/>
      <c r="BQ328" s="40"/>
      <c r="BR328" s="39">
        <v>0</v>
      </c>
    </row>
    <row r="329" spans="3:70" ht="20.100000000000001" customHeight="1" x14ac:dyDescent="0.2">
      <c r="D329" s="2" t="s">
        <v>115</v>
      </c>
      <c r="F329" s="37">
        <v>168</v>
      </c>
      <c r="G329" s="37"/>
      <c r="H329" s="37"/>
      <c r="I329" s="37"/>
      <c r="J329" s="37">
        <v>475</v>
      </c>
      <c r="K329" s="37">
        <v>21</v>
      </c>
      <c r="L329" s="37"/>
      <c r="M329" s="37">
        <v>496</v>
      </c>
      <c r="N329" s="37"/>
      <c r="O329" s="37"/>
      <c r="P329" s="37"/>
      <c r="Q329" s="37">
        <v>286</v>
      </c>
      <c r="R329" s="37">
        <v>301</v>
      </c>
      <c r="S329" s="37"/>
      <c r="T329" s="37">
        <v>587</v>
      </c>
      <c r="U329" s="37"/>
      <c r="V329" s="37"/>
      <c r="W329" s="37"/>
      <c r="X329" s="37">
        <v>77</v>
      </c>
      <c r="Y329" s="37"/>
      <c r="Z329" s="37"/>
      <c r="AA329" s="37"/>
      <c r="AB329" s="37">
        <v>0</v>
      </c>
      <c r="AC329" s="37"/>
      <c r="AD329" s="37">
        <v>0</v>
      </c>
      <c r="AE329" s="37"/>
      <c r="AF329" s="37"/>
      <c r="AG329" s="37"/>
      <c r="AH329" s="37">
        <v>0</v>
      </c>
      <c r="AI329" s="37"/>
      <c r="AJ329" s="37"/>
      <c r="AK329" s="37"/>
      <c r="AL329" s="37"/>
      <c r="AM329" s="37"/>
      <c r="AN329" s="37"/>
      <c r="AO329" s="37"/>
      <c r="AP329" s="37">
        <v>10</v>
      </c>
      <c r="AQ329" s="37"/>
      <c r="AR329" s="37"/>
      <c r="AS329" s="37"/>
      <c r="AT329" s="37">
        <v>111</v>
      </c>
      <c r="AU329" s="37">
        <v>4</v>
      </c>
      <c r="AV329" s="37"/>
      <c r="AW329" s="37">
        <v>115</v>
      </c>
      <c r="AX329" s="37"/>
      <c r="AY329" s="37"/>
      <c r="AZ329" s="37"/>
      <c r="BA329" s="37">
        <v>58</v>
      </c>
      <c r="BB329" s="37">
        <v>57</v>
      </c>
      <c r="BC329" s="37"/>
      <c r="BD329" s="37">
        <v>115</v>
      </c>
      <c r="BE329" s="37"/>
      <c r="BF329" s="37"/>
      <c r="BG329" s="37"/>
      <c r="BH329" s="37">
        <v>10</v>
      </c>
      <c r="BI329" s="37"/>
      <c r="BJ329" s="37"/>
      <c r="BK329" s="37"/>
      <c r="BL329" s="37">
        <v>0</v>
      </c>
      <c r="BM329" s="37"/>
      <c r="BN329" s="37">
        <v>0</v>
      </c>
      <c r="BO329" s="37"/>
      <c r="BP329" s="37"/>
      <c r="BQ329" s="37"/>
      <c r="BR329" s="37">
        <v>0</v>
      </c>
    </row>
    <row r="330" spans="3:70" ht="20.100000000000001" customHeight="1" x14ac:dyDescent="0.2">
      <c r="D330" s="38" t="s">
        <v>116</v>
      </c>
      <c r="F330" s="39">
        <v>171</v>
      </c>
      <c r="G330" s="40"/>
      <c r="H330" s="40"/>
      <c r="I330" s="40"/>
      <c r="J330" s="39">
        <v>473</v>
      </c>
      <c r="K330" s="39">
        <v>13</v>
      </c>
      <c r="L330" s="40"/>
      <c r="M330" s="39">
        <v>486</v>
      </c>
      <c r="N330" s="40"/>
      <c r="O330" s="40"/>
      <c r="P330" s="40"/>
      <c r="Q330" s="39">
        <v>252</v>
      </c>
      <c r="R330" s="39">
        <v>297</v>
      </c>
      <c r="S330" s="40"/>
      <c r="T330" s="39">
        <v>549</v>
      </c>
      <c r="U330" s="40"/>
      <c r="V330" s="40"/>
      <c r="W330" s="40"/>
      <c r="X330" s="39">
        <v>108</v>
      </c>
      <c r="Y330" s="40"/>
      <c r="Z330" s="40"/>
      <c r="AA330" s="40"/>
      <c r="AB330" s="39">
        <v>0</v>
      </c>
      <c r="AC330" s="40"/>
      <c r="AD330" s="39">
        <v>0</v>
      </c>
      <c r="AE330" s="40"/>
      <c r="AF330" s="40"/>
      <c r="AG330" s="40"/>
      <c r="AH330" s="39">
        <v>0</v>
      </c>
      <c r="AI330" s="40"/>
      <c r="AJ330" s="40"/>
      <c r="AK330" s="40"/>
      <c r="AL330" s="40"/>
      <c r="AM330" s="40"/>
      <c r="AN330" s="40"/>
      <c r="AO330" s="40"/>
      <c r="AP330" s="39">
        <v>18</v>
      </c>
      <c r="AQ330" s="40"/>
      <c r="AR330" s="40"/>
      <c r="AS330" s="40"/>
      <c r="AT330" s="39">
        <v>112</v>
      </c>
      <c r="AU330" s="39">
        <v>2</v>
      </c>
      <c r="AV330" s="40"/>
      <c r="AW330" s="39">
        <v>114</v>
      </c>
      <c r="AX330" s="40"/>
      <c r="AY330" s="40"/>
      <c r="AZ330" s="40"/>
      <c r="BA330" s="39">
        <v>41</v>
      </c>
      <c r="BB330" s="39">
        <v>75</v>
      </c>
      <c r="BC330" s="40"/>
      <c r="BD330" s="39">
        <v>116</v>
      </c>
      <c r="BE330" s="40"/>
      <c r="BF330" s="40"/>
      <c r="BG330" s="40"/>
      <c r="BH330" s="39">
        <v>16</v>
      </c>
      <c r="BI330" s="40"/>
      <c r="BJ330" s="40"/>
      <c r="BK330" s="40"/>
      <c r="BL330" s="39">
        <v>0</v>
      </c>
      <c r="BM330" s="40"/>
      <c r="BN330" s="39">
        <v>0</v>
      </c>
      <c r="BO330" s="40"/>
      <c r="BP330" s="40"/>
      <c r="BQ330" s="40"/>
      <c r="BR330" s="39">
        <v>0</v>
      </c>
    </row>
    <row r="331" spans="3:70" ht="20.100000000000001" customHeight="1" x14ac:dyDescent="0.2">
      <c r="D331" s="2" t="s">
        <v>117</v>
      </c>
      <c r="F331" s="37">
        <v>84</v>
      </c>
      <c r="G331" s="37"/>
      <c r="H331" s="37"/>
      <c r="I331" s="37"/>
      <c r="J331" s="37">
        <v>258</v>
      </c>
      <c r="K331" s="37">
        <v>3</v>
      </c>
      <c r="L331" s="37"/>
      <c r="M331" s="37">
        <v>261</v>
      </c>
      <c r="N331" s="37"/>
      <c r="O331" s="37"/>
      <c r="P331" s="37"/>
      <c r="Q331" s="37">
        <v>88</v>
      </c>
      <c r="R331" s="37">
        <v>163</v>
      </c>
      <c r="S331" s="37"/>
      <c r="T331" s="37">
        <v>251</v>
      </c>
      <c r="U331" s="37"/>
      <c r="V331" s="37"/>
      <c r="W331" s="37"/>
      <c r="X331" s="37">
        <v>94</v>
      </c>
      <c r="Y331" s="37"/>
      <c r="Z331" s="37"/>
      <c r="AA331" s="37"/>
      <c r="AB331" s="37">
        <v>0</v>
      </c>
      <c r="AC331" s="37"/>
      <c r="AD331" s="37">
        <v>0</v>
      </c>
      <c r="AE331" s="37"/>
      <c r="AF331" s="37"/>
      <c r="AG331" s="37"/>
      <c r="AH331" s="37">
        <v>0</v>
      </c>
      <c r="AI331" s="37"/>
      <c r="AJ331" s="37"/>
      <c r="AK331" s="37"/>
      <c r="AL331" s="37"/>
      <c r="AM331" s="37"/>
      <c r="AN331" s="37"/>
      <c r="AO331" s="37"/>
      <c r="AP331" s="37">
        <v>5</v>
      </c>
      <c r="AQ331" s="37"/>
      <c r="AR331" s="37"/>
      <c r="AS331" s="37"/>
      <c r="AT331" s="37">
        <v>24</v>
      </c>
      <c r="AU331" s="37">
        <v>2</v>
      </c>
      <c r="AV331" s="37"/>
      <c r="AW331" s="37">
        <v>26</v>
      </c>
      <c r="AX331" s="37"/>
      <c r="AY331" s="37"/>
      <c r="AZ331" s="37"/>
      <c r="BA331" s="37">
        <v>11</v>
      </c>
      <c r="BB331" s="37">
        <v>13</v>
      </c>
      <c r="BC331" s="37"/>
      <c r="BD331" s="37">
        <v>24</v>
      </c>
      <c r="BE331" s="37"/>
      <c r="BF331" s="37"/>
      <c r="BG331" s="37"/>
      <c r="BH331" s="37">
        <v>7</v>
      </c>
      <c r="BI331" s="37"/>
      <c r="BJ331" s="37"/>
      <c r="BK331" s="37"/>
      <c r="BL331" s="37">
        <v>0</v>
      </c>
      <c r="BM331" s="37"/>
      <c r="BN331" s="37">
        <v>0</v>
      </c>
      <c r="BO331" s="37"/>
      <c r="BP331" s="37"/>
      <c r="BQ331" s="37"/>
      <c r="BR331" s="37">
        <v>0</v>
      </c>
    </row>
    <row r="332" spans="3:70" ht="20.100000000000001" customHeight="1" x14ac:dyDescent="0.2">
      <c r="D332" s="38" t="s">
        <v>105</v>
      </c>
      <c r="F332" s="39">
        <v>84</v>
      </c>
      <c r="G332" s="40"/>
      <c r="H332" s="40"/>
      <c r="I332" s="40"/>
      <c r="J332" s="39">
        <v>242</v>
      </c>
      <c r="K332" s="39">
        <v>8</v>
      </c>
      <c r="L332" s="40"/>
      <c r="M332" s="39">
        <v>250</v>
      </c>
      <c r="N332" s="40"/>
      <c r="O332" s="40"/>
      <c r="P332" s="40"/>
      <c r="Q332" s="39">
        <v>74</v>
      </c>
      <c r="R332" s="39">
        <v>169</v>
      </c>
      <c r="S332" s="40"/>
      <c r="T332" s="39">
        <v>243</v>
      </c>
      <c r="U332" s="40"/>
      <c r="V332" s="40"/>
      <c r="W332" s="40"/>
      <c r="X332" s="39">
        <v>91</v>
      </c>
      <c r="Y332" s="40"/>
      <c r="Z332" s="40"/>
      <c r="AA332" s="40"/>
      <c r="AB332" s="39">
        <v>0</v>
      </c>
      <c r="AC332" s="40"/>
      <c r="AD332" s="39">
        <v>0</v>
      </c>
      <c r="AE332" s="40"/>
      <c r="AF332" s="40"/>
      <c r="AG332" s="40"/>
      <c r="AH332" s="39">
        <v>0</v>
      </c>
      <c r="AI332" s="40"/>
      <c r="AJ332" s="40"/>
      <c r="AK332" s="40"/>
      <c r="AL332" s="40"/>
      <c r="AM332" s="40"/>
      <c r="AN332" s="40"/>
      <c r="AO332" s="40"/>
      <c r="AP332" s="39">
        <v>8</v>
      </c>
      <c r="AQ332" s="40"/>
      <c r="AR332" s="40"/>
      <c r="AS332" s="40"/>
      <c r="AT332" s="39">
        <v>26</v>
      </c>
      <c r="AU332" s="39">
        <v>2</v>
      </c>
      <c r="AV332" s="40"/>
      <c r="AW332" s="39">
        <v>28</v>
      </c>
      <c r="AX332" s="40"/>
      <c r="AY332" s="40"/>
      <c r="AZ332" s="40"/>
      <c r="BA332" s="39">
        <v>12</v>
      </c>
      <c r="BB332" s="39">
        <v>16</v>
      </c>
      <c r="BC332" s="40"/>
      <c r="BD332" s="39">
        <v>28</v>
      </c>
      <c r="BE332" s="40"/>
      <c r="BF332" s="40"/>
      <c r="BG332" s="40"/>
      <c r="BH332" s="39">
        <v>8</v>
      </c>
      <c r="BI332" s="40"/>
      <c r="BJ332" s="40"/>
      <c r="BK332" s="40"/>
      <c r="BL332" s="39">
        <v>0</v>
      </c>
      <c r="BM332" s="40"/>
      <c r="BN332" s="39">
        <v>0</v>
      </c>
      <c r="BO332" s="40"/>
      <c r="BP332" s="40"/>
      <c r="BQ332" s="40"/>
      <c r="BR332" s="39">
        <v>0</v>
      </c>
    </row>
    <row r="333" spans="3:70" ht="20.100000000000001" customHeight="1" x14ac:dyDescent="0.2">
      <c r="D333" s="2" t="s">
        <v>244</v>
      </c>
      <c r="F333" s="37">
        <v>83</v>
      </c>
      <c r="G333" s="37"/>
      <c r="H333" s="37"/>
      <c r="I333" s="37"/>
      <c r="J333" s="37">
        <v>362</v>
      </c>
      <c r="K333" s="37">
        <v>8</v>
      </c>
      <c r="L333" s="37"/>
      <c r="M333" s="37">
        <v>370</v>
      </c>
      <c r="N333" s="37"/>
      <c r="O333" s="37"/>
      <c r="P333" s="37"/>
      <c r="Q333" s="37">
        <v>99</v>
      </c>
      <c r="R333" s="37">
        <v>240</v>
      </c>
      <c r="S333" s="37"/>
      <c r="T333" s="37">
        <v>339</v>
      </c>
      <c r="U333" s="37"/>
      <c r="V333" s="37"/>
      <c r="W333" s="37"/>
      <c r="X333" s="37">
        <v>114</v>
      </c>
      <c r="Y333" s="37"/>
      <c r="Z333" s="37"/>
      <c r="AA333" s="37"/>
      <c r="AB333" s="37">
        <v>0</v>
      </c>
      <c r="AC333" s="37"/>
      <c r="AD333" s="37">
        <v>0</v>
      </c>
      <c r="AE333" s="37"/>
      <c r="AF333" s="37"/>
      <c r="AG333" s="37"/>
      <c r="AH333" s="37">
        <v>0</v>
      </c>
      <c r="AI333" s="37"/>
      <c r="AJ333" s="37"/>
      <c r="AK333" s="37"/>
      <c r="AL333" s="37"/>
      <c r="AM333" s="37"/>
      <c r="AN333" s="37"/>
      <c r="AO333" s="37"/>
      <c r="AP333" s="37">
        <v>8</v>
      </c>
      <c r="AQ333" s="37"/>
      <c r="AR333" s="37"/>
      <c r="AS333" s="37"/>
      <c r="AT333" s="37">
        <v>93</v>
      </c>
      <c r="AU333" s="37">
        <v>1</v>
      </c>
      <c r="AV333" s="37"/>
      <c r="AW333" s="37">
        <v>94</v>
      </c>
      <c r="AX333" s="37"/>
      <c r="AY333" s="37"/>
      <c r="AZ333" s="37"/>
      <c r="BA333" s="37">
        <v>29</v>
      </c>
      <c r="BB333" s="37">
        <v>55</v>
      </c>
      <c r="BC333" s="37"/>
      <c r="BD333" s="37">
        <v>84</v>
      </c>
      <c r="BE333" s="37"/>
      <c r="BF333" s="37"/>
      <c r="BG333" s="37"/>
      <c r="BH333" s="37">
        <v>18</v>
      </c>
      <c r="BI333" s="37"/>
      <c r="BJ333" s="37"/>
      <c r="BK333" s="37"/>
      <c r="BL333" s="37">
        <v>0</v>
      </c>
      <c r="BM333" s="37"/>
      <c r="BN333" s="37">
        <v>0</v>
      </c>
      <c r="BO333" s="37"/>
      <c r="BP333" s="37"/>
      <c r="BQ333" s="37"/>
      <c r="BR333" s="37">
        <v>0</v>
      </c>
    </row>
    <row r="334" spans="3:70" ht="20.100000000000001" customHeight="1" x14ac:dyDescent="0.2">
      <c r="D334" s="38" t="s">
        <v>245</v>
      </c>
      <c r="F334" s="39">
        <v>139</v>
      </c>
      <c r="G334" s="40"/>
      <c r="H334" s="40"/>
      <c r="I334" s="40"/>
      <c r="J334" s="39">
        <v>512</v>
      </c>
      <c r="K334" s="39">
        <v>10</v>
      </c>
      <c r="L334" s="40"/>
      <c r="M334" s="39">
        <v>522</v>
      </c>
      <c r="N334" s="40"/>
      <c r="O334" s="40"/>
      <c r="P334" s="40"/>
      <c r="Q334" s="39">
        <v>225</v>
      </c>
      <c r="R334" s="39">
        <v>280</v>
      </c>
      <c r="S334" s="40"/>
      <c r="T334" s="39">
        <v>505</v>
      </c>
      <c r="U334" s="40"/>
      <c r="V334" s="40"/>
      <c r="W334" s="40"/>
      <c r="X334" s="39">
        <v>156</v>
      </c>
      <c r="Y334" s="40"/>
      <c r="Z334" s="40"/>
      <c r="AA334" s="40"/>
      <c r="AB334" s="39">
        <v>0</v>
      </c>
      <c r="AC334" s="40"/>
      <c r="AD334" s="39">
        <v>0</v>
      </c>
      <c r="AE334" s="40"/>
      <c r="AF334" s="40"/>
      <c r="AG334" s="40"/>
      <c r="AH334" s="39">
        <v>0</v>
      </c>
      <c r="AI334" s="40"/>
      <c r="AJ334" s="40"/>
      <c r="AK334" s="40"/>
      <c r="AL334" s="40"/>
      <c r="AM334" s="40"/>
      <c r="AN334" s="40"/>
      <c r="AO334" s="40"/>
      <c r="AP334" s="39">
        <v>17</v>
      </c>
      <c r="AQ334" s="40"/>
      <c r="AR334" s="40"/>
      <c r="AS334" s="40"/>
      <c r="AT334" s="39">
        <v>135</v>
      </c>
      <c r="AU334" s="39">
        <v>6</v>
      </c>
      <c r="AV334" s="40"/>
      <c r="AW334" s="39">
        <v>141</v>
      </c>
      <c r="AX334" s="40"/>
      <c r="AY334" s="40"/>
      <c r="AZ334" s="40"/>
      <c r="BA334" s="39">
        <v>36</v>
      </c>
      <c r="BB334" s="39">
        <v>99</v>
      </c>
      <c r="BC334" s="40"/>
      <c r="BD334" s="39">
        <v>135</v>
      </c>
      <c r="BE334" s="40"/>
      <c r="BF334" s="40"/>
      <c r="BG334" s="40"/>
      <c r="BH334" s="39">
        <v>23</v>
      </c>
      <c r="BI334" s="40"/>
      <c r="BJ334" s="40"/>
      <c r="BK334" s="40"/>
      <c r="BL334" s="39">
        <v>0</v>
      </c>
      <c r="BM334" s="40"/>
      <c r="BN334" s="39">
        <v>0</v>
      </c>
      <c r="BO334" s="40"/>
      <c r="BP334" s="40"/>
      <c r="BQ334" s="40"/>
      <c r="BR334" s="39">
        <v>0</v>
      </c>
    </row>
    <row r="335" spans="3:70" ht="20.100000000000001" customHeight="1" x14ac:dyDescent="0.2">
      <c r="D335" s="2" t="s">
        <v>246</v>
      </c>
      <c r="F335" s="37">
        <v>108</v>
      </c>
      <c r="G335" s="37"/>
      <c r="H335" s="37"/>
      <c r="I335" s="37"/>
      <c r="J335" s="37">
        <v>365</v>
      </c>
      <c r="K335" s="37">
        <v>7</v>
      </c>
      <c r="L335" s="37"/>
      <c r="M335" s="37">
        <v>372</v>
      </c>
      <c r="N335" s="37"/>
      <c r="O335" s="37"/>
      <c r="P335" s="37"/>
      <c r="Q335" s="37">
        <v>103</v>
      </c>
      <c r="R335" s="37">
        <v>231</v>
      </c>
      <c r="S335" s="37"/>
      <c r="T335" s="37">
        <v>334</v>
      </c>
      <c r="U335" s="37"/>
      <c r="V335" s="37"/>
      <c r="W335" s="37"/>
      <c r="X335" s="37">
        <v>146</v>
      </c>
      <c r="Y335" s="37"/>
      <c r="Z335" s="37"/>
      <c r="AA335" s="37"/>
      <c r="AB335" s="37">
        <v>0</v>
      </c>
      <c r="AC335" s="37"/>
      <c r="AD335" s="37">
        <v>0</v>
      </c>
      <c r="AE335" s="37"/>
      <c r="AF335" s="37"/>
      <c r="AG335" s="37"/>
      <c r="AH335" s="37">
        <v>0</v>
      </c>
      <c r="AI335" s="37"/>
      <c r="AJ335" s="37"/>
      <c r="AK335" s="37"/>
      <c r="AL335" s="37"/>
      <c r="AM335" s="37"/>
      <c r="AN335" s="37"/>
      <c r="AO335" s="37"/>
      <c r="AP335" s="37">
        <v>15</v>
      </c>
      <c r="AQ335" s="37"/>
      <c r="AR335" s="37"/>
      <c r="AS335" s="37"/>
      <c r="AT335" s="37">
        <v>83</v>
      </c>
      <c r="AU335" s="37">
        <v>2</v>
      </c>
      <c r="AV335" s="37"/>
      <c r="AW335" s="37">
        <v>85</v>
      </c>
      <c r="AX335" s="37"/>
      <c r="AY335" s="37"/>
      <c r="AZ335" s="37"/>
      <c r="BA335" s="37">
        <v>27</v>
      </c>
      <c r="BB335" s="37">
        <v>53</v>
      </c>
      <c r="BC335" s="37"/>
      <c r="BD335" s="37">
        <v>80</v>
      </c>
      <c r="BE335" s="37"/>
      <c r="BF335" s="37"/>
      <c r="BG335" s="37"/>
      <c r="BH335" s="37">
        <v>20</v>
      </c>
      <c r="BI335" s="37"/>
      <c r="BJ335" s="37"/>
      <c r="BK335" s="37"/>
      <c r="BL335" s="37">
        <v>0</v>
      </c>
      <c r="BM335" s="37"/>
      <c r="BN335" s="37">
        <v>0</v>
      </c>
      <c r="BO335" s="37"/>
      <c r="BP335" s="37"/>
      <c r="BQ335" s="37"/>
      <c r="BR335" s="37">
        <v>0</v>
      </c>
    </row>
    <row r="336" spans="3:70" ht="20.100000000000001" customHeight="1" x14ac:dyDescent="0.2">
      <c r="D336" s="38" t="s">
        <v>247</v>
      </c>
      <c r="F336" s="39">
        <v>136</v>
      </c>
      <c r="G336" s="40"/>
      <c r="H336" s="40"/>
      <c r="I336" s="40"/>
      <c r="J336" s="39">
        <v>411</v>
      </c>
      <c r="K336" s="39">
        <v>4</v>
      </c>
      <c r="L336" s="40"/>
      <c r="M336" s="39">
        <v>415</v>
      </c>
      <c r="N336" s="40"/>
      <c r="O336" s="40"/>
      <c r="P336" s="40"/>
      <c r="Q336" s="39">
        <v>128</v>
      </c>
      <c r="R336" s="39">
        <v>322</v>
      </c>
      <c r="S336" s="40"/>
      <c r="T336" s="39">
        <v>450</v>
      </c>
      <c r="U336" s="40"/>
      <c r="V336" s="40"/>
      <c r="W336" s="40"/>
      <c r="X336" s="39">
        <v>101</v>
      </c>
      <c r="Y336" s="40"/>
      <c r="Z336" s="40"/>
      <c r="AA336" s="40"/>
      <c r="AB336" s="39">
        <v>0</v>
      </c>
      <c r="AC336" s="40"/>
      <c r="AD336" s="39">
        <v>0</v>
      </c>
      <c r="AE336" s="40"/>
      <c r="AF336" s="40"/>
      <c r="AG336" s="40"/>
      <c r="AH336" s="39">
        <v>43</v>
      </c>
      <c r="AI336" s="40"/>
      <c r="AJ336" s="40"/>
      <c r="AK336" s="40"/>
      <c r="AL336" s="40"/>
      <c r="AM336" s="40"/>
      <c r="AN336" s="40"/>
      <c r="AO336" s="40"/>
      <c r="AP336" s="39">
        <v>61</v>
      </c>
      <c r="AQ336" s="40"/>
      <c r="AR336" s="40"/>
      <c r="AS336" s="40"/>
      <c r="AT336" s="39">
        <v>91</v>
      </c>
      <c r="AU336" s="39">
        <v>7</v>
      </c>
      <c r="AV336" s="40"/>
      <c r="AW336" s="39">
        <v>98</v>
      </c>
      <c r="AX336" s="40"/>
      <c r="AY336" s="40"/>
      <c r="AZ336" s="40"/>
      <c r="BA336" s="39">
        <v>37</v>
      </c>
      <c r="BB336" s="39">
        <v>55</v>
      </c>
      <c r="BC336" s="40"/>
      <c r="BD336" s="39">
        <v>92</v>
      </c>
      <c r="BE336" s="40"/>
      <c r="BF336" s="40"/>
      <c r="BG336" s="40"/>
      <c r="BH336" s="39">
        <v>67</v>
      </c>
      <c r="BI336" s="40"/>
      <c r="BJ336" s="40"/>
      <c r="BK336" s="40"/>
      <c r="BL336" s="39">
        <v>0</v>
      </c>
      <c r="BM336" s="40"/>
      <c r="BN336" s="39">
        <v>0</v>
      </c>
      <c r="BO336" s="40"/>
      <c r="BP336" s="40"/>
      <c r="BQ336" s="40"/>
      <c r="BR336" s="39">
        <v>13</v>
      </c>
    </row>
    <row r="337" spans="1:70" ht="20.100000000000001" customHeight="1" x14ac:dyDescent="0.2">
      <c r="D337" s="2" t="s">
        <v>120</v>
      </c>
      <c r="F337" s="37">
        <v>151</v>
      </c>
      <c r="G337" s="37"/>
      <c r="H337" s="37"/>
      <c r="I337" s="37"/>
      <c r="J337" s="37">
        <v>508</v>
      </c>
      <c r="K337" s="37">
        <v>11</v>
      </c>
      <c r="L337" s="37"/>
      <c r="M337" s="37">
        <v>519</v>
      </c>
      <c r="N337" s="37"/>
      <c r="O337" s="37"/>
      <c r="P337" s="37"/>
      <c r="Q337" s="37">
        <v>216</v>
      </c>
      <c r="R337" s="37">
        <v>318</v>
      </c>
      <c r="S337" s="37"/>
      <c r="T337" s="37">
        <v>534</v>
      </c>
      <c r="U337" s="37"/>
      <c r="V337" s="37"/>
      <c r="W337" s="37"/>
      <c r="X337" s="37">
        <v>136</v>
      </c>
      <c r="Y337" s="37"/>
      <c r="Z337" s="37"/>
      <c r="AA337" s="37"/>
      <c r="AB337" s="37">
        <v>0</v>
      </c>
      <c r="AC337" s="37"/>
      <c r="AD337" s="37">
        <v>0</v>
      </c>
      <c r="AE337" s="37"/>
      <c r="AF337" s="37"/>
      <c r="AG337" s="37"/>
      <c r="AH337" s="37">
        <v>17</v>
      </c>
      <c r="AI337" s="37"/>
      <c r="AJ337" s="37"/>
      <c r="AK337" s="37"/>
      <c r="AL337" s="37"/>
      <c r="AM337" s="37"/>
      <c r="AN337" s="37"/>
      <c r="AO337" s="37"/>
      <c r="AP337" s="37">
        <v>11</v>
      </c>
      <c r="AQ337" s="37"/>
      <c r="AR337" s="37"/>
      <c r="AS337" s="37"/>
      <c r="AT337" s="37">
        <v>121</v>
      </c>
      <c r="AU337" s="37">
        <v>3</v>
      </c>
      <c r="AV337" s="37"/>
      <c r="AW337" s="37">
        <v>124</v>
      </c>
      <c r="AX337" s="37"/>
      <c r="AY337" s="37"/>
      <c r="AZ337" s="37"/>
      <c r="BA337" s="37">
        <v>27</v>
      </c>
      <c r="BB337" s="37">
        <v>82</v>
      </c>
      <c r="BC337" s="37"/>
      <c r="BD337" s="37">
        <v>109</v>
      </c>
      <c r="BE337" s="37"/>
      <c r="BF337" s="37"/>
      <c r="BG337" s="37"/>
      <c r="BH337" s="37">
        <v>26</v>
      </c>
      <c r="BI337" s="37"/>
      <c r="BJ337" s="37"/>
      <c r="BK337" s="37"/>
      <c r="BL337" s="37">
        <v>0</v>
      </c>
      <c r="BM337" s="37"/>
      <c r="BN337" s="37">
        <v>0</v>
      </c>
      <c r="BO337" s="37"/>
      <c r="BP337" s="37"/>
      <c r="BQ337" s="37"/>
      <c r="BR337" s="37">
        <v>3</v>
      </c>
    </row>
    <row r="338" spans="1:70" ht="20.100000000000001" customHeight="1" x14ac:dyDescent="0.2">
      <c r="D338" s="38" t="s">
        <v>248</v>
      </c>
      <c r="F338" s="39">
        <v>101</v>
      </c>
      <c r="G338" s="40"/>
      <c r="H338" s="40"/>
      <c r="I338" s="40"/>
      <c r="J338" s="39">
        <v>413</v>
      </c>
      <c r="K338" s="39">
        <v>14</v>
      </c>
      <c r="L338" s="40"/>
      <c r="M338" s="39">
        <v>427</v>
      </c>
      <c r="N338" s="40"/>
      <c r="O338" s="40"/>
      <c r="P338" s="40"/>
      <c r="Q338" s="39">
        <v>186</v>
      </c>
      <c r="R338" s="39">
        <v>228</v>
      </c>
      <c r="S338" s="40"/>
      <c r="T338" s="39">
        <v>414</v>
      </c>
      <c r="U338" s="40"/>
      <c r="V338" s="40"/>
      <c r="W338" s="40"/>
      <c r="X338" s="39">
        <v>114</v>
      </c>
      <c r="Y338" s="40"/>
      <c r="Z338" s="40"/>
      <c r="AA338" s="40"/>
      <c r="AB338" s="39">
        <v>0</v>
      </c>
      <c r="AC338" s="40"/>
      <c r="AD338" s="39">
        <v>0</v>
      </c>
      <c r="AE338" s="40"/>
      <c r="AF338" s="40"/>
      <c r="AG338" s="40"/>
      <c r="AH338" s="39">
        <v>0</v>
      </c>
      <c r="AI338" s="40"/>
      <c r="AJ338" s="40"/>
      <c r="AK338" s="40"/>
      <c r="AL338" s="40"/>
      <c r="AM338" s="40"/>
      <c r="AN338" s="40"/>
      <c r="AO338" s="40"/>
      <c r="AP338" s="39">
        <v>15</v>
      </c>
      <c r="AQ338" s="40"/>
      <c r="AR338" s="40"/>
      <c r="AS338" s="40"/>
      <c r="AT338" s="39">
        <v>89</v>
      </c>
      <c r="AU338" s="39">
        <v>2</v>
      </c>
      <c r="AV338" s="40"/>
      <c r="AW338" s="39">
        <v>91</v>
      </c>
      <c r="AX338" s="40"/>
      <c r="AY338" s="40"/>
      <c r="AZ338" s="40"/>
      <c r="BA338" s="39">
        <v>31</v>
      </c>
      <c r="BB338" s="39">
        <v>56</v>
      </c>
      <c r="BC338" s="40"/>
      <c r="BD338" s="39">
        <v>87</v>
      </c>
      <c r="BE338" s="40"/>
      <c r="BF338" s="40"/>
      <c r="BG338" s="40"/>
      <c r="BH338" s="39">
        <v>19</v>
      </c>
      <c r="BI338" s="40"/>
      <c r="BJ338" s="40"/>
      <c r="BK338" s="40"/>
      <c r="BL338" s="39">
        <v>0</v>
      </c>
      <c r="BM338" s="40"/>
      <c r="BN338" s="39">
        <v>0</v>
      </c>
      <c r="BO338" s="40"/>
      <c r="BP338" s="40"/>
      <c r="BQ338" s="40"/>
      <c r="BR338" s="39">
        <v>0</v>
      </c>
    </row>
    <row r="339" spans="1:70"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row>
    <row r="340" spans="1:70" s="1" customFormat="1" ht="20.100000000000001" customHeight="1" x14ac:dyDescent="0.2">
      <c r="A340" s="3"/>
      <c r="B340" s="6"/>
      <c r="C340" s="42" t="s">
        <v>180</v>
      </c>
      <c r="D340" s="42"/>
      <c r="E340" s="5"/>
      <c r="F340" s="44">
        <v>2011</v>
      </c>
      <c r="G340" s="45"/>
      <c r="H340" s="45"/>
      <c r="I340" s="45"/>
      <c r="J340" s="44">
        <v>5790</v>
      </c>
      <c r="K340" s="44">
        <v>143</v>
      </c>
      <c r="L340" s="45"/>
      <c r="M340" s="44">
        <v>5933</v>
      </c>
      <c r="N340" s="45"/>
      <c r="O340" s="45"/>
      <c r="P340" s="45"/>
      <c r="Q340" s="44">
        <v>2364</v>
      </c>
      <c r="R340" s="44">
        <v>3917</v>
      </c>
      <c r="S340" s="45"/>
      <c r="T340" s="44">
        <v>6281</v>
      </c>
      <c r="U340" s="45"/>
      <c r="V340" s="45"/>
      <c r="W340" s="45"/>
      <c r="X340" s="44">
        <v>1663</v>
      </c>
      <c r="Y340" s="45"/>
      <c r="Z340" s="45"/>
      <c r="AA340" s="45"/>
      <c r="AB340" s="44">
        <v>0</v>
      </c>
      <c r="AC340" s="45"/>
      <c r="AD340" s="44">
        <v>0</v>
      </c>
      <c r="AE340" s="45"/>
      <c r="AF340" s="45"/>
      <c r="AG340" s="45"/>
      <c r="AH340" s="44">
        <v>144</v>
      </c>
      <c r="AI340" s="45"/>
      <c r="AJ340" s="45"/>
      <c r="AK340" s="45"/>
      <c r="AL340" s="45"/>
      <c r="AM340" s="45"/>
      <c r="AN340" s="45"/>
      <c r="AO340" s="45"/>
      <c r="AP340" s="44">
        <v>252</v>
      </c>
      <c r="AQ340" s="45"/>
      <c r="AR340" s="45"/>
      <c r="AS340" s="45"/>
      <c r="AT340" s="44">
        <v>1286</v>
      </c>
      <c r="AU340" s="44">
        <v>41</v>
      </c>
      <c r="AV340" s="45"/>
      <c r="AW340" s="44">
        <v>1327</v>
      </c>
      <c r="AX340" s="45"/>
      <c r="AY340" s="45"/>
      <c r="AZ340" s="45"/>
      <c r="BA340" s="44">
        <v>434</v>
      </c>
      <c r="BB340" s="44">
        <v>845</v>
      </c>
      <c r="BC340" s="45"/>
      <c r="BD340" s="44">
        <v>1279</v>
      </c>
      <c r="BE340" s="45"/>
      <c r="BF340" s="45"/>
      <c r="BG340" s="45"/>
      <c r="BH340" s="44">
        <v>300</v>
      </c>
      <c r="BI340" s="45"/>
      <c r="BJ340" s="45"/>
      <c r="BK340" s="45"/>
      <c r="BL340" s="44">
        <v>0</v>
      </c>
      <c r="BM340" s="45"/>
      <c r="BN340" s="44">
        <v>0</v>
      </c>
      <c r="BO340" s="45"/>
      <c r="BP340" s="45"/>
      <c r="BQ340" s="45"/>
      <c r="BR340" s="44">
        <v>47</v>
      </c>
    </row>
    <row r="341" spans="1:70"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row>
    <row r="342" spans="1:70" s="1" customFormat="1" ht="20.100000000000001" customHeight="1" x14ac:dyDescent="0.25">
      <c r="A342" s="3"/>
      <c r="B342" s="49" t="s">
        <v>249</v>
      </c>
      <c r="C342" s="50"/>
      <c r="D342" s="50"/>
      <c r="E342" s="5"/>
      <c r="F342" s="51">
        <v>2011</v>
      </c>
      <c r="G342" s="52"/>
      <c r="H342" s="52"/>
      <c r="I342" s="52"/>
      <c r="J342" s="51">
        <v>5790</v>
      </c>
      <c r="K342" s="51">
        <v>143</v>
      </c>
      <c r="L342" s="52"/>
      <c r="M342" s="51">
        <v>5933</v>
      </c>
      <c r="N342" s="52"/>
      <c r="O342" s="52"/>
      <c r="P342" s="52"/>
      <c r="Q342" s="51">
        <v>2364</v>
      </c>
      <c r="R342" s="51">
        <v>3917</v>
      </c>
      <c r="S342" s="52"/>
      <c r="T342" s="51">
        <v>6281</v>
      </c>
      <c r="U342" s="52"/>
      <c r="V342" s="52"/>
      <c r="W342" s="52"/>
      <c r="X342" s="51">
        <v>1663</v>
      </c>
      <c r="Y342" s="52"/>
      <c r="Z342" s="52"/>
      <c r="AA342" s="52"/>
      <c r="AB342" s="51">
        <v>0</v>
      </c>
      <c r="AC342" s="52"/>
      <c r="AD342" s="51">
        <v>0</v>
      </c>
      <c r="AE342" s="52"/>
      <c r="AF342" s="52"/>
      <c r="AG342" s="52"/>
      <c r="AH342" s="51">
        <v>144</v>
      </c>
      <c r="AI342" s="52"/>
      <c r="AJ342" s="52"/>
      <c r="AK342" s="52"/>
      <c r="AL342" s="52"/>
      <c r="AM342" s="52"/>
      <c r="AN342" s="52"/>
      <c r="AO342" s="52"/>
      <c r="AP342" s="51">
        <v>252</v>
      </c>
      <c r="AQ342" s="52"/>
      <c r="AR342" s="52"/>
      <c r="AS342" s="52"/>
      <c r="AT342" s="51">
        <v>1286</v>
      </c>
      <c r="AU342" s="51">
        <v>41</v>
      </c>
      <c r="AV342" s="52"/>
      <c r="AW342" s="51">
        <v>1327</v>
      </c>
      <c r="AX342" s="52"/>
      <c r="AY342" s="52"/>
      <c r="AZ342" s="52"/>
      <c r="BA342" s="51">
        <v>434</v>
      </c>
      <c r="BB342" s="51">
        <v>845</v>
      </c>
      <c r="BC342" s="52"/>
      <c r="BD342" s="51">
        <v>1279</v>
      </c>
      <c r="BE342" s="52"/>
      <c r="BF342" s="52"/>
      <c r="BG342" s="52"/>
      <c r="BH342" s="51">
        <v>300</v>
      </c>
      <c r="BI342" s="52"/>
      <c r="BJ342" s="52"/>
      <c r="BK342" s="52"/>
      <c r="BL342" s="51">
        <v>0</v>
      </c>
      <c r="BM342" s="52"/>
      <c r="BN342" s="51">
        <v>0</v>
      </c>
      <c r="BO342" s="52"/>
      <c r="BP342" s="52"/>
      <c r="BQ342" s="52"/>
      <c r="BR342" s="51">
        <v>47</v>
      </c>
    </row>
    <row r="343" spans="1:70"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row>
    <row r="344" spans="1:70"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row>
    <row r="345" spans="1:70"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row>
    <row r="346" spans="1:70" ht="20.100000000000001" customHeight="1" x14ac:dyDescent="0.2">
      <c r="D346" s="2" t="s">
        <v>251</v>
      </c>
      <c r="F346" s="37">
        <v>214</v>
      </c>
      <c r="G346" s="37"/>
      <c r="H346" s="37"/>
      <c r="I346" s="37"/>
      <c r="J346" s="37">
        <v>508</v>
      </c>
      <c r="K346" s="37">
        <v>10</v>
      </c>
      <c r="L346" s="37"/>
      <c r="M346" s="37">
        <v>518</v>
      </c>
      <c r="N346" s="37"/>
      <c r="O346" s="37"/>
      <c r="P346" s="37"/>
      <c r="Q346" s="37">
        <v>200</v>
      </c>
      <c r="R346" s="37">
        <v>358</v>
      </c>
      <c r="S346" s="37"/>
      <c r="T346" s="37">
        <v>558</v>
      </c>
      <c r="U346" s="37"/>
      <c r="V346" s="37"/>
      <c r="W346" s="37"/>
      <c r="X346" s="37">
        <v>174</v>
      </c>
      <c r="Y346" s="37"/>
      <c r="Z346" s="37"/>
      <c r="AA346" s="37"/>
      <c r="AB346" s="37">
        <v>0</v>
      </c>
      <c r="AC346" s="37"/>
      <c r="AD346" s="37">
        <v>0</v>
      </c>
      <c r="AE346" s="37"/>
      <c r="AF346" s="37"/>
      <c r="AG346" s="37"/>
      <c r="AH346" s="37">
        <v>0</v>
      </c>
      <c r="AI346" s="37"/>
      <c r="AJ346" s="37"/>
      <c r="AK346" s="37"/>
      <c r="AL346" s="37"/>
      <c r="AM346" s="37"/>
      <c r="AN346" s="37"/>
      <c r="AO346" s="37"/>
      <c r="AP346" s="37">
        <v>42</v>
      </c>
      <c r="AQ346" s="37"/>
      <c r="AR346" s="37"/>
      <c r="AS346" s="37"/>
      <c r="AT346" s="37">
        <v>310</v>
      </c>
      <c r="AU346" s="37">
        <v>2</v>
      </c>
      <c r="AV346" s="37"/>
      <c r="AW346" s="37">
        <v>312</v>
      </c>
      <c r="AX346" s="37"/>
      <c r="AY346" s="37"/>
      <c r="AZ346" s="37"/>
      <c r="BA346" s="37">
        <v>51</v>
      </c>
      <c r="BB346" s="37">
        <v>242</v>
      </c>
      <c r="BC346" s="37"/>
      <c r="BD346" s="37">
        <v>293</v>
      </c>
      <c r="BE346" s="37"/>
      <c r="BF346" s="37"/>
      <c r="BG346" s="37"/>
      <c r="BH346" s="37">
        <v>61</v>
      </c>
      <c r="BI346" s="37"/>
      <c r="BJ346" s="37"/>
      <c r="BK346" s="37"/>
      <c r="BL346" s="37">
        <v>0</v>
      </c>
      <c r="BM346" s="37"/>
      <c r="BN346" s="37">
        <v>0</v>
      </c>
      <c r="BO346" s="37"/>
      <c r="BP346" s="37"/>
      <c r="BQ346" s="37"/>
      <c r="BR346" s="37">
        <v>0</v>
      </c>
    </row>
    <row r="347" spans="1:70" ht="20.100000000000001" customHeight="1" x14ac:dyDescent="0.2">
      <c r="D347" s="38" t="s">
        <v>252</v>
      </c>
      <c r="F347" s="39">
        <v>186</v>
      </c>
      <c r="G347" s="40"/>
      <c r="H347" s="40"/>
      <c r="I347" s="40"/>
      <c r="J347" s="39">
        <v>516</v>
      </c>
      <c r="K347" s="39">
        <v>7</v>
      </c>
      <c r="L347" s="40"/>
      <c r="M347" s="39">
        <v>523</v>
      </c>
      <c r="N347" s="40"/>
      <c r="O347" s="40"/>
      <c r="P347" s="40"/>
      <c r="Q347" s="39">
        <v>214</v>
      </c>
      <c r="R347" s="39">
        <v>286</v>
      </c>
      <c r="S347" s="40"/>
      <c r="T347" s="39">
        <v>500</v>
      </c>
      <c r="U347" s="40"/>
      <c r="V347" s="40"/>
      <c r="W347" s="40"/>
      <c r="X347" s="39">
        <v>209</v>
      </c>
      <c r="Y347" s="40"/>
      <c r="Z347" s="40"/>
      <c r="AA347" s="40"/>
      <c r="AB347" s="39">
        <v>0</v>
      </c>
      <c r="AC347" s="40"/>
      <c r="AD347" s="39">
        <v>0</v>
      </c>
      <c r="AE347" s="40"/>
      <c r="AF347" s="40"/>
      <c r="AG347" s="40"/>
      <c r="AH347" s="39">
        <v>0</v>
      </c>
      <c r="AI347" s="40"/>
      <c r="AJ347" s="40"/>
      <c r="AK347" s="40"/>
      <c r="AL347" s="40"/>
      <c r="AM347" s="40"/>
      <c r="AN347" s="40"/>
      <c r="AO347" s="40"/>
      <c r="AP347" s="39">
        <v>51</v>
      </c>
      <c r="AQ347" s="40"/>
      <c r="AR347" s="40"/>
      <c r="AS347" s="40"/>
      <c r="AT347" s="39">
        <v>313</v>
      </c>
      <c r="AU347" s="39">
        <v>1</v>
      </c>
      <c r="AV347" s="40"/>
      <c r="AW347" s="39">
        <v>314</v>
      </c>
      <c r="AX347" s="40"/>
      <c r="AY347" s="40"/>
      <c r="AZ347" s="40"/>
      <c r="BA347" s="39">
        <v>71</v>
      </c>
      <c r="BB347" s="39">
        <v>228</v>
      </c>
      <c r="BC347" s="40"/>
      <c r="BD347" s="39">
        <v>299</v>
      </c>
      <c r="BE347" s="40"/>
      <c r="BF347" s="40"/>
      <c r="BG347" s="40"/>
      <c r="BH347" s="39">
        <v>66</v>
      </c>
      <c r="BI347" s="40"/>
      <c r="BJ347" s="40"/>
      <c r="BK347" s="40"/>
      <c r="BL347" s="39">
        <v>0</v>
      </c>
      <c r="BM347" s="40"/>
      <c r="BN347" s="39">
        <v>0</v>
      </c>
      <c r="BO347" s="40"/>
      <c r="BP347" s="40"/>
      <c r="BQ347" s="40"/>
      <c r="BR347" s="39">
        <v>0</v>
      </c>
    </row>
    <row r="348" spans="1:70" ht="20.100000000000001" customHeight="1" x14ac:dyDescent="0.2">
      <c r="D348" s="2" t="s">
        <v>253</v>
      </c>
      <c r="F348" s="37">
        <v>212</v>
      </c>
      <c r="G348" s="37"/>
      <c r="H348" s="37"/>
      <c r="I348" s="37"/>
      <c r="J348" s="37">
        <v>518</v>
      </c>
      <c r="K348" s="37">
        <v>13</v>
      </c>
      <c r="L348" s="37"/>
      <c r="M348" s="37">
        <v>531</v>
      </c>
      <c r="N348" s="37"/>
      <c r="O348" s="37"/>
      <c r="P348" s="37"/>
      <c r="Q348" s="37">
        <v>218</v>
      </c>
      <c r="R348" s="37">
        <v>395</v>
      </c>
      <c r="S348" s="37"/>
      <c r="T348" s="37">
        <v>613</v>
      </c>
      <c r="U348" s="37"/>
      <c r="V348" s="37"/>
      <c r="W348" s="37"/>
      <c r="X348" s="37">
        <v>130</v>
      </c>
      <c r="Y348" s="37"/>
      <c r="Z348" s="37"/>
      <c r="AA348" s="37"/>
      <c r="AB348" s="37">
        <v>0</v>
      </c>
      <c r="AC348" s="37"/>
      <c r="AD348" s="37">
        <v>0</v>
      </c>
      <c r="AE348" s="37"/>
      <c r="AF348" s="37"/>
      <c r="AG348" s="37"/>
      <c r="AH348" s="37">
        <v>0</v>
      </c>
      <c r="AI348" s="37"/>
      <c r="AJ348" s="37"/>
      <c r="AK348" s="37"/>
      <c r="AL348" s="37"/>
      <c r="AM348" s="37"/>
      <c r="AN348" s="37"/>
      <c r="AO348" s="37"/>
      <c r="AP348" s="37">
        <v>47</v>
      </c>
      <c r="AQ348" s="37"/>
      <c r="AR348" s="37"/>
      <c r="AS348" s="37"/>
      <c r="AT348" s="37">
        <v>304</v>
      </c>
      <c r="AU348" s="37">
        <v>4</v>
      </c>
      <c r="AV348" s="37"/>
      <c r="AW348" s="37">
        <v>308</v>
      </c>
      <c r="AX348" s="37"/>
      <c r="AY348" s="37"/>
      <c r="AZ348" s="37"/>
      <c r="BA348" s="37">
        <v>41</v>
      </c>
      <c r="BB348" s="37">
        <v>268</v>
      </c>
      <c r="BC348" s="37"/>
      <c r="BD348" s="37">
        <v>309</v>
      </c>
      <c r="BE348" s="37"/>
      <c r="BF348" s="37"/>
      <c r="BG348" s="37"/>
      <c r="BH348" s="37">
        <v>46</v>
      </c>
      <c r="BI348" s="37"/>
      <c r="BJ348" s="37"/>
      <c r="BK348" s="37"/>
      <c r="BL348" s="37">
        <v>0</v>
      </c>
      <c r="BM348" s="37"/>
      <c r="BN348" s="37">
        <v>0</v>
      </c>
      <c r="BO348" s="37"/>
      <c r="BP348" s="37"/>
      <c r="BQ348" s="37"/>
      <c r="BR348" s="37">
        <v>0</v>
      </c>
    </row>
    <row r="349" spans="1:70" ht="20.100000000000001" customHeight="1" x14ac:dyDescent="0.2">
      <c r="D349" s="38" t="s">
        <v>254</v>
      </c>
      <c r="F349" s="39">
        <v>174</v>
      </c>
      <c r="G349" s="40"/>
      <c r="H349" s="40"/>
      <c r="I349" s="40"/>
      <c r="J349" s="39">
        <v>518</v>
      </c>
      <c r="K349" s="39">
        <v>9</v>
      </c>
      <c r="L349" s="40"/>
      <c r="M349" s="39">
        <v>527</v>
      </c>
      <c r="N349" s="40"/>
      <c r="O349" s="40"/>
      <c r="P349" s="40"/>
      <c r="Q349" s="39">
        <v>213</v>
      </c>
      <c r="R349" s="39">
        <v>284</v>
      </c>
      <c r="S349" s="40"/>
      <c r="T349" s="39">
        <v>497</v>
      </c>
      <c r="U349" s="40"/>
      <c r="V349" s="40"/>
      <c r="W349" s="40"/>
      <c r="X349" s="39">
        <v>204</v>
      </c>
      <c r="Y349" s="40"/>
      <c r="Z349" s="40"/>
      <c r="AA349" s="40"/>
      <c r="AB349" s="39">
        <v>0</v>
      </c>
      <c r="AC349" s="40"/>
      <c r="AD349" s="39">
        <v>0</v>
      </c>
      <c r="AE349" s="40"/>
      <c r="AF349" s="40"/>
      <c r="AG349" s="40"/>
      <c r="AH349" s="39">
        <v>23</v>
      </c>
      <c r="AI349" s="40"/>
      <c r="AJ349" s="40"/>
      <c r="AK349" s="40"/>
      <c r="AL349" s="40"/>
      <c r="AM349" s="40"/>
      <c r="AN349" s="40"/>
      <c r="AO349" s="40"/>
      <c r="AP349" s="39">
        <v>17</v>
      </c>
      <c r="AQ349" s="40"/>
      <c r="AR349" s="40"/>
      <c r="AS349" s="40"/>
      <c r="AT349" s="39">
        <v>313</v>
      </c>
      <c r="AU349" s="39">
        <v>2</v>
      </c>
      <c r="AV349" s="40"/>
      <c r="AW349" s="39">
        <v>315</v>
      </c>
      <c r="AX349" s="40"/>
      <c r="AY349" s="40"/>
      <c r="AZ349" s="40"/>
      <c r="BA349" s="39">
        <v>49</v>
      </c>
      <c r="BB349" s="39">
        <v>223</v>
      </c>
      <c r="BC349" s="40"/>
      <c r="BD349" s="39">
        <v>272</v>
      </c>
      <c r="BE349" s="40"/>
      <c r="BF349" s="40"/>
      <c r="BG349" s="40"/>
      <c r="BH349" s="39">
        <v>60</v>
      </c>
      <c r="BI349" s="40"/>
      <c r="BJ349" s="40"/>
      <c r="BK349" s="40"/>
      <c r="BL349" s="39">
        <v>0</v>
      </c>
      <c r="BM349" s="40"/>
      <c r="BN349" s="39">
        <v>0</v>
      </c>
      <c r="BO349" s="40"/>
      <c r="BP349" s="40"/>
      <c r="BQ349" s="40"/>
      <c r="BR349" s="39">
        <v>4</v>
      </c>
    </row>
    <row r="350" spans="1:70" ht="20.100000000000001" customHeight="1" x14ac:dyDescent="0.2">
      <c r="D350" s="2" t="s">
        <v>255</v>
      </c>
      <c r="F350" s="37">
        <v>99</v>
      </c>
      <c r="G350" s="37"/>
      <c r="H350" s="37"/>
      <c r="I350" s="37"/>
      <c r="J350" s="37">
        <v>382</v>
      </c>
      <c r="K350" s="37">
        <v>22</v>
      </c>
      <c r="L350" s="37"/>
      <c r="M350" s="37">
        <v>404</v>
      </c>
      <c r="N350" s="37"/>
      <c r="O350" s="37"/>
      <c r="P350" s="37"/>
      <c r="Q350" s="37">
        <v>187</v>
      </c>
      <c r="R350" s="37">
        <v>226</v>
      </c>
      <c r="S350" s="37"/>
      <c r="T350" s="37">
        <v>413</v>
      </c>
      <c r="U350" s="37"/>
      <c r="V350" s="37"/>
      <c r="W350" s="37"/>
      <c r="X350" s="37">
        <v>90</v>
      </c>
      <c r="Y350" s="37"/>
      <c r="Z350" s="37"/>
      <c r="AA350" s="37"/>
      <c r="AB350" s="37">
        <v>0</v>
      </c>
      <c r="AC350" s="37"/>
      <c r="AD350" s="37">
        <v>0</v>
      </c>
      <c r="AE350" s="37"/>
      <c r="AF350" s="37"/>
      <c r="AG350" s="37"/>
      <c r="AH350" s="37">
        <v>0</v>
      </c>
      <c r="AI350" s="37"/>
      <c r="AJ350" s="37"/>
      <c r="AK350" s="37"/>
      <c r="AL350" s="37"/>
      <c r="AM350" s="37"/>
      <c r="AN350" s="37"/>
      <c r="AO350" s="37"/>
      <c r="AP350" s="37">
        <v>31</v>
      </c>
      <c r="AQ350" s="37"/>
      <c r="AR350" s="37"/>
      <c r="AS350" s="37"/>
      <c r="AT350" s="37">
        <v>163</v>
      </c>
      <c r="AU350" s="37">
        <v>1</v>
      </c>
      <c r="AV350" s="37"/>
      <c r="AW350" s="37">
        <v>164</v>
      </c>
      <c r="AX350" s="37"/>
      <c r="AY350" s="37"/>
      <c r="AZ350" s="37"/>
      <c r="BA350" s="37">
        <v>69</v>
      </c>
      <c r="BB350" s="37">
        <v>88</v>
      </c>
      <c r="BC350" s="37"/>
      <c r="BD350" s="37">
        <v>157</v>
      </c>
      <c r="BE350" s="37"/>
      <c r="BF350" s="37"/>
      <c r="BG350" s="37"/>
      <c r="BH350" s="37">
        <v>38</v>
      </c>
      <c r="BI350" s="37"/>
      <c r="BJ350" s="37"/>
      <c r="BK350" s="37"/>
      <c r="BL350" s="37">
        <v>0</v>
      </c>
      <c r="BM350" s="37"/>
      <c r="BN350" s="37">
        <v>0</v>
      </c>
      <c r="BO350" s="37"/>
      <c r="BP350" s="37"/>
      <c r="BQ350" s="37"/>
      <c r="BR350" s="37">
        <v>0</v>
      </c>
    </row>
    <row r="351" spans="1:70" ht="20.100000000000001" customHeight="1" x14ac:dyDescent="0.2">
      <c r="D351" s="38" t="s">
        <v>256</v>
      </c>
      <c r="F351" s="39">
        <v>119</v>
      </c>
      <c r="G351" s="40"/>
      <c r="H351" s="40"/>
      <c r="I351" s="40"/>
      <c r="J351" s="39">
        <v>371</v>
      </c>
      <c r="K351" s="39">
        <v>14</v>
      </c>
      <c r="L351" s="40"/>
      <c r="M351" s="39">
        <v>385</v>
      </c>
      <c r="N351" s="40"/>
      <c r="O351" s="40"/>
      <c r="P351" s="40"/>
      <c r="Q351" s="39">
        <v>137</v>
      </c>
      <c r="R351" s="39">
        <v>245</v>
      </c>
      <c r="S351" s="40"/>
      <c r="T351" s="39">
        <v>382</v>
      </c>
      <c r="U351" s="40"/>
      <c r="V351" s="40"/>
      <c r="W351" s="40"/>
      <c r="X351" s="39">
        <v>122</v>
      </c>
      <c r="Y351" s="40"/>
      <c r="Z351" s="40"/>
      <c r="AA351" s="40"/>
      <c r="AB351" s="39">
        <v>0</v>
      </c>
      <c r="AC351" s="40"/>
      <c r="AD351" s="39">
        <v>0</v>
      </c>
      <c r="AE351" s="40"/>
      <c r="AF351" s="40"/>
      <c r="AG351" s="40"/>
      <c r="AH351" s="39">
        <v>39</v>
      </c>
      <c r="AI351" s="40"/>
      <c r="AJ351" s="40"/>
      <c r="AK351" s="40"/>
      <c r="AL351" s="40"/>
      <c r="AM351" s="40"/>
      <c r="AN351" s="40"/>
      <c r="AO351" s="40"/>
      <c r="AP351" s="39">
        <v>27</v>
      </c>
      <c r="AQ351" s="40"/>
      <c r="AR351" s="40"/>
      <c r="AS351" s="40"/>
      <c r="AT351" s="39">
        <v>139</v>
      </c>
      <c r="AU351" s="39">
        <v>8</v>
      </c>
      <c r="AV351" s="40"/>
      <c r="AW351" s="39">
        <v>147</v>
      </c>
      <c r="AX351" s="40"/>
      <c r="AY351" s="40"/>
      <c r="AZ351" s="40"/>
      <c r="BA351" s="39">
        <v>39</v>
      </c>
      <c r="BB351" s="39">
        <v>102</v>
      </c>
      <c r="BC351" s="40"/>
      <c r="BD351" s="39">
        <v>141</v>
      </c>
      <c r="BE351" s="40"/>
      <c r="BF351" s="40"/>
      <c r="BG351" s="40"/>
      <c r="BH351" s="39">
        <v>33</v>
      </c>
      <c r="BI351" s="40"/>
      <c r="BJ351" s="40"/>
      <c r="BK351" s="40"/>
      <c r="BL351" s="39">
        <v>0</v>
      </c>
      <c r="BM351" s="40"/>
      <c r="BN351" s="39">
        <v>0</v>
      </c>
      <c r="BO351" s="40"/>
      <c r="BP351" s="40"/>
      <c r="BQ351" s="40"/>
      <c r="BR351" s="39">
        <v>5</v>
      </c>
    </row>
    <row r="352" spans="1:70" ht="20.100000000000001" customHeight="1" x14ac:dyDescent="0.2">
      <c r="D352" s="2" t="s">
        <v>257</v>
      </c>
      <c r="F352" s="37">
        <v>39</v>
      </c>
      <c r="G352" s="37"/>
      <c r="H352" s="37"/>
      <c r="I352" s="37"/>
      <c r="J352" s="37">
        <v>115</v>
      </c>
      <c r="K352" s="37">
        <v>2</v>
      </c>
      <c r="L352" s="37"/>
      <c r="M352" s="37">
        <v>117</v>
      </c>
      <c r="N352" s="37"/>
      <c r="O352" s="37"/>
      <c r="P352" s="37"/>
      <c r="Q352" s="37">
        <v>28</v>
      </c>
      <c r="R352" s="37">
        <v>85</v>
      </c>
      <c r="S352" s="37"/>
      <c r="T352" s="37">
        <v>113</v>
      </c>
      <c r="U352" s="37"/>
      <c r="V352" s="37"/>
      <c r="W352" s="37"/>
      <c r="X352" s="37">
        <v>43</v>
      </c>
      <c r="Y352" s="37"/>
      <c r="Z352" s="37"/>
      <c r="AA352" s="37"/>
      <c r="AB352" s="37">
        <v>0</v>
      </c>
      <c r="AC352" s="37"/>
      <c r="AD352" s="37">
        <v>0</v>
      </c>
      <c r="AE352" s="37"/>
      <c r="AF352" s="37"/>
      <c r="AG352" s="37"/>
      <c r="AH352" s="37">
        <v>0</v>
      </c>
      <c r="AI352" s="37"/>
      <c r="AJ352" s="37"/>
      <c r="AK352" s="37"/>
      <c r="AL352" s="37"/>
      <c r="AM352" s="37"/>
      <c r="AN352" s="37"/>
      <c r="AO352" s="37"/>
      <c r="AP352" s="37">
        <v>12</v>
      </c>
      <c r="AQ352" s="37"/>
      <c r="AR352" s="37"/>
      <c r="AS352" s="37"/>
      <c r="AT352" s="37">
        <v>79</v>
      </c>
      <c r="AU352" s="37">
        <v>4</v>
      </c>
      <c r="AV352" s="37"/>
      <c r="AW352" s="37">
        <v>83</v>
      </c>
      <c r="AX352" s="37"/>
      <c r="AY352" s="37"/>
      <c r="AZ352" s="37"/>
      <c r="BA352" s="37">
        <v>23</v>
      </c>
      <c r="BB352" s="37">
        <v>53</v>
      </c>
      <c r="BC352" s="37"/>
      <c r="BD352" s="37">
        <v>76</v>
      </c>
      <c r="BE352" s="37"/>
      <c r="BF352" s="37"/>
      <c r="BG352" s="37"/>
      <c r="BH352" s="37">
        <v>19</v>
      </c>
      <c r="BI352" s="37"/>
      <c r="BJ352" s="37"/>
      <c r="BK352" s="37"/>
      <c r="BL352" s="37">
        <v>0</v>
      </c>
      <c r="BM352" s="37"/>
      <c r="BN352" s="37">
        <v>0</v>
      </c>
      <c r="BO352" s="37"/>
      <c r="BP352" s="37"/>
      <c r="BQ352" s="37"/>
      <c r="BR352" s="37">
        <v>0</v>
      </c>
    </row>
    <row r="353" spans="1:70" ht="20.100000000000001" customHeight="1" x14ac:dyDescent="0.2">
      <c r="D353" s="38" t="s">
        <v>258</v>
      </c>
      <c r="F353" s="39">
        <v>29</v>
      </c>
      <c r="G353" s="40"/>
      <c r="H353" s="40"/>
      <c r="I353" s="40"/>
      <c r="J353" s="39">
        <v>110</v>
      </c>
      <c r="K353" s="39">
        <v>5</v>
      </c>
      <c r="L353" s="40"/>
      <c r="M353" s="39">
        <v>115</v>
      </c>
      <c r="N353" s="40"/>
      <c r="O353" s="40"/>
      <c r="P353" s="40"/>
      <c r="Q353" s="39">
        <v>33</v>
      </c>
      <c r="R353" s="39">
        <v>78</v>
      </c>
      <c r="S353" s="40"/>
      <c r="T353" s="39">
        <v>111</v>
      </c>
      <c r="U353" s="40"/>
      <c r="V353" s="40"/>
      <c r="W353" s="40"/>
      <c r="X353" s="39">
        <v>33</v>
      </c>
      <c r="Y353" s="40"/>
      <c r="Z353" s="40"/>
      <c r="AA353" s="40"/>
      <c r="AB353" s="39">
        <v>0</v>
      </c>
      <c r="AC353" s="40"/>
      <c r="AD353" s="39">
        <v>0</v>
      </c>
      <c r="AE353" s="40"/>
      <c r="AF353" s="40"/>
      <c r="AG353" s="40"/>
      <c r="AH353" s="39">
        <v>0</v>
      </c>
      <c r="AI353" s="40"/>
      <c r="AJ353" s="40"/>
      <c r="AK353" s="40"/>
      <c r="AL353" s="40"/>
      <c r="AM353" s="40"/>
      <c r="AN353" s="40"/>
      <c r="AO353" s="40"/>
      <c r="AP353" s="39">
        <v>8</v>
      </c>
      <c r="AQ353" s="40"/>
      <c r="AR353" s="40"/>
      <c r="AS353" s="40"/>
      <c r="AT353" s="39">
        <v>56</v>
      </c>
      <c r="AU353" s="39">
        <v>0</v>
      </c>
      <c r="AV353" s="40"/>
      <c r="AW353" s="39">
        <v>56</v>
      </c>
      <c r="AX353" s="40"/>
      <c r="AY353" s="40"/>
      <c r="AZ353" s="40"/>
      <c r="BA353" s="39">
        <v>12</v>
      </c>
      <c r="BB353" s="39">
        <v>46</v>
      </c>
      <c r="BC353" s="40"/>
      <c r="BD353" s="39">
        <v>58</v>
      </c>
      <c r="BE353" s="40"/>
      <c r="BF353" s="40"/>
      <c r="BG353" s="40"/>
      <c r="BH353" s="39">
        <v>6</v>
      </c>
      <c r="BI353" s="40"/>
      <c r="BJ353" s="40"/>
      <c r="BK353" s="40"/>
      <c r="BL353" s="39">
        <v>0</v>
      </c>
      <c r="BM353" s="40"/>
      <c r="BN353" s="39">
        <v>0</v>
      </c>
      <c r="BO353" s="40"/>
      <c r="BP353" s="40"/>
      <c r="BQ353" s="40"/>
      <c r="BR353" s="39">
        <v>0</v>
      </c>
    </row>
    <row r="354" spans="1:70" ht="20.100000000000001" customHeight="1" x14ac:dyDescent="0.2">
      <c r="D354" s="41" t="s">
        <v>259</v>
      </c>
      <c r="F354" s="37">
        <v>24</v>
      </c>
      <c r="G354" s="37"/>
      <c r="H354" s="37"/>
      <c r="I354" s="37"/>
      <c r="J354" s="37">
        <v>107</v>
      </c>
      <c r="K354" s="37">
        <v>1</v>
      </c>
      <c r="L354" s="37"/>
      <c r="M354" s="37">
        <v>108</v>
      </c>
      <c r="N354" s="37"/>
      <c r="O354" s="37"/>
      <c r="P354" s="37"/>
      <c r="Q354" s="37">
        <v>36</v>
      </c>
      <c r="R354" s="37">
        <v>76</v>
      </c>
      <c r="S354" s="37"/>
      <c r="T354" s="37">
        <v>112</v>
      </c>
      <c r="U354" s="37"/>
      <c r="V354" s="37"/>
      <c r="W354" s="37"/>
      <c r="X354" s="37">
        <v>20</v>
      </c>
      <c r="Y354" s="37"/>
      <c r="Z354" s="37"/>
      <c r="AA354" s="37"/>
      <c r="AB354" s="37">
        <v>0</v>
      </c>
      <c r="AC354" s="37"/>
      <c r="AD354" s="37">
        <v>0</v>
      </c>
      <c r="AE354" s="37"/>
      <c r="AF354" s="37"/>
      <c r="AG354" s="37"/>
      <c r="AH354" s="37">
        <v>0</v>
      </c>
      <c r="AI354" s="37"/>
      <c r="AJ354" s="37"/>
      <c r="AK354" s="37"/>
      <c r="AL354" s="37"/>
      <c r="AM354" s="37"/>
      <c r="AN354" s="37"/>
      <c r="AO354" s="37"/>
      <c r="AP354" s="37">
        <v>6</v>
      </c>
      <c r="AQ354" s="37"/>
      <c r="AR354" s="37"/>
      <c r="AS354" s="37"/>
      <c r="AT354" s="37">
        <v>58</v>
      </c>
      <c r="AU354" s="37">
        <v>0</v>
      </c>
      <c r="AV354" s="37"/>
      <c r="AW354" s="37">
        <v>58</v>
      </c>
      <c r="AX354" s="37"/>
      <c r="AY354" s="37"/>
      <c r="AZ354" s="37"/>
      <c r="BA354" s="37">
        <v>14</v>
      </c>
      <c r="BB354" s="37">
        <v>38</v>
      </c>
      <c r="BC354" s="37"/>
      <c r="BD354" s="37">
        <v>52</v>
      </c>
      <c r="BE354" s="37"/>
      <c r="BF354" s="37"/>
      <c r="BG354" s="37"/>
      <c r="BH354" s="37">
        <v>12</v>
      </c>
      <c r="BI354" s="37"/>
      <c r="BJ354" s="37"/>
      <c r="BK354" s="37"/>
      <c r="BL354" s="37">
        <v>0</v>
      </c>
      <c r="BM354" s="37"/>
      <c r="BN354" s="37">
        <v>0</v>
      </c>
      <c r="BO354" s="37"/>
      <c r="BP354" s="37"/>
      <c r="BQ354" s="37"/>
      <c r="BR354" s="37">
        <v>0</v>
      </c>
    </row>
    <row r="355" spans="1:70"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row>
    <row r="356" spans="1:70" s="1" customFormat="1" ht="20.100000000000001" customHeight="1" x14ac:dyDescent="0.2">
      <c r="A356" s="3"/>
      <c r="B356" s="6"/>
      <c r="C356" s="42" t="s">
        <v>180</v>
      </c>
      <c r="D356" s="42"/>
      <c r="E356" s="5"/>
      <c r="F356" s="44">
        <v>1096</v>
      </c>
      <c r="G356" s="45"/>
      <c r="H356" s="45"/>
      <c r="I356" s="45"/>
      <c r="J356" s="44">
        <v>3145</v>
      </c>
      <c r="K356" s="44">
        <v>83</v>
      </c>
      <c r="L356" s="45"/>
      <c r="M356" s="44">
        <v>3228</v>
      </c>
      <c r="N356" s="45"/>
      <c r="O356" s="45"/>
      <c r="P356" s="45"/>
      <c r="Q356" s="44">
        <v>1266</v>
      </c>
      <c r="R356" s="44">
        <v>2033</v>
      </c>
      <c r="S356" s="45"/>
      <c r="T356" s="44">
        <v>3299</v>
      </c>
      <c r="U356" s="45"/>
      <c r="V356" s="45"/>
      <c r="W356" s="45"/>
      <c r="X356" s="44">
        <v>1025</v>
      </c>
      <c r="Y356" s="45"/>
      <c r="Z356" s="45"/>
      <c r="AA356" s="45"/>
      <c r="AB356" s="44">
        <v>0</v>
      </c>
      <c r="AC356" s="45"/>
      <c r="AD356" s="44">
        <v>0</v>
      </c>
      <c r="AE356" s="45"/>
      <c r="AF356" s="45"/>
      <c r="AG356" s="45"/>
      <c r="AH356" s="44">
        <v>62</v>
      </c>
      <c r="AI356" s="45"/>
      <c r="AJ356" s="45"/>
      <c r="AK356" s="45"/>
      <c r="AL356" s="45"/>
      <c r="AM356" s="45"/>
      <c r="AN356" s="45"/>
      <c r="AO356" s="45"/>
      <c r="AP356" s="44">
        <v>241</v>
      </c>
      <c r="AQ356" s="45"/>
      <c r="AR356" s="45"/>
      <c r="AS356" s="45"/>
      <c r="AT356" s="44">
        <v>1735</v>
      </c>
      <c r="AU356" s="44">
        <v>22</v>
      </c>
      <c r="AV356" s="45"/>
      <c r="AW356" s="44">
        <v>1757</v>
      </c>
      <c r="AX356" s="45"/>
      <c r="AY356" s="45"/>
      <c r="AZ356" s="45"/>
      <c r="BA356" s="44">
        <v>369</v>
      </c>
      <c r="BB356" s="44">
        <v>1288</v>
      </c>
      <c r="BC356" s="45"/>
      <c r="BD356" s="44">
        <v>1657</v>
      </c>
      <c r="BE356" s="45"/>
      <c r="BF356" s="45"/>
      <c r="BG356" s="45"/>
      <c r="BH356" s="44">
        <v>341</v>
      </c>
      <c r="BI356" s="45"/>
      <c r="BJ356" s="45"/>
      <c r="BK356" s="45"/>
      <c r="BL356" s="44">
        <v>0</v>
      </c>
      <c r="BM356" s="45"/>
      <c r="BN356" s="44">
        <v>0</v>
      </c>
      <c r="BO356" s="45"/>
      <c r="BP356" s="45"/>
      <c r="BQ356" s="45"/>
      <c r="BR356" s="44">
        <v>9</v>
      </c>
    </row>
    <row r="357" spans="1:70"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row>
    <row r="358" spans="1:70" s="1" customFormat="1" ht="20.100000000000001" customHeight="1" x14ac:dyDescent="0.25">
      <c r="A358" s="3"/>
      <c r="B358" s="49" t="s">
        <v>260</v>
      </c>
      <c r="C358" s="50"/>
      <c r="D358" s="50"/>
      <c r="E358" s="5"/>
      <c r="F358" s="51">
        <v>1096</v>
      </c>
      <c r="G358" s="52"/>
      <c r="H358" s="52"/>
      <c r="I358" s="52"/>
      <c r="J358" s="51">
        <v>3145</v>
      </c>
      <c r="K358" s="51">
        <v>83</v>
      </c>
      <c r="L358" s="52"/>
      <c r="M358" s="51">
        <v>3228</v>
      </c>
      <c r="N358" s="52"/>
      <c r="O358" s="52"/>
      <c r="P358" s="52"/>
      <c r="Q358" s="51">
        <v>1266</v>
      </c>
      <c r="R358" s="51">
        <v>2033</v>
      </c>
      <c r="S358" s="52"/>
      <c r="T358" s="51">
        <v>3299</v>
      </c>
      <c r="U358" s="52"/>
      <c r="V358" s="52"/>
      <c r="W358" s="52"/>
      <c r="X358" s="51">
        <v>1025</v>
      </c>
      <c r="Y358" s="52"/>
      <c r="Z358" s="52"/>
      <c r="AA358" s="52"/>
      <c r="AB358" s="51">
        <v>0</v>
      </c>
      <c r="AC358" s="52"/>
      <c r="AD358" s="51">
        <v>0</v>
      </c>
      <c r="AE358" s="52"/>
      <c r="AF358" s="52"/>
      <c r="AG358" s="52"/>
      <c r="AH358" s="51">
        <v>62</v>
      </c>
      <c r="AI358" s="52"/>
      <c r="AJ358" s="52"/>
      <c r="AK358" s="52"/>
      <c r="AL358" s="52"/>
      <c r="AM358" s="52"/>
      <c r="AN358" s="52"/>
      <c r="AO358" s="52"/>
      <c r="AP358" s="51">
        <v>241</v>
      </c>
      <c r="AQ358" s="52"/>
      <c r="AR358" s="52"/>
      <c r="AS358" s="52"/>
      <c r="AT358" s="51">
        <v>1735</v>
      </c>
      <c r="AU358" s="51">
        <v>22</v>
      </c>
      <c r="AV358" s="52"/>
      <c r="AW358" s="51">
        <v>1757</v>
      </c>
      <c r="AX358" s="52"/>
      <c r="AY358" s="52"/>
      <c r="AZ358" s="52"/>
      <c r="BA358" s="51">
        <v>369</v>
      </c>
      <c r="BB358" s="51">
        <v>1288</v>
      </c>
      <c r="BC358" s="52"/>
      <c r="BD358" s="51">
        <v>1657</v>
      </c>
      <c r="BE358" s="52"/>
      <c r="BF358" s="52"/>
      <c r="BG358" s="52"/>
      <c r="BH358" s="51">
        <v>341</v>
      </c>
      <c r="BI358" s="52"/>
      <c r="BJ358" s="52"/>
      <c r="BK358" s="52"/>
      <c r="BL358" s="51">
        <v>0</v>
      </c>
      <c r="BM358" s="52"/>
      <c r="BN358" s="51">
        <v>0</v>
      </c>
      <c r="BO358" s="52"/>
      <c r="BP358" s="52"/>
      <c r="BQ358" s="52"/>
      <c r="BR358" s="51">
        <v>9</v>
      </c>
    </row>
    <row r="359" spans="1:70"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row>
    <row r="360" spans="1:70"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row>
    <row r="361" spans="1:70"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row>
    <row r="362" spans="1:70" ht="20.100000000000001" customHeight="1" x14ac:dyDescent="0.2">
      <c r="D362" s="2" t="s">
        <v>98</v>
      </c>
      <c r="F362" s="37">
        <v>95</v>
      </c>
      <c r="G362" s="37"/>
      <c r="H362" s="37"/>
      <c r="I362" s="37"/>
      <c r="J362" s="37">
        <v>487</v>
      </c>
      <c r="K362" s="37">
        <v>13</v>
      </c>
      <c r="L362" s="37"/>
      <c r="M362" s="37">
        <v>500</v>
      </c>
      <c r="N362" s="37"/>
      <c r="O362" s="37"/>
      <c r="P362" s="37"/>
      <c r="Q362" s="37">
        <v>136</v>
      </c>
      <c r="R362" s="37">
        <v>339</v>
      </c>
      <c r="S362" s="37"/>
      <c r="T362" s="37">
        <v>475</v>
      </c>
      <c r="U362" s="37"/>
      <c r="V362" s="37"/>
      <c r="W362" s="37"/>
      <c r="X362" s="37">
        <v>120</v>
      </c>
      <c r="Y362" s="37"/>
      <c r="Z362" s="37"/>
      <c r="AA362" s="37"/>
      <c r="AB362" s="37">
        <v>0</v>
      </c>
      <c r="AC362" s="37"/>
      <c r="AD362" s="37">
        <v>0</v>
      </c>
      <c r="AE362" s="37"/>
      <c r="AF362" s="37"/>
      <c r="AG362" s="37"/>
      <c r="AH362" s="37">
        <v>0</v>
      </c>
      <c r="AI362" s="37"/>
      <c r="AJ362" s="37"/>
      <c r="AK362" s="37"/>
      <c r="AL362" s="37"/>
      <c r="AM362" s="37"/>
      <c r="AN362" s="37"/>
      <c r="AO362" s="37"/>
      <c r="AP362" s="37">
        <v>31</v>
      </c>
      <c r="AQ362" s="37"/>
      <c r="AR362" s="37"/>
      <c r="AS362" s="37"/>
      <c r="AT362" s="37">
        <v>319</v>
      </c>
      <c r="AU362" s="37">
        <v>3</v>
      </c>
      <c r="AV362" s="37"/>
      <c r="AW362" s="37">
        <v>322</v>
      </c>
      <c r="AX362" s="37"/>
      <c r="AY362" s="37"/>
      <c r="AZ362" s="37"/>
      <c r="BA362" s="37">
        <v>38</v>
      </c>
      <c r="BB362" s="37">
        <v>283</v>
      </c>
      <c r="BC362" s="37"/>
      <c r="BD362" s="37">
        <v>321</v>
      </c>
      <c r="BE362" s="37"/>
      <c r="BF362" s="37"/>
      <c r="BG362" s="37"/>
      <c r="BH362" s="37">
        <v>32</v>
      </c>
      <c r="BI362" s="37"/>
      <c r="BJ362" s="37"/>
      <c r="BK362" s="37"/>
      <c r="BL362" s="37">
        <v>0</v>
      </c>
      <c r="BM362" s="37"/>
      <c r="BN362" s="37">
        <v>0</v>
      </c>
      <c r="BO362" s="37"/>
      <c r="BP362" s="37"/>
      <c r="BQ362" s="37"/>
      <c r="BR362" s="37">
        <v>0</v>
      </c>
    </row>
    <row r="363" spans="1:70" ht="20.100000000000001" customHeight="1" x14ac:dyDescent="0.2">
      <c r="D363" s="38" t="s">
        <v>99</v>
      </c>
      <c r="F363" s="39">
        <v>112</v>
      </c>
      <c r="G363" s="40"/>
      <c r="H363" s="40"/>
      <c r="I363" s="40"/>
      <c r="J363" s="39">
        <v>488</v>
      </c>
      <c r="K363" s="39">
        <v>9</v>
      </c>
      <c r="L363" s="40"/>
      <c r="M363" s="39">
        <v>497</v>
      </c>
      <c r="N363" s="40"/>
      <c r="O363" s="40"/>
      <c r="P363" s="40"/>
      <c r="Q363" s="39">
        <v>150</v>
      </c>
      <c r="R363" s="39">
        <v>329</v>
      </c>
      <c r="S363" s="40"/>
      <c r="T363" s="39">
        <v>479</v>
      </c>
      <c r="U363" s="40"/>
      <c r="V363" s="40"/>
      <c r="W363" s="40"/>
      <c r="X363" s="39">
        <v>130</v>
      </c>
      <c r="Y363" s="40"/>
      <c r="Z363" s="40"/>
      <c r="AA363" s="40"/>
      <c r="AB363" s="39">
        <v>0</v>
      </c>
      <c r="AC363" s="40"/>
      <c r="AD363" s="39">
        <v>0</v>
      </c>
      <c r="AE363" s="40"/>
      <c r="AF363" s="40"/>
      <c r="AG363" s="40"/>
      <c r="AH363" s="39">
        <v>0</v>
      </c>
      <c r="AI363" s="40"/>
      <c r="AJ363" s="40"/>
      <c r="AK363" s="40"/>
      <c r="AL363" s="40"/>
      <c r="AM363" s="40"/>
      <c r="AN363" s="40"/>
      <c r="AO363" s="40"/>
      <c r="AP363" s="39">
        <v>30</v>
      </c>
      <c r="AQ363" s="40"/>
      <c r="AR363" s="40"/>
      <c r="AS363" s="40"/>
      <c r="AT363" s="39">
        <v>322</v>
      </c>
      <c r="AU363" s="39">
        <v>1</v>
      </c>
      <c r="AV363" s="40"/>
      <c r="AW363" s="39">
        <v>323</v>
      </c>
      <c r="AX363" s="40"/>
      <c r="AY363" s="40"/>
      <c r="AZ363" s="40"/>
      <c r="BA363" s="39">
        <v>46</v>
      </c>
      <c r="BB363" s="39">
        <v>267</v>
      </c>
      <c r="BC363" s="40"/>
      <c r="BD363" s="39">
        <v>313</v>
      </c>
      <c r="BE363" s="40"/>
      <c r="BF363" s="40"/>
      <c r="BG363" s="40"/>
      <c r="BH363" s="39">
        <v>40</v>
      </c>
      <c r="BI363" s="40"/>
      <c r="BJ363" s="40"/>
      <c r="BK363" s="40"/>
      <c r="BL363" s="39">
        <v>0</v>
      </c>
      <c r="BM363" s="40"/>
      <c r="BN363" s="39">
        <v>0</v>
      </c>
      <c r="BO363" s="40"/>
      <c r="BP363" s="40"/>
      <c r="BQ363" s="40"/>
      <c r="BR363" s="39">
        <v>0</v>
      </c>
    </row>
    <row r="364" spans="1:70" ht="20.100000000000001" customHeight="1" x14ac:dyDescent="0.2">
      <c r="D364" s="2" t="s">
        <v>113</v>
      </c>
      <c r="F364" s="37">
        <v>99</v>
      </c>
      <c r="G364" s="37"/>
      <c r="H364" s="37"/>
      <c r="I364" s="37"/>
      <c r="J364" s="37">
        <v>506</v>
      </c>
      <c r="K364" s="37">
        <v>25</v>
      </c>
      <c r="L364" s="37"/>
      <c r="M364" s="37">
        <v>531</v>
      </c>
      <c r="N364" s="37"/>
      <c r="O364" s="37"/>
      <c r="P364" s="37"/>
      <c r="Q364" s="37">
        <v>166</v>
      </c>
      <c r="R364" s="37">
        <v>332</v>
      </c>
      <c r="S364" s="37"/>
      <c r="T364" s="37">
        <v>498</v>
      </c>
      <c r="U364" s="37"/>
      <c r="V364" s="37"/>
      <c r="W364" s="37"/>
      <c r="X364" s="37">
        <v>132</v>
      </c>
      <c r="Y364" s="37"/>
      <c r="Z364" s="37"/>
      <c r="AA364" s="37"/>
      <c r="AB364" s="37">
        <v>0</v>
      </c>
      <c r="AC364" s="37"/>
      <c r="AD364" s="37">
        <v>0</v>
      </c>
      <c r="AE364" s="37"/>
      <c r="AF364" s="37"/>
      <c r="AG364" s="37"/>
      <c r="AH364" s="37">
        <v>0</v>
      </c>
      <c r="AI364" s="37"/>
      <c r="AJ364" s="37"/>
      <c r="AK364" s="37"/>
      <c r="AL364" s="37"/>
      <c r="AM364" s="37"/>
      <c r="AN364" s="37"/>
      <c r="AO364" s="37"/>
      <c r="AP364" s="37">
        <v>31</v>
      </c>
      <c r="AQ364" s="37"/>
      <c r="AR364" s="37"/>
      <c r="AS364" s="37"/>
      <c r="AT364" s="37">
        <v>327</v>
      </c>
      <c r="AU364" s="37">
        <v>3</v>
      </c>
      <c r="AV364" s="37"/>
      <c r="AW364" s="37">
        <v>330</v>
      </c>
      <c r="AX364" s="37"/>
      <c r="AY364" s="37"/>
      <c r="AZ364" s="37"/>
      <c r="BA364" s="37">
        <v>52</v>
      </c>
      <c r="BB364" s="37">
        <v>270</v>
      </c>
      <c r="BC364" s="37"/>
      <c r="BD364" s="37">
        <v>322</v>
      </c>
      <c r="BE364" s="37"/>
      <c r="BF364" s="37"/>
      <c r="BG364" s="37"/>
      <c r="BH364" s="37">
        <v>39</v>
      </c>
      <c r="BI364" s="37"/>
      <c r="BJ364" s="37"/>
      <c r="BK364" s="37"/>
      <c r="BL364" s="37">
        <v>0</v>
      </c>
      <c r="BM364" s="37"/>
      <c r="BN364" s="37">
        <v>0</v>
      </c>
      <c r="BO364" s="37"/>
      <c r="BP364" s="37"/>
      <c r="BQ364" s="37"/>
      <c r="BR364" s="37">
        <v>0</v>
      </c>
    </row>
    <row r="365" spans="1:70" ht="20.100000000000001" customHeight="1" x14ac:dyDescent="0.2">
      <c r="D365" s="38" t="s">
        <v>101</v>
      </c>
      <c r="F365" s="39">
        <v>117</v>
      </c>
      <c r="G365" s="40"/>
      <c r="H365" s="40"/>
      <c r="I365" s="40"/>
      <c r="J365" s="39">
        <v>496</v>
      </c>
      <c r="K365" s="39">
        <v>31</v>
      </c>
      <c r="L365" s="40"/>
      <c r="M365" s="39">
        <v>527</v>
      </c>
      <c r="N365" s="40"/>
      <c r="O365" s="40"/>
      <c r="P365" s="40"/>
      <c r="Q365" s="39">
        <v>167</v>
      </c>
      <c r="R365" s="39">
        <v>354</v>
      </c>
      <c r="S365" s="40"/>
      <c r="T365" s="39">
        <v>521</v>
      </c>
      <c r="U365" s="40"/>
      <c r="V365" s="40"/>
      <c r="W365" s="40"/>
      <c r="X365" s="39">
        <v>123</v>
      </c>
      <c r="Y365" s="40"/>
      <c r="Z365" s="40"/>
      <c r="AA365" s="40"/>
      <c r="AB365" s="39">
        <v>0</v>
      </c>
      <c r="AC365" s="40"/>
      <c r="AD365" s="39">
        <v>0</v>
      </c>
      <c r="AE365" s="40"/>
      <c r="AF365" s="40"/>
      <c r="AG365" s="40"/>
      <c r="AH365" s="39">
        <v>0</v>
      </c>
      <c r="AI365" s="40"/>
      <c r="AJ365" s="40"/>
      <c r="AK365" s="40"/>
      <c r="AL365" s="40"/>
      <c r="AM365" s="40"/>
      <c r="AN365" s="40"/>
      <c r="AO365" s="40"/>
      <c r="AP365" s="39">
        <v>39</v>
      </c>
      <c r="AQ365" s="40"/>
      <c r="AR365" s="40"/>
      <c r="AS365" s="40"/>
      <c r="AT365" s="39">
        <v>323</v>
      </c>
      <c r="AU365" s="39">
        <v>7</v>
      </c>
      <c r="AV365" s="40"/>
      <c r="AW365" s="39">
        <v>330</v>
      </c>
      <c r="AX365" s="40"/>
      <c r="AY365" s="40"/>
      <c r="AZ365" s="40"/>
      <c r="BA365" s="39">
        <v>49</v>
      </c>
      <c r="BB365" s="39">
        <v>272</v>
      </c>
      <c r="BC365" s="40"/>
      <c r="BD365" s="39">
        <v>321</v>
      </c>
      <c r="BE365" s="40"/>
      <c r="BF365" s="40"/>
      <c r="BG365" s="40"/>
      <c r="BH365" s="39">
        <v>48</v>
      </c>
      <c r="BI365" s="40"/>
      <c r="BJ365" s="40"/>
      <c r="BK365" s="40"/>
      <c r="BL365" s="39">
        <v>0</v>
      </c>
      <c r="BM365" s="40"/>
      <c r="BN365" s="39">
        <v>0</v>
      </c>
      <c r="BO365" s="40"/>
      <c r="BP365" s="40"/>
      <c r="BQ365" s="40"/>
      <c r="BR365" s="39">
        <v>0</v>
      </c>
    </row>
    <row r="366" spans="1:70" ht="20.100000000000001" customHeight="1" x14ac:dyDescent="0.2">
      <c r="D366" s="2" t="s">
        <v>115</v>
      </c>
      <c r="F366" s="37">
        <v>56</v>
      </c>
      <c r="G366" s="37"/>
      <c r="H366" s="37"/>
      <c r="I366" s="37"/>
      <c r="J366" s="37">
        <v>163</v>
      </c>
      <c r="K366" s="37">
        <v>8</v>
      </c>
      <c r="L366" s="37"/>
      <c r="M366" s="37">
        <v>171</v>
      </c>
      <c r="N366" s="37"/>
      <c r="O366" s="37"/>
      <c r="P366" s="37"/>
      <c r="Q366" s="37">
        <v>63</v>
      </c>
      <c r="R366" s="37">
        <v>112</v>
      </c>
      <c r="S366" s="37"/>
      <c r="T366" s="37">
        <v>175</v>
      </c>
      <c r="U366" s="37"/>
      <c r="V366" s="37"/>
      <c r="W366" s="37"/>
      <c r="X366" s="37">
        <v>52</v>
      </c>
      <c r="Y366" s="37"/>
      <c r="Z366" s="37"/>
      <c r="AA366" s="37"/>
      <c r="AB366" s="37">
        <v>0</v>
      </c>
      <c r="AC366" s="37"/>
      <c r="AD366" s="37">
        <v>0</v>
      </c>
      <c r="AE366" s="37"/>
      <c r="AF366" s="37"/>
      <c r="AG366" s="37"/>
      <c r="AH366" s="37">
        <v>0</v>
      </c>
      <c r="AI366" s="37"/>
      <c r="AJ366" s="37"/>
      <c r="AK366" s="37"/>
      <c r="AL366" s="37"/>
      <c r="AM366" s="37"/>
      <c r="AN366" s="37"/>
      <c r="AO366" s="37"/>
      <c r="AP366" s="37">
        <v>21</v>
      </c>
      <c r="AQ366" s="37"/>
      <c r="AR366" s="37"/>
      <c r="AS366" s="37"/>
      <c r="AT366" s="37">
        <v>110</v>
      </c>
      <c r="AU366" s="37">
        <v>0</v>
      </c>
      <c r="AV366" s="37"/>
      <c r="AW366" s="37">
        <v>110</v>
      </c>
      <c r="AX366" s="37"/>
      <c r="AY366" s="37"/>
      <c r="AZ366" s="37"/>
      <c r="BA366" s="37">
        <v>20</v>
      </c>
      <c r="BB366" s="37">
        <v>99</v>
      </c>
      <c r="BC366" s="37"/>
      <c r="BD366" s="37">
        <v>119</v>
      </c>
      <c r="BE366" s="37"/>
      <c r="BF366" s="37"/>
      <c r="BG366" s="37"/>
      <c r="BH366" s="37">
        <v>12</v>
      </c>
      <c r="BI366" s="37"/>
      <c r="BJ366" s="37"/>
      <c r="BK366" s="37"/>
      <c r="BL366" s="37">
        <v>0</v>
      </c>
      <c r="BM366" s="37"/>
      <c r="BN366" s="37">
        <v>0</v>
      </c>
      <c r="BO366" s="37"/>
      <c r="BP366" s="37"/>
      <c r="BQ366" s="37"/>
      <c r="BR366" s="37">
        <v>0</v>
      </c>
    </row>
    <row r="367" spans="1:70" ht="20.100000000000001" customHeight="1" x14ac:dyDescent="0.2">
      <c r="D367" s="38" t="s">
        <v>116</v>
      </c>
      <c r="F367" s="39">
        <v>130</v>
      </c>
      <c r="G367" s="40"/>
      <c r="H367" s="40"/>
      <c r="I367" s="40"/>
      <c r="J367" s="39">
        <v>489</v>
      </c>
      <c r="K367" s="39">
        <v>5</v>
      </c>
      <c r="L367" s="40"/>
      <c r="M367" s="39">
        <v>494</v>
      </c>
      <c r="N367" s="40"/>
      <c r="O367" s="40"/>
      <c r="P367" s="40"/>
      <c r="Q367" s="39">
        <v>110</v>
      </c>
      <c r="R367" s="39">
        <v>322</v>
      </c>
      <c r="S367" s="40"/>
      <c r="T367" s="39">
        <v>432</v>
      </c>
      <c r="U367" s="40"/>
      <c r="V367" s="40"/>
      <c r="W367" s="40"/>
      <c r="X367" s="39">
        <v>192</v>
      </c>
      <c r="Y367" s="40"/>
      <c r="Z367" s="40"/>
      <c r="AA367" s="40"/>
      <c r="AB367" s="39">
        <v>0</v>
      </c>
      <c r="AC367" s="40"/>
      <c r="AD367" s="39">
        <v>0</v>
      </c>
      <c r="AE367" s="40"/>
      <c r="AF367" s="40"/>
      <c r="AG367" s="40"/>
      <c r="AH367" s="39">
        <v>0</v>
      </c>
      <c r="AI367" s="40"/>
      <c r="AJ367" s="40"/>
      <c r="AK367" s="40"/>
      <c r="AL367" s="40"/>
      <c r="AM367" s="40"/>
      <c r="AN367" s="40"/>
      <c r="AO367" s="40"/>
      <c r="AP367" s="39">
        <v>43</v>
      </c>
      <c r="AQ367" s="40"/>
      <c r="AR367" s="40"/>
      <c r="AS367" s="40"/>
      <c r="AT367" s="39">
        <v>326</v>
      </c>
      <c r="AU367" s="39">
        <v>1</v>
      </c>
      <c r="AV367" s="40"/>
      <c r="AW367" s="39">
        <v>327</v>
      </c>
      <c r="AX367" s="40"/>
      <c r="AY367" s="40"/>
      <c r="AZ367" s="40"/>
      <c r="BA367" s="39">
        <v>30</v>
      </c>
      <c r="BB367" s="39">
        <v>289</v>
      </c>
      <c r="BC367" s="40"/>
      <c r="BD367" s="39">
        <v>319</v>
      </c>
      <c r="BE367" s="40"/>
      <c r="BF367" s="40"/>
      <c r="BG367" s="40"/>
      <c r="BH367" s="39">
        <v>51</v>
      </c>
      <c r="BI367" s="40"/>
      <c r="BJ367" s="40"/>
      <c r="BK367" s="40"/>
      <c r="BL367" s="39">
        <v>0</v>
      </c>
      <c r="BM367" s="40"/>
      <c r="BN367" s="39">
        <v>0</v>
      </c>
      <c r="BO367" s="40"/>
      <c r="BP367" s="40"/>
      <c r="BQ367" s="40"/>
      <c r="BR367" s="39">
        <v>0</v>
      </c>
    </row>
    <row r="368" spans="1:70" ht="20.100000000000001" customHeight="1" x14ac:dyDescent="0.2">
      <c r="D368" s="41" t="s">
        <v>104</v>
      </c>
      <c r="F368" s="40">
        <v>59</v>
      </c>
      <c r="G368" s="40"/>
      <c r="H368" s="40"/>
      <c r="I368" s="40"/>
      <c r="J368" s="40">
        <v>163</v>
      </c>
      <c r="K368" s="40">
        <v>2</v>
      </c>
      <c r="L368" s="40"/>
      <c r="M368" s="40">
        <v>165</v>
      </c>
      <c r="N368" s="40"/>
      <c r="O368" s="40"/>
      <c r="P368" s="40"/>
      <c r="Q368" s="40">
        <v>59</v>
      </c>
      <c r="R368" s="40">
        <v>122</v>
      </c>
      <c r="S368" s="40"/>
      <c r="T368" s="40">
        <v>181</v>
      </c>
      <c r="U368" s="40"/>
      <c r="V368" s="40"/>
      <c r="W368" s="40"/>
      <c r="X368" s="40">
        <v>43</v>
      </c>
      <c r="Y368" s="40"/>
      <c r="Z368" s="40"/>
      <c r="AA368" s="40"/>
      <c r="AB368" s="40">
        <v>0</v>
      </c>
      <c r="AC368" s="40"/>
      <c r="AD368" s="40">
        <v>0</v>
      </c>
      <c r="AE368" s="40"/>
      <c r="AF368" s="40"/>
      <c r="AG368" s="40"/>
      <c r="AH368" s="40">
        <v>0</v>
      </c>
      <c r="AI368" s="40"/>
      <c r="AJ368" s="40"/>
      <c r="AK368" s="40"/>
      <c r="AL368" s="40"/>
      <c r="AM368" s="40"/>
      <c r="AN368" s="40"/>
      <c r="AO368" s="40"/>
      <c r="AP368" s="40">
        <v>24</v>
      </c>
      <c r="AQ368" s="40"/>
      <c r="AR368" s="40"/>
      <c r="AS368" s="40"/>
      <c r="AT368" s="40">
        <v>106</v>
      </c>
      <c r="AU368" s="40">
        <v>2</v>
      </c>
      <c r="AV368" s="40"/>
      <c r="AW368" s="40">
        <v>108</v>
      </c>
      <c r="AX368" s="40"/>
      <c r="AY368" s="40"/>
      <c r="AZ368" s="40"/>
      <c r="BA368" s="40">
        <v>32</v>
      </c>
      <c r="BB368" s="40">
        <v>89</v>
      </c>
      <c r="BC368" s="40"/>
      <c r="BD368" s="40">
        <v>121</v>
      </c>
      <c r="BE368" s="40"/>
      <c r="BF368" s="40"/>
      <c r="BG368" s="40"/>
      <c r="BH368" s="40">
        <v>11</v>
      </c>
      <c r="BI368" s="40"/>
      <c r="BJ368" s="40"/>
      <c r="BK368" s="40"/>
      <c r="BL368" s="40">
        <v>0</v>
      </c>
      <c r="BM368" s="40"/>
      <c r="BN368" s="40">
        <v>0</v>
      </c>
      <c r="BO368" s="40"/>
      <c r="BP368" s="40"/>
      <c r="BQ368" s="40"/>
      <c r="BR368" s="40">
        <v>0</v>
      </c>
    </row>
    <row r="369" spans="1:70"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row>
    <row r="370" spans="1:70" s="1" customFormat="1" ht="20.100000000000001" customHeight="1" x14ac:dyDescent="0.2">
      <c r="A370" s="3"/>
      <c r="B370" s="6"/>
      <c r="C370" s="42" t="s">
        <v>180</v>
      </c>
      <c r="D370" s="42"/>
      <c r="E370" s="5"/>
      <c r="F370" s="44">
        <v>668</v>
      </c>
      <c r="G370" s="45"/>
      <c r="H370" s="45"/>
      <c r="I370" s="45"/>
      <c r="J370" s="44">
        <v>2792</v>
      </c>
      <c r="K370" s="44">
        <v>93</v>
      </c>
      <c r="L370" s="45"/>
      <c r="M370" s="44">
        <v>2885</v>
      </c>
      <c r="N370" s="45"/>
      <c r="O370" s="45"/>
      <c r="P370" s="45"/>
      <c r="Q370" s="44">
        <v>851</v>
      </c>
      <c r="R370" s="44">
        <v>1910</v>
      </c>
      <c r="S370" s="45"/>
      <c r="T370" s="44">
        <v>2761</v>
      </c>
      <c r="U370" s="45"/>
      <c r="V370" s="45"/>
      <c r="W370" s="45"/>
      <c r="X370" s="44">
        <v>792</v>
      </c>
      <c r="Y370" s="45"/>
      <c r="Z370" s="45"/>
      <c r="AA370" s="45"/>
      <c r="AB370" s="44">
        <v>0</v>
      </c>
      <c r="AC370" s="45"/>
      <c r="AD370" s="44">
        <v>0</v>
      </c>
      <c r="AE370" s="45"/>
      <c r="AF370" s="45"/>
      <c r="AG370" s="45"/>
      <c r="AH370" s="44">
        <v>0</v>
      </c>
      <c r="AI370" s="45"/>
      <c r="AJ370" s="45"/>
      <c r="AK370" s="45"/>
      <c r="AL370" s="45"/>
      <c r="AM370" s="45"/>
      <c r="AN370" s="45"/>
      <c r="AO370" s="45"/>
      <c r="AP370" s="44">
        <v>219</v>
      </c>
      <c r="AQ370" s="45"/>
      <c r="AR370" s="45"/>
      <c r="AS370" s="45"/>
      <c r="AT370" s="44">
        <v>1833</v>
      </c>
      <c r="AU370" s="44">
        <v>17</v>
      </c>
      <c r="AV370" s="45"/>
      <c r="AW370" s="44">
        <v>1850</v>
      </c>
      <c r="AX370" s="45"/>
      <c r="AY370" s="45"/>
      <c r="AZ370" s="45"/>
      <c r="BA370" s="44">
        <v>267</v>
      </c>
      <c r="BB370" s="44">
        <v>1569</v>
      </c>
      <c r="BC370" s="45"/>
      <c r="BD370" s="44">
        <v>1836</v>
      </c>
      <c r="BE370" s="45"/>
      <c r="BF370" s="45"/>
      <c r="BG370" s="45"/>
      <c r="BH370" s="44">
        <v>233</v>
      </c>
      <c r="BI370" s="45"/>
      <c r="BJ370" s="45"/>
      <c r="BK370" s="45"/>
      <c r="BL370" s="44">
        <v>0</v>
      </c>
      <c r="BM370" s="45"/>
      <c r="BN370" s="44">
        <v>0</v>
      </c>
      <c r="BO370" s="45"/>
      <c r="BP370" s="45"/>
      <c r="BQ370" s="45"/>
      <c r="BR370" s="44">
        <v>0</v>
      </c>
    </row>
    <row r="371" spans="1:70"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row>
    <row r="372" spans="1:70" s="1" customFormat="1" ht="20.100000000000001" customHeight="1" x14ac:dyDescent="0.25">
      <c r="A372" s="3"/>
      <c r="B372" s="49" t="s">
        <v>262</v>
      </c>
      <c r="C372" s="50"/>
      <c r="D372" s="50"/>
      <c r="E372" s="5"/>
      <c r="F372" s="51">
        <v>668</v>
      </c>
      <c r="G372" s="52"/>
      <c r="H372" s="52"/>
      <c r="I372" s="52"/>
      <c r="J372" s="51">
        <v>2792</v>
      </c>
      <c r="K372" s="51">
        <v>93</v>
      </c>
      <c r="L372" s="52"/>
      <c r="M372" s="51">
        <v>2885</v>
      </c>
      <c r="N372" s="52"/>
      <c r="O372" s="52"/>
      <c r="P372" s="52"/>
      <c r="Q372" s="51">
        <v>851</v>
      </c>
      <c r="R372" s="51">
        <v>1910</v>
      </c>
      <c r="S372" s="52"/>
      <c r="T372" s="51">
        <v>2761</v>
      </c>
      <c r="U372" s="52"/>
      <c r="V372" s="52"/>
      <c r="W372" s="52"/>
      <c r="X372" s="51">
        <v>792</v>
      </c>
      <c r="Y372" s="52"/>
      <c r="Z372" s="52"/>
      <c r="AA372" s="52"/>
      <c r="AB372" s="51">
        <v>0</v>
      </c>
      <c r="AC372" s="52"/>
      <c r="AD372" s="51">
        <v>0</v>
      </c>
      <c r="AE372" s="52"/>
      <c r="AF372" s="52"/>
      <c r="AG372" s="52"/>
      <c r="AH372" s="51">
        <v>0</v>
      </c>
      <c r="AI372" s="52"/>
      <c r="AJ372" s="52"/>
      <c r="AK372" s="52"/>
      <c r="AL372" s="52"/>
      <c r="AM372" s="52"/>
      <c r="AN372" s="52"/>
      <c r="AO372" s="52"/>
      <c r="AP372" s="51">
        <v>219</v>
      </c>
      <c r="AQ372" s="52"/>
      <c r="AR372" s="52"/>
      <c r="AS372" s="52"/>
      <c r="AT372" s="51">
        <v>1833</v>
      </c>
      <c r="AU372" s="51">
        <v>17</v>
      </c>
      <c r="AV372" s="52"/>
      <c r="AW372" s="51">
        <v>1850</v>
      </c>
      <c r="AX372" s="52"/>
      <c r="AY372" s="52"/>
      <c r="AZ372" s="52"/>
      <c r="BA372" s="51">
        <v>267</v>
      </c>
      <c r="BB372" s="51">
        <v>1569</v>
      </c>
      <c r="BC372" s="52"/>
      <c r="BD372" s="51">
        <v>1836</v>
      </c>
      <c r="BE372" s="52"/>
      <c r="BF372" s="52"/>
      <c r="BG372" s="52"/>
      <c r="BH372" s="51">
        <v>233</v>
      </c>
      <c r="BI372" s="52"/>
      <c r="BJ372" s="52"/>
      <c r="BK372" s="52"/>
      <c r="BL372" s="51">
        <v>0</v>
      </c>
      <c r="BM372" s="52"/>
      <c r="BN372" s="51">
        <v>0</v>
      </c>
      <c r="BO372" s="52"/>
      <c r="BP372" s="52"/>
      <c r="BQ372" s="52"/>
      <c r="BR372" s="51">
        <v>0</v>
      </c>
    </row>
    <row r="373" spans="1:70"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row>
    <row r="374" spans="1:70"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row>
    <row r="375" spans="1:70"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row>
    <row r="376" spans="1:70" ht="20.100000000000001" customHeight="1" x14ac:dyDescent="0.2">
      <c r="D376" s="2" t="s">
        <v>264</v>
      </c>
      <c r="F376" s="37">
        <v>337</v>
      </c>
      <c r="G376" s="37"/>
      <c r="H376" s="37"/>
      <c r="I376" s="37"/>
      <c r="J376" s="37">
        <v>292</v>
      </c>
      <c r="K376" s="37">
        <v>8</v>
      </c>
      <c r="L376" s="37"/>
      <c r="M376" s="37">
        <v>300</v>
      </c>
      <c r="N376" s="37"/>
      <c r="O376" s="37"/>
      <c r="P376" s="37"/>
      <c r="Q376" s="37">
        <v>128</v>
      </c>
      <c r="R376" s="37">
        <v>378</v>
      </c>
      <c r="S376" s="37"/>
      <c r="T376" s="37">
        <v>506</v>
      </c>
      <c r="U376" s="37"/>
      <c r="V376" s="37"/>
      <c r="W376" s="37"/>
      <c r="X376" s="37">
        <v>131</v>
      </c>
      <c r="Y376" s="37"/>
      <c r="Z376" s="37"/>
      <c r="AA376" s="37"/>
      <c r="AB376" s="37">
        <v>0</v>
      </c>
      <c r="AC376" s="37"/>
      <c r="AD376" s="37">
        <v>0</v>
      </c>
      <c r="AE376" s="37"/>
      <c r="AF376" s="37"/>
      <c r="AG376" s="37"/>
      <c r="AH376" s="37">
        <v>114</v>
      </c>
      <c r="AI376" s="37"/>
      <c r="AJ376" s="37"/>
      <c r="AK376" s="37"/>
      <c r="AL376" s="37"/>
      <c r="AM376" s="37"/>
      <c r="AN376" s="37"/>
      <c r="AO376" s="37"/>
      <c r="AP376" s="37">
        <v>281</v>
      </c>
      <c r="AQ376" s="37"/>
      <c r="AR376" s="37"/>
      <c r="AS376" s="37"/>
      <c r="AT376" s="37">
        <v>1018</v>
      </c>
      <c r="AU376" s="37">
        <v>5</v>
      </c>
      <c r="AV376" s="37"/>
      <c r="AW376" s="37">
        <v>1023</v>
      </c>
      <c r="AX376" s="37"/>
      <c r="AY376" s="37"/>
      <c r="AZ376" s="37"/>
      <c r="BA376" s="37">
        <v>83</v>
      </c>
      <c r="BB376" s="37">
        <v>1039</v>
      </c>
      <c r="BC376" s="37"/>
      <c r="BD376" s="37">
        <v>1122</v>
      </c>
      <c r="BE376" s="37"/>
      <c r="BF376" s="37"/>
      <c r="BG376" s="37"/>
      <c r="BH376" s="37">
        <v>182</v>
      </c>
      <c r="BI376" s="37"/>
      <c r="BJ376" s="37"/>
      <c r="BK376" s="37"/>
      <c r="BL376" s="37">
        <v>0</v>
      </c>
      <c r="BM376" s="37"/>
      <c r="BN376" s="37">
        <v>0</v>
      </c>
      <c r="BO376" s="37"/>
      <c r="BP376" s="37"/>
      <c r="BQ376" s="37"/>
      <c r="BR376" s="37">
        <v>116</v>
      </c>
    </row>
    <row r="377" spans="1:70" ht="20.100000000000001" customHeight="1" x14ac:dyDescent="0.2">
      <c r="D377" s="38" t="s">
        <v>265</v>
      </c>
      <c r="F377" s="39">
        <v>160</v>
      </c>
      <c r="G377" s="40"/>
      <c r="H377" s="40"/>
      <c r="I377" s="40"/>
      <c r="J377" s="39">
        <v>283</v>
      </c>
      <c r="K377" s="39">
        <v>34</v>
      </c>
      <c r="L377" s="40"/>
      <c r="M377" s="39">
        <v>317</v>
      </c>
      <c r="N377" s="40"/>
      <c r="O377" s="40"/>
      <c r="P377" s="40"/>
      <c r="Q377" s="39">
        <v>138</v>
      </c>
      <c r="R377" s="39">
        <v>240</v>
      </c>
      <c r="S377" s="40"/>
      <c r="T377" s="39">
        <v>378</v>
      </c>
      <c r="U377" s="40"/>
      <c r="V377" s="40"/>
      <c r="W377" s="40"/>
      <c r="X377" s="39">
        <v>99</v>
      </c>
      <c r="Y377" s="40"/>
      <c r="Z377" s="40"/>
      <c r="AA377" s="40"/>
      <c r="AB377" s="39">
        <v>0</v>
      </c>
      <c r="AC377" s="40"/>
      <c r="AD377" s="39">
        <v>0</v>
      </c>
      <c r="AE377" s="40"/>
      <c r="AF377" s="40"/>
      <c r="AG377" s="40"/>
      <c r="AH377" s="39">
        <v>31</v>
      </c>
      <c r="AI377" s="40"/>
      <c r="AJ377" s="40"/>
      <c r="AK377" s="40"/>
      <c r="AL377" s="40"/>
      <c r="AM377" s="40"/>
      <c r="AN377" s="40"/>
      <c r="AO377" s="40"/>
      <c r="AP377" s="39">
        <v>159</v>
      </c>
      <c r="AQ377" s="40"/>
      <c r="AR377" s="40"/>
      <c r="AS377" s="40"/>
      <c r="AT377" s="39">
        <v>1006</v>
      </c>
      <c r="AU377" s="39">
        <v>8</v>
      </c>
      <c r="AV377" s="40"/>
      <c r="AW377" s="39">
        <v>1014</v>
      </c>
      <c r="AX377" s="40"/>
      <c r="AY377" s="40"/>
      <c r="AZ377" s="40"/>
      <c r="BA377" s="39">
        <v>122</v>
      </c>
      <c r="BB377" s="39">
        <v>968</v>
      </c>
      <c r="BC377" s="40"/>
      <c r="BD377" s="39">
        <v>1090</v>
      </c>
      <c r="BE377" s="40"/>
      <c r="BF377" s="40"/>
      <c r="BG377" s="40"/>
      <c r="BH377" s="39">
        <v>83</v>
      </c>
      <c r="BI377" s="40"/>
      <c r="BJ377" s="40"/>
      <c r="BK377" s="40"/>
      <c r="BL377" s="39">
        <v>0</v>
      </c>
      <c r="BM377" s="40"/>
      <c r="BN377" s="39">
        <v>0</v>
      </c>
      <c r="BO377" s="40"/>
      <c r="BP377" s="40"/>
      <c r="BQ377" s="40"/>
      <c r="BR377" s="39">
        <v>50</v>
      </c>
    </row>
    <row r="378" spans="1:70" ht="20.100000000000001" customHeight="1" x14ac:dyDescent="0.2">
      <c r="D378" s="2" t="s">
        <v>266</v>
      </c>
      <c r="F378" s="37">
        <v>169</v>
      </c>
      <c r="G378" s="37"/>
      <c r="H378" s="37"/>
      <c r="I378" s="37"/>
      <c r="J378" s="37">
        <v>299</v>
      </c>
      <c r="K378" s="37">
        <v>8</v>
      </c>
      <c r="L378" s="37"/>
      <c r="M378" s="37">
        <v>307</v>
      </c>
      <c r="N378" s="37"/>
      <c r="O378" s="37"/>
      <c r="P378" s="37"/>
      <c r="Q378" s="37">
        <v>120</v>
      </c>
      <c r="R378" s="37">
        <v>205</v>
      </c>
      <c r="S378" s="37"/>
      <c r="T378" s="37">
        <v>325</v>
      </c>
      <c r="U378" s="37"/>
      <c r="V378" s="37"/>
      <c r="W378" s="37"/>
      <c r="X378" s="37">
        <v>151</v>
      </c>
      <c r="Y378" s="37"/>
      <c r="Z378" s="37"/>
      <c r="AA378" s="37"/>
      <c r="AB378" s="37">
        <v>0</v>
      </c>
      <c r="AC378" s="37"/>
      <c r="AD378" s="37">
        <v>0</v>
      </c>
      <c r="AE378" s="37"/>
      <c r="AF378" s="37"/>
      <c r="AG378" s="37"/>
      <c r="AH378" s="37">
        <v>35</v>
      </c>
      <c r="AI378" s="37"/>
      <c r="AJ378" s="37"/>
      <c r="AK378" s="37"/>
      <c r="AL378" s="37"/>
      <c r="AM378" s="37"/>
      <c r="AN378" s="37"/>
      <c r="AO378" s="37"/>
      <c r="AP378" s="37">
        <v>192</v>
      </c>
      <c r="AQ378" s="37"/>
      <c r="AR378" s="37"/>
      <c r="AS378" s="37"/>
      <c r="AT378" s="37">
        <v>1003</v>
      </c>
      <c r="AU378" s="37">
        <v>7</v>
      </c>
      <c r="AV378" s="37"/>
      <c r="AW378" s="37">
        <v>1010</v>
      </c>
      <c r="AX378" s="37"/>
      <c r="AY378" s="37"/>
      <c r="AZ378" s="37"/>
      <c r="BA378" s="37">
        <v>125</v>
      </c>
      <c r="BB378" s="37">
        <v>894</v>
      </c>
      <c r="BC378" s="37"/>
      <c r="BD378" s="37">
        <v>1019</v>
      </c>
      <c r="BE378" s="37"/>
      <c r="BF378" s="37"/>
      <c r="BG378" s="37"/>
      <c r="BH378" s="37">
        <v>183</v>
      </c>
      <c r="BI378" s="37"/>
      <c r="BJ378" s="37"/>
      <c r="BK378" s="37"/>
      <c r="BL378" s="37">
        <v>0</v>
      </c>
      <c r="BM378" s="37"/>
      <c r="BN378" s="37">
        <v>0</v>
      </c>
      <c r="BO378" s="37"/>
      <c r="BP378" s="37"/>
      <c r="BQ378" s="37"/>
      <c r="BR378" s="37">
        <v>52</v>
      </c>
    </row>
    <row r="379" spans="1:70" ht="20.100000000000001" customHeight="1" x14ac:dyDescent="0.2">
      <c r="D379" s="38" t="s">
        <v>267</v>
      </c>
      <c r="F379" s="39">
        <v>220</v>
      </c>
      <c r="G379" s="40"/>
      <c r="H379" s="40"/>
      <c r="I379" s="40"/>
      <c r="J379" s="39">
        <v>290</v>
      </c>
      <c r="K379" s="39">
        <v>18</v>
      </c>
      <c r="L379" s="40"/>
      <c r="M379" s="39">
        <v>308</v>
      </c>
      <c r="N379" s="40"/>
      <c r="O379" s="40"/>
      <c r="P379" s="40"/>
      <c r="Q379" s="39">
        <v>131</v>
      </c>
      <c r="R379" s="39">
        <v>222</v>
      </c>
      <c r="S379" s="40"/>
      <c r="T379" s="39">
        <v>353</v>
      </c>
      <c r="U379" s="40"/>
      <c r="V379" s="40"/>
      <c r="W379" s="40"/>
      <c r="X379" s="39">
        <v>175</v>
      </c>
      <c r="Y379" s="40"/>
      <c r="Z379" s="40"/>
      <c r="AA379" s="40"/>
      <c r="AB379" s="39">
        <v>0</v>
      </c>
      <c r="AC379" s="40"/>
      <c r="AD379" s="39">
        <v>0</v>
      </c>
      <c r="AE379" s="40"/>
      <c r="AF379" s="40"/>
      <c r="AG379" s="40"/>
      <c r="AH379" s="39">
        <v>37</v>
      </c>
      <c r="AI379" s="40"/>
      <c r="AJ379" s="40"/>
      <c r="AK379" s="40"/>
      <c r="AL379" s="40"/>
      <c r="AM379" s="40"/>
      <c r="AN379" s="40"/>
      <c r="AO379" s="40"/>
      <c r="AP379" s="39">
        <v>190</v>
      </c>
      <c r="AQ379" s="40"/>
      <c r="AR379" s="40"/>
      <c r="AS379" s="40"/>
      <c r="AT379" s="39">
        <v>1035</v>
      </c>
      <c r="AU379" s="39">
        <v>10</v>
      </c>
      <c r="AV379" s="40"/>
      <c r="AW379" s="39">
        <v>1045</v>
      </c>
      <c r="AX379" s="40"/>
      <c r="AY379" s="40"/>
      <c r="AZ379" s="40"/>
      <c r="BA379" s="39">
        <v>181</v>
      </c>
      <c r="BB379" s="39">
        <v>857</v>
      </c>
      <c r="BC379" s="40"/>
      <c r="BD379" s="39">
        <v>1038</v>
      </c>
      <c r="BE379" s="40"/>
      <c r="BF379" s="40"/>
      <c r="BG379" s="40"/>
      <c r="BH379" s="39">
        <v>197</v>
      </c>
      <c r="BI379" s="40"/>
      <c r="BJ379" s="40"/>
      <c r="BK379" s="40"/>
      <c r="BL379" s="39">
        <v>0</v>
      </c>
      <c r="BM379" s="40"/>
      <c r="BN379" s="39">
        <v>0</v>
      </c>
      <c r="BO379" s="40"/>
      <c r="BP379" s="40"/>
      <c r="BQ379" s="40"/>
      <c r="BR379" s="39">
        <v>59</v>
      </c>
    </row>
    <row r="380" spans="1:70" ht="20.100000000000001" customHeight="1" x14ac:dyDescent="0.2">
      <c r="D380" s="41" t="s">
        <v>268</v>
      </c>
      <c r="F380" s="40">
        <v>0</v>
      </c>
      <c r="G380" s="40"/>
      <c r="H380" s="40"/>
      <c r="I380" s="40"/>
      <c r="J380" s="40">
        <v>315</v>
      </c>
      <c r="K380" s="40">
        <v>3</v>
      </c>
      <c r="L380" s="40"/>
      <c r="M380" s="40">
        <v>318</v>
      </c>
      <c r="N380" s="40"/>
      <c r="O380" s="40"/>
      <c r="P380" s="40"/>
      <c r="Q380" s="40">
        <v>139</v>
      </c>
      <c r="R380" s="40">
        <v>83</v>
      </c>
      <c r="S380" s="40"/>
      <c r="T380" s="40">
        <v>222</v>
      </c>
      <c r="U380" s="40"/>
      <c r="V380" s="40"/>
      <c r="W380" s="40"/>
      <c r="X380" s="40">
        <v>96</v>
      </c>
      <c r="Y380" s="40"/>
      <c r="Z380" s="40"/>
      <c r="AA380" s="40"/>
      <c r="AB380" s="40">
        <v>0</v>
      </c>
      <c r="AC380" s="40"/>
      <c r="AD380" s="40">
        <v>0</v>
      </c>
      <c r="AE380" s="40"/>
      <c r="AF380" s="40"/>
      <c r="AG380" s="40"/>
      <c r="AH380" s="40">
        <v>0</v>
      </c>
      <c r="AI380" s="40"/>
      <c r="AJ380" s="40"/>
      <c r="AK380" s="40"/>
      <c r="AL380" s="40"/>
      <c r="AM380" s="40"/>
      <c r="AN380" s="40"/>
      <c r="AO380" s="40"/>
      <c r="AP380" s="40">
        <v>0</v>
      </c>
      <c r="AQ380" s="40"/>
      <c r="AR380" s="40"/>
      <c r="AS380" s="40"/>
      <c r="AT380" s="40">
        <v>993</v>
      </c>
      <c r="AU380" s="40">
        <v>9</v>
      </c>
      <c r="AV380" s="40"/>
      <c r="AW380" s="40">
        <v>1002</v>
      </c>
      <c r="AX380" s="40"/>
      <c r="AY380" s="40"/>
      <c r="AZ380" s="40"/>
      <c r="BA380" s="40">
        <v>188</v>
      </c>
      <c r="BB380" s="40">
        <v>715</v>
      </c>
      <c r="BC380" s="40"/>
      <c r="BD380" s="40">
        <v>903</v>
      </c>
      <c r="BE380" s="40"/>
      <c r="BF380" s="40"/>
      <c r="BG380" s="40"/>
      <c r="BH380" s="40">
        <v>99</v>
      </c>
      <c r="BI380" s="40"/>
      <c r="BJ380" s="40"/>
      <c r="BK380" s="40"/>
      <c r="BL380" s="40">
        <v>0</v>
      </c>
      <c r="BM380" s="40"/>
      <c r="BN380" s="40">
        <v>0</v>
      </c>
      <c r="BO380" s="40"/>
      <c r="BP380" s="40"/>
      <c r="BQ380" s="40"/>
      <c r="BR380" s="40">
        <v>0</v>
      </c>
    </row>
    <row r="381" spans="1:70" ht="20.100000000000001" customHeight="1" x14ac:dyDescent="0.2">
      <c r="D381" s="38" t="s">
        <v>269</v>
      </c>
      <c r="F381" s="39">
        <v>0</v>
      </c>
      <c r="G381" s="40"/>
      <c r="H381" s="40"/>
      <c r="I381" s="40"/>
      <c r="J381" s="39">
        <v>301</v>
      </c>
      <c r="K381" s="39">
        <v>7</v>
      </c>
      <c r="L381" s="40"/>
      <c r="M381" s="39">
        <v>308</v>
      </c>
      <c r="N381" s="40"/>
      <c r="O381" s="40"/>
      <c r="P381" s="40"/>
      <c r="Q381" s="39">
        <v>196</v>
      </c>
      <c r="R381" s="39">
        <v>56</v>
      </c>
      <c r="S381" s="40"/>
      <c r="T381" s="39">
        <v>252</v>
      </c>
      <c r="U381" s="40"/>
      <c r="V381" s="40"/>
      <c r="W381" s="40"/>
      <c r="X381" s="39">
        <v>56</v>
      </c>
      <c r="Y381" s="40"/>
      <c r="Z381" s="40"/>
      <c r="AA381" s="40"/>
      <c r="AB381" s="39">
        <v>0</v>
      </c>
      <c r="AC381" s="40"/>
      <c r="AD381" s="39">
        <v>0</v>
      </c>
      <c r="AE381" s="40"/>
      <c r="AF381" s="40"/>
      <c r="AG381" s="40"/>
      <c r="AH381" s="39">
        <v>0</v>
      </c>
      <c r="AI381" s="40"/>
      <c r="AJ381" s="40"/>
      <c r="AK381" s="40"/>
      <c r="AL381" s="40"/>
      <c r="AM381" s="40"/>
      <c r="AN381" s="40"/>
      <c r="AO381" s="40"/>
      <c r="AP381" s="39">
        <v>0</v>
      </c>
      <c r="AQ381" s="40"/>
      <c r="AR381" s="40"/>
      <c r="AS381" s="40"/>
      <c r="AT381" s="39">
        <v>1007</v>
      </c>
      <c r="AU381" s="39">
        <v>0</v>
      </c>
      <c r="AV381" s="40"/>
      <c r="AW381" s="39">
        <v>1007</v>
      </c>
      <c r="AX381" s="40"/>
      <c r="AY381" s="40"/>
      <c r="AZ381" s="40"/>
      <c r="BA381" s="39">
        <v>293</v>
      </c>
      <c r="BB381" s="39">
        <v>621</v>
      </c>
      <c r="BC381" s="40"/>
      <c r="BD381" s="39">
        <v>914</v>
      </c>
      <c r="BE381" s="40"/>
      <c r="BF381" s="40"/>
      <c r="BG381" s="40"/>
      <c r="BH381" s="39">
        <v>93</v>
      </c>
      <c r="BI381" s="40"/>
      <c r="BJ381" s="40"/>
      <c r="BK381" s="40"/>
      <c r="BL381" s="39">
        <v>0</v>
      </c>
      <c r="BM381" s="40"/>
      <c r="BN381" s="39">
        <v>0</v>
      </c>
      <c r="BO381" s="40"/>
      <c r="BP381" s="40"/>
      <c r="BQ381" s="40"/>
      <c r="BR381" s="39">
        <v>0</v>
      </c>
    </row>
    <row r="382" spans="1:70" ht="20.100000000000001" customHeight="1" x14ac:dyDescent="0.2">
      <c r="D382" s="2" t="s">
        <v>270</v>
      </c>
      <c r="F382" s="37">
        <v>104</v>
      </c>
      <c r="G382" s="37"/>
      <c r="H382" s="37"/>
      <c r="I382" s="37"/>
      <c r="J382" s="37">
        <v>370</v>
      </c>
      <c r="K382" s="37">
        <v>12</v>
      </c>
      <c r="L382" s="37"/>
      <c r="M382" s="37">
        <v>382</v>
      </c>
      <c r="N382" s="37"/>
      <c r="O382" s="37"/>
      <c r="P382" s="37"/>
      <c r="Q382" s="37">
        <v>64</v>
      </c>
      <c r="R382" s="37">
        <v>252</v>
      </c>
      <c r="S382" s="37"/>
      <c r="T382" s="37">
        <v>316</v>
      </c>
      <c r="U382" s="37"/>
      <c r="V382" s="37"/>
      <c r="W382" s="37"/>
      <c r="X382" s="37">
        <v>170</v>
      </c>
      <c r="Y382" s="37"/>
      <c r="Z382" s="37"/>
      <c r="AA382" s="37"/>
      <c r="AB382" s="37">
        <v>0</v>
      </c>
      <c r="AC382" s="37"/>
      <c r="AD382" s="37">
        <v>0</v>
      </c>
      <c r="AE382" s="37"/>
      <c r="AF382" s="37"/>
      <c r="AG382" s="37"/>
      <c r="AH382" s="37">
        <v>0</v>
      </c>
      <c r="AI382" s="37"/>
      <c r="AJ382" s="37"/>
      <c r="AK382" s="37"/>
      <c r="AL382" s="37"/>
      <c r="AM382" s="37"/>
      <c r="AN382" s="37"/>
      <c r="AO382" s="37"/>
      <c r="AP382" s="37">
        <v>47</v>
      </c>
      <c r="AQ382" s="37"/>
      <c r="AR382" s="37"/>
      <c r="AS382" s="37"/>
      <c r="AT382" s="37">
        <v>430</v>
      </c>
      <c r="AU382" s="37">
        <v>4</v>
      </c>
      <c r="AV382" s="37"/>
      <c r="AW382" s="37">
        <v>434</v>
      </c>
      <c r="AX382" s="37"/>
      <c r="AY382" s="37"/>
      <c r="AZ382" s="37"/>
      <c r="BA382" s="37">
        <v>43</v>
      </c>
      <c r="BB382" s="37">
        <v>355</v>
      </c>
      <c r="BC382" s="37"/>
      <c r="BD382" s="37">
        <v>398</v>
      </c>
      <c r="BE382" s="37"/>
      <c r="BF382" s="37"/>
      <c r="BG382" s="37"/>
      <c r="BH382" s="37">
        <v>83</v>
      </c>
      <c r="BI382" s="37"/>
      <c r="BJ382" s="37"/>
      <c r="BK382" s="37"/>
      <c r="BL382" s="37">
        <v>0</v>
      </c>
      <c r="BM382" s="37"/>
      <c r="BN382" s="37">
        <v>0</v>
      </c>
      <c r="BO382" s="37"/>
      <c r="BP382" s="37"/>
      <c r="BQ382" s="37"/>
      <c r="BR382" s="37">
        <v>0</v>
      </c>
    </row>
    <row r="383" spans="1:70" ht="20.100000000000001" customHeight="1" x14ac:dyDescent="0.2">
      <c r="D383" s="38" t="s">
        <v>271</v>
      </c>
      <c r="F383" s="39">
        <v>137</v>
      </c>
      <c r="G383" s="40"/>
      <c r="H383" s="40"/>
      <c r="I383" s="40"/>
      <c r="J383" s="39">
        <v>371</v>
      </c>
      <c r="K383" s="39">
        <v>5</v>
      </c>
      <c r="L383" s="40"/>
      <c r="M383" s="39">
        <v>376</v>
      </c>
      <c r="N383" s="40"/>
      <c r="O383" s="40"/>
      <c r="P383" s="40"/>
      <c r="Q383" s="39">
        <v>50</v>
      </c>
      <c r="R383" s="39">
        <v>275</v>
      </c>
      <c r="S383" s="40"/>
      <c r="T383" s="39">
        <v>325</v>
      </c>
      <c r="U383" s="40"/>
      <c r="V383" s="40"/>
      <c r="W383" s="40"/>
      <c r="X383" s="39">
        <v>188</v>
      </c>
      <c r="Y383" s="40"/>
      <c r="Z383" s="40"/>
      <c r="AA383" s="40"/>
      <c r="AB383" s="39">
        <v>0</v>
      </c>
      <c r="AC383" s="40"/>
      <c r="AD383" s="39">
        <v>0</v>
      </c>
      <c r="AE383" s="40"/>
      <c r="AF383" s="40"/>
      <c r="AG383" s="40"/>
      <c r="AH383" s="39">
        <v>1</v>
      </c>
      <c r="AI383" s="40"/>
      <c r="AJ383" s="40"/>
      <c r="AK383" s="40"/>
      <c r="AL383" s="40"/>
      <c r="AM383" s="40"/>
      <c r="AN383" s="40"/>
      <c r="AO383" s="40"/>
      <c r="AP383" s="39">
        <v>70</v>
      </c>
      <c r="AQ383" s="40"/>
      <c r="AR383" s="40"/>
      <c r="AS383" s="40"/>
      <c r="AT383" s="39">
        <v>441</v>
      </c>
      <c r="AU383" s="39">
        <v>1</v>
      </c>
      <c r="AV383" s="40"/>
      <c r="AW383" s="39">
        <v>442</v>
      </c>
      <c r="AX383" s="40"/>
      <c r="AY383" s="40"/>
      <c r="AZ383" s="40"/>
      <c r="BA383" s="39">
        <v>43</v>
      </c>
      <c r="BB383" s="39">
        <v>391</v>
      </c>
      <c r="BC383" s="40"/>
      <c r="BD383" s="39">
        <v>434</v>
      </c>
      <c r="BE383" s="40"/>
      <c r="BF383" s="40"/>
      <c r="BG383" s="40"/>
      <c r="BH383" s="39">
        <v>78</v>
      </c>
      <c r="BI383" s="40"/>
      <c r="BJ383" s="40"/>
      <c r="BK383" s="40"/>
      <c r="BL383" s="39">
        <v>0</v>
      </c>
      <c r="BM383" s="40"/>
      <c r="BN383" s="39">
        <v>0</v>
      </c>
      <c r="BO383" s="40"/>
      <c r="BP383" s="40"/>
      <c r="BQ383" s="40"/>
      <c r="BR383" s="39">
        <v>0</v>
      </c>
    </row>
    <row r="384" spans="1:70" ht="20.100000000000001" customHeight="1" x14ac:dyDescent="0.2">
      <c r="D384" s="2" t="s">
        <v>272</v>
      </c>
      <c r="F384" s="37">
        <v>122</v>
      </c>
      <c r="G384" s="37"/>
      <c r="H384" s="37"/>
      <c r="I384" s="37"/>
      <c r="J384" s="37">
        <v>367</v>
      </c>
      <c r="K384" s="37">
        <v>17</v>
      </c>
      <c r="L384" s="37"/>
      <c r="M384" s="37">
        <v>384</v>
      </c>
      <c r="N384" s="37"/>
      <c r="O384" s="37"/>
      <c r="P384" s="37"/>
      <c r="Q384" s="37">
        <v>76</v>
      </c>
      <c r="R384" s="37">
        <v>223</v>
      </c>
      <c r="S384" s="37"/>
      <c r="T384" s="37">
        <v>299</v>
      </c>
      <c r="U384" s="37"/>
      <c r="V384" s="37"/>
      <c r="W384" s="37"/>
      <c r="X384" s="37">
        <v>207</v>
      </c>
      <c r="Y384" s="37"/>
      <c r="Z384" s="37"/>
      <c r="AA384" s="37"/>
      <c r="AB384" s="37">
        <v>0</v>
      </c>
      <c r="AC384" s="37"/>
      <c r="AD384" s="37">
        <v>0</v>
      </c>
      <c r="AE384" s="37"/>
      <c r="AF384" s="37"/>
      <c r="AG384" s="37"/>
      <c r="AH384" s="37">
        <v>0</v>
      </c>
      <c r="AI384" s="37"/>
      <c r="AJ384" s="37"/>
      <c r="AK384" s="37"/>
      <c r="AL384" s="37"/>
      <c r="AM384" s="37"/>
      <c r="AN384" s="37"/>
      <c r="AO384" s="37"/>
      <c r="AP384" s="37">
        <v>71</v>
      </c>
      <c r="AQ384" s="37"/>
      <c r="AR384" s="37"/>
      <c r="AS384" s="37"/>
      <c r="AT384" s="37">
        <v>430</v>
      </c>
      <c r="AU384" s="37">
        <v>2</v>
      </c>
      <c r="AV384" s="37"/>
      <c r="AW384" s="37">
        <v>432</v>
      </c>
      <c r="AX384" s="37"/>
      <c r="AY384" s="37"/>
      <c r="AZ384" s="37"/>
      <c r="BA384" s="37">
        <v>39</v>
      </c>
      <c r="BB384" s="37">
        <v>361</v>
      </c>
      <c r="BC384" s="37"/>
      <c r="BD384" s="37">
        <v>400</v>
      </c>
      <c r="BE384" s="37"/>
      <c r="BF384" s="37"/>
      <c r="BG384" s="37"/>
      <c r="BH384" s="37">
        <v>103</v>
      </c>
      <c r="BI384" s="37"/>
      <c r="BJ384" s="37"/>
      <c r="BK384" s="37"/>
      <c r="BL384" s="37">
        <v>0</v>
      </c>
      <c r="BM384" s="37"/>
      <c r="BN384" s="37">
        <v>0</v>
      </c>
      <c r="BO384" s="37"/>
      <c r="BP384" s="37"/>
      <c r="BQ384" s="37"/>
      <c r="BR384" s="37">
        <v>0</v>
      </c>
    </row>
    <row r="385" spans="1:70"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row>
    <row r="386" spans="1:70" s="1" customFormat="1" ht="20.100000000000001" customHeight="1" x14ac:dyDescent="0.2">
      <c r="A386" s="3"/>
      <c r="B386" s="6"/>
      <c r="C386" s="42" t="s">
        <v>180</v>
      </c>
      <c r="D386" s="42"/>
      <c r="E386" s="5"/>
      <c r="F386" s="44">
        <v>1249</v>
      </c>
      <c r="G386" s="45"/>
      <c r="H386" s="45"/>
      <c r="I386" s="45"/>
      <c r="J386" s="44">
        <v>2888</v>
      </c>
      <c r="K386" s="44">
        <v>112</v>
      </c>
      <c r="L386" s="45"/>
      <c r="M386" s="44">
        <v>3000</v>
      </c>
      <c r="N386" s="45"/>
      <c r="O386" s="45"/>
      <c r="P386" s="45"/>
      <c r="Q386" s="44">
        <v>1042</v>
      </c>
      <c r="R386" s="44">
        <v>1934</v>
      </c>
      <c r="S386" s="45"/>
      <c r="T386" s="44">
        <v>2976</v>
      </c>
      <c r="U386" s="45"/>
      <c r="V386" s="45"/>
      <c r="W386" s="45"/>
      <c r="X386" s="44">
        <v>1273</v>
      </c>
      <c r="Y386" s="45"/>
      <c r="Z386" s="45"/>
      <c r="AA386" s="45"/>
      <c r="AB386" s="44">
        <v>0</v>
      </c>
      <c r="AC386" s="45"/>
      <c r="AD386" s="44">
        <v>0</v>
      </c>
      <c r="AE386" s="45"/>
      <c r="AF386" s="45"/>
      <c r="AG386" s="45"/>
      <c r="AH386" s="44">
        <v>218</v>
      </c>
      <c r="AI386" s="45"/>
      <c r="AJ386" s="45"/>
      <c r="AK386" s="45"/>
      <c r="AL386" s="45"/>
      <c r="AM386" s="45"/>
      <c r="AN386" s="45"/>
      <c r="AO386" s="45"/>
      <c r="AP386" s="44">
        <v>1010</v>
      </c>
      <c r="AQ386" s="45"/>
      <c r="AR386" s="45"/>
      <c r="AS386" s="45"/>
      <c r="AT386" s="44">
        <v>7363</v>
      </c>
      <c r="AU386" s="44">
        <v>46</v>
      </c>
      <c r="AV386" s="45"/>
      <c r="AW386" s="44">
        <v>7409</v>
      </c>
      <c r="AX386" s="45"/>
      <c r="AY386" s="45"/>
      <c r="AZ386" s="45"/>
      <c r="BA386" s="44">
        <v>1117</v>
      </c>
      <c r="BB386" s="44">
        <v>6201</v>
      </c>
      <c r="BC386" s="45"/>
      <c r="BD386" s="44">
        <v>7318</v>
      </c>
      <c r="BE386" s="45"/>
      <c r="BF386" s="45"/>
      <c r="BG386" s="45"/>
      <c r="BH386" s="44">
        <v>1101</v>
      </c>
      <c r="BI386" s="45"/>
      <c r="BJ386" s="45"/>
      <c r="BK386" s="45"/>
      <c r="BL386" s="44">
        <v>0</v>
      </c>
      <c r="BM386" s="45"/>
      <c r="BN386" s="44">
        <v>0</v>
      </c>
      <c r="BO386" s="45"/>
      <c r="BP386" s="45"/>
      <c r="BQ386" s="45"/>
      <c r="BR386" s="44">
        <v>277</v>
      </c>
    </row>
    <row r="387" spans="1:70"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row>
    <row r="388" spans="1:70" s="1" customFormat="1" ht="20.100000000000001" customHeight="1" x14ac:dyDescent="0.25">
      <c r="A388" s="3"/>
      <c r="B388" s="49" t="s">
        <v>273</v>
      </c>
      <c r="C388" s="50"/>
      <c r="D388" s="50"/>
      <c r="E388" s="5"/>
      <c r="F388" s="51">
        <v>1249</v>
      </c>
      <c r="G388" s="52"/>
      <c r="H388" s="52"/>
      <c r="I388" s="52"/>
      <c r="J388" s="51">
        <v>2888</v>
      </c>
      <c r="K388" s="51">
        <v>112</v>
      </c>
      <c r="L388" s="52"/>
      <c r="M388" s="51">
        <v>3000</v>
      </c>
      <c r="N388" s="52"/>
      <c r="O388" s="52"/>
      <c r="P388" s="52"/>
      <c r="Q388" s="51">
        <v>1042</v>
      </c>
      <c r="R388" s="51">
        <v>1934</v>
      </c>
      <c r="S388" s="52"/>
      <c r="T388" s="51">
        <v>2976</v>
      </c>
      <c r="U388" s="52"/>
      <c r="V388" s="52"/>
      <c r="W388" s="52"/>
      <c r="X388" s="51">
        <v>1273</v>
      </c>
      <c r="Y388" s="52"/>
      <c r="Z388" s="52"/>
      <c r="AA388" s="52"/>
      <c r="AB388" s="51">
        <v>0</v>
      </c>
      <c r="AC388" s="52"/>
      <c r="AD388" s="51">
        <v>0</v>
      </c>
      <c r="AE388" s="52"/>
      <c r="AF388" s="52"/>
      <c r="AG388" s="52"/>
      <c r="AH388" s="51">
        <v>218</v>
      </c>
      <c r="AI388" s="52"/>
      <c r="AJ388" s="52"/>
      <c r="AK388" s="52"/>
      <c r="AL388" s="52"/>
      <c r="AM388" s="52"/>
      <c r="AN388" s="52"/>
      <c r="AO388" s="52"/>
      <c r="AP388" s="51">
        <v>1010</v>
      </c>
      <c r="AQ388" s="52"/>
      <c r="AR388" s="52"/>
      <c r="AS388" s="52"/>
      <c r="AT388" s="51">
        <v>7363</v>
      </c>
      <c r="AU388" s="51">
        <v>46</v>
      </c>
      <c r="AV388" s="52"/>
      <c r="AW388" s="51">
        <v>7409</v>
      </c>
      <c r="AX388" s="52"/>
      <c r="AY388" s="52"/>
      <c r="AZ388" s="52"/>
      <c r="BA388" s="51">
        <v>1117</v>
      </c>
      <c r="BB388" s="51">
        <v>6201</v>
      </c>
      <c r="BC388" s="52"/>
      <c r="BD388" s="51">
        <v>7318</v>
      </c>
      <c r="BE388" s="52"/>
      <c r="BF388" s="52"/>
      <c r="BG388" s="52"/>
      <c r="BH388" s="51">
        <v>1101</v>
      </c>
      <c r="BI388" s="52"/>
      <c r="BJ388" s="52"/>
      <c r="BK388" s="52"/>
      <c r="BL388" s="51">
        <v>0</v>
      </c>
      <c r="BM388" s="52"/>
      <c r="BN388" s="51">
        <v>0</v>
      </c>
      <c r="BO388" s="52"/>
      <c r="BP388" s="52"/>
      <c r="BQ388" s="52"/>
      <c r="BR388" s="51">
        <v>277</v>
      </c>
    </row>
    <row r="389" spans="1:70"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row>
    <row r="390" spans="1:70"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row>
    <row r="391" spans="1:70"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row>
    <row r="392" spans="1:70" ht="20.100000000000001" customHeight="1" x14ac:dyDescent="0.2">
      <c r="D392" s="2" t="s">
        <v>98</v>
      </c>
      <c r="F392" s="37">
        <v>75</v>
      </c>
      <c r="G392" s="37"/>
      <c r="H392" s="37"/>
      <c r="I392" s="37"/>
      <c r="J392" s="37">
        <v>344</v>
      </c>
      <c r="K392" s="37">
        <v>8</v>
      </c>
      <c r="L392" s="37"/>
      <c r="M392" s="37">
        <v>352</v>
      </c>
      <c r="N392" s="37"/>
      <c r="O392" s="37"/>
      <c r="P392" s="37"/>
      <c r="Q392" s="37">
        <v>149</v>
      </c>
      <c r="R392" s="37">
        <v>157</v>
      </c>
      <c r="S392" s="37"/>
      <c r="T392" s="37">
        <v>306</v>
      </c>
      <c r="U392" s="37"/>
      <c r="V392" s="37"/>
      <c r="W392" s="37"/>
      <c r="X392" s="37">
        <v>121</v>
      </c>
      <c r="Y392" s="37"/>
      <c r="Z392" s="37"/>
      <c r="AA392" s="37"/>
      <c r="AB392" s="37">
        <v>0</v>
      </c>
      <c r="AC392" s="37"/>
      <c r="AD392" s="37">
        <v>0</v>
      </c>
      <c r="AE392" s="37"/>
      <c r="AF392" s="37"/>
      <c r="AG392" s="37"/>
      <c r="AH392" s="37">
        <v>36</v>
      </c>
      <c r="AI392" s="37"/>
      <c r="AJ392" s="37"/>
      <c r="AK392" s="37"/>
      <c r="AL392" s="37"/>
      <c r="AM392" s="37"/>
      <c r="AN392" s="37"/>
      <c r="AO392" s="37"/>
      <c r="AP392" s="37">
        <v>33</v>
      </c>
      <c r="AQ392" s="37"/>
      <c r="AR392" s="37"/>
      <c r="AS392" s="37"/>
      <c r="AT392" s="37">
        <v>211</v>
      </c>
      <c r="AU392" s="37">
        <v>3</v>
      </c>
      <c r="AV392" s="37"/>
      <c r="AW392" s="37">
        <v>214</v>
      </c>
      <c r="AX392" s="37"/>
      <c r="AY392" s="37"/>
      <c r="AZ392" s="37"/>
      <c r="BA392" s="37">
        <v>46</v>
      </c>
      <c r="BB392" s="37">
        <v>139</v>
      </c>
      <c r="BC392" s="37"/>
      <c r="BD392" s="37">
        <v>185</v>
      </c>
      <c r="BE392" s="37"/>
      <c r="BF392" s="37"/>
      <c r="BG392" s="37"/>
      <c r="BH392" s="37">
        <v>62</v>
      </c>
      <c r="BI392" s="37"/>
      <c r="BJ392" s="37"/>
      <c r="BK392" s="37"/>
      <c r="BL392" s="37">
        <v>0</v>
      </c>
      <c r="BM392" s="37"/>
      <c r="BN392" s="37">
        <v>0</v>
      </c>
      <c r="BO392" s="37"/>
      <c r="BP392" s="37"/>
      <c r="BQ392" s="37"/>
      <c r="BR392" s="37">
        <v>17</v>
      </c>
    </row>
    <row r="393" spans="1:70" ht="20.100000000000001" customHeight="1" x14ac:dyDescent="0.2">
      <c r="D393" s="38" t="s">
        <v>99</v>
      </c>
      <c r="F393" s="39">
        <v>93</v>
      </c>
      <c r="G393" s="40"/>
      <c r="H393" s="40"/>
      <c r="I393" s="40"/>
      <c r="J393" s="39">
        <v>348</v>
      </c>
      <c r="K393" s="39">
        <v>14</v>
      </c>
      <c r="L393" s="40"/>
      <c r="M393" s="39">
        <v>362</v>
      </c>
      <c r="N393" s="40"/>
      <c r="O393" s="40"/>
      <c r="P393" s="40"/>
      <c r="Q393" s="39">
        <v>160</v>
      </c>
      <c r="R393" s="39">
        <v>198</v>
      </c>
      <c r="S393" s="40"/>
      <c r="T393" s="39">
        <v>358</v>
      </c>
      <c r="U393" s="40"/>
      <c r="V393" s="40"/>
      <c r="W393" s="40"/>
      <c r="X393" s="39">
        <v>97</v>
      </c>
      <c r="Y393" s="40"/>
      <c r="Z393" s="40"/>
      <c r="AA393" s="40"/>
      <c r="AB393" s="39">
        <v>0</v>
      </c>
      <c r="AC393" s="40"/>
      <c r="AD393" s="39">
        <v>0</v>
      </c>
      <c r="AE393" s="40"/>
      <c r="AF393" s="40"/>
      <c r="AG393" s="40"/>
      <c r="AH393" s="39">
        <v>0</v>
      </c>
      <c r="AI393" s="40"/>
      <c r="AJ393" s="40"/>
      <c r="AK393" s="40"/>
      <c r="AL393" s="40"/>
      <c r="AM393" s="40"/>
      <c r="AN393" s="40"/>
      <c r="AO393" s="40"/>
      <c r="AP393" s="39">
        <v>37</v>
      </c>
      <c r="AQ393" s="40"/>
      <c r="AR393" s="40"/>
      <c r="AS393" s="40"/>
      <c r="AT393" s="39">
        <v>222</v>
      </c>
      <c r="AU393" s="39">
        <v>2</v>
      </c>
      <c r="AV393" s="40"/>
      <c r="AW393" s="39">
        <v>224</v>
      </c>
      <c r="AX393" s="40"/>
      <c r="AY393" s="40"/>
      <c r="AZ393" s="40"/>
      <c r="BA393" s="39">
        <v>44</v>
      </c>
      <c r="BB393" s="39">
        <v>157</v>
      </c>
      <c r="BC393" s="40"/>
      <c r="BD393" s="39">
        <v>201</v>
      </c>
      <c r="BE393" s="40"/>
      <c r="BF393" s="40"/>
      <c r="BG393" s="40"/>
      <c r="BH393" s="39">
        <v>58</v>
      </c>
      <c r="BI393" s="40"/>
      <c r="BJ393" s="40"/>
      <c r="BK393" s="40"/>
      <c r="BL393" s="39">
        <v>0</v>
      </c>
      <c r="BM393" s="40"/>
      <c r="BN393" s="39">
        <v>2</v>
      </c>
      <c r="BO393" s="40"/>
      <c r="BP393" s="40"/>
      <c r="BQ393" s="40"/>
      <c r="BR393" s="39">
        <v>0</v>
      </c>
    </row>
    <row r="394" spans="1:70" ht="20.100000000000001" customHeight="1" x14ac:dyDescent="0.2">
      <c r="D394" s="2" t="s">
        <v>113</v>
      </c>
      <c r="F394" s="37">
        <v>94</v>
      </c>
      <c r="G394" s="37"/>
      <c r="H394" s="37"/>
      <c r="I394" s="37"/>
      <c r="J394" s="37">
        <v>354</v>
      </c>
      <c r="K394" s="37">
        <v>11</v>
      </c>
      <c r="L394" s="37"/>
      <c r="M394" s="37">
        <v>365</v>
      </c>
      <c r="N394" s="37"/>
      <c r="O394" s="37"/>
      <c r="P394" s="37"/>
      <c r="Q394" s="37">
        <v>141</v>
      </c>
      <c r="R394" s="37">
        <v>190</v>
      </c>
      <c r="S394" s="37"/>
      <c r="T394" s="37">
        <v>331</v>
      </c>
      <c r="U394" s="37"/>
      <c r="V394" s="37"/>
      <c r="W394" s="37"/>
      <c r="X394" s="37">
        <v>128</v>
      </c>
      <c r="Y394" s="37"/>
      <c r="Z394" s="37"/>
      <c r="AA394" s="37"/>
      <c r="AB394" s="37">
        <v>0</v>
      </c>
      <c r="AC394" s="37"/>
      <c r="AD394" s="37">
        <v>0</v>
      </c>
      <c r="AE394" s="37"/>
      <c r="AF394" s="37"/>
      <c r="AG394" s="37"/>
      <c r="AH394" s="37">
        <v>0</v>
      </c>
      <c r="AI394" s="37"/>
      <c r="AJ394" s="37"/>
      <c r="AK394" s="37"/>
      <c r="AL394" s="37"/>
      <c r="AM394" s="37"/>
      <c r="AN394" s="37"/>
      <c r="AO394" s="37"/>
      <c r="AP394" s="37">
        <v>41</v>
      </c>
      <c r="AQ394" s="37"/>
      <c r="AR394" s="37"/>
      <c r="AS394" s="37"/>
      <c r="AT394" s="37">
        <v>219</v>
      </c>
      <c r="AU394" s="37">
        <v>4</v>
      </c>
      <c r="AV394" s="37"/>
      <c r="AW394" s="37">
        <v>223</v>
      </c>
      <c r="AX394" s="37"/>
      <c r="AY394" s="37"/>
      <c r="AZ394" s="37"/>
      <c r="BA394" s="37">
        <v>35</v>
      </c>
      <c r="BB394" s="37">
        <v>179</v>
      </c>
      <c r="BC394" s="37"/>
      <c r="BD394" s="37">
        <v>214</v>
      </c>
      <c r="BE394" s="37"/>
      <c r="BF394" s="37"/>
      <c r="BG394" s="37"/>
      <c r="BH394" s="37">
        <v>50</v>
      </c>
      <c r="BI394" s="37"/>
      <c r="BJ394" s="37"/>
      <c r="BK394" s="37"/>
      <c r="BL394" s="37">
        <v>0</v>
      </c>
      <c r="BM394" s="37"/>
      <c r="BN394" s="37">
        <v>0</v>
      </c>
      <c r="BO394" s="37"/>
      <c r="BP394" s="37"/>
      <c r="BQ394" s="37"/>
      <c r="BR394" s="37">
        <v>0</v>
      </c>
    </row>
    <row r="395" spans="1:70" ht="20.100000000000001" customHeight="1" x14ac:dyDescent="0.2">
      <c r="B395" s="5"/>
      <c r="D395" s="38" t="s">
        <v>101</v>
      </c>
      <c r="F395" s="39">
        <v>121</v>
      </c>
      <c r="G395" s="40"/>
      <c r="H395" s="40"/>
      <c r="I395" s="40"/>
      <c r="J395" s="39">
        <v>353</v>
      </c>
      <c r="K395" s="39">
        <v>12</v>
      </c>
      <c r="L395" s="40"/>
      <c r="M395" s="39">
        <v>365</v>
      </c>
      <c r="N395" s="40"/>
      <c r="O395" s="40"/>
      <c r="P395" s="40"/>
      <c r="Q395" s="39">
        <v>148</v>
      </c>
      <c r="R395" s="39">
        <v>212</v>
      </c>
      <c r="S395" s="40"/>
      <c r="T395" s="39">
        <v>360</v>
      </c>
      <c r="U395" s="40"/>
      <c r="V395" s="40"/>
      <c r="W395" s="40"/>
      <c r="X395" s="39">
        <v>126</v>
      </c>
      <c r="Y395" s="40"/>
      <c r="Z395" s="40"/>
      <c r="AA395" s="40"/>
      <c r="AB395" s="39">
        <v>0</v>
      </c>
      <c r="AC395" s="40"/>
      <c r="AD395" s="39">
        <v>0</v>
      </c>
      <c r="AE395" s="40"/>
      <c r="AF395" s="40"/>
      <c r="AG395" s="40"/>
      <c r="AH395" s="39">
        <v>0</v>
      </c>
      <c r="AI395" s="40"/>
      <c r="AJ395" s="40"/>
      <c r="AK395" s="40"/>
      <c r="AL395" s="40"/>
      <c r="AM395" s="40"/>
      <c r="AN395" s="40"/>
      <c r="AO395" s="40"/>
      <c r="AP395" s="39">
        <v>37</v>
      </c>
      <c r="AQ395" s="40"/>
      <c r="AR395" s="40"/>
      <c r="AS395" s="40"/>
      <c r="AT395" s="39">
        <v>215</v>
      </c>
      <c r="AU395" s="39">
        <v>2</v>
      </c>
      <c r="AV395" s="40"/>
      <c r="AW395" s="39">
        <v>217</v>
      </c>
      <c r="AX395" s="40"/>
      <c r="AY395" s="40"/>
      <c r="AZ395" s="40"/>
      <c r="BA395" s="39">
        <v>29</v>
      </c>
      <c r="BB395" s="39">
        <v>178</v>
      </c>
      <c r="BC395" s="40"/>
      <c r="BD395" s="39">
        <v>207</v>
      </c>
      <c r="BE395" s="40"/>
      <c r="BF395" s="40"/>
      <c r="BG395" s="40"/>
      <c r="BH395" s="39">
        <v>47</v>
      </c>
      <c r="BI395" s="40"/>
      <c r="BJ395" s="40"/>
      <c r="BK395" s="40"/>
      <c r="BL395" s="39">
        <v>0</v>
      </c>
      <c r="BM395" s="40"/>
      <c r="BN395" s="39">
        <v>0</v>
      </c>
      <c r="BO395" s="40"/>
      <c r="BP395" s="40"/>
      <c r="BQ395" s="40"/>
      <c r="BR395" s="39">
        <v>0</v>
      </c>
    </row>
    <row r="396" spans="1:70" ht="20.100000000000001" customHeight="1" x14ac:dyDescent="0.2">
      <c r="D396" s="2" t="s">
        <v>115</v>
      </c>
      <c r="F396" s="37">
        <v>91</v>
      </c>
      <c r="G396" s="37"/>
      <c r="H396" s="37"/>
      <c r="I396" s="37"/>
      <c r="J396" s="37">
        <v>291</v>
      </c>
      <c r="K396" s="37">
        <v>6</v>
      </c>
      <c r="L396" s="37"/>
      <c r="M396" s="37">
        <v>297</v>
      </c>
      <c r="N396" s="37"/>
      <c r="O396" s="37"/>
      <c r="P396" s="37"/>
      <c r="Q396" s="37">
        <v>140</v>
      </c>
      <c r="R396" s="37">
        <v>143</v>
      </c>
      <c r="S396" s="37"/>
      <c r="T396" s="37">
        <v>283</v>
      </c>
      <c r="U396" s="37"/>
      <c r="V396" s="37"/>
      <c r="W396" s="37"/>
      <c r="X396" s="37">
        <v>105</v>
      </c>
      <c r="Y396" s="37"/>
      <c r="Z396" s="37"/>
      <c r="AA396" s="37"/>
      <c r="AB396" s="37">
        <v>0</v>
      </c>
      <c r="AC396" s="37"/>
      <c r="AD396" s="37">
        <v>0</v>
      </c>
      <c r="AE396" s="37"/>
      <c r="AF396" s="37"/>
      <c r="AG396" s="37"/>
      <c r="AH396" s="37">
        <v>1</v>
      </c>
      <c r="AI396" s="37"/>
      <c r="AJ396" s="37"/>
      <c r="AK396" s="37"/>
      <c r="AL396" s="37"/>
      <c r="AM396" s="37"/>
      <c r="AN396" s="37"/>
      <c r="AO396" s="37"/>
      <c r="AP396" s="37">
        <v>6</v>
      </c>
      <c r="AQ396" s="37"/>
      <c r="AR396" s="37"/>
      <c r="AS396" s="37"/>
      <c r="AT396" s="37">
        <v>15</v>
      </c>
      <c r="AU396" s="37">
        <v>0</v>
      </c>
      <c r="AV396" s="37"/>
      <c r="AW396" s="37">
        <v>15</v>
      </c>
      <c r="AX396" s="37"/>
      <c r="AY396" s="37"/>
      <c r="AZ396" s="37"/>
      <c r="BA396" s="37">
        <v>8</v>
      </c>
      <c r="BB396" s="37">
        <v>7</v>
      </c>
      <c r="BC396" s="37"/>
      <c r="BD396" s="37">
        <v>15</v>
      </c>
      <c r="BE396" s="37"/>
      <c r="BF396" s="37"/>
      <c r="BG396" s="37"/>
      <c r="BH396" s="37">
        <v>6</v>
      </c>
      <c r="BI396" s="37"/>
      <c r="BJ396" s="37"/>
      <c r="BK396" s="37"/>
      <c r="BL396" s="37">
        <v>0</v>
      </c>
      <c r="BM396" s="37"/>
      <c r="BN396" s="37">
        <v>0</v>
      </c>
      <c r="BO396" s="37"/>
      <c r="BP396" s="37"/>
      <c r="BQ396" s="37"/>
      <c r="BR396" s="37">
        <v>0</v>
      </c>
    </row>
    <row r="397" spans="1:70" ht="20.100000000000001" customHeight="1" x14ac:dyDescent="0.2">
      <c r="D397" s="38" t="s">
        <v>116</v>
      </c>
      <c r="F397" s="39">
        <v>116</v>
      </c>
      <c r="G397" s="40"/>
      <c r="H397" s="40"/>
      <c r="I397" s="40"/>
      <c r="J397" s="39">
        <v>294</v>
      </c>
      <c r="K397" s="39">
        <v>9</v>
      </c>
      <c r="L397" s="40"/>
      <c r="M397" s="39">
        <v>303</v>
      </c>
      <c r="N397" s="40"/>
      <c r="O397" s="40"/>
      <c r="P397" s="40"/>
      <c r="Q397" s="39">
        <v>119</v>
      </c>
      <c r="R397" s="39">
        <v>221</v>
      </c>
      <c r="S397" s="40"/>
      <c r="T397" s="39">
        <v>340</v>
      </c>
      <c r="U397" s="40"/>
      <c r="V397" s="40"/>
      <c r="W397" s="40"/>
      <c r="X397" s="39">
        <v>79</v>
      </c>
      <c r="Y397" s="40"/>
      <c r="Z397" s="40"/>
      <c r="AA397" s="40"/>
      <c r="AB397" s="39">
        <v>0</v>
      </c>
      <c r="AC397" s="40"/>
      <c r="AD397" s="39">
        <v>0</v>
      </c>
      <c r="AE397" s="40"/>
      <c r="AF397" s="40"/>
      <c r="AG397" s="40"/>
      <c r="AH397" s="39">
        <v>0</v>
      </c>
      <c r="AI397" s="40"/>
      <c r="AJ397" s="40"/>
      <c r="AK397" s="40"/>
      <c r="AL397" s="40"/>
      <c r="AM397" s="40"/>
      <c r="AN397" s="40"/>
      <c r="AO397" s="40"/>
      <c r="AP397" s="39">
        <v>2</v>
      </c>
      <c r="AQ397" s="40"/>
      <c r="AR397" s="40"/>
      <c r="AS397" s="40"/>
      <c r="AT397" s="39">
        <v>13</v>
      </c>
      <c r="AU397" s="39">
        <v>2</v>
      </c>
      <c r="AV397" s="40"/>
      <c r="AW397" s="39">
        <v>15</v>
      </c>
      <c r="AX397" s="40"/>
      <c r="AY397" s="40"/>
      <c r="AZ397" s="40"/>
      <c r="BA397" s="39">
        <v>5</v>
      </c>
      <c r="BB397" s="39">
        <v>10</v>
      </c>
      <c r="BC397" s="40"/>
      <c r="BD397" s="39">
        <v>15</v>
      </c>
      <c r="BE397" s="40"/>
      <c r="BF397" s="40"/>
      <c r="BG397" s="40"/>
      <c r="BH397" s="39">
        <v>2</v>
      </c>
      <c r="BI397" s="40"/>
      <c r="BJ397" s="40"/>
      <c r="BK397" s="40"/>
      <c r="BL397" s="39">
        <v>0</v>
      </c>
      <c r="BM397" s="40"/>
      <c r="BN397" s="39">
        <v>0</v>
      </c>
      <c r="BO397" s="40"/>
      <c r="BP397" s="40"/>
      <c r="BQ397" s="40"/>
      <c r="BR397" s="39">
        <v>0</v>
      </c>
    </row>
    <row r="398" spans="1:70" ht="20.100000000000001" customHeight="1" x14ac:dyDescent="0.2">
      <c r="D398" s="2" t="s">
        <v>117</v>
      </c>
      <c r="F398" s="37">
        <v>67</v>
      </c>
      <c r="G398" s="37"/>
      <c r="H398" s="37"/>
      <c r="I398" s="37"/>
      <c r="J398" s="37">
        <v>351</v>
      </c>
      <c r="K398" s="37">
        <v>18</v>
      </c>
      <c r="L398" s="37"/>
      <c r="M398" s="37">
        <v>369</v>
      </c>
      <c r="N398" s="37"/>
      <c r="O398" s="37"/>
      <c r="P398" s="37"/>
      <c r="Q398" s="37">
        <v>160</v>
      </c>
      <c r="R398" s="37">
        <v>184</v>
      </c>
      <c r="S398" s="37"/>
      <c r="T398" s="37">
        <v>344</v>
      </c>
      <c r="U398" s="37"/>
      <c r="V398" s="37"/>
      <c r="W398" s="37"/>
      <c r="X398" s="37">
        <v>92</v>
      </c>
      <c r="Y398" s="37"/>
      <c r="Z398" s="37"/>
      <c r="AA398" s="37"/>
      <c r="AB398" s="37">
        <v>0</v>
      </c>
      <c r="AC398" s="37"/>
      <c r="AD398" s="37">
        <v>0</v>
      </c>
      <c r="AE398" s="37"/>
      <c r="AF398" s="37"/>
      <c r="AG398" s="37"/>
      <c r="AH398" s="37">
        <v>0</v>
      </c>
      <c r="AI398" s="37"/>
      <c r="AJ398" s="37"/>
      <c r="AK398" s="37"/>
      <c r="AL398" s="37"/>
      <c r="AM398" s="37"/>
      <c r="AN398" s="37"/>
      <c r="AO398" s="37"/>
      <c r="AP398" s="37">
        <v>15</v>
      </c>
      <c r="AQ398" s="37"/>
      <c r="AR398" s="37"/>
      <c r="AS398" s="37"/>
      <c r="AT398" s="37">
        <v>215</v>
      </c>
      <c r="AU398" s="37">
        <v>2</v>
      </c>
      <c r="AV398" s="37"/>
      <c r="AW398" s="37">
        <v>217</v>
      </c>
      <c r="AX398" s="37"/>
      <c r="AY398" s="37"/>
      <c r="AZ398" s="37"/>
      <c r="BA398" s="37">
        <v>49</v>
      </c>
      <c r="BB398" s="37">
        <v>146</v>
      </c>
      <c r="BC398" s="37"/>
      <c r="BD398" s="37">
        <v>195</v>
      </c>
      <c r="BE398" s="37"/>
      <c r="BF398" s="37"/>
      <c r="BG398" s="37"/>
      <c r="BH398" s="37">
        <v>37</v>
      </c>
      <c r="BI398" s="37"/>
      <c r="BJ398" s="37"/>
      <c r="BK398" s="37"/>
      <c r="BL398" s="37">
        <v>0</v>
      </c>
      <c r="BM398" s="37"/>
      <c r="BN398" s="37">
        <v>0</v>
      </c>
      <c r="BO398" s="37"/>
      <c r="BP398" s="37"/>
      <c r="BQ398" s="37"/>
      <c r="BR398" s="37">
        <v>0</v>
      </c>
    </row>
    <row r="399" spans="1:70" ht="20.100000000000001" customHeight="1" x14ac:dyDescent="0.2">
      <c r="D399" s="38" t="s">
        <v>105</v>
      </c>
      <c r="F399" s="39">
        <v>84</v>
      </c>
      <c r="G399" s="40"/>
      <c r="H399" s="40"/>
      <c r="I399" s="40"/>
      <c r="J399" s="39">
        <v>305</v>
      </c>
      <c r="K399" s="39">
        <v>11</v>
      </c>
      <c r="L399" s="40"/>
      <c r="M399" s="39">
        <v>316</v>
      </c>
      <c r="N399" s="40"/>
      <c r="O399" s="40"/>
      <c r="P399" s="40"/>
      <c r="Q399" s="39">
        <v>97</v>
      </c>
      <c r="R399" s="39">
        <v>156</v>
      </c>
      <c r="S399" s="40"/>
      <c r="T399" s="39">
        <v>253</v>
      </c>
      <c r="U399" s="40"/>
      <c r="V399" s="40"/>
      <c r="W399" s="40"/>
      <c r="X399" s="39">
        <v>147</v>
      </c>
      <c r="Y399" s="40"/>
      <c r="Z399" s="40"/>
      <c r="AA399" s="40"/>
      <c r="AB399" s="39">
        <v>0</v>
      </c>
      <c r="AC399" s="40"/>
      <c r="AD399" s="39">
        <v>0</v>
      </c>
      <c r="AE399" s="40"/>
      <c r="AF399" s="40"/>
      <c r="AG399" s="40"/>
      <c r="AH399" s="39">
        <v>0</v>
      </c>
      <c r="AI399" s="40"/>
      <c r="AJ399" s="40"/>
      <c r="AK399" s="40"/>
      <c r="AL399" s="40"/>
      <c r="AM399" s="40"/>
      <c r="AN399" s="40"/>
      <c r="AO399" s="40"/>
      <c r="AP399" s="39">
        <v>2</v>
      </c>
      <c r="AQ399" s="40"/>
      <c r="AR399" s="40"/>
      <c r="AS399" s="40"/>
      <c r="AT399" s="39">
        <v>12</v>
      </c>
      <c r="AU399" s="39">
        <v>2</v>
      </c>
      <c r="AV399" s="40"/>
      <c r="AW399" s="39">
        <v>14</v>
      </c>
      <c r="AX399" s="40"/>
      <c r="AY399" s="40"/>
      <c r="AZ399" s="40"/>
      <c r="BA399" s="39">
        <v>12</v>
      </c>
      <c r="BB399" s="39">
        <v>1</v>
      </c>
      <c r="BC399" s="40"/>
      <c r="BD399" s="39">
        <v>13</v>
      </c>
      <c r="BE399" s="40"/>
      <c r="BF399" s="40"/>
      <c r="BG399" s="40"/>
      <c r="BH399" s="39">
        <v>3</v>
      </c>
      <c r="BI399" s="40"/>
      <c r="BJ399" s="40"/>
      <c r="BK399" s="40"/>
      <c r="BL399" s="39">
        <v>0</v>
      </c>
      <c r="BM399" s="40"/>
      <c r="BN399" s="39">
        <v>0</v>
      </c>
      <c r="BO399" s="40"/>
      <c r="BP399" s="40"/>
      <c r="BQ399" s="40"/>
      <c r="BR399" s="39">
        <v>0</v>
      </c>
    </row>
    <row r="400" spans="1:70" ht="20.100000000000001" customHeight="1" x14ac:dyDescent="0.2">
      <c r="D400" s="2" t="s">
        <v>106</v>
      </c>
      <c r="F400" s="37">
        <v>83</v>
      </c>
      <c r="G400" s="37"/>
      <c r="H400" s="37"/>
      <c r="I400" s="37"/>
      <c r="J400" s="37">
        <v>358</v>
      </c>
      <c r="K400" s="37">
        <v>6</v>
      </c>
      <c r="L400" s="37"/>
      <c r="M400" s="37">
        <v>364</v>
      </c>
      <c r="N400" s="37"/>
      <c r="O400" s="37"/>
      <c r="P400" s="37"/>
      <c r="Q400" s="37">
        <v>152</v>
      </c>
      <c r="R400" s="37">
        <v>183</v>
      </c>
      <c r="S400" s="37"/>
      <c r="T400" s="37">
        <v>335</v>
      </c>
      <c r="U400" s="37"/>
      <c r="V400" s="37"/>
      <c r="W400" s="37"/>
      <c r="X400" s="37">
        <v>112</v>
      </c>
      <c r="Y400" s="37"/>
      <c r="Z400" s="37"/>
      <c r="AA400" s="37"/>
      <c r="AB400" s="37">
        <v>0</v>
      </c>
      <c r="AC400" s="37"/>
      <c r="AD400" s="37">
        <v>0</v>
      </c>
      <c r="AE400" s="37"/>
      <c r="AF400" s="37"/>
      <c r="AG400" s="37"/>
      <c r="AH400" s="37">
        <v>46</v>
      </c>
      <c r="AI400" s="37"/>
      <c r="AJ400" s="37"/>
      <c r="AK400" s="37"/>
      <c r="AL400" s="37"/>
      <c r="AM400" s="37"/>
      <c r="AN400" s="37"/>
      <c r="AO400" s="37"/>
      <c r="AP400" s="37">
        <v>24</v>
      </c>
      <c r="AQ400" s="37"/>
      <c r="AR400" s="37"/>
      <c r="AS400" s="37"/>
      <c r="AT400" s="37">
        <v>215</v>
      </c>
      <c r="AU400" s="37">
        <v>5</v>
      </c>
      <c r="AV400" s="37"/>
      <c r="AW400" s="37">
        <v>220</v>
      </c>
      <c r="AX400" s="37"/>
      <c r="AY400" s="37"/>
      <c r="AZ400" s="37"/>
      <c r="BA400" s="37">
        <v>37</v>
      </c>
      <c r="BB400" s="37">
        <v>166</v>
      </c>
      <c r="BC400" s="37"/>
      <c r="BD400" s="37">
        <v>203</v>
      </c>
      <c r="BE400" s="37"/>
      <c r="BF400" s="37"/>
      <c r="BG400" s="37"/>
      <c r="BH400" s="37">
        <v>41</v>
      </c>
      <c r="BI400" s="37"/>
      <c r="BJ400" s="37"/>
      <c r="BK400" s="37"/>
      <c r="BL400" s="37">
        <v>0</v>
      </c>
      <c r="BM400" s="37"/>
      <c r="BN400" s="37">
        <v>0</v>
      </c>
      <c r="BO400" s="37"/>
      <c r="BP400" s="37"/>
      <c r="BQ400" s="37"/>
      <c r="BR400" s="37">
        <v>20</v>
      </c>
    </row>
    <row r="401" spans="1:70"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row>
    <row r="402" spans="1:70" s="1" customFormat="1" ht="20.100000000000001" customHeight="1" x14ac:dyDescent="0.2">
      <c r="A402" s="3"/>
      <c r="B402" s="6"/>
      <c r="C402" s="42" t="s">
        <v>180</v>
      </c>
      <c r="D402" s="42"/>
      <c r="E402" s="5"/>
      <c r="F402" s="44">
        <v>824</v>
      </c>
      <c r="G402" s="45"/>
      <c r="H402" s="45"/>
      <c r="I402" s="45"/>
      <c r="J402" s="44">
        <v>2998</v>
      </c>
      <c r="K402" s="44">
        <v>95</v>
      </c>
      <c r="L402" s="45"/>
      <c r="M402" s="44">
        <v>3093</v>
      </c>
      <c r="N402" s="45"/>
      <c r="O402" s="45"/>
      <c r="P402" s="45"/>
      <c r="Q402" s="44">
        <v>1266</v>
      </c>
      <c r="R402" s="44">
        <v>1644</v>
      </c>
      <c r="S402" s="45"/>
      <c r="T402" s="44">
        <v>2910</v>
      </c>
      <c r="U402" s="45"/>
      <c r="V402" s="45"/>
      <c r="W402" s="45"/>
      <c r="X402" s="44">
        <v>1007</v>
      </c>
      <c r="Y402" s="45"/>
      <c r="Z402" s="45"/>
      <c r="AA402" s="45"/>
      <c r="AB402" s="44">
        <v>0</v>
      </c>
      <c r="AC402" s="45"/>
      <c r="AD402" s="44">
        <v>0</v>
      </c>
      <c r="AE402" s="45"/>
      <c r="AF402" s="45"/>
      <c r="AG402" s="45"/>
      <c r="AH402" s="44">
        <v>83</v>
      </c>
      <c r="AI402" s="45"/>
      <c r="AJ402" s="45"/>
      <c r="AK402" s="45"/>
      <c r="AL402" s="45"/>
      <c r="AM402" s="45"/>
      <c r="AN402" s="45"/>
      <c r="AO402" s="45"/>
      <c r="AP402" s="44">
        <v>197</v>
      </c>
      <c r="AQ402" s="45"/>
      <c r="AR402" s="45"/>
      <c r="AS402" s="45"/>
      <c r="AT402" s="44">
        <v>1337</v>
      </c>
      <c r="AU402" s="44">
        <v>22</v>
      </c>
      <c r="AV402" s="45"/>
      <c r="AW402" s="44">
        <v>1359</v>
      </c>
      <c r="AX402" s="45"/>
      <c r="AY402" s="45"/>
      <c r="AZ402" s="45"/>
      <c r="BA402" s="44">
        <v>265</v>
      </c>
      <c r="BB402" s="44">
        <v>983</v>
      </c>
      <c r="BC402" s="45"/>
      <c r="BD402" s="44">
        <v>1248</v>
      </c>
      <c r="BE402" s="45"/>
      <c r="BF402" s="45"/>
      <c r="BG402" s="45"/>
      <c r="BH402" s="44">
        <v>306</v>
      </c>
      <c r="BI402" s="45"/>
      <c r="BJ402" s="45"/>
      <c r="BK402" s="45"/>
      <c r="BL402" s="44">
        <v>0</v>
      </c>
      <c r="BM402" s="45"/>
      <c r="BN402" s="44">
        <v>2</v>
      </c>
      <c r="BO402" s="45"/>
      <c r="BP402" s="45"/>
      <c r="BQ402" s="45"/>
      <c r="BR402" s="44">
        <v>37</v>
      </c>
    </row>
    <row r="403" spans="1:70"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row>
    <row r="404" spans="1:70" s="1" customFormat="1" ht="20.100000000000001" customHeight="1" x14ac:dyDescent="0.25">
      <c r="A404" s="3"/>
      <c r="B404" s="49" t="s">
        <v>275</v>
      </c>
      <c r="C404" s="50"/>
      <c r="D404" s="50"/>
      <c r="E404" s="5"/>
      <c r="F404" s="51">
        <v>824</v>
      </c>
      <c r="G404" s="52"/>
      <c r="H404" s="52"/>
      <c r="I404" s="52"/>
      <c r="J404" s="51">
        <v>2998</v>
      </c>
      <c r="K404" s="51">
        <v>95</v>
      </c>
      <c r="L404" s="52"/>
      <c r="M404" s="51">
        <v>3093</v>
      </c>
      <c r="N404" s="52"/>
      <c r="O404" s="52"/>
      <c r="P404" s="52"/>
      <c r="Q404" s="51">
        <v>1266</v>
      </c>
      <c r="R404" s="51">
        <v>1644</v>
      </c>
      <c r="S404" s="52"/>
      <c r="T404" s="51">
        <v>2910</v>
      </c>
      <c r="U404" s="52"/>
      <c r="V404" s="52"/>
      <c r="W404" s="52"/>
      <c r="X404" s="51">
        <v>1007</v>
      </c>
      <c r="Y404" s="52"/>
      <c r="Z404" s="52"/>
      <c r="AA404" s="52"/>
      <c r="AB404" s="51">
        <v>0</v>
      </c>
      <c r="AC404" s="52"/>
      <c r="AD404" s="51">
        <v>0</v>
      </c>
      <c r="AE404" s="52"/>
      <c r="AF404" s="52"/>
      <c r="AG404" s="52"/>
      <c r="AH404" s="51">
        <v>83</v>
      </c>
      <c r="AI404" s="52"/>
      <c r="AJ404" s="52"/>
      <c r="AK404" s="52"/>
      <c r="AL404" s="52"/>
      <c r="AM404" s="52"/>
      <c r="AN404" s="52"/>
      <c r="AO404" s="52"/>
      <c r="AP404" s="51">
        <v>197</v>
      </c>
      <c r="AQ404" s="52"/>
      <c r="AR404" s="52"/>
      <c r="AS404" s="52"/>
      <c r="AT404" s="51">
        <v>1337</v>
      </c>
      <c r="AU404" s="51">
        <v>22</v>
      </c>
      <c r="AV404" s="52"/>
      <c r="AW404" s="51">
        <v>1359</v>
      </c>
      <c r="AX404" s="52"/>
      <c r="AY404" s="52"/>
      <c r="AZ404" s="52"/>
      <c r="BA404" s="51">
        <v>265</v>
      </c>
      <c r="BB404" s="51">
        <v>983</v>
      </c>
      <c r="BC404" s="52"/>
      <c r="BD404" s="51">
        <v>1248</v>
      </c>
      <c r="BE404" s="52"/>
      <c r="BF404" s="52"/>
      <c r="BG404" s="52"/>
      <c r="BH404" s="51">
        <v>306</v>
      </c>
      <c r="BI404" s="52"/>
      <c r="BJ404" s="52"/>
      <c r="BK404" s="52"/>
      <c r="BL404" s="51">
        <v>0</v>
      </c>
      <c r="BM404" s="52"/>
      <c r="BN404" s="51">
        <v>2</v>
      </c>
      <c r="BO404" s="52"/>
      <c r="BP404" s="52"/>
      <c r="BQ404" s="52"/>
      <c r="BR404" s="51">
        <v>37</v>
      </c>
    </row>
    <row r="405" spans="1:70"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row>
    <row r="406" spans="1:70"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row>
    <row r="407" spans="1:70"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row>
    <row r="408" spans="1:70" ht="20.100000000000001" customHeight="1" x14ac:dyDescent="0.2">
      <c r="D408" s="2" t="s">
        <v>98</v>
      </c>
      <c r="F408" s="37">
        <v>57</v>
      </c>
      <c r="G408" s="37"/>
      <c r="H408" s="37"/>
      <c r="I408" s="37"/>
      <c r="J408" s="37">
        <v>204</v>
      </c>
      <c r="K408" s="37">
        <v>20</v>
      </c>
      <c r="L408" s="37"/>
      <c r="M408" s="37">
        <v>224</v>
      </c>
      <c r="N408" s="37"/>
      <c r="O408" s="37"/>
      <c r="P408" s="37"/>
      <c r="Q408" s="37">
        <v>90</v>
      </c>
      <c r="R408" s="37">
        <v>142</v>
      </c>
      <c r="S408" s="37"/>
      <c r="T408" s="37">
        <v>232</v>
      </c>
      <c r="U408" s="37"/>
      <c r="V408" s="37"/>
      <c r="W408" s="37"/>
      <c r="X408" s="37">
        <v>49</v>
      </c>
      <c r="Y408" s="37"/>
      <c r="Z408" s="37"/>
      <c r="AA408" s="37"/>
      <c r="AB408" s="37">
        <v>0</v>
      </c>
      <c r="AC408" s="37"/>
      <c r="AD408" s="37">
        <v>0</v>
      </c>
      <c r="AE408" s="37"/>
      <c r="AF408" s="37"/>
      <c r="AG408" s="37"/>
      <c r="AH408" s="37">
        <v>2</v>
      </c>
      <c r="AI408" s="37"/>
      <c r="AJ408" s="37"/>
      <c r="AK408" s="37"/>
      <c r="AL408" s="37"/>
      <c r="AM408" s="37"/>
      <c r="AN408" s="37"/>
      <c r="AO408" s="37"/>
      <c r="AP408" s="37">
        <v>38</v>
      </c>
      <c r="AQ408" s="37"/>
      <c r="AR408" s="37"/>
      <c r="AS408" s="37"/>
      <c r="AT408" s="37">
        <v>326</v>
      </c>
      <c r="AU408" s="37">
        <v>1</v>
      </c>
      <c r="AV408" s="37"/>
      <c r="AW408" s="37">
        <v>327</v>
      </c>
      <c r="AX408" s="37"/>
      <c r="AY408" s="37"/>
      <c r="AZ408" s="37"/>
      <c r="BA408" s="37">
        <v>31</v>
      </c>
      <c r="BB408" s="37">
        <v>276</v>
      </c>
      <c r="BC408" s="37"/>
      <c r="BD408" s="37">
        <v>307</v>
      </c>
      <c r="BE408" s="37"/>
      <c r="BF408" s="37"/>
      <c r="BG408" s="37"/>
      <c r="BH408" s="37">
        <v>58</v>
      </c>
      <c r="BI408" s="37"/>
      <c r="BJ408" s="37"/>
      <c r="BK408" s="37"/>
      <c r="BL408" s="37">
        <v>0</v>
      </c>
      <c r="BM408" s="37"/>
      <c r="BN408" s="37">
        <v>0</v>
      </c>
      <c r="BO408" s="37"/>
      <c r="BP408" s="37"/>
      <c r="BQ408" s="37"/>
      <c r="BR408" s="37">
        <v>0</v>
      </c>
    </row>
    <row r="409" spans="1:70" ht="20.100000000000001" customHeight="1" x14ac:dyDescent="0.2">
      <c r="D409" s="38" t="s">
        <v>99</v>
      </c>
      <c r="F409" s="39">
        <v>42</v>
      </c>
      <c r="G409" s="40"/>
      <c r="H409" s="40"/>
      <c r="I409" s="40"/>
      <c r="J409" s="39">
        <v>218</v>
      </c>
      <c r="K409" s="39">
        <v>3</v>
      </c>
      <c r="L409" s="40"/>
      <c r="M409" s="39">
        <v>221</v>
      </c>
      <c r="N409" s="40"/>
      <c r="O409" s="40"/>
      <c r="P409" s="40"/>
      <c r="Q409" s="39">
        <v>60</v>
      </c>
      <c r="R409" s="39">
        <v>138</v>
      </c>
      <c r="S409" s="40"/>
      <c r="T409" s="39">
        <v>198</v>
      </c>
      <c r="U409" s="40"/>
      <c r="V409" s="40"/>
      <c r="W409" s="40"/>
      <c r="X409" s="39">
        <v>65</v>
      </c>
      <c r="Y409" s="40"/>
      <c r="Z409" s="40"/>
      <c r="AA409" s="40"/>
      <c r="AB409" s="39">
        <v>0</v>
      </c>
      <c r="AC409" s="40"/>
      <c r="AD409" s="39">
        <v>0</v>
      </c>
      <c r="AE409" s="40"/>
      <c r="AF409" s="40"/>
      <c r="AG409" s="40"/>
      <c r="AH409" s="39">
        <v>0</v>
      </c>
      <c r="AI409" s="40"/>
      <c r="AJ409" s="40"/>
      <c r="AK409" s="40"/>
      <c r="AL409" s="40"/>
      <c r="AM409" s="40"/>
      <c r="AN409" s="40"/>
      <c r="AO409" s="40"/>
      <c r="AP409" s="39">
        <v>19</v>
      </c>
      <c r="AQ409" s="40"/>
      <c r="AR409" s="40"/>
      <c r="AS409" s="40"/>
      <c r="AT409" s="39">
        <v>330</v>
      </c>
      <c r="AU409" s="39">
        <v>1</v>
      </c>
      <c r="AV409" s="40"/>
      <c r="AW409" s="39">
        <v>331</v>
      </c>
      <c r="AX409" s="40"/>
      <c r="AY409" s="40"/>
      <c r="AZ409" s="40"/>
      <c r="BA409" s="39">
        <v>17</v>
      </c>
      <c r="BB409" s="39">
        <v>273</v>
      </c>
      <c r="BC409" s="40"/>
      <c r="BD409" s="39">
        <v>290</v>
      </c>
      <c r="BE409" s="40"/>
      <c r="BF409" s="40"/>
      <c r="BG409" s="40"/>
      <c r="BH409" s="39">
        <v>60</v>
      </c>
      <c r="BI409" s="40"/>
      <c r="BJ409" s="40"/>
      <c r="BK409" s="40"/>
      <c r="BL409" s="39">
        <v>0</v>
      </c>
      <c r="BM409" s="40"/>
      <c r="BN409" s="39">
        <v>0</v>
      </c>
      <c r="BO409" s="40"/>
      <c r="BP409" s="40"/>
      <c r="BQ409" s="40"/>
      <c r="BR409" s="39">
        <v>0</v>
      </c>
    </row>
    <row r="410" spans="1:70" ht="20.100000000000001" customHeight="1" x14ac:dyDescent="0.2">
      <c r="D410" s="2" t="s">
        <v>113</v>
      </c>
      <c r="F410" s="37">
        <v>39</v>
      </c>
      <c r="G410" s="37"/>
      <c r="H410" s="37"/>
      <c r="I410" s="37"/>
      <c r="J410" s="37">
        <v>205</v>
      </c>
      <c r="K410" s="37">
        <v>15</v>
      </c>
      <c r="L410" s="37"/>
      <c r="M410" s="37">
        <v>220</v>
      </c>
      <c r="N410" s="37"/>
      <c r="O410" s="37"/>
      <c r="P410" s="37"/>
      <c r="Q410" s="37">
        <v>77</v>
      </c>
      <c r="R410" s="37">
        <v>136</v>
      </c>
      <c r="S410" s="37"/>
      <c r="T410" s="37">
        <v>213</v>
      </c>
      <c r="U410" s="37"/>
      <c r="V410" s="37"/>
      <c r="W410" s="37"/>
      <c r="X410" s="37">
        <v>46</v>
      </c>
      <c r="Y410" s="37"/>
      <c r="Z410" s="37"/>
      <c r="AA410" s="37"/>
      <c r="AB410" s="37">
        <v>0</v>
      </c>
      <c r="AC410" s="37"/>
      <c r="AD410" s="37">
        <v>0</v>
      </c>
      <c r="AE410" s="37"/>
      <c r="AF410" s="37"/>
      <c r="AG410" s="37"/>
      <c r="AH410" s="37">
        <v>0</v>
      </c>
      <c r="AI410" s="37"/>
      <c r="AJ410" s="37"/>
      <c r="AK410" s="37"/>
      <c r="AL410" s="37"/>
      <c r="AM410" s="37"/>
      <c r="AN410" s="37"/>
      <c r="AO410" s="37"/>
      <c r="AP410" s="37">
        <v>32</v>
      </c>
      <c r="AQ410" s="37"/>
      <c r="AR410" s="37"/>
      <c r="AS410" s="37"/>
      <c r="AT410" s="37">
        <v>332</v>
      </c>
      <c r="AU410" s="37">
        <v>1</v>
      </c>
      <c r="AV410" s="37"/>
      <c r="AW410" s="37">
        <v>333</v>
      </c>
      <c r="AX410" s="37"/>
      <c r="AY410" s="37"/>
      <c r="AZ410" s="37"/>
      <c r="BA410" s="37">
        <v>23</v>
      </c>
      <c r="BB410" s="37">
        <v>267</v>
      </c>
      <c r="BC410" s="37"/>
      <c r="BD410" s="37">
        <v>290</v>
      </c>
      <c r="BE410" s="37"/>
      <c r="BF410" s="37"/>
      <c r="BG410" s="37"/>
      <c r="BH410" s="37">
        <v>75</v>
      </c>
      <c r="BI410" s="37"/>
      <c r="BJ410" s="37"/>
      <c r="BK410" s="37"/>
      <c r="BL410" s="37">
        <v>0</v>
      </c>
      <c r="BM410" s="37"/>
      <c r="BN410" s="37">
        <v>0</v>
      </c>
      <c r="BO410" s="37"/>
      <c r="BP410" s="37"/>
      <c r="BQ410" s="37"/>
      <c r="BR410" s="37">
        <v>0</v>
      </c>
    </row>
    <row r="411" spans="1:70" ht="20.100000000000001" customHeight="1" x14ac:dyDescent="0.2">
      <c r="D411" s="38" t="s">
        <v>101</v>
      </c>
      <c r="F411" s="39">
        <v>36</v>
      </c>
      <c r="G411" s="40"/>
      <c r="H411" s="40"/>
      <c r="I411" s="40"/>
      <c r="J411" s="39">
        <v>206</v>
      </c>
      <c r="K411" s="39">
        <v>13</v>
      </c>
      <c r="L411" s="40"/>
      <c r="M411" s="39">
        <v>219</v>
      </c>
      <c r="N411" s="40"/>
      <c r="O411" s="40"/>
      <c r="P411" s="40"/>
      <c r="Q411" s="39">
        <v>82</v>
      </c>
      <c r="R411" s="39">
        <v>108</v>
      </c>
      <c r="S411" s="40"/>
      <c r="T411" s="39">
        <v>190</v>
      </c>
      <c r="U411" s="40"/>
      <c r="V411" s="40"/>
      <c r="W411" s="40"/>
      <c r="X411" s="39">
        <v>65</v>
      </c>
      <c r="Y411" s="40"/>
      <c r="Z411" s="40"/>
      <c r="AA411" s="40"/>
      <c r="AB411" s="39">
        <v>0</v>
      </c>
      <c r="AC411" s="40"/>
      <c r="AD411" s="39">
        <v>0</v>
      </c>
      <c r="AE411" s="40"/>
      <c r="AF411" s="40"/>
      <c r="AG411" s="40"/>
      <c r="AH411" s="39">
        <v>0</v>
      </c>
      <c r="AI411" s="40"/>
      <c r="AJ411" s="40"/>
      <c r="AK411" s="40"/>
      <c r="AL411" s="40"/>
      <c r="AM411" s="40"/>
      <c r="AN411" s="40"/>
      <c r="AO411" s="40"/>
      <c r="AP411" s="39">
        <v>39</v>
      </c>
      <c r="AQ411" s="40"/>
      <c r="AR411" s="40"/>
      <c r="AS411" s="40"/>
      <c r="AT411" s="39">
        <v>322</v>
      </c>
      <c r="AU411" s="39">
        <v>4</v>
      </c>
      <c r="AV411" s="40"/>
      <c r="AW411" s="39">
        <v>326</v>
      </c>
      <c r="AX411" s="40"/>
      <c r="AY411" s="40"/>
      <c r="AZ411" s="40"/>
      <c r="BA411" s="39">
        <v>42</v>
      </c>
      <c r="BB411" s="39">
        <v>233</v>
      </c>
      <c r="BC411" s="40"/>
      <c r="BD411" s="39">
        <v>275</v>
      </c>
      <c r="BE411" s="40"/>
      <c r="BF411" s="40"/>
      <c r="BG411" s="40"/>
      <c r="BH411" s="39">
        <v>90</v>
      </c>
      <c r="BI411" s="40"/>
      <c r="BJ411" s="40"/>
      <c r="BK411" s="40"/>
      <c r="BL411" s="39">
        <v>0</v>
      </c>
      <c r="BM411" s="40"/>
      <c r="BN411" s="39">
        <v>0</v>
      </c>
      <c r="BO411" s="40"/>
      <c r="BP411" s="40"/>
      <c r="BQ411" s="40"/>
      <c r="BR411" s="39">
        <v>0</v>
      </c>
    </row>
    <row r="412" spans="1:70" ht="20.100000000000001" customHeight="1" x14ac:dyDescent="0.2">
      <c r="D412" s="2" t="s">
        <v>115</v>
      </c>
      <c r="F412" s="37">
        <v>71</v>
      </c>
      <c r="G412" s="37"/>
      <c r="H412" s="37"/>
      <c r="I412" s="37"/>
      <c r="J412" s="37">
        <v>141</v>
      </c>
      <c r="K412" s="37">
        <v>12</v>
      </c>
      <c r="L412" s="37"/>
      <c r="M412" s="37">
        <v>153</v>
      </c>
      <c r="N412" s="37"/>
      <c r="O412" s="37"/>
      <c r="P412" s="37"/>
      <c r="Q412" s="37">
        <v>54</v>
      </c>
      <c r="R412" s="37">
        <v>130</v>
      </c>
      <c r="S412" s="37"/>
      <c r="T412" s="37">
        <v>184</v>
      </c>
      <c r="U412" s="37"/>
      <c r="V412" s="37"/>
      <c r="W412" s="37"/>
      <c r="X412" s="37">
        <v>40</v>
      </c>
      <c r="Y412" s="37"/>
      <c r="Z412" s="37"/>
      <c r="AA412" s="37"/>
      <c r="AB412" s="37">
        <v>0</v>
      </c>
      <c r="AC412" s="37"/>
      <c r="AD412" s="37">
        <v>0</v>
      </c>
      <c r="AE412" s="37"/>
      <c r="AF412" s="37"/>
      <c r="AG412" s="37"/>
      <c r="AH412" s="37">
        <v>0</v>
      </c>
      <c r="AI412" s="37"/>
      <c r="AJ412" s="37"/>
      <c r="AK412" s="37"/>
      <c r="AL412" s="37"/>
      <c r="AM412" s="37"/>
      <c r="AN412" s="37"/>
      <c r="AO412" s="37"/>
      <c r="AP412" s="37">
        <v>14</v>
      </c>
      <c r="AQ412" s="37"/>
      <c r="AR412" s="37"/>
      <c r="AS412" s="37"/>
      <c r="AT412" s="37">
        <v>49</v>
      </c>
      <c r="AU412" s="37">
        <v>3</v>
      </c>
      <c r="AV412" s="37"/>
      <c r="AW412" s="37">
        <v>52</v>
      </c>
      <c r="AX412" s="37"/>
      <c r="AY412" s="37"/>
      <c r="AZ412" s="37"/>
      <c r="BA412" s="37">
        <v>18</v>
      </c>
      <c r="BB412" s="37">
        <v>40</v>
      </c>
      <c r="BC412" s="37"/>
      <c r="BD412" s="37">
        <v>58</v>
      </c>
      <c r="BE412" s="37"/>
      <c r="BF412" s="37"/>
      <c r="BG412" s="37"/>
      <c r="BH412" s="37">
        <v>8</v>
      </c>
      <c r="BI412" s="37"/>
      <c r="BJ412" s="37"/>
      <c r="BK412" s="37"/>
      <c r="BL412" s="37">
        <v>0</v>
      </c>
      <c r="BM412" s="37"/>
      <c r="BN412" s="37">
        <v>0</v>
      </c>
      <c r="BO412" s="37"/>
      <c r="BP412" s="37"/>
      <c r="BQ412" s="37"/>
      <c r="BR412" s="37">
        <v>0</v>
      </c>
    </row>
    <row r="413" spans="1:70" ht="20.100000000000001" customHeight="1" x14ac:dyDescent="0.2">
      <c r="D413" s="38" t="s">
        <v>116</v>
      </c>
      <c r="F413" s="39">
        <v>40</v>
      </c>
      <c r="G413" s="40"/>
      <c r="H413" s="40"/>
      <c r="I413" s="40"/>
      <c r="J413" s="39">
        <v>145</v>
      </c>
      <c r="K413" s="39">
        <v>3</v>
      </c>
      <c r="L413" s="40"/>
      <c r="M413" s="39">
        <v>148</v>
      </c>
      <c r="N413" s="40"/>
      <c r="O413" s="40"/>
      <c r="P413" s="40"/>
      <c r="Q413" s="39">
        <v>50</v>
      </c>
      <c r="R413" s="39">
        <v>94</v>
      </c>
      <c r="S413" s="40"/>
      <c r="T413" s="39">
        <v>144</v>
      </c>
      <c r="U413" s="40"/>
      <c r="V413" s="40"/>
      <c r="W413" s="40"/>
      <c r="X413" s="39">
        <v>44</v>
      </c>
      <c r="Y413" s="40"/>
      <c r="Z413" s="40"/>
      <c r="AA413" s="40"/>
      <c r="AB413" s="39">
        <v>0</v>
      </c>
      <c r="AC413" s="40"/>
      <c r="AD413" s="39">
        <v>0</v>
      </c>
      <c r="AE413" s="40"/>
      <c r="AF413" s="40"/>
      <c r="AG413" s="40"/>
      <c r="AH413" s="39">
        <v>0</v>
      </c>
      <c r="AI413" s="40"/>
      <c r="AJ413" s="40"/>
      <c r="AK413" s="40"/>
      <c r="AL413" s="40"/>
      <c r="AM413" s="40"/>
      <c r="AN413" s="40"/>
      <c r="AO413" s="40"/>
      <c r="AP413" s="39">
        <v>19</v>
      </c>
      <c r="AQ413" s="40"/>
      <c r="AR413" s="40"/>
      <c r="AS413" s="40"/>
      <c r="AT413" s="39">
        <v>49</v>
      </c>
      <c r="AU413" s="39">
        <v>1</v>
      </c>
      <c r="AV413" s="40"/>
      <c r="AW413" s="39">
        <v>50</v>
      </c>
      <c r="AX413" s="40"/>
      <c r="AY413" s="40"/>
      <c r="AZ413" s="40"/>
      <c r="BA413" s="39">
        <v>8</v>
      </c>
      <c r="BB413" s="39">
        <v>40</v>
      </c>
      <c r="BC413" s="40"/>
      <c r="BD413" s="39">
        <v>48</v>
      </c>
      <c r="BE413" s="40"/>
      <c r="BF413" s="40"/>
      <c r="BG413" s="40"/>
      <c r="BH413" s="39">
        <v>21</v>
      </c>
      <c r="BI413" s="40"/>
      <c r="BJ413" s="40"/>
      <c r="BK413" s="40"/>
      <c r="BL413" s="39">
        <v>0</v>
      </c>
      <c r="BM413" s="40"/>
      <c r="BN413" s="39">
        <v>0</v>
      </c>
      <c r="BO413" s="40"/>
      <c r="BP413" s="40"/>
      <c r="BQ413" s="40"/>
      <c r="BR413" s="39">
        <v>0</v>
      </c>
    </row>
    <row r="414" spans="1:70" ht="20.100000000000001" customHeight="1" x14ac:dyDescent="0.2">
      <c r="D414" s="2" t="s">
        <v>117</v>
      </c>
      <c r="F414" s="37">
        <v>42</v>
      </c>
      <c r="G414" s="37"/>
      <c r="H414" s="37"/>
      <c r="I414" s="37"/>
      <c r="J414" s="37">
        <v>147</v>
      </c>
      <c r="K414" s="37">
        <v>8</v>
      </c>
      <c r="L414" s="37"/>
      <c r="M414" s="37">
        <v>155</v>
      </c>
      <c r="N414" s="37"/>
      <c r="O414" s="37"/>
      <c r="P414" s="37"/>
      <c r="Q414" s="37">
        <v>32</v>
      </c>
      <c r="R414" s="37">
        <v>114</v>
      </c>
      <c r="S414" s="37"/>
      <c r="T414" s="37">
        <v>146</v>
      </c>
      <c r="U414" s="37"/>
      <c r="V414" s="37"/>
      <c r="W414" s="37"/>
      <c r="X414" s="37">
        <v>51</v>
      </c>
      <c r="Y414" s="37"/>
      <c r="Z414" s="37"/>
      <c r="AA414" s="37"/>
      <c r="AB414" s="37">
        <v>0</v>
      </c>
      <c r="AC414" s="37"/>
      <c r="AD414" s="37">
        <v>0</v>
      </c>
      <c r="AE414" s="37"/>
      <c r="AF414" s="37"/>
      <c r="AG414" s="37"/>
      <c r="AH414" s="37">
        <v>3</v>
      </c>
      <c r="AI414" s="37"/>
      <c r="AJ414" s="37"/>
      <c r="AK414" s="37"/>
      <c r="AL414" s="37"/>
      <c r="AM414" s="37"/>
      <c r="AN414" s="37"/>
      <c r="AO414" s="37"/>
      <c r="AP414" s="37">
        <v>8</v>
      </c>
      <c r="AQ414" s="37"/>
      <c r="AR414" s="37"/>
      <c r="AS414" s="37"/>
      <c r="AT414" s="37">
        <v>54</v>
      </c>
      <c r="AU414" s="37">
        <v>0</v>
      </c>
      <c r="AV414" s="37"/>
      <c r="AW414" s="37">
        <v>54</v>
      </c>
      <c r="AX414" s="37"/>
      <c r="AY414" s="37"/>
      <c r="AZ414" s="37"/>
      <c r="BA414" s="37">
        <v>8</v>
      </c>
      <c r="BB414" s="37">
        <v>43</v>
      </c>
      <c r="BC414" s="37"/>
      <c r="BD414" s="37">
        <v>51</v>
      </c>
      <c r="BE414" s="37"/>
      <c r="BF414" s="37"/>
      <c r="BG414" s="37"/>
      <c r="BH414" s="37">
        <v>11</v>
      </c>
      <c r="BI414" s="37"/>
      <c r="BJ414" s="37"/>
      <c r="BK414" s="37"/>
      <c r="BL414" s="37">
        <v>0</v>
      </c>
      <c r="BM414" s="37"/>
      <c r="BN414" s="37">
        <v>0</v>
      </c>
      <c r="BO414" s="37"/>
      <c r="BP414" s="37"/>
      <c r="BQ414" s="37"/>
      <c r="BR414" s="37">
        <v>1</v>
      </c>
    </row>
    <row r="415" spans="1:70" ht="20.100000000000001" customHeight="1" x14ac:dyDescent="0.2">
      <c r="D415" s="38" t="s">
        <v>105</v>
      </c>
      <c r="F415" s="39">
        <v>122</v>
      </c>
      <c r="G415" s="40"/>
      <c r="H415" s="40"/>
      <c r="I415" s="40"/>
      <c r="J415" s="39">
        <v>399</v>
      </c>
      <c r="K415" s="39">
        <v>9</v>
      </c>
      <c r="L415" s="40"/>
      <c r="M415" s="39">
        <v>408</v>
      </c>
      <c r="N415" s="40"/>
      <c r="O415" s="40"/>
      <c r="P415" s="40"/>
      <c r="Q415" s="39">
        <v>66</v>
      </c>
      <c r="R415" s="39">
        <v>278</v>
      </c>
      <c r="S415" s="40"/>
      <c r="T415" s="39">
        <v>344</v>
      </c>
      <c r="U415" s="40"/>
      <c r="V415" s="40"/>
      <c r="W415" s="40"/>
      <c r="X415" s="39">
        <v>186</v>
      </c>
      <c r="Y415" s="40"/>
      <c r="Z415" s="40"/>
      <c r="AA415" s="40"/>
      <c r="AB415" s="39">
        <v>0</v>
      </c>
      <c r="AC415" s="40"/>
      <c r="AD415" s="39">
        <v>0</v>
      </c>
      <c r="AE415" s="40"/>
      <c r="AF415" s="40"/>
      <c r="AG415" s="40"/>
      <c r="AH415" s="39">
        <v>0</v>
      </c>
      <c r="AI415" s="40"/>
      <c r="AJ415" s="40"/>
      <c r="AK415" s="40"/>
      <c r="AL415" s="40"/>
      <c r="AM415" s="40"/>
      <c r="AN415" s="40"/>
      <c r="AO415" s="40"/>
      <c r="AP415" s="39">
        <v>17</v>
      </c>
      <c r="AQ415" s="40"/>
      <c r="AR415" s="40"/>
      <c r="AS415" s="40"/>
      <c r="AT415" s="39">
        <v>41</v>
      </c>
      <c r="AU415" s="39">
        <v>1</v>
      </c>
      <c r="AV415" s="40"/>
      <c r="AW415" s="39">
        <v>42</v>
      </c>
      <c r="AX415" s="40"/>
      <c r="AY415" s="40"/>
      <c r="AZ415" s="40"/>
      <c r="BA415" s="39">
        <v>9</v>
      </c>
      <c r="BB415" s="39">
        <v>41</v>
      </c>
      <c r="BC415" s="40"/>
      <c r="BD415" s="39">
        <v>50</v>
      </c>
      <c r="BE415" s="40"/>
      <c r="BF415" s="40"/>
      <c r="BG415" s="40"/>
      <c r="BH415" s="39">
        <v>9</v>
      </c>
      <c r="BI415" s="40"/>
      <c r="BJ415" s="40"/>
      <c r="BK415" s="40"/>
      <c r="BL415" s="39">
        <v>0</v>
      </c>
      <c r="BM415" s="40"/>
      <c r="BN415" s="39">
        <v>0</v>
      </c>
      <c r="BO415" s="40"/>
      <c r="BP415" s="40"/>
      <c r="BQ415" s="40"/>
      <c r="BR415" s="39">
        <v>0</v>
      </c>
    </row>
    <row r="416" spans="1:70" ht="20.100000000000001" customHeight="1" x14ac:dyDescent="0.2">
      <c r="D416" s="2" t="s">
        <v>106</v>
      </c>
      <c r="F416" s="37">
        <v>178</v>
      </c>
      <c r="G416" s="37"/>
      <c r="H416" s="37"/>
      <c r="I416" s="37"/>
      <c r="J416" s="37">
        <v>391</v>
      </c>
      <c r="K416" s="37">
        <v>8</v>
      </c>
      <c r="L416" s="37"/>
      <c r="M416" s="37">
        <v>399</v>
      </c>
      <c r="N416" s="37"/>
      <c r="O416" s="37"/>
      <c r="P416" s="37"/>
      <c r="Q416" s="37">
        <v>104</v>
      </c>
      <c r="R416" s="37">
        <v>243</v>
      </c>
      <c r="S416" s="37"/>
      <c r="T416" s="37">
        <v>347</v>
      </c>
      <c r="U416" s="37"/>
      <c r="V416" s="37"/>
      <c r="W416" s="37"/>
      <c r="X416" s="37">
        <v>230</v>
      </c>
      <c r="Y416" s="37"/>
      <c r="Z416" s="37"/>
      <c r="AA416" s="37"/>
      <c r="AB416" s="37">
        <v>0</v>
      </c>
      <c r="AC416" s="37"/>
      <c r="AD416" s="37">
        <v>0</v>
      </c>
      <c r="AE416" s="37"/>
      <c r="AF416" s="37"/>
      <c r="AG416" s="37"/>
      <c r="AH416" s="37">
        <v>0</v>
      </c>
      <c r="AI416" s="37"/>
      <c r="AJ416" s="37"/>
      <c r="AK416" s="37"/>
      <c r="AL416" s="37"/>
      <c r="AM416" s="37"/>
      <c r="AN416" s="37"/>
      <c r="AO416" s="37"/>
      <c r="AP416" s="37">
        <v>31</v>
      </c>
      <c r="AQ416" s="37"/>
      <c r="AR416" s="37"/>
      <c r="AS416" s="37"/>
      <c r="AT416" s="37">
        <v>43</v>
      </c>
      <c r="AU416" s="37">
        <v>3</v>
      </c>
      <c r="AV416" s="37"/>
      <c r="AW416" s="37">
        <v>46</v>
      </c>
      <c r="AX416" s="37"/>
      <c r="AY416" s="37"/>
      <c r="AZ416" s="37"/>
      <c r="BA416" s="37">
        <v>10</v>
      </c>
      <c r="BB416" s="37">
        <v>39</v>
      </c>
      <c r="BC416" s="37"/>
      <c r="BD416" s="37">
        <v>49</v>
      </c>
      <c r="BE416" s="37"/>
      <c r="BF416" s="37"/>
      <c r="BG416" s="37"/>
      <c r="BH416" s="37">
        <v>28</v>
      </c>
      <c r="BI416" s="37"/>
      <c r="BJ416" s="37"/>
      <c r="BK416" s="37"/>
      <c r="BL416" s="37">
        <v>0</v>
      </c>
      <c r="BM416" s="37"/>
      <c r="BN416" s="37">
        <v>0</v>
      </c>
      <c r="BO416" s="37"/>
      <c r="BP416" s="37"/>
      <c r="BQ416" s="37"/>
      <c r="BR416" s="37">
        <v>0</v>
      </c>
    </row>
    <row r="417" spans="1:70" ht="20.100000000000001" customHeight="1" x14ac:dyDescent="0.2">
      <c r="D417" s="38" t="s">
        <v>118</v>
      </c>
      <c r="F417" s="39">
        <v>165</v>
      </c>
      <c r="G417" s="40"/>
      <c r="H417" s="40"/>
      <c r="I417" s="40"/>
      <c r="J417" s="39">
        <v>380</v>
      </c>
      <c r="K417" s="39">
        <v>9</v>
      </c>
      <c r="L417" s="40"/>
      <c r="M417" s="39">
        <v>389</v>
      </c>
      <c r="N417" s="40"/>
      <c r="O417" s="40"/>
      <c r="P417" s="40"/>
      <c r="Q417" s="39">
        <v>76</v>
      </c>
      <c r="R417" s="39">
        <v>246</v>
      </c>
      <c r="S417" s="40"/>
      <c r="T417" s="39">
        <v>322</v>
      </c>
      <c r="U417" s="40"/>
      <c r="V417" s="40"/>
      <c r="W417" s="40"/>
      <c r="X417" s="39">
        <v>232</v>
      </c>
      <c r="Y417" s="40"/>
      <c r="Z417" s="40"/>
      <c r="AA417" s="40"/>
      <c r="AB417" s="39">
        <v>0</v>
      </c>
      <c r="AC417" s="40"/>
      <c r="AD417" s="39">
        <v>0</v>
      </c>
      <c r="AE417" s="40"/>
      <c r="AF417" s="40"/>
      <c r="AG417" s="40"/>
      <c r="AH417" s="39">
        <v>0</v>
      </c>
      <c r="AI417" s="40"/>
      <c r="AJ417" s="40"/>
      <c r="AK417" s="40"/>
      <c r="AL417" s="40"/>
      <c r="AM417" s="40"/>
      <c r="AN417" s="40"/>
      <c r="AO417" s="40"/>
      <c r="AP417" s="39">
        <v>32</v>
      </c>
      <c r="AQ417" s="40"/>
      <c r="AR417" s="40"/>
      <c r="AS417" s="40"/>
      <c r="AT417" s="39">
        <v>23</v>
      </c>
      <c r="AU417" s="39">
        <v>0</v>
      </c>
      <c r="AV417" s="40"/>
      <c r="AW417" s="39">
        <v>23</v>
      </c>
      <c r="AX417" s="40"/>
      <c r="AY417" s="40"/>
      <c r="AZ417" s="40"/>
      <c r="BA417" s="39">
        <v>8</v>
      </c>
      <c r="BB417" s="39">
        <v>26</v>
      </c>
      <c r="BC417" s="40"/>
      <c r="BD417" s="39">
        <v>34</v>
      </c>
      <c r="BE417" s="40"/>
      <c r="BF417" s="40"/>
      <c r="BG417" s="40"/>
      <c r="BH417" s="39">
        <v>21</v>
      </c>
      <c r="BI417" s="40"/>
      <c r="BJ417" s="40"/>
      <c r="BK417" s="40"/>
      <c r="BL417" s="39">
        <v>0</v>
      </c>
      <c r="BM417" s="40"/>
      <c r="BN417" s="39">
        <v>0</v>
      </c>
      <c r="BO417" s="40"/>
      <c r="BP417" s="40"/>
      <c r="BQ417" s="40"/>
      <c r="BR417" s="39">
        <v>0</v>
      </c>
    </row>
    <row r="418" spans="1:70"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row>
    <row r="419" spans="1:70" s="1" customFormat="1" ht="20.100000000000001" customHeight="1" x14ac:dyDescent="0.2">
      <c r="A419" s="3"/>
      <c r="B419" s="6"/>
      <c r="C419" s="42" t="s">
        <v>180</v>
      </c>
      <c r="D419" s="42"/>
      <c r="E419" s="5"/>
      <c r="F419" s="44">
        <v>792</v>
      </c>
      <c r="G419" s="45"/>
      <c r="H419" s="45"/>
      <c r="I419" s="45"/>
      <c r="J419" s="44">
        <v>2436</v>
      </c>
      <c r="K419" s="44">
        <v>100</v>
      </c>
      <c r="L419" s="45"/>
      <c r="M419" s="44">
        <v>2536</v>
      </c>
      <c r="N419" s="45"/>
      <c r="O419" s="45"/>
      <c r="P419" s="45"/>
      <c r="Q419" s="44">
        <v>691</v>
      </c>
      <c r="R419" s="44">
        <v>1629</v>
      </c>
      <c r="S419" s="45"/>
      <c r="T419" s="44">
        <v>2320</v>
      </c>
      <c r="U419" s="45"/>
      <c r="V419" s="45"/>
      <c r="W419" s="45"/>
      <c r="X419" s="44">
        <v>1008</v>
      </c>
      <c r="Y419" s="45"/>
      <c r="Z419" s="45"/>
      <c r="AA419" s="45"/>
      <c r="AB419" s="44">
        <v>0</v>
      </c>
      <c r="AC419" s="45"/>
      <c r="AD419" s="44">
        <v>0</v>
      </c>
      <c r="AE419" s="45"/>
      <c r="AF419" s="45"/>
      <c r="AG419" s="45"/>
      <c r="AH419" s="44">
        <v>5</v>
      </c>
      <c r="AI419" s="45"/>
      <c r="AJ419" s="45"/>
      <c r="AK419" s="45"/>
      <c r="AL419" s="45"/>
      <c r="AM419" s="45"/>
      <c r="AN419" s="45"/>
      <c r="AO419" s="45"/>
      <c r="AP419" s="44">
        <v>249</v>
      </c>
      <c r="AQ419" s="45"/>
      <c r="AR419" s="45"/>
      <c r="AS419" s="45"/>
      <c r="AT419" s="44">
        <v>1569</v>
      </c>
      <c r="AU419" s="44">
        <v>15</v>
      </c>
      <c r="AV419" s="45"/>
      <c r="AW419" s="44">
        <v>1584</v>
      </c>
      <c r="AX419" s="45"/>
      <c r="AY419" s="45"/>
      <c r="AZ419" s="45"/>
      <c r="BA419" s="44">
        <v>174</v>
      </c>
      <c r="BB419" s="44">
        <v>1278</v>
      </c>
      <c r="BC419" s="45"/>
      <c r="BD419" s="44">
        <v>1452</v>
      </c>
      <c r="BE419" s="45"/>
      <c r="BF419" s="45"/>
      <c r="BG419" s="45"/>
      <c r="BH419" s="44">
        <v>381</v>
      </c>
      <c r="BI419" s="45"/>
      <c r="BJ419" s="45"/>
      <c r="BK419" s="45"/>
      <c r="BL419" s="44">
        <v>0</v>
      </c>
      <c r="BM419" s="45"/>
      <c r="BN419" s="44">
        <v>0</v>
      </c>
      <c r="BO419" s="45"/>
      <c r="BP419" s="45"/>
      <c r="BQ419" s="45"/>
      <c r="BR419" s="44">
        <v>1</v>
      </c>
    </row>
    <row r="420" spans="1:70"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row>
    <row r="421" spans="1:70"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row>
    <row r="422" spans="1:70" ht="20.100000000000001" customHeight="1" x14ac:dyDescent="0.2">
      <c r="D422" s="2" t="s">
        <v>277</v>
      </c>
      <c r="F422" s="37">
        <v>0</v>
      </c>
      <c r="G422" s="37"/>
      <c r="H422" s="37"/>
      <c r="I422" s="37"/>
      <c r="J422" s="37">
        <v>0</v>
      </c>
      <c r="K422" s="37">
        <v>0</v>
      </c>
      <c r="L422" s="37"/>
      <c r="M422" s="37">
        <v>0</v>
      </c>
      <c r="N422" s="37"/>
      <c r="O422" s="37"/>
      <c r="P422" s="37"/>
      <c r="Q422" s="37">
        <v>0</v>
      </c>
      <c r="R422" s="37">
        <v>0</v>
      </c>
      <c r="S422" s="37"/>
      <c r="T422" s="37">
        <v>0</v>
      </c>
      <c r="U422" s="37"/>
      <c r="V422" s="37"/>
      <c r="W422" s="37"/>
      <c r="X422" s="37">
        <v>0</v>
      </c>
      <c r="Y422" s="37"/>
      <c r="Z422" s="37"/>
      <c r="AA422" s="37"/>
      <c r="AB422" s="37">
        <v>0</v>
      </c>
      <c r="AC422" s="37"/>
      <c r="AD422" s="37">
        <v>0</v>
      </c>
      <c r="AE422" s="37"/>
      <c r="AF422" s="37"/>
      <c r="AG422" s="37"/>
      <c r="AH422" s="37">
        <v>0</v>
      </c>
      <c r="AI422" s="37"/>
      <c r="AJ422" s="37"/>
      <c r="AK422" s="37"/>
      <c r="AL422" s="37"/>
      <c r="AM422" s="37"/>
      <c r="AN422" s="37"/>
      <c r="AO422" s="37"/>
      <c r="AP422" s="37">
        <v>0</v>
      </c>
      <c r="AQ422" s="37"/>
      <c r="AR422" s="37"/>
      <c r="AS422" s="37"/>
      <c r="AT422" s="37">
        <v>0</v>
      </c>
      <c r="AU422" s="37">
        <v>0</v>
      </c>
      <c r="AV422" s="37"/>
      <c r="AW422" s="37">
        <v>0</v>
      </c>
      <c r="AX422" s="37"/>
      <c r="AY422" s="37"/>
      <c r="AZ422" s="37"/>
      <c r="BA422" s="37">
        <v>0</v>
      </c>
      <c r="BB422" s="37">
        <v>0</v>
      </c>
      <c r="BC422" s="37"/>
      <c r="BD422" s="37">
        <v>0</v>
      </c>
      <c r="BE422" s="37"/>
      <c r="BF422" s="37"/>
      <c r="BG422" s="37"/>
      <c r="BH422" s="37">
        <v>0</v>
      </c>
      <c r="BI422" s="37"/>
      <c r="BJ422" s="37"/>
      <c r="BK422" s="37"/>
      <c r="BL422" s="37">
        <v>0</v>
      </c>
      <c r="BM422" s="37"/>
      <c r="BN422" s="37">
        <v>0</v>
      </c>
      <c r="BO422" s="37"/>
      <c r="BP422" s="37"/>
      <c r="BQ422" s="37"/>
      <c r="BR422" s="37">
        <v>0</v>
      </c>
    </row>
    <row r="423" spans="1:70" ht="20.100000000000001" customHeight="1" x14ac:dyDescent="0.2">
      <c r="D423" s="38" t="s">
        <v>278</v>
      </c>
      <c r="F423" s="39">
        <v>0</v>
      </c>
      <c r="G423" s="40"/>
      <c r="H423" s="40"/>
      <c r="I423" s="40"/>
      <c r="J423" s="39">
        <v>0</v>
      </c>
      <c r="K423" s="39">
        <v>0</v>
      </c>
      <c r="L423" s="40"/>
      <c r="M423" s="39">
        <v>0</v>
      </c>
      <c r="N423" s="40"/>
      <c r="O423" s="40"/>
      <c r="P423" s="40"/>
      <c r="Q423" s="39">
        <v>0</v>
      </c>
      <c r="R423" s="39">
        <v>0</v>
      </c>
      <c r="S423" s="40"/>
      <c r="T423" s="39">
        <v>0</v>
      </c>
      <c r="U423" s="40"/>
      <c r="V423" s="40"/>
      <c r="W423" s="40"/>
      <c r="X423" s="39">
        <v>0</v>
      </c>
      <c r="Y423" s="40"/>
      <c r="Z423" s="40"/>
      <c r="AA423" s="40"/>
      <c r="AB423" s="39">
        <v>0</v>
      </c>
      <c r="AC423" s="40"/>
      <c r="AD423" s="39">
        <v>0</v>
      </c>
      <c r="AE423" s="40"/>
      <c r="AF423" s="40"/>
      <c r="AG423" s="40"/>
      <c r="AH423" s="39">
        <v>0</v>
      </c>
      <c r="AI423" s="40"/>
      <c r="AJ423" s="40"/>
      <c r="AK423" s="40"/>
      <c r="AL423" s="40"/>
      <c r="AM423" s="40"/>
      <c r="AN423" s="40"/>
      <c r="AO423" s="40"/>
      <c r="AP423" s="39">
        <v>0</v>
      </c>
      <c r="AQ423" s="40"/>
      <c r="AR423" s="40"/>
      <c r="AS423" s="40"/>
      <c r="AT423" s="39">
        <v>0</v>
      </c>
      <c r="AU423" s="39">
        <v>0</v>
      </c>
      <c r="AV423" s="40"/>
      <c r="AW423" s="39">
        <v>0</v>
      </c>
      <c r="AX423" s="40"/>
      <c r="AY423" s="40"/>
      <c r="AZ423" s="40"/>
      <c r="BA423" s="39">
        <v>0</v>
      </c>
      <c r="BB423" s="39">
        <v>0</v>
      </c>
      <c r="BC423" s="40"/>
      <c r="BD423" s="39">
        <v>0</v>
      </c>
      <c r="BE423" s="40"/>
      <c r="BF423" s="40"/>
      <c r="BG423" s="40"/>
      <c r="BH423" s="39">
        <v>0</v>
      </c>
      <c r="BI423" s="40"/>
      <c r="BJ423" s="40"/>
      <c r="BK423" s="40"/>
      <c r="BL423" s="39">
        <v>0</v>
      </c>
      <c r="BM423" s="40"/>
      <c r="BN423" s="39">
        <v>0</v>
      </c>
      <c r="BO423" s="40"/>
      <c r="BP423" s="40"/>
      <c r="BQ423" s="40"/>
      <c r="BR423" s="39">
        <v>0</v>
      </c>
    </row>
    <row r="424" spans="1:70" ht="20.100000000000001" customHeight="1" x14ac:dyDescent="0.2">
      <c r="D424" s="2" t="s">
        <v>279</v>
      </c>
      <c r="F424" s="37">
        <v>0</v>
      </c>
      <c r="G424" s="37"/>
      <c r="H424" s="37"/>
      <c r="I424" s="37"/>
      <c r="J424" s="37">
        <v>0</v>
      </c>
      <c r="K424" s="37">
        <v>0</v>
      </c>
      <c r="L424" s="37"/>
      <c r="M424" s="37">
        <v>0</v>
      </c>
      <c r="N424" s="37"/>
      <c r="O424" s="37"/>
      <c r="P424" s="37"/>
      <c r="Q424" s="37">
        <v>0</v>
      </c>
      <c r="R424" s="37">
        <v>0</v>
      </c>
      <c r="S424" s="37"/>
      <c r="T424" s="37">
        <v>0</v>
      </c>
      <c r="U424" s="37"/>
      <c r="V424" s="37"/>
      <c r="W424" s="37"/>
      <c r="X424" s="37">
        <v>0</v>
      </c>
      <c r="Y424" s="37"/>
      <c r="Z424" s="37"/>
      <c r="AA424" s="37"/>
      <c r="AB424" s="37">
        <v>0</v>
      </c>
      <c r="AC424" s="37"/>
      <c r="AD424" s="37">
        <v>0</v>
      </c>
      <c r="AE424" s="37"/>
      <c r="AF424" s="37"/>
      <c r="AG424" s="37"/>
      <c r="AH424" s="37">
        <v>0</v>
      </c>
      <c r="AI424" s="37"/>
      <c r="AJ424" s="37"/>
      <c r="AK424" s="37"/>
      <c r="AL424" s="37"/>
      <c r="AM424" s="37"/>
      <c r="AN424" s="37"/>
      <c r="AO424" s="37"/>
      <c r="AP424" s="37">
        <v>0</v>
      </c>
      <c r="AQ424" s="37"/>
      <c r="AR424" s="37"/>
      <c r="AS424" s="37"/>
      <c r="AT424" s="37">
        <v>0</v>
      </c>
      <c r="AU424" s="37">
        <v>0</v>
      </c>
      <c r="AV424" s="37"/>
      <c r="AW424" s="37">
        <v>0</v>
      </c>
      <c r="AX424" s="37"/>
      <c r="AY424" s="37"/>
      <c r="AZ424" s="37"/>
      <c r="BA424" s="37">
        <v>0</v>
      </c>
      <c r="BB424" s="37">
        <v>0</v>
      </c>
      <c r="BC424" s="37"/>
      <c r="BD424" s="37">
        <v>0</v>
      </c>
      <c r="BE424" s="37"/>
      <c r="BF424" s="37"/>
      <c r="BG424" s="37"/>
      <c r="BH424" s="37">
        <v>0</v>
      </c>
      <c r="BI424" s="37"/>
      <c r="BJ424" s="37"/>
      <c r="BK424" s="37"/>
      <c r="BL424" s="37">
        <v>0</v>
      </c>
      <c r="BM424" s="37"/>
      <c r="BN424" s="37">
        <v>0</v>
      </c>
      <c r="BO424" s="37"/>
      <c r="BP424" s="37"/>
      <c r="BQ424" s="37"/>
      <c r="BR424" s="37">
        <v>0</v>
      </c>
    </row>
    <row r="425" spans="1:70"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row>
    <row r="426" spans="1:70" s="1" customFormat="1" ht="20.100000000000001" customHeight="1" x14ac:dyDescent="0.2">
      <c r="A426" s="3"/>
      <c r="B426" s="6"/>
      <c r="C426" s="42" t="s">
        <v>241</v>
      </c>
      <c r="D426" s="42"/>
      <c r="E426" s="5"/>
      <c r="F426" s="44">
        <v>0</v>
      </c>
      <c r="G426" s="45"/>
      <c r="H426" s="45"/>
      <c r="I426" s="45"/>
      <c r="J426" s="44">
        <v>0</v>
      </c>
      <c r="K426" s="44">
        <v>0</v>
      </c>
      <c r="L426" s="45"/>
      <c r="M426" s="44">
        <v>0</v>
      </c>
      <c r="N426" s="45"/>
      <c r="O426" s="45"/>
      <c r="P426" s="45"/>
      <c r="Q426" s="44">
        <v>0</v>
      </c>
      <c r="R426" s="44">
        <v>0</v>
      </c>
      <c r="S426" s="45"/>
      <c r="T426" s="44">
        <v>0</v>
      </c>
      <c r="U426" s="45"/>
      <c r="V426" s="45"/>
      <c r="W426" s="45"/>
      <c r="X426" s="44">
        <v>0</v>
      </c>
      <c r="Y426" s="45"/>
      <c r="Z426" s="45"/>
      <c r="AA426" s="45"/>
      <c r="AB426" s="44">
        <v>0</v>
      </c>
      <c r="AC426" s="45"/>
      <c r="AD426" s="44">
        <v>0</v>
      </c>
      <c r="AE426" s="45"/>
      <c r="AF426" s="45"/>
      <c r="AG426" s="45"/>
      <c r="AH426" s="44">
        <v>0</v>
      </c>
      <c r="AI426" s="45"/>
      <c r="AJ426" s="45"/>
      <c r="AK426" s="45"/>
      <c r="AL426" s="45"/>
      <c r="AM426" s="45"/>
      <c r="AN426" s="45"/>
      <c r="AO426" s="45"/>
      <c r="AP426" s="44">
        <v>0</v>
      </c>
      <c r="AQ426" s="45"/>
      <c r="AR426" s="45"/>
      <c r="AS426" s="45"/>
      <c r="AT426" s="44">
        <v>0</v>
      </c>
      <c r="AU426" s="44">
        <v>0</v>
      </c>
      <c r="AV426" s="45"/>
      <c r="AW426" s="44">
        <v>0</v>
      </c>
      <c r="AX426" s="45"/>
      <c r="AY426" s="45"/>
      <c r="AZ426" s="45"/>
      <c r="BA426" s="44">
        <v>0</v>
      </c>
      <c r="BB426" s="44">
        <v>0</v>
      </c>
      <c r="BC426" s="45"/>
      <c r="BD426" s="44">
        <v>0</v>
      </c>
      <c r="BE426" s="45"/>
      <c r="BF426" s="45"/>
      <c r="BG426" s="45"/>
      <c r="BH426" s="44">
        <v>0</v>
      </c>
      <c r="BI426" s="45"/>
      <c r="BJ426" s="45"/>
      <c r="BK426" s="45"/>
      <c r="BL426" s="44">
        <v>0</v>
      </c>
      <c r="BM426" s="45"/>
      <c r="BN426" s="44">
        <v>0</v>
      </c>
      <c r="BO426" s="45"/>
      <c r="BP426" s="45"/>
      <c r="BQ426" s="45"/>
      <c r="BR426" s="44">
        <v>0</v>
      </c>
    </row>
    <row r="427" spans="1:70"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row>
    <row r="428" spans="1:70" s="1" customFormat="1" ht="20.100000000000001" customHeight="1" x14ac:dyDescent="0.25">
      <c r="A428" s="3"/>
      <c r="B428" s="49" t="s">
        <v>280</v>
      </c>
      <c r="C428" s="50"/>
      <c r="D428" s="50"/>
      <c r="E428" s="5"/>
      <c r="F428" s="51">
        <v>792</v>
      </c>
      <c r="G428" s="52"/>
      <c r="H428" s="52"/>
      <c r="I428" s="52"/>
      <c r="J428" s="51">
        <v>2436</v>
      </c>
      <c r="K428" s="51">
        <v>100</v>
      </c>
      <c r="L428" s="52"/>
      <c r="M428" s="51">
        <v>2536</v>
      </c>
      <c r="N428" s="52"/>
      <c r="O428" s="52"/>
      <c r="P428" s="52"/>
      <c r="Q428" s="51">
        <v>691</v>
      </c>
      <c r="R428" s="51">
        <v>1629</v>
      </c>
      <c r="S428" s="52"/>
      <c r="T428" s="51">
        <v>2320</v>
      </c>
      <c r="U428" s="52"/>
      <c r="V428" s="52"/>
      <c r="W428" s="52"/>
      <c r="X428" s="51">
        <v>1008</v>
      </c>
      <c r="Y428" s="52"/>
      <c r="Z428" s="52"/>
      <c r="AA428" s="52"/>
      <c r="AB428" s="51">
        <v>0</v>
      </c>
      <c r="AC428" s="52"/>
      <c r="AD428" s="51">
        <v>0</v>
      </c>
      <c r="AE428" s="52"/>
      <c r="AF428" s="52"/>
      <c r="AG428" s="52"/>
      <c r="AH428" s="51">
        <v>5</v>
      </c>
      <c r="AI428" s="52"/>
      <c r="AJ428" s="52"/>
      <c r="AK428" s="52"/>
      <c r="AL428" s="52"/>
      <c r="AM428" s="52"/>
      <c r="AN428" s="52"/>
      <c r="AO428" s="52"/>
      <c r="AP428" s="51">
        <v>249</v>
      </c>
      <c r="AQ428" s="52"/>
      <c r="AR428" s="52"/>
      <c r="AS428" s="52"/>
      <c r="AT428" s="51">
        <v>1569</v>
      </c>
      <c r="AU428" s="51">
        <v>15</v>
      </c>
      <c r="AV428" s="52"/>
      <c r="AW428" s="51">
        <v>1584</v>
      </c>
      <c r="AX428" s="52"/>
      <c r="AY428" s="52"/>
      <c r="AZ428" s="52"/>
      <c r="BA428" s="51">
        <v>174</v>
      </c>
      <c r="BB428" s="51">
        <v>1278</v>
      </c>
      <c r="BC428" s="52"/>
      <c r="BD428" s="51">
        <v>1452</v>
      </c>
      <c r="BE428" s="52"/>
      <c r="BF428" s="52"/>
      <c r="BG428" s="52"/>
      <c r="BH428" s="51">
        <v>381</v>
      </c>
      <c r="BI428" s="52"/>
      <c r="BJ428" s="52"/>
      <c r="BK428" s="52"/>
      <c r="BL428" s="51">
        <v>0</v>
      </c>
      <c r="BM428" s="52"/>
      <c r="BN428" s="51">
        <v>0</v>
      </c>
      <c r="BO428" s="52"/>
      <c r="BP428" s="52"/>
      <c r="BQ428" s="52"/>
      <c r="BR428" s="51">
        <v>1</v>
      </c>
    </row>
    <row r="429" spans="1:70"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row>
    <row r="430" spans="1:70"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row>
    <row r="431" spans="1:70"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row>
    <row r="432" spans="1:70" ht="20.100000000000001" customHeight="1" x14ac:dyDescent="0.2">
      <c r="D432" s="2" t="s">
        <v>98</v>
      </c>
      <c r="F432" s="37">
        <v>87</v>
      </c>
      <c r="G432" s="37"/>
      <c r="H432" s="37"/>
      <c r="I432" s="37"/>
      <c r="J432" s="37">
        <v>310</v>
      </c>
      <c r="K432" s="37">
        <v>8</v>
      </c>
      <c r="L432" s="37"/>
      <c r="M432" s="37">
        <v>318</v>
      </c>
      <c r="N432" s="37"/>
      <c r="O432" s="37"/>
      <c r="P432" s="37"/>
      <c r="Q432" s="37">
        <v>148</v>
      </c>
      <c r="R432" s="37">
        <v>165</v>
      </c>
      <c r="S432" s="37"/>
      <c r="T432" s="37">
        <v>313</v>
      </c>
      <c r="U432" s="37"/>
      <c r="V432" s="37"/>
      <c r="W432" s="37"/>
      <c r="X432" s="37">
        <v>92</v>
      </c>
      <c r="Y432" s="37"/>
      <c r="Z432" s="37"/>
      <c r="AA432" s="37"/>
      <c r="AB432" s="37">
        <v>0</v>
      </c>
      <c r="AC432" s="37"/>
      <c r="AD432" s="37">
        <v>0</v>
      </c>
      <c r="AE432" s="37"/>
      <c r="AF432" s="37"/>
      <c r="AG432" s="37"/>
      <c r="AH432" s="37">
        <v>24</v>
      </c>
      <c r="AI432" s="37"/>
      <c r="AJ432" s="37"/>
      <c r="AK432" s="37"/>
      <c r="AL432" s="37"/>
      <c r="AM432" s="37"/>
      <c r="AN432" s="37"/>
      <c r="AO432" s="37"/>
      <c r="AP432" s="37">
        <v>36</v>
      </c>
      <c r="AQ432" s="37"/>
      <c r="AR432" s="37"/>
      <c r="AS432" s="37"/>
      <c r="AT432" s="37">
        <v>190</v>
      </c>
      <c r="AU432" s="37">
        <v>2</v>
      </c>
      <c r="AV432" s="37"/>
      <c r="AW432" s="37">
        <v>192</v>
      </c>
      <c r="AX432" s="37"/>
      <c r="AY432" s="37"/>
      <c r="AZ432" s="37"/>
      <c r="BA432" s="37">
        <v>32</v>
      </c>
      <c r="BB432" s="37">
        <v>163</v>
      </c>
      <c r="BC432" s="37"/>
      <c r="BD432" s="37">
        <v>195</v>
      </c>
      <c r="BE432" s="37"/>
      <c r="BF432" s="37"/>
      <c r="BG432" s="37"/>
      <c r="BH432" s="37">
        <v>33</v>
      </c>
      <c r="BI432" s="37"/>
      <c r="BJ432" s="37"/>
      <c r="BK432" s="37"/>
      <c r="BL432" s="37">
        <v>0</v>
      </c>
      <c r="BM432" s="37"/>
      <c r="BN432" s="37">
        <v>0</v>
      </c>
      <c r="BO432" s="37"/>
      <c r="BP432" s="37"/>
      <c r="BQ432" s="37"/>
      <c r="BR432" s="37">
        <v>36</v>
      </c>
    </row>
    <row r="433" spans="1:70" ht="20.100000000000001" customHeight="1" x14ac:dyDescent="0.2">
      <c r="D433" s="38" t="s">
        <v>99</v>
      </c>
      <c r="F433" s="39">
        <v>95</v>
      </c>
      <c r="G433" s="40"/>
      <c r="H433" s="40"/>
      <c r="I433" s="40"/>
      <c r="J433" s="39">
        <v>320</v>
      </c>
      <c r="K433" s="39">
        <v>7</v>
      </c>
      <c r="L433" s="40"/>
      <c r="M433" s="39">
        <v>327</v>
      </c>
      <c r="N433" s="40"/>
      <c r="O433" s="40"/>
      <c r="P433" s="40"/>
      <c r="Q433" s="39">
        <v>122</v>
      </c>
      <c r="R433" s="39">
        <v>201</v>
      </c>
      <c r="S433" s="40"/>
      <c r="T433" s="39">
        <v>323</v>
      </c>
      <c r="U433" s="40"/>
      <c r="V433" s="40"/>
      <c r="W433" s="40"/>
      <c r="X433" s="39">
        <v>99</v>
      </c>
      <c r="Y433" s="40"/>
      <c r="Z433" s="40"/>
      <c r="AA433" s="40"/>
      <c r="AB433" s="39">
        <v>0</v>
      </c>
      <c r="AC433" s="40"/>
      <c r="AD433" s="39">
        <v>0</v>
      </c>
      <c r="AE433" s="40"/>
      <c r="AF433" s="40"/>
      <c r="AG433" s="40"/>
      <c r="AH433" s="39">
        <v>4</v>
      </c>
      <c r="AI433" s="40"/>
      <c r="AJ433" s="40"/>
      <c r="AK433" s="40"/>
      <c r="AL433" s="40"/>
      <c r="AM433" s="40"/>
      <c r="AN433" s="40"/>
      <c r="AO433" s="40"/>
      <c r="AP433" s="39">
        <v>28</v>
      </c>
      <c r="AQ433" s="40"/>
      <c r="AR433" s="40"/>
      <c r="AS433" s="40"/>
      <c r="AT433" s="39">
        <v>161</v>
      </c>
      <c r="AU433" s="39">
        <v>5</v>
      </c>
      <c r="AV433" s="40"/>
      <c r="AW433" s="39">
        <v>166</v>
      </c>
      <c r="AX433" s="40"/>
      <c r="AY433" s="40"/>
      <c r="AZ433" s="40"/>
      <c r="BA433" s="39">
        <v>41</v>
      </c>
      <c r="BB433" s="39">
        <v>127</v>
      </c>
      <c r="BC433" s="40"/>
      <c r="BD433" s="39">
        <v>168</v>
      </c>
      <c r="BE433" s="40"/>
      <c r="BF433" s="40"/>
      <c r="BG433" s="40"/>
      <c r="BH433" s="39">
        <v>26</v>
      </c>
      <c r="BI433" s="40"/>
      <c r="BJ433" s="40"/>
      <c r="BK433" s="40"/>
      <c r="BL433" s="39">
        <v>0</v>
      </c>
      <c r="BM433" s="40"/>
      <c r="BN433" s="39">
        <v>0</v>
      </c>
      <c r="BO433" s="40"/>
      <c r="BP433" s="40"/>
      <c r="BQ433" s="40"/>
      <c r="BR433" s="39">
        <v>1</v>
      </c>
    </row>
    <row r="434" spans="1:70" ht="20.100000000000001" customHeight="1" x14ac:dyDescent="0.2">
      <c r="D434" s="2" t="s">
        <v>113</v>
      </c>
      <c r="F434" s="37">
        <v>125</v>
      </c>
      <c r="G434" s="37"/>
      <c r="H434" s="37"/>
      <c r="I434" s="37"/>
      <c r="J434" s="37">
        <v>306</v>
      </c>
      <c r="K434" s="37">
        <v>7</v>
      </c>
      <c r="L434" s="37"/>
      <c r="M434" s="37">
        <v>313</v>
      </c>
      <c r="N434" s="37"/>
      <c r="O434" s="37"/>
      <c r="P434" s="37"/>
      <c r="Q434" s="37">
        <v>86</v>
      </c>
      <c r="R434" s="37">
        <v>201</v>
      </c>
      <c r="S434" s="37"/>
      <c r="T434" s="37">
        <v>287</v>
      </c>
      <c r="U434" s="37"/>
      <c r="V434" s="37"/>
      <c r="W434" s="37"/>
      <c r="X434" s="37">
        <v>151</v>
      </c>
      <c r="Y434" s="37"/>
      <c r="Z434" s="37"/>
      <c r="AA434" s="37"/>
      <c r="AB434" s="37">
        <v>0</v>
      </c>
      <c r="AC434" s="37"/>
      <c r="AD434" s="37">
        <v>0</v>
      </c>
      <c r="AE434" s="37"/>
      <c r="AF434" s="37"/>
      <c r="AG434" s="37"/>
      <c r="AH434" s="37">
        <v>0</v>
      </c>
      <c r="AI434" s="37"/>
      <c r="AJ434" s="37"/>
      <c r="AK434" s="37"/>
      <c r="AL434" s="37"/>
      <c r="AM434" s="37"/>
      <c r="AN434" s="37"/>
      <c r="AO434" s="37"/>
      <c r="AP434" s="37">
        <v>18</v>
      </c>
      <c r="AQ434" s="37"/>
      <c r="AR434" s="37"/>
      <c r="AS434" s="37"/>
      <c r="AT434" s="37">
        <v>152</v>
      </c>
      <c r="AU434" s="37">
        <v>1</v>
      </c>
      <c r="AV434" s="37"/>
      <c r="AW434" s="37">
        <v>153</v>
      </c>
      <c r="AX434" s="37"/>
      <c r="AY434" s="37"/>
      <c r="AZ434" s="37"/>
      <c r="BA434" s="37">
        <v>30</v>
      </c>
      <c r="BB434" s="37">
        <v>118</v>
      </c>
      <c r="BC434" s="37"/>
      <c r="BD434" s="37">
        <v>148</v>
      </c>
      <c r="BE434" s="37"/>
      <c r="BF434" s="37"/>
      <c r="BG434" s="37"/>
      <c r="BH434" s="37">
        <v>23</v>
      </c>
      <c r="BI434" s="37"/>
      <c r="BJ434" s="37"/>
      <c r="BK434" s="37"/>
      <c r="BL434" s="37">
        <v>0</v>
      </c>
      <c r="BM434" s="37"/>
      <c r="BN434" s="37">
        <v>0</v>
      </c>
      <c r="BO434" s="37"/>
      <c r="BP434" s="37"/>
      <c r="BQ434" s="37"/>
      <c r="BR434" s="37">
        <v>0</v>
      </c>
    </row>
    <row r="435" spans="1:70" ht="20.100000000000001" customHeight="1" x14ac:dyDescent="0.2">
      <c r="D435" s="38" t="s">
        <v>101</v>
      </c>
      <c r="F435" s="39">
        <v>139</v>
      </c>
      <c r="G435" s="40"/>
      <c r="H435" s="40"/>
      <c r="I435" s="40"/>
      <c r="J435" s="39">
        <v>312</v>
      </c>
      <c r="K435" s="39">
        <v>11</v>
      </c>
      <c r="L435" s="40"/>
      <c r="M435" s="39">
        <v>323</v>
      </c>
      <c r="N435" s="40"/>
      <c r="O435" s="40"/>
      <c r="P435" s="40"/>
      <c r="Q435" s="39">
        <v>59</v>
      </c>
      <c r="R435" s="39">
        <v>235</v>
      </c>
      <c r="S435" s="40"/>
      <c r="T435" s="39">
        <v>294</v>
      </c>
      <c r="U435" s="40"/>
      <c r="V435" s="40"/>
      <c r="W435" s="40"/>
      <c r="X435" s="39">
        <v>168</v>
      </c>
      <c r="Y435" s="40"/>
      <c r="Z435" s="40"/>
      <c r="AA435" s="40"/>
      <c r="AB435" s="39">
        <v>0</v>
      </c>
      <c r="AC435" s="40"/>
      <c r="AD435" s="39">
        <v>0</v>
      </c>
      <c r="AE435" s="40"/>
      <c r="AF435" s="40"/>
      <c r="AG435" s="40"/>
      <c r="AH435" s="39">
        <v>23</v>
      </c>
      <c r="AI435" s="40"/>
      <c r="AJ435" s="40"/>
      <c r="AK435" s="40"/>
      <c r="AL435" s="40"/>
      <c r="AM435" s="40"/>
      <c r="AN435" s="40"/>
      <c r="AO435" s="40"/>
      <c r="AP435" s="39">
        <v>40</v>
      </c>
      <c r="AQ435" s="40"/>
      <c r="AR435" s="40"/>
      <c r="AS435" s="40"/>
      <c r="AT435" s="39">
        <v>164</v>
      </c>
      <c r="AU435" s="39">
        <v>0</v>
      </c>
      <c r="AV435" s="40"/>
      <c r="AW435" s="39">
        <v>164</v>
      </c>
      <c r="AX435" s="40"/>
      <c r="AY435" s="40"/>
      <c r="AZ435" s="40"/>
      <c r="BA435" s="39">
        <v>33</v>
      </c>
      <c r="BB435" s="39">
        <v>143</v>
      </c>
      <c r="BC435" s="40"/>
      <c r="BD435" s="39">
        <v>176</v>
      </c>
      <c r="BE435" s="40"/>
      <c r="BF435" s="40"/>
      <c r="BG435" s="40"/>
      <c r="BH435" s="39">
        <v>28</v>
      </c>
      <c r="BI435" s="40"/>
      <c r="BJ435" s="40"/>
      <c r="BK435" s="40"/>
      <c r="BL435" s="39">
        <v>0</v>
      </c>
      <c r="BM435" s="40"/>
      <c r="BN435" s="39">
        <v>0</v>
      </c>
      <c r="BO435" s="40"/>
      <c r="BP435" s="40"/>
      <c r="BQ435" s="40"/>
      <c r="BR435" s="39">
        <v>15</v>
      </c>
    </row>
    <row r="436" spans="1:70" ht="20.100000000000001" customHeight="1" x14ac:dyDescent="0.2">
      <c r="D436" s="2" t="s">
        <v>115</v>
      </c>
      <c r="F436" s="37">
        <v>124</v>
      </c>
      <c r="G436" s="37"/>
      <c r="H436" s="37"/>
      <c r="I436" s="37"/>
      <c r="J436" s="37">
        <v>308</v>
      </c>
      <c r="K436" s="37">
        <v>5</v>
      </c>
      <c r="L436" s="37"/>
      <c r="M436" s="37">
        <v>313</v>
      </c>
      <c r="N436" s="37"/>
      <c r="O436" s="37"/>
      <c r="P436" s="37"/>
      <c r="Q436" s="37">
        <v>87</v>
      </c>
      <c r="R436" s="37">
        <v>222</v>
      </c>
      <c r="S436" s="37"/>
      <c r="T436" s="37">
        <v>309</v>
      </c>
      <c r="U436" s="37"/>
      <c r="V436" s="37"/>
      <c r="W436" s="37"/>
      <c r="X436" s="37">
        <v>128</v>
      </c>
      <c r="Y436" s="37"/>
      <c r="Z436" s="37"/>
      <c r="AA436" s="37"/>
      <c r="AB436" s="37">
        <v>0</v>
      </c>
      <c r="AC436" s="37"/>
      <c r="AD436" s="37">
        <v>0</v>
      </c>
      <c r="AE436" s="37"/>
      <c r="AF436" s="37"/>
      <c r="AG436" s="37"/>
      <c r="AH436" s="37">
        <v>0</v>
      </c>
      <c r="AI436" s="37"/>
      <c r="AJ436" s="37"/>
      <c r="AK436" s="37"/>
      <c r="AL436" s="37"/>
      <c r="AM436" s="37"/>
      <c r="AN436" s="37"/>
      <c r="AO436" s="37"/>
      <c r="AP436" s="37">
        <v>26</v>
      </c>
      <c r="AQ436" s="37"/>
      <c r="AR436" s="37"/>
      <c r="AS436" s="37"/>
      <c r="AT436" s="37">
        <v>157</v>
      </c>
      <c r="AU436" s="37">
        <v>1</v>
      </c>
      <c r="AV436" s="37"/>
      <c r="AW436" s="37">
        <v>158</v>
      </c>
      <c r="AX436" s="37"/>
      <c r="AY436" s="37"/>
      <c r="AZ436" s="37"/>
      <c r="BA436" s="37">
        <v>35</v>
      </c>
      <c r="BB436" s="37">
        <v>126</v>
      </c>
      <c r="BC436" s="37"/>
      <c r="BD436" s="37">
        <v>161</v>
      </c>
      <c r="BE436" s="37"/>
      <c r="BF436" s="37"/>
      <c r="BG436" s="37"/>
      <c r="BH436" s="37">
        <v>23</v>
      </c>
      <c r="BI436" s="37"/>
      <c r="BJ436" s="37"/>
      <c r="BK436" s="37"/>
      <c r="BL436" s="37">
        <v>0</v>
      </c>
      <c r="BM436" s="37"/>
      <c r="BN436" s="37">
        <v>0</v>
      </c>
      <c r="BO436" s="37"/>
      <c r="BP436" s="37"/>
      <c r="BQ436" s="37"/>
      <c r="BR436" s="37">
        <v>0</v>
      </c>
    </row>
    <row r="437" spans="1:70" ht="20.100000000000001" customHeight="1" x14ac:dyDescent="0.2">
      <c r="D437" s="38" t="s">
        <v>116</v>
      </c>
      <c r="F437" s="39">
        <v>69</v>
      </c>
      <c r="G437" s="40"/>
      <c r="H437" s="40"/>
      <c r="I437" s="40"/>
      <c r="J437" s="39">
        <v>165</v>
      </c>
      <c r="K437" s="39">
        <v>5</v>
      </c>
      <c r="L437" s="40"/>
      <c r="M437" s="39">
        <v>170</v>
      </c>
      <c r="N437" s="40"/>
      <c r="O437" s="40"/>
      <c r="P437" s="40"/>
      <c r="Q437" s="39">
        <v>64</v>
      </c>
      <c r="R437" s="39">
        <v>98</v>
      </c>
      <c r="S437" s="40"/>
      <c r="T437" s="39">
        <v>162</v>
      </c>
      <c r="U437" s="40"/>
      <c r="V437" s="40"/>
      <c r="W437" s="40"/>
      <c r="X437" s="39">
        <v>77</v>
      </c>
      <c r="Y437" s="40"/>
      <c r="Z437" s="40"/>
      <c r="AA437" s="40"/>
      <c r="AB437" s="39">
        <v>0</v>
      </c>
      <c r="AC437" s="40"/>
      <c r="AD437" s="39">
        <v>0</v>
      </c>
      <c r="AE437" s="40"/>
      <c r="AF437" s="40"/>
      <c r="AG437" s="40"/>
      <c r="AH437" s="39">
        <v>0</v>
      </c>
      <c r="AI437" s="40"/>
      <c r="AJ437" s="40"/>
      <c r="AK437" s="40"/>
      <c r="AL437" s="40"/>
      <c r="AM437" s="40"/>
      <c r="AN437" s="40"/>
      <c r="AO437" s="40"/>
      <c r="AP437" s="39">
        <v>9</v>
      </c>
      <c r="AQ437" s="40"/>
      <c r="AR437" s="40"/>
      <c r="AS437" s="40"/>
      <c r="AT437" s="39">
        <v>29</v>
      </c>
      <c r="AU437" s="39">
        <v>1</v>
      </c>
      <c r="AV437" s="40"/>
      <c r="AW437" s="39">
        <v>30</v>
      </c>
      <c r="AX437" s="40"/>
      <c r="AY437" s="40"/>
      <c r="AZ437" s="40"/>
      <c r="BA437" s="39">
        <v>15</v>
      </c>
      <c r="BB437" s="39">
        <v>16</v>
      </c>
      <c r="BC437" s="40"/>
      <c r="BD437" s="39">
        <v>31</v>
      </c>
      <c r="BE437" s="40"/>
      <c r="BF437" s="40"/>
      <c r="BG437" s="40"/>
      <c r="BH437" s="39">
        <v>8</v>
      </c>
      <c r="BI437" s="40"/>
      <c r="BJ437" s="40"/>
      <c r="BK437" s="40"/>
      <c r="BL437" s="39">
        <v>0</v>
      </c>
      <c r="BM437" s="40"/>
      <c r="BN437" s="39">
        <v>0</v>
      </c>
      <c r="BO437" s="40"/>
      <c r="BP437" s="40"/>
      <c r="BQ437" s="40"/>
      <c r="BR437" s="39">
        <v>0</v>
      </c>
    </row>
    <row r="438" spans="1:70" ht="20.100000000000001" customHeight="1" x14ac:dyDescent="0.2">
      <c r="D438" s="2" t="s">
        <v>117</v>
      </c>
      <c r="F438" s="37">
        <v>75</v>
      </c>
      <c r="G438" s="37"/>
      <c r="H438" s="37"/>
      <c r="I438" s="37"/>
      <c r="J438" s="37">
        <v>171</v>
      </c>
      <c r="K438" s="37">
        <v>1</v>
      </c>
      <c r="L438" s="37"/>
      <c r="M438" s="37">
        <v>172</v>
      </c>
      <c r="N438" s="37"/>
      <c r="O438" s="37"/>
      <c r="P438" s="37"/>
      <c r="Q438" s="37">
        <v>31</v>
      </c>
      <c r="R438" s="37">
        <v>135</v>
      </c>
      <c r="S438" s="37"/>
      <c r="T438" s="37">
        <v>166</v>
      </c>
      <c r="U438" s="37"/>
      <c r="V438" s="37"/>
      <c r="W438" s="37"/>
      <c r="X438" s="37">
        <v>81</v>
      </c>
      <c r="Y438" s="37"/>
      <c r="Z438" s="37"/>
      <c r="AA438" s="37"/>
      <c r="AB438" s="37">
        <v>0</v>
      </c>
      <c r="AC438" s="37"/>
      <c r="AD438" s="37">
        <v>0</v>
      </c>
      <c r="AE438" s="37"/>
      <c r="AF438" s="37"/>
      <c r="AG438" s="37"/>
      <c r="AH438" s="37">
        <v>0</v>
      </c>
      <c r="AI438" s="37"/>
      <c r="AJ438" s="37"/>
      <c r="AK438" s="37"/>
      <c r="AL438" s="37"/>
      <c r="AM438" s="37"/>
      <c r="AN438" s="37"/>
      <c r="AO438" s="37"/>
      <c r="AP438" s="37">
        <v>4</v>
      </c>
      <c r="AQ438" s="37"/>
      <c r="AR438" s="37"/>
      <c r="AS438" s="37"/>
      <c r="AT438" s="37">
        <v>24</v>
      </c>
      <c r="AU438" s="37">
        <v>0</v>
      </c>
      <c r="AV438" s="37"/>
      <c r="AW438" s="37">
        <v>24</v>
      </c>
      <c r="AX438" s="37"/>
      <c r="AY438" s="37"/>
      <c r="AZ438" s="37"/>
      <c r="BA438" s="37">
        <v>6</v>
      </c>
      <c r="BB438" s="37">
        <v>16</v>
      </c>
      <c r="BC438" s="37"/>
      <c r="BD438" s="37">
        <v>22</v>
      </c>
      <c r="BE438" s="37"/>
      <c r="BF438" s="37"/>
      <c r="BG438" s="37"/>
      <c r="BH438" s="37">
        <v>6</v>
      </c>
      <c r="BI438" s="37"/>
      <c r="BJ438" s="37"/>
      <c r="BK438" s="37"/>
      <c r="BL438" s="37">
        <v>0</v>
      </c>
      <c r="BM438" s="37"/>
      <c r="BN438" s="37">
        <v>0</v>
      </c>
      <c r="BO438" s="37"/>
      <c r="BP438" s="37"/>
      <c r="BQ438" s="37"/>
      <c r="BR438" s="37">
        <v>0</v>
      </c>
    </row>
    <row r="439" spans="1:70" ht="20.100000000000001" customHeight="1" x14ac:dyDescent="0.2">
      <c r="D439" s="38" t="s">
        <v>105</v>
      </c>
      <c r="F439" s="39">
        <v>165</v>
      </c>
      <c r="G439" s="40"/>
      <c r="H439" s="40"/>
      <c r="I439" s="40"/>
      <c r="J439" s="39">
        <v>308</v>
      </c>
      <c r="K439" s="39">
        <v>16</v>
      </c>
      <c r="L439" s="40"/>
      <c r="M439" s="39">
        <v>324</v>
      </c>
      <c r="N439" s="40"/>
      <c r="O439" s="40"/>
      <c r="P439" s="40"/>
      <c r="Q439" s="39">
        <v>122</v>
      </c>
      <c r="R439" s="39">
        <v>251</v>
      </c>
      <c r="S439" s="40"/>
      <c r="T439" s="39">
        <v>373</v>
      </c>
      <c r="U439" s="40"/>
      <c r="V439" s="40"/>
      <c r="W439" s="40"/>
      <c r="X439" s="39">
        <v>116</v>
      </c>
      <c r="Y439" s="40"/>
      <c r="Z439" s="40"/>
      <c r="AA439" s="40"/>
      <c r="AB439" s="39">
        <v>0</v>
      </c>
      <c r="AC439" s="40"/>
      <c r="AD439" s="39">
        <v>0</v>
      </c>
      <c r="AE439" s="40"/>
      <c r="AF439" s="40"/>
      <c r="AG439" s="40"/>
      <c r="AH439" s="39">
        <v>26</v>
      </c>
      <c r="AI439" s="40"/>
      <c r="AJ439" s="40"/>
      <c r="AK439" s="40"/>
      <c r="AL439" s="40"/>
      <c r="AM439" s="40"/>
      <c r="AN439" s="40"/>
      <c r="AO439" s="40"/>
      <c r="AP439" s="39">
        <v>25</v>
      </c>
      <c r="AQ439" s="40"/>
      <c r="AR439" s="40"/>
      <c r="AS439" s="40"/>
      <c r="AT439" s="39">
        <v>155</v>
      </c>
      <c r="AU439" s="39">
        <v>0</v>
      </c>
      <c r="AV439" s="40"/>
      <c r="AW439" s="39">
        <v>155</v>
      </c>
      <c r="AX439" s="40"/>
      <c r="AY439" s="40"/>
      <c r="AZ439" s="40"/>
      <c r="BA439" s="39">
        <v>40</v>
      </c>
      <c r="BB439" s="39">
        <v>121</v>
      </c>
      <c r="BC439" s="40"/>
      <c r="BD439" s="39">
        <v>161</v>
      </c>
      <c r="BE439" s="40"/>
      <c r="BF439" s="40"/>
      <c r="BG439" s="40"/>
      <c r="BH439" s="39">
        <v>19</v>
      </c>
      <c r="BI439" s="40"/>
      <c r="BJ439" s="40"/>
      <c r="BK439" s="40"/>
      <c r="BL439" s="39">
        <v>0</v>
      </c>
      <c r="BM439" s="40"/>
      <c r="BN439" s="39">
        <v>0</v>
      </c>
      <c r="BO439" s="40"/>
      <c r="BP439" s="40"/>
      <c r="BQ439" s="40"/>
      <c r="BR439" s="39">
        <v>13</v>
      </c>
    </row>
    <row r="440" spans="1:70"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row>
    <row r="441" spans="1:70" s="1" customFormat="1" ht="20.100000000000001" customHeight="1" x14ac:dyDescent="0.2">
      <c r="A441" s="3"/>
      <c r="B441" s="6"/>
      <c r="C441" s="42" t="s">
        <v>180</v>
      </c>
      <c r="D441" s="42"/>
      <c r="E441" s="5"/>
      <c r="F441" s="44">
        <v>879</v>
      </c>
      <c r="G441" s="45"/>
      <c r="H441" s="45"/>
      <c r="I441" s="45"/>
      <c r="J441" s="44">
        <v>2200</v>
      </c>
      <c r="K441" s="44">
        <v>60</v>
      </c>
      <c r="L441" s="45"/>
      <c r="M441" s="44">
        <v>2260</v>
      </c>
      <c r="N441" s="45"/>
      <c r="O441" s="45"/>
      <c r="P441" s="45"/>
      <c r="Q441" s="44">
        <v>719</v>
      </c>
      <c r="R441" s="44">
        <v>1508</v>
      </c>
      <c r="S441" s="45"/>
      <c r="T441" s="44">
        <v>2227</v>
      </c>
      <c r="U441" s="45"/>
      <c r="V441" s="45"/>
      <c r="W441" s="45"/>
      <c r="X441" s="44">
        <v>912</v>
      </c>
      <c r="Y441" s="45"/>
      <c r="Z441" s="45"/>
      <c r="AA441" s="45"/>
      <c r="AB441" s="44">
        <v>0</v>
      </c>
      <c r="AC441" s="45"/>
      <c r="AD441" s="44">
        <v>0</v>
      </c>
      <c r="AE441" s="45"/>
      <c r="AF441" s="45"/>
      <c r="AG441" s="45"/>
      <c r="AH441" s="44">
        <v>77</v>
      </c>
      <c r="AI441" s="45"/>
      <c r="AJ441" s="45"/>
      <c r="AK441" s="45"/>
      <c r="AL441" s="45"/>
      <c r="AM441" s="45"/>
      <c r="AN441" s="45"/>
      <c r="AO441" s="45"/>
      <c r="AP441" s="44">
        <v>186</v>
      </c>
      <c r="AQ441" s="45"/>
      <c r="AR441" s="45"/>
      <c r="AS441" s="45"/>
      <c r="AT441" s="44">
        <v>1032</v>
      </c>
      <c r="AU441" s="44">
        <v>10</v>
      </c>
      <c r="AV441" s="45"/>
      <c r="AW441" s="44">
        <v>1042</v>
      </c>
      <c r="AX441" s="45"/>
      <c r="AY441" s="45"/>
      <c r="AZ441" s="45"/>
      <c r="BA441" s="44">
        <v>232</v>
      </c>
      <c r="BB441" s="44">
        <v>830</v>
      </c>
      <c r="BC441" s="45"/>
      <c r="BD441" s="44">
        <v>1062</v>
      </c>
      <c r="BE441" s="45"/>
      <c r="BF441" s="45"/>
      <c r="BG441" s="45"/>
      <c r="BH441" s="44">
        <v>166</v>
      </c>
      <c r="BI441" s="45"/>
      <c r="BJ441" s="45"/>
      <c r="BK441" s="45"/>
      <c r="BL441" s="44">
        <v>0</v>
      </c>
      <c r="BM441" s="45"/>
      <c r="BN441" s="44">
        <v>0</v>
      </c>
      <c r="BO441" s="45"/>
      <c r="BP441" s="45"/>
      <c r="BQ441" s="45"/>
      <c r="BR441" s="44">
        <v>65</v>
      </c>
    </row>
    <row r="442" spans="1:70"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row>
    <row r="443" spans="1:70" s="1" customFormat="1" ht="20.100000000000001" customHeight="1" x14ac:dyDescent="0.25">
      <c r="A443" s="3"/>
      <c r="B443" s="49" t="s">
        <v>282</v>
      </c>
      <c r="C443" s="50"/>
      <c r="D443" s="50"/>
      <c r="E443" s="5"/>
      <c r="F443" s="51">
        <v>879</v>
      </c>
      <c r="G443" s="52"/>
      <c r="H443" s="52"/>
      <c r="I443" s="52"/>
      <c r="J443" s="51">
        <v>2200</v>
      </c>
      <c r="K443" s="51">
        <v>60</v>
      </c>
      <c r="L443" s="52"/>
      <c r="M443" s="51">
        <v>2260</v>
      </c>
      <c r="N443" s="52"/>
      <c r="O443" s="52"/>
      <c r="P443" s="52"/>
      <c r="Q443" s="51">
        <v>719</v>
      </c>
      <c r="R443" s="51">
        <v>1508</v>
      </c>
      <c r="S443" s="52"/>
      <c r="T443" s="51">
        <v>2227</v>
      </c>
      <c r="U443" s="52"/>
      <c r="V443" s="52"/>
      <c r="W443" s="52"/>
      <c r="X443" s="51">
        <v>912</v>
      </c>
      <c r="Y443" s="52"/>
      <c r="Z443" s="52"/>
      <c r="AA443" s="52"/>
      <c r="AB443" s="51">
        <v>0</v>
      </c>
      <c r="AC443" s="52"/>
      <c r="AD443" s="51">
        <v>0</v>
      </c>
      <c r="AE443" s="52"/>
      <c r="AF443" s="52"/>
      <c r="AG443" s="52"/>
      <c r="AH443" s="51">
        <v>77</v>
      </c>
      <c r="AI443" s="52"/>
      <c r="AJ443" s="52"/>
      <c r="AK443" s="52"/>
      <c r="AL443" s="52"/>
      <c r="AM443" s="52"/>
      <c r="AN443" s="52"/>
      <c r="AO443" s="52"/>
      <c r="AP443" s="51">
        <v>186</v>
      </c>
      <c r="AQ443" s="52"/>
      <c r="AR443" s="52"/>
      <c r="AS443" s="52"/>
      <c r="AT443" s="51">
        <v>1032</v>
      </c>
      <c r="AU443" s="51">
        <v>10</v>
      </c>
      <c r="AV443" s="52"/>
      <c r="AW443" s="51">
        <v>1042</v>
      </c>
      <c r="AX443" s="52"/>
      <c r="AY443" s="52"/>
      <c r="AZ443" s="52"/>
      <c r="BA443" s="51">
        <v>232</v>
      </c>
      <c r="BB443" s="51">
        <v>830</v>
      </c>
      <c r="BC443" s="52"/>
      <c r="BD443" s="51">
        <v>1062</v>
      </c>
      <c r="BE443" s="52"/>
      <c r="BF443" s="52"/>
      <c r="BG443" s="52"/>
      <c r="BH443" s="51">
        <v>166</v>
      </c>
      <c r="BI443" s="52"/>
      <c r="BJ443" s="52"/>
      <c r="BK443" s="52"/>
      <c r="BL443" s="51">
        <v>0</v>
      </c>
      <c r="BM443" s="52"/>
      <c r="BN443" s="51">
        <v>0</v>
      </c>
      <c r="BO443" s="52"/>
      <c r="BP443" s="52"/>
      <c r="BQ443" s="52"/>
      <c r="BR443" s="51">
        <v>65</v>
      </c>
    </row>
    <row r="444" spans="1:70"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row>
    <row r="445" spans="1:70"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row>
    <row r="446" spans="1:70"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row>
    <row r="447" spans="1:70" ht="20.100000000000001" customHeight="1" x14ac:dyDescent="0.2">
      <c r="D447" s="2" t="s">
        <v>124</v>
      </c>
      <c r="F447" s="37">
        <v>143</v>
      </c>
      <c r="G447" s="37"/>
      <c r="H447" s="37"/>
      <c r="I447" s="37"/>
      <c r="J447" s="37">
        <v>496</v>
      </c>
      <c r="K447" s="37">
        <v>10</v>
      </c>
      <c r="L447" s="37"/>
      <c r="M447" s="37">
        <v>506</v>
      </c>
      <c r="N447" s="37"/>
      <c r="O447" s="37"/>
      <c r="P447" s="37"/>
      <c r="Q447" s="37">
        <v>141</v>
      </c>
      <c r="R447" s="37">
        <v>343</v>
      </c>
      <c r="S447" s="37"/>
      <c r="T447" s="37">
        <v>484</v>
      </c>
      <c r="U447" s="37"/>
      <c r="V447" s="37"/>
      <c r="W447" s="37"/>
      <c r="X447" s="37">
        <v>165</v>
      </c>
      <c r="Y447" s="37"/>
      <c r="Z447" s="37"/>
      <c r="AA447" s="37"/>
      <c r="AB447" s="37">
        <v>0</v>
      </c>
      <c r="AC447" s="37"/>
      <c r="AD447" s="37">
        <v>0</v>
      </c>
      <c r="AE447" s="37"/>
      <c r="AF447" s="37"/>
      <c r="AG447" s="37"/>
      <c r="AH447" s="37">
        <v>0</v>
      </c>
      <c r="AI447" s="37"/>
      <c r="AJ447" s="37"/>
      <c r="AK447" s="37"/>
      <c r="AL447" s="37"/>
      <c r="AM447" s="37"/>
      <c r="AN447" s="37"/>
      <c r="AO447" s="37"/>
      <c r="AP447" s="37">
        <v>55</v>
      </c>
      <c r="AQ447" s="37"/>
      <c r="AR447" s="37"/>
      <c r="AS447" s="37"/>
      <c r="AT447" s="37">
        <v>300</v>
      </c>
      <c r="AU447" s="37">
        <v>2</v>
      </c>
      <c r="AV447" s="37"/>
      <c r="AW447" s="37">
        <v>302</v>
      </c>
      <c r="AX447" s="37"/>
      <c r="AY447" s="37"/>
      <c r="AZ447" s="37"/>
      <c r="BA447" s="37">
        <v>37</v>
      </c>
      <c r="BB447" s="37">
        <v>263</v>
      </c>
      <c r="BC447" s="37"/>
      <c r="BD447" s="37">
        <v>300</v>
      </c>
      <c r="BE447" s="37"/>
      <c r="BF447" s="37"/>
      <c r="BG447" s="37"/>
      <c r="BH447" s="37">
        <v>57</v>
      </c>
      <c r="BI447" s="37"/>
      <c r="BJ447" s="37"/>
      <c r="BK447" s="37"/>
      <c r="BL447" s="37">
        <v>0</v>
      </c>
      <c r="BM447" s="37"/>
      <c r="BN447" s="37">
        <v>0</v>
      </c>
      <c r="BO447" s="37"/>
      <c r="BP447" s="37"/>
      <c r="BQ447" s="37"/>
      <c r="BR447" s="37">
        <v>0</v>
      </c>
    </row>
    <row r="448" spans="1:70" ht="20.100000000000001" customHeight="1" x14ac:dyDescent="0.2">
      <c r="D448" s="38" t="s">
        <v>99</v>
      </c>
      <c r="F448" s="39">
        <v>152</v>
      </c>
      <c r="G448" s="40"/>
      <c r="H448" s="40"/>
      <c r="I448" s="40"/>
      <c r="J448" s="39">
        <v>492</v>
      </c>
      <c r="K448" s="39">
        <v>7</v>
      </c>
      <c r="L448" s="40"/>
      <c r="M448" s="39">
        <v>499</v>
      </c>
      <c r="N448" s="40"/>
      <c r="O448" s="40"/>
      <c r="P448" s="40"/>
      <c r="Q448" s="39">
        <v>156</v>
      </c>
      <c r="R448" s="39">
        <v>316</v>
      </c>
      <c r="S448" s="40"/>
      <c r="T448" s="39">
        <v>472</v>
      </c>
      <c r="U448" s="40"/>
      <c r="V448" s="40"/>
      <c r="W448" s="40"/>
      <c r="X448" s="39">
        <v>179</v>
      </c>
      <c r="Y448" s="40"/>
      <c r="Z448" s="40"/>
      <c r="AA448" s="40"/>
      <c r="AB448" s="39">
        <v>0</v>
      </c>
      <c r="AC448" s="40"/>
      <c r="AD448" s="39">
        <v>0</v>
      </c>
      <c r="AE448" s="40"/>
      <c r="AF448" s="40"/>
      <c r="AG448" s="40"/>
      <c r="AH448" s="39">
        <v>0</v>
      </c>
      <c r="AI448" s="40"/>
      <c r="AJ448" s="40"/>
      <c r="AK448" s="40"/>
      <c r="AL448" s="40"/>
      <c r="AM448" s="40"/>
      <c r="AN448" s="40"/>
      <c r="AO448" s="40"/>
      <c r="AP448" s="39">
        <v>38</v>
      </c>
      <c r="AQ448" s="40"/>
      <c r="AR448" s="40"/>
      <c r="AS448" s="40"/>
      <c r="AT448" s="39">
        <v>308</v>
      </c>
      <c r="AU448" s="39">
        <v>1</v>
      </c>
      <c r="AV448" s="40"/>
      <c r="AW448" s="39">
        <v>309</v>
      </c>
      <c r="AX448" s="40"/>
      <c r="AY448" s="40"/>
      <c r="AZ448" s="40"/>
      <c r="BA448" s="39">
        <v>49</v>
      </c>
      <c r="BB448" s="39">
        <v>246</v>
      </c>
      <c r="BC448" s="40"/>
      <c r="BD448" s="39">
        <v>295</v>
      </c>
      <c r="BE448" s="40"/>
      <c r="BF448" s="40"/>
      <c r="BG448" s="40"/>
      <c r="BH448" s="39">
        <v>52</v>
      </c>
      <c r="BI448" s="40"/>
      <c r="BJ448" s="40"/>
      <c r="BK448" s="40"/>
      <c r="BL448" s="39">
        <v>0</v>
      </c>
      <c r="BM448" s="40"/>
      <c r="BN448" s="39">
        <v>0</v>
      </c>
      <c r="BO448" s="40"/>
      <c r="BP448" s="40"/>
      <c r="BQ448" s="40"/>
      <c r="BR448" s="39">
        <v>0</v>
      </c>
    </row>
    <row r="449" spans="1:70" ht="20.100000000000001" customHeight="1" x14ac:dyDescent="0.2">
      <c r="D449" s="2" t="s">
        <v>113</v>
      </c>
      <c r="F449" s="37">
        <v>152</v>
      </c>
      <c r="G449" s="37"/>
      <c r="H449" s="37"/>
      <c r="I449" s="37"/>
      <c r="J449" s="37">
        <v>513</v>
      </c>
      <c r="K449" s="37">
        <v>12</v>
      </c>
      <c r="L449" s="37"/>
      <c r="M449" s="37">
        <v>525</v>
      </c>
      <c r="N449" s="37"/>
      <c r="O449" s="37"/>
      <c r="P449" s="37"/>
      <c r="Q449" s="37">
        <v>110</v>
      </c>
      <c r="R449" s="37">
        <v>360</v>
      </c>
      <c r="S449" s="37"/>
      <c r="T449" s="37">
        <v>470</v>
      </c>
      <c r="U449" s="37"/>
      <c r="V449" s="37"/>
      <c r="W449" s="37"/>
      <c r="X449" s="37">
        <v>207</v>
      </c>
      <c r="Y449" s="37"/>
      <c r="Z449" s="37"/>
      <c r="AA449" s="37"/>
      <c r="AB449" s="37">
        <v>0</v>
      </c>
      <c r="AC449" s="37"/>
      <c r="AD449" s="37">
        <v>0</v>
      </c>
      <c r="AE449" s="37"/>
      <c r="AF449" s="37"/>
      <c r="AG449" s="37"/>
      <c r="AH449" s="37">
        <v>0</v>
      </c>
      <c r="AI449" s="37"/>
      <c r="AJ449" s="37"/>
      <c r="AK449" s="37"/>
      <c r="AL449" s="37"/>
      <c r="AM449" s="37"/>
      <c r="AN449" s="37"/>
      <c r="AO449" s="37"/>
      <c r="AP449" s="37">
        <v>44</v>
      </c>
      <c r="AQ449" s="37"/>
      <c r="AR449" s="37"/>
      <c r="AS449" s="37"/>
      <c r="AT449" s="37">
        <v>298</v>
      </c>
      <c r="AU449" s="37">
        <v>1</v>
      </c>
      <c r="AV449" s="37"/>
      <c r="AW449" s="37">
        <v>299</v>
      </c>
      <c r="AX449" s="37"/>
      <c r="AY449" s="37"/>
      <c r="AZ449" s="37"/>
      <c r="BA449" s="37">
        <v>29</v>
      </c>
      <c r="BB449" s="37">
        <v>265</v>
      </c>
      <c r="BC449" s="37"/>
      <c r="BD449" s="37">
        <v>294</v>
      </c>
      <c r="BE449" s="37"/>
      <c r="BF449" s="37"/>
      <c r="BG449" s="37"/>
      <c r="BH449" s="37">
        <v>49</v>
      </c>
      <c r="BI449" s="37"/>
      <c r="BJ449" s="37"/>
      <c r="BK449" s="37"/>
      <c r="BL449" s="37">
        <v>0</v>
      </c>
      <c r="BM449" s="37"/>
      <c r="BN449" s="37">
        <v>0</v>
      </c>
      <c r="BO449" s="37"/>
      <c r="BP449" s="37"/>
      <c r="BQ449" s="37"/>
      <c r="BR449" s="37">
        <v>0</v>
      </c>
    </row>
    <row r="450" spans="1:70" ht="20.100000000000001" customHeight="1" x14ac:dyDescent="0.2">
      <c r="D450" s="38" t="s">
        <v>174</v>
      </c>
      <c r="F450" s="39">
        <v>180</v>
      </c>
      <c r="G450" s="40"/>
      <c r="H450" s="40"/>
      <c r="I450" s="40"/>
      <c r="J450" s="39">
        <v>500</v>
      </c>
      <c r="K450" s="39">
        <v>10</v>
      </c>
      <c r="L450" s="40"/>
      <c r="M450" s="39">
        <v>510</v>
      </c>
      <c r="N450" s="40"/>
      <c r="O450" s="40"/>
      <c r="P450" s="40"/>
      <c r="Q450" s="39">
        <v>124</v>
      </c>
      <c r="R450" s="39">
        <v>362</v>
      </c>
      <c r="S450" s="40"/>
      <c r="T450" s="39">
        <v>486</v>
      </c>
      <c r="U450" s="40"/>
      <c r="V450" s="40"/>
      <c r="W450" s="40"/>
      <c r="X450" s="39">
        <v>204</v>
      </c>
      <c r="Y450" s="40"/>
      <c r="Z450" s="40"/>
      <c r="AA450" s="40"/>
      <c r="AB450" s="39">
        <v>0</v>
      </c>
      <c r="AC450" s="40"/>
      <c r="AD450" s="39">
        <v>0</v>
      </c>
      <c r="AE450" s="40"/>
      <c r="AF450" s="40"/>
      <c r="AG450" s="40"/>
      <c r="AH450" s="39">
        <v>0</v>
      </c>
      <c r="AI450" s="40"/>
      <c r="AJ450" s="40"/>
      <c r="AK450" s="40"/>
      <c r="AL450" s="40"/>
      <c r="AM450" s="40"/>
      <c r="AN450" s="40"/>
      <c r="AO450" s="40"/>
      <c r="AP450" s="39">
        <v>24</v>
      </c>
      <c r="AQ450" s="40"/>
      <c r="AR450" s="40"/>
      <c r="AS450" s="40"/>
      <c r="AT450" s="39">
        <v>306</v>
      </c>
      <c r="AU450" s="39">
        <v>4</v>
      </c>
      <c r="AV450" s="40"/>
      <c r="AW450" s="39">
        <v>310</v>
      </c>
      <c r="AX450" s="40"/>
      <c r="AY450" s="40"/>
      <c r="AZ450" s="40"/>
      <c r="BA450" s="39">
        <v>42</v>
      </c>
      <c r="BB450" s="39">
        <v>271</v>
      </c>
      <c r="BC450" s="40"/>
      <c r="BD450" s="39">
        <v>313</v>
      </c>
      <c r="BE450" s="40"/>
      <c r="BF450" s="40"/>
      <c r="BG450" s="40"/>
      <c r="BH450" s="39">
        <v>21</v>
      </c>
      <c r="BI450" s="40"/>
      <c r="BJ450" s="40"/>
      <c r="BK450" s="40"/>
      <c r="BL450" s="39">
        <v>0</v>
      </c>
      <c r="BM450" s="40"/>
      <c r="BN450" s="39">
        <v>0</v>
      </c>
      <c r="BO450" s="40"/>
      <c r="BP450" s="40"/>
      <c r="BQ450" s="40"/>
      <c r="BR450" s="39">
        <v>0</v>
      </c>
    </row>
    <row r="451" spans="1:70" ht="20.100000000000001" customHeight="1" x14ac:dyDescent="0.2">
      <c r="D451" s="2" t="s">
        <v>115</v>
      </c>
      <c r="F451" s="37">
        <v>132</v>
      </c>
      <c r="G451" s="37"/>
      <c r="H451" s="37"/>
      <c r="I451" s="37"/>
      <c r="J451" s="37">
        <v>500</v>
      </c>
      <c r="K451" s="37">
        <v>6</v>
      </c>
      <c r="L451" s="37"/>
      <c r="M451" s="37">
        <v>506</v>
      </c>
      <c r="N451" s="37"/>
      <c r="O451" s="37"/>
      <c r="P451" s="37"/>
      <c r="Q451" s="37">
        <v>171</v>
      </c>
      <c r="R451" s="37">
        <v>319</v>
      </c>
      <c r="S451" s="37"/>
      <c r="T451" s="37">
        <v>490</v>
      </c>
      <c r="U451" s="37"/>
      <c r="V451" s="37"/>
      <c r="W451" s="37"/>
      <c r="X451" s="37">
        <v>148</v>
      </c>
      <c r="Y451" s="37"/>
      <c r="Z451" s="37"/>
      <c r="AA451" s="37"/>
      <c r="AB451" s="37">
        <v>0</v>
      </c>
      <c r="AC451" s="37"/>
      <c r="AD451" s="37">
        <v>0</v>
      </c>
      <c r="AE451" s="37"/>
      <c r="AF451" s="37"/>
      <c r="AG451" s="37"/>
      <c r="AH451" s="37">
        <v>0</v>
      </c>
      <c r="AI451" s="37"/>
      <c r="AJ451" s="37"/>
      <c r="AK451" s="37"/>
      <c r="AL451" s="37"/>
      <c r="AM451" s="37"/>
      <c r="AN451" s="37"/>
      <c r="AO451" s="37"/>
      <c r="AP451" s="37">
        <v>39</v>
      </c>
      <c r="AQ451" s="37"/>
      <c r="AR451" s="37"/>
      <c r="AS451" s="37"/>
      <c r="AT451" s="37">
        <v>305</v>
      </c>
      <c r="AU451" s="37">
        <v>0</v>
      </c>
      <c r="AV451" s="37"/>
      <c r="AW451" s="37">
        <v>305</v>
      </c>
      <c r="AX451" s="37"/>
      <c r="AY451" s="37"/>
      <c r="AZ451" s="37"/>
      <c r="BA451" s="37">
        <v>33</v>
      </c>
      <c r="BB451" s="37">
        <v>268</v>
      </c>
      <c r="BC451" s="37"/>
      <c r="BD451" s="37">
        <v>301</v>
      </c>
      <c r="BE451" s="37"/>
      <c r="BF451" s="37"/>
      <c r="BG451" s="37"/>
      <c r="BH451" s="37">
        <v>43</v>
      </c>
      <c r="BI451" s="37"/>
      <c r="BJ451" s="37"/>
      <c r="BK451" s="37"/>
      <c r="BL451" s="37">
        <v>0</v>
      </c>
      <c r="BM451" s="37"/>
      <c r="BN451" s="37">
        <v>0</v>
      </c>
      <c r="BO451" s="37"/>
      <c r="BP451" s="37"/>
      <c r="BQ451" s="37"/>
      <c r="BR451" s="37">
        <v>0</v>
      </c>
    </row>
    <row r="452" spans="1:70"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row>
    <row r="453" spans="1:70" s="1" customFormat="1" ht="20.100000000000001" customHeight="1" x14ac:dyDescent="0.2">
      <c r="A453" s="3"/>
      <c r="B453" s="6"/>
      <c r="C453" s="42" t="s">
        <v>180</v>
      </c>
      <c r="D453" s="42"/>
      <c r="E453" s="5"/>
      <c r="F453" s="44">
        <v>759</v>
      </c>
      <c r="G453" s="45"/>
      <c r="H453" s="45"/>
      <c r="I453" s="45"/>
      <c r="J453" s="44">
        <v>2501</v>
      </c>
      <c r="K453" s="44">
        <v>45</v>
      </c>
      <c r="L453" s="45"/>
      <c r="M453" s="44">
        <v>2546</v>
      </c>
      <c r="N453" s="45"/>
      <c r="O453" s="45"/>
      <c r="P453" s="45"/>
      <c r="Q453" s="44">
        <v>702</v>
      </c>
      <c r="R453" s="44">
        <v>1700</v>
      </c>
      <c r="S453" s="45"/>
      <c r="T453" s="44">
        <v>2402</v>
      </c>
      <c r="U453" s="45"/>
      <c r="V453" s="45"/>
      <c r="W453" s="45"/>
      <c r="X453" s="44">
        <v>903</v>
      </c>
      <c r="Y453" s="45"/>
      <c r="Z453" s="45"/>
      <c r="AA453" s="45"/>
      <c r="AB453" s="44">
        <v>0</v>
      </c>
      <c r="AC453" s="45"/>
      <c r="AD453" s="44">
        <v>0</v>
      </c>
      <c r="AE453" s="45"/>
      <c r="AF453" s="45"/>
      <c r="AG453" s="45"/>
      <c r="AH453" s="44">
        <v>0</v>
      </c>
      <c r="AI453" s="45"/>
      <c r="AJ453" s="45"/>
      <c r="AK453" s="45"/>
      <c r="AL453" s="45"/>
      <c r="AM453" s="45"/>
      <c r="AN453" s="45"/>
      <c r="AO453" s="45"/>
      <c r="AP453" s="44">
        <v>200</v>
      </c>
      <c r="AQ453" s="45"/>
      <c r="AR453" s="45"/>
      <c r="AS453" s="45"/>
      <c r="AT453" s="44">
        <v>1517</v>
      </c>
      <c r="AU453" s="44">
        <v>8</v>
      </c>
      <c r="AV453" s="45"/>
      <c r="AW453" s="44">
        <v>1525</v>
      </c>
      <c r="AX453" s="45"/>
      <c r="AY453" s="45"/>
      <c r="AZ453" s="45"/>
      <c r="BA453" s="44">
        <v>190</v>
      </c>
      <c r="BB453" s="44">
        <v>1313</v>
      </c>
      <c r="BC453" s="45"/>
      <c r="BD453" s="44">
        <v>1503</v>
      </c>
      <c r="BE453" s="45"/>
      <c r="BF453" s="45"/>
      <c r="BG453" s="45"/>
      <c r="BH453" s="44">
        <v>222</v>
      </c>
      <c r="BI453" s="45"/>
      <c r="BJ453" s="45"/>
      <c r="BK453" s="45"/>
      <c r="BL453" s="44">
        <v>0</v>
      </c>
      <c r="BM453" s="45"/>
      <c r="BN453" s="44">
        <v>0</v>
      </c>
      <c r="BO453" s="45"/>
      <c r="BP453" s="45"/>
      <c r="BQ453" s="45"/>
      <c r="BR453" s="44">
        <v>0</v>
      </c>
    </row>
    <row r="454" spans="1:70"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row>
    <row r="455" spans="1:70" s="1" customFormat="1" ht="20.100000000000001" customHeight="1" x14ac:dyDescent="0.25">
      <c r="A455" s="3"/>
      <c r="B455" s="49" t="s">
        <v>284</v>
      </c>
      <c r="C455" s="50"/>
      <c r="D455" s="50"/>
      <c r="E455" s="5"/>
      <c r="F455" s="51">
        <v>759</v>
      </c>
      <c r="G455" s="52"/>
      <c r="H455" s="52"/>
      <c r="I455" s="52"/>
      <c r="J455" s="51">
        <v>2501</v>
      </c>
      <c r="K455" s="51">
        <v>45</v>
      </c>
      <c r="L455" s="52"/>
      <c r="M455" s="51">
        <v>2546</v>
      </c>
      <c r="N455" s="52"/>
      <c r="O455" s="52"/>
      <c r="P455" s="52"/>
      <c r="Q455" s="51">
        <v>702</v>
      </c>
      <c r="R455" s="51">
        <v>1700</v>
      </c>
      <c r="S455" s="52"/>
      <c r="T455" s="51">
        <v>2402</v>
      </c>
      <c r="U455" s="52"/>
      <c r="V455" s="52"/>
      <c r="W455" s="52"/>
      <c r="X455" s="51">
        <v>903</v>
      </c>
      <c r="Y455" s="52"/>
      <c r="Z455" s="52"/>
      <c r="AA455" s="52"/>
      <c r="AB455" s="51">
        <v>0</v>
      </c>
      <c r="AC455" s="52"/>
      <c r="AD455" s="51">
        <v>0</v>
      </c>
      <c r="AE455" s="52"/>
      <c r="AF455" s="52"/>
      <c r="AG455" s="52"/>
      <c r="AH455" s="51">
        <v>0</v>
      </c>
      <c r="AI455" s="52"/>
      <c r="AJ455" s="52"/>
      <c r="AK455" s="52"/>
      <c r="AL455" s="52"/>
      <c r="AM455" s="52"/>
      <c r="AN455" s="52"/>
      <c r="AO455" s="52"/>
      <c r="AP455" s="51">
        <v>200</v>
      </c>
      <c r="AQ455" s="52"/>
      <c r="AR455" s="52"/>
      <c r="AS455" s="52"/>
      <c r="AT455" s="51">
        <v>1517</v>
      </c>
      <c r="AU455" s="51">
        <v>8</v>
      </c>
      <c r="AV455" s="52"/>
      <c r="AW455" s="51">
        <v>1525</v>
      </c>
      <c r="AX455" s="52"/>
      <c r="AY455" s="52"/>
      <c r="AZ455" s="52"/>
      <c r="BA455" s="51">
        <v>190</v>
      </c>
      <c r="BB455" s="51">
        <v>1313</v>
      </c>
      <c r="BC455" s="52"/>
      <c r="BD455" s="51">
        <v>1503</v>
      </c>
      <c r="BE455" s="52"/>
      <c r="BF455" s="52"/>
      <c r="BG455" s="52"/>
      <c r="BH455" s="51">
        <v>222</v>
      </c>
      <c r="BI455" s="52"/>
      <c r="BJ455" s="52"/>
      <c r="BK455" s="52"/>
      <c r="BL455" s="51">
        <v>0</v>
      </c>
      <c r="BM455" s="52"/>
      <c r="BN455" s="51">
        <v>0</v>
      </c>
      <c r="BO455" s="52"/>
      <c r="BP455" s="52"/>
      <c r="BQ455" s="52"/>
      <c r="BR455" s="51">
        <v>0</v>
      </c>
    </row>
    <row r="456" spans="1:70"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row>
    <row r="457" spans="1:70"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row>
    <row r="458" spans="1:70"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row>
    <row r="459" spans="1:70" ht="20.100000000000001" customHeight="1" x14ac:dyDescent="0.2">
      <c r="D459" s="2" t="s">
        <v>124</v>
      </c>
      <c r="F459" s="37">
        <v>0</v>
      </c>
      <c r="G459" s="37"/>
      <c r="H459" s="37"/>
      <c r="I459" s="37"/>
      <c r="J459" s="37">
        <v>0</v>
      </c>
      <c r="K459" s="37">
        <v>0</v>
      </c>
      <c r="L459" s="37"/>
      <c r="M459" s="37">
        <v>0</v>
      </c>
      <c r="N459" s="37"/>
      <c r="O459" s="37"/>
      <c r="P459" s="37"/>
      <c r="Q459" s="37">
        <v>0</v>
      </c>
      <c r="R459" s="37">
        <v>0</v>
      </c>
      <c r="S459" s="37"/>
      <c r="T459" s="37">
        <v>0</v>
      </c>
      <c r="U459" s="37"/>
      <c r="V459" s="37"/>
      <c r="W459" s="37"/>
      <c r="X459" s="37">
        <v>0</v>
      </c>
      <c r="Y459" s="37"/>
      <c r="Z459" s="37"/>
      <c r="AA459" s="37"/>
      <c r="AB459" s="37">
        <v>0</v>
      </c>
      <c r="AC459" s="37"/>
      <c r="AD459" s="37">
        <v>0</v>
      </c>
      <c r="AE459" s="37"/>
      <c r="AF459" s="37"/>
      <c r="AG459" s="37"/>
      <c r="AH459" s="37">
        <v>0</v>
      </c>
      <c r="AI459" s="37"/>
      <c r="AJ459" s="37"/>
      <c r="AK459" s="37"/>
      <c r="AL459" s="37"/>
      <c r="AM459" s="37"/>
      <c r="AN459" s="37"/>
      <c r="AO459" s="37"/>
      <c r="AP459" s="37">
        <v>0</v>
      </c>
      <c r="AQ459" s="37"/>
      <c r="AR459" s="37"/>
      <c r="AS459" s="37"/>
      <c r="AT459" s="37">
        <v>0</v>
      </c>
      <c r="AU459" s="37">
        <v>0</v>
      </c>
      <c r="AV459" s="37"/>
      <c r="AW459" s="37">
        <v>0</v>
      </c>
      <c r="AX459" s="37"/>
      <c r="AY459" s="37"/>
      <c r="AZ459" s="37"/>
      <c r="BA459" s="37">
        <v>0</v>
      </c>
      <c r="BB459" s="37">
        <v>0</v>
      </c>
      <c r="BC459" s="37"/>
      <c r="BD459" s="37">
        <v>0</v>
      </c>
      <c r="BE459" s="37"/>
      <c r="BF459" s="37"/>
      <c r="BG459" s="37"/>
      <c r="BH459" s="37">
        <v>0</v>
      </c>
      <c r="BI459" s="37"/>
      <c r="BJ459" s="37"/>
      <c r="BK459" s="37"/>
      <c r="BL459" s="37">
        <v>0</v>
      </c>
      <c r="BM459" s="37"/>
      <c r="BN459" s="37">
        <v>0</v>
      </c>
      <c r="BO459" s="37"/>
      <c r="BP459" s="37"/>
      <c r="BQ459" s="37"/>
      <c r="BR459" s="37">
        <v>0</v>
      </c>
    </row>
    <row r="460" spans="1:70" ht="20.100000000000001" customHeight="1" x14ac:dyDescent="0.2">
      <c r="D460" s="38" t="s">
        <v>99</v>
      </c>
      <c r="F460" s="39">
        <v>0</v>
      </c>
      <c r="G460" s="40"/>
      <c r="H460" s="40"/>
      <c r="I460" s="40"/>
      <c r="J460" s="39">
        <v>0</v>
      </c>
      <c r="K460" s="39">
        <v>0</v>
      </c>
      <c r="L460" s="40"/>
      <c r="M460" s="39">
        <v>0</v>
      </c>
      <c r="N460" s="40"/>
      <c r="O460" s="40"/>
      <c r="P460" s="40"/>
      <c r="Q460" s="39">
        <v>0</v>
      </c>
      <c r="R460" s="39">
        <v>0</v>
      </c>
      <c r="S460" s="40"/>
      <c r="T460" s="39">
        <v>0</v>
      </c>
      <c r="U460" s="40"/>
      <c r="V460" s="40"/>
      <c r="W460" s="40"/>
      <c r="X460" s="39">
        <v>0</v>
      </c>
      <c r="Y460" s="40"/>
      <c r="Z460" s="40"/>
      <c r="AA460" s="40"/>
      <c r="AB460" s="39">
        <v>0</v>
      </c>
      <c r="AC460" s="40"/>
      <c r="AD460" s="39">
        <v>0</v>
      </c>
      <c r="AE460" s="40"/>
      <c r="AF460" s="40"/>
      <c r="AG460" s="40"/>
      <c r="AH460" s="39">
        <v>0</v>
      </c>
      <c r="AI460" s="40"/>
      <c r="AJ460" s="40"/>
      <c r="AK460" s="40"/>
      <c r="AL460" s="40"/>
      <c r="AM460" s="40"/>
      <c r="AN460" s="40"/>
      <c r="AO460" s="40"/>
      <c r="AP460" s="39">
        <v>0</v>
      </c>
      <c r="AQ460" s="40"/>
      <c r="AR460" s="40"/>
      <c r="AS460" s="40"/>
      <c r="AT460" s="39">
        <v>0</v>
      </c>
      <c r="AU460" s="39">
        <v>0</v>
      </c>
      <c r="AV460" s="40"/>
      <c r="AW460" s="39">
        <v>0</v>
      </c>
      <c r="AX460" s="40"/>
      <c r="AY460" s="40"/>
      <c r="AZ460" s="40"/>
      <c r="BA460" s="39">
        <v>0</v>
      </c>
      <c r="BB460" s="39">
        <v>0</v>
      </c>
      <c r="BC460" s="40"/>
      <c r="BD460" s="39">
        <v>0</v>
      </c>
      <c r="BE460" s="40"/>
      <c r="BF460" s="40"/>
      <c r="BG460" s="40"/>
      <c r="BH460" s="39">
        <v>0</v>
      </c>
      <c r="BI460" s="40"/>
      <c r="BJ460" s="40"/>
      <c r="BK460" s="40"/>
      <c r="BL460" s="39">
        <v>0</v>
      </c>
      <c r="BM460" s="40"/>
      <c r="BN460" s="39">
        <v>0</v>
      </c>
      <c r="BO460" s="40"/>
      <c r="BP460" s="40"/>
      <c r="BQ460" s="40"/>
      <c r="BR460" s="39">
        <v>0</v>
      </c>
    </row>
    <row r="461" spans="1:70" ht="20.100000000000001" customHeight="1" x14ac:dyDescent="0.2">
      <c r="B461" s="5"/>
      <c r="D461" s="2" t="s">
        <v>113</v>
      </c>
      <c r="F461" s="37">
        <v>0</v>
      </c>
      <c r="G461" s="37"/>
      <c r="H461" s="37"/>
      <c r="I461" s="37"/>
      <c r="J461" s="37">
        <v>0</v>
      </c>
      <c r="K461" s="37">
        <v>1</v>
      </c>
      <c r="L461" s="37"/>
      <c r="M461" s="37">
        <v>1</v>
      </c>
      <c r="N461" s="37"/>
      <c r="O461" s="37"/>
      <c r="P461" s="37"/>
      <c r="Q461" s="37">
        <v>0</v>
      </c>
      <c r="R461" s="37">
        <v>1</v>
      </c>
      <c r="S461" s="37"/>
      <c r="T461" s="37">
        <v>1</v>
      </c>
      <c r="U461" s="37"/>
      <c r="V461" s="37"/>
      <c r="W461" s="37"/>
      <c r="X461" s="37">
        <v>0</v>
      </c>
      <c r="Y461" s="37"/>
      <c r="Z461" s="37"/>
      <c r="AA461" s="37"/>
      <c r="AB461" s="37">
        <v>0</v>
      </c>
      <c r="AC461" s="37"/>
      <c r="AD461" s="37">
        <v>0</v>
      </c>
      <c r="AE461" s="37"/>
      <c r="AF461" s="37"/>
      <c r="AG461" s="37"/>
      <c r="AH461" s="37">
        <v>0</v>
      </c>
      <c r="AI461" s="37"/>
      <c r="AJ461" s="37"/>
      <c r="AK461" s="37"/>
      <c r="AL461" s="37"/>
      <c r="AM461" s="37"/>
      <c r="AN461" s="37"/>
      <c r="AO461" s="37"/>
      <c r="AP461" s="37">
        <v>0</v>
      </c>
      <c r="AQ461" s="37"/>
      <c r="AR461" s="37"/>
      <c r="AS461" s="37"/>
      <c r="AT461" s="37">
        <v>0</v>
      </c>
      <c r="AU461" s="37">
        <v>0</v>
      </c>
      <c r="AV461" s="37"/>
      <c r="AW461" s="37">
        <v>0</v>
      </c>
      <c r="AX461" s="37"/>
      <c r="AY461" s="37"/>
      <c r="AZ461" s="37"/>
      <c r="BA461" s="37">
        <v>0</v>
      </c>
      <c r="BB461" s="37">
        <v>0</v>
      </c>
      <c r="BC461" s="37"/>
      <c r="BD461" s="37">
        <v>0</v>
      </c>
      <c r="BE461" s="37"/>
      <c r="BF461" s="37"/>
      <c r="BG461" s="37"/>
      <c r="BH461" s="37">
        <v>0</v>
      </c>
      <c r="BI461" s="37"/>
      <c r="BJ461" s="37"/>
      <c r="BK461" s="37"/>
      <c r="BL461" s="37">
        <v>0</v>
      </c>
      <c r="BM461" s="37"/>
      <c r="BN461" s="37">
        <v>0</v>
      </c>
      <c r="BO461" s="37"/>
      <c r="BP461" s="37"/>
      <c r="BQ461" s="37"/>
      <c r="BR461" s="37">
        <v>0</v>
      </c>
    </row>
    <row r="462" spans="1:70" ht="20.100000000000001" customHeight="1" x14ac:dyDescent="0.2">
      <c r="D462" s="38" t="s">
        <v>174</v>
      </c>
      <c r="F462" s="39">
        <v>0</v>
      </c>
      <c r="G462" s="40"/>
      <c r="H462" s="40"/>
      <c r="I462" s="40"/>
      <c r="J462" s="39">
        <v>0</v>
      </c>
      <c r="K462" s="39">
        <v>2</v>
      </c>
      <c r="L462" s="40"/>
      <c r="M462" s="39">
        <v>2</v>
      </c>
      <c r="N462" s="40"/>
      <c r="O462" s="40"/>
      <c r="P462" s="40"/>
      <c r="Q462" s="39">
        <v>0</v>
      </c>
      <c r="R462" s="39">
        <v>2</v>
      </c>
      <c r="S462" s="40"/>
      <c r="T462" s="39">
        <v>2</v>
      </c>
      <c r="U462" s="40"/>
      <c r="V462" s="40"/>
      <c r="W462" s="40"/>
      <c r="X462" s="39">
        <v>0</v>
      </c>
      <c r="Y462" s="40"/>
      <c r="Z462" s="40"/>
      <c r="AA462" s="40"/>
      <c r="AB462" s="39">
        <v>0</v>
      </c>
      <c r="AC462" s="40"/>
      <c r="AD462" s="39">
        <v>0</v>
      </c>
      <c r="AE462" s="40"/>
      <c r="AF462" s="40"/>
      <c r="AG462" s="40"/>
      <c r="AH462" s="39">
        <v>0</v>
      </c>
      <c r="AI462" s="40"/>
      <c r="AJ462" s="40"/>
      <c r="AK462" s="40"/>
      <c r="AL462" s="40"/>
      <c r="AM462" s="40"/>
      <c r="AN462" s="40"/>
      <c r="AO462" s="40"/>
      <c r="AP462" s="39">
        <v>0</v>
      </c>
      <c r="AQ462" s="40"/>
      <c r="AR462" s="40"/>
      <c r="AS462" s="40"/>
      <c r="AT462" s="39">
        <v>0</v>
      </c>
      <c r="AU462" s="39">
        <v>0</v>
      </c>
      <c r="AV462" s="40"/>
      <c r="AW462" s="39">
        <v>0</v>
      </c>
      <c r="AX462" s="40"/>
      <c r="AY462" s="40"/>
      <c r="AZ462" s="40"/>
      <c r="BA462" s="39">
        <v>0</v>
      </c>
      <c r="BB462" s="39">
        <v>0</v>
      </c>
      <c r="BC462" s="40"/>
      <c r="BD462" s="39">
        <v>0</v>
      </c>
      <c r="BE462" s="40"/>
      <c r="BF462" s="40"/>
      <c r="BG462" s="40"/>
      <c r="BH462" s="39">
        <v>0</v>
      </c>
      <c r="BI462" s="40"/>
      <c r="BJ462" s="40"/>
      <c r="BK462" s="40"/>
      <c r="BL462" s="39">
        <v>0</v>
      </c>
      <c r="BM462" s="40"/>
      <c r="BN462" s="39">
        <v>0</v>
      </c>
      <c r="BO462" s="40"/>
      <c r="BP462" s="40"/>
      <c r="BQ462" s="40"/>
      <c r="BR462" s="39">
        <v>0</v>
      </c>
    </row>
    <row r="463" spans="1:70" ht="20.100000000000001" customHeight="1" x14ac:dyDescent="0.2">
      <c r="D463" s="2" t="s">
        <v>102</v>
      </c>
      <c r="F463" s="37">
        <v>0</v>
      </c>
      <c r="G463" s="37"/>
      <c r="H463" s="37"/>
      <c r="I463" s="37"/>
      <c r="J463" s="37">
        <v>0</v>
      </c>
      <c r="K463" s="37">
        <v>0</v>
      </c>
      <c r="L463" s="37"/>
      <c r="M463" s="37">
        <v>0</v>
      </c>
      <c r="N463" s="37"/>
      <c r="O463" s="37"/>
      <c r="P463" s="37"/>
      <c r="Q463" s="37">
        <v>0</v>
      </c>
      <c r="R463" s="37">
        <v>0</v>
      </c>
      <c r="S463" s="37"/>
      <c r="T463" s="37">
        <v>0</v>
      </c>
      <c r="U463" s="37"/>
      <c r="V463" s="37"/>
      <c r="W463" s="37"/>
      <c r="X463" s="37">
        <v>0</v>
      </c>
      <c r="Y463" s="37"/>
      <c r="Z463" s="37"/>
      <c r="AA463" s="37"/>
      <c r="AB463" s="37">
        <v>0</v>
      </c>
      <c r="AC463" s="37"/>
      <c r="AD463" s="37">
        <v>0</v>
      </c>
      <c r="AE463" s="37"/>
      <c r="AF463" s="37"/>
      <c r="AG463" s="37"/>
      <c r="AH463" s="37">
        <v>0</v>
      </c>
      <c r="AI463" s="37"/>
      <c r="AJ463" s="37"/>
      <c r="AK463" s="37"/>
      <c r="AL463" s="37"/>
      <c r="AM463" s="37"/>
      <c r="AN463" s="37"/>
      <c r="AO463" s="37"/>
      <c r="AP463" s="37">
        <v>0</v>
      </c>
      <c r="AQ463" s="37"/>
      <c r="AR463" s="37"/>
      <c r="AS463" s="37"/>
      <c r="AT463" s="37">
        <v>0</v>
      </c>
      <c r="AU463" s="37">
        <v>0</v>
      </c>
      <c r="AV463" s="37"/>
      <c r="AW463" s="37">
        <v>0</v>
      </c>
      <c r="AX463" s="37"/>
      <c r="AY463" s="37"/>
      <c r="AZ463" s="37"/>
      <c r="BA463" s="37">
        <v>0</v>
      </c>
      <c r="BB463" s="37">
        <v>0</v>
      </c>
      <c r="BC463" s="37"/>
      <c r="BD463" s="37">
        <v>0</v>
      </c>
      <c r="BE463" s="37"/>
      <c r="BF463" s="37"/>
      <c r="BG463" s="37"/>
      <c r="BH463" s="37">
        <v>0</v>
      </c>
      <c r="BI463" s="37"/>
      <c r="BJ463" s="37"/>
      <c r="BK463" s="37"/>
      <c r="BL463" s="37">
        <v>0</v>
      </c>
      <c r="BM463" s="37"/>
      <c r="BN463" s="37">
        <v>0</v>
      </c>
      <c r="BO463" s="37"/>
      <c r="BP463" s="37"/>
      <c r="BQ463" s="37"/>
      <c r="BR463" s="37">
        <v>0</v>
      </c>
    </row>
    <row r="464" spans="1:70" ht="20.100000000000001" customHeight="1" x14ac:dyDescent="0.2">
      <c r="D464" s="38" t="s">
        <v>116</v>
      </c>
      <c r="F464" s="39">
        <v>0</v>
      </c>
      <c r="G464" s="40"/>
      <c r="H464" s="40"/>
      <c r="I464" s="40"/>
      <c r="J464" s="39">
        <v>0</v>
      </c>
      <c r="K464" s="39">
        <v>0</v>
      </c>
      <c r="L464" s="40"/>
      <c r="M464" s="39">
        <v>0</v>
      </c>
      <c r="N464" s="40"/>
      <c r="O464" s="40"/>
      <c r="P464" s="40"/>
      <c r="Q464" s="39">
        <v>0</v>
      </c>
      <c r="R464" s="39">
        <v>0</v>
      </c>
      <c r="S464" s="40"/>
      <c r="T464" s="39">
        <v>0</v>
      </c>
      <c r="U464" s="40"/>
      <c r="V464" s="40"/>
      <c r="W464" s="40"/>
      <c r="X464" s="39">
        <v>0</v>
      </c>
      <c r="Y464" s="40"/>
      <c r="Z464" s="40"/>
      <c r="AA464" s="40"/>
      <c r="AB464" s="39">
        <v>0</v>
      </c>
      <c r="AC464" s="40"/>
      <c r="AD464" s="39">
        <v>0</v>
      </c>
      <c r="AE464" s="40"/>
      <c r="AF464" s="40"/>
      <c r="AG464" s="40"/>
      <c r="AH464" s="39">
        <v>0</v>
      </c>
      <c r="AI464" s="40"/>
      <c r="AJ464" s="40"/>
      <c r="AK464" s="40"/>
      <c r="AL464" s="40"/>
      <c r="AM464" s="40"/>
      <c r="AN464" s="40"/>
      <c r="AO464" s="40"/>
      <c r="AP464" s="39">
        <v>0</v>
      </c>
      <c r="AQ464" s="40"/>
      <c r="AR464" s="40"/>
      <c r="AS464" s="40"/>
      <c r="AT464" s="39">
        <v>0</v>
      </c>
      <c r="AU464" s="39">
        <v>0</v>
      </c>
      <c r="AV464" s="40"/>
      <c r="AW464" s="39">
        <v>0</v>
      </c>
      <c r="AX464" s="40"/>
      <c r="AY464" s="40"/>
      <c r="AZ464" s="40"/>
      <c r="BA464" s="39">
        <v>0</v>
      </c>
      <c r="BB464" s="39">
        <v>0</v>
      </c>
      <c r="BC464" s="40"/>
      <c r="BD464" s="39">
        <v>0</v>
      </c>
      <c r="BE464" s="40"/>
      <c r="BF464" s="40"/>
      <c r="BG464" s="40"/>
      <c r="BH464" s="39">
        <v>0</v>
      </c>
      <c r="BI464" s="40"/>
      <c r="BJ464" s="40"/>
      <c r="BK464" s="40"/>
      <c r="BL464" s="39">
        <v>0</v>
      </c>
      <c r="BM464" s="40"/>
      <c r="BN464" s="39">
        <v>0</v>
      </c>
      <c r="BO464" s="40"/>
      <c r="BP464" s="40"/>
      <c r="BQ464" s="40"/>
      <c r="BR464" s="39">
        <v>0</v>
      </c>
    </row>
    <row r="465" spans="2:70"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row>
    <row r="466" spans="2:70" ht="20.100000000000001" customHeight="1" x14ac:dyDescent="0.2">
      <c r="C466" s="42" t="s">
        <v>122</v>
      </c>
      <c r="D466" s="42"/>
      <c r="F466" s="44">
        <v>0</v>
      </c>
      <c r="G466" s="45"/>
      <c r="H466" s="45"/>
      <c r="I466" s="45"/>
      <c r="J466" s="44">
        <v>0</v>
      </c>
      <c r="K466" s="44">
        <v>3</v>
      </c>
      <c r="L466" s="45"/>
      <c r="M466" s="44">
        <v>3</v>
      </c>
      <c r="N466" s="45"/>
      <c r="O466" s="45"/>
      <c r="P466" s="45"/>
      <c r="Q466" s="44">
        <v>0</v>
      </c>
      <c r="R466" s="44">
        <v>3</v>
      </c>
      <c r="S466" s="45"/>
      <c r="T466" s="44">
        <v>3</v>
      </c>
      <c r="U466" s="45"/>
      <c r="V466" s="45"/>
      <c r="W466" s="45"/>
      <c r="X466" s="44">
        <v>0</v>
      </c>
      <c r="Y466" s="45"/>
      <c r="Z466" s="45"/>
      <c r="AA466" s="45"/>
      <c r="AB466" s="44">
        <v>0</v>
      </c>
      <c r="AC466" s="45"/>
      <c r="AD466" s="44">
        <v>0</v>
      </c>
      <c r="AE466" s="45"/>
      <c r="AF466" s="45"/>
      <c r="AG466" s="45"/>
      <c r="AH466" s="44">
        <v>0</v>
      </c>
      <c r="AI466" s="45"/>
      <c r="AJ466" s="45"/>
      <c r="AK466" s="45"/>
      <c r="AL466" s="45"/>
      <c r="AM466" s="45"/>
      <c r="AN466" s="45"/>
      <c r="AO466" s="45"/>
      <c r="AP466" s="44">
        <v>0</v>
      </c>
      <c r="AQ466" s="45"/>
      <c r="AR466" s="45"/>
      <c r="AS466" s="45"/>
      <c r="AT466" s="44">
        <v>0</v>
      </c>
      <c r="AU466" s="44">
        <v>0</v>
      </c>
      <c r="AV466" s="45"/>
      <c r="AW466" s="44">
        <v>0</v>
      </c>
      <c r="AX466" s="45"/>
      <c r="AY466" s="45"/>
      <c r="AZ466" s="45"/>
      <c r="BA466" s="44">
        <v>0</v>
      </c>
      <c r="BB466" s="44">
        <v>0</v>
      </c>
      <c r="BC466" s="45"/>
      <c r="BD466" s="44">
        <v>0</v>
      </c>
      <c r="BE466" s="45"/>
      <c r="BF466" s="45"/>
      <c r="BG466" s="45"/>
      <c r="BH466" s="44">
        <v>0</v>
      </c>
      <c r="BI466" s="45"/>
      <c r="BJ466" s="45"/>
      <c r="BK466" s="45"/>
      <c r="BL466" s="44">
        <v>0</v>
      </c>
      <c r="BM466" s="45"/>
      <c r="BN466" s="44">
        <v>0</v>
      </c>
      <c r="BO466" s="45"/>
      <c r="BP466" s="45"/>
      <c r="BQ466" s="45"/>
      <c r="BR466" s="44">
        <v>0</v>
      </c>
    </row>
    <row r="467" spans="2:70"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row>
    <row r="468" spans="2:70"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row>
    <row r="469" spans="2:70" ht="20.100000000000001" customHeight="1" x14ac:dyDescent="0.2">
      <c r="D469" s="2" t="s">
        <v>124</v>
      </c>
      <c r="F469" s="37">
        <v>129</v>
      </c>
      <c r="G469" s="37"/>
      <c r="H469" s="37"/>
      <c r="I469" s="37"/>
      <c r="J469" s="37">
        <v>353</v>
      </c>
      <c r="K469" s="37">
        <v>27</v>
      </c>
      <c r="L469" s="37"/>
      <c r="M469" s="37">
        <v>380</v>
      </c>
      <c r="N469" s="37"/>
      <c r="O469" s="37"/>
      <c r="P469" s="37"/>
      <c r="Q469" s="37">
        <v>103</v>
      </c>
      <c r="R469" s="37">
        <v>267</v>
      </c>
      <c r="S469" s="37"/>
      <c r="T469" s="37">
        <v>370</v>
      </c>
      <c r="U469" s="37"/>
      <c r="V469" s="37"/>
      <c r="W469" s="37"/>
      <c r="X469" s="37">
        <v>139</v>
      </c>
      <c r="Y469" s="37"/>
      <c r="Z469" s="37"/>
      <c r="AA469" s="37"/>
      <c r="AB469" s="37">
        <v>0</v>
      </c>
      <c r="AC469" s="37"/>
      <c r="AD469" s="37">
        <v>0</v>
      </c>
      <c r="AE469" s="37"/>
      <c r="AF469" s="37"/>
      <c r="AG469" s="37"/>
      <c r="AH469" s="37">
        <v>0</v>
      </c>
      <c r="AI469" s="37"/>
      <c r="AJ469" s="37"/>
      <c r="AK469" s="37"/>
      <c r="AL469" s="37"/>
      <c r="AM469" s="37"/>
      <c r="AN469" s="37"/>
      <c r="AO469" s="37"/>
      <c r="AP469" s="37">
        <v>24</v>
      </c>
      <c r="AQ469" s="37"/>
      <c r="AR469" s="37"/>
      <c r="AS469" s="37"/>
      <c r="AT469" s="37">
        <v>98</v>
      </c>
      <c r="AU469" s="37">
        <v>0</v>
      </c>
      <c r="AV469" s="37"/>
      <c r="AW469" s="37">
        <v>98</v>
      </c>
      <c r="AX469" s="37"/>
      <c r="AY469" s="37"/>
      <c r="AZ469" s="37"/>
      <c r="BA469" s="37">
        <v>25</v>
      </c>
      <c r="BB469" s="37">
        <v>79</v>
      </c>
      <c r="BC469" s="37"/>
      <c r="BD469" s="37">
        <v>104</v>
      </c>
      <c r="BE469" s="37"/>
      <c r="BF469" s="37"/>
      <c r="BG469" s="37"/>
      <c r="BH469" s="37">
        <v>18</v>
      </c>
      <c r="BI469" s="37"/>
      <c r="BJ469" s="37"/>
      <c r="BK469" s="37"/>
      <c r="BL469" s="37">
        <v>0</v>
      </c>
      <c r="BM469" s="37"/>
      <c r="BN469" s="37">
        <v>0</v>
      </c>
      <c r="BO469" s="37"/>
      <c r="BP469" s="37"/>
      <c r="BQ469" s="37"/>
      <c r="BR469" s="37">
        <v>0</v>
      </c>
    </row>
    <row r="470" spans="2:70" ht="20.100000000000001" customHeight="1" x14ac:dyDescent="0.2">
      <c r="D470" s="38" t="s">
        <v>173</v>
      </c>
      <c r="F470" s="39">
        <v>138</v>
      </c>
      <c r="G470" s="40"/>
      <c r="H470" s="40"/>
      <c r="I470" s="40"/>
      <c r="J470" s="39">
        <v>372</v>
      </c>
      <c r="K470" s="39">
        <v>12</v>
      </c>
      <c r="L470" s="40"/>
      <c r="M470" s="39">
        <v>384</v>
      </c>
      <c r="N470" s="40"/>
      <c r="O470" s="40"/>
      <c r="P470" s="40"/>
      <c r="Q470" s="39">
        <v>121</v>
      </c>
      <c r="R470" s="39">
        <v>246</v>
      </c>
      <c r="S470" s="40"/>
      <c r="T470" s="39">
        <v>367</v>
      </c>
      <c r="U470" s="40"/>
      <c r="V470" s="40"/>
      <c r="W470" s="40"/>
      <c r="X470" s="39">
        <v>155</v>
      </c>
      <c r="Y470" s="40"/>
      <c r="Z470" s="40"/>
      <c r="AA470" s="40"/>
      <c r="AB470" s="39">
        <v>0</v>
      </c>
      <c r="AC470" s="40"/>
      <c r="AD470" s="39">
        <v>0</v>
      </c>
      <c r="AE470" s="40"/>
      <c r="AF470" s="40"/>
      <c r="AG470" s="40"/>
      <c r="AH470" s="39">
        <v>0</v>
      </c>
      <c r="AI470" s="40"/>
      <c r="AJ470" s="40"/>
      <c r="AK470" s="40"/>
      <c r="AL470" s="40"/>
      <c r="AM470" s="40"/>
      <c r="AN470" s="40"/>
      <c r="AO470" s="40"/>
      <c r="AP470" s="39">
        <v>19</v>
      </c>
      <c r="AQ470" s="40"/>
      <c r="AR470" s="40"/>
      <c r="AS470" s="40"/>
      <c r="AT470" s="39">
        <v>101</v>
      </c>
      <c r="AU470" s="39">
        <v>0</v>
      </c>
      <c r="AV470" s="40"/>
      <c r="AW470" s="39">
        <v>101</v>
      </c>
      <c r="AX470" s="40"/>
      <c r="AY470" s="40"/>
      <c r="AZ470" s="40"/>
      <c r="BA470" s="39">
        <v>23</v>
      </c>
      <c r="BB470" s="39">
        <v>76</v>
      </c>
      <c r="BC470" s="40"/>
      <c r="BD470" s="39">
        <v>99</v>
      </c>
      <c r="BE470" s="40"/>
      <c r="BF470" s="40"/>
      <c r="BG470" s="40"/>
      <c r="BH470" s="39">
        <v>21</v>
      </c>
      <c r="BI470" s="40"/>
      <c r="BJ470" s="40"/>
      <c r="BK470" s="40"/>
      <c r="BL470" s="39">
        <v>0</v>
      </c>
      <c r="BM470" s="40"/>
      <c r="BN470" s="39">
        <v>0</v>
      </c>
      <c r="BO470" s="40"/>
      <c r="BP470" s="40"/>
      <c r="BQ470" s="40"/>
      <c r="BR470" s="39">
        <v>0</v>
      </c>
    </row>
    <row r="471" spans="2:70" ht="20.100000000000001" customHeight="1" x14ac:dyDescent="0.2">
      <c r="B471" s="5"/>
      <c r="D471" s="2" t="s">
        <v>113</v>
      </c>
      <c r="F471" s="37">
        <v>94</v>
      </c>
      <c r="G471" s="37"/>
      <c r="H471" s="37"/>
      <c r="I471" s="37"/>
      <c r="J471" s="37">
        <v>362</v>
      </c>
      <c r="K471" s="37">
        <v>14</v>
      </c>
      <c r="L471" s="37"/>
      <c r="M471" s="37">
        <v>376</v>
      </c>
      <c r="N471" s="37"/>
      <c r="O471" s="37"/>
      <c r="P471" s="37"/>
      <c r="Q471" s="37">
        <v>109</v>
      </c>
      <c r="R471" s="37">
        <v>245</v>
      </c>
      <c r="S471" s="37"/>
      <c r="T471" s="37">
        <v>354</v>
      </c>
      <c r="U471" s="37"/>
      <c r="V471" s="37"/>
      <c r="W471" s="37"/>
      <c r="X471" s="37">
        <v>116</v>
      </c>
      <c r="Y471" s="37"/>
      <c r="Z471" s="37"/>
      <c r="AA471" s="37"/>
      <c r="AB471" s="37">
        <v>0</v>
      </c>
      <c r="AC471" s="37"/>
      <c r="AD471" s="37">
        <v>0</v>
      </c>
      <c r="AE471" s="37"/>
      <c r="AF471" s="37"/>
      <c r="AG471" s="37"/>
      <c r="AH471" s="37">
        <v>0</v>
      </c>
      <c r="AI471" s="37"/>
      <c r="AJ471" s="37"/>
      <c r="AK471" s="37"/>
      <c r="AL471" s="37"/>
      <c r="AM471" s="37"/>
      <c r="AN471" s="37"/>
      <c r="AO471" s="37"/>
      <c r="AP471" s="37">
        <v>13</v>
      </c>
      <c r="AQ471" s="37"/>
      <c r="AR471" s="37"/>
      <c r="AS471" s="37"/>
      <c r="AT471" s="37">
        <v>123</v>
      </c>
      <c r="AU471" s="37">
        <v>5</v>
      </c>
      <c r="AV471" s="37"/>
      <c r="AW471" s="37">
        <v>128</v>
      </c>
      <c r="AX471" s="37"/>
      <c r="AY471" s="37"/>
      <c r="AZ471" s="37"/>
      <c r="BA471" s="37">
        <v>27</v>
      </c>
      <c r="BB471" s="37">
        <v>92</v>
      </c>
      <c r="BC471" s="37"/>
      <c r="BD471" s="37">
        <v>119</v>
      </c>
      <c r="BE471" s="37"/>
      <c r="BF471" s="37"/>
      <c r="BG471" s="37"/>
      <c r="BH471" s="37">
        <v>22</v>
      </c>
      <c r="BI471" s="37"/>
      <c r="BJ471" s="37"/>
      <c r="BK471" s="37"/>
      <c r="BL471" s="37">
        <v>0</v>
      </c>
      <c r="BM471" s="37"/>
      <c r="BN471" s="37">
        <v>0</v>
      </c>
      <c r="BO471" s="37"/>
      <c r="BP471" s="37"/>
      <c r="BQ471" s="37"/>
      <c r="BR471" s="37">
        <v>0</v>
      </c>
    </row>
    <row r="472" spans="2:70" ht="20.100000000000001" customHeight="1" x14ac:dyDescent="0.2">
      <c r="D472" s="38" t="s">
        <v>174</v>
      </c>
      <c r="F472" s="39">
        <v>82</v>
      </c>
      <c r="G472" s="40"/>
      <c r="H472" s="40"/>
      <c r="I472" s="40"/>
      <c r="J472" s="39">
        <v>351</v>
      </c>
      <c r="K472" s="39">
        <v>14</v>
      </c>
      <c r="L472" s="40"/>
      <c r="M472" s="39">
        <v>365</v>
      </c>
      <c r="N472" s="40"/>
      <c r="O472" s="40"/>
      <c r="P472" s="40"/>
      <c r="Q472" s="39">
        <v>86</v>
      </c>
      <c r="R472" s="39">
        <v>275</v>
      </c>
      <c r="S472" s="40"/>
      <c r="T472" s="39">
        <v>361</v>
      </c>
      <c r="U472" s="40"/>
      <c r="V472" s="40"/>
      <c r="W472" s="40"/>
      <c r="X472" s="39">
        <v>86</v>
      </c>
      <c r="Y472" s="40"/>
      <c r="Z472" s="40"/>
      <c r="AA472" s="40"/>
      <c r="AB472" s="39">
        <v>0</v>
      </c>
      <c r="AC472" s="40"/>
      <c r="AD472" s="39">
        <v>0</v>
      </c>
      <c r="AE472" s="40"/>
      <c r="AF472" s="40"/>
      <c r="AG472" s="40"/>
      <c r="AH472" s="39">
        <v>0</v>
      </c>
      <c r="AI472" s="40"/>
      <c r="AJ472" s="40"/>
      <c r="AK472" s="40"/>
      <c r="AL472" s="40"/>
      <c r="AM472" s="40"/>
      <c r="AN472" s="40"/>
      <c r="AO472" s="40"/>
      <c r="AP472" s="39">
        <v>12</v>
      </c>
      <c r="AQ472" s="40"/>
      <c r="AR472" s="40"/>
      <c r="AS472" s="40"/>
      <c r="AT472" s="39">
        <v>99</v>
      </c>
      <c r="AU472" s="39">
        <v>1</v>
      </c>
      <c r="AV472" s="40"/>
      <c r="AW472" s="39">
        <v>100</v>
      </c>
      <c r="AX472" s="40"/>
      <c r="AY472" s="40"/>
      <c r="AZ472" s="40"/>
      <c r="BA472" s="39">
        <v>22</v>
      </c>
      <c r="BB472" s="39">
        <v>71</v>
      </c>
      <c r="BC472" s="40"/>
      <c r="BD472" s="39">
        <v>93</v>
      </c>
      <c r="BE472" s="40"/>
      <c r="BF472" s="40"/>
      <c r="BG472" s="40"/>
      <c r="BH472" s="39">
        <v>19</v>
      </c>
      <c r="BI472" s="40"/>
      <c r="BJ472" s="40"/>
      <c r="BK472" s="40"/>
      <c r="BL472" s="39">
        <v>0</v>
      </c>
      <c r="BM472" s="40"/>
      <c r="BN472" s="39">
        <v>0</v>
      </c>
      <c r="BO472" s="40"/>
      <c r="BP472" s="40"/>
      <c r="BQ472" s="40"/>
      <c r="BR472" s="39">
        <v>0</v>
      </c>
    </row>
    <row r="473" spans="2:70"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row>
    <row r="474" spans="2:70" ht="20.100000000000001" customHeight="1" x14ac:dyDescent="0.2">
      <c r="C474" s="42" t="s">
        <v>287</v>
      </c>
      <c r="D474" s="42"/>
      <c r="F474" s="44">
        <v>443</v>
      </c>
      <c r="G474" s="45"/>
      <c r="H474" s="45"/>
      <c r="I474" s="45"/>
      <c r="J474" s="44">
        <v>1438</v>
      </c>
      <c r="K474" s="44">
        <v>67</v>
      </c>
      <c r="L474" s="45"/>
      <c r="M474" s="44">
        <v>1505</v>
      </c>
      <c r="N474" s="45"/>
      <c r="O474" s="45"/>
      <c r="P474" s="45"/>
      <c r="Q474" s="44">
        <v>419</v>
      </c>
      <c r="R474" s="44">
        <v>1033</v>
      </c>
      <c r="S474" s="45"/>
      <c r="T474" s="44">
        <v>1452</v>
      </c>
      <c r="U474" s="45"/>
      <c r="V474" s="45"/>
      <c r="W474" s="45"/>
      <c r="X474" s="44">
        <v>496</v>
      </c>
      <c r="Y474" s="45"/>
      <c r="Z474" s="45"/>
      <c r="AA474" s="45"/>
      <c r="AB474" s="44">
        <v>0</v>
      </c>
      <c r="AC474" s="45"/>
      <c r="AD474" s="44">
        <v>0</v>
      </c>
      <c r="AE474" s="45"/>
      <c r="AF474" s="45"/>
      <c r="AG474" s="45"/>
      <c r="AH474" s="44">
        <v>0</v>
      </c>
      <c r="AI474" s="45"/>
      <c r="AJ474" s="45"/>
      <c r="AK474" s="45"/>
      <c r="AL474" s="45"/>
      <c r="AM474" s="45"/>
      <c r="AN474" s="45"/>
      <c r="AO474" s="45"/>
      <c r="AP474" s="44">
        <v>68</v>
      </c>
      <c r="AQ474" s="45"/>
      <c r="AR474" s="45"/>
      <c r="AS474" s="45"/>
      <c r="AT474" s="44">
        <v>421</v>
      </c>
      <c r="AU474" s="44">
        <v>6</v>
      </c>
      <c r="AV474" s="45"/>
      <c r="AW474" s="44">
        <v>427</v>
      </c>
      <c r="AX474" s="45"/>
      <c r="AY474" s="45"/>
      <c r="AZ474" s="45"/>
      <c r="BA474" s="44">
        <v>97</v>
      </c>
      <c r="BB474" s="44">
        <v>318</v>
      </c>
      <c r="BC474" s="45"/>
      <c r="BD474" s="44">
        <v>415</v>
      </c>
      <c r="BE474" s="45"/>
      <c r="BF474" s="45"/>
      <c r="BG474" s="45"/>
      <c r="BH474" s="44">
        <v>80</v>
      </c>
      <c r="BI474" s="45"/>
      <c r="BJ474" s="45"/>
      <c r="BK474" s="45"/>
      <c r="BL474" s="44">
        <v>0</v>
      </c>
      <c r="BM474" s="45"/>
      <c r="BN474" s="44">
        <v>0</v>
      </c>
      <c r="BO474" s="45"/>
      <c r="BP474" s="45"/>
      <c r="BQ474" s="45"/>
      <c r="BR474" s="44">
        <v>0</v>
      </c>
    </row>
    <row r="475" spans="2:70"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row>
    <row r="476" spans="2:70"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row>
    <row r="477" spans="2:70" ht="20.100000000000001" customHeight="1" x14ac:dyDescent="0.2">
      <c r="B477" s="5"/>
      <c r="D477" s="53" t="s">
        <v>288</v>
      </c>
      <c r="F477" s="37">
        <v>120</v>
      </c>
      <c r="G477" s="37"/>
      <c r="H477" s="37"/>
      <c r="I477" s="37"/>
      <c r="J477" s="37">
        <v>169</v>
      </c>
      <c r="K477" s="37">
        <v>2</v>
      </c>
      <c r="L477" s="37"/>
      <c r="M477" s="37">
        <v>171</v>
      </c>
      <c r="N477" s="37"/>
      <c r="O477" s="37"/>
      <c r="P477" s="37"/>
      <c r="Q477" s="37">
        <v>46</v>
      </c>
      <c r="R477" s="37">
        <v>139</v>
      </c>
      <c r="S477" s="37"/>
      <c r="T477" s="37">
        <v>185</v>
      </c>
      <c r="U477" s="37"/>
      <c r="V477" s="37"/>
      <c r="W477" s="37"/>
      <c r="X477" s="37">
        <v>106</v>
      </c>
      <c r="Y477" s="37"/>
      <c r="Z477" s="37"/>
      <c r="AA477" s="37"/>
      <c r="AB477" s="37">
        <v>0</v>
      </c>
      <c r="AC477" s="37"/>
      <c r="AD477" s="37">
        <v>0</v>
      </c>
      <c r="AE477" s="37"/>
      <c r="AF477" s="37"/>
      <c r="AG477" s="37"/>
      <c r="AH477" s="37">
        <v>0</v>
      </c>
      <c r="AI477" s="37"/>
      <c r="AJ477" s="37"/>
      <c r="AK477" s="37"/>
      <c r="AL477" s="37"/>
      <c r="AM477" s="37"/>
      <c r="AN477" s="37"/>
      <c r="AO477" s="37"/>
      <c r="AP477" s="37">
        <v>55</v>
      </c>
      <c r="AQ477" s="37"/>
      <c r="AR477" s="37"/>
      <c r="AS477" s="37"/>
      <c r="AT477" s="37">
        <v>153</v>
      </c>
      <c r="AU477" s="37">
        <v>2</v>
      </c>
      <c r="AV477" s="37"/>
      <c r="AW477" s="37">
        <v>155</v>
      </c>
      <c r="AX477" s="37"/>
      <c r="AY477" s="37"/>
      <c r="AZ477" s="37"/>
      <c r="BA477" s="37">
        <v>17</v>
      </c>
      <c r="BB477" s="37">
        <v>148</v>
      </c>
      <c r="BC477" s="37"/>
      <c r="BD477" s="37">
        <v>165</v>
      </c>
      <c r="BE477" s="37"/>
      <c r="BF477" s="37"/>
      <c r="BG477" s="37"/>
      <c r="BH477" s="37">
        <v>45</v>
      </c>
      <c r="BI477" s="37"/>
      <c r="BJ477" s="37"/>
      <c r="BK477" s="37"/>
      <c r="BL477" s="37">
        <v>0</v>
      </c>
      <c r="BM477" s="37"/>
      <c r="BN477" s="37">
        <v>0</v>
      </c>
      <c r="BO477" s="37"/>
      <c r="BP477" s="37"/>
      <c r="BQ477" s="37"/>
      <c r="BR477" s="37">
        <v>0</v>
      </c>
    </row>
    <row r="478" spans="2:70" ht="20.100000000000001" customHeight="1" x14ac:dyDescent="0.2">
      <c r="B478" s="5"/>
      <c r="D478" s="38" t="s">
        <v>289</v>
      </c>
      <c r="F478" s="39">
        <v>73</v>
      </c>
      <c r="G478" s="40"/>
      <c r="H478" s="40"/>
      <c r="I478" s="40"/>
      <c r="J478" s="39">
        <v>177</v>
      </c>
      <c r="K478" s="39">
        <v>25</v>
      </c>
      <c r="L478" s="40"/>
      <c r="M478" s="39">
        <v>202</v>
      </c>
      <c r="N478" s="40"/>
      <c r="O478" s="40"/>
      <c r="P478" s="40"/>
      <c r="Q478" s="39">
        <v>121</v>
      </c>
      <c r="R478" s="39">
        <v>114</v>
      </c>
      <c r="S478" s="40"/>
      <c r="T478" s="39">
        <v>235</v>
      </c>
      <c r="U478" s="40"/>
      <c r="V478" s="40"/>
      <c r="W478" s="40"/>
      <c r="X478" s="39">
        <v>40</v>
      </c>
      <c r="Y478" s="40"/>
      <c r="Z478" s="40"/>
      <c r="AA478" s="40"/>
      <c r="AB478" s="39">
        <v>0</v>
      </c>
      <c r="AC478" s="40"/>
      <c r="AD478" s="39">
        <v>0</v>
      </c>
      <c r="AE478" s="40"/>
      <c r="AF478" s="40"/>
      <c r="AG478" s="40"/>
      <c r="AH478" s="39">
        <v>0</v>
      </c>
      <c r="AI478" s="40"/>
      <c r="AJ478" s="40"/>
      <c r="AK478" s="40"/>
      <c r="AL478" s="40"/>
      <c r="AM478" s="40"/>
      <c r="AN478" s="40"/>
      <c r="AO478" s="40"/>
      <c r="AP478" s="39">
        <v>46</v>
      </c>
      <c r="AQ478" s="40"/>
      <c r="AR478" s="40"/>
      <c r="AS478" s="40"/>
      <c r="AT478" s="39">
        <v>154</v>
      </c>
      <c r="AU478" s="39">
        <v>3</v>
      </c>
      <c r="AV478" s="40"/>
      <c r="AW478" s="39">
        <v>157</v>
      </c>
      <c r="AX478" s="40"/>
      <c r="AY478" s="40"/>
      <c r="AZ478" s="40"/>
      <c r="BA478" s="39">
        <v>51</v>
      </c>
      <c r="BB478" s="39">
        <v>128</v>
      </c>
      <c r="BC478" s="40"/>
      <c r="BD478" s="39">
        <v>179</v>
      </c>
      <c r="BE478" s="40"/>
      <c r="BF478" s="40"/>
      <c r="BG478" s="40"/>
      <c r="BH478" s="39">
        <v>24</v>
      </c>
      <c r="BI478" s="40"/>
      <c r="BJ478" s="40"/>
      <c r="BK478" s="40"/>
      <c r="BL478" s="39">
        <v>0</v>
      </c>
      <c r="BM478" s="40"/>
      <c r="BN478" s="39">
        <v>0</v>
      </c>
      <c r="BO478" s="40"/>
      <c r="BP478" s="40"/>
      <c r="BQ478" s="40"/>
      <c r="BR478" s="39">
        <v>0</v>
      </c>
    </row>
    <row r="479" spans="2:70" ht="20.100000000000001" customHeight="1" x14ac:dyDescent="0.2">
      <c r="B479" s="5"/>
      <c r="D479" s="53" t="s">
        <v>290</v>
      </c>
      <c r="F479" s="37">
        <v>93</v>
      </c>
      <c r="G479" s="37"/>
      <c r="H479" s="37"/>
      <c r="I479" s="37"/>
      <c r="J479" s="37">
        <v>173</v>
      </c>
      <c r="K479" s="37">
        <v>14</v>
      </c>
      <c r="L479" s="37"/>
      <c r="M479" s="37">
        <v>187</v>
      </c>
      <c r="N479" s="37"/>
      <c r="O479" s="37"/>
      <c r="P479" s="37"/>
      <c r="Q479" s="37">
        <v>51</v>
      </c>
      <c r="R479" s="37">
        <v>154</v>
      </c>
      <c r="S479" s="37"/>
      <c r="T479" s="37">
        <v>205</v>
      </c>
      <c r="U479" s="37"/>
      <c r="V479" s="37"/>
      <c r="W479" s="37"/>
      <c r="X479" s="37">
        <v>75</v>
      </c>
      <c r="Y479" s="37"/>
      <c r="Z479" s="37"/>
      <c r="AA479" s="37"/>
      <c r="AB479" s="37">
        <v>0</v>
      </c>
      <c r="AC479" s="37"/>
      <c r="AD479" s="37">
        <v>0</v>
      </c>
      <c r="AE479" s="37"/>
      <c r="AF479" s="37"/>
      <c r="AG479" s="37"/>
      <c r="AH479" s="37">
        <v>0</v>
      </c>
      <c r="AI479" s="37"/>
      <c r="AJ479" s="37"/>
      <c r="AK479" s="37"/>
      <c r="AL479" s="37"/>
      <c r="AM479" s="37"/>
      <c r="AN479" s="37"/>
      <c r="AO479" s="37"/>
      <c r="AP479" s="37">
        <v>24</v>
      </c>
      <c r="AQ479" s="37"/>
      <c r="AR479" s="37"/>
      <c r="AS479" s="37"/>
      <c r="AT479" s="37">
        <v>152</v>
      </c>
      <c r="AU479" s="37">
        <v>4</v>
      </c>
      <c r="AV479" s="37"/>
      <c r="AW479" s="37">
        <v>156</v>
      </c>
      <c r="AX479" s="37"/>
      <c r="AY479" s="37"/>
      <c r="AZ479" s="37"/>
      <c r="BA479" s="37">
        <v>25</v>
      </c>
      <c r="BB479" s="37">
        <v>128</v>
      </c>
      <c r="BC479" s="37"/>
      <c r="BD479" s="37">
        <v>153</v>
      </c>
      <c r="BE479" s="37"/>
      <c r="BF479" s="37"/>
      <c r="BG479" s="37"/>
      <c r="BH479" s="37">
        <v>27</v>
      </c>
      <c r="BI479" s="37"/>
      <c r="BJ479" s="37"/>
      <c r="BK479" s="37"/>
      <c r="BL479" s="37">
        <v>0</v>
      </c>
      <c r="BM479" s="37"/>
      <c r="BN479" s="37">
        <v>0</v>
      </c>
      <c r="BO479" s="37"/>
      <c r="BP479" s="37"/>
      <c r="BQ479" s="37"/>
      <c r="BR479" s="37">
        <v>0</v>
      </c>
    </row>
    <row r="480" spans="2:70" ht="20.100000000000001" customHeight="1" x14ac:dyDescent="0.2">
      <c r="B480" s="5"/>
      <c r="D480" s="38" t="s">
        <v>291</v>
      </c>
      <c r="F480" s="39">
        <v>48</v>
      </c>
      <c r="G480" s="40"/>
      <c r="H480" s="40"/>
      <c r="I480" s="40"/>
      <c r="J480" s="39">
        <v>174</v>
      </c>
      <c r="K480" s="39">
        <v>10</v>
      </c>
      <c r="L480" s="40"/>
      <c r="M480" s="39">
        <v>184</v>
      </c>
      <c r="N480" s="40"/>
      <c r="O480" s="40"/>
      <c r="P480" s="40"/>
      <c r="Q480" s="39">
        <v>38</v>
      </c>
      <c r="R480" s="39">
        <v>134</v>
      </c>
      <c r="S480" s="40"/>
      <c r="T480" s="39">
        <v>172</v>
      </c>
      <c r="U480" s="40"/>
      <c r="V480" s="40"/>
      <c r="W480" s="40"/>
      <c r="X480" s="39">
        <v>60</v>
      </c>
      <c r="Y480" s="40"/>
      <c r="Z480" s="40"/>
      <c r="AA480" s="40"/>
      <c r="AB480" s="39">
        <v>0</v>
      </c>
      <c r="AC480" s="40"/>
      <c r="AD480" s="39">
        <v>0</v>
      </c>
      <c r="AE480" s="40"/>
      <c r="AF480" s="40"/>
      <c r="AG480" s="40"/>
      <c r="AH480" s="39">
        <v>0</v>
      </c>
      <c r="AI480" s="40"/>
      <c r="AJ480" s="40"/>
      <c r="AK480" s="40"/>
      <c r="AL480" s="40"/>
      <c r="AM480" s="40"/>
      <c r="AN480" s="40"/>
      <c r="AO480" s="40"/>
      <c r="AP480" s="39">
        <v>23</v>
      </c>
      <c r="AQ480" s="40"/>
      <c r="AR480" s="40"/>
      <c r="AS480" s="40"/>
      <c r="AT480" s="39">
        <v>154</v>
      </c>
      <c r="AU480" s="39">
        <v>1</v>
      </c>
      <c r="AV480" s="40"/>
      <c r="AW480" s="39">
        <v>155</v>
      </c>
      <c r="AX480" s="40"/>
      <c r="AY480" s="40"/>
      <c r="AZ480" s="40"/>
      <c r="BA480" s="39">
        <v>13</v>
      </c>
      <c r="BB480" s="39">
        <v>129</v>
      </c>
      <c r="BC480" s="40"/>
      <c r="BD480" s="39">
        <v>142</v>
      </c>
      <c r="BE480" s="40"/>
      <c r="BF480" s="40"/>
      <c r="BG480" s="40"/>
      <c r="BH480" s="39">
        <v>36</v>
      </c>
      <c r="BI480" s="40"/>
      <c r="BJ480" s="40"/>
      <c r="BK480" s="40"/>
      <c r="BL480" s="39">
        <v>0</v>
      </c>
      <c r="BM480" s="40"/>
      <c r="BN480" s="39">
        <v>0</v>
      </c>
      <c r="BO480" s="40"/>
      <c r="BP480" s="40"/>
      <c r="BQ480" s="40"/>
      <c r="BR480" s="39">
        <v>0</v>
      </c>
    </row>
    <row r="481" spans="1:70" ht="20.100000000000001" customHeight="1" x14ac:dyDescent="0.2">
      <c r="D481" s="53" t="s">
        <v>292</v>
      </c>
      <c r="F481" s="37">
        <v>60</v>
      </c>
      <c r="G481" s="37"/>
      <c r="H481" s="37"/>
      <c r="I481" s="37"/>
      <c r="J481" s="37">
        <v>194</v>
      </c>
      <c r="K481" s="37">
        <v>10</v>
      </c>
      <c r="L481" s="37"/>
      <c r="M481" s="37">
        <v>204</v>
      </c>
      <c r="N481" s="37"/>
      <c r="O481" s="37"/>
      <c r="P481" s="37"/>
      <c r="Q481" s="37">
        <v>65</v>
      </c>
      <c r="R481" s="37">
        <v>113</v>
      </c>
      <c r="S481" s="37"/>
      <c r="T481" s="37">
        <v>178</v>
      </c>
      <c r="U481" s="37"/>
      <c r="V481" s="37"/>
      <c r="W481" s="37"/>
      <c r="X481" s="37">
        <v>86</v>
      </c>
      <c r="Y481" s="37"/>
      <c r="Z481" s="37"/>
      <c r="AA481" s="37"/>
      <c r="AB481" s="37">
        <v>0</v>
      </c>
      <c r="AC481" s="37"/>
      <c r="AD481" s="37">
        <v>0</v>
      </c>
      <c r="AE481" s="37"/>
      <c r="AF481" s="37"/>
      <c r="AG481" s="37"/>
      <c r="AH481" s="37">
        <v>0</v>
      </c>
      <c r="AI481" s="37"/>
      <c r="AJ481" s="37"/>
      <c r="AK481" s="37"/>
      <c r="AL481" s="37"/>
      <c r="AM481" s="37"/>
      <c r="AN481" s="37"/>
      <c r="AO481" s="37"/>
      <c r="AP481" s="37">
        <v>9</v>
      </c>
      <c r="AQ481" s="37"/>
      <c r="AR481" s="37"/>
      <c r="AS481" s="37"/>
      <c r="AT481" s="37">
        <v>152</v>
      </c>
      <c r="AU481" s="37">
        <v>2</v>
      </c>
      <c r="AV481" s="37"/>
      <c r="AW481" s="37">
        <v>154</v>
      </c>
      <c r="AX481" s="37"/>
      <c r="AY481" s="37"/>
      <c r="AZ481" s="37"/>
      <c r="BA481" s="37">
        <v>12</v>
      </c>
      <c r="BB481" s="37">
        <v>127</v>
      </c>
      <c r="BC481" s="37"/>
      <c r="BD481" s="37">
        <v>139</v>
      </c>
      <c r="BE481" s="37"/>
      <c r="BF481" s="37"/>
      <c r="BG481" s="37"/>
      <c r="BH481" s="37">
        <v>24</v>
      </c>
      <c r="BI481" s="37"/>
      <c r="BJ481" s="37"/>
      <c r="BK481" s="37"/>
      <c r="BL481" s="37">
        <v>0</v>
      </c>
      <c r="BM481" s="37"/>
      <c r="BN481" s="37">
        <v>0</v>
      </c>
      <c r="BO481" s="37"/>
      <c r="BP481" s="37"/>
      <c r="BQ481" s="37"/>
      <c r="BR481" s="37">
        <v>0</v>
      </c>
    </row>
    <row r="482" spans="1:70" ht="20.100000000000001" customHeight="1" x14ac:dyDescent="0.2">
      <c r="D482" s="38" t="s">
        <v>293</v>
      </c>
      <c r="F482" s="39">
        <v>48</v>
      </c>
      <c r="G482" s="40"/>
      <c r="H482" s="40"/>
      <c r="I482" s="40"/>
      <c r="J482" s="39">
        <v>175</v>
      </c>
      <c r="K482" s="39">
        <v>2</v>
      </c>
      <c r="L482" s="40"/>
      <c r="M482" s="39">
        <v>177</v>
      </c>
      <c r="N482" s="40"/>
      <c r="O482" s="40"/>
      <c r="P482" s="40"/>
      <c r="Q482" s="39">
        <v>34</v>
      </c>
      <c r="R482" s="39">
        <v>121</v>
      </c>
      <c r="S482" s="40"/>
      <c r="T482" s="39">
        <v>155</v>
      </c>
      <c r="U482" s="40"/>
      <c r="V482" s="40"/>
      <c r="W482" s="40"/>
      <c r="X482" s="39">
        <v>70</v>
      </c>
      <c r="Y482" s="40"/>
      <c r="Z482" s="40"/>
      <c r="AA482" s="40"/>
      <c r="AB482" s="39">
        <v>0</v>
      </c>
      <c r="AC482" s="40"/>
      <c r="AD482" s="39">
        <v>0</v>
      </c>
      <c r="AE482" s="40"/>
      <c r="AF482" s="40"/>
      <c r="AG482" s="40"/>
      <c r="AH482" s="39">
        <v>0</v>
      </c>
      <c r="AI482" s="40"/>
      <c r="AJ482" s="40"/>
      <c r="AK482" s="40"/>
      <c r="AL482" s="40"/>
      <c r="AM482" s="40"/>
      <c r="AN482" s="40"/>
      <c r="AO482" s="40"/>
      <c r="AP482" s="39">
        <v>24</v>
      </c>
      <c r="AQ482" s="40"/>
      <c r="AR482" s="40"/>
      <c r="AS482" s="40"/>
      <c r="AT482" s="39">
        <v>150</v>
      </c>
      <c r="AU482" s="39">
        <v>2</v>
      </c>
      <c r="AV482" s="40"/>
      <c r="AW482" s="39">
        <v>152</v>
      </c>
      <c r="AX482" s="40"/>
      <c r="AY482" s="40"/>
      <c r="AZ482" s="40"/>
      <c r="BA482" s="39">
        <v>19</v>
      </c>
      <c r="BB482" s="39">
        <v>138</v>
      </c>
      <c r="BC482" s="40"/>
      <c r="BD482" s="39">
        <v>157</v>
      </c>
      <c r="BE482" s="40"/>
      <c r="BF482" s="40"/>
      <c r="BG482" s="40"/>
      <c r="BH482" s="39">
        <v>19</v>
      </c>
      <c r="BI482" s="40"/>
      <c r="BJ482" s="40"/>
      <c r="BK482" s="40"/>
      <c r="BL482" s="39">
        <v>0</v>
      </c>
      <c r="BM482" s="40"/>
      <c r="BN482" s="39">
        <v>0</v>
      </c>
      <c r="BO482" s="40"/>
      <c r="BP482" s="40"/>
      <c r="BQ482" s="40"/>
      <c r="BR482" s="39">
        <v>0</v>
      </c>
    </row>
    <row r="483" spans="1:70" ht="20.100000000000001" customHeight="1" x14ac:dyDescent="0.2">
      <c r="D483" s="53" t="s">
        <v>294</v>
      </c>
      <c r="F483" s="37">
        <v>58</v>
      </c>
      <c r="G483" s="37"/>
      <c r="H483" s="37"/>
      <c r="I483" s="37"/>
      <c r="J483" s="37">
        <v>158</v>
      </c>
      <c r="K483" s="37">
        <v>13</v>
      </c>
      <c r="L483" s="37"/>
      <c r="M483" s="37">
        <v>171</v>
      </c>
      <c r="N483" s="37"/>
      <c r="O483" s="37"/>
      <c r="P483" s="37"/>
      <c r="Q483" s="37">
        <v>44</v>
      </c>
      <c r="R483" s="37">
        <v>137</v>
      </c>
      <c r="S483" s="37"/>
      <c r="T483" s="37">
        <v>181</v>
      </c>
      <c r="U483" s="37"/>
      <c r="V483" s="37"/>
      <c r="W483" s="37"/>
      <c r="X483" s="37">
        <v>48</v>
      </c>
      <c r="Y483" s="37"/>
      <c r="Z483" s="37"/>
      <c r="AA483" s="37"/>
      <c r="AB483" s="37">
        <v>0</v>
      </c>
      <c r="AC483" s="37"/>
      <c r="AD483" s="37">
        <v>0</v>
      </c>
      <c r="AE483" s="37"/>
      <c r="AF483" s="37"/>
      <c r="AG483" s="37"/>
      <c r="AH483" s="37">
        <v>0</v>
      </c>
      <c r="AI483" s="37"/>
      <c r="AJ483" s="37"/>
      <c r="AK483" s="37"/>
      <c r="AL483" s="37"/>
      <c r="AM483" s="37"/>
      <c r="AN483" s="37"/>
      <c r="AO483" s="37"/>
      <c r="AP483" s="37">
        <v>18</v>
      </c>
      <c r="AQ483" s="37"/>
      <c r="AR483" s="37"/>
      <c r="AS483" s="37"/>
      <c r="AT483" s="37">
        <v>49</v>
      </c>
      <c r="AU483" s="37">
        <v>3</v>
      </c>
      <c r="AV483" s="37"/>
      <c r="AW483" s="37">
        <v>52</v>
      </c>
      <c r="AX483" s="37"/>
      <c r="AY483" s="37"/>
      <c r="AZ483" s="37"/>
      <c r="BA483" s="37">
        <v>4</v>
      </c>
      <c r="BB483" s="37">
        <v>52</v>
      </c>
      <c r="BC483" s="37"/>
      <c r="BD483" s="37">
        <v>56</v>
      </c>
      <c r="BE483" s="37"/>
      <c r="BF483" s="37"/>
      <c r="BG483" s="37"/>
      <c r="BH483" s="37">
        <v>14</v>
      </c>
      <c r="BI483" s="37"/>
      <c r="BJ483" s="37"/>
      <c r="BK483" s="37"/>
      <c r="BL483" s="37">
        <v>0</v>
      </c>
      <c r="BM483" s="37"/>
      <c r="BN483" s="37">
        <v>0</v>
      </c>
      <c r="BO483" s="37"/>
      <c r="BP483" s="37"/>
      <c r="BQ483" s="37"/>
      <c r="BR483" s="37">
        <v>0</v>
      </c>
    </row>
    <row r="484" spans="1:70" ht="20.100000000000001" customHeight="1" x14ac:dyDescent="0.2">
      <c r="D484" s="38" t="s">
        <v>295</v>
      </c>
      <c r="F484" s="39">
        <v>72</v>
      </c>
      <c r="G484" s="40"/>
      <c r="H484" s="40"/>
      <c r="I484" s="40"/>
      <c r="J484" s="39">
        <v>161</v>
      </c>
      <c r="K484" s="39">
        <v>16</v>
      </c>
      <c r="L484" s="40"/>
      <c r="M484" s="39">
        <v>177</v>
      </c>
      <c r="N484" s="40"/>
      <c r="O484" s="40"/>
      <c r="P484" s="40"/>
      <c r="Q484" s="39">
        <v>56</v>
      </c>
      <c r="R484" s="39">
        <v>155</v>
      </c>
      <c r="S484" s="40"/>
      <c r="T484" s="39">
        <v>211</v>
      </c>
      <c r="U484" s="40"/>
      <c r="V484" s="40"/>
      <c r="W484" s="40"/>
      <c r="X484" s="39">
        <v>38</v>
      </c>
      <c r="Y484" s="40"/>
      <c r="Z484" s="40"/>
      <c r="AA484" s="40"/>
      <c r="AB484" s="39">
        <v>0</v>
      </c>
      <c r="AC484" s="40"/>
      <c r="AD484" s="39">
        <v>0</v>
      </c>
      <c r="AE484" s="40"/>
      <c r="AF484" s="40"/>
      <c r="AG484" s="40"/>
      <c r="AH484" s="39">
        <v>0</v>
      </c>
      <c r="AI484" s="40"/>
      <c r="AJ484" s="40"/>
      <c r="AK484" s="40"/>
      <c r="AL484" s="40"/>
      <c r="AM484" s="40"/>
      <c r="AN484" s="40"/>
      <c r="AO484" s="40"/>
      <c r="AP484" s="39">
        <v>15</v>
      </c>
      <c r="AQ484" s="40"/>
      <c r="AR484" s="40"/>
      <c r="AS484" s="40"/>
      <c r="AT484" s="39">
        <v>48</v>
      </c>
      <c r="AU484" s="39">
        <v>3</v>
      </c>
      <c r="AV484" s="40"/>
      <c r="AW484" s="39">
        <v>51</v>
      </c>
      <c r="AX484" s="40"/>
      <c r="AY484" s="40"/>
      <c r="AZ484" s="40"/>
      <c r="BA484" s="39">
        <v>15</v>
      </c>
      <c r="BB484" s="39">
        <v>41</v>
      </c>
      <c r="BC484" s="40"/>
      <c r="BD484" s="39">
        <v>56</v>
      </c>
      <c r="BE484" s="40"/>
      <c r="BF484" s="40"/>
      <c r="BG484" s="40"/>
      <c r="BH484" s="39">
        <v>10</v>
      </c>
      <c r="BI484" s="40"/>
      <c r="BJ484" s="40"/>
      <c r="BK484" s="40"/>
      <c r="BL484" s="39">
        <v>0</v>
      </c>
      <c r="BM484" s="40"/>
      <c r="BN484" s="39">
        <v>0</v>
      </c>
      <c r="BO484" s="40"/>
      <c r="BP484" s="40"/>
      <c r="BQ484" s="40"/>
      <c r="BR484" s="39">
        <v>0</v>
      </c>
    </row>
    <row r="485" spans="1:70" ht="20.100000000000001" customHeight="1" x14ac:dyDescent="0.2">
      <c r="D485" s="53" t="s">
        <v>296</v>
      </c>
      <c r="F485" s="37">
        <v>63</v>
      </c>
      <c r="G485" s="37"/>
      <c r="H485" s="37"/>
      <c r="I485" s="37"/>
      <c r="J485" s="37">
        <v>163</v>
      </c>
      <c r="K485" s="37">
        <v>7</v>
      </c>
      <c r="L485" s="37"/>
      <c r="M485" s="37">
        <v>170</v>
      </c>
      <c r="N485" s="37"/>
      <c r="O485" s="37"/>
      <c r="P485" s="37"/>
      <c r="Q485" s="37">
        <v>53</v>
      </c>
      <c r="R485" s="37">
        <v>130</v>
      </c>
      <c r="S485" s="37"/>
      <c r="T485" s="37">
        <v>183</v>
      </c>
      <c r="U485" s="37"/>
      <c r="V485" s="37"/>
      <c r="W485" s="37"/>
      <c r="X485" s="37">
        <v>50</v>
      </c>
      <c r="Y485" s="37"/>
      <c r="Z485" s="37"/>
      <c r="AA485" s="37"/>
      <c r="AB485" s="37">
        <v>0</v>
      </c>
      <c r="AC485" s="37"/>
      <c r="AD485" s="37">
        <v>0</v>
      </c>
      <c r="AE485" s="37"/>
      <c r="AF485" s="37"/>
      <c r="AG485" s="37"/>
      <c r="AH485" s="37">
        <v>0</v>
      </c>
      <c r="AI485" s="37"/>
      <c r="AJ485" s="37"/>
      <c r="AK485" s="37"/>
      <c r="AL485" s="37"/>
      <c r="AM485" s="37"/>
      <c r="AN485" s="37"/>
      <c r="AO485" s="37"/>
      <c r="AP485" s="37">
        <v>16</v>
      </c>
      <c r="AQ485" s="37"/>
      <c r="AR485" s="37"/>
      <c r="AS485" s="37"/>
      <c r="AT485" s="37">
        <v>47</v>
      </c>
      <c r="AU485" s="37">
        <v>4</v>
      </c>
      <c r="AV485" s="37"/>
      <c r="AW485" s="37">
        <v>51</v>
      </c>
      <c r="AX485" s="37"/>
      <c r="AY485" s="37"/>
      <c r="AZ485" s="37"/>
      <c r="BA485" s="37">
        <v>12</v>
      </c>
      <c r="BB485" s="37">
        <v>42</v>
      </c>
      <c r="BC485" s="37"/>
      <c r="BD485" s="37">
        <v>54</v>
      </c>
      <c r="BE485" s="37"/>
      <c r="BF485" s="37"/>
      <c r="BG485" s="37"/>
      <c r="BH485" s="37">
        <v>13</v>
      </c>
      <c r="BI485" s="37"/>
      <c r="BJ485" s="37"/>
      <c r="BK485" s="37"/>
      <c r="BL485" s="37">
        <v>0</v>
      </c>
      <c r="BM485" s="37"/>
      <c r="BN485" s="37">
        <v>0</v>
      </c>
      <c r="BO485" s="37"/>
      <c r="BP485" s="37"/>
      <c r="BQ485" s="37"/>
      <c r="BR485" s="37">
        <v>0</v>
      </c>
    </row>
    <row r="486" spans="1:70"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row>
    <row r="487" spans="1:70" s="1" customFormat="1" ht="20.100000000000001" customHeight="1" x14ac:dyDescent="0.2">
      <c r="A487" s="3"/>
      <c r="B487" s="6"/>
      <c r="C487" s="42" t="s">
        <v>180</v>
      </c>
      <c r="D487" s="42"/>
      <c r="E487" s="5"/>
      <c r="F487" s="44">
        <v>635</v>
      </c>
      <c r="G487" s="45"/>
      <c r="H487" s="45"/>
      <c r="I487" s="45"/>
      <c r="J487" s="44">
        <v>1544</v>
      </c>
      <c r="K487" s="44">
        <v>99</v>
      </c>
      <c r="L487" s="45"/>
      <c r="M487" s="44">
        <v>1643</v>
      </c>
      <c r="N487" s="45"/>
      <c r="O487" s="45"/>
      <c r="P487" s="45"/>
      <c r="Q487" s="44">
        <v>508</v>
      </c>
      <c r="R487" s="44">
        <v>1197</v>
      </c>
      <c r="S487" s="45"/>
      <c r="T487" s="44">
        <v>1705</v>
      </c>
      <c r="U487" s="45"/>
      <c r="V487" s="45"/>
      <c r="W487" s="45"/>
      <c r="X487" s="44">
        <v>573</v>
      </c>
      <c r="Y487" s="45"/>
      <c r="Z487" s="45"/>
      <c r="AA487" s="45"/>
      <c r="AB487" s="44">
        <v>0</v>
      </c>
      <c r="AC487" s="45"/>
      <c r="AD487" s="44">
        <v>0</v>
      </c>
      <c r="AE487" s="45"/>
      <c r="AF487" s="45"/>
      <c r="AG487" s="45"/>
      <c r="AH487" s="44">
        <v>0</v>
      </c>
      <c r="AI487" s="45"/>
      <c r="AJ487" s="45"/>
      <c r="AK487" s="45"/>
      <c r="AL487" s="45"/>
      <c r="AM487" s="45"/>
      <c r="AN487" s="45"/>
      <c r="AO487" s="45"/>
      <c r="AP487" s="44">
        <v>230</v>
      </c>
      <c r="AQ487" s="45"/>
      <c r="AR487" s="45"/>
      <c r="AS487" s="45"/>
      <c r="AT487" s="44">
        <v>1059</v>
      </c>
      <c r="AU487" s="44">
        <v>24</v>
      </c>
      <c r="AV487" s="45"/>
      <c r="AW487" s="44">
        <v>1083</v>
      </c>
      <c r="AX487" s="45"/>
      <c r="AY487" s="45"/>
      <c r="AZ487" s="45"/>
      <c r="BA487" s="44">
        <v>168</v>
      </c>
      <c r="BB487" s="44">
        <v>933</v>
      </c>
      <c r="BC487" s="45"/>
      <c r="BD487" s="44">
        <v>1101</v>
      </c>
      <c r="BE487" s="45"/>
      <c r="BF487" s="45"/>
      <c r="BG487" s="45"/>
      <c r="BH487" s="44">
        <v>212</v>
      </c>
      <c r="BI487" s="45"/>
      <c r="BJ487" s="45"/>
      <c r="BK487" s="45"/>
      <c r="BL487" s="44">
        <v>0</v>
      </c>
      <c r="BM487" s="45"/>
      <c r="BN487" s="44">
        <v>0</v>
      </c>
      <c r="BO487" s="45"/>
      <c r="BP487" s="45"/>
      <c r="BQ487" s="45"/>
      <c r="BR487" s="44">
        <v>0</v>
      </c>
    </row>
    <row r="488" spans="1:70"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row>
    <row r="489" spans="1:70" s="1" customFormat="1" ht="20.100000000000001" customHeight="1" x14ac:dyDescent="0.25">
      <c r="A489" s="3"/>
      <c r="B489" s="49" t="s">
        <v>297</v>
      </c>
      <c r="C489" s="50"/>
      <c r="D489" s="50"/>
      <c r="E489" s="5"/>
      <c r="F489" s="51">
        <v>1078</v>
      </c>
      <c r="G489" s="52"/>
      <c r="H489" s="52"/>
      <c r="I489" s="52"/>
      <c r="J489" s="51">
        <v>2982</v>
      </c>
      <c r="K489" s="51">
        <v>169</v>
      </c>
      <c r="L489" s="52"/>
      <c r="M489" s="51">
        <v>3151</v>
      </c>
      <c r="N489" s="52"/>
      <c r="O489" s="52"/>
      <c r="P489" s="52"/>
      <c r="Q489" s="51">
        <v>927</v>
      </c>
      <c r="R489" s="51">
        <v>2233</v>
      </c>
      <c r="S489" s="52"/>
      <c r="T489" s="51">
        <v>3160</v>
      </c>
      <c r="U489" s="52"/>
      <c r="V489" s="52"/>
      <c r="W489" s="52"/>
      <c r="X489" s="51">
        <v>1069</v>
      </c>
      <c r="Y489" s="52"/>
      <c r="Z489" s="52"/>
      <c r="AA489" s="52"/>
      <c r="AB489" s="51">
        <v>0</v>
      </c>
      <c r="AC489" s="52"/>
      <c r="AD489" s="51">
        <v>0</v>
      </c>
      <c r="AE489" s="52"/>
      <c r="AF489" s="52"/>
      <c r="AG489" s="52"/>
      <c r="AH489" s="51">
        <v>0</v>
      </c>
      <c r="AI489" s="52"/>
      <c r="AJ489" s="52"/>
      <c r="AK489" s="52"/>
      <c r="AL489" s="52"/>
      <c r="AM489" s="52"/>
      <c r="AN489" s="52"/>
      <c r="AO489" s="52"/>
      <c r="AP489" s="51">
        <v>298</v>
      </c>
      <c r="AQ489" s="52"/>
      <c r="AR489" s="52"/>
      <c r="AS489" s="52"/>
      <c r="AT489" s="51">
        <v>1480</v>
      </c>
      <c r="AU489" s="51">
        <v>30</v>
      </c>
      <c r="AV489" s="52"/>
      <c r="AW489" s="51">
        <v>1510</v>
      </c>
      <c r="AX489" s="52"/>
      <c r="AY489" s="52"/>
      <c r="AZ489" s="52"/>
      <c r="BA489" s="51">
        <v>265</v>
      </c>
      <c r="BB489" s="51">
        <v>1251</v>
      </c>
      <c r="BC489" s="52"/>
      <c r="BD489" s="51">
        <v>1516</v>
      </c>
      <c r="BE489" s="52"/>
      <c r="BF489" s="52"/>
      <c r="BG489" s="52"/>
      <c r="BH489" s="51">
        <v>292</v>
      </c>
      <c r="BI489" s="52"/>
      <c r="BJ489" s="52"/>
      <c r="BK489" s="52"/>
      <c r="BL489" s="51">
        <v>0</v>
      </c>
      <c r="BM489" s="52"/>
      <c r="BN489" s="51">
        <v>0</v>
      </c>
      <c r="BO489" s="52"/>
      <c r="BP489" s="52"/>
      <c r="BQ489" s="52"/>
      <c r="BR489" s="51">
        <v>0</v>
      </c>
    </row>
    <row r="490" spans="1:70"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row>
    <row r="491" spans="1:70"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row>
    <row r="492" spans="1:70"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row>
    <row r="493" spans="1:70" ht="20.100000000000001" customHeight="1" x14ac:dyDescent="0.2">
      <c r="D493" s="2" t="s">
        <v>98</v>
      </c>
      <c r="F493" s="37">
        <v>105</v>
      </c>
      <c r="G493" s="37"/>
      <c r="H493" s="37"/>
      <c r="I493" s="37"/>
      <c r="J493" s="37">
        <v>316</v>
      </c>
      <c r="K493" s="37">
        <v>10</v>
      </c>
      <c r="L493" s="37"/>
      <c r="M493" s="37">
        <v>326</v>
      </c>
      <c r="N493" s="37"/>
      <c r="O493" s="37"/>
      <c r="P493" s="37"/>
      <c r="Q493" s="37">
        <v>160</v>
      </c>
      <c r="R493" s="37">
        <v>181</v>
      </c>
      <c r="S493" s="37"/>
      <c r="T493" s="37">
        <v>341</v>
      </c>
      <c r="U493" s="37"/>
      <c r="V493" s="37"/>
      <c r="W493" s="37"/>
      <c r="X493" s="37">
        <v>90</v>
      </c>
      <c r="Y493" s="37"/>
      <c r="Z493" s="37"/>
      <c r="AA493" s="37"/>
      <c r="AB493" s="37">
        <v>0</v>
      </c>
      <c r="AC493" s="37"/>
      <c r="AD493" s="37">
        <v>0</v>
      </c>
      <c r="AE493" s="37"/>
      <c r="AF493" s="37"/>
      <c r="AG493" s="37"/>
      <c r="AH493" s="37">
        <v>0</v>
      </c>
      <c r="AI493" s="37"/>
      <c r="AJ493" s="37"/>
      <c r="AK493" s="37"/>
      <c r="AL493" s="37"/>
      <c r="AM493" s="37"/>
      <c r="AN493" s="37"/>
      <c r="AO493" s="37"/>
      <c r="AP493" s="37">
        <v>32</v>
      </c>
      <c r="AQ493" s="37"/>
      <c r="AR493" s="37"/>
      <c r="AS493" s="37"/>
      <c r="AT493" s="37">
        <v>142</v>
      </c>
      <c r="AU493" s="37">
        <v>0</v>
      </c>
      <c r="AV493" s="37"/>
      <c r="AW493" s="37">
        <v>142</v>
      </c>
      <c r="AX493" s="37"/>
      <c r="AY493" s="37"/>
      <c r="AZ493" s="37"/>
      <c r="BA493" s="37">
        <v>59</v>
      </c>
      <c r="BB493" s="37">
        <v>82</v>
      </c>
      <c r="BC493" s="37"/>
      <c r="BD493" s="37">
        <v>141</v>
      </c>
      <c r="BE493" s="37"/>
      <c r="BF493" s="37"/>
      <c r="BG493" s="37"/>
      <c r="BH493" s="37">
        <v>33</v>
      </c>
      <c r="BI493" s="37"/>
      <c r="BJ493" s="37"/>
      <c r="BK493" s="37"/>
      <c r="BL493" s="37">
        <v>0</v>
      </c>
      <c r="BM493" s="37"/>
      <c r="BN493" s="37">
        <v>0</v>
      </c>
      <c r="BO493" s="37"/>
      <c r="BP493" s="37"/>
      <c r="BQ493" s="37"/>
      <c r="BR493" s="37">
        <v>0</v>
      </c>
    </row>
    <row r="494" spans="1:70" ht="20.100000000000001" customHeight="1" x14ac:dyDescent="0.2">
      <c r="B494" s="5"/>
      <c r="D494" s="38" t="s">
        <v>99</v>
      </c>
      <c r="F494" s="39">
        <v>74</v>
      </c>
      <c r="G494" s="40"/>
      <c r="H494" s="40"/>
      <c r="I494" s="40"/>
      <c r="J494" s="39">
        <v>314</v>
      </c>
      <c r="K494" s="39">
        <v>10</v>
      </c>
      <c r="L494" s="40"/>
      <c r="M494" s="39">
        <v>324</v>
      </c>
      <c r="N494" s="40"/>
      <c r="O494" s="40"/>
      <c r="P494" s="40"/>
      <c r="Q494" s="39">
        <v>151</v>
      </c>
      <c r="R494" s="39">
        <v>182</v>
      </c>
      <c r="S494" s="40"/>
      <c r="T494" s="39">
        <v>333</v>
      </c>
      <c r="U494" s="40"/>
      <c r="V494" s="40"/>
      <c r="W494" s="40"/>
      <c r="X494" s="39">
        <v>65</v>
      </c>
      <c r="Y494" s="40"/>
      <c r="Z494" s="40"/>
      <c r="AA494" s="40"/>
      <c r="AB494" s="39">
        <v>0</v>
      </c>
      <c r="AC494" s="40"/>
      <c r="AD494" s="39">
        <v>0</v>
      </c>
      <c r="AE494" s="40"/>
      <c r="AF494" s="40"/>
      <c r="AG494" s="40"/>
      <c r="AH494" s="39">
        <v>0</v>
      </c>
      <c r="AI494" s="40"/>
      <c r="AJ494" s="40"/>
      <c r="AK494" s="40"/>
      <c r="AL494" s="40"/>
      <c r="AM494" s="40"/>
      <c r="AN494" s="40"/>
      <c r="AO494" s="40"/>
      <c r="AP494" s="39">
        <v>13</v>
      </c>
      <c r="AQ494" s="40"/>
      <c r="AR494" s="40"/>
      <c r="AS494" s="40"/>
      <c r="AT494" s="39">
        <v>140</v>
      </c>
      <c r="AU494" s="39">
        <v>6</v>
      </c>
      <c r="AV494" s="40"/>
      <c r="AW494" s="39">
        <v>146</v>
      </c>
      <c r="AX494" s="40"/>
      <c r="AY494" s="40"/>
      <c r="AZ494" s="40"/>
      <c r="BA494" s="39">
        <v>52</v>
      </c>
      <c r="BB494" s="39">
        <v>94</v>
      </c>
      <c r="BC494" s="40"/>
      <c r="BD494" s="39">
        <v>146</v>
      </c>
      <c r="BE494" s="40"/>
      <c r="BF494" s="40"/>
      <c r="BG494" s="40"/>
      <c r="BH494" s="39">
        <v>13</v>
      </c>
      <c r="BI494" s="40"/>
      <c r="BJ494" s="40"/>
      <c r="BK494" s="40"/>
      <c r="BL494" s="39">
        <v>0</v>
      </c>
      <c r="BM494" s="40"/>
      <c r="BN494" s="39">
        <v>0</v>
      </c>
      <c r="BO494" s="40"/>
      <c r="BP494" s="40"/>
      <c r="BQ494" s="40"/>
      <c r="BR494" s="39">
        <v>0</v>
      </c>
    </row>
    <row r="495" spans="1:70" ht="20.100000000000001" customHeight="1" x14ac:dyDescent="0.2">
      <c r="B495" s="5"/>
      <c r="D495" s="2" t="s">
        <v>113</v>
      </c>
      <c r="F495" s="37">
        <v>135</v>
      </c>
      <c r="G495" s="37"/>
      <c r="H495" s="37"/>
      <c r="I495" s="37"/>
      <c r="J495" s="37">
        <v>412</v>
      </c>
      <c r="K495" s="37">
        <v>16</v>
      </c>
      <c r="L495" s="37"/>
      <c r="M495" s="37">
        <v>428</v>
      </c>
      <c r="N495" s="37"/>
      <c r="O495" s="37"/>
      <c r="P495" s="37"/>
      <c r="Q495" s="37">
        <v>157</v>
      </c>
      <c r="R495" s="37">
        <v>267</v>
      </c>
      <c r="S495" s="37"/>
      <c r="T495" s="37">
        <v>424</v>
      </c>
      <c r="U495" s="37"/>
      <c r="V495" s="37"/>
      <c r="W495" s="37"/>
      <c r="X495" s="37">
        <v>139</v>
      </c>
      <c r="Y495" s="37"/>
      <c r="Z495" s="37"/>
      <c r="AA495" s="37"/>
      <c r="AB495" s="37">
        <v>0</v>
      </c>
      <c r="AC495" s="37"/>
      <c r="AD495" s="37">
        <v>0</v>
      </c>
      <c r="AE495" s="37"/>
      <c r="AF495" s="37"/>
      <c r="AG495" s="37"/>
      <c r="AH495" s="37">
        <v>85</v>
      </c>
      <c r="AI495" s="37"/>
      <c r="AJ495" s="37"/>
      <c r="AK495" s="37"/>
      <c r="AL495" s="37"/>
      <c r="AM495" s="37"/>
      <c r="AN495" s="37"/>
      <c r="AO495" s="37"/>
      <c r="AP495" s="37">
        <v>16</v>
      </c>
      <c r="AQ495" s="37"/>
      <c r="AR495" s="37"/>
      <c r="AS495" s="37"/>
      <c r="AT495" s="37">
        <v>75</v>
      </c>
      <c r="AU495" s="37">
        <v>1</v>
      </c>
      <c r="AV495" s="37"/>
      <c r="AW495" s="37">
        <v>76</v>
      </c>
      <c r="AX495" s="37"/>
      <c r="AY495" s="37"/>
      <c r="AZ495" s="37"/>
      <c r="BA495" s="37">
        <v>28</v>
      </c>
      <c r="BB495" s="37">
        <v>50</v>
      </c>
      <c r="BC495" s="37"/>
      <c r="BD495" s="37">
        <v>78</v>
      </c>
      <c r="BE495" s="37"/>
      <c r="BF495" s="37"/>
      <c r="BG495" s="37"/>
      <c r="BH495" s="37">
        <v>14</v>
      </c>
      <c r="BI495" s="37"/>
      <c r="BJ495" s="37"/>
      <c r="BK495" s="37"/>
      <c r="BL495" s="37">
        <v>0</v>
      </c>
      <c r="BM495" s="37"/>
      <c r="BN495" s="37">
        <v>0</v>
      </c>
      <c r="BO495" s="37"/>
      <c r="BP495" s="37"/>
      <c r="BQ495" s="37"/>
      <c r="BR495" s="37">
        <v>13</v>
      </c>
    </row>
    <row r="496" spans="1:70" ht="20.100000000000001" customHeight="1" x14ac:dyDescent="0.2">
      <c r="B496" s="5"/>
      <c r="D496" s="38" t="s">
        <v>174</v>
      </c>
      <c r="F496" s="39">
        <v>130</v>
      </c>
      <c r="G496" s="40"/>
      <c r="H496" s="40"/>
      <c r="I496" s="40"/>
      <c r="J496" s="39">
        <v>413</v>
      </c>
      <c r="K496" s="39">
        <v>14</v>
      </c>
      <c r="L496" s="40"/>
      <c r="M496" s="39">
        <v>427</v>
      </c>
      <c r="N496" s="40"/>
      <c r="O496" s="40"/>
      <c r="P496" s="40"/>
      <c r="Q496" s="39">
        <v>122</v>
      </c>
      <c r="R496" s="39">
        <v>265</v>
      </c>
      <c r="S496" s="40"/>
      <c r="T496" s="39">
        <v>387</v>
      </c>
      <c r="U496" s="40"/>
      <c r="V496" s="40"/>
      <c r="W496" s="40"/>
      <c r="X496" s="39">
        <v>170</v>
      </c>
      <c r="Y496" s="40"/>
      <c r="Z496" s="40"/>
      <c r="AA496" s="40"/>
      <c r="AB496" s="39">
        <v>0</v>
      </c>
      <c r="AC496" s="40"/>
      <c r="AD496" s="39">
        <v>0</v>
      </c>
      <c r="AE496" s="40"/>
      <c r="AF496" s="40"/>
      <c r="AG496" s="40"/>
      <c r="AH496" s="39">
        <v>34</v>
      </c>
      <c r="AI496" s="40"/>
      <c r="AJ496" s="40"/>
      <c r="AK496" s="40"/>
      <c r="AL496" s="40"/>
      <c r="AM496" s="40"/>
      <c r="AN496" s="40"/>
      <c r="AO496" s="40"/>
      <c r="AP496" s="39">
        <v>20</v>
      </c>
      <c r="AQ496" s="40"/>
      <c r="AR496" s="40"/>
      <c r="AS496" s="40"/>
      <c r="AT496" s="39">
        <v>75</v>
      </c>
      <c r="AU496" s="39">
        <v>0</v>
      </c>
      <c r="AV496" s="40"/>
      <c r="AW496" s="39">
        <v>75</v>
      </c>
      <c r="AX496" s="40"/>
      <c r="AY496" s="40"/>
      <c r="AZ496" s="40"/>
      <c r="BA496" s="39">
        <v>24</v>
      </c>
      <c r="BB496" s="39">
        <v>41</v>
      </c>
      <c r="BC496" s="40"/>
      <c r="BD496" s="39">
        <v>65</v>
      </c>
      <c r="BE496" s="40"/>
      <c r="BF496" s="40"/>
      <c r="BG496" s="40"/>
      <c r="BH496" s="39">
        <v>30</v>
      </c>
      <c r="BI496" s="40"/>
      <c r="BJ496" s="40"/>
      <c r="BK496" s="40"/>
      <c r="BL496" s="39">
        <v>0</v>
      </c>
      <c r="BM496" s="40"/>
      <c r="BN496" s="39">
        <v>0</v>
      </c>
      <c r="BO496" s="40"/>
      <c r="BP496" s="40"/>
      <c r="BQ496" s="40"/>
      <c r="BR496" s="39">
        <v>5</v>
      </c>
    </row>
    <row r="497" spans="1:70" ht="20.100000000000001" customHeight="1" x14ac:dyDescent="0.2">
      <c r="D497" s="2" t="s">
        <v>115</v>
      </c>
      <c r="F497" s="37">
        <v>36</v>
      </c>
      <c r="G497" s="37"/>
      <c r="H497" s="37"/>
      <c r="I497" s="37"/>
      <c r="J497" s="37">
        <v>352</v>
      </c>
      <c r="K497" s="37">
        <v>14</v>
      </c>
      <c r="L497" s="37"/>
      <c r="M497" s="37">
        <v>366</v>
      </c>
      <c r="N497" s="37"/>
      <c r="O497" s="37"/>
      <c r="P497" s="37"/>
      <c r="Q497" s="37">
        <v>160</v>
      </c>
      <c r="R497" s="37">
        <v>212</v>
      </c>
      <c r="S497" s="37"/>
      <c r="T497" s="37">
        <v>372</v>
      </c>
      <c r="U497" s="37"/>
      <c r="V497" s="37"/>
      <c r="W497" s="37"/>
      <c r="X497" s="37">
        <v>30</v>
      </c>
      <c r="Y497" s="37"/>
      <c r="Z497" s="37"/>
      <c r="AA497" s="37"/>
      <c r="AB497" s="37">
        <v>0</v>
      </c>
      <c r="AC497" s="37"/>
      <c r="AD497" s="37">
        <v>0</v>
      </c>
      <c r="AE497" s="37"/>
      <c r="AF497" s="37"/>
      <c r="AG497" s="37"/>
      <c r="AH497" s="37">
        <v>0</v>
      </c>
      <c r="AI497" s="37"/>
      <c r="AJ497" s="37"/>
      <c r="AK497" s="37"/>
      <c r="AL497" s="37"/>
      <c r="AM497" s="37"/>
      <c r="AN497" s="37"/>
      <c r="AO497" s="37"/>
      <c r="AP497" s="37">
        <v>6</v>
      </c>
      <c r="AQ497" s="37"/>
      <c r="AR497" s="37"/>
      <c r="AS497" s="37"/>
      <c r="AT497" s="37">
        <v>67</v>
      </c>
      <c r="AU497" s="37">
        <v>0</v>
      </c>
      <c r="AV497" s="37"/>
      <c r="AW497" s="37">
        <v>67</v>
      </c>
      <c r="AX497" s="37"/>
      <c r="AY497" s="37"/>
      <c r="AZ497" s="37"/>
      <c r="BA497" s="37">
        <v>28</v>
      </c>
      <c r="BB497" s="37">
        <v>38</v>
      </c>
      <c r="BC497" s="37"/>
      <c r="BD497" s="37">
        <v>66</v>
      </c>
      <c r="BE497" s="37"/>
      <c r="BF497" s="37"/>
      <c r="BG497" s="37"/>
      <c r="BH497" s="37">
        <v>7</v>
      </c>
      <c r="BI497" s="37"/>
      <c r="BJ497" s="37"/>
      <c r="BK497" s="37"/>
      <c r="BL497" s="37">
        <v>0</v>
      </c>
      <c r="BM497" s="37"/>
      <c r="BN497" s="37">
        <v>0</v>
      </c>
      <c r="BO497" s="37"/>
      <c r="BP497" s="37"/>
      <c r="BQ497" s="37"/>
      <c r="BR497" s="37">
        <v>0</v>
      </c>
    </row>
    <row r="498" spans="1:70" ht="20.100000000000001" customHeight="1" x14ac:dyDescent="0.2">
      <c r="D498" s="38" t="s">
        <v>116</v>
      </c>
      <c r="F498" s="39">
        <v>75</v>
      </c>
      <c r="G498" s="40"/>
      <c r="H498" s="40"/>
      <c r="I498" s="40"/>
      <c r="J498" s="39">
        <v>368</v>
      </c>
      <c r="K498" s="39">
        <v>10</v>
      </c>
      <c r="L498" s="40"/>
      <c r="M498" s="39">
        <v>378</v>
      </c>
      <c r="N498" s="40"/>
      <c r="O498" s="40"/>
      <c r="P498" s="40"/>
      <c r="Q498" s="39">
        <v>165</v>
      </c>
      <c r="R498" s="39">
        <v>214</v>
      </c>
      <c r="S498" s="40"/>
      <c r="T498" s="39">
        <v>379</v>
      </c>
      <c r="U498" s="40"/>
      <c r="V498" s="40"/>
      <c r="W498" s="40"/>
      <c r="X498" s="39">
        <v>74</v>
      </c>
      <c r="Y498" s="40"/>
      <c r="Z498" s="40"/>
      <c r="AA498" s="40"/>
      <c r="AB498" s="39">
        <v>0</v>
      </c>
      <c r="AC498" s="40"/>
      <c r="AD498" s="39">
        <v>0</v>
      </c>
      <c r="AE498" s="40"/>
      <c r="AF498" s="40"/>
      <c r="AG498" s="40"/>
      <c r="AH498" s="39">
        <v>0</v>
      </c>
      <c r="AI498" s="40"/>
      <c r="AJ498" s="40"/>
      <c r="AK498" s="40"/>
      <c r="AL498" s="40"/>
      <c r="AM498" s="40"/>
      <c r="AN498" s="40"/>
      <c r="AO498" s="40"/>
      <c r="AP498" s="39">
        <v>8</v>
      </c>
      <c r="AQ498" s="40"/>
      <c r="AR498" s="40"/>
      <c r="AS498" s="40"/>
      <c r="AT498" s="39">
        <v>66</v>
      </c>
      <c r="AU498" s="39">
        <v>3</v>
      </c>
      <c r="AV498" s="40"/>
      <c r="AW498" s="39">
        <v>69</v>
      </c>
      <c r="AX498" s="40"/>
      <c r="AY498" s="40"/>
      <c r="AZ498" s="40"/>
      <c r="BA498" s="39">
        <v>37</v>
      </c>
      <c r="BB498" s="39">
        <v>32</v>
      </c>
      <c r="BC498" s="40"/>
      <c r="BD498" s="39">
        <v>69</v>
      </c>
      <c r="BE498" s="40"/>
      <c r="BF498" s="40"/>
      <c r="BG498" s="40"/>
      <c r="BH498" s="39">
        <v>8</v>
      </c>
      <c r="BI498" s="40"/>
      <c r="BJ498" s="40"/>
      <c r="BK498" s="40"/>
      <c r="BL498" s="39">
        <v>0</v>
      </c>
      <c r="BM498" s="40"/>
      <c r="BN498" s="39">
        <v>0</v>
      </c>
      <c r="BO498" s="40"/>
      <c r="BP498" s="40"/>
      <c r="BQ498" s="40"/>
      <c r="BR498" s="39">
        <v>0</v>
      </c>
    </row>
    <row r="499" spans="1:70" ht="20.100000000000001" customHeight="1" x14ac:dyDescent="0.2">
      <c r="D499" s="2" t="s">
        <v>104</v>
      </c>
      <c r="F499" s="37">
        <v>142</v>
      </c>
      <c r="G499" s="37"/>
      <c r="H499" s="37"/>
      <c r="I499" s="37"/>
      <c r="J499" s="37">
        <v>404</v>
      </c>
      <c r="K499" s="37">
        <v>7</v>
      </c>
      <c r="L499" s="37"/>
      <c r="M499" s="37">
        <v>411</v>
      </c>
      <c r="N499" s="37"/>
      <c r="O499" s="37"/>
      <c r="P499" s="37"/>
      <c r="Q499" s="37">
        <v>175</v>
      </c>
      <c r="R499" s="37">
        <v>267</v>
      </c>
      <c r="S499" s="37"/>
      <c r="T499" s="37">
        <v>442</v>
      </c>
      <c r="U499" s="37"/>
      <c r="V499" s="37"/>
      <c r="W499" s="37"/>
      <c r="X499" s="37">
        <v>111</v>
      </c>
      <c r="Y499" s="37"/>
      <c r="Z499" s="37"/>
      <c r="AA499" s="37"/>
      <c r="AB499" s="37">
        <v>0</v>
      </c>
      <c r="AC499" s="37"/>
      <c r="AD499" s="37">
        <v>0</v>
      </c>
      <c r="AE499" s="37"/>
      <c r="AF499" s="37"/>
      <c r="AG499" s="37"/>
      <c r="AH499" s="37">
        <v>28</v>
      </c>
      <c r="AI499" s="37"/>
      <c r="AJ499" s="37"/>
      <c r="AK499" s="37"/>
      <c r="AL499" s="37"/>
      <c r="AM499" s="37"/>
      <c r="AN499" s="37"/>
      <c r="AO499" s="37"/>
      <c r="AP499" s="37">
        <v>15</v>
      </c>
      <c r="AQ499" s="37"/>
      <c r="AR499" s="37"/>
      <c r="AS499" s="37"/>
      <c r="AT499" s="37">
        <v>83</v>
      </c>
      <c r="AU499" s="37">
        <v>1</v>
      </c>
      <c r="AV499" s="37"/>
      <c r="AW499" s="37">
        <v>84</v>
      </c>
      <c r="AX499" s="37"/>
      <c r="AY499" s="37"/>
      <c r="AZ499" s="37"/>
      <c r="BA499" s="37">
        <v>39</v>
      </c>
      <c r="BB499" s="37">
        <v>47</v>
      </c>
      <c r="BC499" s="37"/>
      <c r="BD499" s="37">
        <v>86</v>
      </c>
      <c r="BE499" s="37"/>
      <c r="BF499" s="37"/>
      <c r="BG499" s="37"/>
      <c r="BH499" s="37">
        <v>13</v>
      </c>
      <c r="BI499" s="37"/>
      <c r="BJ499" s="37"/>
      <c r="BK499" s="37"/>
      <c r="BL499" s="37">
        <v>0</v>
      </c>
      <c r="BM499" s="37"/>
      <c r="BN499" s="37">
        <v>0</v>
      </c>
      <c r="BO499" s="37"/>
      <c r="BP499" s="37"/>
      <c r="BQ499" s="37"/>
      <c r="BR499" s="37">
        <v>2</v>
      </c>
    </row>
    <row r="500" spans="1:70" ht="20.100000000000001" customHeight="1" x14ac:dyDescent="0.2">
      <c r="B500" s="5"/>
      <c r="D500" s="38" t="s">
        <v>105</v>
      </c>
      <c r="F500" s="39">
        <v>78</v>
      </c>
      <c r="G500" s="40"/>
      <c r="H500" s="40"/>
      <c r="I500" s="40"/>
      <c r="J500" s="39">
        <v>378</v>
      </c>
      <c r="K500" s="39">
        <v>9</v>
      </c>
      <c r="L500" s="40"/>
      <c r="M500" s="39">
        <v>387</v>
      </c>
      <c r="N500" s="40"/>
      <c r="O500" s="40"/>
      <c r="P500" s="40"/>
      <c r="Q500" s="39">
        <v>186</v>
      </c>
      <c r="R500" s="39">
        <v>203</v>
      </c>
      <c r="S500" s="40"/>
      <c r="T500" s="39">
        <v>389</v>
      </c>
      <c r="U500" s="40"/>
      <c r="V500" s="40"/>
      <c r="W500" s="40"/>
      <c r="X500" s="39">
        <v>76</v>
      </c>
      <c r="Y500" s="40"/>
      <c r="Z500" s="40"/>
      <c r="AA500" s="40"/>
      <c r="AB500" s="39">
        <v>0</v>
      </c>
      <c r="AC500" s="40"/>
      <c r="AD500" s="39">
        <v>0</v>
      </c>
      <c r="AE500" s="40"/>
      <c r="AF500" s="40"/>
      <c r="AG500" s="40"/>
      <c r="AH500" s="39">
        <v>0</v>
      </c>
      <c r="AI500" s="40"/>
      <c r="AJ500" s="40"/>
      <c r="AK500" s="40"/>
      <c r="AL500" s="40"/>
      <c r="AM500" s="40"/>
      <c r="AN500" s="40"/>
      <c r="AO500" s="40"/>
      <c r="AP500" s="39">
        <v>12</v>
      </c>
      <c r="AQ500" s="40"/>
      <c r="AR500" s="40"/>
      <c r="AS500" s="40"/>
      <c r="AT500" s="39">
        <v>63</v>
      </c>
      <c r="AU500" s="39">
        <v>1</v>
      </c>
      <c r="AV500" s="40"/>
      <c r="AW500" s="39">
        <v>64</v>
      </c>
      <c r="AX500" s="40"/>
      <c r="AY500" s="40"/>
      <c r="AZ500" s="40"/>
      <c r="BA500" s="39">
        <v>36</v>
      </c>
      <c r="BB500" s="39">
        <v>27</v>
      </c>
      <c r="BC500" s="40"/>
      <c r="BD500" s="39">
        <v>63</v>
      </c>
      <c r="BE500" s="40"/>
      <c r="BF500" s="40"/>
      <c r="BG500" s="40"/>
      <c r="BH500" s="39">
        <v>13</v>
      </c>
      <c r="BI500" s="40"/>
      <c r="BJ500" s="40"/>
      <c r="BK500" s="40"/>
      <c r="BL500" s="39">
        <v>0</v>
      </c>
      <c r="BM500" s="40"/>
      <c r="BN500" s="39">
        <v>0</v>
      </c>
      <c r="BO500" s="40"/>
      <c r="BP500" s="40"/>
      <c r="BQ500" s="40"/>
      <c r="BR500" s="39">
        <v>0</v>
      </c>
    </row>
    <row r="501" spans="1:70" ht="20.100000000000001" customHeight="1" x14ac:dyDescent="0.2">
      <c r="B501" s="5"/>
      <c r="D501" s="2" t="s">
        <v>106</v>
      </c>
      <c r="F501" s="37">
        <v>116</v>
      </c>
      <c r="G501" s="37"/>
      <c r="H501" s="37"/>
      <c r="I501" s="37"/>
      <c r="J501" s="37">
        <v>571</v>
      </c>
      <c r="K501" s="37">
        <v>6</v>
      </c>
      <c r="L501" s="37"/>
      <c r="M501" s="37">
        <v>577</v>
      </c>
      <c r="N501" s="37"/>
      <c r="O501" s="37"/>
      <c r="P501" s="37"/>
      <c r="Q501" s="37">
        <v>172</v>
      </c>
      <c r="R501" s="37">
        <v>378</v>
      </c>
      <c r="S501" s="37"/>
      <c r="T501" s="37">
        <v>550</v>
      </c>
      <c r="U501" s="37"/>
      <c r="V501" s="37"/>
      <c r="W501" s="37"/>
      <c r="X501" s="37">
        <v>143</v>
      </c>
      <c r="Y501" s="37"/>
      <c r="Z501" s="37"/>
      <c r="AA501" s="37"/>
      <c r="AB501" s="37">
        <v>0</v>
      </c>
      <c r="AC501" s="37"/>
      <c r="AD501" s="37">
        <v>0</v>
      </c>
      <c r="AE501" s="37"/>
      <c r="AF501" s="37"/>
      <c r="AG501" s="37"/>
      <c r="AH501" s="37">
        <v>0</v>
      </c>
      <c r="AI501" s="37"/>
      <c r="AJ501" s="37"/>
      <c r="AK501" s="37"/>
      <c r="AL501" s="37"/>
      <c r="AM501" s="37"/>
      <c r="AN501" s="37"/>
      <c r="AO501" s="37"/>
      <c r="AP501" s="37">
        <v>16</v>
      </c>
      <c r="AQ501" s="37"/>
      <c r="AR501" s="37"/>
      <c r="AS501" s="37"/>
      <c r="AT501" s="37">
        <v>53</v>
      </c>
      <c r="AU501" s="37">
        <v>1</v>
      </c>
      <c r="AV501" s="37"/>
      <c r="AW501" s="37">
        <v>54</v>
      </c>
      <c r="AX501" s="37"/>
      <c r="AY501" s="37"/>
      <c r="AZ501" s="37"/>
      <c r="BA501" s="37">
        <v>21</v>
      </c>
      <c r="BB501" s="37">
        <v>41</v>
      </c>
      <c r="BC501" s="37"/>
      <c r="BD501" s="37">
        <v>62</v>
      </c>
      <c r="BE501" s="37"/>
      <c r="BF501" s="37"/>
      <c r="BG501" s="37"/>
      <c r="BH501" s="37">
        <v>8</v>
      </c>
      <c r="BI501" s="37"/>
      <c r="BJ501" s="37"/>
      <c r="BK501" s="37"/>
      <c r="BL501" s="37">
        <v>0</v>
      </c>
      <c r="BM501" s="37"/>
      <c r="BN501" s="37">
        <v>0</v>
      </c>
      <c r="BO501" s="37"/>
      <c r="BP501" s="37"/>
      <c r="BQ501" s="37"/>
      <c r="BR501" s="37">
        <v>0</v>
      </c>
    </row>
    <row r="502" spans="1:70" ht="20.100000000000001" customHeight="1" x14ac:dyDescent="0.2">
      <c r="B502" s="5"/>
      <c r="D502" s="38" t="s">
        <v>118</v>
      </c>
      <c r="F502" s="39">
        <v>129</v>
      </c>
      <c r="G502" s="40"/>
      <c r="H502" s="40"/>
      <c r="I502" s="40"/>
      <c r="J502" s="39">
        <v>573</v>
      </c>
      <c r="K502" s="39">
        <v>16</v>
      </c>
      <c r="L502" s="40"/>
      <c r="M502" s="39">
        <v>589</v>
      </c>
      <c r="N502" s="40"/>
      <c r="O502" s="40"/>
      <c r="P502" s="40"/>
      <c r="Q502" s="39">
        <v>278</v>
      </c>
      <c r="R502" s="39">
        <v>289</v>
      </c>
      <c r="S502" s="40"/>
      <c r="T502" s="39">
        <v>567</v>
      </c>
      <c r="U502" s="40"/>
      <c r="V502" s="40"/>
      <c r="W502" s="40"/>
      <c r="X502" s="39">
        <v>151</v>
      </c>
      <c r="Y502" s="40"/>
      <c r="Z502" s="40"/>
      <c r="AA502" s="40"/>
      <c r="AB502" s="39">
        <v>0</v>
      </c>
      <c r="AC502" s="40"/>
      <c r="AD502" s="39">
        <v>0</v>
      </c>
      <c r="AE502" s="40"/>
      <c r="AF502" s="40"/>
      <c r="AG502" s="40"/>
      <c r="AH502" s="39">
        <v>0</v>
      </c>
      <c r="AI502" s="40"/>
      <c r="AJ502" s="40"/>
      <c r="AK502" s="40"/>
      <c r="AL502" s="40"/>
      <c r="AM502" s="40"/>
      <c r="AN502" s="40"/>
      <c r="AO502" s="40"/>
      <c r="AP502" s="39">
        <v>5</v>
      </c>
      <c r="AQ502" s="40"/>
      <c r="AR502" s="40"/>
      <c r="AS502" s="40"/>
      <c r="AT502" s="39">
        <v>50</v>
      </c>
      <c r="AU502" s="39">
        <v>0</v>
      </c>
      <c r="AV502" s="40"/>
      <c r="AW502" s="39">
        <v>50</v>
      </c>
      <c r="AX502" s="40"/>
      <c r="AY502" s="40"/>
      <c r="AZ502" s="40"/>
      <c r="BA502" s="39">
        <v>34</v>
      </c>
      <c r="BB502" s="39">
        <v>16</v>
      </c>
      <c r="BC502" s="40"/>
      <c r="BD502" s="39">
        <v>50</v>
      </c>
      <c r="BE502" s="40"/>
      <c r="BF502" s="40"/>
      <c r="BG502" s="40"/>
      <c r="BH502" s="39">
        <v>5</v>
      </c>
      <c r="BI502" s="40"/>
      <c r="BJ502" s="40"/>
      <c r="BK502" s="40"/>
      <c r="BL502" s="39">
        <v>0</v>
      </c>
      <c r="BM502" s="40"/>
      <c r="BN502" s="39">
        <v>0</v>
      </c>
      <c r="BO502" s="40"/>
      <c r="BP502" s="40"/>
      <c r="BQ502" s="40"/>
      <c r="BR502" s="39">
        <v>0</v>
      </c>
    </row>
    <row r="503" spans="1:70" ht="20.100000000000001" customHeight="1" x14ac:dyDescent="0.2">
      <c r="B503" s="5"/>
      <c r="D503" s="2" t="s">
        <v>176</v>
      </c>
      <c r="F503" s="37">
        <v>105</v>
      </c>
      <c r="G503" s="37"/>
      <c r="H503" s="37"/>
      <c r="I503" s="37"/>
      <c r="J503" s="37">
        <v>410</v>
      </c>
      <c r="K503" s="37">
        <v>10</v>
      </c>
      <c r="L503" s="37"/>
      <c r="M503" s="37">
        <v>420</v>
      </c>
      <c r="N503" s="37"/>
      <c r="O503" s="37"/>
      <c r="P503" s="37"/>
      <c r="Q503" s="37">
        <v>156</v>
      </c>
      <c r="R503" s="37">
        <v>247</v>
      </c>
      <c r="S503" s="37"/>
      <c r="T503" s="37">
        <v>403</v>
      </c>
      <c r="U503" s="37"/>
      <c r="V503" s="37"/>
      <c r="W503" s="37"/>
      <c r="X503" s="37">
        <v>122</v>
      </c>
      <c r="Y503" s="37"/>
      <c r="Z503" s="37"/>
      <c r="AA503" s="37"/>
      <c r="AB503" s="37">
        <v>0</v>
      </c>
      <c r="AC503" s="37"/>
      <c r="AD503" s="37">
        <v>0</v>
      </c>
      <c r="AE503" s="37"/>
      <c r="AF503" s="37"/>
      <c r="AG503" s="37"/>
      <c r="AH503" s="37">
        <v>0</v>
      </c>
      <c r="AI503" s="37"/>
      <c r="AJ503" s="37"/>
      <c r="AK503" s="37"/>
      <c r="AL503" s="37"/>
      <c r="AM503" s="37"/>
      <c r="AN503" s="37"/>
      <c r="AO503" s="37"/>
      <c r="AP503" s="37">
        <v>9</v>
      </c>
      <c r="AQ503" s="37"/>
      <c r="AR503" s="37"/>
      <c r="AS503" s="37"/>
      <c r="AT503" s="37">
        <v>75</v>
      </c>
      <c r="AU503" s="37">
        <v>1</v>
      </c>
      <c r="AV503" s="37"/>
      <c r="AW503" s="37">
        <v>76</v>
      </c>
      <c r="AX503" s="37"/>
      <c r="AY503" s="37"/>
      <c r="AZ503" s="37"/>
      <c r="BA503" s="37">
        <v>27</v>
      </c>
      <c r="BB503" s="37">
        <v>43</v>
      </c>
      <c r="BC503" s="37"/>
      <c r="BD503" s="37">
        <v>70</v>
      </c>
      <c r="BE503" s="37"/>
      <c r="BF503" s="37"/>
      <c r="BG503" s="37"/>
      <c r="BH503" s="37">
        <v>15</v>
      </c>
      <c r="BI503" s="37"/>
      <c r="BJ503" s="37"/>
      <c r="BK503" s="37"/>
      <c r="BL503" s="37">
        <v>0</v>
      </c>
      <c r="BM503" s="37"/>
      <c r="BN503" s="37">
        <v>0</v>
      </c>
      <c r="BO503" s="37"/>
      <c r="BP503" s="37"/>
      <c r="BQ503" s="37"/>
      <c r="BR503" s="37">
        <v>0</v>
      </c>
    </row>
    <row r="504" spans="1:70"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row>
    <row r="505" spans="1:70" s="1" customFormat="1" ht="20.100000000000001" customHeight="1" x14ac:dyDescent="0.2">
      <c r="A505" s="3"/>
      <c r="B505" s="6"/>
      <c r="C505" s="42" t="s">
        <v>180</v>
      </c>
      <c r="D505" s="42"/>
      <c r="E505" s="5"/>
      <c r="F505" s="44">
        <v>1125</v>
      </c>
      <c r="G505" s="45"/>
      <c r="H505" s="45"/>
      <c r="I505" s="45"/>
      <c r="J505" s="44">
        <v>4511</v>
      </c>
      <c r="K505" s="44">
        <v>122</v>
      </c>
      <c r="L505" s="45"/>
      <c r="M505" s="44">
        <v>4633</v>
      </c>
      <c r="N505" s="45"/>
      <c r="O505" s="45"/>
      <c r="P505" s="45"/>
      <c r="Q505" s="44">
        <v>1882</v>
      </c>
      <c r="R505" s="44">
        <v>2705</v>
      </c>
      <c r="S505" s="45"/>
      <c r="T505" s="44">
        <v>4587</v>
      </c>
      <c r="U505" s="45"/>
      <c r="V505" s="45"/>
      <c r="W505" s="45"/>
      <c r="X505" s="44">
        <v>1171</v>
      </c>
      <c r="Y505" s="45"/>
      <c r="Z505" s="45"/>
      <c r="AA505" s="45"/>
      <c r="AB505" s="44">
        <v>0</v>
      </c>
      <c r="AC505" s="45"/>
      <c r="AD505" s="44">
        <v>0</v>
      </c>
      <c r="AE505" s="45"/>
      <c r="AF505" s="45"/>
      <c r="AG505" s="45"/>
      <c r="AH505" s="44">
        <v>147</v>
      </c>
      <c r="AI505" s="45"/>
      <c r="AJ505" s="45"/>
      <c r="AK505" s="45"/>
      <c r="AL505" s="45"/>
      <c r="AM505" s="45"/>
      <c r="AN505" s="45"/>
      <c r="AO505" s="45"/>
      <c r="AP505" s="44">
        <v>152</v>
      </c>
      <c r="AQ505" s="45"/>
      <c r="AR505" s="45"/>
      <c r="AS505" s="45"/>
      <c r="AT505" s="44">
        <v>889</v>
      </c>
      <c r="AU505" s="44">
        <v>14</v>
      </c>
      <c r="AV505" s="45"/>
      <c r="AW505" s="44">
        <v>903</v>
      </c>
      <c r="AX505" s="45"/>
      <c r="AY505" s="45"/>
      <c r="AZ505" s="45"/>
      <c r="BA505" s="44">
        <v>385</v>
      </c>
      <c r="BB505" s="44">
        <v>511</v>
      </c>
      <c r="BC505" s="45"/>
      <c r="BD505" s="44">
        <v>896</v>
      </c>
      <c r="BE505" s="45"/>
      <c r="BF505" s="45"/>
      <c r="BG505" s="45"/>
      <c r="BH505" s="44">
        <v>159</v>
      </c>
      <c r="BI505" s="45"/>
      <c r="BJ505" s="45"/>
      <c r="BK505" s="45"/>
      <c r="BL505" s="44">
        <v>0</v>
      </c>
      <c r="BM505" s="45"/>
      <c r="BN505" s="44">
        <v>0</v>
      </c>
      <c r="BO505" s="45"/>
      <c r="BP505" s="45"/>
      <c r="BQ505" s="45"/>
      <c r="BR505" s="44">
        <v>20</v>
      </c>
    </row>
    <row r="506" spans="1:70"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row>
    <row r="507" spans="1:70" s="1" customFormat="1" ht="20.100000000000001" customHeight="1" x14ac:dyDescent="0.25">
      <c r="A507" s="3"/>
      <c r="B507" s="49" t="s">
        <v>299</v>
      </c>
      <c r="C507" s="50"/>
      <c r="D507" s="50"/>
      <c r="E507" s="5"/>
      <c r="F507" s="51">
        <v>1125</v>
      </c>
      <c r="G507" s="52"/>
      <c r="H507" s="52"/>
      <c r="I507" s="52"/>
      <c r="J507" s="51">
        <v>4511</v>
      </c>
      <c r="K507" s="51">
        <v>122</v>
      </c>
      <c r="L507" s="52"/>
      <c r="M507" s="51">
        <v>4633</v>
      </c>
      <c r="N507" s="52"/>
      <c r="O507" s="52"/>
      <c r="P507" s="52"/>
      <c r="Q507" s="51">
        <v>1882</v>
      </c>
      <c r="R507" s="51">
        <v>2705</v>
      </c>
      <c r="S507" s="52"/>
      <c r="T507" s="51">
        <v>4587</v>
      </c>
      <c r="U507" s="52"/>
      <c r="V507" s="52"/>
      <c r="W507" s="52"/>
      <c r="X507" s="51">
        <v>1171</v>
      </c>
      <c r="Y507" s="52"/>
      <c r="Z507" s="52"/>
      <c r="AA507" s="52"/>
      <c r="AB507" s="51">
        <v>0</v>
      </c>
      <c r="AC507" s="52"/>
      <c r="AD507" s="51">
        <v>0</v>
      </c>
      <c r="AE507" s="52"/>
      <c r="AF507" s="52"/>
      <c r="AG507" s="52"/>
      <c r="AH507" s="51">
        <v>147</v>
      </c>
      <c r="AI507" s="52"/>
      <c r="AJ507" s="52"/>
      <c r="AK507" s="52"/>
      <c r="AL507" s="52"/>
      <c r="AM507" s="52"/>
      <c r="AN507" s="52"/>
      <c r="AO507" s="52"/>
      <c r="AP507" s="51">
        <v>152</v>
      </c>
      <c r="AQ507" s="52"/>
      <c r="AR507" s="52"/>
      <c r="AS507" s="52"/>
      <c r="AT507" s="51">
        <v>889</v>
      </c>
      <c r="AU507" s="51">
        <v>14</v>
      </c>
      <c r="AV507" s="52"/>
      <c r="AW507" s="51">
        <v>903</v>
      </c>
      <c r="AX507" s="52"/>
      <c r="AY507" s="52"/>
      <c r="AZ507" s="52"/>
      <c r="BA507" s="51">
        <v>385</v>
      </c>
      <c r="BB507" s="51">
        <v>511</v>
      </c>
      <c r="BC507" s="52"/>
      <c r="BD507" s="51">
        <v>896</v>
      </c>
      <c r="BE507" s="52"/>
      <c r="BF507" s="52"/>
      <c r="BG507" s="52"/>
      <c r="BH507" s="51">
        <v>159</v>
      </c>
      <c r="BI507" s="52"/>
      <c r="BJ507" s="52"/>
      <c r="BK507" s="52"/>
      <c r="BL507" s="51">
        <v>0</v>
      </c>
      <c r="BM507" s="52"/>
      <c r="BN507" s="51">
        <v>0</v>
      </c>
      <c r="BO507" s="52"/>
      <c r="BP507" s="52"/>
      <c r="BQ507" s="52"/>
      <c r="BR507" s="51">
        <v>20</v>
      </c>
    </row>
    <row r="508" spans="1:70"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row>
    <row r="509" spans="1:70"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row>
    <row r="510" spans="1:70"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row>
    <row r="511" spans="1:70" ht="20.100000000000001" customHeight="1" x14ac:dyDescent="0.2">
      <c r="D511" s="2" t="s">
        <v>124</v>
      </c>
      <c r="F511" s="37">
        <v>73</v>
      </c>
      <c r="G511" s="37"/>
      <c r="H511" s="37"/>
      <c r="I511" s="37"/>
      <c r="J511" s="37">
        <v>348</v>
      </c>
      <c r="K511" s="37">
        <v>13</v>
      </c>
      <c r="L511" s="37"/>
      <c r="M511" s="37">
        <v>361</v>
      </c>
      <c r="N511" s="37"/>
      <c r="O511" s="37"/>
      <c r="P511" s="37"/>
      <c r="Q511" s="37">
        <v>94</v>
      </c>
      <c r="R511" s="37">
        <v>183</v>
      </c>
      <c r="S511" s="37"/>
      <c r="T511" s="37">
        <v>277</v>
      </c>
      <c r="U511" s="37"/>
      <c r="V511" s="37"/>
      <c r="W511" s="37"/>
      <c r="X511" s="37">
        <v>157</v>
      </c>
      <c r="Y511" s="37"/>
      <c r="Z511" s="37"/>
      <c r="AA511" s="37"/>
      <c r="AB511" s="37">
        <v>0</v>
      </c>
      <c r="AC511" s="37"/>
      <c r="AD511" s="37">
        <v>0</v>
      </c>
      <c r="AE511" s="37"/>
      <c r="AF511" s="37"/>
      <c r="AG511" s="37"/>
      <c r="AH511" s="37">
        <v>0</v>
      </c>
      <c r="AI511" s="37"/>
      <c r="AJ511" s="37"/>
      <c r="AK511" s="37"/>
      <c r="AL511" s="37"/>
      <c r="AM511" s="37"/>
      <c r="AN511" s="37"/>
      <c r="AO511" s="37"/>
      <c r="AP511" s="37">
        <v>61</v>
      </c>
      <c r="AQ511" s="37"/>
      <c r="AR511" s="37"/>
      <c r="AS511" s="37"/>
      <c r="AT511" s="37">
        <v>393</v>
      </c>
      <c r="AU511" s="37">
        <v>1</v>
      </c>
      <c r="AV511" s="37"/>
      <c r="AW511" s="37">
        <v>394</v>
      </c>
      <c r="AX511" s="37"/>
      <c r="AY511" s="37"/>
      <c r="AZ511" s="37"/>
      <c r="BA511" s="37">
        <v>41</v>
      </c>
      <c r="BB511" s="37">
        <v>340</v>
      </c>
      <c r="BC511" s="37"/>
      <c r="BD511" s="37">
        <v>381</v>
      </c>
      <c r="BE511" s="37"/>
      <c r="BF511" s="37"/>
      <c r="BG511" s="37"/>
      <c r="BH511" s="37">
        <v>74</v>
      </c>
      <c r="BI511" s="37"/>
      <c r="BJ511" s="37"/>
      <c r="BK511" s="37"/>
      <c r="BL511" s="37">
        <v>0</v>
      </c>
      <c r="BM511" s="37"/>
      <c r="BN511" s="37">
        <v>0</v>
      </c>
      <c r="BO511" s="37"/>
      <c r="BP511" s="37"/>
      <c r="BQ511" s="37"/>
      <c r="BR511" s="37">
        <v>0</v>
      </c>
    </row>
    <row r="512" spans="1:70" ht="20.100000000000001" customHeight="1" x14ac:dyDescent="0.2">
      <c r="D512" s="38" t="s">
        <v>99</v>
      </c>
      <c r="F512" s="39">
        <v>144</v>
      </c>
      <c r="G512" s="40"/>
      <c r="H512" s="40"/>
      <c r="I512" s="40"/>
      <c r="J512" s="39">
        <v>353</v>
      </c>
      <c r="K512" s="39">
        <v>19</v>
      </c>
      <c r="L512" s="40"/>
      <c r="M512" s="39">
        <v>372</v>
      </c>
      <c r="N512" s="40"/>
      <c r="O512" s="40"/>
      <c r="P512" s="40"/>
      <c r="Q512" s="39">
        <v>120</v>
      </c>
      <c r="R512" s="39">
        <v>249</v>
      </c>
      <c r="S512" s="40"/>
      <c r="T512" s="39">
        <v>369</v>
      </c>
      <c r="U512" s="40"/>
      <c r="V512" s="40"/>
      <c r="W512" s="40"/>
      <c r="X512" s="39">
        <v>147</v>
      </c>
      <c r="Y512" s="40"/>
      <c r="Z512" s="40"/>
      <c r="AA512" s="40"/>
      <c r="AB512" s="39">
        <v>0</v>
      </c>
      <c r="AC512" s="40"/>
      <c r="AD512" s="39">
        <v>0</v>
      </c>
      <c r="AE512" s="40"/>
      <c r="AF512" s="40"/>
      <c r="AG512" s="40"/>
      <c r="AH512" s="39">
        <v>0</v>
      </c>
      <c r="AI512" s="40"/>
      <c r="AJ512" s="40"/>
      <c r="AK512" s="40"/>
      <c r="AL512" s="40"/>
      <c r="AM512" s="40"/>
      <c r="AN512" s="40"/>
      <c r="AO512" s="40"/>
      <c r="AP512" s="39">
        <v>65</v>
      </c>
      <c r="AQ512" s="40"/>
      <c r="AR512" s="40"/>
      <c r="AS512" s="40"/>
      <c r="AT512" s="39">
        <v>387</v>
      </c>
      <c r="AU512" s="39">
        <v>5</v>
      </c>
      <c r="AV512" s="40"/>
      <c r="AW512" s="39">
        <v>392</v>
      </c>
      <c r="AX512" s="40"/>
      <c r="AY512" s="40"/>
      <c r="AZ512" s="40"/>
      <c r="BA512" s="39">
        <v>29</v>
      </c>
      <c r="BB512" s="39">
        <v>332</v>
      </c>
      <c r="BC512" s="40"/>
      <c r="BD512" s="39">
        <v>361</v>
      </c>
      <c r="BE512" s="40"/>
      <c r="BF512" s="40"/>
      <c r="BG512" s="40"/>
      <c r="BH512" s="39">
        <v>96</v>
      </c>
      <c r="BI512" s="40"/>
      <c r="BJ512" s="40"/>
      <c r="BK512" s="40"/>
      <c r="BL512" s="39">
        <v>0</v>
      </c>
      <c r="BM512" s="40"/>
      <c r="BN512" s="39">
        <v>0</v>
      </c>
      <c r="BO512" s="40"/>
      <c r="BP512" s="40"/>
      <c r="BQ512" s="40"/>
      <c r="BR512" s="39">
        <v>0</v>
      </c>
    </row>
    <row r="513" spans="1:70" ht="20.100000000000001" customHeight="1" x14ac:dyDescent="0.2">
      <c r="D513" s="2" t="s">
        <v>100</v>
      </c>
      <c r="F513" s="37">
        <v>221</v>
      </c>
      <c r="G513" s="37"/>
      <c r="H513" s="37"/>
      <c r="I513" s="37"/>
      <c r="J513" s="37">
        <v>365</v>
      </c>
      <c r="K513" s="37">
        <v>10</v>
      </c>
      <c r="L513" s="37"/>
      <c r="M513" s="37">
        <v>375</v>
      </c>
      <c r="N513" s="37"/>
      <c r="O513" s="37"/>
      <c r="P513" s="37"/>
      <c r="Q513" s="37">
        <v>158</v>
      </c>
      <c r="R513" s="37">
        <v>276</v>
      </c>
      <c r="S513" s="37"/>
      <c r="T513" s="37">
        <v>434</v>
      </c>
      <c r="U513" s="37"/>
      <c r="V513" s="37"/>
      <c r="W513" s="37"/>
      <c r="X513" s="37">
        <v>162</v>
      </c>
      <c r="Y513" s="37"/>
      <c r="Z513" s="37"/>
      <c r="AA513" s="37"/>
      <c r="AB513" s="37">
        <v>0</v>
      </c>
      <c r="AC513" s="37"/>
      <c r="AD513" s="37">
        <v>0</v>
      </c>
      <c r="AE513" s="37"/>
      <c r="AF513" s="37"/>
      <c r="AG513" s="37"/>
      <c r="AH513" s="37">
        <v>0</v>
      </c>
      <c r="AI513" s="37"/>
      <c r="AJ513" s="37"/>
      <c r="AK513" s="37"/>
      <c r="AL513" s="37"/>
      <c r="AM513" s="37"/>
      <c r="AN513" s="37"/>
      <c r="AO513" s="37"/>
      <c r="AP513" s="37">
        <v>79</v>
      </c>
      <c r="AQ513" s="37"/>
      <c r="AR513" s="37"/>
      <c r="AS513" s="37"/>
      <c r="AT513" s="37">
        <v>371</v>
      </c>
      <c r="AU513" s="37">
        <v>6</v>
      </c>
      <c r="AV513" s="37"/>
      <c r="AW513" s="37">
        <v>377</v>
      </c>
      <c r="AX513" s="37"/>
      <c r="AY513" s="37"/>
      <c r="AZ513" s="37"/>
      <c r="BA513" s="37">
        <v>56</v>
      </c>
      <c r="BB513" s="37">
        <v>309</v>
      </c>
      <c r="BC513" s="37"/>
      <c r="BD513" s="37">
        <v>365</v>
      </c>
      <c r="BE513" s="37"/>
      <c r="BF513" s="37"/>
      <c r="BG513" s="37"/>
      <c r="BH513" s="37">
        <v>91</v>
      </c>
      <c r="BI513" s="37"/>
      <c r="BJ513" s="37"/>
      <c r="BK513" s="37"/>
      <c r="BL513" s="37">
        <v>0</v>
      </c>
      <c r="BM513" s="37"/>
      <c r="BN513" s="37">
        <v>0</v>
      </c>
      <c r="BO513" s="37"/>
      <c r="BP513" s="37"/>
      <c r="BQ513" s="37"/>
      <c r="BR513" s="37">
        <v>0</v>
      </c>
    </row>
    <row r="514" spans="1:70" ht="20.100000000000001" customHeight="1" x14ac:dyDescent="0.2">
      <c r="D514" s="38" t="s">
        <v>101</v>
      </c>
      <c r="F514" s="39">
        <v>9</v>
      </c>
      <c r="G514" s="40"/>
      <c r="H514" s="40"/>
      <c r="I514" s="40"/>
      <c r="J514" s="39">
        <v>110</v>
      </c>
      <c r="K514" s="39">
        <v>6</v>
      </c>
      <c r="L514" s="40"/>
      <c r="M514" s="39">
        <v>116</v>
      </c>
      <c r="N514" s="40"/>
      <c r="O514" s="40"/>
      <c r="P514" s="40"/>
      <c r="Q514" s="39">
        <v>41</v>
      </c>
      <c r="R514" s="39">
        <v>58</v>
      </c>
      <c r="S514" s="40"/>
      <c r="T514" s="39">
        <v>99</v>
      </c>
      <c r="U514" s="40"/>
      <c r="V514" s="40"/>
      <c r="W514" s="40"/>
      <c r="X514" s="39">
        <v>26</v>
      </c>
      <c r="Y514" s="40"/>
      <c r="Z514" s="40"/>
      <c r="AA514" s="40"/>
      <c r="AB514" s="39">
        <v>0</v>
      </c>
      <c r="AC514" s="40"/>
      <c r="AD514" s="39">
        <v>0</v>
      </c>
      <c r="AE514" s="40"/>
      <c r="AF514" s="40"/>
      <c r="AG514" s="40"/>
      <c r="AH514" s="39">
        <v>0</v>
      </c>
      <c r="AI514" s="40"/>
      <c r="AJ514" s="40"/>
      <c r="AK514" s="40"/>
      <c r="AL514" s="40"/>
      <c r="AM514" s="40"/>
      <c r="AN514" s="40"/>
      <c r="AO514" s="40"/>
      <c r="AP514" s="39">
        <v>18</v>
      </c>
      <c r="AQ514" s="40"/>
      <c r="AR514" s="40"/>
      <c r="AS514" s="40"/>
      <c r="AT514" s="39">
        <v>137</v>
      </c>
      <c r="AU514" s="39">
        <v>2</v>
      </c>
      <c r="AV514" s="40"/>
      <c r="AW514" s="39">
        <v>139</v>
      </c>
      <c r="AX514" s="40"/>
      <c r="AY514" s="40"/>
      <c r="AZ514" s="40"/>
      <c r="BA514" s="39">
        <v>12</v>
      </c>
      <c r="BB514" s="39">
        <v>129</v>
      </c>
      <c r="BC514" s="40"/>
      <c r="BD514" s="39">
        <v>141</v>
      </c>
      <c r="BE514" s="40"/>
      <c r="BF514" s="40"/>
      <c r="BG514" s="40"/>
      <c r="BH514" s="39">
        <v>16</v>
      </c>
      <c r="BI514" s="40"/>
      <c r="BJ514" s="40"/>
      <c r="BK514" s="40"/>
      <c r="BL514" s="39">
        <v>0</v>
      </c>
      <c r="BM514" s="40"/>
      <c r="BN514" s="39">
        <v>0</v>
      </c>
      <c r="BO514" s="40"/>
      <c r="BP514" s="40"/>
      <c r="BQ514" s="40"/>
      <c r="BR514" s="39">
        <v>0</v>
      </c>
    </row>
    <row r="515" spans="1:70" ht="20.100000000000001" customHeight="1" x14ac:dyDescent="0.2">
      <c r="D515" s="2" t="s">
        <v>115</v>
      </c>
      <c r="F515" s="37">
        <v>23</v>
      </c>
      <c r="G515" s="37"/>
      <c r="H515" s="37"/>
      <c r="I515" s="37"/>
      <c r="J515" s="37">
        <v>104</v>
      </c>
      <c r="K515" s="37">
        <v>5</v>
      </c>
      <c r="L515" s="37"/>
      <c r="M515" s="37">
        <v>109</v>
      </c>
      <c r="N515" s="37"/>
      <c r="O515" s="37"/>
      <c r="P515" s="37"/>
      <c r="Q515" s="37">
        <v>40</v>
      </c>
      <c r="R515" s="37">
        <v>70</v>
      </c>
      <c r="S515" s="37"/>
      <c r="T515" s="37">
        <v>110</v>
      </c>
      <c r="U515" s="37"/>
      <c r="V515" s="37"/>
      <c r="W515" s="37"/>
      <c r="X515" s="37">
        <v>22</v>
      </c>
      <c r="Y515" s="37"/>
      <c r="Z515" s="37"/>
      <c r="AA515" s="37"/>
      <c r="AB515" s="37">
        <v>0</v>
      </c>
      <c r="AC515" s="37"/>
      <c r="AD515" s="37">
        <v>0</v>
      </c>
      <c r="AE515" s="37"/>
      <c r="AF515" s="37"/>
      <c r="AG515" s="37"/>
      <c r="AH515" s="37">
        <v>0</v>
      </c>
      <c r="AI515" s="37"/>
      <c r="AJ515" s="37"/>
      <c r="AK515" s="37"/>
      <c r="AL515" s="37"/>
      <c r="AM515" s="37"/>
      <c r="AN515" s="37"/>
      <c r="AO515" s="37"/>
      <c r="AP515" s="37">
        <v>27</v>
      </c>
      <c r="AQ515" s="37"/>
      <c r="AR515" s="37"/>
      <c r="AS515" s="37"/>
      <c r="AT515" s="37">
        <v>142</v>
      </c>
      <c r="AU515" s="37">
        <v>0</v>
      </c>
      <c r="AV515" s="37"/>
      <c r="AW515" s="37">
        <v>142</v>
      </c>
      <c r="AX515" s="37"/>
      <c r="AY515" s="37"/>
      <c r="AZ515" s="37"/>
      <c r="BA515" s="37">
        <v>15</v>
      </c>
      <c r="BB515" s="37">
        <v>132</v>
      </c>
      <c r="BC515" s="37"/>
      <c r="BD515" s="37">
        <v>147</v>
      </c>
      <c r="BE515" s="37"/>
      <c r="BF515" s="37"/>
      <c r="BG515" s="37"/>
      <c r="BH515" s="37">
        <v>22</v>
      </c>
      <c r="BI515" s="37"/>
      <c r="BJ515" s="37"/>
      <c r="BK515" s="37"/>
      <c r="BL515" s="37">
        <v>0</v>
      </c>
      <c r="BM515" s="37"/>
      <c r="BN515" s="37">
        <v>0</v>
      </c>
      <c r="BO515" s="37"/>
      <c r="BP515" s="37"/>
      <c r="BQ515" s="37"/>
      <c r="BR515" s="37">
        <v>0</v>
      </c>
    </row>
    <row r="516" spans="1:70" ht="20.100000000000001" customHeight="1" x14ac:dyDescent="0.2">
      <c r="D516" s="38" t="s">
        <v>116</v>
      </c>
      <c r="F516" s="39">
        <v>90</v>
      </c>
      <c r="G516" s="40"/>
      <c r="H516" s="40"/>
      <c r="I516" s="40"/>
      <c r="J516" s="39">
        <v>103</v>
      </c>
      <c r="K516" s="39">
        <v>8</v>
      </c>
      <c r="L516" s="40"/>
      <c r="M516" s="39">
        <v>111</v>
      </c>
      <c r="N516" s="40"/>
      <c r="O516" s="40"/>
      <c r="P516" s="40"/>
      <c r="Q516" s="39">
        <v>41</v>
      </c>
      <c r="R516" s="39">
        <v>116</v>
      </c>
      <c r="S516" s="40"/>
      <c r="T516" s="39">
        <v>157</v>
      </c>
      <c r="U516" s="40"/>
      <c r="V516" s="40"/>
      <c r="W516" s="40"/>
      <c r="X516" s="39">
        <v>44</v>
      </c>
      <c r="Y516" s="40"/>
      <c r="Z516" s="40"/>
      <c r="AA516" s="40"/>
      <c r="AB516" s="39">
        <v>0</v>
      </c>
      <c r="AC516" s="40"/>
      <c r="AD516" s="39">
        <v>0</v>
      </c>
      <c r="AE516" s="40"/>
      <c r="AF516" s="40"/>
      <c r="AG516" s="40"/>
      <c r="AH516" s="39">
        <v>0</v>
      </c>
      <c r="AI516" s="40"/>
      <c r="AJ516" s="40"/>
      <c r="AK516" s="40"/>
      <c r="AL516" s="40"/>
      <c r="AM516" s="40"/>
      <c r="AN516" s="40"/>
      <c r="AO516" s="40"/>
      <c r="AP516" s="39">
        <v>33</v>
      </c>
      <c r="AQ516" s="40"/>
      <c r="AR516" s="40"/>
      <c r="AS516" s="40"/>
      <c r="AT516" s="39">
        <v>139</v>
      </c>
      <c r="AU516" s="39">
        <v>2</v>
      </c>
      <c r="AV516" s="40"/>
      <c r="AW516" s="39">
        <v>141</v>
      </c>
      <c r="AX516" s="40"/>
      <c r="AY516" s="40"/>
      <c r="AZ516" s="40"/>
      <c r="BA516" s="39">
        <v>16</v>
      </c>
      <c r="BB516" s="39">
        <v>132</v>
      </c>
      <c r="BC516" s="40"/>
      <c r="BD516" s="39">
        <v>148</v>
      </c>
      <c r="BE516" s="40"/>
      <c r="BF516" s="40"/>
      <c r="BG516" s="40"/>
      <c r="BH516" s="39">
        <v>26</v>
      </c>
      <c r="BI516" s="40"/>
      <c r="BJ516" s="40"/>
      <c r="BK516" s="40"/>
      <c r="BL516" s="39">
        <v>0</v>
      </c>
      <c r="BM516" s="40"/>
      <c r="BN516" s="39">
        <v>0</v>
      </c>
      <c r="BO516" s="40"/>
      <c r="BP516" s="40"/>
      <c r="BQ516" s="40"/>
      <c r="BR516" s="39">
        <v>0</v>
      </c>
    </row>
    <row r="517" spans="1:70" ht="20.100000000000001" customHeight="1" x14ac:dyDescent="0.2">
      <c r="D517" s="2" t="s">
        <v>117</v>
      </c>
      <c r="F517" s="37">
        <v>23</v>
      </c>
      <c r="G517" s="37"/>
      <c r="H517" s="37"/>
      <c r="I517" s="37"/>
      <c r="J517" s="37">
        <v>112</v>
      </c>
      <c r="K517" s="37">
        <v>1</v>
      </c>
      <c r="L517" s="37"/>
      <c r="M517" s="37">
        <v>113</v>
      </c>
      <c r="N517" s="37"/>
      <c r="O517" s="37"/>
      <c r="P517" s="37"/>
      <c r="Q517" s="37">
        <v>38</v>
      </c>
      <c r="R517" s="37">
        <v>70</v>
      </c>
      <c r="S517" s="37"/>
      <c r="T517" s="37">
        <v>108</v>
      </c>
      <c r="U517" s="37"/>
      <c r="V517" s="37"/>
      <c r="W517" s="37"/>
      <c r="X517" s="37">
        <v>28</v>
      </c>
      <c r="Y517" s="37"/>
      <c r="Z517" s="37"/>
      <c r="AA517" s="37"/>
      <c r="AB517" s="37">
        <v>0</v>
      </c>
      <c r="AC517" s="37"/>
      <c r="AD517" s="37">
        <v>0</v>
      </c>
      <c r="AE517" s="37"/>
      <c r="AF517" s="37"/>
      <c r="AG517" s="37"/>
      <c r="AH517" s="37">
        <v>0</v>
      </c>
      <c r="AI517" s="37"/>
      <c r="AJ517" s="37"/>
      <c r="AK517" s="37"/>
      <c r="AL517" s="37"/>
      <c r="AM517" s="37"/>
      <c r="AN517" s="37"/>
      <c r="AO517" s="37"/>
      <c r="AP517" s="37">
        <v>24</v>
      </c>
      <c r="AQ517" s="37"/>
      <c r="AR517" s="37"/>
      <c r="AS517" s="37"/>
      <c r="AT517" s="37">
        <v>138</v>
      </c>
      <c r="AU517" s="37">
        <v>2</v>
      </c>
      <c r="AV517" s="37"/>
      <c r="AW517" s="37">
        <v>140</v>
      </c>
      <c r="AX517" s="37"/>
      <c r="AY517" s="37"/>
      <c r="AZ517" s="37"/>
      <c r="BA517" s="37">
        <v>26</v>
      </c>
      <c r="BB517" s="37">
        <v>118</v>
      </c>
      <c r="BC517" s="37"/>
      <c r="BD517" s="37">
        <v>144</v>
      </c>
      <c r="BE517" s="37"/>
      <c r="BF517" s="37"/>
      <c r="BG517" s="37"/>
      <c r="BH517" s="37">
        <v>20</v>
      </c>
      <c r="BI517" s="37"/>
      <c r="BJ517" s="37"/>
      <c r="BK517" s="37"/>
      <c r="BL517" s="37">
        <v>0</v>
      </c>
      <c r="BM517" s="37"/>
      <c r="BN517" s="37">
        <v>0</v>
      </c>
      <c r="BO517" s="37"/>
      <c r="BP517" s="37"/>
      <c r="BQ517" s="37"/>
      <c r="BR517" s="37">
        <v>0</v>
      </c>
    </row>
    <row r="518" spans="1:70" ht="20.100000000000001" customHeight="1" x14ac:dyDescent="0.2">
      <c r="D518" s="38" t="s">
        <v>105</v>
      </c>
      <c r="F518" s="39">
        <v>139</v>
      </c>
      <c r="G518" s="40"/>
      <c r="H518" s="40"/>
      <c r="I518" s="40"/>
      <c r="J518" s="39">
        <v>364</v>
      </c>
      <c r="K518" s="39">
        <v>5</v>
      </c>
      <c r="L518" s="40"/>
      <c r="M518" s="39">
        <v>369</v>
      </c>
      <c r="N518" s="40"/>
      <c r="O518" s="40"/>
      <c r="P518" s="40"/>
      <c r="Q518" s="39">
        <v>156</v>
      </c>
      <c r="R518" s="39">
        <v>239</v>
      </c>
      <c r="S518" s="40"/>
      <c r="T518" s="39">
        <v>395</v>
      </c>
      <c r="U518" s="40"/>
      <c r="V518" s="40"/>
      <c r="W518" s="40"/>
      <c r="X518" s="39">
        <v>113</v>
      </c>
      <c r="Y518" s="40"/>
      <c r="Z518" s="40"/>
      <c r="AA518" s="40"/>
      <c r="AB518" s="39">
        <v>0</v>
      </c>
      <c r="AC518" s="40"/>
      <c r="AD518" s="39">
        <v>0</v>
      </c>
      <c r="AE518" s="40"/>
      <c r="AF518" s="40"/>
      <c r="AG518" s="40"/>
      <c r="AH518" s="39">
        <v>0</v>
      </c>
      <c r="AI518" s="40"/>
      <c r="AJ518" s="40"/>
      <c r="AK518" s="40"/>
      <c r="AL518" s="40"/>
      <c r="AM518" s="40"/>
      <c r="AN518" s="40"/>
      <c r="AO518" s="40"/>
      <c r="AP518" s="39">
        <v>36</v>
      </c>
      <c r="AQ518" s="40"/>
      <c r="AR518" s="40"/>
      <c r="AS518" s="40"/>
      <c r="AT518" s="39">
        <v>381</v>
      </c>
      <c r="AU518" s="39">
        <v>1</v>
      </c>
      <c r="AV518" s="40"/>
      <c r="AW518" s="39">
        <v>382</v>
      </c>
      <c r="AX518" s="40"/>
      <c r="AY518" s="40"/>
      <c r="AZ518" s="40"/>
      <c r="BA518" s="39">
        <v>53</v>
      </c>
      <c r="BB518" s="39">
        <v>304</v>
      </c>
      <c r="BC518" s="40"/>
      <c r="BD518" s="39">
        <v>357</v>
      </c>
      <c r="BE518" s="40"/>
      <c r="BF518" s="40"/>
      <c r="BG518" s="40"/>
      <c r="BH518" s="39">
        <v>61</v>
      </c>
      <c r="BI518" s="40"/>
      <c r="BJ518" s="40"/>
      <c r="BK518" s="40"/>
      <c r="BL518" s="39">
        <v>0</v>
      </c>
      <c r="BM518" s="40"/>
      <c r="BN518" s="39">
        <v>0</v>
      </c>
      <c r="BO518" s="40"/>
      <c r="BP518" s="40"/>
      <c r="BQ518" s="40"/>
      <c r="BR518" s="39">
        <v>0</v>
      </c>
    </row>
    <row r="519" spans="1:70" ht="20.100000000000001" customHeight="1" x14ac:dyDescent="0.2">
      <c r="D519" s="2" t="s">
        <v>106</v>
      </c>
      <c r="F519" s="37">
        <v>20</v>
      </c>
      <c r="G519" s="37"/>
      <c r="H519" s="37"/>
      <c r="I519" s="37"/>
      <c r="J519" s="37">
        <v>107</v>
      </c>
      <c r="K519" s="37">
        <v>6</v>
      </c>
      <c r="L519" s="37"/>
      <c r="M519" s="37">
        <v>113</v>
      </c>
      <c r="N519" s="37"/>
      <c r="O519" s="37"/>
      <c r="P519" s="37"/>
      <c r="Q519" s="37">
        <v>24</v>
      </c>
      <c r="R519" s="37">
        <v>86</v>
      </c>
      <c r="S519" s="37"/>
      <c r="T519" s="37">
        <v>110</v>
      </c>
      <c r="U519" s="37"/>
      <c r="V519" s="37"/>
      <c r="W519" s="37"/>
      <c r="X519" s="37">
        <v>23</v>
      </c>
      <c r="Y519" s="37"/>
      <c r="Z519" s="37"/>
      <c r="AA519" s="37"/>
      <c r="AB519" s="37">
        <v>0</v>
      </c>
      <c r="AC519" s="37"/>
      <c r="AD519" s="37">
        <v>0</v>
      </c>
      <c r="AE519" s="37"/>
      <c r="AF519" s="37"/>
      <c r="AG519" s="37"/>
      <c r="AH519" s="37">
        <v>0</v>
      </c>
      <c r="AI519" s="37"/>
      <c r="AJ519" s="37"/>
      <c r="AK519" s="37"/>
      <c r="AL519" s="37"/>
      <c r="AM519" s="37"/>
      <c r="AN519" s="37"/>
      <c r="AO519" s="37"/>
      <c r="AP519" s="37">
        <v>18</v>
      </c>
      <c r="AQ519" s="37"/>
      <c r="AR519" s="37"/>
      <c r="AS519" s="37"/>
      <c r="AT519" s="37">
        <v>141</v>
      </c>
      <c r="AU519" s="37">
        <v>1</v>
      </c>
      <c r="AV519" s="37"/>
      <c r="AW519" s="37">
        <v>142</v>
      </c>
      <c r="AX519" s="37"/>
      <c r="AY519" s="37"/>
      <c r="AZ519" s="37"/>
      <c r="BA519" s="37">
        <v>3</v>
      </c>
      <c r="BB519" s="37">
        <v>145</v>
      </c>
      <c r="BC519" s="37"/>
      <c r="BD519" s="37">
        <v>148</v>
      </c>
      <c r="BE519" s="37"/>
      <c r="BF519" s="37"/>
      <c r="BG519" s="37"/>
      <c r="BH519" s="37">
        <v>12</v>
      </c>
      <c r="BI519" s="37"/>
      <c r="BJ519" s="37"/>
      <c r="BK519" s="37"/>
      <c r="BL519" s="37">
        <v>0</v>
      </c>
      <c r="BM519" s="37"/>
      <c r="BN519" s="37">
        <v>0</v>
      </c>
      <c r="BO519" s="37"/>
      <c r="BP519" s="37"/>
      <c r="BQ519" s="37"/>
      <c r="BR519" s="37">
        <v>0</v>
      </c>
    </row>
    <row r="520" spans="1:70" ht="20.100000000000001" customHeight="1" x14ac:dyDescent="0.2">
      <c r="D520" s="38" t="s">
        <v>118</v>
      </c>
      <c r="F520" s="39">
        <v>192</v>
      </c>
      <c r="G520" s="40"/>
      <c r="H520" s="40"/>
      <c r="I520" s="40"/>
      <c r="J520" s="39">
        <v>345</v>
      </c>
      <c r="K520" s="39">
        <v>4</v>
      </c>
      <c r="L520" s="40"/>
      <c r="M520" s="39">
        <v>349</v>
      </c>
      <c r="N520" s="40"/>
      <c r="O520" s="40"/>
      <c r="P520" s="40"/>
      <c r="Q520" s="39">
        <v>123</v>
      </c>
      <c r="R520" s="39">
        <v>310</v>
      </c>
      <c r="S520" s="40"/>
      <c r="T520" s="39">
        <v>433</v>
      </c>
      <c r="U520" s="40"/>
      <c r="V520" s="40"/>
      <c r="W520" s="40"/>
      <c r="X520" s="39">
        <v>108</v>
      </c>
      <c r="Y520" s="40"/>
      <c r="Z520" s="40"/>
      <c r="AA520" s="40"/>
      <c r="AB520" s="39">
        <v>0</v>
      </c>
      <c r="AC520" s="40"/>
      <c r="AD520" s="39">
        <v>0</v>
      </c>
      <c r="AE520" s="40"/>
      <c r="AF520" s="40"/>
      <c r="AG520" s="40"/>
      <c r="AH520" s="39">
        <v>0</v>
      </c>
      <c r="AI520" s="40"/>
      <c r="AJ520" s="40"/>
      <c r="AK520" s="40"/>
      <c r="AL520" s="40"/>
      <c r="AM520" s="40"/>
      <c r="AN520" s="40"/>
      <c r="AO520" s="40"/>
      <c r="AP520" s="39">
        <v>47</v>
      </c>
      <c r="AQ520" s="40"/>
      <c r="AR520" s="40"/>
      <c r="AS520" s="40"/>
      <c r="AT520" s="39">
        <v>383</v>
      </c>
      <c r="AU520" s="39">
        <v>1</v>
      </c>
      <c r="AV520" s="40"/>
      <c r="AW520" s="39">
        <v>384</v>
      </c>
      <c r="AX520" s="40"/>
      <c r="AY520" s="40"/>
      <c r="AZ520" s="40"/>
      <c r="BA520" s="39">
        <v>40</v>
      </c>
      <c r="BB520" s="39">
        <v>346</v>
      </c>
      <c r="BC520" s="40"/>
      <c r="BD520" s="39">
        <v>386</v>
      </c>
      <c r="BE520" s="40"/>
      <c r="BF520" s="40"/>
      <c r="BG520" s="40"/>
      <c r="BH520" s="39">
        <v>45</v>
      </c>
      <c r="BI520" s="40"/>
      <c r="BJ520" s="40"/>
      <c r="BK520" s="40"/>
      <c r="BL520" s="39">
        <v>0</v>
      </c>
      <c r="BM520" s="40"/>
      <c r="BN520" s="39">
        <v>0</v>
      </c>
      <c r="BO520" s="40"/>
      <c r="BP520" s="40"/>
      <c r="BQ520" s="40"/>
      <c r="BR520" s="39">
        <v>0</v>
      </c>
    </row>
    <row r="521" spans="1:70"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row>
    <row r="522" spans="1:70" s="1" customFormat="1" ht="20.100000000000001" customHeight="1" x14ac:dyDescent="0.2">
      <c r="A522" s="3"/>
      <c r="B522" s="6"/>
      <c r="C522" s="42" t="s">
        <v>180</v>
      </c>
      <c r="D522" s="42"/>
      <c r="E522" s="5"/>
      <c r="F522" s="44">
        <v>934</v>
      </c>
      <c r="G522" s="45"/>
      <c r="H522" s="45"/>
      <c r="I522" s="45"/>
      <c r="J522" s="44">
        <v>2311</v>
      </c>
      <c r="K522" s="44">
        <v>77</v>
      </c>
      <c r="L522" s="45"/>
      <c r="M522" s="44">
        <v>2388</v>
      </c>
      <c r="N522" s="45"/>
      <c r="O522" s="45"/>
      <c r="P522" s="45"/>
      <c r="Q522" s="44">
        <v>835</v>
      </c>
      <c r="R522" s="44">
        <v>1657</v>
      </c>
      <c r="S522" s="45"/>
      <c r="T522" s="44">
        <v>2492</v>
      </c>
      <c r="U522" s="45"/>
      <c r="V522" s="45"/>
      <c r="W522" s="45"/>
      <c r="X522" s="44">
        <v>830</v>
      </c>
      <c r="Y522" s="45"/>
      <c r="Z522" s="45"/>
      <c r="AA522" s="45"/>
      <c r="AB522" s="44">
        <v>0</v>
      </c>
      <c r="AC522" s="45"/>
      <c r="AD522" s="44">
        <v>0</v>
      </c>
      <c r="AE522" s="45"/>
      <c r="AF522" s="45"/>
      <c r="AG522" s="45"/>
      <c r="AH522" s="44">
        <v>0</v>
      </c>
      <c r="AI522" s="45"/>
      <c r="AJ522" s="45"/>
      <c r="AK522" s="45"/>
      <c r="AL522" s="45"/>
      <c r="AM522" s="45"/>
      <c r="AN522" s="45"/>
      <c r="AO522" s="45"/>
      <c r="AP522" s="44">
        <v>408</v>
      </c>
      <c r="AQ522" s="45"/>
      <c r="AR522" s="45"/>
      <c r="AS522" s="45"/>
      <c r="AT522" s="44">
        <v>2612</v>
      </c>
      <c r="AU522" s="44">
        <v>21</v>
      </c>
      <c r="AV522" s="45"/>
      <c r="AW522" s="44">
        <v>2633</v>
      </c>
      <c r="AX522" s="45"/>
      <c r="AY522" s="45"/>
      <c r="AZ522" s="45"/>
      <c r="BA522" s="44">
        <v>291</v>
      </c>
      <c r="BB522" s="44">
        <v>2287</v>
      </c>
      <c r="BC522" s="45"/>
      <c r="BD522" s="44">
        <v>2578</v>
      </c>
      <c r="BE522" s="45"/>
      <c r="BF522" s="45"/>
      <c r="BG522" s="45"/>
      <c r="BH522" s="44">
        <v>463</v>
      </c>
      <c r="BI522" s="45"/>
      <c r="BJ522" s="45"/>
      <c r="BK522" s="45"/>
      <c r="BL522" s="44">
        <v>0</v>
      </c>
      <c r="BM522" s="45"/>
      <c r="BN522" s="44">
        <v>0</v>
      </c>
      <c r="BO522" s="45"/>
      <c r="BP522" s="45"/>
      <c r="BQ522" s="45"/>
      <c r="BR522" s="44">
        <v>0</v>
      </c>
    </row>
    <row r="523" spans="1:70"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row>
    <row r="524" spans="1:70" s="1" customFormat="1" ht="20.100000000000001" customHeight="1" x14ac:dyDescent="0.25">
      <c r="A524" s="3"/>
      <c r="B524" s="49" t="s">
        <v>301</v>
      </c>
      <c r="C524" s="50"/>
      <c r="D524" s="50"/>
      <c r="E524" s="5"/>
      <c r="F524" s="51">
        <v>934</v>
      </c>
      <c r="G524" s="52"/>
      <c r="H524" s="52"/>
      <c r="I524" s="52"/>
      <c r="J524" s="51">
        <v>2311</v>
      </c>
      <c r="K524" s="51">
        <v>77</v>
      </c>
      <c r="L524" s="52"/>
      <c r="M524" s="51">
        <v>2388</v>
      </c>
      <c r="N524" s="52"/>
      <c r="O524" s="52"/>
      <c r="P524" s="52"/>
      <c r="Q524" s="51">
        <v>835</v>
      </c>
      <c r="R524" s="51">
        <v>1657</v>
      </c>
      <c r="S524" s="52"/>
      <c r="T524" s="51">
        <v>2492</v>
      </c>
      <c r="U524" s="52"/>
      <c r="V524" s="52"/>
      <c r="W524" s="52"/>
      <c r="X524" s="51">
        <v>830</v>
      </c>
      <c r="Y524" s="52"/>
      <c r="Z524" s="52"/>
      <c r="AA524" s="52"/>
      <c r="AB524" s="51">
        <v>0</v>
      </c>
      <c r="AC524" s="52"/>
      <c r="AD524" s="51">
        <v>0</v>
      </c>
      <c r="AE524" s="52"/>
      <c r="AF524" s="52"/>
      <c r="AG524" s="52"/>
      <c r="AH524" s="51">
        <v>0</v>
      </c>
      <c r="AI524" s="52"/>
      <c r="AJ524" s="52"/>
      <c r="AK524" s="52"/>
      <c r="AL524" s="52"/>
      <c r="AM524" s="52"/>
      <c r="AN524" s="52"/>
      <c r="AO524" s="52"/>
      <c r="AP524" s="51">
        <v>408</v>
      </c>
      <c r="AQ524" s="52"/>
      <c r="AR524" s="52"/>
      <c r="AS524" s="52"/>
      <c r="AT524" s="51">
        <v>2612</v>
      </c>
      <c r="AU524" s="51">
        <v>21</v>
      </c>
      <c r="AV524" s="52"/>
      <c r="AW524" s="51">
        <v>2633</v>
      </c>
      <c r="AX524" s="52"/>
      <c r="AY524" s="52"/>
      <c r="AZ524" s="52"/>
      <c r="BA524" s="51">
        <v>291</v>
      </c>
      <c r="BB524" s="51">
        <v>2287</v>
      </c>
      <c r="BC524" s="52"/>
      <c r="BD524" s="51">
        <v>2578</v>
      </c>
      <c r="BE524" s="52"/>
      <c r="BF524" s="52"/>
      <c r="BG524" s="52"/>
      <c r="BH524" s="51">
        <v>463</v>
      </c>
      <c r="BI524" s="52"/>
      <c r="BJ524" s="52"/>
      <c r="BK524" s="52"/>
      <c r="BL524" s="51">
        <v>0</v>
      </c>
      <c r="BM524" s="52"/>
      <c r="BN524" s="51">
        <v>0</v>
      </c>
      <c r="BO524" s="52"/>
      <c r="BP524" s="52"/>
      <c r="BQ524" s="52"/>
      <c r="BR524" s="51">
        <v>0</v>
      </c>
    </row>
    <row r="525" spans="1:70"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row>
    <row r="526" spans="1:70"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row>
    <row r="527" spans="1:70"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row>
    <row r="528" spans="1:70" ht="20.100000000000001" customHeight="1" x14ac:dyDescent="0.2">
      <c r="D528" s="2" t="s">
        <v>98</v>
      </c>
      <c r="F528" s="37">
        <v>102</v>
      </c>
      <c r="G528" s="37"/>
      <c r="H528" s="37"/>
      <c r="I528" s="37"/>
      <c r="J528" s="37">
        <v>319</v>
      </c>
      <c r="K528" s="37">
        <v>8</v>
      </c>
      <c r="L528" s="37"/>
      <c r="M528" s="37">
        <v>327</v>
      </c>
      <c r="N528" s="37"/>
      <c r="O528" s="37"/>
      <c r="P528" s="37"/>
      <c r="Q528" s="37">
        <v>98</v>
      </c>
      <c r="R528" s="37">
        <v>232</v>
      </c>
      <c r="S528" s="37"/>
      <c r="T528" s="37">
        <v>330</v>
      </c>
      <c r="U528" s="37"/>
      <c r="V528" s="37"/>
      <c r="W528" s="37"/>
      <c r="X528" s="37">
        <v>99</v>
      </c>
      <c r="Y528" s="37"/>
      <c r="Z528" s="37"/>
      <c r="AA528" s="37"/>
      <c r="AB528" s="37">
        <v>0</v>
      </c>
      <c r="AC528" s="37"/>
      <c r="AD528" s="37">
        <v>0</v>
      </c>
      <c r="AE528" s="37"/>
      <c r="AF528" s="37"/>
      <c r="AG528" s="37"/>
      <c r="AH528" s="37">
        <v>113</v>
      </c>
      <c r="AI528" s="37"/>
      <c r="AJ528" s="37"/>
      <c r="AK528" s="37"/>
      <c r="AL528" s="37"/>
      <c r="AM528" s="37"/>
      <c r="AN528" s="37"/>
      <c r="AO528" s="37"/>
      <c r="AP528" s="37">
        <v>189</v>
      </c>
      <c r="AQ528" s="37"/>
      <c r="AR528" s="37"/>
      <c r="AS528" s="37"/>
      <c r="AT528" s="37">
        <v>764</v>
      </c>
      <c r="AU528" s="37">
        <v>2</v>
      </c>
      <c r="AV528" s="37"/>
      <c r="AW528" s="37">
        <v>766</v>
      </c>
      <c r="AX528" s="37"/>
      <c r="AY528" s="37"/>
      <c r="AZ528" s="37"/>
      <c r="BA528" s="37">
        <v>92</v>
      </c>
      <c r="BB528" s="37">
        <v>683</v>
      </c>
      <c r="BC528" s="37"/>
      <c r="BD528" s="37">
        <v>775</v>
      </c>
      <c r="BE528" s="37"/>
      <c r="BF528" s="37"/>
      <c r="BG528" s="37"/>
      <c r="BH528" s="37">
        <v>180</v>
      </c>
      <c r="BI528" s="37"/>
      <c r="BJ528" s="37"/>
      <c r="BK528" s="37"/>
      <c r="BL528" s="37">
        <v>0</v>
      </c>
      <c r="BM528" s="37"/>
      <c r="BN528" s="37">
        <v>0</v>
      </c>
      <c r="BO528" s="37"/>
      <c r="BP528" s="37"/>
      <c r="BQ528" s="37"/>
      <c r="BR528" s="37">
        <v>56</v>
      </c>
    </row>
    <row r="529" spans="1:70" ht="20.100000000000001" customHeight="1" x14ac:dyDescent="0.2">
      <c r="D529" s="38" t="s">
        <v>99</v>
      </c>
      <c r="F529" s="39">
        <v>37</v>
      </c>
      <c r="G529" s="40"/>
      <c r="H529" s="40"/>
      <c r="I529" s="40"/>
      <c r="J529" s="39">
        <v>290</v>
      </c>
      <c r="K529" s="39">
        <v>6</v>
      </c>
      <c r="L529" s="40"/>
      <c r="M529" s="39">
        <v>296</v>
      </c>
      <c r="N529" s="40"/>
      <c r="O529" s="40"/>
      <c r="P529" s="40"/>
      <c r="Q529" s="39">
        <v>115</v>
      </c>
      <c r="R529" s="39">
        <v>196</v>
      </c>
      <c r="S529" s="40"/>
      <c r="T529" s="39">
        <v>311</v>
      </c>
      <c r="U529" s="40"/>
      <c r="V529" s="40"/>
      <c r="W529" s="40"/>
      <c r="X529" s="39">
        <v>22</v>
      </c>
      <c r="Y529" s="40"/>
      <c r="Z529" s="40"/>
      <c r="AA529" s="40"/>
      <c r="AB529" s="39">
        <v>0</v>
      </c>
      <c r="AC529" s="40"/>
      <c r="AD529" s="39">
        <v>0</v>
      </c>
      <c r="AE529" s="40"/>
      <c r="AF529" s="40"/>
      <c r="AG529" s="40"/>
      <c r="AH529" s="39">
        <v>19</v>
      </c>
      <c r="AI529" s="40"/>
      <c r="AJ529" s="40"/>
      <c r="AK529" s="40"/>
      <c r="AL529" s="40"/>
      <c r="AM529" s="40"/>
      <c r="AN529" s="40"/>
      <c r="AO529" s="40"/>
      <c r="AP529" s="39">
        <v>109</v>
      </c>
      <c r="AQ529" s="40"/>
      <c r="AR529" s="40"/>
      <c r="AS529" s="40"/>
      <c r="AT529" s="39">
        <v>787</v>
      </c>
      <c r="AU529" s="39">
        <v>3</v>
      </c>
      <c r="AV529" s="40"/>
      <c r="AW529" s="39">
        <v>790</v>
      </c>
      <c r="AX529" s="40"/>
      <c r="AY529" s="40"/>
      <c r="AZ529" s="40"/>
      <c r="BA529" s="39">
        <v>101</v>
      </c>
      <c r="BB529" s="39">
        <v>758</v>
      </c>
      <c r="BC529" s="40"/>
      <c r="BD529" s="39">
        <v>859</v>
      </c>
      <c r="BE529" s="40"/>
      <c r="BF529" s="40"/>
      <c r="BG529" s="40"/>
      <c r="BH529" s="39">
        <v>40</v>
      </c>
      <c r="BI529" s="40"/>
      <c r="BJ529" s="40"/>
      <c r="BK529" s="40"/>
      <c r="BL529" s="39">
        <v>0</v>
      </c>
      <c r="BM529" s="40"/>
      <c r="BN529" s="39">
        <v>0</v>
      </c>
      <c r="BO529" s="40"/>
      <c r="BP529" s="40"/>
      <c r="BQ529" s="40"/>
      <c r="BR529" s="39">
        <v>14</v>
      </c>
    </row>
    <row r="530" spans="1:70" ht="20.100000000000001" customHeight="1" x14ac:dyDescent="0.2">
      <c r="D530" s="2" t="s">
        <v>113</v>
      </c>
      <c r="F530" s="37">
        <v>128</v>
      </c>
      <c r="G530" s="37"/>
      <c r="H530" s="37"/>
      <c r="I530" s="37"/>
      <c r="J530" s="37">
        <v>279</v>
      </c>
      <c r="K530" s="37">
        <v>10</v>
      </c>
      <c r="L530" s="37"/>
      <c r="M530" s="37">
        <v>289</v>
      </c>
      <c r="N530" s="37"/>
      <c r="O530" s="37"/>
      <c r="P530" s="37"/>
      <c r="Q530" s="37">
        <v>127</v>
      </c>
      <c r="R530" s="37">
        <v>171</v>
      </c>
      <c r="S530" s="37"/>
      <c r="T530" s="37">
        <v>298</v>
      </c>
      <c r="U530" s="37"/>
      <c r="V530" s="37"/>
      <c r="W530" s="37"/>
      <c r="X530" s="37">
        <v>119</v>
      </c>
      <c r="Y530" s="37"/>
      <c r="Z530" s="37"/>
      <c r="AA530" s="37"/>
      <c r="AB530" s="37">
        <v>0</v>
      </c>
      <c r="AC530" s="37"/>
      <c r="AD530" s="37">
        <v>0</v>
      </c>
      <c r="AE530" s="37"/>
      <c r="AF530" s="37"/>
      <c r="AG530" s="37"/>
      <c r="AH530" s="37">
        <v>110</v>
      </c>
      <c r="AI530" s="37"/>
      <c r="AJ530" s="37"/>
      <c r="AK530" s="37"/>
      <c r="AL530" s="37"/>
      <c r="AM530" s="37"/>
      <c r="AN530" s="37"/>
      <c r="AO530" s="37"/>
      <c r="AP530" s="37">
        <v>187</v>
      </c>
      <c r="AQ530" s="37"/>
      <c r="AR530" s="37"/>
      <c r="AS530" s="37"/>
      <c r="AT530" s="37">
        <v>936</v>
      </c>
      <c r="AU530" s="37">
        <v>5</v>
      </c>
      <c r="AV530" s="37"/>
      <c r="AW530" s="37">
        <v>941</v>
      </c>
      <c r="AX530" s="37"/>
      <c r="AY530" s="37"/>
      <c r="AZ530" s="37"/>
      <c r="BA530" s="37">
        <v>46</v>
      </c>
      <c r="BB530" s="37">
        <v>880</v>
      </c>
      <c r="BC530" s="37"/>
      <c r="BD530" s="37">
        <v>926</v>
      </c>
      <c r="BE530" s="37"/>
      <c r="BF530" s="37"/>
      <c r="BG530" s="37"/>
      <c r="BH530" s="37">
        <v>202</v>
      </c>
      <c r="BI530" s="37"/>
      <c r="BJ530" s="37"/>
      <c r="BK530" s="37"/>
      <c r="BL530" s="37">
        <v>0</v>
      </c>
      <c r="BM530" s="37"/>
      <c r="BN530" s="37">
        <v>0</v>
      </c>
      <c r="BO530" s="37"/>
      <c r="BP530" s="37"/>
      <c r="BQ530" s="37"/>
      <c r="BR530" s="37">
        <v>64</v>
      </c>
    </row>
    <row r="531" spans="1:70" ht="20.100000000000001" customHeight="1" x14ac:dyDescent="0.2">
      <c r="D531" s="38" t="s">
        <v>101</v>
      </c>
      <c r="F531" s="39">
        <v>91</v>
      </c>
      <c r="G531" s="40"/>
      <c r="H531" s="40"/>
      <c r="I531" s="40"/>
      <c r="J531" s="39">
        <v>248</v>
      </c>
      <c r="K531" s="39">
        <v>4</v>
      </c>
      <c r="L531" s="40"/>
      <c r="M531" s="39">
        <v>252</v>
      </c>
      <c r="N531" s="40"/>
      <c r="O531" s="40"/>
      <c r="P531" s="40"/>
      <c r="Q531" s="39">
        <v>117</v>
      </c>
      <c r="R531" s="39">
        <v>163</v>
      </c>
      <c r="S531" s="40"/>
      <c r="T531" s="39">
        <v>280</v>
      </c>
      <c r="U531" s="40"/>
      <c r="V531" s="40"/>
      <c r="W531" s="40"/>
      <c r="X531" s="39">
        <v>63</v>
      </c>
      <c r="Y531" s="40"/>
      <c r="Z531" s="40"/>
      <c r="AA531" s="40"/>
      <c r="AB531" s="39">
        <v>0</v>
      </c>
      <c r="AC531" s="40"/>
      <c r="AD531" s="39">
        <v>0</v>
      </c>
      <c r="AE531" s="40"/>
      <c r="AF531" s="40"/>
      <c r="AG531" s="40"/>
      <c r="AH531" s="39">
        <v>79</v>
      </c>
      <c r="AI531" s="40"/>
      <c r="AJ531" s="40"/>
      <c r="AK531" s="40"/>
      <c r="AL531" s="40"/>
      <c r="AM531" s="40"/>
      <c r="AN531" s="40"/>
      <c r="AO531" s="40"/>
      <c r="AP531" s="39">
        <v>130</v>
      </c>
      <c r="AQ531" s="40"/>
      <c r="AR531" s="40"/>
      <c r="AS531" s="40"/>
      <c r="AT531" s="39">
        <v>1020</v>
      </c>
      <c r="AU531" s="39">
        <v>7</v>
      </c>
      <c r="AV531" s="40"/>
      <c r="AW531" s="39">
        <v>1027</v>
      </c>
      <c r="AX531" s="40"/>
      <c r="AY531" s="40"/>
      <c r="AZ531" s="40"/>
      <c r="BA531" s="39">
        <v>60</v>
      </c>
      <c r="BB531" s="39">
        <v>941</v>
      </c>
      <c r="BC531" s="40"/>
      <c r="BD531" s="39">
        <v>1001</v>
      </c>
      <c r="BE531" s="40"/>
      <c r="BF531" s="40"/>
      <c r="BG531" s="40"/>
      <c r="BH531" s="39">
        <v>156</v>
      </c>
      <c r="BI531" s="40"/>
      <c r="BJ531" s="40"/>
      <c r="BK531" s="40"/>
      <c r="BL531" s="39">
        <v>0</v>
      </c>
      <c r="BM531" s="40"/>
      <c r="BN531" s="39">
        <v>0</v>
      </c>
      <c r="BO531" s="40"/>
      <c r="BP531" s="40"/>
      <c r="BQ531" s="40"/>
      <c r="BR531" s="39">
        <v>80</v>
      </c>
    </row>
    <row r="532" spans="1:70" ht="20.100000000000001" customHeight="1" x14ac:dyDescent="0.2">
      <c r="D532" s="2" t="s">
        <v>372</v>
      </c>
      <c r="F532" s="37">
        <v>190</v>
      </c>
      <c r="G532" s="37"/>
      <c r="H532" s="37"/>
      <c r="I532" s="37"/>
      <c r="J532" s="37">
        <v>263</v>
      </c>
      <c r="K532" s="37">
        <v>7</v>
      </c>
      <c r="L532" s="37"/>
      <c r="M532" s="37">
        <v>270</v>
      </c>
      <c r="N532" s="37"/>
      <c r="O532" s="37"/>
      <c r="P532" s="37"/>
      <c r="Q532" s="37">
        <v>124</v>
      </c>
      <c r="R532" s="37">
        <v>175</v>
      </c>
      <c r="S532" s="37"/>
      <c r="T532" s="37">
        <v>299</v>
      </c>
      <c r="U532" s="37"/>
      <c r="V532" s="37"/>
      <c r="W532" s="37"/>
      <c r="X532" s="37">
        <v>164</v>
      </c>
      <c r="Y532" s="37"/>
      <c r="Z532" s="37"/>
      <c r="AA532" s="37"/>
      <c r="AB532" s="37">
        <v>0</v>
      </c>
      <c r="AC532" s="37"/>
      <c r="AD532" s="37">
        <v>0</v>
      </c>
      <c r="AE532" s="37"/>
      <c r="AF532" s="37"/>
      <c r="AG532" s="37"/>
      <c r="AH532" s="37">
        <v>61</v>
      </c>
      <c r="AI532" s="37"/>
      <c r="AJ532" s="37"/>
      <c r="AK532" s="37"/>
      <c r="AL532" s="37"/>
      <c r="AM532" s="37"/>
      <c r="AN532" s="37"/>
      <c r="AO532" s="37"/>
      <c r="AP532" s="37">
        <v>179</v>
      </c>
      <c r="AQ532" s="37"/>
      <c r="AR532" s="37"/>
      <c r="AS532" s="37"/>
      <c r="AT532" s="37">
        <v>937</v>
      </c>
      <c r="AU532" s="37">
        <v>12</v>
      </c>
      <c r="AV532" s="37"/>
      <c r="AW532" s="37">
        <v>949</v>
      </c>
      <c r="AX532" s="37"/>
      <c r="AY532" s="37"/>
      <c r="AZ532" s="37"/>
      <c r="BA532" s="37">
        <v>61</v>
      </c>
      <c r="BB532" s="37">
        <v>907</v>
      </c>
      <c r="BC532" s="37"/>
      <c r="BD532" s="37">
        <v>968</v>
      </c>
      <c r="BE532" s="37"/>
      <c r="BF532" s="37"/>
      <c r="BG532" s="37"/>
      <c r="BH532" s="37">
        <v>161</v>
      </c>
      <c r="BI532" s="37"/>
      <c r="BJ532" s="37"/>
      <c r="BK532" s="37"/>
      <c r="BL532" s="37">
        <v>0</v>
      </c>
      <c r="BM532" s="37"/>
      <c r="BN532" s="37">
        <v>0</v>
      </c>
      <c r="BO532" s="37"/>
      <c r="BP532" s="37"/>
      <c r="BQ532" s="37"/>
      <c r="BR532" s="37">
        <v>61</v>
      </c>
    </row>
    <row r="533" spans="1:70" ht="20.100000000000001" customHeight="1" x14ac:dyDescent="0.2">
      <c r="D533" s="38" t="s">
        <v>116</v>
      </c>
      <c r="F533" s="39">
        <v>46</v>
      </c>
      <c r="G533" s="40"/>
      <c r="H533" s="40"/>
      <c r="I533" s="40"/>
      <c r="J533" s="39">
        <v>254</v>
      </c>
      <c r="K533" s="39">
        <v>11</v>
      </c>
      <c r="L533" s="40"/>
      <c r="M533" s="39">
        <v>265</v>
      </c>
      <c r="N533" s="40"/>
      <c r="O533" s="40"/>
      <c r="P533" s="40"/>
      <c r="Q533" s="39">
        <v>134</v>
      </c>
      <c r="R533" s="39">
        <v>139</v>
      </c>
      <c r="S533" s="40"/>
      <c r="T533" s="39">
        <v>273</v>
      </c>
      <c r="U533" s="40"/>
      <c r="V533" s="40"/>
      <c r="W533" s="40"/>
      <c r="X533" s="39">
        <v>38</v>
      </c>
      <c r="Y533" s="40"/>
      <c r="Z533" s="40"/>
      <c r="AA533" s="40"/>
      <c r="AB533" s="39">
        <v>0</v>
      </c>
      <c r="AC533" s="40"/>
      <c r="AD533" s="39">
        <v>0</v>
      </c>
      <c r="AE533" s="40"/>
      <c r="AF533" s="40"/>
      <c r="AG533" s="40"/>
      <c r="AH533" s="39">
        <v>0</v>
      </c>
      <c r="AI533" s="40"/>
      <c r="AJ533" s="40"/>
      <c r="AK533" s="40"/>
      <c r="AL533" s="40"/>
      <c r="AM533" s="40"/>
      <c r="AN533" s="40"/>
      <c r="AO533" s="40"/>
      <c r="AP533" s="39">
        <v>118</v>
      </c>
      <c r="AQ533" s="40"/>
      <c r="AR533" s="40"/>
      <c r="AS533" s="40"/>
      <c r="AT533" s="39">
        <v>930</v>
      </c>
      <c r="AU533" s="39">
        <v>7</v>
      </c>
      <c r="AV533" s="40"/>
      <c r="AW533" s="39">
        <v>937</v>
      </c>
      <c r="AX533" s="40"/>
      <c r="AY533" s="40"/>
      <c r="AZ533" s="40"/>
      <c r="BA533" s="39">
        <v>67</v>
      </c>
      <c r="BB533" s="39">
        <v>820</v>
      </c>
      <c r="BC533" s="40"/>
      <c r="BD533" s="39">
        <v>887</v>
      </c>
      <c r="BE533" s="40"/>
      <c r="BF533" s="40"/>
      <c r="BG533" s="40"/>
      <c r="BH533" s="39">
        <v>168</v>
      </c>
      <c r="BI533" s="40"/>
      <c r="BJ533" s="40"/>
      <c r="BK533" s="40"/>
      <c r="BL533" s="39">
        <v>0</v>
      </c>
      <c r="BM533" s="40"/>
      <c r="BN533" s="39">
        <v>0</v>
      </c>
      <c r="BO533" s="40"/>
      <c r="BP533" s="40"/>
      <c r="BQ533" s="40"/>
      <c r="BR533" s="39">
        <v>0</v>
      </c>
    </row>
    <row r="534" spans="1:70" ht="20.100000000000001" customHeight="1" x14ac:dyDescent="0.2">
      <c r="D534" s="2" t="s">
        <v>117</v>
      </c>
      <c r="F534" s="37">
        <v>72</v>
      </c>
      <c r="G534" s="37"/>
      <c r="H534" s="37"/>
      <c r="I534" s="37"/>
      <c r="J534" s="37">
        <v>269</v>
      </c>
      <c r="K534" s="37">
        <v>8</v>
      </c>
      <c r="L534" s="37"/>
      <c r="M534" s="37">
        <v>277</v>
      </c>
      <c r="N534" s="37"/>
      <c r="O534" s="37"/>
      <c r="P534" s="37"/>
      <c r="Q534" s="37">
        <v>123</v>
      </c>
      <c r="R534" s="37">
        <v>163</v>
      </c>
      <c r="S534" s="37"/>
      <c r="T534" s="37">
        <v>286</v>
      </c>
      <c r="U534" s="37"/>
      <c r="V534" s="37"/>
      <c r="W534" s="37"/>
      <c r="X534" s="37">
        <v>63</v>
      </c>
      <c r="Y534" s="37"/>
      <c r="Z534" s="37"/>
      <c r="AA534" s="37"/>
      <c r="AB534" s="37">
        <v>0</v>
      </c>
      <c r="AC534" s="37"/>
      <c r="AD534" s="37">
        <v>0</v>
      </c>
      <c r="AE534" s="37"/>
      <c r="AF534" s="37"/>
      <c r="AG534" s="37"/>
      <c r="AH534" s="37">
        <v>0</v>
      </c>
      <c r="AI534" s="37"/>
      <c r="AJ534" s="37"/>
      <c r="AK534" s="37"/>
      <c r="AL534" s="37"/>
      <c r="AM534" s="37"/>
      <c r="AN534" s="37"/>
      <c r="AO534" s="37"/>
      <c r="AP534" s="37">
        <v>155</v>
      </c>
      <c r="AQ534" s="37"/>
      <c r="AR534" s="37"/>
      <c r="AS534" s="37"/>
      <c r="AT534" s="37">
        <v>895</v>
      </c>
      <c r="AU534" s="37">
        <v>10</v>
      </c>
      <c r="AV534" s="37"/>
      <c r="AW534" s="37">
        <v>905</v>
      </c>
      <c r="AX534" s="37"/>
      <c r="AY534" s="37"/>
      <c r="AZ534" s="37"/>
      <c r="BA534" s="37">
        <v>85</v>
      </c>
      <c r="BB534" s="37">
        <v>834</v>
      </c>
      <c r="BC534" s="37"/>
      <c r="BD534" s="37">
        <v>919</v>
      </c>
      <c r="BE534" s="37"/>
      <c r="BF534" s="37"/>
      <c r="BG534" s="37"/>
      <c r="BH534" s="37">
        <v>141</v>
      </c>
      <c r="BI534" s="37"/>
      <c r="BJ534" s="37"/>
      <c r="BK534" s="37"/>
      <c r="BL534" s="37">
        <v>0</v>
      </c>
      <c r="BM534" s="37"/>
      <c r="BN534" s="37">
        <v>0</v>
      </c>
      <c r="BO534" s="37"/>
      <c r="BP534" s="37"/>
      <c r="BQ534" s="37"/>
      <c r="BR534" s="37">
        <v>0</v>
      </c>
    </row>
    <row r="535" spans="1:70" ht="20.100000000000001" customHeight="1" x14ac:dyDescent="0.2">
      <c r="D535" s="38" t="s">
        <v>105</v>
      </c>
      <c r="F535" s="39">
        <v>37</v>
      </c>
      <c r="G535" s="40"/>
      <c r="H535" s="40"/>
      <c r="I535" s="40"/>
      <c r="J535" s="39">
        <v>232</v>
      </c>
      <c r="K535" s="39">
        <v>8</v>
      </c>
      <c r="L535" s="40"/>
      <c r="M535" s="39">
        <v>240</v>
      </c>
      <c r="N535" s="40"/>
      <c r="O535" s="40"/>
      <c r="P535" s="40"/>
      <c r="Q535" s="39">
        <v>108</v>
      </c>
      <c r="R535" s="39">
        <v>116</v>
      </c>
      <c r="S535" s="40"/>
      <c r="T535" s="39">
        <v>224</v>
      </c>
      <c r="U535" s="40"/>
      <c r="V535" s="40"/>
      <c r="W535" s="40"/>
      <c r="X535" s="39">
        <v>53</v>
      </c>
      <c r="Y535" s="40"/>
      <c r="Z535" s="40"/>
      <c r="AA535" s="40"/>
      <c r="AB535" s="39">
        <v>0</v>
      </c>
      <c r="AC535" s="40"/>
      <c r="AD535" s="39">
        <v>0</v>
      </c>
      <c r="AE535" s="40"/>
      <c r="AF535" s="40"/>
      <c r="AG535" s="40"/>
      <c r="AH535" s="39">
        <v>5</v>
      </c>
      <c r="AI535" s="40"/>
      <c r="AJ535" s="40"/>
      <c r="AK535" s="40"/>
      <c r="AL535" s="40"/>
      <c r="AM535" s="40"/>
      <c r="AN535" s="40"/>
      <c r="AO535" s="40"/>
      <c r="AP535" s="39">
        <v>239</v>
      </c>
      <c r="AQ535" s="40"/>
      <c r="AR535" s="40"/>
      <c r="AS535" s="40"/>
      <c r="AT535" s="39">
        <v>866</v>
      </c>
      <c r="AU535" s="39">
        <v>10</v>
      </c>
      <c r="AV535" s="40"/>
      <c r="AW535" s="39">
        <v>876</v>
      </c>
      <c r="AX535" s="40"/>
      <c r="AY535" s="40"/>
      <c r="AZ535" s="40"/>
      <c r="BA535" s="39">
        <v>72</v>
      </c>
      <c r="BB535" s="39">
        <v>839</v>
      </c>
      <c r="BC535" s="40"/>
      <c r="BD535" s="39">
        <v>911</v>
      </c>
      <c r="BE535" s="40"/>
      <c r="BF535" s="40"/>
      <c r="BG535" s="40"/>
      <c r="BH535" s="39">
        <v>204</v>
      </c>
      <c r="BI535" s="40"/>
      <c r="BJ535" s="40"/>
      <c r="BK535" s="40"/>
      <c r="BL535" s="39">
        <v>0</v>
      </c>
      <c r="BM535" s="40"/>
      <c r="BN535" s="39">
        <v>0</v>
      </c>
      <c r="BO535" s="40"/>
      <c r="BP535" s="40"/>
      <c r="BQ535" s="40"/>
      <c r="BR535" s="39">
        <v>5</v>
      </c>
    </row>
    <row r="536" spans="1:70"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row>
    <row r="537" spans="1:70" s="1" customFormat="1" ht="20.100000000000001" customHeight="1" x14ac:dyDescent="0.2">
      <c r="A537" s="3"/>
      <c r="B537" s="6"/>
      <c r="C537" s="42" t="s">
        <v>180</v>
      </c>
      <c r="D537" s="42"/>
      <c r="E537" s="5"/>
      <c r="F537" s="44">
        <v>703</v>
      </c>
      <c r="G537" s="45"/>
      <c r="H537" s="45"/>
      <c r="I537" s="45"/>
      <c r="J537" s="44">
        <v>2154</v>
      </c>
      <c r="K537" s="44">
        <v>62</v>
      </c>
      <c r="L537" s="45"/>
      <c r="M537" s="44">
        <v>2216</v>
      </c>
      <c r="N537" s="45"/>
      <c r="O537" s="45"/>
      <c r="P537" s="45"/>
      <c r="Q537" s="44">
        <v>946</v>
      </c>
      <c r="R537" s="44">
        <v>1355</v>
      </c>
      <c r="S537" s="45"/>
      <c r="T537" s="44">
        <v>2301</v>
      </c>
      <c r="U537" s="45"/>
      <c r="V537" s="45"/>
      <c r="W537" s="45"/>
      <c r="X537" s="44">
        <v>621</v>
      </c>
      <c r="Y537" s="45"/>
      <c r="Z537" s="45"/>
      <c r="AA537" s="45"/>
      <c r="AB537" s="44">
        <v>0</v>
      </c>
      <c r="AC537" s="45"/>
      <c r="AD537" s="44">
        <v>0</v>
      </c>
      <c r="AE537" s="45"/>
      <c r="AF537" s="45"/>
      <c r="AG537" s="45"/>
      <c r="AH537" s="44">
        <v>387</v>
      </c>
      <c r="AI537" s="45"/>
      <c r="AJ537" s="45"/>
      <c r="AK537" s="45"/>
      <c r="AL537" s="45"/>
      <c r="AM537" s="45"/>
      <c r="AN537" s="45"/>
      <c r="AO537" s="45"/>
      <c r="AP537" s="44">
        <v>1306</v>
      </c>
      <c r="AQ537" s="45"/>
      <c r="AR537" s="45"/>
      <c r="AS537" s="45"/>
      <c r="AT537" s="44">
        <v>7135</v>
      </c>
      <c r="AU537" s="44">
        <v>56</v>
      </c>
      <c r="AV537" s="45"/>
      <c r="AW537" s="44">
        <v>7191</v>
      </c>
      <c r="AX537" s="45"/>
      <c r="AY537" s="45"/>
      <c r="AZ537" s="45"/>
      <c r="BA537" s="44">
        <v>584</v>
      </c>
      <c r="BB537" s="44">
        <v>6662</v>
      </c>
      <c r="BC537" s="45"/>
      <c r="BD537" s="44">
        <v>7246</v>
      </c>
      <c r="BE537" s="45"/>
      <c r="BF537" s="45"/>
      <c r="BG537" s="45"/>
      <c r="BH537" s="44">
        <v>1252</v>
      </c>
      <c r="BI537" s="45"/>
      <c r="BJ537" s="45"/>
      <c r="BK537" s="45"/>
      <c r="BL537" s="44">
        <v>0</v>
      </c>
      <c r="BM537" s="45"/>
      <c r="BN537" s="44">
        <v>0</v>
      </c>
      <c r="BO537" s="45"/>
      <c r="BP537" s="45"/>
      <c r="BQ537" s="45"/>
      <c r="BR537" s="44">
        <v>280</v>
      </c>
    </row>
    <row r="538" spans="1:70"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row>
    <row r="539" spans="1:70" s="1" customFormat="1" ht="20.100000000000001" customHeight="1" x14ac:dyDescent="0.25">
      <c r="A539" s="3"/>
      <c r="B539" s="49" t="s">
        <v>303</v>
      </c>
      <c r="C539" s="50"/>
      <c r="D539" s="50"/>
      <c r="E539" s="5"/>
      <c r="F539" s="51">
        <v>703</v>
      </c>
      <c r="G539" s="52"/>
      <c r="H539" s="52"/>
      <c r="I539" s="52"/>
      <c r="J539" s="51">
        <v>2154</v>
      </c>
      <c r="K539" s="51">
        <v>62</v>
      </c>
      <c r="L539" s="52"/>
      <c r="M539" s="51">
        <v>2216</v>
      </c>
      <c r="N539" s="52"/>
      <c r="O539" s="52"/>
      <c r="P539" s="52"/>
      <c r="Q539" s="51">
        <v>946</v>
      </c>
      <c r="R539" s="51">
        <v>1355</v>
      </c>
      <c r="S539" s="52"/>
      <c r="T539" s="51">
        <v>2301</v>
      </c>
      <c r="U539" s="52"/>
      <c r="V539" s="52"/>
      <c r="W539" s="52"/>
      <c r="X539" s="51">
        <v>621</v>
      </c>
      <c r="Y539" s="52"/>
      <c r="Z539" s="52"/>
      <c r="AA539" s="52"/>
      <c r="AB539" s="51">
        <v>0</v>
      </c>
      <c r="AC539" s="52"/>
      <c r="AD539" s="51">
        <v>0</v>
      </c>
      <c r="AE539" s="52"/>
      <c r="AF539" s="52"/>
      <c r="AG539" s="52"/>
      <c r="AH539" s="51">
        <v>387</v>
      </c>
      <c r="AI539" s="52"/>
      <c r="AJ539" s="52"/>
      <c r="AK539" s="52"/>
      <c r="AL539" s="52"/>
      <c r="AM539" s="52"/>
      <c r="AN539" s="52"/>
      <c r="AO539" s="52"/>
      <c r="AP539" s="51">
        <v>1306</v>
      </c>
      <c r="AQ539" s="52"/>
      <c r="AR539" s="52"/>
      <c r="AS539" s="52"/>
      <c r="AT539" s="51">
        <v>7135</v>
      </c>
      <c r="AU539" s="51">
        <v>56</v>
      </c>
      <c r="AV539" s="52"/>
      <c r="AW539" s="51">
        <v>7191</v>
      </c>
      <c r="AX539" s="52"/>
      <c r="AY539" s="52"/>
      <c r="AZ539" s="52"/>
      <c r="BA539" s="51">
        <v>584</v>
      </c>
      <c r="BB539" s="51">
        <v>6662</v>
      </c>
      <c r="BC539" s="52"/>
      <c r="BD539" s="51">
        <v>7246</v>
      </c>
      <c r="BE539" s="52"/>
      <c r="BF539" s="52"/>
      <c r="BG539" s="52"/>
      <c r="BH539" s="51">
        <v>1252</v>
      </c>
      <c r="BI539" s="52"/>
      <c r="BJ539" s="52"/>
      <c r="BK539" s="52"/>
      <c r="BL539" s="51">
        <v>0</v>
      </c>
      <c r="BM539" s="52"/>
      <c r="BN539" s="51">
        <v>0</v>
      </c>
      <c r="BO539" s="52"/>
      <c r="BP539" s="52"/>
      <c r="BQ539" s="52"/>
      <c r="BR539" s="51">
        <v>280</v>
      </c>
    </row>
    <row r="540" spans="1:70"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row>
    <row r="541" spans="1:70"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row>
    <row r="542" spans="1:70"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row>
    <row r="543" spans="1:70" ht="20.100000000000001" customHeight="1" x14ac:dyDescent="0.2">
      <c r="D543" s="2" t="s">
        <v>98</v>
      </c>
      <c r="F543" s="37">
        <v>70</v>
      </c>
      <c r="G543" s="37"/>
      <c r="H543" s="37"/>
      <c r="I543" s="37"/>
      <c r="J543" s="37">
        <v>235</v>
      </c>
      <c r="K543" s="37">
        <v>2</v>
      </c>
      <c r="L543" s="37"/>
      <c r="M543" s="37">
        <v>237</v>
      </c>
      <c r="N543" s="37"/>
      <c r="O543" s="37"/>
      <c r="P543" s="37"/>
      <c r="Q543" s="37">
        <v>58</v>
      </c>
      <c r="R543" s="37">
        <v>167</v>
      </c>
      <c r="S543" s="37"/>
      <c r="T543" s="37">
        <v>225</v>
      </c>
      <c r="U543" s="37"/>
      <c r="V543" s="37"/>
      <c r="W543" s="37"/>
      <c r="X543" s="37">
        <v>82</v>
      </c>
      <c r="Y543" s="37"/>
      <c r="Z543" s="37"/>
      <c r="AA543" s="37"/>
      <c r="AB543" s="37">
        <v>0</v>
      </c>
      <c r="AC543" s="37"/>
      <c r="AD543" s="37">
        <v>0</v>
      </c>
      <c r="AE543" s="37"/>
      <c r="AF543" s="37"/>
      <c r="AG543" s="37"/>
      <c r="AH543" s="37">
        <v>0</v>
      </c>
      <c r="AI543" s="37"/>
      <c r="AJ543" s="37"/>
      <c r="AK543" s="37"/>
      <c r="AL543" s="37"/>
      <c r="AM543" s="37"/>
      <c r="AN543" s="37"/>
      <c r="AO543" s="37"/>
      <c r="AP543" s="37">
        <v>150</v>
      </c>
      <c r="AQ543" s="37"/>
      <c r="AR543" s="37"/>
      <c r="AS543" s="37"/>
      <c r="AT543" s="37">
        <v>1372</v>
      </c>
      <c r="AU543" s="37">
        <v>3</v>
      </c>
      <c r="AV543" s="37"/>
      <c r="AW543" s="37">
        <v>1375</v>
      </c>
      <c r="AX543" s="37"/>
      <c r="AY543" s="37"/>
      <c r="AZ543" s="37"/>
      <c r="BA543" s="37">
        <v>38</v>
      </c>
      <c r="BB543" s="37">
        <v>1288</v>
      </c>
      <c r="BC543" s="37"/>
      <c r="BD543" s="37">
        <v>1326</v>
      </c>
      <c r="BE543" s="37"/>
      <c r="BF543" s="37"/>
      <c r="BG543" s="37"/>
      <c r="BH543" s="37">
        <v>199</v>
      </c>
      <c r="BI543" s="37"/>
      <c r="BJ543" s="37"/>
      <c r="BK543" s="37"/>
      <c r="BL543" s="37">
        <v>0</v>
      </c>
      <c r="BM543" s="37"/>
      <c r="BN543" s="37">
        <v>0</v>
      </c>
      <c r="BO543" s="37"/>
      <c r="BP543" s="37"/>
      <c r="BQ543" s="37"/>
      <c r="BR543" s="37">
        <v>0</v>
      </c>
    </row>
    <row r="544" spans="1:70" ht="20.100000000000001" customHeight="1" x14ac:dyDescent="0.2">
      <c r="D544" s="38" t="s">
        <v>173</v>
      </c>
      <c r="F544" s="39">
        <v>40</v>
      </c>
      <c r="G544" s="40"/>
      <c r="H544" s="40"/>
      <c r="I544" s="40"/>
      <c r="J544" s="39">
        <v>226</v>
      </c>
      <c r="K544" s="39">
        <v>0</v>
      </c>
      <c r="L544" s="40"/>
      <c r="M544" s="39">
        <v>226</v>
      </c>
      <c r="N544" s="40"/>
      <c r="O544" s="40"/>
      <c r="P544" s="40"/>
      <c r="Q544" s="39">
        <v>119</v>
      </c>
      <c r="R544" s="39">
        <v>117</v>
      </c>
      <c r="S544" s="40"/>
      <c r="T544" s="39">
        <v>236</v>
      </c>
      <c r="U544" s="40"/>
      <c r="V544" s="40"/>
      <c r="W544" s="40"/>
      <c r="X544" s="39">
        <v>30</v>
      </c>
      <c r="Y544" s="40"/>
      <c r="Z544" s="40"/>
      <c r="AA544" s="40"/>
      <c r="AB544" s="39">
        <v>0</v>
      </c>
      <c r="AC544" s="40"/>
      <c r="AD544" s="39">
        <v>0</v>
      </c>
      <c r="AE544" s="40"/>
      <c r="AF544" s="40"/>
      <c r="AG544" s="40"/>
      <c r="AH544" s="39">
        <v>0</v>
      </c>
      <c r="AI544" s="40"/>
      <c r="AJ544" s="40"/>
      <c r="AK544" s="40"/>
      <c r="AL544" s="40"/>
      <c r="AM544" s="40"/>
      <c r="AN544" s="40"/>
      <c r="AO544" s="40"/>
      <c r="AP544" s="39">
        <v>129</v>
      </c>
      <c r="AQ544" s="40"/>
      <c r="AR544" s="40"/>
      <c r="AS544" s="40"/>
      <c r="AT544" s="39">
        <v>1390</v>
      </c>
      <c r="AU544" s="39">
        <v>8</v>
      </c>
      <c r="AV544" s="40"/>
      <c r="AW544" s="39">
        <v>1398</v>
      </c>
      <c r="AX544" s="40"/>
      <c r="AY544" s="40"/>
      <c r="AZ544" s="40"/>
      <c r="BA544" s="39">
        <v>92</v>
      </c>
      <c r="BB544" s="39">
        <v>1235</v>
      </c>
      <c r="BC544" s="40"/>
      <c r="BD544" s="39">
        <v>1327</v>
      </c>
      <c r="BE544" s="40"/>
      <c r="BF544" s="40"/>
      <c r="BG544" s="40"/>
      <c r="BH544" s="39">
        <v>200</v>
      </c>
      <c r="BI544" s="40"/>
      <c r="BJ544" s="40"/>
      <c r="BK544" s="40"/>
      <c r="BL544" s="39">
        <v>0</v>
      </c>
      <c r="BM544" s="40"/>
      <c r="BN544" s="39">
        <v>0</v>
      </c>
      <c r="BO544" s="40"/>
      <c r="BP544" s="40"/>
      <c r="BQ544" s="40"/>
      <c r="BR544" s="39">
        <v>0</v>
      </c>
    </row>
    <row r="545" spans="1:70" ht="20.100000000000001" customHeight="1" x14ac:dyDescent="0.2">
      <c r="D545" s="2" t="s">
        <v>113</v>
      </c>
      <c r="F545" s="37">
        <v>11</v>
      </c>
      <c r="G545" s="37"/>
      <c r="H545" s="37"/>
      <c r="I545" s="37"/>
      <c r="J545" s="37">
        <v>61</v>
      </c>
      <c r="K545" s="37">
        <v>1</v>
      </c>
      <c r="L545" s="37"/>
      <c r="M545" s="37">
        <v>62</v>
      </c>
      <c r="N545" s="37"/>
      <c r="O545" s="37"/>
      <c r="P545" s="37"/>
      <c r="Q545" s="37">
        <v>26</v>
      </c>
      <c r="R545" s="37">
        <v>22</v>
      </c>
      <c r="S545" s="37"/>
      <c r="T545" s="37">
        <v>48</v>
      </c>
      <c r="U545" s="37"/>
      <c r="V545" s="37"/>
      <c r="W545" s="37"/>
      <c r="X545" s="37">
        <v>25</v>
      </c>
      <c r="Y545" s="37"/>
      <c r="Z545" s="37"/>
      <c r="AA545" s="37"/>
      <c r="AB545" s="37">
        <v>0</v>
      </c>
      <c r="AC545" s="37"/>
      <c r="AD545" s="37">
        <v>0</v>
      </c>
      <c r="AE545" s="37"/>
      <c r="AF545" s="37"/>
      <c r="AG545" s="37"/>
      <c r="AH545" s="37">
        <v>0</v>
      </c>
      <c r="AI545" s="37"/>
      <c r="AJ545" s="37"/>
      <c r="AK545" s="37"/>
      <c r="AL545" s="37"/>
      <c r="AM545" s="37"/>
      <c r="AN545" s="37"/>
      <c r="AO545" s="37"/>
      <c r="AP545" s="37">
        <v>10</v>
      </c>
      <c r="AQ545" s="37"/>
      <c r="AR545" s="37"/>
      <c r="AS545" s="37"/>
      <c r="AT545" s="37">
        <v>129</v>
      </c>
      <c r="AU545" s="37">
        <v>1</v>
      </c>
      <c r="AV545" s="37"/>
      <c r="AW545" s="37">
        <v>130</v>
      </c>
      <c r="AX545" s="37"/>
      <c r="AY545" s="37"/>
      <c r="AZ545" s="37"/>
      <c r="BA545" s="37">
        <v>18</v>
      </c>
      <c r="BB545" s="37">
        <v>95</v>
      </c>
      <c r="BC545" s="37"/>
      <c r="BD545" s="37">
        <v>113</v>
      </c>
      <c r="BE545" s="37"/>
      <c r="BF545" s="37"/>
      <c r="BG545" s="37"/>
      <c r="BH545" s="37">
        <v>27</v>
      </c>
      <c r="BI545" s="37"/>
      <c r="BJ545" s="37"/>
      <c r="BK545" s="37"/>
      <c r="BL545" s="37">
        <v>0</v>
      </c>
      <c r="BM545" s="37"/>
      <c r="BN545" s="37">
        <v>0</v>
      </c>
      <c r="BO545" s="37"/>
      <c r="BP545" s="37"/>
      <c r="BQ545" s="37"/>
      <c r="BR545" s="37">
        <v>0</v>
      </c>
    </row>
    <row r="546" spans="1:70" ht="20.100000000000001" customHeight="1" x14ac:dyDescent="0.2">
      <c r="D546" s="38" t="s">
        <v>101</v>
      </c>
      <c r="F546" s="39">
        <v>7</v>
      </c>
      <c r="G546" s="40"/>
      <c r="H546" s="40"/>
      <c r="I546" s="40"/>
      <c r="J546" s="39">
        <v>61</v>
      </c>
      <c r="K546" s="39">
        <v>3</v>
      </c>
      <c r="L546" s="40"/>
      <c r="M546" s="39">
        <v>64</v>
      </c>
      <c r="N546" s="40"/>
      <c r="O546" s="40"/>
      <c r="P546" s="40"/>
      <c r="Q546" s="39">
        <v>23</v>
      </c>
      <c r="R546" s="39">
        <v>32</v>
      </c>
      <c r="S546" s="40"/>
      <c r="T546" s="39">
        <v>55</v>
      </c>
      <c r="U546" s="40"/>
      <c r="V546" s="40"/>
      <c r="W546" s="40"/>
      <c r="X546" s="39">
        <v>16</v>
      </c>
      <c r="Y546" s="40"/>
      <c r="Z546" s="40"/>
      <c r="AA546" s="40"/>
      <c r="AB546" s="39">
        <v>0</v>
      </c>
      <c r="AC546" s="40"/>
      <c r="AD546" s="39">
        <v>0</v>
      </c>
      <c r="AE546" s="40"/>
      <c r="AF546" s="40"/>
      <c r="AG546" s="40"/>
      <c r="AH546" s="39">
        <v>0</v>
      </c>
      <c r="AI546" s="40"/>
      <c r="AJ546" s="40"/>
      <c r="AK546" s="40"/>
      <c r="AL546" s="40"/>
      <c r="AM546" s="40"/>
      <c r="AN546" s="40"/>
      <c r="AO546" s="40"/>
      <c r="AP546" s="39">
        <v>10</v>
      </c>
      <c r="AQ546" s="40"/>
      <c r="AR546" s="40"/>
      <c r="AS546" s="40"/>
      <c r="AT546" s="39">
        <v>130</v>
      </c>
      <c r="AU546" s="39">
        <v>1</v>
      </c>
      <c r="AV546" s="40"/>
      <c r="AW546" s="39">
        <v>131</v>
      </c>
      <c r="AX546" s="40"/>
      <c r="AY546" s="40"/>
      <c r="AZ546" s="40"/>
      <c r="BA546" s="39">
        <v>17</v>
      </c>
      <c r="BB546" s="39">
        <v>103</v>
      </c>
      <c r="BC546" s="40"/>
      <c r="BD546" s="39">
        <v>120</v>
      </c>
      <c r="BE546" s="40"/>
      <c r="BF546" s="40"/>
      <c r="BG546" s="40"/>
      <c r="BH546" s="39">
        <v>20</v>
      </c>
      <c r="BI546" s="40"/>
      <c r="BJ546" s="40"/>
      <c r="BK546" s="40"/>
      <c r="BL546" s="39">
        <v>0</v>
      </c>
      <c r="BM546" s="40"/>
      <c r="BN546" s="39">
        <v>1</v>
      </c>
      <c r="BO546" s="40"/>
      <c r="BP546" s="40"/>
      <c r="BQ546" s="40"/>
      <c r="BR546" s="39">
        <v>0</v>
      </c>
    </row>
    <row r="547" spans="1:70" ht="20.100000000000001" customHeight="1" x14ac:dyDescent="0.2">
      <c r="D547" s="2" t="s">
        <v>117</v>
      </c>
      <c r="F547" s="37">
        <v>54</v>
      </c>
      <c r="G547" s="37"/>
      <c r="H547" s="37"/>
      <c r="I547" s="37"/>
      <c r="J547" s="37">
        <v>131</v>
      </c>
      <c r="K547" s="37">
        <v>4</v>
      </c>
      <c r="L547" s="37"/>
      <c r="M547" s="37">
        <v>135</v>
      </c>
      <c r="N547" s="37"/>
      <c r="O547" s="37"/>
      <c r="P547" s="37"/>
      <c r="Q547" s="37">
        <v>37</v>
      </c>
      <c r="R547" s="37">
        <v>115</v>
      </c>
      <c r="S547" s="37"/>
      <c r="T547" s="37">
        <v>152</v>
      </c>
      <c r="U547" s="37"/>
      <c r="V547" s="37"/>
      <c r="W547" s="37"/>
      <c r="X547" s="37">
        <v>37</v>
      </c>
      <c r="Y547" s="37"/>
      <c r="Z547" s="37"/>
      <c r="AA547" s="37"/>
      <c r="AB547" s="37">
        <v>0</v>
      </c>
      <c r="AC547" s="37"/>
      <c r="AD547" s="37">
        <v>0</v>
      </c>
      <c r="AE547" s="37"/>
      <c r="AF547" s="37"/>
      <c r="AG547" s="37"/>
      <c r="AH547" s="37">
        <v>0</v>
      </c>
      <c r="AI547" s="37"/>
      <c r="AJ547" s="37"/>
      <c r="AK547" s="37"/>
      <c r="AL547" s="37"/>
      <c r="AM547" s="37"/>
      <c r="AN547" s="37"/>
      <c r="AO547" s="37"/>
      <c r="AP547" s="37">
        <v>69</v>
      </c>
      <c r="AQ547" s="37"/>
      <c r="AR547" s="37"/>
      <c r="AS547" s="37"/>
      <c r="AT547" s="37">
        <v>347</v>
      </c>
      <c r="AU547" s="37">
        <v>3</v>
      </c>
      <c r="AV547" s="37"/>
      <c r="AW547" s="37">
        <v>350</v>
      </c>
      <c r="AX547" s="37"/>
      <c r="AY547" s="37"/>
      <c r="AZ547" s="37"/>
      <c r="BA547" s="37">
        <v>53</v>
      </c>
      <c r="BB547" s="37">
        <v>305</v>
      </c>
      <c r="BC547" s="37"/>
      <c r="BD547" s="37">
        <v>358</v>
      </c>
      <c r="BE547" s="37"/>
      <c r="BF547" s="37"/>
      <c r="BG547" s="37"/>
      <c r="BH547" s="37">
        <v>61</v>
      </c>
      <c r="BI547" s="37"/>
      <c r="BJ547" s="37"/>
      <c r="BK547" s="37"/>
      <c r="BL547" s="37">
        <v>0</v>
      </c>
      <c r="BM547" s="37"/>
      <c r="BN547" s="37">
        <v>0</v>
      </c>
      <c r="BO547" s="37"/>
      <c r="BP547" s="37"/>
      <c r="BQ547" s="37"/>
      <c r="BR547" s="37">
        <v>0</v>
      </c>
    </row>
    <row r="548" spans="1:70" ht="20.100000000000001" customHeight="1" x14ac:dyDescent="0.2">
      <c r="D548" s="38" t="s">
        <v>105</v>
      </c>
      <c r="F548" s="39">
        <v>39</v>
      </c>
      <c r="G548" s="40"/>
      <c r="H548" s="40"/>
      <c r="I548" s="40"/>
      <c r="J548" s="39">
        <v>152</v>
      </c>
      <c r="K548" s="39">
        <v>10</v>
      </c>
      <c r="L548" s="40"/>
      <c r="M548" s="39">
        <v>162</v>
      </c>
      <c r="N548" s="40"/>
      <c r="O548" s="40"/>
      <c r="P548" s="40"/>
      <c r="Q548" s="39">
        <v>37</v>
      </c>
      <c r="R548" s="39">
        <v>100</v>
      </c>
      <c r="S548" s="40"/>
      <c r="T548" s="39">
        <v>137</v>
      </c>
      <c r="U548" s="40"/>
      <c r="V548" s="40"/>
      <c r="W548" s="40"/>
      <c r="X548" s="39">
        <v>64</v>
      </c>
      <c r="Y548" s="40"/>
      <c r="Z548" s="40"/>
      <c r="AA548" s="40"/>
      <c r="AB548" s="39">
        <v>0</v>
      </c>
      <c r="AC548" s="40"/>
      <c r="AD548" s="39">
        <v>0</v>
      </c>
      <c r="AE548" s="40"/>
      <c r="AF548" s="40"/>
      <c r="AG548" s="40"/>
      <c r="AH548" s="39">
        <v>0</v>
      </c>
      <c r="AI548" s="40"/>
      <c r="AJ548" s="40"/>
      <c r="AK548" s="40"/>
      <c r="AL548" s="40"/>
      <c r="AM548" s="40"/>
      <c r="AN548" s="40"/>
      <c r="AO548" s="40"/>
      <c r="AP548" s="39">
        <v>38</v>
      </c>
      <c r="AQ548" s="40"/>
      <c r="AR548" s="40"/>
      <c r="AS548" s="40"/>
      <c r="AT548" s="39">
        <v>359</v>
      </c>
      <c r="AU548" s="39">
        <v>8</v>
      </c>
      <c r="AV548" s="40"/>
      <c r="AW548" s="39">
        <v>367</v>
      </c>
      <c r="AX548" s="40"/>
      <c r="AY548" s="40"/>
      <c r="AZ548" s="40"/>
      <c r="BA548" s="39">
        <v>35</v>
      </c>
      <c r="BB548" s="39">
        <v>312</v>
      </c>
      <c r="BC548" s="40"/>
      <c r="BD548" s="39">
        <v>347</v>
      </c>
      <c r="BE548" s="40"/>
      <c r="BF548" s="40"/>
      <c r="BG548" s="40"/>
      <c r="BH548" s="39">
        <v>58</v>
      </c>
      <c r="BI548" s="40"/>
      <c r="BJ548" s="40"/>
      <c r="BK548" s="40"/>
      <c r="BL548" s="39">
        <v>0</v>
      </c>
      <c r="BM548" s="40"/>
      <c r="BN548" s="39">
        <v>0</v>
      </c>
      <c r="BO548" s="40"/>
      <c r="BP548" s="40"/>
      <c r="BQ548" s="40"/>
      <c r="BR548" s="39">
        <v>0</v>
      </c>
    </row>
    <row r="549" spans="1:70" ht="20.100000000000001" customHeight="1" x14ac:dyDescent="0.2">
      <c r="D549" s="2" t="s">
        <v>106</v>
      </c>
      <c r="F549" s="37">
        <v>166</v>
      </c>
      <c r="G549" s="37"/>
      <c r="H549" s="37"/>
      <c r="I549" s="37"/>
      <c r="J549" s="37">
        <v>627</v>
      </c>
      <c r="K549" s="37">
        <v>17</v>
      </c>
      <c r="L549" s="37"/>
      <c r="M549" s="37">
        <v>644</v>
      </c>
      <c r="N549" s="37"/>
      <c r="O549" s="37"/>
      <c r="P549" s="37"/>
      <c r="Q549" s="37">
        <v>249</v>
      </c>
      <c r="R549" s="37">
        <v>389</v>
      </c>
      <c r="S549" s="37"/>
      <c r="T549" s="37">
        <v>638</v>
      </c>
      <c r="U549" s="37"/>
      <c r="V549" s="37"/>
      <c r="W549" s="37"/>
      <c r="X549" s="37">
        <v>172</v>
      </c>
      <c r="Y549" s="37"/>
      <c r="Z549" s="37"/>
      <c r="AA549" s="37"/>
      <c r="AB549" s="37">
        <v>0</v>
      </c>
      <c r="AC549" s="37"/>
      <c r="AD549" s="37">
        <v>0</v>
      </c>
      <c r="AE549" s="37"/>
      <c r="AF549" s="37"/>
      <c r="AG549" s="37"/>
      <c r="AH549" s="37">
        <v>0</v>
      </c>
      <c r="AI549" s="37"/>
      <c r="AJ549" s="37"/>
      <c r="AK549" s="37"/>
      <c r="AL549" s="37"/>
      <c r="AM549" s="37"/>
      <c r="AN549" s="37"/>
      <c r="AO549" s="37"/>
      <c r="AP549" s="37">
        <v>59</v>
      </c>
      <c r="AQ549" s="37"/>
      <c r="AR549" s="37"/>
      <c r="AS549" s="37"/>
      <c r="AT549" s="37">
        <v>542</v>
      </c>
      <c r="AU549" s="37">
        <v>3</v>
      </c>
      <c r="AV549" s="37"/>
      <c r="AW549" s="37">
        <v>545</v>
      </c>
      <c r="AX549" s="37"/>
      <c r="AY549" s="37"/>
      <c r="AZ549" s="37"/>
      <c r="BA549" s="37">
        <v>78</v>
      </c>
      <c r="BB549" s="37">
        <v>429</v>
      </c>
      <c r="BC549" s="37"/>
      <c r="BD549" s="37">
        <v>507</v>
      </c>
      <c r="BE549" s="37"/>
      <c r="BF549" s="37"/>
      <c r="BG549" s="37"/>
      <c r="BH549" s="37">
        <v>97</v>
      </c>
      <c r="BI549" s="37"/>
      <c r="BJ549" s="37"/>
      <c r="BK549" s="37"/>
      <c r="BL549" s="37">
        <v>0</v>
      </c>
      <c r="BM549" s="37"/>
      <c r="BN549" s="37">
        <v>0</v>
      </c>
      <c r="BO549" s="37"/>
      <c r="BP549" s="37"/>
      <c r="BQ549" s="37"/>
      <c r="BR549" s="37">
        <v>0</v>
      </c>
    </row>
    <row r="550" spans="1:70" ht="20.100000000000001" customHeight="1" x14ac:dyDescent="0.2">
      <c r="D550" s="38" t="s">
        <v>118</v>
      </c>
      <c r="F550" s="39">
        <v>165</v>
      </c>
      <c r="G550" s="40"/>
      <c r="H550" s="40"/>
      <c r="I550" s="40"/>
      <c r="J550" s="39">
        <v>620</v>
      </c>
      <c r="K550" s="39">
        <v>14</v>
      </c>
      <c r="L550" s="40"/>
      <c r="M550" s="39">
        <v>634</v>
      </c>
      <c r="N550" s="40"/>
      <c r="O550" s="40"/>
      <c r="P550" s="40"/>
      <c r="Q550" s="39">
        <v>224</v>
      </c>
      <c r="R550" s="39">
        <v>387</v>
      </c>
      <c r="S550" s="40"/>
      <c r="T550" s="39">
        <v>611</v>
      </c>
      <c r="U550" s="40"/>
      <c r="V550" s="40"/>
      <c r="W550" s="40"/>
      <c r="X550" s="39">
        <v>188</v>
      </c>
      <c r="Y550" s="40"/>
      <c r="Z550" s="40"/>
      <c r="AA550" s="40"/>
      <c r="AB550" s="39">
        <v>0</v>
      </c>
      <c r="AC550" s="40"/>
      <c r="AD550" s="39">
        <v>0</v>
      </c>
      <c r="AE550" s="40"/>
      <c r="AF550" s="40"/>
      <c r="AG550" s="40"/>
      <c r="AH550" s="39">
        <v>161</v>
      </c>
      <c r="AI550" s="40"/>
      <c r="AJ550" s="40"/>
      <c r="AK550" s="40"/>
      <c r="AL550" s="40"/>
      <c r="AM550" s="40"/>
      <c r="AN550" s="40"/>
      <c r="AO550" s="40"/>
      <c r="AP550" s="39">
        <v>116</v>
      </c>
      <c r="AQ550" s="40"/>
      <c r="AR550" s="40"/>
      <c r="AS550" s="40"/>
      <c r="AT550" s="39">
        <v>523</v>
      </c>
      <c r="AU550" s="39">
        <v>2</v>
      </c>
      <c r="AV550" s="40"/>
      <c r="AW550" s="39">
        <v>525</v>
      </c>
      <c r="AX550" s="40"/>
      <c r="AY550" s="40"/>
      <c r="AZ550" s="40"/>
      <c r="BA550" s="39">
        <v>84</v>
      </c>
      <c r="BB550" s="39">
        <v>464</v>
      </c>
      <c r="BC550" s="40"/>
      <c r="BD550" s="39">
        <v>548</v>
      </c>
      <c r="BE550" s="40"/>
      <c r="BF550" s="40"/>
      <c r="BG550" s="40"/>
      <c r="BH550" s="39">
        <v>93</v>
      </c>
      <c r="BI550" s="40"/>
      <c r="BJ550" s="40"/>
      <c r="BK550" s="40"/>
      <c r="BL550" s="39">
        <v>0</v>
      </c>
      <c r="BM550" s="40"/>
      <c r="BN550" s="39">
        <v>0</v>
      </c>
      <c r="BO550" s="40"/>
      <c r="BP550" s="40"/>
      <c r="BQ550" s="40"/>
      <c r="BR550" s="39">
        <v>40</v>
      </c>
    </row>
    <row r="551" spans="1:70" ht="20.100000000000001" customHeight="1" x14ac:dyDescent="0.2">
      <c r="D551" s="2" t="s">
        <v>305</v>
      </c>
      <c r="F551" s="37">
        <v>54</v>
      </c>
      <c r="G551" s="37"/>
      <c r="H551" s="37"/>
      <c r="I551" s="37"/>
      <c r="J551" s="37">
        <v>231</v>
      </c>
      <c r="K551" s="37">
        <v>6</v>
      </c>
      <c r="L551" s="37"/>
      <c r="M551" s="37">
        <v>237</v>
      </c>
      <c r="N551" s="37"/>
      <c r="O551" s="37"/>
      <c r="P551" s="37"/>
      <c r="Q551" s="37">
        <v>93</v>
      </c>
      <c r="R551" s="37">
        <v>137</v>
      </c>
      <c r="S551" s="37"/>
      <c r="T551" s="37">
        <v>230</v>
      </c>
      <c r="U551" s="37"/>
      <c r="V551" s="37"/>
      <c r="W551" s="37"/>
      <c r="X551" s="37">
        <v>61</v>
      </c>
      <c r="Y551" s="37"/>
      <c r="Z551" s="37"/>
      <c r="AA551" s="37"/>
      <c r="AB551" s="37">
        <v>0</v>
      </c>
      <c r="AC551" s="37"/>
      <c r="AD551" s="37">
        <v>0</v>
      </c>
      <c r="AE551" s="37"/>
      <c r="AF551" s="37"/>
      <c r="AG551" s="37"/>
      <c r="AH551" s="37">
        <v>0</v>
      </c>
      <c r="AI551" s="37"/>
      <c r="AJ551" s="37"/>
      <c r="AK551" s="37"/>
      <c r="AL551" s="37"/>
      <c r="AM551" s="37"/>
      <c r="AN551" s="37"/>
      <c r="AO551" s="37"/>
      <c r="AP551" s="37">
        <v>156</v>
      </c>
      <c r="AQ551" s="37"/>
      <c r="AR551" s="37"/>
      <c r="AS551" s="37"/>
      <c r="AT551" s="37">
        <v>1363</v>
      </c>
      <c r="AU551" s="37">
        <v>10</v>
      </c>
      <c r="AV551" s="37"/>
      <c r="AW551" s="37">
        <v>1373</v>
      </c>
      <c r="AX551" s="37"/>
      <c r="AY551" s="37"/>
      <c r="AZ551" s="37"/>
      <c r="BA551" s="37">
        <v>81</v>
      </c>
      <c r="BB551" s="37">
        <v>1218</v>
      </c>
      <c r="BC551" s="37"/>
      <c r="BD551" s="37">
        <v>1299</v>
      </c>
      <c r="BE551" s="37"/>
      <c r="BF551" s="37"/>
      <c r="BG551" s="37"/>
      <c r="BH551" s="37">
        <v>230</v>
      </c>
      <c r="BI551" s="37"/>
      <c r="BJ551" s="37"/>
      <c r="BK551" s="37"/>
      <c r="BL551" s="37">
        <v>0</v>
      </c>
      <c r="BM551" s="37"/>
      <c r="BN551" s="37">
        <v>0</v>
      </c>
      <c r="BO551" s="37"/>
      <c r="BP551" s="37"/>
      <c r="BQ551" s="37"/>
      <c r="BR551" s="37">
        <v>0</v>
      </c>
    </row>
    <row r="552" spans="1:70"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row>
    <row r="553" spans="1:70" s="1" customFormat="1" ht="20.100000000000001" customHeight="1" x14ac:dyDescent="0.2">
      <c r="A553" s="3"/>
      <c r="B553" s="6"/>
      <c r="C553" s="42" t="s">
        <v>180</v>
      </c>
      <c r="D553" s="42"/>
      <c r="E553" s="5"/>
      <c r="F553" s="44">
        <v>606</v>
      </c>
      <c r="G553" s="45"/>
      <c r="H553" s="45"/>
      <c r="I553" s="45"/>
      <c r="J553" s="44">
        <v>2344</v>
      </c>
      <c r="K553" s="44">
        <v>57</v>
      </c>
      <c r="L553" s="45"/>
      <c r="M553" s="44">
        <v>2401</v>
      </c>
      <c r="N553" s="45"/>
      <c r="O553" s="45"/>
      <c r="P553" s="45"/>
      <c r="Q553" s="44">
        <v>866</v>
      </c>
      <c r="R553" s="44">
        <v>1466</v>
      </c>
      <c r="S553" s="45"/>
      <c r="T553" s="44">
        <v>2332</v>
      </c>
      <c r="U553" s="45"/>
      <c r="V553" s="45"/>
      <c r="W553" s="45"/>
      <c r="X553" s="44">
        <v>675</v>
      </c>
      <c r="Y553" s="45"/>
      <c r="Z553" s="45"/>
      <c r="AA553" s="45"/>
      <c r="AB553" s="44">
        <v>0</v>
      </c>
      <c r="AC553" s="45"/>
      <c r="AD553" s="44">
        <v>0</v>
      </c>
      <c r="AE553" s="45"/>
      <c r="AF553" s="45"/>
      <c r="AG553" s="45"/>
      <c r="AH553" s="44">
        <v>161</v>
      </c>
      <c r="AI553" s="45"/>
      <c r="AJ553" s="45"/>
      <c r="AK553" s="45"/>
      <c r="AL553" s="45"/>
      <c r="AM553" s="45"/>
      <c r="AN553" s="45"/>
      <c r="AO553" s="45"/>
      <c r="AP553" s="44">
        <v>737</v>
      </c>
      <c r="AQ553" s="45"/>
      <c r="AR553" s="45"/>
      <c r="AS553" s="45"/>
      <c r="AT553" s="44">
        <v>6155</v>
      </c>
      <c r="AU553" s="44">
        <v>39</v>
      </c>
      <c r="AV553" s="45"/>
      <c r="AW553" s="44">
        <v>6194</v>
      </c>
      <c r="AX553" s="45"/>
      <c r="AY553" s="45"/>
      <c r="AZ553" s="45"/>
      <c r="BA553" s="44">
        <v>496</v>
      </c>
      <c r="BB553" s="44">
        <v>5449</v>
      </c>
      <c r="BC553" s="45"/>
      <c r="BD553" s="44">
        <v>5945</v>
      </c>
      <c r="BE553" s="45"/>
      <c r="BF553" s="45"/>
      <c r="BG553" s="45"/>
      <c r="BH553" s="44">
        <v>985</v>
      </c>
      <c r="BI553" s="45"/>
      <c r="BJ553" s="45"/>
      <c r="BK553" s="45"/>
      <c r="BL553" s="44">
        <v>0</v>
      </c>
      <c r="BM553" s="45"/>
      <c r="BN553" s="44">
        <v>1</v>
      </c>
      <c r="BO553" s="45"/>
      <c r="BP553" s="45"/>
      <c r="BQ553" s="45"/>
      <c r="BR553" s="44">
        <v>40</v>
      </c>
    </row>
    <row r="554" spans="1:70"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row>
    <row r="555" spans="1:70"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row>
    <row r="556" spans="1:70" s="1" customFormat="1" ht="20.100000000000001" customHeight="1" x14ac:dyDescent="0.2">
      <c r="A556" s="3"/>
      <c r="B556" s="6"/>
      <c r="C556" s="3"/>
      <c r="D556" s="41" t="s">
        <v>98</v>
      </c>
      <c r="E556" s="5"/>
      <c r="F556" s="37">
        <v>82</v>
      </c>
      <c r="G556" s="37"/>
      <c r="H556" s="37"/>
      <c r="I556" s="37"/>
      <c r="J556" s="37">
        <v>278</v>
      </c>
      <c r="K556" s="37">
        <v>6</v>
      </c>
      <c r="L556" s="37"/>
      <c r="M556" s="37">
        <v>284</v>
      </c>
      <c r="N556" s="37"/>
      <c r="O556" s="37"/>
      <c r="P556" s="37"/>
      <c r="Q556" s="37">
        <v>53</v>
      </c>
      <c r="R556" s="37">
        <v>229</v>
      </c>
      <c r="S556" s="37"/>
      <c r="T556" s="37">
        <v>282</v>
      </c>
      <c r="U556" s="37"/>
      <c r="V556" s="37"/>
      <c r="W556" s="37"/>
      <c r="X556" s="37">
        <v>84</v>
      </c>
      <c r="Y556" s="37"/>
      <c r="Z556" s="37"/>
      <c r="AA556" s="37"/>
      <c r="AB556" s="37">
        <v>0</v>
      </c>
      <c r="AC556" s="37"/>
      <c r="AD556" s="37">
        <v>0</v>
      </c>
      <c r="AE556" s="37"/>
      <c r="AF556" s="37"/>
      <c r="AG556" s="37"/>
      <c r="AH556" s="37">
        <v>53</v>
      </c>
      <c r="AI556" s="37"/>
      <c r="AJ556" s="37"/>
      <c r="AK556" s="37"/>
      <c r="AL556" s="37"/>
      <c r="AM556" s="37"/>
      <c r="AN556" s="37"/>
      <c r="AO556" s="37"/>
      <c r="AP556" s="37">
        <v>25</v>
      </c>
      <c r="AQ556" s="37"/>
      <c r="AR556" s="37"/>
      <c r="AS556" s="37"/>
      <c r="AT556" s="37">
        <v>172</v>
      </c>
      <c r="AU556" s="37">
        <v>2</v>
      </c>
      <c r="AV556" s="37"/>
      <c r="AW556" s="37">
        <v>174</v>
      </c>
      <c r="AX556" s="37"/>
      <c r="AY556" s="37"/>
      <c r="AZ556" s="37"/>
      <c r="BA556" s="37">
        <v>23</v>
      </c>
      <c r="BB556" s="37">
        <v>128</v>
      </c>
      <c r="BC556" s="37"/>
      <c r="BD556" s="37">
        <v>151</v>
      </c>
      <c r="BE556" s="37"/>
      <c r="BF556" s="37"/>
      <c r="BG556" s="37"/>
      <c r="BH556" s="37">
        <v>48</v>
      </c>
      <c r="BI556" s="37"/>
      <c r="BJ556" s="37"/>
      <c r="BK556" s="37"/>
      <c r="BL556" s="37">
        <v>0</v>
      </c>
      <c r="BM556" s="37"/>
      <c r="BN556" s="37">
        <v>0</v>
      </c>
      <c r="BO556" s="37"/>
      <c r="BP556" s="37"/>
      <c r="BQ556" s="37"/>
      <c r="BR556" s="37">
        <v>15</v>
      </c>
    </row>
    <row r="557" spans="1:70"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row>
    <row r="558" spans="1:70" s="1" customFormat="1" ht="20.100000000000001" customHeight="1" x14ac:dyDescent="0.2">
      <c r="A558" s="3"/>
      <c r="B558" s="6"/>
      <c r="C558" s="42" t="s">
        <v>171</v>
      </c>
      <c r="D558" s="42"/>
      <c r="E558" s="5"/>
      <c r="F558" s="44">
        <v>82</v>
      </c>
      <c r="G558" s="45"/>
      <c r="H558" s="45"/>
      <c r="I558" s="45"/>
      <c r="J558" s="44">
        <v>278</v>
      </c>
      <c r="K558" s="44">
        <v>6</v>
      </c>
      <c r="L558" s="45"/>
      <c r="M558" s="44">
        <v>284</v>
      </c>
      <c r="N558" s="45"/>
      <c r="O558" s="45"/>
      <c r="P558" s="45"/>
      <c r="Q558" s="44">
        <v>53</v>
      </c>
      <c r="R558" s="44">
        <v>229</v>
      </c>
      <c r="S558" s="45"/>
      <c r="T558" s="44">
        <v>282</v>
      </c>
      <c r="U558" s="45"/>
      <c r="V558" s="45"/>
      <c r="W558" s="45"/>
      <c r="X558" s="44">
        <v>84</v>
      </c>
      <c r="Y558" s="45"/>
      <c r="Z558" s="45"/>
      <c r="AA558" s="45"/>
      <c r="AB558" s="44">
        <v>0</v>
      </c>
      <c r="AC558" s="45"/>
      <c r="AD558" s="44">
        <v>0</v>
      </c>
      <c r="AE558" s="45"/>
      <c r="AF558" s="45"/>
      <c r="AG558" s="45"/>
      <c r="AH558" s="44">
        <v>53</v>
      </c>
      <c r="AI558" s="45"/>
      <c r="AJ558" s="45"/>
      <c r="AK558" s="45"/>
      <c r="AL558" s="45"/>
      <c r="AM558" s="45"/>
      <c r="AN558" s="45"/>
      <c r="AO558" s="45"/>
      <c r="AP558" s="44">
        <v>25</v>
      </c>
      <c r="AQ558" s="45"/>
      <c r="AR558" s="45"/>
      <c r="AS558" s="45"/>
      <c r="AT558" s="44">
        <v>172</v>
      </c>
      <c r="AU558" s="44">
        <v>2</v>
      </c>
      <c r="AV558" s="45"/>
      <c r="AW558" s="44">
        <v>174</v>
      </c>
      <c r="AX558" s="45"/>
      <c r="AY558" s="45"/>
      <c r="AZ558" s="45"/>
      <c r="BA558" s="44">
        <v>23</v>
      </c>
      <c r="BB558" s="44">
        <v>128</v>
      </c>
      <c r="BC558" s="45"/>
      <c r="BD558" s="44">
        <v>151</v>
      </c>
      <c r="BE558" s="45"/>
      <c r="BF558" s="45"/>
      <c r="BG558" s="45"/>
      <c r="BH558" s="44">
        <v>48</v>
      </c>
      <c r="BI558" s="45"/>
      <c r="BJ558" s="45"/>
      <c r="BK558" s="45"/>
      <c r="BL558" s="44">
        <v>0</v>
      </c>
      <c r="BM558" s="45"/>
      <c r="BN558" s="44">
        <v>0</v>
      </c>
      <c r="BO558" s="45"/>
      <c r="BP558" s="45"/>
      <c r="BQ558" s="45"/>
      <c r="BR558" s="44">
        <v>15</v>
      </c>
    </row>
    <row r="559" spans="1:70"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row>
    <row r="560" spans="1:70"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row>
    <row r="561" spans="1:70" s="1" customFormat="1" ht="20.100000000000001" customHeight="1" x14ac:dyDescent="0.2">
      <c r="A561" s="3"/>
      <c r="B561" s="6"/>
      <c r="C561" s="3"/>
      <c r="D561" s="2" t="s">
        <v>306</v>
      </c>
      <c r="E561" s="5"/>
      <c r="F561" s="37">
        <v>0</v>
      </c>
      <c r="G561" s="37"/>
      <c r="H561" s="37"/>
      <c r="I561" s="37"/>
      <c r="J561" s="37">
        <v>0</v>
      </c>
      <c r="K561" s="37">
        <v>0</v>
      </c>
      <c r="L561" s="37"/>
      <c r="M561" s="37">
        <v>0</v>
      </c>
      <c r="N561" s="37"/>
      <c r="O561" s="37"/>
      <c r="P561" s="37"/>
      <c r="Q561" s="37">
        <v>0</v>
      </c>
      <c r="R561" s="37">
        <v>0</v>
      </c>
      <c r="S561" s="37"/>
      <c r="T561" s="37">
        <v>0</v>
      </c>
      <c r="U561" s="37"/>
      <c r="V561" s="37"/>
      <c r="W561" s="37"/>
      <c r="X561" s="37">
        <v>0</v>
      </c>
      <c r="Y561" s="37"/>
      <c r="Z561" s="37"/>
      <c r="AA561" s="37"/>
      <c r="AB561" s="37">
        <v>0</v>
      </c>
      <c r="AC561" s="37"/>
      <c r="AD561" s="37">
        <v>0</v>
      </c>
      <c r="AE561" s="37"/>
      <c r="AF561" s="37"/>
      <c r="AG561" s="37"/>
      <c r="AH561" s="37">
        <v>0</v>
      </c>
      <c r="AI561" s="37"/>
      <c r="AJ561" s="37"/>
      <c r="AK561" s="37"/>
      <c r="AL561" s="37"/>
      <c r="AM561" s="37"/>
      <c r="AN561" s="37"/>
      <c r="AO561" s="37"/>
      <c r="AP561" s="37">
        <v>0</v>
      </c>
      <c r="AQ561" s="37"/>
      <c r="AR561" s="37"/>
      <c r="AS561" s="37"/>
      <c r="AT561" s="37">
        <v>0</v>
      </c>
      <c r="AU561" s="37">
        <v>0</v>
      </c>
      <c r="AV561" s="37"/>
      <c r="AW561" s="37">
        <v>0</v>
      </c>
      <c r="AX561" s="37"/>
      <c r="AY561" s="37"/>
      <c r="AZ561" s="37"/>
      <c r="BA561" s="37">
        <v>0</v>
      </c>
      <c r="BB561" s="37">
        <v>0</v>
      </c>
      <c r="BC561" s="37"/>
      <c r="BD561" s="37">
        <v>0</v>
      </c>
      <c r="BE561" s="37"/>
      <c r="BF561" s="37"/>
      <c r="BG561" s="37"/>
      <c r="BH561" s="37">
        <v>0</v>
      </c>
      <c r="BI561" s="37"/>
      <c r="BJ561" s="37"/>
      <c r="BK561" s="37"/>
      <c r="BL561" s="37">
        <v>0</v>
      </c>
      <c r="BM561" s="37"/>
      <c r="BN561" s="37">
        <v>0</v>
      </c>
      <c r="BO561" s="37"/>
      <c r="BP561" s="37"/>
      <c r="BQ561" s="37"/>
      <c r="BR561" s="37">
        <v>0</v>
      </c>
    </row>
    <row r="562" spans="1:70" s="1" customFormat="1" ht="20.100000000000001" customHeight="1" x14ac:dyDescent="0.2">
      <c r="A562" s="3"/>
      <c r="B562" s="6"/>
      <c r="C562" s="3"/>
      <c r="D562" s="38" t="s">
        <v>307</v>
      </c>
      <c r="E562" s="5"/>
      <c r="F562" s="39">
        <v>0</v>
      </c>
      <c r="G562" s="40"/>
      <c r="H562" s="40"/>
      <c r="I562" s="40"/>
      <c r="J562" s="39">
        <v>0</v>
      </c>
      <c r="K562" s="39">
        <v>0</v>
      </c>
      <c r="L562" s="40"/>
      <c r="M562" s="39">
        <v>0</v>
      </c>
      <c r="N562" s="40"/>
      <c r="O562" s="40"/>
      <c r="P562" s="40"/>
      <c r="Q562" s="39">
        <v>0</v>
      </c>
      <c r="R562" s="39">
        <v>0</v>
      </c>
      <c r="S562" s="40"/>
      <c r="T562" s="39">
        <v>0</v>
      </c>
      <c r="U562" s="40"/>
      <c r="V562" s="40"/>
      <c r="W562" s="40"/>
      <c r="X562" s="39">
        <v>0</v>
      </c>
      <c r="Y562" s="40"/>
      <c r="Z562" s="40"/>
      <c r="AA562" s="40"/>
      <c r="AB562" s="39">
        <v>0</v>
      </c>
      <c r="AC562" s="40"/>
      <c r="AD562" s="39">
        <v>0</v>
      </c>
      <c r="AE562" s="40"/>
      <c r="AF562" s="40"/>
      <c r="AG562" s="40"/>
      <c r="AH562" s="39">
        <v>0</v>
      </c>
      <c r="AI562" s="40"/>
      <c r="AJ562" s="40"/>
      <c r="AK562" s="40"/>
      <c r="AL562" s="40"/>
      <c r="AM562" s="40"/>
      <c r="AN562" s="40"/>
      <c r="AO562" s="40"/>
      <c r="AP562" s="39">
        <v>0</v>
      </c>
      <c r="AQ562" s="40"/>
      <c r="AR562" s="40"/>
      <c r="AS562" s="40"/>
      <c r="AT562" s="39">
        <v>0</v>
      </c>
      <c r="AU562" s="39">
        <v>0</v>
      </c>
      <c r="AV562" s="40"/>
      <c r="AW562" s="39">
        <v>0</v>
      </c>
      <c r="AX562" s="40"/>
      <c r="AY562" s="40"/>
      <c r="AZ562" s="40"/>
      <c r="BA562" s="39">
        <v>0</v>
      </c>
      <c r="BB562" s="39">
        <v>0</v>
      </c>
      <c r="BC562" s="40"/>
      <c r="BD562" s="39">
        <v>0</v>
      </c>
      <c r="BE562" s="40"/>
      <c r="BF562" s="40"/>
      <c r="BG562" s="40"/>
      <c r="BH562" s="39">
        <v>0</v>
      </c>
      <c r="BI562" s="40"/>
      <c r="BJ562" s="40"/>
      <c r="BK562" s="40"/>
      <c r="BL562" s="39">
        <v>0</v>
      </c>
      <c r="BM562" s="40"/>
      <c r="BN562" s="39">
        <v>0</v>
      </c>
      <c r="BO562" s="40"/>
      <c r="BP562" s="40"/>
      <c r="BQ562" s="40"/>
      <c r="BR562" s="39">
        <v>0</v>
      </c>
    </row>
    <row r="563" spans="1:70" s="1" customFormat="1" ht="20.100000000000001" customHeight="1" x14ac:dyDescent="0.2">
      <c r="A563" s="3"/>
      <c r="B563" s="6"/>
      <c r="C563" s="3"/>
      <c r="D563" s="2" t="s">
        <v>100</v>
      </c>
      <c r="E563" s="5"/>
      <c r="F563" s="37">
        <v>0</v>
      </c>
      <c r="G563" s="37"/>
      <c r="H563" s="37"/>
      <c r="I563" s="37"/>
      <c r="J563" s="37">
        <v>0</v>
      </c>
      <c r="K563" s="37">
        <v>0</v>
      </c>
      <c r="L563" s="37"/>
      <c r="M563" s="37">
        <v>0</v>
      </c>
      <c r="N563" s="37"/>
      <c r="O563" s="37"/>
      <c r="P563" s="37"/>
      <c r="Q563" s="37">
        <v>0</v>
      </c>
      <c r="R563" s="37">
        <v>0</v>
      </c>
      <c r="S563" s="37"/>
      <c r="T563" s="37">
        <v>0</v>
      </c>
      <c r="U563" s="37"/>
      <c r="V563" s="37"/>
      <c r="W563" s="37"/>
      <c r="X563" s="37">
        <v>0</v>
      </c>
      <c r="Y563" s="37"/>
      <c r="Z563" s="37"/>
      <c r="AA563" s="37"/>
      <c r="AB563" s="37">
        <v>0</v>
      </c>
      <c r="AC563" s="37"/>
      <c r="AD563" s="37">
        <v>0</v>
      </c>
      <c r="AE563" s="37"/>
      <c r="AF563" s="37"/>
      <c r="AG563" s="37"/>
      <c r="AH563" s="37">
        <v>0</v>
      </c>
      <c r="AI563" s="37"/>
      <c r="AJ563" s="37"/>
      <c r="AK563" s="37"/>
      <c r="AL563" s="37"/>
      <c r="AM563" s="37"/>
      <c r="AN563" s="37"/>
      <c r="AO563" s="37"/>
      <c r="AP563" s="37">
        <v>0</v>
      </c>
      <c r="AQ563" s="37"/>
      <c r="AR563" s="37"/>
      <c r="AS563" s="37"/>
      <c r="AT563" s="37">
        <v>0</v>
      </c>
      <c r="AU563" s="37">
        <v>0</v>
      </c>
      <c r="AV563" s="37"/>
      <c r="AW563" s="37">
        <v>0</v>
      </c>
      <c r="AX563" s="37"/>
      <c r="AY563" s="37"/>
      <c r="AZ563" s="37"/>
      <c r="BA563" s="37">
        <v>0</v>
      </c>
      <c r="BB563" s="37">
        <v>0</v>
      </c>
      <c r="BC563" s="37"/>
      <c r="BD563" s="37">
        <v>0</v>
      </c>
      <c r="BE563" s="37"/>
      <c r="BF563" s="37"/>
      <c r="BG563" s="37"/>
      <c r="BH563" s="37">
        <v>0</v>
      </c>
      <c r="BI563" s="37"/>
      <c r="BJ563" s="37"/>
      <c r="BK563" s="37"/>
      <c r="BL563" s="37">
        <v>0</v>
      </c>
      <c r="BM563" s="37"/>
      <c r="BN563" s="37">
        <v>0</v>
      </c>
      <c r="BO563" s="37"/>
      <c r="BP563" s="37"/>
      <c r="BQ563" s="37"/>
      <c r="BR563" s="37">
        <v>0</v>
      </c>
    </row>
    <row r="564" spans="1:70"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row>
    <row r="565" spans="1:70" s="1" customFormat="1" ht="20.100000000000001" customHeight="1" x14ac:dyDescent="0.2">
      <c r="A565" s="3"/>
      <c r="B565" s="6"/>
      <c r="C565" s="42" t="s">
        <v>122</v>
      </c>
      <c r="D565" s="42"/>
      <c r="E565" s="5"/>
      <c r="F565" s="44">
        <v>0</v>
      </c>
      <c r="G565" s="45"/>
      <c r="H565" s="45"/>
      <c r="I565" s="45"/>
      <c r="J565" s="44">
        <v>0</v>
      </c>
      <c r="K565" s="44">
        <v>0</v>
      </c>
      <c r="L565" s="45"/>
      <c r="M565" s="44">
        <v>0</v>
      </c>
      <c r="N565" s="45"/>
      <c r="O565" s="45"/>
      <c r="P565" s="45"/>
      <c r="Q565" s="44">
        <v>0</v>
      </c>
      <c r="R565" s="44">
        <v>0</v>
      </c>
      <c r="S565" s="45"/>
      <c r="T565" s="44">
        <v>0</v>
      </c>
      <c r="U565" s="45"/>
      <c r="V565" s="45"/>
      <c r="W565" s="45"/>
      <c r="X565" s="44">
        <v>0</v>
      </c>
      <c r="Y565" s="45"/>
      <c r="Z565" s="45"/>
      <c r="AA565" s="45"/>
      <c r="AB565" s="44">
        <v>0</v>
      </c>
      <c r="AC565" s="45"/>
      <c r="AD565" s="44">
        <v>0</v>
      </c>
      <c r="AE565" s="45"/>
      <c r="AF565" s="45"/>
      <c r="AG565" s="45"/>
      <c r="AH565" s="44">
        <v>0</v>
      </c>
      <c r="AI565" s="45"/>
      <c r="AJ565" s="45"/>
      <c r="AK565" s="45"/>
      <c r="AL565" s="45"/>
      <c r="AM565" s="45"/>
      <c r="AN565" s="45"/>
      <c r="AO565" s="45"/>
      <c r="AP565" s="44">
        <v>0</v>
      </c>
      <c r="AQ565" s="45"/>
      <c r="AR565" s="45"/>
      <c r="AS565" s="45"/>
      <c r="AT565" s="44">
        <v>0</v>
      </c>
      <c r="AU565" s="44">
        <v>0</v>
      </c>
      <c r="AV565" s="45"/>
      <c r="AW565" s="44">
        <v>0</v>
      </c>
      <c r="AX565" s="45"/>
      <c r="AY565" s="45"/>
      <c r="AZ565" s="45"/>
      <c r="BA565" s="44">
        <v>0</v>
      </c>
      <c r="BB565" s="44">
        <v>0</v>
      </c>
      <c r="BC565" s="45"/>
      <c r="BD565" s="44">
        <v>0</v>
      </c>
      <c r="BE565" s="45"/>
      <c r="BF565" s="45"/>
      <c r="BG565" s="45"/>
      <c r="BH565" s="44">
        <v>0</v>
      </c>
      <c r="BI565" s="45"/>
      <c r="BJ565" s="45"/>
      <c r="BK565" s="45"/>
      <c r="BL565" s="44">
        <v>0</v>
      </c>
      <c r="BM565" s="45"/>
      <c r="BN565" s="44">
        <v>0</v>
      </c>
      <c r="BO565" s="45"/>
      <c r="BP565" s="45"/>
      <c r="BQ565" s="45"/>
      <c r="BR565" s="44">
        <v>0</v>
      </c>
    </row>
    <row r="566" spans="1:70"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row>
    <row r="567" spans="1:70" s="1" customFormat="1" ht="20.100000000000001" customHeight="1" x14ac:dyDescent="0.25">
      <c r="A567" s="3"/>
      <c r="B567" s="49" t="s">
        <v>308</v>
      </c>
      <c r="C567" s="50"/>
      <c r="D567" s="50"/>
      <c r="E567" s="5"/>
      <c r="F567" s="51">
        <v>688</v>
      </c>
      <c r="G567" s="52"/>
      <c r="H567" s="52"/>
      <c r="I567" s="52"/>
      <c r="J567" s="51">
        <v>2622</v>
      </c>
      <c r="K567" s="51">
        <v>63</v>
      </c>
      <c r="L567" s="52"/>
      <c r="M567" s="51">
        <v>2685</v>
      </c>
      <c r="N567" s="52"/>
      <c r="O567" s="52"/>
      <c r="P567" s="52"/>
      <c r="Q567" s="51">
        <v>919</v>
      </c>
      <c r="R567" s="51">
        <v>1695</v>
      </c>
      <c r="S567" s="52"/>
      <c r="T567" s="51">
        <v>2614</v>
      </c>
      <c r="U567" s="52"/>
      <c r="V567" s="52"/>
      <c r="W567" s="52"/>
      <c r="X567" s="51">
        <v>759</v>
      </c>
      <c r="Y567" s="52"/>
      <c r="Z567" s="52"/>
      <c r="AA567" s="52"/>
      <c r="AB567" s="51">
        <v>0</v>
      </c>
      <c r="AC567" s="52"/>
      <c r="AD567" s="51">
        <v>0</v>
      </c>
      <c r="AE567" s="52"/>
      <c r="AF567" s="52"/>
      <c r="AG567" s="52"/>
      <c r="AH567" s="51">
        <v>214</v>
      </c>
      <c r="AI567" s="52"/>
      <c r="AJ567" s="52"/>
      <c r="AK567" s="52"/>
      <c r="AL567" s="52"/>
      <c r="AM567" s="52"/>
      <c r="AN567" s="52"/>
      <c r="AO567" s="52"/>
      <c r="AP567" s="51">
        <v>762</v>
      </c>
      <c r="AQ567" s="52"/>
      <c r="AR567" s="52"/>
      <c r="AS567" s="52"/>
      <c r="AT567" s="51">
        <v>6327</v>
      </c>
      <c r="AU567" s="51">
        <v>41</v>
      </c>
      <c r="AV567" s="52"/>
      <c r="AW567" s="51">
        <v>6368</v>
      </c>
      <c r="AX567" s="52"/>
      <c r="AY567" s="52"/>
      <c r="AZ567" s="52"/>
      <c r="BA567" s="51">
        <v>519</v>
      </c>
      <c r="BB567" s="51">
        <v>5577</v>
      </c>
      <c r="BC567" s="52"/>
      <c r="BD567" s="51">
        <v>6096</v>
      </c>
      <c r="BE567" s="52"/>
      <c r="BF567" s="52"/>
      <c r="BG567" s="52"/>
      <c r="BH567" s="51">
        <v>1033</v>
      </c>
      <c r="BI567" s="52"/>
      <c r="BJ567" s="52"/>
      <c r="BK567" s="52"/>
      <c r="BL567" s="51">
        <v>0</v>
      </c>
      <c r="BM567" s="52"/>
      <c r="BN567" s="51">
        <v>1</v>
      </c>
      <c r="BO567" s="52"/>
      <c r="BP567" s="52"/>
      <c r="BQ567" s="52"/>
      <c r="BR567" s="51">
        <v>55</v>
      </c>
    </row>
    <row r="568" spans="1:70"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row>
    <row r="569" spans="1:70"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row>
    <row r="570" spans="1:70"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row>
    <row r="571" spans="1:70" ht="20.100000000000001" customHeight="1" x14ac:dyDescent="0.2">
      <c r="D571" s="2" t="s">
        <v>98</v>
      </c>
      <c r="F571" s="37">
        <v>0</v>
      </c>
      <c r="G571" s="37"/>
      <c r="H571" s="37"/>
      <c r="I571" s="37"/>
      <c r="J571" s="37">
        <v>0</v>
      </c>
      <c r="K571" s="37">
        <v>0</v>
      </c>
      <c r="L571" s="37"/>
      <c r="M571" s="37">
        <v>0</v>
      </c>
      <c r="N571" s="37"/>
      <c r="O571" s="37"/>
      <c r="P571" s="37"/>
      <c r="Q571" s="37">
        <v>0</v>
      </c>
      <c r="R571" s="37">
        <v>0</v>
      </c>
      <c r="S571" s="37"/>
      <c r="T571" s="37">
        <v>0</v>
      </c>
      <c r="U571" s="37"/>
      <c r="V571" s="37"/>
      <c r="W571" s="37"/>
      <c r="X571" s="37">
        <v>0</v>
      </c>
      <c r="Y571" s="37"/>
      <c r="Z571" s="37"/>
      <c r="AA571" s="37"/>
      <c r="AB571" s="37">
        <v>0</v>
      </c>
      <c r="AC571" s="37"/>
      <c r="AD571" s="37">
        <v>0</v>
      </c>
      <c r="AE571" s="37"/>
      <c r="AF571" s="37"/>
      <c r="AG571" s="37"/>
      <c r="AH571" s="37">
        <v>0</v>
      </c>
      <c r="AI571" s="37"/>
      <c r="AJ571" s="37"/>
      <c r="AK571" s="37"/>
      <c r="AL571" s="37"/>
      <c r="AM571" s="37"/>
      <c r="AN571" s="37"/>
      <c r="AO571" s="37"/>
      <c r="AP571" s="37">
        <v>0</v>
      </c>
      <c r="AQ571" s="37"/>
      <c r="AR571" s="37"/>
      <c r="AS571" s="37"/>
      <c r="AT571" s="37">
        <v>0</v>
      </c>
      <c r="AU571" s="37">
        <v>0</v>
      </c>
      <c r="AV571" s="37"/>
      <c r="AW571" s="37">
        <v>0</v>
      </c>
      <c r="AX571" s="37"/>
      <c r="AY571" s="37"/>
      <c r="AZ571" s="37"/>
      <c r="BA571" s="37">
        <v>0</v>
      </c>
      <c r="BB571" s="37">
        <v>0</v>
      </c>
      <c r="BC571" s="37"/>
      <c r="BD571" s="37">
        <v>0</v>
      </c>
      <c r="BE571" s="37"/>
      <c r="BF571" s="37"/>
      <c r="BG571" s="37"/>
      <c r="BH571" s="37">
        <v>0</v>
      </c>
      <c r="BI571" s="37"/>
      <c r="BJ571" s="37"/>
      <c r="BK571" s="37"/>
      <c r="BL571" s="37">
        <v>0</v>
      </c>
      <c r="BM571" s="37"/>
      <c r="BN571" s="37">
        <v>0</v>
      </c>
      <c r="BO571" s="37"/>
      <c r="BP571" s="37"/>
      <c r="BQ571" s="37"/>
      <c r="BR571" s="37">
        <v>0</v>
      </c>
    </row>
    <row r="572" spans="1:70" ht="20.100000000000001" customHeight="1" x14ac:dyDescent="0.2">
      <c r="D572" s="38" t="s">
        <v>99</v>
      </c>
      <c r="F572" s="39">
        <v>0</v>
      </c>
      <c r="G572" s="40"/>
      <c r="H572" s="40"/>
      <c r="I572" s="40"/>
      <c r="J572" s="39">
        <v>0</v>
      </c>
      <c r="K572" s="39">
        <v>0</v>
      </c>
      <c r="L572" s="40"/>
      <c r="M572" s="39">
        <v>0</v>
      </c>
      <c r="N572" s="40"/>
      <c r="O572" s="40"/>
      <c r="P572" s="40"/>
      <c r="Q572" s="39">
        <v>0</v>
      </c>
      <c r="R572" s="39">
        <v>0</v>
      </c>
      <c r="S572" s="40"/>
      <c r="T572" s="39">
        <v>0</v>
      </c>
      <c r="U572" s="40"/>
      <c r="V572" s="40"/>
      <c r="W572" s="40"/>
      <c r="X572" s="39">
        <v>0</v>
      </c>
      <c r="Y572" s="40"/>
      <c r="Z572" s="40"/>
      <c r="AA572" s="40"/>
      <c r="AB572" s="39">
        <v>0</v>
      </c>
      <c r="AC572" s="40"/>
      <c r="AD572" s="39">
        <v>0</v>
      </c>
      <c r="AE572" s="40"/>
      <c r="AF572" s="40"/>
      <c r="AG572" s="40"/>
      <c r="AH572" s="39">
        <v>0</v>
      </c>
      <c r="AI572" s="40"/>
      <c r="AJ572" s="40"/>
      <c r="AK572" s="40"/>
      <c r="AL572" s="40"/>
      <c r="AM572" s="40"/>
      <c r="AN572" s="40"/>
      <c r="AO572" s="40"/>
      <c r="AP572" s="39">
        <v>0</v>
      </c>
      <c r="AQ572" s="40"/>
      <c r="AR572" s="40"/>
      <c r="AS572" s="40"/>
      <c r="AT572" s="39">
        <v>0</v>
      </c>
      <c r="AU572" s="39">
        <v>0</v>
      </c>
      <c r="AV572" s="40"/>
      <c r="AW572" s="39">
        <v>0</v>
      </c>
      <c r="AX572" s="40"/>
      <c r="AY572" s="40"/>
      <c r="AZ572" s="40"/>
      <c r="BA572" s="39">
        <v>0</v>
      </c>
      <c r="BB572" s="39">
        <v>0</v>
      </c>
      <c r="BC572" s="40"/>
      <c r="BD572" s="39">
        <v>0</v>
      </c>
      <c r="BE572" s="40"/>
      <c r="BF572" s="40"/>
      <c r="BG572" s="40"/>
      <c r="BH572" s="39">
        <v>0</v>
      </c>
      <c r="BI572" s="40"/>
      <c r="BJ572" s="40"/>
      <c r="BK572" s="40"/>
      <c r="BL572" s="39">
        <v>0</v>
      </c>
      <c r="BM572" s="40"/>
      <c r="BN572" s="39">
        <v>0</v>
      </c>
      <c r="BO572" s="40"/>
      <c r="BP572" s="40"/>
      <c r="BQ572" s="40"/>
      <c r="BR572" s="39">
        <v>0</v>
      </c>
    </row>
    <row r="573" spans="1:70"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row>
    <row r="574" spans="1:70" s="1" customFormat="1" ht="20.100000000000001" customHeight="1" x14ac:dyDescent="0.2">
      <c r="A574" s="3"/>
      <c r="B574" s="6"/>
      <c r="C574" s="42" t="s">
        <v>122</v>
      </c>
      <c r="D574" s="42"/>
      <c r="E574" s="5"/>
      <c r="F574" s="44">
        <v>0</v>
      </c>
      <c r="G574" s="45"/>
      <c r="H574" s="45"/>
      <c r="I574" s="45"/>
      <c r="J574" s="44">
        <v>0</v>
      </c>
      <c r="K574" s="44">
        <v>0</v>
      </c>
      <c r="L574" s="45"/>
      <c r="M574" s="44">
        <v>0</v>
      </c>
      <c r="N574" s="45"/>
      <c r="O574" s="45"/>
      <c r="P574" s="45"/>
      <c r="Q574" s="44">
        <v>0</v>
      </c>
      <c r="R574" s="44">
        <v>0</v>
      </c>
      <c r="S574" s="45"/>
      <c r="T574" s="44">
        <v>0</v>
      </c>
      <c r="U574" s="45"/>
      <c r="V574" s="45"/>
      <c r="W574" s="45"/>
      <c r="X574" s="44">
        <v>0</v>
      </c>
      <c r="Y574" s="45"/>
      <c r="Z574" s="45"/>
      <c r="AA574" s="45"/>
      <c r="AB574" s="44">
        <v>0</v>
      </c>
      <c r="AC574" s="45"/>
      <c r="AD574" s="44">
        <v>0</v>
      </c>
      <c r="AE574" s="45"/>
      <c r="AF574" s="45"/>
      <c r="AG574" s="45"/>
      <c r="AH574" s="44">
        <v>0</v>
      </c>
      <c r="AI574" s="45"/>
      <c r="AJ574" s="45"/>
      <c r="AK574" s="45"/>
      <c r="AL574" s="45"/>
      <c r="AM574" s="45"/>
      <c r="AN574" s="45"/>
      <c r="AO574" s="45"/>
      <c r="AP574" s="44">
        <v>0</v>
      </c>
      <c r="AQ574" s="45"/>
      <c r="AR574" s="45"/>
      <c r="AS574" s="45"/>
      <c r="AT574" s="44">
        <v>0</v>
      </c>
      <c r="AU574" s="44">
        <v>0</v>
      </c>
      <c r="AV574" s="45"/>
      <c r="AW574" s="44">
        <v>0</v>
      </c>
      <c r="AX574" s="45"/>
      <c r="AY574" s="45"/>
      <c r="AZ574" s="45"/>
      <c r="BA574" s="44">
        <v>0</v>
      </c>
      <c r="BB574" s="44">
        <v>0</v>
      </c>
      <c r="BC574" s="45"/>
      <c r="BD574" s="44">
        <v>0</v>
      </c>
      <c r="BE574" s="45"/>
      <c r="BF574" s="45"/>
      <c r="BG574" s="45"/>
      <c r="BH574" s="44">
        <v>0</v>
      </c>
      <c r="BI574" s="45"/>
      <c r="BJ574" s="45"/>
      <c r="BK574" s="45"/>
      <c r="BL574" s="44">
        <v>0</v>
      </c>
      <c r="BM574" s="45"/>
      <c r="BN574" s="44">
        <v>0</v>
      </c>
      <c r="BO574" s="45"/>
      <c r="BP574" s="45"/>
      <c r="BQ574" s="45"/>
      <c r="BR574" s="44">
        <v>0</v>
      </c>
    </row>
    <row r="575" spans="1:70"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row>
    <row r="576" spans="1:70"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row>
    <row r="577" spans="1:70" ht="20.100000000000001" customHeight="1" x14ac:dyDescent="0.2">
      <c r="D577" s="2" t="s">
        <v>98</v>
      </c>
      <c r="F577" s="37">
        <v>145</v>
      </c>
      <c r="G577" s="37"/>
      <c r="H577" s="37"/>
      <c r="I577" s="37"/>
      <c r="J577" s="37">
        <v>379</v>
      </c>
      <c r="K577" s="37">
        <v>10</v>
      </c>
      <c r="L577" s="37"/>
      <c r="M577" s="37">
        <v>389</v>
      </c>
      <c r="N577" s="37"/>
      <c r="O577" s="37"/>
      <c r="P577" s="37"/>
      <c r="Q577" s="37">
        <v>139</v>
      </c>
      <c r="R577" s="37">
        <v>234</v>
      </c>
      <c r="S577" s="37"/>
      <c r="T577" s="37">
        <v>373</v>
      </c>
      <c r="U577" s="37"/>
      <c r="V577" s="37"/>
      <c r="W577" s="37"/>
      <c r="X577" s="37">
        <v>161</v>
      </c>
      <c r="Y577" s="37"/>
      <c r="Z577" s="37"/>
      <c r="AA577" s="37"/>
      <c r="AB577" s="37">
        <v>0</v>
      </c>
      <c r="AC577" s="37"/>
      <c r="AD577" s="37">
        <v>0</v>
      </c>
      <c r="AE577" s="37"/>
      <c r="AF577" s="37"/>
      <c r="AG577" s="37"/>
      <c r="AH577" s="37">
        <v>0</v>
      </c>
      <c r="AI577" s="37"/>
      <c r="AJ577" s="37"/>
      <c r="AK577" s="37"/>
      <c r="AL577" s="37"/>
      <c r="AM577" s="37"/>
      <c r="AN577" s="37"/>
      <c r="AO577" s="37"/>
      <c r="AP577" s="37">
        <v>95</v>
      </c>
      <c r="AQ577" s="37"/>
      <c r="AR577" s="37"/>
      <c r="AS577" s="37"/>
      <c r="AT577" s="37">
        <v>453</v>
      </c>
      <c r="AU577" s="37">
        <v>5</v>
      </c>
      <c r="AV577" s="37"/>
      <c r="AW577" s="37">
        <v>458</v>
      </c>
      <c r="AX577" s="37"/>
      <c r="AY577" s="37"/>
      <c r="AZ577" s="37"/>
      <c r="BA577" s="37">
        <v>40</v>
      </c>
      <c r="BB577" s="37">
        <v>389</v>
      </c>
      <c r="BC577" s="37"/>
      <c r="BD577" s="37">
        <v>429</v>
      </c>
      <c r="BE577" s="37"/>
      <c r="BF577" s="37"/>
      <c r="BG577" s="37"/>
      <c r="BH577" s="37">
        <v>124</v>
      </c>
      <c r="BI577" s="37"/>
      <c r="BJ577" s="37"/>
      <c r="BK577" s="37"/>
      <c r="BL577" s="37">
        <v>0</v>
      </c>
      <c r="BM577" s="37"/>
      <c r="BN577" s="37">
        <v>0</v>
      </c>
      <c r="BO577" s="37"/>
      <c r="BP577" s="37"/>
      <c r="BQ577" s="37"/>
      <c r="BR577" s="37">
        <v>0</v>
      </c>
    </row>
    <row r="578" spans="1:70" ht="20.100000000000001" customHeight="1" x14ac:dyDescent="0.2">
      <c r="D578" s="38" t="s">
        <v>99</v>
      </c>
      <c r="F578" s="39">
        <v>161</v>
      </c>
      <c r="G578" s="40"/>
      <c r="H578" s="40"/>
      <c r="I578" s="40"/>
      <c r="J578" s="39">
        <v>414</v>
      </c>
      <c r="K578" s="39">
        <v>9</v>
      </c>
      <c r="L578" s="40"/>
      <c r="M578" s="39">
        <v>423</v>
      </c>
      <c r="N578" s="40"/>
      <c r="O578" s="40"/>
      <c r="P578" s="40"/>
      <c r="Q578" s="39">
        <v>162</v>
      </c>
      <c r="R578" s="39">
        <v>270</v>
      </c>
      <c r="S578" s="40"/>
      <c r="T578" s="39">
        <v>432</v>
      </c>
      <c r="U578" s="40"/>
      <c r="V578" s="40"/>
      <c r="W578" s="40"/>
      <c r="X578" s="39">
        <v>152</v>
      </c>
      <c r="Y578" s="40"/>
      <c r="Z578" s="40"/>
      <c r="AA578" s="40"/>
      <c r="AB578" s="39">
        <v>0</v>
      </c>
      <c r="AC578" s="40"/>
      <c r="AD578" s="39">
        <v>0</v>
      </c>
      <c r="AE578" s="40"/>
      <c r="AF578" s="40"/>
      <c r="AG578" s="40"/>
      <c r="AH578" s="39">
        <v>0</v>
      </c>
      <c r="AI578" s="40"/>
      <c r="AJ578" s="40"/>
      <c r="AK578" s="40"/>
      <c r="AL578" s="40"/>
      <c r="AM578" s="40"/>
      <c r="AN578" s="40"/>
      <c r="AO578" s="40"/>
      <c r="AP578" s="39">
        <v>62</v>
      </c>
      <c r="AQ578" s="40"/>
      <c r="AR578" s="40"/>
      <c r="AS578" s="40"/>
      <c r="AT578" s="39">
        <v>474</v>
      </c>
      <c r="AU578" s="39">
        <v>5</v>
      </c>
      <c r="AV578" s="40"/>
      <c r="AW578" s="39">
        <v>479</v>
      </c>
      <c r="AX578" s="40"/>
      <c r="AY578" s="40"/>
      <c r="AZ578" s="40"/>
      <c r="BA578" s="39">
        <v>38</v>
      </c>
      <c r="BB578" s="39">
        <v>431</v>
      </c>
      <c r="BC578" s="40"/>
      <c r="BD578" s="39">
        <v>469</v>
      </c>
      <c r="BE578" s="40"/>
      <c r="BF578" s="40"/>
      <c r="BG578" s="40"/>
      <c r="BH578" s="39">
        <v>72</v>
      </c>
      <c r="BI578" s="40"/>
      <c r="BJ578" s="40"/>
      <c r="BK578" s="40"/>
      <c r="BL578" s="39">
        <v>0</v>
      </c>
      <c r="BM578" s="40"/>
      <c r="BN578" s="39">
        <v>0</v>
      </c>
      <c r="BO578" s="40"/>
      <c r="BP578" s="40"/>
      <c r="BQ578" s="40"/>
      <c r="BR578" s="39">
        <v>0</v>
      </c>
    </row>
    <row r="579" spans="1:70" ht="20.100000000000001" customHeight="1" x14ac:dyDescent="0.2">
      <c r="D579" s="2" t="s">
        <v>113</v>
      </c>
      <c r="F579" s="37">
        <v>52</v>
      </c>
      <c r="G579" s="37"/>
      <c r="H579" s="37"/>
      <c r="I579" s="37"/>
      <c r="J579" s="37">
        <v>249</v>
      </c>
      <c r="K579" s="37">
        <v>4</v>
      </c>
      <c r="L579" s="37"/>
      <c r="M579" s="37">
        <v>253</v>
      </c>
      <c r="N579" s="37"/>
      <c r="O579" s="37"/>
      <c r="P579" s="37"/>
      <c r="Q579" s="37">
        <v>116</v>
      </c>
      <c r="R579" s="37">
        <v>146</v>
      </c>
      <c r="S579" s="37"/>
      <c r="T579" s="37">
        <v>262</v>
      </c>
      <c r="U579" s="37"/>
      <c r="V579" s="37"/>
      <c r="W579" s="37"/>
      <c r="X579" s="37">
        <v>43</v>
      </c>
      <c r="Y579" s="37"/>
      <c r="Z579" s="37"/>
      <c r="AA579" s="37"/>
      <c r="AB579" s="37">
        <v>0</v>
      </c>
      <c r="AC579" s="37"/>
      <c r="AD579" s="37">
        <v>0</v>
      </c>
      <c r="AE579" s="37"/>
      <c r="AF579" s="37"/>
      <c r="AG579" s="37"/>
      <c r="AH579" s="37">
        <v>0</v>
      </c>
      <c r="AI579" s="37"/>
      <c r="AJ579" s="37"/>
      <c r="AK579" s="37"/>
      <c r="AL579" s="37"/>
      <c r="AM579" s="37"/>
      <c r="AN579" s="37"/>
      <c r="AO579" s="37"/>
      <c r="AP579" s="37">
        <v>17</v>
      </c>
      <c r="AQ579" s="37"/>
      <c r="AR579" s="37"/>
      <c r="AS579" s="37"/>
      <c r="AT579" s="37">
        <v>99</v>
      </c>
      <c r="AU579" s="37">
        <v>1</v>
      </c>
      <c r="AV579" s="37"/>
      <c r="AW579" s="37">
        <v>100</v>
      </c>
      <c r="AX579" s="37"/>
      <c r="AY579" s="37"/>
      <c r="AZ579" s="37"/>
      <c r="BA579" s="37">
        <v>28</v>
      </c>
      <c r="BB579" s="37">
        <v>74</v>
      </c>
      <c r="BC579" s="37"/>
      <c r="BD579" s="37">
        <v>102</v>
      </c>
      <c r="BE579" s="37"/>
      <c r="BF579" s="37"/>
      <c r="BG579" s="37"/>
      <c r="BH579" s="37">
        <v>15</v>
      </c>
      <c r="BI579" s="37"/>
      <c r="BJ579" s="37"/>
      <c r="BK579" s="37"/>
      <c r="BL579" s="37">
        <v>0</v>
      </c>
      <c r="BM579" s="37"/>
      <c r="BN579" s="37">
        <v>0</v>
      </c>
      <c r="BO579" s="37"/>
      <c r="BP579" s="37"/>
      <c r="BQ579" s="37"/>
      <c r="BR579" s="37">
        <v>0</v>
      </c>
    </row>
    <row r="580" spans="1:70" ht="20.100000000000001" customHeight="1" x14ac:dyDescent="0.2">
      <c r="D580" s="38" t="s">
        <v>101</v>
      </c>
      <c r="F580" s="39">
        <v>59</v>
      </c>
      <c r="G580" s="40"/>
      <c r="H580" s="40"/>
      <c r="I580" s="40"/>
      <c r="J580" s="39">
        <v>255</v>
      </c>
      <c r="K580" s="39">
        <v>12</v>
      </c>
      <c r="L580" s="40"/>
      <c r="M580" s="39">
        <v>267</v>
      </c>
      <c r="N580" s="40"/>
      <c r="O580" s="40"/>
      <c r="P580" s="40"/>
      <c r="Q580" s="39">
        <v>102</v>
      </c>
      <c r="R580" s="39">
        <v>147</v>
      </c>
      <c r="S580" s="40"/>
      <c r="T580" s="39">
        <v>249</v>
      </c>
      <c r="U580" s="40"/>
      <c r="V580" s="40"/>
      <c r="W580" s="40"/>
      <c r="X580" s="39">
        <v>77</v>
      </c>
      <c r="Y580" s="40"/>
      <c r="Z580" s="40"/>
      <c r="AA580" s="40"/>
      <c r="AB580" s="39">
        <v>0</v>
      </c>
      <c r="AC580" s="40"/>
      <c r="AD580" s="39">
        <v>0</v>
      </c>
      <c r="AE580" s="40"/>
      <c r="AF580" s="40"/>
      <c r="AG580" s="40"/>
      <c r="AH580" s="39">
        <v>0</v>
      </c>
      <c r="AI580" s="40"/>
      <c r="AJ580" s="40"/>
      <c r="AK580" s="40"/>
      <c r="AL580" s="40"/>
      <c r="AM580" s="40"/>
      <c r="AN580" s="40"/>
      <c r="AO580" s="40"/>
      <c r="AP580" s="39">
        <v>23</v>
      </c>
      <c r="AQ580" s="40"/>
      <c r="AR580" s="40"/>
      <c r="AS580" s="40"/>
      <c r="AT580" s="39">
        <v>100</v>
      </c>
      <c r="AU580" s="39">
        <v>1</v>
      </c>
      <c r="AV580" s="40"/>
      <c r="AW580" s="39">
        <v>101</v>
      </c>
      <c r="AX580" s="40"/>
      <c r="AY580" s="40"/>
      <c r="AZ580" s="40"/>
      <c r="BA580" s="39">
        <v>24</v>
      </c>
      <c r="BB580" s="39">
        <v>72</v>
      </c>
      <c r="BC580" s="40"/>
      <c r="BD580" s="39">
        <v>96</v>
      </c>
      <c r="BE580" s="40"/>
      <c r="BF580" s="40"/>
      <c r="BG580" s="40"/>
      <c r="BH580" s="39">
        <v>28</v>
      </c>
      <c r="BI580" s="40"/>
      <c r="BJ580" s="40"/>
      <c r="BK580" s="40"/>
      <c r="BL580" s="39">
        <v>0</v>
      </c>
      <c r="BM580" s="40"/>
      <c r="BN580" s="39">
        <v>0</v>
      </c>
      <c r="BO580" s="40"/>
      <c r="BP580" s="40"/>
      <c r="BQ580" s="40"/>
      <c r="BR580" s="39">
        <v>0</v>
      </c>
    </row>
    <row r="581" spans="1:70" ht="20.100000000000001" customHeight="1" x14ac:dyDescent="0.2">
      <c r="D581" s="2" t="s">
        <v>115</v>
      </c>
      <c r="F581" s="37">
        <v>170</v>
      </c>
      <c r="G581" s="37"/>
      <c r="H581" s="37"/>
      <c r="I581" s="37"/>
      <c r="J581" s="37">
        <v>377</v>
      </c>
      <c r="K581" s="37">
        <v>7</v>
      </c>
      <c r="L581" s="37"/>
      <c r="M581" s="37">
        <v>384</v>
      </c>
      <c r="N581" s="37"/>
      <c r="O581" s="37"/>
      <c r="P581" s="37"/>
      <c r="Q581" s="37">
        <v>123</v>
      </c>
      <c r="R581" s="37">
        <v>289</v>
      </c>
      <c r="S581" s="37"/>
      <c r="T581" s="37">
        <v>412</v>
      </c>
      <c r="U581" s="37"/>
      <c r="V581" s="37"/>
      <c r="W581" s="37"/>
      <c r="X581" s="37">
        <v>142</v>
      </c>
      <c r="Y581" s="37"/>
      <c r="Z581" s="37"/>
      <c r="AA581" s="37"/>
      <c r="AB581" s="37">
        <v>0</v>
      </c>
      <c r="AC581" s="37"/>
      <c r="AD581" s="37">
        <v>0</v>
      </c>
      <c r="AE581" s="37"/>
      <c r="AF581" s="37"/>
      <c r="AG581" s="37"/>
      <c r="AH581" s="37">
        <v>66</v>
      </c>
      <c r="AI581" s="37"/>
      <c r="AJ581" s="37"/>
      <c r="AK581" s="37"/>
      <c r="AL581" s="37"/>
      <c r="AM581" s="37"/>
      <c r="AN581" s="37"/>
      <c r="AO581" s="37"/>
      <c r="AP581" s="37">
        <v>63</v>
      </c>
      <c r="AQ581" s="37"/>
      <c r="AR581" s="37"/>
      <c r="AS581" s="37"/>
      <c r="AT581" s="37">
        <v>483</v>
      </c>
      <c r="AU581" s="37">
        <v>5</v>
      </c>
      <c r="AV581" s="37"/>
      <c r="AW581" s="37">
        <v>488</v>
      </c>
      <c r="AX581" s="37"/>
      <c r="AY581" s="37"/>
      <c r="AZ581" s="37"/>
      <c r="BA581" s="37">
        <v>56</v>
      </c>
      <c r="BB581" s="37">
        <v>407</v>
      </c>
      <c r="BC581" s="37"/>
      <c r="BD581" s="37">
        <v>463</v>
      </c>
      <c r="BE581" s="37"/>
      <c r="BF581" s="37"/>
      <c r="BG581" s="37"/>
      <c r="BH581" s="37">
        <v>88</v>
      </c>
      <c r="BI581" s="37"/>
      <c r="BJ581" s="37"/>
      <c r="BK581" s="37"/>
      <c r="BL581" s="37">
        <v>0</v>
      </c>
      <c r="BM581" s="37"/>
      <c r="BN581" s="37">
        <v>0</v>
      </c>
      <c r="BO581" s="37"/>
      <c r="BP581" s="37"/>
      <c r="BQ581" s="37"/>
      <c r="BR581" s="37">
        <v>52</v>
      </c>
    </row>
    <row r="582" spans="1:70" ht="20.100000000000001" customHeight="1" x14ac:dyDescent="0.2">
      <c r="D582" s="38" t="s">
        <v>116</v>
      </c>
      <c r="F582" s="39">
        <v>123</v>
      </c>
      <c r="G582" s="40"/>
      <c r="H582" s="40"/>
      <c r="I582" s="40"/>
      <c r="J582" s="39">
        <v>355</v>
      </c>
      <c r="K582" s="39">
        <v>7</v>
      </c>
      <c r="L582" s="40"/>
      <c r="M582" s="39">
        <v>362</v>
      </c>
      <c r="N582" s="40"/>
      <c r="O582" s="40"/>
      <c r="P582" s="40"/>
      <c r="Q582" s="39">
        <v>125</v>
      </c>
      <c r="R582" s="39">
        <v>233</v>
      </c>
      <c r="S582" s="40"/>
      <c r="T582" s="39">
        <v>358</v>
      </c>
      <c r="U582" s="40"/>
      <c r="V582" s="40"/>
      <c r="W582" s="40"/>
      <c r="X582" s="39">
        <v>127</v>
      </c>
      <c r="Y582" s="40"/>
      <c r="Z582" s="40"/>
      <c r="AA582" s="40"/>
      <c r="AB582" s="39">
        <v>0</v>
      </c>
      <c r="AC582" s="40"/>
      <c r="AD582" s="39">
        <v>0</v>
      </c>
      <c r="AE582" s="40"/>
      <c r="AF582" s="40"/>
      <c r="AG582" s="40"/>
      <c r="AH582" s="39">
        <v>44</v>
      </c>
      <c r="AI582" s="40"/>
      <c r="AJ582" s="40"/>
      <c r="AK582" s="40"/>
      <c r="AL582" s="40"/>
      <c r="AM582" s="40"/>
      <c r="AN582" s="40"/>
      <c r="AO582" s="40"/>
      <c r="AP582" s="39">
        <v>90</v>
      </c>
      <c r="AQ582" s="40"/>
      <c r="AR582" s="40"/>
      <c r="AS582" s="40"/>
      <c r="AT582" s="39">
        <v>447</v>
      </c>
      <c r="AU582" s="39">
        <v>4</v>
      </c>
      <c r="AV582" s="40"/>
      <c r="AW582" s="39">
        <v>451</v>
      </c>
      <c r="AX582" s="40"/>
      <c r="AY582" s="40"/>
      <c r="AZ582" s="40"/>
      <c r="BA582" s="39">
        <v>73</v>
      </c>
      <c r="BB582" s="39">
        <v>347</v>
      </c>
      <c r="BC582" s="40"/>
      <c r="BD582" s="39">
        <v>420</v>
      </c>
      <c r="BE582" s="40"/>
      <c r="BF582" s="40"/>
      <c r="BG582" s="40"/>
      <c r="BH582" s="39">
        <v>121</v>
      </c>
      <c r="BI582" s="40"/>
      <c r="BJ582" s="40"/>
      <c r="BK582" s="40"/>
      <c r="BL582" s="39">
        <v>0</v>
      </c>
      <c r="BM582" s="40"/>
      <c r="BN582" s="39">
        <v>0</v>
      </c>
      <c r="BO582" s="40"/>
      <c r="BP582" s="40"/>
      <c r="BQ582" s="40"/>
      <c r="BR582" s="39">
        <v>52</v>
      </c>
    </row>
    <row r="583" spans="1:70" ht="20.100000000000001" customHeight="1" x14ac:dyDescent="0.2">
      <c r="D583" s="2" t="s">
        <v>117</v>
      </c>
      <c r="F583" s="37">
        <v>104</v>
      </c>
      <c r="G583" s="37"/>
      <c r="H583" s="37"/>
      <c r="I583" s="37"/>
      <c r="J583" s="37">
        <v>371</v>
      </c>
      <c r="K583" s="37">
        <v>10</v>
      </c>
      <c r="L583" s="37"/>
      <c r="M583" s="37">
        <v>381</v>
      </c>
      <c r="N583" s="37"/>
      <c r="O583" s="37"/>
      <c r="P583" s="37"/>
      <c r="Q583" s="37">
        <v>162</v>
      </c>
      <c r="R583" s="37">
        <v>210</v>
      </c>
      <c r="S583" s="37"/>
      <c r="T583" s="37">
        <v>372</v>
      </c>
      <c r="U583" s="37"/>
      <c r="V583" s="37"/>
      <c r="W583" s="37"/>
      <c r="X583" s="37">
        <v>113</v>
      </c>
      <c r="Y583" s="37"/>
      <c r="Z583" s="37"/>
      <c r="AA583" s="37"/>
      <c r="AB583" s="37">
        <v>0</v>
      </c>
      <c r="AC583" s="37"/>
      <c r="AD583" s="37">
        <v>0</v>
      </c>
      <c r="AE583" s="37"/>
      <c r="AF583" s="37"/>
      <c r="AG583" s="37"/>
      <c r="AH583" s="37">
        <v>0</v>
      </c>
      <c r="AI583" s="37"/>
      <c r="AJ583" s="37"/>
      <c r="AK583" s="37"/>
      <c r="AL583" s="37"/>
      <c r="AM583" s="37"/>
      <c r="AN583" s="37"/>
      <c r="AO583" s="37"/>
      <c r="AP583" s="37">
        <v>67</v>
      </c>
      <c r="AQ583" s="37"/>
      <c r="AR583" s="37"/>
      <c r="AS583" s="37"/>
      <c r="AT583" s="37">
        <v>499</v>
      </c>
      <c r="AU583" s="37">
        <v>2</v>
      </c>
      <c r="AV583" s="37"/>
      <c r="AW583" s="37">
        <v>501</v>
      </c>
      <c r="AX583" s="37"/>
      <c r="AY583" s="37"/>
      <c r="AZ583" s="37"/>
      <c r="BA583" s="37">
        <v>57</v>
      </c>
      <c r="BB583" s="37">
        <v>439</v>
      </c>
      <c r="BC583" s="37"/>
      <c r="BD583" s="37">
        <v>496</v>
      </c>
      <c r="BE583" s="37"/>
      <c r="BF583" s="37"/>
      <c r="BG583" s="37"/>
      <c r="BH583" s="37">
        <v>72</v>
      </c>
      <c r="BI583" s="37"/>
      <c r="BJ583" s="37"/>
      <c r="BK583" s="37"/>
      <c r="BL583" s="37">
        <v>0</v>
      </c>
      <c r="BM583" s="37"/>
      <c r="BN583" s="37">
        <v>0</v>
      </c>
      <c r="BO583" s="37"/>
      <c r="BP583" s="37"/>
      <c r="BQ583" s="37"/>
      <c r="BR583" s="37">
        <v>0</v>
      </c>
    </row>
    <row r="584" spans="1:70"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row>
    <row r="585" spans="1:70" s="1" customFormat="1" ht="20.100000000000001" customHeight="1" x14ac:dyDescent="0.2">
      <c r="A585" s="3"/>
      <c r="B585" s="6"/>
      <c r="C585" s="42" t="s">
        <v>180</v>
      </c>
      <c r="D585" s="42"/>
      <c r="E585" s="5"/>
      <c r="F585" s="44">
        <v>814</v>
      </c>
      <c r="G585" s="45"/>
      <c r="H585" s="45"/>
      <c r="I585" s="45"/>
      <c r="J585" s="44">
        <v>2400</v>
      </c>
      <c r="K585" s="44">
        <v>59</v>
      </c>
      <c r="L585" s="45"/>
      <c r="M585" s="44">
        <v>2459</v>
      </c>
      <c r="N585" s="45"/>
      <c r="O585" s="45"/>
      <c r="P585" s="45"/>
      <c r="Q585" s="44">
        <v>929</v>
      </c>
      <c r="R585" s="44">
        <v>1529</v>
      </c>
      <c r="S585" s="45"/>
      <c r="T585" s="44">
        <v>2458</v>
      </c>
      <c r="U585" s="45"/>
      <c r="V585" s="45"/>
      <c r="W585" s="45"/>
      <c r="X585" s="44">
        <v>815</v>
      </c>
      <c r="Y585" s="45"/>
      <c r="Z585" s="45"/>
      <c r="AA585" s="45"/>
      <c r="AB585" s="44">
        <v>0</v>
      </c>
      <c r="AC585" s="45"/>
      <c r="AD585" s="44">
        <v>0</v>
      </c>
      <c r="AE585" s="45"/>
      <c r="AF585" s="45"/>
      <c r="AG585" s="45"/>
      <c r="AH585" s="44">
        <v>110</v>
      </c>
      <c r="AI585" s="45"/>
      <c r="AJ585" s="45"/>
      <c r="AK585" s="45"/>
      <c r="AL585" s="45"/>
      <c r="AM585" s="45"/>
      <c r="AN585" s="45"/>
      <c r="AO585" s="45"/>
      <c r="AP585" s="44">
        <v>417</v>
      </c>
      <c r="AQ585" s="45"/>
      <c r="AR585" s="45"/>
      <c r="AS585" s="45"/>
      <c r="AT585" s="44">
        <v>2555</v>
      </c>
      <c r="AU585" s="44">
        <v>23</v>
      </c>
      <c r="AV585" s="45"/>
      <c r="AW585" s="44">
        <v>2578</v>
      </c>
      <c r="AX585" s="45"/>
      <c r="AY585" s="45"/>
      <c r="AZ585" s="45"/>
      <c r="BA585" s="44">
        <v>316</v>
      </c>
      <c r="BB585" s="44">
        <v>2159</v>
      </c>
      <c r="BC585" s="45"/>
      <c r="BD585" s="44">
        <v>2475</v>
      </c>
      <c r="BE585" s="45"/>
      <c r="BF585" s="45"/>
      <c r="BG585" s="45"/>
      <c r="BH585" s="44">
        <v>520</v>
      </c>
      <c r="BI585" s="45"/>
      <c r="BJ585" s="45"/>
      <c r="BK585" s="45"/>
      <c r="BL585" s="44">
        <v>0</v>
      </c>
      <c r="BM585" s="45"/>
      <c r="BN585" s="44">
        <v>0</v>
      </c>
      <c r="BO585" s="45"/>
      <c r="BP585" s="45"/>
      <c r="BQ585" s="45"/>
      <c r="BR585" s="44">
        <v>104</v>
      </c>
    </row>
    <row r="586" spans="1:70"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row>
    <row r="587" spans="1:70" s="1" customFormat="1" ht="20.100000000000001" customHeight="1" x14ac:dyDescent="0.25">
      <c r="A587" s="3"/>
      <c r="B587" s="49" t="s">
        <v>310</v>
      </c>
      <c r="C587" s="50"/>
      <c r="D587" s="50"/>
      <c r="E587" s="5"/>
      <c r="F587" s="51">
        <v>814</v>
      </c>
      <c r="G587" s="52"/>
      <c r="H587" s="52"/>
      <c r="I587" s="52"/>
      <c r="J587" s="51">
        <v>2400</v>
      </c>
      <c r="K587" s="51">
        <v>59</v>
      </c>
      <c r="L587" s="52"/>
      <c r="M587" s="51">
        <v>2459</v>
      </c>
      <c r="N587" s="52"/>
      <c r="O587" s="52"/>
      <c r="P587" s="52"/>
      <c r="Q587" s="51">
        <v>929</v>
      </c>
      <c r="R587" s="51">
        <v>1529</v>
      </c>
      <c r="S587" s="52"/>
      <c r="T587" s="51">
        <v>2458</v>
      </c>
      <c r="U587" s="52"/>
      <c r="V587" s="52"/>
      <c r="W587" s="52"/>
      <c r="X587" s="51">
        <v>815</v>
      </c>
      <c r="Y587" s="52"/>
      <c r="Z587" s="52"/>
      <c r="AA587" s="52"/>
      <c r="AB587" s="51">
        <v>0</v>
      </c>
      <c r="AC587" s="52"/>
      <c r="AD587" s="51">
        <v>0</v>
      </c>
      <c r="AE587" s="52"/>
      <c r="AF587" s="52"/>
      <c r="AG587" s="52"/>
      <c r="AH587" s="51">
        <v>110</v>
      </c>
      <c r="AI587" s="52"/>
      <c r="AJ587" s="52"/>
      <c r="AK587" s="52"/>
      <c r="AL587" s="52"/>
      <c r="AM587" s="52"/>
      <c r="AN587" s="52"/>
      <c r="AO587" s="52"/>
      <c r="AP587" s="51">
        <v>417</v>
      </c>
      <c r="AQ587" s="52"/>
      <c r="AR587" s="52"/>
      <c r="AS587" s="52"/>
      <c r="AT587" s="51">
        <v>2555</v>
      </c>
      <c r="AU587" s="51">
        <v>23</v>
      </c>
      <c r="AV587" s="52"/>
      <c r="AW587" s="51">
        <v>2578</v>
      </c>
      <c r="AX587" s="52"/>
      <c r="AY587" s="52"/>
      <c r="AZ587" s="52"/>
      <c r="BA587" s="51">
        <v>316</v>
      </c>
      <c r="BB587" s="51">
        <v>2159</v>
      </c>
      <c r="BC587" s="52"/>
      <c r="BD587" s="51">
        <v>2475</v>
      </c>
      <c r="BE587" s="52"/>
      <c r="BF587" s="52"/>
      <c r="BG587" s="52"/>
      <c r="BH587" s="51">
        <v>520</v>
      </c>
      <c r="BI587" s="52"/>
      <c r="BJ587" s="52"/>
      <c r="BK587" s="52"/>
      <c r="BL587" s="51">
        <v>0</v>
      </c>
      <c r="BM587" s="52"/>
      <c r="BN587" s="51">
        <v>0</v>
      </c>
      <c r="BO587" s="52"/>
      <c r="BP587" s="52"/>
      <c r="BQ587" s="52"/>
      <c r="BR587" s="51">
        <v>104</v>
      </c>
    </row>
    <row r="588" spans="1:70"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row>
    <row r="589" spans="1:70"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row>
    <row r="590" spans="1:70"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row>
    <row r="591" spans="1:70" ht="20.100000000000001" customHeight="1" x14ac:dyDescent="0.2">
      <c r="D591" s="2" t="s">
        <v>124</v>
      </c>
      <c r="F591" s="37">
        <v>83</v>
      </c>
      <c r="G591" s="37"/>
      <c r="H591" s="37"/>
      <c r="I591" s="37"/>
      <c r="J591" s="37">
        <v>152</v>
      </c>
      <c r="K591" s="37">
        <v>5</v>
      </c>
      <c r="L591" s="37"/>
      <c r="M591" s="37">
        <v>157</v>
      </c>
      <c r="N591" s="37"/>
      <c r="O591" s="37"/>
      <c r="P591" s="37"/>
      <c r="Q591" s="37">
        <v>80</v>
      </c>
      <c r="R591" s="37">
        <v>93</v>
      </c>
      <c r="S591" s="37"/>
      <c r="T591" s="37">
        <v>173</v>
      </c>
      <c r="U591" s="37"/>
      <c r="V591" s="37"/>
      <c r="W591" s="37"/>
      <c r="X591" s="37">
        <v>67</v>
      </c>
      <c r="Y591" s="37"/>
      <c r="Z591" s="37"/>
      <c r="AA591" s="37"/>
      <c r="AB591" s="37">
        <v>0</v>
      </c>
      <c r="AC591" s="37"/>
      <c r="AD591" s="37">
        <v>0</v>
      </c>
      <c r="AE591" s="37"/>
      <c r="AF591" s="37"/>
      <c r="AG591" s="37"/>
      <c r="AH591" s="37">
        <v>0</v>
      </c>
      <c r="AI591" s="37"/>
      <c r="AJ591" s="37"/>
      <c r="AK591" s="37"/>
      <c r="AL591" s="37"/>
      <c r="AM591" s="37"/>
      <c r="AN591" s="37"/>
      <c r="AO591" s="37"/>
      <c r="AP591" s="37">
        <v>150</v>
      </c>
      <c r="AQ591" s="37"/>
      <c r="AR591" s="37"/>
      <c r="AS591" s="37"/>
      <c r="AT591" s="37">
        <v>778</v>
      </c>
      <c r="AU591" s="37">
        <v>17</v>
      </c>
      <c r="AV591" s="37"/>
      <c r="AW591" s="37">
        <v>795</v>
      </c>
      <c r="AX591" s="37"/>
      <c r="AY591" s="37"/>
      <c r="AZ591" s="37"/>
      <c r="BA591" s="37">
        <v>79</v>
      </c>
      <c r="BB591" s="37">
        <v>686</v>
      </c>
      <c r="BC591" s="37"/>
      <c r="BD591" s="37">
        <v>765</v>
      </c>
      <c r="BE591" s="37"/>
      <c r="BF591" s="37"/>
      <c r="BG591" s="37"/>
      <c r="BH591" s="37">
        <v>180</v>
      </c>
      <c r="BI591" s="37"/>
      <c r="BJ591" s="37"/>
      <c r="BK591" s="37"/>
      <c r="BL591" s="37">
        <v>0</v>
      </c>
      <c r="BM591" s="37"/>
      <c r="BN591" s="37">
        <v>0</v>
      </c>
      <c r="BO591" s="37"/>
      <c r="BP591" s="37"/>
      <c r="BQ591" s="37"/>
      <c r="BR591" s="37">
        <v>0</v>
      </c>
    </row>
    <row r="592" spans="1:70" ht="20.100000000000001" customHeight="1" x14ac:dyDescent="0.2">
      <c r="D592" s="38" t="s">
        <v>173</v>
      </c>
      <c r="F592" s="39">
        <v>121</v>
      </c>
      <c r="G592" s="40"/>
      <c r="H592" s="40"/>
      <c r="I592" s="40"/>
      <c r="J592" s="39">
        <v>309</v>
      </c>
      <c r="K592" s="39">
        <v>11</v>
      </c>
      <c r="L592" s="40"/>
      <c r="M592" s="39">
        <v>320</v>
      </c>
      <c r="N592" s="40"/>
      <c r="O592" s="40"/>
      <c r="P592" s="40"/>
      <c r="Q592" s="39">
        <v>105</v>
      </c>
      <c r="R592" s="39">
        <v>218</v>
      </c>
      <c r="S592" s="40"/>
      <c r="T592" s="39">
        <v>323</v>
      </c>
      <c r="U592" s="40"/>
      <c r="V592" s="40"/>
      <c r="W592" s="40"/>
      <c r="X592" s="39">
        <v>118</v>
      </c>
      <c r="Y592" s="40"/>
      <c r="Z592" s="40"/>
      <c r="AA592" s="40"/>
      <c r="AB592" s="39">
        <v>0</v>
      </c>
      <c r="AC592" s="40"/>
      <c r="AD592" s="39">
        <v>0</v>
      </c>
      <c r="AE592" s="40"/>
      <c r="AF592" s="40"/>
      <c r="AG592" s="40"/>
      <c r="AH592" s="39">
        <v>0</v>
      </c>
      <c r="AI592" s="40"/>
      <c r="AJ592" s="40"/>
      <c r="AK592" s="40"/>
      <c r="AL592" s="40"/>
      <c r="AM592" s="40"/>
      <c r="AN592" s="40"/>
      <c r="AO592" s="40"/>
      <c r="AP592" s="39">
        <v>97</v>
      </c>
      <c r="AQ592" s="40"/>
      <c r="AR592" s="40"/>
      <c r="AS592" s="40"/>
      <c r="AT592" s="39">
        <v>301</v>
      </c>
      <c r="AU592" s="39">
        <v>8</v>
      </c>
      <c r="AV592" s="40"/>
      <c r="AW592" s="39">
        <v>309</v>
      </c>
      <c r="AX592" s="40"/>
      <c r="AY592" s="40"/>
      <c r="AZ592" s="40"/>
      <c r="BA592" s="39">
        <v>49</v>
      </c>
      <c r="BB592" s="39">
        <v>288</v>
      </c>
      <c r="BC592" s="40"/>
      <c r="BD592" s="39">
        <v>337</v>
      </c>
      <c r="BE592" s="40"/>
      <c r="BF592" s="40"/>
      <c r="BG592" s="40"/>
      <c r="BH592" s="39">
        <v>69</v>
      </c>
      <c r="BI592" s="40"/>
      <c r="BJ592" s="40"/>
      <c r="BK592" s="40"/>
      <c r="BL592" s="39">
        <v>0</v>
      </c>
      <c r="BM592" s="40"/>
      <c r="BN592" s="39">
        <v>0</v>
      </c>
      <c r="BO592" s="40"/>
      <c r="BP592" s="40"/>
      <c r="BQ592" s="40"/>
      <c r="BR592" s="39">
        <v>0</v>
      </c>
    </row>
    <row r="593" spans="1:70" ht="20.100000000000001" customHeight="1" x14ac:dyDescent="0.2">
      <c r="D593" s="2" t="s">
        <v>100</v>
      </c>
      <c r="F593" s="37">
        <v>126</v>
      </c>
      <c r="G593" s="37"/>
      <c r="H593" s="37"/>
      <c r="I593" s="37"/>
      <c r="J593" s="37">
        <v>307</v>
      </c>
      <c r="K593" s="37">
        <v>6</v>
      </c>
      <c r="L593" s="37"/>
      <c r="M593" s="37">
        <v>313</v>
      </c>
      <c r="N593" s="37"/>
      <c r="O593" s="37"/>
      <c r="P593" s="37"/>
      <c r="Q593" s="37">
        <v>94</v>
      </c>
      <c r="R593" s="37">
        <v>218</v>
      </c>
      <c r="S593" s="37"/>
      <c r="T593" s="37">
        <v>312</v>
      </c>
      <c r="U593" s="37"/>
      <c r="V593" s="37"/>
      <c r="W593" s="37"/>
      <c r="X593" s="37">
        <v>127</v>
      </c>
      <c r="Y593" s="37"/>
      <c r="Z593" s="37"/>
      <c r="AA593" s="37"/>
      <c r="AB593" s="37">
        <v>0</v>
      </c>
      <c r="AC593" s="37"/>
      <c r="AD593" s="37">
        <v>0</v>
      </c>
      <c r="AE593" s="37"/>
      <c r="AF593" s="37"/>
      <c r="AG593" s="37"/>
      <c r="AH593" s="37">
        <v>56</v>
      </c>
      <c r="AI593" s="37"/>
      <c r="AJ593" s="37"/>
      <c r="AK593" s="37"/>
      <c r="AL593" s="37"/>
      <c r="AM593" s="37"/>
      <c r="AN593" s="37"/>
      <c r="AO593" s="37"/>
      <c r="AP593" s="37">
        <v>112</v>
      </c>
      <c r="AQ593" s="37"/>
      <c r="AR593" s="37"/>
      <c r="AS593" s="37"/>
      <c r="AT593" s="37">
        <v>280</v>
      </c>
      <c r="AU593" s="37">
        <v>2</v>
      </c>
      <c r="AV593" s="37"/>
      <c r="AW593" s="37">
        <v>282</v>
      </c>
      <c r="AX593" s="37"/>
      <c r="AY593" s="37"/>
      <c r="AZ593" s="37"/>
      <c r="BA593" s="37">
        <v>56</v>
      </c>
      <c r="BB593" s="37">
        <v>262</v>
      </c>
      <c r="BC593" s="37"/>
      <c r="BD593" s="37">
        <v>318</v>
      </c>
      <c r="BE593" s="37"/>
      <c r="BF593" s="37"/>
      <c r="BG593" s="37"/>
      <c r="BH593" s="37">
        <v>76</v>
      </c>
      <c r="BI593" s="37"/>
      <c r="BJ593" s="37"/>
      <c r="BK593" s="37"/>
      <c r="BL593" s="37">
        <v>0</v>
      </c>
      <c r="BM593" s="37"/>
      <c r="BN593" s="37">
        <v>0</v>
      </c>
      <c r="BO593" s="37"/>
      <c r="BP593" s="37"/>
      <c r="BQ593" s="37"/>
      <c r="BR593" s="37">
        <v>69</v>
      </c>
    </row>
    <row r="594" spans="1:70" ht="20.100000000000001" customHeight="1" x14ac:dyDescent="0.2">
      <c r="D594" s="38" t="s">
        <v>174</v>
      </c>
      <c r="F594" s="39">
        <v>54</v>
      </c>
      <c r="G594" s="40"/>
      <c r="H594" s="40"/>
      <c r="I594" s="40"/>
      <c r="J594" s="39">
        <v>305</v>
      </c>
      <c r="K594" s="39">
        <v>13</v>
      </c>
      <c r="L594" s="40"/>
      <c r="M594" s="39">
        <v>318</v>
      </c>
      <c r="N594" s="40"/>
      <c r="O594" s="40"/>
      <c r="P594" s="40"/>
      <c r="Q594" s="39">
        <v>139</v>
      </c>
      <c r="R594" s="39">
        <v>112</v>
      </c>
      <c r="S594" s="40"/>
      <c r="T594" s="39">
        <v>251</v>
      </c>
      <c r="U594" s="40"/>
      <c r="V594" s="40"/>
      <c r="W594" s="40"/>
      <c r="X594" s="39">
        <v>121</v>
      </c>
      <c r="Y594" s="40"/>
      <c r="Z594" s="40"/>
      <c r="AA594" s="40"/>
      <c r="AB594" s="39">
        <v>0</v>
      </c>
      <c r="AC594" s="40"/>
      <c r="AD594" s="39">
        <v>0</v>
      </c>
      <c r="AE594" s="40"/>
      <c r="AF594" s="40"/>
      <c r="AG594" s="40"/>
      <c r="AH594" s="39">
        <v>0</v>
      </c>
      <c r="AI594" s="40"/>
      <c r="AJ594" s="40"/>
      <c r="AK594" s="40"/>
      <c r="AL594" s="40"/>
      <c r="AM594" s="40"/>
      <c r="AN594" s="40"/>
      <c r="AO594" s="40"/>
      <c r="AP594" s="39">
        <v>37</v>
      </c>
      <c r="AQ594" s="40"/>
      <c r="AR594" s="40"/>
      <c r="AS594" s="40"/>
      <c r="AT594" s="39">
        <v>268</v>
      </c>
      <c r="AU594" s="39">
        <v>9</v>
      </c>
      <c r="AV594" s="40"/>
      <c r="AW594" s="39">
        <v>277</v>
      </c>
      <c r="AX594" s="40"/>
      <c r="AY594" s="40"/>
      <c r="AZ594" s="40"/>
      <c r="BA594" s="39">
        <v>37</v>
      </c>
      <c r="BB594" s="39">
        <v>196</v>
      </c>
      <c r="BC594" s="40"/>
      <c r="BD594" s="39">
        <v>233</v>
      </c>
      <c r="BE594" s="40"/>
      <c r="BF594" s="40"/>
      <c r="BG594" s="40"/>
      <c r="BH594" s="39">
        <v>81</v>
      </c>
      <c r="BI594" s="40"/>
      <c r="BJ594" s="40"/>
      <c r="BK594" s="40"/>
      <c r="BL594" s="39">
        <v>0</v>
      </c>
      <c r="BM594" s="40"/>
      <c r="BN594" s="39">
        <v>0</v>
      </c>
      <c r="BO594" s="40"/>
      <c r="BP594" s="40"/>
      <c r="BQ594" s="40"/>
      <c r="BR594" s="39">
        <v>0</v>
      </c>
    </row>
    <row r="595" spans="1:70" ht="20.100000000000001" customHeight="1" x14ac:dyDescent="0.2">
      <c r="D595" s="2" t="s">
        <v>102</v>
      </c>
      <c r="F595" s="37">
        <v>25</v>
      </c>
      <c r="G595" s="37"/>
      <c r="H595" s="37"/>
      <c r="I595" s="37"/>
      <c r="J595" s="37">
        <v>85</v>
      </c>
      <c r="K595" s="37">
        <v>7</v>
      </c>
      <c r="L595" s="37"/>
      <c r="M595" s="37">
        <v>92</v>
      </c>
      <c r="N595" s="37"/>
      <c r="O595" s="37"/>
      <c r="P595" s="37"/>
      <c r="Q595" s="37">
        <v>38</v>
      </c>
      <c r="R595" s="37">
        <v>49</v>
      </c>
      <c r="S595" s="37"/>
      <c r="T595" s="37">
        <v>87</v>
      </c>
      <c r="U595" s="37"/>
      <c r="V595" s="37"/>
      <c r="W595" s="37"/>
      <c r="X595" s="37">
        <v>30</v>
      </c>
      <c r="Y595" s="37"/>
      <c r="Z595" s="37"/>
      <c r="AA595" s="37"/>
      <c r="AB595" s="37">
        <v>0</v>
      </c>
      <c r="AC595" s="37"/>
      <c r="AD595" s="37">
        <v>0</v>
      </c>
      <c r="AE595" s="37"/>
      <c r="AF595" s="37"/>
      <c r="AG595" s="37"/>
      <c r="AH595" s="37">
        <v>0</v>
      </c>
      <c r="AI595" s="37"/>
      <c r="AJ595" s="37"/>
      <c r="AK595" s="37"/>
      <c r="AL595" s="37"/>
      <c r="AM595" s="37"/>
      <c r="AN595" s="37"/>
      <c r="AO595" s="37"/>
      <c r="AP595" s="37">
        <v>13</v>
      </c>
      <c r="AQ595" s="37"/>
      <c r="AR595" s="37"/>
      <c r="AS595" s="37"/>
      <c r="AT595" s="37">
        <v>56</v>
      </c>
      <c r="AU595" s="37">
        <v>2</v>
      </c>
      <c r="AV595" s="37"/>
      <c r="AW595" s="37">
        <v>58</v>
      </c>
      <c r="AX595" s="37"/>
      <c r="AY595" s="37"/>
      <c r="AZ595" s="37"/>
      <c r="BA595" s="37">
        <v>19</v>
      </c>
      <c r="BB595" s="37">
        <v>45</v>
      </c>
      <c r="BC595" s="37"/>
      <c r="BD595" s="37">
        <v>64</v>
      </c>
      <c r="BE595" s="37"/>
      <c r="BF595" s="37"/>
      <c r="BG595" s="37"/>
      <c r="BH595" s="37">
        <v>7</v>
      </c>
      <c r="BI595" s="37"/>
      <c r="BJ595" s="37"/>
      <c r="BK595" s="37"/>
      <c r="BL595" s="37">
        <v>0</v>
      </c>
      <c r="BM595" s="37"/>
      <c r="BN595" s="37">
        <v>0</v>
      </c>
      <c r="BO595" s="37"/>
      <c r="BP595" s="37"/>
      <c r="BQ595" s="37"/>
      <c r="BR595" s="37">
        <v>0</v>
      </c>
    </row>
    <row r="596" spans="1:70" ht="20.100000000000001" customHeight="1" x14ac:dyDescent="0.2">
      <c r="D596" s="38" t="s">
        <v>103</v>
      </c>
      <c r="F596" s="39">
        <v>104</v>
      </c>
      <c r="G596" s="40"/>
      <c r="H596" s="40"/>
      <c r="I596" s="40"/>
      <c r="J596" s="39">
        <v>297</v>
      </c>
      <c r="K596" s="39">
        <v>6</v>
      </c>
      <c r="L596" s="40"/>
      <c r="M596" s="39">
        <v>303</v>
      </c>
      <c r="N596" s="40"/>
      <c r="O596" s="40"/>
      <c r="P596" s="40"/>
      <c r="Q596" s="39">
        <v>125</v>
      </c>
      <c r="R596" s="39">
        <v>211</v>
      </c>
      <c r="S596" s="40"/>
      <c r="T596" s="39">
        <v>336</v>
      </c>
      <c r="U596" s="40"/>
      <c r="V596" s="40"/>
      <c r="W596" s="40"/>
      <c r="X596" s="39">
        <v>71</v>
      </c>
      <c r="Y596" s="40"/>
      <c r="Z596" s="40"/>
      <c r="AA596" s="40"/>
      <c r="AB596" s="39">
        <v>0</v>
      </c>
      <c r="AC596" s="40"/>
      <c r="AD596" s="39">
        <v>0</v>
      </c>
      <c r="AE596" s="40"/>
      <c r="AF596" s="40"/>
      <c r="AG596" s="40"/>
      <c r="AH596" s="39">
        <v>0</v>
      </c>
      <c r="AI596" s="40"/>
      <c r="AJ596" s="40"/>
      <c r="AK596" s="40"/>
      <c r="AL596" s="40"/>
      <c r="AM596" s="40"/>
      <c r="AN596" s="40"/>
      <c r="AO596" s="40"/>
      <c r="AP596" s="39">
        <v>31</v>
      </c>
      <c r="AQ596" s="40"/>
      <c r="AR596" s="40"/>
      <c r="AS596" s="40"/>
      <c r="AT596" s="39">
        <v>281</v>
      </c>
      <c r="AU596" s="39">
        <v>4</v>
      </c>
      <c r="AV596" s="40"/>
      <c r="AW596" s="39">
        <v>285</v>
      </c>
      <c r="AX596" s="40"/>
      <c r="AY596" s="40"/>
      <c r="AZ596" s="40"/>
      <c r="BA596" s="39">
        <v>34</v>
      </c>
      <c r="BB596" s="39">
        <v>219</v>
      </c>
      <c r="BC596" s="40"/>
      <c r="BD596" s="39">
        <v>253</v>
      </c>
      <c r="BE596" s="40"/>
      <c r="BF596" s="40"/>
      <c r="BG596" s="40"/>
      <c r="BH596" s="39">
        <v>63</v>
      </c>
      <c r="BI596" s="40"/>
      <c r="BJ596" s="40"/>
      <c r="BK596" s="40"/>
      <c r="BL596" s="39">
        <v>0</v>
      </c>
      <c r="BM596" s="40"/>
      <c r="BN596" s="39">
        <v>0</v>
      </c>
      <c r="BO596" s="40"/>
      <c r="BP596" s="40"/>
      <c r="BQ596" s="40"/>
      <c r="BR596" s="39">
        <v>0</v>
      </c>
    </row>
    <row r="597" spans="1:70" ht="20.100000000000001" customHeight="1" x14ac:dyDescent="0.2">
      <c r="B597" s="5"/>
      <c r="D597" s="2" t="s">
        <v>104</v>
      </c>
      <c r="F597" s="37">
        <v>63</v>
      </c>
      <c r="G597" s="37"/>
      <c r="H597" s="37"/>
      <c r="I597" s="37"/>
      <c r="J597" s="37">
        <v>168</v>
      </c>
      <c r="K597" s="37">
        <v>5</v>
      </c>
      <c r="L597" s="37"/>
      <c r="M597" s="37">
        <v>173</v>
      </c>
      <c r="N597" s="37"/>
      <c r="O597" s="37"/>
      <c r="P597" s="37"/>
      <c r="Q597" s="37">
        <v>91</v>
      </c>
      <c r="R597" s="37">
        <v>82</v>
      </c>
      <c r="S597" s="37"/>
      <c r="T597" s="37">
        <v>173</v>
      </c>
      <c r="U597" s="37"/>
      <c r="V597" s="37"/>
      <c r="W597" s="37"/>
      <c r="X597" s="37">
        <v>63</v>
      </c>
      <c r="Y597" s="37"/>
      <c r="Z597" s="37"/>
      <c r="AA597" s="37"/>
      <c r="AB597" s="37">
        <v>0</v>
      </c>
      <c r="AC597" s="37"/>
      <c r="AD597" s="37">
        <v>0</v>
      </c>
      <c r="AE597" s="37"/>
      <c r="AF597" s="37"/>
      <c r="AG597" s="37"/>
      <c r="AH597" s="37">
        <v>0</v>
      </c>
      <c r="AI597" s="37"/>
      <c r="AJ597" s="37"/>
      <c r="AK597" s="37"/>
      <c r="AL597" s="37"/>
      <c r="AM597" s="37"/>
      <c r="AN597" s="37"/>
      <c r="AO597" s="37"/>
      <c r="AP597" s="37">
        <v>177</v>
      </c>
      <c r="AQ597" s="37"/>
      <c r="AR597" s="37"/>
      <c r="AS597" s="37"/>
      <c r="AT597" s="37">
        <v>776</v>
      </c>
      <c r="AU597" s="37">
        <v>20</v>
      </c>
      <c r="AV597" s="37"/>
      <c r="AW597" s="37">
        <v>796</v>
      </c>
      <c r="AX597" s="37"/>
      <c r="AY597" s="37"/>
      <c r="AZ597" s="37"/>
      <c r="BA597" s="37">
        <v>90</v>
      </c>
      <c r="BB597" s="37">
        <v>674</v>
      </c>
      <c r="BC597" s="37"/>
      <c r="BD597" s="37">
        <v>764</v>
      </c>
      <c r="BE597" s="37"/>
      <c r="BF597" s="37"/>
      <c r="BG597" s="37"/>
      <c r="BH597" s="37">
        <v>209</v>
      </c>
      <c r="BI597" s="37"/>
      <c r="BJ597" s="37"/>
      <c r="BK597" s="37"/>
      <c r="BL597" s="37">
        <v>0</v>
      </c>
      <c r="BM597" s="37"/>
      <c r="BN597" s="37">
        <v>0</v>
      </c>
      <c r="BO597" s="37"/>
      <c r="BP597" s="37"/>
      <c r="BQ597" s="37"/>
      <c r="BR597" s="37">
        <v>0</v>
      </c>
    </row>
    <row r="598" spans="1:70" ht="20.100000000000001" customHeight="1" x14ac:dyDescent="0.2">
      <c r="B598" s="5"/>
      <c r="D598" s="38" t="s">
        <v>105</v>
      </c>
      <c r="F598" s="39">
        <v>51</v>
      </c>
      <c r="G598" s="40"/>
      <c r="H598" s="40"/>
      <c r="I598" s="40"/>
      <c r="J598" s="39">
        <v>325</v>
      </c>
      <c r="K598" s="39">
        <v>9</v>
      </c>
      <c r="L598" s="40"/>
      <c r="M598" s="39">
        <v>334</v>
      </c>
      <c r="N598" s="40"/>
      <c r="O598" s="40"/>
      <c r="P598" s="40"/>
      <c r="Q598" s="39">
        <v>167</v>
      </c>
      <c r="R598" s="39">
        <v>114</v>
      </c>
      <c r="S598" s="40"/>
      <c r="T598" s="39">
        <v>281</v>
      </c>
      <c r="U598" s="40"/>
      <c r="V598" s="40"/>
      <c r="W598" s="40"/>
      <c r="X598" s="39">
        <v>104</v>
      </c>
      <c r="Y598" s="40"/>
      <c r="Z598" s="40"/>
      <c r="AA598" s="40"/>
      <c r="AB598" s="39">
        <v>0</v>
      </c>
      <c r="AC598" s="40"/>
      <c r="AD598" s="39">
        <v>0</v>
      </c>
      <c r="AE598" s="40"/>
      <c r="AF598" s="40"/>
      <c r="AG598" s="40"/>
      <c r="AH598" s="39">
        <v>0</v>
      </c>
      <c r="AI598" s="40"/>
      <c r="AJ598" s="40"/>
      <c r="AK598" s="40"/>
      <c r="AL598" s="40"/>
      <c r="AM598" s="40"/>
      <c r="AN598" s="40"/>
      <c r="AO598" s="40"/>
      <c r="AP598" s="39">
        <v>36</v>
      </c>
      <c r="AQ598" s="40"/>
      <c r="AR598" s="40"/>
      <c r="AS598" s="40"/>
      <c r="AT598" s="39">
        <v>255</v>
      </c>
      <c r="AU598" s="39">
        <v>9</v>
      </c>
      <c r="AV598" s="40"/>
      <c r="AW598" s="39">
        <v>264</v>
      </c>
      <c r="AX598" s="40"/>
      <c r="AY598" s="40"/>
      <c r="AZ598" s="40"/>
      <c r="BA598" s="39">
        <v>59</v>
      </c>
      <c r="BB598" s="39">
        <v>202</v>
      </c>
      <c r="BC598" s="40"/>
      <c r="BD598" s="39">
        <v>261</v>
      </c>
      <c r="BE598" s="40"/>
      <c r="BF598" s="40"/>
      <c r="BG598" s="40"/>
      <c r="BH598" s="39">
        <v>39</v>
      </c>
      <c r="BI598" s="40"/>
      <c r="BJ598" s="40"/>
      <c r="BK598" s="40"/>
      <c r="BL598" s="39">
        <v>0</v>
      </c>
      <c r="BM598" s="40"/>
      <c r="BN598" s="39">
        <v>0</v>
      </c>
      <c r="BO598" s="40"/>
      <c r="BP598" s="40"/>
      <c r="BQ598" s="40"/>
      <c r="BR598" s="39">
        <v>0</v>
      </c>
    </row>
    <row r="599" spans="1:70" ht="20.100000000000001" customHeight="1" x14ac:dyDescent="0.2">
      <c r="B599" s="5"/>
      <c r="D599" s="41" t="s">
        <v>183</v>
      </c>
      <c r="F599" s="40">
        <v>27</v>
      </c>
      <c r="G599" s="40"/>
      <c r="H599" s="40"/>
      <c r="I599" s="40"/>
      <c r="J599" s="40">
        <v>87</v>
      </c>
      <c r="K599" s="40">
        <v>6</v>
      </c>
      <c r="L599" s="40"/>
      <c r="M599" s="40">
        <v>93</v>
      </c>
      <c r="N599" s="40"/>
      <c r="O599" s="40"/>
      <c r="P599" s="40"/>
      <c r="Q599" s="40">
        <v>35</v>
      </c>
      <c r="R599" s="40">
        <v>43</v>
      </c>
      <c r="S599" s="40"/>
      <c r="T599" s="40">
        <v>78</v>
      </c>
      <c r="U599" s="40"/>
      <c r="V599" s="40"/>
      <c r="W599" s="40"/>
      <c r="X599" s="40">
        <v>42</v>
      </c>
      <c r="Y599" s="40"/>
      <c r="Z599" s="40"/>
      <c r="AA599" s="40"/>
      <c r="AB599" s="40">
        <v>0</v>
      </c>
      <c r="AC599" s="40"/>
      <c r="AD599" s="40">
        <v>0</v>
      </c>
      <c r="AE599" s="40"/>
      <c r="AF599" s="40"/>
      <c r="AG599" s="40"/>
      <c r="AH599" s="40">
        <v>0</v>
      </c>
      <c r="AI599" s="40"/>
      <c r="AJ599" s="40"/>
      <c r="AK599" s="40"/>
      <c r="AL599" s="40"/>
      <c r="AM599" s="40"/>
      <c r="AN599" s="40"/>
      <c r="AO599" s="40"/>
      <c r="AP599" s="40">
        <v>13</v>
      </c>
      <c r="AQ599" s="40"/>
      <c r="AR599" s="40"/>
      <c r="AS599" s="40"/>
      <c r="AT599" s="40">
        <v>54</v>
      </c>
      <c r="AU599" s="40">
        <v>0</v>
      </c>
      <c r="AV599" s="40"/>
      <c r="AW599" s="40">
        <v>54</v>
      </c>
      <c r="AX599" s="40"/>
      <c r="AY599" s="40"/>
      <c r="AZ599" s="40"/>
      <c r="BA599" s="40">
        <v>13</v>
      </c>
      <c r="BB599" s="40">
        <v>32</v>
      </c>
      <c r="BC599" s="40"/>
      <c r="BD599" s="40">
        <v>45</v>
      </c>
      <c r="BE599" s="40"/>
      <c r="BF599" s="40"/>
      <c r="BG599" s="40"/>
      <c r="BH599" s="40">
        <v>22</v>
      </c>
      <c r="BI599" s="40"/>
      <c r="BJ599" s="40"/>
      <c r="BK599" s="40"/>
      <c r="BL599" s="40">
        <v>0</v>
      </c>
      <c r="BM599" s="40"/>
      <c r="BN599" s="40">
        <v>0</v>
      </c>
      <c r="BO599" s="40"/>
      <c r="BP599" s="40"/>
      <c r="BQ599" s="40"/>
      <c r="BR599" s="40">
        <v>0</v>
      </c>
    </row>
    <row r="600" spans="1:70" ht="20.100000000000001" customHeight="1" x14ac:dyDescent="0.2">
      <c r="B600" s="5"/>
      <c r="D600" s="38" t="s">
        <v>107</v>
      </c>
      <c r="F600" s="39">
        <v>79</v>
      </c>
      <c r="G600" s="40"/>
      <c r="H600" s="40"/>
      <c r="I600" s="40"/>
      <c r="J600" s="39">
        <v>184</v>
      </c>
      <c r="K600" s="39">
        <v>12</v>
      </c>
      <c r="L600" s="40"/>
      <c r="M600" s="39">
        <v>196</v>
      </c>
      <c r="N600" s="40"/>
      <c r="O600" s="40"/>
      <c r="P600" s="40"/>
      <c r="Q600" s="39">
        <v>72</v>
      </c>
      <c r="R600" s="39">
        <v>124</v>
      </c>
      <c r="S600" s="40"/>
      <c r="T600" s="39">
        <v>196</v>
      </c>
      <c r="U600" s="40"/>
      <c r="V600" s="40"/>
      <c r="W600" s="40"/>
      <c r="X600" s="39">
        <v>79</v>
      </c>
      <c r="Y600" s="40"/>
      <c r="Z600" s="40"/>
      <c r="AA600" s="40"/>
      <c r="AB600" s="39">
        <v>0</v>
      </c>
      <c r="AC600" s="40"/>
      <c r="AD600" s="39">
        <v>0</v>
      </c>
      <c r="AE600" s="40"/>
      <c r="AF600" s="40"/>
      <c r="AG600" s="40"/>
      <c r="AH600" s="39">
        <v>0</v>
      </c>
      <c r="AI600" s="40"/>
      <c r="AJ600" s="40"/>
      <c r="AK600" s="40"/>
      <c r="AL600" s="40"/>
      <c r="AM600" s="40"/>
      <c r="AN600" s="40"/>
      <c r="AO600" s="40"/>
      <c r="AP600" s="39">
        <v>167</v>
      </c>
      <c r="AQ600" s="40"/>
      <c r="AR600" s="40"/>
      <c r="AS600" s="40"/>
      <c r="AT600" s="39">
        <v>710</v>
      </c>
      <c r="AU600" s="39">
        <v>17</v>
      </c>
      <c r="AV600" s="40"/>
      <c r="AW600" s="39">
        <v>727</v>
      </c>
      <c r="AX600" s="40"/>
      <c r="AY600" s="40"/>
      <c r="AZ600" s="40"/>
      <c r="BA600" s="39">
        <v>77</v>
      </c>
      <c r="BB600" s="39">
        <v>660</v>
      </c>
      <c r="BC600" s="40"/>
      <c r="BD600" s="39">
        <v>737</v>
      </c>
      <c r="BE600" s="40"/>
      <c r="BF600" s="40"/>
      <c r="BG600" s="40"/>
      <c r="BH600" s="39">
        <v>157</v>
      </c>
      <c r="BI600" s="40"/>
      <c r="BJ600" s="40"/>
      <c r="BK600" s="40"/>
      <c r="BL600" s="39">
        <v>0</v>
      </c>
      <c r="BM600" s="40"/>
      <c r="BN600" s="39">
        <v>0</v>
      </c>
      <c r="BO600" s="40"/>
      <c r="BP600" s="40"/>
      <c r="BQ600" s="40"/>
      <c r="BR600" s="39">
        <v>0</v>
      </c>
    </row>
    <row r="601" spans="1:70"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row>
    <row r="602" spans="1:70" s="1" customFormat="1" ht="20.100000000000001" customHeight="1" x14ac:dyDescent="0.2">
      <c r="A602" s="3"/>
      <c r="B602" s="6"/>
      <c r="C602" s="42" t="s">
        <v>180</v>
      </c>
      <c r="D602" s="42"/>
      <c r="E602" s="5"/>
      <c r="F602" s="44">
        <v>733</v>
      </c>
      <c r="G602" s="45"/>
      <c r="H602" s="45"/>
      <c r="I602" s="45"/>
      <c r="J602" s="44">
        <v>2219</v>
      </c>
      <c r="K602" s="44">
        <v>80</v>
      </c>
      <c r="L602" s="45"/>
      <c r="M602" s="44">
        <v>2299</v>
      </c>
      <c r="N602" s="45"/>
      <c r="O602" s="45"/>
      <c r="P602" s="45"/>
      <c r="Q602" s="44">
        <v>946</v>
      </c>
      <c r="R602" s="44">
        <v>1264</v>
      </c>
      <c r="S602" s="45"/>
      <c r="T602" s="44">
        <v>2210</v>
      </c>
      <c r="U602" s="45"/>
      <c r="V602" s="45"/>
      <c r="W602" s="45"/>
      <c r="X602" s="44">
        <v>822</v>
      </c>
      <c r="Y602" s="45"/>
      <c r="Z602" s="45"/>
      <c r="AA602" s="45"/>
      <c r="AB602" s="44">
        <v>0</v>
      </c>
      <c r="AC602" s="45"/>
      <c r="AD602" s="44">
        <v>0</v>
      </c>
      <c r="AE602" s="45"/>
      <c r="AF602" s="45"/>
      <c r="AG602" s="45"/>
      <c r="AH602" s="44">
        <f>79-23</f>
        <v>56</v>
      </c>
      <c r="AI602" s="45"/>
      <c r="AJ602" s="45"/>
      <c r="AK602" s="45"/>
      <c r="AL602" s="45"/>
      <c r="AM602" s="45"/>
      <c r="AN602" s="45"/>
      <c r="AO602" s="45"/>
      <c r="AP602" s="44">
        <v>833</v>
      </c>
      <c r="AQ602" s="45"/>
      <c r="AR602" s="45"/>
      <c r="AS602" s="45"/>
      <c r="AT602" s="44">
        <v>3759</v>
      </c>
      <c r="AU602" s="44">
        <v>88</v>
      </c>
      <c r="AV602" s="45"/>
      <c r="AW602" s="44">
        <v>3847</v>
      </c>
      <c r="AX602" s="45"/>
      <c r="AY602" s="45"/>
      <c r="AZ602" s="45"/>
      <c r="BA602" s="44">
        <v>513</v>
      </c>
      <c r="BB602" s="44">
        <v>3264</v>
      </c>
      <c r="BC602" s="45"/>
      <c r="BD602" s="44">
        <v>3777</v>
      </c>
      <c r="BE602" s="45"/>
      <c r="BF602" s="45"/>
      <c r="BG602" s="45"/>
      <c r="BH602" s="44">
        <v>903</v>
      </c>
      <c r="BI602" s="45"/>
      <c r="BJ602" s="45"/>
      <c r="BK602" s="45"/>
      <c r="BL602" s="44">
        <v>0</v>
      </c>
      <c r="BM602" s="45"/>
      <c r="BN602" s="44">
        <v>0</v>
      </c>
      <c r="BO602" s="45"/>
      <c r="BP602" s="45"/>
      <c r="BQ602" s="45"/>
      <c r="BR602" s="44">
        <v>69</v>
      </c>
    </row>
    <row r="603" spans="1:70"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row>
    <row r="604" spans="1:70" s="1" customFormat="1" ht="20.100000000000001" customHeight="1" x14ac:dyDescent="0.25">
      <c r="A604" s="3"/>
      <c r="B604" s="49" t="s">
        <v>312</v>
      </c>
      <c r="C604" s="50"/>
      <c r="D604" s="50"/>
      <c r="E604" s="5"/>
      <c r="F604" s="51">
        <v>733</v>
      </c>
      <c r="G604" s="52"/>
      <c r="H604" s="52"/>
      <c r="I604" s="52"/>
      <c r="J604" s="51">
        <v>2219</v>
      </c>
      <c r="K604" s="51">
        <v>80</v>
      </c>
      <c r="L604" s="52"/>
      <c r="M604" s="51">
        <v>2299</v>
      </c>
      <c r="N604" s="52"/>
      <c r="O604" s="52"/>
      <c r="P604" s="52"/>
      <c r="Q604" s="51">
        <v>946</v>
      </c>
      <c r="R604" s="51">
        <v>1264</v>
      </c>
      <c r="S604" s="52"/>
      <c r="T604" s="51">
        <v>2210</v>
      </c>
      <c r="U604" s="52"/>
      <c r="V604" s="52"/>
      <c r="W604" s="52"/>
      <c r="X604" s="51">
        <v>822</v>
      </c>
      <c r="Y604" s="52"/>
      <c r="Z604" s="52"/>
      <c r="AA604" s="52"/>
      <c r="AB604" s="51">
        <v>0</v>
      </c>
      <c r="AC604" s="52"/>
      <c r="AD604" s="51">
        <v>0</v>
      </c>
      <c r="AE604" s="52"/>
      <c r="AF604" s="52"/>
      <c r="AG604" s="52"/>
      <c r="AH604" s="51">
        <v>56</v>
      </c>
      <c r="AI604" s="52"/>
      <c r="AJ604" s="52"/>
      <c r="AK604" s="52"/>
      <c r="AL604" s="52"/>
      <c r="AM604" s="52"/>
      <c r="AN604" s="52"/>
      <c r="AO604" s="52"/>
      <c r="AP604" s="51">
        <v>833</v>
      </c>
      <c r="AQ604" s="52"/>
      <c r="AR604" s="52"/>
      <c r="AS604" s="52"/>
      <c r="AT604" s="51">
        <v>3759</v>
      </c>
      <c r="AU604" s="51">
        <v>88</v>
      </c>
      <c r="AV604" s="52"/>
      <c r="AW604" s="51">
        <v>3847</v>
      </c>
      <c r="AX604" s="52"/>
      <c r="AY604" s="52"/>
      <c r="AZ604" s="52"/>
      <c r="BA604" s="51">
        <v>513</v>
      </c>
      <c r="BB604" s="51">
        <v>3264</v>
      </c>
      <c r="BC604" s="52"/>
      <c r="BD604" s="51">
        <v>3777</v>
      </c>
      <c r="BE604" s="52"/>
      <c r="BF604" s="52"/>
      <c r="BG604" s="52"/>
      <c r="BH604" s="51">
        <v>903</v>
      </c>
      <c r="BI604" s="52"/>
      <c r="BJ604" s="52"/>
      <c r="BK604" s="52"/>
      <c r="BL604" s="51">
        <v>0</v>
      </c>
      <c r="BM604" s="52"/>
      <c r="BN604" s="51">
        <v>0</v>
      </c>
      <c r="BO604" s="52"/>
      <c r="BP604" s="52"/>
      <c r="BQ604" s="52"/>
      <c r="BR604" s="51">
        <v>69</v>
      </c>
    </row>
    <row r="605" spans="1:70"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row>
    <row r="606" spans="1:70"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row>
    <row r="607" spans="1:70"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row>
    <row r="608" spans="1:70" ht="20.100000000000001" customHeight="1" x14ac:dyDescent="0.2">
      <c r="D608" s="2" t="s">
        <v>124</v>
      </c>
      <c r="F608" s="37">
        <v>2</v>
      </c>
      <c r="G608" s="37"/>
      <c r="H608" s="37"/>
      <c r="I608" s="37"/>
      <c r="J608" s="37">
        <v>0</v>
      </c>
      <c r="K608" s="37">
        <v>2</v>
      </c>
      <c r="L608" s="37"/>
      <c r="M608" s="37">
        <v>2</v>
      </c>
      <c r="N608" s="37"/>
      <c r="O608" s="37"/>
      <c r="P608" s="37"/>
      <c r="Q608" s="37">
        <v>0</v>
      </c>
      <c r="R608" s="37">
        <v>3</v>
      </c>
      <c r="S608" s="37"/>
      <c r="T608" s="37">
        <v>3</v>
      </c>
      <c r="U608" s="37"/>
      <c r="V608" s="37"/>
      <c r="W608" s="37"/>
      <c r="X608" s="37">
        <v>0</v>
      </c>
      <c r="Y608" s="37"/>
      <c r="Z608" s="37"/>
      <c r="AA608" s="37"/>
      <c r="AB608" s="37">
        <v>0</v>
      </c>
      <c r="AC608" s="37"/>
      <c r="AD608" s="37">
        <v>1</v>
      </c>
      <c r="AE608" s="37"/>
      <c r="AF608" s="37"/>
      <c r="AG608" s="37"/>
      <c r="AH608" s="37">
        <v>0</v>
      </c>
      <c r="AI608" s="37"/>
      <c r="AJ608" s="37"/>
      <c r="AK608" s="37"/>
      <c r="AL608" s="37"/>
      <c r="AM608" s="37"/>
      <c r="AN608" s="37"/>
      <c r="AO608" s="37"/>
      <c r="AP608" s="37">
        <v>0</v>
      </c>
      <c r="AQ608" s="37"/>
      <c r="AR608" s="37"/>
      <c r="AS608" s="37"/>
      <c r="AT608" s="37">
        <v>0</v>
      </c>
      <c r="AU608" s="37">
        <v>1</v>
      </c>
      <c r="AV608" s="37"/>
      <c r="AW608" s="37">
        <v>1</v>
      </c>
      <c r="AX608" s="37"/>
      <c r="AY608" s="37"/>
      <c r="AZ608" s="37"/>
      <c r="BA608" s="37">
        <v>0</v>
      </c>
      <c r="BB608" s="37">
        <v>0</v>
      </c>
      <c r="BC608" s="37"/>
      <c r="BD608" s="37">
        <v>0</v>
      </c>
      <c r="BE608" s="37"/>
      <c r="BF608" s="37"/>
      <c r="BG608" s="37"/>
      <c r="BH608" s="37">
        <v>0</v>
      </c>
      <c r="BI608" s="37"/>
      <c r="BJ608" s="37"/>
      <c r="BK608" s="37"/>
      <c r="BL608" s="37">
        <v>0</v>
      </c>
      <c r="BM608" s="37"/>
      <c r="BN608" s="37">
        <v>1</v>
      </c>
      <c r="BO608" s="37"/>
      <c r="BP608" s="37"/>
      <c r="BQ608" s="37"/>
      <c r="BR608" s="37">
        <v>0</v>
      </c>
    </row>
    <row r="609" spans="1:70" ht="20.100000000000001" customHeight="1" x14ac:dyDescent="0.2">
      <c r="D609" s="38" t="s">
        <v>173</v>
      </c>
      <c r="F609" s="39">
        <v>17</v>
      </c>
      <c r="G609" s="40"/>
      <c r="H609" s="40"/>
      <c r="I609" s="40"/>
      <c r="J609" s="39">
        <v>0</v>
      </c>
      <c r="K609" s="39">
        <v>1</v>
      </c>
      <c r="L609" s="40"/>
      <c r="M609" s="39">
        <v>1</v>
      </c>
      <c r="N609" s="40"/>
      <c r="O609" s="40"/>
      <c r="P609" s="40"/>
      <c r="Q609" s="39">
        <v>0</v>
      </c>
      <c r="R609" s="39">
        <v>17</v>
      </c>
      <c r="S609" s="40"/>
      <c r="T609" s="39">
        <v>17</v>
      </c>
      <c r="U609" s="40"/>
      <c r="V609" s="40"/>
      <c r="W609" s="40"/>
      <c r="X609" s="39">
        <v>0</v>
      </c>
      <c r="Y609" s="40"/>
      <c r="Z609" s="40"/>
      <c r="AA609" s="40"/>
      <c r="AB609" s="39">
        <v>0</v>
      </c>
      <c r="AC609" s="40"/>
      <c r="AD609" s="39">
        <v>1</v>
      </c>
      <c r="AE609" s="40"/>
      <c r="AF609" s="40"/>
      <c r="AG609" s="40"/>
      <c r="AH609" s="39">
        <v>0</v>
      </c>
      <c r="AI609" s="40"/>
      <c r="AJ609" s="40"/>
      <c r="AK609" s="40"/>
      <c r="AL609" s="40"/>
      <c r="AM609" s="40"/>
      <c r="AN609" s="40"/>
      <c r="AO609" s="40"/>
      <c r="AP609" s="39">
        <v>0</v>
      </c>
      <c r="AQ609" s="40"/>
      <c r="AR609" s="40"/>
      <c r="AS609" s="40"/>
      <c r="AT609" s="39">
        <v>0</v>
      </c>
      <c r="AU609" s="39">
        <v>2</v>
      </c>
      <c r="AV609" s="40"/>
      <c r="AW609" s="39">
        <v>2</v>
      </c>
      <c r="AX609" s="40"/>
      <c r="AY609" s="40"/>
      <c r="AZ609" s="40"/>
      <c r="BA609" s="39">
        <v>0</v>
      </c>
      <c r="BB609" s="39">
        <v>0</v>
      </c>
      <c r="BC609" s="40"/>
      <c r="BD609" s="39">
        <v>0</v>
      </c>
      <c r="BE609" s="40"/>
      <c r="BF609" s="40"/>
      <c r="BG609" s="40"/>
      <c r="BH609" s="39">
        <v>0</v>
      </c>
      <c r="BI609" s="40"/>
      <c r="BJ609" s="40"/>
      <c r="BK609" s="40"/>
      <c r="BL609" s="39">
        <v>0</v>
      </c>
      <c r="BM609" s="40"/>
      <c r="BN609" s="39">
        <v>2</v>
      </c>
      <c r="BO609" s="40"/>
      <c r="BP609" s="40"/>
      <c r="BQ609" s="40"/>
      <c r="BR609" s="39">
        <v>0</v>
      </c>
    </row>
    <row r="610" spans="1:70"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row>
    <row r="611" spans="1:70" ht="20.100000000000001" customHeight="1" x14ac:dyDescent="0.2">
      <c r="C611" s="42" t="s">
        <v>122</v>
      </c>
      <c r="D611" s="42"/>
      <c r="F611" s="44">
        <v>19</v>
      </c>
      <c r="G611" s="45"/>
      <c r="H611" s="45"/>
      <c r="I611" s="45"/>
      <c r="J611" s="44">
        <v>0</v>
      </c>
      <c r="K611" s="44">
        <v>3</v>
      </c>
      <c r="L611" s="45"/>
      <c r="M611" s="44">
        <v>3</v>
      </c>
      <c r="N611" s="45"/>
      <c r="O611" s="45"/>
      <c r="P611" s="45"/>
      <c r="Q611" s="44">
        <v>0</v>
      </c>
      <c r="R611" s="44">
        <v>20</v>
      </c>
      <c r="S611" s="45"/>
      <c r="T611" s="44">
        <v>20</v>
      </c>
      <c r="U611" s="45"/>
      <c r="V611" s="45"/>
      <c r="W611" s="45"/>
      <c r="X611" s="44">
        <v>0</v>
      </c>
      <c r="Y611" s="45"/>
      <c r="Z611" s="45"/>
      <c r="AA611" s="45"/>
      <c r="AB611" s="44">
        <v>0</v>
      </c>
      <c r="AC611" s="45"/>
      <c r="AD611" s="44">
        <v>2</v>
      </c>
      <c r="AE611" s="45"/>
      <c r="AF611" s="45"/>
      <c r="AG611" s="45"/>
      <c r="AH611" s="44">
        <v>0</v>
      </c>
      <c r="AI611" s="45"/>
      <c r="AJ611" s="45"/>
      <c r="AK611" s="45"/>
      <c r="AL611" s="45"/>
      <c r="AM611" s="45"/>
      <c r="AN611" s="45"/>
      <c r="AO611" s="45"/>
      <c r="AP611" s="44">
        <v>0</v>
      </c>
      <c r="AQ611" s="45"/>
      <c r="AR611" s="45"/>
      <c r="AS611" s="45"/>
      <c r="AT611" s="44">
        <v>0</v>
      </c>
      <c r="AU611" s="44">
        <v>3</v>
      </c>
      <c r="AV611" s="45"/>
      <c r="AW611" s="44">
        <v>3</v>
      </c>
      <c r="AX611" s="45"/>
      <c r="AY611" s="45"/>
      <c r="AZ611" s="45"/>
      <c r="BA611" s="44">
        <v>0</v>
      </c>
      <c r="BB611" s="44">
        <v>0</v>
      </c>
      <c r="BC611" s="45"/>
      <c r="BD611" s="44">
        <v>0</v>
      </c>
      <c r="BE611" s="45"/>
      <c r="BF611" s="45"/>
      <c r="BG611" s="45"/>
      <c r="BH611" s="44">
        <v>0</v>
      </c>
      <c r="BI611" s="45"/>
      <c r="BJ611" s="45"/>
      <c r="BK611" s="45"/>
      <c r="BL611" s="44">
        <v>0</v>
      </c>
      <c r="BM611" s="45"/>
      <c r="BN611" s="44">
        <v>3</v>
      </c>
      <c r="BO611" s="45"/>
      <c r="BP611" s="45"/>
      <c r="BQ611" s="45"/>
      <c r="BR611" s="44">
        <v>0</v>
      </c>
    </row>
    <row r="612" spans="1:70"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row>
    <row r="613" spans="1:70"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row>
    <row r="614" spans="1:70" ht="20.100000000000001" customHeight="1" x14ac:dyDescent="0.2">
      <c r="D614" s="2" t="s">
        <v>124</v>
      </c>
      <c r="F614" s="37">
        <v>194</v>
      </c>
      <c r="G614" s="37"/>
      <c r="H614" s="37"/>
      <c r="I614" s="37"/>
      <c r="J614" s="37">
        <v>474</v>
      </c>
      <c r="K614" s="37">
        <v>11</v>
      </c>
      <c r="L614" s="37"/>
      <c r="M614" s="37">
        <v>485</v>
      </c>
      <c r="N614" s="37"/>
      <c r="O614" s="37"/>
      <c r="P614" s="37"/>
      <c r="Q614" s="37">
        <v>193</v>
      </c>
      <c r="R614" s="37">
        <v>312</v>
      </c>
      <c r="S614" s="37"/>
      <c r="T614" s="37">
        <v>505</v>
      </c>
      <c r="U614" s="37"/>
      <c r="V614" s="37"/>
      <c r="W614" s="37"/>
      <c r="X614" s="37">
        <v>174</v>
      </c>
      <c r="Y614" s="37"/>
      <c r="Z614" s="37"/>
      <c r="AA614" s="37"/>
      <c r="AB614" s="37">
        <v>0</v>
      </c>
      <c r="AC614" s="37"/>
      <c r="AD614" s="37">
        <v>0</v>
      </c>
      <c r="AE614" s="37"/>
      <c r="AF614" s="37"/>
      <c r="AG614" s="37"/>
      <c r="AH614" s="37">
        <v>42</v>
      </c>
      <c r="AI614" s="37"/>
      <c r="AJ614" s="37"/>
      <c r="AK614" s="37"/>
      <c r="AL614" s="37"/>
      <c r="AM614" s="37"/>
      <c r="AN614" s="37"/>
      <c r="AO614" s="37"/>
      <c r="AP614" s="37">
        <v>52</v>
      </c>
      <c r="AQ614" s="37"/>
      <c r="AR614" s="37"/>
      <c r="AS614" s="37"/>
      <c r="AT614" s="37">
        <v>143</v>
      </c>
      <c r="AU614" s="37">
        <v>2</v>
      </c>
      <c r="AV614" s="37"/>
      <c r="AW614" s="37">
        <v>145</v>
      </c>
      <c r="AX614" s="37"/>
      <c r="AY614" s="37"/>
      <c r="AZ614" s="37"/>
      <c r="BA614" s="37">
        <v>41</v>
      </c>
      <c r="BB614" s="37">
        <v>148</v>
      </c>
      <c r="BC614" s="37"/>
      <c r="BD614" s="37">
        <v>189</v>
      </c>
      <c r="BE614" s="37"/>
      <c r="BF614" s="37"/>
      <c r="BG614" s="37"/>
      <c r="BH614" s="37">
        <v>8</v>
      </c>
      <c r="BI614" s="37"/>
      <c r="BJ614" s="37"/>
      <c r="BK614" s="37"/>
      <c r="BL614" s="37">
        <v>0</v>
      </c>
      <c r="BM614" s="37"/>
      <c r="BN614" s="37">
        <v>0</v>
      </c>
      <c r="BO614" s="37"/>
      <c r="BP614" s="37"/>
      <c r="BQ614" s="37"/>
      <c r="BR614" s="37">
        <v>9</v>
      </c>
    </row>
    <row r="615" spans="1:70" ht="20.100000000000001" customHeight="1" x14ac:dyDescent="0.2">
      <c r="D615" s="38" t="s">
        <v>173</v>
      </c>
      <c r="F615" s="39">
        <v>212</v>
      </c>
      <c r="G615" s="40"/>
      <c r="H615" s="40"/>
      <c r="I615" s="40"/>
      <c r="J615" s="39">
        <v>473</v>
      </c>
      <c r="K615" s="39">
        <v>9</v>
      </c>
      <c r="L615" s="40"/>
      <c r="M615" s="39">
        <v>482</v>
      </c>
      <c r="N615" s="40"/>
      <c r="O615" s="40"/>
      <c r="P615" s="40"/>
      <c r="Q615" s="39">
        <v>83</v>
      </c>
      <c r="R615" s="39">
        <v>412</v>
      </c>
      <c r="S615" s="40"/>
      <c r="T615" s="39">
        <v>495</v>
      </c>
      <c r="U615" s="40"/>
      <c r="V615" s="40"/>
      <c r="W615" s="40"/>
      <c r="X615" s="39">
        <v>199</v>
      </c>
      <c r="Y615" s="40"/>
      <c r="Z615" s="40"/>
      <c r="AA615" s="40"/>
      <c r="AB615" s="39">
        <v>0</v>
      </c>
      <c r="AC615" s="40"/>
      <c r="AD615" s="39">
        <v>0</v>
      </c>
      <c r="AE615" s="40"/>
      <c r="AF615" s="40"/>
      <c r="AG615" s="40"/>
      <c r="AH615" s="39">
        <v>61</v>
      </c>
      <c r="AI615" s="40"/>
      <c r="AJ615" s="40"/>
      <c r="AK615" s="40"/>
      <c r="AL615" s="40"/>
      <c r="AM615" s="40"/>
      <c r="AN615" s="40"/>
      <c r="AO615" s="40"/>
      <c r="AP615" s="39">
        <v>56</v>
      </c>
      <c r="AQ615" s="40"/>
      <c r="AR615" s="40"/>
      <c r="AS615" s="40"/>
      <c r="AT615" s="39">
        <v>139</v>
      </c>
      <c r="AU615" s="39">
        <v>5</v>
      </c>
      <c r="AV615" s="40"/>
      <c r="AW615" s="39">
        <v>144</v>
      </c>
      <c r="AX615" s="40"/>
      <c r="AY615" s="40"/>
      <c r="AZ615" s="40"/>
      <c r="BA615" s="39">
        <v>14</v>
      </c>
      <c r="BB615" s="39">
        <v>149</v>
      </c>
      <c r="BC615" s="40"/>
      <c r="BD615" s="39">
        <v>163</v>
      </c>
      <c r="BE615" s="40"/>
      <c r="BF615" s="40"/>
      <c r="BG615" s="40"/>
      <c r="BH615" s="39">
        <v>37</v>
      </c>
      <c r="BI615" s="40"/>
      <c r="BJ615" s="40"/>
      <c r="BK615" s="40"/>
      <c r="BL615" s="39">
        <v>0</v>
      </c>
      <c r="BM615" s="40"/>
      <c r="BN615" s="39">
        <v>0</v>
      </c>
      <c r="BO615" s="40"/>
      <c r="BP615" s="40"/>
      <c r="BQ615" s="40"/>
      <c r="BR615" s="39">
        <v>9</v>
      </c>
    </row>
    <row r="616" spans="1:70" ht="20.100000000000001" customHeight="1" x14ac:dyDescent="0.2">
      <c r="D616" s="41" t="s">
        <v>113</v>
      </c>
      <c r="F616" s="40">
        <v>150</v>
      </c>
      <c r="G616" s="40"/>
      <c r="H616" s="40"/>
      <c r="I616" s="40"/>
      <c r="J616" s="40">
        <v>476</v>
      </c>
      <c r="K616" s="40">
        <v>8</v>
      </c>
      <c r="L616" s="40"/>
      <c r="M616" s="40">
        <v>484</v>
      </c>
      <c r="N616" s="40"/>
      <c r="O616" s="40"/>
      <c r="P616" s="40"/>
      <c r="Q616" s="40">
        <v>206</v>
      </c>
      <c r="R616" s="40">
        <v>315</v>
      </c>
      <c r="S616" s="40"/>
      <c r="T616" s="40">
        <v>521</v>
      </c>
      <c r="U616" s="40"/>
      <c r="V616" s="40"/>
      <c r="W616" s="40"/>
      <c r="X616" s="40">
        <v>113</v>
      </c>
      <c r="Y616" s="40"/>
      <c r="Z616" s="40"/>
      <c r="AA616" s="40"/>
      <c r="AB616" s="40">
        <v>0</v>
      </c>
      <c r="AC616" s="40"/>
      <c r="AD616" s="40">
        <v>0</v>
      </c>
      <c r="AE616" s="40"/>
      <c r="AF616" s="40"/>
      <c r="AG616" s="40"/>
      <c r="AH616" s="40">
        <v>83</v>
      </c>
      <c r="AI616" s="40"/>
      <c r="AJ616" s="40"/>
      <c r="AK616" s="40"/>
      <c r="AL616" s="40"/>
      <c r="AM616" s="40"/>
      <c r="AN616" s="40"/>
      <c r="AO616" s="40"/>
      <c r="AP616" s="40">
        <v>26</v>
      </c>
      <c r="AQ616" s="40"/>
      <c r="AR616" s="40"/>
      <c r="AS616" s="40"/>
      <c r="AT616" s="40">
        <v>138</v>
      </c>
      <c r="AU616" s="40">
        <v>2</v>
      </c>
      <c r="AV616" s="40"/>
      <c r="AW616" s="40">
        <v>140</v>
      </c>
      <c r="AX616" s="40"/>
      <c r="AY616" s="40"/>
      <c r="AZ616" s="40"/>
      <c r="BA616" s="40">
        <v>32</v>
      </c>
      <c r="BB616" s="40">
        <v>116</v>
      </c>
      <c r="BC616" s="40"/>
      <c r="BD616" s="40">
        <v>148</v>
      </c>
      <c r="BE616" s="40"/>
      <c r="BF616" s="40"/>
      <c r="BG616" s="40"/>
      <c r="BH616" s="40">
        <v>18</v>
      </c>
      <c r="BI616" s="40"/>
      <c r="BJ616" s="40"/>
      <c r="BK616" s="40"/>
      <c r="BL616" s="40">
        <v>0</v>
      </c>
      <c r="BM616" s="40"/>
      <c r="BN616" s="40">
        <v>0</v>
      </c>
      <c r="BO616" s="40"/>
      <c r="BP616" s="40"/>
      <c r="BQ616" s="40"/>
      <c r="BR616" s="40">
        <v>16</v>
      </c>
    </row>
    <row r="617" spans="1:70" ht="20.100000000000001" customHeight="1" x14ac:dyDescent="0.2">
      <c r="D617" s="38" t="s">
        <v>101</v>
      </c>
      <c r="F617" s="39">
        <v>71</v>
      </c>
      <c r="G617" s="40"/>
      <c r="H617" s="40"/>
      <c r="I617" s="40"/>
      <c r="J617" s="39">
        <v>469</v>
      </c>
      <c r="K617" s="39">
        <v>7</v>
      </c>
      <c r="L617" s="40"/>
      <c r="M617" s="39">
        <v>476</v>
      </c>
      <c r="N617" s="40"/>
      <c r="O617" s="40"/>
      <c r="P617" s="40"/>
      <c r="Q617" s="39">
        <v>155</v>
      </c>
      <c r="R617" s="39">
        <v>355</v>
      </c>
      <c r="S617" s="40"/>
      <c r="T617" s="39">
        <v>510</v>
      </c>
      <c r="U617" s="40"/>
      <c r="V617" s="40"/>
      <c r="W617" s="40"/>
      <c r="X617" s="39">
        <v>48</v>
      </c>
      <c r="Y617" s="40"/>
      <c r="Z617" s="40"/>
      <c r="AA617" s="40"/>
      <c r="AB617" s="39">
        <v>11</v>
      </c>
      <c r="AC617" s="40"/>
      <c r="AD617" s="39">
        <v>0</v>
      </c>
      <c r="AE617" s="40"/>
      <c r="AF617" s="40"/>
      <c r="AG617" s="40"/>
      <c r="AH617" s="39">
        <v>0</v>
      </c>
      <c r="AI617" s="40"/>
      <c r="AJ617" s="40"/>
      <c r="AK617" s="40"/>
      <c r="AL617" s="40"/>
      <c r="AM617" s="40"/>
      <c r="AN617" s="40"/>
      <c r="AO617" s="40"/>
      <c r="AP617" s="39">
        <v>20</v>
      </c>
      <c r="AQ617" s="40"/>
      <c r="AR617" s="40"/>
      <c r="AS617" s="40"/>
      <c r="AT617" s="39">
        <v>137</v>
      </c>
      <c r="AU617" s="39">
        <v>3</v>
      </c>
      <c r="AV617" s="40"/>
      <c r="AW617" s="39">
        <v>140</v>
      </c>
      <c r="AX617" s="40"/>
      <c r="AY617" s="40"/>
      <c r="AZ617" s="40"/>
      <c r="BA617" s="39">
        <v>26</v>
      </c>
      <c r="BB617" s="39">
        <v>128</v>
      </c>
      <c r="BC617" s="40"/>
      <c r="BD617" s="39">
        <v>154</v>
      </c>
      <c r="BE617" s="40"/>
      <c r="BF617" s="40"/>
      <c r="BG617" s="40"/>
      <c r="BH617" s="39">
        <v>9</v>
      </c>
      <c r="BI617" s="40"/>
      <c r="BJ617" s="40"/>
      <c r="BK617" s="40"/>
      <c r="BL617" s="39">
        <v>3</v>
      </c>
      <c r="BM617" s="40"/>
      <c r="BN617" s="39">
        <v>0</v>
      </c>
      <c r="BO617" s="40"/>
      <c r="BP617" s="40"/>
      <c r="BQ617" s="40"/>
      <c r="BR617" s="39">
        <v>0</v>
      </c>
    </row>
    <row r="618" spans="1:70" ht="20.100000000000001" customHeight="1" x14ac:dyDescent="0.2">
      <c r="D618" s="41" t="s">
        <v>115</v>
      </c>
      <c r="F618" s="40">
        <v>91</v>
      </c>
      <c r="G618" s="40"/>
      <c r="H618" s="40"/>
      <c r="I618" s="40"/>
      <c r="J618" s="40">
        <v>475</v>
      </c>
      <c r="K618" s="40">
        <v>13</v>
      </c>
      <c r="L618" s="40"/>
      <c r="M618" s="40">
        <v>488</v>
      </c>
      <c r="N618" s="40"/>
      <c r="O618" s="40"/>
      <c r="P618" s="40"/>
      <c r="Q618" s="40">
        <v>188</v>
      </c>
      <c r="R618" s="40">
        <v>356</v>
      </c>
      <c r="S618" s="40"/>
      <c r="T618" s="40">
        <v>544</v>
      </c>
      <c r="U618" s="40"/>
      <c r="V618" s="40"/>
      <c r="W618" s="40"/>
      <c r="X618" s="40">
        <v>40</v>
      </c>
      <c r="Y618" s="40"/>
      <c r="Z618" s="40"/>
      <c r="AA618" s="40"/>
      <c r="AB618" s="40">
        <v>5</v>
      </c>
      <c r="AC618" s="40"/>
      <c r="AD618" s="40">
        <v>0</v>
      </c>
      <c r="AE618" s="40"/>
      <c r="AF618" s="40"/>
      <c r="AG618" s="40"/>
      <c r="AH618" s="40">
        <v>0</v>
      </c>
      <c r="AI618" s="40"/>
      <c r="AJ618" s="40"/>
      <c r="AK618" s="40"/>
      <c r="AL618" s="40"/>
      <c r="AM618" s="40"/>
      <c r="AN618" s="40"/>
      <c r="AO618" s="40"/>
      <c r="AP618" s="40">
        <v>23</v>
      </c>
      <c r="AQ618" s="40"/>
      <c r="AR618" s="40"/>
      <c r="AS618" s="40"/>
      <c r="AT618" s="40">
        <v>135</v>
      </c>
      <c r="AU618" s="40">
        <v>4</v>
      </c>
      <c r="AV618" s="40"/>
      <c r="AW618" s="40">
        <v>139</v>
      </c>
      <c r="AX618" s="40"/>
      <c r="AY618" s="40"/>
      <c r="AZ618" s="40"/>
      <c r="BA618" s="40">
        <v>55</v>
      </c>
      <c r="BB618" s="40">
        <v>98</v>
      </c>
      <c r="BC618" s="40"/>
      <c r="BD618" s="40">
        <v>153</v>
      </c>
      <c r="BE618" s="40"/>
      <c r="BF618" s="40"/>
      <c r="BG618" s="40"/>
      <c r="BH618" s="40">
        <v>11</v>
      </c>
      <c r="BI618" s="40"/>
      <c r="BJ618" s="40"/>
      <c r="BK618" s="40"/>
      <c r="BL618" s="40">
        <v>2</v>
      </c>
      <c r="BM618" s="40"/>
      <c r="BN618" s="40">
        <v>0</v>
      </c>
      <c r="BO618" s="40"/>
      <c r="BP618" s="40"/>
      <c r="BQ618" s="40"/>
      <c r="BR618" s="40">
        <v>0</v>
      </c>
    </row>
    <row r="619" spans="1:70"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row>
    <row r="620" spans="1:70" ht="20.100000000000001" customHeight="1" x14ac:dyDescent="0.2">
      <c r="C620" s="42" t="s">
        <v>287</v>
      </c>
      <c r="D620" s="42"/>
      <c r="F620" s="44">
        <v>718</v>
      </c>
      <c r="G620" s="45"/>
      <c r="H620" s="45"/>
      <c r="I620" s="45"/>
      <c r="J620" s="44">
        <v>2367</v>
      </c>
      <c r="K620" s="44">
        <v>48</v>
      </c>
      <c r="L620" s="45"/>
      <c r="M620" s="44">
        <v>2415</v>
      </c>
      <c r="N620" s="45"/>
      <c r="O620" s="45"/>
      <c r="P620" s="45"/>
      <c r="Q620" s="44">
        <v>825</v>
      </c>
      <c r="R620" s="44">
        <v>1750</v>
      </c>
      <c r="S620" s="45"/>
      <c r="T620" s="44">
        <v>2575</v>
      </c>
      <c r="U620" s="45"/>
      <c r="V620" s="45"/>
      <c r="W620" s="45"/>
      <c r="X620" s="44">
        <v>574</v>
      </c>
      <c r="Y620" s="45"/>
      <c r="Z620" s="45"/>
      <c r="AA620" s="45"/>
      <c r="AB620" s="44">
        <v>16</v>
      </c>
      <c r="AC620" s="45"/>
      <c r="AD620" s="44">
        <v>0</v>
      </c>
      <c r="AE620" s="45"/>
      <c r="AF620" s="45"/>
      <c r="AG620" s="45"/>
      <c r="AH620" s="44">
        <v>186</v>
      </c>
      <c r="AI620" s="45"/>
      <c r="AJ620" s="45"/>
      <c r="AK620" s="45"/>
      <c r="AL620" s="45"/>
      <c r="AM620" s="45"/>
      <c r="AN620" s="45"/>
      <c r="AO620" s="45"/>
      <c r="AP620" s="44">
        <v>177</v>
      </c>
      <c r="AQ620" s="45"/>
      <c r="AR620" s="45"/>
      <c r="AS620" s="45"/>
      <c r="AT620" s="44">
        <v>692</v>
      </c>
      <c r="AU620" s="44">
        <v>16</v>
      </c>
      <c r="AV620" s="45"/>
      <c r="AW620" s="44">
        <v>708</v>
      </c>
      <c r="AX620" s="45"/>
      <c r="AY620" s="45"/>
      <c r="AZ620" s="45"/>
      <c r="BA620" s="44">
        <v>168</v>
      </c>
      <c r="BB620" s="44">
        <v>639</v>
      </c>
      <c r="BC620" s="45"/>
      <c r="BD620" s="44">
        <v>807</v>
      </c>
      <c r="BE620" s="45"/>
      <c r="BF620" s="45"/>
      <c r="BG620" s="45"/>
      <c r="BH620" s="44">
        <v>83</v>
      </c>
      <c r="BI620" s="45"/>
      <c r="BJ620" s="45"/>
      <c r="BK620" s="45"/>
      <c r="BL620" s="44">
        <v>5</v>
      </c>
      <c r="BM620" s="45"/>
      <c r="BN620" s="44">
        <v>0</v>
      </c>
      <c r="BO620" s="45"/>
      <c r="BP620" s="45"/>
      <c r="BQ620" s="45"/>
      <c r="BR620" s="44">
        <v>34</v>
      </c>
    </row>
    <row r="621" spans="1:70"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c r="BN621" s="45"/>
      <c r="BO621" s="45"/>
      <c r="BP621" s="45"/>
      <c r="BQ621" s="45"/>
      <c r="BR621" s="45"/>
    </row>
    <row r="622" spans="1:70" s="1" customFormat="1" ht="20.100000000000001" customHeight="1" x14ac:dyDescent="0.25">
      <c r="A622" s="3"/>
      <c r="B622" s="49" t="s">
        <v>314</v>
      </c>
      <c r="C622" s="50"/>
      <c r="D622" s="50"/>
      <c r="E622" s="5"/>
      <c r="F622" s="51">
        <v>737</v>
      </c>
      <c r="G622" s="52"/>
      <c r="H622" s="52"/>
      <c r="I622" s="52"/>
      <c r="J622" s="51">
        <v>2367</v>
      </c>
      <c r="K622" s="51">
        <v>51</v>
      </c>
      <c r="L622" s="52"/>
      <c r="M622" s="51">
        <v>2418</v>
      </c>
      <c r="N622" s="52"/>
      <c r="O622" s="52"/>
      <c r="P622" s="52"/>
      <c r="Q622" s="51">
        <v>825</v>
      </c>
      <c r="R622" s="51">
        <v>1770</v>
      </c>
      <c r="S622" s="52"/>
      <c r="T622" s="51">
        <v>2595</v>
      </c>
      <c r="U622" s="52"/>
      <c r="V622" s="52"/>
      <c r="W622" s="52"/>
      <c r="X622" s="51">
        <v>574</v>
      </c>
      <c r="Y622" s="52"/>
      <c r="Z622" s="52"/>
      <c r="AA622" s="52"/>
      <c r="AB622" s="51">
        <v>16</v>
      </c>
      <c r="AC622" s="52"/>
      <c r="AD622" s="51">
        <v>2</v>
      </c>
      <c r="AE622" s="52"/>
      <c r="AF622" s="52"/>
      <c r="AG622" s="52"/>
      <c r="AH622" s="51">
        <v>186</v>
      </c>
      <c r="AI622" s="52"/>
      <c r="AJ622" s="52"/>
      <c r="AK622" s="52"/>
      <c r="AL622" s="52"/>
      <c r="AM622" s="52"/>
      <c r="AN622" s="52"/>
      <c r="AO622" s="52"/>
      <c r="AP622" s="51">
        <v>177</v>
      </c>
      <c r="AQ622" s="52"/>
      <c r="AR622" s="52"/>
      <c r="AS622" s="52"/>
      <c r="AT622" s="51">
        <v>692</v>
      </c>
      <c r="AU622" s="51">
        <v>19</v>
      </c>
      <c r="AV622" s="52"/>
      <c r="AW622" s="51">
        <v>711</v>
      </c>
      <c r="AX622" s="52"/>
      <c r="AY622" s="52"/>
      <c r="AZ622" s="52"/>
      <c r="BA622" s="51">
        <v>168</v>
      </c>
      <c r="BB622" s="51">
        <v>639</v>
      </c>
      <c r="BC622" s="52"/>
      <c r="BD622" s="51">
        <v>807</v>
      </c>
      <c r="BE622" s="52"/>
      <c r="BF622" s="52"/>
      <c r="BG622" s="52"/>
      <c r="BH622" s="51">
        <v>83</v>
      </c>
      <c r="BI622" s="52"/>
      <c r="BJ622" s="52"/>
      <c r="BK622" s="52"/>
      <c r="BL622" s="51">
        <v>5</v>
      </c>
      <c r="BM622" s="52"/>
      <c r="BN622" s="51">
        <v>3</v>
      </c>
      <c r="BO622" s="52"/>
      <c r="BP622" s="52"/>
      <c r="BQ622" s="52"/>
      <c r="BR622" s="51">
        <v>34</v>
      </c>
    </row>
    <row r="623" spans="1:70"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row>
    <row r="624" spans="1:70"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row>
    <row r="625" spans="1:70"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row>
    <row r="626" spans="1:70" ht="20.100000000000001" customHeight="1" x14ac:dyDescent="0.2">
      <c r="D626" s="2" t="s">
        <v>98</v>
      </c>
      <c r="F626" s="37">
        <v>124</v>
      </c>
      <c r="G626" s="37"/>
      <c r="H626" s="37"/>
      <c r="I626" s="37"/>
      <c r="J626" s="37">
        <v>525</v>
      </c>
      <c r="K626" s="37">
        <v>18</v>
      </c>
      <c r="L626" s="37"/>
      <c r="M626" s="37">
        <v>543</v>
      </c>
      <c r="N626" s="37"/>
      <c r="O626" s="37"/>
      <c r="P626" s="37"/>
      <c r="Q626" s="37">
        <v>175</v>
      </c>
      <c r="R626" s="37">
        <v>341</v>
      </c>
      <c r="S626" s="37"/>
      <c r="T626" s="37">
        <v>516</v>
      </c>
      <c r="U626" s="37"/>
      <c r="V626" s="37"/>
      <c r="W626" s="37"/>
      <c r="X626" s="37">
        <v>151</v>
      </c>
      <c r="Y626" s="37"/>
      <c r="Z626" s="37"/>
      <c r="AA626" s="37"/>
      <c r="AB626" s="37">
        <v>0</v>
      </c>
      <c r="AC626" s="37"/>
      <c r="AD626" s="37">
        <v>0</v>
      </c>
      <c r="AE626" s="37"/>
      <c r="AF626" s="37"/>
      <c r="AG626" s="37"/>
      <c r="AH626" s="37">
        <v>35</v>
      </c>
      <c r="AI626" s="37"/>
      <c r="AJ626" s="37"/>
      <c r="AK626" s="37"/>
      <c r="AL626" s="37"/>
      <c r="AM626" s="37"/>
      <c r="AN626" s="37"/>
      <c r="AO626" s="37"/>
      <c r="AP626" s="37">
        <v>44</v>
      </c>
      <c r="AQ626" s="37"/>
      <c r="AR626" s="37"/>
      <c r="AS626" s="37"/>
      <c r="AT626" s="37">
        <v>288</v>
      </c>
      <c r="AU626" s="37">
        <v>10</v>
      </c>
      <c r="AV626" s="37"/>
      <c r="AW626" s="37">
        <v>298</v>
      </c>
      <c r="AX626" s="37"/>
      <c r="AY626" s="37"/>
      <c r="AZ626" s="37"/>
      <c r="BA626" s="37">
        <v>57</v>
      </c>
      <c r="BB626" s="37">
        <v>237</v>
      </c>
      <c r="BC626" s="37"/>
      <c r="BD626" s="37">
        <v>294</v>
      </c>
      <c r="BE626" s="37"/>
      <c r="BF626" s="37"/>
      <c r="BG626" s="37"/>
      <c r="BH626" s="37">
        <v>48</v>
      </c>
      <c r="BI626" s="37"/>
      <c r="BJ626" s="37"/>
      <c r="BK626" s="37"/>
      <c r="BL626" s="37">
        <v>0</v>
      </c>
      <c r="BM626" s="37"/>
      <c r="BN626" s="37">
        <v>0</v>
      </c>
      <c r="BO626" s="37"/>
      <c r="BP626" s="37"/>
      <c r="BQ626" s="37"/>
      <c r="BR626" s="37">
        <v>18</v>
      </c>
    </row>
    <row r="627" spans="1:70" ht="20.100000000000001" customHeight="1" x14ac:dyDescent="0.2">
      <c r="D627" s="38" t="s">
        <v>173</v>
      </c>
      <c r="F627" s="39">
        <v>1</v>
      </c>
      <c r="G627" s="40"/>
      <c r="H627" s="40"/>
      <c r="I627" s="40"/>
      <c r="J627" s="39">
        <v>0</v>
      </c>
      <c r="K627" s="39">
        <v>0</v>
      </c>
      <c r="L627" s="40"/>
      <c r="M627" s="39">
        <v>0</v>
      </c>
      <c r="N627" s="40"/>
      <c r="O627" s="40"/>
      <c r="P627" s="40"/>
      <c r="Q627" s="39">
        <v>0</v>
      </c>
      <c r="R627" s="39">
        <v>1</v>
      </c>
      <c r="S627" s="40"/>
      <c r="T627" s="39">
        <v>1</v>
      </c>
      <c r="U627" s="40"/>
      <c r="V627" s="40"/>
      <c r="W627" s="40"/>
      <c r="X627" s="39">
        <v>0</v>
      </c>
      <c r="Y627" s="40"/>
      <c r="Z627" s="40"/>
      <c r="AA627" s="40"/>
      <c r="AB627" s="39">
        <v>0</v>
      </c>
      <c r="AC627" s="40"/>
      <c r="AD627" s="39">
        <v>0</v>
      </c>
      <c r="AE627" s="40"/>
      <c r="AF627" s="40"/>
      <c r="AG627" s="40"/>
      <c r="AH627" s="39">
        <v>0</v>
      </c>
      <c r="AI627" s="40"/>
      <c r="AJ627" s="40"/>
      <c r="AK627" s="40"/>
      <c r="AL627" s="40"/>
      <c r="AM627" s="40"/>
      <c r="AN627" s="40"/>
      <c r="AO627" s="40"/>
      <c r="AP627" s="39">
        <v>0</v>
      </c>
      <c r="AQ627" s="40"/>
      <c r="AR627" s="40"/>
      <c r="AS627" s="40"/>
      <c r="AT627" s="39">
        <v>0</v>
      </c>
      <c r="AU627" s="39">
        <v>0</v>
      </c>
      <c r="AV627" s="40"/>
      <c r="AW627" s="39">
        <v>0</v>
      </c>
      <c r="AX627" s="40"/>
      <c r="AY627" s="40"/>
      <c r="AZ627" s="40"/>
      <c r="BA627" s="39">
        <v>0</v>
      </c>
      <c r="BB627" s="39">
        <v>0</v>
      </c>
      <c r="BC627" s="40"/>
      <c r="BD627" s="39">
        <v>0</v>
      </c>
      <c r="BE627" s="40"/>
      <c r="BF627" s="40"/>
      <c r="BG627" s="40"/>
      <c r="BH627" s="39">
        <v>0</v>
      </c>
      <c r="BI627" s="40"/>
      <c r="BJ627" s="40"/>
      <c r="BK627" s="40"/>
      <c r="BL627" s="39">
        <v>0</v>
      </c>
      <c r="BM627" s="40"/>
      <c r="BN627" s="39">
        <v>0</v>
      </c>
      <c r="BO627" s="40"/>
      <c r="BP627" s="40"/>
      <c r="BQ627" s="40"/>
      <c r="BR627" s="39">
        <v>0</v>
      </c>
    </row>
    <row r="628" spans="1:70"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row>
    <row r="629" spans="1:70" s="1" customFormat="1" ht="20.100000000000001" customHeight="1" x14ac:dyDescent="0.2">
      <c r="A629" s="3"/>
      <c r="B629" s="6"/>
      <c r="C629" s="42" t="s">
        <v>180</v>
      </c>
      <c r="D629" s="42"/>
      <c r="E629" s="5"/>
      <c r="F629" s="44">
        <v>125</v>
      </c>
      <c r="G629" s="45"/>
      <c r="H629" s="45"/>
      <c r="I629" s="45"/>
      <c r="J629" s="44">
        <v>525</v>
      </c>
      <c r="K629" s="44">
        <v>18</v>
      </c>
      <c r="L629" s="45"/>
      <c r="M629" s="44">
        <v>543</v>
      </c>
      <c r="N629" s="45"/>
      <c r="O629" s="45"/>
      <c r="P629" s="45"/>
      <c r="Q629" s="44">
        <v>175</v>
      </c>
      <c r="R629" s="44">
        <v>342</v>
      </c>
      <c r="S629" s="45"/>
      <c r="T629" s="44">
        <v>517</v>
      </c>
      <c r="U629" s="45"/>
      <c r="V629" s="45"/>
      <c r="W629" s="45"/>
      <c r="X629" s="44">
        <v>151</v>
      </c>
      <c r="Y629" s="45"/>
      <c r="Z629" s="45"/>
      <c r="AA629" s="45"/>
      <c r="AB629" s="44">
        <v>0</v>
      </c>
      <c r="AC629" s="45"/>
      <c r="AD629" s="44">
        <v>0</v>
      </c>
      <c r="AE629" s="45"/>
      <c r="AF629" s="45"/>
      <c r="AG629" s="45"/>
      <c r="AH629" s="44">
        <v>35</v>
      </c>
      <c r="AI629" s="45"/>
      <c r="AJ629" s="45"/>
      <c r="AK629" s="45"/>
      <c r="AL629" s="45"/>
      <c r="AM629" s="45"/>
      <c r="AN629" s="45"/>
      <c r="AO629" s="45"/>
      <c r="AP629" s="44">
        <v>44</v>
      </c>
      <c r="AQ629" s="45"/>
      <c r="AR629" s="45"/>
      <c r="AS629" s="45"/>
      <c r="AT629" s="44">
        <v>288</v>
      </c>
      <c r="AU629" s="44">
        <v>10</v>
      </c>
      <c r="AV629" s="45"/>
      <c r="AW629" s="44">
        <v>298</v>
      </c>
      <c r="AX629" s="45"/>
      <c r="AY629" s="45"/>
      <c r="AZ629" s="45"/>
      <c r="BA629" s="44">
        <v>57</v>
      </c>
      <c r="BB629" s="44">
        <v>237</v>
      </c>
      <c r="BC629" s="45"/>
      <c r="BD629" s="44">
        <v>294</v>
      </c>
      <c r="BE629" s="45"/>
      <c r="BF629" s="45"/>
      <c r="BG629" s="45"/>
      <c r="BH629" s="44">
        <v>48</v>
      </c>
      <c r="BI629" s="45"/>
      <c r="BJ629" s="45"/>
      <c r="BK629" s="45"/>
      <c r="BL629" s="44">
        <v>0</v>
      </c>
      <c r="BM629" s="45"/>
      <c r="BN629" s="44">
        <v>0</v>
      </c>
      <c r="BO629" s="45"/>
      <c r="BP629" s="45"/>
      <c r="BQ629" s="45"/>
      <c r="BR629" s="44">
        <v>18</v>
      </c>
    </row>
    <row r="630" spans="1:70"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row>
    <row r="631" spans="1:70" s="1" customFormat="1" ht="20.100000000000001" customHeight="1" x14ac:dyDescent="0.25">
      <c r="A631" s="3"/>
      <c r="B631" s="49" t="s">
        <v>316</v>
      </c>
      <c r="C631" s="50"/>
      <c r="D631" s="50"/>
      <c r="E631" s="5"/>
      <c r="F631" s="51">
        <v>125</v>
      </c>
      <c r="G631" s="52"/>
      <c r="H631" s="52"/>
      <c r="I631" s="52"/>
      <c r="J631" s="51">
        <v>525</v>
      </c>
      <c r="K631" s="51">
        <v>18</v>
      </c>
      <c r="L631" s="52"/>
      <c r="M631" s="51">
        <v>543</v>
      </c>
      <c r="N631" s="52"/>
      <c r="O631" s="52"/>
      <c r="P631" s="52"/>
      <c r="Q631" s="51">
        <v>175</v>
      </c>
      <c r="R631" s="51">
        <v>342</v>
      </c>
      <c r="S631" s="52"/>
      <c r="T631" s="51">
        <v>517</v>
      </c>
      <c r="U631" s="52"/>
      <c r="V631" s="52"/>
      <c r="W631" s="52"/>
      <c r="X631" s="51">
        <v>151</v>
      </c>
      <c r="Y631" s="52"/>
      <c r="Z631" s="52"/>
      <c r="AA631" s="52"/>
      <c r="AB631" s="51">
        <v>0</v>
      </c>
      <c r="AC631" s="52"/>
      <c r="AD631" s="51">
        <v>0</v>
      </c>
      <c r="AE631" s="52"/>
      <c r="AF631" s="52"/>
      <c r="AG631" s="52"/>
      <c r="AH631" s="51">
        <v>35</v>
      </c>
      <c r="AI631" s="52"/>
      <c r="AJ631" s="52"/>
      <c r="AK631" s="52"/>
      <c r="AL631" s="52"/>
      <c r="AM631" s="52"/>
      <c r="AN631" s="52"/>
      <c r="AO631" s="52"/>
      <c r="AP631" s="51">
        <v>44</v>
      </c>
      <c r="AQ631" s="52"/>
      <c r="AR631" s="52"/>
      <c r="AS631" s="52"/>
      <c r="AT631" s="51">
        <v>288</v>
      </c>
      <c r="AU631" s="51">
        <v>10</v>
      </c>
      <c r="AV631" s="52"/>
      <c r="AW631" s="51">
        <v>298</v>
      </c>
      <c r="AX631" s="52"/>
      <c r="AY631" s="52"/>
      <c r="AZ631" s="52"/>
      <c r="BA631" s="51">
        <v>57</v>
      </c>
      <c r="BB631" s="51">
        <v>237</v>
      </c>
      <c r="BC631" s="52"/>
      <c r="BD631" s="51">
        <v>294</v>
      </c>
      <c r="BE631" s="52"/>
      <c r="BF631" s="52"/>
      <c r="BG631" s="52"/>
      <c r="BH631" s="51">
        <v>48</v>
      </c>
      <c r="BI631" s="52"/>
      <c r="BJ631" s="52"/>
      <c r="BK631" s="52"/>
      <c r="BL631" s="51">
        <v>0</v>
      </c>
      <c r="BM631" s="52"/>
      <c r="BN631" s="51">
        <v>0</v>
      </c>
      <c r="BO631" s="52"/>
      <c r="BP631" s="52"/>
      <c r="BQ631" s="52"/>
      <c r="BR631" s="51">
        <v>18</v>
      </c>
    </row>
    <row r="632" spans="1:70"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row>
    <row r="633" spans="1:70"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row>
    <row r="634" spans="1:70"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row>
    <row r="635" spans="1:70" ht="20.100000000000001" customHeight="1" x14ac:dyDescent="0.2">
      <c r="D635" s="2" t="s">
        <v>124</v>
      </c>
      <c r="F635" s="37">
        <v>0</v>
      </c>
      <c r="G635" s="37"/>
      <c r="H635" s="37"/>
      <c r="I635" s="37"/>
      <c r="J635" s="37">
        <v>0</v>
      </c>
      <c r="K635" s="37">
        <v>0</v>
      </c>
      <c r="L635" s="37"/>
      <c r="M635" s="37">
        <v>0</v>
      </c>
      <c r="N635" s="37"/>
      <c r="O635" s="37"/>
      <c r="P635" s="37"/>
      <c r="Q635" s="37">
        <v>0</v>
      </c>
      <c r="R635" s="37">
        <v>0</v>
      </c>
      <c r="S635" s="37"/>
      <c r="T635" s="37">
        <v>0</v>
      </c>
      <c r="U635" s="37"/>
      <c r="V635" s="37"/>
      <c r="W635" s="37"/>
      <c r="X635" s="37">
        <v>0</v>
      </c>
      <c r="Y635" s="37"/>
      <c r="Z635" s="37"/>
      <c r="AA635" s="37"/>
      <c r="AB635" s="37">
        <v>0</v>
      </c>
      <c r="AC635" s="37"/>
      <c r="AD635" s="37">
        <v>0</v>
      </c>
      <c r="AE635" s="37"/>
      <c r="AF635" s="37"/>
      <c r="AG635" s="37"/>
      <c r="AH635" s="37">
        <v>0</v>
      </c>
      <c r="AI635" s="37"/>
      <c r="AJ635" s="37"/>
      <c r="AK635" s="37"/>
      <c r="AL635" s="37"/>
      <c r="AM635" s="37"/>
      <c r="AN635" s="37"/>
      <c r="AO635" s="37"/>
      <c r="AP635" s="37">
        <v>0</v>
      </c>
      <c r="AQ635" s="37"/>
      <c r="AR635" s="37"/>
      <c r="AS635" s="37"/>
      <c r="AT635" s="37">
        <v>0</v>
      </c>
      <c r="AU635" s="37">
        <v>0</v>
      </c>
      <c r="AV635" s="37"/>
      <c r="AW635" s="37">
        <v>0</v>
      </c>
      <c r="AX635" s="37"/>
      <c r="AY635" s="37"/>
      <c r="AZ635" s="37"/>
      <c r="BA635" s="37">
        <v>0</v>
      </c>
      <c r="BB635" s="37">
        <v>0</v>
      </c>
      <c r="BC635" s="37"/>
      <c r="BD635" s="37">
        <v>0</v>
      </c>
      <c r="BE635" s="37"/>
      <c r="BF635" s="37"/>
      <c r="BG635" s="37"/>
      <c r="BH635" s="37">
        <v>0</v>
      </c>
      <c r="BI635" s="37"/>
      <c r="BJ635" s="37"/>
      <c r="BK635" s="37"/>
      <c r="BL635" s="37">
        <v>0</v>
      </c>
      <c r="BM635" s="37"/>
      <c r="BN635" s="37">
        <v>0</v>
      </c>
      <c r="BO635" s="37"/>
      <c r="BP635" s="37"/>
      <c r="BQ635" s="37"/>
      <c r="BR635" s="37">
        <v>0</v>
      </c>
    </row>
    <row r="636" spans="1:70" ht="20.100000000000001" customHeight="1" x14ac:dyDescent="0.2">
      <c r="D636" s="38" t="s">
        <v>99</v>
      </c>
      <c r="F636" s="39">
        <v>0</v>
      </c>
      <c r="G636" s="40"/>
      <c r="H636" s="40"/>
      <c r="I636" s="40"/>
      <c r="J636" s="39">
        <v>0</v>
      </c>
      <c r="K636" s="39">
        <v>0</v>
      </c>
      <c r="L636" s="40"/>
      <c r="M636" s="39">
        <v>0</v>
      </c>
      <c r="N636" s="40"/>
      <c r="O636" s="40"/>
      <c r="P636" s="40"/>
      <c r="Q636" s="39">
        <v>0</v>
      </c>
      <c r="R636" s="39">
        <v>0</v>
      </c>
      <c r="S636" s="40"/>
      <c r="T636" s="39">
        <v>0</v>
      </c>
      <c r="U636" s="40"/>
      <c r="V636" s="40"/>
      <c r="W636" s="40"/>
      <c r="X636" s="39">
        <v>0</v>
      </c>
      <c r="Y636" s="40"/>
      <c r="Z636" s="40"/>
      <c r="AA636" s="40"/>
      <c r="AB636" s="39">
        <v>0</v>
      </c>
      <c r="AC636" s="40"/>
      <c r="AD636" s="39">
        <v>0</v>
      </c>
      <c r="AE636" s="40"/>
      <c r="AF636" s="40"/>
      <c r="AG636" s="40"/>
      <c r="AH636" s="39">
        <v>0</v>
      </c>
      <c r="AI636" s="40"/>
      <c r="AJ636" s="40"/>
      <c r="AK636" s="40"/>
      <c r="AL636" s="40"/>
      <c r="AM636" s="40"/>
      <c r="AN636" s="40"/>
      <c r="AO636" s="40"/>
      <c r="AP636" s="39">
        <v>0</v>
      </c>
      <c r="AQ636" s="40"/>
      <c r="AR636" s="40"/>
      <c r="AS636" s="40"/>
      <c r="AT636" s="39">
        <v>0</v>
      </c>
      <c r="AU636" s="39">
        <v>0</v>
      </c>
      <c r="AV636" s="40"/>
      <c r="AW636" s="39">
        <v>0</v>
      </c>
      <c r="AX636" s="40"/>
      <c r="AY636" s="40"/>
      <c r="AZ636" s="40"/>
      <c r="BA636" s="39">
        <v>0</v>
      </c>
      <c r="BB636" s="39">
        <v>0</v>
      </c>
      <c r="BC636" s="40"/>
      <c r="BD636" s="39">
        <v>0</v>
      </c>
      <c r="BE636" s="40"/>
      <c r="BF636" s="40"/>
      <c r="BG636" s="40"/>
      <c r="BH636" s="39">
        <v>0</v>
      </c>
      <c r="BI636" s="40"/>
      <c r="BJ636" s="40"/>
      <c r="BK636" s="40"/>
      <c r="BL636" s="39">
        <v>0</v>
      </c>
      <c r="BM636" s="40"/>
      <c r="BN636" s="39">
        <v>0</v>
      </c>
      <c r="BO636" s="40"/>
      <c r="BP636" s="40"/>
      <c r="BQ636" s="40"/>
      <c r="BR636" s="39">
        <v>0</v>
      </c>
    </row>
    <row r="637" spans="1:70"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row>
    <row r="638" spans="1:70" ht="20.100000000000001" customHeight="1" x14ac:dyDescent="0.2">
      <c r="C638" s="42" t="s">
        <v>122</v>
      </c>
      <c r="D638" s="42"/>
      <c r="F638" s="44">
        <v>0</v>
      </c>
      <c r="G638" s="45"/>
      <c r="H638" s="45"/>
      <c r="I638" s="45"/>
      <c r="J638" s="44">
        <v>0</v>
      </c>
      <c r="K638" s="44">
        <v>0</v>
      </c>
      <c r="L638" s="45"/>
      <c r="M638" s="44">
        <v>0</v>
      </c>
      <c r="N638" s="45"/>
      <c r="O638" s="45"/>
      <c r="P638" s="45"/>
      <c r="Q638" s="44">
        <v>0</v>
      </c>
      <c r="R638" s="44">
        <v>0</v>
      </c>
      <c r="S638" s="45"/>
      <c r="T638" s="44">
        <v>0</v>
      </c>
      <c r="U638" s="45"/>
      <c r="V638" s="45"/>
      <c r="W638" s="45"/>
      <c r="X638" s="44">
        <v>0</v>
      </c>
      <c r="Y638" s="45"/>
      <c r="Z638" s="45"/>
      <c r="AA638" s="45"/>
      <c r="AB638" s="44">
        <v>0</v>
      </c>
      <c r="AC638" s="45"/>
      <c r="AD638" s="44">
        <v>0</v>
      </c>
      <c r="AE638" s="45"/>
      <c r="AF638" s="45"/>
      <c r="AG638" s="45"/>
      <c r="AH638" s="44">
        <v>0</v>
      </c>
      <c r="AI638" s="45"/>
      <c r="AJ638" s="45"/>
      <c r="AK638" s="45"/>
      <c r="AL638" s="45"/>
      <c r="AM638" s="45"/>
      <c r="AN638" s="45"/>
      <c r="AO638" s="45"/>
      <c r="AP638" s="44">
        <v>0</v>
      </c>
      <c r="AQ638" s="45"/>
      <c r="AR638" s="45"/>
      <c r="AS638" s="45"/>
      <c r="AT638" s="44">
        <v>0</v>
      </c>
      <c r="AU638" s="44">
        <v>0</v>
      </c>
      <c r="AV638" s="45"/>
      <c r="AW638" s="44">
        <v>0</v>
      </c>
      <c r="AX638" s="45"/>
      <c r="AY638" s="45"/>
      <c r="AZ638" s="45"/>
      <c r="BA638" s="44">
        <v>0</v>
      </c>
      <c r="BB638" s="44">
        <v>0</v>
      </c>
      <c r="BC638" s="45"/>
      <c r="BD638" s="44">
        <v>0</v>
      </c>
      <c r="BE638" s="45"/>
      <c r="BF638" s="45"/>
      <c r="BG638" s="45"/>
      <c r="BH638" s="44">
        <v>0</v>
      </c>
      <c r="BI638" s="45"/>
      <c r="BJ638" s="45"/>
      <c r="BK638" s="45"/>
      <c r="BL638" s="44">
        <v>0</v>
      </c>
      <c r="BM638" s="45"/>
      <c r="BN638" s="44">
        <v>0</v>
      </c>
      <c r="BO638" s="45"/>
      <c r="BP638" s="45"/>
      <c r="BQ638" s="45"/>
      <c r="BR638" s="44">
        <v>0</v>
      </c>
    </row>
    <row r="639" spans="1:70"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row>
    <row r="640" spans="1:70"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row>
    <row r="641" spans="1:70" ht="20.100000000000001" customHeight="1" x14ac:dyDescent="0.2">
      <c r="D641" s="2" t="s">
        <v>98</v>
      </c>
      <c r="F641" s="37">
        <v>0</v>
      </c>
      <c r="G641" s="37"/>
      <c r="H641" s="37"/>
      <c r="I641" s="37"/>
      <c r="J641" s="37">
        <v>0</v>
      </c>
      <c r="K641" s="37">
        <v>0</v>
      </c>
      <c r="L641" s="37"/>
      <c r="M641" s="37">
        <v>0</v>
      </c>
      <c r="N641" s="37"/>
      <c r="O641" s="37"/>
      <c r="P641" s="37"/>
      <c r="Q641" s="37">
        <v>0</v>
      </c>
      <c r="R641" s="37">
        <v>0</v>
      </c>
      <c r="S641" s="37"/>
      <c r="T641" s="37">
        <v>0</v>
      </c>
      <c r="U641" s="37"/>
      <c r="V641" s="37"/>
      <c r="W641" s="37"/>
      <c r="X641" s="37">
        <v>0</v>
      </c>
      <c r="Y641" s="37"/>
      <c r="Z641" s="37"/>
      <c r="AA641" s="37"/>
      <c r="AB641" s="37">
        <v>0</v>
      </c>
      <c r="AC641" s="37"/>
      <c r="AD641" s="37">
        <v>0</v>
      </c>
      <c r="AE641" s="37"/>
      <c r="AF641" s="37"/>
      <c r="AG641" s="37"/>
      <c r="AH641" s="37">
        <v>0</v>
      </c>
      <c r="AI641" s="37"/>
      <c r="AJ641" s="37"/>
      <c r="AK641" s="37"/>
      <c r="AL641" s="37"/>
      <c r="AM641" s="37"/>
      <c r="AN641" s="37"/>
      <c r="AO641" s="37"/>
      <c r="AP641" s="37">
        <v>0</v>
      </c>
      <c r="AQ641" s="37"/>
      <c r="AR641" s="37"/>
      <c r="AS641" s="37"/>
      <c r="AT641" s="37">
        <v>0</v>
      </c>
      <c r="AU641" s="37">
        <v>0</v>
      </c>
      <c r="AV641" s="37"/>
      <c r="AW641" s="37">
        <v>0</v>
      </c>
      <c r="AX641" s="37"/>
      <c r="AY641" s="37"/>
      <c r="AZ641" s="37"/>
      <c r="BA641" s="37">
        <v>0</v>
      </c>
      <c r="BB641" s="37">
        <v>0</v>
      </c>
      <c r="BC641" s="37"/>
      <c r="BD641" s="37">
        <v>0</v>
      </c>
      <c r="BE641" s="37"/>
      <c r="BF641" s="37"/>
      <c r="BG641" s="37"/>
      <c r="BH641" s="37">
        <v>0</v>
      </c>
      <c r="BI641" s="37"/>
      <c r="BJ641" s="37"/>
      <c r="BK641" s="37"/>
      <c r="BL641" s="37">
        <v>0</v>
      </c>
      <c r="BM641" s="37"/>
      <c r="BN641" s="37">
        <v>0</v>
      </c>
      <c r="BO641" s="37"/>
      <c r="BP641" s="37"/>
      <c r="BQ641" s="37"/>
      <c r="BR641" s="37">
        <v>0</v>
      </c>
    </row>
    <row r="642" spans="1:70" ht="20.100000000000001" customHeight="1" x14ac:dyDescent="0.2">
      <c r="D642" s="38" t="s">
        <v>99</v>
      </c>
      <c r="F642" s="39">
        <v>0</v>
      </c>
      <c r="G642" s="40"/>
      <c r="H642" s="40"/>
      <c r="I642" s="40"/>
      <c r="J642" s="39">
        <v>0</v>
      </c>
      <c r="K642" s="39">
        <v>0</v>
      </c>
      <c r="L642" s="40"/>
      <c r="M642" s="39">
        <v>0</v>
      </c>
      <c r="N642" s="40"/>
      <c r="O642" s="40"/>
      <c r="P642" s="40"/>
      <c r="Q642" s="39">
        <v>0</v>
      </c>
      <c r="R642" s="39">
        <v>0</v>
      </c>
      <c r="S642" s="40"/>
      <c r="T642" s="39">
        <v>0</v>
      </c>
      <c r="U642" s="40"/>
      <c r="V642" s="40"/>
      <c r="W642" s="40"/>
      <c r="X642" s="39">
        <v>0</v>
      </c>
      <c r="Y642" s="40"/>
      <c r="Z642" s="40"/>
      <c r="AA642" s="40"/>
      <c r="AB642" s="39">
        <v>0</v>
      </c>
      <c r="AC642" s="40"/>
      <c r="AD642" s="39">
        <v>0</v>
      </c>
      <c r="AE642" s="40"/>
      <c r="AF642" s="40"/>
      <c r="AG642" s="40"/>
      <c r="AH642" s="39">
        <v>0</v>
      </c>
      <c r="AI642" s="40"/>
      <c r="AJ642" s="40"/>
      <c r="AK642" s="40"/>
      <c r="AL642" s="40"/>
      <c r="AM642" s="40"/>
      <c r="AN642" s="40"/>
      <c r="AO642" s="40"/>
      <c r="AP642" s="39">
        <v>0</v>
      </c>
      <c r="AQ642" s="40"/>
      <c r="AR642" s="40"/>
      <c r="AS642" s="40"/>
      <c r="AT642" s="39">
        <v>0</v>
      </c>
      <c r="AU642" s="39">
        <v>0</v>
      </c>
      <c r="AV642" s="40"/>
      <c r="AW642" s="39">
        <v>0</v>
      </c>
      <c r="AX642" s="40"/>
      <c r="AY642" s="40"/>
      <c r="AZ642" s="40"/>
      <c r="BA642" s="39">
        <v>0</v>
      </c>
      <c r="BB642" s="39">
        <v>0</v>
      </c>
      <c r="BC642" s="40"/>
      <c r="BD642" s="39">
        <v>0</v>
      </c>
      <c r="BE642" s="40"/>
      <c r="BF642" s="40"/>
      <c r="BG642" s="40"/>
      <c r="BH642" s="39">
        <v>0</v>
      </c>
      <c r="BI642" s="40"/>
      <c r="BJ642" s="40"/>
      <c r="BK642" s="40"/>
      <c r="BL642" s="39">
        <v>0</v>
      </c>
      <c r="BM642" s="40"/>
      <c r="BN642" s="39">
        <v>0</v>
      </c>
      <c r="BO642" s="40"/>
      <c r="BP642" s="40"/>
      <c r="BQ642" s="40"/>
      <c r="BR642" s="39">
        <v>0</v>
      </c>
    </row>
    <row r="643" spans="1:70" ht="20.100000000000001" customHeight="1" x14ac:dyDescent="0.2">
      <c r="D643" s="2" t="s">
        <v>100</v>
      </c>
      <c r="F643" s="37">
        <v>0</v>
      </c>
      <c r="G643" s="37"/>
      <c r="H643" s="37"/>
      <c r="I643" s="37"/>
      <c r="J643" s="37">
        <v>0</v>
      </c>
      <c r="K643" s="37">
        <v>0</v>
      </c>
      <c r="L643" s="37"/>
      <c r="M643" s="37">
        <v>0</v>
      </c>
      <c r="N643" s="37"/>
      <c r="O643" s="37"/>
      <c r="P643" s="37"/>
      <c r="Q643" s="37">
        <v>0</v>
      </c>
      <c r="R643" s="37">
        <v>0</v>
      </c>
      <c r="S643" s="37"/>
      <c r="T643" s="37">
        <v>0</v>
      </c>
      <c r="U643" s="37"/>
      <c r="V643" s="37"/>
      <c r="W643" s="37"/>
      <c r="X643" s="37">
        <v>0</v>
      </c>
      <c r="Y643" s="37"/>
      <c r="Z643" s="37"/>
      <c r="AA643" s="37"/>
      <c r="AB643" s="37">
        <v>0</v>
      </c>
      <c r="AC643" s="37"/>
      <c r="AD643" s="37">
        <v>0</v>
      </c>
      <c r="AE643" s="37"/>
      <c r="AF643" s="37"/>
      <c r="AG643" s="37"/>
      <c r="AH643" s="37">
        <v>0</v>
      </c>
      <c r="AI643" s="37"/>
      <c r="AJ643" s="37"/>
      <c r="AK643" s="37"/>
      <c r="AL643" s="37"/>
      <c r="AM643" s="37"/>
      <c r="AN643" s="37"/>
      <c r="AO643" s="37"/>
      <c r="AP643" s="37">
        <v>0</v>
      </c>
      <c r="AQ643" s="37"/>
      <c r="AR643" s="37"/>
      <c r="AS643" s="37"/>
      <c r="AT643" s="37">
        <v>0</v>
      </c>
      <c r="AU643" s="37">
        <v>0</v>
      </c>
      <c r="AV643" s="37"/>
      <c r="AW643" s="37">
        <v>0</v>
      </c>
      <c r="AX643" s="37"/>
      <c r="AY643" s="37"/>
      <c r="AZ643" s="37"/>
      <c r="BA643" s="37">
        <v>0</v>
      </c>
      <c r="BB643" s="37">
        <v>0</v>
      </c>
      <c r="BC643" s="37"/>
      <c r="BD643" s="37">
        <v>0</v>
      </c>
      <c r="BE643" s="37"/>
      <c r="BF643" s="37"/>
      <c r="BG643" s="37"/>
      <c r="BH643" s="37">
        <v>0</v>
      </c>
      <c r="BI643" s="37"/>
      <c r="BJ643" s="37"/>
      <c r="BK643" s="37"/>
      <c r="BL643" s="37">
        <v>0</v>
      </c>
      <c r="BM643" s="37"/>
      <c r="BN643" s="37">
        <v>0</v>
      </c>
      <c r="BO643" s="37"/>
      <c r="BP643" s="37"/>
      <c r="BQ643" s="37"/>
      <c r="BR643" s="37">
        <v>0</v>
      </c>
    </row>
    <row r="644" spans="1:70"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row>
    <row r="645" spans="1:70" ht="20.100000000000001" customHeight="1" x14ac:dyDescent="0.2">
      <c r="C645" s="42" t="s">
        <v>112</v>
      </c>
      <c r="D645" s="42"/>
      <c r="F645" s="44">
        <v>0</v>
      </c>
      <c r="G645" s="45"/>
      <c r="H645" s="45"/>
      <c r="I645" s="45"/>
      <c r="J645" s="44">
        <v>0</v>
      </c>
      <c r="K645" s="44">
        <v>0</v>
      </c>
      <c r="L645" s="45"/>
      <c r="M645" s="44">
        <v>0</v>
      </c>
      <c r="N645" s="45"/>
      <c r="O645" s="45"/>
      <c r="P645" s="45"/>
      <c r="Q645" s="44">
        <v>0</v>
      </c>
      <c r="R645" s="44">
        <v>0</v>
      </c>
      <c r="S645" s="45"/>
      <c r="T645" s="44">
        <v>0</v>
      </c>
      <c r="U645" s="45"/>
      <c r="V645" s="45"/>
      <c r="W645" s="45"/>
      <c r="X645" s="44">
        <v>0</v>
      </c>
      <c r="Y645" s="45"/>
      <c r="Z645" s="45"/>
      <c r="AA645" s="45"/>
      <c r="AB645" s="44">
        <v>0</v>
      </c>
      <c r="AC645" s="45"/>
      <c r="AD645" s="44">
        <v>0</v>
      </c>
      <c r="AE645" s="45"/>
      <c r="AF645" s="45"/>
      <c r="AG645" s="45"/>
      <c r="AH645" s="44">
        <v>0</v>
      </c>
      <c r="AI645" s="45"/>
      <c r="AJ645" s="45"/>
      <c r="AK645" s="45"/>
      <c r="AL645" s="45"/>
      <c r="AM645" s="45"/>
      <c r="AN645" s="45"/>
      <c r="AO645" s="45"/>
      <c r="AP645" s="44">
        <v>0</v>
      </c>
      <c r="AQ645" s="45"/>
      <c r="AR645" s="45"/>
      <c r="AS645" s="45"/>
      <c r="AT645" s="44">
        <v>0</v>
      </c>
      <c r="AU645" s="44">
        <v>0</v>
      </c>
      <c r="AV645" s="45"/>
      <c r="AW645" s="44">
        <v>0</v>
      </c>
      <c r="AX645" s="45"/>
      <c r="AY645" s="45"/>
      <c r="AZ645" s="45"/>
      <c r="BA645" s="44">
        <v>0</v>
      </c>
      <c r="BB645" s="44">
        <v>0</v>
      </c>
      <c r="BC645" s="45"/>
      <c r="BD645" s="44">
        <v>0</v>
      </c>
      <c r="BE645" s="45"/>
      <c r="BF645" s="45"/>
      <c r="BG645" s="45"/>
      <c r="BH645" s="44">
        <v>0</v>
      </c>
      <c r="BI645" s="45"/>
      <c r="BJ645" s="45"/>
      <c r="BK645" s="45"/>
      <c r="BL645" s="44">
        <v>0</v>
      </c>
      <c r="BM645" s="45"/>
      <c r="BN645" s="44">
        <v>0</v>
      </c>
      <c r="BO645" s="45"/>
      <c r="BP645" s="45"/>
      <c r="BQ645" s="45"/>
      <c r="BR645" s="44">
        <v>0</v>
      </c>
    </row>
    <row r="646" spans="1:70"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row>
    <row r="647" spans="1:70"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row>
    <row r="648" spans="1:70" ht="20.100000000000001" customHeight="1" x14ac:dyDescent="0.2">
      <c r="D648" s="2" t="s">
        <v>98</v>
      </c>
      <c r="F648" s="37">
        <v>163</v>
      </c>
      <c r="G648" s="37"/>
      <c r="H648" s="37"/>
      <c r="I648" s="37"/>
      <c r="J648" s="37">
        <v>571</v>
      </c>
      <c r="K648" s="37">
        <v>12</v>
      </c>
      <c r="L648" s="37"/>
      <c r="M648" s="37">
        <v>583</v>
      </c>
      <c r="N648" s="37"/>
      <c r="O648" s="37"/>
      <c r="P648" s="37"/>
      <c r="Q648" s="37">
        <v>196</v>
      </c>
      <c r="R648" s="37">
        <v>357</v>
      </c>
      <c r="S648" s="37"/>
      <c r="T648" s="37">
        <v>553</v>
      </c>
      <c r="U648" s="37"/>
      <c r="V648" s="37"/>
      <c r="W648" s="37"/>
      <c r="X648" s="37">
        <v>193</v>
      </c>
      <c r="Y648" s="37"/>
      <c r="Z648" s="37"/>
      <c r="AA648" s="37"/>
      <c r="AB648" s="37">
        <v>0</v>
      </c>
      <c r="AC648" s="37"/>
      <c r="AD648" s="37">
        <v>0</v>
      </c>
      <c r="AE648" s="37"/>
      <c r="AF648" s="37"/>
      <c r="AG648" s="37"/>
      <c r="AH648" s="37">
        <v>0</v>
      </c>
      <c r="AI648" s="37"/>
      <c r="AJ648" s="37"/>
      <c r="AK648" s="37"/>
      <c r="AL648" s="37"/>
      <c r="AM648" s="37"/>
      <c r="AN648" s="37"/>
      <c r="AO648" s="37"/>
      <c r="AP648" s="37">
        <v>48</v>
      </c>
      <c r="AQ648" s="37"/>
      <c r="AR648" s="37"/>
      <c r="AS648" s="37"/>
      <c r="AT648" s="37">
        <v>402</v>
      </c>
      <c r="AU648" s="37">
        <v>3</v>
      </c>
      <c r="AV648" s="37"/>
      <c r="AW648" s="37">
        <v>405</v>
      </c>
      <c r="AX648" s="37"/>
      <c r="AY648" s="37"/>
      <c r="AZ648" s="37"/>
      <c r="BA648" s="37">
        <v>54</v>
      </c>
      <c r="BB648" s="37">
        <v>230</v>
      </c>
      <c r="BC648" s="37"/>
      <c r="BD648" s="37">
        <v>284</v>
      </c>
      <c r="BE648" s="37"/>
      <c r="BF648" s="37"/>
      <c r="BG648" s="37"/>
      <c r="BH648" s="37">
        <v>169</v>
      </c>
      <c r="BI648" s="37"/>
      <c r="BJ648" s="37"/>
      <c r="BK648" s="37"/>
      <c r="BL648" s="37">
        <v>0</v>
      </c>
      <c r="BM648" s="37"/>
      <c r="BN648" s="37">
        <v>0</v>
      </c>
      <c r="BO648" s="37"/>
      <c r="BP648" s="37"/>
      <c r="BQ648" s="37"/>
      <c r="BR648" s="37">
        <v>0</v>
      </c>
    </row>
    <row r="649" spans="1:70" ht="20.100000000000001" customHeight="1" x14ac:dyDescent="0.2">
      <c r="D649" s="38" t="s">
        <v>99</v>
      </c>
      <c r="F649" s="39">
        <v>190</v>
      </c>
      <c r="G649" s="40"/>
      <c r="H649" s="40"/>
      <c r="I649" s="40"/>
      <c r="J649" s="39">
        <v>568</v>
      </c>
      <c r="K649" s="39">
        <v>18</v>
      </c>
      <c r="L649" s="40"/>
      <c r="M649" s="39">
        <v>586</v>
      </c>
      <c r="N649" s="40"/>
      <c r="O649" s="40"/>
      <c r="P649" s="40"/>
      <c r="Q649" s="39">
        <v>142</v>
      </c>
      <c r="R649" s="39">
        <v>399</v>
      </c>
      <c r="S649" s="40"/>
      <c r="T649" s="39">
        <v>541</v>
      </c>
      <c r="U649" s="40"/>
      <c r="V649" s="40"/>
      <c r="W649" s="40"/>
      <c r="X649" s="39">
        <v>235</v>
      </c>
      <c r="Y649" s="40"/>
      <c r="Z649" s="40"/>
      <c r="AA649" s="40"/>
      <c r="AB649" s="39">
        <v>0</v>
      </c>
      <c r="AC649" s="40"/>
      <c r="AD649" s="39">
        <v>0</v>
      </c>
      <c r="AE649" s="40"/>
      <c r="AF649" s="40"/>
      <c r="AG649" s="40"/>
      <c r="AH649" s="39">
        <v>129</v>
      </c>
      <c r="AI649" s="40"/>
      <c r="AJ649" s="40"/>
      <c r="AK649" s="40"/>
      <c r="AL649" s="40"/>
      <c r="AM649" s="40"/>
      <c r="AN649" s="40"/>
      <c r="AO649" s="40"/>
      <c r="AP649" s="39">
        <v>57</v>
      </c>
      <c r="AQ649" s="40"/>
      <c r="AR649" s="40"/>
      <c r="AS649" s="40"/>
      <c r="AT649" s="39">
        <v>310</v>
      </c>
      <c r="AU649" s="39">
        <v>6</v>
      </c>
      <c r="AV649" s="40"/>
      <c r="AW649" s="39">
        <v>316</v>
      </c>
      <c r="AX649" s="40"/>
      <c r="AY649" s="40"/>
      <c r="AZ649" s="40"/>
      <c r="BA649" s="39">
        <v>36</v>
      </c>
      <c r="BB649" s="39">
        <v>271</v>
      </c>
      <c r="BC649" s="40"/>
      <c r="BD649" s="39">
        <v>307</v>
      </c>
      <c r="BE649" s="40"/>
      <c r="BF649" s="40"/>
      <c r="BG649" s="40"/>
      <c r="BH649" s="39">
        <v>66</v>
      </c>
      <c r="BI649" s="40"/>
      <c r="BJ649" s="40"/>
      <c r="BK649" s="40"/>
      <c r="BL649" s="39">
        <v>0</v>
      </c>
      <c r="BM649" s="40"/>
      <c r="BN649" s="39">
        <v>0</v>
      </c>
      <c r="BO649" s="40"/>
      <c r="BP649" s="40"/>
      <c r="BQ649" s="40"/>
      <c r="BR649" s="39">
        <v>49</v>
      </c>
    </row>
    <row r="650" spans="1:70"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row>
    <row r="651" spans="1:70" ht="20.100000000000001" customHeight="1" x14ac:dyDescent="0.2">
      <c r="C651" s="42" t="s">
        <v>319</v>
      </c>
      <c r="D651" s="42"/>
      <c r="F651" s="44">
        <v>353</v>
      </c>
      <c r="G651" s="45"/>
      <c r="H651" s="45"/>
      <c r="I651" s="45"/>
      <c r="J651" s="44">
        <v>1139</v>
      </c>
      <c r="K651" s="44">
        <v>30</v>
      </c>
      <c r="L651" s="45"/>
      <c r="M651" s="44">
        <v>1169</v>
      </c>
      <c r="N651" s="45"/>
      <c r="O651" s="45"/>
      <c r="P651" s="45"/>
      <c r="Q651" s="44">
        <v>338</v>
      </c>
      <c r="R651" s="44">
        <v>756</v>
      </c>
      <c r="S651" s="45"/>
      <c r="T651" s="44">
        <v>1094</v>
      </c>
      <c r="U651" s="45"/>
      <c r="V651" s="45"/>
      <c r="W651" s="45"/>
      <c r="X651" s="44">
        <v>428</v>
      </c>
      <c r="Y651" s="45"/>
      <c r="Z651" s="45"/>
      <c r="AA651" s="45"/>
      <c r="AB651" s="44">
        <v>0</v>
      </c>
      <c r="AC651" s="45"/>
      <c r="AD651" s="44">
        <v>0</v>
      </c>
      <c r="AE651" s="45"/>
      <c r="AF651" s="45"/>
      <c r="AG651" s="45"/>
      <c r="AH651" s="44">
        <v>129</v>
      </c>
      <c r="AI651" s="45"/>
      <c r="AJ651" s="45"/>
      <c r="AK651" s="45"/>
      <c r="AL651" s="45"/>
      <c r="AM651" s="45"/>
      <c r="AN651" s="45"/>
      <c r="AO651" s="45"/>
      <c r="AP651" s="44">
        <v>105</v>
      </c>
      <c r="AQ651" s="45"/>
      <c r="AR651" s="45"/>
      <c r="AS651" s="45"/>
      <c r="AT651" s="44">
        <v>712</v>
      </c>
      <c r="AU651" s="44">
        <v>9</v>
      </c>
      <c r="AV651" s="45"/>
      <c r="AW651" s="44">
        <v>721</v>
      </c>
      <c r="AX651" s="45"/>
      <c r="AY651" s="45"/>
      <c r="AZ651" s="45"/>
      <c r="BA651" s="44">
        <v>90</v>
      </c>
      <c r="BB651" s="44">
        <v>501</v>
      </c>
      <c r="BC651" s="45"/>
      <c r="BD651" s="44">
        <v>591</v>
      </c>
      <c r="BE651" s="45"/>
      <c r="BF651" s="45"/>
      <c r="BG651" s="45"/>
      <c r="BH651" s="44">
        <v>235</v>
      </c>
      <c r="BI651" s="45"/>
      <c r="BJ651" s="45"/>
      <c r="BK651" s="45"/>
      <c r="BL651" s="44">
        <v>0</v>
      </c>
      <c r="BM651" s="45"/>
      <c r="BN651" s="44">
        <v>0</v>
      </c>
      <c r="BO651" s="45"/>
      <c r="BP651" s="45"/>
      <c r="BQ651" s="45"/>
      <c r="BR651" s="44">
        <v>49</v>
      </c>
    </row>
    <row r="652" spans="1:70"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row>
    <row r="653" spans="1:70" s="1" customFormat="1" ht="20.100000000000001" customHeight="1" x14ac:dyDescent="0.25">
      <c r="A653" s="3"/>
      <c r="B653" s="49" t="s">
        <v>320</v>
      </c>
      <c r="C653" s="50"/>
      <c r="D653" s="50"/>
      <c r="E653" s="5"/>
      <c r="F653" s="51">
        <v>353</v>
      </c>
      <c r="G653" s="52"/>
      <c r="H653" s="52"/>
      <c r="I653" s="52"/>
      <c r="J653" s="51">
        <v>1139</v>
      </c>
      <c r="K653" s="51">
        <v>30</v>
      </c>
      <c r="L653" s="52"/>
      <c r="M653" s="51">
        <v>1169</v>
      </c>
      <c r="N653" s="52"/>
      <c r="O653" s="52"/>
      <c r="P653" s="52"/>
      <c r="Q653" s="51">
        <v>338</v>
      </c>
      <c r="R653" s="51">
        <v>756</v>
      </c>
      <c r="S653" s="52"/>
      <c r="T653" s="51">
        <v>1094</v>
      </c>
      <c r="U653" s="52"/>
      <c r="V653" s="52"/>
      <c r="W653" s="52"/>
      <c r="X653" s="51">
        <v>428</v>
      </c>
      <c r="Y653" s="52"/>
      <c r="Z653" s="52"/>
      <c r="AA653" s="52"/>
      <c r="AB653" s="51">
        <v>0</v>
      </c>
      <c r="AC653" s="52"/>
      <c r="AD653" s="51">
        <v>0</v>
      </c>
      <c r="AE653" s="52"/>
      <c r="AF653" s="52"/>
      <c r="AG653" s="52"/>
      <c r="AH653" s="51">
        <v>129</v>
      </c>
      <c r="AI653" s="52"/>
      <c r="AJ653" s="52"/>
      <c r="AK653" s="52"/>
      <c r="AL653" s="52"/>
      <c r="AM653" s="52"/>
      <c r="AN653" s="52"/>
      <c r="AO653" s="52"/>
      <c r="AP653" s="51">
        <v>105</v>
      </c>
      <c r="AQ653" s="52"/>
      <c r="AR653" s="52"/>
      <c r="AS653" s="52"/>
      <c r="AT653" s="51">
        <v>712</v>
      </c>
      <c r="AU653" s="51">
        <v>9</v>
      </c>
      <c r="AV653" s="52"/>
      <c r="AW653" s="51">
        <v>721</v>
      </c>
      <c r="AX653" s="52"/>
      <c r="AY653" s="52"/>
      <c r="AZ653" s="52"/>
      <c r="BA653" s="51">
        <v>90</v>
      </c>
      <c r="BB653" s="51">
        <v>501</v>
      </c>
      <c r="BC653" s="52"/>
      <c r="BD653" s="51">
        <v>591</v>
      </c>
      <c r="BE653" s="52"/>
      <c r="BF653" s="52"/>
      <c r="BG653" s="52"/>
      <c r="BH653" s="51">
        <v>235</v>
      </c>
      <c r="BI653" s="52"/>
      <c r="BJ653" s="52"/>
      <c r="BK653" s="52"/>
      <c r="BL653" s="51">
        <v>0</v>
      </c>
      <c r="BM653" s="52"/>
      <c r="BN653" s="51">
        <v>0</v>
      </c>
      <c r="BO653" s="52"/>
      <c r="BP653" s="52"/>
      <c r="BQ653" s="52"/>
      <c r="BR653" s="51">
        <v>49</v>
      </c>
    </row>
    <row r="654" spans="1:70"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row>
    <row r="655" spans="1:70"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row>
    <row r="656" spans="1:70"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row>
    <row r="657" spans="1:70" ht="20.100000000000001" customHeight="1" x14ac:dyDescent="0.2">
      <c r="B657" s="5"/>
      <c r="D657" s="2" t="s">
        <v>98</v>
      </c>
      <c r="F657" s="37">
        <v>55</v>
      </c>
      <c r="G657" s="37"/>
      <c r="H657" s="37"/>
      <c r="I657" s="37"/>
      <c r="J657" s="37">
        <v>269</v>
      </c>
      <c r="K657" s="37">
        <v>4</v>
      </c>
      <c r="L657" s="37"/>
      <c r="M657" s="37">
        <v>273</v>
      </c>
      <c r="N657" s="37"/>
      <c r="O657" s="37"/>
      <c r="P657" s="37"/>
      <c r="Q657" s="37">
        <v>93</v>
      </c>
      <c r="R657" s="37">
        <v>167</v>
      </c>
      <c r="S657" s="37"/>
      <c r="T657" s="37">
        <v>260</v>
      </c>
      <c r="U657" s="37"/>
      <c r="V657" s="37"/>
      <c r="W657" s="37"/>
      <c r="X657" s="37">
        <v>68</v>
      </c>
      <c r="Y657" s="37"/>
      <c r="Z657" s="37"/>
      <c r="AA657" s="37"/>
      <c r="AB657" s="37">
        <v>0</v>
      </c>
      <c r="AC657" s="37"/>
      <c r="AD657" s="37">
        <v>0</v>
      </c>
      <c r="AE657" s="37"/>
      <c r="AF657" s="37"/>
      <c r="AG657" s="37"/>
      <c r="AH657" s="37">
        <v>0</v>
      </c>
      <c r="AI657" s="37"/>
      <c r="AJ657" s="37"/>
      <c r="AK657" s="37"/>
      <c r="AL657" s="37"/>
      <c r="AM657" s="37"/>
      <c r="AN657" s="37"/>
      <c r="AO657" s="37"/>
      <c r="AP657" s="37">
        <v>42</v>
      </c>
      <c r="AQ657" s="37"/>
      <c r="AR657" s="37"/>
      <c r="AS657" s="37"/>
      <c r="AT657" s="37">
        <v>176</v>
      </c>
      <c r="AU657" s="37">
        <v>0</v>
      </c>
      <c r="AV657" s="37"/>
      <c r="AW657" s="37">
        <v>176</v>
      </c>
      <c r="AX657" s="37"/>
      <c r="AY657" s="37"/>
      <c r="AZ657" s="37"/>
      <c r="BA657" s="37">
        <v>30</v>
      </c>
      <c r="BB657" s="37">
        <v>132</v>
      </c>
      <c r="BC657" s="37"/>
      <c r="BD657" s="37">
        <v>162</v>
      </c>
      <c r="BE657" s="37"/>
      <c r="BF657" s="37"/>
      <c r="BG657" s="37"/>
      <c r="BH657" s="37">
        <v>56</v>
      </c>
      <c r="BI657" s="37"/>
      <c r="BJ657" s="37"/>
      <c r="BK657" s="37"/>
      <c r="BL657" s="37">
        <v>0</v>
      </c>
      <c r="BM657" s="37"/>
      <c r="BN657" s="37">
        <v>0</v>
      </c>
      <c r="BO657" s="37"/>
      <c r="BP657" s="37"/>
      <c r="BQ657" s="37"/>
      <c r="BR657" s="37">
        <v>0</v>
      </c>
    </row>
    <row r="658" spans="1:70" ht="20.100000000000001" customHeight="1" x14ac:dyDescent="0.2">
      <c r="D658" s="38" t="s">
        <v>99</v>
      </c>
      <c r="F658" s="39">
        <v>91</v>
      </c>
      <c r="G658" s="40"/>
      <c r="H658" s="40"/>
      <c r="I658" s="40"/>
      <c r="J658" s="39">
        <v>269</v>
      </c>
      <c r="K658" s="39">
        <v>3</v>
      </c>
      <c r="L658" s="40"/>
      <c r="M658" s="39">
        <v>272</v>
      </c>
      <c r="N658" s="40"/>
      <c r="O658" s="40"/>
      <c r="P658" s="40"/>
      <c r="Q658" s="39">
        <v>82</v>
      </c>
      <c r="R658" s="39">
        <v>227</v>
      </c>
      <c r="S658" s="40"/>
      <c r="T658" s="39">
        <v>309</v>
      </c>
      <c r="U658" s="40"/>
      <c r="V658" s="40"/>
      <c r="W658" s="40"/>
      <c r="X658" s="39">
        <v>54</v>
      </c>
      <c r="Y658" s="40"/>
      <c r="Z658" s="40"/>
      <c r="AA658" s="40"/>
      <c r="AB658" s="39">
        <v>0</v>
      </c>
      <c r="AC658" s="40"/>
      <c r="AD658" s="39">
        <v>0</v>
      </c>
      <c r="AE658" s="40"/>
      <c r="AF658" s="40"/>
      <c r="AG658" s="40"/>
      <c r="AH658" s="39">
        <v>0</v>
      </c>
      <c r="AI658" s="40"/>
      <c r="AJ658" s="40"/>
      <c r="AK658" s="40"/>
      <c r="AL658" s="40"/>
      <c r="AM658" s="40"/>
      <c r="AN658" s="40"/>
      <c r="AO658" s="40"/>
      <c r="AP658" s="39">
        <v>22</v>
      </c>
      <c r="AQ658" s="40"/>
      <c r="AR658" s="40"/>
      <c r="AS658" s="40"/>
      <c r="AT658" s="39">
        <v>175</v>
      </c>
      <c r="AU658" s="39">
        <v>4</v>
      </c>
      <c r="AV658" s="40"/>
      <c r="AW658" s="39">
        <v>179</v>
      </c>
      <c r="AX658" s="40"/>
      <c r="AY658" s="40"/>
      <c r="AZ658" s="40"/>
      <c r="BA658" s="39">
        <v>20</v>
      </c>
      <c r="BB658" s="39">
        <v>142</v>
      </c>
      <c r="BC658" s="40"/>
      <c r="BD658" s="39">
        <v>162</v>
      </c>
      <c r="BE658" s="40"/>
      <c r="BF658" s="40"/>
      <c r="BG658" s="40"/>
      <c r="BH658" s="39">
        <v>39</v>
      </c>
      <c r="BI658" s="40"/>
      <c r="BJ658" s="40"/>
      <c r="BK658" s="40"/>
      <c r="BL658" s="39">
        <v>0</v>
      </c>
      <c r="BM658" s="40"/>
      <c r="BN658" s="39">
        <v>0</v>
      </c>
      <c r="BO658" s="40"/>
      <c r="BP658" s="40"/>
      <c r="BQ658" s="40"/>
      <c r="BR658" s="39">
        <v>0</v>
      </c>
    </row>
    <row r="659" spans="1:70" ht="20.100000000000001" customHeight="1" x14ac:dyDescent="0.2">
      <c r="D659" s="2" t="s">
        <v>113</v>
      </c>
      <c r="F659" s="37">
        <v>70</v>
      </c>
      <c r="G659" s="37"/>
      <c r="H659" s="37"/>
      <c r="I659" s="37"/>
      <c r="J659" s="37">
        <v>279</v>
      </c>
      <c r="K659" s="37">
        <v>1</v>
      </c>
      <c r="L659" s="37"/>
      <c r="M659" s="37">
        <v>280</v>
      </c>
      <c r="N659" s="37"/>
      <c r="O659" s="37"/>
      <c r="P659" s="37"/>
      <c r="Q659" s="37">
        <v>88</v>
      </c>
      <c r="R659" s="37">
        <v>189</v>
      </c>
      <c r="S659" s="37"/>
      <c r="T659" s="37">
        <v>277</v>
      </c>
      <c r="U659" s="37"/>
      <c r="V659" s="37"/>
      <c r="W659" s="37"/>
      <c r="X659" s="37">
        <v>73</v>
      </c>
      <c r="Y659" s="37"/>
      <c r="Z659" s="37"/>
      <c r="AA659" s="37"/>
      <c r="AB659" s="37">
        <v>0</v>
      </c>
      <c r="AC659" s="37"/>
      <c r="AD659" s="37">
        <v>0</v>
      </c>
      <c r="AE659" s="37"/>
      <c r="AF659" s="37"/>
      <c r="AG659" s="37"/>
      <c r="AH659" s="37">
        <v>0</v>
      </c>
      <c r="AI659" s="37"/>
      <c r="AJ659" s="37"/>
      <c r="AK659" s="37"/>
      <c r="AL659" s="37"/>
      <c r="AM659" s="37"/>
      <c r="AN659" s="37"/>
      <c r="AO659" s="37"/>
      <c r="AP659" s="37">
        <v>20</v>
      </c>
      <c r="AQ659" s="37"/>
      <c r="AR659" s="37"/>
      <c r="AS659" s="37"/>
      <c r="AT659" s="37">
        <v>176</v>
      </c>
      <c r="AU659" s="37">
        <v>0</v>
      </c>
      <c r="AV659" s="37"/>
      <c r="AW659" s="37">
        <v>176</v>
      </c>
      <c r="AX659" s="37"/>
      <c r="AY659" s="37"/>
      <c r="AZ659" s="37"/>
      <c r="BA659" s="37">
        <v>19</v>
      </c>
      <c r="BB659" s="37">
        <v>140</v>
      </c>
      <c r="BC659" s="37"/>
      <c r="BD659" s="37">
        <v>159</v>
      </c>
      <c r="BE659" s="37"/>
      <c r="BF659" s="37"/>
      <c r="BG659" s="37"/>
      <c r="BH659" s="37">
        <v>37</v>
      </c>
      <c r="BI659" s="37"/>
      <c r="BJ659" s="37"/>
      <c r="BK659" s="37"/>
      <c r="BL659" s="37">
        <v>0</v>
      </c>
      <c r="BM659" s="37"/>
      <c r="BN659" s="37">
        <v>0</v>
      </c>
      <c r="BO659" s="37"/>
      <c r="BP659" s="37"/>
      <c r="BQ659" s="37"/>
      <c r="BR659" s="37">
        <v>0</v>
      </c>
    </row>
    <row r="660" spans="1:70"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row>
    <row r="661" spans="1:70" s="1" customFormat="1" ht="20.100000000000001" customHeight="1" x14ac:dyDescent="0.2">
      <c r="A661" s="3"/>
      <c r="B661" s="6"/>
      <c r="C661" s="42" t="s">
        <v>180</v>
      </c>
      <c r="D661" s="42"/>
      <c r="E661" s="5"/>
      <c r="F661" s="44">
        <v>216</v>
      </c>
      <c r="G661" s="45"/>
      <c r="H661" s="45"/>
      <c r="I661" s="45"/>
      <c r="J661" s="44">
        <v>817</v>
      </c>
      <c r="K661" s="44">
        <v>8</v>
      </c>
      <c r="L661" s="45"/>
      <c r="M661" s="44">
        <v>825</v>
      </c>
      <c r="N661" s="45"/>
      <c r="O661" s="45"/>
      <c r="P661" s="45"/>
      <c r="Q661" s="44">
        <v>263</v>
      </c>
      <c r="R661" s="44">
        <v>583</v>
      </c>
      <c r="S661" s="45"/>
      <c r="T661" s="44">
        <v>846</v>
      </c>
      <c r="U661" s="45"/>
      <c r="V661" s="45"/>
      <c r="W661" s="45"/>
      <c r="X661" s="44">
        <v>195</v>
      </c>
      <c r="Y661" s="45"/>
      <c r="Z661" s="45"/>
      <c r="AA661" s="45"/>
      <c r="AB661" s="44">
        <v>0</v>
      </c>
      <c r="AC661" s="45"/>
      <c r="AD661" s="44">
        <v>0</v>
      </c>
      <c r="AE661" s="45"/>
      <c r="AF661" s="45"/>
      <c r="AG661" s="45"/>
      <c r="AH661" s="44">
        <v>0</v>
      </c>
      <c r="AI661" s="45"/>
      <c r="AJ661" s="45"/>
      <c r="AK661" s="45"/>
      <c r="AL661" s="45"/>
      <c r="AM661" s="45"/>
      <c r="AN661" s="45"/>
      <c r="AO661" s="45"/>
      <c r="AP661" s="44">
        <v>84</v>
      </c>
      <c r="AQ661" s="45"/>
      <c r="AR661" s="45"/>
      <c r="AS661" s="45"/>
      <c r="AT661" s="44">
        <v>527</v>
      </c>
      <c r="AU661" s="44">
        <v>4</v>
      </c>
      <c r="AV661" s="45"/>
      <c r="AW661" s="44">
        <v>531</v>
      </c>
      <c r="AX661" s="45"/>
      <c r="AY661" s="45"/>
      <c r="AZ661" s="45"/>
      <c r="BA661" s="44">
        <v>69</v>
      </c>
      <c r="BB661" s="44">
        <v>414</v>
      </c>
      <c r="BC661" s="45"/>
      <c r="BD661" s="44">
        <v>483</v>
      </c>
      <c r="BE661" s="45"/>
      <c r="BF661" s="45"/>
      <c r="BG661" s="45"/>
      <c r="BH661" s="44">
        <v>132</v>
      </c>
      <c r="BI661" s="45"/>
      <c r="BJ661" s="45"/>
      <c r="BK661" s="45"/>
      <c r="BL661" s="44">
        <v>0</v>
      </c>
      <c r="BM661" s="45"/>
      <c r="BN661" s="44">
        <v>0</v>
      </c>
      <c r="BO661" s="45"/>
      <c r="BP661" s="45"/>
      <c r="BQ661" s="45"/>
      <c r="BR661" s="44">
        <v>0</v>
      </c>
    </row>
    <row r="662" spans="1:70"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row>
    <row r="663" spans="1:70" s="1" customFormat="1" ht="20.100000000000001" customHeight="1" x14ac:dyDescent="0.25">
      <c r="A663" s="3"/>
      <c r="B663" s="49" t="s">
        <v>322</v>
      </c>
      <c r="C663" s="50"/>
      <c r="D663" s="50"/>
      <c r="E663" s="5"/>
      <c r="F663" s="51">
        <v>216</v>
      </c>
      <c r="G663" s="52"/>
      <c r="H663" s="52"/>
      <c r="I663" s="52"/>
      <c r="J663" s="51">
        <v>817</v>
      </c>
      <c r="K663" s="51">
        <v>8</v>
      </c>
      <c r="L663" s="52"/>
      <c r="M663" s="51">
        <v>825</v>
      </c>
      <c r="N663" s="52"/>
      <c r="O663" s="52"/>
      <c r="P663" s="52"/>
      <c r="Q663" s="51">
        <v>263</v>
      </c>
      <c r="R663" s="51">
        <v>583</v>
      </c>
      <c r="S663" s="52"/>
      <c r="T663" s="51">
        <v>846</v>
      </c>
      <c r="U663" s="52"/>
      <c r="V663" s="52"/>
      <c r="W663" s="52"/>
      <c r="X663" s="51">
        <v>195</v>
      </c>
      <c r="Y663" s="52"/>
      <c r="Z663" s="52"/>
      <c r="AA663" s="52"/>
      <c r="AB663" s="51">
        <v>0</v>
      </c>
      <c r="AC663" s="52"/>
      <c r="AD663" s="51">
        <v>0</v>
      </c>
      <c r="AE663" s="52"/>
      <c r="AF663" s="52"/>
      <c r="AG663" s="52"/>
      <c r="AH663" s="51">
        <v>0</v>
      </c>
      <c r="AI663" s="52"/>
      <c r="AJ663" s="52"/>
      <c r="AK663" s="52"/>
      <c r="AL663" s="52"/>
      <c r="AM663" s="52"/>
      <c r="AN663" s="52"/>
      <c r="AO663" s="52"/>
      <c r="AP663" s="51">
        <v>84</v>
      </c>
      <c r="AQ663" s="52"/>
      <c r="AR663" s="52"/>
      <c r="AS663" s="52"/>
      <c r="AT663" s="51">
        <v>527</v>
      </c>
      <c r="AU663" s="51">
        <v>4</v>
      </c>
      <c r="AV663" s="52"/>
      <c r="AW663" s="51">
        <v>531</v>
      </c>
      <c r="AX663" s="52"/>
      <c r="AY663" s="52"/>
      <c r="AZ663" s="52"/>
      <c r="BA663" s="51">
        <v>69</v>
      </c>
      <c r="BB663" s="51">
        <v>414</v>
      </c>
      <c r="BC663" s="52"/>
      <c r="BD663" s="51">
        <v>483</v>
      </c>
      <c r="BE663" s="52"/>
      <c r="BF663" s="52"/>
      <c r="BG663" s="52"/>
      <c r="BH663" s="51">
        <v>132</v>
      </c>
      <c r="BI663" s="52"/>
      <c r="BJ663" s="52"/>
      <c r="BK663" s="52"/>
      <c r="BL663" s="51">
        <v>0</v>
      </c>
      <c r="BM663" s="52"/>
      <c r="BN663" s="51">
        <v>0</v>
      </c>
      <c r="BO663" s="52"/>
      <c r="BP663" s="52"/>
      <c r="BQ663" s="52"/>
      <c r="BR663" s="51">
        <v>0</v>
      </c>
    </row>
    <row r="664" spans="1:70"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row>
    <row r="665" spans="1:70"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row>
    <row r="666" spans="1:70"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row>
    <row r="667" spans="1:70" ht="20.100000000000001" customHeight="1" x14ac:dyDescent="0.2">
      <c r="B667" s="5"/>
      <c r="D667" s="2" t="s">
        <v>98</v>
      </c>
      <c r="F667" s="37">
        <v>113</v>
      </c>
      <c r="G667" s="37"/>
      <c r="H667" s="37"/>
      <c r="I667" s="37"/>
      <c r="J667" s="37">
        <v>281</v>
      </c>
      <c r="K667" s="37">
        <v>4</v>
      </c>
      <c r="L667" s="37"/>
      <c r="M667" s="37">
        <v>285</v>
      </c>
      <c r="N667" s="37"/>
      <c r="O667" s="37"/>
      <c r="P667" s="37"/>
      <c r="Q667" s="37">
        <v>72</v>
      </c>
      <c r="R667" s="37">
        <v>192</v>
      </c>
      <c r="S667" s="37"/>
      <c r="T667" s="37">
        <v>264</v>
      </c>
      <c r="U667" s="37"/>
      <c r="V667" s="37"/>
      <c r="W667" s="37"/>
      <c r="X667" s="37">
        <v>134</v>
      </c>
      <c r="Y667" s="37"/>
      <c r="Z667" s="37"/>
      <c r="AA667" s="37"/>
      <c r="AB667" s="37">
        <v>0</v>
      </c>
      <c r="AC667" s="37"/>
      <c r="AD667" s="37">
        <v>0</v>
      </c>
      <c r="AE667" s="37"/>
      <c r="AF667" s="37"/>
      <c r="AG667" s="37"/>
      <c r="AH667" s="37">
        <v>0</v>
      </c>
      <c r="AI667" s="37"/>
      <c r="AJ667" s="37"/>
      <c r="AK667" s="37"/>
      <c r="AL667" s="37"/>
      <c r="AM667" s="37"/>
      <c r="AN667" s="37"/>
      <c r="AO667" s="37"/>
      <c r="AP667" s="37">
        <v>20</v>
      </c>
      <c r="AQ667" s="37"/>
      <c r="AR667" s="37"/>
      <c r="AS667" s="37"/>
      <c r="AT667" s="37">
        <v>195</v>
      </c>
      <c r="AU667" s="37">
        <v>1</v>
      </c>
      <c r="AV667" s="37"/>
      <c r="AW667" s="37">
        <v>196</v>
      </c>
      <c r="AX667" s="37"/>
      <c r="AY667" s="37"/>
      <c r="AZ667" s="37"/>
      <c r="BA667" s="37">
        <v>27</v>
      </c>
      <c r="BB667" s="37">
        <v>153</v>
      </c>
      <c r="BC667" s="37"/>
      <c r="BD667" s="37">
        <v>180</v>
      </c>
      <c r="BE667" s="37"/>
      <c r="BF667" s="37"/>
      <c r="BG667" s="37"/>
      <c r="BH667" s="37">
        <v>36</v>
      </c>
      <c r="BI667" s="37"/>
      <c r="BJ667" s="37"/>
      <c r="BK667" s="37"/>
      <c r="BL667" s="37">
        <v>0</v>
      </c>
      <c r="BM667" s="37"/>
      <c r="BN667" s="37">
        <v>0</v>
      </c>
      <c r="BO667" s="37"/>
      <c r="BP667" s="37"/>
      <c r="BQ667" s="37"/>
      <c r="BR667" s="37">
        <v>0</v>
      </c>
    </row>
    <row r="668" spans="1:70" ht="20.100000000000001" customHeight="1" x14ac:dyDescent="0.2">
      <c r="D668" s="38" t="s">
        <v>99</v>
      </c>
      <c r="F668" s="39">
        <v>109</v>
      </c>
      <c r="G668" s="40"/>
      <c r="H668" s="40"/>
      <c r="I668" s="40"/>
      <c r="J668" s="39">
        <v>285</v>
      </c>
      <c r="K668" s="39">
        <v>10</v>
      </c>
      <c r="L668" s="40"/>
      <c r="M668" s="39">
        <v>295</v>
      </c>
      <c r="N668" s="40"/>
      <c r="O668" s="40"/>
      <c r="P668" s="40"/>
      <c r="Q668" s="39">
        <v>119</v>
      </c>
      <c r="R668" s="39">
        <v>164</v>
      </c>
      <c r="S668" s="40"/>
      <c r="T668" s="39">
        <v>283</v>
      </c>
      <c r="U668" s="40"/>
      <c r="V668" s="40"/>
      <c r="W668" s="40"/>
      <c r="X668" s="39">
        <v>121</v>
      </c>
      <c r="Y668" s="40"/>
      <c r="Z668" s="40"/>
      <c r="AA668" s="40"/>
      <c r="AB668" s="39">
        <v>0</v>
      </c>
      <c r="AC668" s="40"/>
      <c r="AD668" s="39">
        <v>0</v>
      </c>
      <c r="AE668" s="40"/>
      <c r="AF668" s="40"/>
      <c r="AG668" s="40"/>
      <c r="AH668" s="39">
        <v>0</v>
      </c>
      <c r="AI668" s="40"/>
      <c r="AJ668" s="40"/>
      <c r="AK668" s="40"/>
      <c r="AL668" s="40"/>
      <c r="AM668" s="40"/>
      <c r="AN668" s="40"/>
      <c r="AO668" s="40"/>
      <c r="AP668" s="39">
        <v>32</v>
      </c>
      <c r="AQ668" s="40"/>
      <c r="AR668" s="40"/>
      <c r="AS668" s="40"/>
      <c r="AT668" s="39">
        <v>200</v>
      </c>
      <c r="AU668" s="39">
        <v>1</v>
      </c>
      <c r="AV668" s="40"/>
      <c r="AW668" s="39">
        <v>201</v>
      </c>
      <c r="AX668" s="40"/>
      <c r="AY668" s="40"/>
      <c r="AZ668" s="40"/>
      <c r="BA668" s="39">
        <v>19</v>
      </c>
      <c r="BB668" s="39">
        <v>166</v>
      </c>
      <c r="BC668" s="40"/>
      <c r="BD668" s="39">
        <v>185</v>
      </c>
      <c r="BE668" s="40"/>
      <c r="BF668" s="40"/>
      <c r="BG668" s="40"/>
      <c r="BH668" s="39">
        <v>48</v>
      </c>
      <c r="BI668" s="40"/>
      <c r="BJ668" s="40"/>
      <c r="BK668" s="40"/>
      <c r="BL668" s="39">
        <v>0</v>
      </c>
      <c r="BM668" s="40"/>
      <c r="BN668" s="39">
        <v>0</v>
      </c>
      <c r="BO668" s="40"/>
      <c r="BP668" s="40"/>
      <c r="BQ668" s="40"/>
      <c r="BR668" s="39">
        <v>0</v>
      </c>
    </row>
    <row r="669" spans="1:70" ht="20.100000000000001" customHeight="1" x14ac:dyDescent="0.2">
      <c r="D669" s="2" t="s">
        <v>100</v>
      </c>
      <c r="F669" s="37">
        <v>113</v>
      </c>
      <c r="G669" s="37"/>
      <c r="H669" s="37"/>
      <c r="I669" s="37"/>
      <c r="J669" s="37">
        <v>286</v>
      </c>
      <c r="K669" s="37">
        <v>13</v>
      </c>
      <c r="L669" s="37"/>
      <c r="M669" s="37">
        <v>299</v>
      </c>
      <c r="N669" s="37"/>
      <c r="O669" s="37"/>
      <c r="P669" s="37"/>
      <c r="Q669" s="37">
        <v>81</v>
      </c>
      <c r="R669" s="37">
        <v>216</v>
      </c>
      <c r="S669" s="37"/>
      <c r="T669" s="37">
        <v>297</v>
      </c>
      <c r="U669" s="37"/>
      <c r="V669" s="37"/>
      <c r="W669" s="37"/>
      <c r="X669" s="37">
        <v>115</v>
      </c>
      <c r="Y669" s="37"/>
      <c r="Z669" s="37"/>
      <c r="AA669" s="37"/>
      <c r="AB669" s="37">
        <v>0</v>
      </c>
      <c r="AC669" s="37"/>
      <c r="AD669" s="37">
        <v>0</v>
      </c>
      <c r="AE669" s="37"/>
      <c r="AF669" s="37"/>
      <c r="AG669" s="37"/>
      <c r="AH669" s="37">
        <v>0</v>
      </c>
      <c r="AI669" s="37"/>
      <c r="AJ669" s="37"/>
      <c r="AK669" s="37"/>
      <c r="AL669" s="37"/>
      <c r="AM669" s="37"/>
      <c r="AN669" s="37"/>
      <c r="AO669" s="37"/>
      <c r="AP669" s="37">
        <v>29</v>
      </c>
      <c r="AQ669" s="37"/>
      <c r="AR669" s="37"/>
      <c r="AS669" s="37"/>
      <c r="AT669" s="37">
        <v>206</v>
      </c>
      <c r="AU669" s="37">
        <v>5</v>
      </c>
      <c r="AV669" s="37"/>
      <c r="AW669" s="37">
        <v>211</v>
      </c>
      <c r="AX669" s="37"/>
      <c r="AY669" s="37"/>
      <c r="AZ669" s="37"/>
      <c r="BA669" s="37">
        <v>36</v>
      </c>
      <c r="BB669" s="37">
        <v>159</v>
      </c>
      <c r="BC669" s="37"/>
      <c r="BD669" s="37">
        <v>195</v>
      </c>
      <c r="BE669" s="37"/>
      <c r="BF669" s="37"/>
      <c r="BG669" s="37"/>
      <c r="BH669" s="37">
        <v>45</v>
      </c>
      <c r="BI669" s="37"/>
      <c r="BJ669" s="37"/>
      <c r="BK669" s="37"/>
      <c r="BL669" s="37">
        <v>0</v>
      </c>
      <c r="BM669" s="37"/>
      <c r="BN669" s="37">
        <v>0</v>
      </c>
      <c r="BO669" s="37"/>
      <c r="BP669" s="37"/>
      <c r="BQ669" s="37"/>
      <c r="BR669" s="37">
        <v>0</v>
      </c>
    </row>
    <row r="670" spans="1:70"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row>
    <row r="671" spans="1:70" s="1" customFormat="1" ht="20.100000000000001" customHeight="1" x14ac:dyDescent="0.2">
      <c r="A671" s="3"/>
      <c r="B671" s="6"/>
      <c r="C671" s="42" t="s">
        <v>180</v>
      </c>
      <c r="D671" s="42"/>
      <c r="E671" s="5"/>
      <c r="F671" s="44">
        <v>335</v>
      </c>
      <c r="G671" s="45"/>
      <c r="H671" s="45"/>
      <c r="I671" s="45"/>
      <c r="J671" s="44">
        <v>852</v>
      </c>
      <c r="K671" s="44">
        <v>27</v>
      </c>
      <c r="L671" s="45"/>
      <c r="M671" s="44">
        <v>879</v>
      </c>
      <c r="N671" s="45"/>
      <c r="O671" s="45"/>
      <c r="P671" s="45"/>
      <c r="Q671" s="44">
        <v>272</v>
      </c>
      <c r="R671" s="44">
        <v>572</v>
      </c>
      <c r="S671" s="45"/>
      <c r="T671" s="44">
        <v>844</v>
      </c>
      <c r="U671" s="45"/>
      <c r="V671" s="45"/>
      <c r="W671" s="45"/>
      <c r="X671" s="44">
        <v>370</v>
      </c>
      <c r="Y671" s="45"/>
      <c r="Z671" s="45"/>
      <c r="AA671" s="45"/>
      <c r="AB671" s="44">
        <v>0</v>
      </c>
      <c r="AC671" s="45"/>
      <c r="AD671" s="44">
        <v>0</v>
      </c>
      <c r="AE671" s="45"/>
      <c r="AF671" s="45"/>
      <c r="AG671" s="45"/>
      <c r="AH671" s="44">
        <v>0</v>
      </c>
      <c r="AI671" s="45"/>
      <c r="AJ671" s="45"/>
      <c r="AK671" s="45"/>
      <c r="AL671" s="45"/>
      <c r="AM671" s="45"/>
      <c r="AN671" s="45"/>
      <c r="AO671" s="45"/>
      <c r="AP671" s="44">
        <v>81</v>
      </c>
      <c r="AQ671" s="45"/>
      <c r="AR671" s="45"/>
      <c r="AS671" s="45"/>
      <c r="AT671" s="44">
        <v>601</v>
      </c>
      <c r="AU671" s="44">
        <v>7</v>
      </c>
      <c r="AV671" s="45"/>
      <c r="AW671" s="44">
        <v>608</v>
      </c>
      <c r="AX671" s="45"/>
      <c r="AY671" s="45"/>
      <c r="AZ671" s="45"/>
      <c r="BA671" s="44">
        <v>82</v>
      </c>
      <c r="BB671" s="44">
        <v>478</v>
      </c>
      <c r="BC671" s="45"/>
      <c r="BD671" s="44">
        <v>560</v>
      </c>
      <c r="BE671" s="45"/>
      <c r="BF671" s="45"/>
      <c r="BG671" s="45"/>
      <c r="BH671" s="44">
        <v>129</v>
      </c>
      <c r="BI671" s="45"/>
      <c r="BJ671" s="45"/>
      <c r="BK671" s="45"/>
      <c r="BL671" s="44">
        <v>0</v>
      </c>
      <c r="BM671" s="45"/>
      <c r="BN671" s="44">
        <v>0</v>
      </c>
      <c r="BO671" s="45"/>
      <c r="BP671" s="45"/>
      <c r="BQ671" s="45"/>
      <c r="BR671" s="44">
        <v>0</v>
      </c>
    </row>
    <row r="672" spans="1:70"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row>
    <row r="673" spans="1:70" s="1" customFormat="1" ht="20.100000000000001" customHeight="1" x14ac:dyDescent="0.25">
      <c r="A673" s="3"/>
      <c r="B673" s="49" t="s">
        <v>324</v>
      </c>
      <c r="C673" s="50"/>
      <c r="D673" s="50"/>
      <c r="E673" s="5"/>
      <c r="F673" s="51">
        <v>335</v>
      </c>
      <c r="G673" s="52"/>
      <c r="H673" s="52"/>
      <c r="I673" s="52"/>
      <c r="J673" s="51">
        <v>852</v>
      </c>
      <c r="K673" s="51">
        <v>27</v>
      </c>
      <c r="L673" s="52"/>
      <c r="M673" s="51">
        <v>879</v>
      </c>
      <c r="N673" s="52"/>
      <c r="O673" s="52"/>
      <c r="P673" s="52"/>
      <c r="Q673" s="51">
        <v>272</v>
      </c>
      <c r="R673" s="51">
        <v>572</v>
      </c>
      <c r="S673" s="52"/>
      <c r="T673" s="51">
        <v>844</v>
      </c>
      <c r="U673" s="52"/>
      <c r="V673" s="52"/>
      <c r="W673" s="52"/>
      <c r="X673" s="51">
        <v>370</v>
      </c>
      <c r="Y673" s="52"/>
      <c r="Z673" s="52"/>
      <c r="AA673" s="52"/>
      <c r="AB673" s="51">
        <v>0</v>
      </c>
      <c r="AC673" s="52"/>
      <c r="AD673" s="51">
        <v>0</v>
      </c>
      <c r="AE673" s="52"/>
      <c r="AF673" s="52"/>
      <c r="AG673" s="52"/>
      <c r="AH673" s="51">
        <v>0</v>
      </c>
      <c r="AI673" s="52"/>
      <c r="AJ673" s="52"/>
      <c r="AK673" s="52"/>
      <c r="AL673" s="52"/>
      <c r="AM673" s="52"/>
      <c r="AN673" s="52"/>
      <c r="AO673" s="52"/>
      <c r="AP673" s="51">
        <v>81</v>
      </c>
      <c r="AQ673" s="52"/>
      <c r="AR673" s="52"/>
      <c r="AS673" s="52"/>
      <c r="AT673" s="51">
        <v>601</v>
      </c>
      <c r="AU673" s="51">
        <v>7</v>
      </c>
      <c r="AV673" s="52"/>
      <c r="AW673" s="51">
        <v>608</v>
      </c>
      <c r="AX673" s="52"/>
      <c r="AY673" s="52"/>
      <c r="AZ673" s="52"/>
      <c r="BA673" s="51">
        <v>82</v>
      </c>
      <c r="BB673" s="51">
        <v>478</v>
      </c>
      <c r="BC673" s="52"/>
      <c r="BD673" s="51">
        <v>560</v>
      </c>
      <c r="BE673" s="52"/>
      <c r="BF673" s="52"/>
      <c r="BG673" s="52"/>
      <c r="BH673" s="51">
        <v>129</v>
      </c>
      <c r="BI673" s="52"/>
      <c r="BJ673" s="52"/>
      <c r="BK673" s="52"/>
      <c r="BL673" s="51">
        <v>0</v>
      </c>
      <c r="BM673" s="52"/>
      <c r="BN673" s="51">
        <v>0</v>
      </c>
      <c r="BO673" s="52"/>
      <c r="BP673" s="52"/>
      <c r="BQ673" s="52"/>
      <c r="BR673" s="51">
        <v>0</v>
      </c>
    </row>
    <row r="674" spans="1:70"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row>
    <row r="675" spans="1:70"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row>
    <row r="676" spans="1:70"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row>
    <row r="677" spans="1:70" ht="20.100000000000001" customHeight="1" x14ac:dyDescent="0.2">
      <c r="D677" s="2" t="s">
        <v>173</v>
      </c>
      <c r="F677" s="37">
        <v>625</v>
      </c>
      <c r="G677" s="37"/>
      <c r="H677" s="37"/>
      <c r="I677" s="37"/>
      <c r="J677" s="37">
        <v>846</v>
      </c>
      <c r="K677" s="37">
        <v>22</v>
      </c>
      <c r="L677" s="37"/>
      <c r="M677" s="37">
        <v>868</v>
      </c>
      <c r="N677" s="37"/>
      <c r="O677" s="37"/>
      <c r="P677" s="37"/>
      <c r="Q677" s="37">
        <v>240</v>
      </c>
      <c r="R677" s="37">
        <v>795</v>
      </c>
      <c r="S677" s="37"/>
      <c r="T677" s="37">
        <v>1035</v>
      </c>
      <c r="U677" s="37"/>
      <c r="V677" s="37"/>
      <c r="W677" s="37"/>
      <c r="X677" s="37">
        <v>458</v>
      </c>
      <c r="Y677" s="37"/>
      <c r="Z677" s="37"/>
      <c r="AA677" s="37"/>
      <c r="AB677" s="37">
        <v>0</v>
      </c>
      <c r="AC677" s="37"/>
      <c r="AD677" s="37">
        <v>0</v>
      </c>
      <c r="AE677" s="37"/>
      <c r="AF677" s="37"/>
      <c r="AG677" s="37"/>
      <c r="AH677" s="37">
        <v>0</v>
      </c>
      <c r="AI677" s="37"/>
      <c r="AJ677" s="37"/>
      <c r="AK677" s="37"/>
      <c r="AL677" s="37"/>
      <c r="AM677" s="37"/>
      <c r="AN677" s="37"/>
      <c r="AO677" s="37"/>
      <c r="AP677" s="37">
        <v>0</v>
      </c>
      <c r="AQ677" s="37"/>
      <c r="AR677" s="37"/>
      <c r="AS677" s="37"/>
      <c r="AT677" s="37">
        <v>0</v>
      </c>
      <c r="AU677" s="37">
        <v>0</v>
      </c>
      <c r="AV677" s="37"/>
      <c r="AW677" s="37">
        <v>0</v>
      </c>
      <c r="AX677" s="37"/>
      <c r="AY677" s="37"/>
      <c r="AZ677" s="37"/>
      <c r="BA677" s="37">
        <v>0</v>
      </c>
      <c r="BB677" s="37">
        <v>0</v>
      </c>
      <c r="BC677" s="37"/>
      <c r="BD677" s="37">
        <v>0</v>
      </c>
      <c r="BE677" s="37"/>
      <c r="BF677" s="37"/>
      <c r="BG677" s="37"/>
      <c r="BH677" s="37">
        <v>0</v>
      </c>
      <c r="BI677" s="37"/>
      <c r="BJ677" s="37"/>
      <c r="BK677" s="37"/>
      <c r="BL677" s="37">
        <v>0</v>
      </c>
      <c r="BM677" s="37"/>
      <c r="BN677" s="37">
        <v>0</v>
      </c>
      <c r="BO677" s="37"/>
      <c r="BP677" s="37"/>
      <c r="BQ677" s="37"/>
      <c r="BR677" s="37">
        <v>0</v>
      </c>
    </row>
    <row r="678" spans="1:70"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row>
    <row r="679" spans="1:70" ht="20.100000000000001" customHeight="1" x14ac:dyDescent="0.2">
      <c r="C679" s="42" t="s">
        <v>188</v>
      </c>
      <c r="D679" s="42"/>
      <c r="F679" s="44">
        <v>625</v>
      </c>
      <c r="G679" s="45"/>
      <c r="H679" s="45"/>
      <c r="I679" s="45"/>
      <c r="J679" s="44">
        <v>846</v>
      </c>
      <c r="K679" s="44">
        <v>22</v>
      </c>
      <c r="L679" s="45"/>
      <c r="M679" s="44">
        <v>868</v>
      </c>
      <c r="N679" s="45"/>
      <c r="O679" s="45"/>
      <c r="P679" s="45"/>
      <c r="Q679" s="44">
        <v>240</v>
      </c>
      <c r="R679" s="44">
        <v>795</v>
      </c>
      <c r="S679" s="45"/>
      <c r="T679" s="44">
        <v>1035</v>
      </c>
      <c r="U679" s="45"/>
      <c r="V679" s="45"/>
      <c r="W679" s="45"/>
      <c r="X679" s="44">
        <v>458</v>
      </c>
      <c r="Y679" s="45"/>
      <c r="Z679" s="45"/>
      <c r="AA679" s="45"/>
      <c r="AB679" s="44">
        <v>0</v>
      </c>
      <c r="AC679" s="45"/>
      <c r="AD679" s="44">
        <v>0</v>
      </c>
      <c r="AE679" s="45"/>
      <c r="AF679" s="45"/>
      <c r="AG679" s="45"/>
      <c r="AH679" s="44">
        <v>0</v>
      </c>
      <c r="AI679" s="45"/>
      <c r="AJ679" s="45"/>
      <c r="AK679" s="45"/>
      <c r="AL679" s="45"/>
      <c r="AM679" s="45"/>
      <c r="AN679" s="45"/>
      <c r="AO679" s="45"/>
      <c r="AP679" s="44">
        <v>0</v>
      </c>
      <c r="AQ679" s="45"/>
      <c r="AR679" s="45"/>
      <c r="AS679" s="45"/>
      <c r="AT679" s="44">
        <v>0</v>
      </c>
      <c r="AU679" s="44">
        <v>0</v>
      </c>
      <c r="AV679" s="45"/>
      <c r="AW679" s="44">
        <v>0</v>
      </c>
      <c r="AX679" s="45"/>
      <c r="AY679" s="45"/>
      <c r="AZ679" s="45"/>
      <c r="BA679" s="44">
        <v>0</v>
      </c>
      <c r="BB679" s="44">
        <v>0</v>
      </c>
      <c r="BC679" s="45"/>
      <c r="BD679" s="44">
        <v>0</v>
      </c>
      <c r="BE679" s="45"/>
      <c r="BF679" s="45"/>
      <c r="BG679" s="45"/>
      <c r="BH679" s="44">
        <v>0</v>
      </c>
      <c r="BI679" s="45"/>
      <c r="BJ679" s="45"/>
      <c r="BK679" s="45"/>
      <c r="BL679" s="44">
        <v>0</v>
      </c>
      <c r="BM679" s="45"/>
      <c r="BN679" s="44">
        <v>0</v>
      </c>
      <c r="BO679" s="45"/>
      <c r="BP679" s="45"/>
      <c r="BQ679" s="45"/>
      <c r="BR679" s="44">
        <v>0</v>
      </c>
    </row>
    <row r="680" spans="1:70"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row>
    <row r="681" spans="1:70"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row>
    <row r="682" spans="1:70" ht="20.100000000000001" customHeight="1" x14ac:dyDescent="0.2">
      <c r="D682" s="2" t="s">
        <v>124</v>
      </c>
      <c r="F682" s="37">
        <v>150</v>
      </c>
      <c r="G682" s="37"/>
      <c r="H682" s="37"/>
      <c r="I682" s="37"/>
      <c r="J682" s="37">
        <v>274</v>
      </c>
      <c r="K682" s="37">
        <v>9</v>
      </c>
      <c r="L682" s="37"/>
      <c r="M682" s="37">
        <v>283</v>
      </c>
      <c r="N682" s="37"/>
      <c r="O682" s="37"/>
      <c r="P682" s="37"/>
      <c r="Q682" s="37">
        <v>92</v>
      </c>
      <c r="R682" s="37">
        <v>203</v>
      </c>
      <c r="S682" s="37"/>
      <c r="T682" s="37">
        <v>295</v>
      </c>
      <c r="U682" s="37"/>
      <c r="V682" s="37"/>
      <c r="W682" s="37"/>
      <c r="X682" s="37">
        <v>138</v>
      </c>
      <c r="Y682" s="37"/>
      <c r="Z682" s="37"/>
      <c r="AA682" s="37"/>
      <c r="AB682" s="37">
        <v>0</v>
      </c>
      <c r="AC682" s="37"/>
      <c r="AD682" s="37">
        <v>0</v>
      </c>
      <c r="AE682" s="37"/>
      <c r="AF682" s="37"/>
      <c r="AG682" s="37"/>
      <c r="AH682" s="37">
        <v>0</v>
      </c>
      <c r="AI682" s="37"/>
      <c r="AJ682" s="37"/>
      <c r="AK682" s="37"/>
      <c r="AL682" s="37"/>
      <c r="AM682" s="37"/>
      <c r="AN682" s="37"/>
      <c r="AO682" s="37"/>
      <c r="AP682" s="37">
        <v>42</v>
      </c>
      <c r="AQ682" s="37"/>
      <c r="AR682" s="37"/>
      <c r="AS682" s="37"/>
      <c r="AT682" s="37">
        <v>225</v>
      </c>
      <c r="AU682" s="37">
        <v>4</v>
      </c>
      <c r="AV682" s="37"/>
      <c r="AW682" s="37">
        <v>229</v>
      </c>
      <c r="AX682" s="37"/>
      <c r="AY682" s="37"/>
      <c r="AZ682" s="37"/>
      <c r="BA682" s="37">
        <v>39</v>
      </c>
      <c r="BB682" s="37">
        <v>186</v>
      </c>
      <c r="BC682" s="37"/>
      <c r="BD682" s="37">
        <v>225</v>
      </c>
      <c r="BE682" s="37"/>
      <c r="BF682" s="37"/>
      <c r="BG682" s="37"/>
      <c r="BH682" s="37">
        <v>46</v>
      </c>
      <c r="BI682" s="37"/>
      <c r="BJ682" s="37"/>
      <c r="BK682" s="37"/>
      <c r="BL682" s="37">
        <v>0</v>
      </c>
      <c r="BM682" s="37"/>
      <c r="BN682" s="37">
        <v>0</v>
      </c>
      <c r="BO682" s="37"/>
      <c r="BP682" s="37"/>
      <c r="BQ682" s="37"/>
      <c r="BR682" s="37">
        <v>0</v>
      </c>
    </row>
    <row r="683" spans="1:70" ht="20.100000000000001" customHeight="1" x14ac:dyDescent="0.2">
      <c r="B683" s="5"/>
      <c r="D683" s="38" t="s">
        <v>173</v>
      </c>
      <c r="F683" s="39">
        <v>218</v>
      </c>
      <c r="G683" s="40"/>
      <c r="H683" s="40"/>
      <c r="I683" s="40"/>
      <c r="J683" s="39">
        <v>620</v>
      </c>
      <c r="K683" s="39">
        <v>23</v>
      </c>
      <c r="L683" s="40"/>
      <c r="M683" s="39">
        <v>643</v>
      </c>
      <c r="N683" s="40"/>
      <c r="O683" s="40"/>
      <c r="P683" s="40"/>
      <c r="Q683" s="39">
        <v>225</v>
      </c>
      <c r="R683" s="39">
        <v>422</v>
      </c>
      <c r="S683" s="40"/>
      <c r="T683" s="39">
        <v>647</v>
      </c>
      <c r="U683" s="40"/>
      <c r="V683" s="40"/>
      <c r="W683" s="40"/>
      <c r="X683" s="39">
        <v>214</v>
      </c>
      <c r="Y683" s="40"/>
      <c r="Z683" s="40"/>
      <c r="AA683" s="40"/>
      <c r="AB683" s="39">
        <v>0</v>
      </c>
      <c r="AC683" s="40"/>
      <c r="AD683" s="39">
        <v>0</v>
      </c>
      <c r="AE683" s="40"/>
      <c r="AF683" s="40"/>
      <c r="AG683" s="40"/>
      <c r="AH683" s="39">
        <v>0</v>
      </c>
      <c r="AI683" s="40"/>
      <c r="AJ683" s="40"/>
      <c r="AK683" s="40"/>
      <c r="AL683" s="40"/>
      <c r="AM683" s="40"/>
      <c r="AN683" s="40"/>
      <c r="AO683" s="40"/>
      <c r="AP683" s="39">
        <v>41</v>
      </c>
      <c r="AQ683" s="40"/>
      <c r="AR683" s="40"/>
      <c r="AS683" s="40"/>
      <c r="AT683" s="39">
        <v>342</v>
      </c>
      <c r="AU683" s="39">
        <v>1</v>
      </c>
      <c r="AV683" s="40"/>
      <c r="AW683" s="39">
        <v>343</v>
      </c>
      <c r="AX683" s="40"/>
      <c r="AY683" s="40"/>
      <c r="AZ683" s="40"/>
      <c r="BA683" s="39">
        <v>42</v>
      </c>
      <c r="BB683" s="39">
        <v>276</v>
      </c>
      <c r="BC683" s="40"/>
      <c r="BD683" s="39">
        <v>318</v>
      </c>
      <c r="BE683" s="40"/>
      <c r="BF683" s="40"/>
      <c r="BG683" s="40"/>
      <c r="BH683" s="39">
        <v>66</v>
      </c>
      <c r="BI683" s="40"/>
      <c r="BJ683" s="40"/>
      <c r="BK683" s="40"/>
      <c r="BL683" s="39">
        <v>0</v>
      </c>
      <c r="BM683" s="40"/>
      <c r="BN683" s="39">
        <v>0</v>
      </c>
      <c r="BO683" s="40"/>
      <c r="BP683" s="40"/>
      <c r="BQ683" s="40"/>
      <c r="BR683" s="39">
        <v>0</v>
      </c>
    </row>
    <row r="684" spans="1:70" ht="20.100000000000001" customHeight="1" x14ac:dyDescent="0.2">
      <c r="B684" s="5"/>
      <c r="D684" s="2" t="s">
        <v>100</v>
      </c>
      <c r="F684" s="37">
        <v>204</v>
      </c>
      <c r="G684" s="37"/>
      <c r="H684" s="37"/>
      <c r="I684" s="37"/>
      <c r="J684" s="37">
        <v>608</v>
      </c>
      <c r="K684" s="37">
        <v>16</v>
      </c>
      <c r="L684" s="37"/>
      <c r="M684" s="37">
        <v>624</v>
      </c>
      <c r="N684" s="37"/>
      <c r="O684" s="37"/>
      <c r="P684" s="37"/>
      <c r="Q684" s="37">
        <v>369</v>
      </c>
      <c r="R684" s="37">
        <v>329</v>
      </c>
      <c r="S684" s="37"/>
      <c r="T684" s="37">
        <v>698</v>
      </c>
      <c r="U684" s="37"/>
      <c r="V684" s="37"/>
      <c r="W684" s="37"/>
      <c r="X684" s="37">
        <v>130</v>
      </c>
      <c r="Y684" s="37"/>
      <c r="Z684" s="37"/>
      <c r="AA684" s="37"/>
      <c r="AB684" s="37">
        <v>0</v>
      </c>
      <c r="AC684" s="37"/>
      <c r="AD684" s="37">
        <v>0</v>
      </c>
      <c r="AE684" s="37"/>
      <c r="AF684" s="37"/>
      <c r="AG684" s="37"/>
      <c r="AH684" s="37">
        <v>0</v>
      </c>
      <c r="AI684" s="37"/>
      <c r="AJ684" s="37"/>
      <c r="AK684" s="37"/>
      <c r="AL684" s="37"/>
      <c r="AM684" s="37"/>
      <c r="AN684" s="37"/>
      <c r="AO684" s="37"/>
      <c r="AP684" s="37">
        <v>30</v>
      </c>
      <c r="AQ684" s="37"/>
      <c r="AR684" s="37"/>
      <c r="AS684" s="37"/>
      <c r="AT684" s="37">
        <v>353</v>
      </c>
      <c r="AU684" s="37">
        <v>3</v>
      </c>
      <c r="AV684" s="37"/>
      <c r="AW684" s="37">
        <v>356</v>
      </c>
      <c r="AX684" s="37"/>
      <c r="AY684" s="37"/>
      <c r="AZ684" s="37"/>
      <c r="BA684" s="37">
        <v>43</v>
      </c>
      <c r="BB684" s="37">
        <v>292</v>
      </c>
      <c r="BC684" s="37"/>
      <c r="BD684" s="37">
        <v>335</v>
      </c>
      <c r="BE684" s="37"/>
      <c r="BF684" s="37"/>
      <c r="BG684" s="37"/>
      <c r="BH684" s="37">
        <v>51</v>
      </c>
      <c r="BI684" s="37"/>
      <c r="BJ684" s="37"/>
      <c r="BK684" s="37"/>
      <c r="BL684" s="37">
        <v>0</v>
      </c>
      <c r="BM684" s="37"/>
      <c r="BN684" s="37">
        <v>0</v>
      </c>
      <c r="BO684" s="37"/>
      <c r="BP684" s="37"/>
      <c r="BQ684" s="37"/>
      <c r="BR684" s="37">
        <v>0</v>
      </c>
    </row>
    <row r="685" spans="1:70" ht="20.100000000000001" customHeight="1" x14ac:dyDescent="0.2">
      <c r="D685" s="38" t="s">
        <v>101</v>
      </c>
      <c r="F685" s="39">
        <v>198</v>
      </c>
      <c r="G685" s="40"/>
      <c r="H685" s="40"/>
      <c r="I685" s="40"/>
      <c r="J685" s="39">
        <v>611</v>
      </c>
      <c r="K685" s="39">
        <v>18</v>
      </c>
      <c r="L685" s="40"/>
      <c r="M685" s="39">
        <v>629</v>
      </c>
      <c r="N685" s="40"/>
      <c r="O685" s="40"/>
      <c r="P685" s="40"/>
      <c r="Q685" s="39">
        <v>305</v>
      </c>
      <c r="R685" s="39">
        <v>329</v>
      </c>
      <c r="S685" s="40"/>
      <c r="T685" s="39">
        <v>634</v>
      </c>
      <c r="U685" s="40"/>
      <c r="V685" s="40"/>
      <c r="W685" s="40"/>
      <c r="X685" s="39">
        <v>193</v>
      </c>
      <c r="Y685" s="40"/>
      <c r="Z685" s="40"/>
      <c r="AA685" s="40"/>
      <c r="AB685" s="39">
        <v>0</v>
      </c>
      <c r="AC685" s="40"/>
      <c r="AD685" s="39">
        <v>0</v>
      </c>
      <c r="AE685" s="40"/>
      <c r="AF685" s="40"/>
      <c r="AG685" s="40"/>
      <c r="AH685" s="39">
        <v>0</v>
      </c>
      <c r="AI685" s="40"/>
      <c r="AJ685" s="40"/>
      <c r="AK685" s="40"/>
      <c r="AL685" s="40"/>
      <c r="AM685" s="40"/>
      <c r="AN685" s="40"/>
      <c r="AO685" s="40"/>
      <c r="AP685" s="39">
        <v>38</v>
      </c>
      <c r="AQ685" s="40"/>
      <c r="AR685" s="40"/>
      <c r="AS685" s="40"/>
      <c r="AT685" s="39">
        <v>352</v>
      </c>
      <c r="AU685" s="39">
        <v>2</v>
      </c>
      <c r="AV685" s="40"/>
      <c r="AW685" s="39">
        <v>354</v>
      </c>
      <c r="AX685" s="40"/>
      <c r="AY685" s="40"/>
      <c r="AZ685" s="40"/>
      <c r="BA685" s="39">
        <v>29</v>
      </c>
      <c r="BB685" s="39">
        <v>276</v>
      </c>
      <c r="BC685" s="40"/>
      <c r="BD685" s="39">
        <v>305</v>
      </c>
      <c r="BE685" s="40"/>
      <c r="BF685" s="40"/>
      <c r="BG685" s="40"/>
      <c r="BH685" s="39">
        <v>87</v>
      </c>
      <c r="BI685" s="40"/>
      <c r="BJ685" s="40"/>
      <c r="BK685" s="40"/>
      <c r="BL685" s="39">
        <v>0</v>
      </c>
      <c r="BM685" s="40"/>
      <c r="BN685" s="39">
        <v>0</v>
      </c>
      <c r="BO685" s="40"/>
      <c r="BP685" s="40"/>
      <c r="BQ685" s="40"/>
      <c r="BR685" s="39">
        <v>0</v>
      </c>
    </row>
    <row r="686" spans="1:70" ht="20.100000000000001" customHeight="1" x14ac:dyDescent="0.2">
      <c r="D686" s="2" t="s">
        <v>115</v>
      </c>
      <c r="F686" s="37">
        <v>235</v>
      </c>
      <c r="G686" s="37"/>
      <c r="H686" s="37"/>
      <c r="I686" s="37"/>
      <c r="J686" s="37">
        <v>613</v>
      </c>
      <c r="K686" s="37">
        <v>14</v>
      </c>
      <c r="L686" s="37"/>
      <c r="M686" s="37">
        <v>627</v>
      </c>
      <c r="N686" s="37"/>
      <c r="O686" s="37"/>
      <c r="P686" s="37"/>
      <c r="Q686" s="37">
        <v>255</v>
      </c>
      <c r="R686" s="37">
        <v>413</v>
      </c>
      <c r="S686" s="37"/>
      <c r="T686" s="37">
        <v>668</v>
      </c>
      <c r="U686" s="37"/>
      <c r="V686" s="37"/>
      <c r="W686" s="37"/>
      <c r="X686" s="37">
        <v>194</v>
      </c>
      <c r="Y686" s="37"/>
      <c r="Z686" s="37"/>
      <c r="AA686" s="37"/>
      <c r="AB686" s="37">
        <v>0</v>
      </c>
      <c r="AC686" s="37"/>
      <c r="AD686" s="37">
        <v>0</v>
      </c>
      <c r="AE686" s="37"/>
      <c r="AF686" s="37"/>
      <c r="AG686" s="37"/>
      <c r="AH686" s="37">
        <v>0</v>
      </c>
      <c r="AI686" s="37"/>
      <c r="AJ686" s="37"/>
      <c r="AK686" s="37"/>
      <c r="AL686" s="37"/>
      <c r="AM686" s="37"/>
      <c r="AN686" s="37"/>
      <c r="AO686" s="37"/>
      <c r="AP686" s="37">
        <v>36</v>
      </c>
      <c r="AQ686" s="37"/>
      <c r="AR686" s="37"/>
      <c r="AS686" s="37"/>
      <c r="AT686" s="37">
        <v>341</v>
      </c>
      <c r="AU686" s="37">
        <v>4</v>
      </c>
      <c r="AV686" s="37"/>
      <c r="AW686" s="37">
        <v>345</v>
      </c>
      <c r="AX686" s="37"/>
      <c r="AY686" s="37"/>
      <c r="AZ686" s="37"/>
      <c r="BA686" s="37">
        <v>51</v>
      </c>
      <c r="BB686" s="37">
        <v>271</v>
      </c>
      <c r="BC686" s="37"/>
      <c r="BD686" s="37">
        <v>322</v>
      </c>
      <c r="BE686" s="37"/>
      <c r="BF686" s="37"/>
      <c r="BG686" s="37"/>
      <c r="BH686" s="37">
        <v>59</v>
      </c>
      <c r="BI686" s="37"/>
      <c r="BJ686" s="37"/>
      <c r="BK686" s="37"/>
      <c r="BL686" s="37">
        <v>0</v>
      </c>
      <c r="BM686" s="37"/>
      <c r="BN686" s="37">
        <v>0</v>
      </c>
      <c r="BO686" s="37"/>
      <c r="BP686" s="37"/>
      <c r="BQ686" s="37"/>
      <c r="BR686" s="37">
        <v>0</v>
      </c>
    </row>
    <row r="687" spans="1:70" ht="20.100000000000001" customHeight="1" x14ac:dyDescent="0.2">
      <c r="D687" s="38" t="s">
        <v>103</v>
      </c>
      <c r="F687" s="39">
        <v>123</v>
      </c>
      <c r="G687" s="40"/>
      <c r="H687" s="40"/>
      <c r="I687" s="40"/>
      <c r="J687" s="39">
        <v>282</v>
      </c>
      <c r="K687" s="39">
        <v>2</v>
      </c>
      <c r="L687" s="40"/>
      <c r="M687" s="39">
        <v>284</v>
      </c>
      <c r="N687" s="40"/>
      <c r="O687" s="40"/>
      <c r="P687" s="40"/>
      <c r="Q687" s="39">
        <v>113</v>
      </c>
      <c r="R687" s="39">
        <v>208</v>
      </c>
      <c r="S687" s="40"/>
      <c r="T687" s="39">
        <v>321</v>
      </c>
      <c r="U687" s="40"/>
      <c r="V687" s="40"/>
      <c r="W687" s="40"/>
      <c r="X687" s="39">
        <v>86</v>
      </c>
      <c r="Y687" s="40"/>
      <c r="Z687" s="40"/>
      <c r="AA687" s="40"/>
      <c r="AB687" s="39">
        <v>0</v>
      </c>
      <c r="AC687" s="40"/>
      <c r="AD687" s="39">
        <v>0</v>
      </c>
      <c r="AE687" s="40"/>
      <c r="AF687" s="40"/>
      <c r="AG687" s="40"/>
      <c r="AH687" s="39">
        <v>20</v>
      </c>
      <c r="AI687" s="40"/>
      <c r="AJ687" s="40"/>
      <c r="AK687" s="40"/>
      <c r="AL687" s="40"/>
      <c r="AM687" s="40"/>
      <c r="AN687" s="40"/>
      <c r="AO687" s="40"/>
      <c r="AP687" s="39">
        <v>38</v>
      </c>
      <c r="AQ687" s="40"/>
      <c r="AR687" s="40"/>
      <c r="AS687" s="40"/>
      <c r="AT687" s="39">
        <v>222</v>
      </c>
      <c r="AU687" s="39">
        <v>3</v>
      </c>
      <c r="AV687" s="40"/>
      <c r="AW687" s="39">
        <v>225</v>
      </c>
      <c r="AX687" s="40"/>
      <c r="AY687" s="40"/>
      <c r="AZ687" s="40"/>
      <c r="BA687" s="39">
        <v>47</v>
      </c>
      <c r="BB687" s="39">
        <v>171</v>
      </c>
      <c r="BC687" s="40"/>
      <c r="BD687" s="39">
        <v>218</v>
      </c>
      <c r="BE687" s="40"/>
      <c r="BF687" s="40"/>
      <c r="BG687" s="40"/>
      <c r="BH687" s="39">
        <v>45</v>
      </c>
      <c r="BI687" s="40"/>
      <c r="BJ687" s="40"/>
      <c r="BK687" s="40"/>
      <c r="BL687" s="39">
        <v>0</v>
      </c>
      <c r="BM687" s="40"/>
      <c r="BN687" s="39">
        <v>0</v>
      </c>
      <c r="BO687" s="40"/>
      <c r="BP687" s="40"/>
      <c r="BQ687" s="40"/>
      <c r="BR687" s="39">
        <v>3</v>
      </c>
    </row>
    <row r="688" spans="1:70" ht="20.100000000000001" customHeight="1" x14ac:dyDescent="0.2">
      <c r="D688" s="2" t="s">
        <v>104</v>
      </c>
      <c r="F688" s="37">
        <v>161</v>
      </c>
      <c r="G688" s="37"/>
      <c r="H688" s="37"/>
      <c r="I688" s="37"/>
      <c r="J688" s="37">
        <v>613</v>
      </c>
      <c r="K688" s="37">
        <v>15</v>
      </c>
      <c r="L688" s="37"/>
      <c r="M688" s="37">
        <v>628</v>
      </c>
      <c r="N688" s="37"/>
      <c r="O688" s="37"/>
      <c r="P688" s="37"/>
      <c r="Q688" s="37">
        <v>327</v>
      </c>
      <c r="R688" s="37">
        <v>329</v>
      </c>
      <c r="S688" s="37"/>
      <c r="T688" s="37">
        <v>656</v>
      </c>
      <c r="U688" s="37"/>
      <c r="V688" s="37"/>
      <c r="W688" s="37"/>
      <c r="X688" s="37">
        <v>133</v>
      </c>
      <c r="Y688" s="37"/>
      <c r="Z688" s="37"/>
      <c r="AA688" s="37"/>
      <c r="AB688" s="37">
        <v>0</v>
      </c>
      <c r="AC688" s="37"/>
      <c r="AD688" s="37">
        <v>0</v>
      </c>
      <c r="AE688" s="37"/>
      <c r="AF688" s="37"/>
      <c r="AG688" s="37"/>
      <c r="AH688" s="37">
        <v>0</v>
      </c>
      <c r="AI688" s="37"/>
      <c r="AJ688" s="37"/>
      <c r="AK688" s="37"/>
      <c r="AL688" s="37"/>
      <c r="AM688" s="37"/>
      <c r="AN688" s="37"/>
      <c r="AO688" s="37"/>
      <c r="AP688" s="37">
        <v>24</v>
      </c>
      <c r="AQ688" s="37"/>
      <c r="AR688" s="37"/>
      <c r="AS688" s="37"/>
      <c r="AT688" s="37">
        <v>340</v>
      </c>
      <c r="AU688" s="37">
        <v>7</v>
      </c>
      <c r="AV688" s="37"/>
      <c r="AW688" s="37">
        <v>347</v>
      </c>
      <c r="AX688" s="37"/>
      <c r="AY688" s="37"/>
      <c r="AZ688" s="37"/>
      <c r="BA688" s="37">
        <v>50</v>
      </c>
      <c r="BB688" s="37">
        <v>270</v>
      </c>
      <c r="BC688" s="37"/>
      <c r="BD688" s="37">
        <v>320</v>
      </c>
      <c r="BE688" s="37"/>
      <c r="BF688" s="37"/>
      <c r="BG688" s="37"/>
      <c r="BH688" s="37">
        <v>51</v>
      </c>
      <c r="BI688" s="37"/>
      <c r="BJ688" s="37"/>
      <c r="BK688" s="37"/>
      <c r="BL688" s="37">
        <v>0</v>
      </c>
      <c r="BM688" s="37"/>
      <c r="BN688" s="37">
        <v>0</v>
      </c>
      <c r="BO688" s="37"/>
      <c r="BP688" s="37"/>
      <c r="BQ688" s="37"/>
      <c r="BR688" s="37">
        <v>0</v>
      </c>
    </row>
    <row r="689" spans="1:70"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row>
    <row r="690" spans="1:70" s="1" customFormat="1" ht="20.100000000000001" customHeight="1" x14ac:dyDescent="0.2">
      <c r="A690" s="3"/>
      <c r="B690" s="6"/>
      <c r="C690" s="42" t="s">
        <v>180</v>
      </c>
      <c r="D690" s="42"/>
      <c r="E690" s="5"/>
      <c r="F690" s="44">
        <v>1289</v>
      </c>
      <c r="G690" s="45"/>
      <c r="H690" s="45"/>
      <c r="I690" s="45"/>
      <c r="J690" s="44">
        <v>3621</v>
      </c>
      <c r="K690" s="44">
        <v>97</v>
      </c>
      <c r="L690" s="45"/>
      <c r="M690" s="44">
        <v>3718</v>
      </c>
      <c r="N690" s="45"/>
      <c r="O690" s="45"/>
      <c r="P690" s="45"/>
      <c r="Q690" s="44">
        <v>1686</v>
      </c>
      <c r="R690" s="44">
        <v>2233</v>
      </c>
      <c r="S690" s="45"/>
      <c r="T690" s="44">
        <v>3919</v>
      </c>
      <c r="U690" s="45"/>
      <c r="V690" s="45"/>
      <c r="W690" s="45"/>
      <c r="X690" s="44">
        <v>1088</v>
      </c>
      <c r="Y690" s="45"/>
      <c r="Z690" s="45"/>
      <c r="AA690" s="45"/>
      <c r="AB690" s="44">
        <v>0</v>
      </c>
      <c r="AC690" s="45"/>
      <c r="AD690" s="44">
        <v>0</v>
      </c>
      <c r="AE690" s="45"/>
      <c r="AF690" s="45"/>
      <c r="AG690" s="45"/>
      <c r="AH690" s="44">
        <v>20</v>
      </c>
      <c r="AI690" s="45"/>
      <c r="AJ690" s="45"/>
      <c r="AK690" s="45"/>
      <c r="AL690" s="45"/>
      <c r="AM690" s="45"/>
      <c r="AN690" s="45"/>
      <c r="AO690" s="45"/>
      <c r="AP690" s="44">
        <v>249</v>
      </c>
      <c r="AQ690" s="45"/>
      <c r="AR690" s="45"/>
      <c r="AS690" s="45"/>
      <c r="AT690" s="44">
        <v>2175</v>
      </c>
      <c r="AU690" s="44">
        <v>24</v>
      </c>
      <c r="AV690" s="45"/>
      <c r="AW690" s="44">
        <v>2199</v>
      </c>
      <c r="AX690" s="45"/>
      <c r="AY690" s="45"/>
      <c r="AZ690" s="45"/>
      <c r="BA690" s="44">
        <v>301</v>
      </c>
      <c r="BB690" s="44">
        <v>1742</v>
      </c>
      <c r="BC690" s="45"/>
      <c r="BD690" s="44">
        <v>2043</v>
      </c>
      <c r="BE690" s="45"/>
      <c r="BF690" s="45"/>
      <c r="BG690" s="45"/>
      <c r="BH690" s="44">
        <v>405</v>
      </c>
      <c r="BI690" s="45"/>
      <c r="BJ690" s="45"/>
      <c r="BK690" s="45"/>
      <c r="BL690" s="44">
        <v>0</v>
      </c>
      <c r="BM690" s="45"/>
      <c r="BN690" s="44">
        <v>0</v>
      </c>
      <c r="BO690" s="45"/>
      <c r="BP690" s="45"/>
      <c r="BQ690" s="45"/>
      <c r="BR690" s="44">
        <v>3</v>
      </c>
    </row>
    <row r="691" spans="1:70"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row>
    <row r="692" spans="1:70" s="1" customFormat="1" ht="20.100000000000001" customHeight="1" x14ac:dyDescent="0.25">
      <c r="A692" s="3"/>
      <c r="B692" s="49" t="s">
        <v>326</v>
      </c>
      <c r="C692" s="50"/>
      <c r="D692" s="50"/>
      <c r="E692" s="5"/>
      <c r="F692" s="51">
        <v>1914</v>
      </c>
      <c r="G692" s="52"/>
      <c r="H692" s="52"/>
      <c r="I692" s="52"/>
      <c r="J692" s="51">
        <v>4467</v>
      </c>
      <c r="K692" s="51">
        <v>119</v>
      </c>
      <c r="L692" s="52"/>
      <c r="M692" s="51">
        <v>4586</v>
      </c>
      <c r="N692" s="52"/>
      <c r="O692" s="52"/>
      <c r="P692" s="52"/>
      <c r="Q692" s="51">
        <v>1926</v>
      </c>
      <c r="R692" s="51">
        <v>3028</v>
      </c>
      <c r="S692" s="52"/>
      <c r="T692" s="51">
        <v>4954</v>
      </c>
      <c r="U692" s="52"/>
      <c r="V692" s="52"/>
      <c r="W692" s="52"/>
      <c r="X692" s="51">
        <v>1546</v>
      </c>
      <c r="Y692" s="52"/>
      <c r="Z692" s="52"/>
      <c r="AA692" s="52"/>
      <c r="AB692" s="51">
        <v>0</v>
      </c>
      <c r="AC692" s="52"/>
      <c r="AD692" s="51">
        <v>0</v>
      </c>
      <c r="AE692" s="52"/>
      <c r="AF692" s="52"/>
      <c r="AG692" s="52"/>
      <c r="AH692" s="51">
        <v>20</v>
      </c>
      <c r="AI692" s="52"/>
      <c r="AJ692" s="52"/>
      <c r="AK692" s="52"/>
      <c r="AL692" s="52"/>
      <c r="AM692" s="52"/>
      <c r="AN692" s="52"/>
      <c r="AO692" s="52"/>
      <c r="AP692" s="51">
        <v>249</v>
      </c>
      <c r="AQ692" s="52"/>
      <c r="AR692" s="52"/>
      <c r="AS692" s="52"/>
      <c r="AT692" s="51">
        <v>2175</v>
      </c>
      <c r="AU692" s="51">
        <v>24</v>
      </c>
      <c r="AV692" s="52"/>
      <c r="AW692" s="51">
        <v>2199</v>
      </c>
      <c r="AX692" s="52"/>
      <c r="AY692" s="52"/>
      <c r="AZ692" s="52"/>
      <c r="BA692" s="51">
        <v>301</v>
      </c>
      <c r="BB692" s="51">
        <v>1742</v>
      </c>
      <c r="BC692" s="52"/>
      <c r="BD692" s="51">
        <v>2043</v>
      </c>
      <c r="BE692" s="52"/>
      <c r="BF692" s="52"/>
      <c r="BG692" s="52"/>
      <c r="BH692" s="51">
        <v>405</v>
      </c>
      <c r="BI692" s="52"/>
      <c r="BJ692" s="52"/>
      <c r="BK692" s="52"/>
      <c r="BL692" s="51">
        <v>0</v>
      </c>
      <c r="BM692" s="52"/>
      <c r="BN692" s="51">
        <v>0</v>
      </c>
      <c r="BO692" s="52"/>
      <c r="BP692" s="52"/>
      <c r="BQ692" s="52"/>
      <c r="BR692" s="51">
        <v>3</v>
      </c>
    </row>
    <row r="693" spans="1:70"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row>
    <row r="694" spans="1:70"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row>
    <row r="695" spans="1:70"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row>
    <row r="696" spans="1:70" ht="20.100000000000001" customHeight="1" x14ac:dyDescent="0.2">
      <c r="D696" s="2" t="s">
        <v>98</v>
      </c>
      <c r="F696" s="37">
        <v>327</v>
      </c>
      <c r="G696" s="37"/>
      <c r="H696" s="37"/>
      <c r="I696" s="37"/>
      <c r="J696" s="37">
        <v>501</v>
      </c>
      <c r="K696" s="37">
        <v>13</v>
      </c>
      <c r="L696" s="37"/>
      <c r="M696" s="37">
        <v>514</v>
      </c>
      <c r="N696" s="37"/>
      <c r="O696" s="37"/>
      <c r="P696" s="37"/>
      <c r="Q696" s="37">
        <v>112</v>
      </c>
      <c r="R696" s="37">
        <v>379</v>
      </c>
      <c r="S696" s="37"/>
      <c r="T696" s="37">
        <v>491</v>
      </c>
      <c r="U696" s="37"/>
      <c r="V696" s="37"/>
      <c r="W696" s="37"/>
      <c r="X696" s="37">
        <v>350</v>
      </c>
      <c r="Y696" s="37"/>
      <c r="Z696" s="37"/>
      <c r="AA696" s="37"/>
      <c r="AB696" s="37">
        <v>0</v>
      </c>
      <c r="AC696" s="37"/>
      <c r="AD696" s="37">
        <v>0</v>
      </c>
      <c r="AE696" s="37"/>
      <c r="AF696" s="37"/>
      <c r="AG696" s="37"/>
      <c r="AH696" s="37">
        <v>0</v>
      </c>
      <c r="AI696" s="37"/>
      <c r="AJ696" s="37"/>
      <c r="AK696" s="37"/>
      <c r="AL696" s="37"/>
      <c r="AM696" s="37"/>
      <c r="AN696" s="37"/>
      <c r="AO696" s="37"/>
      <c r="AP696" s="37">
        <v>84</v>
      </c>
      <c r="AQ696" s="37"/>
      <c r="AR696" s="37"/>
      <c r="AS696" s="37"/>
      <c r="AT696" s="37">
        <v>371</v>
      </c>
      <c r="AU696" s="37">
        <v>3</v>
      </c>
      <c r="AV696" s="37"/>
      <c r="AW696" s="37">
        <v>374</v>
      </c>
      <c r="AX696" s="37"/>
      <c r="AY696" s="37"/>
      <c r="AZ696" s="37"/>
      <c r="BA696" s="37">
        <v>18</v>
      </c>
      <c r="BB696" s="37">
        <v>349</v>
      </c>
      <c r="BC696" s="37"/>
      <c r="BD696" s="37">
        <v>367</v>
      </c>
      <c r="BE696" s="37"/>
      <c r="BF696" s="37"/>
      <c r="BG696" s="37"/>
      <c r="BH696" s="37">
        <v>91</v>
      </c>
      <c r="BI696" s="37"/>
      <c r="BJ696" s="37"/>
      <c r="BK696" s="37"/>
      <c r="BL696" s="37">
        <v>0</v>
      </c>
      <c r="BM696" s="37"/>
      <c r="BN696" s="37">
        <v>0</v>
      </c>
      <c r="BO696" s="37"/>
      <c r="BP696" s="37"/>
      <c r="BQ696" s="37"/>
      <c r="BR696" s="37">
        <v>0</v>
      </c>
    </row>
    <row r="697" spans="1:70" ht="20.100000000000001" customHeight="1" x14ac:dyDescent="0.2">
      <c r="D697" s="38" t="s">
        <v>99</v>
      </c>
      <c r="F697" s="39">
        <v>194</v>
      </c>
      <c r="G697" s="40"/>
      <c r="H697" s="40"/>
      <c r="I697" s="40"/>
      <c r="J697" s="39">
        <v>509</v>
      </c>
      <c r="K697" s="39">
        <v>7</v>
      </c>
      <c r="L697" s="40"/>
      <c r="M697" s="39">
        <v>516</v>
      </c>
      <c r="N697" s="40"/>
      <c r="O697" s="40"/>
      <c r="P697" s="40"/>
      <c r="Q697" s="39">
        <v>152</v>
      </c>
      <c r="R697" s="39">
        <v>323</v>
      </c>
      <c r="S697" s="40"/>
      <c r="T697" s="39">
        <v>475</v>
      </c>
      <c r="U697" s="40"/>
      <c r="V697" s="40"/>
      <c r="W697" s="40"/>
      <c r="X697" s="39">
        <v>235</v>
      </c>
      <c r="Y697" s="40"/>
      <c r="Z697" s="40"/>
      <c r="AA697" s="40"/>
      <c r="AB697" s="39">
        <v>0</v>
      </c>
      <c r="AC697" s="40"/>
      <c r="AD697" s="39">
        <v>0</v>
      </c>
      <c r="AE697" s="40"/>
      <c r="AF697" s="40"/>
      <c r="AG697" s="40"/>
      <c r="AH697" s="39">
        <v>0</v>
      </c>
      <c r="AI697" s="40"/>
      <c r="AJ697" s="40"/>
      <c r="AK697" s="40"/>
      <c r="AL697" s="40"/>
      <c r="AM697" s="40"/>
      <c r="AN697" s="40"/>
      <c r="AO697" s="40"/>
      <c r="AP697" s="39">
        <v>73</v>
      </c>
      <c r="AQ697" s="40"/>
      <c r="AR697" s="40"/>
      <c r="AS697" s="40"/>
      <c r="AT697" s="39">
        <v>367</v>
      </c>
      <c r="AU697" s="39">
        <v>3</v>
      </c>
      <c r="AV697" s="40"/>
      <c r="AW697" s="39">
        <v>370</v>
      </c>
      <c r="AX697" s="40"/>
      <c r="AY697" s="40"/>
      <c r="AZ697" s="40"/>
      <c r="BA697" s="39">
        <v>71</v>
      </c>
      <c r="BB697" s="39">
        <v>331</v>
      </c>
      <c r="BC697" s="40"/>
      <c r="BD697" s="39">
        <v>402</v>
      </c>
      <c r="BE697" s="40"/>
      <c r="BF697" s="40"/>
      <c r="BG697" s="40"/>
      <c r="BH697" s="39">
        <v>41</v>
      </c>
      <c r="BI697" s="40"/>
      <c r="BJ697" s="40"/>
      <c r="BK697" s="40"/>
      <c r="BL697" s="39">
        <v>0</v>
      </c>
      <c r="BM697" s="40"/>
      <c r="BN697" s="39">
        <v>0</v>
      </c>
      <c r="BO697" s="40"/>
      <c r="BP697" s="40"/>
      <c r="BQ697" s="40"/>
      <c r="BR697" s="39">
        <v>0</v>
      </c>
    </row>
    <row r="698" spans="1:70" ht="20.100000000000001" customHeight="1" x14ac:dyDescent="0.2">
      <c r="D698" s="2" t="s">
        <v>100</v>
      </c>
      <c r="F698" s="40">
        <v>113</v>
      </c>
      <c r="G698" s="40"/>
      <c r="H698" s="40"/>
      <c r="I698" s="40"/>
      <c r="J698" s="40">
        <v>488</v>
      </c>
      <c r="K698" s="40">
        <v>11</v>
      </c>
      <c r="L698" s="40"/>
      <c r="M698" s="40">
        <v>499</v>
      </c>
      <c r="N698" s="40"/>
      <c r="O698" s="40"/>
      <c r="P698" s="40"/>
      <c r="Q698" s="40">
        <v>208</v>
      </c>
      <c r="R698" s="40">
        <v>266</v>
      </c>
      <c r="S698" s="40"/>
      <c r="T698" s="40">
        <v>474</v>
      </c>
      <c r="U698" s="40"/>
      <c r="V698" s="40"/>
      <c r="W698" s="40"/>
      <c r="X698" s="40">
        <v>138</v>
      </c>
      <c r="Y698" s="40"/>
      <c r="Z698" s="40"/>
      <c r="AA698" s="40"/>
      <c r="AB698" s="40">
        <v>0</v>
      </c>
      <c r="AC698" s="40"/>
      <c r="AD698" s="40">
        <v>0</v>
      </c>
      <c r="AE698" s="40"/>
      <c r="AF698" s="40"/>
      <c r="AG698" s="40"/>
      <c r="AH698" s="40">
        <v>0</v>
      </c>
      <c r="AI698" s="40"/>
      <c r="AJ698" s="40"/>
      <c r="AK698" s="40"/>
      <c r="AL698" s="40"/>
      <c r="AM698" s="40"/>
      <c r="AN698" s="40"/>
      <c r="AO698" s="40"/>
      <c r="AP698" s="40">
        <v>31</v>
      </c>
      <c r="AQ698" s="40"/>
      <c r="AR698" s="40"/>
      <c r="AS698" s="40"/>
      <c r="AT698" s="40">
        <v>372</v>
      </c>
      <c r="AU698" s="40">
        <v>10</v>
      </c>
      <c r="AV698" s="40"/>
      <c r="AW698" s="40">
        <v>382</v>
      </c>
      <c r="AX698" s="40"/>
      <c r="AY698" s="40"/>
      <c r="AZ698" s="40"/>
      <c r="BA698" s="40">
        <v>88</v>
      </c>
      <c r="BB698" s="40">
        <v>279</v>
      </c>
      <c r="BC698" s="40"/>
      <c r="BD698" s="40">
        <v>367</v>
      </c>
      <c r="BE698" s="40"/>
      <c r="BF698" s="40"/>
      <c r="BG698" s="40"/>
      <c r="BH698" s="40">
        <v>46</v>
      </c>
      <c r="BI698" s="40"/>
      <c r="BJ698" s="40"/>
      <c r="BK698" s="40"/>
      <c r="BL698" s="40">
        <v>0</v>
      </c>
      <c r="BM698" s="40"/>
      <c r="BN698" s="40">
        <v>0</v>
      </c>
      <c r="BO698" s="40"/>
      <c r="BP698" s="40"/>
      <c r="BQ698" s="40"/>
      <c r="BR698" s="40">
        <v>0</v>
      </c>
    </row>
    <row r="699" spans="1:70"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row>
    <row r="700" spans="1:70" s="1" customFormat="1" ht="20.100000000000001" customHeight="1" x14ac:dyDescent="0.2">
      <c r="A700" s="3"/>
      <c r="B700" s="6"/>
      <c r="C700" s="42" t="s">
        <v>180</v>
      </c>
      <c r="D700" s="42"/>
      <c r="E700" s="5"/>
      <c r="F700" s="44">
        <v>634</v>
      </c>
      <c r="G700" s="45"/>
      <c r="H700" s="45"/>
      <c r="I700" s="45"/>
      <c r="J700" s="44">
        <v>1498</v>
      </c>
      <c r="K700" s="44">
        <v>31</v>
      </c>
      <c r="L700" s="45"/>
      <c r="M700" s="44">
        <v>1529</v>
      </c>
      <c r="N700" s="45"/>
      <c r="O700" s="45"/>
      <c r="P700" s="45"/>
      <c r="Q700" s="44">
        <v>472</v>
      </c>
      <c r="R700" s="44">
        <v>968</v>
      </c>
      <c r="S700" s="45"/>
      <c r="T700" s="44">
        <v>1440</v>
      </c>
      <c r="U700" s="45"/>
      <c r="V700" s="45"/>
      <c r="W700" s="45"/>
      <c r="X700" s="44">
        <v>723</v>
      </c>
      <c r="Y700" s="45"/>
      <c r="Z700" s="45"/>
      <c r="AA700" s="45"/>
      <c r="AB700" s="44">
        <v>0</v>
      </c>
      <c r="AC700" s="45"/>
      <c r="AD700" s="44">
        <v>0</v>
      </c>
      <c r="AE700" s="45"/>
      <c r="AF700" s="45"/>
      <c r="AG700" s="45"/>
      <c r="AH700" s="44">
        <v>0</v>
      </c>
      <c r="AI700" s="45"/>
      <c r="AJ700" s="45"/>
      <c r="AK700" s="45"/>
      <c r="AL700" s="45"/>
      <c r="AM700" s="45"/>
      <c r="AN700" s="45"/>
      <c r="AO700" s="45"/>
      <c r="AP700" s="44">
        <v>188</v>
      </c>
      <c r="AQ700" s="45"/>
      <c r="AR700" s="45"/>
      <c r="AS700" s="45"/>
      <c r="AT700" s="44">
        <v>1110</v>
      </c>
      <c r="AU700" s="44">
        <v>16</v>
      </c>
      <c r="AV700" s="45"/>
      <c r="AW700" s="44">
        <v>1126</v>
      </c>
      <c r="AX700" s="45"/>
      <c r="AY700" s="45"/>
      <c r="AZ700" s="45"/>
      <c r="BA700" s="44">
        <v>177</v>
      </c>
      <c r="BB700" s="44">
        <v>959</v>
      </c>
      <c r="BC700" s="45"/>
      <c r="BD700" s="44">
        <v>1136</v>
      </c>
      <c r="BE700" s="45"/>
      <c r="BF700" s="45"/>
      <c r="BG700" s="45"/>
      <c r="BH700" s="44">
        <v>178</v>
      </c>
      <c r="BI700" s="45"/>
      <c r="BJ700" s="45"/>
      <c r="BK700" s="45"/>
      <c r="BL700" s="44">
        <v>0</v>
      </c>
      <c r="BM700" s="45"/>
      <c r="BN700" s="44">
        <v>0</v>
      </c>
      <c r="BO700" s="45"/>
      <c r="BP700" s="45"/>
      <c r="BQ700" s="45"/>
      <c r="BR700" s="44">
        <v>0</v>
      </c>
    </row>
    <row r="701" spans="1:70"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row>
    <row r="702" spans="1:70" s="1" customFormat="1" ht="20.100000000000001" customHeight="1" x14ac:dyDescent="0.25">
      <c r="A702" s="3"/>
      <c r="B702" s="49" t="s">
        <v>328</v>
      </c>
      <c r="C702" s="50"/>
      <c r="D702" s="50"/>
      <c r="E702" s="5"/>
      <c r="F702" s="51">
        <v>634</v>
      </c>
      <c r="G702" s="52"/>
      <c r="H702" s="52"/>
      <c r="I702" s="52"/>
      <c r="J702" s="51">
        <v>1498</v>
      </c>
      <c r="K702" s="51">
        <v>31</v>
      </c>
      <c r="L702" s="52"/>
      <c r="M702" s="51">
        <v>1529</v>
      </c>
      <c r="N702" s="52"/>
      <c r="O702" s="52"/>
      <c r="P702" s="52"/>
      <c r="Q702" s="51">
        <v>472</v>
      </c>
      <c r="R702" s="51">
        <v>968</v>
      </c>
      <c r="S702" s="52"/>
      <c r="T702" s="51">
        <v>1440</v>
      </c>
      <c r="U702" s="52"/>
      <c r="V702" s="52"/>
      <c r="W702" s="52"/>
      <c r="X702" s="51">
        <v>723</v>
      </c>
      <c r="Y702" s="52"/>
      <c r="Z702" s="52"/>
      <c r="AA702" s="52"/>
      <c r="AB702" s="51">
        <v>0</v>
      </c>
      <c r="AC702" s="52"/>
      <c r="AD702" s="51">
        <v>0</v>
      </c>
      <c r="AE702" s="52"/>
      <c r="AF702" s="52"/>
      <c r="AG702" s="52"/>
      <c r="AH702" s="51">
        <v>0</v>
      </c>
      <c r="AI702" s="52"/>
      <c r="AJ702" s="52"/>
      <c r="AK702" s="52"/>
      <c r="AL702" s="52"/>
      <c r="AM702" s="52"/>
      <c r="AN702" s="52"/>
      <c r="AO702" s="52"/>
      <c r="AP702" s="51">
        <v>188</v>
      </c>
      <c r="AQ702" s="52"/>
      <c r="AR702" s="52"/>
      <c r="AS702" s="52"/>
      <c r="AT702" s="51">
        <v>1110</v>
      </c>
      <c r="AU702" s="51">
        <v>16</v>
      </c>
      <c r="AV702" s="52"/>
      <c r="AW702" s="51">
        <v>1126</v>
      </c>
      <c r="AX702" s="52"/>
      <c r="AY702" s="52"/>
      <c r="AZ702" s="52"/>
      <c r="BA702" s="51">
        <v>177</v>
      </c>
      <c r="BB702" s="51">
        <v>959</v>
      </c>
      <c r="BC702" s="52"/>
      <c r="BD702" s="51">
        <v>1136</v>
      </c>
      <c r="BE702" s="52"/>
      <c r="BF702" s="52"/>
      <c r="BG702" s="52"/>
      <c r="BH702" s="51">
        <v>178</v>
      </c>
      <c r="BI702" s="52"/>
      <c r="BJ702" s="52"/>
      <c r="BK702" s="52"/>
      <c r="BL702" s="51">
        <v>0</v>
      </c>
      <c r="BM702" s="52"/>
      <c r="BN702" s="51">
        <v>0</v>
      </c>
      <c r="BO702" s="52"/>
      <c r="BP702" s="52"/>
      <c r="BQ702" s="52"/>
      <c r="BR702" s="51">
        <v>0</v>
      </c>
    </row>
    <row r="703" spans="1:70"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row>
    <row r="704" spans="1:70"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row>
    <row r="705" spans="1:70"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row>
    <row r="706" spans="1:70" ht="20.100000000000001" customHeight="1" x14ac:dyDescent="0.2">
      <c r="B706" s="5"/>
      <c r="D706" s="2" t="s">
        <v>98</v>
      </c>
      <c r="F706" s="37">
        <v>164</v>
      </c>
      <c r="G706" s="37"/>
      <c r="H706" s="37"/>
      <c r="I706" s="37"/>
      <c r="J706" s="37">
        <v>411</v>
      </c>
      <c r="K706" s="37">
        <v>11</v>
      </c>
      <c r="L706" s="37"/>
      <c r="M706" s="37">
        <v>422</v>
      </c>
      <c r="N706" s="37"/>
      <c r="O706" s="37"/>
      <c r="P706" s="37"/>
      <c r="Q706" s="37">
        <v>178</v>
      </c>
      <c r="R706" s="37">
        <v>241</v>
      </c>
      <c r="S706" s="37"/>
      <c r="T706" s="37">
        <v>419</v>
      </c>
      <c r="U706" s="37"/>
      <c r="V706" s="37"/>
      <c r="W706" s="37"/>
      <c r="X706" s="37">
        <v>167</v>
      </c>
      <c r="Y706" s="37"/>
      <c r="Z706" s="37"/>
      <c r="AA706" s="37"/>
      <c r="AB706" s="37">
        <v>0</v>
      </c>
      <c r="AC706" s="37"/>
      <c r="AD706" s="37">
        <v>0</v>
      </c>
      <c r="AE706" s="37"/>
      <c r="AF706" s="37"/>
      <c r="AG706" s="37"/>
      <c r="AH706" s="37">
        <v>0</v>
      </c>
      <c r="AI706" s="37"/>
      <c r="AJ706" s="37"/>
      <c r="AK706" s="37"/>
      <c r="AL706" s="37"/>
      <c r="AM706" s="37"/>
      <c r="AN706" s="37"/>
      <c r="AO706" s="37"/>
      <c r="AP706" s="37">
        <v>29</v>
      </c>
      <c r="AQ706" s="37"/>
      <c r="AR706" s="37"/>
      <c r="AS706" s="37"/>
      <c r="AT706" s="37">
        <v>184</v>
      </c>
      <c r="AU706" s="37">
        <v>3</v>
      </c>
      <c r="AV706" s="37"/>
      <c r="AW706" s="37">
        <v>187</v>
      </c>
      <c r="AX706" s="37"/>
      <c r="AY706" s="37"/>
      <c r="AZ706" s="37"/>
      <c r="BA706" s="37">
        <v>39</v>
      </c>
      <c r="BB706" s="37">
        <v>137</v>
      </c>
      <c r="BC706" s="37"/>
      <c r="BD706" s="37">
        <v>176</v>
      </c>
      <c r="BE706" s="37"/>
      <c r="BF706" s="37"/>
      <c r="BG706" s="37"/>
      <c r="BH706" s="37">
        <v>40</v>
      </c>
      <c r="BI706" s="37"/>
      <c r="BJ706" s="37"/>
      <c r="BK706" s="37"/>
      <c r="BL706" s="37">
        <v>0</v>
      </c>
      <c r="BM706" s="37"/>
      <c r="BN706" s="37">
        <v>0</v>
      </c>
      <c r="BO706" s="37"/>
      <c r="BP706" s="37"/>
      <c r="BQ706" s="37"/>
      <c r="BR706" s="37">
        <v>0</v>
      </c>
    </row>
    <row r="707" spans="1:70" ht="20.100000000000001" customHeight="1" x14ac:dyDescent="0.2">
      <c r="D707" s="38" t="s">
        <v>99</v>
      </c>
      <c r="F707" s="39">
        <v>176</v>
      </c>
      <c r="G707" s="40"/>
      <c r="H707" s="40"/>
      <c r="I707" s="40"/>
      <c r="J707" s="39">
        <v>413</v>
      </c>
      <c r="K707" s="39">
        <v>10</v>
      </c>
      <c r="L707" s="40"/>
      <c r="M707" s="39">
        <v>423</v>
      </c>
      <c r="N707" s="40"/>
      <c r="O707" s="40"/>
      <c r="P707" s="40"/>
      <c r="Q707" s="39">
        <v>157</v>
      </c>
      <c r="R707" s="39">
        <v>260</v>
      </c>
      <c r="S707" s="40"/>
      <c r="T707" s="39">
        <v>417</v>
      </c>
      <c r="U707" s="40"/>
      <c r="V707" s="40"/>
      <c r="W707" s="40"/>
      <c r="X707" s="39">
        <v>182</v>
      </c>
      <c r="Y707" s="40"/>
      <c r="Z707" s="40"/>
      <c r="AA707" s="40"/>
      <c r="AB707" s="39">
        <v>0</v>
      </c>
      <c r="AC707" s="40"/>
      <c r="AD707" s="39">
        <v>0</v>
      </c>
      <c r="AE707" s="40"/>
      <c r="AF707" s="40"/>
      <c r="AG707" s="40"/>
      <c r="AH707" s="39">
        <v>0</v>
      </c>
      <c r="AI707" s="40"/>
      <c r="AJ707" s="40"/>
      <c r="AK707" s="40"/>
      <c r="AL707" s="40"/>
      <c r="AM707" s="40"/>
      <c r="AN707" s="40"/>
      <c r="AO707" s="40"/>
      <c r="AP707" s="39">
        <v>19</v>
      </c>
      <c r="AQ707" s="40"/>
      <c r="AR707" s="40"/>
      <c r="AS707" s="40"/>
      <c r="AT707" s="39">
        <v>192</v>
      </c>
      <c r="AU707" s="39">
        <v>3</v>
      </c>
      <c r="AV707" s="40"/>
      <c r="AW707" s="39">
        <v>195</v>
      </c>
      <c r="AX707" s="40"/>
      <c r="AY707" s="40"/>
      <c r="AZ707" s="40"/>
      <c r="BA707" s="39">
        <v>51</v>
      </c>
      <c r="BB707" s="39">
        <v>132</v>
      </c>
      <c r="BC707" s="40"/>
      <c r="BD707" s="39">
        <v>183</v>
      </c>
      <c r="BE707" s="40"/>
      <c r="BF707" s="40"/>
      <c r="BG707" s="40"/>
      <c r="BH707" s="39">
        <v>31</v>
      </c>
      <c r="BI707" s="40"/>
      <c r="BJ707" s="40"/>
      <c r="BK707" s="40"/>
      <c r="BL707" s="39">
        <v>0</v>
      </c>
      <c r="BM707" s="40"/>
      <c r="BN707" s="39">
        <v>0</v>
      </c>
      <c r="BO707" s="40"/>
      <c r="BP707" s="40"/>
      <c r="BQ707" s="40"/>
      <c r="BR707" s="39">
        <v>0</v>
      </c>
    </row>
    <row r="708" spans="1:70" ht="20.100000000000001" customHeight="1" x14ac:dyDescent="0.2">
      <c r="D708" s="2" t="s">
        <v>113</v>
      </c>
      <c r="F708" s="37">
        <v>214</v>
      </c>
      <c r="G708" s="37"/>
      <c r="H708" s="37"/>
      <c r="I708" s="37"/>
      <c r="J708" s="37">
        <v>412</v>
      </c>
      <c r="K708" s="37">
        <v>10</v>
      </c>
      <c r="L708" s="37"/>
      <c r="M708" s="37">
        <v>422</v>
      </c>
      <c r="N708" s="37"/>
      <c r="O708" s="37"/>
      <c r="P708" s="37"/>
      <c r="Q708" s="37">
        <v>160</v>
      </c>
      <c r="R708" s="37">
        <v>238</v>
      </c>
      <c r="S708" s="37"/>
      <c r="T708" s="37">
        <v>398</v>
      </c>
      <c r="U708" s="37"/>
      <c r="V708" s="37"/>
      <c r="W708" s="37"/>
      <c r="X708" s="37">
        <v>238</v>
      </c>
      <c r="Y708" s="37"/>
      <c r="Z708" s="37"/>
      <c r="AA708" s="37"/>
      <c r="AB708" s="37">
        <v>0</v>
      </c>
      <c r="AC708" s="37"/>
      <c r="AD708" s="37">
        <v>0</v>
      </c>
      <c r="AE708" s="37"/>
      <c r="AF708" s="37"/>
      <c r="AG708" s="37"/>
      <c r="AH708" s="37">
        <v>73</v>
      </c>
      <c r="AI708" s="37"/>
      <c r="AJ708" s="37"/>
      <c r="AK708" s="37"/>
      <c r="AL708" s="37"/>
      <c r="AM708" s="37"/>
      <c r="AN708" s="37"/>
      <c r="AO708" s="37"/>
      <c r="AP708" s="37">
        <v>42</v>
      </c>
      <c r="AQ708" s="37"/>
      <c r="AR708" s="37"/>
      <c r="AS708" s="37"/>
      <c r="AT708" s="37">
        <v>197</v>
      </c>
      <c r="AU708" s="37">
        <v>2</v>
      </c>
      <c r="AV708" s="37"/>
      <c r="AW708" s="37">
        <v>199</v>
      </c>
      <c r="AX708" s="37"/>
      <c r="AY708" s="37"/>
      <c r="AZ708" s="37"/>
      <c r="BA708" s="37">
        <v>31</v>
      </c>
      <c r="BB708" s="37">
        <v>154</v>
      </c>
      <c r="BC708" s="37"/>
      <c r="BD708" s="37">
        <v>185</v>
      </c>
      <c r="BE708" s="37"/>
      <c r="BF708" s="37"/>
      <c r="BG708" s="37"/>
      <c r="BH708" s="37">
        <v>56</v>
      </c>
      <c r="BI708" s="37"/>
      <c r="BJ708" s="37"/>
      <c r="BK708" s="37"/>
      <c r="BL708" s="37">
        <v>0</v>
      </c>
      <c r="BM708" s="37"/>
      <c r="BN708" s="37">
        <v>0</v>
      </c>
      <c r="BO708" s="37"/>
      <c r="BP708" s="37"/>
      <c r="BQ708" s="37"/>
      <c r="BR708" s="37">
        <v>31</v>
      </c>
    </row>
    <row r="709" spans="1:70" ht="20.100000000000001" customHeight="1" x14ac:dyDescent="0.2">
      <c r="D709" s="38" t="s">
        <v>174</v>
      </c>
      <c r="F709" s="39">
        <v>88</v>
      </c>
      <c r="G709" s="40"/>
      <c r="H709" s="40"/>
      <c r="I709" s="40"/>
      <c r="J709" s="39">
        <v>420</v>
      </c>
      <c r="K709" s="39">
        <v>4</v>
      </c>
      <c r="L709" s="40"/>
      <c r="M709" s="39">
        <v>424</v>
      </c>
      <c r="N709" s="40"/>
      <c r="O709" s="40"/>
      <c r="P709" s="40"/>
      <c r="Q709" s="39">
        <v>198</v>
      </c>
      <c r="R709" s="39">
        <v>223</v>
      </c>
      <c r="S709" s="40"/>
      <c r="T709" s="39">
        <v>421</v>
      </c>
      <c r="U709" s="40"/>
      <c r="V709" s="40"/>
      <c r="W709" s="40"/>
      <c r="X709" s="39">
        <v>91</v>
      </c>
      <c r="Y709" s="40"/>
      <c r="Z709" s="40"/>
      <c r="AA709" s="40"/>
      <c r="AB709" s="39">
        <v>0</v>
      </c>
      <c r="AC709" s="40"/>
      <c r="AD709" s="39">
        <v>0</v>
      </c>
      <c r="AE709" s="40"/>
      <c r="AF709" s="40"/>
      <c r="AG709" s="40"/>
      <c r="AH709" s="39">
        <v>0</v>
      </c>
      <c r="AI709" s="40"/>
      <c r="AJ709" s="40"/>
      <c r="AK709" s="40"/>
      <c r="AL709" s="40"/>
      <c r="AM709" s="40"/>
      <c r="AN709" s="40"/>
      <c r="AO709" s="40"/>
      <c r="AP709" s="39">
        <v>19</v>
      </c>
      <c r="AQ709" s="40"/>
      <c r="AR709" s="40"/>
      <c r="AS709" s="40"/>
      <c r="AT709" s="39">
        <v>180</v>
      </c>
      <c r="AU709" s="39">
        <v>1</v>
      </c>
      <c r="AV709" s="40"/>
      <c r="AW709" s="39">
        <v>181</v>
      </c>
      <c r="AX709" s="40"/>
      <c r="AY709" s="40"/>
      <c r="AZ709" s="40"/>
      <c r="BA709" s="39">
        <v>44</v>
      </c>
      <c r="BB709" s="39">
        <v>130</v>
      </c>
      <c r="BC709" s="40"/>
      <c r="BD709" s="39">
        <v>174</v>
      </c>
      <c r="BE709" s="40"/>
      <c r="BF709" s="40"/>
      <c r="BG709" s="40"/>
      <c r="BH709" s="39">
        <v>26</v>
      </c>
      <c r="BI709" s="40"/>
      <c r="BJ709" s="40"/>
      <c r="BK709" s="40"/>
      <c r="BL709" s="39">
        <v>0</v>
      </c>
      <c r="BM709" s="40"/>
      <c r="BN709" s="39">
        <v>0</v>
      </c>
      <c r="BO709" s="40"/>
      <c r="BP709" s="40"/>
      <c r="BQ709" s="40"/>
      <c r="BR709" s="39">
        <v>0</v>
      </c>
    </row>
    <row r="710" spans="1:70"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row>
    <row r="711" spans="1:70" s="1" customFormat="1" ht="20.100000000000001" customHeight="1" x14ac:dyDescent="0.2">
      <c r="A711" s="3"/>
      <c r="B711" s="6"/>
      <c r="C711" s="42" t="s">
        <v>180</v>
      </c>
      <c r="D711" s="42"/>
      <c r="E711" s="5"/>
      <c r="F711" s="44">
        <v>642</v>
      </c>
      <c r="G711" s="45"/>
      <c r="H711" s="45"/>
      <c r="I711" s="45"/>
      <c r="J711" s="44">
        <v>1656</v>
      </c>
      <c r="K711" s="44">
        <v>35</v>
      </c>
      <c r="L711" s="45"/>
      <c r="M711" s="44">
        <v>1691</v>
      </c>
      <c r="N711" s="45"/>
      <c r="O711" s="45"/>
      <c r="P711" s="45"/>
      <c r="Q711" s="44">
        <v>693</v>
      </c>
      <c r="R711" s="44">
        <v>962</v>
      </c>
      <c r="S711" s="45"/>
      <c r="T711" s="44">
        <v>1655</v>
      </c>
      <c r="U711" s="45"/>
      <c r="V711" s="45"/>
      <c r="W711" s="45"/>
      <c r="X711" s="44">
        <v>678</v>
      </c>
      <c r="Y711" s="45"/>
      <c r="Z711" s="45"/>
      <c r="AA711" s="45"/>
      <c r="AB711" s="44">
        <v>0</v>
      </c>
      <c r="AC711" s="45"/>
      <c r="AD711" s="44">
        <v>0</v>
      </c>
      <c r="AE711" s="45"/>
      <c r="AF711" s="45"/>
      <c r="AG711" s="45"/>
      <c r="AH711" s="44">
        <v>73</v>
      </c>
      <c r="AI711" s="45"/>
      <c r="AJ711" s="45"/>
      <c r="AK711" s="45"/>
      <c r="AL711" s="45"/>
      <c r="AM711" s="45"/>
      <c r="AN711" s="45"/>
      <c r="AO711" s="45"/>
      <c r="AP711" s="44">
        <v>109</v>
      </c>
      <c r="AQ711" s="45"/>
      <c r="AR711" s="45"/>
      <c r="AS711" s="45"/>
      <c r="AT711" s="44">
        <v>753</v>
      </c>
      <c r="AU711" s="44">
        <v>9</v>
      </c>
      <c r="AV711" s="45"/>
      <c r="AW711" s="44">
        <v>762</v>
      </c>
      <c r="AX711" s="45"/>
      <c r="AY711" s="45"/>
      <c r="AZ711" s="45"/>
      <c r="BA711" s="44">
        <v>165</v>
      </c>
      <c r="BB711" s="44">
        <v>553</v>
      </c>
      <c r="BC711" s="45"/>
      <c r="BD711" s="44">
        <v>718</v>
      </c>
      <c r="BE711" s="45"/>
      <c r="BF711" s="45"/>
      <c r="BG711" s="45"/>
      <c r="BH711" s="44">
        <v>153</v>
      </c>
      <c r="BI711" s="45"/>
      <c r="BJ711" s="45"/>
      <c r="BK711" s="45"/>
      <c r="BL711" s="44">
        <v>0</v>
      </c>
      <c r="BM711" s="45"/>
      <c r="BN711" s="44">
        <v>0</v>
      </c>
      <c r="BO711" s="45"/>
      <c r="BP711" s="45"/>
      <c r="BQ711" s="45"/>
      <c r="BR711" s="44">
        <v>31</v>
      </c>
    </row>
    <row r="712" spans="1:70"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row>
    <row r="713" spans="1:70" s="1" customFormat="1" ht="20.100000000000001" customHeight="1" x14ac:dyDescent="0.25">
      <c r="A713" s="3"/>
      <c r="B713" s="49" t="s">
        <v>330</v>
      </c>
      <c r="C713" s="50"/>
      <c r="D713" s="50"/>
      <c r="E713" s="5"/>
      <c r="F713" s="51">
        <v>642</v>
      </c>
      <c r="G713" s="52"/>
      <c r="H713" s="52"/>
      <c r="I713" s="52"/>
      <c r="J713" s="51">
        <v>1656</v>
      </c>
      <c r="K713" s="51">
        <v>35</v>
      </c>
      <c r="L713" s="52"/>
      <c r="M713" s="51">
        <v>1691</v>
      </c>
      <c r="N713" s="52"/>
      <c r="O713" s="52"/>
      <c r="P713" s="52"/>
      <c r="Q713" s="51">
        <v>693</v>
      </c>
      <c r="R713" s="51">
        <v>962</v>
      </c>
      <c r="S713" s="52"/>
      <c r="T713" s="51">
        <v>1655</v>
      </c>
      <c r="U713" s="52"/>
      <c r="V713" s="52"/>
      <c r="W713" s="52"/>
      <c r="X713" s="51">
        <v>678</v>
      </c>
      <c r="Y713" s="52"/>
      <c r="Z713" s="52"/>
      <c r="AA713" s="52"/>
      <c r="AB713" s="51">
        <v>0</v>
      </c>
      <c r="AC713" s="52"/>
      <c r="AD713" s="51">
        <v>0</v>
      </c>
      <c r="AE713" s="52"/>
      <c r="AF713" s="52"/>
      <c r="AG713" s="52"/>
      <c r="AH713" s="51">
        <v>73</v>
      </c>
      <c r="AI713" s="52"/>
      <c r="AJ713" s="52"/>
      <c r="AK713" s="52"/>
      <c r="AL713" s="52"/>
      <c r="AM713" s="52"/>
      <c r="AN713" s="52"/>
      <c r="AO713" s="52"/>
      <c r="AP713" s="51">
        <v>109</v>
      </c>
      <c r="AQ713" s="52"/>
      <c r="AR713" s="52"/>
      <c r="AS713" s="52"/>
      <c r="AT713" s="51">
        <v>753</v>
      </c>
      <c r="AU713" s="51">
        <v>9</v>
      </c>
      <c r="AV713" s="52"/>
      <c r="AW713" s="51">
        <v>762</v>
      </c>
      <c r="AX713" s="52"/>
      <c r="AY713" s="52"/>
      <c r="AZ713" s="52"/>
      <c r="BA713" s="51">
        <v>165</v>
      </c>
      <c r="BB713" s="51">
        <v>553</v>
      </c>
      <c r="BC713" s="52"/>
      <c r="BD713" s="51">
        <v>718</v>
      </c>
      <c r="BE713" s="52"/>
      <c r="BF713" s="52"/>
      <c r="BG713" s="52"/>
      <c r="BH713" s="51">
        <v>153</v>
      </c>
      <c r="BI713" s="52"/>
      <c r="BJ713" s="52"/>
      <c r="BK713" s="52"/>
      <c r="BL713" s="51">
        <v>0</v>
      </c>
      <c r="BM713" s="52"/>
      <c r="BN713" s="51">
        <v>0</v>
      </c>
      <c r="BO713" s="52"/>
      <c r="BP713" s="52"/>
      <c r="BQ713" s="52"/>
      <c r="BR713" s="51">
        <v>31</v>
      </c>
    </row>
    <row r="714" spans="1:70"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row>
    <row r="715" spans="1:70"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row>
    <row r="716" spans="1:70"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row>
    <row r="717" spans="1:70" s="1" customFormat="1" ht="20.100000000000001" customHeight="1" x14ac:dyDescent="0.2">
      <c r="A717" s="3"/>
      <c r="B717" s="55"/>
      <c r="C717" s="3"/>
      <c r="D717" s="2" t="s">
        <v>98</v>
      </c>
      <c r="E717" s="5"/>
      <c r="F717" s="37">
        <v>175</v>
      </c>
      <c r="G717" s="37"/>
      <c r="H717" s="37"/>
      <c r="I717" s="37"/>
      <c r="J717" s="37">
        <v>580</v>
      </c>
      <c r="K717" s="37">
        <v>16</v>
      </c>
      <c r="L717" s="37"/>
      <c r="M717" s="37">
        <v>596</v>
      </c>
      <c r="N717" s="37"/>
      <c r="O717" s="37"/>
      <c r="P717" s="37"/>
      <c r="Q717" s="37">
        <v>219</v>
      </c>
      <c r="R717" s="37">
        <v>400</v>
      </c>
      <c r="S717" s="37"/>
      <c r="T717" s="37">
        <v>619</v>
      </c>
      <c r="U717" s="37"/>
      <c r="V717" s="37"/>
      <c r="W717" s="37"/>
      <c r="X717" s="37">
        <v>152</v>
      </c>
      <c r="Y717" s="37"/>
      <c r="Z717" s="37"/>
      <c r="AA717" s="37"/>
      <c r="AB717" s="37">
        <v>0</v>
      </c>
      <c r="AC717" s="37"/>
      <c r="AD717" s="37">
        <v>0</v>
      </c>
      <c r="AE717" s="37"/>
      <c r="AF717" s="37"/>
      <c r="AG717" s="37"/>
      <c r="AH717" s="37">
        <v>110</v>
      </c>
      <c r="AI717" s="37"/>
      <c r="AJ717" s="37"/>
      <c r="AK717" s="37"/>
      <c r="AL717" s="37"/>
      <c r="AM717" s="37"/>
      <c r="AN717" s="37"/>
      <c r="AO717" s="37"/>
      <c r="AP717" s="37">
        <v>39</v>
      </c>
      <c r="AQ717" s="37"/>
      <c r="AR717" s="37"/>
      <c r="AS717" s="37"/>
      <c r="AT717" s="37">
        <v>184</v>
      </c>
      <c r="AU717" s="37">
        <v>3</v>
      </c>
      <c r="AV717" s="37"/>
      <c r="AW717" s="37">
        <v>187</v>
      </c>
      <c r="AX717" s="37"/>
      <c r="AY717" s="37"/>
      <c r="AZ717" s="37"/>
      <c r="BA717" s="37">
        <v>34</v>
      </c>
      <c r="BB717" s="37">
        <v>168</v>
      </c>
      <c r="BC717" s="37"/>
      <c r="BD717" s="37">
        <v>202</v>
      </c>
      <c r="BE717" s="37"/>
      <c r="BF717" s="37"/>
      <c r="BG717" s="37"/>
      <c r="BH717" s="37">
        <v>24</v>
      </c>
      <c r="BI717" s="37"/>
      <c r="BJ717" s="37"/>
      <c r="BK717" s="37"/>
      <c r="BL717" s="37">
        <v>0</v>
      </c>
      <c r="BM717" s="37"/>
      <c r="BN717" s="37">
        <v>0</v>
      </c>
      <c r="BO717" s="37"/>
      <c r="BP717" s="37"/>
      <c r="BQ717" s="37"/>
      <c r="BR717" s="37">
        <v>12</v>
      </c>
    </row>
    <row r="718" spans="1:70" s="1" customFormat="1" ht="20.100000000000001" customHeight="1" x14ac:dyDescent="0.2">
      <c r="A718" s="3"/>
      <c r="B718" s="55"/>
      <c r="C718" s="3"/>
      <c r="D718" s="38" t="s">
        <v>99</v>
      </c>
      <c r="E718" s="5"/>
      <c r="F718" s="39">
        <v>92</v>
      </c>
      <c r="G718" s="40"/>
      <c r="H718" s="40"/>
      <c r="I718" s="40"/>
      <c r="J718" s="39">
        <v>590</v>
      </c>
      <c r="K718" s="39">
        <v>15</v>
      </c>
      <c r="L718" s="40"/>
      <c r="M718" s="39">
        <v>605</v>
      </c>
      <c r="N718" s="40"/>
      <c r="O718" s="40"/>
      <c r="P718" s="40"/>
      <c r="Q718" s="39">
        <v>227</v>
      </c>
      <c r="R718" s="39">
        <v>324</v>
      </c>
      <c r="S718" s="40"/>
      <c r="T718" s="39">
        <v>551</v>
      </c>
      <c r="U718" s="40"/>
      <c r="V718" s="40"/>
      <c r="W718" s="40"/>
      <c r="X718" s="39">
        <v>146</v>
      </c>
      <c r="Y718" s="40"/>
      <c r="Z718" s="40"/>
      <c r="AA718" s="40"/>
      <c r="AB718" s="39">
        <v>0</v>
      </c>
      <c r="AC718" s="40"/>
      <c r="AD718" s="39">
        <v>0</v>
      </c>
      <c r="AE718" s="40"/>
      <c r="AF718" s="40"/>
      <c r="AG718" s="40"/>
      <c r="AH718" s="39">
        <v>52</v>
      </c>
      <c r="AI718" s="40"/>
      <c r="AJ718" s="40"/>
      <c r="AK718" s="40"/>
      <c r="AL718" s="40"/>
      <c r="AM718" s="40"/>
      <c r="AN718" s="40"/>
      <c r="AO718" s="40"/>
      <c r="AP718" s="39">
        <v>24</v>
      </c>
      <c r="AQ718" s="40"/>
      <c r="AR718" s="40"/>
      <c r="AS718" s="40"/>
      <c r="AT718" s="39">
        <v>191</v>
      </c>
      <c r="AU718" s="39">
        <v>1</v>
      </c>
      <c r="AV718" s="40"/>
      <c r="AW718" s="39">
        <v>192</v>
      </c>
      <c r="AX718" s="40"/>
      <c r="AY718" s="40"/>
      <c r="AZ718" s="40"/>
      <c r="BA718" s="39">
        <v>43</v>
      </c>
      <c r="BB718" s="39">
        <v>146</v>
      </c>
      <c r="BC718" s="40"/>
      <c r="BD718" s="39">
        <v>189</v>
      </c>
      <c r="BE718" s="40"/>
      <c r="BF718" s="40"/>
      <c r="BG718" s="40"/>
      <c r="BH718" s="39">
        <v>27</v>
      </c>
      <c r="BI718" s="40"/>
      <c r="BJ718" s="40"/>
      <c r="BK718" s="40"/>
      <c r="BL718" s="39">
        <v>0</v>
      </c>
      <c r="BM718" s="40"/>
      <c r="BN718" s="39">
        <v>0</v>
      </c>
      <c r="BO718" s="40"/>
      <c r="BP718" s="40"/>
      <c r="BQ718" s="40"/>
      <c r="BR718" s="39">
        <v>12</v>
      </c>
    </row>
    <row r="719" spans="1:70" s="1" customFormat="1" ht="20.100000000000001" customHeight="1" x14ac:dyDescent="0.2">
      <c r="A719" s="3"/>
      <c r="B719" s="55"/>
      <c r="C719" s="3"/>
      <c r="D719" s="2" t="s">
        <v>113</v>
      </c>
      <c r="E719" s="5"/>
      <c r="F719" s="37">
        <v>121</v>
      </c>
      <c r="G719" s="37"/>
      <c r="H719" s="37"/>
      <c r="I719" s="37"/>
      <c r="J719" s="37">
        <v>579</v>
      </c>
      <c r="K719" s="37">
        <v>12</v>
      </c>
      <c r="L719" s="37"/>
      <c r="M719" s="37">
        <v>591</v>
      </c>
      <c r="N719" s="37"/>
      <c r="O719" s="37"/>
      <c r="P719" s="37"/>
      <c r="Q719" s="37">
        <v>180</v>
      </c>
      <c r="R719" s="37">
        <v>377</v>
      </c>
      <c r="S719" s="37"/>
      <c r="T719" s="37">
        <v>557</v>
      </c>
      <c r="U719" s="37"/>
      <c r="V719" s="37"/>
      <c r="W719" s="37"/>
      <c r="X719" s="37">
        <v>155</v>
      </c>
      <c r="Y719" s="37"/>
      <c r="Z719" s="37"/>
      <c r="AA719" s="37"/>
      <c r="AB719" s="37">
        <v>0</v>
      </c>
      <c r="AC719" s="37"/>
      <c r="AD719" s="37">
        <v>0</v>
      </c>
      <c r="AE719" s="37"/>
      <c r="AF719" s="37"/>
      <c r="AG719" s="37"/>
      <c r="AH719" s="37">
        <v>134</v>
      </c>
      <c r="AI719" s="37"/>
      <c r="AJ719" s="37"/>
      <c r="AK719" s="37"/>
      <c r="AL719" s="37"/>
      <c r="AM719" s="37"/>
      <c r="AN719" s="37"/>
      <c r="AO719" s="37"/>
      <c r="AP719" s="37">
        <v>28</v>
      </c>
      <c r="AQ719" s="37"/>
      <c r="AR719" s="37"/>
      <c r="AS719" s="37"/>
      <c r="AT719" s="37">
        <v>186</v>
      </c>
      <c r="AU719" s="37">
        <v>0</v>
      </c>
      <c r="AV719" s="37"/>
      <c r="AW719" s="37">
        <v>186</v>
      </c>
      <c r="AX719" s="37"/>
      <c r="AY719" s="37"/>
      <c r="AZ719" s="37"/>
      <c r="BA719" s="37">
        <v>22</v>
      </c>
      <c r="BB719" s="37">
        <v>155</v>
      </c>
      <c r="BC719" s="37"/>
      <c r="BD719" s="37">
        <v>177</v>
      </c>
      <c r="BE719" s="37"/>
      <c r="BF719" s="37"/>
      <c r="BG719" s="37"/>
      <c r="BH719" s="37">
        <v>37</v>
      </c>
      <c r="BI719" s="37"/>
      <c r="BJ719" s="37"/>
      <c r="BK719" s="37"/>
      <c r="BL719" s="37">
        <v>0</v>
      </c>
      <c r="BM719" s="37"/>
      <c r="BN719" s="37">
        <v>0</v>
      </c>
      <c r="BO719" s="37"/>
      <c r="BP719" s="37"/>
      <c r="BQ719" s="37"/>
      <c r="BR719" s="37">
        <v>30</v>
      </c>
    </row>
    <row r="720" spans="1:70"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row>
    <row r="721" spans="1:70" s="1" customFormat="1" ht="20.100000000000001" customHeight="1" x14ac:dyDescent="0.2">
      <c r="A721" s="3"/>
      <c r="B721" s="55"/>
      <c r="C721" s="42" t="s">
        <v>180</v>
      </c>
      <c r="D721" s="42"/>
      <c r="E721" s="5"/>
      <c r="F721" s="44">
        <v>388</v>
      </c>
      <c r="G721" s="45"/>
      <c r="H721" s="45"/>
      <c r="I721" s="45"/>
      <c r="J721" s="44">
        <v>1749</v>
      </c>
      <c r="K721" s="44">
        <v>43</v>
      </c>
      <c r="L721" s="45"/>
      <c r="M721" s="44">
        <v>1792</v>
      </c>
      <c r="N721" s="45"/>
      <c r="O721" s="45"/>
      <c r="P721" s="45"/>
      <c r="Q721" s="44">
        <v>626</v>
      </c>
      <c r="R721" s="44">
        <v>1101</v>
      </c>
      <c r="S721" s="45"/>
      <c r="T721" s="44">
        <v>1727</v>
      </c>
      <c r="U721" s="45"/>
      <c r="V721" s="45"/>
      <c r="W721" s="45"/>
      <c r="X721" s="44">
        <v>453</v>
      </c>
      <c r="Y721" s="45"/>
      <c r="Z721" s="45"/>
      <c r="AA721" s="45"/>
      <c r="AB721" s="44">
        <v>0</v>
      </c>
      <c r="AC721" s="45"/>
      <c r="AD721" s="44">
        <v>0</v>
      </c>
      <c r="AE721" s="45"/>
      <c r="AF721" s="45"/>
      <c r="AG721" s="45"/>
      <c r="AH721" s="44">
        <v>296</v>
      </c>
      <c r="AI721" s="45"/>
      <c r="AJ721" s="45"/>
      <c r="AK721" s="45"/>
      <c r="AL721" s="45"/>
      <c r="AM721" s="45"/>
      <c r="AN721" s="45"/>
      <c r="AO721" s="45"/>
      <c r="AP721" s="44">
        <v>91</v>
      </c>
      <c r="AQ721" s="45"/>
      <c r="AR721" s="45"/>
      <c r="AS721" s="45"/>
      <c r="AT721" s="44">
        <v>561</v>
      </c>
      <c r="AU721" s="44">
        <v>4</v>
      </c>
      <c r="AV721" s="45"/>
      <c r="AW721" s="44">
        <v>565</v>
      </c>
      <c r="AX721" s="45"/>
      <c r="AY721" s="45"/>
      <c r="AZ721" s="45"/>
      <c r="BA721" s="44">
        <v>99</v>
      </c>
      <c r="BB721" s="44">
        <v>469</v>
      </c>
      <c r="BC721" s="45"/>
      <c r="BD721" s="44">
        <v>568</v>
      </c>
      <c r="BE721" s="45"/>
      <c r="BF721" s="45"/>
      <c r="BG721" s="45"/>
      <c r="BH721" s="44">
        <v>88</v>
      </c>
      <c r="BI721" s="45"/>
      <c r="BJ721" s="45"/>
      <c r="BK721" s="45"/>
      <c r="BL721" s="44">
        <v>0</v>
      </c>
      <c r="BM721" s="45"/>
      <c r="BN721" s="44">
        <v>0</v>
      </c>
      <c r="BO721" s="45"/>
      <c r="BP721" s="45"/>
      <c r="BQ721" s="45"/>
      <c r="BR721" s="44">
        <v>54</v>
      </c>
    </row>
    <row r="722" spans="1:70"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row>
    <row r="723" spans="1:70" s="1" customFormat="1" ht="20.100000000000001" customHeight="1" x14ac:dyDescent="0.25">
      <c r="A723" s="3"/>
      <c r="B723" s="49" t="s">
        <v>332</v>
      </c>
      <c r="C723" s="50"/>
      <c r="D723" s="50"/>
      <c r="E723" s="5"/>
      <c r="F723" s="51">
        <v>388</v>
      </c>
      <c r="G723" s="52"/>
      <c r="H723" s="52"/>
      <c r="I723" s="52"/>
      <c r="J723" s="51">
        <v>1749</v>
      </c>
      <c r="K723" s="51">
        <v>43</v>
      </c>
      <c r="L723" s="52"/>
      <c r="M723" s="51">
        <v>1792</v>
      </c>
      <c r="N723" s="52"/>
      <c r="O723" s="52"/>
      <c r="P723" s="52"/>
      <c r="Q723" s="51">
        <v>626</v>
      </c>
      <c r="R723" s="51">
        <v>1101</v>
      </c>
      <c r="S723" s="52"/>
      <c r="T723" s="51">
        <v>1727</v>
      </c>
      <c r="U723" s="52"/>
      <c r="V723" s="52"/>
      <c r="W723" s="52"/>
      <c r="X723" s="51">
        <v>453</v>
      </c>
      <c r="Y723" s="52"/>
      <c r="Z723" s="52"/>
      <c r="AA723" s="52"/>
      <c r="AB723" s="51">
        <v>0</v>
      </c>
      <c r="AC723" s="52"/>
      <c r="AD723" s="51">
        <v>0</v>
      </c>
      <c r="AE723" s="52"/>
      <c r="AF723" s="52"/>
      <c r="AG723" s="52"/>
      <c r="AH723" s="51">
        <v>296</v>
      </c>
      <c r="AI723" s="52"/>
      <c r="AJ723" s="52"/>
      <c r="AK723" s="52"/>
      <c r="AL723" s="52"/>
      <c r="AM723" s="52"/>
      <c r="AN723" s="52"/>
      <c r="AO723" s="52"/>
      <c r="AP723" s="51">
        <v>91</v>
      </c>
      <c r="AQ723" s="52"/>
      <c r="AR723" s="52"/>
      <c r="AS723" s="52"/>
      <c r="AT723" s="51">
        <v>561</v>
      </c>
      <c r="AU723" s="51">
        <v>4</v>
      </c>
      <c r="AV723" s="52"/>
      <c r="AW723" s="51">
        <v>565</v>
      </c>
      <c r="AX723" s="52"/>
      <c r="AY723" s="52"/>
      <c r="AZ723" s="52"/>
      <c r="BA723" s="51">
        <v>99</v>
      </c>
      <c r="BB723" s="51">
        <v>469</v>
      </c>
      <c r="BC723" s="52"/>
      <c r="BD723" s="51">
        <v>568</v>
      </c>
      <c r="BE723" s="52"/>
      <c r="BF723" s="52"/>
      <c r="BG723" s="52"/>
      <c r="BH723" s="51">
        <v>88</v>
      </c>
      <c r="BI723" s="52"/>
      <c r="BJ723" s="52"/>
      <c r="BK723" s="52"/>
      <c r="BL723" s="51">
        <v>0</v>
      </c>
      <c r="BM723" s="52"/>
      <c r="BN723" s="51">
        <v>0</v>
      </c>
      <c r="BO723" s="52"/>
      <c r="BP723" s="52"/>
      <c r="BQ723" s="52"/>
      <c r="BR723" s="51">
        <v>54</v>
      </c>
    </row>
    <row r="724" spans="1:70"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row>
    <row r="725" spans="1:70"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row>
    <row r="726" spans="1:70"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row>
    <row r="727" spans="1:70" s="1" customFormat="1" ht="20.100000000000001" customHeight="1" x14ac:dyDescent="0.2">
      <c r="A727" s="3"/>
      <c r="B727" s="55"/>
      <c r="C727" s="3"/>
      <c r="D727" s="2" t="s">
        <v>98</v>
      </c>
      <c r="E727" s="5"/>
      <c r="F727" s="37">
        <v>84</v>
      </c>
      <c r="G727" s="37"/>
      <c r="H727" s="37"/>
      <c r="I727" s="37"/>
      <c r="J727" s="37">
        <v>375</v>
      </c>
      <c r="K727" s="37">
        <v>5</v>
      </c>
      <c r="L727" s="37"/>
      <c r="M727" s="37">
        <v>380</v>
      </c>
      <c r="N727" s="37"/>
      <c r="O727" s="37"/>
      <c r="P727" s="37"/>
      <c r="Q727" s="37">
        <v>148</v>
      </c>
      <c r="R727" s="37">
        <v>202</v>
      </c>
      <c r="S727" s="37"/>
      <c r="T727" s="37">
        <v>350</v>
      </c>
      <c r="U727" s="37"/>
      <c r="V727" s="37"/>
      <c r="W727" s="37"/>
      <c r="X727" s="37">
        <v>114</v>
      </c>
      <c r="Y727" s="37"/>
      <c r="Z727" s="37"/>
      <c r="AA727" s="37"/>
      <c r="AB727" s="37">
        <v>0</v>
      </c>
      <c r="AC727" s="37"/>
      <c r="AD727" s="37">
        <v>0</v>
      </c>
      <c r="AE727" s="37"/>
      <c r="AF727" s="37"/>
      <c r="AG727" s="37"/>
      <c r="AH727" s="37">
        <v>0</v>
      </c>
      <c r="AI727" s="37"/>
      <c r="AJ727" s="37"/>
      <c r="AK727" s="37"/>
      <c r="AL727" s="37"/>
      <c r="AM727" s="37"/>
      <c r="AN727" s="37"/>
      <c r="AO727" s="37"/>
      <c r="AP727" s="37">
        <v>85</v>
      </c>
      <c r="AQ727" s="37"/>
      <c r="AR727" s="37"/>
      <c r="AS727" s="37"/>
      <c r="AT727" s="37">
        <v>620</v>
      </c>
      <c r="AU727" s="37">
        <v>3</v>
      </c>
      <c r="AV727" s="37"/>
      <c r="AW727" s="37">
        <v>623</v>
      </c>
      <c r="AX727" s="37"/>
      <c r="AY727" s="37"/>
      <c r="AZ727" s="37"/>
      <c r="BA727" s="37">
        <v>50</v>
      </c>
      <c r="BB727" s="37">
        <v>535</v>
      </c>
      <c r="BC727" s="37"/>
      <c r="BD727" s="37">
        <v>585</v>
      </c>
      <c r="BE727" s="37"/>
      <c r="BF727" s="37"/>
      <c r="BG727" s="37"/>
      <c r="BH727" s="37">
        <v>123</v>
      </c>
      <c r="BI727" s="37"/>
      <c r="BJ727" s="37"/>
      <c r="BK727" s="37"/>
      <c r="BL727" s="37">
        <v>0</v>
      </c>
      <c r="BM727" s="37"/>
      <c r="BN727" s="37">
        <v>0</v>
      </c>
      <c r="BO727" s="37"/>
      <c r="BP727" s="37"/>
      <c r="BQ727" s="37"/>
      <c r="BR727" s="37">
        <v>0</v>
      </c>
    </row>
    <row r="728" spans="1:70" s="1" customFormat="1" ht="20.100000000000001" customHeight="1" x14ac:dyDescent="0.2">
      <c r="A728" s="3"/>
      <c r="B728" s="55"/>
      <c r="C728" s="3"/>
      <c r="D728" s="38" t="s">
        <v>99</v>
      </c>
      <c r="E728" s="5"/>
      <c r="F728" s="39">
        <v>112</v>
      </c>
      <c r="G728" s="40"/>
      <c r="H728" s="40"/>
      <c r="I728" s="40"/>
      <c r="J728" s="39">
        <v>360</v>
      </c>
      <c r="K728" s="39">
        <v>5</v>
      </c>
      <c r="L728" s="40"/>
      <c r="M728" s="39">
        <v>365</v>
      </c>
      <c r="N728" s="40"/>
      <c r="O728" s="40"/>
      <c r="P728" s="40"/>
      <c r="Q728" s="39">
        <v>140</v>
      </c>
      <c r="R728" s="39">
        <v>197</v>
      </c>
      <c r="S728" s="40"/>
      <c r="T728" s="39">
        <v>337</v>
      </c>
      <c r="U728" s="40"/>
      <c r="V728" s="40"/>
      <c r="W728" s="40"/>
      <c r="X728" s="39">
        <v>140</v>
      </c>
      <c r="Y728" s="40"/>
      <c r="Z728" s="40"/>
      <c r="AA728" s="40"/>
      <c r="AB728" s="39">
        <v>0</v>
      </c>
      <c r="AC728" s="40"/>
      <c r="AD728" s="39">
        <v>0</v>
      </c>
      <c r="AE728" s="40"/>
      <c r="AF728" s="40"/>
      <c r="AG728" s="40"/>
      <c r="AH728" s="39">
        <v>72</v>
      </c>
      <c r="AI728" s="40"/>
      <c r="AJ728" s="40"/>
      <c r="AK728" s="40"/>
      <c r="AL728" s="40"/>
      <c r="AM728" s="40"/>
      <c r="AN728" s="40"/>
      <c r="AO728" s="40"/>
      <c r="AP728" s="39">
        <v>106</v>
      </c>
      <c r="AQ728" s="40"/>
      <c r="AR728" s="40"/>
      <c r="AS728" s="40"/>
      <c r="AT728" s="39">
        <v>626</v>
      </c>
      <c r="AU728" s="39">
        <v>4</v>
      </c>
      <c r="AV728" s="40"/>
      <c r="AW728" s="39">
        <v>630</v>
      </c>
      <c r="AX728" s="40"/>
      <c r="AY728" s="40"/>
      <c r="AZ728" s="40"/>
      <c r="BA728" s="39">
        <v>87</v>
      </c>
      <c r="BB728" s="39">
        <v>485</v>
      </c>
      <c r="BC728" s="40"/>
      <c r="BD728" s="39">
        <v>572</v>
      </c>
      <c r="BE728" s="40"/>
      <c r="BF728" s="40"/>
      <c r="BG728" s="40"/>
      <c r="BH728" s="39">
        <v>164</v>
      </c>
      <c r="BI728" s="40"/>
      <c r="BJ728" s="40"/>
      <c r="BK728" s="40"/>
      <c r="BL728" s="39">
        <v>0</v>
      </c>
      <c r="BM728" s="40"/>
      <c r="BN728" s="39">
        <v>0</v>
      </c>
      <c r="BO728" s="40"/>
      <c r="BP728" s="40"/>
      <c r="BQ728" s="40"/>
      <c r="BR728" s="39">
        <v>60</v>
      </c>
    </row>
    <row r="729" spans="1:70"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row>
    <row r="730" spans="1:70" s="1" customFormat="1" ht="20.100000000000001" customHeight="1" x14ac:dyDescent="0.2">
      <c r="A730" s="3"/>
      <c r="B730" s="55"/>
      <c r="C730" s="42" t="s">
        <v>180</v>
      </c>
      <c r="D730" s="42"/>
      <c r="E730" s="5"/>
      <c r="F730" s="44">
        <v>196</v>
      </c>
      <c r="G730" s="45"/>
      <c r="H730" s="45"/>
      <c r="I730" s="45"/>
      <c r="J730" s="44">
        <v>735</v>
      </c>
      <c r="K730" s="44">
        <v>10</v>
      </c>
      <c r="L730" s="45"/>
      <c r="M730" s="44">
        <v>745</v>
      </c>
      <c r="N730" s="45"/>
      <c r="O730" s="45"/>
      <c r="P730" s="45"/>
      <c r="Q730" s="44">
        <v>288</v>
      </c>
      <c r="R730" s="44">
        <v>399</v>
      </c>
      <c r="S730" s="45"/>
      <c r="T730" s="44">
        <v>687</v>
      </c>
      <c r="U730" s="45"/>
      <c r="V730" s="45"/>
      <c r="W730" s="45"/>
      <c r="X730" s="44">
        <v>254</v>
      </c>
      <c r="Y730" s="45"/>
      <c r="Z730" s="45"/>
      <c r="AA730" s="45"/>
      <c r="AB730" s="44">
        <v>0</v>
      </c>
      <c r="AC730" s="45"/>
      <c r="AD730" s="44">
        <v>0</v>
      </c>
      <c r="AE730" s="45"/>
      <c r="AF730" s="45"/>
      <c r="AG730" s="45"/>
      <c r="AH730" s="44">
        <v>72</v>
      </c>
      <c r="AI730" s="45"/>
      <c r="AJ730" s="45"/>
      <c r="AK730" s="45"/>
      <c r="AL730" s="45"/>
      <c r="AM730" s="45"/>
      <c r="AN730" s="45"/>
      <c r="AO730" s="45"/>
      <c r="AP730" s="44">
        <v>191</v>
      </c>
      <c r="AQ730" s="45"/>
      <c r="AR730" s="45"/>
      <c r="AS730" s="45"/>
      <c r="AT730" s="44">
        <v>1246</v>
      </c>
      <c r="AU730" s="44">
        <v>7</v>
      </c>
      <c r="AV730" s="45"/>
      <c r="AW730" s="44">
        <v>1253</v>
      </c>
      <c r="AX730" s="45"/>
      <c r="AY730" s="45"/>
      <c r="AZ730" s="45"/>
      <c r="BA730" s="44">
        <v>137</v>
      </c>
      <c r="BB730" s="44">
        <v>1020</v>
      </c>
      <c r="BC730" s="45"/>
      <c r="BD730" s="44">
        <v>1157</v>
      </c>
      <c r="BE730" s="45"/>
      <c r="BF730" s="45"/>
      <c r="BG730" s="45"/>
      <c r="BH730" s="44">
        <v>287</v>
      </c>
      <c r="BI730" s="45"/>
      <c r="BJ730" s="45"/>
      <c r="BK730" s="45"/>
      <c r="BL730" s="44">
        <v>0</v>
      </c>
      <c r="BM730" s="45"/>
      <c r="BN730" s="44">
        <v>0</v>
      </c>
      <c r="BO730" s="45"/>
      <c r="BP730" s="45"/>
      <c r="BQ730" s="45"/>
      <c r="BR730" s="44">
        <v>60</v>
      </c>
    </row>
    <row r="731" spans="1:70"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row>
    <row r="732" spans="1:70" s="1" customFormat="1" ht="20.100000000000001" customHeight="1" x14ac:dyDescent="0.25">
      <c r="A732" s="3"/>
      <c r="B732" s="49" t="s">
        <v>334</v>
      </c>
      <c r="C732" s="50"/>
      <c r="D732" s="50"/>
      <c r="E732" s="5"/>
      <c r="F732" s="51">
        <v>196</v>
      </c>
      <c r="G732" s="52"/>
      <c r="H732" s="52"/>
      <c r="I732" s="52"/>
      <c r="J732" s="51">
        <v>735</v>
      </c>
      <c r="K732" s="51">
        <v>10</v>
      </c>
      <c r="L732" s="52"/>
      <c r="M732" s="51">
        <v>745</v>
      </c>
      <c r="N732" s="52"/>
      <c r="O732" s="52"/>
      <c r="P732" s="52"/>
      <c r="Q732" s="51">
        <v>288</v>
      </c>
      <c r="R732" s="51">
        <v>399</v>
      </c>
      <c r="S732" s="52"/>
      <c r="T732" s="51">
        <v>687</v>
      </c>
      <c r="U732" s="52"/>
      <c r="V732" s="52"/>
      <c r="W732" s="52"/>
      <c r="X732" s="51">
        <v>254</v>
      </c>
      <c r="Y732" s="52"/>
      <c r="Z732" s="52"/>
      <c r="AA732" s="52"/>
      <c r="AB732" s="51">
        <v>0</v>
      </c>
      <c r="AC732" s="52"/>
      <c r="AD732" s="51">
        <v>0</v>
      </c>
      <c r="AE732" s="52"/>
      <c r="AF732" s="52"/>
      <c r="AG732" s="52"/>
      <c r="AH732" s="51">
        <v>72</v>
      </c>
      <c r="AI732" s="52"/>
      <c r="AJ732" s="52"/>
      <c r="AK732" s="52"/>
      <c r="AL732" s="52"/>
      <c r="AM732" s="52"/>
      <c r="AN732" s="52"/>
      <c r="AO732" s="52"/>
      <c r="AP732" s="51">
        <v>191</v>
      </c>
      <c r="AQ732" s="52"/>
      <c r="AR732" s="52"/>
      <c r="AS732" s="52"/>
      <c r="AT732" s="51">
        <v>1246</v>
      </c>
      <c r="AU732" s="51">
        <v>7</v>
      </c>
      <c r="AV732" s="52"/>
      <c r="AW732" s="51">
        <v>1253</v>
      </c>
      <c r="AX732" s="52"/>
      <c r="AY732" s="52"/>
      <c r="AZ732" s="52"/>
      <c r="BA732" s="51">
        <v>137</v>
      </c>
      <c r="BB732" s="51">
        <v>1020</v>
      </c>
      <c r="BC732" s="52"/>
      <c r="BD732" s="51">
        <v>1157</v>
      </c>
      <c r="BE732" s="52"/>
      <c r="BF732" s="52"/>
      <c r="BG732" s="52"/>
      <c r="BH732" s="51">
        <v>287</v>
      </c>
      <c r="BI732" s="52"/>
      <c r="BJ732" s="52"/>
      <c r="BK732" s="52"/>
      <c r="BL732" s="51">
        <v>0</v>
      </c>
      <c r="BM732" s="52"/>
      <c r="BN732" s="51">
        <v>0</v>
      </c>
      <c r="BO732" s="52"/>
      <c r="BP732" s="52"/>
      <c r="BQ732" s="52"/>
      <c r="BR732" s="51">
        <v>60</v>
      </c>
    </row>
    <row r="733" spans="1:70"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row>
    <row r="734" spans="1:70"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row>
    <row r="735" spans="1:70"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row>
    <row r="736" spans="1:70" s="1" customFormat="1" ht="20.100000000000001" customHeight="1" x14ac:dyDescent="0.2">
      <c r="A736" s="3"/>
      <c r="B736" s="55"/>
      <c r="C736" s="3"/>
      <c r="D736" s="2" t="s">
        <v>124</v>
      </c>
      <c r="E736" s="5"/>
      <c r="F736" s="37">
        <v>177</v>
      </c>
      <c r="G736" s="37"/>
      <c r="H736" s="37"/>
      <c r="I736" s="37"/>
      <c r="J736" s="37">
        <v>455</v>
      </c>
      <c r="K736" s="37">
        <v>17</v>
      </c>
      <c r="L736" s="37"/>
      <c r="M736" s="37">
        <v>472</v>
      </c>
      <c r="N736" s="37"/>
      <c r="O736" s="37"/>
      <c r="P736" s="37"/>
      <c r="Q736" s="37">
        <v>151</v>
      </c>
      <c r="R736" s="37">
        <v>319</v>
      </c>
      <c r="S736" s="37"/>
      <c r="T736" s="37">
        <v>470</v>
      </c>
      <c r="U736" s="37"/>
      <c r="V736" s="37"/>
      <c r="W736" s="37"/>
      <c r="X736" s="37">
        <v>179</v>
      </c>
      <c r="Y736" s="37"/>
      <c r="Z736" s="37"/>
      <c r="AA736" s="37"/>
      <c r="AB736" s="37">
        <v>0</v>
      </c>
      <c r="AC736" s="37"/>
      <c r="AD736" s="37">
        <v>0</v>
      </c>
      <c r="AE736" s="37"/>
      <c r="AF736" s="37"/>
      <c r="AG736" s="37"/>
      <c r="AH736" s="37">
        <v>17</v>
      </c>
      <c r="AI736" s="37"/>
      <c r="AJ736" s="37"/>
      <c r="AK736" s="37"/>
      <c r="AL736" s="37"/>
      <c r="AM736" s="37"/>
      <c r="AN736" s="37"/>
      <c r="AO736" s="37"/>
      <c r="AP736" s="37">
        <v>29</v>
      </c>
      <c r="AQ736" s="37"/>
      <c r="AR736" s="37"/>
      <c r="AS736" s="37"/>
      <c r="AT736" s="37">
        <v>126</v>
      </c>
      <c r="AU736" s="37">
        <v>2</v>
      </c>
      <c r="AV736" s="37"/>
      <c r="AW736" s="37">
        <v>128</v>
      </c>
      <c r="AX736" s="37"/>
      <c r="AY736" s="37"/>
      <c r="AZ736" s="37"/>
      <c r="BA736" s="37">
        <v>29</v>
      </c>
      <c r="BB736" s="37">
        <v>99</v>
      </c>
      <c r="BC736" s="37"/>
      <c r="BD736" s="37">
        <v>128</v>
      </c>
      <c r="BE736" s="37"/>
      <c r="BF736" s="37"/>
      <c r="BG736" s="37"/>
      <c r="BH736" s="37">
        <v>29</v>
      </c>
      <c r="BI736" s="37"/>
      <c r="BJ736" s="37"/>
      <c r="BK736" s="37"/>
      <c r="BL736" s="37">
        <v>0</v>
      </c>
      <c r="BM736" s="37"/>
      <c r="BN736" s="37">
        <v>0</v>
      </c>
      <c r="BO736" s="37"/>
      <c r="BP736" s="37"/>
      <c r="BQ736" s="37"/>
      <c r="BR736" s="37">
        <v>8</v>
      </c>
    </row>
    <row r="737" spans="1:70" s="1" customFormat="1" ht="20.100000000000001" customHeight="1" x14ac:dyDescent="0.2">
      <c r="A737" s="3"/>
      <c r="B737" s="55"/>
      <c r="C737" s="3"/>
      <c r="D737" s="38" t="s">
        <v>99</v>
      </c>
      <c r="E737" s="5"/>
      <c r="F737" s="39">
        <v>88</v>
      </c>
      <c r="G737" s="40"/>
      <c r="H737" s="40"/>
      <c r="I737" s="40"/>
      <c r="J737" s="39">
        <v>450</v>
      </c>
      <c r="K737" s="39">
        <v>11</v>
      </c>
      <c r="L737" s="40"/>
      <c r="M737" s="39">
        <v>461</v>
      </c>
      <c r="N737" s="40"/>
      <c r="O737" s="40"/>
      <c r="P737" s="40"/>
      <c r="Q737" s="39">
        <v>205</v>
      </c>
      <c r="R737" s="39">
        <v>234</v>
      </c>
      <c r="S737" s="40"/>
      <c r="T737" s="39">
        <v>439</v>
      </c>
      <c r="U737" s="40"/>
      <c r="V737" s="40"/>
      <c r="W737" s="40"/>
      <c r="X737" s="39">
        <v>110</v>
      </c>
      <c r="Y737" s="40"/>
      <c r="Z737" s="40"/>
      <c r="AA737" s="40"/>
      <c r="AB737" s="39">
        <v>0</v>
      </c>
      <c r="AC737" s="40"/>
      <c r="AD737" s="39">
        <v>0</v>
      </c>
      <c r="AE737" s="40"/>
      <c r="AF737" s="40"/>
      <c r="AG737" s="40"/>
      <c r="AH737" s="39">
        <v>2</v>
      </c>
      <c r="AI737" s="40"/>
      <c r="AJ737" s="40"/>
      <c r="AK737" s="40"/>
      <c r="AL737" s="40"/>
      <c r="AM737" s="40"/>
      <c r="AN737" s="40"/>
      <c r="AO737" s="40"/>
      <c r="AP737" s="39">
        <v>18</v>
      </c>
      <c r="AQ737" s="40"/>
      <c r="AR737" s="40"/>
      <c r="AS737" s="40"/>
      <c r="AT737" s="39">
        <v>110</v>
      </c>
      <c r="AU737" s="39">
        <v>2</v>
      </c>
      <c r="AV737" s="40"/>
      <c r="AW737" s="39">
        <v>112</v>
      </c>
      <c r="AX737" s="40"/>
      <c r="AY737" s="40"/>
      <c r="AZ737" s="40"/>
      <c r="BA737" s="39">
        <v>35</v>
      </c>
      <c r="BB737" s="39">
        <v>75</v>
      </c>
      <c r="BC737" s="40"/>
      <c r="BD737" s="39">
        <v>110</v>
      </c>
      <c r="BE737" s="40"/>
      <c r="BF737" s="40"/>
      <c r="BG737" s="40"/>
      <c r="BH737" s="39">
        <v>20</v>
      </c>
      <c r="BI737" s="40"/>
      <c r="BJ737" s="40"/>
      <c r="BK737" s="40"/>
      <c r="BL737" s="39">
        <v>0</v>
      </c>
      <c r="BM737" s="40"/>
      <c r="BN737" s="39">
        <v>0</v>
      </c>
      <c r="BO737" s="40"/>
      <c r="BP737" s="40"/>
      <c r="BQ737" s="40"/>
      <c r="BR737" s="39">
        <v>2</v>
      </c>
    </row>
    <row r="738" spans="1:70"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row>
    <row r="739" spans="1:70" s="1" customFormat="1" ht="20.100000000000001" customHeight="1" x14ac:dyDescent="0.2">
      <c r="A739" s="3"/>
      <c r="B739" s="55"/>
      <c r="C739" s="42" t="s">
        <v>180</v>
      </c>
      <c r="D739" s="42"/>
      <c r="E739" s="5"/>
      <c r="F739" s="44">
        <v>265</v>
      </c>
      <c r="G739" s="45"/>
      <c r="H739" s="45"/>
      <c r="I739" s="45"/>
      <c r="J739" s="44">
        <v>905</v>
      </c>
      <c r="K739" s="44">
        <v>28</v>
      </c>
      <c r="L739" s="45"/>
      <c r="M739" s="44">
        <v>933</v>
      </c>
      <c r="N739" s="45"/>
      <c r="O739" s="45"/>
      <c r="P739" s="45"/>
      <c r="Q739" s="44">
        <v>356</v>
      </c>
      <c r="R739" s="44">
        <v>553</v>
      </c>
      <c r="S739" s="45"/>
      <c r="T739" s="44">
        <v>909</v>
      </c>
      <c r="U739" s="45"/>
      <c r="V739" s="45"/>
      <c r="W739" s="45"/>
      <c r="X739" s="44">
        <v>289</v>
      </c>
      <c r="Y739" s="45"/>
      <c r="Z739" s="45"/>
      <c r="AA739" s="45"/>
      <c r="AB739" s="44">
        <v>0</v>
      </c>
      <c r="AC739" s="45"/>
      <c r="AD739" s="44">
        <v>0</v>
      </c>
      <c r="AE739" s="45"/>
      <c r="AF739" s="45"/>
      <c r="AG739" s="45"/>
      <c r="AH739" s="44">
        <v>19</v>
      </c>
      <c r="AI739" s="45"/>
      <c r="AJ739" s="45"/>
      <c r="AK739" s="45"/>
      <c r="AL739" s="45"/>
      <c r="AM739" s="45"/>
      <c r="AN739" s="45"/>
      <c r="AO739" s="45"/>
      <c r="AP739" s="44">
        <v>47</v>
      </c>
      <c r="AQ739" s="45"/>
      <c r="AR739" s="45"/>
      <c r="AS739" s="45"/>
      <c r="AT739" s="44">
        <v>236</v>
      </c>
      <c r="AU739" s="44">
        <v>4</v>
      </c>
      <c r="AV739" s="45"/>
      <c r="AW739" s="44">
        <v>240</v>
      </c>
      <c r="AX739" s="45"/>
      <c r="AY739" s="45"/>
      <c r="AZ739" s="45"/>
      <c r="BA739" s="44">
        <v>64</v>
      </c>
      <c r="BB739" s="44">
        <v>174</v>
      </c>
      <c r="BC739" s="45"/>
      <c r="BD739" s="44">
        <v>238</v>
      </c>
      <c r="BE739" s="45"/>
      <c r="BF739" s="45"/>
      <c r="BG739" s="45"/>
      <c r="BH739" s="44">
        <v>49</v>
      </c>
      <c r="BI739" s="45"/>
      <c r="BJ739" s="45"/>
      <c r="BK739" s="45"/>
      <c r="BL739" s="44">
        <v>0</v>
      </c>
      <c r="BM739" s="45"/>
      <c r="BN739" s="44">
        <v>0</v>
      </c>
      <c r="BO739" s="45"/>
      <c r="BP739" s="45"/>
      <c r="BQ739" s="45"/>
      <c r="BR739" s="44">
        <v>10</v>
      </c>
    </row>
    <row r="740" spans="1:70"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row>
    <row r="741" spans="1:70" s="1" customFormat="1" ht="20.100000000000001" customHeight="1" x14ac:dyDescent="0.25">
      <c r="A741" s="3"/>
      <c r="B741" s="49" t="s">
        <v>336</v>
      </c>
      <c r="C741" s="50"/>
      <c r="D741" s="50"/>
      <c r="E741" s="5"/>
      <c r="F741" s="51">
        <v>265</v>
      </c>
      <c r="G741" s="52"/>
      <c r="H741" s="52"/>
      <c r="I741" s="52"/>
      <c r="J741" s="51">
        <v>905</v>
      </c>
      <c r="K741" s="51">
        <v>28</v>
      </c>
      <c r="L741" s="52"/>
      <c r="M741" s="51">
        <v>933</v>
      </c>
      <c r="N741" s="52"/>
      <c r="O741" s="52"/>
      <c r="P741" s="52"/>
      <c r="Q741" s="51">
        <v>356</v>
      </c>
      <c r="R741" s="51">
        <v>553</v>
      </c>
      <c r="S741" s="52"/>
      <c r="T741" s="51">
        <v>909</v>
      </c>
      <c r="U741" s="52"/>
      <c r="V741" s="52"/>
      <c r="W741" s="52"/>
      <c r="X741" s="51">
        <v>289</v>
      </c>
      <c r="Y741" s="52"/>
      <c r="Z741" s="52"/>
      <c r="AA741" s="52"/>
      <c r="AB741" s="51">
        <v>0</v>
      </c>
      <c r="AC741" s="52"/>
      <c r="AD741" s="51">
        <v>0</v>
      </c>
      <c r="AE741" s="52"/>
      <c r="AF741" s="52"/>
      <c r="AG741" s="52"/>
      <c r="AH741" s="51">
        <v>19</v>
      </c>
      <c r="AI741" s="52"/>
      <c r="AJ741" s="52"/>
      <c r="AK741" s="52"/>
      <c r="AL741" s="52"/>
      <c r="AM741" s="52"/>
      <c r="AN741" s="52"/>
      <c r="AO741" s="52"/>
      <c r="AP741" s="51">
        <v>47</v>
      </c>
      <c r="AQ741" s="52"/>
      <c r="AR741" s="52"/>
      <c r="AS741" s="52"/>
      <c r="AT741" s="51">
        <v>236</v>
      </c>
      <c r="AU741" s="51">
        <v>4</v>
      </c>
      <c r="AV741" s="52"/>
      <c r="AW741" s="51">
        <v>240</v>
      </c>
      <c r="AX741" s="52"/>
      <c r="AY741" s="52"/>
      <c r="AZ741" s="52"/>
      <c r="BA741" s="51">
        <v>64</v>
      </c>
      <c r="BB741" s="51">
        <v>174</v>
      </c>
      <c r="BC741" s="52"/>
      <c r="BD741" s="51">
        <v>238</v>
      </c>
      <c r="BE741" s="52"/>
      <c r="BF741" s="52"/>
      <c r="BG741" s="52"/>
      <c r="BH741" s="51">
        <v>49</v>
      </c>
      <c r="BI741" s="52"/>
      <c r="BJ741" s="52"/>
      <c r="BK741" s="52"/>
      <c r="BL741" s="51">
        <v>0</v>
      </c>
      <c r="BM741" s="52"/>
      <c r="BN741" s="51">
        <v>0</v>
      </c>
      <c r="BO741" s="52"/>
      <c r="BP741" s="52"/>
      <c r="BQ741" s="52"/>
      <c r="BR741" s="51">
        <v>10</v>
      </c>
    </row>
    <row r="742" spans="1:70"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row>
    <row r="743" spans="1:70" s="61" customFormat="1" ht="30" customHeight="1" x14ac:dyDescent="0.2">
      <c r="A743" s="57"/>
      <c r="B743" s="58" t="s">
        <v>337</v>
      </c>
      <c r="C743" s="59"/>
      <c r="D743" s="59"/>
      <c r="E743" s="5"/>
      <c r="F743" s="60">
        <v>36953</v>
      </c>
      <c r="G743" s="52"/>
      <c r="H743" s="52"/>
      <c r="I743" s="52"/>
      <c r="J743" s="60">
        <v>123019</v>
      </c>
      <c r="K743" s="60">
        <v>4354</v>
      </c>
      <c r="L743" s="52"/>
      <c r="M743" s="60">
        <v>127373</v>
      </c>
      <c r="N743" s="52"/>
      <c r="O743" s="52"/>
      <c r="P743" s="52"/>
      <c r="Q743" s="60">
        <v>53702</v>
      </c>
      <c r="R743" s="60">
        <v>73585</v>
      </c>
      <c r="S743" s="52"/>
      <c r="T743" s="60">
        <v>127287</v>
      </c>
      <c r="U743" s="52"/>
      <c r="V743" s="52"/>
      <c r="W743" s="52"/>
      <c r="X743" s="60">
        <v>37012</v>
      </c>
      <c r="Y743" s="52"/>
      <c r="Z743" s="52"/>
      <c r="AA743" s="52"/>
      <c r="AB743" s="60">
        <v>1719</v>
      </c>
      <c r="AC743" s="52"/>
      <c r="AD743" s="60">
        <v>1749</v>
      </c>
      <c r="AE743" s="52"/>
      <c r="AF743" s="52"/>
      <c r="AG743" s="52"/>
      <c r="AH743" s="60">
        <f>4367-23</f>
        <v>4344</v>
      </c>
      <c r="AI743" s="52"/>
      <c r="AJ743" s="52"/>
      <c r="AK743" s="52"/>
      <c r="AL743" s="52"/>
      <c r="AM743" s="52"/>
      <c r="AN743" s="52"/>
      <c r="AO743" s="52"/>
      <c r="AP743" s="60">
        <v>13523</v>
      </c>
      <c r="AQ743" s="52"/>
      <c r="AR743" s="52"/>
      <c r="AS743" s="52"/>
      <c r="AT743" s="60">
        <v>95915</v>
      </c>
      <c r="AU743" s="60">
        <v>1239</v>
      </c>
      <c r="AV743" s="52"/>
      <c r="AW743" s="60">
        <v>97154</v>
      </c>
      <c r="AX743" s="52"/>
      <c r="AY743" s="52"/>
      <c r="AZ743" s="52"/>
      <c r="BA743" s="60">
        <v>15348</v>
      </c>
      <c r="BB743" s="60">
        <v>79647</v>
      </c>
      <c r="BC743" s="52"/>
      <c r="BD743" s="60">
        <v>94995</v>
      </c>
      <c r="BE743" s="52"/>
      <c r="BF743" s="52"/>
      <c r="BG743" s="52"/>
      <c r="BH743" s="60">
        <v>15615</v>
      </c>
      <c r="BI743" s="52"/>
      <c r="BJ743" s="52"/>
      <c r="BK743" s="52"/>
      <c r="BL743" s="60">
        <v>448</v>
      </c>
      <c r="BM743" s="52"/>
      <c r="BN743" s="60">
        <v>518</v>
      </c>
      <c r="BO743" s="52"/>
      <c r="BP743" s="52"/>
      <c r="BQ743" s="52"/>
      <c r="BR743" s="60">
        <v>1722</v>
      </c>
    </row>
    <row r="745" spans="1:70" x14ac:dyDescent="0.2">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row>
    <row r="746" spans="1:70" x14ac:dyDescent="0.2">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row>
    <row r="747" spans="1:70" x14ac:dyDescent="0.2">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row>
  </sheetData>
  <autoFilter ref="A9:BR743"/>
  <mergeCells count="5">
    <mergeCell ref="A2:BR3"/>
    <mergeCell ref="A4:BR5"/>
    <mergeCell ref="F7:AH7"/>
    <mergeCell ref="AP7:BR7"/>
    <mergeCell ref="A8:D8"/>
  </mergeCells>
  <phoneticPr fontId="2" type="noConversion"/>
  <pageMargins left="0.43307086614173229" right="0" top="0" bottom="0" header="0" footer="0"/>
  <pageSetup paperSize="5" scale="4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U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2" width="12.7109375" style="4" customWidth="1"/>
    <col min="13" max="13" width="1.7109375" style="4" customWidth="1"/>
    <col min="14" max="14" width="12.7109375" style="4" customWidth="1"/>
    <col min="15" max="17" width="1.7109375" style="4" customWidth="1"/>
    <col min="18" max="21" width="12.7109375" style="4" customWidth="1"/>
    <col min="22" max="22" width="1.7109375" style="4" customWidth="1"/>
    <col min="23" max="30" width="12.7109375" style="4" customWidth="1"/>
    <col min="31" max="31" width="1.7109375" style="4" customWidth="1"/>
    <col min="32" max="32" width="12.7109375" style="4" customWidth="1"/>
    <col min="33" max="35" width="1.7109375" style="4" customWidth="1"/>
    <col min="36" max="36" width="12.7109375" style="4" customWidth="1"/>
    <col min="37" max="39" width="1.7109375" style="4" customWidth="1"/>
    <col min="40" max="40" width="12.7109375" style="4" customWidth="1"/>
    <col min="41" max="41" width="1.7109375" style="4" customWidth="1"/>
    <col min="42" max="42" width="12.7109375" style="4" customWidth="1"/>
    <col min="43" max="45" width="1.7109375" style="4" customWidth="1"/>
    <col min="46" max="46" width="12.7109375" style="4" customWidth="1"/>
    <col min="47" max="16384" width="11.42578125" style="7"/>
  </cols>
  <sheetData>
    <row r="2" spans="1:47" ht="12.75" x14ac:dyDescent="0.2">
      <c r="A2" s="84" t="s">
        <v>20</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row>
    <row r="3" spans="1:47"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row>
    <row r="4" spans="1:47"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row>
    <row r="5" spans="1:47"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row>
    <row r="6" spans="1:47"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9"/>
      <c r="AL6" s="9"/>
      <c r="AM6" s="9"/>
      <c r="AN6" s="9"/>
      <c r="AO6" s="9"/>
      <c r="AP6" s="9"/>
      <c r="AQ6" s="9"/>
      <c r="AR6" s="9"/>
      <c r="AS6" s="9"/>
      <c r="AT6" s="9"/>
    </row>
    <row r="7" spans="1:47" ht="30" customHeight="1" thickBot="1" x14ac:dyDescent="0.3">
      <c r="A7" s="13"/>
      <c r="B7" s="13"/>
      <c r="C7" s="13"/>
      <c r="D7" s="14"/>
      <c r="E7" s="14"/>
      <c r="F7" s="86" t="s">
        <v>37</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row>
    <row r="8" spans="1:47" ht="50.1" customHeight="1" thickBot="1" x14ac:dyDescent="0.25">
      <c r="A8" s="87" t="s">
        <v>3</v>
      </c>
      <c r="B8" s="87"/>
      <c r="C8" s="87"/>
      <c r="D8" s="87"/>
      <c r="E8" s="11"/>
      <c r="F8" s="10" t="s">
        <v>4</v>
      </c>
      <c r="G8" s="16"/>
      <c r="H8" s="16"/>
      <c r="I8" s="16"/>
      <c r="J8" s="10" t="s">
        <v>5</v>
      </c>
      <c r="K8" s="10" t="s">
        <v>22</v>
      </c>
      <c r="L8" s="10" t="s">
        <v>23</v>
      </c>
      <c r="M8" s="16"/>
      <c r="N8" s="10" t="s">
        <v>7</v>
      </c>
      <c r="O8" s="16"/>
      <c r="P8" s="16"/>
      <c r="Q8" s="16"/>
      <c r="R8" s="10" t="s">
        <v>10</v>
      </c>
      <c r="S8" s="10" t="s">
        <v>9</v>
      </c>
      <c r="T8" s="10" t="s">
        <v>24</v>
      </c>
      <c r="U8" s="10" t="s">
        <v>86</v>
      </c>
      <c r="V8" s="16"/>
      <c r="W8" s="18" t="s">
        <v>26</v>
      </c>
      <c r="X8" s="18" t="s">
        <v>27</v>
      </c>
      <c r="Y8" s="18" t="s">
        <v>28</v>
      </c>
      <c r="Z8" s="18" t="s">
        <v>29</v>
      </c>
      <c r="AA8" s="18" t="s">
        <v>30</v>
      </c>
      <c r="AB8" s="18" t="s">
        <v>31</v>
      </c>
      <c r="AC8" s="18" t="s">
        <v>32</v>
      </c>
      <c r="AD8" s="10" t="s">
        <v>369</v>
      </c>
      <c r="AE8" s="16"/>
      <c r="AF8" s="10" t="s">
        <v>15</v>
      </c>
      <c r="AG8" s="16"/>
      <c r="AH8" s="16"/>
      <c r="AI8" s="16"/>
      <c r="AJ8" s="10" t="s">
        <v>16</v>
      </c>
      <c r="AK8" s="17"/>
      <c r="AL8" s="17"/>
      <c r="AM8" s="17"/>
      <c r="AN8" s="10" t="s">
        <v>17</v>
      </c>
      <c r="AO8" s="17"/>
      <c r="AP8" s="10" t="s">
        <v>18</v>
      </c>
      <c r="AQ8" s="17"/>
      <c r="AR8" s="17"/>
      <c r="AS8" s="17"/>
      <c r="AT8" s="18" t="s">
        <v>33</v>
      </c>
    </row>
    <row r="9" spans="1:47" ht="20.100000000000001" customHeight="1" x14ac:dyDescent="0.2">
      <c r="AU9" s="27"/>
    </row>
    <row r="10" spans="1:47" ht="20.100000000000001" customHeight="1" x14ac:dyDescent="0.2">
      <c r="A10" s="2"/>
      <c r="B10" s="6" t="s">
        <v>96</v>
      </c>
    </row>
    <row r="11" spans="1:47" ht="20.100000000000001" customHeight="1" x14ac:dyDescent="0.2">
      <c r="A11" s="35"/>
      <c r="B11" s="36"/>
      <c r="C11" s="3" t="s">
        <v>97</v>
      </c>
    </row>
    <row r="12" spans="1:47" ht="20.100000000000001" customHeight="1" x14ac:dyDescent="0.2">
      <c r="D12" s="2" t="s">
        <v>98</v>
      </c>
      <c r="F12" s="37">
        <v>158</v>
      </c>
      <c r="G12" s="37"/>
      <c r="H12" s="37"/>
      <c r="I12" s="37"/>
      <c r="J12" s="37">
        <v>1248</v>
      </c>
      <c r="K12" s="37">
        <v>16</v>
      </c>
      <c r="L12" s="37">
        <v>19</v>
      </c>
      <c r="M12" s="37"/>
      <c r="N12" s="37">
        <v>1283</v>
      </c>
      <c r="O12" s="37"/>
      <c r="P12" s="37"/>
      <c r="Q12" s="37"/>
      <c r="R12" s="37">
        <v>1</v>
      </c>
      <c r="S12" s="37">
        <v>84</v>
      </c>
      <c r="T12" s="37">
        <v>105</v>
      </c>
      <c r="U12" s="37">
        <v>157</v>
      </c>
      <c r="V12" s="37"/>
      <c r="W12" s="37">
        <v>89</v>
      </c>
      <c r="X12" s="37">
        <v>1</v>
      </c>
      <c r="Y12" s="37">
        <v>0</v>
      </c>
      <c r="Z12" s="37">
        <v>35</v>
      </c>
      <c r="AA12" s="37">
        <v>94</v>
      </c>
      <c r="AB12" s="37">
        <v>37</v>
      </c>
      <c r="AC12" s="37">
        <v>686</v>
      </c>
      <c r="AD12" s="37">
        <v>0</v>
      </c>
      <c r="AE12" s="37"/>
      <c r="AF12" s="37">
        <v>1289</v>
      </c>
      <c r="AG12" s="37"/>
      <c r="AH12" s="37"/>
      <c r="AI12" s="37"/>
      <c r="AJ12" s="37">
        <v>152</v>
      </c>
      <c r="AK12" s="37"/>
      <c r="AL12" s="37"/>
      <c r="AM12" s="37"/>
      <c r="AN12" s="37">
        <v>0</v>
      </c>
      <c r="AO12" s="37"/>
      <c r="AP12" s="37">
        <v>0</v>
      </c>
      <c r="AQ12" s="37"/>
      <c r="AR12" s="37"/>
      <c r="AS12" s="37"/>
      <c r="AT12" s="37">
        <v>0</v>
      </c>
    </row>
    <row r="13" spans="1:47" ht="20.100000000000001" customHeight="1" x14ac:dyDescent="0.2">
      <c r="D13" s="38" t="s">
        <v>99</v>
      </c>
      <c r="F13" s="39">
        <v>113</v>
      </c>
      <c r="G13" s="40"/>
      <c r="H13" s="40"/>
      <c r="I13" s="40"/>
      <c r="J13" s="39">
        <v>1198</v>
      </c>
      <c r="K13" s="39">
        <v>28</v>
      </c>
      <c r="L13" s="39">
        <v>33</v>
      </c>
      <c r="M13" s="40"/>
      <c r="N13" s="39">
        <v>1259</v>
      </c>
      <c r="O13" s="40"/>
      <c r="P13" s="40"/>
      <c r="Q13" s="40"/>
      <c r="R13" s="39">
        <v>1</v>
      </c>
      <c r="S13" s="39">
        <v>92</v>
      </c>
      <c r="T13" s="39">
        <v>45</v>
      </c>
      <c r="U13" s="39">
        <v>42</v>
      </c>
      <c r="V13" s="40"/>
      <c r="W13" s="39">
        <v>115</v>
      </c>
      <c r="X13" s="39">
        <v>1</v>
      </c>
      <c r="Y13" s="39">
        <v>3</v>
      </c>
      <c r="Z13" s="39">
        <v>72</v>
      </c>
      <c r="AA13" s="39">
        <v>78</v>
      </c>
      <c r="AB13" s="39">
        <v>50</v>
      </c>
      <c r="AC13" s="39">
        <v>706</v>
      </c>
      <c r="AD13" s="39">
        <v>1</v>
      </c>
      <c r="AE13" s="40"/>
      <c r="AF13" s="39">
        <v>1206</v>
      </c>
      <c r="AG13" s="40"/>
      <c r="AH13" s="40"/>
      <c r="AI13" s="40"/>
      <c r="AJ13" s="39">
        <v>166</v>
      </c>
      <c r="AK13" s="40"/>
      <c r="AL13" s="40"/>
      <c r="AM13" s="40"/>
      <c r="AN13" s="39">
        <v>0</v>
      </c>
      <c r="AO13" s="40"/>
      <c r="AP13" s="39">
        <v>0</v>
      </c>
      <c r="AQ13" s="40"/>
      <c r="AR13" s="40"/>
      <c r="AS13" s="40"/>
      <c r="AT13" s="39">
        <v>0</v>
      </c>
    </row>
    <row r="14" spans="1:47" ht="20.100000000000001" customHeight="1" x14ac:dyDescent="0.2">
      <c r="D14" s="2" t="s">
        <v>100</v>
      </c>
      <c r="F14" s="37">
        <v>190</v>
      </c>
      <c r="G14" s="37"/>
      <c r="H14" s="37"/>
      <c r="I14" s="37"/>
      <c r="J14" s="37">
        <v>1191</v>
      </c>
      <c r="K14" s="37">
        <v>21</v>
      </c>
      <c r="L14" s="37">
        <v>16</v>
      </c>
      <c r="M14" s="37"/>
      <c r="N14" s="37">
        <v>1228</v>
      </c>
      <c r="O14" s="37"/>
      <c r="P14" s="37"/>
      <c r="Q14" s="37"/>
      <c r="R14" s="37">
        <v>4</v>
      </c>
      <c r="S14" s="37">
        <v>57</v>
      </c>
      <c r="T14" s="37">
        <v>50</v>
      </c>
      <c r="U14" s="37">
        <v>131</v>
      </c>
      <c r="V14" s="37"/>
      <c r="W14" s="37">
        <v>112</v>
      </c>
      <c r="X14" s="37">
        <v>1</v>
      </c>
      <c r="Y14" s="37">
        <v>2</v>
      </c>
      <c r="Z14" s="37">
        <v>78</v>
      </c>
      <c r="AA14" s="37">
        <v>88</v>
      </c>
      <c r="AB14" s="37">
        <v>33</v>
      </c>
      <c r="AC14" s="37">
        <v>674</v>
      </c>
      <c r="AD14" s="37">
        <v>0</v>
      </c>
      <c r="AE14" s="37"/>
      <c r="AF14" s="37">
        <v>1230</v>
      </c>
      <c r="AG14" s="37"/>
      <c r="AH14" s="37"/>
      <c r="AI14" s="37"/>
      <c r="AJ14" s="37">
        <v>188</v>
      </c>
      <c r="AK14" s="37"/>
      <c r="AL14" s="37"/>
      <c r="AM14" s="37"/>
      <c r="AN14" s="37">
        <v>0</v>
      </c>
      <c r="AO14" s="37"/>
      <c r="AP14" s="37">
        <v>0</v>
      </c>
      <c r="AQ14" s="37"/>
      <c r="AR14" s="37"/>
      <c r="AS14" s="37"/>
      <c r="AT14" s="37">
        <v>0</v>
      </c>
    </row>
    <row r="15" spans="1:47" ht="20.100000000000001" customHeight="1" x14ac:dyDescent="0.2">
      <c r="D15" s="38" t="s">
        <v>101</v>
      </c>
      <c r="F15" s="39">
        <v>236</v>
      </c>
      <c r="G15" s="40"/>
      <c r="H15" s="40"/>
      <c r="I15" s="40"/>
      <c r="J15" s="39">
        <v>1192</v>
      </c>
      <c r="K15" s="39">
        <v>0</v>
      </c>
      <c r="L15" s="39">
        <v>46</v>
      </c>
      <c r="M15" s="40"/>
      <c r="N15" s="39">
        <v>1238</v>
      </c>
      <c r="O15" s="40"/>
      <c r="P15" s="40"/>
      <c r="Q15" s="40"/>
      <c r="R15" s="39">
        <v>0</v>
      </c>
      <c r="S15" s="39">
        <v>65</v>
      </c>
      <c r="T15" s="39">
        <v>35</v>
      </c>
      <c r="U15" s="39">
        <v>76</v>
      </c>
      <c r="V15" s="40"/>
      <c r="W15" s="39">
        <v>102</v>
      </c>
      <c r="X15" s="39">
        <v>6</v>
      </c>
      <c r="Y15" s="39">
        <v>9</v>
      </c>
      <c r="Z15" s="39">
        <v>93</v>
      </c>
      <c r="AA15" s="39">
        <v>75</v>
      </c>
      <c r="AB15" s="39">
        <v>37</v>
      </c>
      <c r="AC15" s="39">
        <v>815</v>
      </c>
      <c r="AD15" s="39">
        <v>0</v>
      </c>
      <c r="AE15" s="40"/>
      <c r="AF15" s="39">
        <v>1313</v>
      </c>
      <c r="AG15" s="40"/>
      <c r="AH15" s="40"/>
      <c r="AI15" s="40"/>
      <c r="AJ15" s="39">
        <v>161</v>
      </c>
      <c r="AK15" s="40"/>
      <c r="AL15" s="40"/>
      <c r="AM15" s="40"/>
      <c r="AN15" s="39">
        <v>0</v>
      </c>
      <c r="AO15" s="40"/>
      <c r="AP15" s="39">
        <v>0</v>
      </c>
      <c r="AQ15" s="40"/>
      <c r="AR15" s="40"/>
      <c r="AS15" s="40"/>
      <c r="AT15" s="39">
        <v>0</v>
      </c>
    </row>
    <row r="16" spans="1:47" ht="20.100000000000001" customHeight="1" x14ac:dyDescent="0.2">
      <c r="D16" s="2" t="s">
        <v>102</v>
      </c>
      <c r="F16" s="37">
        <v>185</v>
      </c>
      <c r="G16" s="37"/>
      <c r="H16" s="37"/>
      <c r="I16" s="37"/>
      <c r="J16" s="37">
        <v>1194</v>
      </c>
      <c r="K16" s="37">
        <v>8</v>
      </c>
      <c r="L16" s="37">
        <v>8</v>
      </c>
      <c r="M16" s="37"/>
      <c r="N16" s="37">
        <v>1210</v>
      </c>
      <c r="O16" s="37"/>
      <c r="P16" s="37"/>
      <c r="Q16" s="37"/>
      <c r="R16" s="37">
        <v>0</v>
      </c>
      <c r="S16" s="37">
        <v>53</v>
      </c>
      <c r="T16" s="37">
        <v>94</v>
      </c>
      <c r="U16" s="37">
        <v>65</v>
      </c>
      <c r="V16" s="37"/>
      <c r="W16" s="37">
        <v>111</v>
      </c>
      <c r="X16" s="37">
        <v>0</v>
      </c>
      <c r="Y16" s="37">
        <v>4</v>
      </c>
      <c r="Z16" s="37">
        <v>92</v>
      </c>
      <c r="AA16" s="37">
        <v>67</v>
      </c>
      <c r="AB16" s="37">
        <v>42</v>
      </c>
      <c r="AC16" s="37">
        <v>687</v>
      </c>
      <c r="AD16" s="37">
        <v>0</v>
      </c>
      <c r="AE16" s="37"/>
      <c r="AF16" s="37">
        <v>1215</v>
      </c>
      <c r="AG16" s="37"/>
      <c r="AH16" s="37"/>
      <c r="AI16" s="37"/>
      <c r="AJ16" s="37">
        <v>180</v>
      </c>
      <c r="AK16" s="37"/>
      <c r="AL16" s="37"/>
      <c r="AM16" s="37"/>
      <c r="AN16" s="37">
        <v>0</v>
      </c>
      <c r="AO16" s="37"/>
      <c r="AP16" s="37">
        <v>0</v>
      </c>
      <c r="AQ16" s="37"/>
      <c r="AR16" s="37"/>
      <c r="AS16" s="37"/>
      <c r="AT16" s="37">
        <v>0</v>
      </c>
    </row>
    <row r="17" spans="1:46" ht="20.100000000000001" customHeight="1" x14ac:dyDescent="0.2">
      <c r="D17" s="38" t="s">
        <v>103</v>
      </c>
      <c r="F17" s="39">
        <v>217</v>
      </c>
      <c r="G17" s="40"/>
      <c r="H17" s="40"/>
      <c r="I17" s="40"/>
      <c r="J17" s="39">
        <v>1202</v>
      </c>
      <c r="K17" s="39">
        <v>7</v>
      </c>
      <c r="L17" s="39">
        <v>20</v>
      </c>
      <c r="M17" s="40"/>
      <c r="N17" s="39">
        <v>1229</v>
      </c>
      <c r="O17" s="40"/>
      <c r="P17" s="40"/>
      <c r="Q17" s="40"/>
      <c r="R17" s="39">
        <v>0</v>
      </c>
      <c r="S17" s="39">
        <v>71</v>
      </c>
      <c r="T17" s="39">
        <v>75</v>
      </c>
      <c r="U17" s="39">
        <v>73</v>
      </c>
      <c r="V17" s="40"/>
      <c r="W17" s="39">
        <v>106</v>
      </c>
      <c r="X17" s="39">
        <v>2</v>
      </c>
      <c r="Y17" s="39">
        <v>2</v>
      </c>
      <c r="Z17" s="39">
        <v>97</v>
      </c>
      <c r="AA17" s="39">
        <v>81</v>
      </c>
      <c r="AB17" s="39">
        <v>39</v>
      </c>
      <c r="AC17" s="39">
        <v>652</v>
      </c>
      <c r="AD17" s="39">
        <v>3</v>
      </c>
      <c r="AE17" s="40"/>
      <c r="AF17" s="39">
        <v>1201</v>
      </c>
      <c r="AG17" s="40"/>
      <c r="AH17" s="40"/>
      <c r="AI17" s="40"/>
      <c r="AJ17" s="39">
        <v>245</v>
      </c>
      <c r="AK17" s="40"/>
      <c r="AL17" s="40"/>
      <c r="AM17" s="40"/>
      <c r="AN17" s="39">
        <v>0</v>
      </c>
      <c r="AO17" s="40"/>
      <c r="AP17" s="39">
        <v>0</v>
      </c>
      <c r="AQ17" s="40"/>
      <c r="AR17" s="40"/>
      <c r="AS17" s="40"/>
      <c r="AT17" s="39">
        <v>0</v>
      </c>
    </row>
    <row r="18" spans="1:46" ht="20.100000000000001" customHeight="1" x14ac:dyDescent="0.2">
      <c r="D18" s="2" t="s">
        <v>104</v>
      </c>
      <c r="F18" s="37">
        <v>191</v>
      </c>
      <c r="G18" s="37"/>
      <c r="H18" s="37"/>
      <c r="I18" s="37"/>
      <c r="J18" s="37">
        <v>1229</v>
      </c>
      <c r="K18" s="37">
        <v>18</v>
      </c>
      <c r="L18" s="37">
        <v>21</v>
      </c>
      <c r="M18" s="37"/>
      <c r="N18" s="37">
        <v>1268</v>
      </c>
      <c r="O18" s="37"/>
      <c r="P18" s="37"/>
      <c r="Q18" s="37"/>
      <c r="R18" s="37">
        <v>11</v>
      </c>
      <c r="S18" s="37">
        <v>83</v>
      </c>
      <c r="T18" s="37">
        <v>35</v>
      </c>
      <c r="U18" s="37">
        <v>61</v>
      </c>
      <c r="V18" s="37"/>
      <c r="W18" s="37">
        <v>93</v>
      </c>
      <c r="X18" s="37">
        <v>1</v>
      </c>
      <c r="Y18" s="37">
        <v>2</v>
      </c>
      <c r="Z18" s="37">
        <v>71</v>
      </c>
      <c r="AA18" s="37">
        <v>103</v>
      </c>
      <c r="AB18" s="37">
        <v>45</v>
      </c>
      <c r="AC18" s="37">
        <v>815</v>
      </c>
      <c r="AD18" s="37">
        <v>0</v>
      </c>
      <c r="AE18" s="37"/>
      <c r="AF18" s="37">
        <v>1320</v>
      </c>
      <c r="AG18" s="37"/>
      <c r="AH18" s="37"/>
      <c r="AI18" s="37"/>
      <c r="AJ18" s="37">
        <v>139</v>
      </c>
      <c r="AK18" s="37"/>
      <c r="AL18" s="37"/>
      <c r="AM18" s="37"/>
      <c r="AN18" s="37">
        <v>0</v>
      </c>
      <c r="AO18" s="37"/>
      <c r="AP18" s="37">
        <v>0</v>
      </c>
      <c r="AQ18" s="37"/>
      <c r="AR18" s="37"/>
      <c r="AS18" s="37"/>
      <c r="AT18" s="37">
        <v>0</v>
      </c>
    </row>
    <row r="19" spans="1:46" ht="20.100000000000001" customHeight="1" x14ac:dyDescent="0.2">
      <c r="D19" s="38" t="s">
        <v>105</v>
      </c>
      <c r="F19" s="39">
        <v>264</v>
      </c>
      <c r="G19" s="40"/>
      <c r="H19" s="40"/>
      <c r="I19" s="40"/>
      <c r="J19" s="39">
        <v>1228</v>
      </c>
      <c r="K19" s="39">
        <v>15</v>
      </c>
      <c r="L19" s="39">
        <v>27</v>
      </c>
      <c r="M19" s="40"/>
      <c r="N19" s="39">
        <v>1270</v>
      </c>
      <c r="O19" s="40"/>
      <c r="P19" s="40"/>
      <c r="Q19" s="40"/>
      <c r="R19" s="39">
        <v>0</v>
      </c>
      <c r="S19" s="39">
        <v>69</v>
      </c>
      <c r="T19" s="39">
        <v>85</v>
      </c>
      <c r="U19" s="39">
        <v>135</v>
      </c>
      <c r="V19" s="40"/>
      <c r="W19" s="39">
        <v>95</v>
      </c>
      <c r="X19" s="39">
        <v>3</v>
      </c>
      <c r="Y19" s="39">
        <v>8</v>
      </c>
      <c r="Z19" s="39">
        <v>60</v>
      </c>
      <c r="AA19" s="39">
        <v>52</v>
      </c>
      <c r="AB19" s="39">
        <v>23</v>
      </c>
      <c r="AC19" s="39">
        <v>756</v>
      </c>
      <c r="AD19" s="39">
        <v>1</v>
      </c>
      <c r="AE19" s="40"/>
      <c r="AF19" s="39">
        <v>1287</v>
      </c>
      <c r="AG19" s="40"/>
      <c r="AH19" s="40"/>
      <c r="AI19" s="40"/>
      <c r="AJ19" s="39">
        <v>247</v>
      </c>
      <c r="AK19" s="40"/>
      <c r="AL19" s="40"/>
      <c r="AM19" s="40"/>
      <c r="AN19" s="39">
        <v>0</v>
      </c>
      <c r="AO19" s="40"/>
      <c r="AP19" s="39">
        <v>0</v>
      </c>
      <c r="AQ19" s="40"/>
      <c r="AR19" s="40"/>
      <c r="AS19" s="40"/>
      <c r="AT19" s="39">
        <v>0</v>
      </c>
    </row>
    <row r="20" spans="1:46" ht="20.100000000000001" customHeight="1" x14ac:dyDescent="0.2">
      <c r="D20" s="2" t="s">
        <v>106</v>
      </c>
      <c r="F20" s="37">
        <v>168</v>
      </c>
      <c r="G20" s="37"/>
      <c r="H20" s="37"/>
      <c r="I20" s="37"/>
      <c r="J20" s="37">
        <v>1201</v>
      </c>
      <c r="K20" s="37">
        <v>25</v>
      </c>
      <c r="L20" s="37">
        <v>20</v>
      </c>
      <c r="M20" s="37"/>
      <c r="N20" s="37">
        <v>1246</v>
      </c>
      <c r="O20" s="37"/>
      <c r="P20" s="37"/>
      <c r="Q20" s="37"/>
      <c r="R20" s="37">
        <v>0</v>
      </c>
      <c r="S20" s="37">
        <v>62</v>
      </c>
      <c r="T20" s="37">
        <v>85</v>
      </c>
      <c r="U20" s="37">
        <v>152</v>
      </c>
      <c r="V20" s="37"/>
      <c r="W20" s="37">
        <v>106</v>
      </c>
      <c r="X20" s="37">
        <v>3</v>
      </c>
      <c r="Y20" s="37">
        <v>3</v>
      </c>
      <c r="Z20" s="37">
        <v>50</v>
      </c>
      <c r="AA20" s="37">
        <v>75</v>
      </c>
      <c r="AB20" s="37">
        <v>31</v>
      </c>
      <c r="AC20" s="37">
        <v>676</v>
      </c>
      <c r="AD20" s="37">
        <v>1</v>
      </c>
      <c r="AE20" s="37"/>
      <c r="AF20" s="37">
        <v>1244</v>
      </c>
      <c r="AG20" s="37"/>
      <c r="AH20" s="37"/>
      <c r="AI20" s="37"/>
      <c r="AJ20" s="37">
        <v>170</v>
      </c>
      <c r="AK20" s="37"/>
      <c r="AL20" s="37"/>
      <c r="AM20" s="37"/>
      <c r="AN20" s="37">
        <v>0</v>
      </c>
      <c r="AO20" s="37"/>
      <c r="AP20" s="37">
        <v>0</v>
      </c>
      <c r="AQ20" s="37"/>
      <c r="AR20" s="37"/>
      <c r="AS20" s="37"/>
      <c r="AT20" s="37">
        <v>0</v>
      </c>
    </row>
    <row r="21" spans="1:46" ht="20.100000000000001" customHeight="1" x14ac:dyDescent="0.2">
      <c r="D21" s="38" t="s">
        <v>107</v>
      </c>
      <c r="F21" s="39">
        <v>161</v>
      </c>
      <c r="G21" s="40"/>
      <c r="H21" s="40"/>
      <c r="I21" s="40"/>
      <c r="J21" s="39">
        <v>1222</v>
      </c>
      <c r="K21" s="39">
        <v>24</v>
      </c>
      <c r="L21" s="39">
        <v>23</v>
      </c>
      <c r="M21" s="40"/>
      <c r="N21" s="39">
        <v>1269</v>
      </c>
      <c r="O21" s="40"/>
      <c r="P21" s="40"/>
      <c r="Q21" s="40"/>
      <c r="R21" s="39">
        <v>2</v>
      </c>
      <c r="S21" s="39">
        <v>76</v>
      </c>
      <c r="T21" s="39">
        <v>66</v>
      </c>
      <c r="U21" s="39">
        <v>41</v>
      </c>
      <c r="V21" s="40"/>
      <c r="W21" s="39">
        <v>79</v>
      </c>
      <c r="X21" s="39">
        <v>0</v>
      </c>
      <c r="Y21" s="39">
        <v>7</v>
      </c>
      <c r="Z21" s="39">
        <v>78</v>
      </c>
      <c r="AA21" s="39">
        <v>95</v>
      </c>
      <c r="AB21" s="39">
        <v>56</v>
      </c>
      <c r="AC21" s="39">
        <v>685</v>
      </c>
      <c r="AD21" s="39">
        <v>0</v>
      </c>
      <c r="AE21" s="40"/>
      <c r="AF21" s="39">
        <v>1185</v>
      </c>
      <c r="AG21" s="40"/>
      <c r="AH21" s="40"/>
      <c r="AI21" s="40"/>
      <c r="AJ21" s="39">
        <v>245</v>
      </c>
      <c r="AK21" s="40"/>
      <c r="AL21" s="40"/>
      <c r="AM21" s="40"/>
      <c r="AN21" s="39">
        <v>0</v>
      </c>
      <c r="AO21" s="40"/>
      <c r="AP21" s="39">
        <v>0</v>
      </c>
      <c r="AQ21" s="40"/>
      <c r="AR21" s="40"/>
      <c r="AS21" s="40"/>
      <c r="AT21" s="39">
        <v>0</v>
      </c>
    </row>
    <row r="22" spans="1:46" ht="20.100000000000001" customHeight="1" x14ac:dyDescent="0.2">
      <c r="D22" s="2" t="s">
        <v>108</v>
      </c>
      <c r="F22" s="37">
        <v>124</v>
      </c>
      <c r="G22" s="37"/>
      <c r="H22" s="37"/>
      <c r="I22" s="37"/>
      <c r="J22" s="37">
        <v>1220</v>
      </c>
      <c r="K22" s="37">
        <v>43</v>
      </c>
      <c r="L22" s="37">
        <v>20</v>
      </c>
      <c r="M22" s="37"/>
      <c r="N22" s="37">
        <v>1283</v>
      </c>
      <c r="O22" s="37"/>
      <c r="P22" s="37"/>
      <c r="Q22" s="37"/>
      <c r="R22" s="37">
        <v>0</v>
      </c>
      <c r="S22" s="37">
        <v>93</v>
      </c>
      <c r="T22" s="37">
        <v>30</v>
      </c>
      <c r="U22" s="37">
        <v>19</v>
      </c>
      <c r="V22" s="37"/>
      <c r="W22" s="37">
        <v>131</v>
      </c>
      <c r="X22" s="37">
        <v>4</v>
      </c>
      <c r="Y22" s="37">
        <v>4</v>
      </c>
      <c r="Z22" s="37">
        <v>135</v>
      </c>
      <c r="AA22" s="37">
        <v>81</v>
      </c>
      <c r="AB22" s="37">
        <v>63</v>
      </c>
      <c r="AC22" s="37">
        <v>736</v>
      </c>
      <c r="AD22" s="37">
        <v>1</v>
      </c>
      <c r="AE22" s="37"/>
      <c r="AF22" s="37">
        <v>1297</v>
      </c>
      <c r="AG22" s="37"/>
      <c r="AH22" s="37"/>
      <c r="AI22" s="37"/>
      <c r="AJ22" s="37">
        <v>110</v>
      </c>
      <c r="AK22" s="37"/>
      <c r="AL22" s="37"/>
      <c r="AM22" s="37"/>
      <c r="AN22" s="37">
        <v>0</v>
      </c>
      <c r="AO22" s="37"/>
      <c r="AP22" s="37">
        <v>0</v>
      </c>
      <c r="AQ22" s="37"/>
      <c r="AR22" s="37"/>
      <c r="AS22" s="37"/>
      <c r="AT22" s="37">
        <v>0</v>
      </c>
    </row>
    <row r="23" spans="1:46" ht="20.100000000000001" customHeight="1" x14ac:dyDescent="0.2">
      <c r="D23" s="38" t="s">
        <v>109</v>
      </c>
      <c r="F23" s="39">
        <v>139</v>
      </c>
      <c r="G23" s="40"/>
      <c r="H23" s="40"/>
      <c r="I23" s="40"/>
      <c r="J23" s="39">
        <v>1223</v>
      </c>
      <c r="K23" s="39">
        <v>24</v>
      </c>
      <c r="L23" s="39">
        <v>19</v>
      </c>
      <c r="M23" s="40"/>
      <c r="N23" s="39">
        <v>1266</v>
      </c>
      <c r="O23" s="40"/>
      <c r="P23" s="40"/>
      <c r="Q23" s="40"/>
      <c r="R23" s="39">
        <v>4</v>
      </c>
      <c r="S23" s="39">
        <v>71</v>
      </c>
      <c r="T23" s="39">
        <v>30</v>
      </c>
      <c r="U23" s="39">
        <v>65</v>
      </c>
      <c r="V23" s="40"/>
      <c r="W23" s="39">
        <v>118</v>
      </c>
      <c r="X23" s="39">
        <v>2</v>
      </c>
      <c r="Y23" s="39">
        <v>1</v>
      </c>
      <c r="Z23" s="39">
        <v>75</v>
      </c>
      <c r="AA23" s="39">
        <v>95</v>
      </c>
      <c r="AB23" s="39">
        <v>39</v>
      </c>
      <c r="AC23" s="39">
        <v>760</v>
      </c>
      <c r="AD23" s="39">
        <v>6</v>
      </c>
      <c r="AE23" s="40"/>
      <c r="AF23" s="39">
        <v>1266</v>
      </c>
      <c r="AG23" s="40"/>
      <c r="AH23" s="40"/>
      <c r="AI23" s="40"/>
      <c r="AJ23" s="39">
        <v>139</v>
      </c>
      <c r="AK23" s="40"/>
      <c r="AL23" s="40"/>
      <c r="AM23" s="40"/>
      <c r="AN23" s="39">
        <v>0</v>
      </c>
      <c r="AO23" s="40"/>
      <c r="AP23" s="39">
        <v>0</v>
      </c>
      <c r="AQ23" s="40"/>
      <c r="AR23" s="40"/>
      <c r="AS23" s="40"/>
      <c r="AT23" s="39">
        <v>0</v>
      </c>
    </row>
    <row r="24" spans="1:46" ht="20.100000000000001" customHeight="1" x14ac:dyDescent="0.2">
      <c r="D24" s="2" t="s">
        <v>110</v>
      </c>
      <c r="F24" s="37">
        <v>165</v>
      </c>
      <c r="G24" s="37"/>
      <c r="H24" s="37"/>
      <c r="I24" s="37"/>
      <c r="J24" s="37">
        <v>1212</v>
      </c>
      <c r="K24" s="37">
        <v>20</v>
      </c>
      <c r="L24" s="37">
        <v>18</v>
      </c>
      <c r="M24" s="37"/>
      <c r="N24" s="37">
        <v>1250</v>
      </c>
      <c r="O24" s="37"/>
      <c r="P24" s="37"/>
      <c r="Q24" s="37"/>
      <c r="R24" s="37">
        <v>1</v>
      </c>
      <c r="S24" s="37">
        <v>81</v>
      </c>
      <c r="T24" s="37">
        <v>71</v>
      </c>
      <c r="U24" s="37">
        <v>135</v>
      </c>
      <c r="V24" s="37"/>
      <c r="W24" s="37">
        <v>112</v>
      </c>
      <c r="X24" s="37">
        <v>0</v>
      </c>
      <c r="Y24" s="37">
        <v>6</v>
      </c>
      <c r="Z24" s="37">
        <v>72</v>
      </c>
      <c r="AA24" s="37">
        <v>70</v>
      </c>
      <c r="AB24" s="37">
        <v>29</v>
      </c>
      <c r="AC24" s="37">
        <v>658</v>
      </c>
      <c r="AD24" s="37">
        <v>0</v>
      </c>
      <c r="AE24" s="37"/>
      <c r="AF24" s="37">
        <v>1235</v>
      </c>
      <c r="AG24" s="37"/>
      <c r="AH24" s="37"/>
      <c r="AI24" s="37"/>
      <c r="AJ24" s="37">
        <v>180</v>
      </c>
      <c r="AK24" s="37"/>
      <c r="AL24" s="37"/>
      <c r="AM24" s="37"/>
      <c r="AN24" s="37">
        <v>0</v>
      </c>
      <c r="AO24" s="37"/>
      <c r="AP24" s="37">
        <v>0</v>
      </c>
      <c r="AQ24" s="37"/>
      <c r="AR24" s="37"/>
      <c r="AS24" s="37"/>
      <c r="AT24" s="37">
        <v>0</v>
      </c>
    </row>
    <row r="25" spans="1:46" ht="20.100000000000001" customHeight="1" x14ac:dyDescent="0.2">
      <c r="D25" s="38" t="s">
        <v>111</v>
      </c>
      <c r="F25" s="39">
        <v>215</v>
      </c>
      <c r="G25" s="40"/>
      <c r="H25" s="40"/>
      <c r="I25" s="40"/>
      <c r="J25" s="39">
        <v>1198</v>
      </c>
      <c r="K25" s="39">
        <v>12</v>
      </c>
      <c r="L25" s="39">
        <v>27</v>
      </c>
      <c r="M25" s="40"/>
      <c r="N25" s="39">
        <v>1237</v>
      </c>
      <c r="O25" s="40"/>
      <c r="P25" s="40"/>
      <c r="Q25" s="40"/>
      <c r="R25" s="39">
        <v>0</v>
      </c>
      <c r="S25" s="39">
        <v>80</v>
      </c>
      <c r="T25" s="39">
        <v>26</v>
      </c>
      <c r="U25" s="39">
        <v>28</v>
      </c>
      <c r="V25" s="40"/>
      <c r="W25" s="39">
        <v>143</v>
      </c>
      <c r="X25" s="39">
        <v>1</v>
      </c>
      <c r="Y25" s="39">
        <v>8</v>
      </c>
      <c r="Z25" s="39">
        <v>145</v>
      </c>
      <c r="AA25" s="39">
        <v>111</v>
      </c>
      <c r="AB25" s="39">
        <v>64</v>
      </c>
      <c r="AC25" s="39">
        <v>703</v>
      </c>
      <c r="AD25" s="39">
        <v>0</v>
      </c>
      <c r="AE25" s="40"/>
      <c r="AF25" s="39">
        <v>1309</v>
      </c>
      <c r="AG25" s="40"/>
      <c r="AH25" s="40"/>
      <c r="AI25" s="40"/>
      <c r="AJ25" s="39">
        <v>143</v>
      </c>
      <c r="AK25" s="40"/>
      <c r="AL25" s="40"/>
      <c r="AM25" s="40"/>
      <c r="AN25" s="39">
        <v>0</v>
      </c>
      <c r="AO25" s="40"/>
      <c r="AP25" s="39">
        <v>0</v>
      </c>
      <c r="AQ25" s="40"/>
      <c r="AR25" s="40"/>
      <c r="AS25" s="40"/>
      <c r="AT25" s="39">
        <v>0</v>
      </c>
    </row>
    <row r="26" spans="1:46" ht="20.100000000000001" customHeight="1" x14ac:dyDescent="0.2">
      <c r="D26" s="41" t="s">
        <v>366</v>
      </c>
      <c r="F26" s="40">
        <v>0</v>
      </c>
      <c r="G26" s="40"/>
      <c r="H26" s="40"/>
      <c r="I26" s="40"/>
      <c r="J26" s="40">
        <v>441</v>
      </c>
      <c r="K26" s="40">
        <v>4</v>
      </c>
      <c r="L26" s="40">
        <v>2</v>
      </c>
      <c r="M26" s="40"/>
      <c r="N26" s="40">
        <v>447</v>
      </c>
      <c r="O26" s="40"/>
      <c r="P26" s="40"/>
      <c r="Q26" s="40"/>
      <c r="R26" s="40">
        <v>0</v>
      </c>
      <c r="S26" s="40">
        <v>21</v>
      </c>
      <c r="T26" s="40">
        <v>20</v>
      </c>
      <c r="U26" s="40">
        <v>29</v>
      </c>
      <c r="V26" s="40"/>
      <c r="W26" s="40">
        <v>16</v>
      </c>
      <c r="X26" s="40">
        <v>0</v>
      </c>
      <c r="Y26" s="40">
        <v>0</v>
      </c>
      <c r="Z26" s="40">
        <v>10</v>
      </c>
      <c r="AA26" s="40">
        <v>9</v>
      </c>
      <c r="AB26" s="40">
        <v>7</v>
      </c>
      <c r="AC26" s="40">
        <v>179</v>
      </c>
      <c r="AD26" s="40">
        <v>0</v>
      </c>
      <c r="AE26" s="40"/>
      <c r="AF26" s="40">
        <v>291</v>
      </c>
      <c r="AG26" s="40"/>
      <c r="AH26" s="40"/>
      <c r="AI26" s="40"/>
      <c r="AJ26" s="40">
        <v>156</v>
      </c>
      <c r="AK26" s="40"/>
      <c r="AL26" s="40"/>
      <c r="AM26" s="40"/>
      <c r="AN26" s="40">
        <v>0</v>
      </c>
      <c r="AO26" s="40"/>
      <c r="AP26" s="40">
        <v>0</v>
      </c>
      <c r="AQ26" s="40"/>
      <c r="AR26" s="40"/>
      <c r="AS26" s="40"/>
      <c r="AT26" s="40">
        <v>0</v>
      </c>
    </row>
    <row r="27" spans="1:46" ht="20.100000000000001" customHeight="1" x14ac:dyDescent="0.2">
      <c r="D27" s="38" t="s">
        <v>367</v>
      </c>
      <c r="F27" s="39">
        <v>0</v>
      </c>
      <c r="G27" s="40"/>
      <c r="H27" s="40"/>
      <c r="I27" s="40"/>
      <c r="J27" s="39">
        <v>444</v>
      </c>
      <c r="K27" s="39">
        <v>4</v>
      </c>
      <c r="L27" s="39">
        <v>0</v>
      </c>
      <c r="M27" s="40"/>
      <c r="N27" s="39">
        <v>448</v>
      </c>
      <c r="O27" s="40"/>
      <c r="P27" s="40"/>
      <c r="Q27" s="40"/>
      <c r="R27" s="39">
        <v>0</v>
      </c>
      <c r="S27" s="39">
        <v>31</v>
      </c>
      <c r="T27" s="39">
        <v>36</v>
      </c>
      <c r="U27" s="39">
        <v>32</v>
      </c>
      <c r="V27" s="40"/>
      <c r="W27" s="39">
        <v>14</v>
      </c>
      <c r="X27" s="39">
        <v>0</v>
      </c>
      <c r="Y27" s="39">
        <v>0</v>
      </c>
      <c r="Z27" s="39">
        <v>7</v>
      </c>
      <c r="AA27" s="39">
        <v>10</v>
      </c>
      <c r="AB27" s="39">
        <v>4</v>
      </c>
      <c r="AC27" s="39">
        <v>148</v>
      </c>
      <c r="AD27" s="39">
        <v>0</v>
      </c>
      <c r="AE27" s="40"/>
      <c r="AF27" s="39">
        <v>282</v>
      </c>
      <c r="AG27" s="40"/>
      <c r="AH27" s="40"/>
      <c r="AI27" s="40"/>
      <c r="AJ27" s="39">
        <v>166</v>
      </c>
      <c r="AK27" s="40"/>
      <c r="AL27" s="40"/>
      <c r="AM27" s="40"/>
      <c r="AN27" s="39">
        <v>0</v>
      </c>
      <c r="AO27" s="40"/>
      <c r="AP27" s="39">
        <v>0</v>
      </c>
      <c r="AQ27" s="40"/>
      <c r="AR27" s="40"/>
      <c r="AS27" s="40"/>
      <c r="AT27" s="39">
        <v>0</v>
      </c>
    </row>
    <row r="28" spans="1:46"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spans="1:46" s="1" customFormat="1" ht="20.100000000000001" customHeight="1" x14ac:dyDescent="0.25">
      <c r="A29" s="3"/>
      <c r="B29" s="6"/>
      <c r="C29" s="42" t="s">
        <v>112</v>
      </c>
      <c r="D29" s="43"/>
      <c r="E29" s="5"/>
      <c r="F29" s="44">
        <v>2526</v>
      </c>
      <c r="G29" s="45"/>
      <c r="H29" s="45"/>
      <c r="I29" s="45"/>
      <c r="J29" s="44">
        <v>17843</v>
      </c>
      <c r="K29" s="44">
        <v>269</v>
      </c>
      <c r="L29" s="44">
        <v>319</v>
      </c>
      <c r="M29" s="45"/>
      <c r="N29" s="44">
        <v>18431</v>
      </c>
      <c r="O29" s="45"/>
      <c r="P29" s="45"/>
      <c r="Q29" s="45"/>
      <c r="R29" s="44">
        <v>24</v>
      </c>
      <c r="S29" s="44">
        <v>1089</v>
      </c>
      <c r="T29" s="44">
        <v>888</v>
      </c>
      <c r="U29" s="44">
        <v>1241</v>
      </c>
      <c r="V29" s="45"/>
      <c r="W29" s="44">
        <v>1542</v>
      </c>
      <c r="X29" s="44">
        <v>25</v>
      </c>
      <c r="Y29" s="44">
        <v>59</v>
      </c>
      <c r="Z29" s="44">
        <v>1170</v>
      </c>
      <c r="AA29" s="44">
        <v>1184</v>
      </c>
      <c r="AB29" s="44">
        <v>599</v>
      </c>
      <c r="AC29" s="44">
        <v>10336</v>
      </c>
      <c r="AD29" s="44">
        <v>13</v>
      </c>
      <c r="AE29" s="45"/>
      <c r="AF29" s="44">
        <v>18170</v>
      </c>
      <c r="AG29" s="45"/>
      <c r="AH29" s="45"/>
      <c r="AI29" s="45"/>
      <c r="AJ29" s="44">
        <v>2787</v>
      </c>
      <c r="AK29" s="45"/>
      <c r="AL29" s="45"/>
      <c r="AM29" s="45"/>
      <c r="AN29" s="44">
        <v>0</v>
      </c>
      <c r="AO29" s="45"/>
      <c r="AP29" s="44">
        <v>0</v>
      </c>
      <c r="AQ29" s="45"/>
      <c r="AR29" s="45"/>
      <c r="AS29" s="45"/>
      <c r="AT29" s="44">
        <v>0</v>
      </c>
    </row>
    <row r="30" spans="1:46"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spans="1:46"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spans="1:46" ht="20.100000000000001" customHeight="1" x14ac:dyDescent="0.2">
      <c r="D32" s="2" t="s">
        <v>98</v>
      </c>
      <c r="F32" s="37">
        <v>0</v>
      </c>
      <c r="G32" s="37"/>
      <c r="H32" s="37"/>
      <c r="I32" s="37"/>
      <c r="J32" s="37">
        <v>0</v>
      </c>
      <c r="K32" s="37">
        <v>0</v>
      </c>
      <c r="L32" s="37">
        <v>0</v>
      </c>
      <c r="M32" s="37"/>
      <c r="N32" s="37">
        <v>0</v>
      </c>
      <c r="O32" s="37"/>
      <c r="P32" s="37"/>
      <c r="Q32" s="37"/>
      <c r="R32" s="37">
        <v>0</v>
      </c>
      <c r="S32" s="37">
        <v>0</v>
      </c>
      <c r="T32" s="37">
        <v>0</v>
      </c>
      <c r="U32" s="37">
        <v>0</v>
      </c>
      <c r="V32" s="37"/>
      <c r="W32" s="37">
        <v>0</v>
      </c>
      <c r="X32" s="37">
        <v>0</v>
      </c>
      <c r="Y32" s="37">
        <v>0</v>
      </c>
      <c r="Z32" s="37">
        <v>0</v>
      </c>
      <c r="AA32" s="37">
        <v>0</v>
      </c>
      <c r="AB32" s="37">
        <v>0</v>
      </c>
      <c r="AC32" s="37">
        <v>0</v>
      </c>
      <c r="AD32" s="37">
        <v>0</v>
      </c>
      <c r="AE32" s="37"/>
      <c r="AF32" s="37">
        <v>0</v>
      </c>
      <c r="AG32" s="37"/>
      <c r="AH32" s="37"/>
      <c r="AI32" s="37"/>
      <c r="AJ32" s="37">
        <v>0</v>
      </c>
      <c r="AK32" s="37"/>
      <c r="AL32" s="37"/>
      <c r="AM32" s="37"/>
      <c r="AN32" s="37">
        <v>0</v>
      </c>
      <c r="AO32" s="37"/>
      <c r="AP32" s="37">
        <v>0</v>
      </c>
      <c r="AQ32" s="37"/>
      <c r="AR32" s="37"/>
      <c r="AS32" s="37"/>
      <c r="AT32" s="37">
        <v>0</v>
      </c>
    </row>
    <row r="33" spans="4:46" ht="20.100000000000001" customHeight="1" x14ac:dyDescent="0.2">
      <c r="D33" s="38" t="s">
        <v>99</v>
      </c>
      <c r="F33" s="39">
        <v>0</v>
      </c>
      <c r="G33" s="40"/>
      <c r="H33" s="40"/>
      <c r="I33" s="40"/>
      <c r="J33" s="39">
        <v>0</v>
      </c>
      <c r="K33" s="39">
        <v>0</v>
      </c>
      <c r="L33" s="39">
        <v>0</v>
      </c>
      <c r="M33" s="40"/>
      <c r="N33" s="39">
        <v>0</v>
      </c>
      <c r="O33" s="40"/>
      <c r="P33" s="40"/>
      <c r="Q33" s="40"/>
      <c r="R33" s="39">
        <v>0</v>
      </c>
      <c r="S33" s="39">
        <v>0</v>
      </c>
      <c r="T33" s="39">
        <v>0</v>
      </c>
      <c r="U33" s="39">
        <v>0</v>
      </c>
      <c r="V33" s="40"/>
      <c r="W33" s="39">
        <v>0</v>
      </c>
      <c r="X33" s="39">
        <v>0</v>
      </c>
      <c r="Y33" s="39">
        <v>0</v>
      </c>
      <c r="Z33" s="39">
        <v>0</v>
      </c>
      <c r="AA33" s="39">
        <v>0</v>
      </c>
      <c r="AB33" s="39">
        <v>0</v>
      </c>
      <c r="AC33" s="39">
        <v>0</v>
      </c>
      <c r="AD33" s="39">
        <v>0</v>
      </c>
      <c r="AE33" s="40"/>
      <c r="AF33" s="39">
        <v>0</v>
      </c>
      <c r="AG33" s="40"/>
      <c r="AH33" s="40"/>
      <c r="AI33" s="40"/>
      <c r="AJ33" s="39">
        <v>0</v>
      </c>
      <c r="AK33" s="40"/>
      <c r="AL33" s="40"/>
      <c r="AM33" s="40"/>
      <c r="AN33" s="39">
        <v>0</v>
      </c>
      <c r="AO33" s="40"/>
      <c r="AP33" s="39">
        <v>0</v>
      </c>
      <c r="AQ33" s="40"/>
      <c r="AR33" s="40"/>
      <c r="AS33" s="40"/>
      <c r="AT33" s="39">
        <v>0</v>
      </c>
    </row>
    <row r="34" spans="4:46" ht="20.100000000000001" customHeight="1" x14ac:dyDescent="0.2">
      <c r="D34" s="2" t="s">
        <v>113</v>
      </c>
      <c r="F34" s="37">
        <v>0</v>
      </c>
      <c r="G34" s="37"/>
      <c r="H34" s="37"/>
      <c r="I34" s="37"/>
      <c r="J34" s="37">
        <v>0</v>
      </c>
      <c r="K34" s="37">
        <v>0</v>
      </c>
      <c r="L34" s="37">
        <v>0</v>
      </c>
      <c r="M34" s="37"/>
      <c r="N34" s="37">
        <v>0</v>
      </c>
      <c r="O34" s="37"/>
      <c r="P34" s="37"/>
      <c r="Q34" s="37"/>
      <c r="R34" s="37">
        <v>0</v>
      </c>
      <c r="S34" s="37">
        <v>0</v>
      </c>
      <c r="T34" s="37">
        <v>0</v>
      </c>
      <c r="U34" s="37">
        <v>0</v>
      </c>
      <c r="V34" s="37"/>
      <c r="W34" s="37">
        <v>0</v>
      </c>
      <c r="X34" s="37">
        <v>0</v>
      </c>
      <c r="Y34" s="37">
        <v>0</v>
      </c>
      <c r="Z34" s="37">
        <v>0</v>
      </c>
      <c r="AA34" s="37">
        <v>0</v>
      </c>
      <c r="AB34" s="37">
        <v>0</v>
      </c>
      <c r="AC34" s="37">
        <v>0</v>
      </c>
      <c r="AD34" s="37">
        <v>0</v>
      </c>
      <c r="AE34" s="37"/>
      <c r="AF34" s="37">
        <v>0</v>
      </c>
      <c r="AG34" s="37"/>
      <c r="AH34" s="37"/>
      <c r="AI34" s="37"/>
      <c r="AJ34" s="37">
        <v>0</v>
      </c>
      <c r="AK34" s="37"/>
      <c r="AL34" s="37"/>
      <c r="AM34" s="37"/>
      <c r="AN34" s="37">
        <v>0</v>
      </c>
      <c r="AO34" s="37"/>
      <c r="AP34" s="37">
        <v>0</v>
      </c>
      <c r="AQ34" s="37"/>
      <c r="AR34" s="37"/>
      <c r="AS34" s="37"/>
      <c r="AT34" s="37">
        <v>0</v>
      </c>
    </row>
    <row r="35" spans="4:46" ht="20.100000000000001" customHeight="1" x14ac:dyDescent="0.2">
      <c r="D35" s="38" t="s">
        <v>114</v>
      </c>
      <c r="F35" s="39">
        <v>0</v>
      </c>
      <c r="G35" s="40"/>
      <c r="H35" s="40"/>
      <c r="I35" s="40"/>
      <c r="J35" s="39">
        <v>0</v>
      </c>
      <c r="K35" s="39">
        <v>0</v>
      </c>
      <c r="L35" s="39">
        <v>0</v>
      </c>
      <c r="M35" s="40"/>
      <c r="N35" s="39">
        <v>0</v>
      </c>
      <c r="O35" s="40"/>
      <c r="P35" s="40"/>
      <c r="Q35" s="40"/>
      <c r="R35" s="39">
        <v>0</v>
      </c>
      <c r="S35" s="39">
        <v>0</v>
      </c>
      <c r="T35" s="39">
        <v>0</v>
      </c>
      <c r="U35" s="39">
        <v>0</v>
      </c>
      <c r="V35" s="40"/>
      <c r="W35" s="39">
        <v>0</v>
      </c>
      <c r="X35" s="39">
        <v>0</v>
      </c>
      <c r="Y35" s="39">
        <v>0</v>
      </c>
      <c r="Z35" s="39">
        <v>0</v>
      </c>
      <c r="AA35" s="39">
        <v>0</v>
      </c>
      <c r="AB35" s="39">
        <v>0</v>
      </c>
      <c r="AC35" s="39">
        <v>0</v>
      </c>
      <c r="AD35" s="39">
        <v>0</v>
      </c>
      <c r="AE35" s="40"/>
      <c r="AF35" s="39">
        <v>0</v>
      </c>
      <c r="AG35" s="40"/>
      <c r="AH35" s="40"/>
      <c r="AI35" s="40"/>
      <c r="AJ35" s="39">
        <v>0</v>
      </c>
      <c r="AK35" s="40"/>
      <c r="AL35" s="40"/>
      <c r="AM35" s="40"/>
      <c r="AN35" s="39">
        <v>0</v>
      </c>
      <c r="AO35" s="40"/>
      <c r="AP35" s="39">
        <v>0</v>
      </c>
      <c r="AQ35" s="40"/>
      <c r="AR35" s="40"/>
      <c r="AS35" s="40"/>
      <c r="AT35" s="39">
        <v>0</v>
      </c>
    </row>
    <row r="36" spans="4:46" ht="20.100000000000001" customHeight="1" x14ac:dyDescent="0.2">
      <c r="D36" s="2" t="s">
        <v>115</v>
      </c>
      <c r="F36" s="37">
        <v>0</v>
      </c>
      <c r="G36" s="37"/>
      <c r="H36" s="37"/>
      <c r="I36" s="37"/>
      <c r="J36" s="37">
        <v>0</v>
      </c>
      <c r="K36" s="37">
        <v>0</v>
      </c>
      <c r="L36" s="37">
        <v>0</v>
      </c>
      <c r="M36" s="37"/>
      <c r="N36" s="37">
        <v>0</v>
      </c>
      <c r="O36" s="37"/>
      <c r="P36" s="37"/>
      <c r="Q36" s="37"/>
      <c r="R36" s="37">
        <v>0</v>
      </c>
      <c r="S36" s="37">
        <v>0</v>
      </c>
      <c r="T36" s="37">
        <v>0</v>
      </c>
      <c r="U36" s="37">
        <v>0</v>
      </c>
      <c r="V36" s="37"/>
      <c r="W36" s="37">
        <v>0</v>
      </c>
      <c r="X36" s="37">
        <v>0</v>
      </c>
      <c r="Y36" s="37">
        <v>0</v>
      </c>
      <c r="Z36" s="37">
        <v>0</v>
      </c>
      <c r="AA36" s="37">
        <v>0</v>
      </c>
      <c r="AB36" s="37">
        <v>0</v>
      </c>
      <c r="AC36" s="37">
        <v>0</v>
      </c>
      <c r="AD36" s="37">
        <v>0</v>
      </c>
      <c r="AE36" s="37"/>
      <c r="AF36" s="37">
        <v>0</v>
      </c>
      <c r="AG36" s="37"/>
      <c r="AH36" s="37"/>
      <c r="AI36" s="37"/>
      <c r="AJ36" s="37">
        <v>0</v>
      </c>
      <c r="AK36" s="37"/>
      <c r="AL36" s="37"/>
      <c r="AM36" s="37"/>
      <c r="AN36" s="37">
        <v>0</v>
      </c>
      <c r="AO36" s="37"/>
      <c r="AP36" s="37">
        <v>0</v>
      </c>
      <c r="AQ36" s="37"/>
      <c r="AR36" s="37"/>
      <c r="AS36" s="37"/>
      <c r="AT36" s="37">
        <v>0</v>
      </c>
    </row>
    <row r="37" spans="4:46" ht="20.100000000000001" customHeight="1" x14ac:dyDescent="0.2">
      <c r="D37" s="38" t="s">
        <v>116</v>
      </c>
      <c r="F37" s="39">
        <v>0</v>
      </c>
      <c r="G37" s="40"/>
      <c r="H37" s="40"/>
      <c r="I37" s="40"/>
      <c r="J37" s="39">
        <v>0</v>
      </c>
      <c r="K37" s="39">
        <v>0</v>
      </c>
      <c r="L37" s="39">
        <v>0</v>
      </c>
      <c r="M37" s="40"/>
      <c r="N37" s="39">
        <v>0</v>
      </c>
      <c r="O37" s="40"/>
      <c r="P37" s="40"/>
      <c r="Q37" s="40"/>
      <c r="R37" s="39">
        <v>0</v>
      </c>
      <c r="S37" s="39">
        <v>0</v>
      </c>
      <c r="T37" s="39">
        <v>0</v>
      </c>
      <c r="U37" s="39">
        <v>0</v>
      </c>
      <c r="V37" s="40"/>
      <c r="W37" s="39">
        <v>0</v>
      </c>
      <c r="X37" s="39">
        <v>0</v>
      </c>
      <c r="Y37" s="39">
        <v>0</v>
      </c>
      <c r="Z37" s="39">
        <v>0</v>
      </c>
      <c r="AA37" s="39">
        <v>0</v>
      </c>
      <c r="AB37" s="39">
        <v>0</v>
      </c>
      <c r="AC37" s="39">
        <v>0</v>
      </c>
      <c r="AD37" s="39">
        <v>0</v>
      </c>
      <c r="AE37" s="40"/>
      <c r="AF37" s="39">
        <v>0</v>
      </c>
      <c r="AG37" s="40"/>
      <c r="AH37" s="40"/>
      <c r="AI37" s="40"/>
      <c r="AJ37" s="39">
        <v>0</v>
      </c>
      <c r="AK37" s="40"/>
      <c r="AL37" s="40"/>
      <c r="AM37" s="40"/>
      <c r="AN37" s="39">
        <v>0</v>
      </c>
      <c r="AO37" s="40"/>
      <c r="AP37" s="39">
        <v>0</v>
      </c>
      <c r="AQ37" s="40"/>
      <c r="AR37" s="40"/>
      <c r="AS37" s="40"/>
      <c r="AT37" s="39">
        <v>0</v>
      </c>
    </row>
    <row r="38" spans="4:46" ht="20.100000000000001" customHeight="1" x14ac:dyDescent="0.2">
      <c r="D38" s="2" t="s">
        <v>117</v>
      </c>
      <c r="F38" s="37">
        <v>0</v>
      </c>
      <c r="G38" s="37"/>
      <c r="H38" s="37"/>
      <c r="I38" s="37"/>
      <c r="J38" s="37">
        <v>0</v>
      </c>
      <c r="K38" s="37">
        <v>0</v>
      </c>
      <c r="L38" s="37">
        <v>0</v>
      </c>
      <c r="M38" s="37"/>
      <c r="N38" s="37">
        <v>0</v>
      </c>
      <c r="O38" s="37"/>
      <c r="P38" s="37"/>
      <c r="Q38" s="37"/>
      <c r="R38" s="37">
        <v>0</v>
      </c>
      <c r="S38" s="37">
        <v>0</v>
      </c>
      <c r="T38" s="37">
        <v>0</v>
      </c>
      <c r="U38" s="37">
        <v>0</v>
      </c>
      <c r="V38" s="37"/>
      <c r="W38" s="37">
        <v>0</v>
      </c>
      <c r="X38" s="37">
        <v>0</v>
      </c>
      <c r="Y38" s="37">
        <v>0</v>
      </c>
      <c r="Z38" s="37">
        <v>0</v>
      </c>
      <c r="AA38" s="37">
        <v>0</v>
      </c>
      <c r="AB38" s="37">
        <v>0</v>
      </c>
      <c r="AC38" s="37">
        <v>0</v>
      </c>
      <c r="AD38" s="37">
        <v>0</v>
      </c>
      <c r="AE38" s="37"/>
      <c r="AF38" s="37">
        <v>0</v>
      </c>
      <c r="AG38" s="37"/>
      <c r="AH38" s="37"/>
      <c r="AI38" s="37"/>
      <c r="AJ38" s="37">
        <v>0</v>
      </c>
      <c r="AK38" s="37"/>
      <c r="AL38" s="37"/>
      <c r="AM38" s="37"/>
      <c r="AN38" s="37">
        <v>0</v>
      </c>
      <c r="AO38" s="37"/>
      <c r="AP38" s="37">
        <v>0</v>
      </c>
      <c r="AQ38" s="37"/>
      <c r="AR38" s="37"/>
      <c r="AS38" s="37"/>
      <c r="AT38" s="37">
        <v>0</v>
      </c>
    </row>
    <row r="39" spans="4:46" ht="20.100000000000001" customHeight="1" x14ac:dyDescent="0.2">
      <c r="D39" s="38" t="s">
        <v>105</v>
      </c>
      <c r="F39" s="39">
        <v>0</v>
      </c>
      <c r="G39" s="40"/>
      <c r="H39" s="40"/>
      <c r="I39" s="40"/>
      <c r="J39" s="39">
        <v>0</v>
      </c>
      <c r="K39" s="39">
        <v>0</v>
      </c>
      <c r="L39" s="39">
        <v>0</v>
      </c>
      <c r="M39" s="40"/>
      <c r="N39" s="39">
        <v>0</v>
      </c>
      <c r="O39" s="40"/>
      <c r="P39" s="40"/>
      <c r="Q39" s="40"/>
      <c r="R39" s="39">
        <v>0</v>
      </c>
      <c r="S39" s="39">
        <v>0</v>
      </c>
      <c r="T39" s="39">
        <v>0</v>
      </c>
      <c r="U39" s="39">
        <v>0</v>
      </c>
      <c r="V39" s="40"/>
      <c r="W39" s="39">
        <v>0</v>
      </c>
      <c r="X39" s="39">
        <v>0</v>
      </c>
      <c r="Y39" s="39">
        <v>0</v>
      </c>
      <c r="Z39" s="39">
        <v>0</v>
      </c>
      <c r="AA39" s="39">
        <v>0</v>
      </c>
      <c r="AB39" s="39">
        <v>0</v>
      </c>
      <c r="AC39" s="39">
        <v>0</v>
      </c>
      <c r="AD39" s="39">
        <v>0</v>
      </c>
      <c r="AE39" s="40"/>
      <c r="AF39" s="39">
        <v>0</v>
      </c>
      <c r="AG39" s="40"/>
      <c r="AH39" s="40"/>
      <c r="AI39" s="40"/>
      <c r="AJ39" s="39">
        <v>0</v>
      </c>
      <c r="AK39" s="40"/>
      <c r="AL39" s="40"/>
      <c r="AM39" s="40"/>
      <c r="AN39" s="39">
        <v>0</v>
      </c>
      <c r="AO39" s="40"/>
      <c r="AP39" s="39">
        <v>0</v>
      </c>
      <c r="AQ39" s="40"/>
      <c r="AR39" s="40"/>
      <c r="AS39" s="40"/>
      <c r="AT39" s="39">
        <v>0</v>
      </c>
    </row>
    <row r="40" spans="4:46" ht="20.100000000000001" customHeight="1" x14ac:dyDescent="0.2">
      <c r="D40" s="2" t="s">
        <v>106</v>
      </c>
      <c r="F40" s="37">
        <v>0</v>
      </c>
      <c r="G40" s="37"/>
      <c r="H40" s="37"/>
      <c r="I40" s="37"/>
      <c r="J40" s="37">
        <v>0</v>
      </c>
      <c r="K40" s="37">
        <v>0</v>
      </c>
      <c r="L40" s="37">
        <v>0</v>
      </c>
      <c r="M40" s="37"/>
      <c r="N40" s="37">
        <v>0</v>
      </c>
      <c r="O40" s="37"/>
      <c r="P40" s="37"/>
      <c r="Q40" s="37"/>
      <c r="R40" s="37">
        <v>0</v>
      </c>
      <c r="S40" s="37">
        <v>0</v>
      </c>
      <c r="T40" s="37">
        <v>0</v>
      </c>
      <c r="U40" s="37">
        <v>0</v>
      </c>
      <c r="V40" s="37"/>
      <c r="W40" s="37">
        <v>0</v>
      </c>
      <c r="X40" s="37">
        <v>0</v>
      </c>
      <c r="Y40" s="37">
        <v>0</v>
      </c>
      <c r="Z40" s="37">
        <v>0</v>
      </c>
      <c r="AA40" s="37">
        <v>0</v>
      </c>
      <c r="AB40" s="37">
        <v>0</v>
      </c>
      <c r="AC40" s="37">
        <v>0</v>
      </c>
      <c r="AD40" s="37">
        <v>0</v>
      </c>
      <c r="AE40" s="37"/>
      <c r="AF40" s="37">
        <v>0</v>
      </c>
      <c r="AG40" s="37"/>
      <c r="AH40" s="37"/>
      <c r="AI40" s="37"/>
      <c r="AJ40" s="37">
        <v>0</v>
      </c>
      <c r="AK40" s="37"/>
      <c r="AL40" s="37"/>
      <c r="AM40" s="37"/>
      <c r="AN40" s="37">
        <v>0</v>
      </c>
      <c r="AO40" s="37"/>
      <c r="AP40" s="37">
        <v>0</v>
      </c>
      <c r="AQ40" s="37"/>
      <c r="AR40" s="37"/>
      <c r="AS40" s="37"/>
      <c r="AT40" s="37">
        <v>0</v>
      </c>
    </row>
    <row r="41" spans="4:46" ht="20.100000000000001" customHeight="1" x14ac:dyDescent="0.2">
      <c r="D41" s="38" t="s">
        <v>118</v>
      </c>
      <c r="F41" s="39">
        <v>0</v>
      </c>
      <c r="G41" s="40"/>
      <c r="H41" s="40"/>
      <c r="I41" s="40"/>
      <c r="J41" s="39">
        <v>0</v>
      </c>
      <c r="K41" s="39">
        <v>0</v>
      </c>
      <c r="L41" s="39">
        <v>0</v>
      </c>
      <c r="M41" s="40"/>
      <c r="N41" s="39">
        <v>0</v>
      </c>
      <c r="O41" s="40"/>
      <c r="P41" s="40"/>
      <c r="Q41" s="40"/>
      <c r="R41" s="39">
        <v>0</v>
      </c>
      <c r="S41" s="39">
        <v>0</v>
      </c>
      <c r="T41" s="39">
        <v>0</v>
      </c>
      <c r="U41" s="39">
        <v>0</v>
      </c>
      <c r="V41" s="40"/>
      <c r="W41" s="39">
        <v>0</v>
      </c>
      <c r="X41" s="39">
        <v>0</v>
      </c>
      <c r="Y41" s="39">
        <v>0</v>
      </c>
      <c r="Z41" s="39">
        <v>0</v>
      </c>
      <c r="AA41" s="39">
        <v>0</v>
      </c>
      <c r="AB41" s="39">
        <v>0</v>
      </c>
      <c r="AC41" s="39">
        <v>0</v>
      </c>
      <c r="AD41" s="39">
        <v>0</v>
      </c>
      <c r="AE41" s="40"/>
      <c r="AF41" s="39">
        <v>0</v>
      </c>
      <c r="AG41" s="40"/>
      <c r="AH41" s="40"/>
      <c r="AI41" s="40"/>
      <c r="AJ41" s="39">
        <v>0</v>
      </c>
      <c r="AK41" s="40"/>
      <c r="AL41" s="40"/>
      <c r="AM41" s="40"/>
      <c r="AN41" s="39">
        <v>0</v>
      </c>
      <c r="AO41" s="40"/>
      <c r="AP41" s="39">
        <v>0</v>
      </c>
      <c r="AQ41" s="40"/>
      <c r="AR41" s="40"/>
      <c r="AS41" s="40"/>
      <c r="AT41" s="39">
        <v>0</v>
      </c>
    </row>
    <row r="42" spans="4:46" ht="20.100000000000001" customHeight="1" x14ac:dyDescent="0.2">
      <c r="D42" s="2" t="s">
        <v>108</v>
      </c>
      <c r="F42" s="37">
        <v>0</v>
      </c>
      <c r="G42" s="37"/>
      <c r="H42" s="37"/>
      <c r="I42" s="37"/>
      <c r="J42" s="37">
        <v>0</v>
      </c>
      <c r="K42" s="37">
        <v>0</v>
      </c>
      <c r="L42" s="37">
        <v>0</v>
      </c>
      <c r="M42" s="37"/>
      <c r="N42" s="37">
        <v>0</v>
      </c>
      <c r="O42" s="37"/>
      <c r="P42" s="37"/>
      <c r="Q42" s="37"/>
      <c r="R42" s="37">
        <v>0</v>
      </c>
      <c r="S42" s="37">
        <v>0</v>
      </c>
      <c r="T42" s="37">
        <v>0</v>
      </c>
      <c r="U42" s="37">
        <v>0</v>
      </c>
      <c r="V42" s="37"/>
      <c r="W42" s="37">
        <v>0</v>
      </c>
      <c r="X42" s="37">
        <v>0</v>
      </c>
      <c r="Y42" s="37">
        <v>0</v>
      </c>
      <c r="Z42" s="37">
        <v>0</v>
      </c>
      <c r="AA42" s="37">
        <v>0</v>
      </c>
      <c r="AB42" s="37">
        <v>0</v>
      </c>
      <c r="AC42" s="37">
        <v>0</v>
      </c>
      <c r="AD42" s="37">
        <v>0</v>
      </c>
      <c r="AE42" s="37"/>
      <c r="AF42" s="37">
        <v>0</v>
      </c>
      <c r="AG42" s="37"/>
      <c r="AH42" s="37"/>
      <c r="AI42" s="37"/>
      <c r="AJ42" s="37">
        <v>0</v>
      </c>
      <c r="AK42" s="37"/>
      <c r="AL42" s="37"/>
      <c r="AM42" s="37"/>
      <c r="AN42" s="37">
        <v>0</v>
      </c>
      <c r="AO42" s="37"/>
      <c r="AP42" s="37">
        <v>0</v>
      </c>
      <c r="AQ42" s="37"/>
      <c r="AR42" s="37"/>
      <c r="AS42" s="37"/>
      <c r="AT42" s="37">
        <v>0</v>
      </c>
    </row>
    <row r="43" spans="4:46" ht="20.100000000000001" customHeight="1" x14ac:dyDescent="0.2">
      <c r="D43" s="38" t="s">
        <v>109</v>
      </c>
      <c r="F43" s="39">
        <v>0</v>
      </c>
      <c r="G43" s="40"/>
      <c r="H43" s="40"/>
      <c r="I43" s="40"/>
      <c r="J43" s="39">
        <v>0</v>
      </c>
      <c r="K43" s="39">
        <v>0</v>
      </c>
      <c r="L43" s="39">
        <v>0</v>
      </c>
      <c r="M43" s="40"/>
      <c r="N43" s="39">
        <v>0</v>
      </c>
      <c r="O43" s="40"/>
      <c r="P43" s="40"/>
      <c r="Q43" s="40"/>
      <c r="R43" s="39">
        <v>0</v>
      </c>
      <c r="S43" s="39">
        <v>0</v>
      </c>
      <c r="T43" s="39">
        <v>0</v>
      </c>
      <c r="U43" s="39">
        <v>0</v>
      </c>
      <c r="V43" s="40"/>
      <c r="W43" s="39">
        <v>0</v>
      </c>
      <c r="X43" s="39">
        <v>0</v>
      </c>
      <c r="Y43" s="39">
        <v>0</v>
      </c>
      <c r="Z43" s="39">
        <v>0</v>
      </c>
      <c r="AA43" s="39">
        <v>0</v>
      </c>
      <c r="AB43" s="39">
        <v>0</v>
      </c>
      <c r="AC43" s="39">
        <v>0</v>
      </c>
      <c r="AD43" s="39">
        <v>0</v>
      </c>
      <c r="AE43" s="40"/>
      <c r="AF43" s="39">
        <v>0</v>
      </c>
      <c r="AG43" s="40"/>
      <c r="AH43" s="40"/>
      <c r="AI43" s="40"/>
      <c r="AJ43" s="39">
        <v>0</v>
      </c>
      <c r="AK43" s="40"/>
      <c r="AL43" s="40"/>
      <c r="AM43" s="40"/>
      <c r="AN43" s="39">
        <v>0</v>
      </c>
      <c r="AO43" s="40"/>
      <c r="AP43" s="39">
        <v>0</v>
      </c>
      <c r="AQ43" s="40"/>
      <c r="AR43" s="40"/>
      <c r="AS43" s="40"/>
      <c r="AT43" s="39">
        <v>0</v>
      </c>
    </row>
    <row r="44" spans="4:46" ht="20.100000000000001" customHeight="1" x14ac:dyDescent="0.2">
      <c r="D44" s="2" t="s">
        <v>110</v>
      </c>
      <c r="F44" s="37">
        <v>0</v>
      </c>
      <c r="G44" s="37"/>
      <c r="H44" s="37"/>
      <c r="I44" s="37"/>
      <c r="J44" s="37">
        <v>0</v>
      </c>
      <c r="K44" s="37">
        <v>0</v>
      </c>
      <c r="L44" s="37">
        <v>0</v>
      </c>
      <c r="M44" s="37"/>
      <c r="N44" s="37">
        <v>0</v>
      </c>
      <c r="O44" s="37"/>
      <c r="P44" s="37"/>
      <c r="Q44" s="37"/>
      <c r="R44" s="37">
        <v>0</v>
      </c>
      <c r="S44" s="37">
        <v>0</v>
      </c>
      <c r="T44" s="37">
        <v>0</v>
      </c>
      <c r="U44" s="37">
        <v>0</v>
      </c>
      <c r="V44" s="37"/>
      <c r="W44" s="37">
        <v>0</v>
      </c>
      <c r="X44" s="37">
        <v>0</v>
      </c>
      <c r="Y44" s="37">
        <v>0</v>
      </c>
      <c r="Z44" s="37">
        <v>0</v>
      </c>
      <c r="AA44" s="37">
        <v>0</v>
      </c>
      <c r="AB44" s="37">
        <v>0</v>
      </c>
      <c r="AC44" s="37">
        <v>0</v>
      </c>
      <c r="AD44" s="37">
        <v>0</v>
      </c>
      <c r="AE44" s="37"/>
      <c r="AF44" s="37">
        <v>0</v>
      </c>
      <c r="AG44" s="37"/>
      <c r="AH44" s="37"/>
      <c r="AI44" s="37"/>
      <c r="AJ44" s="37">
        <v>0</v>
      </c>
      <c r="AK44" s="37"/>
      <c r="AL44" s="37"/>
      <c r="AM44" s="37"/>
      <c r="AN44" s="37">
        <v>0</v>
      </c>
      <c r="AO44" s="37"/>
      <c r="AP44" s="37">
        <v>0</v>
      </c>
      <c r="AQ44" s="37"/>
      <c r="AR44" s="37"/>
      <c r="AS44" s="37"/>
      <c r="AT44" s="37">
        <v>0</v>
      </c>
    </row>
    <row r="45" spans="4:46" ht="20.100000000000001" customHeight="1" x14ac:dyDescent="0.2">
      <c r="D45" s="38" t="s">
        <v>111</v>
      </c>
      <c r="F45" s="39">
        <v>0</v>
      </c>
      <c r="G45" s="40"/>
      <c r="H45" s="40"/>
      <c r="I45" s="40"/>
      <c r="J45" s="39">
        <v>0</v>
      </c>
      <c r="K45" s="39">
        <v>0</v>
      </c>
      <c r="L45" s="39">
        <v>0</v>
      </c>
      <c r="M45" s="40"/>
      <c r="N45" s="39">
        <v>0</v>
      </c>
      <c r="O45" s="40"/>
      <c r="P45" s="40"/>
      <c r="Q45" s="40"/>
      <c r="R45" s="39">
        <v>0</v>
      </c>
      <c r="S45" s="39">
        <v>0</v>
      </c>
      <c r="T45" s="39">
        <v>0</v>
      </c>
      <c r="U45" s="39">
        <v>0</v>
      </c>
      <c r="V45" s="40"/>
      <c r="W45" s="39">
        <v>0</v>
      </c>
      <c r="X45" s="39">
        <v>0</v>
      </c>
      <c r="Y45" s="39">
        <v>0</v>
      </c>
      <c r="Z45" s="39">
        <v>0</v>
      </c>
      <c r="AA45" s="39">
        <v>0</v>
      </c>
      <c r="AB45" s="39">
        <v>0</v>
      </c>
      <c r="AC45" s="39">
        <v>0</v>
      </c>
      <c r="AD45" s="39">
        <v>0</v>
      </c>
      <c r="AE45" s="40"/>
      <c r="AF45" s="39">
        <v>0</v>
      </c>
      <c r="AG45" s="40"/>
      <c r="AH45" s="40"/>
      <c r="AI45" s="40"/>
      <c r="AJ45" s="39">
        <v>0</v>
      </c>
      <c r="AK45" s="40"/>
      <c r="AL45" s="40"/>
      <c r="AM45" s="40"/>
      <c r="AN45" s="39">
        <v>0</v>
      </c>
      <c r="AO45" s="40"/>
      <c r="AP45" s="39">
        <v>0</v>
      </c>
      <c r="AQ45" s="40"/>
      <c r="AR45" s="40"/>
      <c r="AS45" s="40"/>
      <c r="AT45" s="39">
        <v>0</v>
      </c>
    </row>
    <row r="46" spans="4:46" ht="20.100000000000001" customHeight="1" x14ac:dyDescent="0.2">
      <c r="D46" s="2" t="s">
        <v>119</v>
      </c>
      <c r="F46" s="37">
        <v>0</v>
      </c>
      <c r="G46" s="37"/>
      <c r="H46" s="37"/>
      <c r="I46" s="37"/>
      <c r="J46" s="37">
        <v>0</v>
      </c>
      <c r="K46" s="37">
        <v>0</v>
      </c>
      <c r="L46" s="37">
        <v>0</v>
      </c>
      <c r="M46" s="37"/>
      <c r="N46" s="37">
        <v>0</v>
      </c>
      <c r="O46" s="37"/>
      <c r="P46" s="37"/>
      <c r="Q46" s="37"/>
      <c r="R46" s="37">
        <v>0</v>
      </c>
      <c r="S46" s="37">
        <v>0</v>
      </c>
      <c r="T46" s="37">
        <v>0</v>
      </c>
      <c r="U46" s="37">
        <v>0</v>
      </c>
      <c r="V46" s="37"/>
      <c r="W46" s="37">
        <v>0</v>
      </c>
      <c r="X46" s="37">
        <v>0</v>
      </c>
      <c r="Y46" s="37">
        <v>0</v>
      </c>
      <c r="Z46" s="37">
        <v>0</v>
      </c>
      <c r="AA46" s="37">
        <v>0</v>
      </c>
      <c r="AB46" s="37">
        <v>0</v>
      </c>
      <c r="AC46" s="37">
        <v>0</v>
      </c>
      <c r="AD46" s="37">
        <v>0</v>
      </c>
      <c r="AE46" s="37"/>
      <c r="AF46" s="37">
        <v>0</v>
      </c>
      <c r="AG46" s="37"/>
      <c r="AH46" s="37"/>
      <c r="AI46" s="37"/>
      <c r="AJ46" s="37">
        <v>0</v>
      </c>
      <c r="AK46" s="37"/>
      <c r="AL46" s="37"/>
      <c r="AM46" s="37"/>
      <c r="AN46" s="37">
        <v>0</v>
      </c>
      <c r="AO46" s="37"/>
      <c r="AP46" s="37">
        <v>0</v>
      </c>
      <c r="AQ46" s="37"/>
      <c r="AR46" s="37"/>
      <c r="AS46" s="37"/>
      <c r="AT46" s="37">
        <v>0</v>
      </c>
    </row>
    <row r="47" spans="4:46" ht="20.100000000000001" customHeight="1" x14ac:dyDescent="0.2">
      <c r="D47" s="38" t="s">
        <v>120</v>
      </c>
      <c r="F47" s="39">
        <v>0</v>
      </c>
      <c r="G47" s="40"/>
      <c r="H47" s="40"/>
      <c r="I47" s="40"/>
      <c r="J47" s="39">
        <v>0</v>
      </c>
      <c r="K47" s="39">
        <v>0</v>
      </c>
      <c r="L47" s="39">
        <v>0</v>
      </c>
      <c r="M47" s="40"/>
      <c r="N47" s="39">
        <v>0</v>
      </c>
      <c r="O47" s="40"/>
      <c r="P47" s="40"/>
      <c r="Q47" s="40"/>
      <c r="R47" s="39">
        <v>0</v>
      </c>
      <c r="S47" s="39">
        <v>0</v>
      </c>
      <c r="T47" s="39">
        <v>0</v>
      </c>
      <c r="U47" s="39">
        <v>0</v>
      </c>
      <c r="V47" s="40"/>
      <c r="W47" s="39">
        <v>0</v>
      </c>
      <c r="X47" s="39">
        <v>0</v>
      </c>
      <c r="Y47" s="39">
        <v>0</v>
      </c>
      <c r="Z47" s="39">
        <v>0</v>
      </c>
      <c r="AA47" s="39">
        <v>0</v>
      </c>
      <c r="AB47" s="39">
        <v>0</v>
      </c>
      <c r="AC47" s="39">
        <v>0</v>
      </c>
      <c r="AD47" s="39">
        <v>0</v>
      </c>
      <c r="AE47" s="40"/>
      <c r="AF47" s="39">
        <v>0</v>
      </c>
      <c r="AG47" s="40"/>
      <c r="AH47" s="40"/>
      <c r="AI47" s="40"/>
      <c r="AJ47" s="39">
        <v>0</v>
      </c>
      <c r="AK47" s="40"/>
      <c r="AL47" s="40"/>
      <c r="AM47" s="40"/>
      <c r="AN47" s="39">
        <v>0</v>
      </c>
      <c r="AO47" s="40"/>
      <c r="AP47" s="39">
        <v>0</v>
      </c>
      <c r="AQ47" s="40"/>
      <c r="AR47" s="40"/>
      <c r="AS47" s="40"/>
      <c r="AT47" s="39">
        <v>0</v>
      </c>
    </row>
    <row r="48" spans="4:46" ht="20.100000000000001" customHeight="1" x14ac:dyDescent="0.2">
      <c r="D48" s="2" t="s">
        <v>368</v>
      </c>
      <c r="F48" s="37">
        <v>0</v>
      </c>
      <c r="G48" s="37"/>
      <c r="H48" s="37"/>
      <c r="I48" s="37"/>
      <c r="J48" s="37">
        <v>0</v>
      </c>
      <c r="K48" s="37">
        <v>0</v>
      </c>
      <c r="L48" s="37">
        <v>0</v>
      </c>
      <c r="M48" s="37"/>
      <c r="N48" s="37">
        <v>0</v>
      </c>
      <c r="O48" s="37"/>
      <c r="P48" s="37"/>
      <c r="Q48" s="37"/>
      <c r="R48" s="37">
        <v>0</v>
      </c>
      <c r="S48" s="37">
        <v>0</v>
      </c>
      <c r="T48" s="37">
        <v>0</v>
      </c>
      <c r="U48" s="37">
        <v>0</v>
      </c>
      <c r="V48" s="37"/>
      <c r="W48" s="37">
        <v>0</v>
      </c>
      <c r="X48" s="37">
        <v>0</v>
      </c>
      <c r="Y48" s="37">
        <v>0</v>
      </c>
      <c r="Z48" s="37">
        <v>0</v>
      </c>
      <c r="AA48" s="37">
        <v>0</v>
      </c>
      <c r="AB48" s="37">
        <v>0</v>
      </c>
      <c r="AC48" s="37">
        <v>0</v>
      </c>
      <c r="AD48" s="37">
        <v>0</v>
      </c>
      <c r="AE48" s="37"/>
      <c r="AF48" s="37">
        <v>0</v>
      </c>
      <c r="AG48" s="37"/>
      <c r="AH48" s="37"/>
      <c r="AI48" s="37"/>
      <c r="AJ48" s="37">
        <v>0</v>
      </c>
      <c r="AK48" s="37"/>
      <c r="AL48" s="37"/>
      <c r="AM48" s="37"/>
      <c r="AN48" s="37">
        <v>0</v>
      </c>
      <c r="AO48" s="37"/>
      <c r="AP48" s="37">
        <v>0</v>
      </c>
      <c r="AQ48" s="37"/>
      <c r="AR48" s="37"/>
      <c r="AS48" s="37"/>
      <c r="AT48" s="37">
        <v>0</v>
      </c>
    </row>
    <row r="49" spans="1:46" ht="20.100000000000001" customHeight="1" x14ac:dyDescent="0.2">
      <c r="D49" s="38" t="s">
        <v>121</v>
      </c>
      <c r="F49" s="39">
        <v>0</v>
      </c>
      <c r="G49" s="40"/>
      <c r="H49" s="40"/>
      <c r="I49" s="40"/>
      <c r="J49" s="39">
        <v>0</v>
      </c>
      <c r="K49" s="39">
        <v>0</v>
      </c>
      <c r="L49" s="39">
        <v>0</v>
      </c>
      <c r="M49" s="40"/>
      <c r="N49" s="39">
        <v>0</v>
      </c>
      <c r="O49" s="40"/>
      <c r="P49" s="40"/>
      <c r="Q49" s="40"/>
      <c r="R49" s="39">
        <v>0</v>
      </c>
      <c r="S49" s="39">
        <v>0</v>
      </c>
      <c r="T49" s="39">
        <v>0</v>
      </c>
      <c r="U49" s="39">
        <v>0</v>
      </c>
      <c r="V49" s="40"/>
      <c r="W49" s="39">
        <v>0</v>
      </c>
      <c r="X49" s="39">
        <v>0</v>
      </c>
      <c r="Y49" s="39">
        <v>0</v>
      </c>
      <c r="Z49" s="39">
        <v>0</v>
      </c>
      <c r="AA49" s="39">
        <v>0</v>
      </c>
      <c r="AB49" s="39">
        <v>0</v>
      </c>
      <c r="AC49" s="39">
        <v>0</v>
      </c>
      <c r="AD49" s="39">
        <v>0</v>
      </c>
      <c r="AE49" s="40"/>
      <c r="AF49" s="39">
        <v>0</v>
      </c>
      <c r="AG49" s="40"/>
      <c r="AH49" s="40"/>
      <c r="AI49" s="40"/>
      <c r="AJ49" s="39">
        <v>0</v>
      </c>
      <c r="AK49" s="40"/>
      <c r="AL49" s="40"/>
      <c r="AM49" s="40"/>
      <c r="AN49" s="39">
        <v>0</v>
      </c>
      <c r="AO49" s="40"/>
      <c r="AP49" s="39">
        <v>0</v>
      </c>
      <c r="AQ49" s="40"/>
      <c r="AR49" s="40"/>
      <c r="AS49" s="40"/>
      <c r="AT49" s="39">
        <v>0</v>
      </c>
    </row>
    <row r="50" spans="1:46"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spans="1:46" s="1" customFormat="1" ht="20.100000000000001" customHeight="1" x14ac:dyDescent="0.2">
      <c r="A51" s="3"/>
      <c r="B51" s="6"/>
      <c r="C51" s="42" t="s">
        <v>122</v>
      </c>
      <c r="D51" s="42"/>
      <c r="E51" s="5"/>
      <c r="F51" s="44">
        <v>0</v>
      </c>
      <c r="G51" s="45"/>
      <c r="H51" s="45"/>
      <c r="I51" s="45"/>
      <c r="J51" s="44">
        <v>0</v>
      </c>
      <c r="K51" s="44">
        <v>0</v>
      </c>
      <c r="L51" s="44">
        <v>0</v>
      </c>
      <c r="M51" s="45"/>
      <c r="N51" s="44">
        <v>0</v>
      </c>
      <c r="O51" s="45"/>
      <c r="P51" s="45"/>
      <c r="Q51" s="45"/>
      <c r="R51" s="44">
        <v>0</v>
      </c>
      <c r="S51" s="44">
        <v>0</v>
      </c>
      <c r="T51" s="44">
        <v>0</v>
      </c>
      <c r="U51" s="44">
        <v>0</v>
      </c>
      <c r="V51" s="45"/>
      <c r="W51" s="44">
        <v>0</v>
      </c>
      <c r="X51" s="44">
        <v>0</v>
      </c>
      <c r="Y51" s="44">
        <v>0</v>
      </c>
      <c r="Z51" s="44">
        <v>0</v>
      </c>
      <c r="AA51" s="44">
        <v>0</v>
      </c>
      <c r="AB51" s="44">
        <v>0</v>
      </c>
      <c r="AC51" s="44">
        <v>0</v>
      </c>
      <c r="AD51" s="44">
        <v>0</v>
      </c>
      <c r="AE51" s="45"/>
      <c r="AF51" s="44">
        <v>0</v>
      </c>
      <c r="AG51" s="45"/>
      <c r="AH51" s="45"/>
      <c r="AI51" s="45"/>
      <c r="AJ51" s="44">
        <v>0</v>
      </c>
      <c r="AK51" s="45"/>
      <c r="AL51" s="45"/>
      <c r="AM51" s="45"/>
      <c r="AN51" s="44">
        <v>0</v>
      </c>
      <c r="AO51" s="45"/>
      <c r="AP51" s="44">
        <v>0</v>
      </c>
      <c r="AQ51" s="45"/>
      <c r="AR51" s="45"/>
      <c r="AS51" s="45"/>
      <c r="AT51" s="44">
        <v>0</v>
      </c>
    </row>
    <row r="52" spans="1:46"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spans="1:46"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spans="1:46" ht="20.100000000000001" customHeight="1" x14ac:dyDescent="0.2">
      <c r="D54" s="2" t="s">
        <v>124</v>
      </c>
      <c r="F54" s="37">
        <v>0</v>
      </c>
      <c r="G54" s="37"/>
      <c r="H54" s="37"/>
      <c r="I54" s="37"/>
      <c r="J54" s="37">
        <v>0</v>
      </c>
      <c r="K54" s="37">
        <v>0</v>
      </c>
      <c r="L54" s="37">
        <v>0</v>
      </c>
      <c r="M54" s="37"/>
      <c r="N54" s="37">
        <v>0</v>
      </c>
      <c r="O54" s="37"/>
      <c r="P54" s="37"/>
      <c r="Q54" s="37"/>
      <c r="R54" s="37">
        <v>0</v>
      </c>
      <c r="S54" s="37">
        <v>0</v>
      </c>
      <c r="T54" s="37">
        <v>0</v>
      </c>
      <c r="U54" s="37">
        <v>0</v>
      </c>
      <c r="V54" s="37"/>
      <c r="W54" s="37">
        <v>0</v>
      </c>
      <c r="X54" s="37">
        <v>0</v>
      </c>
      <c r="Y54" s="37">
        <v>0</v>
      </c>
      <c r="Z54" s="37">
        <v>0</v>
      </c>
      <c r="AA54" s="37">
        <v>0</v>
      </c>
      <c r="AB54" s="37">
        <v>0</v>
      </c>
      <c r="AC54" s="37">
        <v>0</v>
      </c>
      <c r="AD54" s="37">
        <v>0</v>
      </c>
      <c r="AE54" s="37"/>
      <c r="AF54" s="37">
        <v>0</v>
      </c>
      <c r="AG54" s="37"/>
      <c r="AH54" s="37"/>
      <c r="AI54" s="37"/>
      <c r="AJ54" s="37">
        <v>0</v>
      </c>
      <c r="AK54" s="37"/>
      <c r="AL54" s="37"/>
      <c r="AM54" s="37"/>
      <c r="AN54" s="37">
        <v>0</v>
      </c>
      <c r="AO54" s="37"/>
      <c r="AP54" s="37">
        <v>0</v>
      </c>
      <c r="AQ54" s="37"/>
      <c r="AR54" s="37"/>
      <c r="AS54" s="37"/>
      <c r="AT54" s="37">
        <v>0</v>
      </c>
    </row>
    <row r="55" spans="1:46" ht="20.100000000000001" customHeight="1" x14ac:dyDescent="0.2">
      <c r="D55" s="38" t="s">
        <v>99</v>
      </c>
      <c r="F55" s="39">
        <v>0</v>
      </c>
      <c r="G55" s="40"/>
      <c r="H55" s="40"/>
      <c r="I55" s="40"/>
      <c r="J55" s="39">
        <v>0</v>
      </c>
      <c r="K55" s="39">
        <v>0</v>
      </c>
      <c r="L55" s="39">
        <v>0</v>
      </c>
      <c r="M55" s="40"/>
      <c r="N55" s="39">
        <v>0</v>
      </c>
      <c r="O55" s="40"/>
      <c r="P55" s="40"/>
      <c r="Q55" s="40"/>
      <c r="R55" s="39">
        <v>0</v>
      </c>
      <c r="S55" s="39">
        <v>0</v>
      </c>
      <c r="T55" s="39">
        <v>0</v>
      </c>
      <c r="U55" s="39">
        <v>0</v>
      </c>
      <c r="V55" s="40"/>
      <c r="W55" s="39">
        <v>0</v>
      </c>
      <c r="X55" s="39">
        <v>0</v>
      </c>
      <c r="Y55" s="39">
        <v>0</v>
      </c>
      <c r="Z55" s="39">
        <v>0</v>
      </c>
      <c r="AA55" s="39">
        <v>0</v>
      </c>
      <c r="AB55" s="39">
        <v>0</v>
      </c>
      <c r="AC55" s="39">
        <v>0</v>
      </c>
      <c r="AD55" s="39">
        <v>0</v>
      </c>
      <c r="AE55" s="40"/>
      <c r="AF55" s="39">
        <v>0</v>
      </c>
      <c r="AG55" s="40"/>
      <c r="AH55" s="40"/>
      <c r="AI55" s="40"/>
      <c r="AJ55" s="39">
        <v>0</v>
      </c>
      <c r="AK55" s="40"/>
      <c r="AL55" s="40"/>
      <c r="AM55" s="40"/>
      <c r="AN55" s="39">
        <v>0</v>
      </c>
      <c r="AO55" s="40"/>
      <c r="AP55" s="39">
        <v>0</v>
      </c>
      <c r="AQ55" s="40"/>
      <c r="AR55" s="40"/>
      <c r="AS55" s="40"/>
      <c r="AT55" s="39">
        <v>0</v>
      </c>
    </row>
    <row r="56" spans="1:46" ht="20.100000000000001" customHeight="1" x14ac:dyDescent="0.2">
      <c r="D56" s="2" t="s">
        <v>113</v>
      </c>
      <c r="F56" s="37">
        <v>0</v>
      </c>
      <c r="G56" s="37"/>
      <c r="H56" s="37"/>
      <c r="I56" s="37"/>
      <c r="J56" s="37">
        <v>0</v>
      </c>
      <c r="K56" s="37">
        <v>0</v>
      </c>
      <c r="L56" s="37">
        <v>0</v>
      </c>
      <c r="M56" s="37"/>
      <c r="N56" s="37">
        <v>0</v>
      </c>
      <c r="O56" s="37"/>
      <c r="P56" s="37"/>
      <c r="Q56" s="37"/>
      <c r="R56" s="37">
        <v>0</v>
      </c>
      <c r="S56" s="37">
        <v>0</v>
      </c>
      <c r="T56" s="37">
        <v>0</v>
      </c>
      <c r="U56" s="37">
        <v>0</v>
      </c>
      <c r="V56" s="37"/>
      <c r="W56" s="37">
        <v>0</v>
      </c>
      <c r="X56" s="37">
        <v>0</v>
      </c>
      <c r="Y56" s="37">
        <v>0</v>
      </c>
      <c r="Z56" s="37">
        <v>0</v>
      </c>
      <c r="AA56" s="37">
        <v>0</v>
      </c>
      <c r="AB56" s="37">
        <v>0</v>
      </c>
      <c r="AC56" s="37">
        <v>0</v>
      </c>
      <c r="AD56" s="37">
        <v>0</v>
      </c>
      <c r="AE56" s="37"/>
      <c r="AF56" s="37">
        <v>0</v>
      </c>
      <c r="AG56" s="37"/>
      <c r="AH56" s="37"/>
      <c r="AI56" s="37"/>
      <c r="AJ56" s="37">
        <v>0</v>
      </c>
      <c r="AK56" s="37"/>
      <c r="AL56" s="37"/>
      <c r="AM56" s="37"/>
      <c r="AN56" s="37">
        <v>0</v>
      </c>
      <c r="AO56" s="37"/>
      <c r="AP56" s="37">
        <v>0</v>
      </c>
      <c r="AQ56" s="37"/>
      <c r="AR56" s="37"/>
      <c r="AS56" s="37"/>
      <c r="AT56" s="37">
        <v>0</v>
      </c>
    </row>
    <row r="57" spans="1:46" ht="20.100000000000001" customHeight="1" x14ac:dyDescent="0.2">
      <c r="D57" s="38" t="s">
        <v>101</v>
      </c>
      <c r="F57" s="39">
        <v>0</v>
      </c>
      <c r="G57" s="40"/>
      <c r="H57" s="40"/>
      <c r="I57" s="40"/>
      <c r="J57" s="39">
        <v>0</v>
      </c>
      <c r="K57" s="39">
        <v>0</v>
      </c>
      <c r="L57" s="39">
        <v>0</v>
      </c>
      <c r="M57" s="40"/>
      <c r="N57" s="39">
        <v>0</v>
      </c>
      <c r="O57" s="40"/>
      <c r="P57" s="40"/>
      <c r="Q57" s="40"/>
      <c r="R57" s="39">
        <v>0</v>
      </c>
      <c r="S57" s="39">
        <v>0</v>
      </c>
      <c r="T57" s="39">
        <v>0</v>
      </c>
      <c r="U57" s="39">
        <v>0</v>
      </c>
      <c r="V57" s="40"/>
      <c r="W57" s="39">
        <v>0</v>
      </c>
      <c r="X57" s="39">
        <v>0</v>
      </c>
      <c r="Y57" s="39">
        <v>0</v>
      </c>
      <c r="Z57" s="39">
        <v>0</v>
      </c>
      <c r="AA57" s="39">
        <v>0</v>
      </c>
      <c r="AB57" s="39">
        <v>0</v>
      </c>
      <c r="AC57" s="39">
        <v>0</v>
      </c>
      <c r="AD57" s="39">
        <v>0</v>
      </c>
      <c r="AE57" s="40"/>
      <c r="AF57" s="39">
        <v>0</v>
      </c>
      <c r="AG57" s="40"/>
      <c r="AH57" s="40"/>
      <c r="AI57" s="40"/>
      <c r="AJ57" s="39">
        <v>0</v>
      </c>
      <c r="AK57" s="40"/>
      <c r="AL57" s="40"/>
      <c r="AM57" s="40"/>
      <c r="AN57" s="39">
        <v>0</v>
      </c>
      <c r="AO57" s="40"/>
      <c r="AP57" s="39">
        <v>0</v>
      </c>
      <c r="AQ57" s="40"/>
      <c r="AR57" s="40"/>
      <c r="AS57" s="40"/>
      <c r="AT57" s="39">
        <v>0</v>
      </c>
    </row>
    <row r="58" spans="1:46" ht="20.100000000000001" customHeight="1" x14ac:dyDescent="0.2">
      <c r="D58" s="2" t="s">
        <v>115</v>
      </c>
      <c r="F58" s="37">
        <v>0</v>
      </c>
      <c r="G58" s="37"/>
      <c r="H58" s="37"/>
      <c r="I58" s="37"/>
      <c r="J58" s="37">
        <v>0</v>
      </c>
      <c r="K58" s="37">
        <v>0</v>
      </c>
      <c r="L58" s="37">
        <v>0</v>
      </c>
      <c r="M58" s="37"/>
      <c r="N58" s="37">
        <v>0</v>
      </c>
      <c r="O58" s="37"/>
      <c r="P58" s="37"/>
      <c r="Q58" s="37"/>
      <c r="R58" s="37">
        <v>0</v>
      </c>
      <c r="S58" s="37">
        <v>0</v>
      </c>
      <c r="T58" s="37">
        <v>0</v>
      </c>
      <c r="U58" s="37">
        <v>0</v>
      </c>
      <c r="V58" s="37"/>
      <c r="W58" s="37">
        <v>0</v>
      </c>
      <c r="X58" s="37">
        <v>0</v>
      </c>
      <c r="Y58" s="37">
        <v>0</v>
      </c>
      <c r="Z58" s="37">
        <v>0</v>
      </c>
      <c r="AA58" s="37">
        <v>0</v>
      </c>
      <c r="AB58" s="37">
        <v>0</v>
      </c>
      <c r="AC58" s="37">
        <v>0</v>
      </c>
      <c r="AD58" s="37">
        <v>0</v>
      </c>
      <c r="AE58" s="37"/>
      <c r="AF58" s="37">
        <v>0</v>
      </c>
      <c r="AG58" s="37"/>
      <c r="AH58" s="37"/>
      <c r="AI58" s="37"/>
      <c r="AJ58" s="37">
        <v>0</v>
      </c>
      <c r="AK58" s="37"/>
      <c r="AL58" s="37"/>
      <c r="AM58" s="37"/>
      <c r="AN58" s="37">
        <v>0</v>
      </c>
      <c r="AO58" s="37"/>
      <c r="AP58" s="37">
        <v>0</v>
      </c>
      <c r="AQ58" s="37"/>
      <c r="AR58" s="37"/>
      <c r="AS58" s="37"/>
      <c r="AT58" s="37">
        <v>0</v>
      </c>
    </row>
    <row r="59" spans="1:46" ht="20.100000000000001" customHeight="1" x14ac:dyDescent="0.2">
      <c r="D59" s="38" t="s">
        <v>116</v>
      </c>
      <c r="F59" s="39">
        <v>0</v>
      </c>
      <c r="G59" s="40"/>
      <c r="H59" s="40"/>
      <c r="I59" s="40"/>
      <c r="J59" s="39">
        <v>0</v>
      </c>
      <c r="K59" s="39">
        <v>0</v>
      </c>
      <c r="L59" s="39">
        <v>0</v>
      </c>
      <c r="M59" s="40"/>
      <c r="N59" s="39">
        <v>0</v>
      </c>
      <c r="O59" s="40"/>
      <c r="P59" s="40"/>
      <c r="Q59" s="40"/>
      <c r="R59" s="39">
        <v>0</v>
      </c>
      <c r="S59" s="39">
        <v>0</v>
      </c>
      <c r="T59" s="39">
        <v>0</v>
      </c>
      <c r="U59" s="39">
        <v>0</v>
      </c>
      <c r="V59" s="40"/>
      <c r="W59" s="39">
        <v>0</v>
      </c>
      <c r="X59" s="39">
        <v>0</v>
      </c>
      <c r="Y59" s="39">
        <v>0</v>
      </c>
      <c r="Z59" s="39">
        <v>0</v>
      </c>
      <c r="AA59" s="39">
        <v>0</v>
      </c>
      <c r="AB59" s="39">
        <v>0</v>
      </c>
      <c r="AC59" s="39">
        <v>0</v>
      </c>
      <c r="AD59" s="39">
        <v>0</v>
      </c>
      <c r="AE59" s="40"/>
      <c r="AF59" s="39">
        <v>0</v>
      </c>
      <c r="AG59" s="40"/>
      <c r="AH59" s="40"/>
      <c r="AI59" s="40"/>
      <c r="AJ59" s="39">
        <v>0</v>
      </c>
      <c r="AK59" s="40"/>
      <c r="AL59" s="40"/>
      <c r="AM59" s="40"/>
      <c r="AN59" s="39">
        <v>0</v>
      </c>
      <c r="AO59" s="40"/>
      <c r="AP59" s="39">
        <v>0</v>
      </c>
      <c r="AQ59" s="40"/>
      <c r="AR59" s="40"/>
      <c r="AS59" s="40"/>
      <c r="AT59" s="39">
        <v>0</v>
      </c>
    </row>
    <row r="60" spans="1:46" ht="20.100000000000001" customHeight="1" x14ac:dyDescent="0.2">
      <c r="D60" s="2" t="s">
        <v>104</v>
      </c>
      <c r="F60" s="37">
        <v>0</v>
      </c>
      <c r="G60" s="37"/>
      <c r="H60" s="37"/>
      <c r="I60" s="37"/>
      <c r="J60" s="37">
        <v>0</v>
      </c>
      <c r="K60" s="37">
        <v>0</v>
      </c>
      <c r="L60" s="37">
        <v>0</v>
      </c>
      <c r="M60" s="37"/>
      <c r="N60" s="37">
        <v>0</v>
      </c>
      <c r="O60" s="37"/>
      <c r="P60" s="37"/>
      <c r="Q60" s="37"/>
      <c r="R60" s="37">
        <v>0</v>
      </c>
      <c r="S60" s="37">
        <v>0</v>
      </c>
      <c r="T60" s="37">
        <v>0</v>
      </c>
      <c r="U60" s="37">
        <v>0</v>
      </c>
      <c r="V60" s="37"/>
      <c r="W60" s="37">
        <v>0</v>
      </c>
      <c r="X60" s="37">
        <v>0</v>
      </c>
      <c r="Y60" s="37">
        <v>0</v>
      </c>
      <c r="Z60" s="37">
        <v>0</v>
      </c>
      <c r="AA60" s="37">
        <v>0</v>
      </c>
      <c r="AB60" s="37">
        <v>0</v>
      </c>
      <c r="AC60" s="37">
        <v>0</v>
      </c>
      <c r="AD60" s="37">
        <v>0</v>
      </c>
      <c r="AE60" s="37"/>
      <c r="AF60" s="37">
        <v>0</v>
      </c>
      <c r="AG60" s="37"/>
      <c r="AH60" s="37"/>
      <c r="AI60" s="37"/>
      <c r="AJ60" s="37">
        <v>0</v>
      </c>
      <c r="AK60" s="37"/>
      <c r="AL60" s="37"/>
      <c r="AM60" s="37"/>
      <c r="AN60" s="37">
        <v>0</v>
      </c>
      <c r="AO60" s="37"/>
      <c r="AP60" s="37">
        <v>0</v>
      </c>
      <c r="AQ60" s="37"/>
      <c r="AR60" s="37"/>
      <c r="AS60" s="37"/>
      <c r="AT60" s="37">
        <v>0</v>
      </c>
    </row>
    <row r="61" spans="1:46" ht="20.100000000000001" customHeight="1" x14ac:dyDescent="0.2">
      <c r="D61" s="38" t="s">
        <v>105</v>
      </c>
      <c r="F61" s="39">
        <v>0</v>
      </c>
      <c r="G61" s="40"/>
      <c r="H61" s="40"/>
      <c r="I61" s="40"/>
      <c r="J61" s="39">
        <v>0</v>
      </c>
      <c r="K61" s="39">
        <v>0</v>
      </c>
      <c r="L61" s="39">
        <v>0</v>
      </c>
      <c r="M61" s="40"/>
      <c r="N61" s="39">
        <v>0</v>
      </c>
      <c r="O61" s="40"/>
      <c r="P61" s="40"/>
      <c r="Q61" s="40"/>
      <c r="R61" s="39">
        <v>0</v>
      </c>
      <c r="S61" s="39">
        <v>0</v>
      </c>
      <c r="T61" s="39">
        <v>0</v>
      </c>
      <c r="U61" s="39">
        <v>0</v>
      </c>
      <c r="V61" s="40"/>
      <c r="W61" s="39">
        <v>0</v>
      </c>
      <c r="X61" s="39">
        <v>0</v>
      </c>
      <c r="Y61" s="39">
        <v>0</v>
      </c>
      <c r="Z61" s="39">
        <v>0</v>
      </c>
      <c r="AA61" s="39">
        <v>0</v>
      </c>
      <c r="AB61" s="39">
        <v>0</v>
      </c>
      <c r="AC61" s="39">
        <v>0</v>
      </c>
      <c r="AD61" s="39">
        <v>0</v>
      </c>
      <c r="AE61" s="40"/>
      <c r="AF61" s="39">
        <v>0</v>
      </c>
      <c r="AG61" s="40"/>
      <c r="AH61" s="40"/>
      <c r="AI61" s="40"/>
      <c r="AJ61" s="39">
        <v>0</v>
      </c>
      <c r="AK61" s="40"/>
      <c r="AL61" s="40"/>
      <c r="AM61" s="40"/>
      <c r="AN61" s="39">
        <v>0</v>
      </c>
      <c r="AO61" s="40"/>
      <c r="AP61" s="39">
        <v>0</v>
      </c>
      <c r="AQ61" s="40"/>
      <c r="AR61" s="40"/>
      <c r="AS61" s="40"/>
      <c r="AT61" s="39">
        <v>0</v>
      </c>
    </row>
    <row r="62" spans="1:46" ht="20.100000000000001" customHeight="1" x14ac:dyDescent="0.2">
      <c r="D62" s="2" t="s">
        <v>106</v>
      </c>
      <c r="F62" s="37">
        <v>0</v>
      </c>
      <c r="G62" s="37"/>
      <c r="H62" s="37"/>
      <c r="I62" s="37"/>
      <c r="J62" s="37">
        <v>0</v>
      </c>
      <c r="K62" s="37">
        <v>0</v>
      </c>
      <c r="L62" s="37">
        <v>0</v>
      </c>
      <c r="M62" s="37"/>
      <c r="N62" s="37">
        <v>0</v>
      </c>
      <c r="O62" s="37"/>
      <c r="P62" s="37"/>
      <c r="Q62" s="37"/>
      <c r="R62" s="37">
        <v>0</v>
      </c>
      <c r="S62" s="37">
        <v>0</v>
      </c>
      <c r="T62" s="37">
        <v>0</v>
      </c>
      <c r="U62" s="37">
        <v>0</v>
      </c>
      <c r="V62" s="37"/>
      <c r="W62" s="37">
        <v>0</v>
      </c>
      <c r="X62" s="37">
        <v>0</v>
      </c>
      <c r="Y62" s="37">
        <v>0</v>
      </c>
      <c r="Z62" s="37">
        <v>0</v>
      </c>
      <c r="AA62" s="37">
        <v>0</v>
      </c>
      <c r="AB62" s="37">
        <v>0</v>
      </c>
      <c r="AC62" s="37">
        <v>0</v>
      </c>
      <c r="AD62" s="37">
        <v>0</v>
      </c>
      <c r="AE62" s="37"/>
      <c r="AF62" s="37">
        <v>0</v>
      </c>
      <c r="AG62" s="37"/>
      <c r="AH62" s="37"/>
      <c r="AI62" s="37"/>
      <c r="AJ62" s="37">
        <v>0</v>
      </c>
      <c r="AK62" s="37"/>
      <c r="AL62" s="37"/>
      <c r="AM62" s="37"/>
      <c r="AN62" s="37">
        <v>0</v>
      </c>
      <c r="AO62" s="37"/>
      <c r="AP62" s="37">
        <v>0</v>
      </c>
      <c r="AQ62" s="37"/>
      <c r="AR62" s="37"/>
      <c r="AS62" s="37"/>
      <c r="AT62" s="37">
        <v>0</v>
      </c>
    </row>
    <row r="63" spans="1:46" ht="20.100000000000001" customHeight="1" x14ac:dyDescent="0.2">
      <c r="D63" s="38" t="s">
        <v>118</v>
      </c>
      <c r="F63" s="39">
        <v>0</v>
      </c>
      <c r="G63" s="40"/>
      <c r="H63" s="40"/>
      <c r="I63" s="40"/>
      <c r="J63" s="39">
        <v>16</v>
      </c>
      <c r="K63" s="39">
        <v>1</v>
      </c>
      <c r="L63" s="39">
        <v>0</v>
      </c>
      <c r="M63" s="40"/>
      <c r="N63" s="39">
        <v>17</v>
      </c>
      <c r="O63" s="40"/>
      <c r="P63" s="40"/>
      <c r="Q63" s="40"/>
      <c r="R63" s="39">
        <v>0</v>
      </c>
      <c r="S63" s="39">
        <v>16</v>
      </c>
      <c r="T63" s="39">
        <v>0</v>
      </c>
      <c r="U63" s="39">
        <v>0</v>
      </c>
      <c r="V63" s="40"/>
      <c r="W63" s="39">
        <v>0</v>
      </c>
      <c r="X63" s="39">
        <v>0</v>
      </c>
      <c r="Y63" s="39">
        <v>0</v>
      </c>
      <c r="Z63" s="39">
        <v>0</v>
      </c>
      <c r="AA63" s="39">
        <v>0</v>
      </c>
      <c r="AB63" s="39">
        <v>0</v>
      </c>
      <c r="AC63" s="39">
        <v>0</v>
      </c>
      <c r="AD63" s="39">
        <v>0</v>
      </c>
      <c r="AE63" s="40"/>
      <c r="AF63" s="39">
        <v>16</v>
      </c>
      <c r="AG63" s="40"/>
      <c r="AH63" s="40"/>
      <c r="AI63" s="40"/>
      <c r="AJ63" s="39">
        <v>1</v>
      </c>
      <c r="AK63" s="40"/>
      <c r="AL63" s="40"/>
      <c r="AM63" s="40"/>
      <c r="AN63" s="39">
        <v>0</v>
      </c>
      <c r="AO63" s="40"/>
      <c r="AP63" s="39">
        <v>0</v>
      </c>
      <c r="AQ63" s="40"/>
      <c r="AR63" s="40"/>
      <c r="AS63" s="40"/>
      <c r="AT63" s="39">
        <v>0</v>
      </c>
    </row>
    <row r="64" spans="1:46" ht="20.100000000000001" customHeight="1" x14ac:dyDescent="0.2">
      <c r="D64" s="2" t="s">
        <v>108</v>
      </c>
      <c r="F64" s="37">
        <v>0</v>
      </c>
      <c r="G64" s="37"/>
      <c r="H64" s="37"/>
      <c r="I64" s="37"/>
      <c r="J64" s="37">
        <v>0</v>
      </c>
      <c r="K64" s="37">
        <v>0</v>
      </c>
      <c r="L64" s="37">
        <v>0</v>
      </c>
      <c r="M64" s="37"/>
      <c r="N64" s="37">
        <v>0</v>
      </c>
      <c r="O64" s="37"/>
      <c r="P64" s="37"/>
      <c r="Q64" s="37"/>
      <c r="R64" s="37">
        <v>0</v>
      </c>
      <c r="S64" s="37">
        <v>0</v>
      </c>
      <c r="T64" s="37">
        <v>0</v>
      </c>
      <c r="U64" s="37">
        <v>0</v>
      </c>
      <c r="V64" s="37"/>
      <c r="W64" s="37">
        <v>0</v>
      </c>
      <c r="X64" s="37">
        <v>0</v>
      </c>
      <c r="Y64" s="37">
        <v>0</v>
      </c>
      <c r="Z64" s="37">
        <v>0</v>
      </c>
      <c r="AA64" s="37">
        <v>0</v>
      </c>
      <c r="AB64" s="37">
        <v>0</v>
      </c>
      <c r="AC64" s="37">
        <v>0</v>
      </c>
      <c r="AD64" s="37">
        <v>0</v>
      </c>
      <c r="AE64" s="37"/>
      <c r="AF64" s="37">
        <v>0</v>
      </c>
      <c r="AG64" s="37"/>
      <c r="AH64" s="37"/>
      <c r="AI64" s="37"/>
      <c r="AJ64" s="37">
        <v>0</v>
      </c>
      <c r="AK64" s="37"/>
      <c r="AL64" s="37"/>
      <c r="AM64" s="37"/>
      <c r="AN64" s="37">
        <v>0</v>
      </c>
      <c r="AO64" s="37"/>
      <c r="AP64" s="37">
        <v>0</v>
      </c>
      <c r="AQ64" s="37"/>
      <c r="AR64" s="37"/>
      <c r="AS64" s="37"/>
      <c r="AT64" s="37">
        <v>0</v>
      </c>
    </row>
    <row r="65" spans="1:46" ht="20.100000000000001" customHeight="1" x14ac:dyDescent="0.2">
      <c r="D65" s="38" t="s">
        <v>109</v>
      </c>
      <c r="F65" s="39">
        <v>0</v>
      </c>
      <c r="G65" s="40"/>
      <c r="H65" s="40"/>
      <c r="I65" s="40"/>
      <c r="J65" s="39">
        <v>0</v>
      </c>
      <c r="K65" s="39">
        <v>0</v>
      </c>
      <c r="L65" s="39">
        <v>0</v>
      </c>
      <c r="M65" s="40"/>
      <c r="N65" s="39">
        <v>0</v>
      </c>
      <c r="O65" s="40"/>
      <c r="P65" s="40"/>
      <c r="Q65" s="40"/>
      <c r="R65" s="39">
        <v>0</v>
      </c>
      <c r="S65" s="39">
        <v>0</v>
      </c>
      <c r="T65" s="39">
        <v>0</v>
      </c>
      <c r="U65" s="39">
        <v>0</v>
      </c>
      <c r="V65" s="40"/>
      <c r="W65" s="39">
        <v>0</v>
      </c>
      <c r="X65" s="39">
        <v>0</v>
      </c>
      <c r="Y65" s="39">
        <v>0</v>
      </c>
      <c r="Z65" s="39">
        <v>0</v>
      </c>
      <c r="AA65" s="39">
        <v>0</v>
      </c>
      <c r="AB65" s="39">
        <v>0</v>
      </c>
      <c r="AC65" s="39">
        <v>0</v>
      </c>
      <c r="AD65" s="39">
        <v>0</v>
      </c>
      <c r="AE65" s="40"/>
      <c r="AF65" s="39">
        <v>0</v>
      </c>
      <c r="AG65" s="40"/>
      <c r="AH65" s="40"/>
      <c r="AI65" s="40"/>
      <c r="AJ65" s="39">
        <v>0</v>
      </c>
      <c r="AK65" s="40"/>
      <c r="AL65" s="40"/>
      <c r="AM65" s="40"/>
      <c r="AN65" s="39">
        <v>0</v>
      </c>
      <c r="AO65" s="40"/>
      <c r="AP65" s="39">
        <v>0</v>
      </c>
      <c r="AQ65" s="40"/>
      <c r="AR65" s="40"/>
      <c r="AS65" s="40"/>
      <c r="AT65" s="39">
        <v>0</v>
      </c>
    </row>
    <row r="66" spans="1:46" ht="20.100000000000001" customHeight="1" x14ac:dyDescent="0.2">
      <c r="D66" s="2" t="s">
        <v>110</v>
      </c>
      <c r="F66" s="37">
        <v>0</v>
      </c>
      <c r="G66" s="37"/>
      <c r="H66" s="37"/>
      <c r="I66" s="37"/>
      <c r="J66" s="37">
        <v>0</v>
      </c>
      <c r="K66" s="37">
        <v>0</v>
      </c>
      <c r="L66" s="37">
        <v>0</v>
      </c>
      <c r="M66" s="37"/>
      <c r="N66" s="37">
        <v>0</v>
      </c>
      <c r="O66" s="37"/>
      <c r="P66" s="37"/>
      <c r="Q66" s="37"/>
      <c r="R66" s="37">
        <v>0</v>
      </c>
      <c r="S66" s="37">
        <v>0</v>
      </c>
      <c r="T66" s="37">
        <v>0</v>
      </c>
      <c r="U66" s="37">
        <v>0</v>
      </c>
      <c r="V66" s="37"/>
      <c r="W66" s="37">
        <v>0</v>
      </c>
      <c r="X66" s="37">
        <v>0</v>
      </c>
      <c r="Y66" s="37">
        <v>0</v>
      </c>
      <c r="Z66" s="37">
        <v>0</v>
      </c>
      <c r="AA66" s="37">
        <v>0</v>
      </c>
      <c r="AB66" s="37">
        <v>0</v>
      </c>
      <c r="AC66" s="37">
        <v>0</v>
      </c>
      <c r="AD66" s="37">
        <v>0</v>
      </c>
      <c r="AE66" s="37"/>
      <c r="AF66" s="37">
        <v>0</v>
      </c>
      <c r="AG66" s="37"/>
      <c r="AH66" s="37"/>
      <c r="AI66" s="37"/>
      <c r="AJ66" s="37">
        <v>0</v>
      </c>
      <c r="AK66" s="37"/>
      <c r="AL66" s="37"/>
      <c r="AM66" s="37"/>
      <c r="AN66" s="37">
        <v>0</v>
      </c>
      <c r="AO66" s="37"/>
      <c r="AP66" s="37">
        <v>0</v>
      </c>
      <c r="AQ66" s="37"/>
      <c r="AR66" s="37"/>
      <c r="AS66" s="37"/>
      <c r="AT66" s="37">
        <v>0</v>
      </c>
    </row>
    <row r="67" spans="1:46" ht="20.100000000000001" customHeight="1" x14ac:dyDescent="0.2">
      <c r="D67" s="38" t="s">
        <v>111</v>
      </c>
      <c r="F67" s="39">
        <v>0</v>
      </c>
      <c r="G67" s="40"/>
      <c r="H67" s="40"/>
      <c r="I67" s="40"/>
      <c r="J67" s="39">
        <v>0</v>
      </c>
      <c r="K67" s="39">
        <v>0</v>
      </c>
      <c r="L67" s="39">
        <v>0</v>
      </c>
      <c r="M67" s="40"/>
      <c r="N67" s="39">
        <v>0</v>
      </c>
      <c r="O67" s="40"/>
      <c r="P67" s="40"/>
      <c r="Q67" s="40"/>
      <c r="R67" s="39">
        <v>0</v>
      </c>
      <c r="S67" s="39">
        <v>0</v>
      </c>
      <c r="T67" s="39">
        <v>0</v>
      </c>
      <c r="U67" s="39">
        <v>0</v>
      </c>
      <c r="V67" s="40"/>
      <c r="W67" s="39">
        <v>0</v>
      </c>
      <c r="X67" s="39">
        <v>0</v>
      </c>
      <c r="Y67" s="39">
        <v>0</v>
      </c>
      <c r="Z67" s="39">
        <v>0</v>
      </c>
      <c r="AA67" s="39">
        <v>0</v>
      </c>
      <c r="AB67" s="39">
        <v>0</v>
      </c>
      <c r="AC67" s="39">
        <v>0</v>
      </c>
      <c r="AD67" s="39">
        <v>0</v>
      </c>
      <c r="AE67" s="40"/>
      <c r="AF67" s="39">
        <v>0</v>
      </c>
      <c r="AG67" s="40"/>
      <c r="AH67" s="40"/>
      <c r="AI67" s="40"/>
      <c r="AJ67" s="39">
        <v>0</v>
      </c>
      <c r="AK67" s="40"/>
      <c r="AL67" s="40"/>
      <c r="AM67" s="40"/>
      <c r="AN67" s="39">
        <v>0</v>
      </c>
      <c r="AO67" s="40"/>
      <c r="AP67" s="39">
        <v>0</v>
      </c>
      <c r="AQ67" s="40"/>
      <c r="AR67" s="40"/>
      <c r="AS67" s="40"/>
      <c r="AT67" s="39">
        <v>0</v>
      </c>
    </row>
    <row r="68" spans="1:46" ht="20.100000000000001" customHeight="1" x14ac:dyDescent="0.2">
      <c r="D68" s="2" t="s">
        <v>125</v>
      </c>
      <c r="F68" s="37">
        <v>0</v>
      </c>
      <c r="G68" s="37"/>
      <c r="H68" s="37"/>
      <c r="I68" s="37"/>
      <c r="J68" s="37">
        <v>0</v>
      </c>
      <c r="K68" s="37">
        <v>0</v>
      </c>
      <c r="L68" s="37">
        <v>0</v>
      </c>
      <c r="M68" s="37"/>
      <c r="N68" s="37">
        <v>0</v>
      </c>
      <c r="O68" s="37"/>
      <c r="P68" s="37"/>
      <c r="Q68" s="37"/>
      <c r="R68" s="37">
        <v>0</v>
      </c>
      <c r="S68" s="37">
        <v>0</v>
      </c>
      <c r="T68" s="37">
        <v>0</v>
      </c>
      <c r="U68" s="37">
        <v>0</v>
      </c>
      <c r="V68" s="37"/>
      <c r="W68" s="37">
        <v>0</v>
      </c>
      <c r="X68" s="37">
        <v>0</v>
      </c>
      <c r="Y68" s="37">
        <v>0</v>
      </c>
      <c r="Z68" s="37">
        <v>0</v>
      </c>
      <c r="AA68" s="37">
        <v>0</v>
      </c>
      <c r="AB68" s="37">
        <v>0</v>
      </c>
      <c r="AC68" s="37">
        <v>0</v>
      </c>
      <c r="AD68" s="37">
        <v>0</v>
      </c>
      <c r="AE68" s="37"/>
      <c r="AF68" s="37">
        <v>0</v>
      </c>
      <c r="AG68" s="37"/>
      <c r="AH68" s="37"/>
      <c r="AI68" s="37"/>
      <c r="AJ68" s="37">
        <v>0</v>
      </c>
      <c r="AK68" s="37"/>
      <c r="AL68" s="37"/>
      <c r="AM68" s="37"/>
      <c r="AN68" s="37">
        <v>0</v>
      </c>
      <c r="AO68" s="37"/>
      <c r="AP68" s="37">
        <v>0</v>
      </c>
      <c r="AQ68" s="37"/>
      <c r="AR68" s="37"/>
      <c r="AS68" s="37"/>
      <c r="AT68" s="37">
        <v>0</v>
      </c>
    </row>
    <row r="69" spans="1:46" ht="20.100000000000001" customHeight="1" x14ac:dyDescent="0.2">
      <c r="D69" s="38" t="s">
        <v>120</v>
      </c>
      <c r="F69" s="39">
        <v>0</v>
      </c>
      <c r="G69" s="40"/>
      <c r="H69" s="40"/>
      <c r="I69" s="40"/>
      <c r="J69" s="39">
        <v>0</v>
      </c>
      <c r="K69" s="39">
        <v>0</v>
      </c>
      <c r="L69" s="39">
        <v>0</v>
      </c>
      <c r="M69" s="40"/>
      <c r="N69" s="39">
        <v>0</v>
      </c>
      <c r="O69" s="40"/>
      <c r="P69" s="40"/>
      <c r="Q69" s="40"/>
      <c r="R69" s="39">
        <v>0</v>
      </c>
      <c r="S69" s="39">
        <v>0</v>
      </c>
      <c r="T69" s="39">
        <v>0</v>
      </c>
      <c r="U69" s="39">
        <v>0</v>
      </c>
      <c r="V69" s="40"/>
      <c r="W69" s="39">
        <v>0</v>
      </c>
      <c r="X69" s="39">
        <v>0</v>
      </c>
      <c r="Y69" s="39">
        <v>0</v>
      </c>
      <c r="Z69" s="39">
        <v>0</v>
      </c>
      <c r="AA69" s="39">
        <v>0</v>
      </c>
      <c r="AB69" s="39">
        <v>0</v>
      </c>
      <c r="AC69" s="39">
        <v>0</v>
      </c>
      <c r="AD69" s="39">
        <v>0</v>
      </c>
      <c r="AE69" s="40"/>
      <c r="AF69" s="39">
        <v>0</v>
      </c>
      <c r="AG69" s="40"/>
      <c r="AH69" s="40"/>
      <c r="AI69" s="40"/>
      <c r="AJ69" s="39">
        <v>0</v>
      </c>
      <c r="AK69" s="40"/>
      <c r="AL69" s="40"/>
      <c r="AM69" s="40"/>
      <c r="AN69" s="39">
        <v>0</v>
      </c>
      <c r="AO69" s="40"/>
      <c r="AP69" s="39">
        <v>0</v>
      </c>
      <c r="AQ69" s="40"/>
      <c r="AR69" s="40"/>
      <c r="AS69" s="40"/>
      <c r="AT69" s="39">
        <v>0</v>
      </c>
    </row>
    <row r="70" spans="1:46"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spans="1:46" s="1" customFormat="1" ht="20.100000000000001" customHeight="1" x14ac:dyDescent="0.25">
      <c r="A71" s="3"/>
      <c r="B71" s="6"/>
      <c r="C71" s="42" t="s">
        <v>126</v>
      </c>
      <c r="D71" s="43"/>
      <c r="E71" s="5"/>
      <c r="F71" s="44">
        <v>0</v>
      </c>
      <c r="G71" s="45"/>
      <c r="H71" s="45"/>
      <c r="I71" s="45"/>
      <c r="J71" s="44">
        <v>16</v>
      </c>
      <c r="K71" s="44">
        <v>1</v>
      </c>
      <c r="L71" s="44">
        <v>0</v>
      </c>
      <c r="M71" s="45"/>
      <c r="N71" s="44">
        <v>17</v>
      </c>
      <c r="O71" s="45"/>
      <c r="P71" s="45"/>
      <c r="Q71" s="45"/>
      <c r="R71" s="44">
        <v>0</v>
      </c>
      <c r="S71" s="44">
        <v>16</v>
      </c>
      <c r="T71" s="44">
        <v>0</v>
      </c>
      <c r="U71" s="44">
        <v>0</v>
      </c>
      <c r="V71" s="45"/>
      <c r="W71" s="44">
        <v>0</v>
      </c>
      <c r="X71" s="44">
        <v>0</v>
      </c>
      <c r="Y71" s="44">
        <v>0</v>
      </c>
      <c r="Z71" s="44">
        <v>0</v>
      </c>
      <c r="AA71" s="44">
        <v>0</v>
      </c>
      <c r="AB71" s="44">
        <v>0</v>
      </c>
      <c r="AC71" s="44">
        <v>0</v>
      </c>
      <c r="AD71" s="44">
        <v>0</v>
      </c>
      <c r="AE71" s="45"/>
      <c r="AF71" s="44">
        <v>16</v>
      </c>
      <c r="AG71" s="45"/>
      <c r="AH71" s="45"/>
      <c r="AI71" s="45"/>
      <c r="AJ71" s="44">
        <v>1</v>
      </c>
      <c r="AK71" s="45"/>
      <c r="AL71" s="45"/>
      <c r="AM71" s="45"/>
      <c r="AN71" s="44">
        <v>0</v>
      </c>
      <c r="AO71" s="45"/>
      <c r="AP71" s="44">
        <v>0</v>
      </c>
      <c r="AQ71" s="45"/>
      <c r="AR71" s="45"/>
      <c r="AS71" s="45"/>
      <c r="AT71" s="44">
        <v>0</v>
      </c>
    </row>
    <row r="72" spans="1:46"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spans="1:46"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spans="1:46" ht="20.100000000000001" customHeight="1" x14ac:dyDescent="0.2">
      <c r="D74" s="2" t="s">
        <v>124</v>
      </c>
      <c r="F74" s="37">
        <v>0</v>
      </c>
      <c r="G74" s="37"/>
      <c r="H74" s="37"/>
      <c r="I74" s="37"/>
      <c r="J74" s="37">
        <v>0</v>
      </c>
      <c r="K74" s="37">
        <v>0</v>
      </c>
      <c r="L74" s="37">
        <v>0</v>
      </c>
      <c r="M74" s="37"/>
      <c r="N74" s="37">
        <v>0</v>
      </c>
      <c r="O74" s="37"/>
      <c r="P74" s="37"/>
      <c r="Q74" s="37"/>
      <c r="R74" s="37">
        <v>0</v>
      </c>
      <c r="S74" s="37">
        <v>0</v>
      </c>
      <c r="T74" s="37">
        <v>0</v>
      </c>
      <c r="U74" s="37">
        <v>0</v>
      </c>
      <c r="V74" s="37"/>
      <c r="W74" s="37">
        <v>0</v>
      </c>
      <c r="X74" s="37">
        <v>0</v>
      </c>
      <c r="Y74" s="37">
        <v>0</v>
      </c>
      <c r="Z74" s="37">
        <v>0</v>
      </c>
      <c r="AA74" s="37">
        <v>0</v>
      </c>
      <c r="AB74" s="37">
        <v>0</v>
      </c>
      <c r="AC74" s="37">
        <v>0</v>
      </c>
      <c r="AD74" s="37">
        <v>0</v>
      </c>
      <c r="AE74" s="37"/>
      <c r="AF74" s="37">
        <v>0</v>
      </c>
      <c r="AG74" s="37"/>
      <c r="AH74" s="37"/>
      <c r="AI74" s="37"/>
      <c r="AJ74" s="37">
        <v>0</v>
      </c>
      <c r="AK74" s="37"/>
      <c r="AL74" s="37"/>
      <c r="AM74" s="37"/>
      <c r="AN74" s="37">
        <v>0</v>
      </c>
      <c r="AO74" s="37"/>
      <c r="AP74" s="37">
        <v>0</v>
      </c>
      <c r="AQ74" s="37"/>
      <c r="AR74" s="37"/>
      <c r="AS74" s="37"/>
      <c r="AT74" s="37">
        <v>0</v>
      </c>
    </row>
    <row r="75" spans="1:46" ht="20.100000000000001" customHeight="1" x14ac:dyDescent="0.2">
      <c r="D75" s="38" t="s">
        <v>99</v>
      </c>
      <c r="F75" s="39">
        <v>0</v>
      </c>
      <c r="G75" s="40"/>
      <c r="H75" s="40"/>
      <c r="I75" s="40"/>
      <c r="J75" s="39">
        <v>0</v>
      </c>
      <c r="K75" s="39">
        <v>0</v>
      </c>
      <c r="L75" s="39">
        <v>0</v>
      </c>
      <c r="M75" s="40"/>
      <c r="N75" s="39">
        <v>0</v>
      </c>
      <c r="O75" s="40"/>
      <c r="P75" s="40"/>
      <c r="Q75" s="40"/>
      <c r="R75" s="39">
        <v>0</v>
      </c>
      <c r="S75" s="39">
        <v>0</v>
      </c>
      <c r="T75" s="39">
        <v>0</v>
      </c>
      <c r="U75" s="39">
        <v>0</v>
      </c>
      <c r="V75" s="40"/>
      <c r="W75" s="39">
        <v>0</v>
      </c>
      <c r="X75" s="39">
        <v>0</v>
      </c>
      <c r="Y75" s="39">
        <v>0</v>
      </c>
      <c r="Z75" s="39">
        <v>0</v>
      </c>
      <c r="AA75" s="39">
        <v>0</v>
      </c>
      <c r="AB75" s="39">
        <v>0</v>
      </c>
      <c r="AC75" s="39">
        <v>0</v>
      </c>
      <c r="AD75" s="39">
        <v>0</v>
      </c>
      <c r="AE75" s="40"/>
      <c r="AF75" s="39">
        <v>0</v>
      </c>
      <c r="AG75" s="40"/>
      <c r="AH75" s="40"/>
      <c r="AI75" s="40"/>
      <c r="AJ75" s="39">
        <v>0</v>
      </c>
      <c r="AK75" s="40"/>
      <c r="AL75" s="40"/>
      <c r="AM75" s="40"/>
      <c r="AN75" s="39">
        <v>0</v>
      </c>
      <c r="AO75" s="40"/>
      <c r="AP75" s="39">
        <v>0</v>
      </c>
      <c r="AQ75" s="40"/>
      <c r="AR75" s="40"/>
      <c r="AS75" s="40"/>
      <c r="AT75" s="39">
        <v>0</v>
      </c>
    </row>
    <row r="76" spans="1:46"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row>
    <row r="77" spans="1:46" ht="20.100000000000001" customHeight="1" x14ac:dyDescent="0.25">
      <c r="C77" s="47" t="s">
        <v>128</v>
      </c>
      <c r="D77" s="43"/>
      <c r="F77" s="44">
        <v>0</v>
      </c>
      <c r="G77" s="45"/>
      <c r="H77" s="45"/>
      <c r="I77" s="45"/>
      <c r="J77" s="44">
        <v>0</v>
      </c>
      <c r="K77" s="44">
        <v>0</v>
      </c>
      <c r="L77" s="44">
        <v>0</v>
      </c>
      <c r="M77" s="45"/>
      <c r="N77" s="44">
        <v>0</v>
      </c>
      <c r="O77" s="45"/>
      <c r="P77" s="45"/>
      <c r="Q77" s="45"/>
      <c r="R77" s="44">
        <v>0</v>
      </c>
      <c r="S77" s="44">
        <v>0</v>
      </c>
      <c r="T77" s="44">
        <v>0</v>
      </c>
      <c r="U77" s="44">
        <v>0</v>
      </c>
      <c r="V77" s="45"/>
      <c r="W77" s="44">
        <v>0</v>
      </c>
      <c r="X77" s="44">
        <v>0</v>
      </c>
      <c r="Y77" s="44">
        <v>0</v>
      </c>
      <c r="Z77" s="44">
        <v>0</v>
      </c>
      <c r="AA77" s="44">
        <v>0</v>
      </c>
      <c r="AB77" s="44">
        <v>0</v>
      </c>
      <c r="AC77" s="44">
        <v>0</v>
      </c>
      <c r="AD77" s="44">
        <v>0</v>
      </c>
      <c r="AE77" s="45"/>
      <c r="AF77" s="44">
        <v>0</v>
      </c>
      <c r="AG77" s="45"/>
      <c r="AH77" s="45"/>
      <c r="AI77" s="45"/>
      <c r="AJ77" s="44">
        <v>0</v>
      </c>
      <c r="AK77" s="45"/>
      <c r="AL77" s="45"/>
      <c r="AM77" s="45"/>
      <c r="AN77" s="44">
        <v>0</v>
      </c>
      <c r="AO77" s="45"/>
      <c r="AP77" s="44">
        <v>0</v>
      </c>
      <c r="AQ77" s="45"/>
      <c r="AR77" s="45"/>
      <c r="AS77" s="45"/>
      <c r="AT77" s="44">
        <v>0</v>
      </c>
    </row>
    <row r="78" spans="1:46"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spans="1:46"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spans="1:46" ht="20.100000000000001" customHeight="1" x14ac:dyDescent="0.2">
      <c r="D80" s="2" t="s">
        <v>130</v>
      </c>
      <c r="F80" s="37">
        <v>0</v>
      </c>
      <c r="G80" s="37"/>
      <c r="H80" s="37"/>
      <c r="I80" s="37"/>
      <c r="J80" s="37">
        <v>1</v>
      </c>
      <c r="K80" s="37">
        <v>0</v>
      </c>
      <c r="L80" s="37">
        <v>0</v>
      </c>
      <c r="M80" s="37"/>
      <c r="N80" s="37">
        <v>1</v>
      </c>
      <c r="O80" s="37"/>
      <c r="P80" s="37"/>
      <c r="Q80" s="37"/>
      <c r="R80" s="37">
        <v>0</v>
      </c>
      <c r="S80" s="37">
        <v>0</v>
      </c>
      <c r="T80" s="37">
        <v>1</v>
      </c>
      <c r="U80" s="37">
        <v>0</v>
      </c>
      <c r="V80" s="37"/>
      <c r="W80" s="37">
        <v>0</v>
      </c>
      <c r="X80" s="37">
        <v>0</v>
      </c>
      <c r="Y80" s="37">
        <v>0</v>
      </c>
      <c r="Z80" s="37">
        <v>0</v>
      </c>
      <c r="AA80" s="37">
        <v>0</v>
      </c>
      <c r="AB80" s="37">
        <v>0</v>
      </c>
      <c r="AC80" s="37">
        <v>0</v>
      </c>
      <c r="AD80" s="37">
        <v>0</v>
      </c>
      <c r="AE80" s="37"/>
      <c r="AF80" s="37">
        <v>1</v>
      </c>
      <c r="AG80" s="37"/>
      <c r="AH80" s="37"/>
      <c r="AI80" s="37"/>
      <c r="AJ80" s="37">
        <v>0</v>
      </c>
      <c r="AK80" s="37"/>
      <c r="AL80" s="37"/>
      <c r="AM80" s="37"/>
      <c r="AN80" s="37">
        <v>0</v>
      </c>
      <c r="AO80" s="37"/>
      <c r="AP80" s="37">
        <v>0</v>
      </c>
      <c r="AQ80" s="37"/>
      <c r="AR80" s="37"/>
      <c r="AS80" s="37"/>
      <c r="AT80" s="37">
        <v>0</v>
      </c>
    </row>
    <row r="81" spans="1:46" ht="20.100000000000001" customHeight="1" x14ac:dyDescent="0.2">
      <c r="D81" s="38" t="s">
        <v>131</v>
      </c>
      <c r="F81" s="39">
        <v>0</v>
      </c>
      <c r="G81" s="40"/>
      <c r="H81" s="40"/>
      <c r="I81" s="40"/>
      <c r="J81" s="39">
        <v>1</v>
      </c>
      <c r="K81" s="39">
        <v>0</v>
      </c>
      <c r="L81" s="39">
        <v>0</v>
      </c>
      <c r="M81" s="40"/>
      <c r="N81" s="39">
        <v>1</v>
      </c>
      <c r="O81" s="40"/>
      <c r="P81" s="40"/>
      <c r="Q81" s="40"/>
      <c r="R81" s="39">
        <v>0</v>
      </c>
      <c r="S81" s="39">
        <v>1</v>
      </c>
      <c r="T81" s="39">
        <v>0</v>
      </c>
      <c r="U81" s="39">
        <v>0</v>
      </c>
      <c r="V81" s="40"/>
      <c r="W81" s="39">
        <v>0</v>
      </c>
      <c r="X81" s="39">
        <v>0</v>
      </c>
      <c r="Y81" s="39">
        <v>0</v>
      </c>
      <c r="Z81" s="39">
        <v>0</v>
      </c>
      <c r="AA81" s="39">
        <v>0</v>
      </c>
      <c r="AB81" s="39">
        <v>0</v>
      </c>
      <c r="AC81" s="39">
        <v>0</v>
      </c>
      <c r="AD81" s="39">
        <v>0</v>
      </c>
      <c r="AE81" s="40"/>
      <c r="AF81" s="39">
        <v>1</v>
      </c>
      <c r="AG81" s="40"/>
      <c r="AH81" s="40"/>
      <c r="AI81" s="40"/>
      <c r="AJ81" s="39">
        <v>0</v>
      </c>
      <c r="AK81" s="40"/>
      <c r="AL81" s="40"/>
      <c r="AM81" s="40"/>
      <c r="AN81" s="39">
        <v>0</v>
      </c>
      <c r="AO81" s="40"/>
      <c r="AP81" s="39">
        <v>0</v>
      </c>
      <c r="AQ81" s="40"/>
      <c r="AR81" s="40"/>
      <c r="AS81" s="40"/>
      <c r="AT81" s="39">
        <v>0</v>
      </c>
    </row>
    <row r="82" spans="1:46" ht="20.100000000000001" customHeight="1" x14ac:dyDescent="0.2">
      <c r="D82" s="2" t="s">
        <v>132</v>
      </c>
      <c r="F82" s="37">
        <v>0</v>
      </c>
      <c r="G82" s="37"/>
      <c r="H82" s="37"/>
      <c r="I82" s="37"/>
      <c r="J82" s="37">
        <v>0</v>
      </c>
      <c r="K82" s="37">
        <v>0</v>
      </c>
      <c r="L82" s="37">
        <v>0</v>
      </c>
      <c r="M82" s="37"/>
      <c r="N82" s="37">
        <v>0</v>
      </c>
      <c r="O82" s="37"/>
      <c r="P82" s="37"/>
      <c r="Q82" s="37"/>
      <c r="R82" s="37">
        <v>0</v>
      </c>
      <c r="S82" s="37">
        <v>0</v>
      </c>
      <c r="T82" s="37">
        <v>0</v>
      </c>
      <c r="U82" s="37">
        <v>0</v>
      </c>
      <c r="V82" s="37"/>
      <c r="W82" s="37">
        <v>0</v>
      </c>
      <c r="X82" s="37">
        <v>0</v>
      </c>
      <c r="Y82" s="37">
        <v>0</v>
      </c>
      <c r="Z82" s="37">
        <v>0</v>
      </c>
      <c r="AA82" s="37">
        <v>0</v>
      </c>
      <c r="AB82" s="37">
        <v>0</v>
      </c>
      <c r="AC82" s="37">
        <v>0</v>
      </c>
      <c r="AD82" s="37">
        <v>0</v>
      </c>
      <c r="AE82" s="37"/>
      <c r="AF82" s="37">
        <v>0</v>
      </c>
      <c r="AG82" s="37"/>
      <c r="AH82" s="37"/>
      <c r="AI82" s="37"/>
      <c r="AJ82" s="37">
        <v>0</v>
      </c>
      <c r="AK82" s="37"/>
      <c r="AL82" s="37"/>
      <c r="AM82" s="37"/>
      <c r="AN82" s="37">
        <v>0</v>
      </c>
      <c r="AO82" s="37"/>
      <c r="AP82" s="37">
        <v>0</v>
      </c>
      <c r="AQ82" s="37"/>
      <c r="AR82" s="37"/>
      <c r="AS82" s="37"/>
      <c r="AT82" s="37">
        <v>0</v>
      </c>
    </row>
    <row r="83" spans="1:46" ht="20.100000000000001" customHeight="1" x14ac:dyDescent="0.2">
      <c r="D83" s="38" t="s">
        <v>133</v>
      </c>
      <c r="F83" s="39">
        <v>0</v>
      </c>
      <c r="G83" s="40"/>
      <c r="H83" s="40"/>
      <c r="I83" s="40"/>
      <c r="J83" s="39">
        <v>0</v>
      </c>
      <c r="K83" s="39">
        <v>0</v>
      </c>
      <c r="L83" s="39">
        <v>0</v>
      </c>
      <c r="M83" s="40"/>
      <c r="N83" s="39">
        <v>0</v>
      </c>
      <c r="O83" s="40"/>
      <c r="P83" s="40"/>
      <c r="Q83" s="40"/>
      <c r="R83" s="39">
        <v>0</v>
      </c>
      <c r="S83" s="39">
        <v>0</v>
      </c>
      <c r="T83" s="39">
        <v>0</v>
      </c>
      <c r="U83" s="39">
        <v>0</v>
      </c>
      <c r="V83" s="40"/>
      <c r="W83" s="39">
        <v>0</v>
      </c>
      <c r="X83" s="39">
        <v>0</v>
      </c>
      <c r="Y83" s="39">
        <v>0</v>
      </c>
      <c r="Z83" s="39">
        <v>0</v>
      </c>
      <c r="AA83" s="39">
        <v>0</v>
      </c>
      <c r="AB83" s="39">
        <v>0</v>
      </c>
      <c r="AC83" s="39">
        <v>0</v>
      </c>
      <c r="AD83" s="39">
        <v>0</v>
      </c>
      <c r="AE83" s="40"/>
      <c r="AF83" s="39">
        <v>0</v>
      </c>
      <c r="AG83" s="40"/>
      <c r="AH83" s="40"/>
      <c r="AI83" s="40"/>
      <c r="AJ83" s="39">
        <v>0</v>
      </c>
      <c r="AK83" s="40"/>
      <c r="AL83" s="40"/>
      <c r="AM83" s="40"/>
      <c r="AN83" s="39">
        <v>0</v>
      </c>
      <c r="AO83" s="40"/>
      <c r="AP83" s="39">
        <v>0</v>
      </c>
      <c r="AQ83" s="40"/>
      <c r="AR83" s="40"/>
      <c r="AS83" s="40"/>
      <c r="AT83" s="39">
        <v>0</v>
      </c>
    </row>
    <row r="84" spans="1:46" ht="20.100000000000001" customHeight="1" x14ac:dyDescent="0.2">
      <c r="D84" s="2" t="s">
        <v>134</v>
      </c>
      <c r="F84" s="37">
        <v>0</v>
      </c>
      <c r="G84" s="37"/>
      <c r="H84" s="37"/>
      <c r="I84" s="37"/>
      <c r="J84" s="37">
        <v>0</v>
      </c>
      <c r="K84" s="37">
        <v>0</v>
      </c>
      <c r="L84" s="37">
        <v>0</v>
      </c>
      <c r="M84" s="37"/>
      <c r="N84" s="37">
        <v>0</v>
      </c>
      <c r="O84" s="37"/>
      <c r="P84" s="37"/>
      <c r="Q84" s="37"/>
      <c r="R84" s="37">
        <v>0</v>
      </c>
      <c r="S84" s="37">
        <v>0</v>
      </c>
      <c r="T84" s="37">
        <v>0</v>
      </c>
      <c r="U84" s="37">
        <v>0</v>
      </c>
      <c r="V84" s="37"/>
      <c r="W84" s="37">
        <v>0</v>
      </c>
      <c r="X84" s="37">
        <v>0</v>
      </c>
      <c r="Y84" s="37">
        <v>0</v>
      </c>
      <c r="Z84" s="37">
        <v>0</v>
      </c>
      <c r="AA84" s="37">
        <v>0</v>
      </c>
      <c r="AB84" s="37">
        <v>0</v>
      </c>
      <c r="AC84" s="37">
        <v>0</v>
      </c>
      <c r="AD84" s="37">
        <v>0</v>
      </c>
      <c r="AE84" s="37"/>
      <c r="AF84" s="37">
        <v>0</v>
      </c>
      <c r="AG84" s="37"/>
      <c r="AH84" s="37"/>
      <c r="AI84" s="37"/>
      <c r="AJ84" s="37">
        <v>0</v>
      </c>
      <c r="AK84" s="37"/>
      <c r="AL84" s="37"/>
      <c r="AM84" s="37"/>
      <c r="AN84" s="37">
        <v>0</v>
      </c>
      <c r="AO84" s="37"/>
      <c r="AP84" s="37">
        <v>0</v>
      </c>
      <c r="AQ84" s="37"/>
      <c r="AR84" s="37"/>
      <c r="AS84" s="37"/>
      <c r="AT84" s="37">
        <v>0</v>
      </c>
    </row>
    <row r="85" spans="1:46" ht="20.100000000000001" customHeight="1" x14ac:dyDescent="0.2">
      <c r="D85" s="38" t="s">
        <v>135</v>
      </c>
      <c r="F85" s="39">
        <v>0</v>
      </c>
      <c r="G85" s="40"/>
      <c r="H85" s="40"/>
      <c r="I85" s="40"/>
      <c r="J85" s="39">
        <v>0</v>
      </c>
      <c r="K85" s="39">
        <v>0</v>
      </c>
      <c r="L85" s="39">
        <v>0</v>
      </c>
      <c r="M85" s="40"/>
      <c r="N85" s="39">
        <v>0</v>
      </c>
      <c r="O85" s="40"/>
      <c r="P85" s="40"/>
      <c r="Q85" s="40"/>
      <c r="R85" s="39">
        <v>0</v>
      </c>
      <c r="S85" s="39">
        <v>0</v>
      </c>
      <c r="T85" s="39">
        <v>0</v>
      </c>
      <c r="U85" s="39">
        <v>0</v>
      </c>
      <c r="V85" s="40"/>
      <c r="W85" s="39">
        <v>0</v>
      </c>
      <c r="X85" s="39">
        <v>0</v>
      </c>
      <c r="Y85" s="39">
        <v>0</v>
      </c>
      <c r="Z85" s="39">
        <v>0</v>
      </c>
      <c r="AA85" s="39">
        <v>0</v>
      </c>
      <c r="AB85" s="39">
        <v>0</v>
      </c>
      <c r="AC85" s="39">
        <v>0</v>
      </c>
      <c r="AD85" s="39">
        <v>0</v>
      </c>
      <c r="AE85" s="40"/>
      <c r="AF85" s="39">
        <v>0</v>
      </c>
      <c r="AG85" s="40"/>
      <c r="AH85" s="40"/>
      <c r="AI85" s="40"/>
      <c r="AJ85" s="39">
        <v>0</v>
      </c>
      <c r="AK85" s="40"/>
      <c r="AL85" s="40"/>
      <c r="AM85" s="40"/>
      <c r="AN85" s="39">
        <v>0</v>
      </c>
      <c r="AO85" s="40"/>
      <c r="AP85" s="39">
        <v>0</v>
      </c>
      <c r="AQ85" s="40"/>
      <c r="AR85" s="40"/>
      <c r="AS85" s="40"/>
      <c r="AT85" s="39">
        <v>0</v>
      </c>
    </row>
    <row r="86" spans="1:46" ht="20.100000000000001" customHeight="1" x14ac:dyDescent="0.2">
      <c r="D86" s="2" t="s">
        <v>136</v>
      </c>
      <c r="F86" s="37">
        <v>0</v>
      </c>
      <c r="G86" s="37"/>
      <c r="H86" s="37"/>
      <c r="I86" s="37"/>
      <c r="J86" s="37">
        <v>0</v>
      </c>
      <c r="K86" s="37">
        <v>0</v>
      </c>
      <c r="L86" s="37">
        <v>0</v>
      </c>
      <c r="M86" s="37"/>
      <c r="N86" s="37">
        <v>0</v>
      </c>
      <c r="O86" s="37"/>
      <c r="P86" s="37"/>
      <c r="Q86" s="37"/>
      <c r="R86" s="37">
        <v>0</v>
      </c>
      <c r="S86" s="37">
        <v>0</v>
      </c>
      <c r="T86" s="37">
        <v>0</v>
      </c>
      <c r="U86" s="37">
        <v>0</v>
      </c>
      <c r="V86" s="37"/>
      <c r="W86" s="37">
        <v>0</v>
      </c>
      <c r="X86" s="37">
        <v>0</v>
      </c>
      <c r="Y86" s="37">
        <v>0</v>
      </c>
      <c r="Z86" s="37">
        <v>0</v>
      </c>
      <c r="AA86" s="37">
        <v>0</v>
      </c>
      <c r="AB86" s="37">
        <v>0</v>
      </c>
      <c r="AC86" s="37">
        <v>0</v>
      </c>
      <c r="AD86" s="37">
        <v>0</v>
      </c>
      <c r="AE86" s="37"/>
      <c r="AF86" s="37">
        <v>0</v>
      </c>
      <c r="AG86" s="37"/>
      <c r="AH86" s="37"/>
      <c r="AI86" s="37"/>
      <c r="AJ86" s="37">
        <v>0</v>
      </c>
      <c r="AK86" s="37"/>
      <c r="AL86" s="37"/>
      <c r="AM86" s="37"/>
      <c r="AN86" s="37">
        <v>0</v>
      </c>
      <c r="AO86" s="37"/>
      <c r="AP86" s="37">
        <v>0</v>
      </c>
      <c r="AQ86" s="37"/>
      <c r="AR86" s="37"/>
      <c r="AS86" s="37"/>
      <c r="AT86" s="37">
        <v>0</v>
      </c>
    </row>
    <row r="87" spans="1:46" ht="20.100000000000001" customHeight="1" x14ac:dyDescent="0.2">
      <c r="D87" s="38" t="s">
        <v>137</v>
      </c>
      <c r="F87" s="39">
        <v>0</v>
      </c>
      <c r="G87" s="40"/>
      <c r="H87" s="40"/>
      <c r="I87" s="40"/>
      <c r="J87" s="39">
        <v>0</v>
      </c>
      <c r="K87" s="39">
        <v>0</v>
      </c>
      <c r="L87" s="39">
        <v>0</v>
      </c>
      <c r="M87" s="40"/>
      <c r="N87" s="39">
        <v>0</v>
      </c>
      <c r="O87" s="40"/>
      <c r="P87" s="40"/>
      <c r="Q87" s="40"/>
      <c r="R87" s="39">
        <v>0</v>
      </c>
      <c r="S87" s="39">
        <v>0</v>
      </c>
      <c r="T87" s="39">
        <v>0</v>
      </c>
      <c r="U87" s="39">
        <v>0</v>
      </c>
      <c r="V87" s="40"/>
      <c r="W87" s="39">
        <v>0</v>
      </c>
      <c r="X87" s="39">
        <v>0</v>
      </c>
      <c r="Y87" s="39">
        <v>0</v>
      </c>
      <c r="Z87" s="39">
        <v>0</v>
      </c>
      <c r="AA87" s="39">
        <v>0</v>
      </c>
      <c r="AB87" s="39">
        <v>0</v>
      </c>
      <c r="AC87" s="39">
        <v>0</v>
      </c>
      <c r="AD87" s="39">
        <v>0</v>
      </c>
      <c r="AE87" s="40"/>
      <c r="AF87" s="39">
        <v>0</v>
      </c>
      <c r="AG87" s="40"/>
      <c r="AH87" s="40"/>
      <c r="AI87" s="40"/>
      <c r="AJ87" s="39">
        <v>0</v>
      </c>
      <c r="AK87" s="40"/>
      <c r="AL87" s="40"/>
      <c r="AM87" s="40"/>
      <c r="AN87" s="39">
        <v>0</v>
      </c>
      <c r="AO87" s="40"/>
      <c r="AP87" s="39">
        <v>0</v>
      </c>
      <c r="AQ87" s="40"/>
      <c r="AR87" s="40"/>
      <c r="AS87" s="40"/>
      <c r="AT87" s="39">
        <v>0</v>
      </c>
    </row>
    <row r="88" spans="1:46" ht="20.100000000000001" customHeight="1" x14ac:dyDescent="0.2">
      <c r="D88" s="2" t="s">
        <v>138</v>
      </c>
      <c r="F88" s="37">
        <v>0</v>
      </c>
      <c r="G88" s="37"/>
      <c r="H88" s="37"/>
      <c r="I88" s="37"/>
      <c r="J88" s="37">
        <v>1</v>
      </c>
      <c r="K88" s="37">
        <v>0</v>
      </c>
      <c r="L88" s="37">
        <v>0</v>
      </c>
      <c r="M88" s="37"/>
      <c r="N88" s="37">
        <v>1</v>
      </c>
      <c r="O88" s="37"/>
      <c r="P88" s="37"/>
      <c r="Q88" s="37"/>
      <c r="R88" s="37">
        <v>0</v>
      </c>
      <c r="S88" s="37">
        <v>1</v>
      </c>
      <c r="T88" s="37">
        <v>0</v>
      </c>
      <c r="U88" s="37">
        <v>0</v>
      </c>
      <c r="V88" s="37"/>
      <c r="W88" s="37">
        <v>0</v>
      </c>
      <c r="X88" s="37">
        <v>0</v>
      </c>
      <c r="Y88" s="37">
        <v>0</v>
      </c>
      <c r="Z88" s="37">
        <v>0</v>
      </c>
      <c r="AA88" s="37">
        <v>0</v>
      </c>
      <c r="AB88" s="37">
        <v>0</v>
      </c>
      <c r="AC88" s="37">
        <v>0</v>
      </c>
      <c r="AD88" s="37">
        <v>0</v>
      </c>
      <c r="AE88" s="37"/>
      <c r="AF88" s="37">
        <v>1</v>
      </c>
      <c r="AG88" s="37"/>
      <c r="AH88" s="37"/>
      <c r="AI88" s="37"/>
      <c r="AJ88" s="37">
        <v>0</v>
      </c>
      <c r="AK88" s="37"/>
      <c r="AL88" s="37"/>
      <c r="AM88" s="37"/>
      <c r="AN88" s="37">
        <v>0</v>
      </c>
      <c r="AO88" s="37"/>
      <c r="AP88" s="37">
        <v>0</v>
      </c>
      <c r="AQ88" s="37"/>
      <c r="AR88" s="37"/>
      <c r="AS88" s="37"/>
      <c r="AT88" s="37">
        <v>0</v>
      </c>
    </row>
    <row r="89" spans="1:46" ht="20.100000000000001" customHeight="1" x14ac:dyDescent="0.2">
      <c r="D89" s="38" t="s">
        <v>139</v>
      </c>
      <c r="F89" s="39">
        <v>0</v>
      </c>
      <c r="G89" s="40"/>
      <c r="H89" s="40"/>
      <c r="I89" s="40"/>
      <c r="J89" s="39">
        <v>0</v>
      </c>
      <c r="K89" s="39">
        <v>0</v>
      </c>
      <c r="L89" s="39">
        <v>0</v>
      </c>
      <c r="M89" s="40"/>
      <c r="N89" s="39">
        <v>0</v>
      </c>
      <c r="O89" s="40"/>
      <c r="P89" s="40"/>
      <c r="Q89" s="40"/>
      <c r="R89" s="39">
        <v>0</v>
      </c>
      <c r="S89" s="39">
        <v>0</v>
      </c>
      <c r="T89" s="39">
        <v>0</v>
      </c>
      <c r="U89" s="39">
        <v>0</v>
      </c>
      <c r="V89" s="40"/>
      <c r="W89" s="39">
        <v>0</v>
      </c>
      <c r="X89" s="39">
        <v>0</v>
      </c>
      <c r="Y89" s="39">
        <v>0</v>
      </c>
      <c r="Z89" s="39">
        <v>0</v>
      </c>
      <c r="AA89" s="39">
        <v>0</v>
      </c>
      <c r="AB89" s="39">
        <v>0</v>
      </c>
      <c r="AC89" s="39">
        <v>0</v>
      </c>
      <c r="AD89" s="39">
        <v>0</v>
      </c>
      <c r="AE89" s="40"/>
      <c r="AF89" s="39">
        <v>0</v>
      </c>
      <c r="AG89" s="40"/>
      <c r="AH89" s="40"/>
      <c r="AI89" s="40"/>
      <c r="AJ89" s="39">
        <v>0</v>
      </c>
      <c r="AK89" s="40"/>
      <c r="AL89" s="40"/>
      <c r="AM89" s="40"/>
      <c r="AN89" s="39">
        <v>0</v>
      </c>
      <c r="AO89" s="40"/>
      <c r="AP89" s="39">
        <v>0</v>
      </c>
      <c r="AQ89" s="40"/>
      <c r="AR89" s="40"/>
      <c r="AS89" s="40"/>
      <c r="AT89" s="39">
        <v>0</v>
      </c>
    </row>
    <row r="90" spans="1:46" ht="20.100000000000001" customHeight="1" x14ac:dyDescent="0.2">
      <c r="D90" s="2" t="s">
        <v>140</v>
      </c>
      <c r="F90" s="37">
        <v>0</v>
      </c>
      <c r="G90" s="37"/>
      <c r="H90" s="37"/>
      <c r="I90" s="37"/>
      <c r="J90" s="37">
        <v>0</v>
      </c>
      <c r="K90" s="37">
        <v>0</v>
      </c>
      <c r="L90" s="37">
        <v>0</v>
      </c>
      <c r="M90" s="37"/>
      <c r="N90" s="37">
        <v>0</v>
      </c>
      <c r="O90" s="37"/>
      <c r="P90" s="37"/>
      <c r="Q90" s="37"/>
      <c r="R90" s="37">
        <v>0</v>
      </c>
      <c r="S90" s="37">
        <v>0</v>
      </c>
      <c r="T90" s="37">
        <v>0</v>
      </c>
      <c r="U90" s="37">
        <v>0</v>
      </c>
      <c r="V90" s="37"/>
      <c r="W90" s="37">
        <v>0</v>
      </c>
      <c r="X90" s="37">
        <v>0</v>
      </c>
      <c r="Y90" s="37">
        <v>0</v>
      </c>
      <c r="Z90" s="37">
        <v>0</v>
      </c>
      <c r="AA90" s="37">
        <v>0</v>
      </c>
      <c r="AB90" s="37">
        <v>0</v>
      </c>
      <c r="AC90" s="37">
        <v>0</v>
      </c>
      <c r="AD90" s="37">
        <v>0</v>
      </c>
      <c r="AE90" s="37"/>
      <c r="AF90" s="37">
        <v>0</v>
      </c>
      <c r="AG90" s="37"/>
      <c r="AH90" s="37"/>
      <c r="AI90" s="37"/>
      <c r="AJ90" s="37">
        <v>0</v>
      </c>
      <c r="AK90" s="37"/>
      <c r="AL90" s="37"/>
      <c r="AM90" s="37"/>
      <c r="AN90" s="37">
        <v>0</v>
      </c>
      <c r="AO90" s="37"/>
      <c r="AP90" s="37">
        <v>0</v>
      </c>
      <c r="AQ90" s="37"/>
      <c r="AR90" s="37"/>
      <c r="AS90" s="37"/>
      <c r="AT90" s="37">
        <v>0</v>
      </c>
    </row>
    <row r="91" spans="1:46" ht="20.100000000000001" customHeight="1" x14ac:dyDescent="0.2">
      <c r="D91" s="38" t="s">
        <v>141</v>
      </c>
      <c r="F91" s="39">
        <v>0</v>
      </c>
      <c r="G91" s="40"/>
      <c r="H91" s="40"/>
      <c r="I91" s="40"/>
      <c r="J91" s="39">
        <v>0</v>
      </c>
      <c r="K91" s="39">
        <v>0</v>
      </c>
      <c r="L91" s="39">
        <v>0</v>
      </c>
      <c r="M91" s="40"/>
      <c r="N91" s="39">
        <v>0</v>
      </c>
      <c r="O91" s="40"/>
      <c r="P91" s="40"/>
      <c r="Q91" s="40"/>
      <c r="R91" s="39">
        <v>0</v>
      </c>
      <c r="S91" s="39">
        <v>0</v>
      </c>
      <c r="T91" s="39">
        <v>0</v>
      </c>
      <c r="U91" s="39">
        <v>0</v>
      </c>
      <c r="V91" s="40"/>
      <c r="W91" s="39">
        <v>0</v>
      </c>
      <c r="X91" s="39">
        <v>0</v>
      </c>
      <c r="Y91" s="39">
        <v>0</v>
      </c>
      <c r="Z91" s="39">
        <v>0</v>
      </c>
      <c r="AA91" s="39">
        <v>0</v>
      </c>
      <c r="AB91" s="39">
        <v>0</v>
      </c>
      <c r="AC91" s="39">
        <v>0</v>
      </c>
      <c r="AD91" s="39">
        <v>0</v>
      </c>
      <c r="AE91" s="40"/>
      <c r="AF91" s="39">
        <v>0</v>
      </c>
      <c r="AG91" s="40"/>
      <c r="AH91" s="40"/>
      <c r="AI91" s="40"/>
      <c r="AJ91" s="39">
        <v>0</v>
      </c>
      <c r="AK91" s="40"/>
      <c r="AL91" s="40"/>
      <c r="AM91" s="40"/>
      <c r="AN91" s="39">
        <v>0</v>
      </c>
      <c r="AO91" s="40"/>
      <c r="AP91" s="39">
        <v>0</v>
      </c>
      <c r="AQ91" s="40"/>
      <c r="AR91" s="40"/>
      <c r="AS91" s="40"/>
      <c r="AT91" s="39">
        <v>0</v>
      </c>
    </row>
    <row r="92" spans="1:46" ht="20.100000000000001" customHeight="1" x14ac:dyDescent="0.2">
      <c r="D92" s="2" t="s">
        <v>142</v>
      </c>
      <c r="F92" s="37">
        <v>0</v>
      </c>
      <c r="G92" s="37"/>
      <c r="H92" s="37"/>
      <c r="I92" s="37"/>
      <c r="J92" s="37">
        <v>0</v>
      </c>
      <c r="K92" s="37">
        <v>0</v>
      </c>
      <c r="L92" s="37">
        <v>0</v>
      </c>
      <c r="M92" s="37"/>
      <c r="N92" s="37">
        <v>0</v>
      </c>
      <c r="O92" s="37"/>
      <c r="P92" s="37"/>
      <c r="Q92" s="37"/>
      <c r="R92" s="37">
        <v>0</v>
      </c>
      <c r="S92" s="37">
        <v>0</v>
      </c>
      <c r="T92" s="37">
        <v>0</v>
      </c>
      <c r="U92" s="37">
        <v>0</v>
      </c>
      <c r="V92" s="37"/>
      <c r="W92" s="37">
        <v>0</v>
      </c>
      <c r="X92" s="37">
        <v>0</v>
      </c>
      <c r="Y92" s="37">
        <v>0</v>
      </c>
      <c r="Z92" s="37">
        <v>0</v>
      </c>
      <c r="AA92" s="37">
        <v>0</v>
      </c>
      <c r="AB92" s="37">
        <v>0</v>
      </c>
      <c r="AC92" s="37">
        <v>0</v>
      </c>
      <c r="AD92" s="37">
        <v>0</v>
      </c>
      <c r="AE92" s="37"/>
      <c r="AF92" s="37">
        <v>0</v>
      </c>
      <c r="AG92" s="37"/>
      <c r="AH92" s="37"/>
      <c r="AI92" s="37"/>
      <c r="AJ92" s="37">
        <v>0</v>
      </c>
      <c r="AK92" s="37"/>
      <c r="AL92" s="37"/>
      <c r="AM92" s="37"/>
      <c r="AN92" s="37">
        <v>0</v>
      </c>
      <c r="AO92" s="37"/>
      <c r="AP92" s="37">
        <v>0</v>
      </c>
      <c r="AQ92" s="37"/>
      <c r="AR92" s="37"/>
      <c r="AS92" s="37"/>
      <c r="AT92" s="37">
        <v>0</v>
      </c>
    </row>
    <row r="93" spans="1:46" ht="20.100000000000001" customHeight="1" x14ac:dyDescent="0.2">
      <c r="D93" s="38" t="s">
        <v>143</v>
      </c>
      <c r="F93" s="39">
        <v>0</v>
      </c>
      <c r="G93" s="40"/>
      <c r="H93" s="40"/>
      <c r="I93" s="40"/>
      <c r="J93" s="39">
        <v>0</v>
      </c>
      <c r="K93" s="39">
        <v>0</v>
      </c>
      <c r="L93" s="39">
        <v>0</v>
      </c>
      <c r="M93" s="40"/>
      <c r="N93" s="39">
        <v>0</v>
      </c>
      <c r="O93" s="40"/>
      <c r="P93" s="40"/>
      <c r="Q93" s="40"/>
      <c r="R93" s="39">
        <v>0</v>
      </c>
      <c r="S93" s="39">
        <v>0</v>
      </c>
      <c r="T93" s="39">
        <v>0</v>
      </c>
      <c r="U93" s="39">
        <v>0</v>
      </c>
      <c r="V93" s="40"/>
      <c r="W93" s="39">
        <v>0</v>
      </c>
      <c r="X93" s="39">
        <v>0</v>
      </c>
      <c r="Y93" s="39">
        <v>0</v>
      </c>
      <c r="Z93" s="39">
        <v>0</v>
      </c>
      <c r="AA93" s="39">
        <v>0</v>
      </c>
      <c r="AB93" s="39">
        <v>0</v>
      </c>
      <c r="AC93" s="39">
        <v>0</v>
      </c>
      <c r="AD93" s="39">
        <v>0</v>
      </c>
      <c r="AE93" s="40"/>
      <c r="AF93" s="39">
        <v>0</v>
      </c>
      <c r="AG93" s="40"/>
      <c r="AH93" s="40"/>
      <c r="AI93" s="40"/>
      <c r="AJ93" s="39">
        <v>0</v>
      </c>
      <c r="AK93" s="40"/>
      <c r="AL93" s="40"/>
      <c r="AM93" s="40"/>
      <c r="AN93" s="39">
        <v>0</v>
      </c>
      <c r="AO93" s="40"/>
      <c r="AP93" s="39">
        <v>0</v>
      </c>
      <c r="AQ93" s="40"/>
      <c r="AR93" s="40"/>
      <c r="AS93" s="40"/>
      <c r="AT93" s="39">
        <v>0</v>
      </c>
    </row>
    <row r="94" spans="1:46"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spans="1:46" s="1" customFormat="1" ht="20.100000000000001" customHeight="1" x14ac:dyDescent="0.2">
      <c r="A95" s="3"/>
      <c r="B95" s="6"/>
      <c r="C95" s="42" t="s">
        <v>144</v>
      </c>
      <c r="D95" s="42"/>
      <c r="E95" s="5"/>
      <c r="F95" s="44">
        <v>0</v>
      </c>
      <c r="G95" s="45"/>
      <c r="H95" s="45"/>
      <c r="I95" s="45"/>
      <c r="J95" s="44">
        <v>3</v>
      </c>
      <c r="K95" s="44">
        <v>0</v>
      </c>
      <c r="L95" s="44">
        <v>0</v>
      </c>
      <c r="M95" s="45"/>
      <c r="N95" s="44">
        <v>3</v>
      </c>
      <c r="O95" s="45"/>
      <c r="P95" s="45"/>
      <c r="Q95" s="45"/>
      <c r="R95" s="44">
        <v>0</v>
      </c>
      <c r="S95" s="44">
        <v>2</v>
      </c>
      <c r="T95" s="44">
        <v>1</v>
      </c>
      <c r="U95" s="44">
        <v>0</v>
      </c>
      <c r="V95" s="45"/>
      <c r="W95" s="44">
        <v>0</v>
      </c>
      <c r="X95" s="44">
        <v>0</v>
      </c>
      <c r="Y95" s="44">
        <v>0</v>
      </c>
      <c r="Z95" s="44">
        <v>0</v>
      </c>
      <c r="AA95" s="44">
        <v>0</v>
      </c>
      <c r="AB95" s="44">
        <v>0</v>
      </c>
      <c r="AC95" s="44">
        <v>0</v>
      </c>
      <c r="AD95" s="44">
        <v>0</v>
      </c>
      <c r="AE95" s="45"/>
      <c r="AF95" s="44">
        <v>3</v>
      </c>
      <c r="AG95" s="45"/>
      <c r="AH95" s="45"/>
      <c r="AI95" s="45"/>
      <c r="AJ95" s="44">
        <v>0</v>
      </c>
      <c r="AK95" s="45"/>
      <c r="AL95" s="45"/>
      <c r="AM95" s="45"/>
      <c r="AN95" s="44">
        <v>0</v>
      </c>
      <c r="AO95" s="45"/>
      <c r="AP95" s="44">
        <v>0</v>
      </c>
      <c r="AQ95" s="45"/>
      <c r="AR95" s="45"/>
      <c r="AS95" s="45"/>
      <c r="AT95" s="44">
        <v>0</v>
      </c>
    </row>
    <row r="96" spans="1:46"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spans="1:46"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spans="1:46" ht="20.100000000000001" customHeight="1" x14ac:dyDescent="0.2">
      <c r="D98" s="2" t="s">
        <v>146</v>
      </c>
      <c r="F98" s="37">
        <v>0</v>
      </c>
      <c r="G98" s="37"/>
      <c r="H98" s="37"/>
      <c r="I98" s="37"/>
      <c r="J98" s="37">
        <v>0</v>
      </c>
      <c r="K98" s="37">
        <v>0</v>
      </c>
      <c r="L98" s="37">
        <v>0</v>
      </c>
      <c r="M98" s="37"/>
      <c r="N98" s="37">
        <v>0</v>
      </c>
      <c r="O98" s="37"/>
      <c r="P98" s="37"/>
      <c r="Q98" s="37"/>
      <c r="R98" s="37">
        <v>0</v>
      </c>
      <c r="S98" s="37">
        <v>0</v>
      </c>
      <c r="T98" s="37">
        <v>0</v>
      </c>
      <c r="U98" s="37">
        <v>0</v>
      </c>
      <c r="V98" s="37"/>
      <c r="W98" s="37">
        <v>0</v>
      </c>
      <c r="X98" s="37">
        <v>0</v>
      </c>
      <c r="Y98" s="37">
        <v>0</v>
      </c>
      <c r="Z98" s="37">
        <v>0</v>
      </c>
      <c r="AA98" s="37">
        <v>0</v>
      </c>
      <c r="AB98" s="37">
        <v>0</v>
      </c>
      <c r="AC98" s="37">
        <v>0</v>
      </c>
      <c r="AD98" s="37">
        <v>0</v>
      </c>
      <c r="AE98" s="37"/>
      <c r="AF98" s="37">
        <v>0</v>
      </c>
      <c r="AG98" s="37"/>
      <c r="AH98" s="37"/>
      <c r="AI98" s="37"/>
      <c r="AJ98" s="37">
        <v>0</v>
      </c>
      <c r="AK98" s="37"/>
      <c r="AL98" s="37"/>
      <c r="AM98" s="37"/>
      <c r="AN98" s="37">
        <v>0</v>
      </c>
      <c r="AO98" s="37"/>
      <c r="AP98" s="37">
        <v>0</v>
      </c>
      <c r="AQ98" s="37"/>
      <c r="AR98" s="37"/>
      <c r="AS98" s="37"/>
      <c r="AT98" s="37">
        <v>0</v>
      </c>
    </row>
    <row r="99" spans="1:46" ht="20.100000000000001" customHeight="1" x14ac:dyDescent="0.2">
      <c r="D99" s="38" t="s">
        <v>147</v>
      </c>
      <c r="F99" s="39">
        <v>0</v>
      </c>
      <c r="G99" s="40"/>
      <c r="H99" s="40"/>
      <c r="I99" s="40"/>
      <c r="J99" s="39">
        <v>0</v>
      </c>
      <c r="K99" s="39">
        <v>0</v>
      </c>
      <c r="L99" s="39">
        <v>0</v>
      </c>
      <c r="M99" s="40"/>
      <c r="N99" s="39">
        <v>0</v>
      </c>
      <c r="O99" s="40"/>
      <c r="P99" s="40"/>
      <c r="Q99" s="40"/>
      <c r="R99" s="39">
        <v>0</v>
      </c>
      <c r="S99" s="39">
        <v>0</v>
      </c>
      <c r="T99" s="39">
        <v>0</v>
      </c>
      <c r="U99" s="39">
        <v>0</v>
      </c>
      <c r="V99" s="40"/>
      <c r="W99" s="39">
        <v>0</v>
      </c>
      <c r="X99" s="39">
        <v>0</v>
      </c>
      <c r="Y99" s="39">
        <v>0</v>
      </c>
      <c r="Z99" s="39">
        <v>0</v>
      </c>
      <c r="AA99" s="39">
        <v>0</v>
      </c>
      <c r="AB99" s="39">
        <v>0</v>
      </c>
      <c r="AC99" s="39">
        <v>0</v>
      </c>
      <c r="AD99" s="39">
        <v>0</v>
      </c>
      <c r="AE99" s="40"/>
      <c r="AF99" s="39">
        <v>0</v>
      </c>
      <c r="AG99" s="40"/>
      <c r="AH99" s="40"/>
      <c r="AI99" s="40"/>
      <c r="AJ99" s="39">
        <v>0</v>
      </c>
      <c r="AK99" s="40"/>
      <c r="AL99" s="40"/>
      <c r="AM99" s="40"/>
      <c r="AN99" s="39">
        <v>0</v>
      </c>
      <c r="AO99" s="40"/>
      <c r="AP99" s="39">
        <v>0</v>
      </c>
      <c r="AQ99" s="40"/>
      <c r="AR99" s="40"/>
      <c r="AS99" s="40"/>
      <c r="AT99" s="39">
        <v>0</v>
      </c>
    </row>
    <row r="100" spans="1:46" ht="20.100000000000001" customHeight="1" x14ac:dyDescent="0.2">
      <c r="D100" s="2" t="s">
        <v>148</v>
      </c>
      <c r="F100" s="37">
        <v>0</v>
      </c>
      <c r="G100" s="37"/>
      <c r="H100" s="37"/>
      <c r="I100" s="37"/>
      <c r="J100" s="37">
        <v>0</v>
      </c>
      <c r="K100" s="37">
        <v>0</v>
      </c>
      <c r="L100" s="37">
        <v>0</v>
      </c>
      <c r="M100" s="37"/>
      <c r="N100" s="37">
        <v>0</v>
      </c>
      <c r="O100" s="37"/>
      <c r="P100" s="37"/>
      <c r="Q100" s="37"/>
      <c r="R100" s="37">
        <v>0</v>
      </c>
      <c r="S100" s="37">
        <v>0</v>
      </c>
      <c r="T100" s="37">
        <v>0</v>
      </c>
      <c r="U100" s="37">
        <v>0</v>
      </c>
      <c r="V100" s="37"/>
      <c r="W100" s="37">
        <v>0</v>
      </c>
      <c r="X100" s="37">
        <v>0</v>
      </c>
      <c r="Y100" s="37">
        <v>0</v>
      </c>
      <c r="Z100" s="37">
        <v>0</v>
      </c>
      <c r="AA100" s="37">
        <v>0</v>
      </c>
      <c r="AB100" s="37">
        <v>0</v>
      </c>
      <c r="AC100" s="37">
        <v>0</v>
      </c>
      <c r="AD100" s="37">
        <v>0</v>
      </c>
      <c r="AE100" s="37"/>
      <c r="AF100" s="37">
        <v>0</v>
      </c>
      <c r="AG100" s="37"/>
      <c r="AH100" s="37"/>
      <c r="AI100" s="37"/>
      <c r="AJ100" s="37">
        <v>0</v>
      </c>
      <c r="AK100" s="37"/>
      <c r="AL100" s="37"/>
      <c r="AM100" s="37"/>
      <c r="AN100" s="37">
        <v>0</v>
      </c>
      <c r="AO100" s="37"/>
      <c r="AP100" s="37">
        <v>0</v>
      </c>
      <c r="AQ100" s="37"/>
      <c r="AR100" s="37"/>
      <c r="AS100" s="37"/>
      <c r="AT100" s="37">
        <v>0</v>
      </c>
    </row>
    <row r="101" spans="1:46" ht="20.100000000000001" customHeight="1" x14ac:dyDescent="0.2">
      <c r="D101" s="38" t="s">
        <v>149</v>
      </c>
      <c r="F101" s="39">
        <v>0</v>
      </c>
      <c r="G101" s="40"/>
      <c r="H101" s="40"/>
      <c r="I101" s="40"/>
      <c r="J101" s="39">
        <v>0</v>
      </c>
      <c r="K101" s="39">
        <v>0</v>
      </c>
      <c r="L101" s="39">
        <v>0</v>
      </c>
      <c r="M101" s="40"/>
      <c r="N101" s="39">
        <v>0</v>
      </c>
      <c r="O101" s="40"/>
      <c r="P101" s="40"/>
      <c r="Q101" s="40"/>
      <c r="R101" s="39">
        <v>0</v>
      </c>
      <c r="S101" s="39">
        <v>0</v>
      </c>
      <c r="T101" s="39">
        <v>0</v>
      </c>
      <c r="U101" s="39">
        <v>0</v>
      </c>
      <c r="V101" s="40"/>
      <c r="W101" s="39">
        <v>0</v>
      </c>
      <c r="X101" s="39">
        <v>0</v>
      </c>
      <c r="Y101" s="39">
        <v>0</v>
      </c>
      <c r="Z101" s="39">
        <v>0</v>
      </c>
      <c r="AA101" s="39">
        <v>0</v>
      </c>
      <c r="AB101" s="39">
        <v>0</v>
      </c>
      <c r="AC101" s="39">
        <v>0</v>
      </c>
      <c r="AD101" s="39">
        <v>0</v>
      </c>
      <c r="AE101" s="40"/>
      <c r="AF101" s="39">
        <v>0</v>
      </c>
      <c r="AG101" s="40"/>
      <c r="AH101" s="40"/>
      <c r="AI101" s="40"/>
      <c r="AJ101" s="39">
        <v>0</v>
      </c>
      <c r="AK101" s="40"/>
      <c r="AL101" s="40"/>
      <c r="AM101" s="40"/>
      <c r="AN101" s="39">
        <v>0</v>
      </c>
      <c r="AO101" s="40"/>
      <c r="AP101" s="39">
        <v>0</v>
      </c>
      <c r="AQ101" s="40"/>
      <c r="AR101" s="40"/>
      <c r="AS101" s="40"/>
      <c r="AT101" s="39">
        <v>0</v>
      </c>
    </row>
    <row r="102" spans="1:46" ht="20.100000000000001" customHeight="1" x14ac:dyDescent="0.2">
      <c r="D102" s="2" t="s">
        <v>150</v>
      </c>
      <c r="F102" s="37">
        <v>0</v>
      </c>
      <c r="G102" s="37"/>
      <c r="H102" s="37"/>
      <c r="I102" s="37"/>
      <c r="J102" s="37">
        <v>0</v>
      </c>
      <c r="K102" s="37">
        <v>0</v>
      </c>
      <c r="L102" s="37">
        <v>0</v>
      </c>
      <c r="M102" s="37"/>
      <c r="N102" s="37">
        <v>0</v>
      </c>
      <c r="O102" s="37"/>
      <c r="P102" s="37"/>
      <c r="Q102" s="37"/>
      <c r="R102" s="37">
        <v>0</v>
      </c>
      <c r="S102" s="37">
        <v>0</v>
      </c>
      <c r="T102" s="37">
        <v>0</v>
      </c>
      <c r="U102" s="37">
        <v>0</v>
      </c>
      <c r="V102" s="37"/>
      <c r="W102" s="37">
        <v>0</v>
      </c>
      <c r="X102" s="37">
        <v>0</v>
      </c>
      <c r="Y102" s="37">
        <v>0</v>
      </c>
      <c r="Z102" s="37">
        <v>0</v>
      </c>
      <c r="AA102" s="37">
        <v>0</v>
      </c>
      <c r="AB102" s="37">
        <v>0</v>
      </c>
      <c r="AC102" s="37">
        <v>0</v>
      </c>
      <c r="AD102" s="37">
        <v>0</v>
      </c>
      <c r="AE102" s="37"/>
      <c r="AF102" s="37">
        <v>0</v>
      </c>
      <c r="AG102" s="37"/>
      <c r="AH102" s="37"/>
      <c r="AI102" s="37"/>
      <c r="AJ102" s="37">
        <v>0</v>
      </c>
      <c r="AK102" s="37"/>
      <c r="AL102" s="37"/>
      <c r="AM102" s="37"/>
      <c r="AN102" s="37">
        <v>0</v>
      </c>
      <c r="AO102" s="37"/>
      <c r="AP102" s="37">
        <v>0</v>
      </c>
      <c r="AQ102" s="37"/>
      <c r="AR102" s="37"/>
      <c r="AS102" s="37"/>
      <c r="AT102" s="37">
        <v>0</v>
      </c>
    </row>
    <row r="103" spans="1:46" ht="20.100000000000001" customHeight="1" x14ac:dyDescent="0.2">
      <c r="D103" s="38" t="s">
        <v>151</v>
      </c>
      <c r="F103" s="39">
        <v>0</v>
      </c>
      <c r="G103" s="40"/>
      <c r="H103" s="40"/>
      <c r="I103" s="40"/>
      <c r="J103" s="39">
        <v>0</v>
      </c>
      <c r="K103" s="39">
        <v>0</v>
      </c>
      <c r="L103" s="39">
        <v>0</v>
      </c>
      <c r="M103" s="40"/>
      <c r="N103" s="39">
        <v>0</v>
      </c>
      <c r="O103" s="40"/>
      <c r="P103" s="40"/>
      <c r="Q103" s="40"/>
      <c r="R103" s="39">
        <v>0</v>
      </c>
      <c r="S103" s="39">
        <v>0</v>
      </c>
      <c r="T103" s="39">
        <v>0</v>
      </c>
      <c r="U103" s="39">
        <v>0</v>
      </c>
      <c r="V103" s="40"/>
      <c r="W103" s="39">
        <v>0</v>
      </c>
      <c r="X103" s="39">
        <v>0</v>
      </c>
      <c r="Y103" s="39">
        <v>0</v>
      </c>
      <c r="Z103" s="39">
        <v>0</v>
      </c>
      <c r="AA103" s="39">
        <v>0</v>
      </c>
      <c r="AB103" s="39">
        <v>0</v>
      </c>
      <c r="AC103" s="39">
        <v>0</v>
      </c>
      <c r="AD103" s="39">
        <v>0</v>
      </c>
      <c r="AE103" s="40"/>
      <c r="AF103" s="39">
        <v>0</v>
      </c>
      <c r="AG103" s="40"/>
      <c r="AH103" s="40"/>
      <c r="AI103" s="40"/>
      <c r="AJ103" s="39">
        <v>0</v>
      </c>
      <c r="AK103" s="40"/>
      <c r="AL103" s="40"/>
      <c r="AM103" s="40"/>
      <c r="AN103" s="39">
        <v>0</v>
      </c>
      <c r="AO103" s="40"/>
      <c r="AP103" s="39">
        <v>0</v>
      </c>
      <c r="AQ103" s="40"/>
      <c r="AR103" s="40"/>
      <c r="AS103" s="40"/>
      <c r="AT103" s="39">
        <v>0</v>
      </c>
    </row>
    <row r="104" spans="1:46" ht="20.100000000000001" customHeight="1" x14ac:dyDescent="0.2">
      <c r="D104" s="41" t="s">
        <v>152</v>
      </c>
      <c r="F104" s="40">
        <v>0</v>
      </c>
      <c r="G104" s="40"/>
      <c r="H104" s="40"/>
      <c r="I104" s="40"/>
      <c r="J104" s="40">
        <v>0</v>
      </c>
      <c r="K104" s="40">
        <v>0</v>
      </c>
      <c r="L104" s="40">
        <v>0</v>
      </c>
      <c r="M104" s="40"/>
      <c r="N104" s="40">
        <v>0</v>
      </c>
      <c r="O104" s="40"/>
      <c r="P104" s="40"/>
      <c r="Q104" s="40"/>
      <c r="R104" s="40">
        <v>0</v>
      </c>
      <c r="S104" s="40">
        <v>0</v>
      </c>
      <c r="T104" s="40">
        <v>0</v>
      </c>
      <c r="U104" s="40">
        <v>0</v>
      </c>
      <c r="V104" s="40"/>
      <c r="W104" s="40">
        <v>0</v>
      </c>
      <c r="X104" s="40">
        <v>0</v>
      </c>
      <c r="Y104" s="40">
        <v>0</v>
      </c>
      <c r="Z104" s="40">
        <v>0</v>
      </c>
      <c r="AA104" s="40">
        <v>0</v>
      </c>
      <c r="AB104" s="40">
        <v>0</v>
      </c>
      <c r="AC104" s="40">
        <v>0</v>
      </c>
      <c r="AD104" s="40">
        <v>0</v>
      </c>
      <c r="AE104" s="40"/>
      <c r="AF104" s="40">
        <v>0</v>
      </c>
      <c r="AG104" s="40"/>
      <c r="AH104" s="40"/>
      <c r="AI104" s="40"/>
      <c r="AJ104" s="40">
        <v>0</v>
      </c>
      <c r="AK104" s="40"/>
      <c r="AL104" s="40"/>
      <c r="AM104" s="40"/>
      <c r="AN104" s="40">
        <v>0</v>
      </c>
      <c r="AO104" s="40"/>
      <c r="AP104" s="40">
        <v>0</v>
      </c>
      <c r="AQ104" s="40"/>
      <c r="AR104" s="40"/>
      <c r="AS104" s="40"/>
      <c r="AT104" s="40">
        <v>0</v>
      </c>
    </row>
    <row r="105" spans="1:46" ht="20.100000000000001" customHeight="1" x14ac:dyDescent="0.2">
      <c r="D105" s="38" t="s">
        <v>153</v>
      </c>
      <c r="F105" s="39">
        <v>0</v>
      </c>
      <c r="G105" s="40"/>
      <c r="H105" s="40"/>
      <c r="I105" s="40"/>
      <c r="J105" s="39">
        <v>0</v>
      </c>
      <c r="K105" s="39">
        <v>0</v>
      </c>
      <c r="L105" s="39">
        <v>0</v>
      </c>
      <c r="M105" s="40"/>
      <c r="N105" s="39">
        <v>0</v>
      </c>
      <c r="O105" s="40"/>
      <c r="P105" s="40"/>
      <c r="Q105" s="40"/>
      <c r="R105" s="39">
        <v>0</v>
      </c>
      <c r="S105" s="39">
        <v>0</v>
      </c>
      <c r="T105" s="39">
        <v>0</v>
      </c>
      <c r="U105" s="39">
        <v>0</v>
      </c>
      <c r="V105" s="40"/>
      <c r="W105" s="39">
        <v>0</v>
      </c>
      <c r="X105" s="39">
        <v>0</v>
      </c>
      <c r="Y105" s="39">
        <v>0</v>
      </c>
      <c r="Z105" s="39">
        <v>0</v>
      </c>
      <c r="AA105" s="39">
        <v>0</v>
      </c>
      <c r="AB105" s="39">
        <v>0</v>
      </c>
      <c r="AC105" s="39">
        <v>0</v>
      </c>
      <c r="AD105" s="39">
        <v>0</v>
      </c>
      <c r="AE105" s="40"/>
      <c r="AF105" s="39">
        <v>0</v>
      </c>
      <c r="AG105" s="40"/>
      <c r="AH105" s="40"/>
      <c r="AI105" s="40"/>
      <c r="AJ105" s="39">
        <v>0</v>
      </c>
      <c r="AK105" s="40"/>
      <c r="AL105" s="40"/>
      <c r="AM105" s="40"/>
      <c r="AN105" s="39">
        <v>0</v>
      </c>
      <c r="AO105" s="40"/>
      <c r="AP105" s="39">
        <v>0</v>
      </c>
      <c r="AQ105" s="40"/>
      <c r="AR105" s="40"/>
      <c r="AS105" s="40"/>
      <c r="AT105" s="39">
        <v>0</v>
      </c>
    </row>
    <row r="106" spans="1:46" ht="20.100000000000001" customHeight="1" x14ac:dyDescent="0.2">
      <c r="D106" s="41" t="s">
        <v>154</v>
      </c>
      <c r="F106" s="40">
        <v>0</v>
      </c>
      <c r="G106" s="40"/>
      <c r="H106" s="40"/>
      <c r="I106" s="40"/>
      <c r="J106" s="40">
        <v>0</v>
      </c>
      <c r="K106" s="40">
        <v>0</v>
      </c>
      <c r="L106" s="40">
        <v>0</v>
      </c>
      <c r="M106" s="40"/>
      <c r="N106" s="40">
        <v>0</v>
      </c>
      <c r="O106" s="40"/>
      <c r="P106" s="40"/>
      <c r="Q106" s="40"/>
      <c r="R106" s="40">
        <v>0</v>
      </c>
      <c r="S106" s="40">
        <v>0</v>
      </c>
      <c r="T106" s="40">
        <v>0</v>
      </c>
      <c r="U106" s="40">
        <v>0</v>
      </c>
      <c r="V106" s="40"/>
      <c r="W106" s="40">
        <v>0</v>
      </c>
      <c r="X106" s="40">
        <v>0</v>
      </c>
      <c r="Y106" s="40">
        <v>0</v>
      </c>
      <c r="Z106" s="40">
        <v>0</v>
      </c>
      <c r="AA106" s="40">
        <v>0</v>
      </c>
      <c r="AB106" s="40">
        <v>0</v>
      </c>
      <c r="AC106" s="40">
        <v>0</v>
      </c>
      <c r="AD106" s="40">
        <v>0</v>
      </c>
      <c r="AE106" s="40"/>
      <c r="AF106" s="40">
        <v>0</v>
      </c>
      <c r="AG106" s="40"/>
      <c r="AH106" s="40"/>
      <c r="AI106" s="40"/>
      <c r="AJ106" s="40">
        <v>0</v>
      </c>
      <c r="AK106" s="40"/>
      <c r="AL106" s="40"/>
      <c r="AM106" s="40"/>
      <c r="AN106" s="40">
        <v>0</v>
      </c>
      <c r="AO106" s="40"/>
      <c r="AP106" s="40">
        <v>0</v>
      </c>
      <c r="AQ106" s="40"/>
      <c r="AR106" s="40"/>
      <c r="AS106" s="40"/>
      <c r="AT106" s="40">
        <v>0</v>
      </c>
    </row>
    <row r="107" spans="1:46"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spans="1:46" s="1" customFormat="1" ht="20.100000000000001" customHeight="1" x14ac:dyDescent="0.2">
      <c r="A108" s="3"/>
      <c r="B108" s="6"/>
      <c r="C108" s="42" t="s">
        <v>155</v>
      </c>
      <c r="D108" s="42"/>
      <c r="E108" s="5"/>
      <c r="F108" s="44">
        <v>0</v>
      </c>
      <c r="G108" s="45"/>
      <c r="H108" s="45"/>
      <c r="I108" s="45"/>
      <c r="J108" s="44">
        <v>0</v>
      </c>
      <c r="K108" s="44">
        <v>0</v>
      </c>
      <c r="L108" s="44">
        <v>0</v>
      </c>
      <c r="M108" s="45"/>
      <c r="N108" s="44">
        <v>0</v>
      </c>
      <c r="O108" s="45"/>
      <c r="P108" s="45"/>
      <c r="Q108" s="45"/>
      <c r="R108" s="44">
        <v>0</v>
      </c>
      <c r="S108" s="44">
        <v>0</v>
      </c>
      <c r="T108" s="44">
        <v>0</v>
      </c>
      <c r="U108" s="44">
        <v>0</v>
      </c>
      <c r="V108" s="45"/>
      <c r="W108" s="44">
        <v>0</v>
      </c>
      <c r="X108" s="44">
        <v>0</v>
      </c>
      <c r="Y108" s="44">
        <v>0</v>
      </c>
      <c r="Z108" s="44">
        <v>0</v>
      </c>
      <c r="AA108" s="44">
        <v>0</v>
      </c>
      <c r="AB108" s="44">
        <v>0</v>
      </c>
      <c r="AC108" s="44">
        <v>0</v>
      </c>
      <c r="AD108" s="44">
        <v>0</v>
      </c>
      <c r="AE108" s="45"/>
      <c r="AF108" s="44">
        <v>0</v>
      </c>
      <c r="AG108" s="45"/>
      <c r="AH108" s="45"/>
      <c r="AI108" s="45"/>
      <c r="AJ108" s="44">
        <v>0</v>
      </c>
      <c r="AK108" s="45"/>
      <c r="AL108" s="45"/>
      <c r="AM108" s="45"/>
      <c r="AN108" s="44">
        <v>0</v>
      </c>
      <c r="AO108" s="45"/>
      <c r="AP108" s="44">
        <v>0</v>
      </c>
      <c r="AQ108" s="45"/>
      <c r="AR108" s="45"/>
      <c r="AS108" s="45"/>
      <c r="AT108" s="44">
        <v>0</v>
      </c>
    </row>
    <row r="109" spans="1:46"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row>
    <row r="110" spans="1:46"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row>
    <row r="111" spans="1:46" s="1" customFormat="1" ht="20.100000000000001" customHeight="1" x14ac:dyDescent="0.2">
      <c r="A111" s="3"/>
      <c r="B111" s="6"/>
      <c r="C111" s="3"/>
      <c r="D111" s="2" t="s">
        <v>157</v>
      </c>
      <c r="E111" s="5"/>
      <c r="F111" s="37">
        <v>0</v>
      </c>
      <c r="G111" s="37"/>
      <c r="H111" s="37"/>
      <c r="I111" s="37"/>
      <c r="J111" s="37">
        <v>0</v>
      </c>
      <c r="K111" s="37">
        <v>0</v>
      </c>
      <c r="L111" s="37">
        <v>0</v>
      </c>
      <c r="M111" s="37"/>
      <c r="N111" s="37">
        <v>0</v>
      </c>
      <c r="O111" s="37"/>
      <c r="P111" s="37"/>
      <c r="Q111" s="37"/>
      <c r="R111" s="37">
        <v>0</v>
      </c>
      <c r="S111" s="37">
        <v>0</v>
      </c>
      <c r="T111" s="37">
        <v>0</v>
      </c>
      <c r="U111" s="37">
        <v>0</v>
      </c>
      <c r="V111" s="37"/>
      <c r="W111" s="37">
        <v>0</v>
      </c>
      <c r="X111" s="37">
        <v>0</v>
      </c>
      <c r="Y111" s="37">
        <v>0</v>
      </c>
      <c r="Z111" s="37">
        <v>0</v>
      </c>
      <c r="AA111" s="37">
        <v>0</v>
      </c>
      <c r="AB111" s="37">
        <v>0</v>
      </c>
      <c r="AC111" s="37">
        <v>0</v>
      </c>
      <c r="AD111" s="37">
        <v>0</v>
      </c>
      <c r="AE111" s="37"/>
      <c r="AF111" s="37">
        <v>0</v>
      </c>
      <c r="AG111" s="37"/>
      <c r="AH111" s="37"/>
      <c r="AI111" s="37"/>
      <c r="AJ111" s="37">
        <v>0</v>
      </c>
      <c r="AK111" s="37"/>
      <c r="AL111" s="37"/>
      <c r="AM111" s="37"/>
      <c r="AN111" s="37">
        <v>0</v>
      </c>
      <c r="AO111" s="37"/>
      <c r="AP111" s="37">
        <v>0</v>
      </c>
      <c r="AQ111" s="37"/>
      <c r="AR111" s="37"/>
      <c r="AS111" s="37"/>
      <c r="AT111" s="37">
        <v>0</v>
      </c>
    </row>
    <row r="112" spans="1:46" s="1" customFormat="1" ht="20.100000000000001" customHeight="1" x14ac:dyDescent="0.2">
      <c r="A112" s="3"/>
      <c r="B112" s="6"/>
      <c r="C112" s="3"/>
      <c r="D112" s="38" t="s">
        <v>158</v>
      </c>
      <c r="E112" s="5"/>
      <c r="F112" s="39">
        <v>0</v>
      </c>
      <c r="G112" s="40"/>
      <c r="H112" s="40"/>
      <c r="I112" s="40"/>
      <c r="J112" s="39">
        <v>0</v>
      </c>
      <c r="K112" s="39">
        <v>0</v>
      </c>
      <c r="L112" s="39">
        <v>0</v>
      </c>
      <c r="M112" s="40"/>
      <c r="N112" s="39">
        <v>0</v>
      </c>
      <c r="O112" s="40"/>
      <c r="P112" s="40"/>
      <c r="Q112" s="40"/>
      <c r="R112" s="39">
        <v>0</v>
      </c>
      <c r="S112" s="39">
        <v>0</v>
      </c>
      <c r="T112" s="39">
        <v>0</v>
      </c>
      <c r="U112" s="39">
        <v>0</v>
      </c>
      <c r="V112" s="40"/>
      <c r="W112" s="39">
        <v>0</v>
      </c>
      <c r="X112" s="39">
        <v>0</v>
      </c>
      <c r="Y112" s="39">
        <v>0</v>
      </c>
      <c r="Z112" s="39">
        <v>0</v>
      </c>
      <c r="AA112" s="39">
        <v>0</v>
      </c>
      <c r="AB112" s="39">
        <v>0</v>
      </c>
      <c r="AC112" s="39">
        <v>0</v>
      </c>
      <c r="AD112" s="39">
        <v>0</v>
      </c>
      <c r="AE112" s="40"/>
      <c r="AF112" s="39">
        <v>0</v>
      </c>
      <c r="AG112" s="40"/>
      <c r="AH112" s="40"/>
      <c r="AI112" s="40"/>
      <c r="AJ112" s="39">
        <v>0</v>
      </c>
      <c r="AK112" s="40"/>
      <c r="AL112" s="40"/>
      <c r="AM112" s="40"/>
      <c r="AN112" s="39">
        <v>0</v>
      </c>
      <c r="AO112" s="40"/>
      <c r="AP112" s="39">
        <v>0</v>
      </c>
      <c r="AQ112" s="40"/>
      <c r="AR112" s="40"/>
      <c r="AS112" s="40"/>
      <c r="AT112" s="39">
        <v>0</v>
      </c>
    </row>
    <row r="113" spans="1:46" s="1" customFormat="1" ht="20.100000000000001" customHeight="1" x14ac:dyDescent="0.2">
      <c r="A113" s="3"/>
      <c r="B113" s="6"/>
      <c r="C113" s="3"/>
      <c r="D113" s="2" t="s">
        <v>159</v>
      </c>
      <c r="E113" s="5"/>
      <c r="F113" s="37">
        <v>0</v>
      </c>
      <c r="G113" s="37"/>
      <c r="H113" s="37"/>
      <c r="I113" s="37"/>
      <c r="J113" s="37">
        <v>0</v>
      </c>
      <c r="K113" s="37">
        <v>0</v>
      </c>
      <c r="L113" s="37">
        <v>0</v>
      </c>
      <c r="M113" s="37"/>
      <c r="N113" s="37">
        <v>0</v>
      </c>
      <c r="O113" s="37"/>
      <c r="P113" s="37"/>
      <c r="Q113" s="37"/>
      <c r="R113" s="37">
        <v>0</v>
      </c>
      <c r="S113" s="37">
        <v>0</v>
      </c>
      <c r="T113" s="37">
        <v>0</v>
      </c>
      <c r="U113" s="37">
        <v>0</v>
      </c>
      <c r="V113" s="37"/>
      <c r="W113" s="37">
        <v>0</v>
      </c>
      <c r="X113" s="37">
        <v>0</v>
      </c>
      <c r="Y113" s="37">
        <v>0</v>
      </c>
      <c r="Z113" s="37">
        <v>0</v>
      </c>
      <c r="AA113" s="37">
        <v>0</v>
      </c>
      <c r="AB113" s="37">
        <v>0</v>
      </c>
      <c r="AC113" s="37">
        <v>0</v>
      </c>
      <c r="AD113" s="37">
        <v>0</v>
      </c>
      <c r="AE113" s="37"/>
      <c r="AF113" s="37">
        <v>0</v>
      </c>
      <c r="AG113" s="37"/>
      <c r="AH113" s="37"/>
      <c r="AI113" s="37"/>
      <c r="AJ113" s="37">
        <v>0</v>
      </c>
      <c r="AK113" s="37"/>
      <c r="AL113" s="37"/>
      <c r="AM113" s="37"/>
      <c r="AN113" s="37">
        <v>0</v>
      </c>
      <c r="AO113" s="37"/>
      <c r="AP113" s="37">
        <v>0</v>
      </c>
      <c r="AQ113" s="37"/>
      <c r="AR113" s="37"/>
      <c r="AS113" s="37"/>
      <c r="AT113" s="37">
        <v>0</v>
      </c>
    </row>
    <row r="114" spans="1:46"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row>
    <row r="115" spans="1:46" s="1" customFormat="1" ht="20.100000000000001" customHeight="1" x14ac:dyDescent="0.2">
      <c r="A115" s="3"/>
      <c r="B115" s="6"/>
      <c r="C115" s="42" t="s">
        <v>160</v>
      </c>
      <c r="D115" s="42"/>
      <c r="E115" s="5"/>
      <c r="F115" s="44">
        <v>0</v>
      </c>
      <c r="G115" s="45"/>
      <c r="H115" s="45"/>
      <c r="I115" s="45"/>
      <c r="J115" s="44">
        <v>0</v>
      </c>
      <c r="K115" s="44">
        <v>0</v>
      </c>
      <c r="L115" s="44">
        <v>0</v>
      </c>
      <c r="M115" s="45"/>
      <c r="N115" s="44">
        <v>0</v>
      </c>
      <c r="O115" s="45"/>
      <c r="P115" s="45"/>
      <c r="Q115" s="45"/>
      <c r="R115" s="44">
        <v>0</v>
      </c>
      <c r="S115" s="44">
        <v>0</v>
      </c>
      <c r="T115" s="44">
        <v>0</v>
      </c>
      <c r="U115" s="44">
        <v>0</v>
      </c>
      <c r="V115" s="45"/>
      <c r="W115" s="44">
        <v>0</v>
      </c>
      <c r="X115" s="44">
        <v>0</v>
      </c>
      <c r="Y115" s="44">
        <v>0</v>
      </c>
      <c r="Z115" s="44">
        <v>0</v>
      </c>
      <c r="AA115" s="44">
        <v>0</v>
      </c>
      <c r="AB115" s="44">
        <v>0</v>
      </c>
      <c r="AC115" s="44">
        <v>0</v>
      </c>
      <c r="AD115" s="44">
        <v>0</v>
      </c>
      <c r="AE115" s="45"/>
      <c r="AF115" s="44">
        <v>0</v>
      </c>
      <c r="AG115" s="45"/>
      <c r="AH115" s="45"/>
      <c r="AI115" s="45"/>
      <c r="AJ115" s="44">
        <v>0</v>
      </c>
      <c r="AK115" s="45"/>
      <c r="AL115" s="45"/>
      <c r="AM115" s="45"/>
      <c r="AN115" s="44">
        <v>0</v>
      </c>
      <c r="AO115" s="45"/>
      <c r="AP115" s="44">
        <v>0</v>
      </c>
      <c r="AQ115" s="45"/>
      <c r="AR115" s="45"/>
      <c r="AS115" s="45"/>
      <c r="AT115" s="44">
        <v>0</v>
      </c>
    </row>
    <row r="116" spans="1:46"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row>
    <row r="117" spans="1:46" s="1" customFormat="1" ht="20.100000000000001" customHeight="1" x14ac:dyDescent="0.25">
      <c r="A117" s="3"/>
      <c r="B117" s="49" t="s">
        <v>161</v>
      </c>
      <c r="C117" s="50"/>
      <c r="D117" s="50"/>
      <c r="E117" s="5"/>
      <c r="F117" s="51">
        <v>2526</v>
      </c>
      <c r="G117" s="52"/>
      <c r="H117" s="52"/>
      <c r="I117" s="52"/>
      <c r="J117" s="51">
        <v>17862</v>
      </c>
      <c r="K117" s="51">
        <v>270</v>
      </c>
      <c r="L117" s="51">
        <v>319</v>
      </c>
      <c r="M117" s="52"/>
      <c r="N117" s="51">
        <v>18451</v>
      </c>
      <c r="O117" s="52"/>
      <c r="P117" s="52"/>
      <c r="Q117" s="52"/>
      <c r="R117" s="51">
        <v>24</v>
      </c>
      <c r="S117" s="51">
        <v>1107</v>
      </c>
      <c r="T117" s="51">
        <v>889</v>
      </c>
      <c r="U117" s="51">
        <v>1241</v>
      </c>
      <c r="V117" s="52"/>
      <c r="W117" s="51">
        <v>1542</v>
      </c>
      <c r="X117" s="51">
        <v>25</v>
      </c>
      <c r="Y117" s="51">
        <v>59</v>
      </c>
      <c r="Z117" s="51">
        <v>1170</v>
      </c>
      <c r="AA117" s="51">
        <v>1184</v>
      </c>
      <c r="AB117" s="51">
        <v>599</v>
      </c>
      <c r="AC117" s="51">
        <v>10336</v>
      </c>
      <c r="AD117" s="51">
        <v>13</v>
      </c>
      <c r="AE117" s="52"/>
      <c r="AF117" s="51">
        <v>18189</v>
      </c>
      <c r="AG117" s="52"/>
      <c r="AH117" s="52"/>
      <c r="AI117" s="52"/>
      <c r="AJ117" s="51">
        <v>2788</v>
      </c>
      <c r="AK117" s="52"/>
      <c r="AL117" s="52"/>
      <c r="AM117" s="52"/>
      <c r="AN117" s="51">
        <v>0</v>
      </c>
      <c r="AO117" s="52"/>
      <c r="AP117" s="51">
        <v>0</v>
      </c>
      <c r="AQ117" s="52"/>
      <c r="AR117" s="52"/>
      <c r="AS117" s="52"/>
      <c r="AT117" s="51">
        <v>0</v>
      </c>
    </row>
    <row r="118" spans="1:46"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spans="1:46"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spans="1:46"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spans="1:46" ht="20.100000000000001" customHeight="1" x14ac:dyDescent="0.2">
      <c r="D121" s="2" t="s">
        <v>163</v>
      </c>
      <c r="F121" s="37">
        <v>0</v>
      </c>
      <c r="G121" s="37"/>
      <c r="H121" s="37"/>
      <c r="I121" s="37"/>
      <c r="J121" s="37">
        <v>0</v>
      </c>
      <c r="K121" s="37">
        <v>0</v>
      </c>
      <c r="L121" s="37">
        <v>0</v>
      </c>
      <c r="M121" s="37"/>
      <c r="N121" s="37">
        <v>0</v>
      </c>
      <c r="O121" s="37"/>
      <c r="P121" s="37"/>
      <c r="Q121" s="37"/>
      <c r="R121" s="37">
        <v>0</v>
      </c>
      <c r="S121" s="37">
        <v>0</v>
      </c>
      <c r="T121" s="37">
        <v>0</v>
      </c>
      <c r="U121" s="37">
        <v>0</v>
      </c>
      <c r="V121" s="37"/>
      <c r="W121" s="37">
        <v>0</v>
      </c>
      <c r="X121" s="37">
        <v>0</v>
      </c>
      <c r="Y121" s="37">
        <v>0</v>
      </c>
      <c r="Z121" s="37">
        <v>0</v>
      </c>
      <c r="AA121" s="37">
        <v>0</v>
      </c>
      <c r="AB121" s="37">
        <v>0</v>
      </c>
      <c r="AC121" s="37">
        <v>0</v>
      </c>
      <c r="AD121" s="37">
        <v>0</v>
      </c>
      <c r="AE121" s="37"/>
      <c r="AF121" s="37">
        <v>0</v>
      </c>
      <c r="AG121" s="37"/>
      <c r="AH121" s="37"/>
      <c r="AI121" s="37"/>
      <c r="AJ121" s="37">
        <v>0</v>
      </c>
      <c r="AK121" s="37"/>
      <c r="AL121" s="37"/>
      <c r="AM121" s="37"/>
      <c r="AN121" s="37">
        <v>0</v>
      </c>
      <c r="AO121" s="37"/>
      <c r="AP121" s="37">
        <v>0</v>
      </c>
      <c r="AQ121" s="37"/>
      <c r="AR121" s="37"/>
      <c r="AS121" s="37"/>
      <c r="AT121" s="37">
        <v>0</v>
      </c>
    </row>
    <row r="122" spans="1:46" ht="20.100000000000001" customHeight="1" x14ac:dyDescent="0.2">
      <c r="D122" s="38" t="s">
        <v>164</v>
      </c>
      <c r="F122" s="39">
        <v>0</v>
      </c>
      <c r="G122" s="40"/>
      <c r="H122" s="40"/>
      <c r="I122" s="40"/>
      <c r="J122" s="39">
        <v>0</v>
      </c>
      <c r="K122" s="39">
        <v>0</v>
      </c>
      <c r="L122" s="39">
        <v>0</v>
      </c>
      <c r="M122" s="40"/>
      <c r="N122" s="39">
        <v>0</v>
      </c>
      <c r="O122" s="40"/>
      <c r="P122" s="40"/>
      <c r="Q122" s="40"/>
      <c r="R122" s="39">
        <v>0</v>
      </c>
      <c r="S122" s="39">
        <v>0</v>
      </c>
      <c r="T122" s="39">
        <v>0</v>
      </c>
      <c r="U122" s="39">
        <v>0</v>
      </c>
      <c r="V122" s="40"/>
      <c r="W122" s="39">
        <v>0</v>
      </c>
      <c r="X122" s="39">
        <v>0</v>
      </c>
      <c r="Y122" s="39">
        <v>0</v>
      </c>
      <c r="Z122" s="39">
        <v>0</v>
      </c>
      <c r="AA122" s="39">
        <v>0</v>
      </c>
      <c r="AB122" s="39">
        <v>0</v>
      </c>
      <c r="AC122" s="39">
        <v>0</v>
      </c>
      <c r="AD122" s="39">
        <v>0</v>
      </c>
      <c r="AE122" s="40"/>
      <c r="AF122" s="39">
        <v>0</v>
      </c>
      <c r="AG122" s="40"/>
      <c r="AH122" s="40"/>
      <c r="AI122" s="40"/>
      <c r="AJ122" s="39">
        <v>0</v>
      </c>
      <c r="AK122" s="40"/>
      <c r="AL122" s="40"/>
      <c r="AM122" s="40"/>
      <c r="AN122" s="39">
        <v>0</v>
      </c>
      <c r="AO122" s="40"/>
      <c r="AP122" s="39">
        <v>0</v>
      </c>
      <c r="AQ122" s="40"/>
      <c r="AR122" s="40"/>
      <c r="AS122" s="40"/>
      <c r="AT122" s="39">
        <v>0</v>
      </c>
    </row>
    <row r="123" spans="1:46" ht="20.100000000000001" customHeight="1" x14ac:dyDescent="0.2">
      <c r="D123" s="2" t="s">
        <v>165</v>
      </c>
      <c r="F123" s="37">
        <v>0</v>
      </c>
      <c r="G123" s="37"/>
      <c r="H123" s="37"/>
      <c r="I123" s="37"/>
      <c r="J123" s="37">
        <v>0</v>
      </c>
      <c r="K123" s="37">
        <v>0</v>
      </c>
      <c r="L123" s="37">
        <v>0</v>
      </c>
      <c r="M123" s="37"/>
      <c r="N123" s="37">
        <v>0</v>
      </c>
      <c r="O123" s="37"/>
      <c r="P123" s="37"/>
      <c r="Q123" s="37"/>
      <c r="R123" s="37">
        <v>0</v>
      </c>
      <c r="S123" s="37">
        <v>0</v>
      </c>
      <c r="T123" s="37">
        <v>0</v>
      </c>
      <c r="U123" s="37">
        <v>0</v>
      </c>
      <c r="V123" s="37"/>
      <c r="W123" s="37">
        <v>0</v>
      </c>
      <c r="X123" s="37">
        <v>0</v>
      </c>
      <c r="Y123" s="37">
        <v>0</v>
      </c>
      <c r="Z123" s="37">
        <v>0</v>
      </c>
      <c r="AA123" s="37">
        <v>0</v>
      </c>
      <c r="AB123" s="37">
        <v>0</v>
      </c>
      <c r="AC123" s="37">
        <v>0</v>
      </c>
      <c r="AD123" s="37">
        <v>0</v>
      </c>
      <c r="AE123" s="37"/>
      <c r="AF123" s="37">
        <v>0</v>
      </c>
      <c r="AG123" s="37"/>
      <c r="AH123" s="37"/>
      <c r="AI123" s="37"/>
      <c r="AJ123" s="37">
        <v>0</v>
      </c>
      <c r="AK123" s="37"/>
      <c r="AL123" s="37"/>
      <c r="AM123" s="37"/>
      <c r="AN123" s="37">
        <v>0</v>
      </c>
      <c r="AO123" s="37"/>
      <c r="AP123" s="37">
        <v>0</v>
      </c>
      <c r="AQ123" s="37"/>
      <c r="AR123" s="37"/>
      <c r="AS123" s="37"/>
      <c r="AT123" s="37">
        <v>0</v>
      </c>
    </row>
    <row r="124" spans="1:46" ht="20.100000000000001" customHeight="1" x14ac:dyDescent="0.2">
      <c r="D124" s="38" t="s">
        <v>166</v>
      </c>
      <c r="F124" s="39">
        <v>0</v>
      </c>
      <c r="G124" s="40"/>
      <c r="H124" s="40"/>
      <c r="I124" s="40"/>
      <c r="J124" s="39">
        <v>0</v>
      </c>
      <c r="K124" s="39">
        <v>0</v>
      </c>
      <c r="L124" s="39">
        <v>0</v>
      </c>
      <c r="M124" s="40"/>
      <c r="N124" s="39">
        <v>0</v>
      </c>
      <c r="O124" s="40"/>
      <c r="P124" s="40"/>
      <c r="Q124" s="40"/>
      <c r="R124" s="39">
        <v>0</v>
      </c>
      <c r="S124" s="39">
        <v>0</v>
      </c>
      <c r="T124" s="39">
        <v>0</v>
      </c>
      <c r="U124" s="39">
        <v>0</v>
      </c>
      <c r="V124" s="40"/>
      <c r="W124" s="39">
        <v>0</v>
      </c>
      <c r="X124" s="39">
        <v>0</v>
      </c>
      <c r="Y124" s="39">
        <v>0</v>
      </c>
      <c r="Z124" s="39">
        <v>0</v>
      </c>
      <c r="AA124" s="39">
        <v>0</v>
      </c>
      <c r="AB124" s="39">
        <v>0</v>
      </c>
      <c r="AC124" s="39">
        <v>0</v>
      </c>
      <c r="AD124" s="39">
        <v>0</v>
      </c>
      <c r="AE124" s="40"/>
      <c r="AF124" s="39">
        <v>0</v>
      </c>
      <c r="AG124" s="40"/>
      <c r="AH124" s="40"/>
      <c r="AI124" s="40"/>
      <c r="AJ124" s="39">
        <v>0</v>
      </c>
      <c r="AK124" s="40"/>
      <c r="AL124" s="40"/>
      <c r="AM124" s="40"/>
      <c r="AN124" s="39">
        <v>0</v>
      </c>
      <c r="AO124" s="40"/>
      <c r="AP124" s="39">
        <v>0</v>
      </c>
      <c r="AQ124" s="40"/>
      <c r="AR124" s="40"/>
      <c r="AS124" s="40"/>
      <c r="AT124" s="39">
        <v>0</v>
      </c>
    </row>
    <row r="125" spans="1:46" ht="20.100000000000001" customHeight="1" x14ac:dyDescent="0.2">
      <c r="D125" s="2" t="s">
        <v>167</v>
      </c>
      <c r="F125" s="37">
        <v>0</v>
      </c>
      <c r="G125" s="37"/>
      <c r="H125" s="37"/>
      <c r="I125" s="37"/>
      <c r="J125" s="37">
        <v>0</v>
      </c>
      <c r="K125" s="37">
        <v>0</v>
      </c>
      <c r="L125" s="37">
        <v>0</v>
      </c>
      <c r="M125" s="37"/>
      <c r="N125" s="37">
        <v>0</v>
      </c>
      <c r="O125" s="37"/>
      <c r="P125" s="37"/>
      <c r="Q125" s="37"/>
      <c r="R125" s="37">
        <v>0</v>
      </c>
      <c r="S125" s="37">
        <v>0</v>
      </c>
      <c r="T125" s="37">
        <v>0</v>
      </c>
      <c r="U125" s="37">
        <v>0</v>
      </c>
      <c r="V125" s="37"/>
      <c r="W125" s="37">
        <v>0</v>
      </c>
      <c r="X125" s="37">
        <v>0</v>
      </c>
      <c r="Y125" s="37">
        <v>0</v>
      </c>
      <c r="Z125" s="37">
        <v>0</v>
      </c>
      <c r="AA125" s="37">
        <v>0</v>
      </c>
      <c r="AB125" s="37">
        <v>0</v>
      </c>
      <c r="AC125" s="37">
        <v>0</v>
      </c>
      <c r="AD125" s="37">
        <v>0</v>
      </c>
      <c r="AE125" s="37"/>
      <c r="AF125" s="37">
        <v>0</v>
      </c>
      <c r="AG125" s="37"/>
      <c r="AH125" s="37"/>
      <c r="AI125" s="37"/>
      <c r="AJ125" s="37">
        <v>0</v>
      </c>
      <c r="AK125" s="37"/>
      <c r="AL125" s="37"/>
      <c r="AM125" s="37"/>
      <c r="AN125" s="37">
        <v>0</v>
      </c>
      <c r="AO125" s="37"/>
      <c r="AP125" s="37">
        <v>0</v>
      </c>
      <c r="AQ125" s="37"/>
      <c r="AR125" s="37"/>
      <c r="AS125" s="37"/>
      <c r="AT125" s="37">
        <v>0</v>
      </c>
    </row>
    <row r="126" spans="1:46" ht="20.100000000000001" customHeight="1" x14ac:dyDescent="0.2">
      <c r="D126" s="38" t="s">
        <v>168</v>
      </c>
      <c r="F126" s="39">
        <v>0</v>
      </c>
      <c r="G126" s="40"/>
      <c r="H126" s="40"/>
      <c r="I126" s="40"/>
      <c r="J126" s="39">
        <v>0</v>
      </c>
      <c r="K126" s="39">
        <v>0</v>
      </c>
      <c r="L126" s="39">
        <v>0</v>
      </c>
      <c r="M126" s="40"/>
      <c r="N126" s="39">
        <v>0</v>
      </c>
      <c r="O126" s="40"/>
      <c r="P126" s="40"/>
      <c r="Q126" s="40"/>
      <c r="R126" s="39">
        <v>0</v>
      </c>
      <c r="S126" s="39">
        <v>0</v>
      </c>
      <c r="T126" s="39">
        <v>0</v>
      </c>
      <c r="U126" s="39">
        <v>0</v>
      </c>
      <c r="V126" s="40"/>
      <c r="W126" s="39">
        <v>0</v>
      </c>
      <c r="X126" s="39">
        <v>0</v>
      </c>
      <c r="Y126" s="39">
        <v>0</v>
      </c>
      <c r="Z126" s="39">
        <v>0</v>
      </c>
      <c r="AA126" s="39">
        <v>0</v>
      </c>
      <c r="AB126" s="39">
        <v>0</v>
      </c>
      <c r="AC126" s="39">
        <v>0</v>
      </c>
      <c r="AD126" s="39">
        <v>0</v>
      </c>
      <c r="AE126" s="40"/>
      <c r="AF126" s="39">
        <v>0</v>
      </c>
      <c r="AG126" s="40"/>
      <c r="AH126" s="40"/>
      <c r="AI126" s="40"/>
      <c r="AJ126" s="39">
        <v>0</v>
      </c>
      <c r="AK126" s="40"/>
      <c r="AL126" s="40"/>
      <c r="AM126" s="40"/>
      <c r="AN126" s="39">
        <v>0</v>
      </c>
      <c r="AO126" s="40"/>
      <c r="AP126" s="39">
        <v>0</v>
      </c>
      <c r="AQ126" s="40"/>
      <c r="AR126" s="40"/>
      <c r="AS126" s="40"/>
      <c r="AT126" s="39">
        <v>0</v>
      </c>
    </row>
    <row r="127" spans="1:46" ht="20.100000000000001" customHeight="1" x14ac:dyDescent="0.2">
      <c r="D127" s="41" t="s">
        <v>169</v>
      </c>
      <c r="F127" s="40">
        <v>0</v>
      </c>
      <c r="G127" s="40"/>
      <c r="H127" s="40"/>
      <c r="I127" s="40"/>
      <c r="J127" s="40">
        <v>0</v>
      </c>
      <c r="K127" s="40">
        <v>0</v>
      </c>
      <c r="L127" s="40">
        <v>0</v>
      </c>
      <c r="M127" s="40"/>
      <c r="N127" s="40">
        <v>0</v>
      </c>
      <c r="O127" s="40"/>
      <c r="P127" s="40"/>
      <c r="Q127" s="40"/>
      <c r="R127" s="40">
        <v>0</v>
      </c>
      <c r="S127" s="40">
        <v>0</v>
      </c>
      <c r="T127" s="40">
        <v>0</v>
      </c>
      <c r="U127" s="40">
        <v>0</v>
      </c>
      <c r="V127" s="40"/>
      <c r="W127" s="40">
        <v>0</v>
      </c>
      <c r="X127" s="40">
        <v>0</v>
      </c>
      <c r="Y127" s="40">
        <v>0</v>
      </c>
      <c r="Z127" s="40">
        <v>0</v>
      </c>
      <c r="AA127" s="40">
        <v>0</v>
      </c>
      <c r="AB127" s="40">
        <v>0</v>
      </c>
      <c r="AC127" s="40">
        <v>0</v>
      </c>
      <c r="AD127" s="40">
        <v>0</v>
      </c>
      <c r="AE127" s="40"/>
      <c r="AF127" s="40">
        <v>0</v>
      </c>
      <c r="AG127" s="40"/>
      <c r="AH127" s="40"/>
      <c r="AI127" s="40"/>
      <c r="AJ127" s="40">
        <v>0</v>
      </c>
      <c r="AK127" s="40"/>
      <c r="AL127" s="40"/>
      <c r="AM127" s="40"/>
      <c r="AN127" s="40">
        <v>0</v>
      </c>
      <c r="AO127" s="40"/>
      <c r="AP127" s="40">
        <v>0</v>
      </c>
      <c r="AQ127" s="40"/>
      <c r="AR127" s="40"/>
      <c r="AS127" s="40"/>
      <c r="AT127" s="40">
        <v>0</v>
      </c>
    </row>
    <row r="128" spans="1:46"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spans="1:46" s="1" customFormat="1" ht="20.100000000000001" customHeight="1" x14ac:dyDescent="0.2">
      <c r="A129" s="3"/>
      <c r="B129" s="6"/>
      <c r="C129" s="42" t="s">
        <v>122</v>
      </c>
      <c r="D129" s="42"/>
      <c r="E129" s="5"/>
      <c r="F129" s="44">
        <v>0</v>
      </c>
      <c r="G129" s="45"/>
      <c r="H129" s="45"/>
      <c r="I129" s="45"/>
      <c r="J129" s="44">
        <v>0</v>
      </c>
      <c r="K129" s="44">
        <v>0</v>
      </c>
      <c r="L129" s="44">
        <v>0</v>
      </c>
      <c r="M129" s="45"/>
      <c r="N129" s="44">
        <v>0</v>
      </c>
      <c r="O129" s="45"/>
      <c r="P129" s="45"/>
      <c r="Q129" s="45"/>
      <c r="R129" s="44">
        <v>0</v>
      </c>
      <c r="S129" s="44">
        <v>0</v>
      </c>
      <c r="T129" s="44">
        <v>0</v>
      </c>
      <c r="U129" s="44">
        <v>0</v>
      </c>
      <c r="V129" s="45"/>
      <c r="W129" s="44">
        <v>0</v>
      </c>
      <c r="X129" s="44">
        <v>0</v>
      </c>
      <c r="Y129" s="44">
        <v>0</v>
      </c>
      <c r="Z129" s="44">
        <v>0</v>
      </c>
      <c r="AA129" s="44">
        <v>0</v>
      </c>
      <c r="AB129" s="44">
        <v>0</v>
      </c>
      <c r="AC129" s="44">
        <v>0</v>
      </c>
      <c r="AD129" s="44">
        <v>0</v>
      </c>
      <c r="AE129" s="45"/>
      <c r="AF129" s="44">
        <v>0</v>
      </c>
      <c r="AG129" s="45"/>
      <c r="AH129" s="45"/>
      <c r="AI129" s="45"/>
      <c r="AJ129" s="44">
        <v>0</v>
      </c>
      <c r="AK129" s="45"/>
      <c r="AL129" s="45"/>
      <c r="AM129" s="45"/>
      <c r="AN129" s="44">
        <v>0</v>
      </c>
      <c r="AO129" s="45"/>
      <c r="AP129" s="44">
        <v>0</v>
      </c>
      <c r="AQ129" s="45"/>
      <c r="AR129" s="45"/>
      <c r="AS129" s="45"/>
      <c r="AT129" s="44">
        <v>0</v>
      </c>
    </row>
    <row r="130" spans="1:46"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spans="1:46"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spans="1:46" ht="20.100000000000001" customHeight="1" x14ac:dyDescent="0.2">
      <c r="D132" s="2" t="s">
        <v>124</v>
      </c>
      <c r="F132" s="37">
        <v>123</v>
      </c>
      <c r="G132" s="37"/>
      <c r="H132" s="37"/>
      <c r="I132" s="37"/>
      <c r="J132" s="37">
        <v>858</v>
      </c>
      <c r="K132" s="37">
        <v>14</v>
      </c>
      <c r="L132" s="37">
        <v>1</v>
      </c>
      <c r="M132" s="37"/>
      <c r="N132" s="37">
        <v>873</v>
      </c>
      <c r="O132" s="37"/>
      <c r="P132" s="37"/>
      <c r="Q132" s="37"/>
      <c r="R132" s="37">
        <v>0</v>
      </c>
      <c r="S132" s="37">
        <v>58</v>
      </c>
      <c r="T132" s="37">
        <v>51</v>
      </c>
      <c r="U132" s="37">
        <v>40</v>
      </c>
      <c r="V132" s="37"/>
      <c r="W132" s="37">
        <v>64</v>
      </c>
      <c r="X132" s="37">
        <v>3</v>
      </c>
      <c r="Y132" s="37">
        <v>2</v>
      </c>
      <c r="Z132" s="37">
        <v>56</v>
      </c>
      <c r="AA132" s="37">
        <v>51</v>
      </c>
      <c r="AB132" s="37">
        <v>27</v>
      </c>
      <c r="AC132" s="37">
        <v>494</v>
      </c>
      <c r="AD132" s="37">
        <v>0</v>
      </c>
      <c r="AE132" s="37"/>
      <c r="AF132" s="37">
        <v>846</v>
      </c>
      <c r="AG132" s="37"/>
      <c r="AH132" s="37"/>
      <c r="AI132" s="37"/>
      <c r="AJ132" s="37">
        <v>150</v>
      </c>
      <c r="AK132" s="37"/>
      <c r="AL132" s="37"/>
      <c r="AM132" s="37"/>
      <c r="AN132" s="37">
        <v>0</v>
      </c>
      <c r="AO132" s="37"/>
      <c r="AP132" s="37">
        <v>0</v>
      </c>
      <c r="AQ132" s="37"/>
      <c r="AR132" s="37"/>
      <c r="AS132" s="37"/>
      <c r="AT132" s="37">
        <v>0</v>
      </c>
    </row>
    <row r="133" spans="1:46" ht="20.100000000000001" customHeight="1" x14ac:dyDescent="0.2">
      <c r="D133" s="38" t="s">
        <v>99</v>
      </c>
      <c r="F133" s="39">
        <v>94</v>
      </c>
      <c r="G133" s="40"/>
      <c r="H133" s="40"/>
      <c r="I133" s="40"/>
      <c r="J133" s="39">
        <v>1070</v>
      </c>
      <c r="K133" s="39">
        <v>19</v>
      </c>
      <c r="L133" s="39">
        <v>6</v>
      </c>
      <c r="M133" s="40"/>
      <c r="N133" s="39">
        <v>1095</v>
      </c>
      <c r="O133" s="40"/>
      <c r="P133" s="40"/>
      <c r="Q133" s="40"/>
      <c r="R133" s="39">
        <v>2</v>
      </c>
      <c r="S133" s="39">
        <v>37</v>
      </c>
      <c r="T133" s="39">
        <v>145</v>
      </c>
      <c r="U133" s="39">
        <v>310</v>
      </c>
      <c r="V133" s="40"/>
      <c r="W133" s="39">
        <v>28</v>
      </c>
      <c r="X133" s="39">
        <v>0</v>
      </c>
      <c r="Y133" s="39">
        <v>0</v>
      </c>
      <c r="Z133" s="39">
        <v>15</v>
      </c>
      <c r="AA133" s="39">
        <v>56</v>
      </c>
      <c r="AB133" s="39">
        <v>44</v>
      </c>
      <c r="AC133" s="39">
        <v>398</v>
      </c>
      <c r="AD133" s="39">
        <v>1</v>
      </c>
      <c r="AE133" s="40"/>
      <c r="AF133" s="39">
        <v>1036</v>
      </c>
      <c r="AG133" s="40"/>
      <c r="AH133" s="40"/>
      <c r="AI133" s="40"/>
      <c r="AJ133" s="39">
        <v>152</v>
      </c>
      <c r="AK133" s="40"/>
      <c r="AL133" s="40"/>
      <c r="AM133" s="40"/>
      <c r="AN133" s="39">
        <v>0</v>
      </c>
      <c r="AO133" s="40"/>
      <c r="AP133" s="39">
        <v>1</v>
      </c>
      <c r="AQ133" s="40"/>
      <c r="AR133" s="40"/>
      <c r="AS133" s="40"/>
      <c r="AT133" s="39">
        <v>0</v>
      </c>
    </row>
    <row r="134" spans="1:46" ht="20.100000000000001" customHeight="1" x14ac:dyDescent="0.2">
      <c r="D134" s="2" t="s">
        <v>100</v>
      </c>
      <c r="F134" s="37">
        <v>87</v>
      </c>
      <c r="G134" s="37"/>
      <c r="H134" s="37"/>
      <c r="I134" s="37"/>
      <c r="J134" s="37">
        <v>776</v>
      </c>
      <c r="K134" s="37">
        <v>6</v>
      </c>
      <c r="L134" s="37">
        <v>5</v>
      </c>
      <c r="M134" s="37"/>
      <c r="N134" s="37">
        <v>787</v>
      </c>
      <c r="O134" s="37"/>
      <c r="P134" s="37"/>
      <c r="Q134" s="37"/>
      <c r="R134" s="37">
        <v>0</v>
      </c>
      <c r="S134" s="37">
        <v>26</v>
      </c>
      <c r="T134" s="37">
        <v>78</v>
      </c>
      <c r="U134" s="37">
        <v>67</v>
      </c>
      <c r="V134" s="37"/>
      <c r="W134" s="37">
        <v>48</v>
      </c>
      <c r="X134" s="37">
        <v>2</v>
      </c>
      <c r="Y134" s="37">
        <v>2</v>
      </c>
      <c r="Z134" s="37">
        <v>17</v>
      </c>
      <c r="AA134" s="37">
        <v>60</v>
      </c>
      <c r="AB134" s="37">
        <v>22</v>
      </c>
      <c r="AC134" s="37">
        <v>392</v>
      </c>
      <c r="AD134" s="37">
        <v>1</v>
      </c>
      <c r="AE134" s="37"/>
      <c r="AF134" s="37">
        <v>715</v>
      </c>
      <c r="AG134" s="37"/>
      <c r="AH134" s="37"/>
      <c r="AI134" s="37"/>
      <c r="AJ134" s="37">
        <v>159</v>
      </c>
      <c r="AK134" s="37"/>
      <c r="AL134" s="37"/>
      <c r="AM134" s="37"/>
      <c r="AN134" s="37">
        <v>0</v>
      </c>
      <c r="AO134" s="37"/>
      <c r="AP134" s="37">
        <v>0</v>
      </c>
      <c r="AQ134" s="37"/>
      <c r="AR134" s="37"/>
      <c r="AS134" s="37"/>
      <c r="AT134" s="37">
        <v>0</v>
      </c>
    </row>
    <row r="135" spans="1:46" ht="20.100000000000001" customHeight="1" x14ac:dyDescent="0.2">
      <c r="D135" s="38" t="s">
        <v>101</v>
      </c>
      <c r="F135" s="39">
        <v>185</v>
      </c>
      <c r="G135" s="40"/>
      <c r="H135" s="40"/>
      <c r="I135" s="40"/>
      <c r="J135" s="39">
        <v>985</v>
      </c>
      <c r="K135" s="39">
        <v>6</v>
      </c>
      <c r="L135" s="39">
        <v>5</v>
      </c>
      <c r="M135" s="40"/>
      <c r="N135" s="39">
        <v>996</v>
      </c>
      <c r="O135" s="40"/>
      <c r="P135" s="40"/>
      <c r="Q135" s="40"/>
      <c r="R135" s="39">
        <v>1</v>
      </c>
      <c r="S135" s="39">
        <v>29</v>
      </c>
      <c r="T135" s="39">
        <v>92</v>
      </c>
      <c r="U135" s="39">
        <v>83</v>
      </c>
      <c r="V135" s="40"/>
      <c r="W135" s="39">
        <v>79</v>
      </c>
      <c r="X135" s="39">
        <v>1</v>
      </c>
      <c r="Y135" s="39">
        <v>2</v>
      </c>
      <c r="Z135" s="39">
        <v>56</v>
      </c>
      <c r="AA135" s="39">
        <v>47</v>
      </c>
      <c r="AB135" s="39">
        <v>15</v>
      </c>
      <c r="AC135" s="39">
        <v>609</v>
      </c>
      <c r="AD135" s="39">
        <v>1</v>
      </c>
      <c r="AE135" s="40"/>
      <c r="AF135" s="39">
        <v>1015</v>
      </c>
      <c r="AG135" s="40"/>
      <c r="AH135" s="40"/>
      <c r="AI135" s="40"/>
      <c r="AJ135" s="39">
        <v>166</v>
      </c>
      <c r="AK135" s="40"/>
      <c r="AL135" s="40"/>
      <c r="AM135" s="40"/>
      <c r="AN135" s="39">
        <v>0</v>
      </c>
      <c r="AO135" s="40"/>
      <c r="AP135" s="39">
        <v>0</v>
      </c>
      <c r="AQ135" s="40"/>
      <c r="AR135" s="40"/>
      <c r="AS135" s="40"/>
      <c r="AT135" s="39">
        <v>40</v>
      </c>
    </row>
    <row r="136" spans="1:46" ht="20.100000000000001" customHeight="1" x14ac:dyDescent="0.2">
      <c r="D136" s="2" t="s">
        <v>102</v>
      </c>
      <c r="F136" s="37">
        <v>74</v>
      </c>
      <c r="G136" s="37"/>
      <c r="H136" s="37"/>
      <c r="I136" s="37"/>
      <c r="J136" s="37">
        <v>890</v>
      </c>
      <c r="K136" s="37">
        <v>9</v>
      </c>
      <c r="L136" s="37">
        <v>6</v>
      </c>
      <c r="M136" s="37"/>
      <c r="N136" s="37">
        <v>905</v>
      </c>
      <c r="O136" s="37"/>
      <c r="P136" s="37"/>
      <c r="Q136" s="37"/>
      <c r="R136" s="37">
        <v>0</v>
      </c>
      <c r="S136" s="37">
        <v>40</v>
      </c>
      <c r="T136" s="37">
        <v>103</v>
      </c>
      <c r="U136" s="37">
        <v>158</v>
      </c>
      <c r="V136" s="37"/>
      <c r="W136" s="37">
        <v>57</v>
      </c>
      <c r="X136" s="37">
        <v>0</v>
      </c>
      <c r="Y136" s="37">
        <v>1</v>
      </c>
      <c r="Z136" s="37">
        <v>41</v>
      </c>
      <c r="AA136" s="37">
        <v>38</v>
      </c>
      <c r="AB136" s="37">
        <v>18</v>
      </c>
      <c r="AC136" s="37">
        <v>409</v>
      </c>
      <c r="AD136" s="37">
        <v>0</v>
      </c>
      <c r="AE136" s="37"/>
      <c r="AF136" s="37">
        <v>865</v>
      </c>
      <c r="AG136" s="37"/>
      <c r="AH136" s="37"/>
      <c r="AI136" s="37"/>
      <c r="AJ136" s="37">
        <v>112</v>
      </c>
      <c r="AK136" s="37"/>
      <c r="AL136" s="37"/>
      <c r="AM136" s="37"/>
      <c r="AN136" s="37">
        <v>0</v>
      </c>
      <c r="AO136" s="37"/>
      <c r="AP136" s="37">
        <v>2</v>
      </c>
      <c r="AQ136" s="37"/>
      <c r="AR136" s="37"/>
      <c r="AS136" s="37"/>
      <c r="AT136" s="37">
        <v>0</v>
      </c>
    </row>
    <row r="137" spans="1:46"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spans="1:46" s="1" customFormat="1" ht="20.100000000000001" customHeight="1" x14ac:dyDescent="0.2">
      <c r="A138" s="3"/>
      <c r="B138" s="6"/>
      <c r="C138" s="42" t="s">
        <v>171</v>
      </c>
      <c r="D138" s="42"/>
      <c r="E138" s="5"/>
      <c r="F138" s="44">
        <v>563</v>
      </c>
      <c r="G138" s="45"/>
      <c r="H138" s="45"/>
      <c r="I138" s="45"/>
      <c r="J138" s="44">
        <v>4579</v>
      </c>
      <c r="K138" s="44">
        <v>54</v>
      </c>
      <c r="L138" s="44">
        <v>23</v>
      </c>
      <c r="M138" s="45"/>
      <c r="N138" s="44">
        <v>4656</v>
      </c>
      <c r="O138" s="45"/>
      <c r="P138" s="45"/>
      <c r="Q138" s="45"/>
      <c r="R138" s="44">
        <v>3</v>
      </c>
      <c r="S138" s="44">
        <v>190</v>
      </c>
      <c r="T138" s="44">
        <v>469</v>
      </c>
      <c r="U138" s="44">
        <v>658</v>
      </c>
      <c r="V138" s="45"/>
      <c r="W138" s="44">
        <v>276</v>
      </c>
      <c r="X138" s="44">
        <v>6</v>
      </c>
      <c r="Y138" s="44">
        <v>7</v>
      </c>
      <c r="Z138" s="44">
        <v>185</v>
      </c>
      <c r="AA138" s="44">
        <v>252</v>
      </c>
      <c r="AB138" s="44">
        <v>126</v>
      </c>
      <c r="AC138" s="44">
        <v>2302</v>
      </c>
      <c r="AD138" s="44">
        <v>3</v>
      </c>
      <c r="AE138" s="45"/>
      <c r="AF138" s="44">
        <v>4477</v>
      </c>
      <c r="AG138" s="45"/>
      <c r="AH138" s="45"/>
      <c r="AI138" s="45"/>
      <c r="AJ138" s="44">
        <v>739</v>
      </c>
      <c r="AK138" s="45"/>
      <c r="AL138" s="45"/>
      <c r="AM138" s="45"/>
      <c r="AN138" s="44">
        <v>0</v>
      </c>
      <c r="AO138" s="45"/>
      <c r="AP138" s="44">
        <v>3</v>
      </c>
      <c r="AQ138" s="45"/>
      <c r="AR138" s="45"/>
      <c r="AS138" s="45"/>
      <c r="AT138" s="44">
        <v>40</v>
      </c>
    </row>
    <row r="139" spans="1:46"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spans="1:46"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spans="1:46" ht="20.100000000000001" customHeight="1" x14ac:dyDescent="0.2">
      <c r="D141" s="2" t="s">
        <v>124</v>
      </c>
      <c r="F141" s="37">
        <v>80</v>
      </c>
      <c r="G141" s="37"/>
      <c r="H141" s="37"/>
      <c r="I141" s="37"/>
      <c r="J141" s="37">
        <v>750</v>
      </c>
      <c r="K141" s="37">
        <v>6</v>
      </c>
      <c r="L141" s="37">
        <v>6</v>
      </c>
      <c r="M141" s="37"/>
      <c r="N141" s="37">
        <v>762</v>
      </c>
      <c r="O141" s="37"/>
      <c r="P141" s="37"/>
      <c r="Q141" s="37"/>
      <c r="R141" s="37">
        <v>0</v>
      </c>
      <c r="S141" s="37">
        <v>32</v>
      </c>
      <c r="T141" s="37">
        <v>215</v>
      </c>
      <c r="U141" s="37">
        <v>68</v>
      </c>
      <c r="V141" s="37"/>
      <c r="W141" s="37">
        <v>17</v>
      </c>
      <c r="X141" s="37">
        <v>0</v>
      </c>
      <c r="Y141" s="37">
        <v>0</v>
      </c>
      <c r="Z141" s="37">
        <v>10</v>
      </c>
      <c r="AA141" s="37">
        <v>44</v>
      </c>
      <c r="AB141" s="37">
        <v>8</v>
      </c>
      <c r="AC141" s="37">
        <v>303</v>
      </c>
      <c r="AD141" s="37">
        <v>0</v>
      </c>
      <c r="AE141" s="37"/>
      <c r="AF141" s="37">
        <v>697</v>
      </c>
      <c r="AG141" s="37"/>
      <c r="AH141" s="37"/>
      <c r="AI141" s="37"/>
      <c r="AJ141" s="37">
        <v>145</v>
      </c>
      <c r="AK141" s="37"/>
      <c r="AL141" s="37"/>
      <c r="AM141" s="37"/>
      <c r="AN141" s="37">
        <v>0</v>
      </c>
      <c r="AO141" s="37"/>
      <c r="AP141" s="37">
        <v>0</v>
      </c>
      <c r="AQ141" s="37"/>
      <c r="AR141" s="37"/>
      <c r="AS141" s="37"/>
      <c r="AT141" s="37">
        <v>0</v>
      </c>
    </row>
    <row r="142" spans="1:46" ht="20.100000000000001" customHeight="1" x14ac:dyDescent="0.2">
      <c r="D142" s="38" t="s">
        <v>173</v>
      </c>
      <c r="F142" s="39">
        <v>112</v>
      </c>
      <c r="G142" s="40"/>
      <c r="H142" s="40"/>
      <c r="I142" s="40"/>
      <c r="J142" s="39">
        <v>405</v>
      </c>
      <c r="K142" s="39">
        <v>7</v>
      </c>
      <c r="L142" s="39">
        <v>2</v>
      </c>
      <c r="M142" s="40"/>
      <c r="N142" s="39">
        <v>414</v>
      </c>
      <c r="O142" s="40"/>
      <c r="P142" s="40"/>
      <c r="Q142" s="40"/>
      <c r="R142" s="39">
        <v>0</v>
      </c>
      <c r="S142" s="39">
        <v>28</v>
      </c>
      <c r="T142" s="39">
        <v>15</v>
      </c>
      <c r="U142" s="39">
        <v>27</v>
      </c>
      <c r="V142" s="40"/>
      <c r="W142" s="39">
        <v>28</v>
      </c>
      <c r="X142" s="39">
        <v>3</v>
      </c>
      <c r="Y142" s="39">
        <v>2</v>
      </c>
      <c r="Z142" s="39">
        <v>13</v>
      </c>
      <c r="AA142" s="39">
        <v>48</v>
      </c>
      <c r="AB142" s="39">
        <v>25</v>
      </c>
      <c r="AC142" s="39">
        <v>238</v>
      </c>
      <c r="AD142" s="39">
        <v>3</v>
      </c>
      <c r="AE142" s="40"/>
      <c r="AF142" s="39">
        <v>430</v>
      </c>
      <c r="AG142" s="40"/>
      <c r="AH142" s="40"/>
      <c r="AI142" s="40"/>
      <c r="AJ142" s="39">
        <v>96</v>
      </c>
      <c r="AK142" s="40"/>
      <c r="AL142" s="40"/>
      <c r="AM142" s="40"/>
      <c r="AN142" s="39">
        <v>0</v>
      </c>
      <c r="AO142" s="40"/>
      <c r="AP142" s="39">
        <v>0</v>
      </c>
      <c r="AQ142" s="40"/>
      <c r="AR142" s="40"/>
      <c r="AS142" s="40"/>
      <c r="AT142" s="39">
        <v>38</v>
      </c>
    </row>
    <row r="143" spans="1:46" ht="20.100000000000001" customHeight="1" x14ac:dyDescent="0.2">
      <c r="D143" s="2" t="s">
        <v>113</v>
      </c>
      <c r="F143" s="37">
        <v>70</v>
      </c>
      <c r="G143" s="37"/>
      <c r="H143" s="37"/>
      <c r="I143" s="37"/>
      <c r="J143" s="37">
        <v>536</v>
      </c>
      <c r="K143" s="37">
        <v>15</v>
      </c>
      <c r="L143" s="37">
        <v>4</v>
      </c>
      <c r="M143" s="37"/>
      <c r="N143" s="37">
        <v>555</v>
      </c>
      <c r="O143" s="37"/>
      <c r="P143" s="37"/>
      <c r="Q143" s="37"/>
      <c r="R143" s="37">
        <v>0</v>
      </c>
      <c r="S143" s="37">
        <v>36</v>
      </c>
      <c r="T143" s="37">
        <v>46</v>
      </c>
      <c r="U143" s="37">
        <v>42</v>
      </c>
      <c r="V143" s="37"/>
      <c r="W143" s="37">
        <v>44</v>
      </c>
      <c r="X143" s="37">
        <v>0</v>
      </c>
      <c r="Y143" s="37">
        <v>1</v>
      </c>
      <c r="Z143" s="37">
        <v>8</v>
      </c>
      <c r="AA143" s="37">
        <v>46</v>
      </c>
      <c r="AB143" s="37">
        <v>5</v>
      </c>
      <c r="AC143" s="37">
        <v>354</v>
      </c>
      <c r="AD143" s="37">
        <v>1</v>
      </c>
      <c r="AE143" s="37"/>
      <c r="AF143" s="37">
        <v>583</v>
      </c>
      <c r="AG143" s="37"/>
      <c r="AH143" s="37"/>
      <c r="AI143" s="37"/>
      <c r="AJ143" s="37">
        <v>42</v>
      </c>
      <c r="AK143" s="37"/>
      <c r="AL143" s="37"/>
      <c r="AM143" s="37"/>
      <c r="AN143" s="37">
        <v>0</v>
      </c>
      <c r="AO143" s="37"/>
      <c r="AP143" s="37">
        <v>0</v>
      </c>
      <c r="AQ143" s="37"/>
      <c r="AR143" s="37"/>
      <c r="AS143" s="37"/>
      <c r="AT143" s="37">
        <v>0</v>
      </c>
    </row>
    <row r="144" spans="1:46" ht="20.100000000000001" customHeight="1" x14ac:dyDescent="0.2">
      <c r="D144" s="38" t="s">
        <v>174</v>
      </c>
      <c r="F144" s="39">
        <v>81</v>
      </c>
      <c r="G144" s="40"/>
      <c r="H144" s="40"/>
      <c r="I144" s="40"/>
      <c r="J144" s="39">
        <v>550</v>
      </c>
      <c r="K144" s="39">
        <v>4</v>
      </c>
      <c r="L144" s="39">
        <v>3</v>
      </c>
      <c r="M144" s="40"/>
      <c r="N144" s="39">
        <v>557</v>
      </c>
      <c r="O144" s="40"/>
      <c r="P144" s="40"/>
      <c r="Q144" s="40"/>
      <c r="R144" s="39">
        <v>0</v>
      </c>
      <c r="S144" s="39">
        <v>40</v>
      </c>
      <c r="T144" s="39">
        <v>28</v>
      </c>
      <c r="U144" s="39">
        <v>62</v>
      </c>
      <c r="V144" s="40"/>
      <c r="W144" s="39">
        <v>53</v>
      </c>
      <c r="X144" s="39">
        <v>1</v>
      </c>
      <c r="Y144" s="39">
        <v>1</v>
      </c>
      <c r="Z144" s="39">
        <v>13</v>
      </c>
      <c r="AA144" s="39">
        <v>28</v>
      </c>
      <c r="AB144" s="39">
        <v>5</v>
      </c>
      <c r="AC144" s="39">
        <v>307</v>
      </c>
      <c r="AD144" s="39">
        <v>25</v>
      </c>
      <c r="AE144" s="40"/>
      <c r="AF144" s="39">
        <v>563</v>
      </c>
      <c r="AG144" s="40"/>
      <c r="AH144" s="40"/>
      <c r="AI144" s="40"/>
      <c r="AJ144" s="39">
        <v>75</v>
      </c>
      <c r="AK144" s="40"/>
      <c r="AL144" s="40"/>
      <c r="AM144" s="40"/>
      <c r="AN144" s="39">
        <v>0</v>
      </c>
      <c r="AO144" s="40"/>
      <c r="AP144" s="39">
        <v>0</v>
      </c>
      <c r="AQ144" s="40"/>
      <c r="AR144" s="40"/>
      <c r="AS144" s="40"/>
      <c r="AT144" s="39">
        <v>0</v>
      </c>
    </row>
    <row r="145" spans="1:46" ht="20.100000000000001" customHeight="1" x14ac:dyDescent="0.2">
      <c r="D145" s="2" t="s">
        <v>115</v>
      </c>
      <c r="F145" s="37">
        <v>80</v>
      </c>
      <c r="G145" s="37"/>
      <c r="H145" s="37"/>
      <c r="I145" s="37"/>
      <c r="J145" s="37">
        <v>701</v>
      </c>
      <c r="K145" s="37">
        <v>14</v>
      </c>
      <c r="L145" s="37">
        <v>13</v>
      </c>
      <c r="M145" s="37"/>
      <c r="N145" s="37">
        <v>728</v>
      </c>
      <c r="O145" s="37"/>
      <c r="P145" s="37"/>
      <c r="Q145" s="37"/>
      <c r="R145" s="37">
        <v>0</v>
      </c>
      <c r="S145" s="37">
        <v>55</v>
      </c>
      <c r="T145" s="37">
        <v>62</v>
      </c>
      <c r="U145" s="37">
        <v>39</v>
      </c>
      <c r="V145" s="37"/>
      <c r="W145" s="37">
        <v>94</v>
      </c>
      <c r="X145" s="37">
        <v>8</v>
      </c>
      <c r="Y145" s="37">
        <v>0</v>
      </c>
      <c r="Z145" s="37">
        <v>37</v>
      </c>
      <c r="AA145" s="37">
        <v>90</v>
      </c>
      <c r="AB145" s="37">
        <v>24</v>
      </c>
      <c r="AC145" s="37">
        <v>315</v>
      </c>
      <c r="AD145" s="37">
        <v>0</v>
      </c>
      <c r="AE145" s="37"/>
      <c r="AF145" s="37">
        <v>724</v>
      </c>
      <c r="AG145" s="37"/>
      <c r="AH145" s="37"/>
      <c r="AI145" s="37"/>
      <c r="AJ145" s="37">
        <v>84</v>
      </c>
      <c r="AK145" s="37"/>
      <c r="AL145" s="37"/>
      <c r="AM145" s="37"/>
      <c r="AN145" s="37">
        <v>0</v>
      </c>
      <c r="AO145" s="37"/>
      <c r="AP145" s="37">
        <v>0</v>
      </c>
      <c r="AQ145" s="37"/>
      <c r="AR145" s="37"/>
      <c r="AS145" s="37"/>
      <c r="AT145" s="37">
        <v>0</v>
      </c>
    </row>
    <row r="146" spans="1:46" ht="20.100000000000001" customHeight="1" x14ac:dyDescent="0.2">
      <c r="D146" s="38" t="s">
        <v>116</v>
      </c>
      <c r="F146" s="39">
        <v>88</v>
      </c>
      <c r="G146" s="40"/>
      <c r="H146" s="40"/>
      <c r="I146" s="40"/>
      <c r="J146" s="39">
        <v>758</v>
      </c>
      <c r="K146" s="39">
        <v>9</v>
      </c>
      <c r="L146" s="39">
        <v>6</v>
      </c>
      <c r="M146" s="40"/>
      <c r="N146" s="39">
        <v>773</v>
      </c>
      <c r="O146" s="40"/>
      <c r="P146" s="40"/>
      <c r="Q146" s="40"/>
      <c r="R146" s="39">
        <v>0</v>
      </c>
      <c r="S146" s="39">
        <v>47</v>
      </c>
      <c r="T146" s="39">
        <v>106</v>
      </c>
      <c r="U146" s="39">
        <v>120</v>
      </c>
      <c r="V146" s="40"/>
      <c r="W146" s="39">
        <v>59</v>
      </c>
      <c r="X146" s="39">
        <v>0</v>
      </c>
      <c r="Y146" s="39">
        <v>0</v>
      </c>
      <c r="Z146" s="39">
        <v>28</v>
      </c>
      <c r="AA146" s="39">
        <v>82</v>
      </c>
      <c r="AB146" s="39">
        <v>22</v>
      </c>
      <c r="AC146" s="39">
        <v>307</v>
      </c>
      <c r="AD146" s="39">
        <v>2</v>
      </c>
      <c r="AE146" s="40"/>
      <c r="AF146" s="39">
        <v>773</v>
      </c>
      <c r="AG146" s="40"/>
      <c r="AH146" s="40"/>
      <c r="AI146" s="40"/>
      <c r="AJ146" s="39">
        <v>88</v>
      </c>
      <c r="AK146" s="40"/>
      <c r="AL146" s="40"/>
      <c r="AM146" s="40"/>
      <c r="AN146" s="39">
        <v>0</v>
      </c>
      <c r="AO146" s="40"/>
      <c r="AP146" s="39">
        <v>0</v>
      </c>
      <c r="AQ146" s="40"/>
      <c r="AR146" s="40"/>
      <c r="AS146" s="40"/>
      <c r="AT146" s="39">
        <v>0</v>
      </c>
    </row>
    <row r="147" spans="1:46" ht="20.100000000000001" customHeight="1" x14ac:dyDescent="0.2">
      <c r="D147" s="2" t="s">
        <v>104</v>
      </c>
      <c r="F147" s="37">
        <v>47</v>
      </c>
      <c r="G147" s="37"/>
      <c r="H147" s="37"/>
      <c r="I147" s="37"/>
      <c r="J147" s="37">
        <v>251</v>
      </c>
      <c r="K147" s="37">
        <v>5</v>
      </c>
      <c r="L147" s="37">
        <v>2</v>
      </c>
      <c r="M147" s="37"/>
      <c r="N147" s="37">
        <v>258</v>
      </c>
      <c r="O147" s="37"/>
      <c r="P147" s="37"/>
      <c r="Q147" s="37"/>
      <c r="R147" s="37">
        <v>0</v>
      </c>
      <c r="S147" s="37">
        <v>17</v>
      </c>
      <c r="T147" s="37">
        <v>37</v>
      </c>
      <c r="U147" s="37">
        <v>52</v>
      </c>
      <c r="V147" s="37"/>
      <c r="W147" s="37">
        <v>26</v>
      </c>
      <c r="X147" s="37">
        <v>0</v>
      </c>
      <c r="Y147" s="37">
        <v>0</v>
      </c>
      <c r="Z147" s="37">
        <v>7</v>
      </c>
      <c r="AA147" s="37">
        <v>32</v>
      </c>
      <c r="AB147" s="37">
        <v>12</v>
      </c>
      <c r="AC147" s="37">
        <v>95</v>
      </c>
      <c r="AD147" s="37">
        <v>2</v>
      </c>
      <c r="AE147" s="37"/>
      <c r="AF147" s="37">
        <v>280</v>
      </c>
      <c r="AG147" s="37"/>
      <c r="AH147" s="37"/>
      <c r="AI147" s="37"/>
      <c r="AJ147" s="37">
        <v>25</v>
      </c>
      <c r="AK147" s="37"/>
      <c r="AL147" s="37"/>
      <c r="AM147" s="37"/>
      <c r="AN147" s="37">
        <v>0</v>
      </c>
      <c r="AO147" s="37"/>
      <c r="AP147" s="37">
        <v>0</v>
      </c>
      <c r="AQ147" s="37"/>
      <c r="AR147" s="37"/>
      <c r="AS147" s="37"/>
      <c r="AT147" s="37">
        <v>0</v>
      </c>
    </row>
    <row r="148" spans="1:46" ht="20.100000000000001" customHeight="1" x14ac:dyDescent="0.2">
      <c r="D148" s="38" t="s">
        <v>365</v>
      </c>
      <c r="F148" s="39">
        <f>69+47</f>
        <v>116</v>
      </c>
      <c r="G148" s="40"/>
      <c r="H148" s="40"/>
      <c r="I148" s="40"/>
      <c r="J148" s="39">
        <v>0</v>
      </c>
      <c r="K148" s="39">
        <v>0</v>
      </c>
      <c r="L148" s="39">
        <v>0</v>
      </c>
      <c r="M148" s="40"/>
      <c r="N148" s="39">
        <v>0</v>
      </c>
      <c r="O148" s="40"/>
      <c r="P148" s="40"/>
      <c r="Q148" s="40"/>
      <c r="R148" s="39">
        <v>0</v>
      </c>
      <c r="S148" s="39">
        <v>0</v>
      </c>
      <c r="T148" s="39">
        <v>0</v>
      </c>
      <c r="U148" s="39">
        <v>0</v>
      </c>
      <c r="V148" s="40"/>
      <c r="W148" s="39">
        <v>0</v>
      </c>
      <c r="X148" s="39">
        <v>0</v>
      </c>
      <c r="Y148" s="39">
        <v>0</v>
      </c>
      <c r="Z148" s="39">
        <v>0</v>
      </c>
      <c r="AA148" s="39">
        <v>0</v>
      </c>
      <c r="AB148" s="39">
        <v>0</v>
      </c>
      <c r="AC148" s="39">
        <v>0</v>
      </c>
      <c r="AD148" s="39">
        <v>0</v>
      </c>
      <c r="AE148" s="40"/>
      <c r="AF148" s="39">
        <v>0</v>
      </c>
      <c r="AG148" s="40"/>
      <c r="AH148" s="40"/>
      <c r="AI148" s="40"/>
      <c r="AJ148" s="39">
        <f>70+46</f>
        <v>116</v>
      </c>
      <c r="AK148" s="40"/>
      <c r="AL148" s="40"/>
      <c r="AM148" s="40"/>
      <c r="AN148" s="39">
        <v>0</v>
      </c>
      <c r="AO148" s="40"/>
      <c r="AP148" s="39">
        <v>0</v>
      </c>
      <c r="AQ148" s="40"/>
      <c r="AR148" s="40"/>
      <c r="AS148" s="40"/>
      <c r="AT148" s="39">
        <v>0</v>
      </c>
    </row>
    <row r="149" spans="1:46" ht="20.100000000000001" customHeight="1" x14ac:dyDescent="0.2">
      <c r="D149" s="2" t="s">
        <v>106</v>
      </c>
      <c r="F149" s="37">
        <v>100</v>
      </c>
      <c r="G149" s="37"/>
      <c r="H149" s="37"/>
      <c r="I149" s="37"/>
      <c r="J149" s="37">
        <v>764</v>
      </c>
      <c r="K149" s="37">
        <v>19</v>
      </c>
      <c r="L149" s="37">
        <v>4</v>
      </c>
      <c r="M149" s="37"/>
      <c r="N149" s="37">
        <v>787</v>
      </c>
      <c r="O149" s="37"/>
      <c r="P149" s="37"/>
      <c r="Q149" s="37"/>
      <c r="R149" s="37">
        <v>1</v>
      </c>
      <c r="S149" s="37">
        <v>38</v>
      </c>
      <c r="T149" s="37">
        <v>107</v>
      </c>
      <c r="U149" s="37">
        <v>40</v>
      </c>
      <c r="V149" s="37"/>
      <c r="W149" s="37">
        <v>59</v>
      </c>
      <c r="X149" s="37">
        <v>0</v>
      </c>
      <c r="Y149" s="37">
        <v>1</v>
      </c>
      <c r="Z149" s="37">
        <v>26</v>
      </c>
      <c r="AA149" s="37">
        <v>135</v>
      </c>
      <c r="AB149" s="37">
        <v>36</v>
      </c>
      <c r="AC149" s="37">
        <v>339</v>
      </c>
      <c r="AD149" s="37">
        <v>3</v>
      </c>
      <c r="AE149" s="37"/>
      <c r="AF149" s="37">
        <v>785</v>
      </c>
      <c r="AG149" s="37"/>
      <c r="AH149" s="37"/>
      <c r="AI149" s="37"/>
      <c r="AJ149" s="37">
        <v>102</v>
      </c>
      <c r="AK149" s="37"/>
      <c r="AL149" s="37"/>
      <c r="AM149" s="37"/>
      <c r="AN149" s="37">
        <v>0</v>
      </c>
      <c r="AO149" s="37"/>
      <c r="AP149" s="37">
        <v>0</v>
      </c>
      <c r="AQ149" s="37"/>
      <c r="AR149" s="37"/>
      <c r="AS149" s="37"/>
      <c r="AT149" s="37">
        <v>0</v>
      </c>
    </row>
    <row r="150" spans="1:46" ht="20.100000000000001" customHeight="1" x14ac:dyDescent="0.2">
      <c r="D150" s="38" t="s">
        <v>107</v>
      </c>
      <c r="F150" s="39">
        <v>111</v>
      </c>
      <c r="G150" s="40"/>
      <c r="H150" s="40"/>
      <c r="I150" s="40"/>
      <c r="J150" s="39">
        <v>629</v>
      </c>
      <c r="K150" s="39">
        <v>6</v>
      </c>
      <c r="L150" s="39">
        <v>5</v>
      </c>
      <c r="M150" s="40"/>
      <c r="N150" s="39">
        <v>640</v>
      </c>
      <c r="O150" s="40"/>
      <c r="P150" s="40"/>
      <c r="Q150" s="40"/>
      <c r="R150" s="39">
        <v>1</v>
      </c>
      <c r="S150" s="39">
        <v>25</v>
      </c>
      <c r="T150" s="39">
        <v>16</v>
      </c>
      <c r="U150" s="39">
        <v>11</v>
      </c>
      <c r="V150" s="40"/>
      <c r="W150" s="39">
        <v>44</v>
      </c>
      <c r="X150" s="39">
        <v>0</v>
      </c>
      <c r="Y150" s="39">
        <v>3</v>
      </c>
      <c r="Z150" s="39">
        <v>36</v>
      </c>
      <c r="AA150" s="39">
        <v>41</v>
      </c>
      <c r="AB150" s="39">
        <v>8</v>
      </c>
      <c r="AC150" s="39">
        <v>418</v>
      </c>
      <c r="AD150" s="39">
        <v>0</v>
      </c>
      <c r="AE150" s="40"/>
      <c r="AF150" s="39">
        <v>603</v>
      </c>
      <c r="AG150" s="40"/>
      <c r="AH150" s="40"/>
      <c r="AI150" s="40"/>
      <c r="AJ150" s="39">
        <v>148</v>
      </c>
      <c r="AK150" s="40"/>
      <c r="AL150" s="40"/>
      <c r="AM150" s="40"/>
      <c r="AN150" s="39">
        <v>0</v>
      </c>
      <c r="AO150" s="40"/>
      <c r="AP150" s="39">
        <v>0</v>
      </c>
      <c r="AQ150" s="40"/>
      <c r="AR150" s="40"/>
      <c r="AS150" s="40"/>
      <c r="AT150" s="39">
        <v>0</v>
      </c>
    </row>
    <row r="151" spans="1:46" ht="20.100000000000001" customHeight="1" x14ac:dyDescent="0.2">
      <c r="D151" s="2" t="s">
        <v>176</v>
      </c>
      <c r="F151" s="37">
        <v>50</v>
      </c>
      <c r="G151" s="37"/>
      <c r="H151" s="37"/>
      <c r="I151" s="37"/>
      <c r="J151" s="37">
        <v>495</v>
      </c>
      <c r="K151" s="37">
        <v>8</v>
      </c>
      <c r="L151" s="37">
        <v>1</v>
      </c>
      <c r="M151" s="37"/>
      <c r="N151" s="37">
        <v>504</v>
      </c>
      <c r="O151" s="37"/>
      <c r="P151" s="37"/>
      <c r="Q151" s="37"/>
      <c r="R151" s="37">
        <v>0</v>
      </c>
      <c r="S151" s="37">
        <v>22</v>
      </c>
      <c r="T151" s="37">
        <v>33</v>
      </c>
      <c r="U151" s="37">
        <v>64</v>
      </c>
      <c r="V151" s="37"/>
      <c r="W151" s="37">
        <v>21</v>
      </c>
      <c r="X151" s="37">
        <v>2</v>
      </c>
      <c r="Y151" s="37">
        <v>0</v>
      </c>
      <c r="Z151" s="37">
        <v>6</v>
      </c>
      <c r="AA151" s="37">
        <v>39</v>
      </c>
      <c r="AB151" s="37">
        <v>12</v>
      </c>
      <c r="AC151" s="37">
        <v>282</v>
      </c>
      <c r="AD151" s="37">
        <v>0</v>
      </c>
      <c r="AE151" s="37"/>
      <c r="AF151" s="37">
        <v>481</v>
      </c>
      <c r="AG151" s="37"/>
      <c r="AH151" s="37"/>
      <c r="AI151" s="37"/>
      <c r="AJ151" s="37">
        <v>73</v>
      </c>
      <c r="AK151" s="37"/>
      <c r="AL151" s="37"/>
      <c r="AM151" s="37"/>
      <c r="AN151" s="37">
        <v>0</v>
      </c>
      <c r="AO151" s="37"/>
      <c r="AP151" s="37">
        <v>0</v>
      </c>
      <c r="AQ151" s="37"/>
      <c r="AR151" s="37"/>
      <c r="AS151" s="37"/>
      <c r="AT151" s="37">
        <v>0</v>
      </c>
    </row>
    <row r="152" spans="1:46" ht="20.100000000000001" customHeight="1" x14ac:dyDescent="0.2">
      <c r="D152" s="38" t="s">
        <v>177</v>
      </c>
      <c r="F152" s="39">
        <v>90</v>
      </c>
      <c r="G152" s="40"/>
      <c r="H152" s="40"/>
      <c r="I152" s="40"/>
      <c r="J152" s="39">
        <v>687</v>
      </c>
      <c r="K152" s="39">
        <v>8</v>
      </c>
      <c r="L152" s="39">
        <v>7</v>
      </c>
      <c r="M152" s="40"/>
      <c r="N152" s="39">
        <v>702</v>
      </c>
      <c r="O152" s="40"/>
      <c r="P152" s="40"/>
      <c r="Q152" s="40"/>
      <c r="R152" s="39">
        <v>2</v>
      </c>
      <c r="S152" s="39">
        <v>33</v>
      </c>
      <c r="T152" s="39">
        <v>79</v>
      </c>
      <c r="U152" s="39">
        <v>114</v>
      </c>
      <c r="V152" s="40"/>
      <c r="W152" s="39">
        <v>51</v>
      </c>
      <c r="X152" s="39">
        <v>1</v>
      </c>
      <c r="Y152" s="39">
        <v>2</v>
      </c>
      <c r="Z152" s="39">
        <v>13</v>
      </c>
      <c r="AA152" s="39">
        <v>93</v>
      </c>
      <c r="AB152" s="39">
        <v>26</v>
      </c>
      <c r="AC152" s="39">
        <v>272</v>
      </c>
      <c r="AD152" s="39">
        <v>4</v>
      </c>
      <c r="AE152" s="40"/>
      <c r="AF152" s="39">
        <v>690</v>
      </c>
      <c r="AG152" s="40"/>
      <c r="AH152" s="40"/>
      <c r="AI152" s="40"/>
      <c r="AJ152" s="39">
        <v>102</v>
      </c>
      <c r="AK152" s="40"/>
      <c r="AL152" s="40"/>
      <c r="AM152" s="40"/>
      <c r="AN152" s="39">
        <v>0</v>
      </c>
      <c r="AO152" s="40"/>
      <c r="AP152" s="39">
        <v>0</v>
      </c>
      <c r="AQ152" s="40"/>
      <c r="AR152" s="40"/>
      <c r="AS152" s="40"/>
      <c r="AT152" s="39">
        <v>0</v>
      </c>
    </row>
    <row r="153" spans="1:46" ht="20.100000000000001" customHeight="1" x14ac:dyDescent="0.2">
      <c r="D153" s="2" t="s">
        <v>178</v>
      </c>
      <c r="F153" s="37">
        <v>63</v>
      </c>
      <c r="G153" s="37"/>
      <c r="H153" s="37"/>
      <c r="I153" s="37"/>
      <c r="J153" s="37">
        <v>533</v>
      </c>
      <c r="K153" s="37">
        <v>4</v>
      </c>
      <c r="L153" s="37">
        <v>2</v>
      </c>
      <c r="M153" s="37"/>
      <c r="N153" s="37">
        <v>539</v>
      </c>
      <c r="O153" s="37"/>
      <c r="P153" s="37"/>
      <c r="Q153" s="37"/>
      <c r="R153" s="37">
        <v>0</v>
      </c>
      <c r="S153" s="37">
        <v>20</v>
      </c>
      <c r="T153" s="37">
        <v>71</v>
      </c>
      <c r="U153" s="37">
        <v>50</v>
      </c>
      <c r="V153" s="37"/>
      <c r="W153" s="37">
        <v>20</v>
      </c>
      <c r="X153" s="37">
        <v>1</v>
      </c>
      <c r="Y153" s="37">
        <v>1</v>
      </c>
      <c r="Z153" s="37">
        <v>6</v>
      </c>
      <c r="AA153" s="37">
        <v>50</v>
      </c>
      <c r="AB153" s="37">
        <v>11</v>
      </c>
      <c r="AC153" s="37">
        <v>319</v>
      </c>
      <c r="AD153" s="37">
        <v>1</v>
      </c>
      <c r="AE153" s="37"/>
      <c r="AF153" s="37">
        <v>550</v>
      </c>
      <c r="AG153" s="37"/>
      <c r="AH153" s="37"/>
      <c r="AI153" s="37"/>
      <c r="AJ153" s="37">
        <v>52</v>
      </c>
      <c r="AK153" s="37"/>
      <c r="AL153" s="37"/>
      <c r="AM153" s="37"/>
      <c r="AN153" s="37">
        <v>0</v>
      </c>
      <c r="AO153" s="37"/>
      <c r="AP153" s="37">
        <v>0</v>
      </c>
      <c r="AQ153" s="37"/>
      <c r="AR153" s="37"/>
      <c r="AS153" s="37"/>
      <c r="AT153" s="37">
        <v>0</v>
      </c>
    </row>
    <row r="154" spans="1:46" ht="20.100000000000001" customHeight="1" x14ac:dyDescent="0.2">
      <c r="D154" s="38" t="s">
        <v>179</v>
      </c>
      <c r="F154" s="39">
        <v>100</v>
      </c>
      <c r="G154" s="40"/>
      <c r="H154" s="40"/>
      <c r="I154" s="40"/>
      <c r="J154" s="39">
        <v>633</v>
      </c>
      <c r="K154" s="39">
        <v>7</v>
      </c>
      <c r="L154" s="39">
        <v>3</v>
      </c>
      <c r="M154" s="40"/>
      <c r="N154" s="39">
        <v>643</v>
      </c>
      <c r="O154" s="40"/>
      <c r="P154" s="40"/>
      <c r="Q154" s="40"/>
      <c r="R154" s="39">
        <v>0</v>
      </c>
      <c r="S154" s="39">
        <v>33</v>
      </c>
      <c r="T154" s="39">
        <v>35</v>
      </c>
      <c r="U154" s="39">
        <v>31</v>
      </c>
      <c r="V154" s="40"/>
      <c r="W154" s="39">
        <v>52</v>
      </c>
      <c r="X154" s="39">
        <v>0</v>
      </c>
      <c r="Y154" s="39">
        <v>3</v>
      </c>
      <c r="Z154" s="39">
        <v>35</v>
      </c>
      <c r="AA154" s="39">
        <v>28</v>
      </c>
      <c r="AB154" s="39">
        <v>8</v>
      </c>
      <c r="AC154" s="39">
        <v>413</v>
      </c>
      <c r="AD154" s="39">
        <v>2</v>
      </c>
      <c r="AE154" s="40"/>
      <c r="AF154" s="39">
        <v>640</v>
      </c>
      <c r="AG154" s="40"/>
      <c r="AH154" s="40"/>
      <c r="AI154" s="40"/>
      <c r="AJ154" s="39">
        <v>103</v>
      </c>
      <c r="AK154" s="40"/>
      <c r="AL154" s="40"/>
      <c r="AM154" s="40"/>
      <c r="AN154" s="39">
        <v>0</v>
      </c>
      <c r="AO154" s="40"/>
      <c r="AP154" s="39">
        <v>0</v>
      </c>
      <c r="AQ154" s="40"/>
      <c r="AR154" s="40"/>
      <c r="AS154" s="40"/>
      <c r="AT154" s="39">
        <v>0</v>
      </c>
    </row>
    <row r="155" spans="1:46"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spans="1:46" s="1" customFormat="1" ht="20.100000000000001" customHeight="1" x14ac:dyDescent="0.2">
      <c r="A156" s="3"/>
      <c r="B156" s="6"/>
      <c r="C156" s="42" t="s">
        <v>180</v>
      </c>
      <c r="D156" s="42"/>
      <c r="E156" s="5"/>
      <c r="F156" s="44">
        <f>1141+47</f>
        <v>1188</v>
      </c>
      <c r="G156" s="45"/>
      <c r="H156" s="45"/>
      <c r="I156" s="45"/>
      <c r="J156" s="44">
        <v>7692</v>
      </c>
      <c r="K156" s="44">
        <v>112</v>
      </c>
      <c r="L156" s="44">
        <v>58</v>
      </c>
      <c r="M156" s="45"/>
      <c r="N156" s="44">
        <v>7862</v>
      </c>
      <c r="O156" s="45"/>
      <c r="P156" s="45"/>
      <c r="Q156" s="45"/>
      <c r="R156" s="44">
        <v>4</v>
      </c>
      <c r="S156" s="44">
        <v>426</v>
      </c>
      <c r="T156" s="44">
        <v>850</v>
      </c>
      <c r="U156" s="44">
        <v>720</v>
      </c>
      <c r="V156" s="45"/>
      <c r="W156" s="44">
        <v>568</v>
      </c>
      <c r="X156" s="44">
        <v>16</v>
      </c>
      <c r="Y156" s="44">
        <v>14</v>
      </c>
      <c r="Z156" s="44">
        <v>238</v>
      </c>
      <c r="AA156" s="44">
        <v>756</v>
      </c>
      <c r="AB156" s="44">
        <v>202</v>
      </c>
      <c r="AC156" s="44">
        <v>3962</v>
      </c>
      <c r="AD156" s="44">
        <v>43</v>
      </c>
      <c r="AE156" s="45"/>
      <c r="AF156" s="44">
        <v>7799</v>
      </c>
      <c r="AG156" s="45"/>
      <c r="AH156" s="45"/>
      <c r="AI156" s="45"/>
      <c r="AJ156" s="44">
        <f>1205+46</f>
        <v>1251</v>
      </c>
      <c r="AK156" s="45"/>
      <c r="AL156" s="45"/>
      <c r="AM156" s="45"/>
      <c r="AN156" s="44">
        <v>0</v>
      </c>
      <c r="AO156" s="45"/>
      <c r="AP156" s="44">
        <v>0</v>
      </c>
      <c r="AQ156" s="45"/>
      <c r="AR156" s="45"/>
      <c r="AS156" s="45"/>
      <c r="AT156" s="44">
        <v>38</v>
      </c>
    </row>
    <row r="157" spans="1:46"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spans="1:46" s="1" customFormat="1" ht="20.100000000000001" customHeight="1" x14ac:dyDescent="0.25">
      <c r="A158" s="3"/>
      <c r="B158" s="49" t="s">
        <v>181</v>
      </c>
      <c r="C158" s="50"/>
      <c r="D158" s="50"/>
      <c r="E158" s="5"/>
      <c r="F158" s="51">
        <f>1704+47</f>
        <v>1751</v>
      </c>
      <c r="G158" s="52"/>
      <c r="H158" s="52"/>
      <c r="I158" s="52"/>
      <c r="J158" s="51">
        <v>12271</v>
      </c>
      <c r="K158" s="51">
        <v>166</v>
      </c>
      <c r="L158" s="51">
        <v>81</v>
      </c>
      <c r="M158" s="52"/>
      <c r="N158" s="51">
        <v>12518</v>
      </c>
      <c r="O158" s="52"/>
      <c r="P158" s="52"/>
      <c r="Q158" s="52"/>
      <c r="R158" s="51">
        <v>7</v>
      </c>
      <c r="S158" s="51">
        <v>616</v>
      </c>
      <c r="T158" s="51">
        <v>1319</v>
      </c>
      <c r="U158" s="51">
        <v>1378</v>
      </c>
      <c r="V158" s="52"/>
      <c r="W158" s="51">
        <v>844</v>
      </c>
      <c r="X158" s="51">
        <v>22</v>
      </c>
      <c r="Y158" s="51">
        <v>21</v>
      </c>
      <c r="Z158" s="51">
        <v>423</v>
      </c>
      <c r="AA158" s="51">
        <v>1008</v>
      </c>
      <c r="AB158" s="51">
        <v>328</v>
      </c>
      <c r="AC158" s="51">
        <v>6264</v>
      </c>
      <c r="AD158" s="51">
        <v>46</v>
      </c>
      <c r="AE158" s="52"/>
      <c r="AF158" s="51">
        <v>12276</v>
      </c>
      <c r="AG158" s="52"/>
      <c r="AH158" s="52"/>
      <c r="AI158" s="52"/>
      <c r="AJ158" s="51">
        <f>1944+46</f>
        <v>1990</v>
      </c>
      <c r="AK158" s="52"/>
      <c r="AL158" s="52"/>
      <c r="AM158" s="52"/>
      <c r="AN158" s="51">
        <v>0</v>
      </c>
      <c r="AO158" s="52"/>
      <c r="AP158" s="51">
        <v>3</v>
      </c>
      <c r="AQ158" s="52"/>
      <c r="AR158" s="52"/>
      <c r="AS158" s="52"/>
      <c r="AT158" s="51">
        <v>78</v>
      </c>
    </row>
    <row r="159" spans="1:46"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spans="1:46"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spans="3:46"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spans="3:46" ht="20.100000000000001" customHeight="1" x14ac:dyDescent="0.2">
      <c r="D162" s="2" t="s">
        <v>124</v>
      </c>
      <c r="F162" s="37">
        <v>327</v>
      </c>
      <c r="G162" s="37"/>
      <c r="H162" s="37"/>
      <c r="I162" s="37"/>
      <c r="J162" s="37">
        <v>1913</v>
      </c>
      <c r="K162" s="37">
        <v>17</v>
      </c>
      <c r="L162" s="37">
        <v>24</v>
      </c>
      <c r="M162" s="37"/>
      <c r="N162" s="37">
        <v>1954</v>
      </c>
      <c r="O162" s="37"/>
      <c r="P162" s="37"/>
      <c r="Q162" s="37"/>
      <c r="R162" s="37">
        <v>5</v>
      </c>
      <c r="S162" s="37">
        <v>32</v>
      </c>
      <c r="T162" s="37">
        <v>108</v>
      </c>
      <c r="U162" s="37">
        <v>196</v>
      </c>
      <c r="V162" s="37"/>
      <c r="W162" s="37">
        <v>200</v>
      </c>
      <c r="X162" s="37">
        <v>0</v>
      </c>
      <c r="Y162" s="37">
        <v>0</v>
      </c>
      <c r="Z162" s="37">
        <v>105</v>
      </c>
      <c r="AA162" s="37">
        <v>63</v>
      </c>
      <c r="AB162" s="37">
        <v>46</v>
      </c>
      <c r="AC162" s="37">
        <v>1222</v>
      </c>
      <c r="AD162" s="37">
        <v>6</v>
      </c>
      <c r="AE162" s="37"/>
      <c r="AF162" s="37">
        <v>1983</v>
      </c>
      <c r="AG162" s="37"/>
      <c r="AH162" s="37"/>
      <c r="AI162" s="37"/>
      <c r="AJ162" s="37">
        <v>298</v>
      </c>
      <c r="AK162" s="37"/>
      <c r="AL162" s="37"/>
      <c r="AM162" s="37"/>
      <c r="AN162" s="37">
        <v>0</v>
      </c>
      <c r="AO162" s="37"/>
      <c r="AP162" s="37">
        <v>0</v>
      </c>
      <c r="AQ162" s="37"/>
      <c r="AR162" s="37"/>
      <c r="AS162" s="37"/>
      <c r="AT162" s="37">
        <v>52</v>
      </c>
    </row>
    <row r="163" spans="3:46" ht="20.100000000000001" customHeight="1" x14ac:dyDescent="0.2">
      <c r="D163" s="38" t="s">
        <v>173</v>
      </c>
      <c r="F163" s="39">
        <v>236</v>
      </c>
      <c r="G163" s="40"/>
      <c r="H163" s="40"/>
      <c r="I163" s="40"/>
      <c r="J163" s="39">
        <v>1904</v>
      </c>
      <c r="K163" s="39">
        <v>8</v>
      </c>
      <c r="L163" s="39">
        <v>18</v>
      </c>
      <c r="M163" s="40"/>
      <c r="N163" s="39">
        <v>1930</v>
      </c>
      <c r="O163" s="40"/>
      <c r="P163" s="40"/>
      <c r="Q163" s="40"/>
      <c r="R163" s="39">
        <v>1</v>
      </c>
      <c r="S163" s="39">
        <v>33</v>
      </c>
      <c r="T163" s="39">
        <v>68</v>
      </c>
      <c r="U163" s="39">
        <v>82</v>
      </c>
      <c r="V163" s="40"/>
      <c r="W163" s="39">
        <v>165</v>
      </c>
      <c r="X163" s="39">
        <v>4</v>
      </c>
      <c r="Y163" s="39">
        <v>3</v>
      </c>
      <c r="Z163" s="39">
        <v>141</v>
      </c>
      <c r="AA163" s="39">
        <v>75</v>
      </c>
      <c r="AB163" s="39">
        <v>49</v>
      </c>
      <c r="AC163" s="39">
        <v>1292</v>
      </c>
      <c r="AD163" s="39">
        <v>4</v>
      </c>
      <c r="AE163" s="40"/>
      <c r="AF163" s="39">
        <v>1917</v>
      </c>
      <c r="AG163" s="40"/>
      <c r="AH163" s="40"/>
      <c r="AI163" s="40"/>
      <c r="AJ163" s="39">
        <v>249</v>
      </c>
      <c r="AK163" s="40"/>
      <c r="AL163" s="40"/>
      <c r="AM163" s="40"/>
      <c r="AN163" s="39">
        <v>0</v>
      </c>
      <c r="AO163" s="40"/>
      <c r="AP163" s="39">
        <v>0</v>
      </c>
      <c r="AQ163" s="40"/>
      <c r="AR163" s="40"/>
      <c r="AS163" s="40"/>
      <c r="AT163" s="39">
        <v>0</v>
      </c>
    </row>
    <row r="164" spans="3:46" ht="20.100000000000001" customHeight="1" x14ac:dyDescent="0.2">
      <c r="D164" s="2" t="s">
        <v>100</v>
      </c>
      <c r="F164" s="37">
        <v>244</v>
      </c>
      <c r="G164" s="37"/>
      <c r="H164" s="37"/>
      <c r="I164" s="37"/>
      <c r="J164" s="37">
        <v>1903</v>
      </c>
      <c r="K164" s="37">
        <v>33</v>
      </c>
      <c r="L164" s="37">
        <v>1</v>
      </c>
      <c r="M164" s="37"/>
      <c r="N164" s="37">
        <v>1937</v>
      </c>
      <c r="O164" s="37"/>
      <c r="P164" s="37"/>
      <c r="Q164" s="37"/>
      <c r="R164" s="37">
        <v>1</v>
      </c>
      <c r="S164" s="37">
        <v>38</v>
      </c>
      <c r="T164" s="37">
        <v>141</v>
      </c>
      <c r="U164" s="37">
        <v>100</v>
      </c>
      <c r="V164" s="37"/>
      <c r="W164" s="37">
        <v>159</v>
      </c>
      <c r="X164" s="37">
        <v>3</v>
      </c>
      <c r="Y164" s="37">
        <v>3</v>
      </c>
      <c r="Z164" s="37">
        <v>101</v>
      </c>
      <c r="AA164" s="37">
        <v>89</v>
      </c>
      <c r="AB164" s="37">
        <v>42</v>
      </c>
      <c r="AC164" s="37">
        <v>1261</v>
      </c>
      <c r="AD164" s="37">
        <v>0</v>
      </c>
      <c r="AE164" s="37"/>
      <c r="AF164" s="37">
        <v>1938</v>
      </c>
      <c r="AG164" s="37"/>
      <c r="AH164" s="37"/>
      <c r="AI164" s="37"/>
      <c r="AJ164" s="37">
        <v>243</v>
      </c>
      <c r="AK164" s="37"/>
      <c r="AL164" s="37"/>
      <c r="AM164" s="37"/>
      <c r="AN164" s="37">
        <v>0</v>
      </c>
      <c r="AO164" s="37"/>
      <c r="AP164" s="37">
        <v>0</v>
      </c>
      <c r="AQ164" s="37"/>
      <c r="AR164" s="37"/>
      <c r="AS164" s="37"/>
      <c r="AT164" s="37">
        <v>0</v>
      </c>
    </row>
    <row r="165" spans="3:46" ht="20.100000000000001" customHeight="1" x14ac:dyDescent="0.2">
      <c r="D165" s="38" t="s">
        <v>174</v>
      </c>
      <c r="F165" s="39">
        <v>216</v>
      </c>
      <c r="G165" s="40"/>
      <c r="H165" s="40"/>
      <c r="I165" s="40"/>
      <c r="J165" s="39">
        <v>1919</v>
      </c>
      <c r="K165" s="39">
        <v>6</v>
      </c>
      <c r="L165" s="39">
        <v>27</v>
      </c>
      <c r="M165" s="40"/>
      <c r="N165" s="39">
        <v>1952</v>
      </c>
      <c r="O165" s="40"/>
      <c r="P165" s="40"/>
      <c r="Q165" s="40"/>
      <c r="R165" s="39">
        <v>6</v>
      </c>
      <c r="S165" s="39">
        <v>27</v>
      </c>
      <c r="T165" s="39">
        <v>44</v>
      </c>
      <c r="U165" s="39">
        <v>71</v>
      </c>
      <c r="V165" s="40"/>
      <c r="W165" s="39">
        <v>203</v>
      </c>
      <c r="X165" s="39">
        <v>2</v>
      </c>
      <c r="Y165" s="39">
        <v>4</v>
      </c>
      <c r="Z165" s="39">
        <v>144</v>
      </c>
      <c r="AA165" s="39">
        <v>72</v>
      </c>
      <c r="AB165" s="39">
        <v>39</v>
      </c>
      <c r="AC165" s="39">
        <v>1276</v>
      </c>
      <c r="AD165" s="39">
        <v>0</v>
      </c>
      <c r="AE165" s="40"/>
      <c r="AF165" s="39">
        <v>1888</v>
      </c>
      <c r="AG165" s="40"/>
      <c r="AH165" s="40"/>
      <c r="AI165" s="40"/>
      <c r="AJ165" s="39">
        <v>280</v>
      </c>
      <c r="AK165" s="40"/>
      <c r="AL165" s="40"/>
      <c r="AM165" s="40"/>
      <c r="AN165" s="39">
        <v>0</v>
      </c>
      <c r="AO165" s="40"/>
      <c r="AP165" s="39">
        <v>0</v>
      </c>
      <c r="AQ165" s="40"/>
      <c r="AR165" s="40"/>
      <c r="AS165" s="40"/>
      <c r="AT165" s="39">
        <v>0</v>
      </c>
    </row>
    <row r="166" spans="3:46" ht="20.100000000000001" customHeight="1" x14ac:dyDescent="0.2">
      <c r="D166" s="2" t="s">
        <v>115</v>
      </c>
      <c r="F166" s="37">
        <v>279</v>
      </c>
      <c r="G166" s="37"/>
      <c r="H166" s="37"/>
      <c r="I166" s="37"/>
      <c r="J166" s="37">
        <v>1913</v>
      </c>
      <c r="K166" s="37">
        <v>32</v>
      </c>
      <c r="L166" s="37">
        <v>6</v>
      </c>
      <c r="M166" s="37"/>
      <c r="N166" s="37">
        <v>1951</v>
      </c>
      <c r="O166" s="37"/>
      <c r="P166" s="37"/>
      <c r="Q166" s="37"/>
      <c r="R166" s="37">
        <v>2</v>
      </c>
      <c r="S166" s="37">
        <v>41</v>
      </c>
      <c r="T166" s="37">
        <v>152</v>
      </c>
      <c r="U166" s="37">
        <v>237</v>
      </c>
      <c r="V166" s="37"/>
      <c r="W166" s="37">
        <v>237</v>
      </c>
      <c r="X166" s="37">
        <v>4</v>
      </c>
      <c r="Y166" s="37">
        <v>1</v>
      </c>
      <c r="Z166" s="37">
        <v>88</v>
      </c>
      <c r="AA166" s="37">
        <v>33</v>
      </c>
      <c r="AB166" s="37">
        <v>16</v>
      </c>
      <c r="AC166" s="37">
        <v>1152</v>
      </c>
      <c r="AD166" s="37">
        <v>0</v>
      </c>
      <c r="AE166" s="37"/>
      <c r="AF166" s="37">
        <v>1963</v>
      </c>
      <c r="AG166" s="37"/>
      <c r="AH166" s="37"/>
      <c r="AI166" s="37"/>
      <c r="AJ166" s="37">
        <v>267</v>
      </c>
      <c r="AK166" s="37"/>
      <c r="AL166" s="37"/>
      <c r="AM166" s="37"/>
      <c r="AN166" s="37">
        <v>0</v>
      </c>
      <c r="AO166" s="37"/>
      <c r="AP166" s="37">
        <v>0</v>
      </c>
      <c r="AQ166" s="37"/>
      <c r="AR166" s="37"/>
      <c r="AS166" s="37"/>
      <c r="AT166" s="37">
        <v>0</v>
      </c>
    </row>
    <row r="167" spans="3:46" ht="20.100000000000001" customHeight="1" x14ac:dyDescent="0.2">
      <c r="D167" s="38" t="s">
        <v>103</v>
      </c>
      <c r="F167" s="39">
        <v>176</v>
      </c>
      <c r="G167" s="40"/>
      <c r="H167" s="40"/>
      <c r="I167" s="40"/>
      <c r="J167" s="39">
        <v>1913</v>
      </c>
      <c r="K167" s="39">
        <v>7</v>
      </c>
      <c r="L167" s="39">
        <v>23</v>
      </c>
      <c r="M167" s="40"/>
      <c r="N167" s="39">
        <v>1943</v>
      </c>
      <c r="O167" s="40"/>
      <c r="P167" s="40"/>
      <c r="Q167" s="40"/>
      <c r="R167" s="39">
        <v>0</v>
      </c>
      <c r="S167" s="39">
        <v>37</v>
      </c>
      <c r="T167" s="39">
        <v>106</v>
      </c>
      <c r="U167" s="39">
        <v>167</v>
      </c>
      <c r="V167" s="40"/>
      <c r="W167" s="39">
        <v>161</v>
      </c>
      <c r="X167" s="39">
        <v>2</v>
      </c>
      <c r="Y167" s="39">
        <v>1</v>
      </c>
      <c r="Z167" s="39">
        <v>128</v>
      </c>
      <c r="AA167" s="39">
        <v>78</v>
      </c>
      <c r="AB167" s="39">
        <v>51</v>
      </c>
      <c r="AC167" s="39">
        <v>1172</v>
      </c>
      <c r="AD167" s="39">
        <v>2</v>
      </c>
      <c r="AE167" s="40"/>
      <c r="AF167" s="39">
        <v>1905</v>
      </c>
      <c r="AG167" s="40"/>
      <c r="AH167" s="40"/>
      <c r="AI167" s="40"/>
      <c r="AJ167" s="39">
        <v>214</v>
      </c>
      <c r="AK167" s="40"/>
      <c r="AL167" s="40"/>
      <c r="AM167" s="40"/>
      <c r="AN167" s="39">
        <v>0</v>
      </c>
      <c r="AO167" s="40"/>
      <c r="AP167" s="39">
        <v>0</v>
      </c>
      <c r="AQ167" s="40"/>
      <c r="AR167" s="40"/>
      <c r="AS167" s="40"/>
      <c r="AT167" s="39">
        <v>0</v>
      </c>
    </row>
    <row r="168" spans="3:46"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row>
    <row r="169" spans="3:46" ht="20.100000000000001" customHeight="1" x14ac:dyDescent="0.2">
      <c r="C169" s="42" t="s">
        <v>112</v>
      </c>
      <c r="D169" s="42"/>
      <c r="F169" s="44">
        <v>1478</v>
      </c>
      <c r="G169" s="45"/>
      <c r="H169" s="45"/>
      <c r="I169" s="45"/>
      <c r="J169" s="44">
        <v>11465</v>
      </c>
      <c r="K169" s="44">
        <v>103</v>
      </c>
      <c r="L169" s="44">
        <v>99</v>
      </c>
      <c r="M169" s="45"/>
      <c r="N169" s="44">
        <v>11667</v>
      </c>
      <c r="O169" s="45"/>
      <c r="P169" s="45"/>
      <c r="Q169" s="45"/>
      <c r="R169" s="44">
        <v>15</v>
      </c>
      <c r="S169" s="44">
        <v>208</v>
      </c>
      <c r="T169" s="44">
        <v>619</v>
      </c>
      <c r="U169" s="44">
        <v>853</v>
      </c>
      <c r="V169" s="45"/>
      <c r="W169" s="44">
        <v>1125</v>
      </c>
      <c r="X169" s="44">
        <v>15</v>
      </c>
      <c r="Y169" s="44">
        <v>12</v>
      </c>
      <c r="Z169" s="44">
        <v>707</v>
      </c>
      <c r="AA169" s="44">
        <v>410</v>
      </c>
      <c r="AB169" s="44">
        <v>243</v>
      </c>
      <c r="AC169" s="44">
        <v>7375</v>
      </c>
      <c r="AD169" s="44">
        <v>12</v>
      </c>
      <c r="AE169" s="45"/>
      <c r="AF169" s="44">
        <v>11594</v>
      </c>
      <c r="AG169" s="45"/>
      <c r="AH169" s="45"/>
      <c r="AI169" s="45"/>
      <c r="AJ169" s="44">
        <v>1551</v>
      </c>
      <c r="AK169" s="45"/>
      <c r="AL169" s="45"/>
      <c r="AM169" s="45"/>
      <c r="AN169" s="44">
        <v>0</v>
      </c>
      <c r="AO169" s="45"/>
      <c r="AP169" s="44">
        <v>0</v>
      </c>
      <c r="AQ169" s="45"/>
      <c r="AR169" s="45"/>
      <c r="AS169" s="45"/>
      <c r="AT169" s="44">
        <v>52</v>
      </c>
    </row>
    <row r="170" spans="3:46"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row>
    <row r="171" spans="3:46"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row>
    <row r="172" spans="3:46" ht="20.100000000000001" customHeight="1" x14ac:dyDescent="0.2">
      <c r="D172" s="2" t="s">
        <v>124</v>
      </c>
      <c r="F172" s="37">
        <v>0</v>
      </c>
      <c r="G172" s="37"/>
      <c r="H172" s="37"/>
      <c r="I172" s="37"/>
      <c r="J172" s="37">
        <v>0</v>
      </c>
      <c r="K172" s="37">
        <v>0</v>
      </c>
      <c r="L172" s="37">
        <v>0</v>
      </c>
      <c r="M172" s="37"/>
      <c r="N172" s="37">
        <v>0</v>
      </c>
      <c r="O172" s="37"/>
      <c r="P172" s="37"/>
      <c r="Q172" s="37"/>
      <c r="R172" s="37">
        <v>0</v>
      </c>
      <c r="S172" s="37">
        <v>0</v>
      </c>
      <c r="T172" s="37">
        <v>0</v>
      </c>
      <c r="U172" s="37">
        <v>0</v>
      </c>
      <c r="V172" s="37"/>
      <c r="W172" s="37">
        <v>0</v>
      </c>
      <c r="X172" s="37">
        <v>0</v>
      </c>
      <c r="Y172" s="37">
        <v>0</v>
      </c>
      <c r="Z172" s="37">
        <v>0</v>
      </c>
      <c r="AA172" s="37">
        <v>0</v>
      </c>
      <c r="AB172" s="37">
        <v>0</v>
      </c>
      <c r="AC172" s="37">
        <v>0</v>
      </c>
      <c r="AD172" s="37">
        <v>0</v>
      </c>
      <c r="AE172" s="37"/>
      <c r="AF172" s="37">
        <v>0</v>
      </c>
      <c r="AG172" s="37"/>
      <c r="AH172" s="37"/>
      <c r="AI172" s="37"/>
      <c r="AJ172" s="37">
        <v>0</v>
      </c>
      <c r="AK172" s="37"/>
      <c r="AL172" s="37"/>
      <c r="AM172" s="37"/>
      <c r="AN172" s="37">
        <v>0</v>
      </c>
      <c r="AO172" s="37"/>
      <c r="AP172" s="37">
        <v>0</v>
      </c>
      <c r="AQ172" s="37"/>
      <c r="AR172" s="37"/>
      <c r="AS172" s="37"/>
      <c r="AT172" s="37">
        <v>0</v>
      </c>
    </row>
    <row r="173" spans="3:46" ht="20.100000000000001" customHeight="1" x14ac:dyDescent="0.2">
      <c r="D173" s="38" t="s">
        <v>173</v>
      </c>
      <c r="F173" s="39">
        <v>0</v>
      </c>
      <c r="G173" s="40"/>
      <c r="H173" s="40"/>
      <c r="I173" s="40"/>
      <c r="J173" s="39">
        <v>0</v>
      </c>
      <c r="K173" s="39">
        <v>0</v>
      </c>
      <c r="L173" s="39">
        <v>0</v>
      </c>
      <c r="M173" s="40"/>
      <c r="N173" s="39">
        <v>0</v>
      </c>
      <c r="O173" s="40"/>
      <c r="P173" s="40"/>
      <c r="Q173" s="40"/>
      <c r="R173" s="39">
        <v>0</v>
      </c>
      <c r="S173" s="39">
        <v>0</v>
      </c>
      <c r="T173" s="39">
        <v>0</v>
      </c>
      <c r="U173" s="39">
        <v>0</v>
      </c>
      <c r="V173" s="40"/>
      <c r="W173" s="39">
        <v>0</v>
      </c>
      <c r="X173" s="39">
        <v>0</v>
      </c>
      <c r="Y173" s="39">
        <v>0</v>
      </c>
      <c r="Z173" s="39">
        <v>0</v>
      </c>
      <c r="AA173" s="39">
        <v>0</v>
      </c>
      <c r="AB173" s="39">
        <v>0</v>
      </c>
      <c r="AC173" s="39">
        <v>0</v>
      </c>
      <c r="AD173" s="39">
        <v>0</v>
      </c>
      <c r="AE173" s="40"/>
      <c r="AF173" s="39">
        <v>0</v>
      </c>
      <c r="AG173" s="40"/>
      <c r="AH173" s="40"/>
      <c r="AI173" s="40"/>
      <c r="AJ173" s="39">
        <v>0</v>
      </c>
      <c r="AK173" s="40"/>
      <c r="AL173" s="40"/>
      <c r="AM173" s="40"/>
      <c r="AN173" s="39">
        <v>0</v>
      </c>
      <c r="AO173" s="40"/>
      <c r="AP173" s="39">
        <v>0</v>
      </c>
      <c r="AQ173" s="40"/>
      <c r="AR173" s="40"/>
      <c r="AS173" s="40"/>
      <c r="AT173" s="39">
        <v>0</v>
      </c>
    </row>
    <row r="174" spans="3:46" ht="20.100000000000001" customHeight="1" x14ac:dyDescent="0.2">
      <c r="D174" s="2" t="s">
        <v>113</v>
      </c>
      <c r="F174" s="37">
        <v>0</v>
      </c>
      <c r="G174" s="37"/>
      <c r="H174" s="37"/>
      <c r="I174" s="37"/>
      <c r="J174" s="37">
        <v>0</v>
      </c>
      <c r="K174" s="37">
        <v>0</v>
      </c>
      <c r="L174" s="37">
        <v>0</v>
      </c>
      <c r="M174" s="37"/>
      <c r="N174" s="37">
        <v>0</v>
      </c>
      <c r="O174" s="37"/>
      <c r="P174" s="37"/>
      <c r="Q174" s="37"/>
      <c r="R174" s="37">
        <v>0</v>
      </c>
      <c r="S174" s="37">
        <v>0</v>
      </c>
      <c r="T174" s="37">
        <v>0</v>
      </c>
      <c r="U174" s="37">
        <v>0</v>
      </c>
      <c r="V174" s="37"/>
      <c r="W174" s="37">
        <v>0</v>
      </c>
      <c r="X174" s="37">
        <v>0</v>
      </c>
      <c r="Y174" s="37">
        <v>0</v>
      </c>
      <c r="Z174" s="37">
        <v>0</v>
      </c>
      <c r="AA174" s="37">
        <v>0</v>
      </c>
      <c r="AB174" s="37">
        <v>0</v>
      </c>
      <c r="AC174" s="37">
        <v>0</v>
      </c>
      <c r="AD174" s="37">
        <v>0</v>
      </c>
      <c r="AE174" s="37"/>
      <c r="AF174" s="37">
        <v>0</v>
      </c>
      <c r="AG174" s="37"/>
      <c r="AH174" s="37"/>
      <c r="AI174" s="37"/>
      <c r="AJ174" s="37">
        <v>0</v>
      </c>
      <c r="AK174" s="37"/>
      <c r="AL174" s="37"/>
      <c r="AM174" s="37"/>
      <c r="AN174" s="37">
        <v>0</v>
      </c>
      <c r="AO174" s="37"/>
      <c r="AP174" s="37">
        <v>0</v>
      </c>
      <c r="AQ174" s="37"/>
      <c r="AR174" s="37"/>
      <c r="AS174" s="37"/>
      <c r="AT174" s="37">
        <v>0</v>
      </c>
    </row>
    <row r="175" spans="3:46" ht="20.100000000000001" customHeight="1" x14ac:dyDescent="0.2">
      <c r="D175" s="38" t="s">
        <v>174</v>
      </c>
      <c r="F175" s="39">
        <v>1</v>
      </c>
      <c r="G175" s="40"/>
      <c r="H175" s="40"/>
      <c r="I175" s="40"/>
      <c r="J175" s="39">
        <v>0</v>
      </c>
      <c r="K175" s="39">
        <v>0</v>
      </c>
      <c r="L175" s="39">
        <v>0</v>
      </c>
      <c r="M175" s="40"/>
      <c r="N175" s="39">
        <v>0</v>
      </c>
      <c r="O175" s="40"/>
      <c r="P175" s="40"/>
      <c r="Q175" s="40"/>
      <c r="R175" s="39">
        <v>0</v>
      </c>
      <c r="S175" s="39">
        <v>0</v>
      </c>
      <c r="T175" s="39">
        <v>0</v>
      </c>
      <c r="U175" s="39">
        <v>0</v>
      </c>
      <c r="V175" s="40"/>
      <c r="W175" s="39">
        <v>0</v>
      </c>
      <c r="X175" s="39">
        <v>0</v>
      </c>
      <c r="Y175" s="39">
        <v>0</v>
      </c>
      <c r="Z175" s="39">
        <v>0</v>
      </c>
      <c r="AA175" s="39">
        <v>0</v>
      </c>
      <c r="AB175" s="39">
        <v>0</v>
      </c>
      <c r="AC175" s="39">
        <v>1</v>
      </c>
      <c r="AD175" s="39">
        <v>0</v>
      </c>
      <c r="AE175" s="40"/>
      <c r="AF175" s="39">
        <v>1</v>
      </c>
      <c r="AG175" s="40"/>
      <c r="AH175" s="40"/>
      <c r="AI175" s="40"/>
      <c r="AJ175" s="39">
        <v>0</v>
      </c>
      <c r="AK175" s="40"/>
      <c r="AL175" s="40"/>
      <c r="AM175" s="40"/>
      <c r="AN175" s="39">
        <v>0</v>
      </c>
      <c r="AO175" s="40"/>
      <c r="AP175" s="39">
        <v>0</v>
      </c>
      <c r="AQ175" s="40"/>
      <c r="AR175" s="40"/>
      <c r="AS175" s="40"/>
      <c r="AT175" s="39">
        <v>0</v>
      </c>
    </row>
    <row r="176" spans="3:46" ht="20.100000000000001" customHeight="1" x14ac:dyDescent="0.2">
      <c r="D176" s="2" t="s">
        <v>115</v>
      </c>
      <c r="F176" s="37">
        <v>0</v>
      </c>
      <c r="G176" s="37"/>
      <c r="H176" s="37"/>
      <c r="I176" s="37"/>
      <c r="J176" s="37">
        <v>0</v>
      </c>
      <c r="K176" s="37">
        <v>0</v>
      </c>
      <c r="L176" s="37">
        <v>0</v>
      </c>
      <c r="M176" s="37"/>
      <c r="N176" s="37">
        <v>0</v>
      </c>
      <c r="O176" s="37"/>
      <c r="P176" s="37"/>
      <c r="Q176" s="37"/>
      <c r="R176" s="37">
        <v>0</v>
      </c>
      <c r="S176" s="37">
        <v>0</v>
      </c>
      <c r="T176" s="37">
        <v>0</v>
      </c>
      <c r="U176" s="37">
        <v>0</v>
      </c>
      <c r="V176" s="37"/>
      <c r="W176" s="37">
        <v>0</v>
      </c>
      <c r="X176" s="37">
        <v>0</v>
      </c>
      <c r="Y176" s="37">
        <v>0</v>
      </c>
      <c r="Z176" s="37">
        <v>0</v>
      </c>
      <c r="AA176" s="37">
        <v>0</v>
      </c>
      <c r="AB176" s="37">
        <v>0</v>
      </c>
      <c r="AC176" s="37">
        <v>0</v>
      </c>
      <c r="AD176" s="37">
        <v>0</v>
      </c>
      <c r="AE176" s="37"/>
      <c r="AF176" s="37">
        <v>0</v>
      </c>
      <c r="AG176" s="37"/>
      <c r="AH176" s="37"/>
      <c r="AI176" s="37"/>
      <c r="AJ176" s="37">
        <v>0</v>
      </c>
      <c r="AK176" s="37"/>
      <c r="AL176" s="37"/>
      <c r="AM176" s="37"/>
      <c r="AN176" s="37">
        <v>0</v>
      </c>
      <c r="AO176" s="37"/>
      <c r="AP176" s="37">
        <v>0</v>
      </c>
      <c r="AQ176" s="37"/>
      <c r="AR176" s="37"/>
      <c r="AS176" s="37"/>
      <c r="AT176" s="37">
        <v>0</v>
      </c>
    </row>
    <row r="177" spans="1:46" ht="20.100000000000001" customHeight="1" x14ac:dyDescent="0.2">
      <c r="D177" s="38" t="s">
        <v>103</v>
      </c>
      <c r="F177" s="39">
        <v>0</v>
      </c>
      <c r="G177" s="40"/>
      <c r="H177" s="40"/>
      <c r="I177" s="40"/>
      <c r="J177" s="39">
        <v>0</v>
      </c>
      <c r="K177" s="39">
        <v>0</v>
      </c>
      <c r="L177" s="39">
        <v>0</v>
      </c>
      <c r="M177" s="40"/>
      <c r="N177" s="39">
        <v>0</v>
      </c>
      <c r="O177" s="40"/>
      <c r="P177" s="40"/>
      <c r="Q177" s="40"/>
      <c r="R177" s="39">
        <v>0</v>
      </c>
      <c r="S177" s="39">
        <v>0</v>
      </c>
      <c r="T177" s="39">
        <v>0</v>
      </c>
      <c r="U177" s="39">
        <v>0</v>
      </c>
      <c r="V177" s="40"/>
      <c r="W177" s="39">
        <v>0</v>
      </c>
      <c r="X177" s="39">
        <v>0</v>
      </c>
      <c r="Y177" s="39">
        <v>0</v>
      </c>
      <c r="Z177" s="39">
        <v>0</v>
      </c>
      <c r="AA177" s="39">
        <v>0</v>
      </c>
      <c r="AB177" s="39">
        <v>0</v>
      </c>
      <c r="AC177" s="39">
        <v>0</v>
      </c>
      <c r="AD177" s="39">
        <v>0</v>
      </c>
      <c r="AE177" s="40"/>
      <c r="AF177" s="39">
        <v>0</v>
      </c>
      <c r="AG177" s="40"/>
      <c r="AH177" s="40"/>
      <c r="AI177" s="40"/>
      <c r="AJ177" s="39">
        <v>0</v>
      </c>
      <c r="AK177" s="40"/>
      <c r="AL177" s="40"/>
      <c r="AM177" s="40"/>
      <c r="AN177" s="39">
        <v>0</v>
      </c>
      <c r="AO177" s="40"/>
      <c r="AP177" s="39">
        <v>0</v>
      </c>
      <c r="AQ177" s="40"/>
      <c r="AR177" s="40"/>
      <c r="AS177" s="40"/>
      <c r="AT177" s="39">
        <v>0</v>
      </c>
    </row>
    <row r="178" spans="1:46" ht="19.5" customHeight="1" x14ac:dyDescent="0.2">
      <c r="D178" s="2" t="s">
        <v>117</v>
      </c>
      <c r="F178" s="37">
        <v>0</v>
      </c>
      <c r="G178" s="37"/>
      <c r="H178" s="37"/>
      <c r="I178" s="37"/>
      <c r="J178" s="37">
        <v>0</v>
      </c>
      <c r="K178" s="37">
        <v>0</v>
      </c>
      <c r="L178" s="37">
        <v>0</v>
      </c>
      <c r="M178" s="37"/>
      <c r="N178" s="37">
        <v>0</v>
      </c>
      <c r="O178" s="37"/>
      <c r="P178" s="37"/>
      <c r="Q178" s="37"/>
      <c r="R178" s="37">
        <v>0</v>
      </c>
      <c r="S178" s="37">
        <v>0</v>
      </c>
      <c r="T178" s="37">
        <v>0</v>
      </c>
      <c r="U178" s="37">
        <v>0</v>
      </c>
      <c r="V178" s="37"/>
      <c r="W178" s="37">
        <v>0</v>
      </c>
      <c r="X178" s="37">
        <v>0</v>
      </c>
      <c r="Y178" s="37">
        <v>0</v>
      </c>
      <c r="Z178" s="37">
        <v>0</v>
      </c>
      <c r="AA178" s="37">
        <v>0</v>
      </c>
      <c r="AB178" s="37">
        <v>0</v>
      </c>
      <c r="AC178" s="37">
        <v>0</v>
      </c>
      <c r="AD178" s="37">
        <v>0</v>
      </c>
      <c r="AE178" s="37"/>
      <c r="AF178" s="37">
        <v>0</v>
      </c>
      <c r="AG178" s="37"/>
      <c r="AH178" s="37"/>
      <c r="AI178" s="37"/>
      <c r="AJ178" s="37">
        <v>0</v>
      </c>
      <c r="AK178" s="37"/>
      <c r="AL178" s="37"/>
      <c r="AM178" s="37"/>
      <c r="AN178" s="37">
        <v>0</v>
      </c>
      <c r="AO178" s="37"/>
      <c r="AP178" s="37">
        <v>0</v>
      </c>
      <c r="AQ178" s="37"/>
      <c r="AR178" s="37"/>
      <c r="AS178" s="37"/>
      <c r="AT178" s="37">
        <v>0</v>
      </c>
    </row>
    <row r="179" spans="1:46" ht="20.100000000000001" customHeight="1" x14ac:dyDescent="0.2">
      <c r="D179" s="38" t="s">
        <v>175</v>
      </c>
      <c r="F179" s="39">
        <v>0</v>
      </c>
      <c r="G179" s="40"/>
      <c r="H179" s="40"/>
      <c r="I179" s="40"/>
      <c r="J179" s="39">
        <v>0</v>
      </c>
      <c r="K179" s="39">
        <v>0</v>
      </c>
      <c r="L179" s="39">
        <v>0</v>
      </c>
      <c r="M179" s="40"/>
      <c r="N179" s="39">
        <v>0</v>
      </c>
      <c r="O179" s="40"/>
      <c r="P179" s="40"/>
      <c r="Q179" s="40"/>
      <c r="R179" s="39">
        <v>0</v>
      </c>
      <c r="S179" s="39">
        <v>0</v>
      </c>
      <c r="T179" s="39">
        <v>0</v>
      </c>
      <c r="U179" s="39">
        <v>0</v>
      </c>
      <c r="V179" s="40"/>
      <c r="W179" s="39">
        <v>0</v>
      </c>
      <c r="X179" s="39">
        <v>0</v>
      </c>
      <c r="Y179" s="39">
        <v>0</v>
      </c>
      <c r="Z179" s="39">
        <v>0</v>
      </c>
      <c r="AA179" s="39">
        <v>0</v>
      </c>
      <c r="AB179" s="39">
        <v>0</v>
      </c>
      <c r="AC179" s="39">
        <v>0</v>
      </c>
      <c r="AD179" s="39">
        <v>0</v>
      </c>
      <c r="AE179" s="40"/>
      <c r="AF179" s="39">
        <v>0</v>
      </c>
      <c r="AG179" s="40"/>
      <c r="AH179" s="40"/>
      <c r="AI179" s="40"/>
      <c r="AJ179" s="39">
        <v>0</v>
      </c>
      <c r="AK179" s="40"/>
      <c r="AL179" s="40"/>
      <c r="AM179" s="40"/>
      <c r="AN179" s="39">
        <v>0</v>
      </c>
      <c r="AO179" s="40"/>
      <c r="AP179" s="39">
        <v>0</v>
      </c>
      <c r="AQ179" s="40"/>
      <c r="AR179" s="40"/>
      <c r="AS179" s="40"/>
      <c r="AT179" s="39">
        <v>0</v>
      </c>
    </row>
    <row r="180" spans="1:46" ht="20.100000000000001" customHeight="1" x14ac:dyDescent="0.2">
      <c r="D180" s="2" t="s">
        <v>183</v>
      </c>
      <c r="F180" s="37">
        <v>0</v>
      </c>
      <c r="G180" s="37"/>
      <c r="H180" s="37"/>
      <c r="I180" s="37"/>
      <c r="J180" s="37">
        <v>0</v>
      </c>
      <c r="K180" s="37">
        <v>0</v>
      </c>
      <c r="L180" s="37">
        <v>0</v>
      </c>
      <c r="M180" s="37"/>
      <c r="N180" s="37">
        <v>0</v>
      </c>
      <c r="O180" s="37"/>
      <c r="P180" s="37"/>
      <c r="Q180" s="37"/>
      <c r="R180" s="37">
        <v>0</v>
      </c>
      <c r="S180" s="37">
        <v>0</v>
      </c>
      <c r="T180" s="37">
        <v>0</v>
      </c>
      <c r="U180" s="37">
        <v>0</v>
      </c>
      <c r="V180" s="37"/>
      <c r="W180" s="37">
        <v>0</v>
      </c>
      <c r="X180" s="37">
        <v>0</v>
      </c>
      <c r="Y180" s="37">
        <v>0</v>
      </c>
      <c r="Z180" s="37">
        <v>0</v>
      </c>
      <c r="AA180" s="37">
        <v>0</v>
      </c>
      <c r="AB180" s="37">
        <v>0</v>
      </c>
      <c r="AC180" s="37">
        <v>0</v>
      </c>
      <c r="AD180" s="37">
        <v>0</v>
      </c>
      <c r="AE180" s="37"/>
      <c r="AF180" s="37">
        <v>0</v>
      </c>
      <c r="AG180" s="37"/>
      <c r="AH180" s="37"/>
      <c r="AI180" s="37"/>
      <c r="AJ180" s="37">
        <v>0</v>
      </c>
      <c r="AK180" s="37"/>
      <c r="AL180" s="37"/>
      <c r="AM180" s="37"/>
      <c r="AN180" s="37">
        <v>0</v>
      </c>
      <c r="AO180" s="37"/>
      <c r="AP180" s="37">
        <v>0</v>
      </c>
      <c r="AQ180" s="37"/>
      <c r="AR180" s="37"/>
      <c r="AS180" s="37"/>
      <c r="AT180" s="37">
        <v>0</v>
      </c>
    </row>
    <row r="181" spans="1:46"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spans="1:46" s="1" customFormat="1" ht="20.100000000000001" customHeight="1" x14ac:dyDescent="0.2">
      <c r="A182" s="3"/>
      <c r="B182" s="6"/>
      <c r="C182" s="42" t="s">
        <v>122</v>
      </c>
      <c r="D182" s="42"/>
      <c r="E182" s="5"/>
      <c r="F182" s="44">
        <v>1</v>
      </c>
      <c r="G182" s="45"/>
      <c r="H182" s="45"/>
      <c r="I182" s="45"/>
      <c r="J182" s="44">
        <v>0</v>
      </c>
      <c r="K182" s="44">
        <v>0</v>
      </c>
      <c r="L182" s="44">
        <v>0</v>
      </c>
      <c r="M182" s="45"/>
      <c r="N182" s="44">
        <v>0</v>
      </c>
      <c r="O182" s="45"/>
      <c r="P182" s="45"/>
      <c r="Q182" s="45"/>
      <c r="R182" s="44">
        <v>0</v>
      </c>
      <c r="S182" s="44">
        <v>0</v>
      </c>
      <c r="T182" s="44">
        <v>0</v>
      </c>
      <c r="U182" s="44">
        <v>0</v>
      </c>
      <c r="V182" s="45"/>
      <c r="W182" s="44">
        <v>0</v>
      </c>
      <c r="X182" s="44">
        <v>0</v>
      </c>
      <c r="Y182" s="44">
        <v>0</v>
      </c>
      <c r="Z182" s="44">
        <v>0</v>
      </c>
      <c r="AA182" s="44">
        <v>0</v>
      </c>
      <c r="AB182" s="44">
        <v>0</v>
      </c>
      <c r="AC182" s="44">
        <v>1</v>
      </c>
      <c r="AD182" s="44">
        <v>0</v>
      </c>
      <c r="AE182" s="45"/>
      <c r="AF182" s="44">
        <v>1</v>
      </c>
      <c r="AG182" s="45"/>
      <c r="AH182" s="45"/>
      <c r="AI182" s="45"/>
      <c r="AJ182" s="44">
        <v>0</v>
      </c>
      <c r="AK182" s="45"/>
      <c r="AL182" s="45"/>
      <c r="AM182" s="45"/>
      <c r="AN182" s="44">
        <v>0</v>
      </c>
      <c r="AO182" s="45"/>
      <c r="AP182" s="44">
        <v>0</v>
      </c>
      <c r="AQ182" s="45"/>
      <c r="AR182" s="45"/>
      <c r="AS182" s="45"/>
      <c r="AT182" s="44">
        <v>0</v>
      </c>
    </row>
    <row r="183" spans="1:46"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spans="1:46"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spans="1:46" ht="20.100000000000001" customHeight="1" x14ac:dyDescent="0.2">
      <c r="D185" s="2" t="s">
        <v>124</v>
      </c>
      <c r="F185" s="37">
        <v>0</v>
      </c>
      <c r="G185" s="37"/>
      <c r="H185" s="37"/>
      <c r="I185" s="37"/>
      <c r="J185" s="37">
        <v>0</v>
      </c>
      <c r="K185" s="37">
        <v>0</v>
      </c>
      <c r="L185" s="37">
        <v>0</v>
      </c>
      <c r="M185" s="37"/>
      <c r="N185" s="37">
        <v>0</v>
      </c>
      <c r="O185" s="37"/>
      <c r="P185" s="37"/>
      <c r="Q185" s="37"/>
      <c r="R185" s="37">
        <v>0</v>
      </c>
      <c r="S185" s="37">
        <v>0</v>
      </c>
      <c r="T185" s="37">
        <v>0</v>
      </c>
      <c r="U185" s="37">
        <v>0</v>
      </c>
      <c r="V185" s="37"/>
      <c r="W185" s="37">
        <v>0</v>
      </c>
      <c r="X185" s="37">
        <v>0</v>
      </c>
      <c r="Y185" s="37">
        <v>0</v>
      </c>
      <c r="Z185" s="37">
        <v>0</v>
      </c>
      <c r="AA185" s="37">
        <v>0</v>
      </c>
      <c r="AB185" s="37">
        <v>0</v>
      </c>
      <c r="AC185" s="37">
        <v>0</v>
      </c>
      <c r="AD185" s="37">
        <v>0</v>
      </c>
      <c r="AE185" s="37"/>
      <c r="AF185" s="37">
        <v>0</v>
      </c>
      <c r="AG185" s="37"/>
      <c r="AH185" s="37"/>
      <c r="AI185" s="37"/>
      <c r="AJ185" s="37">
        <v>0</v>
      </c>
      <c r="AK185" s="37"/>
      <c r="AL185" s="37"/>
      <c r="AM185" s="37"/>
      <c r="AN185" s="37">
        <v>0</v>
      </c>
      <c r="AO185" s="37"/>
      <c r="AP185" s="37">
        <v>0</v>
      </c>
      <c r="AQ185" s="37"/>
      <c r="AR185" s="37"/>
      <c r="AS185" s="37"/>
      <c r="AT185" s="37">
        <v>0</v>
      </c>
    </row>
    <row r="186" spans="1:46" ht="20.100000000000001" customHeight="1" x14ac:dyDescent="0.2">
      <c r="D186" s="38" t="s">
        <v>173</v>
      </c>
      <c r="F186" s="39">
        <v>0</v>
      </c>
      <c r="G186" s="40"/>
      <c r="H186" s="40"/>
      <c r="I186" s="40"/>
      <c r="J186" s="39">
        <v>6</v>
      </c>
      <c r="K186" s="39">
        <v>0</v>
      </c>
      <c r="L186" s="39">
        <v>0</v>
      </c>
      <c r="M186" s="40"/>
      <c r="N186" s="39">
        <v>6</v>
      </c>
      <c r="O186" s="40"/>
      <c r="P186" s="40"/>
      <c r="Q186" s="40"/>
      <c r="R186" s="39">
        <v>0</v>
      </c>
      <c r="S186" s="39">
        <v>6</v>
      </c>
      <c r="T186" s="39">
        <v>0</v>
      </c>
      <c r="U186" s="39">
        <v>0</v>
      </c>
      <c r="V186" s="40"/>
      <c r="W186" s="39">
        <v>0</v>
      </c>
      <c r="X186" s="39">
        <v>0</v>
      </c>
      <c r="Y186" s="39">
        <v>0</v>
      </c>
      <c r="Z186" s="39">
        <v>0</v>
      </c>
      <c r="AA186" s="39">
        <v>0</v>
      </c>
      <c r="AB186" s="39">
        <v>0</v>
      </c>
      <c r="AC186" s="39">
        <v>0</v>
      </c>
      <c r="AD186" s="39">
        <v>0</v>
      </c>
      <c r="AE186" s="40"/>
      <c r="AF186" s="39">
        <v>6</v>
      </c>
      <c r="AG186" s="40"/>
      <c r="AH186" s="40"/>
      <c r="AI186" s="40"/>
      <c r="AJ186" s="39">
        <v>0</v>
      </c>
      <c r="AK186" s="40"/>
      <c r="AL186" s="40"/>
      <c r="AM186" s="40"/>
      <c r="AN186" s="39">
        <v>0</v>
      </c>
      <c r="AO186" s="40"/>
      <c r="AP186" s="39">
        <v>0</v>
      </c>
      <c r="AQ186" s="40"/>
      <c r="AR186" s="40"/>
      <c r="AS186" s="40"/>
      <c r="AT186" s="39">
        <v>0</v>
      </c>
    </row>
    <row r="187" spans="1:46" ht="20.100000000000001" customHeight="1" x14ac:dyDescent="0.2">
      <c r="D187" s="2" t="s">
        <v>100</v>
      </c>
      <c r="F187" s="37">
        <v>0</v>
      </c>
      <c r="G187" s="37"/>
      <c r="H187" s="37"/>
      <c r="I187" s="37"/>
      <c r="J187" s="37">
        <v>0</v>
      </c>
      <c r="K187" s="37">
        <v>0</v>
      </c>
      <c r="L187" s="37">
        <v>0</v>
      </c>
      <c r="M187" s="37"/>
      <c r="N187" s="37">
        <v>0</v>
      </c>
      <c r="O187" s="37"/>
      <c r="P187" s="37"/>
      <c r="Q187" s="37"/>
      <c r="R187" s="37">
        <v>0</v>
      </c>
      <c r="S187" s="37">
        <v>0</v>
      </c>
      <c r="T187" s="37">
        <v>0</v>
      </c>
      <c r="U187" s="37">
        <v>0</v>
      </c>
      <c r="V187" s="37"/>
      <c r="W187" s="37">
        <v>0</v>
      </c>
      <c r="X187" s="37">
        <v>0</v>
      </c>
      <c r="Y187" s="37">
        <v>0</v>
      </c>
      <c r="Z187" s="37">
        <v>0</v>
      </c>
      <c r="AA187" s="37">
        <v>0</v>
      </c>
      <c r="AB187" s="37">
        <v>0</v>
      </c>
      <c r="AC187" s="37">
        <v>0</v>
      </c>
      <c r="AD187" s="37">
        <v>0</v>
      </c>
      <c r="AE187" s="37"/>
      <c r="AF187" s="37">
        <v>0</v>
      </c>
      <c r="AG187" s="37"/>
      <c r="AH187" s="37"/>
      <c r="AI187" s="37"/>
      <c r="AJ187" s="37">
        <v>0</v>
      </c>
      <c r="AK187" s="37"/>
      <c r="AL187" s="37"/>
      <c r="AM187" s="37"/>
      <c r="AN187" s="37">
        <v>0</v>
      </c>
      <c r="AO187" s="37"/>
      <c r="AP187" s="37">
        <v>0</v>
      </c>
      <c r="AQ187" s="37"/>
      <c r="AR187" s="37"/>
      <c r="AS187" s="37"/>
      <c r="AT187" s="37">
        <v>0</v>
      </c>
    </row>
    <row r="188" spans="1:46" ht="20.100000000000001" customHeight="1" x14ac:dyDescent="0.2">
      <c r="D188" s="38" t="s">
        <v>174</v>
      </c>
      <c r="F188" s="39">
        <v>0</v>
      </c>
      <c r="G188" s="40"/>
      <c r="H188" s="40"/>
      <c r="I188" s="40"/>
      <c r="J188" s="39">
        <v>0</v>
      </c>
      <c r="K188" s="39">
        <v>0</v>
      </c>
      <c r="L188" s="39">
        <v>0</v>
      </c>
      <c r="M188" s="40"/>
      <c r="N188" s="39">
        <v>0</v>
      </c>
      <c r="O188" s="40"/>
      <c r="P188" s="40"/>
      <c r="Q188" s="40"/>
      <c r="R188" s="39">
        <v>0</v>
      </c>
      <c r="S188" s="39">
        <v>0</v>
      </c>
      <c r="T188" s="39">
        <v>0</v>
      </c>
      <c r="U188" s="39">
        <v>0</v>
      </c>
      <c r="V188" s="40"/>
      <c r="W188" s="39">
        <v>0</v>
      </c>
      <c r="X188" s="39">
        <v>0</v>
      </c>
      <c r="Y188" s="39">
        <v>0</v>
      </c>
      <c r="Z188" s="39">
        <v>0</v>
      </c>
      <c r="AA188" s="39">
        <v>0</v>
      </c>
      <c r="AB188" s="39">
        <v>0</v>
      </c>
      <c r="AC188" s="39">
        <v>0</v>
      </c>
      <c r="AD188" s="39">
        <v>0</v>
      </c>
      <c r="AE188" s="40"/>
      <c r="AF188" s="39">
        <v>0</v>
      </c>
      <c r="AG188" s="40"/>
      <c r="AH188" s="40"/>
      <c r="AI188" s="40"/>
      <c r="AJ188" s="39">
        <v>0</v>
      </c>
      <c r="AK188" s="40"/>
      <c r="AL188" s="40"/>
      <c r="AM188" s="40"/>
      <c r="AN188" s="39">
        <v>0</v>
      </c>
      <c r="AO188" s="40"/>
      <c r="AP188" s="39">
        <v>0</v>
      </c>
      <c r="AQ188" s="40"/>
      <c r="AR188" s="40"/>
      <c r="AS188" s="40"/>
      <c r="AT188" s="39">
        <v>0</v>
      </c>
    </row>
    <row r="189" spans="1:46" ht="20.100000000000001" customHeight="1" x14ac:dyDescent="0.2">
      <c r="D189" s="2" t="s">
        <v>115</v>
      </c>
      <c r="F189" s="37">
        <v>0</v>
      </c>
      <c r="G189" s="37"/>
      <c r="H189" s="37"/>
      <c r="I189" s="37"/>
      <c r="J189" s="37">
        <v>0</v>
      </c>
      <c r="K189" s="37">
        <v>0</v>
      </c>
      <c r="L189" s="37">
        <v>0</v>
      </c>
      <c r="M189" s="37"/>
      <c r="N189" s="37">
        <v>0</v>
      </c>
      <c r="O189" s="37"/>
      <c r="P189" s="37"/>
      <c r="Q189" s="37"/>
      <c r="R189" s="37">
        <v>0</v>
      </c>
      <c r="S189" s="37">
        <v>0</v>
      </c>
      <c r="T189" s="37">
        <v>0</v>
      </c>
      <c r="U189" s="37">
        <v>0</v>
      </c>
      <c r="V189" s="37"/>
      <c r="W189" s="37">
        <v>0</v>
      </c>
      <c r="X189" s="37">
        <v>0</v>
      </c>
      <c r="Y189" s="37">
        <v>0</v>
      </c>
      <c r="Z189" s="37">
        <v>0</v>
      </c>
      <c r="AA189" s="37">
        <v>0</v>
      </c>
      <c r="AB189" s="37">
        <v>0</v>
      </c>
      <c r="AC189" s="37">
        <v>0</v>
      </c>
      <c r="AD189" s="37">
        <v>0</v>
      </c>
      <c r="AE189" s="37"/>
      <c r="AF189" s="37">
        <v>0</v>
      </c>
      <c r="AG189" s="37"/>
      <c r="AH189" s="37"/>
      <c r="AI189" s="37"/>
      <c r="AJ189" s="37">
        <v>0</v>
      </c>
      <c r="AK189" s="37"/>
      <c r="AL189" s="37"/>
      <c r="AM189" s="37"/>
      <c r="AN189" s="37">
        <v>0</v>
      </c>
      <c r="AO189" s="37"/>
      <c r="AP189" s="37">
        <v>0</v>
      </c>
      <c r="AQ189" s="37"/>
      <c r="AR189" s="37"/>
      <c r="AS189" s="37"/>
      <c r="AT189" s="37">
        <v>0</v>
      </c>
    </row>
    <row r="190" spans="1:46" ht="20.100000000000001" customHeight="1" x14ac:dyDescent="0.2">
      <c r="D190" s="38" t="s">
        <v>103</v>
      </c>
      <c r="F190" s="39">
        <v>0</v>
      </c>
      <c r="G190" s="40"/>
      <c r="H190" s="40"/>
      <c r="I190" s="40"/>
      <c r="J190" s="39">
        <v>10</v>
      </c>
      <c r="K190" s="39">
        <v>0</v>
      </c>
      <c r="L190" s="39">
        <v>0</v>
      </c>
      <c r="M190" s="40"/>
      <c r="N190" s="39">
        <v>10</v>
      </c>
      <c r="O190" s="40"/>
      <c r="P190" s="40"/>
      <c r="Q190" s="40"/>
      <c r="R190" s="39">
        <v>0</v>
      </c>
      <c r="S190" s="39">
        <v>10</v>
      </c>
      <c r="T190" s="39">
        <v>0</v>
      </c>
      <c r="U190" s="39">
        <v>0</v>
      </c>
      <c r="V190" s="40"/>
      <c r="W190" s="39">
        <v>0</v>
      </c>
      <c r="X190" s="39">
        <v>0</v>
      </c>
      <c r="Y190" s="39">
        <v>0</v>
      </c>
      <c r="Z190" s="39">
        <v>0</v>
      </c>
      <c r="AA190" s="39">
        <v>0</v>
      </c>
      <c r="AB190" s="39">
        <v>0</v>
      </c>
      <c r="AC190" s="39">
        <v>0</v>
      </c>
      <c r="AD190" s="39">
        <v>0</v>
      </c>
      <c r="AE190" s="40"/>
      <c r="AF190" s="39">
        <v>10</v>
      </c>
      <c r="AG190" s="40"/>
      <c r="AH190" s="40"/>
      <c r="AI190" s="40"/>
      <c r="AJ190" s="39">
        <v>0</v>
      </c>
      <c r="AK190" s="40"/>
      <c r="AL190" s="40"/>
      <c r="AM190" s="40"/>
      <c r="AN190" s="39">
        <v>0</v>
      </c>
      <c r="AO190" s="40"/>
      <c r="AP190" s="39">
        <v>0</v>
      </c>
      <c r="AQ190" s="40"/>
      <c r="AR190" s="40"/>
      <c r="AS190" s="40"/>
      <c r="AT190" s="39">
        <v>0</v>
      </c>
    </row>
    <row r="191" spans="1:46" ht="20.100000000000001" customHeight="1" x14ac:dyDescent="0.2">
      <c r="D191" s="2" t="s">
        <v>117</v>
      </c>
      <c r="F191" s="37">
        <v>0</v>
      </c>
      <c r="G191" s="37"/>
      <c r="H191" s="37"/>
      <c r="I191" s="37"/>
      <c r="J191" s="37">
        <v>0</v>
      </c>
      <c r="K191" s="37">
        <v>0</v>
      </c>
      <c r="L191" s="37">
        <v>0</v>
      </c>
      <c r="M191" s="37"/>
      <c r="N191" s="37">
        <v>0</v>
      </c>
      <c r="O191" s="37"/>
      <c r="P191" s="37"/>
      <c r="Q191" s="37"/>
      <c r="R191" s="37">
        <v>0</v>
      </c>
      <c r="S191" s="37">
        <v>0</v>
      </c>
      <c r="T191" s="37">
        <v>0</v>
      </c>
      <c r="U191" s="37">
        <v>0</v>
      </c>
      <c r="V191" s="37"/>
      <c r="W191" s="37">
        <v>0</v>
      </c>
      <c r="X191" s="37">
        <v>0</v>
      </c>
      <c r="Y191" s="37">
        <v>0</v>
      </c>
      <c r="Z191" s="37">
        <v>0</v>
      </c>
      <c r="AA191" s="37">
        <v>0</v>
      </c>
      <c r="AB191" s="37">
        <v>0</v>
      </c>
      <c r="AC191" s="37">
        <v>0</v>
      </c>
      <c r="AD191" s="37">
        <v>0</v>
      </c>
      <c r="AE191" s="37"/>
      <c r="AF191" s="37">
        <v>0</v>
      </c>
      <c r="AG191" s="37"/>
      <c r="AH191" s="37"/>
      <c r="AI191" s="37"/>
      <c r="AJ191" s="37">
        <v>0</v>
      </c>
      <c r="AK191" s="37"/>
      <c r="AL191" s="37"/>
      <c r="AM191" s="37"/>
      <c r="AN191" s="37">
        <v>0</v>
      </c>
      <c r="AO191" s="37"/>
      <c r="AP191" s="37">
        <v>0</v>
      </c>
      <c r="AQ191" s="37"/>
      <c r="AR191" s="37"/>
      <c r="AS191" s="37"/>
      <c r="AT191" s="37">
        <v>0</v>
      </c>
    </row>
    <row r="192" spans="1:46" ht="20.100000000000001" customHeight="1" x14ac:dyDescent="0.2">
      <c r="D192" s="38" t="s">
        <v>175</v>
      </c>
      <c r="F192" s="39">
        <v>0</v>
      </c>
      <c r="G192" s="40"/>
      <c r="H192" s="40"/>
      <c r="I192" s="40"/>
      <c r="J192" s="39">
        <v>1</v>
      </c>
      <c r="K192" s="39">
        <v>0</v>
      </c>
      <c r="L192" s="39">
        <v>0</v>
      </c>
      <c r="M192" s="40"/>
      <c r="N192" s="39">
        <v>1</v>
      </c>
      <c r="O192" s="40"/>
      <c r="P192" s="40"/>
      <c r="Q192" s="40"/>
      <c r="R192" s="39">
        <v>0</v>
      </c>
      <c r="S192" s="39">
        <v>1</v>
      </c>
      <c r="T192" s="39">
        <v>0</v>
      </c>
      <c r="U192" s="39">
        <v>0</v>
      </c>
      <c r="V192" s="40"/>
      <c r="W192" s="39">
        <v>0</v>
      </c>
      <c r="X192" s="39">
        <v>0</v>
      </c>
      <c r="Y192" s="39">
        <v>0</v>
      </c>
      <c r="Z192" s="39">
        <v>0</v>
      </c>
      <c r="AA192" s="39">
        <v>0</v>
      </c>
      <c r="AB192" s="39">
        <v>0</v>
      </c>
      <c r="AC192" s="39">
        <v>0</v>
      </c>
      <c r="AD192" s="39">
        <v>0</v>
      </c>
      <c r="AE192" s="40"/>
      <c r="AF192" s="39">
        <v>1</v>
      </c>
      <c r="AG192" s="40"/>
      <c r="AH192" s="40"/>
      <c r="AI192" s="40"/>
      <c r="AJ192" s="39">
        <v>0</v>
      </c>
      <c r="AK192" s="40"/>
      <c r="AL192" s="40"/>
      <c r="AM192" s="40"/>
      <c r="AN192" s="39">
        <v>0</v>
      </c>
      <c r="AO192" s="40"/>
      <c r="AP192" s="39">
        <v>0</v>
      </c>
      <c r="AQ192" s="40"/>
      <c r="AR192" s="40"/>
      <c r="AS192" s="40"/>
      <c r="AT192" s="39">
        <v>0</v>
      </c>
    </row>
    <row r="193" spans="1:46"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spans="1:46" s="1" customFormat="1" ht="20.100000000000001" customHeight="1" x14ac:dyDescent="0.2">
      <c r="A194" s="3"/>
      <c r="B194" s="6"/>
      <c r="C194" s="42" t="s">
        <v>185</v>
      </c>
      <c r="D194" s="42"/>
      <c r="E194" s="5"/>
      <c r="F194" s="44">
        <v>0</v>
      </c>
      <c r="G194" s="45"/>
      <c r="H194" s="45"/>
      <c r="I194" s="45"/>
      <c r="J194" s="44">
        <v>17</v>
      </c>
      <c r="K194" s="44">
        <v>0</v>
      </c>
      <c r="L194" s="44">
        <v>0</v>
      </c>
      <c r="M194" s="45"/>
      <c r="N194" s="44">
        <v>17</v>
      </c>
      <c r="O194" s="45"/>
      <c r="P194" s="45"/>
      <c r="Q194" s="45"/>
      <c r="R194" s="44">
        <v>0</v>
      </c>
      <c r="S194" s="44">
        <v>17</v>
      </c>
      <c r="T194" s="44">
        <v>0</v>
      </c>
      <c r="U194" s="44">
        <v>0</v>
      </c>
      <c r="V194" s="45"/>
      <c r="W194" s="44">
        <v>0</v>
      </c>
      <c r="X194" s="44">
        <v>0</v>
      </c>
      <c r="Y194" s="44">
        <v>0</v>
      </c>
      <c r="Z194" s="44">
        <v>0</v>
      </c>
      <c r="AA194" s="44">
        <v>0</v>
      </c>
      <c r="AB194" s="44">
        <v>0</v>
      </c>
      <c r="AC194" s="44">
        <v>0</v>
      </c>
      <c r="AD194" s="44">
        <v>0</v>
      </c>
      <c r="AE194" s="45"/>
      <c r="AF194" s="44">
        <v>17</v>
      </c>
      <c r="AG194" s="45"/>
      <c r="AH194" s="45"/>
      <c r="AI194" s="45"/>
      <c r="AJ194" s="44">
        <v>0</v>
      </c>
      <c r="AK194" s="45"/>
      <c r="AL194" s="45"/>
      <c r="AM194" s="45"/>
      <c r="AN194" s="44">
        <v>0</v>
      </c>
      <c r="AO194" s="45"/>
      <c r="AP194" s="44">
        <v>0</v>
      </c>
      <c r="AQ194" s="45"/>
      <c r="AR194" s="45"/>
      <c r="AS194" s="45"/>
      <c r="AT194" s="44">
        <v>0</v>
      </c>
    </row>
    <row r="195" spans="1:46"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spans="1:46"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spans="1:46" ht="20.100000000000001" customHeight="1" x14ac:dyDescent="0.2">
      <c r="D197" s="2" t="s">
        <v>124</v>
      </c>
      <c r="F197" s="37">
        <v>0</v>
      </c>
      <c r="G197" s="37"/>
      <c r="H197" s="37"/>
      <c r="I197" s="37"/>
      <c r="J197" s="37">
        <v>0</v>
      </c>
      <c r="K197" s="37">
        <v>0</v>
      </c>
      <c r="L197" s="37">
        <v>0</v>
      </c>
      <c r="M197" s="37"/>
      <c r="N197" s="37">
        <v>0</v>
      </c>
      <c r="O197" s="37"/>
      <c r="P197" s="37"/>
      <c r="Q197" s="37"/>
      <c r="R197" s="37">
        <v>0</v>
      </c>
      <c r="S197" s="37">
        <v>0</v>
      </c>
      <c r="T197" s="37">
        <v>0</v>
      </c>
      <c r="U197" s="37">
        <v>0</v>
      </c>
      <c r="V197" s="37"/>
      <c r="W197" s="37">
        <v>0</v>
      </c>
      <c r="X197" s="37">
        <v>0</v>
      </c>
      <c r="Y197" s="37">
        <v>0</v>
      </c>
      <c r="Z197" s="37">
        <v>0</v>
      </c>
      <c r="AA197" s="37">
        <v>0</v>
      </c>
      <c r="AB197" s="37">
        <v>0</v>
      </c>
      <c r="AC197" s="37">
        <v>0</v>
      </c>
      <c r="AD197" s="37">
        <v>0</v>
      </c>
      <c r="AE197" s="37"/>
      <c r="AF197" s="37">
        <v>0</v>
      </c>
      <c r="AG197" s="37"/>
      <c r="AH197" s="37"/>
      <c r="AI197" s="37"/>
      <c r="AJ197" s="37">
        <v>0</v>
      </c>
      <c r="AK197" s="37"/>
      <c r="AL197" s="37"/>
      <c r="AM197" s="37"/>
      <c r="AN197" s="37">
        <v>0</v>
      </c>
      <c r="AO197" s="37"/>
      <c r="AP197" s="37">
        <v>0</v>
      </c>
      <c r="AQ197" s="37"/>
      <c r="AR197" s="37"/>
      <c r="AS197" s="37"/>
      <c r="AT197" s="37">
        <v>0</v>
      </c>
    </row>
    <row r="198" spans="1:46" ht="20.100000000000001" customHeight="1" x14ac:dyDescent="0.2">
      <c r="D198" s="38" t="s">
        <v>173</v>
      </c>
      <c r="F198" s="39">
        <v>0</v>
      </c>
      <c r="G198" s="40"/>
      <c r="H198" s="40"/>
      <c r="I198" s="40"/>
      <c r="J198" s="39">
        <v>0</v>
      </c>
      <c r="K198" s="39">
        <v>0</v>
      </c>
      <c r="L198" s="39">
        <v>0</v>
      </c>
      <c r="M198" s="40"/>
      <c r="N198" s="39">
        <v>0</v>
      </c>
      <c r="O198" s="40"/>
      <c r="P198" s="40"/>
      <c r="Q198" s="40"/>
      <c r="R198" s="39">
        <v>0</v>
      </c>
      <c r="S198" s="39">
        <v>0</v>
      </c>
      <c r="T198" s="39">
        <v>0</v>
      </c>
      <c r="U198" s="39">
        <v>0</v>
      </c>
      <c r="V198" s="40"/>
      <c r="W198" s="39">
        <v>0</v>
      </c>
      <c r="X198" s="39">
        <v>0</v>
      </c>
      <c r="Y198" s="39">
        <v>0</v>
      </c>
      <c r="Z198" s="39">
        <v>0</v>
      </c>
      <c r="AA198" s="39">
        <v>0</v>
      </c>
      <c r="AB198" s="39">
        <v>0</v>
      </c>
      <c r="AC198" s="39">
        <v>0</v>
      </c>
      <c r="AD198" s="39">
        <v>0</v>
      </c>
      <c r="AE198" s="40"/>
      <c r="AF198" s="39">
        <v>0</v>
      </c>
      <c r="AG198" s="40"/>
      <c r="AH198" s="40"/>
      <c r="AI198" s="40"/>
      <c r="AJ198" s="39">
        <v>0</v>
      </c>
      <c r="AK198" s="40"/>
      <c r="AL198" s="40"/>
      <c r="AM198" s="40"/>
      <c r="AN198" s="39">
        <v>0</v>
      </c>
      <c r="AO198" s="40"/>
      <c r="AP198" s="39">
        <v>0</v>
      </c>
      <c r="AQ198" s="40"/>
      <c r="AR198" s="40"/>
      <c r="AS198" s="40"/>
      <c r="AT198" s="39">
        <v>0</v>
      </c>
    </row>
    <row r="199" spans="1:46" ht="20.100000000000001" customHeight="1" x14ac:dyDescent="0.2">
      <c r="D199" s="2" t="s">
        <v>100</v>
      </c>
      <c r="F199" s="37">
        <v>0</v>
      </c>
      <c r="G199" s="37"/>
      <c r="H199" s="37"/>
      <c r="I199" s="37"/>
      <c r="J199" s="37">
        <v>0</v>
      </c>
      <c r="K199" s="37">
        <v>0</v>
      </c>
      <c r="L199" s="37">
        <v>0</v>
      </c>
      <c r="M199" s="37"/>
      <c r="N199" s="37">
        <v>0</v>
      </c>
      <c r="O199" s="37"/>
      <c r="P199" s="37"/>
      <c r="Q199" s="37"/>
      <c r="R199" s="37">
        <v>0</v>
      </c>
      <c r="S199" s="37">
        <v>0</v>
      </c>
      <c r="T199" s="37">
        <v>0</v>
      </c>
      <c r="U199" s="37">
        <v>0</v>
      </c>
      <c r="V199" s="37"/>
      <c r="W199" s="37">
        <v>0</v>
      </c>
      <c r="X199" s="37">
        <v>0</v>
      </c>
      <c r="Y199" s="37">
        <v>0</v>
      </c>
      <c r="Z199" s="37">
        <v>0</v>
      </c>
      <c r="AA199" s="37">
        <v>0</v>
      </c>
      <c r="AB199" s="37">
        <v>0</v>
      </c>
      <c r="AC199" s="37">
        <v>0</v>
      </c>
      <c r="AD199" s="37">
        <v>0</v>
      </c>
      <c r="AE199" s="37"/>
      <c r="AF199" s="37">
        <v>0</v>
      </c>
      <c r="AG199" s="37"/>
      <c r="AH199" s="37"/>
      <c r="AI199" s="37"/>
      <c r="AJ199" s="37">
        <v>0</v>
      </c>
      <c r="AK199" s="37"/>
      <c r="AL199" s="37"/>
      <c r="AM199" s="37"/>
      <c r="AN199" s="37">
        <v>0</v>
      </c>
      <c r="AO199" s="37"/>
      <c r="AP199" s="37">
        <v>0</v>
      </c>
      <c r="AQ199" s="37"/>
      <c r="AR199" s="37"/>
      <c r="AS199" s="37"/>
      <c r="AT199" s="37">
        <v>0</v>
      </c>
    </row>
    <row r="200" spans="1:46" ht="20.100000000000001" customHeight="1" x14ac:dyDescent="0.2">
      <c r="D200" s="38" t="s">
        <v>174</v>
      </c>
      <c r="F200" s="39">
        <v>0</v>
      </c>
      <c r="G200" s="40"/>
      <c r="H200" s="40"/>
      <c r="I200" s="40"/>
      <c r="J200" s="39">
        <v>0</v>
      </c>
      <c r="K200" s="39">
        <v>0</v>
      </c>
      <c r="L200" s="39">
        <v>0</v>
      </c>
      <c r="M200" s="40"/>
      <c r="N200" s="39">
        <v>0</v>
      </c>
      <c r="O200" s="40"/>
      <c r="P200" s="40"/>
      <c r="Q200" s="40"/>
      <c r="R200" s="39">
        <v>0</v>
      </c>
      <c r="S200" s="39">
        <v>0</v>
      </c>
      <c r="T200" s="39">
        <v>0</v>
      </c>
      <c r="U200" s="39">
        <v>0</v>
      </c>
      <c r="V200" s="40"/>
      <c r="W200" s="39">
        <v>0</v>
      </c>
      <c r="X200" s="39">
        <v>0</v>
      </c>
      <c r="Y200" s="39">
        <v>0</v>
      </c>
      <c r="Z200" s="39">
        <v>0</v>
      </c>
      <c r="AA200" s="39">
        <v>0</v>
      </c>
      <c r="AB200" s="39">
        <v>0</v>
      </c>
      <c r="AC200" s="39">
        <v>0</v>
      </c>
      <c r="AD200" s="39">
        <v>0</v>
      </c>
      <c r="AE200" s="40"/>
      <c r="AF200" s="39">
        <v>0</v>
      </c>
      <c r="AG200" s="40"/>
      <c r="AH200" s="40"/>
      <c r="AI200" s="40"/>
      <c r="AJ200" s="39">
        <v>0</v>
      </c>
      <c r="AK200" s="40"/>
      <c r="AL200" s="40"/>
      <c r="AM200" s="40"/>
      <c r="AN200" s="39">
        <v>0</v>
      </c>
      <c r="AO200" s="40"/>
      <c r="AP200" s="39">
        <v>0</v>
      </c>
      <c r="AQ200" s="40"/>
      <c r="AR200" s="40"/>
      <c r="AS200" s="40"/>
      <c r="AT200" s="39">
        <v>0</v>
      </c>
    </row>
    <row r="201" spans="1:46" ht="20.100000000000001" customHeight="1" x14ac:dyDescent="0.2">
      <c r="D201" s="2" t="s">
        <v>115</v>
      </c>
      <c r="F201" s="37">
        <v>0</v>
      </c>
      <c r="G201" s="37"/>
      <c r="H201" s="37"/>
      <c r="I201" s="37"/>
      <c r="J201" s="37">
        <v>0</v>
      </c>
      <c r="K201" s="37">
        <v>0</v>
      </c>
      <c r="L201" s="37">
        <v>0</v>
      </c>
      <c r="M201" s="37"/>
      <c r="N201" s="37">
        <v>0</v>
      </c>
      <c r="O201" s="37"/>
      <c r="P201" s="37"/>
      <c r="Q201" s="37"/>
      <c r="R201" s="37">
        <v>0</v>
      </c>
      <c r="S201" s="37">
        <v>0</v>
      </c>
      <c r="T201" s="37">
        <v>0</v>
      </c>
      <c r="U201" s="37">
        <v>0</v>
      </c>
      <c r="V201" s="37"/>
      <c r="W201" s="37">
        <v>0</v>
      </c>
      <c r="X201" s="37">
        <v>0</v>
      </c>
      <c r="Y201" s="37">
        <v>0</v>
      </c>
      <c r="Z201" s="37">
        <v>0</v>
      </c>
      <c r="AA201" s="37">
        <v>0</v>
      </c>
      <c r="AB201" s="37">
        <v>0</v>
      </c>
      <c r="AC201" s="37">
        <v>0</v>
      </c>
      <c r="AD201" s="37">
        <v>0</v>
      </c>
      <c r="AE201" s="37"/>
      <c r="AF201" s="37">
        <v>0</v>
      </c>
      <c r="AG201" s="37"/>
      <c r="AH201" s="37"/>
      <c r="AI201" s="37"/>
      <c r="AJ201" s="37">
        <v>0</v>
      </c>
      <c r="AK201" s="37"/>
      <c r="AL201" s="37"/>
      <c r="AM201" s="37"/>
      <c r="AN201" s="37">
        <v>0</v>
      </c>
      <c r="AO201" s="37"/>
      <c r="AP201" s="37">
        <v>0</v>
      </c>
      <c r="AQ201" s="37"/>
      <c r="AR201" s="37"/>
      <c r="AS201" s="37"/>
      <c r="AT201" s="37">
        <v>0</v>
      </c>
    </row>
    <row r="202" spans="1:46" ht="20.100000000000001" customHeight="1" x14ac:dyDescent="0.2">
      <c r="D202" s="38" t="s">
        <v>116</v>
      </c>
      <c r="F202" s="39">
        <v>0</v>
      </c>
      <c r="G202" s="40"/>
      <c r="H202" s="40"/>
      <c r="I202" s="40"/>
      <c r="J202" s="39">
        <v>0</v>
      </c>
      <c r="K202" s="39">
        <v>0</v>
      </c>
      <c r="L202" s="39">
        <v>0</v>
      </c>
      <c r="M202" s="40"/>
      <c r="N202" s="39">
        <v>0</v>
      </c>
      <c r="O202" s="40"/>
      <c r="P202" s="40"/>
      <c r="Q202" s="40"/>
      <c r="R202" s="39">
        <v>0</v>
      </c>
      <c r="S202" s="39">
        <v>0</v>
      </c>
      <c r="T202" s="39">
        <v>0</v>
      </c>
      <c r="U202" s="39">
        <v>0</v>
      </c>
      <c r="V202" s="40"/>
      <c r="W202" s="39">
        <v>0</v>
      </c>
      <c r="X202" s="39">
        <v>0</v>
      </c>
      <c r="Y202" s="39">
        <v>0</v>
      </c>
      <c r="Z202" s="39">
        <v>0</v>
      </c>
      <c r="AA202" s="39">
        <v>0</v>
      </c>
      <c r="AB202" s="39">
        <v>0</v>
      </c>
      <c r="AC202" s="39">
        <v>0</v>
      </c>
      <c r="AD202" s="39">
        <v>0</v>
      </c>
      <c r="AE202" s="40"/>
      <c r="AF202" s="39">
        <v>0</v>
      </c>
      <c r="AG202" s="40"/>
      <c r="AH202" s="40"/>
      <c r="AI202" s="40"/>
      <c r="AJ202" s="39">
        <v>0</v>
      </c>
      <c r="AK202" s="40"/>
      <c r="AL202" s="40"/>
      <c r="AM202" s="40"/>
      <c r="AN202" s="39">
        <v>0</v>
      </c>
      <c r="AO202" s="40"/>
      <c r="AP202" s="39">
        <v>0</v>
      </c>
      <c r="AQ202" s="40"/>
      <c r="AR202" s="40"/>
      <c r="AS202" s="40"/>
      <c r="AT202" s="39">
        <v>0</v>
      </c>
    </row>
    <row r="203" spans="1:46" ht="20.100000000000001" customHeight="1" x14ac:dyDescent="0.2">
      <c r="D203" s="2" t="s">
        <v>104</v>
      </c>
      <c r="F203" s="37">
        <v>0</v>
      </c>
      <c r="G203" s="37"/>
      <c r="H203" s="37"/>
      <c r="I203" s="37"/>
      <c r="J203" s="37">
        <v>0</v>
      </c>
      <c r="K203" s="37">
        <v>0</v>
      </c>
      <c r="L203" s="37">
        <v>0</v>
      </c>
      <c r="M203" s="37"/>
      <c r="N203" s="37">
        <v>0</v>
      </c>
      <c r="O203" s="37"/>
      <c r="P203" s="37"/>
      <c r="Q203" s="37"/>
      <c r="R203" s="37">
        <v>0</v>
      </c>
      <c r="S203" s="37">
        <v>0</v>
      </c>
      <c r="T203" s="37">
        <v>0</v>
      </c>
      <c r="U203" s="37">
        <v>0</v>
      </c>
      <c r="V203" s="37"/>
      <c r="W203" s="37">
        <v>0</v>
      </c>
      <c r="X203" s="37">
        <v>0</v>
      </c>
      <c r="Y203" s="37">
        <v>0</v>
      </c>
      <c r="Z203" s="37">
        <v>0</v>
      </c>
      <c r="AA203" s="37">
        <v>0</v>
      </c>
      <c r="AB203" s="37">
        <v>0</v>
      </c>
      <c r="AC203" s="37">
        <v>0</v>
      </c>
      <c r="AD203" s="37">
        <v>0</v>
      </c>
      <c r="AE203" s="37"/>
      <c r="AF203" s="37">
        <v>0</v>
      </c>
      <c r="AG203" s="37"/>
      <c r="AH203" s="37"/>
      <c r="AI203" s="37"/>
      <c r="AJ203" s="37">
        <v>0</v>
      </c>
      <c r="AK203" s="37"/>
      <c r="AL203" s="37"/>
      <c r="AM203" s="37"/>
      <c r="AN203" s="37">
        <v>0</v>
      </c>
      <c r="AO203" s="37"/>
      <c r="AP203" s="37">
        <v>0</v>
      </c>
      <c r="AQ203" s="37"/>
      <c r="AR203" s="37"/>
      <c r="AS203" s="37"/>
      <c r="AT203" s="37">
        <v>0</v>
      </c>
    </row>
    <row r="204" spans="1:46"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spans="1:46" s="1" customFormat="1" ht="20.100000000000001" customHeight="1" x14ac:dyDescent="0.2">
      <c r="A205" s="3"/>
      <c r="B205" s="6"/>
      <c r="C205" s="42" t="s">
        <v>144</v>
      </c>
      <c r="D205" s="42"/>
      <c r="E205" s="5"/>
      <c r="F205" s="44">
        <v>0</v>
      </c>
      <c r="G205" s="45"/>
      <c r="H205" s="45"/>
      <c r="I205" s="45"/>
      <c r="J205" s="44">
        <v>0</v>
      </c>
      <c r="K205" s="44">
        <v>0</v>
      </c>
      <c r="L205" s="44">
        <v>0</v>
      </c>
      <c r="M205" s="45"/>
      <c r="N205" s="44">
        <v>0</v>
      </c>
      <c r="O205" s="45"/>
      <c r="P205" s="45"/>
      <c r="Q205" s="45"/>
      <c r="R205" s="44">
        <v>0</v>
      </c>
      <c r="S205" s="44">
        <v>0</v>
      </c>
      <c r="T205" s="44">
        <v>0</v>
      </c>
      <c r="U205" s="44">
        <v>0</v>
      </c>
      <c r="V205" s="45"/>
      <c r="W205" s="44">
        <v>0</v>
      </c>
      <c r="X205" s="44">
        <v>0</v>
      </c>
      <c r="Y205" s="44">
        <v>0</v>
      </c>
      <c r="Z205" s="44">
        <v>0</v>
      </c>
      <c r="AA205" s="44">
        <v>0</v>
      </c>
      <c r="AB205" s="44">
        <v>0</v>
      </c>
      <c r="AC205" s="44">
        <v>0</v>
      </c>
      <c r="AD205" s="44">
        <v>0</v>
      </c>
      <c r="AE205" s="45"/>
      <c r="AF205" s="44">
        <v>0</v>
      </c>
      <c r="AG205" s="45"/>
      <c r="AH205" s="45"/>
      <c r="AI205" s="45"/>
      <c r="AJ205" s="44">
        <v>0</v>
      </c>
      <c r="AK205" s="45"/>
      <c r="AL205" s="45"/>
      <c r="AM205" s="45"/>
      <c r="AN205" s="44">
        <v>0</v>
      </c>
      <c r="AO205" s="45"/>
      <c r="AP205" s="44">
        <v>0</v>
      </c>
      <c r="AQ205" s="45"/>
      <c r="AR205" s="45"/>
      <c r="AS205" s="45"/>
      <c r="AT205" s="44">
        <v>0</v>
      </c>
    </row>
    <row r="206" spans="1:46"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row>
    <row r="207" spans="1:46"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spans="1:46" ht="19.5" customHeight="1" x14ac:dyDescent="0.2">
      <c r="D208" s="2" t="s">
        <v>187</v>
      </c>
      <c r="F208" s="37">
        <v>0</v>
      </c>
      <c r="G208" s="37"/>
      <c r="H208" s="37"/>
      <c r="I208" s="37"/>
      <c r="J208" s="37">
        <v>0</v>
      </c>
      <c r="K208" s="37">
        <v>0</v>
      </c>
      <c r="L208" s="37">
        <v>0</v>
      </c>
      <c r="M208" s="37"/>
      <c r="N208" s="37">
        <v>0</v>
      </c>
      <c r="O208" s="37"/>
      <c r="P208" s="37"/>
      <c r="Q208" s="37"/>
      <c r="R208" s="37">
        <v>0</v>
      </c>
      <c r="S208" s="37">
        <v>0</v>
      </c>
      <c r="T208" s="37">
        <v>0</v>
      </c>
      <c r="U208" s="37">
        <v>0</v>
      </c>
      <c r="V208" s="37"/>
      <c r="W208" s="37">
        <v>0</v>
      </c>
      <c r="X208" s="37">
        <v>0</v>
      </c>
      <c r="Y208" s="37">
        <v>0</v>
      </c>
      <c r="Z208" s="37">
        <v>0</v>
      </c>
      <c r="AA208" s="37">
        <v>0</v>
      </c>
      <c r="AB208" s="37">
        <v>0</v>
      </c>
      <c r="AC208" s="37">
        <v>0</v>
      </c>
      <c r="AD208" s="37">
        <v>0</v>
      </c>
      <c r="AE208" s="37"/>
      <c r="AF208" s="37">
        <v>0</v>
      </c>
      <c r="AG208" s="37"/>
      <c r="AH208" s="37"/>
      <c r="AI208" s="37"/>
      <c r="AJ208" s="37">
        <v>0</v>
      </c>
      <c r="AK208" s="37"/>
      <c r="AL208" s="37"/>
      <c r="AM208" s="37"/>
      <c r="AN208" s="37">
        <v>0</v>
      </c>
      <c r="AO208" s="37"/>
      <c r="AP208" s="37">
        <v>0</v>
      </c>
      <c r="AQ208" s="37"/>
      <c r="AR208" s="37"/>
      <c r="AS208" s="37"/>
      <c r="AT208" s="37">
        <v>0</v>
      </c>
    </row>
    <row r="209" spans="1:46"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row>
    <row r="210" spans="1:46" s="1" customFormat="1" ht="20.100000000000001" customHeight="1" x14ac:dyDescent="0.2">
      <c r="A210" s="3"/>
      <c r="B210" s="6"/>
      <c r="C210" s="42" t="s">
        <v>188</v>
      </c>
      <c r="D210" s="42"/>
      <c r="E210" s="5"/>
      <c r="F210" s="44">
        <v>0</v>
      </c>
      <c r="G210" s="45"/>
      <c r="H210" s="45"/>
      <c r="I210" s="45"/>
      <c r="J210" s="44">
        <v>0</v>
      </c>
      <c r="K210" s="44">
        <v>0</v>
      </c>
      <c r="L210" s="44">
        <v>0</v>
      </c>
      <c r="M210" s="45"/>
      <c r="N210" s="44">
        <v>0</v>
      </c>
      <c r="O210" s="45"/>
      <c r="P210" s="45"/>
      <c r="Q210" s="45"/>
      <c r="R210" s="44">
        <v>0</v>
      </c>
      <c r="S210" s="44">
        <v>0</v>
      </c>
      <c r="T210" s="44">
        <v>0</v>
      </c>
      <c r="U210" s="44">
        <v>0</v>
      </c>
      <c r="V210" s="45"/>
      <c r="W210" s="44">
        <v>0</v>
      </c>
      <c r="X210" s="44">
        <v>0</v>
      </c>
      <c r="Y210" s="44">
        <v>0</v>
      </c>
      <c r="Z210" s="44">
        <v>0</v>
      </c>
      <c r="AA210" s="44">
        <v>0</v>
      </c>
      <c r="AB210" s="44">
        <v>0</v>
      </c>
      <c r="AC210" s="44">
        <v>0</v>
      </c>
      <c r="AD210" s="44">
        <v>0</v>
      </c>
      <c r="AE210" s="45"/>
      <c r="AF210" s="44">
        <v>0</v>
      </c>
      <c r="AG210" s="45"/>
      <c r="AH210" s="45"/>
      <c r="AI210" s="45"/>
      <c r="AJ210" s="44">
        <v>0</v>
      </c>
      <c r="AK210" s="45"/>
      <c r="AL210" s="45"/>
      <c r="AM210" s="45"/>
      <c r="AN210" s="44">
        <v>0</v>
      </c>
      <c r="AO210" s="45"/>
      <c r="AP210" s="44">
        <v>0</v>
      </c>
      <c r="AQ210" s="45"/>
      <c r="AR210" s="45"/>
      <c r="AS210" s="45"/>
      <c r="AT210" s="44">
        <v>0</v>
      </c>
    </row>
    <row r="211" spans="1:46"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row>
    <row r="212" spans="1:46" s="1" customFormat="1" ht="20.100000000000001" customHeight="1" x14ac:dyDescent="0.25">
      <c r="A212" s="3"/>
      <c r="B212" s="49" t="s">
        <v>189</v>
      </c>
      <c r="C212" s="50"/>
      <c r="D212" s="50"/>
      <c r="E212" s="5"/>
      <c r="F212" s="51">
        <v>1479</v>
      </c>
      <c r="G212" s="52"/>
      <c r="H212" s="52"/>
      <c r="I212" s="52"/>
      <c r="J212" s="51">
        <v>11482</v>
      </c>
      <c r="K212" s="51">
        <v>103</v>
      </c>
      <c r="L212" s="51">
        <v>99</v>
      </c>
      <c r="M212" s="52"/>
      <c r="N212" s="51">
        <v>11684</v>
      </c>
      <c r="O212" s="52"/>
      <c r="P212" s="52"/>
      <c r="Q212" s="52"/>
      <c r="R212" s="51">
        <v>15</v>
      </c>
      <c r="S212" s="51">
        <v>225</v>
      </c>
      <c r="T212" s="51">
        <v>619</v>
      </c>
      <c r="U212" s="51">
        <v>853</v>
      </c>
      <c r="V212" s="52"/>
      <c r="W212" s="51">
        <v>1125</v>
      </c>
      <c r="X212" s="51">
        <v>15</v>
      </c>
      <c r="Y212" s="51">
        <v>12</v>
      </c>
      <c r="Z212" s="51">
        <v>707</v>
      </c>
      <c r="AA212" s="51">
        <v>410</v>
      </c>
      <c r="AB212" s="51">
        <v>243</v>
      </c>
      <c r="AC212" s="51">
        <v>7376</v>
      </c>
      <c r="AD212" s="51">
        <v>12</v>
      </c>
      <c r="AE212" s="52"/>
      <c r="AF212" s="51">
        <v>11612</v>
      </c>
      <c r="AG212" s="52"/>
      <c r="AH212" s="52"/>
      <c r="AI212" s="52"/>
      <c r="AJ212" s="51">
        <v>1551</v>
      </c>
      <c r="AK212" s="52"/>
      <c r="AL212" s="52"/>
      <c r="AM212" s="52"/>
      <c r="AN212" s="51">
        <v>0</v>
      </c>
      <c r="AO212" s="52"/>
      <c r="AP212" s="51">
        <v>0</v>
      </c>
      <c r="AQ212" s="52"/>
      <c r="AR212" s="52"/>
      <c r="AS212" s="52"/>
      <c r="AT212" s="51">
        <v>52</v>
      </c>
    </row>
    <row r="213" spans="1:46"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spans="1:46"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spans="1:46"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spans="1:46" ht="20.100000000000001" customHeight="1" x14ac:dyDescent="0.2">
      <c r="D216" s="2" t="s">
        <v>192</v>
      </c>
      <c r="F216" s="37">
        <v>105</v>
      </c>
      <c r="G216" s="37"/>
      <c r="H216" s="37"/>
      <c r="I216" s="37"/>
      <c r="J216" s="37">
        <v>781</v>
      </c>
      <c r="K216" s="37">
        <v>11</v>
      </c>
      <c r="L216" s="37">
        <v>8</v>
      </c>
      <c r="M216" s="37"/>
      <c r="N216" s="37">
        <v>800</v>
      </c>
      <c r="O216" s="37"/>
      <c r="P216" s="37"/>
      <c r="Q216" s="37"/>
      <c r="R216" s="37">
        <v>5</v>
      </c>
      <c r="S216" s="37">
        <v>27</v>
      </c>
      <c r="T216" s="37">
        <v>71</v>
      </c>
      <c r="U216" s="37">
        <v>65</v>
      </c>
      <c r="V216" s="37"/>
      <c r="W216" s="37">
        <v>68</v>
      </c>
      <c r="X216" s="37">
        <v>2</v>
      </c>
      <c r="Y216" s="37">
        <v>1</v>
      </c>
      <c r="Z216" s="37">
        <v>46</v>
      </c>
      <c r="AA216" s="37">
        <v>25</v>
      </c>
      <c r="AB216" s="37">
        <v>18</v>
      </c>
      <c r="AC216" s="37">
        <v>472</v>
      </c>
      <c r="AD216" s="37">
        <v>3</v>
      </c>
      <c r="AE216" s="37"/>
      <c r="AF216" s="37">
        <v>803</v>
      </c>
      <c r="AG216" s="37"/>
      <c r="AH216" s="37"/>
      <c r="AI216" s="37"/>
      <c r="AJ216" s="37">
        <v>102</v>
      </c>
      <c r="AK216" s="37"/>
      <c r="AL216" s="37"/>
      <c r="AM216" s="37"/>
      <c r="AN216" s="37">
        <v>0</v>
      </c>
      <c r="AO216" s="37"/>
      <c r="AP216" s="37">
        <v>0</v>
      </c>
      <c r="AQ216" s="37"/>
      <c r="AR216" s="37"/>
      <c r="AS216" s="37"/>
      <c r="AT216" s="37">
        <v>0</v>
      </c>
    </row>
    <row r="217" spans="1:46" ht="20.100000000000001" customHeight="1" x14ac:dyDescent="0.2">
      <c r="D217" s="38" t="s">
        <v>193</v>
      </c>
      <c r="F217" s="39">
        <v>119</v>
      </c>
      <c r="G217" s="40"/>
      <c r="H217" s="40"/>
      <c r="I217" s="40"/>
      <c r="J217" s="39">
        <v>786</v>
      </c>
      <c r="K217" s="39">
        <v>3</v>
      </c>
      <c r="L217" s="39">
        <v>4</v>
      </c>
      <c r="M217" s="40"/>
      <c r="N217" s="39">
        <v>793</v>
      </c>
      <c r="O217" s="40"/>
      <c r="P217" s="40"/>
      <c r="Q217" s="40"/>
      <c r="R217" s="39">
        <v>1</v>
      </c>
      <c r="S217" s="39">
        <v>20</v>
      </c>
      <c r="T217" s="39">
        <v>13</v>
      </c>
      <c r="U217" s="39">
        <v>53</v>
      </c>
      <c r="V217" s="40"/>
      <c r="W217" s="39">
        <v>52</v>
      </c>
      <c r="X217" s="39">
        <v>0</v>
      </c>
      <c r="Y217" s="39">
        <v>1</v>
      </c>
      <c r="Z217" s="39">
        <v>20</v>
      </c>
      <c r="AA217" s="39">
        <v>53</v>
      </c>
      <c r="AB217" s="39">
        <v>18</v>
      </c>
      <c r="AC217" s="39">
        <v>566</v>
      </c>
      <c r="AD217" s="39">
        <v>0</v>
      </c>
      <c r="AE217" s="40"/>
      <c r="AF217" s="39">
        <v>797</v>
      </c>
      <c r="AG217" s="40"/>
      <c r="AH217" s="40"/>
      <c r="AI217" s="40"/>
      <c r="AJ217" s="39">
        <v>115</v>
      </c>
      <c r="AK217" s="40"/>
      <c r="AL217" s="40"/>
      <c r="AM217" s="40"/>
      <c r="AN217" s="39">
        <v>0</v>
      </c>
      <c r="AO217" s="40"/>
      <c r="AP217" s="39">
        <v>0</v>
      </c>
      <c r="AQ217" s="40"/>
      <c r="AR217" s="40"/>
      <c r="AS217" s="40"/>
      <c r="AT217" s="39">
        <v>0</v>
      </c>
    </row>
    <row r="218" spans="1:46" ht="20.100000000000001" customHeight="1" x14ac:dyDescent="0.2">
      <c r="D218" s="2" t="s">
        <v>194</v>
      </c>
      <c r="F218" s="37">
        <v>85</v>
      </c>
      <c r="G218" s="37"/>
      <c r="H218" s="37"/>
      <c r="I218" s="37"/>
      <c r="J218" s="37">
        <v>794</v>
      </c>
      <c r="K218" s="37">
        <v>2</v>
      </c>
      <c r="L218" s="37">
        <v>10</v>
      </c>
      <c r="M218" s="37"/>
      <c r="N218" s="37">
        <v>806</v>
      </c>
      <c r="O218" s="37"/>
      <c r="P218" s="37"/>
      <c r="Q218" s="37"/>
      <c r="R218" s="37">
        <v>0</v>
      </c>
      <c r="S218" s="37">
        <v>24</v>
      </c>
      <c r="T218" s="37">
        <v>21</v>
      </c>
      <c r="U218" s="37">
        <v>81</v>
      </c>
      <c r="V218" s="37"/>
      <c r="W218" s="37">
        <v>56</v>
      </c>
      <c r="X218" s="37">
        <v>1</v>
      </c>
      <c r="Y218" s="37">
        <v>0</v>
      </c>
      <c r="Z218" s="37">
        <v>28</v>
      </c>
      <c r="AA218" s="37">
        <v>43</v>
      </c>
      <c r="AB218" s="37">
        <v>33</v>
      </c>
      <c r="AC218" s="37">
        <v>515</v>
      </c>
      <c r="AD218" s="37">
        <v>0</v>
      </c>
      <c r="AE218" s="37"/>
      <c r="AF218" s="37">
        <v>802</v>
      </c>
      <c r="AG218" s="37"/>
      <c r="AH218" s="37"/>
      <c r="AI218" s="37"/>
      <c r="AJ218" s="37">
        <v>89</v>
      </c>
      <c r="AK218" s="37"/>
      <c r="AL218" s="37"/>
      <c r="AM218" s="37"/>
      <c r="AN218" s="37">
        <v>0</v>
      </c>
      <c r="AO218" s="37"/>
      <c r="AP218" s="37">
        <v>0</v>
      </c>
      <c r="AQ218" s="37"/>
      <c r="AR218" s="37"/>
      <c r="AS218" s="37"/>
      <c r="AT218" s="37">
        <v>0</v>
      </c>
    </row>
    <row r="219" spans="1:46" ht="20.100000000000001" customHeight="1" x14ac:dyDescent="0.2">
      <c r="D219" s="38" t="s">
        <v>195</v>
      </c>
      <c r="F219" s="39">
        <v>89</v>
      </c>
      <c r="G219" s="40"/>
      <c r="H219" s="40"/>
      <c r="I219" s="40"/>
      <c r="J219" s="39">
        <v>783</v>
      </c>
      <c r="K219" s="39">
        <v>0</v>
      </c>
      <c r="L219" s="39">
        <v>4</v>
      </c>
      <c r="M219" s="40"/>
      <c r="N219" s="39">
        <v>787</v>
      </c>
      <c r="O219" s="40"/>
      <c r="P219" s="40"/>
      <c r="Q219" s="40"/>
      <c r="R219" s="39">
        <v>0</v>
      </c>
      <c r="S219" s="39">
        <v>10</v>
      </c>
      <c r="T219" s="39">
        <v>4</v>
      </c>
      <c r="U219" s="39">
        <v>74</v>
      </c>
      <c r="V219" s="40"/>
      <c r="W219" s="39">
        <v>60</v>
      </c>
      <c r="X219" s="39">
        <v>1</v>
      </c>
      <c r="Y219" s="39">
        <v>0</v>
      </c>
      <c r="Z219" s="39">
        <v>42</v>
      </c>
      <c r="AA219" s="39">
        <v>24</v>
      </c>
      <c r="AB219" s="39">
        <v>14</v>
      </c>
      <c r="AC219" s="39">
        <v>525</v>
      </c>
      <c r="AD219" s="39">
        <v>1</v>
      </c>
      <c r="AE219" s="40"/>
      <c r="AF219" s="39">
        <v>755</v>
      </c>
      <c r="AG219" s="40"/>
      <c r="AH219" s="40"/>
      <c r="AI219" s="40"/>
      <c r="AJ219" s="39">
        <v>121</v>
      </c>
      <c r="AK219" s="40"/>
      <c r="AL219" s="40"/>
      <c r="AM219" s="40"/>
      <c r="AN219" s="39">
        <v>0</v>
      </c>
      <c r="AO219" s="40"/>
      <c r="AP219" s="39">
        <v>0</v>
      </c>
      <c r="AQ219" s="40"/>
      <c r="AR219" s="40"/>
      <c r="AS219" s="40"/>
      <c r="AT219" s="39">
        <v>0</v>
      </c>
    </row>
    <row r="220" spans="1:46" ht="20.100000000000001" customHeight="1" x14ac:dyDescent="0.2">
      <c r="D220" s="2" t="s">
        <v>115</v>
      </c>
      <c r="F220" s="37">
        <v>184</v>
      </c>
      <c r="G220" s="37"/>
      <c r="H220" s="37"/>
      <c r="I220" s="37"/>
      <c r="J220" s="37">
        <v>786</v>
      </c>
      <c r="K220" s="37">
        <v>5</v>
      </c>
      <c r="L220" s="37">
        <v>1</v>
      </c>
      <c r="M220" s="37"/>
      <c r="N220" s="37">
        <v>792</v>
      </c>
      <c r="O220" s="37"/>
      <c r="P220" s="37"/>
      <c r="Q220" s="37"/>
      <c r="R220" s="37">
        <v>8</v>
      </c>
      <c r="S220" s="37">
        <v>26</v>
      </c>
      <c r="T220" s="37">
        <v>28</v>
      </c>
      <c r="U220" s="37">
        <v>60</v>
      </c>
      <c r="V220" s="37"/>
      <c r="W220" s="37">
        <v>73</v>
      </c>
      <c r="X220" s="37">
        <v>3</v>
      </c>
      <c r="Y220" s="37">
        <v>1</v>
      </c>
      <c r="Z220" s="37">
        <v>44</v>
      </c>
      <c r="AA220" s="37">
        <v>36</v>
      </c>
      <c r="AB220" s="37">
        <v>34</v>
      </c>
      <c r="AC220" s="37">
        <v>564</v>
      </c>
      <c r="AD220" s="37">
        <v>0</v>
      </c>
      <c r="AE220" s="37"/>
      <c r="AF220" s="37">
        <v>877</v>
      </c>
      <c r="AG220" s="37"/>
      <c r="AH220" s="37"/>
      <c r="AI220" s="37"/>
      <c r="AJ220" s="37">
        <v>99</v>
      </c>
      <c r="AK220" s="37"/>
      <c r="AL220" s="37"/>
      <c r="AM220" s="37"/>
      <c r="AN220" s="37">
        <v>0</v>
      </c>
      <c r="AO220" s="37"/>
      <c r="AP220" s="37">
        <v>0</v>
      </c>
      <c r="AQ220" s="37"/>
      <c r="AR220" s="37"/>
      <c r="AS220" s="37"/>
      <c r="AT220" s="37">
        <v>0</v>
      </c>
    </row>
    <row r="221" spans="1:46" ht="20.100000000000001" customHeight="1" x14ac:dyDescent="0.2">
      <c r="D221" s="38" t="s">
        <v>116</v>
      </c>
      <c r="F221" s="39">
        <v>131</v>
      </c>
      <c r="G221" s="40"/>
      <c r="H221" s="40"/>
      <c r="I221" s="40"/>
      <c r="J221" s="39">
        <v>782</v>
      </c>
      <c r="K221" s="39">
        <v>3</v>
      </c>
      <c r="L221" s="39">
        <v>3</v>
      </c>
      <c r="M221" s="40"/>
      <c r="N221" s="39">
        <v>788</v>
      </c>
      <c r="O221" s="40"/>
      <c r="P221" s="40"/>
      <c r="Q221" s="40"/>
      <c r="R221" s="39">
        <v>3</v>
      </c>
      <c r="S221" s="39">
        <v>15</v>
      </c>
      <c r="T221" s="39">
        <v>28</v>
      </c>
      <c r="U221" s="39">
        <v>65</v>
      </c>
      <c r="V221" s="40"/>
      <c r="W221" s="39">
        <v>84</v>
      </c>
      <c r="X221" s="39">
        <v>1</v>
      </c>
      <c r="Y221" s="39">
        <v>2</v>
      </c>
      <c r="Z221" s="39">
        <v>32</v>
      </c>
      <c r="AA221" s="39">
        <v>14</v>
      </c>
      <c r="AB221" s="39">
        <v>7</v>
      </c>
      <c r="AC221" s="39">
        <v>542</v>
      </c>
      <c r="AD221" s="39">
        <v>0</v>
      </c>
      <c r="AE221" s="40"/>
      <c r="AF221" s="39">
        <v>793</v>
      </c>
      <c r="AG221" s="40"/>
      <c r="AH221" s="40"/>
      <c r="AI221" s="40"/>
      <c r="AJ221" s="39">
        <v>126</v>
      </c>
      <c r="AK221" s="40"/>
      <c r="AL221" s="40"/>
      <c r="AM221" s="40"/>
      <c r="AN221" s="39">
        <v>0</v>
      </c>
      <c r="AO221" s="40"/>
      <c r="AP221" s="39">
        <v>0</v>
      </c>
      <c r="AQ221" s="40"/>
      <c r="AR221" s="40"/>
      <c r="AS221" s="40"/>
      <c r="AT221" s="39">
        <v>0</v>
      </c>
    </row>
    <row r="222" spans="1:46"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spans="1:46" s="1" customFormat="1" ht="20.100000000000001" customHeight="1" x14ac:dyDescent="0.2">
      <c r="A223" s="3"/>
      <c r="B223" s="6"/>
      <c r="C223" s="42" t="s">
        <v>196</v>
      </c>
      <c r="D223" s="42"/>
      <c r="E223" s="5"/>
      <c r="F223" s="44">
        <v>713</v>
      </c>
      <c r="G223" s="45"/>
      <c r="H223" s="45"/>
      <c r="I223" s="45"/>
      <c r="J223" s="44">
        <v>4712</v>
      </c>
      <c r="K223" s="44">
        <v>24</v>
      </c>
      <c r="L223" s="44">
        <v>30</v>
      </c>
      <c r="M223" s="45"/>
      <c r="N223" s="44">
        <v>4766</v>
      </c>
      <c r="O223" s="45"/>
      <c r="P223" s="45"/>
      <c r="Q223" s="45"/>
      <c r="R223" s="44">
        <v>17</v>
      </c>
      <c r="S223" s="44">
        <v>122</v>
      </c>
      <c r="T223" s="44">
        <v>165</v>
      </c>
      <c r="U223" s="44">
        <v>398</v>
      </c>
      <c r="V223" s="45"/>
      <c r="W223" s="44">
        <v>393</v>
      </c>
      <c r="X223" s="44">
        <v>8</v>
      </c>
      <c r="Y223" s="44">
        <v>5</v>
      </c>
      <c r="Z223" s="44">
        <v>212</v>
      </c>
      <c r="AA223" s="44">
        <v>195</v>
      </c>
      <c r="AB223" s="44">
        <v>124</v>
      </c>
      <c r="AC223" s="44">
        <v>3184</v>
      </c>
      <c r="AD223" s="44">
        <v>4</v>
      </c>
      <c r="AE223" s="45"/>
      <c r="AF223" s="44">
        <v>4827</v>
      </c>
      <c r="AG223" s="45"/>
      <c r="AH223" s="45"/>
      <c r="AI223" s="45"/>
      <c r="AJ223" s="44">
        <v>652</v>
      </c>
      <c r="AK223" s="45"/>
      <c r="AL223" s="45"/>
      <c r="AM223" s="45"/>
      <c r="AN223" s="44">
        <v>0</v>
      </c>
      <c r="AO223" s="45"/>
      <c r="AP223" s="44">
        <v>0</v>
      </c>
      <c r="AQ223" s="45"/>
      <c r="AR223" s="45"/>
      <c r="AS223" s="45"/>
      <c r="AT223" s="44">
        <v>0</v>
      </c>
    </row>
    <row r="224" spans="1:46"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spans="1:46"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spans="1:46" ht="20.100000000000001" customHeight="1" x14ac:dyDescent="0.2">
      <c r="D226" s="2" t="s">
        <v>192</v>
      </c>
      <c r="F226" s="37">
        <v>0</v>
      </c>
      <c r="G226" s="37"/>
      <c r="H226" s="37"/>
      <c r="I226" s="37"/>
      <c r="J226" s="37">
        <v>0</v>
      </c>
      <c r="K226" s="37">
        <v>0</v>
      </c>
      <c r="L226" s="37">
        <v>0</v>
      </c>
      <c r="M226" s="37"/>
      <c r="N226" s="37">
        <v>0</v>
      </c>
      <c r="O226" s="37"/>
      <c r="P226" s="37"/>
      <c r="Q226" s="37"/>
      <c r="R226" s="37">
        <v>0</v>
      </c>
      <c r="S226" s="37">
        <v>0</v>
      </c>
      <c r="T226" s="37">
        <v>0</v>
      </c>
      <c r="U226" s="37">
        <v>0</v>
      </c>
      <c r="V226" s="37"/>
      <c r="W226" s="37">
        <v>0</v>
      </c>
      <c r="X226" s="37">
        <v>0</v>
      </c>
      <c r="Y226" s="37">
        <v>0</v>
      </c>
      <c r="Z226" s="37">
        <v>0</v>
      </c>
      <c r="AA226" s="37">
        <v>0</v>
      </c>
      <c r="AB226" s="37">
        <v>0</v>
      </c>
      <c r="AC226" s="37">
        <v>0</v>
      </c>
      <c r="AD226" s="37">
        <v>0</v>
      </c>
      <c r="AE226" s="37"/>
      <c r="AF226" s="37">
        <v>0</v>
      </c>
      <c r="AG226" s="37"/>
      <c r="AH226" s="37"/>
      <c r="AI226" s="37"/>
      <c r="AJ226" s="37">
        <v>0</v>
      </c>
      <c r="AK226" s="37"/>
      <c r="AL226" s="37"/>
      <c r="AM226" s="37"/>
      <c r="AN226" s="37">
        <v>0</v>
      </c>
      <c r="AO226" s="37"/>
      <c r="AP226" s="37">
        <v>0</v>
      </c>
      <c r="AQ226" s="37"/>
      <c r="AR226" s="37"/>
      <c r="AS226" s="37"/>
      <c r="AT226" s="37">
        <v>0</v>
      </c>
    </row>
    <row r="227" spans="1:46" ht="20.100000000000001" customHeight="1" x14ac:dyDescent="0.2">
      <c r="D227" s="38" t="s">
        <v>99</v>
      </c>
      <c r="F227" s="39">
        <v>0</v>
      </c>
      <c r="G227" s="40"/>
      <c r="H227" s="40"/>
      <c r="I227" s="40"/>
      <c r="J227" s="39">
        <v>0</v>
      </c>
      <c r="K227" s="39">
        <v>0</v>
      </c>
      <c r="L227" s="39">
        <v>0</v>
      </c>
      <c r="M227" s="40"/>
      <c r="N227" s="39">
        <v>0</v>
      </c>
      <c r="O227" s="40"/>
      <c r="P227" s="40"/>
      <c r="Q227" s="40"/>
      <c r="R227" s="39">
        <v>0</v>
      </c>
      <c r="S227" s="39">
        <v>0</v>
      </c>
      <c r="T227" s="39">
        <v>0</v>
      </c>
      <c r="U227" s="39">
        <v>0</v>
      </c>
      <c r="V227" s="40"/>
      <c r="W227" s="39">
        <v>0</v>
      </c>
      <c r="X227" s="39">
        <v>0</v>
      </c>
      <c r="Y227" s="39">
        <v>0</v>
      </c>
      <c r="Z227" s="39">
        <v>0</v>
      </c>
      <c r="AA227" s="39">
        <v>0</v>
      </c>
      <c r="AB227" s="39">
        <v>0</v>
      </c>
      <c r="AC227" s="39">
        <v>0</v>
      </c>
      <c r="AD227" s="39">
        <v>0</v>
      </c>
      <c r="AE227" s="40"/>
      <c r="AF227" s="39">
        <v>0</v>
      </c>
      <c r="AG227" s="40"/>
      <c r="AH227" s="40"/>
      <c r="AI227" s="40"/>
      <c r="AJ227" s="39">
        <v>0</v>
      </c>
      <c r="AK227" s="40"/>
      <c r="AL227" s="40"/>
      <c r="AM227" s="40"/>
      <c r="AN227" s="39">
        <v>0</v>
      </c>
      <c r="AO227" s="40"/>
      <c r="AP227" s="39">
        <v>0</v>
      </c>
      <c r="AQ227" s="40"/>
      <c r="AR227" s="40"/>
      <c r="AS227" s="40"/>
      <c r="AT227" s="39">
        <v>0</v>
      </c>
    </row>
    <row r="228" spans="1:46"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spans="1:46" s="1" customFormat="1" ht="20.100000000000001" customHeight="1" x14ac:dyDescent="0.2">
      <c r="A229" s="3"/>
      <c r="B229" s="6"/>
      <c r="C229" s="42" t="s">
        <v>126</v>
      </c>
      <c r="D229" s="42"/>
      <c r="E229" s="5"/>
      <c r="F229" s="44">
        <v>0</v>
      </c>
      <c r="G229" s="45"/>
      <c r="H229" s="45"/>
      <c r="I229" s="45"/>
      <c r="J229" s="44">
        <v>0</v>
      </c>
      <c r="K229" s="44">
        <v>0</v>
      </c>
      <c r="L229" s="44">
        <v>0</v>
      </c>
      <c r="M229" s="45"/>
      <c r="N229" s="44">
        <v>0</v>
      </c>
      <c r="O229" s="45"/>
      <c r="P229" s="45"/>
      <c r="Q229" s="45"/>
      <c r="R229" s="44">
        <v>0</v>
      </c>
      <c r="S229" s="44">
        <v>0</v>
      </c>
      <c r="T229" s="44">
        <v>0</v>
      </c>
      <c r="U229" s="44">
        <v>0</v>
      </c>
      <c r="V229" s="45"/>
      <c r="W229" s="44">
        <v>0</v>
      </c>
      <c r="X229" s="44">
        <v>0</v>
      </c>
      <c r="Y229" s="44">
        <v>0</v>
      </c>
      <c r="Z229" s="44">
        <v>0</v>
      </c>
      <c r="AA229" s="44">
        <v>0</v>
      </c>
      <c r="AB229" s="44">
        <v>0</v>
      </c>
      <c r="AC229" s="44">
        <v>0</v>
      </c>
      <c r="AD229" s="44">
        <v>0</v>
      </c>
      <c r="AE229" s="45"/>
      <c r="AF229" s="44">
        <v>0</v>
      </c>
      <c r="AG229" s="45"/>
      <c r="AH229" s="45"/>
      <c r="AI229" s="45"/>
      <c r="AJ229" s="44">
        <v>0</v>
      </c>
      <c r="AK229" s="45"/>
      <c r="AL229" s="45"/>
      <c r="AM229" s="45"/>
      <c r="AN229" s="44">
        <v>0</v>
      </c>
      <c r="AO229" s="45"/>
      <c r="AP229" s="44">
        <v>0</v>
      </c>
      <c r="AQ229" s="45"/>
      <c r="AR229" s="45"/>
      <c r="AS229" s="45"/>
      <c r="AT229" s="44">
        <v>0</v>
      </c>
    </row>
    <row r="230" spans="1:46"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spans="1:46"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spans="1:46" ht="20.100000000000001" customHeight="1" x14ac:dyDescent="0.2">
      <c r="D232" s="2" t="s">
        <v>98</v>
      </c>
      <c r="F232" s="37">
        <v>0</v>
      </c>
      <c r="G232" s="37"/>
      <c r="H232" s="37"/>
      <c r="I232" s="37"/>
      <c r="J232" s="37">
        <v>0</v>
      </c>
      <c r="K232" s="37">
        <v>0</v>
      </c>
      <c r="L232" s="37">
        <v>0</v>
      </c>
      <c r="M232" s="37"/>
      <c r="N232" s="37">
        <v>0</v>
      </c>
      <c r="O232" s="37"/>
      <c r="P232" s="37"/>
      <c r="Q232" s="37"/>
      <c r="R232" s="37">
        <v>0</v>
      </c>
      <c r="S232" s="37">
        <v>0</v>
      </c>
      <c r="T232" s="37">
        <v>0</v>
      </c>
      <c r="U232" s="37">
        <v>0</v>
      </c>
      <c r="V232" s="37"/>
      <c r="W232" s="37">
        <v>0</v>
      </c>
      <c r="X232" s="37">
        <v>0</v>
      </c>
      <c r="Y232" s="37">
        <v>0</v>
      </c>
      <c r="Z232" s="37">
        <v>0</v>
      </c>
      <c r="AA232" s="37">
        <v>0</v>
      </c>
      <c r="AB232" s="37">
        <v>0</v>
      </c>
      <c r="AC232" s="37">
        <v>0</v>
      </c>
      <c r="AD232" s="37">
        <v>0</v>
      </c>
      <c r="AE232" s="37"/>
      <c r="AF232" s="37">
        <v>0</v>
      </c>
      <c r="AG232" s="37"/>
      <c r="AH232" s="37"/>
      <c r="AI232" s="37"/>
      <c r="AJ232" s="37">
        <v>0</v>
      </c>
      <c r="AK232" s="37"/>
      <c r="AL232" s="37"/>
      <c r="AM232" s="37"/>
      <c r="AN232" s="37">
        <v>0</v>
      </c>
      <c r="AO232" s="37"/>
      <c r="AP232" s="37">
        <v>0</v>
      </c>
      <c r="AQ232" s="37"/>
      <c r="AR232" s="37"/>
      <c r="AS232" s="37"/>
      <c r="AT232" s="37">
        <v>0</v>
      </c>
    </row>
    <row r="233" spans="1:46" ht="20.100000000000001" customHeight="1" x14ac:dyDescent="0.2">
      <c r="D233" s="38" t="s">
        <v>99</v>
      </c>
      <c r="F233" s="39">
        <v>0</v>
      </c>
      <c r="G233" s="40"/>
      <c r="H233" s="40"/>
      <c r="I233" s="40"/>
      <c r="J233" s="39">
        <v>1</v>
      </c>
      <c r="K233" s="39">
        <v>0</v>
      </c>
      <c r="L233" s="39">
        <v>0</v>
      </c>
      <c r="M233" s="40"/>
      <c r="N233" s="39">
        <v>1</v>
      </c>
      <c r="O233" s="40"/>
      <c r="P233" s="40"/>
      <c r="Q233" s="40"/>
      <c r="R233" s="39">
        <v>0</v>
      </c>
      <c r="S233" s="39">
        <v>1</v>
      </c>
      <c r="T233" s="39">
        <v>0</v>
      </c>
      <c r="U233" s="39">
        <v>0</v>
      </c>
      <c r="V233" s="40"/>
      <c r="W233" s="39">
        <v>0</v>
      </c>
      <c r="X233" s="39">
        <v>0</v>
      </c>
      <c r="Y233" s="39">
        <v>0</v>
      </c>
      <c r="Z233" s="39">
        <v>0</v>
      </c>
      <c r="AA233" s="39">
        <v>0</v>
      </c>
      <c r="AB233" s="39">
        <v>0</v>
      </c>
      <c r="AC233" s="39">
        <v>0</v>
      </c>
      <c r="AD233" s="39">
        <v>0</v>
      </c>
      <c r="AE233" s="40"/>
      <c r="AF233" s="39">
        <v>1</v>
      </c>
      <c r="AG233" s="40"/>
      <c r="AH233" s="40"/>
      <c r="AI233" s="40"/>
      <c r="AJ233" s="39">
        <v>0</v>
      </c>
      <c r="AK233" s="40"/>
      <c r="AL233" s="40"/>
      <c r="AM233" s="40"/>
      <c r="AN233" s="39">
        <v>0</v>
      </c>
      <c r="AO233" s="40"/>
      <c r="AP233" s="39">
        <v>0</v>
      </c>
      <c r="AQ233" s="40"/>
      <c r="AR233" s="40"/>
      <c r="AS233" s="40"/>
      <c r="AT233" s="39">
        <v>0</v>
      </c>
    </row>
    <row r="234" spans="1:46" ht="20.100000000000001" customHeight="1" x14ac:dyDescent="0.2">
      <c r="D234" s="2" t="s">
        <v>113</v>
      </c>
      <c r="F234" s="37">
        <v>0</v>
      </c>
      <c r="G234" s="37"/>
      <c r="H234" s="37"/>
      <c r="I234" s="37"/>
      <c r="J234" s="37">
        <v>0</v>
      </c>
      <c r="K234" s="37">
        <v>0</v>
      </c>
      <c r="L234" s="37">
        <v>0</v>
      </c>
      <c r="M234" s="37"/>
      <c r="N234" s="37">
        <v>0</v>
      </c>
      <c r="O234" s="37"/>
      <c r="P234" s="37"/>
      <c r="Q234" s="37"/>
      <c r="R234" s="37">
        <v>0</v>
      </c>
      <c r="S234" s="37">
        <v>0</v>
      </c>
      <c r="T234" s="37">
        <v>0</v>
      </c>
      <c r="U234" s="37">
        <v>0</v>
      </c>
      <c r="V234" s="37"/>
      <c r="W234" s="37">
        <v>0</v>
      </c>
      <c r="X234" s="37">
        <v>0</v>
      </c>
      <c r="Y234" s="37">
        <v>0</v>
      </c>
      <c r="Z234" s="37">
        <v>0</v>
      </c>
      <c r="AA234" s="37">
        <v>0</v>
      </c>
      <c r="AB234" s="37">
        <v>0</v>
      </c>
      <c r="AC234" s="37">
        <v>0</v>
      </c>
      <c r="AD234" s="37">
        <v>0</v>
      </c>
      <c r="AE234" s="37"/>
      <c r="AF234" s="37">
        <v>0</v>
      </c>
      <c r="AG234" s="37"/>
      <c r="AH234" s="37"/>
      <c r="AI234" s="37"/>
      <c r="AJ234" s="37">
        <v>0</v>
      </c>
      <c r="AK234" s="37"/>
      <c r="AL234" s="37"/>
      <c r="AM234" s="37"/>
      <c r="AN234" s="37">
        <v>0</v>
      </c>
      <c r="AO234" s="37"/>
      <c r="AP234" s="37">
        <v>0</v>
      </c>
      <c r="AQ234" s="37"/>
      <c r="AR234" s="37"/>
      <c r="AS234" s="37"/>
      <c r="AT234" s="37">
        <v>0</v>
      </c>
    </row>
    <row r="235" spans="1:46" ht="20.100000000000001" customHeight="1" x14ac:dyDescent="0.2">
      <c r="D235" s="38" t="s">
        <v>101</v>
      </c>
      <c r="F235" s="39">
        <v>0</v>
      </c>
      <c r="G235" s="40"/>
      <c r="H235" s="40"/>
      <c r="I235" s="40"/>
      <c r="J235" s="39">
        <v>0</v>
      </c>
      <c r="K235" s="39">
        <v>0</v>
      </c>
      <c r="L235" s="39">
        <v>0</v>
      </c>
      <c r="M235" s="40"/>
      <c r="N235" s="39">
        <v>0</v>
      </c>
      <c r="O235" s="40"/>
      <c r="P235" s="40"/>
      <c r="Q235" s="40"/>
      <c r="R235" s="39">
        <v>0</v>
      </c>
      <c r="S235" s="39">
        <v>0</v>
      </c>
      <c r="T235" s="39">
        <v>0</v>
      </c>
      <c r="U235" s="39">
        <v>0</v>
      </c>
      <c r="V235" s="40"/>
      <c r="W235" s="39">
        <v>0</v>
      </c>
      <c r="X235" s="39">
        <v>0</v>
      </c>
      <c r="Y235" s="39">
        <v>0</v>
      </c>
      <c r="Z235" s="39">
        <v>0</v>
      </c>
      <c r="AA235" s="39">
        <v>0</v>
      </c>
      <c r="AB235" s="39">
        <v>0</v>
      </c>
      <c r="AC235" s="39">
        <v>0</v>
      </c>
      <c r="AD235" s="39">
        <v>0</v>
      </c>
      <c r="AE235" s="40"/>
      <c r="AF235" s="39">
        <v>0</v>
      </c>
      <c r="AG235" s="40"/>
      <c r="AH235" s="40"/>
      <c r="AI235" s="40"/>
      <c r="AJ235" s="39">
        <v>0</v>
      </c>
      <c r="AK235" s="40"/>
      <c r="AL235" s="40"/>
      <c r="AM235" s="40"/>
      <c r="AN235" s="39">
        <v>0</v>
      </c>
      <c r="AO235" s="40"/>
      <c r="AP235" s="39">
        <v>0</v>
      </c>
      <c r="AQ235" s="40"/>
      <c r="AR235" s="40"/>
      <c r="AS235" s="40"/>
      <c r="AT235" s="39">
        <v>0</v>
      </c>
    </row>
    <row r="236" spans="1:46" ht="20.100000000000001" customHeight="1" x14ac:dyDescent="0.2">
      <c r="D236" s="41" t="s">
        <v>115</v>
      </c>
      <c r="F236" s="40">
        <v>0</v>
      </c>
      <c r="G236" s="40"/>
      <c r="H236" s="40"/>
      <c r="I236" s="40"/>
      <c r="J236" s="40">
        <v>0</v>
      </c>
      <c r="K236" s="40">
        <v>0</v>
      </c>
      <c r="L236" s="40">
        <v>0</v>
      </c>
      <c r="M236" s="40"/>
      <c r="N236" s="40">
        <v>0</v>
      </c>
      <c r="O236" s="40"/>
      <c r="P236" s="40"/>
      <c r="Q236" s="40"/>
      <c r="R236" s="40">
        <v>0</v>
      </c>
      <c r="S236" s="40">
        <v>0</v>
      </c>
      <c r="T236" s="40">
        <v>0</v>
      </c>
      <c r="U236" s="40">
        <v>0</v>
      </c>
      <c r="V236" s="40"/>
      <c r="W236" s="40">
        <v>0</v>
      </c>
      <c r="X236" s="40">
        <v>0</v>
      </c>
      <c r="Y236" s="40">
        <v>0</v>
      </c>
      <c r="Z236" s="40">
        <v>0</v>
      </c>
      <c r="AA236" s="40">
        <v>0</v>
      </c>
      <c r="AB236" s="40">
        <v>0</v>
      </c>
      <c r="AC236" s="40">
        <v>0</v>
      </c>
      <c r="AD236" s="40">
        <v>0</v>
      </c>
      <c r="AE236" s="40"/>
      <c r="AF236" s="40">
        <v>0</v>
      </c>
      <c r="AG236" s="40"/>
      <c r="AH236" s="40"/>
      <c r="AI236" s="40"/>
      <c r="AJ236" s="40">
        <v>0</v>
      </c>
      <c r="AK236" s="40"/>
      <c r="AL236" s="40"/>
      <c r="AM236" s="40"/>
      <c r="AN236" s="40">
        <v>0</v>
      </c>
      <c r="AO236" s="40"/>
      <c r="AP236" s="40">
        <v>0</v>
      </c>
      <c r="AQ236" s="40"/>
      <c r="AR236" s="40"/>
      <c r="AS236" s="40"/>
      <c r="AT236" s="40">
        <v>0</v>
      </c>
    </row>
    <row r="237" spans="1:46"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spans="1:46" s="1" customFormat="1" ht="20.100000000000001" customHeight="1" x14ac:dyDescent="0.2">
      <c r="A238" s="3"/>
      <c r="B238" s="6"/>
      <c r="C238" s="42" t="s">
        <v>198</v>
      </c>
      <c r="D238" s="42"/>
      <c r="E238" s="5"/>
      <c r="F238" s="44">
        <v>0</v>
      </c>
      <c r="G238" s="45"/>
      <c r="H238" s="45"/>
      <c r="I238" s="45"/>
      <c r="J238" s="44">
        <v>1</v>
      </c>
      <c r="K238" s="44">
        <v>0</v>
      </c>
      <c r="L238" s="44">
        <v>0</v>
      </c>
      <c r="M238" s="45"/>
      <c r="N238" s="44">
        <v>1</v>
      </c>
      <c r="O238" s="45"/>
      <c r="P238" s="45"/>
      <c r="Q238" s="45"/>
      <c r="R238" s="44">
        <v>0</v>
      </c>
      <c r="S238" s="44">
        <v>1</v>
      </c>
      <c r="T238" s="44">
        <v>0</v>
      </c>
      <c r="U238" s="44">
        <v>0</v>
      </c>
      <c r="V238" s="45"/>
      <c r="W238" s="44">
        <v>0</v>
      </c>
      <c r="X238" s="44">
        <v>0</v>
      </c>
      <c r="Y238" s="44">
        <v>0</v>
      </c>
      <c r="Z238" s="44">
        <v>0</v>
      </c>
      <c r="AA238" s="44">
        <v>0</v>
      </c>
      <c r="AB238" s="44">
        <v>0</v>
      </c>
      <c r="AC238" s="44">
        <v>0</v>
      </c>
      <c r="AD238" s="44">
        <v>0</v>
      </c>
      <c r="AE238" s="45"/>
      <c r="AF238" s="44">
        <v>1</v>
      </c>
      <c r="AG238" s="45"/>
      <c r="AH238" s="45"/>
      <c r="AI238" s="45"/>
      <c r="AJ238" s="44">
        <v>0</v>
      </c>
      <c r="AK238" s="45"/>
      <c r="AL238" s="45"/>
      <c r="AM238" s="45"/>
      <c r="AN238" s="44">
        <v>0</v>
      </c>
      <c r="AO238" s="45"/>
      <c r="AP238" s="44">
        <v>0</v>
      </c>
      <c r="AQ238" s="45"/>
      <c r="AR238" s="45"/>
      <c r="AS238" s="45"/>
      <c r="AT238" s="44">
        <v>0</v>
      </c>
    </row>
    <row r="239" spans="1:46"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spans="1:46" s="1" customFormat="1" ht="20.100000000000001" customHeight="1" x14ac:dyDescent="0.25">
      <c r="A240" s="3"/>
      <c r="B240" s="49" t="s">
        <v>199</v>
      </c>
      <c r="C240" s="50"/>
      <c r="D240" s="50"/>
      <c r="E240" s="5"/>
      <c r="F240" s="51">
        <v>713</v>
      </c>
      <c r="G240" s="52"/>
      <c r="H240" s="52"/>
      <c r="I240" s="52"/>
      <c r="J240" s="51">
        <v>4713</v>
      </c>
      <c r="K240" s="51">
        <v>24</v>
      </c>
      <c r="L240" s="51">
        <v>30</v>
      </c>
      <c r="M240" s="52"/>
      <c r="N240" s="51">
        <v>4767</v>
      </c>
      <c r="O240" s="52"/>
      <c r="P240" s="52"/>
      <c r="Q240" s="52"/>
      <c r="R240" s="51">
        <v>17</v>
      </c>
      <c r="S240" s="51">
        <v>123</v>
      </c>
      <c r="T240" s="51">
        <v>165</v>
      </c>
      <c r="U240" s="51">
        <v>398</v>
      </c>
      <c r="V240" s="52"/>
      <c r="W240" s="51">
        <v>393</v>
      </c>
      <c r="X240" s="51">
        <v>8</v>
      </c>
      <c r="Y240" s="51">
        <v>5</v>
      </c>
      <c r="Z240" s="51">
        <v>212</v>
      </c>
      <c r="AA240" s="51">
        <v>195</v>
      </c>
      <c r="AB240" s="51">
        <v>124</v>
      </c>
      <c r="AC240" s="51">
        <v>3184</v>
      </c>
      <c r="AD240" s="51">
        <v>4</v>
      </c>
      <c r="AE240" s="52"/>
      <c r="AF240" s="51">
        <v>4828</v>
      </c>
      <c r="AG240" s="52"/>
      <c r="AH240" s="52"/>
      <c r="AI240" s="52"/>
      <c r="AJ240" s="51">
        <v>652</v>
      </c>
      <c r="AK240" s="52"/>
      <c r="AL240" s="52"/>
      <c r="AM240" s="52"/>
      <c r="AN240" s="51">
        <v>0</v>
      </c>
      <c r="AO240" s="52"/>
      <c r="AP240" s="51">
        <v>0</v>
      </c>
      <c r="AQ240" s="52"/>
      <c r="AR240" s="52"/>
      <c r="AS240" s="52"/>
      <c r="AT240" s="51">
        <v>0</v>
      </c>
    </row>
    <row r="241" spans="2:46"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spans="2:46"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spans="2:46"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spans="2:46" ht="20.100000000000001" customHeight="1" x14ac:dyDescent="0.2">
      <c r="D244" s="2" t="s">
        <v>201</v>
      </c>
      <c r="F244" s="37">
        <v>107</v>
      </c>
      <c r="G244" s="37"/>
      <c r="H244" s="37"/>
      <c r="I244" s="37"/>
      <c r="J244" s="37">
        <v>384</v>
      </c>
      <c r="K244" s="37">
        <v>0</v>
      </c>
      <c r="L244" s="37">
        <v>4</v>
      </c>
      <c r="M244" s="37"/>
      <c r="N244" s="37">
        <v>388</v>
      </c>
      <c r="O244" s="37"/>
      <c r="P244" s="37"/>
      <c r="Q244" s="37"/>
      <c r="R244" s="37">
        <v>1</v>
      </c>
      <c r="S244" s="37">
        <v>14</v>
      </c>
      <c r="T244" s="37">
        <v>2</v>
      </c>
      <c r="U244" s="37">
        <v>10</v>
      </c>
      <c r="V244" s="37"/>
      <c r="W244" s="37">
        <v>34</v>
      </c>
      <c r="X244" s="37">
        <v>0</v>
      </c>
      <c r="Y244" s="37">
        <v>0</v>
      </c>
      <c r="Z244" s="37">
        <v>27</v>
      </c>
      <c r="AA244" s="37">
        <v>31</v>
      </c>
      <c r="AB244" s="37">
        <v>55</v>
      </c>
      <c r="AC244" s="37">
        <v>259</v>
      </c>
      <c r="AD244" s="37">
        <v>0</v>
      </c>
      <c r="AE244" s="37"/>
      <c r="AF244" s="37">
        <v>433</v>
      </c>
      <c r="AG244" s="37"/>
      <c r="AH244" s="37"/>
      <c r="AI244" s="37"/>
      <c r="AJ244" s="37">
        <v>62</v>
      </c>
      <c r="AK244" s="37"/>
      <c r="AL244" s="37"/>
      <c r="AM244" s="37"/>
      <c r="AN244" s="37">
        <v>0</v>
      </c>
      <c r="AO244" s="37"/>
      <c r="AP244" s="37">
        <v>0</v>
      </c>
      <c r="AQ244" s="37"/>
      <c r="AR244" s="37"/>
      <c r="AS244" s="37"/>
      <c r="AT244" s="37">
        <v>78</v>
      </c>
    </row>
    <row r="245" spans="2:46" ht="20.100000000000001" customHeight="1" x14ac:dyDescent="0.2">
      <c r="D245" s="38" t="s">
        <v>202</v>
      </c>
      <c r="F245" s="39">
        <v>89</v>
      </c>
      <c r="G245" s="40"/>
      <c r="H245" s="40"/>
      <c r="I245" s="40"/>
      <c r="J245" s="39">
        <v>422</v>
      </c>
      <c r="K245" s="39">
        <v>5</v>
      </c>
      <c r="L245" s="39">
        <v>3</v>
      </c>
      <c r="M245" s="40"/>
      <c r="N245" s="39">
        <v>430</v>
      </c>
      <c r="O245" s="40"/>
      <c r="P245" s="40"/>
      <c r="Q245" s="40"/>
      <c r="R245" s="39">
        <v>1</v>
      </c>
      <c r="S245" s="39">
        <v>25</v>
      </c>
      <c r="T245" s="39">
        <v>7</v>
      </c>
      <c r="U245" s="39">
        <v>13</v>
      </c>
      <c r="V245" s="40"/>
      <c r="W245" s="39">
        <v>36</v>
      </c>
      <c r="X245" s="39">
        <v>1</v>
      </c>
      <c r="Y245" s="39">
        <v>0</v>
      </c>
      <c r="Z245" s="39">
        <v>20</v>
      </c>
      <c r="AA245" s="39">
        <v>20</v>
      </c>
      <c r="AB245" s="39">
        <v>14</v>
      </c>
      <c r="AC245" s="39">
        <v>345</v>
      </c>
      <c r="AD245" s="39">
        <v>0</v>
      </c>
      <c r="AE245" s="40"/>
      <c r="AF245" s="39">
        <v>482</v>
      </c>
      <c r="AG245" s="40"/>
      <c r="AH245" s="40"/>
      <c r="AI245" s="40"/>
      <c r="AJ245" s="39">
        <v>37</v>
      </c>
      <c r="AK245" s="40"/>
      <c r="AL245" s="40"/>
      <c r="AM245" s="40"/>
      <c r="AN245" s="39">
        <v>0</v>
      </c>
      <c r="AO245" s="40"/>
      <c r="AP245" s="39">
        <v>0</v>
      </c>
      <c r="AQ245" s="40"/>
      <c r="AR245" s="40"/>
      <c r="AS245" s="40"/>
      <c r="AT245" s="39">
        <v>0</v>
      </c>
    </row>
    <row r="246" spans="2:46" ht="20.100000000000001" customHeight="1" x14ac:dyDescent="0.2">
      <c r="D246" s="2" t="s">
        <v>203</v>
      </c>
      <c r="F246" s="37">
        <v>58</v>
      </c>
      <c r="G246" s="37"/>
      <c r="H246" s="37"/>
      <c r="I246" s="37"/>
      <c r="J246" s="37">
        <v>572</v>
      </c>
      <c r="K246" s="37">
        <v>4</v>
      </c>
      <c r="L246" s="37">
        <v>9</v>
      </c>
      <c r="M246" s="37"/>
      <c r="N246" s="37">
        <v>585</v>
      </c>
      <c r="O246" s="37"/>
      <c r="P246" s="37"/>
      <c r="Q246" s="37"/>
      <c r="R246" s="37">
        <v>1</v>
      </c>
      <c r="S246" s="37">
        <v>17</v>
      </c>
      <c r="T246" s="37">
        <v>7</v>
      </c>
      <c r="U246" s="37">
        <v>15</v>
      </c>
      <c r="V246" s="37"/>
      <c r="W246" s="37">
        <v>40</v>
      </c>
      <c r="X246" s="37">
        <v>3</v>
      </c>
      <c r="Y246" s="37">
        <v>0</v>
      </c>
      <c r="Z246" s="37">
        <v>18</v>
      </c>
      <c r="AA246" s="37">
        <v>57</v>
      </c>
      <c r="AB246" s="37">
        <v>24</v>
      </c>
      <c r="AC246" s="37">
        <v>458</v>
      </c>
      <c r="AD246" s="37">
        <v>0</v>
      </c>
      <c r="AE246" s="37"/>
      <c r="AF246" s="37">
        <v>640</v>
      </c>
      <c r="AG246" s="37"/>
      <c r="AH246" s="37"/>
      <c r="AI246" s="37"/>
      <c r="AJ246" s="37">
        <v>3</v>
      </c>
      <c r="AK246" s="37"/>
      <c r="AL246" s="37"/>
      <c r="AM246" s="37"/>
      <c r="AN246" s="37">
        <v>0</v>
      </c>
      <c r="AO246" s="37"/>
      <c r="AP246" s="37">
        <v>0</v>
      </c>
      <c r="AQ246" s="37"/>
      <c r="AR246" s="37"/>
      <c r="AS246" s="37"/>
      <c r="AT246" s="37">
        <v>0</v>
      </c>
    </row>
    <row r="247" spans="2:46" ht="20.100000000000001" customHeight="1" x14ac:dyDescent="0.2">
      <c r="D247" s="38" t="s">
        <v>204</v>
      </c>
      <c r="F247" s="39">
        <v>25</v>
      </c>
      <c r="G247" s="40"/>
      <c r="H247" s="40"/>
      <c r="I247" s="40"/>
      <c r="J247" s="39">
        <v>200</v>
      </c>
      <c r="K247" s="39">
        <v>0</v>
      </c>
      <c r="L247" s="39">
        <v>1</v>
      </c>
      <c r="M247" s="40"/>
      <c r="N247" s="39">
        <v>201</v>
      </c>
      <c r="O247" s="40"/>
      <c r="P247" s="40"/>
      <c r="Q247" s="40"/>
      <c r="R247" s="39">
        <v>0</v>
      </c>
      <c r="S247" s="39">
        <v>10</v>
      </c>
      <c r="T247" s="39">
        <v>7</v>
      </c>
      <c r="U247" s="39">
        <v>8</v>
      </c>
      <c r="V247" s="40"/>
      <c r="W247" s="39">
        <v>15</v>
      </c>
      <c r="X247" s="39">
        <v>1</v>
      </c>
      <c r="Y247" s="39">
        <v>1</v>
      </c>
      <c r="Z247" s="39">
        <v>6</v>
      </c>
      <c r="AA247" s="39">
        <v>25</v>
      </c>
      <c r="AB247" s="39">
        <v>5</v>
      </c>
      <c r="AC247" s="39">
        <v>113</v>
      </c>
      <c r="AD247" s="39">
        <v>0</v>
      </c>
      <c r="AE247" s="40"/>
      <c r="AF247" s="39">
        <v>191</v>
      </c>
      <c r="AG247" s="40"/>
      <c r="AH247" s="40"/>
      <c r="AI247" s="40"/>
      <c r="AJ247" s="39">
        <v>35</v>
      </c>
      <c r="AK247" s="40"/>
      <c r="AL247" s="40"/>
      <c r="AM247" s="40"/>
      <c r="AN247" s="39">
        <v>0</v>
      </c>
      <c r="AO247" s="40"/>
      <c r="AP247" s="39">
        <v>0</v>
      </c>
      <c r="AQ247" s="40"/>
      <c r="AR247" s="40"/>
      <c r="AS247" s="40"/>
      <c r="AT247" s="39">
        <v>0</v>
      </c>
    </row>
    <row r="248" spans="2:46" ht="20.100000000000001" customHeight="1" x14ac:dyDescent="0.2">
      <c r="D248" s="2" t="s">
        <v>205</v>
      </c>
      <c r="F248" s="37">
        <v>5</v>
      </c>
      <c r="G248" s="37"/>
      <c r="H248" s="37"/>
      <c r="I248" s="37"/>
      <c r="J248" s="37">
        <v>162</v>
      </c>
      <c r="K248" s="37">
        <v>0</v>
      </c>
      <c r="L248" s="37">
        <v>0</v>
      </c>
      <c r="M248" s="37"/>
      <c r="N248" s="37">
        <v>162</v>
      </c>
      <c r="O248" s="37"/>
      <c r="P248" s="37"/>
      <c r="Q248" s="37"/>
      <c r="R248" s="37">
        <v>0</v>
      </c>
      <c r="S248" s="37">
        <v>3</v>
      </c>
      <c r="T248" s="37">
        <v>4</v>
      </c>
      <c r="U248" s="37">
        <v>6</v>
      </c>
      <c r="V248" s="37"/>
      <c r="W248" s="37">
        <v>7</v>
      </c>
      <c r="X248" s="37">
        <v>0</v>
      </c>
      <c r="Y248" s="37">
        <v>0</v>
      </c>
      <c r="Z248" s="37">
        <v>1</v>
      </c>
      <c r="AA248" s="37">
        <v>19</v>
      </c>
      <c r="AB248" s="37">
        <v>7</v>
      </c>
      <c r="AC248" s="37">
        <v>91</v>
      </c>
      <c r="AD248" s="37">
        <v>0</v>
      </c>
      <c r="AE248" s="37"/>
      <c r="AF248" s="37">
        <v>138</v>
      </c>
      <c r="AG248" s="37"/>
      <c r="AH248" s="37"/>
      <c r="AI248" s="37"/>
      <c r="AJ248" s="37">
        <v>29</v>
      </c>
      <c r="AK248" s="37"/>
      <c r="AL248" s="37"/>
      <c r="AM248" s="37"/>
      <c r="AN248" s="37">
        <v>0</v>
      </c>
      <c r="AO248" s="37"/>
      <c r="AP248" s="37">
        <v>0</v>
      </c>
      <c r="AQ248" s="37"/>
      <c r="AR248" s="37"/>
      <c r="AS248" s="37"/>
      <c r="AT248" s="37">
        <v>0</v>
      </c>
    </row>
    <row r="249" spans="2:46" ht="20.100000000000001" customHeight="1" x14ac:dyDescent="0.2">
      <c r="D249" s="38" t="s">
        <v>206</v>
      </c>
      <c r="F249" s="39">
        <v>6</v>
      </c>
      <c r="G249" s="40"/>
      <c r="H249" s="40"/>
      <c r="I249" s="40"/>
      <c r="J249" s="39">
        <v>133</v>
      </c>
      <c r="K249" s="39">
        <v>2</v>
      </c>
      <c r="L249" s="39">
        <v>1</v>
      </c>
      <c r="M249" s="40"/>
      <c r="N249" s="39">
        <v>136</v>
      </c>
      <c r="O249" s="40"/>
      <c r="P249" s="40"/>
      <c r="Q249" s="40"/>
      <c r="R249" s="39">
        <v>1</v>
      </c>
      <c r="S249" s="39">
        <v>6</v>
      </c>
      <c r="T249" s="39">
        <v>4</v>
      </c>
      <c r="U249" s="39">
        <v>4</v>
      </c>
      <c r="V249" s="40"/>
      <c r="W249" s="39">
        <v>11</v>
      </c>
      <c r="X249" s="39">
        <v>1</v>
      </c>
      <c r="Y249" s="39">
        <v>0</v>
      </c>
      <c r="Z249" s="39">
        <v>3</v>
      </c>
      <c r="AA249" s="39">
        <v>9</v>
      </c>
      <c r="AB249" s="39">
        <v>15</v>
      </c>
      <c r="AC249" s="39">
        <v>68</v>
      </c>
      <c r="AD249" s="39">
        <v>0</v>
      </c>
      <c r="AE249" s="40"/>
      <c r="AF249" s="39">
        <v>122</v>
      </c>
      <c r="AG249" s="40"/>
      <c r="AH249" s="40"/>
      <c r="AI249" s="40"/>
      <c r="AJ249" s="39">
        <v>20</v>
      </c>
      <c r="AK249" s="40"/>
      <c r="AL249" s="40"/>
      <c r="AM249" s="40"/>
      <c r="AN249" s="39">
        <v>0</v>
      </c>
      <c r="AO249" s="40"/>
      <c r="AP249" s="39">
        <v>0</v>
      </c>
      <c r="AQ249" s="40"/>
      <c r="AR249" s="40"/>
      <c r="AS249" s="40"/>
      <c r="AT249" s="39">
        <v>0</v>
      </c>
    </row>
    <row r="250" spans="2:46" ht="20.100000000000001" customHeight="1" x14ac:dyDescent="0.2">
      <c r="D250" s="2" t="s">
        <v>207</v>
      </c>
      <c r="F250" s="37">
        <v>66</v>
      </c>
      <c r="G250" s="37"/>
      <c r="H250" s="37"/>
      <c r="I250" s="37"/>
      <c r="J250" s="37">
        <v>608</v>
      </c>
      <c r="K250" s="37">
        <v>0</v>
      </c>
      <c r="L250" s="37">
        <v>11</v>
      </c>
      <c r="M250" s="37"/>
      <c r="N250" s="37">
        <v>619</v>
      </c>
      <c r="O250" s="37"/>
      <c r="P250" s="37"/>
      <c r="Q250" s="37"/>
      <c r="R250" s="37">
        <v>1</v>
      </c>
      <c r="S250" s="37">
        <v>18</v>
      </c>
      <c r="T250" s="37">
        <v>21</v>
      </c>
      <c r="U250" s="37">
        <v>30</v>
      </c>
      <c r="V250" s="37"/>
      <c r="W250" s="37">
        <v>31</v>
      </c>
      <c r="X250" s="37">
        <v>0</v>
      </c>
      <c r="Y250" s="37">
        <v>0</v>
      </c>
      <c r="Z250" s="37">
        <v>10</v>
      </c>
      <c r="AA250" s="37">
        <v>23</v>
      </c>
      <c r="AB250" s="37">
        <v>21</v>
      </c>
      <c r="AC250" s="37">
        <v>434</v>
      </c>
      <c r="AD250" s="37">
        <v>0</v>
      </c>
      <c r="AE250" s="37"/>
      <c r="AF250" s="37">
        <v>589</v>
      </c>
      <c r="AG250" s="37"/>
      <c r="AH250" s="37"/>
      <c r="AI250" s="37"/>
      <c r="AJ250" s="37">
        <v>96</v>
      </c>
      <c r="AK250" s="37"/>
      <c r="AL250" s="37"/>
      <c r="AM250" s="37"/>
      <c r="AN250" s="37">
        <v>0</v>
      </c>
      <c r="AO250" s="37"/>
      <c r="AP250" s="37">
        <v>0</v>
      </c>
      <c r="AQ250" s="37"/>
      <c r="AR250" s="37"/>
      <c r="AS250" s="37"/>
      <c r="AT250" s="37">
        <v>0</v>
      </c>
    </row>
    <row r="251" spans="2:46" ht="20.100000000000001" customHeight="1" x14ac:dyDescent="0.2">
      <c r="D251" s="38" t="s">
        <v>208</v>
      </c>
      <c r="F251" s="39">
        <v>47</v>
      </c>
      <c r="G251" s="40"/>
      <c r="H251" s="40"/>
      <c r="I251" s="40"/>
      <c r="J251" s="39">
        <v>638</v>
      </c>
      <c r="K251" s="39">
        <v>7</v>
      </c>
      <c r="L251" s="39">
        <v>11</v>
      </c>
      <c r="M251" s="40"/>
      <c r="N251" s="39">
        <v>656</v>
      </c>
      <c r="O251" s="40"/>
      <c r="P251" s="40"/>
      <c r="Q251" s="40"/>
      <c r="R251" s="39">
        <v>5</v>
      </c>
      <c r="S251" s="39">
        <v>21</v>
      </c>
      <c r="T251" s="39">
        <v>6</v>
      </c>
      <c r="U251" s="39">
        <v>21</v>
      </c>
      <c r="V251" s="40"/>
      <c r="W251" s="39">
        <v>64</v>
      </c>
      <c r="X251" s="39">
        <v>1</v>
      </c>
      <c r="Y251" s="39">
        <v>0</v>
      </c>
      <c r="Z251" s="39">
        <v>32</v>
      </c>
      <c r="AA251" s="39">
        <v>25</v>
      </c>
      <c r="AB251" s="39">
        <v>17</v>
      </c>
      <c r="AC251" s="39">
        <v>463</v>
      </c>
      <c r="AD251" s="39">
        <v>0</v>
      </c>
      <c r="AE251" s="40"/>
      <c r="AF251" s="39">
        <v>655</v>
      </c>
      <c r="AG251" s="40"/>
      <c r="AH251" s="40"/>
      <c r="AI251" s="40"/>
      <c r="AJ251" s="39">
        <v>48</v>
      </c>
      <c r="AK251" s="40"/>
      <c r="AL251" s="40"/>
      <c r="AM251" s="40"/>
      <c r="AN251" s="39">
        <v>0</v>
      </c>
      <c r="AO251" s="40"/>
      <c r="AP251" s="39">
        <v>0</v>
      </c>
      <c r="AQ251" s="40"/>
      <c r="AR251" s="40"/>
      <c r="AS251" s="40"/>
      <c r="AT251" s="39">
        <v>0</v>
      </c>
    </row>
    <row r="252" spans="2:46" ht="20.100000000000001" customHeight="1" x14ac:dyDescent="0.2">
      <c r="D252" s="2" t="s">
        <v>209</v>
      </c>
      <c r="F252" s="37">
        <v>17</v>
      </c>
      <c r="G252" s="37"/>
      <c r="H252" s="37"/>
      <c r="I252" s="37"/>
      <c r="J252" s="37">
        <v>142</v>
      </c>
      <c r="K252" s="37">
        <v>0</v>
      </c>
      <c r="L252" s="37">
        <v>1</v>
      </c>
      <c r="M252" s="37"/>
      <c r="N252" s="37">
        <v>143</v>
      </c>
      <c r="O252" s="37"/>
      <c r="P252" s="37"/>
      <c r="Q252" s="37"/>
      <c r="R252" s="37">
        <v>0</v>
      </c>
      <c r="S252" s="37">
        <v>2</v>
      </c>
      <c r="T252" s="37">
        <v>1</v>
      </c>
      <c r="U252" s="37">
        <v>3</v>
      </c>
      <c r="V252" s="37"/>
      <c r="W252" s="37">
        <v>3</v>
      </c>
      <c r="X252" s="37">
        <v>0</v>
      </c>
      <c r="Y252" s="37">
        <v>0</v>
      </c>
      <c r="Z252" s="37">
        <v>5</v>
      </c>
      <c r="AA252" s="37">
        <v>9</v>
      </c>
      <c r="AB252" s="37">
        <v>9</v>
      </c>
      <c r="AC252" s="37">
        <v>109</v>
      </c>
      <c r="AD252" s="37">
        <v>0</v>
      </c>
      <c r="AE252" s="37"/>
      <c r="AF252" s="37">
        <v>141</v>
      </c>
      <c r="AG252" s="37"/>
      <c r="AH252" s="37"/>
      <c r="AI252" s="37"/>
      <c r="AJ252" s="37">
        <v>19</v>
      </c>
      <c r="AK252" s="37"/>
      <c r="AL252" s="37"/>
      <c r="AM252" s="37"/>
      <c r="AN252" s="37">
        <v>0</v>
      </c>
      <c r="AO252" s="37"/>
      <c r="AP252" s="37">
        <v>0</v>
      </c>
      <c r="AQ252" s="37"/>
      <c r="AR252" s="37"/>
      <c r="AS252" s="37"/>
      <c r="AT252" s="37">
        <v>0</v>
      </c>
    </row>
    <row r="253" spans="2:46" ht="20.100000000000001" customHeight="1" x14ac:dyDescent="0.2">
      <c r="D253" s="38" t="s">
        <v>210</v>
      </c>
      <c r="F253" s="39">
        <v>116</v>
      </c>
      <c r="G253" s="40"/>
      <c r="H253" s="40"/>
      <c r="I253" s="40"/>
      <c r="J253" s="39">
        <v>687</v>
      </c>
      <c r="K253" s="39">
        <v>12</v>
      </c>
      <c r="L253" s="39">
        <v>3</v>
      </c>
      <c r="M253" s="40"/>
      <c r="N253" s="39">
        <v>702</v>
      </c>
      <c r="O253" s="40"/>
      <c r="P253" s="40"/>
      <c r="Q253" s="40"/>
      <c r="R253" s="39">
        <v>3</v>
      </c>
      <c r="S253" s="39">
        <v>23</v>
      </c>
      <c r="T253" s="39">
        <v>9</v>
      </c>
      <c r="U253" s="39">
        <v>26</v>
      </c>
      <c r="V253" s="40"/>
      <c r="W253" s="39">
        <v>57</v>
      </c>
      <c r="X253" s="39">
        <v>0</v>
      </c>
      <c r="Y253" s="39">
        <v>2</v>
      </c>
      <c r="Z253" s="39">
        <v>28</v>
      </c>
      <c r="AA253" s="39">
        <v>22</v>
      </c>
      <c r="AB253" s="39">
        <v>32</v>
      </c>
      <c r="AC253" s="39">
        <v>495</v>
      </c>
      <c r="AD253" s="39">
        <v>0</v>
      </c>
      <c r="AE253" s="40"/>
      <c r="AF253" s="39">
        <v>697</v>
      </c>
      <c r="AG253" s="40"/>
      <c r="AH253" s="40"/>
      <c r="AI253" s="40"/>
      <c r="AJ253" s="39">
        <v>121</v>
      </c>
      <c r="AK253" s="40"/>
      <c r="AL253" s="40"/>
      <c r="AM253" s="40"/>
      <c r="AN253" s="39">
        <v>0</v>
      </c>
      <c r="AO253" s="40"/>
      <c r="AP253" s="39">
        <v>0</v>
      </c>
      <c r="AQ253" s="40"/>
      <c r="AR253" s="40"/>
      <c r="AS253" s="40"/>
      <c r="AT253" s="39">
        <v>13</v>
      </c>
    </row>
    <row r="254" spans="2:46" ht="20.100000000000001" customHeight="1" x14ac:dyDescent="0.2">
      <c r="D254" s="2" t="s">
        <v>211</v>
      </c>
      <c r="F254" s="37">
        <v>0</v>
      </c>
      <c r="G254" s="37"/>
      <c r="H254" s="37"/>
      <c r="I254" s="37"/>
      <c r="J254" s="37">
        <v>58</v>
      </c>
      <c r="K254" s="37">
        <v>0</v>
      </c>
      <c r="L254" s="37">
        <v>0</v>
      </c>
      <c r="M254" s="37"/>
      <c r="N254" s="37">
        <v>58</v>
      </c>
      <c r="O254" s="37"/>
      <c r="P254" s="37"/>
      <c r="Q254" s="37"/>
      <c r="R254" s="37">
        <v>0</v>
      </c>
      <c r="S254" s="37">
        <v>0</v>
      </c>
      <c r="T254" s="37">
        <v>0</v>
      </c>
      <c r="U254" s="37">
        <v>0</v>
      </c>
      <c r="V254" s="37"/>
      <c r="W254" s="37">
        <v>0</v>
      </c>
      <c r="X254" s="37">
        <v>0</v>
      </c>
      <c r="Y254" s="37">
        <v>0</v>
      </c>
      <c r="Z254" s="37">
        <v>0</v>
      </c>
      <c r="AA254" s="37">
        <v>0</v>
      </c>
      <c r="AB254" s="37">
        <v>0</v>
      </c>
      <c r="AC254" s="37">
        <v>11</v>
      </c>
      <c r="AD254" s="37">
        <v>0</v>
      </c>
      <c r="AE254" s="37"/>
      <c r="AF254" s="37">
        <v>11</v>
      </c>
      <c r="AG254" s="37"/>
      <c r="AH254" s="37"/>
      <c r="AI254" s="37"/>
      <c r="AJ254" s="37">
        <v>47</v>
      </c>
      <c r="AK254" s="37"/>
      <c r="AL254" s="37"/>
      <c r="AM254" s="37"/>
      <c r="AN254" s="37">
        <v>0</v>
      </c>
      <c r="AO254" s="37"/>
      <c r="AP254" s="37">
        <v>0</v>
      </c>
      <c r="AQ254" s="37"/>
      <c r="AR254" s="37"/>
      <c r="AS254" s="37"/>
      <c r="AT254" s="37">
        <v>0</v>
      </c>
    </row>
    <row r="255" spans="2:46" ht="20.100000000000001" customHeight="1" x14ac:dyDescent="0.2">
      <c r="D255" s="38" t="s">
        <v>212</v>
      </c>
      <c r="F255" s="39">
        <v>0</v>
      </c>
      <c r="G255" s="40"/>
      <c r="H255" s="40"/>
      <c r="I255" s="40"/>
      <c r="J255" s="39">
        <v>114</v>
      </c>
      <c r="K255" s="39">
        <v>0</v>
      </c>
      <c r="L255" s="39">
        <v>0</v>
      </c>
      <c r="M255" s="40"/>
      <c r="N255" s="39">
        <v>114</v>
      </c>
      <c r="O255" s="40"/>
      <c r="P255" s="40"/>
      <c r="Q255" s="40"/>
      <c r="R255" s="39">
        <v>0</v>
      </c>
      <c r="S255" s="39">
        <v>1</v>
      </c>
      <c r="T255" s="39">
        <v>0</v>
      </c>
      <c r="U255" s="39">
        <v>0</v>
      </c>
      <c r="V255" s="40"/>
      <c r="W255" s="39">
        <v>0</v>
      </c>
      <c r="X255" s="39">
        <v>0</v>
      </c>
      <c r="Y255" s="39">
        <v>0</v>
      </c>
      <c r="Z255" s="39">
        <v>0</v>
      </c>
      <c r="AA255" s="39">
        <v>0</v>
      </c>
      <c r="AB255" s="39">
        <v>0</v>
      </c>
      <c r="AC255" s="39">
        <v>5</v>
      </c>
      <c r="AD255" s="39">
        <v>0</v>
      </c>
      <c r="AE255" s="40"/>
      <c r="AF255" s="39">
        <v>6</v>
      </c>
      <c r="AG255" s="40"/>
      <c r="AH255" s="40"/>
      <c r="AI255" s="40"/>
      <c r="AJ255" s="39">
        <v>108</v>
      </c>
      <c r="AK255" s="40"/>
      <c r="AL255" s="40"/>
      <c r="AM255" s="40"/>
      <c r="AN255" s="39">
        <v>0</v>
      </c>
      <c r="AO255" s="40"/>
      <c r="AP255" s="39">
        <v>0</v>
      </c>
      <c r="AQ255" s="40"/>
      <c r="AR255" s="40"/>
      <c r="AS255" s="40"/>
      <c r="AT255" s="39">
        <v>0</v>
      </c>
    </row>
    <row r="256" spans="2:46"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spans="1:46" s="1" customFormat="1" ht="20.100000000000001" customHeight="1" x14ac:dyDescent="0.2">
      <c r="A257" s="3"/>
      <c r="B257" s="6"/>
      <c r="C257" s="42" t="s">
        <v>180</v>
      </c>
      <c r="D257" s="42"/>
      <c r="E257" s="5"/>
      <c r="F257" s="44">
        <v>536</v>
      </c>
      <c r="G257" s="45"/>
      <c r="H257" s="45"/>
      <c r="I257" s="45"/>
      <c r="J257" s="44">
        <v>4120</v>
      </c>
      <c r="K257" s="44">
        <v>30</v>
      </c>
      <c r="L257" s="44">
        <v>44</v>
      </c>
      <c r="M257" s="45"/>
      <c r="N257" s="44">
        <v>4194</v>
      </c>
      <c r="O257" s="45"/>
      <c r="P257" s="45"/>
      <c r="Q257" s="45"/>
      <c r="R257" s="44">
        <v>13</v>
      </c>
      <c r="S257" s="44">
        <v>140</v>
      </c>
      <c r="T257" s="44">
        <v>68</v>
      </c>
      <c r="U257" s="44">
        <v>136</v>
      </c>
      <c r="V257" s="45"/>
      <c r="W257" s="44">
        <v>298</v>
      </c>
      <c r="X257" s="44">
        <v>7</v>
      </c>
      <c r="Y257" s="44">
        <v>3</v>
      </c>
      <c r="Z257" s="44">
        <v>150</v>
      </c>
      <c r="AA257" s="44">
        <v>240</v>
      </c>
      <c r="AB257" s="44">
        <v>199</v>
      </c>
      <c r="AC257" s="44">
        <v>2851</v>
      </c>
      <c r="AD257" s="44">
        <v>0</v>
      </c>
      <c r="AE257" s="45"/>
      <c r="AF257" s="44">
        <v>4105</v>
      </c>
      <c r="AG257" s="45"/>
      <c r="AH257" s="45"/>
      <c r="AI257" s="45"/>
      <c r="AJ257" s="44">
        <v>625</v>
      </c>
      <c r="AK257" s="45"/>
      <c r="AL257" s="45"/>
      <c r="AM257" s="45"/>
      <c r="AN257" s="44">
        <v>0</v>
      </c>
      <c r="AO257" s="45"/>
      <c r="AP257" s="44">
        <v>0</v>
      </c>
      <c r="AQ257" s="45"/>
      <c r="AR257" s="45"/>
      <c r="AS257" s="45"/>
      <c r="AT257" s="44">
        <v>91</v>
      </c>
    </row>
    <row r="258" spans="1:46"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row>
    <row r="259" spans="1:46" s="1" customFormat="1" ht="20.100000000000001" customHeight="1" x14ac:dyDescent="0.25">
      <c r="A259" s="3"/>
      <c r="B259" s="49" t="s">
        <v>213</v>
      </c>
      <c r="C259" s="50"/>
      <c r="D259" s="50"/>
      <c r="E259" s="5"/>
      <c r="F259" s="51">
        <v>536</v>
      </c>
      <c r="G259" s="52"/>
      <c r="H259" s="52"/>
      <c r="I259" s="52"/>
      <c r="J259" s="51">
        <v>4120</v>
      </c>
      <c r="K259" s="51">
        <v>30</v>
      </c>
      <c r="L259" s="51">
        <v>44</v>
      </c>
      <c r="M259" s="52"/>
      <c r="N259" s="51">
        <v>4194</v>
      </c>
      <c r="O259" s="52"/>
      <c r="P259" s="52"/>
      <c r="Q259" s="52"/>
      <c r="R259" s="51">
        <v>13</v>
      </c>
      <c r="S259" s="51">
        <v>140</v>
      </c>
      <c r="T259" s="51">
        <v>68</v>
      </c>
      <c r="U259" s="51">
        <v>136</v>
      </c>
      <c r="V259" s="52"/>
      <c r="W259" s="51">
        <v>298</v>
      </c>
      <c r="X259" s="51">
        <v>7</v>
      </c>
      <c r="Y259" s="51">
        <v>3</v>
      </c>
      <c r="Z259" s="51">
        <v>150</v>
      </c>
      <c r="AA259" s="51">
        <v>240</v>
      </c>
      <c r="AB259" s="51">
        <v>199</v>
      </c>
      <c r="AC259" s="51">
        <v>2851</v>
      </c>
      <c r="AD259" s="51">
        <v>0</v>
      </c>
      <c r="AE259" s="52"/>
      <c r="AF259" s="51">
        <v>4105</v>
      </c>
      <c r="AG259" s="52"/>
      <c r="AH259" s="52"/>
      <c r="AI259" s="52"/>
      <c r="AJ259" s="51">
        <v>625</v>
      </c>
      <c r="AK259" s="52"/>
      <c r="AL259" s="52"/>
      <c r="AM259" s="52"/>
      <c r="AN259" s="51">
        <v>0</v>
      </c>
      <c r="AO259" s="52"/>
      <c r="AP259" s="51">
        <v>0</v>
      </c>
      <c r="AQ259" s="52"/>
      <c r="AR259" s="52"/>
      <c r="AS259" s="52"/>
      <c r="AT259" s="51">
        <v>91</v>
      </c>
    </row>
    <row r="260" spans="1:46"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spans="1:46"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spans="1:46"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spans="1:46" ht="20.100000000000001" customHeight="1" x14ac:dyDescent="0.2">
      <c r="D263" s="2" t="s">
        <v>215</v>
      </c>
      <c r="F263" s="37">
        <v>0</v>
      </c>
      <c r="G263" s="37"/>
      <c r="H263" s="37"/>
      <c r="I263" s="37"/>
      <c r="J263" s="37">
        <v>889</v>
      </c>
      <c r="K263" s="37">
        <v>2</v>
      </c>
      <c r="L263" s="37">
        <v>3</v>
      </c>
      <c r="M263" s="37"/>
      <c r="N263" s="37">
        <v>894</v>
      </c>
      <c r="O263" s="37"/>
      <c r="P263" s="37"/>
      <c r="Q263" s="37"/>
      <c r="R263" s="37">
        <v>0</v>
      </c>
      <c r="S263" s="37">
        <v>25</v>
      </c>
      <c r="T263" s="37">
        <v>37</v>
      </c>
      <c r="U263" s="37">
        <v>20</v>
      </c>
      <c r="V263" s="37"/>
      <c r="W263" s="37">
        <v>72</v>
      </c>
      <c r="X263" s="37">
        <v>5</v>
      </c>
      <c r="Y263" s="37">
        <v>0</v>
      </c>
      <c r="Z263" s="37">
        <v>31</v>
      </c>
      <c r="AA263" s="37">
        <v>69</v>
      </c>
      <c r="AB263" s="37">
        <v>20</v>
      </c>
      <c r="AC263" s="37">
        <v>438</v>
      </c>
      <c r="AD263" s="37">
        <v>0</v>
      </c>
      <c r="AE263" s="37"/>
      <c r="AF263" s="37">
        <v>717</v>
      </c>
      <c r="AG263" s="37"/>
      <c r="AH263" s="37"/>
      <c r="AI263" s="37"/>
      <c r="AJ263" s="37">
        <v>257</v>
      </c>
      <c r="AK263" s="37"/>
      <c r="AL263" s="37"/>
      <c r="AM263" s="37"/>
      <c r="AN263" s="37">
        <v>80</v>
      </c>
      <c r="AO263" s="37"/>
      <c r="AP263" s="37">
        <v>0</v>
      </c>
      <c r="AQ263" s="37"/>
      <c r="AR263" s="37"/>
      <c r="AS263" s="37"/>
      <c r="AT263" s="37">
        <v>0</v>
      </c>
    </row>
    <row r="264" spans="1:46" ht="20.100000000000001" customHeight="1" x14ac:dyDescent="0.2">
      <c r="D264" s="38" t="s">
        <v>216</v>
      </c>
      <c r="F264" s="39">
        <v>0</v>
      </c>
      <c r="G264" s="40"/>
      <c r="H264" s="40"/>
      <c r="I264" s="40"/>
      <c r="J264" s="39">
        <v>883</v>
      </c>
      <c r="K264" s="39">
        <v>2</v>
      </c>
      <c r="L264" s="39">
        <v>11</v>
      </c>
      <c r="M264" s="40"/>
      <c r="N264" s="39">
        <v>896</v>
      </c>
      <c r="O264" s="40"/>
      <c r="P264" s="40"/>
      <c r="Q264" s="40"/>
      <c r="R264" s="39">
        <v>0</v>
      </c>
      <c r="S264" s="39">
        <v>20</v>
      </c>
      <c r="T264" s="39">
        <v>37</v>
      </c>
      <c r="U264" s="39">
        <v>29</v>
      </c>
      <c r="V264" s="40"/>
      <c r="W264" s="39">
        <v>65</v>
      </c>
      <c r="X264" s="39">
        <v>1</v>
      </c>
      <c r="Y264" s="39">
        <v>2</v>
      </c>
      <c r="Z264" s="39">
        <v>85</v>
      </c>
      <c r="AA264" s="39">
        <v>40</v>
      </c>
      <c r="AB264" s="39">
        <v>13</v>
      </c>
      <c r="AC264" s="39">
        <v>438</v>
      </c>
      <c r="AD264" s="39">
        <v>0</v>
      </c>
      <c r="AE264" s="40"/>
      <c r="AF264" s="39">
        <v>730</v>
      </c>
      <c r="AG264" s="40"/>
      <c r="AH264" s="40"/>
      <c r="AI264" s="40"/>
      <c r="AJ264" s="39">
        <v>267</v>
      </c>
      <c r="AK264" s="40"/>
      <c r="AL264" s="40"/>
      <c r="AM264" s="40"/>
      <c r="AN264" s="39">
        <v>101</v>
      </c>
      <c r="AO264" s="40"/>
      <c r="AP264" s="39">
        <v>0</v>
      </c>
      <c r="AQ264" s="40"/>
      <c r="AR264" s="40"/>
      <c r="AS264" s="40"/>
      <c r="AT264" s="39">
        <v>0</v>
      </c>
    </row>
    <row r="265" spans="1:46" ht="20.100000000000001" customHeight="1" x14ac:dyDescent="0.2">
      <c r="D265" s="2" t="s">
        <v>217</v>
      </c>
      <c r="F265" s="37">
        <v>0</v>
      </c>
      <c r="G265" s="37"/>
      <c r="H265" s="37"/>
      <c r="I265" s="37"/>
      <c r="J265" s="37">
        <v>889</v>
      </c>
      <c r="K265" s="37">
        <v>5</v>
      </c>
      <c r="L265" s="37">
        <v>0</v>
      </c>
      <c r="M265" s="37"/>
      <c r="N265" s="37">
        <v>894</v>
      </c>
      <c r="O265" s="37"/>
      <c r="P265" s="37"/>
      <c r="Q265" s="37"/>
      <c r="R265" s="37">
        <v>0</v>
      </c>
      <c r="S265" s="37">
        <v>25</v>
      </c>
      <c r="T265" s="37">
        <v>34</v>
      </c>
      <c r="U265" s="37">
        <v>28</v>
      </c>
      <c r="V265" s="37"/>
      <c r="W265" s="37">
        <v>79</v>
      </c>
      <c r="X265" s="37">
        <v>3</v>
      </c>
      <c r="Y265" s="37">
        <v>2</v>
      </c>
      <c r="Z265" s="37">
        <v>35</v>
      </c>
      <c r="AA265" s="37">
        <v>18</v>
      </c>
      <c r="AB265" s="37">
        <v>21</v>
      </c>
      <c r="AC265" s="37">
        <v>431</v>
      </c>
      <c r="AD265" s="37">
        <v>0</v>
      </c>
      <c r="AE265" s="37"/>
      <c r="AF265" s="37">
        <v>676</v>
      </c>
      <c r="AG265" s="37"/>
      <c r="AH265" s="37"/>
      <c r="AI265" s="37"/>
      <c r="AJ265" s="37">
        <v>402</v>
      </c>
      <c r="AK265" s="37"/>
      <c r="AL265" s="37"/>
      <c r="AM265" s="37"/>
      <c r="AN265" s="37">
        <v>184</v>
      </c>
      <c r="AO265" s="37"/>
      <c r="AP265" s="37">
        <v>0</v>
      </c>
      <c r="AQ265" s="37"/>
      <c r="AR265" s="37"/>
      <c r="AS265" s="37"/>
      <c r="AT265" s="37">
        <v>52</v>
      </c>
    </row>
    <row r="266" spans="1:46" ht="20.100000000000001" customHeight="1" x14ac:dyDescent="0.2">
      <c r="D266" s="38" t="s">
        <v>218</v>
      </c>
      <c r="F266" s="39">
        <v>0</v>
      </c>
      <c r="G266" s="40"/>
      <c r="H266" s="40"/>
      <c r="I266" s="40"/>
      <c r="J266" s="39">
        <v>885</v>
      </c>
      <c r="K266" s="39">
        <v>9</v>
      </c>
      <c r="L266" s="39">
        <v>1</v>
      </c>
      <c r="M266" s="40"/>
      <c r="N266" s="39">
        <v>895</v>
      </c>
      <c r="O266" s="40"/>
      <c r="P266" s="40"/>
      <c r="Q266" s="40"/>
      <c r="R266" s="39">
        <v>0</v>
      </c>
      <c r="S266" s="39">
        <v>22</v>
      </c>
      <c r="T266" s="39">
        <v>40</v>
      </c>
      <c r="U266" s="39">
        <v>76</v>
      </c>
      <c r="V266" s="40"/>
      <c r="W266" s="39">
        <v>88</v>
      </c>
      <c r="X266" s="39">
        <v>3</v>
      </c>
      <c r="Y266" s="39">
        <v>1</v>
      </c>
      <c r="Z266" s="39">
        <v>29</v>
      </c>
      <c r="AA266" s="39">
        <v>72</v>
      </c>
      <c r="AB266" s="39">
        <v>12</v>
      </c>
      <c r="AC266" s="39">
        <v>485</v>
      </c>
      <c r="AD266" s="39">
        <v>0</v>
      </c>
      <c r="AE266" s="40"/>
      <c r="AF266" s="39">
        <v>828</v>
      </c>
      <c r="AG266" s="40"/>
      <c r="AH266" s="40"/>
      <c r="AI266" s="40"/>
      <c r="AJ266" s="39">
        <v>233</v>
      </c>
      <c r="AK266" s="40"/>
      <c r="AL266" s="40"/>
      <c r="AM266" s="40"/>
      <c r="AN266" s="39">
        <v>166</v>
      </c>
      <c r="AO266" s="40"/>
      <c r="AP266" s="39">
        <v>0</v>
      </c>
      <c r="AQ266" s="40"/>
      <c r="AR266" s="40"/>
      <c r="AS266" s="40"/>
      <c r="AT266" s="39">
        <v>0</v>
      </c>
    </row>
    <row r="267" spans="1:46" ht="20.100000000000001" customHeight="1" x14ac:dyDescent="0.2">
      <c r="D267" s="2" t="s">
        <v>219</v>
      </c>
      <c r="F267" s="37">
        <v>0</v>
      </c>
      <c r="G267" s="37"/>
      <c r="H267" s="37"/>
      <c r="I267" s="37"/>
      <c r="J267" s="37">
        <v>880</v>
      </c>
      <c r="K267" s="37">
        <v>7</v>
      </c>
      <c r="L267" s="37">
        <v>5</v>
      </c>
      <c r="M267" s="37"/>
      <c r="N267" s="37">
        <v>892</v>
      </c>
      <c r="O267" s="37"/>
      <c r="P267" s="37"/>
      <c r="Q267" s="37"/>
      <c r="R267" s="37">
        <v>3</v>
      </c>
      <c r="S267" s="37">
        <v>32</v>
      </c>
      <c r="T267" s="37">
        <v>60</v>
      </c>
      <c r="U267" s="37">
        <v>7</v>
      </c>
      <c r="V267" s="37"/>
      <c r="W267" s="37">
        <v>118</v>
      </c>
      <c r="X267" s="37">
        <v>1</v>
      </c>
      <c r="Y267" s="37">
        <v>0</v>
      </c>
      <c r="Z267" s="37">
        <v>60</v>
      </c>
      <c r="AA267" s="37">
        <v>55</v>
      </c>
      <c r="AB267" s="37">
        <v>22</v>
      </c>
      <c r="AC267" s="37">
        <v>542</v>
      </c>
      <c r="AD267" s="37">
        <v>0</v>
      </c>
      <c r="AE267" s="37"/>
      <c r="AF267" s="37">
        <v>900</v>
      </c>
      <c r="AG267" s="37"/>
      <c r="AH267" s="37"/>
      <c r="AI267" s="37"/>
      <c r="AJ267" s="37">
        <v>159</v>
      </c>
      <c r="AK267" s="37"/>
      <c r="AL267" s="37"/>
      <c r="AM267" s="37"/>
      <c r="AN267" s="37">
        <v>167</v>
      </c>
      <c r="AO267" s="37"/>
      <c r="AP267" s="37">
        <v>0</v>
      </c>
      <c r="AQ267" s="37"/>
      <c r="AR267" s="37"/>
      <c r="AS267" s="37"/>
      <c r="AT267" s="37">
        <v>0</v>
      </c>
    </row>
    <row r="268" spans="1:46"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spans="1:46" ht="20.100000000000001" customHeight="1" x14ac:dyDescent="0.2">
      <c r="C269" s="42" t="s">
        <v>112</v>
      </c>
      <c r="D269" s="42"/>
      <c r="F269" s="44">
        <v>0</v>
      </c>
      <c r="G269" s="45"/>
      <c r="H269" s="45"/>
      <c r="I269" s="45"/>
      <c r="J269" s="44">
        <v>4426</v>
      </c>
      <c r="K269" s="44">
        <v>25</v>
      </c>
      <c r="L269" s="44">
        <v>20</v>
      </c>
      <c r="M269" s="45"/>
      <c r="N269" s="44">
        <v>4471</v>
      </c>
      <c r="O269" s="45"/>
      <c r="P269" s="45"/>
      <c r="Q269" s="45"/>
      <c r="R269" s="44">
        <v>3</v>
      </c>
      <c r="S269" s="44">
        <v>124</v>
      </c>
      <c r="T269" s="44">
        <v>208</v>
      </c>
      <c r="U269" s="44">
        <v>160</v>
      </c>
      <c r="V269" s="45"/>
      <c r="W269" s="44">
        <v>422</v>
      </c>
      <c r="X269" s="44">
        <v>13</v>
      </c>
      <c r="Y269" s="44">
        <v>5</v>
      </c>
      <c r="Z269" s="44">
        <v>240</v>
      </c>
      <c r="AA269" s="44">
        <v>254</v>
      </c>
      <c r="AB269" s="44">
        <v>88</v>
      </c>
      <c r="AC269" s="44">
        <v>2334</v>
      </c>
      <c r="AD269" s="44">
        <v>0</v>
      </c>
      <c r="AE269" s="45"/>
      <c r="AF269" s="44">
        <v>3851</v>
      </c>
      <c r="AG269" s="45"/>
      <c r="AH269" s="45"/>
      <c r="AI269" s="45"/>
      <c r="AJ269" s="44">
        <v>1318</v>
      </c>
      <c r="AK269" s="45"/>
      <c r="AL269" s="45"/>
      <c r="AM269" s="45"/>
      <c r="AN269" s="44">
        <v>698</v>
      </c>
      <c r="AO269" s="45"/>
      <c r="AP269" s="44">
        <v>0</v>
      </c>
      <c r="AQ269" s="45"/>
      <c r="AR269" s="45"/>
      <c r="AS269" s="45"/>
      <c r="AT269" s="44">
        <v>52</v>
      </c>
    </row>
    <row r="270" spans="1:46"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spans="1:46"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spans="1:46" ht="20.100000000000001" customHeight="1" x14ac:dyDescent="0.2">
      <c r="D272" s="2" t="s">
        <v>221</v>
      </c>
      <c r="F272" s="37">
        <v>0</v>
      </c>
      <c r="G272" s="37"/>
      <c r="H272" s="37"/>
      <c r="I272" s="37"/>
      <c r="J272" s="37">
        <v>3</v>
      </c>
      <c r="K272" s="37">
        <v>2</v>
      </c>
      <c r="L272" s="37">
        <v>8</v>
      </c>
      <c r="M272" s="37"/>
      <c r="N272" s="37">
        <v>13</v>
      </c>
      <c r="O272" s="37"/>
      <c r="P272" s="37"/>
      <c r="Q272" s="37"/>
      <c r="R272" s="37">
        <v>0</v>
      </c>
      <c r="S272" s="37">
        <v>1</v>
      </c>
      <c r="T272" s="37">
        <v>0</v>
      </c>
      <c r="U272" s="37">
        <v>1</v>
      </c>
      <c r="V272" s="37"/>
      <c r="W272" s="37">
        <v>15</v>
      </c>
      <c r="X272" s="37">
        <v>0</v>
      </c>
      <c r="Y272" s="37">
        <v>0</v>
      </c>
      <c r="Z272" s="37">
        <v>3</v>
      </c>
      <c r="AA272" s="37">
        <v>11</v>
      </c>
      <c r="AB272" s="37">
        <v>7</v>
      </c>
      <c r="AC272" s="37">
        <v>44</v>
      </c>
      <c r="AD272" s="37">
        <v>0</v>
      </c>
      <c r="AE272" s="37"/>
      <c r="AF272" s="37">
        <v>82</v>
      </c>
      <c r="AG272" s="37"/>
      <c r="AH272" s="37"/>
      <c r="AI272" s="37"/>
      <c r="AJ272" s="37">
        <v>3</v>
      </c>
      <c r="AK272" s="37"/>
      <c r="AL272" s="37"/>
      <c r="AM272" s="37"/>
      <c r="AN272" s="37">
        <v>72</v>
      </c>
      <c r="AO272" s="37"/>
      <c r="AP272" s="37">
        <v>0</v>
      </c>
      <c r="AQ272" s="37"/>
      <c r="AR272" s="37"/>
      <c r="AS272" s="37"/>
      <c r="AT272" s="37">
        <v>0</v>
      </c>
    </row>
    <row r="273" spans="3:46" ht="20.100000000000001" customHeight="1" x14ac:dyDescent="0.2">
      <c r="D273" s="38" t="s">
        <v>222</v>
      </c>
      <c r="F273" s="39">
        <v>0</v>
      </c>
      <c r="G273" s="40"/>
      <c r="H273" s="40"/>
      <c r="I273" s="40"/>
      <c r="J273" s="39">
        <v>6</v>
      </c>
      <c r="K273" s="39">
        <v>2</v>
      </c>
      <c r="L273" s="39">
        <v>1</v>
      </c>
      <c r="M273" s="40"/>
      <c r="N273" s="39">
        <v>9</v>
      </c>
      <c r="O273" s="40"/>
      <c r="P273" s="40"/>
      <c r="Q273" s="40"/>
      <c r="R273" s="39">
        <v>0</v>
      </c>
      <c r="S273" s="39">
        <v>1</v>
      </c>
      <c r="T273" s="39">
        <v>2</v>
      </c>
      <c r="U273" s="39">
        <v>3</v>
      </c>
      <c r="V273" s="40"/>
      <c r="W273" s="39">
        <v>63</v>
      </c>
      <c r="X273" s="39">
        <v>3</v>
      </c>
      <c r="Y273" s="39">
        <v>2</v>
      </c>
      <c r="Z273" s="39">
        <v>23</v>
      </c>
      <c r="AA273" s="39">
        <v>29</v>
      </c>
      <c r="AB273" s="39">
        <v>17</v>
      </c>
      <c r="AC273" s="39">
        <v>115</v>
      </c>
      <c r="AD273" s="39">
        <v>0</v>
      </c>
      <c r="AE273" s="40"/>
      <c r="AF273" s="39">
        <v>258</v>
      </c>
      <c r="AG273" s="40"/>
      <c r="AH273" s="40"/>
      <c r="AI273" s="40"/>
      <c r="AJ273" s="39">
        <v>35</v>
      </c>
      <c r="AK273" s="40"/>
      <c r="AL273" s="40"/>
      <c r="AM273" s="40"/>
      <c r="AN273" s="39">
        <v>284</v>
      </c>
      <c r="AO273" s="40"/>
      <c r="AP273" s="39">
        <v>0</v>
      </c>
      <c r="AQ273" s="40"/>
      <c r="AR273" s="40"/>
      <c r="AS273" s="40"/>
      <c r="AT273" s="39">
        <v>65</v>
      </c>
    </row>
    <row r="274" spans="3:46" ht="20.100000000000001" customHeight="1" x14ac:dyDescent="0.2">
      <c r="D274" s="2" t="s">
        <v>223</v>
      </c>
      <c r="F274" s="37">
        <v>0</v>
      </c>
      <c r="G274" s="37"/>
      <c r="H274" s="37"/>
      <c r="I274" s="37"/>
      <c r="J274" s="37">
        <v>8</v>
      </c>
      <c r="K274" s="37">
        <v>0</v>
      </c>
      <c r="L274" s="37">
        <v>1</v>
      </c>
      <c r="M274" s="37"/>
      <c r="N274" s="37">
        <v>9</v>
      </c>
      <c r="O274" s="37"/>
      <c r="P274" s="37"/>
      <c r="Q274" s="37"/>
      <c r="R274" s="37">
        <v>0</v>
      </c>
      <c r="S274" s="37">
        <v>6</v>
      </c>
      <c r="T274" s="37">
        <v>0</v>
      </c>
      <c r="U274" s="37">
        <v>1</v>
      </c>
      <c r="V274" s="37"/>
      <c r="W274" s="37">
        <v>35</v>
      </c>
      <c r="X274" s="37">
        <v>1</v>
      </c>
      <c r="Y274" s="37">
        <v>0</v>
      </c>
      <c r="Z274" s="37">
        <v>18</v>
      </c>
      <c r="AA274" s="37">
        <v>30</v>
      </c>
      <c r="AB274" s="37">
        <v>7</v>
      </c>
      <c r="AC274" s="37">
        <v>57</v>
      </c>
      <c r="AD274" s="37">
        <v>0</v>
      </c>
      <c r="AE274" s="37"/>
      <c r="AF274" s="37">
        <v>155</v>
      </c>
      <c r="AG274" s="37"/>
      <c r="AH274" s="37"/>
      <c r="AI274" s="37"/>
      <c r="AJ274" s="37">
        <v>24</v>
      </c>
      <c r="AK274" s="37"/>
      <c r="AL274" s="37"/>
      <c r="AM274" s="37"/>
      <c r="AN274" s="37">
        <v>170</v>
      </c>
      <c r="AO274" s="37"/>
      <c r="AP274" s="37">
        <v>0</v>
      </c>
      <c r="AQ274" s="37"/>
      <c r="AR274" s="37"/>
      <c r="AS274" s="37"/>
      <c r="AT274" s="37">
        <v>12</v>
      </c>
    </row>
    <row r="275" spans="3:46" ht="20.100000000000001" customHeight="1" x14ac:dyDescent="0.2">
      <c r="D275" s="38" t="s">
        <v>224</v>
      </c>
      <c r="F275" s="39">
        <v>0</v>
      </c>
      <c r="G275" s="40"/>
      <c r="H275" s="40"/>
      <c r="I275" s="40"/>
      <c r="J275" s="39">
        <v>4</v>
      </c>
      <c r="K275" s="39">
        <v>1</v>
      </c>
      <c r="L275" s="39">
        <v>4</v>
      </c>
      <c r="M275" s="40"/>
      <c r="N275" s="39">
        <v>9</v>
      </c>
      <c r="O275" s="40"/>
      <c r="P275" s="40"/>
      <c r="Q275" s="40"/>
      <c r="R275" s="39">
        <v>0</v>
      </c>
      <c r="S275" s="39">
        <v>4</v>
      </c>
      <c r="T275" s="39">
        <v>0</v>
      </c>
      <c r="U275" s="39">
        <v>0</v>
      </c>
      <c r="V275" s="40"/>
      <c r="W275" s="39">
        <v>107</v>
      </c>
      <c r="X275" s="39">
        <v>0</v>
      </c>
      <c r="Y275" s="39">
        <v>1</v>
      </c>
      <c r="Z275" s="39">
        <v>8</v>
      </c>
      <c r="AA275" s="39">
        <v>17</v>
      </c>
      <c r="AB275" s="39">
        <v>7</v>
      </c>
      <c r="AC275" s="39">
        <v>70</v>
      </c>
      <c r="AD275" s="39">
        <v>0</v>
      </c>
      <c r="AE275" s="40"/>
      <c r="AF275" s="39">
        <v>214</v>
      </c>
      <c r="AG275" s="40"/>
      <c r="AH275" s="40"/>
      <c r="AI275" s="40"/>
      <c r="AJ275" s="39">
        <v>22</v>
      </c>
      <c r="AK275" s="40"/>
      <c r="AL275" s="40"/>
      <c r="AM275" s="40"/>
      <c r="AN275" s="39">
        <v>227</v>
      </c>
      <c r="AO275" s="40"/>
      <c r="AP275" s="39">
        <v>0</v>
      </c>
      <c r="AQ275" s="40"/>
      <c r="AR275" s="40"/>
      <c r="AS275" s="40"/>
      <c r="AT275" s="39">
        <v>4</v>
      </c>
    </row>
    <row r="276" spans="3:46" ht="20.100000000000001" customHeight="1" x14ac:dyDescent="0.2">
      <c r="D276" s="2" t="s">
        <v>225</v>
      </c>
      <c r="F276" s="37">
        <v>0</v>
      </c>
      <c r="G276" s="37"/>
      <c r="H276" s="37"/>
      <c r="I276" s="37"/>
      <c r="J276" s="37">
        <v>1</v>
      </c>
      <c r="K276" s="37">
        <v>3</v>
      </c>
      <c r="L276" s="37">
        <v>2</v>
      </c>
      <c r="M276" s="37"/>
      <c r="N276" s="37">
        <v>6</v>
      </c>
      <c r="O276" s="37"/>
      <c r="P276" s="37"/>
      <c r="Q276" s="37"/>
      <c r="R276" s="37">
        <v>0</v>
      </c>
      <c r="S276" s="37">
        <v>0</v>
      </c>
      <c r="T276" s="37">
        <v>0</v>
      </c>
      <c r="U276" s="37">
        <v>2</v>
      </c>
      <c r="V276" s="37"/>
      <c r="W276" s="37">
        <v>27</v>
      </c>
      <c r="X276" s="37">
        <v>0</v>
      </c>
      <c r="Y276" s="37">
        <v>0</v>
      </c>
      <c r="Z276" s="37">
        <v>11</v>
      </c>
      <c r="AA276" s="37">
        <v>14</v>
      </c>
      <c r="AB276" s="37">
        <v>15</v>
      </c>
      <c r="AC276" s="37">
        <v>66</v>
      </c>
      <c r="AD276" s="37">
        <v>0</v>
      </c>
      <c r="AE276" s="37"/>
      <c r="AF276" s="37">
        <v>135</v>
      </c>
      <c r="AG276" s="37"/>
      <c r="AH276" s="37"/>
      <c r="AI276" s="37"/>
      <c r="AJ276" s="37">
        <v>9</v>
      </c>
      <c r="AK276" s="37"/>
      <c r="AL276" s="37"/>
      <c r="AM276" s="37"/>
      <c r="AN276" s="37">
        <v>138</v>
      </c>
      <c r="AO276" s="37"/>
      <c r="AP276" s="37">
        <v>0</v>
      </c>
      <c r="AQ276" s="37"/>
      <c r="AR276" s="37"/>
      <c r="AS276" s="37"/>
      <c r="AT276" s="37">
        <v>0</v>
      </c>
    </row>
    <row r="277" spans="3:46" ht="20.100000000000001" customHeight="1" x14ac:dyDescent="0.2">
      <c r="D277" s="38" t="s">
        <v>226</v>
      </c>
      <c r="F277" s="39">
        <v>0</v>
      </c>
      <c r="G277" s="40"/>
      <c r="H277" s="40"/>
      <c r="I277" s="40"/>
      <c r="J277" s="39">
        <v>45</v>
      </c>
      <c r="K277" s="39">
        <v>33</v>
      </c>
      <c r="L277" s="39">
        <v>3</v>
      </c>
      <c r="M277" s="40"/>
      <c r="N277" s="39">
        <v>81</v>
      </c>
      <c r="O277" s="40"/>
      <c r="P277" s="40"/>
      <c r="Q277" s="40"/>
      <c r="R277" s="39">
        <v>0</v>
      </c>
      <c r="S277" s="39">
        <v>44</v>
      </c>
      <c r="T277" s="39">
        <v>1</v>
      </c>
      <c r="U277" s="39">
        <v>8</v>
      </c>
      <c r="V277" s="40"/>
      <c r="W277" s="39">
        <v>43</v>
      </c>
      <c r="X277" s="39">
        <v>0</v>
      </c>
      <c r="Y277" s="39">
        <v>1</v>
      </c>
      <c r="Z277" s="39">
        <v>16</v>
      </c>
      <c r="AA277" s="39">
        <v>12</v>
      </c>
      <c r="AB277" s="39">
        <v>17</v>
      </c>
      <c r="AC277" s="39">
        <v>98</v>
      </c>
      <c r="AD277" s="39">
        <v>0</v>
      </c>
      <c r="AE277" s="40"/>
      <c r="AF277" s="39">
        <v>240</v>
      </c>
      <c r="AG277" s="40"/>
      <c r="AH277" s="40"/>
      <c r="AI277" s="40"/>
      <c r="AJ277" s="39">
        <v>48</v>
      </c>
      <c r="AK277" s="40"/>
      <c r="AL277" s="40"/>
      <c r="AM277" s="40"/>
      <c r="AN277" s="39">
        <v>207</v>
      </c>
      <c r="AO277" s="40"/>
      <c r="AP277" s="39">
        <v>0</v>
      </c>
      <c r="AQ277" s="40"/>
      <c r="AR277" s="40"/>
      <c r="AS277" s="40"/>
      <c r="AT277" s="39">
        <v>19</v>
      </c>
    </row>
    <row r="278" spans="3:46"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spans="3:46" ht="20.100000000000001" customHeight="1" x14ac:dyDescent="0.2">
      <c r="C279" s="42" t="s">
        <v>227</v>
      </c>
      <c r="D279" s="42"/>
      <c r="F279" s="44">
        <v>0</v>
      </c>
      <c r="G279" s="45"/>
      <c r="H279" s="45"/>
      <c r="I279" s="45"/>
      <c r="J279" s="44">
        <v>67</v>
      </c>
      <c r="K279" s="44">
        <v>41</v>
      </c>
      <c r="L279" s="44">
        <v>19</v>
      </c>
      <c r="M279" s="45"/>
      <c r="N279" s="44">
        <v>127</v>
      </c>
      <c r="O279" s="45"/>
      <c r="P279" s="45"/>
      <c r="Q279" s="45"/>
      <c r="R279" s="44">
        <v>0</v>
      </c>
      <c r="S279" s="44">
        <v>56</v>
      </c>
      <c r="T279" s="44">
        <v>3</v>
      </c>
      <c r="U279" s="44">
        <v>15</v>
      </c>
      <c r="V279" s="45"/>
      <c r="W279" s="44">
        <v>290</v>
      </c>
      <c r="X279" s="44">
        <v>4</v>
      </c>
      <c r="Y279" s="44">
        <v>4</v>
      </c>
      <c r="Z279" s="44">
        <v>79</v>
      </c>
      <c r="AA279" s="44">
        <v>113</v>
      </c>
      <c r="AB279" s="44">
        <v>70</v>
      </c>
      <c r="AC279" s="44">
        <v>450</v>
      </c>
      <c r="AD279" s="44">
        <v>0</v>
      </c>
      <c r="AE279" s="45"/>
      <c r="AF279" s="44">
        <v>1084</v>
      </c>
      <c r="AG279" s="45"/>
      <c r="AH279" s="45"/>
      <c r="AI279" s="45"/>
      <c r="AJ279" s="44">
        <v>141</v>
      </c>
      <c r="AK279" s="45"/>
      <c r="AL279" s="45"/>
      <c r="AM279" s="45"/>
      <c r="AN279" s="44">
        <v>1098</v>
      </c>
      <c r="AO279" s="45"/>
      <c r="AP279" s="44">
        <v>0</v>
      </c>
      <c r="AQ279" s="45"/>
      <c r="AR279" s="45"/>
      <c r="AS279" s="45"/>
      <c r="AT279" s="44">
        <v>100</v>
      </c>
    </row>
    <row r="280" spans="3:46"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spans="3:46"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spans="3:46" ht="20.100000000000001" customHeight="1" x14ac:dyDescent="0.2">
      <c r="D282" s="2" t="s">
        <v>228</v>
      </c>
      <c r="F282" s="37">
        <v>0</v>
      </c>
      <c r="G282" s="37"/>
      <c r="H282" s="37"/>
      <c r="I282" s="37"/>
      <c r="J282" s="37">
        <v>0</v>
      </c>
      <c r="K282" s="37">
        <v>0</v>
      </c>
      <c r="L282" s="37">
        <v>0</v>
      </c>
      <c r="M282" s="37"/>
      <c r="N282" s="37">
        <v>0</v>
      </c>
      <c r="O282" s="37"/>
      <c r="P282" s="37"/>
      <c r="Q282" s="37"/>
      <c r="R282" s="37">
        <v>0</v>
      </c>
      <c r="S282" s="37">
        <v>0</v>
      </c>
      <c r="T282" s="37">
        <v>0</v>
      </c>
      <c r="U282" s="37">
        <v>0</v>
      </c>
      <c r="V282" s="37"/>
      <c r="W282" s="37">
        <v>0</v>
      </c>
      <c r="X282" s="37">
        <v>0</v>
      </c>
      <c r="Y282" s="37">
        <v>0</v>
      </c>
      <c r="Z282" s="37">
        <v>0</v>
      </c>
      <c r="AA282" s="37">
        <v>0</v>
      </c>
      <c r="AB282" s="37">
        <v>0</v>
      </c>
      <c r="AC282" s="37">
        <v>0</v>
      </c>
      <c r="AD282" s="37">
        <v>0</v>
      </c>
      <c r="AE282" s="37"/>
      <c r="AF282" s="37">
        <v>0</v>
      </c>
      <c r="AG282" s="37"/>
      <c r="AH282" s="37"/>
      <c r="AI282" s="37"/>
      <c r="AJ282" s="37">
        <v>0</v>
      </c>
      <c r="AK282" s="37"/>
      <c r="AL282" s="37"/>
      <c r="AM282" s="37"/>
      <c r="AN282" s="37">
        <v>0</v>
      </c>
      <c r="AO282" s="37"/>
      <c r="AP282" s="37">
        <v>0</v>
      </c>
      <c r="AQ282" s="37"/>
      <c r="AR282" s="37"/>
      <c r="AS282" s="37"/>
      <c r="AT282" s="37">
        <v>0</v>
      </c>
    </row>
    <row r="283" spans="3:46"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spans="3:46" ht="20.100000000000001" customHeight="1" x14ac:dyDescent="0.2">
      <c r="C284" s="42" t="s">
        <v>188</v>
      </c>
      <c r="D284" s="42"/>
      <c r="F284" s="44">
        <v>0</v>
      </c>
      <c r="G284" s="45"/>
      <c r="H284" s="45"/>
      <c r="I284" s="45"/>
      <c r="J284" s="44">
        <v>0</v>
      </c>
      <c r="K284" s="44">
        <v>0</v>
      </c>
      <c r="L284" s="44">
        <v>0</v>
      </c>
      <c r="M284" s="45"/>
      <c r="N284" s="44">
        <v>0</v>
      </c>
      <c r="O284" s="45"/>
      <c r="P284" s="45"/>
      <c r="Q284" s="45"/>
      <c r="R284" s="44">
        <v>0</v>
      </c>
      <c r="S284" s="44">
        <v>0</v>
      </c>
      <c r="T284" s="44">
        <v>0</v>
      </c>
      <c r="U284" s="44">
        <v>0</v>
      </c>
      <c r="V284" s="45"/>
      <c r="W284" s="44">
        <v>0</v>
      </c>
      <c r="X284" s="44">
        <v>0</v>
      </c>
      <c r="Y284" s="44">
        <v>0</v>
      </c>
      <c r="Z284" s="44">
        <v>0</v>
      </c>
      <c r="AA284" s="44">
        <v>0</v>
      </c>
      <c r="AB284" s="44">
        <v>0</v>
      </c>
      <c r="AC284" s="44">
        <v>0</v>
      </c>
      <c r="AD284" s="44">
        <v>0</v>
      </c>
      <c r="AE284" s="45"/>
      <c r="AF284" s="44">
        <v>0</v>
      </c>
      <c r="AG284" s="45"/>
      <c r="AH284" s="45"/>
      <c r="AI284" s="45"/>
      <c r="AJ284" s="44">
        <v>0</v>
      </c>
      <c r="AK284" s="45"/>
      <c r="AL284" s="45"/>
      <c r="AM284" s="45"/>
      <c r="AN284" s="44">
        <v>0</v>
      </c>
      <c r="AO284" s="45"/>
      <c r="AP284" s="44">
        <v>0</v>
      </c>
      <c r="AQ284" s="45"/>
      <c r="AR284" s="45"/>
      <c r="AS284" s="45"/>
      <c r="AT284" s="44">
        <v>0</v>
      </c>
    </row>
    <row r="285" spans="3:46"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spans="3:46"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spans="3:46" ht="20.100000000000001" customHeight="1" x14ac:dyDescent="0.2">
      <c r="D287" s="2" t="s">
        <v>229</v>
      </c>
      <c r="F287" s="37">
        <v>0</v>
      </c>
      <c r="G287" s="37"/>
      <c r="H287" s="37"/>
      <c r="I287" s="37"/>
      <c r="J287" s="37">
        <v>0</v>
      </c>
      <c r="K287" s="37">
        <v>0</v>
      </c>
      <c r="L287" s="37">
        <v>6</v>
      </c>
      <c r="M287" s="37"/>
      <c r="N287" s="37">
        <v>6</v>
      </c>
      <c r="O287" s="37"/>
      <c r="P287" s="37"/>
      <c r="Q287" s="37"/>
      <c r="R287" s="37">
        <v>0</v>
      </c>
      <c r="S287" s="37">
        <v>1</v>
      </c>
      <c r="T287" s="37">
        <v>0</v>
      </c>
      <c r="U287" s="37">
        <v>0</v>
      </c>
      <c r="V287" s="37"/>
      <c r="W287" s="37">
        <v>17</v>
      </c>
      <c r="X287" s="37">
        <v>0</v>
      </c>
      <c r="Y287" s="37">
        <v>0</v>
      </c>
      <c r="Z287" s="37">
        <v>8</v>
      </c>
      <c r="AA287" s="37">
        <v>3</v>
      </c>
      <c r="AB287" s="37">
        <v>1</v>
      </c>
      <c r="AC287" s="37">
        <v>12</v>
      </c>
      <c r="AD287" s="37">
        <v>0</v>
      </c>
      <c r="AE287" s="37"/>
      <c r="AF287" s="37">
        <v>42</v>
      </c>
      <c r="AG287" s="37"/>
      <c r="AH287" s="37"/>
      <c r="AI287" s="37"/>
      <c r="AJ287" s="37">
        <v>18</v>
      </c>
      <c r="AK287" s="37"/>
      <c r="AL287" s="37"/>
      <c r="AM287" s="37"/>
      <c r="AN287" s="37">
        <v>54</v>
      </c>
      <c r="AO287" s="37"/>
      <c r="AP287" s="37">
        <v>0</v>
      </c>
      <c r="AQ287" s="37"/>
      <c r="AR287" s="37"/>
      <c r="AS287" s="37"/>
      <c r="AT287" s="37">
        <v>0</v>
      </c>
    </row>
    <row r="288" spans="3:46" ht="20.100000000000001" customHeight="1" x14ac:dyDescent="0.2">
      <c r="D288" s="38" t="s">
        <v>230</v>
      </c>
      <c r="F288" s="39">
        <v>0</v>
      </c>
      <c r="G288" s="40"/>
      <c r="H288" s="40"/>
      <c r="I288" s="40"/>
      <c r="J288" s="39">
        <v>0</v>
      </c>
      <c r="K288" s="39">
        <v>0</v>
      </c>
      <c r="L288" s="39">
        <v>2</v>
      </c>
      <c r="M288" s="40"/>
      <c r="N288" s="39">
        <v>2</v>
      </c>
      <c r="O288" s="40"/>
      <c r="P288" s="40"/>
      <c r="Q288" s="40"/>
      <c r="R288" s="39">
        <v>0</v>
      </c>
      <c r="S288" s="39">
        <v>0</v>
      </c>
      <c r="T288" s="39">
        <v>0</v>
      </c>
      <c r="U288" s="39">
        <v>0</v>
      </c>
      <c r="V288" s="40"/>
      <c r="W288" s="39">
        <v>10</v>
      </c>
      <c r="X288" s="39">
        <v>1</v>
      </c>
      <c r="Y288" s="39">
        <v>0</v>
      </c>
      <c r="Z288" s="39">
        <v>9</v>
      </c>
      <c r="AA288" s="39">
        <v>4</v>
      </c>
      <c r="AB288" s="39">
        <v>0</v>
      </c>
      <c r="AC288" s="39">
        <v>4</v>
      </c>
      <c r="AD288" s="39">
        <v>0</v>
      </c>
      <c r="AE288" s="40"/>
      <c r="AF288" s="39">
        <v>28</v>
      </c>
      <c r="AG288" s="40"/>
      <c r="AH288" s="40"/>
      <c r="AI288" s="40"/>
      <c r="AJ288" s="39">
        <v>2</v>
      </c>
      <c r="AK288" s="40"/>
      <c r="AL288" s="40"/>
      <c r="AM288" s="40"/>
      <c r="AN288" s="39">
        <v>28</v>
      </c>
      <c r="AO288" s="40"/>
      <c r="AP288" s="39">
        <v>0</v>
      </c>
      <c r="AQ288" s="40"/>
      <c r="AR288" s="40"/>
      <c r="AS288" s="40"/>
      <c r="AT288" s="39">
        <v>0</v>
      </c>
    </row>
    <row r="289" spans="3:46"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spans="3:46" ht="20.100000000000001" customHeight="1" x14ac:dyDescent="0.2">
      <c r="C290" s="42" t="s">
        <v>122</v>
      </c>
      <c r="D290" s="42"/>
      <c r="F290" s="44">
        <v>0</v>
      </c>
      <c r="G290" s="45"/>
      <c r="H290" s="45"/>
      <c r="I290" s="45"/>
      <c r="J290" s="44">
        <v>0</v>
      </c>
      <c r="K290" s="44">
        <v>0</v>
      </c>
      <c r="L290" s="44">
        <v>8</v>
      </c>
      <c r="M290" s="45"/>
      <c r="N290" s="44">
        <v>8</v>
      </c>
      <c r="O290" s="45"/>
      <c r="P290" s="45"/>
      <c r="Q290" s="45"/>
      <c r="R290" s="44">
        <v>0</v>
      </c>
      <c r="S290" s="44">
        <v>1</v>
      </c>
      <c r="T290" s="44">
        <v>0</v>
      </c>
      <c r="U290" s="44">
        <v>0</v>
      </c>
      <c r="V290" s="45"/>
      <c r="W290" s="44">
        <v>27</v>
      </c>
      <c r="X290" s="44">
        <v>1</v>
      </c>
      <c r="Y290" s="44">
        <v>0</v>
      </c>
      <c r="Z290" s="44">
        <v>17</v>
      </c>
      <c r="AA290" s="44">
        <v>7</v>
      </c>
      <c r="AB290" s="44">
        <v>1</v>
      </c>
      <c r="AC290" s="44">
        <v>16</v>
      </c>
      <c r="AD290" s="44">
        <v>0</v>
      </c>
      <c r="AE290" s="45"/>
      <c r="AF290" s="44">
        <v>70</v>
      </c>
      <c r="AG290" s="45"/>
      <c r="AH290" s="45"/>
      <c r="AI290" s="45"/>
      <c r="AJ290" s="44">
        <v>20</v>
      </c>
      <c r="AK290" s="45"/>
      <c r="AL290" s="45"/>
      <c r="AM290" s="45"/>
      <c r="AN290" s="44">
        <v>82</v>
      </c>
      <c r="AO290" s="45"/>
      <c r="AP290" s="44">
        <v>0</v>
      </c>
      <c r="AQ290" s="45"/>
      <c r="AR290" s="45"/>
      <c r="AS290" s="45"/>
      <c r="AT290" s="44">
        <v>0</v>
      </c>
    </row>
    <row r="291" spans="3:46"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spans="3:46"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spans="3:46" ht="20.100000000000001" customHeight="1" x14ac:dyDescent="0.2">
      <c r="D293" s="2" t="s">
        <v>229</v>
      </c>
      <c r="F293" s="37">
        <v>270</v>
      </c>
      <c r="G293" s="37"/>
      <c r="H293" s="37"/>
      <c r="I293" s="37"/>
      <c r="J293" s="37">
        <v>444</v>
      </c>
      <c r="K293" s="37">
        <v>1</v>
      </c>
      <c r="L293" s="37">
        <v>4</v>
      </c>
      <c r="M293" s="37"/>
      <c r="N293" s="37">
        <v>449</v>
      </c>
      <c r="O293" s="37"/>
      <c r="P293" s="37"/>
      <c r="Q293" s="37"/>
      <c r="R293" s="37">
        <v>0</v>
      </c>
      <c r="S293" s="37">
        <v>10</v>
      </c>
      <c r="T293" s="37">
        <v>14</v>
      </c>
      <c r="U293" s="37">
        <v>2</v>
      </c>
      <c r="V293" s="37"/>
      <c r="W293" s="37">
        <v>113</v>
      </c>
      <c r="X293" s="37">
        <v>2</v>
      </c>
      <c r="Y293" s="37">
        <v>0</v>
      </c>
      <c r="Z293" s="37">
        <v>34</v>
      </c>
      <c r="AA293" s="37">
        <v>23</v>
      </c>
      <c r="AB293" s="37">
        <v>7</v>
      </c>
      <c r="AC293" s="37">
        <v>292</v>
      </c>
      <c r="AD293" s="37">
        <v>0</v>
      </c>
      <c r="AE293" s="37"/>
      <c r="AF293" s="37">
        <v>497</v>
      </c>
      <c r="AG293" s="37"/>
      <c r="AH293" s="37"/>
      <c r="AI293" s="37"/>
      <c r="AJ293" s="37">
        <v>0</v>
      </c>
      <c r="AK293" s="37"/>
      <c r="AL293" s="37"/>
      <c r="AM293" s="37"/>
      <c r="AN293" s="37">
        <v>0</v>
      </c>
      <c r="AO293" s="37"/>
      <c r="AP293" s="37">
        <v>222</v>
      </c>
      <c r="AQ293" s="37"/>
      <c r="AR293" s="37"/>
      <c r="AS293" s="37"/>
      <c r="AT293" s="37">
        <v>35</v>
      </c>
    </row>
    <row r="294" spans="3:46" ht="20.100000000000001" customHeight="1" x14ac:dyDescent="0.2">
      <c r="D294" s="38" t="s">
        <v>230</v>
      </c>
      <c r="F294" s="39">
        <v>185</v>
      </c>
      <c r="G294" s="40"/>
      <c r="H294" s="40"/>
      <c r="I294" s="40"/>
      <c r="J294" s="39">
        <v>453</v>
      </c>
      <c r="K294" s="39">
        <v>3</v>
      </c>
      <c r="L294" s="39">
        <v>6</v>
      </c>
      <c r="M294" s="40"/>
      <c r="N294" s="39">
        <v>462</v>
      </c>
      <c r="O294" s="40"/>
      <c r="P294" s="40"/>
      <c r="Q294" s="40"/>
      <c r="R294" s="39">
        <v>0</v>
      </c>
      <c r="S294" s="39">
        <v>12</v>
      </c>
      <c r="T294" s="39">
        <v>25</v>
      </c>
      <c r="U294" s="39">
        <v>13</v>
      </c>
      <c r="V294" s="40"/>
      <c r="W294" s="39">
        <v>69</v>
      </c>
      <c r="X294" s="39">
        <v>3</v>
      </c>
      <c r="Y294" s="39">
        <v>1</v>
      </c>
      <c r="Z294" s="39">
        <v>14</v>
      </c>
      <c r="AA294" s="39">
        <v>35</v>
      </c>
      <c r="AB294" s="39">
        <v>18</v>
      </c>
      <c r="AC294" s="39">
        <v>285</v>
      </c>
      <c r="AD294" s="39">
        <v>0</v>
      </c>
      <c r="AE294" s="40"/>
      <c r="AF294" s="39">
        <v>475</v>
      </c>
      <c r="AG294" s="40"/>
      <c r="AH294" s="40"/>
      <c r="AI294" s="40"/>
      <c r="AJ294" s="39">
        <v>0</v>
      </c>
      <c r="AK294" s="40"/>
      <c r="AL294" s="40"/>
      <c r="AM294" s="40"/>
      <c r="AN294" s="39">
        <v>0</v>
      </c>
      <c r="AO294" s="40"/>
      <c r="AP294" s="39">
        <v>172</v>
      </c>
      <c r="AQ294" s="40"/>
      <c r="AR294" s="40"/>
      <c r="AS294" s="40"/>
      <c r="AT294" s="39">
        <v>106</v>
      </c>
    </row>
    <row r="295" spans="3:46" ht="20.100000000000001" customHeight="1" x14ac:dyDescent="0.2">
      <c r="D295" s="2" t="s">
        <v>223</v>
      </c>
      <c r="F295" s="37">
        <v>74</v>
      </c>
      <c r="G295" s="37"/>
      <c r="H295" s="37"/>
      <c r="I295" s="37"/>
      <c r="J295" s="37">
        <v>464</v>
      </c>
      <c r="K295" s="37">
        <v>10</v>
      </c>
      <c r="L295" s="37">
        <v>11</v>
      </c>
      <c r="M295" s="37"/>
      <c r="N295" s="37">
        <v>485</v>
      </c>
      <c r="O295" s="37"/>
      <c r="P295" s="37"/>
      <c r="Q295" s="37"/>
      <c r="R295" s="37">
        <v>0</v>
      </c>
      <c r="S295" s="37">
        <v>11</v>
      </c>
      <c r="T295" s="37">
        <v>26</v>
      </c>
      <c r="U295" s="37">
        <v>16</v>
      </c>
      <c r="V295" s="37"/>
      <c r="W295" s="37">
        <v>56</v>
      </c>
      <c r="X295" s="37">
        <v>0</v>
      </c>
      <c r="Y295" s="37">
        <v>0</v>
      </c>
      <c r="Z295" s="37">
        <v>20</v>
      </c>
      <c r="AA295" s="37">
        <v>59</v>
      </c>
      <c r="AB295" s="37">
        <v>13</v>
      </c>
      <c r="AC295" s="37">
        <v>286</v>
      </c>
      <c r="AD295" s="37">
        <v>0</v>
      </c>
      <c r="AE295" s="37"/>
      <c r="AF295" s="37">
        <v>487</v>
      </c>
      <c r="AG295" s="37"/>
      <c r="AH295" s="37"/>
      <c r="AI295" s="37"/>
      <c r="AJ295" s="37">
        <v>0</v>
      </c>
      <c r="AK295" s="37"/>
      <c r="AL295" s="37"/>
      <c r="AM295" s="37"/>
      <c r="AN295" s="37">
        <v>0</v>
      </c>
      <c r="AO295" s="37"/>
      <c r="AP295" s="37">
        <v>72</v>
      </c>
      <c r="AQ295" s="37"/>
      <c r="AR295" s="37"/>
      <c r="AS295" s="37"/>
      <c r="AT295" s="37">
        <v>0</v>
      </c>
    </row>
    <row r="296" spans="3:46" ht="20.100000000000001" customHeight="1" x14ac:dyDescent="0.2">
      <c r="D296" s="38" t="s">
        <v>224</v>
      </c>
      <c r="F296" s="39">
        <v>270</v>
      </c>
      <c r="G296" s="40"/>
      <c r="H296" s="40"/>
      <c r="I296" s="40"/>
      <c r="J296" s="39">
        <v>458</v>
      </c>
      <c r="K296" s="39">
        <v>0</v>
      </c>
      <c r="L296" s="39">
        <v>3</v>
      </c>
      <c r="M296" s="40"/>
      <c r="N296" s="39">
        <v>461</v>
      </c>
      <c r="O296" s="40"/>
      <c r="P296" s="40"/>
      <c r="Q296" s="40"/>
      <c r="R296" s="39">
        <v>0</v>
      </c>
      <c r="S296" s="39">
        <v>8</v>
      </c>
      <c r="T296" s="39">
        <v>17</v>
      </c>
      <c r="U296" s="39">
        <v>17</v>
      </c>
      <c r="V296" s="40"/>
      <c r="W296" s="39">
        <v>54</v>
      </c>
      <c r="X296" s="39">
        <v>3</v>
      </c>
      <c r="Y296" s="39">
        <v>3</v>
      </c>
      <c r="Z296" s="39">
        <v>18</v>
      </c>
      <c r="AA296" s="39">
        <v>17</v>
      </c>
      <c r="AB296" s="39">
        <v>14</v>
      </c>
      <c r="AC296" s="39">
        <v>296</v>
      </c>
      <c r="AD296" s="39">
        <v>0</v>
      </c>
      <c r="AE296" s="40"/>
      <c r="AF296" s="39">
        <v>447</v>
      </c>
      <c r="AG296" s="40"/>
      <c r="AH296" s="40"/>
      <c r="AI296" s="40"/>
      <c r="AJ296" s="39">
        <v>0</v>
      </c>
      <c r="AK296" s="40"/>
      <c r="AL296" s="40"/>
      <c r="AM296" s="40"/>
      <c r="AN296" s="39">
        <v>0</v>
      </c>
      <c r="AO296" s="40"/>
      <c r="AP296" s="39">
        <v>284</v>
      </c>
      <c r="AQ296" s="40"/>
      <c r="AR296" s="40"/>
      <c r="AS296" s="40"/>
      <c r="AT296" s="39">
        <v>36</v>
      </c>
    </row>
    <row r="297" spans="3:46" ht="20.100000000000001" customHeight="1" x14ac:dyDescent="0.2">
      <c r="D297" s="2" t="s">
        <v>371</v>
      </c>
      <c r="F297" s="37">
        <v>183</v>
      </c>
      <c r="G297" s="37"/>
      <c r="H297" s="37"/>
      <c r="I297" s="37"/>
      <c r="J297" s="37">
        <v>493</v>
      </c>
      <c r="K297" s="37">
        <v>4</v>
      </c>
      <c r="L297" s="37">
        <v>7</v>
      </c>
      <c r="M297" s="37"/>
      <c r="N297" s="37">
        <v>504</v>
      </c>
      <c r="O297" s="37"/>
      <c r="P297" s="37"/>
      <c r="Q297" s="37"/>
      <c r="R297" s="37">
        <v>0</v>
      </c>
      <c r="S297" s="37">
        <v>31</v>
      </c>
      <c r="T297" s="37">
        <v>26</v>
      </c>
      <c r="U297" s="37">
        <v>21</v>
      </c>
      <c r="V297" s="37"/>
      <c r="W297" s="37">
        <v>63</v>
      </c>
      <c r="X297" s="37">
        <v>1</v>
      </c>
      <c r="Y297" s="37">
        <v>2</v>
      </c>
      <c r="Z297" s="37">
        <v>51</v>
      </c>
      <c r="AA297" s="37">
        <v>22</v>
      </c>
      <c r="AB297" s="37">
        <v>14</v>
      </c>
      <c r="AC297" s="37">
        <v>285</v>
      </c>
      <c r="AD297" s="37">
        <v>0</v>
      </c>
      <c r="AE297" s="37"/>
      <c r="AF297" s="37">
        <v>516</v>
      </c>
      <c r="AG297" s="37"/>
      <c r="AH297" s="37"/>
      <c r="AI297" s="37"/>
      <c r="AJ297" s="37">
        <v>0</v>
      </c>
      <c r="AK297" s="37"/>
      <c r="AL297" s="37"/>
      <c r="AM297" s="37"/>
      <c r="AN297" s="37">
        <v>0</v>
      </c>
      <c r="AO297" s="37"/>
      <c r="AP297" s="37">
        <v>172</v>
      </c>
      <c r="AQ297" s="37"/>
      <c r="AR297" s="37"/>
      <c r="AS297" s="37"/>
      <c r="AT297" s="37">
        <v>72</v>
      </c>
    </row>
    <row r="298" spans="3:46" ht="20.100000000000001" customHeight="1" x14ac:dyDescent="0.2">
      <c r="D298" s="38" t="s">
        <v>226</v>
      </c>
      <c r="F298" s="39">
        <v>198</v>
      </c>
      <c r="G298" s="40"/>
      <c r="H298" s="40"/>
      <c r="I298" s="40"/>
      <c r="J298" s="39">
        <v>530</v>
      </c>
      <c r="K298" s="39">
        <v>0</v>
      </c>
      <c r="L298" s="39">
        <v>6</v>
      </c>
      <c r="M298" s="40"/>
      <c r="N298" s="39">
        <v>536</v>
      </c>
      <c r="O298" s="40"/>
      <c r="P298" s="40"/>
      <c r="Q298" s="40"/>
      <c r="R298" s="39">
        <v>0</v>
      </c>
      <c r="S298" s="39">
        <v>31</v>
      </c>
      <c r="T298" s="39">
        <v>4</v>
      </c>
      <c r="U298" s="39">
        <v>10</v>
      </c>
      <c r="V298" s="40"/>
      <c r="W298" s="39">
        <v>69</v>
      </c>
      <c r="X298" s="39">
        <v>3</v>
      </c>
      <c r="Y298" s="39">
        <v>1</v>
      </c>
      <c r="Z298" s="39">
        <v>24</v>
      </c>
      <c r="AA298" s="39">
        <v>43</v>
      </c>
      <c r="AB298" s="39">
        <v>12</v>
      </c>
      <c r="AC298" s="39">
        <v>298</v>
      </c>
      <c r="AD298" s="39">
        <v>0</v>
      </c>
      <c r="AE298" s="40"/>
      <c r="AF298" s="39">
        <v>495</v>
      </c>
      <c r="AG298" s="40"/>
      <c r="AH298" s="40"/>
      <c r="AI298" s="40"/>
      <c r="AJ298" s="39">
        <v>0</v>
      </c>
      <c r="AK298" s="40"/>
      <c r="AL298" s="40"/>
      <c r="AM298" s="40"/>
      <c r="AN298" s="39">
        <v>0</v>
      </c>
      <c r="AO298" s="40"/>
      <c r="AP298" s="39">
        <v>239</v>
      </c>
      <c r="AQ298" s="40"/>
      <c r="AR298" s="40"/>
      <c r="AS298" s="40"/>
      <c r="AT298" s="39">
        <v>3</v>
      </c>
    </row>
    <row r="299" spans="3:46" ht="20.100000000000001" customHeight="1" x14ac:dyDescent="0.2">
      <c r="D299" s="2" t="s">
        <v>231</v>
      </c>
      <c r="F299" s="37">
        <v>162</v>
      </c>
      <c r="G299" s="37"/>
      <c r="H299" s="37"/>
      <c r="I299" s="37"/>
      <c r="J299" s="37">
        <v>459</v>
      </c>
      <c r="K299" s="37">
        <v>5</v>
      </c>
      <c r="L299" s="37">
        <v>9</v>
      </c>
      <c r="M299" s="37"/>
      <c r="N299" s="37">
        <v>473</v>
      </c>
      <c r="O299" s="37"/>
      <c r="P299" s="37"/>
      <c r="Q299" s="37"/>
      <c r="R299" s="37">
        <v>0</v>
      </c>
      <c r="S299" s="37">
        <v>11</v>
      </c>
      <c r="T299" s="37">
        <v>21</v>
      </c>
      <c r="U299" s="37">
        <v>10</v>
      </c>
      <c r="V299" s="37"/>
      <c r="W299" s="37">
        <v>66</v>
      </c>
      <c r="X299" s="37">
        <v>0</v>
      </c>
      <c r="Y299" s="37">
        <v>1</v>
      </c>
      <c r="Z299" s="37">
        <v>27</v>
      </c>
      <c r="AA299" s="37">
        <v>34</v>
      </c>
      <c r="AB299" s="37">
        <v>23</v>
      </c>
      <c r="AC299" s="37">
        <v>304</v>
      </c>
      <c r="AD299" s="37">
        <v>0</v>
      </c>
      <c r="AE299" s="37"/>
      <c r="AF299" s="37">
        <v>497</v>
      </c>
      <c r="AG299" s="37"/>
      <c r="AH299" s="37"/>
      <c r="AI299" s="37"/>
      <c r="AJ299" s="37">
        <v>0</v>
      </c>
      <c r="AK299" s="37"/>
      <c r="AL299" s="37"/>
      <c r="AM299" s="37"/>
      <c r="AN299" s="37">
        <v>0</v>
      </c>
      <c r="AO299" s="37"/>
      <c r="AP299" s="37">
        <v>138</v>
      </c>
      <c r="AQ299" s="37"/>
      <c r="AR299" s="37"/>
      <c r="AS299" s="37"/>
      <c r="AT299" s="37">
        <v>0</v>
      </c>
    </row>
    <row r="300" spans="3:46" ht="20.100000000000001" customHeight="1" x14ac:dyDescent="0.2">
      <c r="D300" s="38" t="s">
        <v>232</v>
      </c>
      <c r="F300" s="39">
        <v>84</v>
      </c>
      <c r="G300" s="40"/>
      <c r="H300" s="40"/>
      <c r="I300" s="40"/>
      <c r="J300" s="39">
        <v>449</v>
      </c>
      <c r="K300" s="39">
        <v>2</v>
      </c>
      <c r="L300" s="39">
        <v>7</v>
      </c>
      <c r="M300" s="40"/>
      <c r="N300" s="39">
        <v>458</v>
      </c>
      <c r="O300" s="40"/>
      <c r="P300" s="40"/>
      <c r="Q300" s="40"/>
      <c r="R300" s="39">
        <v>0</v>
      </c>
      <c r="S300" s="39">
        <v>7</v>
      </c>
      <c r="T300" s="39">
        <v>20</v>
      </c>
      <c r="U300" s="39">
        <v>4</v>
      </c>
      <c r="V300" s="40"/>
      <c r="W300" s="39">
        <v>48</v>
      </c>
      <c r="X300" s="39">
        <v>0</v>
      </c>
      <c r="Y300" s="39">
        <v>1</v>
      </c>
      <c r="Z300" s="39">
        <v>25</v>
      </c>
      <c r="AA300" s="39">
        <v>29</v>
      </c>
      <c r="AB300" s="39">
        <v>12</v>
      </c>
      <c r="AC300" s="39">
        <v>309</v>
      </c>
      <c r="AD300" s="39">
        <v>0</v>
      </c>
      <c r="AE300" s="40"/>
      <c r="AF300" s="39">
        <v>455</v>
      </c>
      <c r="AG300" s="40"/>
      <c r="AH300" s="40"/>
      <c r="AI300" s="40"/>
      <c r="AJ300" s="39">
        <v>0</v>
      </c>
      <c r="AK300" s="40"/>
      <c r="AL300" s="40"/>
      <c r="AM300" s="40"/>
      <c r="AN300" s="39">
        <v>0</v>
      </c>
      <c r="AO300" s="40"/>
      <c r="AP300" s="39">
        <v>87</v>
      </c>
      <c r="AQ300" s="40"/>
      <c r="AR300" s="40"/>
      <c r="AS300" s="40"/>
      <c r="AT300" s="39">
        <v>0</v>
      </c>
    </row>
    <row r="301" spans="3:46" ht="20.100000000000001" customHeight="1" x14ac:dyDescent="0.2">
      <c r="D301" s="2" t="s">
        <v>233</v>
      </c>
      <c r="F301" s="37">
        <v>132</v>
      </c>
      <c r="G301" s="37"/>
      <c r="H301" s="37"/>
      <c r="I301" s="37"/>
      <c r="J301" s="37">
        <v>500</v>
      </c>
      <c r="K301" s="37">
        <v>6</v>
      </c>
      <c r="L301" s="37">
        <v>2</v>
      </c>
      <c r="M301" s="37"/>
      <c r="N301" s="37">
        <v>508</v>
      </c>
      <c r="O301" s="37"/>
      <c r="P301" s="37"/>
      <c r="Q301" s="37"/>
      <c r="R301" s="37">
        <v>1</v>
      </c>
      <c r="S301" s="37">
        <v>10</v>
      </c>
      <c r="T301" s="37">
        <v>12</v>
      </c>
      <c r="U301" s="37">
        <v>15</v>
      </c>
      <c r="V301" s="37"/>
      <c r="W301" s="37">
        <v>107</v>
      </c>
      <c r="X301" s="37">
        <v>1</v>
      </c>
      <c r="Y301" s="37">
        <v>1</v>
      </c>
      <c r="Z301" s="37">
        <v>47</v>
      </c>
      <c r="AA301" s="37">
        <v>31</v>
      </c>
      <c r="AB301" s="37">
        <v>5</v>
      </c>
      <c r="AC301" s="37">
        <v>309</v>
      </c>
      <c r="AD301" s="37">
        <v>0</v>
      </c>
      <c r="AE301" s="37"/>
      <c r="AF301" s="37">
        <v>539</v>
      </c>
      <c r="AG301" s="37"/>
      <c r="AH301" s="37"/>
      <c r="AI301" s="37"/>
      <c r="AJ301" s="37">
        <v>0</v>
      </c>
      <c r="AK301" s="37"/>
      <c r="AL301" s="37"/>
      <c r="AM301" s="37"/>
      <c r="AN301" s="37">
        <v>0</v>
      </c>
      <c r="AO301" s="37"/>
      <c r="AP301" s="37">
        <v>101</v>
      </c>
      <c r="AQ301" s="37"/>
      <c r="AR301" s="37"/>
      <c r="AS301" s="37"/>
      <c r="AT301" s="37">
        <v>0</v>
      </c>
    </row>
    <row r="302" spans="3:46" ht="20.100000000000001" customHeight="1" x14ac:dyDescent="0.2">
      <c r="D302" s="38" t="s">
        <v>234</v>
      </c>
      <c r="F302" s="39">
        <v>227</v>
      </c>
      <c r="G302" s="40"/>
      <c r="H302" s="40"/>
      <c r="I302" s="40"/>
      <c r="J302" s="39">
        <v>451</v>
      </c>
      <c r="K302" s="39">
        <v>3</v>
      </c>
      <c r="L302" s="39">
        <v>7</v>
      </c>
      <c r="M302" s="40"/>
      <c r="N302" s="39">
        <v>461</v>
      </c>
      <c r="O302" s="40"/>
      <c r="P302" s="40"/>
      <c r="Q302" s="40"/>
      <c r="R302" s="39">
        <v>0</v>
      </c>
      <c r="S302" s="39">
        <v>13</v>
      </c>
      <c r="T302" s="39">
        <v>17</v>
      </c>
      <c r="U302" s="39">
        <v>8</v>
      </c>
      <c r="V302" s="40"/>
      <c r="W302" s="39">
        <v>76</v>
      </c>
      <c r="X302" s="39">
        <v>1</v>
      </c>
      <c r="Y302" s="39">
        <v>4</v>
      </c>
      <c r="Z302" s="39">
        <v>34</v>
      </c>
      <c r="AA302" s="39">
        <v>23</v>
      </c>
      <c r="AB302" s="39">
        <v>16</v>
      </c>
      <c r="AC302" s="39">
        <v>312</v>
      </c>
      <c r="AD302" s="39">
        <v>0</v>
      </c>
      <c r="AE302" s="40"/>
      <c r="AF302" s="39">
        <v>504</v>
      </c>
      <c r="AG302" s="40"/>
      <c r="AH302" s="40"/>
      <c r="AI302" s="40"/>
      <c r="AJ302" s="39">
        <v>0</v>
      </c>
      <c r="AK302" s="40"/>
      <c r="AL302" s="40"/>
      <c r="AM302" s="40"/>
      <c r="AN302" s="39">
        <v>0</v>
      </c>
      <c r="AO302" s="40"/>
      <c r="AP302" s="39">
        <v>184</v>
      </c>
      <c r="AQ302" s="40"/>
      <c r="AR302" s="40"/>
      <c r="AS302" s="40"/>
      <c r="AT302" s="39">
        <v>43</v>
      </c>
    </row>
    <row r="303" spans="3:46" ht="20.100000000000001" customHeight="1" x14ac:dyDescent="0.2">
      <c r="D303" s="2" t="s">
        <v>235</v>
      </c>
      <c r="F303" s="37">
        <v>211</v>
      </c>
      <c r="G303" s="37"/>
      <c r="H303" s="37"/>
      <c r="I303" s="37"/>
      <c r="J303" s="37">
        <v>538</v>
      </c>
      <c r="K303" s="37">
        <v>9</v>
      </c>
      <c r="L303" s="37">
        <v>6</v>
      </c>
      <c r="M303" s="37"/>
      <c r="N303" s="37">
        <v>553</v>
      </c>
      <c r="O303" s="37"/>
      <c r="P303" s="37"/>
      <c r="Q303" s="37"/>
      <c r="R303" s="37">
        <v>0</v>
      </c>
      <c r="S303" s="37">
        <v>33</v>
      </c>
      <c r="T303" s="37">
        <v>37</v>
      </c>
      <c r="U303" s="37">
        <v>72</v>
      </c>
      <c r="V303" s="37"/>
      <c r="W303" s="37">
        <v>76</v>
      </c>
      <c r="X303" s="37">
        <v>1</v>
      </c>
      <c r="Y303" s="37">
        <v>1</v>
      </c>
      <c r="Z303" s="37">
        <v>20</v>
      </c>
      <c r="AA303" s="37">
        <v>21</v>
      </c>
      <c r="AB303" s="37">
        <v>6</v>
      </c>
      <c r="AC303" s="37">
        <v>280</v>
      </c>
      <c r="AD303" s="37">
        <v>0</v>
      </c>
      <c r="AE303" s="37"/>
      <c r="AF303" s="37">
        <v>547</v>
      </c>
      <c r="AG303" s="37"/>
      <c r="AH303" s="37"/>
      <c r="AI303" s="37"/>
      <c r="AJ303" s="37">
        <v>0</v>
      </c>
      <c r="AK303" s="37"/>
      <c r="AL303" s="37"/>
      <c r="AM303" s="37"/>
      <c r="AN303" s="37">
        <v>0</v>
      </c>
      <c r="AO303" s="37"/>
      <c r="AP303" s="37">
        <v>217</v>
      </c>
      <c r="AQ303" s="37"/>
      <c r="AR303" s="37"/>
      <c r="AS303" s="37"/>
      <c r="AT303" s="37">
        <v>70</v>
      </c>
    </row>
    <row r="304" spans="3:46"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spans="1:46" s="1" customFormat="1" ht="20.100000000000001" customHeight="1" x14ac:dyDescent="0.2">
      <c r="A305" s="3"/>
      <c r="B305" s="6"/>
      <c r="C305" s="42" t="s">
        <v>180</v>
      </c>
      <c r="D305" s="42"/>
      <c r="E305" s="5"/>
      <c r="F305" s="44">
        <v>1996</v>
      </c>
      <c r="G305" s="45"/>
      <c r="H305" s="45"/>
      <c r="I305" s="45"/>
      <c r="J305" s="44">
        <v>5239</v>
      </c>
      <c r="K305" s="44">
        <v>43</v>
      </c>
      <c r="L305" s="44">
        <v>68</v>
      </c>
      <c r="M305" s="45"/>
      <c r="N305" s="44">
        <v>5350</v>
      </c>
      <c r="O305" s="45"/>
      <c r="P305" s="45"/>
      <c r="Q305" s="45"/>
      <c r="R305" s="44">
        <v>1</v>
      </c>
      <c r="S305" s="44">
        <v>177</v>
      </c>
      <c r="T305" s="44">
        <v>219</v>
      </c>
      <c r="U305" s="44">
        <v>188</v>
      </c>
      <c r="V305" s="45"/>
      <c r="W305" s="44">
        <v>797</v>
      </c>
      <c r="X305" s="44">
        <v>15</v>
      </c>
      <c r="Y305" s="44">
        <v>15</v>
      </c>
      <c r="Z305" s="44">
        <v>314</v>
      </c>
      <c r="AA305" s="44">
        <v>337</v>
      </c>
      <c r="AB305" s="44">
        <v>140</v>
      </c>
      <c r="AC305" s="44">
        <v>3256</v>
      </c>
      <c r="AD305" s="44">
        <v>0</v>
      </c>
      <c r="AE305" s="45"/>
      <c r="AF305" s="44">
        <v>5459</v>
      </c>
      <c r="AG305" s="45"/>
      <c r="AH305" s="45"/>
      <c r="AI305" s="45"/>
      <c r="AJ305" s="44">
        <v>0</v>
      </c>
      <c r="AK305" s="45"/>
      <c r="AL305" s="45"/>
      <c r="AM305" s="45"/>
      <c r="AN305" s="44">
        <v>0</v>
      </c>
      <c r="AO305" s="45"/>
      <c r="AP305" s="44">
        <v>1888</v>
      </c>
      <c r="AQ305" s="45"/>
      <c r="AR305" s="45"/>
      <c r="AS305" s="45"/>
      <c r="AT305" s="44">
        <v>365</v>
      </c>
    </row>
    <row r="306" spans="1:46"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row>
    <row r="307" spans="1:46"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row>
    <row r="308" spans="1:46" ht="20.100000000000001" customHeight="1" x14ac:dyDescent="0.2">
      <c r="D308" s="2" t="s">
        <v>237</v>
      </c>
      <c r="F308" s="37">
        <v>0</v>
      </c>
      <c r="G308" s="37"/>
      <c r="H308" s="37"/>
      <c r="I308" s="37"/>
      <c r="J308" s="37">
        <v>0</v>
      </c>
      <c r="K308" s="37">
        <v>0</v>
      </c>
      <c r="L308" s="37">
        <v>0</v>
      </c>
      <c r="M308" s="37"/>
      <c r="N308" s="37">
        <v>0</v>
      </c>
      <c r="O308" s="37"/>
      <c r="P308" s="37"/>
      <c r="Q308" s="37"/>
      <c r="R308" s="37">
        <v>0</v>
      </c>
      <c r="S308" s="37">
        <v>0</v>
      </c>
      <c r="T308" s="37">
        <v>0</v>
      </c>
      <c r="U308" s="37">
        <v>0</v>
      </c>
      <c r="V308" s="37"/>
      <c r="W308" s="37">
        <v>0</v>
      </c>
      <c r="X308" s="37">
        <v>0</v>
      </c>
      <c r="Y308" s="37">
        <v>0</v>
      </c>
      <c r="Z308" s="37">
        <v>0</v>
      </c>
      <c r="AA308" s="37">
        <v>0</v>
      </c>
      <c r="AB308" s="37">
        <v>0</v>
      </c>
      <c r="AC308" s="37">
        <v>0</v>
      </c>
      <c r="AD308" s="37">
        <v>0</v>
      </c>
      <c r="AE308" s="37"/>
      <c r="AF308" s="37">
        <v>0</v>
      </c>
      <c r="AG308" s="37"/>
      <c r="AH308" s="37"/>
      <c r="AI308" s="37"/>
      <c r="AJ308" s="37">
        <v>0</v>
      </c>
      <c r="AK308" s="37"/>
      <c r="AL308" s="37"/>
      <c r="AM308" s="37"/>
      <c r="AN308" s="37">
        <v>0</v>
      </c>
      <c r="AO308" s="37"/>
      <c r="AP308" s="37">
        <v>0</v>
      </c>
      <c r="AQ308" s="37"/>
      <c r="AR308" s="37"/>
      <c r="AS308" s="37"/>
      <c r="AT308" s="37">
        <v>0</v>
      </c>
    </row>
    <row r="309" spans="1:46" ht="20.100000000000001" customHeight="1" x14ac:dyDescent="0.2">
      <c r="D309" s="38" t="s">
        <v>238</v>
      </c>
      <c r="F309" s="39">
        <v>0</v>
      </c>
      <c r="G309" s="40"/>
      <c r="H309" s="40"/>
      <c r="I309" s="40"/>
      <c r="J309" s="39">
        <v>0</v>
      </c>
      <c r="K309" s="39">
        <v>0</v>
      </c>
      <c r="L309" s="39">
        <v>0</v>
      </c>
      <c r="M309" s="40"/>
      <c r="N309" s="39">
        <v>0</v>
      </c>
      <c r="O309" s="40"/>
      <c r="P309" s="40"/>
      <c r="Q309" s="40"/>
      <c r="R309" s="39">
        <v>0</v>
      </c>
      <c r="S309" s="39">
        <v>0</v>
      </c>
      <c r="T309" s="39">
        <v>0</v>
      </c>
      <c r="U309" s="39">
        <v>0</v>
      </c>
      <c r="V309" s="40"/>
      <c r="W309" s="39">
        <v>0</v>
      </c>
      <c r="X309" s="39">
        <v>0</v>
      </c>
      <c r="Y309" s="39">
        <v>0</v>
      </c>
      <c r="Z309" s="39">
        <v>0</v>
      </c>
      <c r="AA309" s="39">
        <v>0</v>
      </c>
      <c r="AB309" s="39">
        <v>0</v>
      </c>
      <c r="AC309" s="39">
        <v>0</v>
      </c>
      <c r="AD309" s="39">
        <v>0</v>
      </c>
      <c r="AE309" s="40"/>
      <c r="AF309" s="39">
        <v>0</v>
      </c>
      <c r="AG309" s="40"/>
      <c r="AH309" s="40"/>
      <c r="AI309" s="40"/>
      <c r="AJ309" s="39">
        <v>0</v>
      </c>
      <c r="AK309" s="40"/>
      <c r="AL309" s="40"/>
      <c r="AM309" s="40"/>
      <c r="AN309" s="39">
        <v>0</v>
      </c>
      <c r="AO309" s="40"/>
      <c r="AP309" s="39">
        <v>0</v>
      </c>
      <c r="AQ309" s="40"/>
      <c r="AR309" s="40"/>
      <c r="AS309" s="40"/>
      <c r="AT309" s="39">
        <v>0</v>
      </c>
    </row>
    <row r="310" spans="1:46" ht="20.100000000000001" customHeight="1" x14ac:dyDescent="0.2">
      <c r="D310" s="2" t="s">
        <v>239</v>
      </c>
      <c r="F310" s="37">
        <v>0</v>
      </c>
      <c r="G310" s="37"/>
      <c r="H310" s="37"/>
      <c r="I310" s="37"/>
      <c r="J310" s="37">
        <v>0</v>
      </c>
      <c r="K310" s="37">
        <v>0</v>
      </c>
      <c r="L310" s="37">
        <v>0</v>
      </c>
      <c r="M310" s="37"/>
      <c r="N310" s="37">
        <v>0</v>
      </c>
      <c r="O310" s="37"/>
      <c r="P310" s="37"/>
      <c r="Q310" s="37"/>
      <c r="R310" s="37">
        <v>0</v>
      </c>
      <c r="S310" s="37">
        <v>0</v>
      </c>
      <c r="T310" s="37">
        <v>0</v>
      </c>
      <c r="U310" s="37">
        <v>0</v>
      </c>
      <c r="V310" s="37"/>
      <c r="W310" s="37">
        <v>0</v>
      </c>
      <c r="X310" s="37">
        <v>0</v>
      </c>
      <c r="Y310" s="37">
        <v>0</v>
      </c>
      <c r="Z310" s="37">
        <v>0</v>
      </c>
      <c r="AA310" s="37">
        <v>0</v>
      </c>
      <c r="AB310" s="37">
        <v>0</v>
      </c>
      <c r="AC310" s="37">
        <v>0</v>
      </c>
      <c r="AD310" s="37">
        <v>0</v>
      </c>
      <c r="AE310" s="37"/>
      <c r="AF310" s="37">
        <v>0</v>
      </c>
      <c r="AG310" s="37"/>
      <c r="AH310" s="37"/>
      <c r="AI310" s="37"/>
      <c r="AJ310" s="37">
        <v>0</v>
      </c>
      <c r="AK310" s="37"/>
      <c r="AL310" s="37"/>
      <c r="AM310" s="37"/>
      <c r="AN310" s="37">
        <v>0</v>
      </c>
      <c r="AO310" s="37"/>
      <c r="AP310" s="37">
        <v>0</v>
      </c>
      <c r="AQ310" s="37"/>
      <c r="AR310" s="37"/>
      <c r="AS310" s="37"/>
      <c r="AT310" s="37">
        <v>0</v>
      </c>
    </row>
    <row r="311" spans="1:46" ht="20.100000000000001" customHeight="1" x14ac:dyDescent="0.2">
      <c r="D311" s="38" t="s">
        <v>240</v>
      </c>
      <c r="F311" s="39">
        <v>0</v>
      </c>
      <c r="G311" s="40"/>
      <c r="H311" s="40"/>
      <c r="I311" s="40"/>
      <c r="J311" s="39">
        <v>0</v>
      </c>
      <c r="K311" s="39">
        <v>0</v>
      </c>
      <c r="L311" s="39">
        <v>0</v>
      </c>
      <c r="M311" s="40"/>
      <c r="N311" s="39">
        <v>0</v>
      </c>
      <c r="O311" s="40"/>
      <c r="P311" s="40"/>
      <c r="Q311" s="40"/>
      <c r="R311" s="39">
        <v>0</v>
      </c>
      <c r="S311" s="39">
        <v>0</v>
      </c>
      <c r="T311" s="39">
        <v>0</v>
      </c>
      <c r="U311" s="39">
        <v>0</v>
      </c>
      <c r="V311" s="40"/>
      <c r="W311" s="39">
        <v>0</v>
      </c>
      <c r="X311" s="39">
        <v>0</v>
      </c>
      <c r="Y311" s="39">
        <v>0</v>
      </c>
      <c r="Z311" s="39">
        <v>0</v>
      </c>
      <c r="AA311" s="39">
        <v>0</v>
      </c>
      <c r="AB311" s="39">
        <v>0</v>
      </c>
      <c r="AC311" s="39">
        <v>0</v>
      </c>
      <c r="AD311" s="39">
        <v>0</v>
      </c>
      <c r="AE311" s="40"/>
      <c r="AF311" s="39">
        <v>0</v>
      </c>
      <c r="AG311" s="40"/>
      <c r="AH311" s="40"/>
      <c r="AI311" s="40"/>
      <c r="AJ311" s="39">
        <v>0</v>
      </c>
      <c r="AK311" s="40"/>
      <c r="AL311" s="40"/>
      <c r="AM311" s="40"/>
      <c r="AN311" s="39">
        <v>0</v>
      </c>
      <c r="AO311" s="40"/>
      <c r="AP311" s="39">
        <v>0</v>
      </c>
      <c r="AQ311" s="40"/>
      <c r="AR311" s="40"/>
      <c r="AS311" s="40"/>
      <c r="AT311" s="39">
        <v>0</v>
      </c>
    </row>
    <row r="312" spans="1:46"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row>
    <row r="313" spans="1:46" s="1" customFormat="1" ht="20.100000000000001" customHeight="1" x14ac:dyDescent="0.2">
      <c r="A313" s="3"/>
      <c r="B313" s="6"/>
      <c r="C313" s="42" t="s">
        <v>241</v>
      </c>
      <c r="D313" s="42"/>
      <c r="E313" s="5"/>
      <c r="F313" s="44">
        <v>0</v>
      </c>
      <c r="G313" s="45"/>
      <c r="H313" s="45"/>
      <c r="I313" s="45"/>
      <c r="J313" s="44">
        <v>0</v>
      </c>
      <c r="K313" s="44">
        <v>0</v>
      </c>
      <c r="L313" s="44">
        <v>0</v>
      </c>
      <c r="M313" s="45"/>
      <c r="N313" s="44">
        <v>0</v>
      </c>
      <c r="O313" s="45"/>
      <c r="P313" s="45"/>
      <c r="Q313" s="45"/>
      <c r="R313" s="44">
        <v>0</v>
      </c>
      <c r="S313" s="44">
        <v>0</v>
      </c>
      <c r="T313" s="44">
        <v>0</v>
      </c>
      <c r="U313" s="44">
        <v>0</v>
      </c>
      <c r="V313" s="45"/>
      <c r="W313" s="44">
        <v>0</v>
      </c>
      <c r="X313" s="44">
        <v>0</v>
      </c>
      <c r="Y313" s="44">
        <v>0</v>
      </c>
      <c r="Z313" s="44">
        <v>0</v>
      </c>
      <c r="AA313" s="44">
        <v>0</v>
      </c>
      <c r="AB313" s="44">
        <v>0</v>
      </c>
      <c r="AC313" s="44">
        <v>0</v>
      </c>
      <c r="AD313" s="44">
        <v>0</v>
      </c>
      <c r="AE313" s="45"/>
      <c r="AF313" s="44">
        <v>0</v>
      </c>
      <c r="AG313" s="45"/>
      <c r="AH313" s="45"/>
      <c r="AI313" s="45"/>
      <c r="AJ313" s="44">
        <v>0</v>
      </c>
      <c r="AK313" s="45"/>
      <c r="AL313" s="45"/>
      <c r="AM313" s="45"/>
      <c r="AN313" s="44">
        <v>0</v>
      </c>
      <c r="AO313" s="45"/>
      <c r="AP313" s="44">
        <v>0</v>
      </c>
      <c r="AQ313" s="45"/>
      <c r="AR313" s="45"/>
      <c r="AS313" s="45"/>
      <c r="AT313" s="44">
        <v>0</v>
      </c>
    </row>
    <row r="314" spans="1:46"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row>
    <row r="315" spans="1:46" s="1" customFormat="1" ht="20.100000000000001" customHeight="1" x14ac:dyDescent="0.25">
      <c r="A315" s="3"/>
      <c r="B315" s="49" t="s">
        <v>242</v>
      </c>
      <c r="C315" s="50"/>
      <c r="D315" s="50"/>
      <c r="E315" s="5"/>
      <c r="F315" s="51">
        <v>1996</v>
      </c>
      <c r="G315" s="52"/>
      <c r="H315" s="52"/>
      <c r="I315" s="52"/>
      <c r="J315" s="51">
        <v>9732</v>
      </c>
      <c r="K315" s="51">
        <v>109</v>
      </c>
      <c r="L315" s="51">
        <v>115</v>
      </c>
      <c r="M315" s="52"/>
      <c r="N315" s="51">
        <v>9956</v>
      </c>
      <c r="O315" s="52"/>
      <c r="P315" s="52"/>
      <c r="Q315" s="52"/>
      <c r="R315" s="51">
        <v>4</v>
      </c>
      <c r="S315" s="51">
        <v>358</v>
      </c>
      <c r="T315" s="51">
        <v>430</v>
      </c>
      <c r="U315" s="51">
        <v>363</v>
      </c>
      <c r="V315" s="52"/>
      <c r="W315" s="51">
        <v>1536</v>
      </c>
      <c r="X315" s="51">
        <v>33</v>
      </c>
      <c r="Y315" s="51">
        <v>24</v>
      </c>
      <c r="Z315" s="51">
        <v>650</v>
      </c>
      <c r="AA315" s="51">
        <v>711</v>
      </c>
      <c r="AB315" s="51">
        <v>299</v>
      </c>
      <c r="AC315" s="51">
        <v>6056</v>
      </c>
      <c r="AD315" s="51">
        <v>0</v>
      </c>
      <c r="AE315" s="52"/>
      <c r="AF315" s="51">
        <v>10464</v>
      </c>
      <c r="AG315" s="52"/>
      <c r="AH315" s="52"/>
      <c r="AI315" s="52"/>
      <c r="AJ315" s="51">
        <v>1479</v>
      </c>
      <c r="AK315" s="52"/>
      <c r="AL315" s="52"/>
      <c r="AM315" s="52"/>
      <c r="AN315" s="51">
        <v>1878</v>
      </c>
      <c r="AO315" s="52"/>
      <c r="AP315" s="51">
        <v>1888</v>
      </c>
      <c r="AQ315" s="52"/>
      <c r="AR315" s="52"/>
      <c r="AS315" s="52"/>
      <c r="AT315" s="51">
        <v>517</v>
      </c>
    </row>
    <row r="316" spans="1:46"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spans="1:46"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spans="1:46"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spans="1:46" ht="20.100000000000001" customHeight="1" x14ac:dyDescent="0.2">
      <c r="D319" s="2" t="s">
        <v>124</v>
      </c>
      <c r="F319" s="37">
        <v>0</v>
      </c>
      <c r="G319" s="37"/>
      <c r="H319" s="37"/>
      <c r="I319" s="37"/>
      <c r="J319" s="37">
        <v>0</v>
      </c>
      <c r="K319" s="37">
        <v>0</v>
      </c>
      <c r="L319" s="37">
        <v>0</v>
      </c>
      <c r="M319" s="37"/>
      <c r="N319" s="37">
        <v>0</v>
      </c>
      <c r="O319" s="37"/>
      <c r="P319" s="37"/>
      <c r="Q319" s="37"/>
      <c r="R319" s="37">
        <v>0</v>
      </c>
      <c r="S319" s="37">
        <v>0</v>
      </c>
      <c r="T319" s="37">
        <v>0</v>
      </c>
      <c r="U319" s="37">
        <v>0</v>
      </c>
      <c r="V319" s="37"/>
      <c r="W319" s="37">
        <v>0</v>
      </c>
      <c r="X319" s="37">
        <v>0</v>
      </c>
      <c r="Y319" s="37">
        <v>0</v>
      </c>
      <c r="Z319" s="37">
        <v>0</v>
      </c>
      <c r="AA319" s="37">
        <v>0</v>
      </c>
      <c r="AB319" s="37">
        <v>0</v>
      </c>
      <c r="AC319" s="37">
        <v>0</v>
      </c>
      <c r="AD319" s="37">
        <v>0</v>
      </c>
      <c r="AE319" s="37"/>
      <c r="AF319" s="37">
        <v>0</v>
      </c>
      <c r="AG319" s="37"/>
      <c r="AH319" s="37"/>
      <c r="AI319" s="37"/>
      <c r="AJ319" s="37">
        <v>0</v>
      </c>
      <c r="AK319" s="37"/>
      <c r="AL319" s="37"/>
      <c r="AM319" s="37"/>
      <c r="AN319" s="37">
        <v>0</v>
      </c>
      <c r="AO319" s="37"/>
      <c r="AP319" s="37">
        <v>0</v>
      </c>
      <c r="AQ319" s="37"/>
      <c r="AR319" s="37"/>
      <c r="AS319" s="37"/>
      <c r="AT319" s="37">
        <v>0</v>
      </c>
    </row>
    <row r="320" spans="1:46" ht="20.100000000000001" customHeight="1" x14ac:dyDescent="0.2">
      <c r="D320" s="38" t="s">
        <v>173</v>
      </c>
      <c r="F320" s="39">
        <v>0</v>
      </c>
      <c r="G320" s="40"/>
      <c r="H320" s="40"/>
      <c r="I320" s="40"/>
      <c r="J320" s="39">
        <v>0</v>
      </c>
      <c r="K320" s="39">
        <v>0</v>
      </c>
      <c r="L320" s="39">
        <v>0</v>
      </c>
      <c r="M320" s="40"/>
      <c r="N320" s="39">
        <v>0</v>
      </c>
      <c r="O320" s="40"/>
      <c r="P320" s="40"/>
      <c r="Q320" s="40"/>
      <c r="R320" s="39">
        <v>0</v>
      </c>
      <c r="S320" s="39">
        <v>0</v>
      </c>
      <c r="T320" s="39">
        <v>0</v>
      </c>
      <c r="U320" s="39">
        <v>0</v>
      </c>
      <c r="V320" s="40"/>
      <c r="W320" s="39">
        <v>0</v>
      </c>
      <c r="X320" s="39">
        <v>0</v>
      </c>
      <c r="Y320" s="39">
        <v>0</v>
      </c>
      <c r="Z320" s="39">
        <v>0</v>
      </c>
      <c r="AA320" s="39">
        <v>0</v>
      </c>
      <c r="AB320" s="39">
        <v>0</v>
      </c>
      <c r="AC320" s="39">
        <v>0</v>
      </c>
      <c r="AD320" s="39">
        <v>0</v>
      </c>
      <c r="AE320" s="40"/>
      <c r="AF320" s="39">
        <v>0</v>
      </c>
      <c r="AG320" s="40"/>
      <c r="AH320" s="40"/>
      <c r="AI320" s="40"/>
      <c r="AJ320" s="39">
        <v>0</v>
      </c>
      <c r="AK320" s="40"/>
      <c r="AL320" s="40"/>
      <c r="AM320" s="40"/>
      <c r="AN320" s="39">
        <v>0</v>
      </c>
      <c r="AO320" s="40"/>
      <c r="AP320" s="39">
        <v>0</v>
      </c>
      <c r="AQ320" s="40"/>
      <c r="AR320" s="40"/>
      <c r="AS320" s="40"/>
      <c r="AT320" s="39">
        <v>0</v>
      </c>
    </row>
    <row r="321" spans="3:46"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spans="3:46" ht="20.100000000000001" customHeight="1" x14ac:dyDescent="0.2">
      <c r="C322" s="42" t="s">
        <v>122</v>
      </c>
      <c r="D322" s="42"/>
      <c r="F322" s="44">
        <v>0</v>
      </c>
      <c r="G322" s="45"/>
      <c r="H322" s="45"/>
      <c r="I322" s="45"/>
      <c r="J322" s="44">
        <v>0</v>
      </c>
      <c r="K322" s="44">
        <v>0</v>
      </c>
      <c r="L322" s="44">
        <v>0</v>
      </c>
      <c r="M322" s="45"/>
      <c r="N322" s="44">
        <v>0</v>
      </c>
      <c r="O322" s="45"/>
      <c r="P322" s="45"/>
      <c r="Q322" s="45"/>
      <c r="R322" s="44">
        <v>0</v>
      </c>
      <c r="S322" s="44">
        <v>0</v>
      </c>
      <c r="T322" s="44">
        <v>0</v>
      </c>
      <c r="U322" s="44">
        <v>0</v>
      </c>
      <c r="V322" s="45"/>
      <c r="W322" s="44">
        <v>0</v>
      </c>
      <c r="X322" s="44">
        <v>0</v>
      </c>
      <c r="Y322" s="44">
        <v>0</v>
      </c>
      <c r="Z322" s="44">
        <v>0</v>
      </c>
      <c r="AA322" s="44">
        <v>0</v>
      </c>
      <c r="AB322" s="44">
        <v>0</v>
      </c>
      <c r="AC322" s="44">
        <v>0</v>
      </c>
      <c r="AD322" s="44">
        <v>0</v>
      </c>
      <c r="AE322" s="45"/>
      <c r="AF322" s="44">
        <v>0</v>
      </c>
      <c r="AG322" s="45"/>
      <c r="AH322" s="45"/>
      <c r="AI322" s="45"/>
      <c r="AJ322" s="44">
        <v>0</v>
      </c>
      <c r="AK322" s="45"/>
      <c r="AL322" s="45"/>
      <c r="AM322" s="45"/>
      <c r="AN322" s="44">
        <v>0</v>
      </c>
      <c r="AO322" s="45"/>
      <c r="AP322" s="44">
        <v>0</v>
      </c>
      <c r="AQ322" s="45"/>
      <c r="AR322" s="45"/>
      <c r="AS322" s="45"/>
      <c r="AT322" s="44">
        <v>0</v>
      </c>
    </row>
    <row r="323" spans="3:46"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spans="3:46"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spans="3:46" ht="20.100000000000001" customHeight="1" x14ac:dyDescent="0.2">
      <c r="D325" s="2" t="s">
        <v>124</v>
      </c>
      <c r="F325" s="37">
        <v>266</v>
      </c>
      <c r="G325" s="37"/>
      <c r="H325" s="37"/>
      <c r="I325" s="37"/>
      <c r="J325" s="37">
        <v>1287</v>
      </c>
      <c r="K325" s="37">
        <v>6</v>
      </c>
      <c r="L325" s="37">
        <v>8</v>
      </c>
      <c r="M325" s="37"/>
      <c r="N325" s="37">
        <v>1301</v>
      </c>
      <c r="O325" s="37"/>
      <c r="P325" s="37"/>
      <c r="Q325" s="37"/>
      <c r="R325" s="37">
        <v>1</v>
      </c>
      <c r="S325" s="37">
        <v>40</v>
      </c>
      <c r="T325" s="37">
        <v>88</v>
      </c>
      <c r="U325" s="37">
        <v>46</v>
      </c>
      <c r="V325" s="37"/>
      <c r="W325" s="37">
        <v>158</v>
      </c>
      <c r="X325" s="37">
        <v>2</v>
      </c>
      <c r="Y325" s="37">
        <v>5</v>
      </c>
      <c r="Z325" s="37">
        <v>110</v>
      </c>
      <c r="AA325" s="37">
        <v>72</v>
      </c>
      <c r="AB325" s="37">
        <v>49</v>
      </c>
      <c r="AC325" s="37">
        <v>637</v>
      </c>
      <c r="AD325" s="37">
        <v>0</v>
      </c>
      <c r="AE325" s="37"/>
      <c r="AF325" s="37">
        <v>1208</v>
      </c>
      <c r="AG325" s="37"/>
      <c r="AH325" s="37"/>
      <c r="AI325" s="37"/>
      <c r="AJ325" s="37">
        <v>359</v>
      </c>
      <c r="AK325" s="37"/>
      <c r="AL325" s="37"/>
      <c r="AM325" s="37"/>
      <c r="AN325" s="37">
        <v>0</v>
      </c>
      <c r="AO325" s="37"/>
      <c r="AP325" s="37">
        <v>0</v>
      </c>
      <c r="AQ325" s="37"/>
      <c r="AR325" s="37"/>
      <c r="AS325" s="37"/>
      <c r="AT325" s="37">
        <v>364</v>
      </c>
    </row>
    <row r="326" spans="3:46" ht="20.100000000000001" customHeight="1" x14ac:dyDescent="0.2">
      <c r="D326" s="38" t="s">
        <v>173</v>
      </c>
      <c r="F326" s="39">
        <v>295</v>
      </c>
      <c r="G326" s="40"/>
      <c r="H326" s="40"/>
      <c r="I326" s="40"/>
      <c r="J326" s="39">
        <v>1360</v>
      </c>
      <c r="K326" s="39">
        <v>9</v>
      </c>
      <c r="L326" s="39">
        <v>9</v>
      </c>
      <c r="M326" s="40"/>
      <c r="N326" s="39">
        <v>1378</v>
      </c>
      <c r="O326" s="40"/>
      <c r="P326" s="40"/>
      <c r="Q326" s="40"/>
      <c r="R326" s="39">
        <v>2</v>
      </c>
      <c r="S326" s="39">
        <v>36</v>
      </c>
      <c r="T326" s="39">
        <v>47</v>
      </c>
      <c r="U326" s="39">
        <v>47</v>
      </c>
      <c r="V326" s="40"/>
      <c r="W326" s="39">
        <v>63</v>
      </c>
      <c r="X326" s="39">
        <v>0</v>
      </c>
      <c r="Y326" s="39">
        <v>0</v>
      </c>
      <c r="Z326" s="39">
        <v>118</v>
      </c>
      <c r="AA326" s="39">
        <v>19</v>
      </c>
      <c r="AB326" s="39">
        <v>24</v>
      </c>
      <c r="AC326" s="39">
        <v>915</v>
      </c>
      <c r="AD326" s="39">
        <v>0</v>
      </c>
      <c r="AE326" s="40"/>
      <c r="AF326" s="39">
        <v>1271</v>
      </c>
      <c r="AG326" s="40"/>
      <c r="AH326" s="40"/>
      <c r="AI326" s="40"/>
      <c r="AJ326" s="39">
        <v>402</v>
      </c>
      <c r="AK326" s="40"/>
      <c r="AL326" s="40"/>
      <c r="AM326" s="40"/>
      <c r="AN326" s="39">
        <v>0</v>
      </c>
      <c r="AO326" s="40"/>
      <c r="AP326" s="39">
        <v>0</v>
      </c>
      <c r="AQ326" s="40"/>
      <c r="AR326" s="40"/>
      <c r="AS326" s="40"/>
      <c r="AT326" s="39">
        <v>0</v>
      </c>
    </row>
    <row r="327" spans="3:46" ht="20.100000000000001" customHeight="1" x14ac:dyDescent="0.2">
      <c r="D327" s="2" t="s">
        <v>113</v>
      </c>
      <c r="F327" s="37">
        <v>110</v>
      </c>
      <c r="G327" s="37"/>
      <c r="H327" s="37"/>
      <c r="I327" s="37"/>
      <c r="J327" s="37">
        <v>542</v>
      </c>
      <c r="K327" s="37">
        <v>6</v>
      </c>
      <c r="L327" s="37">
        <v>3</v>
      </c>
      <c r="M327" s="37"/>
      <c r="N327" s="37">
        <v>551</v>
      </c>
      <c r="O327" s="37"/>
      <c r="P327" s="37"/>
      <c r="Q327" s="37"/>
      <c r="R327" s="37">
        <v>4</v>
      </c>
      <c r="S327" s="37">
        <v>19</v>
      </c>
      <c r="T327" s="37">
        <v>17</v>
      </c>
      <c r="U327" s="37">
        <v>18</v>
      </c>
      <c r="V327" s="37"/>
      <c r="W327" s="37">
        <v>69</v>
      </c>
      <c r="X327" s="37">
        <v>4</v>
      </c>
      <c r="Y327" s="37">
        <v>2</v>
      </c>
      <c r="Z327" s="37">
        <v>34</v>
      </c>
      <c r="AA327" s="37">
        <v>36</v>
      </c>
      <c r="AB327" s="37">
        <v>27</v>
      </c>
      <c r="AC327" s="37">
        <v>353</v>
      </c>
      <c r="AD327" s="37">
        <v>0</v>
      </c>
      <c r="AE327" s="37"/>
      <c r="AF327" s="37">
        <v>583</v>
      </c>
      <c r="AG327" s="37"/>
      <c r="AH327" s="37"/>
      <c r="AI327" s="37"/>
      <c r="AJ327" s="37">
        <v>78</v>
      </c>
      <c r="AK327" s="37"/>
      <c r="AL327" s="37"/>
      <c r="AM327" s="37"/>
      <c r="AN327" s="37">
        <v>0</v>
      </c>
      <c r="AO327" s="37"/>
      <c r="AP327" s="37">
        <v>0</v>
      </c>
      <c r="AQ327" s="37"/>
      <c r="AR327" s="37"/>
      <c r="AS327" s="37"/>
      <c r="AT327" s="37">
        <v>0</v>
      </c>
    </row>
    <row r="328" spans="3:46" ht="20.100000000000001" customHeight="1" x14ac:dyDescent="0.2">
      <c r="D328" s="38" t="s">
        <v>101</v>
      </c>
      <c r="F328" s="39">
        <v>119</v>
      </c>
      <c r="G328" s="40"/>
      <c r="H328" s="40"/>
      <c r="I328" s="40"/>
      <c r="J328" s="39">
        <v>558</v>
      </c>
      <c r="K328" s="39">
        <v>7</v>
      </c>
      <c r="L328" s="39">
        <v>2</v>
      </c>
      <c r="M328" s="40"/>
      <c r="N328" s="39">
        <v>567</v>
      </c>
      <c r="O328" s="40"/>
      <c r="P328" s="40"/>
      <c r="Q328" s="40"/>
      <c r="R328" s="39">
        <v>0</v>
      </c>
      <c r="S328" s="39">
        <v>34</v>
      </c>
      <c r="T328" s="39">
        <v>22</v>
      </c>
      <c r="U328" s="39">
        <v>28</v>
      </c>
      <c r="V328" s="40"/>
      <c r="W328" s="39">
        <v>58</v>
      </c>
      <c r="X328" s="39">
        <v>0</v>
      </c>
      <c r="Y328" s="39">
        <v>0</v>
      </c>
      <c r="Z328" s="39">
        <v>31</v>
      </c>
      <c r="AA328" s="39">
        <v>30</v>
      </c>
      <c r="AB328" s="39">
        <v>23</v>
      </c>
      <c r="AC328" s="39">
        <v>346</v>
      </c>
      <c r="AD328" s="39">
        <v>0</v>
      </c>
      <c r="AE328" s="40"/>
      <c r="AF328" s="39">
        <v>572</v>
      </c>
      <c r="AG328" s="40"/>
      <c r="AH328" s="40"/>
      <c r="AI328" s="40"/>
      <c r="AJ328" s="39">
        <v>114</v>
      </c>
      <c r="AK328" s="40"/>
      <c r="AL328" s="40"/>
      <c r="AM328" s="40"/>
      <c r="AN328" s="39">
        <v>0</v>
      </c>
      <c r="AO328" s="40"/>
      <c r="AP328" s="39">
        <v>0</v>
      </c>
      <c r="AQ328" s="40"/>
      <c r="AR328" s="40"/>
      <c r="AS328" s="40"/>
      <c r="AT328" s="39">
        <v>0</v>
      </c>
    </row>
    <row r="329" spans="3:46" ht="20.100000000000001" customHeight="1" x14ac:dyDescent="0.2">
      <c r="D329" s="2" t="s">
        <v>115</v>
      </c>
      <c r="F329" s="37">
        <v>42</v>
      </c>
      <c r="G329" s="37"/>
      <c r="H329" s="37"/>
      <c r="I329" s="37"/>
      <c r="J329" s="37">
        <v>535</v>
      </c>
      <c r="K329" s="37">
        <v>19</v>
      </c>
      <c r="L329" s="37">
        <v>0</v>
      </c>
      <c r="M329" s="37"/>
      <c r="N329" s="37">
        <v>554</v>
      </c>
      <c r="O329" s="37"/>
      <c r="P329" s="37"/>
      <c r="Q329" s="37"/>
      <c r="R329" s="37">
        <v>0</v>
      </c>
      <c r="S329" s="37">
        <v>28</v>
      </c>
      <c r="T329" s="37">
        <v>34</v>
      </c>
      <c r="U329" s="37">
        <v>63</v>
      </c>
      <c r="V329" s="37"/>
      <c r="W329" s="37">
        <v>25</v>
      </c>
      <c r="X329" s="37">
        <v>0</v>
      </c>
      <c r="Y329" s="37">
        <v>0</v>
      </c>
      <c r="Z329" s="37">
        <v>8</v>
      </c>
      <c r="AA329" s="37">
        <v>48</v>
      </c>
      <c r="AB329" s="37">
        <v>21</v>
      </c>
      <c r="AC329" s="37">
        <v>325</v>
      </c>
      <c r="AD329" s="37">
        <v>0</v>
      </c>
      <c r="AE329" s="37"/>
      <c r="AF329" s="37">
        <v>552</v>
      </c>
      <c r="AG329" s="37"/>
      <c r="AH329" s="37"/>
      <c r="AI329" s="37"/>
      <c r="AJ329" s="37">
        <v>44</v>
      </c>
      <c r="AK329" s="37"/>
      <c r="AL329" s="37"/>
      <c r="AM329" s="37"/>
      <c r="AN329" s="37">
        <v>0</v>
      </c>
      <c r="AO329" s="37"/>
      <c r="AP329" s="37">
        <v>0</v>
      </c>
      <c r="AQ329" s="37"/>
      <c r="AR329" s="37"/>
      <c r="AS329" s="37"/>
      <c r="AT329" s="37">
        <v>0</v>
      </c>
    </row>
    <row r="330" spans="3:46" ht="20.100000000000001" customHeight="1" x14ac:dyDescent="0.2">
      <c r="D330" s="38" t="s">
        <v>116</v>
      </c>
      <c r="F330" s="39">
        <v>106</v>
      </c>
      <c r="G330" s="40"/>
      <c r="H330" s="40"/>
      <c r="I330" s="40"/>
      <c r="J330" s="39">
        <v>557</v>
      </c>
      <c r="K330" s="39">
        <v>3</v>
      </c>
      <c r="L330" s="39">
        <v>1</v>
      </c>
      <c r="M330" s="40"/>
      <c r="N330" s="39">
        <v>561</v>
      </c>
      <c r="O330" s="40"/>
      <c r="P330" s="40"/>
      <c r="Q330" s="40"/>
      <c r="R330" s="39">
        <v>0</v>
      </c>
      <c r="S330" s="39">
        <v>39</v>
      </c>
      <c r="T330" s="39">
        <v>22</v>
      </c>
      <c r="U330" s="39">
        <v>34</v>
      </c>
      <c r="V330" s="40"/>
      <c r="W330" s="39">
        <v>34</v>
      </c>
      <c r="X330" s="39">
        <v>1</v>
      </c>
      <c r="Y330" s="39">
        <v>1</v>
      </c>
      <c r="Z330" s="39">
        <v>41</v>
      </c>
      <c r="AA330" s="39">
        <v>20</v>
      </c>
      <c r="AB330" s="39">
        <v>24</v>
      </c>
      <c r="AC330" s="39">
        <v>343</v>
      </c>
      <c r="AD330" s="39">
        <v>1</v>
      </c>
      <c r="AE330" s="40"/>
      <c r="AF330" s="39">
        <v>560</v>
      </c>
      <c r="AG330" s="40"/>
      <c r="AH330" s="40"/>
      <c r="AI330" s="40"/>
      <c r="AJ330" s="39">
        <v>107</v>
      </c>
      <c r="AK330" s="40"/>
      <c r="AL330" s="40"/>
      <c r="AM330" s="40"/>
      <c r="AN330" s="39">
        <v>0</v>
      </c>
      <c r="AO330" s="40"/>
      <c r="AP330" s="39">
        <v>0</v>
      </c>
      <c r="AQ330" s="40"/>
      <c r="AR330" s="40"/>
      <c r="AS330" s="40"/>
      <c r="AT330" s="39">
        <v>0</v>
      </c>
    </row>
    <row r="331" spans="3:46" ht="20.100000000000001" customHeight="1" x14ac:dyDescent="0.2">
      <c r="D331" s="2" t="s">
        <v>117</v>
      </c>
      <c r="F331" s="37">
        <v>65</v>
      </c>
      <c r="G331" s="37"/>
      <c r="H331" s="37"/>
      <c r="I331" s="37"/>
      <c r="J331" s="37">
        <v>299</v>
      </c>
      <c r="K331" s="37">
        <v>6</v>
      </c>
      <c r="L331" s="37">
        <v>4</v>
      </c>
      <c r="M331" s="37"/>
      <c r="N331" s="37">
        <v>309</v>
      </c>
      <c r="O331" s="37"/>
      <c r="P331" s="37"/>
      <c r="Q331" s="37"/>
      <c r="R331" s="37">
        <v>1</v>
      </c>
      <c r="S331" s="37">
        <v>22</v>
      </c>
      <c r="T331" s="37">
        <v>15</v>
      </c>
      <c r="U331" s="37">
        <v>7</v>
      </c>
      <c r="V331" s="37"/>
      <c r="W331" s="37">
        <v>46</v>
      </c>
      <c r="X331" s="37">
        <v>1</v>
      </c>
      <c r="Y331" s="37">
        <v>2</v>
      </c>
      <c r="Z331" s="37">
        <v>27</v>
      </c>
      <c r="AA331" s="37">
        <v>16</v>
      </c>
      <c r="AB331" s="37">
        <v>11</v>
      </c>
      <c r="AC331" s="37">
        <v>166</v>
      </c>
      <c r="AD331" s="37">
        <v>0</v>
      </c>
      <c r="AE331" s="37"/>
      <c r="AF331" s="37">
        <v>314</v>
      </c>
      <c r="AG331" s="37"/>
      <c r="AH331" s="37"/>
      <c r="AI331" s="37"/>
      <c r="AJ331" s="37">
        <v>60</v>
      </c>
      <c r="AK331" s="37"/>
      <c r="AL331" s="37"/>
      <c r="AM331" s="37"/>
      <c r="AN331" s="37">
        <v>0</v>
      </c>
      <c r="AO331" s="37"/>
      <c r="AP331" s="37">
        <v>0</v>
      </c>
      <c r="AQ331" s="37"/>
      <c r="AR331" s="37"/>
      <c r="AS331" s="37"/>
      <c r="AT331" s="37">
        <v>0</v>
      </c>
    </row>
    <row r="332" spans="3:46" ht="20.100000000000001" customHeight="1" x14ac:dyDescent="0.2">
      <c r="D332" s="38" t="s">
        <v>105</v>
      </c>
      <c r="F332" s="39">
        <v>63</v>
      </c>
      <c r="G332" s="40"/>
      <c r="H332" s="40"/>
      <c r="I332" s="40"/>
      <c r="J332" s="39">
        <v>307</v>
      </c>
      <c r="K332" s="39">
        <v>3</v>
      </c>
      <c r="L332" s="39">
        <v>1</v>
      </c>
      <c r="M332" s="40"/>
      <c r="N332" s="39">
        <v>311</v>
      </c>
      <c r="O332" s="40"/>
      <c r="P332" s="40"/>
      <c r="Q332" s="40"/>
      <c r="R332" s="39">
        <v>3</v>
      </c>
      <c r="S332" s="39">
        <v>22</v>
      </c>
      <c r="T332" s="39">
        <v>11</v>
      </c>
      <c r="U332" s="39">
        <v>6</v>
      </c>
      <c r="V332" s="40"/>
      <c r="W332" s="39">
        <v>44</v>
      </c>
      <c r="X332" s="39">
        <v>2</v>
      </c>
      <c r="Y332" s="39">
        <v>2</v>
      </c>
      <c r="Z332" s="39">
        <v>35</v>
      </c>
      <c r="AA332" s="39">
        <v>33</v>
      </c>
      <c r="AB332" s="39">
        <v>10</v>
      </c>
      <c r="AC332" s="39">
        <v>151</v>
      </c>
      <c r="AD332" s="39">
        <v>0</v>
      </c>
      <c r="AE332" s="40"/>
      <c r="AF332" s="39">
        <v>319</v>
      </c>
      <c r="AG332" s="40"/>
      <c r="AH332" s="40"/>
      <c r="AI332" s="40"/>
      <c r="AJ332" s="39">
        <v>55</v>
      </c>
      <c r="AK332" s="40"/>
      <c r="AL332" s="40"/>
      <c r="AM332" s="40"/>
      <c r="AN332" s="39">
        <v>0</v>
      </c>
      <c r="AO332" s="40"/>
      <c r="AP332" s="39">
        <v>0</v>
      </c>
      <c r="AQ332" s="40"/>
      <c r="AR332" s="40"/>
      <c r="AS332" s="40"/>
      <c r="AT332" s="39">
        <v>0</v>
      </c>
    </row>
    <row r="333" spans="3:46" ht="20.100000000000001" customHeight="1" x14ac:dyDescent="0.2">
      <c r="D333" s="2" t="s">
        <v>244</v>
      </c>
      <c r="F333" s="37">
        <v>79</v>
      </c>
      <c r="G333" s="37"/>
      <c r="H333" s="37"/>
      <c r="I333" s="37"/>
      <c r="J333" s="37">
        <v>518</v>
      </c>
      <c r="K333" s="37">
        <v>2</v>
      </c>
      <c r="L333" s="37">
        <v>3</v>
      </c>
      <c r="M333" s="37"/>
      <c r="N333" s="37">
        <v>523</v>
      </c>
      <c r="O333" s="37"/>
      <c r="P333" s="37"/>
      <c r="Q333" s="37"/>
      <c r="R333" s="37">
        <v>3</v>
      </c>
      <c r="S333" s="37">
        <v>14</v>
      </c>
      <c r="T333" s="37">
        <v>3</v>
      </c>
      <c r="U333" s="37">
        <v>4</v>
      </c>
      <c r="V333" s="37"/>
      <c r="W333" s="37">
        <v>105</v>
      </c>
      <c r="X333" s="37">
        <v>2</v>
      </c>
      <c r="Y333" s="37">
        <v>1</v>
      </c>
      <c r="Z333" s="37">
        <v>27</v>
      </c>
      <c r="AA333" s="37">
        <v>36</v>
      </c>
      <c r="AB333" s="37">
        <v>17</v>
      </c>
      <c r="AC333" s="37">
        <v>320</v>
      </c>
      <c r="AD333" s="37">
        <v>0</v>
      </c>
      <c r="AE333" s="37"/>
      <c r="AF333" s="37">
        <v>532</v>
      </c>
      <c r="AG333" s="37"/>
      <c r="AH333" s="37"/>
      <c r="AI333" s="37"/>
      <c r="AJ333" s="37">
        <v>70</v>
      </c>
      <c r="AK333" s="37"/>
      <c r="AL333" s="37"/>
      <c r="AM333" s="37"/>
      <c r="AN333" s="37">
        <v>0</v>
      </c>
      <c r="AO333" s="37"/>
      <c r="AP333" s="37">
        <v>0</v>
      </c>
      <c r="AQ333" s="37"/>
      <c r="AR333" s="37"/>
      <c r="AS333" s="37"/>
      <c r="AT333" s="37">
        <v>0</v>
      </c>
    </row>
    <row r="334" spans="3:46" ht="20.100000000000001" customHeight="1" x14ac:dyDescent="0.2">
      <c r="D334" s="38" t="s">
        <v>245</v>
      </c>
      <c r="F334" s="39">
        <v>114</v>
      </c>
      <c r="G334" s="40"/>
      <c r="H334" s="40"/>
      <c r="I334" s="40"/>
      <c r="J334" s="39">
        <v>550</v>
      </c>
      <c r="K334" s="39">
        <v>6</v>
      </c>
      <c r="L334" s="39">
        <v>2</v>
      </c>
      <c r="M334" s="40"/>
      <c r="N334" s="39">
        <v>558</v>
      </c>
      <c r="O334" s="40"/>
      <c r="P334" s="40"/>
      <c r="Q334" s="40"/>
      <c r="R334" s="39">
        <v>0</v>
      </c>
      <c r="S334" s="39">
        <v>37</v>
      </c>
      <c r="T334" s="39">
        <v>37</v>
      </c>
      <c r="U334" s="39">
        <v>48</v>
      </c>
      <c r="V334" s="40"/>
      <c r="W334" s="39">
        <v>48</v>
      </c>
      <c r="X334" s="39">
        <v>4</v>
      </c>
      <c r="Y334" s="39">
        <v>5</v>
      </c>
      <c r="Z334" s="39">
        <v>25</v>
      </c>
      <c r="AA334" s="39">
        <v>33</v>
      </c>
      <c r="AB334" s="39">
        <v>16</v>
      </c>
      <c r="AC334" s="39">
        <v>296</v>
      </c>
      <c r="AD334" s="39">
        <v>0</v>
      </c>
      <c r="AE334" s="40"/>
      <c r="AF334" s="39">
        <v>549</v>
      </c>
      <c r="AG334" s="40"/>
      <c r="AH334" s="40"/>
      <c r="AI334" s="40"/>
      <c r="AJ334" s="39">
        <v>123</v>
      </c>
      <c r="AK334" s="40"/>
      <c r="AL334" s="40"/>
      <c r="AM334" s="40"/>
      <c r="AN334" s="39">
        <v>0</v>
      </c>
      <c r="AO334" s="40"/>
      <c r="AP334" s="39">
        <v>0</v>
      </c>
      <c r="AQ334" s="40"/>
      <c r="AR334" s="40"/>
      <c r="AS334" s="40"/>
      <c r="AT334" s="39">
        <v>0</v>
      </c>
    </row>
    <row r="335" spans="3:46" ht="20.100000000000001" customHeight="1" x14ac:dyDescent="0.2">
      <c r="D335" s="2" t="s">
        <v>246</v>
      </c>
      <c r="F335" s="37">
        <v>110</v>
      </c>
      <c r="G335" s="37"/>
      <c r="H335" s="37"/>
      <c r="I335" s="37"/>
      <c r="J335" s="37">
        <v>519</v>
      </c>
      <c r="K335" s="37">
        <v>4</v>
      </c>
      <c r="L335" s="37">
        <v>2</v>
      </c>
      <c r="M335" s="37"/>
      <c r="N335" s="37">
        <v>525</v>
      </c>
      <c r="O335" s="37"/>
      <c r="P335" s="37"/>
      <c r="Q335" s="37"/>
      <c r="R335" s="37">
        <v>1</v>
      </c>
      <c r="S335" s="37">
        <v>18</v>
      </c>
      <c r="T335" s="37">
        <v>11</v>
      </c>
      <c r="U335" s="37">
        <v>17</v>
      </c>
      <c r="V335" s="37"/>
      <c r="W335" s="37">
        <v>99</v>
      </c>
      <c r="X335" s="37">
        <v>0</v>
      </c>
      <c r="Y335" s="37">
        <v>0</v>
      </c>
      <c r="Z335" s="37">
        <v>30</v>
      </c>
      <c r="AA335" s="37">
        <v>27</v>
      </c>
      <c r="AB335" s="37">
        <v>12</v>
      </c>
      <c r="AC335" s="37">
        <v>305</v>
      </c>
      <c r="AD335" s="37">
        <v>1</v>
      </c>
      <c r="AE335" s="37"/>
      <c r="AF335" s="37">
        <v>521</v>
      </c>
      <c r="AG335" s="37"/>
      <c r="AH335" s="37"/>
      <c r="AI335" s="37"/>
      <c r="AJ335" s="37">
        <v>114</v>
      </c>
      <c r="AK335" s="37"/>
      <c r="AL335" s="37"/>
      <c r="AM335" s="37"/>
      <c r="AN335" s="37">
        <v>0</v>
      </c>
      <c r="AO335" s="37"/>
      <c r="AP335" s="37">
        <v>0</v>
      </c>
      <c r="AQ335" s="37"/>
      <c r="AR335" s="37"/>
      <c r="AS335" s="37"/>
      <c r="AT335" s="37">
        <v>0</v>
      </c>
    </row>
    <row r="336" spans="3:46" ht="20.100000000000001" customHeight="1" x14ac:dyDescent="0.2">
      <c r="D336" s="38" t="s">
        <v>247</v>
      </c>
      <c r="F336" s="39">
        <v>234</v>
      </c>
      <c r="G336" s="40"/>
      <c r="H336" s="40"/>
      <c r="I336" s="40"/>
      <c r="J336" s="39">
        <v>1380</v>
      </c>
      <c r="K336" s="39">
        <v>5</v>
      </c>
      <c r="L336" s="39">
        <v>13</v>
      </c>
      <c r="M336" s="40"/>
      <c r="N336" s="39">
        <v>1398</v>
      </c>
      <c r="O336" s="40"/>
      <c r="P336" s="40"/>
      <c r="Q336" s="40"/>
      <c r="R336" s="39">
        <v>7</v>
      </c>
      <c r="S336" s="39">
        <v>41</v>
      </c>
      <c r="T336" s="39">
        <v>47</v>
      </c>
      <c r="U336" s="39">
        <v>58</v>
      </c>
      <c r="V336" s="40"/>
      <c r="W336" s="39">
        <v>61</v>
      </c>
      <c r="X336" s="39">
        <v>2</v>
      </c>
      <c r="Y336" s="39">
        <v>0</v>
      </c>
      <c r="Z336" s="39">
        <v>25</v>
      </c>
      <c r="AA336" s="39">
        <v>39</v>
      </c>
      <c r="AB336" s="39">
        <v>23</v>
      </c>
      <c r="AC336" s="39">
        <v>1014</v>
      </c>
      <c r="AD336" s="39">
        <v>0</v>
      </c>
      <c r="AE336" s="40"/>
      <c r="AF336" s="39">
        <v>1317</v>
      </c>
      <c r="AG336" s="40"/>
      <c r="AH336" s="40"/>
      <c r="AI336" s="40"/>
      <c r="AJ336" s="39">
        <v>314</v>
      </c>
      <c r="AK336" s="40"/>
      <c r="AL336" s="40"/>
      <c r="AM336" s="40"/>
      <c r="AN336" s="39">
        <v>0</v>
      </c>
      <c r="AO336" s="40"/>
      <c r="AP336" s="39">
        <v>1</v>
      </c>
      <c r="AQ336" s="40"/>
      <c r="AR336" s="40"/>
      <c r="AS336" s="40"/>
      <c r="AT336" s="39">
        <v>54</v>
      </c>
    </row>
    <row r="337" spans="1:46" ht="20.100000000000001" customHeight="1" x14ac:dyDescent="0.2">
      <c r="D337" s="2" t="s">
        <v>120</v>
      </c>
      <c r="F337" s="37">
        <v>131</v>
      </c>
      <c r="G337" s="37"/>
      <c r="H337" s="37"/>
      <c r="I337" s="37"/>
      <c r="J337" s="37">
        <v>533</v>
      </c>
      <c r="K337" s="37">
        <v>4</v>
      </c>
      <c r="L337" s="37">
        <v>3</v>
      </c>
      <c r="M337" s="37"/>
      <c r="N337" s="37">
        <v>540</v>
      </c>
      <c r="O337" s="37"/>
      <c r="P337" s="37"/>
      <c r="Q337" s="37"/>
      <c r="R337" s="37">
        <v>1</v>
      </c>
      <c r="S337" s="37">
        <v>29</v>
      </c>
      <c r="T337" s="37">
        <v>38</v>
      </c>
      <c r="U337" s="37">
        <v>52</v>
      </c>
      <c r="V337" s="37"/>
      <c r="W337" s="37">
        <v>71</v>
      </c>
      <c r="X337" s="37">
        <v>1</v>
      </c>
      <c r="Y337" s="37">
        <v>0</v>
      </c>
      <c r="Z337" s="37">
        <v>34</v>
      </c>
      <c r="AA337" s="37">
        <v>30</v>
      </c>
      <c r="AB337" s="37">
        <v>19</v>
      </c>
      <c r="AC337" s="37">
        <v>268</v>
      </c>
      <c r="AD337" s="37">
        <v>0</v>
      </c>
      <c r="AE337" s="37"/>
      <c r="AF337" s="37">
        <v>543</v>
      </c>
      <c r="AG337" s="37"/>
      <c r="AH337" s="37"/>
      <c r="AI337" s="37"/>
      <c r="AJ337" s="37">
        <v>128</v>
      </c>
      <c r="AK337" s="37"/>
      <c r="AL337" s="37"/>
      <c r="AM337" s="37"/>
      <c r="AN337" s="37">
        <v>0</v>
      </c>
      <c r="AO337" s="37"/>
      <c r="AP337" s="37">
        <v>0</v>
      </c>
      <c r="AQ337" s="37"/>
      <c r="AR337" s="37"/>
      <c r="AS337" s="37"/>
      <c r="AT337" s="37">
        <v>10</v>
      </c>
    </row>
    <row r="338" spans="1:46" ht="20.100000000000001" customHeight="1" x14ac:dyDescent="0.2">
      <c r="D338" s="38" t="s">
        <v>248</v>
      </c>
      <c r="F338" s="39">
        <v>147</v>
      </c>
      <c r="G338" s="40"/>
      <c r="H338" s="40"/>
      <c r="I338" s="40"/>
      <c r="J338" s="39">
        <v>1468</v>
      </c>
      <c r="K338" s="39">
        <v>5</v>
      </c>
      <c r="L338" s="39">
        <v>8</v>
      </c>
      <c r="M338" s="40"/>
      <c r="N338" s="39">
        <v>1481</v>
      </c>
      <c r="O338" s="40"/>
      <c r="P338" s="40"/>
      <c r="Q338" s="40"/>
      <c r="R338" s="39">
        <v>1</v>
      </c>
      <c r="S338" s="39">
        <v>37</v>
      </c>
      <c r="T338" s="39">
        <v>162</v>
      </c>
      <c r="U338" s="39">
        <v>110</v>
      </c>
      <c r="V338" s="40"/>
      <c r="W338" s="39">
        <v>71</v>
      </c>
      <c r="X338" s="39">
        <v>0</v>
      </c>
      <c r="Y338" s="39">
        <v>0</v>
      </c>
      <c r="Z338" s="39">
        <v>43</v>
      </c>
      <c r="AA338" s="39">
        <v>51</v>
      </c>
      <c r="AB338" s="39">
        <v>70</v>
      </c>
      <c r="AC338" s="39">
        <v>879</v>
      </c>
      <c r="AD338" s="39">
        <v>1</v>
      </c>
      <c r="AE338" s="40"/>
      <c r="AF338" s="39">
        <v>1425</v>
      </c>
      <c r="AG338" s="40"/>
      <c r="AH338" s="40"/>
      <c r="AI338" s="40"/>
      <c r="AJ338" s="39">
        <v>203</v>
      </c>
      <c r="AK338" s="40"/>
      <c r="AL338" s="40"/>
      <c r="AM338" s="40"/>
      <c r="AN338" s="39">
        <v>0</v>
      </c>
      <c r="AO338" s="40"/>
      <c r="AP338" s="39">
        <v>0</v>
      </c>
      <c r="AQ338" s="40"/>
      <c r="AR338" s="40"/>
      <c r="AS338" s="40"/>
      <c r="AT338" s="39">
        <v>0</v>
      </c>
    </row>
    <row r="339" spans="1:46"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spans="1:46" s="1" customFormat="1" ht="20.100000000000001" customHeight="1" x14ac:dyDescent="0.2">
      <c r="A340" s="3"/>
      <c r="B340" s="6"/>
      <c r="C340" s="42" t="s">
        <v>180</v>
      </c>
      <c r="D340" s="42"/>
      <c r="E340" s="5"/>
      <c r="F340" s="44">
        <v>1881</v>
      </c>
      <c r="G340" s="45"/>
      <c r="H340" s="45"/>
      <c r="I340" s="45"/>
      <c r="J340" s="44">
        <v>10413</v>
      </c>
      <c r="K340" s="44">
        <v>85</v>
      </c>
      <c r="L340" s="44">
        <v>59</v>
      </c>
      <c r="M340" s="45"/>
      <c r="N340" s="44">
        <v>10557</v>
      </c>
      <c r="O340" s="45"/>
      <c r="P340" s="45"/>
      <c r="Q340" s="45"/>
      <c r="R340" s="44">
        <v>24</v>
      </c>
      <c r="S340" s="44">
        <v>416</v>
      </c>
      <c r="T340" s="44">
        <v>554</v>
      </c>
      <c r="U340" s="44">
        <v>538</v>
      </c>
      <c r="V340" s="45"/>
      <c r="W340" s="44">
        <v>952</v>
      </c>
      <c r="X340" s="44">
        <v>19</v>
      </c>
      <c r="Y340" s="44">
        <v>18</v>
      </c>
      <c r="Z340" s="44">
        <v>588</v>
      </c>
      <c r="AA340" s="44">
        <v>490</v>
      </c>
      <c r="AB340" s="44">
        <v>346</v>
      </c>
      <c r="AC340" s="44">
        <v>6318</v>
      </c>
      <c r="AD340" s="44">
        <v>3</v>
      </c>
      <c r="AE340" s="45"/>
      <c r="AF340" s="44">
        <v>10266</v>
      </c>
      <c r="AG340" s="45"/>
      <c r="AH340" s="45"/>
      <c r="AI340" s="45"/>
      <c r="AJ340" s="44">
        <v>2171</v>
      </c>
      <c r="AK340" s="45"/>
      <c r="AL340" s="45"/>
      <c r="AM340" s="45"/>
      <c r="AN340" s="44">
        <v>0</v>
      </c>
      <c r="AO340" s="45"/>
      <c r="AP340" s="44">
        <v>1</v>
      </c>
      <c r="AQ340" s="45"/>
      <c r="AR340" s="45"/>
      <c r="AS340" s="45"/>
      <c r="AT340" s="44">
        <v>428</v>
      </c>
    </row>
    <row r="341" spans="1:46"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row>
    <row r="342" spans="1:46" s="1" customFormat="1" ht="20.100000000000001" customHeight="1" x14ac:dyDescent="0.25">
      <c r="A342" s="3"/>
      <c r="B342" s="49" t="s">
        <v>249</v>
      </c>
      <c r="C342" s="50"/>
      <c r="D342" s="50"/>
      <c r="E342" s="5"/>
      <c r="F342" s="51">
        <v>1881</v>
      </c>
      <c r="G342" s="52"/>
      <c r="H342" s="52"/>
      <c r="I342" s="52"/>
      <c r="J342" s="51">
        <v>10413</v>
      </c>
      <c r="K342" s="51">
        <v>85</v>
      </c>
      <c r="L342" s="51">
        <v>59</v>
      </c>
      <c r="M342" s="52"/>
      <c r="N342" s="51">
        <v>10557</v>
      </c>
      <c r="O342" s="52"/>
      <c r="P342" s="52"/>
      <c r="Q342" s="52"/>
      <c r="R342" s="51">
        <v>24</v>
      </c>
      <c r="S342" s="51">
        <v>416</v>
      </c>
      <c r="T342" s="51">
        <v>554</v>
      </c>
      <c r="U342" s="51">
        <v>538</v>
      </c>
      <c r="V342" s="52"/>
      <c r="W342" s="51">
        <v>952</v>
      </c>
      <c r="X342" s="51">
        <v>19</v>
      </c>
      <c r="Y342" s="51">
        <v>18</v>
      </c>
      <c r="Z342" s="51">
        <v>588</v>
      </c>
      <c r="AA342" s="51">
        <v>490</v>
      </c>
      <c r="AB342" s="51">
        <v>346</v>
      </c>
      <c r="AC342" s="51">
        <v>6318</v>
      </c>
      <c r="AD342" s="51">
        <v>3</v>
      </c>
      <c r="AE342" s="52"/>
      <c r="AF342" s="51">
        <v>10266</v>
      </c>
      <c r="AG342" s="52"/>
      <c r="AH342" s="52"/>
      <c r="AI342" s="52"/>
      <c r="AJ342" s="51">
        <v>2171</v>
      </c>
      <c r="AK342" s="52"/>
      <c r="AL342" s="52"/>
      <c r="AM342" s="52"/>
      <c r="AN342" s="51">
        <v>0</v>
      </c>
      <c r="AO342" s="52"/>
      <c r="AP342" s="51">
        <v>1</v>
      </c>
      <c r="AQ342" s="52"/>
      <c r="AR342" s="52"/>
      <c r="AS342" s="52"/>
      <c r="AT342" s="51">
        <v>428</v>
      </c>
    </row>
    <row r="343" spans="1:46"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spans="1:46"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spans="1:46"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spans="1:46" ht="20.100000000000001" customHeight="1" x14ac:dyDescent="0.2">
      <c r="D346" s="2" t="s">
        <v>251</v>
      </c>
      <c r="F346" s="37">
        <v>181</v>
      </c>
      <c r="G346" s="37"/>
      <c r="H346" s="37"/>
      <c r="I346" s="37"/>
      <c r="J346" s="37">
        <v>349</v>
      </c>
      <c r="K346" s="37">
        <v>4</v>
      </c>
      <c r="L346" s="37">
        <v>1</v>
      </c>
      <c r="M346" s="37"/>
      <c r="N346" s="37">
        <v>354</v>
      </c>
      <c r="O346" s="37"/>
      <c r="P346" s="37"/>
      <c r="Q346" s="37"/>
      <c r="R346" s="37">
        <v>0</v>
      </c>
      <c r="S346" s="37">
        <v>38</v>
      </c>
      <c r="T346" s="37">
        <v>14</v>
      </c>
      <c r="U346" s="37">
        <v>21</v>
      </c>
      <c r="V346" s="37"/>
      <c r="W346" s="37">
        <v>17</v>
      </c>
      <c r="X346" s="37">
        <v>1</v>
      </c>
      <c r="Y346" s="37">
        <v>1</v>
      </c>
      <c r="Z346" s="37">
        <v>12</v>
      </c>
      <c r="AA346" s="37">
        <v>16</v>
      </c>
      <c r="AB346" s="37">
        <v>16</v>
      </c>
      <c r="AC346" s="37">
        <v>223</v>
      </c>
      <c r="AD346" s="37">
        <v>0</v>
      </c>
      <c r="AE346" s="37"/>
      <c r="AF346" s="37">
        <v>359</v>
      </c>
      <c r="AG346" s="37"/>
      <c r="AH346" s="37"/>
      <c r="AI346" s="37"/>
      <c r="AJ346" s="37">
        <v>176</v>
      </c>
      <c r="AK346" s="37"/>
      <c r="AL346" s="37"/>
      <c r="AM346" s="37"/>
      <c r="AN346" s="37">
        <v>0</v>
      </c>
      <c r="AO346" s="37"/>
      <c r="AP346" s="37">
        <v>0</v>
      </c>
      <c r="AQ346" s="37"/>
      <c r="AR346" s="37"/>
      <c r="AS346" s="37"/>
      <c r="AT346" s="37">
        <v>0</v>
      </c>
    </row>
    <row r="347" spans="1:46" ht="20.100000000000001" customHeight="1" x14ac:dyDescent="0.2">
      <c r="D347" s="38" t="s">
        <v>252</v>
      </c>
      <c r="F347" s="39">
        <v>87</v>
      </c>
      <c r="G347" s="40"/>
      <c r="H347" s="40"/>
      <c r="I347" s="40"/>
      <c r="J347" s="39">
        <v>327</v>
      </c>
      <c r="K347" s="39">
        <v>4</v>
      </c>
      <c r="L347" s="39">
        <v>0</v>
      </c>
      <c r="M347" s="40"/>
      <c r="N347" s="39">
        <v>331</v>
      </c>
      <c r="O347" s="40"/>
      <c r="P347" s="40"/>
      <c r="Q347" s="40"/>
      <c r="R347" s="39">
        <v>0</v>
      </c>
      <c r="S347" s="39">
        <v>37</v>
      </c>
      <c r="T347" s="39">
        <v>10</v>
      </c>
      <c r="U347" s="39">
        <v>14</v>
      </c>
      <c r="V347" s="40"/>
      <c r="W347" s="39">
        <v>29</v>
      </c>
      <c r="X347" s="39">
        <v>2</v>
      </c>
      <c r="Y347" s="39">
        <v>0</v>
      </c>
      <c r="Z347" s="39">
        <v>12</v>
      </c>
      <c r="AA347" s="39">
        <v>11</v>
      </c>
      <c r="AB347" s="39">
        <v>9</v>
      </c>
      <c r="AC347" s="39">
        <v>222</v>
      </c>
      <c r="AD347" s="39">
        <v>0</v>
      </c>
      <c r="AE347" s="40"/>
      <c r="AF347" s="39">
        <v>346</v>
      </c>
      <c r="AG347" s="40"/>
      <c r="AH347" s="40"/>
      <c r="AI347" s="40"/>
      <c r="AJ347" s="39">
        <v>72</v>
      </c>
      <c r="AK347" s="40"/>
      <c r="AL347" s="40"/>
      <c r="AM347" s="40"/>
      <c r="AN347" s="39">
        <v>0</v>
      </c>
      <c r="AO347" s="40"/>
      <c r="AP347" s="39">
        <v>0</v>
      </c>
      <c r="AQ347" s="40"/>
      <c r="AR347" s="40"/>
      <c r="AS347" s="40"/>
      <c r="AT347" s="39">
        <v>0</v>
      </c>
    </row>
    <row r="348" spans="1:46" ht="20.100000000000001" customHeight="1" x14ac:dyDescent="0.2">
      <c r="D348" s="2" t="s">
        <v>253</v>
      </c>
      <c r="F348" s="37">
        <v>115</v>
      </c>
      <c r="G348" s="37"/>
      <c r="H348" s="37"/>
      <c r="I348" s="37"/>
      <c r="J348" s="37">
        <v>617</v>
      </c>
      <c r="K348" s="37">
        <v>4</v>
      </c>
      <c r="L348" s="37">
        <v>0</v>
      </c>
      <c r="M348" s="37"/>
      <c r="N348" s="37">
        <v>621</v>
      </c>
      <c r="O348" s="37"/>
      <c r="P348" s="37"/>
      <c r="Q348" s="37"/>
      <c r="R348" s="37">
        <v>3</v>
      </c>
      <c r="S348" s="37">
        <v>34</v>
      </c>
      <c r="T348" s="37">
        <v>28</v>
      </c>
      <c r="U348" s="37">
        <v>59</v>
      </c>
      <c r="V348" s="37"/>
      <c r="W348" s="37">
        <v>28</v>
      </c>
      <c r="X348" s="37">
        <v>1</v>
      </c>
      <c r="Y348" s="37">
        <v>0</v>
      </c>
      <c r="Z348" s="37">
        <v>14</v>
      </c>
      <c r="AA348" s="37">
        <v>30</v>
      </c>
      <c r="AB348" s="37">
        <v>17</v>
      </c>
      <c r="AC348" s="37">
        <v>448</v>
      </c>
      <c r="AD348" s="37">
        <v>0</v>
      </c>
      <c r="AE348" s="37"/>
      <c r="AF348" s="37">
        <v>662</v>
      </c>
      <c r="AG348" s="37"/>
      <c r="AH348" s="37"/>
      <c r="AI348" s="37"/>
      <c r="AJ348" s="37">
        <v>74</v>
      </c>
      <c r="AK348" s="37"/>
      <c r="AL348" s="37"/>
      <c r="AM348" s="37"/>
      <c r="AN348" s="37">
        <v>0</v>
      </c>
      <c r="AO348" s="37"/>
      <c r="AP348" s="37">
        <v>0</v>
      </c>
      <c r="AQ348" s="37"/>
      <c r="AR348" s="37"/>
      <c r="AS348" s="37"/>
      <c r="AT348" s="37">
        <v>0</v>
      </c>
    </row>
    <row r="349" spans="1:46" ht="20.100000000000001" customHeight="1" x14ac:dyDescent="0.2">
      <c r="D349" s="38" t="s">
        <v>254</v>
      </c>
      <c r="F349" s="39">
        <v>58</v>
      </c>
      <c r="G349" s="40"/>
      <c r="H349" s="40"/>
      <c r="I349" s="40"/>
      <c r="J349" s="39">
        <v>315</v>
      </c>
      <c r="K349" s="39">
        <v>1</v>
      </c>
      <c r="L349" s="39">
        <v>0</v>
      </c>
      <c r="M349" s="40"/>
      <c r="N349" s="39">
        <v>316</v>
      </c>
      <c r="O349" s="40"/>
      <c r="P349" s="40"/>
      <c r="Q349" s="40"/>
      <c r="R349" s="39">
        <v>0</v>
      </c>
      <c r="S349" s="39">
        <v>32</v>
      </c>
      <c r="T349" s="39">
        <v>14</v>
      </c>
      <c r="U349" s="39">
        <v>9</v>
      </c>
      <c r="V349" s="40"/>
      <c r="W349" s="39">
        <v>23</v>
      </c>
      <c r="X349" s="39">
        <v>1</v>
      </c>
      <c r="Y349" s="39">
        <v>0</v>
      </c>
      <c r="Z349" s="39">
        <v>11</v>
      </c>
      <c r="AA349" s="39">
        <v>14</v>
      </c>
      <c r="AB349" s="39">
        <v>5</v>
      </c>
      <c r="AC349" s="39">
        <v>202</v>
      </c>
      <c r="AD349" s="39">
        <v>0</v>
      </c>
      <c r="AE349" s="40"/>
      <c r="AF349" s="39">
        <v>311</v>
      </c>
      <c r="AG349" s="40"/>
      <c r="AH349" s="40"/>
      <c r="AI349" s="40"/>
      <c r="AJ349" s="39">
        <v>63</v>
      </c>
      <c r="AK349" s="40"/>
      <c r="AL349" s="40"/>
      <c r="AM349" s="40"/>
      <c r="AN349" s="39">
        <v>0</v>
      </c>
      <c r="AO349" s="40"/>
      <c r="AP349" s="39">
        <v>0</v>
      </c>
      <c r="AQ349" s="40"/>
      <c r="AR349" s="40"/>
      <c r="AS349" s="40"/>
      <c r="AT349" s="39">
        <v>12</v>
      </c>
    </row>
    <row r="350" spans="1:46" ht="20.100000000000001" customHeight="1" x14ac:dyDescent="0.2">
      <c r="D350" s="2" t="s">
        <v>255</v>
      </c>
      <c r="F350" s="37">
        <v>38</v>
      </c>
      <c r="G350" s="37"/>
      <c r="H350" s="37"/>
      <c r="I350" s="37"/>
      <c r="J350" s="37">
        <v>363</v>
      </c>
      <c r="K350" s="37">
        <v>2</v>
      </c>
      <c r="L350" s="37">
        <v>0</v>
      </c>
      <c r="M350" s="37"/>
      <c r="N350" s="37">
        <v>365</v>
      </c>
      <c r="O350" s="37"/>
      <c r="P350" s="37"/>
      <c r="Q350" s="37"/>
      <c r="R350" s="37">
        <v>0</v>
      </c>
      <c r="S350" s="37">
        <v>18</v>
      </c>
      <c r="T350" s="37">
        <v>10</v>
      </c>
      <c r="U350" s="37">
        <v>53</v>
      </c>
      <c r="V350" s="37"/>
      <c r="W350" s="37">
        <v>15</v>
      </c>
      <c r="X350" s="37">
        <v>0</v>
      </c>
      <c r="Y350" s="37">
        <v>0</v>
      </c>
      <c r="Z350" s="37">
        <v>14</v>
      </c>
      <c r="AA350" s="37">
        <v>12</v>
      </c>
      <c r="AB350" s="37">
        <v>11</v>
      </c>
      <c r="AC350" s="37">
        <v>237</v>
      </c>
      <c r="AD350" s="37">
        <v>0</v>
      </c>
      <c r="AE350" s="37"/>
      <c r="AF350" s="37">
        <v>370</v>
      </c>
      <c r="AG350" s="37"/>
      <c r="AH350" s="37"/>
      <c r="AI350" s="37"/>
      <c r="AJ350" s="37">
        <v>33</v>
      </c>
      <c r="AK350" s="37"/>
      <c r="AL350" s="37"/>
      <c r="AM350" s="37"/>
      <c r="AN350" s="37">
        <v>0</v>
      </c>
      <c r="AO350" s="37"/>
      <c r="AP350" s="37">
        <v>0</v>
      </c>
      <c r="AQ350" s="37"/>
      <c r="AR350" s="37"/>
      <c r="AS350" s="37"/>
      <c r="AT350" s="37">
        <v>0</v>
      </c>
    </row>
    <row r="351" spans="1:46" ht="20.100000000000001" customHeight="1" x14ac:dyDescent="0.2">
      <c r="D351" s="38" t="s">
        <v>256</v>
      </c>
      <c r="F351" s="39">
        <v>82</v>
      </c>
      <c r="G351" s="40"/>
      <c r="H351" s="40"/>
      <c r="I351" s="40"/>
      <c r="J351" s="39">
        <v>307</v>
      </c>
      <c r="K351" s="39">
        <v>2</v>
      </c>
      <c r="L351" s="39">
        <v>2</v>
      </c>
      <c r="M351" s="40"/>
      <c r="N351" s="39">
        <v>311</v>
      </c>
      <c r="O351" s="40"/>
      <c r="P351" s="40"/>
      <c r="Q351" s="40"/>
      <c r="R351" s="39">
        <v>0</v>
      </c>
      <c r="S351" s="39">
        <v>22</v>
      </c>
      <c r="T351" s="39">
        <v>5</v>
      </c>
      <c r="U351" s="39">
        <v>20</v>
      </c>
      <c r="V351" s="40"/>
      <c r="W351" s="39">
        <v>14</v>
      </c>
      <c r="X351" s="39">
        <v>0</v>
      </c>
      <c r="Y351" s="39">
        <v>0</v>
      </c>
      <c r="Z351" s="39">
        <v>6</v>
      </c>
      <c r="AA351" s="39">
        <v>8</v>
      </c>
      <c r="AB351" s="39">
        <v>10</v>
      </c>
      <c r="AC351" s="39">
        <v>211</v>
      </c>
      <c r="AD351" s="39">
        <v>0</v>
      </c>
      <c r="AE351" s="40"/>
      <c r="AF351" s="39">
        <v>296</v>
      </c>
      <c r="AG351" s="40"/>
      <c r="AH351" s="40"/>
      <c r="AI351" s="40"/>
      <c r="AJ351" s="39">
        <v>97</v>
      </c>
      <c r="AK351" s="40"/>
      <c r="AL351" s="40"/>
      <c r="AM351" s="40"/>
      <c r="AN351" s="39">
        <v>0</v>
      </c>
      <c r="AO351" s="40"/>
      <c r="AP351" s="39">
        <v>0</v>
      </c>
      <c r="AQ351" s="40"/>
      <c r="AR351" s="40"/>
      <c r="AS351" s="40"/>
      <c r="AT351" s="39">
        <v>18</v>
      </c>
    </row>
    <row r="352" spans="1:46" ht="20.100000000000001" customHeight="1" x14ac:dyDescent="0.2">
      <c r="D352" s="2" t="s">
        <v>257</v>
      </c>
      <c r="F352" s="37">
        <v>36</v>
      </c>
      <c r="G352" s="37"/>
      <c r="H352" s="37"/>
      <c r="I352" s="37"/>
      <c r="J352" s="37">
        <v>356</v>
      </c>
      <c r="K352" s="37">
        <v>2</v>
      </c>
      <c r="L352" s="37">
        <v>0</v>
      </c>
      <c r="M352" s="37"/>
      <c r="N352" s="37">
        <v>358</v>
      </c>
      <c r="O352" s="37"/>
      <c r="P352" s="37"/>
      <c r="Q352" s="37"/>
      <c r="R352" s="37">
        <v>4</v>
      </c>
      <c r="S352" s="37">
        <v>8</v>
      </c>
      <c r="T352" s="37">
        <v>26</v>
      </c>
      <c r="U352" s="37">
        <v>32</v>
      </c>
      <c r="V352" s="37"/>
      <c r="W352" s="37">
        <v>12</v>
      </c>
      <c r="X352" s="37">
        <v>0</v>
      </c>
      <c r="Y352" s="37">
        <v>3</v>
      </c>
      <c r="Z352" s="37">
        <v>6</v>
      </c>
      <c r="AA352" s="37">
        <v>14</v>
      </c>
      <c r="AB352" s="37">
        <v>5</v>
      </c>
      <c r="AC352" s="37">
        <v>210</v>
      </c>
      <c r="AD352" s="37">
        <v>0</v>
      </c>
      <c r="AE352" s="37"/>
      <c r="AF352" s="37">
        <v>320</v>
      </c>
      <c r="AG352" s="37"/>
      <c r="AH352" s="37"/>
      <c r="AI352" s="37"/>
      <c r="AJ352" s="37">
        <v>74</v>
      </c>
      <c r="AK352" s="37"/>
      <c r="AL352" s="37"/>
      <c r="AM352" s="37"/>
      <c r="AN352" s="37">
        <v>0</v>
      </c>
      <c r="AO352" s="37"/>
      <c r="AP352" s="37">
        <v>0</v>
      </c>
      <c r="AQ352" s="37"/>
      <c r="AR352" s="37"/>
      <c r="AS352" s="37"/>
      <c r="AT352" s="37">
        <v>0</v>
      </c>
    </row>
    <row r="353" spans="1:46" ht="20.100000000000001" customHeight="1" x14ac:dyDescent="0.2">
      <c r="D353" s="38" t="s">
        <v>258</v>
      </c>
      <c r="F353" s="39">
        <v>55</v>
      </c>
      <c r="G353" s="40"/>
      <c r="H353" s="40"/>
      <c r="I353" s="40"/>
      <c r="J353" s="39">
        <v>420</v>
      </c>
      <c r="K353" s="39">
        <v>10</v>
      </c>
      <c r="L353" s="39">
        <v>2</v>
      </c>
      <c r="M353" s="40"/>
      <c r="N353" s="39">
        <v>432</v>
      </c>
      <c r="O353" s="40"/>
      <c r="P353" s="40"/>
      <c r="Q353" s="40"/>
      <c r="R353" s="39">
        <v>3</v>
      </c>
      <c r="S353" s="39">
        <v>27</v>
      </c>
      <c r="T353" s="39">
        <v>14</v>
      </c>
      <c r="U353" s="39">
        <v>20</v>
      </c>
      <c r="V353" s="40"/>
      <c r="W353" s="39">
        <v>32</v>
      </c>
      <c r="X353" s="39">
        <v>1</v>
      </c>
      <c r="Y353" s="39">
        <v>1</v>
      </c>
      <c r="Z353" s="39">
        <v>30</v>
      </c>
      <c r="AA353" s="39">
        <v>10</v>
      </c>
      <c r="AB353" s="39">
        <v>16</v>
      </c>
      <c r="AC353" s="39">
        <v>289</v>
      </c>
      <c r="AD353" s="39">
        <v>0</v>
      </c>
      <c r="AE353" s="40"/>
      <c r="AF353" s="39">
        <v>443</v>
      </c>
      <c r="AG353" s="40"/>
      <c r="AH353" s="40"/>
      <c r="AI353" s="40"/>
      <c r="AJ353" s="39">
        <v>44</v>
      </c>
      <c r="AK353" s="40"/>
      <c r="AL353" s="40"/>
      <c r="AM353" s="40"/>
      <c r="AN353" s="39">
        <v>0</v>
      </c>
      <c r="AO353" s="40"/>
      <c r="AP353" s="39">
        <v>0</v>
      </c>
      <c r="AQ353" s="40"/>
      <c r="AR353" s="40"/>
      <c r="AS353" s="40"/>
      <c r="AT353" s="39">
        <v>0</v>
      </c>
    </row>
    <row r="354" spans="1:46" ht="20.100000000000001" customHeight="1" x14ac:dyDescent="0.2">
      <c r="D354" s="41" t="s">
        <v>259</v>
      </c>
      <c r="F354" s="37">
        <v>48</v>
      </c>
      <c r="G354" s="37"/>
      <c r="H354" s="37"/>
      <c r="I354" s="37"/>
      <c r="J354" s="37">
        <v>148</v>
      </c>
      <c r="K354" s="37">
        <v>0</v>
      </c>
      <c r="L354" s="37">
        <v>1</v>
      </c>
      <c r="M354" s="37"/>
      <c r="N354" s="37">
        <v>149</v>
      </c>
      <c r="O354" s="37"/>
      <c r="P354" s="37"/>
      <c r="Q354" s="37"/>
      <c r="R354" s="37">
        <v>1</v>
      </c>
      <c r="S354" s="37">
        <v>8</v>
      </c>
      <c r="T354" s="37">
        <v>6</v>
      </c>
      <c r="U354" s="37">
        <v>12</v>
      </c>
      <c r="V354" s="37"/>
      <c r="W354" s="37">
        <v>19</v>
      </c>
      <c r="X354" s="37">
        <v>2</v>
      </c>
      <c r="Y354" s="37">
        <v>0</v>
      </c>
      <c r="Z354" s="37">
        <v>15</v>
      </c>
      <c r="AA354" s="37">
        <v>20</v>
      </c>
      <c r="AB354" s="37">
        <v>8</v>
      </c>
      <c r="AC354" s="37">
        <v>87</v>
      </c>
      <c r="AD354" s="37">
        <v>0</v>
      </c>
      <c r="AE354" s="37"/>
      <c r="AF354" s="37">
        <v>178</v>
      </c>
      <c r="AG354" s="37"/>
      <c r="AH354" s="37"/>
      <c r="AI354" s="37"/>
      <c r="AJ354" s="37">
        <v>19</v>
      </c>
      <c r="AK354" s="37"/>
      <c r="AL354" s="37"/>
      <c r="AM354" s="37"/>
      <c r="AN354" s="37">
        <v>0</v>
      </c>
      <c r="AO354" s="37"/>
      <c r="AP354" s="37">
        <v>0</v>
      </c>
      <c r="AQ354" s="37"/>
      <c r="AR354" s="37"/>
      <c r="AS354" s="37"/>
      <c r="AT354" s="37">
        <v>0</v>
      </c>
    </row>
    <row r="355" spans="1:46"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spans="1:46" s="1" customFormat="1" ht="20.100000000000001" customHeight="1" x14ac:dyDescent="0.2">
      <c r="A356" s="3"/>
      <c r="B356" s="6"/>
      <c r="C356" s="42" t="s">
        <v>180</v>
      </c>
      <c r="D356" s="42"/>
      <c r="E356" s="5"/>
      <c r="F356" s="44">
        <v>700</v>
      </c>
      <c r="G356" s="45"/>
      <c r="H356" s="45"/>
      <c r="I356" s="45"/>
      <c r="J356" s="44">
        <v>3202</v>
      </c>
      <c r="K356" s="44">
        <v>29</v>
      </c>
      <c r="L356" s="44">
        <v>6</v>
      </c>
      <c r="M356" s="45"/>
      <c r="N356" s="44">
        <v>3237</v>
      </c>
      <c r="O356" s="45"/>
      <c r="P356" s="45"/>
      <c r="Q356" s="45"/>
      <c r="R356" s="44">
        <v>11</v>
      </c>
      <c r="S356" s="44">
        <v>224</v>
      </c>
      <c r="T356" s="44">
        <v>127</v>
      </c>
      <c r="U356" s="44">
        <v>240</v>
      </c>
      <c r="V356" s="45"/>
      <c r="W356" s="44">
        <v>189</v>
      </c>
      <c r="X356" s="44">
        <v>8</v>
      </c>
      <c r="Y356" s="44">
        <v>5</v>
      </c>
      <c r="Z356" s="44">
        <v>120</v>
      </c>
      <c r="AA356" s="44">
        <v>135</v>
      </c>
      <c r="AB356" s="44">
        <v>97</v>
      </c>
      <c r="AC356" s="44">
        <v>2129</v>
      </c>
      <c r="AD356" s="44">
        <v>0</v>
      </c>
      <c r="AE356" s="45"/>
      <c r="AF356" s="44">
        <v>3285</v>
      </c>
      <c r="AG356" s="45"/>
      <c r="AH356" s="45"/>
      <c r="AI356" s="45"/>
      <c r="AJ356" s="44">
        <v>652</v>
      </c>
      <c r="AK356" s="45"/>
      <c r="AL356" s="45"/>
      <c r="AM356" s="45"/>
      <c r="AN356" s="44">
        <v>0</v>
      </c>
      <c r="AO356" s="45"/>
      <c r="AP356" s="44">
        <v>0</v>
      </c>
      <c r="AQ356" s="45"/>
      <c r="AR356" s="45"/>
      <c r="AS356" s="45"/>
      <c r="AT356" s="44">
        <v>30</v>
      </c>
    </row>
    <row r="357" spans="1:46"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row>
    <row r="358" spans="1:46" s="1" customFormat="1" ht="20.100000000000001" customHeight="1" x14ac:dyDescent="0.25">
      <c r="A358" s="3"/>
      <c r="B358" s="49" t="s">
        <v>260</v>
      </c>
      <c r="C358" s="50"/>
      <c r="D358" s="50"/>
      <c r="E358" s="5"/>
      <c r="F358" s="51">
        <v>700</v>
      </c>
      <c r="G358" s="52"/>
      <c r="H358" s="52"/>
      <c r="I358" s="52"/>
      <c r="J358" s="51">
        <v>3202</v>
      </c>
      <c r="K358" s="51">
        <v>29</v>
      </c>
      <c r="L358" s="51">
        <v>6</v>
      </c>
      <c r="M358" s="52"/>
      <c r="N358" s="51">
        <v>3237</v>
      </c>
      <c r="O358" s="52"/>
      <c r="P358" s="52"/>
      <c r="Q358" s="52"/>
      <c r="R358" s="51">
        <v>11</v>
      </c>
      <c r="S358" s="51">
        <v>224</v>
      </c>
      <c r="T358" s="51">
        <v>127</v>
      </c>
      <c r="U358" s="51">
        <v>240</v>
      </c>
      <c r="V358" s="52"/>
      <c r="W358" s="51">
        <v>189</v>
      </c>
      <c r="X358" s="51">
        <v>8</v>
      </c>
      <c r="Y358" s="51">
        <v>5</v>
      </c>
      <c r="Z358" s="51">
        <v>120</v>
      </c>
      <c r="AA358" s="51">
        <v>135</v>
      </c>
      <c r="AB358" s="51">
        <v>97</v>
      </c>
      <c r="AC358" s="51">
        <v>2129</v>
      </c>
      <c r="AD358" s="51">
        <v>0</v>
      </c>
      <c r="AE358" s="52"/>
      <c r="AF358" s="51">
        <v>3285</v>
      </c>
      <c r="AG358" s="52"/>
      <c r="AH358" s="52"/>
      <c r="AI358" s="52"/>
      <c r="AJ358" s="51">
        <v>652</v>
      </c>
      <c r="AK358" s="52"/>
      <c r="AL358" s="52"/>
      <c r="AM358" s="52"/>
      <c r="AN358" s="51">
        <v>0</v>
      </c>
      <c r="AO358" s="52"/>
      <c r="AP358" s="51">
        <v>0</v>
      </c>
      <c r="AQ358" s="52"/>
      <c r="AR358" s="52"/>
      <c r="AS358" s="52"/>
      <c r="AT358" s="51">
        <v>30</v>
      </c>
    </row>
    <row r="359" spans="1:46"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spans="1:46"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spans="1:46"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spans="1:46" ht="20.100000000000001" customHeight="1" x14ac:dyDescent="0.2">
      <c r="D362" s="2" t="s">
        <v>98</v>
      </c>
      <c r="F362" s="37">
        <v>47</v>
      </c>
      <c r="G362" s="37"/>
      <c r="H362" s="37"/>
      <c r="I362" s="37"/>
      <c r="J362" s="37">
        <v>525</v>
      </c>
      <c r="K362" s="37">
        <v>0</v>
      </c>
      <c r="L362" s="37">
        <v>3</v>
      </c>
      <c r="M362" s="37"/>
      <c r="N362" s="37">
        <v>528</v>
      </c>
      <c r="O362" s="37"/>
      <c r="P362" s="37"/>
      <c r="Q362" s="37"/>
      <c r="R362" s="37">
        <v>0</v>
      </c>
      <c r="S362" s="37">
        <v>10</v>
      </c>
      <c r="T362" s="37">
        <v>7</v>
      </c>
      <c r="U362" s="37">
        <v>12</v>
      </c>
      <c r="V362" s="37"/>
      <c r="W362" s="37">
        <v>37</v>
      </c>
      <c r="X362" s="37">
        <v>7</v>
      </c>
      <c r="Y362" s="37">
        <v>0</v>
      </c>
      <c r="Z362" s="37">
        <v>15</v>
      </c>
      <c r="AA362" s="37">
        <v>53</v>
      </c>
      <c r="AB362" s="37">
        <v>18</v>
      </c>
      <c r="AC362" s="37">
        <v>358</v>
      </c>
      <c r="AD362" s="37">
        <v>0</v>
      </c>
      <c r="AE362" s="37"/>
      <c r="AF362" s="37">
        <v>517</v>
      </c>
      <c r="AG362" s="37"/>
      <c r="AH362" s="37"/>
      <c r="AI362" s="37"/>
      <c r="AJ362" s="37">
        <v>58</v>
      </c>
      <c r="AK362" s="37"/>
      <c r="AL362" s="37"/>
      <c r="AM362" s="37"/>
      <c r="AN362" s="37">
        <v>0</v>
      </c>
      <c r="AO362" s="37"/>
      <c r="AP362" s="37">
        <v>0</v>
      </c>
      <c r="AQ362" s="37"/>
      <c r="AR362" s="37"/>
      <c r="AS362" s="37"/>
      <c r="AT362" s="37">
        <v>0</v>
      </c>
    </row>
    <row r="363" spans="1:46" ht="20.100000000000001" customHeight="1" x14ac:dyDescent="0.2">
      <c r="D363" s="38" t="s">
        <v>99</v>
      </c>
      <c r="F363" s="39">
        <v>51</v>
      </c>
      <c r="G363" s="40"/>
      <c r="H363" s="40"/>
      <c r="I363" s="40"/>
      <c r="J363" s="39">
        <v>521</v>
      </c>
      <c r="K363" s="39">
        <v>0</v>
      </c>
      <c r="L363" s="39">
        <v>0</v>
      </c>
      <c r="M363" s="40"/>
      <c r="N363" s="39">
        <v>521</v>
      </c>
      <c r="O363" s="40"/>
      <c r="P363" s="40"/>
      <c r="Q363" s="40"/>
      <c r="R363" s="39">
        <v>1</v>
      </c>
      <c r="S363" s="39">
        <v>16</v>
      </c>
      <c r="T363" s="39">
        <v>10</v>
      </c>
      <c r="U363" s="39">
        <v>9</v>
      </c>
      <c r="V363" s="40"/>
      <c r="W363" s="39">
        <v>49</v>
      </c>
      <c r="X363" s="39">
        <v>0</v>
      </c>
      <c r="Y363" s="39">
        <v>1</v>
      </c>
      <c r="Z363" s="39">
        <v>27</v>
      </c>
      <c r="AA363" s="39">
        <v>36</v>
      </c>
      <c r="AB363" s="39">
        <v>18</v>
      </c>
      <c r="AC363" s="39">
        <v>339</v>
      </c>
      <c r="AD363" s="39">
        <v>0</v>
      </c>
      <c r="AE363" s="40"/>
      <c r="AF363" s="39">
        <v>506</v>
      </c>
      <c r="AG363" s="40"/>
      <c r="AH363" s="40"/>
      <c r="AI363" s="40"/>
      <c r="AJ363" s="39">
        <v>66</v>
      </c>
      <c r="AK363" s="40"/>
      <c r="AL363" s="40"/>
      <c r="AM363" s="40"/>
      <c r="AN363" s="39">
        <v>0</v>
      </c>
      <c r="AO363" s="40"/>
      <c r="AP363" s="39">
        <v>0</v>
      </c>
      <c r="AQ363" s="40"/>
      <c r="AR363" s="40"/>
      <c r="AS363" s="40"/>
      <c r="AT363" s="39">
        <v>0</v>
      </c>
    </row>
    <row r="364" spans="1:46" ht="20.100000000000001" customHeight="1" x14ac:dyDescent="0.2">
      <c r="D364" s="2" t="s">
        <v>113</v>
      </c>
      <c r="F364" s="37">
        <v>50</v>
      </c>
      <c r="G364" s="37"/>
      <c r="H364" s="37"/>
      <c r="I364" s="37"/>
      <c r="J364" s="37">
        <v>581</v>
      </c>
      <c r="K364" s="37">
        <v>5</v>
      </c>
      <c r="L364" s="37">
        <v>1</v>
      </c>
      <c r="M364" s="37"/>
      <c r="N364" s="37">
        <v>587</v>
      </c>
      <c r="O364" s="37"/>
      <c r="P364" s="37"/>
      <c r="Q364" s="37"/>
      <c r="R364" s="37">
        <v>0</v>
      </c>
      <c r="S364" s="37">
        <v>14</v>
      </c>
      <c r="T364" s="37">
        <v>41</v>
      </c>
      <c r="U364" s="37">
        <v>46</v>
      </c>
      <c r="V364" s="37"/>
      <c r="W364" s="37">
        <v>66</v>
      </c>
      <c r="X364" s="37">
        <v>0</v>
      </c>
      <c r="Y364" s="37">
        <v>2</v>
      </c>
      <c r="Z364" s="37">
        <v>40</v>
      </c>
      <c r="AA364" s="37">
        <v>9</v>
      </c>
      <c r="AB364" s="37">
        <v>9</v>
      </c>
      <c r="AC364" s="37">
        <v>358</v>
      </c>
      <c r="AD364" s="37">
        <v>0</v>
      </c>
      <c r="AE364" s="37"/>
      <c r="AF364" s="37">
        <v>585</v>
      </c>
      <c r="AG364" s="37"/>
      <c r="AH364" s="37"/>
      <c r="AI364" s="37"/>
      <c r="AJ364" s="37">
        <v>52</v>
      </c>
      <c r="AK364" s="37"/>
      <c r="AL364" s="37"/>
      <c r="AM364" s="37"/>
      <c r="AN364" s="37">
        <v>0</v>
      </c>
      <c r="AO364" s="37"/>
      <c r="AP364" s="37">
        <v>0</v>
      </c>
      <c r="AQ364" s="37"/>
      <c r="AR364" s="37"/>
      <c r="AS364" s="37"/>
      <c r="AT364" s="37">
        <v>0</v>
      </c>
    </row>
    <row r="365" spans="1:46" ht="20.100000000000001" customHeight="1" x14ac:dyDescent="0.2">
      <c r="D365" s="38" t="s">
        <v>101</v>
      </c>
      <c r="F365" s="39">
        <v>57</v>
      </c>
      <c r="G365" s="40"/>
      <c r="H365" s="40"/>
      <c r="I365" s="40"/>
      <c r="J365" s="39">
        <v>533</v>
      </c>
      <c r="K365" s="39">
        <v>6</v>
      </c>
      <c r="L365" s="39">
        <v>2</v>
      </c>
      <c r="M365" s="40"/>
      <c r="N365" s="39">
        <v>541</v>
      </c>
      <c r="O365" s="40"/>
      <c r="P365" s="40"/>
      <c r="Q365" s="40"/>
      <c r="R365" s="39">
        <v>2</v>
      </c>
      <c r="S365" s="39">
        <v>18</v>
      </c>
      <c r="T365" s="39">
        <v>21</v>
      </c>
      <c r="U365" s="39">
        <v>12</v>
      </c>
      <c r="V365" s="40"/>
      <c r="W365" s="39">
        <v>48</v>
      </c>
      <c r="X365" s="39">
        <v>0</v>
      </c>
      <c r="Y365" s="39">
        <v>2</v>
      </c>
      <c r="Z365" s="39">
        <v>28</v>
      </c>
      <c r="AA365" s="39">
        <v>45</v>
      </c>
      <c r="AB365" s="39">
        <v>10</v>
      </c>
      <c r="AC365" s="39">
        <v>337</v>
      </c>
      <c r="AD365" s="39">
        <v>0</v>
      </c>
      <c r="AE365" s="40"/>
      <c r="AF365" s="39">
        <v>523</v>
      </c>
      <c r="AG365" s="40"/>
      <c r="AH365" s="40"/>
      <c r="AI365" s="40"/>
      <c r="AJ365" s="39">
        <v>75</v>
      </c>
      <c r="AK365" s="40"/>
      <c r="AL365" s="40"/>
      <c r="AM365" s="40"/>
      <c r="AN365" s="39">
        <v>0</v>
      </c>
      <c r="AO365" s="40"/>
      <c r="AP365" s="39">
        <v>0</v>
      </c>
      <c r="AQ365" s="40"/>
      <c r="AR365" s="40"/>
      <c r="AS365" s="40"/>
      <c r="AT365" s="39">
        <v>0</v>
      </c>
    </row>
    <row r="366" spans="1:46" ht="20.100000000000001" customHeight="1" x14ac:dyDescent="0.2">
      <c r="D366" s="2" t="s">
        <v>115</v>
      </c>
      <c r="F366" s="37">
        <v>42</v>
      </c>
      <c r="G366" s="37"/>
      <c r="H366" s="37"/>
      <c r="I366" s="37"/>
      <c r="J366" s="37">
        <v>272</v>
      </c>
      <c r="K366" s="37">
        <v>0</v>
      </c>
      <c r="L366" s="37">
        <v>1</v>
      </c>
      <c r="M366" s="37"/>
      <c r="N366" s="37">
        <v>273</v>
      </c>
      <c r="O366" s="37"/>
      <c r="P366" s="37"/>
      <c r="Q366" s="37"/>
      <c r="R366" s="37">
        <v>1</v>
      </c>
      <c r="S366" s="37">
        <v>8</v>
      </c>
      <c r="T366" s="37">
        <v>19</v>
      </c>
      <c r="U366" s="37">
        <v>14</v>
      </c>
      <c r="V366" s="37"/>
      <c r="W366" s="37">
        <v>19</v>
      </c>
      <c r="X366" s="37">
        <v>0</v>
      </c>
      <c r="Y366" s="37">
        <v>0</v>
      </c>
      <c r="Z366" s="37">
        <v>3</v>
      </c>
      <c r="AA366" s="37">
        <v>21</v>
      </c>
      <c r="AB366" s="37">
        <v>2</v>
      </c>
      <c r="AC366" s="37">
        <v>201</v>
      </c>
      <c r="AD366" s="37">
        <v>0</v>
      </c>
      <c r="AE366" s="37"/>
      <c r="AF366" s="37">
        <v>288</v>
      </c>
      <c r="AG366" s="37"/>
      <c r="AH366" s="37"/>
      <c r="AI366" s="37"/>
      <c r="AJ366" s="37">
        <v>27</v>
      </c>
      <c r="AK366" s="37"/>
      <c r="AL366" s="37"/>
      <c r="AM366" s="37"/>
      <c r="AN366" s="37">
        <v>0</v>
      </c>
      <c r="AO366" s="37"/>
      <c r="AP366" s="37">
        <v>0</v>
      </c>
      <c r="AQ366" s="37"/>
      <c r="AR366" s="37"/>
      <c r="AS366" s="37"/>
      <c r="AT366" s="37">
        <v>0</v>
      </c>
    </row>
    <row r="367" spans="1:46" ht="20.100000000000001" customHeight="1" x14ac:dyDescent="0.2">
      <c r="D367" s="38" t="s">
        <v>116</v>
      </c>
      <c r="F367" s="39">
        <v>88</v>
      </c>
      <c r="G367" s="40"/>
      <c r="H367" s="40"/>
      <c r="I367" s="40"/>
      <c r="J367" s="39">
        <v>536</v>
      </c>
      <c r="K367" s="39">
        <v>2</v>
      </c>
      <c r="L367" s="39">
        <v>1</v>
      </c>
      <c r="M367" s="40"/>
      <c r="N367" s="39">
        <v>539</v>
      </c>
      <c r="O367" s="40"/>
      <c r="P367" s="40"/>
      <c r="Q367" s="40"/>
      <c r="R367" s="39">
        <v>0</v>
      </c>
      <c r="S367" s="39">
        <v>14</v>
      </c>
      <c r="T367" s="39">
        <v>10</v>
      </c>
      <c r="U367" s="39">
        <v>20</v>
      </c>
      <c r="V367" s="40"/>
      <c r="W367" s="39">
        <v>57</v>
      </c>
      <c r="X367" s="39">
        <v>1</v>
      </c>
      <c r="Y367" s="39">
        <v>0</v>
      </c>
      <c r="Z367" s="39">
        <v>31</v>
      </c>
      <c r="AA367" s="39">
        <v>23</v>
      </c>
      <c r="AB367" s="39">
        <v>11</v>
      </c>
      <c r="AC367" s="39">
        <v>370</v>
      </c>
      <c r="AD367" s="39">
        <v>0</v>
      </c>
      <c r="AE367" s="40"/>
      <c r="AF367" s="39">
        <v>537</v>
      </c>
      <c r="AG367" s="40"/>
      <c r="AH367" s="40"/>
      <c r="AI367" s="40"/>
      <c r="AJ367" s="39">
        <v>90</v>
      </c>
      <c r="AK367" s="40"/>
      <c r="AL367" s="40"/>
      <c r="AM367" s="40"/>
      <c r="AN367" s="39">
        <v>0</v>
      </c>
      <c r="AO367" s="40"/>
      <c r="AP367" s="39">
        <v>0</v>
      </c>
      <c r="AQ367" s="40"/>
      <c r="AR367" s="40"/>
      <c r="AS367" s="40"/>
      <c r="AT367" s="39">
        <v>0</v>
      </c>
    </row>
    <row r="368" spans="1:46" ht="20.100000000000001" customHeight="1" x14ac:dyDescent="0.2">
      <c r="D368" s="41" t="s">
        <v>104</v>
      </c>
      <c r="F368" s="40">
        <v>45</v>
      </c>
      <c r="G368" s="40"/>
      <c r="H368" s="40"/>
      <c r="I368" s="40"/>
      <c r="J368" s="40">
        <v>245</v>
      </c>
      <c r="K368" s="40">
        <v>0</v>
      </c>
      <c r="L368" s="40">
        <v>0</v>
      </c>
      <c r="M368" s="40"/>
      <c r="N368" s="40">
        <v>245</v>
      </c>
      <c r="O368" s="40"/>
      <c r="P368" s="40"/>
      <c r="Q368" s="40"/>
      <c r="R368" s="40">
        <v>0</v>
      </c>
      <c r="S368" s="40">
        <v>11</v>
      </c>
      <c r="T368" s="40">
        <v>11</v>
      </c>
      <c r="U368" s="40">
        <v>5</v>
      </c>
      <c r="V368" s="40"/>
      <c r="W368" s="40">
        <v>19</v>
      </c>
      <c r="X368" s="40">
        <v>1</v>
      </c>
      <c r="Y368" s="40">
        <v>1</v>
      </c>
      <c r="Z368" s="40">
        <v>8</v>
      </c>
      <c r="AA368" s="40">
        <v>17</v>
      </c>
      <c r="AB368" s="40">
        <v>6</v>
      </c>
      <c r="AC368" s="40">
        <v>169</v>
      </c>
      <c r="AD368" s="40">
        <v>0</v>
      </c>
      <c r="AE368" s="40"/>
      <c r="AF368" s="40">
        <v>248</v>
      </c>
      <c r="AG368" s="40"/>
      <c r="AH368" s="40"/>
      <c r="AI368" s="40"/>
      <c r="AJ368" s="40">
        <v>42</v>
      </c>
      <c r="AK368" s="40"/>
      <c r="AL368" s="40"/>
      <c r="AM368" s="40"/>
      <c r="AN368" s="40">
        <v>0</v>
      </c>
      <c r="AO368" s="40"/>
      <c r="AP368" s="40">
        <v>0</v>
      </c>
      <c r="AQ368" s="40"/>
      <c r="AR368" s="40"/>
      <c r="AS368" s="40"/>
      <c r="AT368" s="40">
        <v>0</v>
      </c>
    </row>
    <row r="369" spans="1:46"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spans="1:46" s="1" customFormat="1" ht="20.100000000000001" customHeight="1" x14ac:dyDescent="0.2">
      <c r="A370" s="3"/>
      <c r="B370" s="6"/>
      <c r="C370" s="42" t="s">
        <v>180</v>
      </c>
      <c r="D370" s="42"/>
      <c r="E370" s="5"/>
      <c r="F370" s="44">
        <v>380</v>
      </c>
      <c r="G370" s="45"/>
      <c r="H370" s="45"/>
      <c r="I370" s="45"/>
      <c r="J370" s="44">
        <v>3213</v>
      </c>
      <c r="K370" s="44">
        <v>13</v>
      </c>
      <c r="L370" s="44">
        <v>8</v>
      </c>
      <c r="M370" s="45"/>
      <c r="N370" s="44">
        <v>3234</v>
      </c>
      <c r="O370" s="45"/>
      <c r="P370" s="45"/>
      <c r="Q370" s="45"/>
      <c r="R370" s="44">
        <v>4</v>
      </c>
      <c r="S370" s="44">
        <v>91</v>
      </c>
      <c r="T370" s="44">
        <v>119</v>
      </c>
      <c r="U370" s="44">
        <v>118</v>
      </c>
      <c r="V370" s="45"/>
      <c r="W370" s="44">
        <v>295</v>
      </c>
      <c r="X370" s="44">
        <v>9</v>
      </c>
      <c r="Y370" s="44">
        <v>6</v>
      </c>
      <c r="Z370" s="44">
        <v>152</v>
      </c>
      <c r="AA370" s="44">
        <v>204</v>
      </c>
      <c r="AB370" s="44">
        <v>74</v>
      </c>
      <c r="AC370" s="44">
        <v>2132</v>
      </c>
      <c r="AD370" s="44">
        <v>0</v>
      </c>
      <c r="AE370" s="45"/>
      <c r="AF370" s="44">
        <v>3204</v>
      </c>
      <c r="AG370" s="45"/>
      <c r="AH370" s="45"/>
      <c r="AI370" s="45"/>
      <c r="AJ370" s="44">
        <v>410</v>
      </c>
      <c r="AK370" s="45"/>
      <c r="AL370" s="45"/>
      <c r="AM370" s="45"/>
      <c r="AN370" s="44">
        <v>0</v>
      </c>
      <c r="AO370" s="45"/>
      <c r="AP370" s="44">
        <v>0</v>
      </c>
      <c r="AQ370" s="45"/>
      <c r="AR370" s="45"/>
      <c r="AS370" s="45"/>
      <c r="AT370" s="44">
        <v>0</v>
      </c>
    </row>
    <row r="371" spans="1:46"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row>
    <row r="372" spans="1:46" s="1" customFormat="1" ht="20.100000000000001" customHeight="1" x14ac:dyDescent="0.25">
      <c r="A372" s="3"/>
      <c r="B372" s="49" t="s">
        <v>262</v>
      </c>
      <c r="C372" s="50"/>
      <c r="D372" s="50"/>
      <c r="E372" s="5"/>
      <c r="F372" s="51">
        <v>380</v>
      </c>
      <c r="G372" s="52"/>
      <c r="H372" s="52"/>
      <c r="I372" s="52"/>
      <c r="J372" s="51">
        <v>3213</v>
      </c>
      <c r="K372" s="51">
        <v>13</v>
      </c>
      <c r="L372" s="51">
        <v>8</v>
      </c>
      <c r="M372" s="52"/>
      <c r="N372" s="51">
        <v>3234</v>
      </c>
      <c r="O372" s="52"/>
      <c r="P372" s="52"/>
      <c r="Q372" s="52"/>
      <c r="R372" s="51">
        <v>4</v>
      </c>
      <c r="S372" s="51">
        <v>91</v>
      </c>
      <c r="T372" s="51">
        <v>119</v>
      </c>
      <c r="U372" s="51">
        <v>118</v>
      </c>
      <c r="V372" s="52"/>
      <c r="W372" s="51">
        <v>295</v>
      </c>
      <c r="X372" s="51">
        <v>9</v>
      </c>
      <c r="Y372" s="51">
        <v>6</v>
      </c>
      <c r="Z372" s="51">
        <v>152</v>
      </c>
      <c r="AA372" s="51">
        <v>204</v>
      </c>
      <c r="AB372" s="51">
        <v>74</v>
      </c>
      <c r="AC372" s="51">
        <v>2132</v>
      </c>
      <c r="AD372" s="51">
        <v>0</v>
      </c>
      <c r="AE372" s="52"/>
      <c r="AF372" s="51">
        <v>3204</v>
      </c>
      <c r="AG372" s="52"/>
      <c r="AH372" s="52"/>
      <c r="AI372" s="52"/>
      <c r="AJ372" s="51">
        <v>410</v>
      </c>
      <c r="AK372" s="52"/>
      <c r="AL372" s="52"/>
      <c r="AM372" s="52"/>
      <c r="AN372" s="51">
        <v>0</v>
      </c>
      <c r="AO372" s="52"/>
      <c r="AP372" s="51">
        <v>0</v>
      </c>
      <c r="AQ372" s="52"/>
      <c r="AR372" s="52"/>
      <c r="AS372" s="52"/>
      <c r="AT372" s="51">
        <v>0</v>
      </c>
    </row>
    <row r="373" spans="1:46"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spans="1:46"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spans="1:46"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spans="1:46" ht="20.100000000000001" customHeight="1" x14ac:dyDescent="0.2">
      <c r="D376" s="2" t="s">
        <v>264</v>
      </c>
      <c r="F376" s="37">
        <v>361</v>
      </c>
      <c r="G376" s="37"/>
      <c r="H376" s="37"/>
      <c r="I376" s="37"/>
      <c r="J376" s="37">
        <v>540</v>
      </c>
      <c r="K376" s="37">
        <v>1</v>
      </c>
      <c r="L376" s="37">
        <v>12</v>
      </c>
      <c r="M376" s="37"/>
      <c r="N376" s="37">
        <v>553</v>
      </c>
      <c r="O376" s="37"/>
      <c r="P376" s="37"/>
      <c r="Q376" s="37"/>
      <c r="R376" s="37">
        <v>1</v>
      </c>
      <c r="S376" s="37">
        <v>10</v>
      </c>
      <c r="T376" s="37">
        <v>14</v>
      </c>
      <c r="U376" s="37">
        <v>18</v>
      </c>
      <c r="V376" s="37"/>
      <c r="W376" s="37">
        <v>137</v>
      </c>
      <c r="X376" s="37">
        <v>3</v>
      </c>
      <c r="Y376" s="37">
        <v>0</v>
      </c>
      <c r="Z376" s="37">
        <v>83</v>
      </c>
      <c r="AA376" s="37">
        <v>38</v>
      </c>
      <c r="AB376" s="37">
        <v>14</v>
      </c>
      <c r="AC376" s="37">
        <v>490</v>
      </c>
      <c r="AD376" s="37">
        <v>0</v>
      </c>
      <c r="AE376" s="37"/>
      <c r="AF376" s="37">
        <v>808</v>
      </c>
      <c r="AG376" s="37"/>
      <c r="AH376" s="37"/>
      <c r="AI376" s="37"/>
      <c r="AJ376" s="37">
        <v>106</v>
      </c>
      <c r="AK376" s="37"/>
      <c r="AL376" s="37"/>
      <c r="AM376" s="37"/>
      <c r="AN376" s="37">
        <v>0</v>
      </c>
      <c r="AO376" s="37"/>
      <c r="AP376" s="37">
        <v>0</v>
      </c>
      <c r="AQ376" s="37"/>
      <c r="AR376" s="37"/>
      <c r="AS376" s="37"/>
      <c r="AT376" s="37">
        <v>233</v>
      </c>
    </row>
    <row r="377" spans="1:46" ht="20.100000000000001" customHeight="1" x14ac:dyDescent="0.2">
      <c r="D377" s="38" t="s">
        <v>265</v>
      </c>
      <c r="F377" s="39">
        <v>150</v>
      </c>
      <c r="G377" s="40"/>
      <c r="H377" s="40"/>
      <c r="I377" s="40"/>
      <c r="J377" s="39">
        <v>563</v>
      </c>
      <c r="K377" s="39">
        <v>3</v>
      </c>
      <c r="L377" s="39">
        <v>1</v>
      </c>
      <c r="M377" s="40"/>
      <c r="N377" s="39">
        <v>567</v>
      </c>
      <c r="O377" s="40"/>
      <c r="P377" s="40"/>
      <c r="Q377" s="40"/>
      <c r="R377" s="39">
        <v>2</v>
      </c>
      <c r="S377" s="39">
        <v>14</v>
      </c>
      <c r="T377" s="39">
        <v>26</v>
      </c>
      <c r="U377" s="39">
        <v>20</v>
      </c>
      <c r="V377" s="40"/>
      <c r="W377" s="39">
        <v>106</v>
      </c>
      <c r="X377" s="39">
        <v>1</v>
      </c>
      <c r="Y377" s="39">
        <v>1</v>
      </c>
      <c r="Z377" s="39">
        <v>54</v>
      </c>
      <c r="AA377" s="39">
        <v>37</v>
      </c>
      <c r="AB377" s="39">
        <v>11</v>
      </c>
      <c r="AC377" s="39">
        <v>381</v>
      </c>
      <c r="AD377" s="39">
        <v>3</v>
      </c>
      <c r="AE377" s="40"/>
      <c r="AF377" s="39">
        <v>656</v>
      </c>
      <c r="AG377" s="40"/>
      <c r="AH377" s="40"/>
      <c r="AI377" s="40"/>
      <c r="AJ377" s="39">
        <v>61</v>
      </c>
      <c r="AK377" s="40"/>
      <c r="AL377" s="40"/>
      <c r="AM377" s="40"/>
      <c r="AN377" s="39">
        <v>0</v>
      </c>
      <c r="AO377" s="40"/>
      <c r="AP377" s="39">
        <v>0</v>
      </c>
      <c r="AQ377" s="40"/>
      <c r="AR377" s="40"/>
      <c r="AS377" s="40"/>
      <c r="AT377" s="39">
        <v>77</v>
      </c>
    </row>
    <row r="378" spans="1:46" ht="20.100000000000001" customHeight="1" x14ac:dyDescent="0.2">
      <c r="D378" s="2" t="s">
        <v>266</v>
      </c>
      <c r="F378" s="37">
        <v>149</v>
      </c>
      <c r="G378" s="37"/>
      <c r="H378" s="37"/>
      <c r="I378" s="37"/>
      <c r="J378" s="37">
        <v>558</v>
      </c>
      <c r="K378" s="37">
        <v>4</v>
      </c>
      <c r="L378" s="37">
        <v>3</v>
      </c>
      <c r="M378" s="37"/>
      <c r="N378" s="37">
        <v>565</v>
      </c>
      <c r="O378" s="37"/>
      <c r="P378" s="37"/>
      <c r="Q378" s="37"/>
      <c r="R378" s="37">
        <v>1</v>
      </c>
      <c r="S378" s="37">
        <v>14</v>
      </c>
      <c r="T378" s="37">
        <v>21</v>
      </c>
      <c r="U378" s="37">
        <v>25</v>
      </c>
      <c r="V378" s="37"/>
      <c r="W378" s="37">
        <v>63</v>
      </c>
      <c r="X378" s="37">
        <v>0</v>
      </c>
      <c r="Y378" s="37">
        <v>2</v>
      </c>
      <c r="Z378" s="37">
        <v>32</v>
      </c>
      <c r="AA378" s="37">
        <v>40</v>
      </c>
      <c r="AB378" s="37">
        <v>33</v>
      </c>
      <c r="AC378" s="37">
        <v>303</v>
      </c>
      <c r="AD378" s="37">
        <v>0</v>
      </c>
      <c r="AE378" s="37"/>
      <c r="AF378" s="37">
        <v>534</v>
      </c>
      <c r="AG378" s="37"/>
      <c r="AH378" s="37"/>
      <c r="AI378" s="37"/>
      <c r="AJ378" s="37">
        <v>180</v>
      </c>
      <c r="AK378" s="37"/>
      <c r="AL378" s="37"/>
      <c r="AM378" s="37"/>
      <c r="AN378" s="37">
        <v>0</v>
      </c>
      <c r="AO378" s="37"/>
      <c r="AP378" s="37">
        <v>0</v>
      </c>
      <c r="AQ378" s="37"/>
      <c r="AR378" s="37"/>
      <c r="AS378" s="37"/>
      <c r="AT378" s="37">
        <v>80</v>
      </c>
    </row>
    <row r="379" spans="1:46" ht="20.100000000000001" customHeight="1" x14ac:dyDescent="0.2">
      <c r="D379" s="38" t="s">
        <v>267</v>
      </c>
      <c r="F379" s="39">
        <v>149</v>
      </c>
      <c r="G379" s="40"/>
      <c r="H379" s="40"/>
      <c r="I379" s="40"/>
      <c r="J379" s="39">
        <v>562</v>
      </c>
      <c r="K379" s="39">
        <v>3</v>
      </c>
      <c r="L379" s="39">
        <v>11</v>
      </c>
      <c r="M379" s="40"/>
      <c r="N379" s="39">
        <v>576</v>
      </c>
      <c r="O379" s="40"/>
      <c r="P379" s="40"/>
      <c r="Q379" s="40"/>
      <c r="R379" s="39">
        <v>0</v>
      </c>
      <c r="S379" s="39">
        <v>10</v>
      </c>
      <c r="T379" s="39">
        <v>20</v>
      </c>
      <c r="U379" s="39">
        <v>116</v>
      </c>
      <c r="V379" s="40"/>
      <c r="W379" s="39">
        <v>72</v>
      </c>
      <c r="X379" s="39">
        <v>0</v>
      </c>
      <c r="Y379" s="39">
        <v>1</v>
      </c>
      <c r="Z379" s="39">
        <v>37</v>
      </c>
      <c r="AA379" s="39">
        <v>23</v>
      </c>
      <c r="AB379" s="39">
        <v>13</v>
      </c>
      <c r="AC379" s="39">
        <v>299</v>
      </c>
      <c r="AD379" s="39">
        <v>0</v>
      </c>
      <c r="AE379" s="40"/>
      <c r="AF379" s="39">
        <v>591</v>
      </c>
      <c r="AG379" s="40"/>
      <c r="AH379" s="40"/>
      <c r="AI379" s="40"/>
      <c r="AJ379" s="39">
        <v>134</v>
      </c>
      <c r="AK379" s="40"/>
      <c r="AL379" s="40"/>
      <c r="AM379" s="40"/>
      <c r="AN379" s="39">
        <v>0</v>
      </c>
      <c r="AO379" s="40"/>
      <c r="AP379" s="39">
        <v>0</v>
      </c>
      <c r="AQ379" s="40"/>
      <c r="AR379" s="40"/>
      <c r="AS379" s="40"/>
      <c r="AT379" s="39">
        <v>74</v>
      </c>
    </row>
    <row r="380" spans="1:46" ht="20.100000000000001" customHeight="1" x14ac:dyDescent="0.2">
      <c r="D380" s="41" t="s">
        <v>268</v>
      </c>
      <c r="F380" s="40">
        <v>0</v>
      </c>
      <c r="G380" s="40"/>
      <c r="H380" s="40"/>
      <c r="I380" s="40"/>
      <c r="J380" s="40">
        <v>513</v>
      </c>
      <c r="K380" s="40">
        <v>3</v>
      </c>
      <c r="L380" s="40">
        <v>2</v>
      </c>
      <c r="M380" s="40"/>
      <c r="N380" s="40">
        <v>518</v>
      </c>
      <c r="O380" s="40"/>
      <c r="P380" s="40"/>
      <c r="Q380" s="40"/>
      <c r="R380" s="40">
        <v>1</v>
      </c>
      <c r="S380" s="40">
        <v>8</v>
      </c>
      <c r="T380" s="40">
        <v>15</v>
      </c>
      <c r="U380" s="40">
        <v>14</v>
      </c>
      <c r="V380" s="40"/>
      <c r="W380" s="40">
        <v>79</v>
      </c>
      <c r="X380" s="40">
        <v>0</v>
      </c>
      <c r="Y380" s="40">
        <v>1</v>
      </c>
      <c r="Z380" s="40">
        <v>38</v>
      </c>
      <c r="AA380" s="40">
        <v>13</v>
      </c>
      <c r="AB380" s="40">
        <v>3</v>
      </c>
      <c r="AC380" s="40">
        <v>265</v>
      </c>
      <c r="AD380" s="40">
        <v>0</v>
      </c>
      <c r="AE380" s="40"/>
      <c r="AF380" s="40">
        <v>437</v>
      </c>
      <c r="AG380" s="40"/>
      <c r="AH380" s="40"/>
      <c r="AI380" s="40"/>
      <c r="AJ380" s="40">
        <v>81</v>
      </c>
      <c r="AK380" s="40"/>
      <c r="AL380" s="40"/>
      <c r="AM380" s="40"/>
      <c r="AN380" s="40">
        <v>0</v>
      </c>
      <c r="AO380" s="40"/>
      <c r="AP380" s="40">
        <v>0</v>
      </c>
      <c r="AQ380" s="40"/>
      <c r="AR380" s="40"/>
      <c r="AS380" s="40"/>
      <c r="AT380" s="40">
        <v>0</v>
      </c>
    </row>
    <row r="381" spans="1:46" ht="20.100000000000001" customHeight="1" x14ac:dyDescent="0.2">
      <c r="D381" s="38" t="s">
        <v>269</v>
      </c>
      <c r="F381" s="39">
        <v>0</v>
      </c>
      <c r="G381" s="40"/>
      <c r="H381" s="40"/>
      <c r="I381" s="40"/>
      <c r="J381" s="39">
        <v>520</v>
      </c>
      <c r="K381" s="39">
        <v>7</v>
      </c>
      <c r="L381" s="39">
        <v>2</v>
      </c>
      <c r="M381" s="40"/>
      <c r="N381" s="39">
        <v>529</v>
      </c>
      <c r="O381" s="40"/>
      <c r="P381" s="40"/>
      <c r="Q381" s="40"/>
      <c r="R381" s="39">
        <v>5</v>
      </c>
      <c r="S381" s="39">
        <v>9</v>
      </c>
      <c r="T381" s="39">
        <v>35</v>
      </c>
      <c r="U381" s="39">
        <v>63</v>
      </c>
      <c r="V381" s="40"/>
      <c r="W381" s="39">
        <v>46</v>
      </c>
      <c r="X381" s="39">
        <v>0</v>
      </c>
      <c r="Y381" s="39">
        <v>0</v>
      </c>
      <c r="Z381" s="39">
        <v>12</v>
      </c>
      <c r="AA381" s="39">
        <v>24</v>
      </c>
      <c r="AB381" s="39">
        <v>20</v>
      </c>
      <c r="AC381" s="39">
        <v>224</v>
      </c>
      <c r="AD381" s="39">
        <v>0</v>
      </c>
      <c r="AE381" s="40"/>
      <c r="AF381" s="39">
        <v>438</v>
      </c>
      <c r="AG381" s="40"/>
      <c r="AH381" s="40"/>
      <c r="AI381" s="40"/>
      <c r="AJ381" s="39">
        <v>91</v>
      </c>
      <c r="AK381" s="40"/>
      <c r="AL381" s="40"/>
      <c r="AM381" s="40"/>
      <c r="AN381" s="39">
        <v>0</v>
      </c>
      <c r="AO381" s="40"/>
      <c r="AP381" s="39">
        <v>0</v>
      </c>
      <c r="AQ381" s="40"/>
      <c r="AR381" s="40"/>
      <c r="AS381" s="40"/>
      <c r="AT381" s="39">
        <v>0</v>
      </c>
    </row>
    <row r="382" spans="1:46" ht="20.100000000000001" customHeight="1" x14ac:dyDescent="0.2">
      <c r="D382" s="2" t="s">
        <v>270</v>
      </c>
      <c r="F382" s="37">
        <v>124</v>
      </c>
      <c r="G382" s="37"/>
      <c r="H382" s="37"/>
      <c r="I382" s="37"/>
      <c r="J382" s="37">
        <v>655</v>
      </c>
      <c r="K382" s="37">
        <v>1</v>
      </c>
      <c r="L382" s="37">
        <v>5</v>
      </c>
      <c r="M382" s="37"/>
      <c r="N382" s="37">
        <v>661</v>
      </c>
      <c r="O382" s="37"/>
      <c r="P382" s="37"/>
      <c r="Q382" s="37"/>
      <c r="R382" s="37">
        <v>0</v>
      </c>
      <c r="S382" s="37">
        <v>33</v>
      </c>
      <c r="T382" s="37">
        <v>19</v>
      </c>
      <c r="U382" s="37">
        <v>18</v>
      </c>
      <c r="V382" s="37"/>
      <c r="W382" s="37">
        <v>96</v>
      </c>
      <c r="X382" s="37">
        <v>1</v>
      </c>
      <c r="Y382" s="37">
        <v>1</v>
      </c>
      <c r="Z382" s="37">
        <v>42</v>
      </c>
      <c r="AA382" s="37">
        <v>25</v>
      </c>
      <c r="AB382" s="37">
        <v>15</v>
      </c>
      <c r="AC382" s="37">
        <v>383</v>
      </c>
      <c r="AD382" s="37">
        <v>7</v>
      </c>
      <c r="AE382" s="37"/>
      <c r="AF382" s="37">
        <v>640</v>
      </c>
      <c r="AG382" s="37"/>
      <c r="AH382" s="37"/>
      <c r="AI382" s="37"/>
      <c r="AJ382" s="37">
        <v>145</v>
      </c>
      <c r="AK382" s="37"/>
      <c r="AL382" s="37"/>
      <c r="AM382" s="37"/>
      <c r="AN382" s="37">
        <v>0</v>
      </c>
      <c r="AO382" s="37"/>
      <c r="AP382" s="37">
        <v>0</v>
      </c>
      <c r="AQ382" s="37"/>
      <c r="AR382" s="37"/>
      <c r="AS382" s="37"/>
      <c r="AT382" s="37">
        <v>0</v>
      </c>
    </row>
    <row r="383" spans="1:46" ht="20.100000000000001" customHeight="1" x14ac:dyDescent="0.2">
      <c r="D383" s="38" t="s">
        <v>271</v>
      </c>
      <c r="F383" s="39">
        <v>169</v>
      </c>
      <c r="G383" s="40"/>
      <c r="H383" s="40"/>
      <c r="I383" s="40"/>
      <c r="J383" s="39">
        <v>638</v>
      </c>
      <c r="K383" s="39">
        <v>1</v>
      </c>
      <c r="L383" s="39">
        <v>15</v>
      </c>
      <c r="M383" s="40"/>
      <c r="N383" s="39">
        <v>654</v>
      </c>
      <c r="O383" s="40"/>
      <c r="P383" s="40"/>
      <c r="Q383" s="40"/>
      <c r="R383" s="39">
        <v>0</v>
      </c>
      <c r="S383" s="39">
        <v>14</v>
      </c>
      <c r="T383" s="39">
        <v>9</v>
      </c>
      <c r="U383" s="39">
        <v>6</v>
      </c>
      <c r="V383" s="40"/>
      <c r="W383" s="39">
        <v>125</v>
      </c>
      <c r="X383" s="39">
        <v>2</v>
      </c>
      <c r="Y383" s="39">
        <v>2</v>
      </c>
      <c r="Z383" s="39">
        <v>44</v>
      </c>
      <c r="AA383" s="39">
        <v>44</v>
      </c>
      <c r="AB383" s="39">
        <v>15</v>
      </c>
      <c r="AC383" s="39">
        <v>377</v>
      </c>
      <c r="AD383" s="39">
        <v>6</v>
      </c>
      <c r="AE383" s="40"/>
      <c r="AF383" s="39">
        <v>644</v>
      </c>
      <c r="AG383" s="40"/>
      <c r="AH383" s="40"/>
      <c r="AI383" s="40"/>
      <c r="AJ383" s="39">
        <v>179</v>
      </c>
      <c r="AK383" s="40"/>
      <c r="AL383" s="40"/>
      <c r="AM383" s="40"/>
      <c r="AN383" s="39">
        <v>0</v>
      </c>
      <c r="AO383" s="40"/>
      <c r="AP383" s="39">
        <v>0</v>
      </c>
      <c r="AQ383" s="40"/>
      <c r="AR383" s="40"/>
      <c r="AS383" s="40"/>
      <c r="AT383" s="39">
        <v>2</v>
      </c>
    </row>
    <row r="384" spans="1:46" ht="20.100000000000001" customHeight="1" x14ac:dyDescent="0.2">
      <c r="D384" s="2" t="s">
        <v>272</v>
      </c>
      <c r="F384" s="37">
        <v>165</v>
      </c>
      <c r="G384" s="37"/>
      <c r="H384" s="37"/>
      <c r="I384" s="37"/>
      <c r="J384" s="37">
        <v>655</v>
      </c>
      <c r="K384" s="37">
        <v>6</v>
      </c>
      <c r="L384" s="37">
        <v>4</v>
      </c>
      <c r="M384" s="37"/>
      <c r="N384" s="37">
        <v>665</v>
      </c>
      <c r="O384" s="37"/>
      <c r="P384" s="37"/>
      <c r="Q384" s="37"/>
      <c r="R384" s="37">
        <v>0</v>
      </c>
      <c r="S384" s="37">
        <v>18</v>
      </c>
      <c r="T384" s="37">
        <v>15</v>
      </c>
      <c r="U384" s="37">
        <v>12</v>
      </c>
      <c r="V384" s="37"/>
      <c r="W384" s="37">
        <v>115</v>
      </c>
      <c r="X384" s="37">
        <v>2</v>
      </c>
      <c r="Y384" s="37">
        <v>0</v>
      </c>
      <c r="Z384" s="37">
        <v>25</v>
      </c>
      <c r="AA384" s="37">
        <v>36</v>
      </c>
      <c r="AB384" s="37">
        <v>3</v>
      </c>
      <c r="AC384" s="37">
        <v>375</v>
      </c>
      <c r="AD384" s="37">
        <v>3</v>
      </c>
      <c r="AE384" s="37"/>
      <c r="AF384" s="37">
        <v>604</v>
      </c>
      <c r="AG384" s="37"/>
      <c r="AH384" s="37"/>
      <c r="AI384" s="37"/>
      <c r="AJ384" s="37">
        <v>226</v>
      </c>
      <c r="AK384" s="37"/>
      <c r="AL384" s="37"/>
      <c r="AM384" s="37"/>
      <c r="AN384" s="37">
        <v>0</v>
      </c>
      <c r="AO384" s="37"/>
      <c r="AP384" s="37">
        <v>0</v>
      </c>
      <c r="AQ384" s="37"/>
      <c r="AR384" s="37"/>
      <c r="AS384" s="37"/>
      <c r="AT384" s="37">
        <v>0</v>
      </c>
    </row>
    <row r="385" spans="1:46"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spans="1:46" s="1" customFormat="1" ht="20.100000000000001" customHeight="1" x14ac:dyDescent="0.2">
      <c r="A386" s="3"/>
      <c r="B386" s="6"/>
      <c r="C386" s="42" t="s">
        <v>180</v>
      </c>
      <c r="D386" s="42"/>
      <c r="E386" s="5"/>
      <c r="F386" s="44">
        <v>1267</v>
      </c>
      <c r="G386" s="45"/>
      <c r="H386" s="45"/>
      <c r="I386" s="45"/>
      <c r="J386" s="44">
        <v>5204</v>
      </c>
      <c r="K386" s="44">
        <v>29</v>
      </c>
      <c r="L386" s="44">
        <v>55</v>
      </c>
      <c r="M386" s="45"/>
      <c r="N386" s="44">
        <v>5288</v>
      </c>
      <c r="O386" s="45"/>
      <c r="P386" s="45"/>
      <c r="Q386" s="45"/>
      <c r="R386" s="44">
        <v>10</v>
      </c>
      <c r="S386" s="44">
        <v>130</v>
      </c>
      <c r="T386" s="44">
        <v>174</v>
      </c>
      <c r="U386" s="44">
        <v>292</v>
      </c>
      <c r="V386" s="45"/>
      <c r="W386" s="44">
        <v>839</v>
      </c>
      <c r="X386" s="44">
        <v>9</v>
      </c>
      <c r="Y386" s="44">
        <v>8</v>
      </c>
      <c r="Z386" s="44">
        <v>367</v>
      </c>
      <c r="AA386" s="44">
        <v>280</v>
      </c>
      <c r="AB386" s="44">
        <v>127</v>
      </c>
      <c r="AC386" s="44">
        <v>3097</v>
      </c>
      <c r="AD386" s="44">
        <v>19</v>
      </c>
      <c r="AE386" s="45"/>
      <c r="AF386" s="44">
        <v>5352</v>
      </c>
      <c r="AG386" s="45"/>
      <c r="AH386" s="45"/>
      <c r="AI386" s="45"/>
      <c r="AJ386" s="44">
        <v>1203</v>
      </c>
      <c r="AK386" s="45"/>
      <c r="AL386" s="45"/>
      <c r="AM386" s="45"/>
      <c r="AN386" s="44">
        <v>0</v>
      </c>
      <c r="AO386" s="45"/>
      <c r="AP386" s="44">
        <v>0</v>
      </c>
      <c r="AQ386" s="45"/>
      <c r="AR386" s="45"/>
      <c r="AS386" s="45"/>
      <c r="AT386" s="44">
        <v>466</v>
      </c>
    </row>
    <row r="387" spans="1:46"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row>
    <row r="388" spans="1:46" s="1" customFormat="1" ht="20.100000000000001" customHeight="1" x14ac:dyDescent="0.25">
      <c r="A388" s="3"/>
      <c r="B388" s="49" t="s">
        <v>273</v>
      </c>
      <c r="C388" s="50"/>
      <c r="D388" s="50"/>
      <c r="E388" s="5"/>
      <c r="F388" s="51">
        <v>1267</v>
      </c>
      <c r="G388" s="52"/>
      <c r="H388" s="52"/>
      <c r="I388" s="52"/>
      <c r="J388" s="51">
        <v>5204</v>
      </c>
      <c r="K388" s="51">
        <v>29</v>
      </c>
      <c r="L388" s="51">
        <v>55</v>
      </c>
      <c r="M388" s="52"/>
      <c r="N388" s="51">
        <v>5288</v>
      </c>
      <c r="O388" s="52"/>
      <c r="P388" s="52"/>
      <c r="Q388" s="52"/>
      <c r="R388" s="51">
        <v>10</v>
      </c>
      <c r="S388" s="51">
        <v>130</v>
      </c>
      <c r="T388" s="51">
        <v>174</v>
      </c>
      <c r="U388" s="51">
        <v>292</v>
      </c>
      <c r="V388" s="52"/>
      <c r="W388" s="51">
        <v>839</v>
      </c>
      <c r="X388" s="51">
        <v>9</v>
      </c>
      <c r="Y388" s="51">
        <v>8</v>
      </c>
      <c r="Z388" s="51">
        <v>367</v>
      </c>
      <c r="AA388" s="51">
        <v>280</v>
      </c>
      <c r="AB388" s="51">
        <v>127</v>
      </c>
      <c r="AC388" s="51">
        <v>3097</v>
      </c>
      <c r="AD388" s="51">
        <v>19</v>
      </c>
      <c r="AE388" s="52"/>
      <c r="AF388" s="51">
        <v>5352</v>
      </c>
      <c r="AG388" s="52"/>
      <c r="AH388" s="52"/>
      <c r="AI388" s="52"/>
      <c r="AJ388" s="51">
        <v>1203</v>
      </c>
      <c r="AK388" s="52"/>
      <c r="AL388" s="52"/>
      <c r="AM388" s="52"/>
      <c r="AN388" s="51">
        <v>0</v>
      </c>
      <c r="AO388" s="52"/>
      <c r="AP388" s="51">
        <v>0</v>
      </c>
      <c r="AQ388" s="52"/>
      <c r="AR388" s="52"/>
      <c r="AS388" s="52"/>
      <c r="AT388" s="51">
        <v>466</v>
      </c>
    </row>
    <row r="389" spans="1:46"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spans="1:46"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spans="1:46"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spans="1:46" ht="20.100000000000001" customHeight="1" x14ac:dyDescent="0.2">
      <c r="D392" s="2" t="s">
        <v>98</v>
      </c>
      <c r="F392" s="37">
        <v>85</v>
      </c>
      <c r="G392" s="37"/>
      <c r="H392" s="37"/>
      <c r="I392" s="37"/>
      <c r="J392" s="37">
        <v>410</v>
      </c>
      <c r="K392" s="37">
        <v>12</v>
      </c>
      <c r="L392" s="37">
        <v>3</v>
      </c>
      <c r="M392" s="37"/>
      <c r="N392" s="37">
        <v>425</v>
      </c>
      <c r="O392" s="37"/>
      <c r="P392" s="37"/>
      <c r="Q392" s="37"/>
      <c r="R392" s="37">
        <v>3</v>
      </c>
      <c r="S392" s="37">
        <v>31</v>
      </c>
      <c r="T392" s="37">
        <v>15</v>
      </c>
      <c r="U392" s="37">
        <v>69</v>
      </c>
      <c r="V392" s="37"/>
      <c r="W392" s="37">
        <v>39</v>
      </c>
      <c r="X392" s="37">
        <v>0</v>
      </c>
      <c r="Y392" s="37">
        <v>2</v>
      </c>
      <c r="Z392" s="37">
        <v>15</v>
      </c>
      <c r="AA392" s="37">
        <v>31</v>
      </c>
      <c r="AB392" s="37">
        <v>15</v>
      </c>
      <c r="AC392" s="37">
        <v>199</v>
      </c>
      <c r="AD392" s="37">
        <v>0</v>
      </c>
      <c r="AE392" s="37"/>
      <c r="AF392" s="37">
        <v>419</v>
      </c>
      <c r="AG392" s="37"/>
      <c r="AH392" s="37"/>
      <c r="AI392" s="37"/>
      <c r="AJ392" s="37">
        <v>91</v>
      </c>
      <c r="AK392" s="37"/>
      <c r="AL392" s="37"/>
      <c r="AM392" s="37"/>
      <c r="AN392" s="37">
        <v>0</v>
      </c>
      <c r="AO392" s="37"/>
      <c r="AP392" s="37">
        <v>0</v>
      </c>
      <c r="AQ392" s="37"/>
      <c r="AR392" s="37"/>
      <c r="AS392" s="37"/>
      <c r="AT392" s="37">
        <v>31</v>
      </c>
    </row>
    <row r="393" spans="1:46" ht="20.100000000000001" customHeight="1" x14ac:dyDescent="0.2">
      <c r="D393" s="38" t="s">
        <v>99</v>
      </c>
      <c r="F393" s="39">
        <v>126</v>
      </c>
      <c r="G393" s="40"/>
      <c r="H393" s="40"/>
      <c r="I393" s="40"/>
      <c r="J393" s="39">
        <v>427</v>
      </c>
      <c r="K393" s="39">
        <v>3</v>
      </c>
      <c r="L393" s="39">
        <v>15</v>
      </c>
      <c r="M393" s="40"/>
      <c r="N393" s="39">
        <v>445</v>
      </c>
      <c r="O393" s="40"/>
      <c r="P393" s="40"/>
      <c r="Q393" s="40"/>
      <c r="R393" s="39">
        <v>1</v>
      </c>
      <c r="S393" s="39">
        <v>22</v>
      </c>
      <c r="T393" s="39">
        <v>13</v>
      </c>
      <c r="U393" s="39">
        <v>19</v>
      </c>
      <c r="V393" s="40"/>
      <c r="W393" s="39">
        <v>41</v>
      </c>
      <c r="X393" s="39">
        <v>1</v>
      </c>
      <c r="Y393" s="39">
        <v>3</v>
      </c>
      <c r="Z393" s="39">
        <v>17</v>
      </c>
      <c r="AA393" s="39">
        <v>29</v>
      </c>
      <c r="AB393" s="39">
        <v>18</v>
      </c>
      <c r="AC393" s="39">
        <v>315</v>
      </c>
      <c r="AD393" s="39">
        <v>0</v>
      </c>
      <c r="AE393" s="40"/>
      <c r="AF393" s="39">
        <v>479</v>
      </c>
      <c r="AG393" s="40"/>
      <c r="AH393" s="40"/>
      <c r="AI393" s="40"/>
      <c r="AJ393" s="39">
        <v>88</v>
      </c>
      <c r="AK393" s="40"/>
      <c r="AL393" s="40"/>
      <c r="AM393" s="40"/>
      <c r="AN393" s="39">
        <v>0</v>
      </c>
      <c r="AO393" s="40"/>
      <c r="AP393" s="39">
        <v>4</v>
      </c>
      <c r="AQ393" s="40"/>
      <c r="AR393" s="40"/>
      <c r="AS393" s="40"/>
      <c r="AT393" s="39">
        <v>0</v>
      </c>
    </row>
    <row r="394" spans="1:46" ht="20.100000000000001" customHeight="1" x14ac:dyDescent="0.2">
      <c r="D394" s="2" t="s">
        <v>113</v>
      </c>
      <c r="F394" s="37">
        <v>78</v>
      </c>
      <c r="G394" s="37"/>
      <c r="H394" s="37"/>
      <c r="I394" s="37"/>
      <c r="J394" s="37">
        <v>417</v>
      </c>
      <c r="K394" s="37">
        <v>6</v>
      </c>
      <c r="L394" s="37">
        <v>0</v>
      </c>
      <c r="M394" s="37"/>
      <c r="N394" s="37">
        <v>423</v>
      </c>
      <c r="O394" s="37"/>
      <c r="P394" s="37"/>
      <c r="Q394" s="37"/>
      <c r="R394" s="37">
        <v>4</v>
      </c>
      <c r="S394" s="37">
        <v>20</v>
      </c>
      <c r="T394" s="37">
        <v>17</v>
      </c>
      <c r="U394" s="37">
        <v>24</v>
      </c>
      <c r="V394" s="37"/>
      <c r="W394" s="37">
        <v>43</v>
      </c>
      <c r="X394" s="37">
        <v>1</v>
      </c>
      <c r="Y394" s="37">
        <v>0</v>
      </c>
      <c r="Z394" s="37">
        <v>16</v>
      </c>
      <c r="AA394" s="37">
        <v>23</v>
      </c>
      <c r="AB394" s="37">
        <v>13</v>
      </c>
      <c r="AC394" s="37">
        <v>268</v>
      </c>
      <c r="AD394" s="37">
        <v>0</v>
      </c>
      <c r="AE394" s="37"/>
      <c r="AF394" s="37">
        <v>429</v>
      </c>
      <c r="AG394" s="37"/>
      <c r="AH394" s="37"/>
      <c r="AI394" s="37"/>
      <c r="AJ394" s="37">
        <v>72</v>
      </c>
      <c r="AK394" s="37"/>
      <c r="AL394" s="37"/>
      <c r="AM394" s="37"/>
      <c r="AN394" s="37">
        <v>0</v>
      </c>
      <c r="AO394" s="37"/>
      <c r="AP394" s="37">
        <v>0</v>
      </c>
      <c r="AQ394" s="37"/>
      <c r="AR394" s="37"/>
      <c r="AS394" s="37"/>
      <c r="AT394" s="37">
        <v>0</v>
      </c>
    </row>
    <row r="395" spans="1:46" ht="20.100000000000001" customHeight="1" x14ac:dyDescent="0.2">
      <c r="B395" s="5"/>
      <c r="D395" s="38" t="s">
        <v>101</v>
      </c>
      <c r="F395" s="39">
        <v>100</v>
      </c>
      <c r="G395" s="40"/>
      <c r="H395" s="40"/>
      <c r="I395" s="40"/>
      <c r="J395" s="39">
        <v>449</v>
      </c>
      <c r="K395" s="39">
        <v>9</v>
      </c>
      <c r="L395" s="39">
        <v>1</v>
      </c>
      <c r="M395" s="40"/>
      <c r="N395" s="39">
        <v>459</v>
      </c>
      <c r="O395" s="40"/>
      <c r="P395" s="40"/>
      <c r="Q395" s="40"/>
      <c r="R395" s="39">
        <v>15</v>
      </c>
      <c r="S395" s="39">
        <v>21</v>
      </c>
      <c r="T395" s="39">
        <v>10</v>
      </c>
      <c r="U395" s="39">
        <v>22</v>
      </c>
      <c r="V395" s="40"/>
      <c r="W395" s="39">
        <v>39</v>
      </c>
      <c r="X395" s="39">
        <v>1</v>
      </c>
      <c r="Y395" s="39">
        <v>1</v>
      </c>
      <c r="Z395" s="39">
        <v>14</v>
      </c>
      <c r="AA395" s="39">
        <v>18</v>
      </c>
      <c r="AB395" s="39">
        <v>17</v>
      </c>
      <c r="AC395" s="39">
        <v>309</v>
      </c>
      <c r="AD395" s="39">
        <v>0</v>
      </c>
      <c r="AE395" s="40"/>
      <c r="AF395" s="39">
        <v>467</v>
      </c>
      <c r="AG395" s="40"/>
      <c r="AH395" s="40"/>
      <c r="AI395" s="40"/>
      <c r="AJ395" s="39">
        <v>92</v>
      </c>
      <c r="AK395" s="40"/>
      <c r="AL395" s="40"/>
      <c r="AM395" s="40"/>
      <c r="AN395" s="39">
        <v>0</v>
      </c>
      <c r="AO395" s="40"/>
      <c r="AP395" s="39">
        <v>0</v>
      </c>
      <c r="AQ395" s="40"/>
      <c r="AR395" s="40"/>
      <c r="AS395" s="40"/>
      <c r="AT395" s="39">
        <v>0</v>
      </c>
    </row>
    <row r="396" spans="1:46" ht="20.100000000000001" customHeight="1" x14ac:dyDescent="0.2">
      <c r="D396" s="2" t="s">
        <v>115</v>
      </c>
      <c r="F396" s="37">
        <v>66</v>
      </c>
      <c r="G396" s="37"/>
      <c r="H396" s="37"/>
      <c r="I396" s="37"/>
      <c r="J396" s="37">
        <v>260</v>
      </c>
      <c r="K396" s="37">
        <v>1</v>
      </c>
      <c r="L396" s="37">
        <v>0</v>
      </c>
      <c r="M396" s="37"/>
      <c r="N396" s="37">
        <v>261</v>
      </c>
      <c r="O396" s="37"/>
      <c r="P396" s="37"/>
      <c r="Q396" s="37"/>
      <c r="R396" s="37">
        <v>1</v>
      </c>
      <c r="S396" s="37">
        <v>13</v>
      </c>
      <c r="T396" s="37">
        <v>7</v>
      </c>
      <c r="U396" s="37">
        <v>7</v>
      </c>
      <c r="V396" s="37"/>
      <c r="W396" s="37">
        <v>8</v>
      </c>
      <c r="X396" s="37">
        <v>0</v>
      </c>
      <c r="Y396" s="37">
        <v>0</v>
      </c>
      <c r="Z396" s="37">
        <v>2</v>
      </c>
      <c r="AA396" s="37">
        <v>15</v>
      </c>
      <c r="AB396" s="37">
        <v>14</v>
      </c>
      <c r="AC396" s="37">
        <v>195</v>
      </c>
      <c r="AD396" s="37">
        <v>2</v>
      </c>
      <c r="AE396" s="37"/>
      <c r="AF396" s="37">
        <v>264</v>
      </c>
      <c r="AG396" s="37"/>
      <c r="AH396" s="37"/>
      <c r="AI396" s="37"/>
      <c r="AJ396" s="37">
        <v>63</v>
      </c>
      <c r="AK396" s="37"/>
      <c r="AL396" s="37"/>
      <c r="AM396" s="37"/>
      <c r="AN396" s="37">
        <v>0</v>
      </c>
      <c r="AO396" s="37"/>
      <c r="AP396" s="37">
        <v>0</v>
      </c>
      <c r="AQ396" s="37"/>
      <c r="AR396" s="37"/>
      <c r="AS396" s="37"/>
      <c r="AT396" s="37">
        <v>2</v>
      </c>
    </row>
    <row r="397" spans="1:46" ht="20.100000000000001" customHeight="1" x14ac:dyDescent="0.2">
      <c r="D397" s="38" t="s">
        <v>116</v>
      </c>
      <c r="F397" s="39">
        <v>88</v>
      </c>
      <c r="G397" s="40"/>
      <c r="H397" s="40"/>
      <c r="I397" s="40"/>
      <c r="J397" s="39">
        <v>353</v>
      </c>
      <c r="K397" s="39">
        <v>3</v>
      </c>
      <c r="L397" s="39">
        <v>0</v>
      </c>
      <c r="M397" s="40"/>
      <c r="N397" s="39">
        <v>356</v>
      </c>
      <c r="O397" s="40"/>
      <c r="P397" s="40"/>
      <c r="Q397" s="40"/>
      <c r="R397" s="39">
        <v>2</v>
      </c>
      <c r="S397" s="39">
        <v>22</v>
      </c>
      <c r="T397" s="39">
        <v>2</v>
      </c>
      <c r="U397" s="39">
        <v>8</v>
      </c>
      <c r="V397" s="40"/>
      <c r="W397" s="39">
        <v>24</v>
      </c>
      <c r="X397" s="39">
        <v>0</v>
      </c>
      <c r="Y397" s="39">
        <v>0</v>
      </c>
      <c r="Z397" s="39">
        <v>12</v>
      </c>
      <c r="AA397" s="39">
        <v>17</v>
      </c>
      <c r="AB397" s="39">
        <v>14</v>
      </c>
      <c r="AC397" s="39">
        <v>310</v>
      </c>
      <c r="AD397" s="39">
        <v>0</v>
      </c>
      <c r="AE397" s="40"/>
      <c r="AF397" s="39">
        <v>411</v>
      </c>
      <c r="AG397" s="40"/>
      <c r="AH397" s="40"/>
      <c r="AI397" s="40"/>
      <c r="AJ397" s="39">
        <v>33</v>
      </c>
      <c r="AK397" s="40"/>
      <c r="AL397" s="40"/>
      <c r="AM397" s="40"/>
      <c r="AN397" s="39">
        <v>0</v>
      </c>
      <c r="AO397" s="40"/>
      <c r="AP397" s="39">
        <v>0</v>
      </c>
      <c r="AQ397" s="40"/>
      <c r="AR397" s="40"/>
      <c r="AS397" s="40"/>
      <c r="AT397" s="39">
        <v>0</v>
      </c>
    </row>
    <row r="398" spans="1:46" ht="20.100000000000001" customHeight="1" x14ac:dyDescent="0.2">
      <c r="D398" s="2" t="s">
        <v>117</v>
      </c>
      <c r="F398" s="37">
        <v>60</v>
      </c>
      <c r="G398" s="37"/>
      <c r="H398" s="37"/>
      <c r="I398" s="37"/>
      <c r="J398" s="37">
        <v>422</v>
      </c>
      <c r="K398" s="37">
        <v>5</v>
      </c>
      <c r="L398" s="37">
        <v>3</v>
      </c>
      <c r="M398" s="37"/>
      <c r="N398" s="37">
        <v>430</v>
      </c>
      <c r="O398" s="37"/>
      <c r="P398" s="37"/>
      <c r="Q398" s="37"/>
      <c r="R398" s="37">
        <v>10</v>
      </c>
      <c r="S398" s="37">
        <v>24</v>
      </c>
      <c r="T398" s="37">
        <v>15</v>
      </c>
      <c r="U398" s="37">
        <v>48</v>
      </c>
      <c r="V398" s="37"/>
      <c r="W398" s="37">
        <v>25</v>
      </c>
      <c r="X398" s="37">
        <v>0</v>
      </c>
      <c r="Y398" s="37">
        <v>0</v>
      </c>
      <c r="Z398" s="37">
        <v>17</v>
      </c>
      <c r="AA398" s="37">
        <v>42</v>
      </c>
      <c r="AB398" s="37">
        <v>9</v>
      </c>
      <c r="AC398" s="37">
        <v>242</v>
      </c>
      <c r="AD398" s="37">
        <v>0</v>
      </c>
      <c r="AE398" s="37"/>
      <c r="AF398" s="37">
        <v>432</v>
      </c>
      <c r="AG398" s="37"/>
      <c r="AH398" s="37"/>
      <c r="AI398" s="37"/>
      <c r="AJ398" s="37">
        <v>58</v>
      </c>
      <c r="AK398" s="37"/>
      <c r="AL398" s="37"/>
      <c r="AM398" s="37"/>
      <c r="AN398" s="37">
        <v>0</v>
      </c>
      <c r="AO398" s="37"/>
      <c r="AP398" s="37">
        <v>0</v>
      </c>
      <c r="AQ398" s="37"/>
      <c r="AR398" s="37"/>
      <c r="AS398" s="37"/>
      <c r="AT398" s="37">
        <v>0</v>
      </c>
    </row>
    <row r="399" spans="1:46" ht="20.100000000000001" customHeight="1" x14ac:dyDescent="0.2">
      <c r="D399" s="38" t="s">
        <v>105</v>
      </c>
      <c r="F399" s="39">
        <v>50</v>
      </c>
      <c r="G399" s="40"/>
      <c r="H399" s="40"/>
      <c r="I399" s="40"/>
      <c r="J399" s="39">
        <v>256</v>
      </c>
      <c r="K399" s="39">
        <v>4</v>
      </c>
      <c r="L399" s="39">
        <v>2</v>
      </c>
      <c r="M399" s="40"/>
      <c r="N399" s="39">
        <v>262</v>
      </c>
      <c r="O399" s="40"/>
      <c r="P399" s="40"/>
      <c r="Q399" s="40"/>
      <c r="R399" s="39">
        <v>0</v>
      </c>
      <c r="S399" s="39">
        <v>13</v>
      </c>
      <c r="T399" s="39">
        <v>23</v>
      </c>
      <c r="U399" s="39">
        <v>76</v>
      </c>
      <c r="V399" s="40"/>
      <c r="W399" s="39">
        <v>14</v>
      </c>
      <c r="X399" s="39">
        <v>0</v>
      </c>
      <c r="Y399" s="39">
        <v>0</v>
      </c>
      <c r="Z399" s="39">
        <v>9</v>
      </c>
      <c r="AA399" s="39">
        <v>17</v>
      </c>
      <c r="AB399" s="39">
        <v>6</v>
      </c>
      <c r="AC399" s="39">
        <v>109</v>
      </c>
      <c r="AD399" s="39">
        <v>0</v>
      </c>
      <c r="AE399" s="40"/>
      <c r="AF399" s="39">
        <v>267</v>
      </c>
      <c r="AG399" s="40"/>
      <c r="AH399" s="40"/>
      <c r="AI399" s="40"/>
      <c r="AJ399" s="39">
        <v>45</v>
      </c>
      <c r="AK399" s="40"/>
      <c r="AL399" s="40"/>
      <c r="AM399" s="40"/>
      <c r="AN399" s="39">
        <v>0</v>
      </c>
      <c r="AO399" s="40"/>
      <c r="AP399" s="39">
        <v>0</v>
      </c>
      <c r="AQ399" s="40"/>
      <c r="AR399" s="40"/>
      <c r="AS399" s="40"/>
      <c r="AT399" s="39">
        <v>0</v>
      </c>
    </row>
    <row r="400" spans="1:46" ht="20.100000000000001" customHeight="1" x14ac:dyDescent="0.2">
      <c r="D400" s="2" t="s">
        <v>106</v>
      </c>
      <c r="F400" s="37">
        <v>85</v>
      </c>
      <c r="G400" s="37"/>
      <c r="H400" s="37"/>
      <c r="I400" s="37"/>
      <c r="J400" s="37">
        <v>418</v>
      </c>
      <c r="K400" s="37">
        <v>2</v>
      </c>
      <c r="L400" s="37">
        <v>3</v>
      </c>
      <c r="M400" s="37"/>
      <c r="N400" s="37">
        <v>423</v>
      </c>
      <c r="O400" s="37"/>
      <c r="P400" s="37"/>
      <c r="Q400" s="37"/>
      <c r="R400" s="37">
        <v>5</v>
      </c>
      <c r="S400" s="37">
        <v>24</v>
      </c>
      <c r="T400" s="37">
        <v>24</v>
      </c>
      <c r="U400" s="37">
        <v>14</v>
      </c>
      <c r="V400" s="37"/>
      <c r="W400" s="37">
        <v>23</v>
      </c>
      <c r="X400" s="37">
        <v>1</v>
      </c>
      <c r="Y400" s="37">
        <v>0</v>
      </c>
      <c r="Z400" s="37">
        <v>12</v>
      </c>
      <c r="AA400" s="37">
        <v>38</v>
      </c>
      <c r="AB400" s="37">
        <v>12</v>
      </c>
      <c r="AC400" s="37">
        <v>291</v>
      </c>
      <c r="AD400" s="37">
        <v>0</v>
      </c>
      <c r="AE400" s="37"/>
      <c r="AF400" s="37">
        <v>444</v>
      </c>
      <c r="AG400" s="37"/>
      <c r="AH400" s="37"/>
      <c r="AI400" s="37"/>
      <c r="AJ400" s="37">
        <v>64</v>
      </c>
      <c r="AK400" s="37"/>
      <c r="AL400" s="37"/>
      <c r="AM400" s="37"/>
      <c r="AN400" s="37">
        <v>0</v>
      </c>
      <c r="AO400" s="37"/>
      <c r="AP400" s="37">
        <v>0</v>
      </c>
      <c r="AQ400" s="37"/>
      <c r="AR400" s="37"/>
      <c r="AS400" s="37"/>
      <c r="AT400" s="37">
        <v>41</v>
      </c>
    </row>
    <row r="401" spans="1:46"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spans="1:46" s="1" customFormat="1" ht="20.100000000000001" customHeight="1" x14ac:dyDescent="0.2">
      <c r="A402" s="3"/>
      <c r="B402" s="6"/>
      <c r="C402" s="42" t="s">
        <v>180</v>
      </c>
      <c r="D402" s="42"/>
      <c r="E402" s="5"/>
      <c r="F402" s="44">
        <v>738</v>
      </c>
      <c r="G402" s="45"/>
      <c r="H402" s="45"/>
      <c r="I402" s="45"/>
      <c r="J402" s="44">
        <v>3412</v>
      </c>
      <c r="K402" s="44">
        <v>45</v>
      </c>
      <c r="L402" s="44">
        <v>27</v>
      </c>
      <c r="M402" s="45"/>
      <c r="N402" s="44">
        <v>3484</v>
      </c>
      <c r="O402" s="45"/>
      <c r="P402" s="45"/>
      <c r="Q402" s="45"/>
      <c r="R402" s="44">
        <v>41</v>
      </c>
      <c r="S402" s="44">
        <v>190</v>
      </c>
      <c r="T402" s="44">
        <v>126</v>
      </c>
      <c r="U402" s="44">
        <v>287</v>
      </c>
      <c r="V402" s="45"/>
      <c r="W402" s="44">
        <v>256</v>
      </c>
      <c r="X402" s="44">
        <v>4</v>
      </c>
      <c r="Y402" s="44">
        <v>6</v>
      </c>
      <c r="Z402" s="44">
        <v>114</v>
      </c>
      <c r="AA402" s="44">
        <v>230</v>
      </c>
      <c r="AB402" s="44">
        <v>118</v>
      </c>
      <c r="AC402" s="44">
        <v>2238</v>
      </c>
      <c r="AD402" s="44">
        <v>2</v>
      </c>
      <c r="AE402" s="45"/>
      <c r="AF402" s="44">
        <v>3612</v>
      </c>
      <c r="AG402" s="45"/>
      <c r="AH402" s="45"/>
      <c r="AI402" s="45"/>
      <c r="AJ402" s="44">
        <v>606</v>
      </c>
      <c r="AK402" s="45"/>
      <c r="AL402" s="45"/>
      <c r="AM402" s="45"/>
      <c r="AN402" s="44">
        <v>0</v>
      </c>
      <c r="AO402" s="45"/>
      <c r="AP402" s="44">
        <v>4</v>
      </c>
      <c r="AQ402" s="45"/>
      <c r="AR402" s="45"/>
      <c r="AS402" s="45"/>
      <c r="AT402" s="44">
        <v>74</v>
      </c>
    </row>
    <row r="403" spans="1:46"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row>
    <row r="404" spans="1:46" s="1" customFormat="1" ht="20.100000000000001" customHeight="1" x14ac:dyDescent="0.25">
      <c r="A404" s="3"/>
      <c r="B404" s="49" t="s">
        <v>275</v>
      </c>
      <c r="C404" s="50"/>
      <c r="D404" s="50"/>
      <c r="E404" s="5"/>
      <c r="F404" s="51">
        <v>738</v>
      </c>
      <c r="G404" s="52"/>
      <c r="H404" s="52"/>
      <c r="I404" s="52"/>
      <c r="J404" s="51">
        <v>3412</v>
      </c>
      <c r="K404" s="51">
        <v>45</v>
      </c>
      <c r="L404" s="51">
        <v>27</v>
      </c>
      <c r="M404" s="52"/>
      <c r="N404" s="51">
        <v>3484</v>
      </c>
      <c r="O404" s="52"/>
      <c r="P404" s="52"/>
      <c r="Q404" s="52"/>
      <c r="R404" s="51">
        <v>41</v>
      </c>
      <c r="S404" s="51">
        <v>190</v>
      </c>
      <c r="T404" s="51">
        <v>126</v>
      </c>
      <c r="U404" s="51">
        <v>287</v>
      </c>
      <c r="V404" s="52"/>
      <c r="W404" s="51">
        <v>256</v>
      </c>
      <c r="X404" s="51">
        <v>4</v>
      </c>
      <c r="Y404" s="51">
        <v>6</v>
      </c>
      <c r="Z404" s="51">
        <v>114</v>
      </c>
      <c r="AA404" s="51">
        <v>230</v>
      </c>
      <c r="AB404" s="51">
        <v>118</v>
      </c>
      <c r="AC404" s="51">
        <v>2238</v>
      </c>
      <c r="AD404" s="51">
        <v>2</v>
      </c>
      <c r="AE404" s="52"/>
      <c r="AF404" s="51">
        <v>3612</v>
      </c>
      <c r="AG404" s="52"/>
      <c r="AH404" s="52"/>
      <c r="AI404" s="52"/>
      <c r="AJ404" s="51">
        <v>606</v>
      </c>
      <c r="AK404" s="52"/>
      <c r="AL404" s="52"/>
      <c r="AM404" s="52"/>
      <c r="AN404" s="51">
        <v>0</v>
      </c>
      <c r="AO404" s="52"/>
      <c r="AP404" s="51">
        <v>4</v>
      </c>
      <c r="AQ404" s="52"/>
      <c r="AR404" s="52"/>
      <c r="AS404" s="52"/>
      <c r="AT404" s="51">
        <v>74</v>
      </c>
    </row>
    <row r="405" spans="1:46"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spans="1:46"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spans="1:46"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spans="1:46" ht="20.100000000000001" customHeight="1" x14ac:dyDescent="0.2">
      <c r="D408" s="2" t="s">
        <v>98</v>
      </c>
      <c r="F408" s="37">
        <v>59</v>
      </c>
      <c r="G408" s="37"/>
      <c r="H408" s="37"/>
      <c r="I408" s="37"/>
      <c r="J408" s="37">
        <v>371</v>
      </c>
      <c r="K408" s="37">
        <v>4</v>
      </c>
      <c r="L408" s="37">
        <v>0</v>
      </c>
      <c r="M408" s="37"/>
      <c r="N408" s="37">
        <v>375</v>
      </c>
      <c r="O408" s="37"/>
      <c r="P408" s="37"/>
      <c r="Q408" s="37"/>
      <c r="R408" s="37">
        <v>0</v>
      </c>
      <c r="S408" s="37">
        <v>21</v>
      </c>
      <c r="T408" s="37">
        <v>14</v>
      </c>
      <c r="U408" s="37">
        <v>34</v>
      </c>
      <c r="V408" s="37"/>
      <c r="W408" s="37">
        <v>27</v>
      </c>
      <c r="X408" s="37">
        <v>0</v>
      </c>
      <c r="Y408" s="37">
        <v>0</v>
      </c>
      <c r="Z408" s="37">
        <v>7</v>
      </c>
      <c r="AA408" s="37">
        <v>8</v>
      </c>
      <c r="AB408" s="37">
        <v>6</v>
      </c>
      <c r="AC408" s="37">
        <v>261</v>
      </c>
      <c r="AD408" s="37">
        <v>0</v>
      </c>
      <c r="AE408" s="37"/>
      <c r="AF408" s="37">
        <v>378</v>
      </c>
      <c r="AG408" s="37"/>
      <c r="AH408" s="37"/>
      <c r="AI408" s="37"/>
      <c r="AJ408" s="37">
        <v>56</v>
      </c>
      <c r="AK408" s="37"/>
      <c r="AL408" s="37"/>
      <c r="AM408" s="37"/>
      <c r="AN408" s="37">
        <v>0</v>
      </c>
      <c r="AO408" s="37"/>
      <c r="AP408" s="37">
        <v>0</v>
      </c>
      <c r="AQ408" s="37"/>
      <c r="AR408" s="37"/>
      <c r="AS408" s="37"/>
      <c r="AT408" s="37">
        <v>6</v>
      </c>
    </row>
    <row r="409" spans="1:46" ht="20.100000000000001" customHeight="1" x14ac:dyDescent="0.2">
      <c r="D409" s="38" t="s">
        <v>99</v>
      </c>
      <c r="F409" s="39">
        <v>55</v>
      </c>
      <c r="G409" s="40"/>
      <c r="H409" s="40"/>
      <c r="I409" s="40"/>
      <c r="J409" s="39">
        <v>414</v>
      </c>
      <c r="K409" s="39">
        <v>2</v>
      </c>
      <c r="L409" s="39">
        <v>2</v>
      </c>
      <c r="M409" s="40"/>
      <c r="N409" s="39">
        <v>418</v>
      </c>
      <c r="O409" s="40"/>
      <c r="P409" s="40"/>
      <c r="Q409" s="40"/>
      <c r="R409" s="39">
        <v>1</v>
      </c>
      <c r="S409" s="39">
        <v>25</v>
      </c>
      <c r="T409" s="39">
        <v>7</v>
      </c>
      <c r="U409" s="39">
        <v>9</v>
      </c>
      <c r="V409" s="40"/>
      <c r="W409" s="39">
        <v>26</v>
      </c>
      <c r="X409" s="39">
        <v>1</v>
      </c>
      <c r="Y409" s="39">
        <v>0</v>
      </c>
      <c r="Z409" s="39">
        <v>21</v>
      </c>
      <c r="AA409" s="39">
        <v>11</v>
      </c>
      <c r="AB409" s="39">
        <v>15</v>
      </c>
      <c r="AC409" s="39">
        <v>298</v>
      </c>
      <c r="AD409" s="39">
        <v>0</v>
      </c>
      <c r="AE409" s="40"/>
      <c r="AF409" s="39">
        <v>414</v>
      </c>
      <c r="AG409" s="40"/>
      <c r="AH409" s="40"/>
      <c r="AI409" s="40"/>
      <c r="AJ409" s="39">
        <v>59</v>
      </c>
      <c r="AK409" s="40"/>
      <c r="AL409" s="40"/>
      <c r="AM409" s="40"/>
      <c r="AN409" s="39">
        <v>0</v>
      </c>
      <c r="AO409" s="40"/>
      <c r="AP409" s="39">
        <v>0</v>
      </c>
      <c r="AQ409" s="40"/>
      <c r="AR409" s="40"/>
      <c r="AS409" s="40"/>
      <c r="AT409" s="39">
        <v>0</v>
      </c>
    </row>
    <row r="410" spans="1:46" ht="20.100000000000001" customHeight="1" x14ac:dyDescent="0.2">
      <c r="D410" s="2" t="s">
        <v>113</v>
      </c>
      <c r="F410" s="37">
        <v>52</v>
      </c>
      <c r="G410" s="37"/>
      <c r="H410" s="37"/>
      <c r="I410" s="37"/>
      <c r="J410" s="37">
        <v>383</v>
      </c>
      <c r="K410" s="37">
        <v>1</v>
      </c>
      <c r="L410" s="37">
        <v>1</v>
      </c>
      <c r="M410" s="37"/>
      <c r="N410" s="37">
        <v>385</v>
      </c>
      <c r="O410" s="37"/>
      <c r="P410" s="37"/>
      <c r="Q410" s="37"/>
      <c r="R410" s="37">
        <v>0</v>
      </c>
      <c r="S410" s="37">
        <v>24</v>
      </c>
      <c r="T410" s="37">
        <v>4</v>
      </c>
      <c r="U410" s="37">
        <v>15</v>
      </c>
      <c r="V410" s="37"/>
      <c r="W410" s="37">
        <v>37</v>
      </c>
      <c r="X410" s="37">
        <v>0</v>
      </c>
      <c r="Y410" s="37">
        <v>0</v>
      </c>
      <c r="Z410" s="37">
        <v>7</v>
      </c>
      <c r="AA410" s="37">
        <v>8</v>
      </c>
      <c r="AB410" s="37">
        <v>9</v>
      </c>
      <c r="AC410" s="37">
        <v>270</v>
      </c>
      <c r="AD410" s="37">
        <v>0</v>
      </c>
      <c r="AE410" s="37"/>
      <c r="AF410" s="37">
        <v>374</v>
      </c>
      <c r="AG410" s="37"/>
      <c r="AH410" s="37"/>
      <c r="AI410" s="37"/>
      <c r="AJ410" s="37">
        <v>63</v>
      </c>
      <c r="AK410" s="37"/>
      <c r="AL410" s="37"/>
      <c r="AM410" s="37"/>
      <c r="AN410" s="37">
        <v>0</v>
      </c>
      <c r="AO410" s="37"/>
      <c r="AP410" s="37">
        <v>0</v>
      </c>
      <c r="AQ410" s="37"/>
      <c r="AR410" s="37"/>
      <c r="AS410" s="37"/>
      <c r="AT410" s="37">
        <v>0</v>
      </c>
    </row>
    <row r="411" spans="1:46" ht="20.100000000000001" customHeight="1" x14ac:dyDescent="0.2">
      <c r="D411" s="38" t="s">
        <v>101</v>
      </c>
      <c r="F411" s="39">
        <v>67</v>
      </c>
      <c r="G411" s="40"/>
      <c r="H411" s="40"/>
      <c r="I411" s="40"/>
      <c r="J411" s="39">
        <v>401</v>
      </c>
      <c r="K411" s="39">
        <v>5</v>
      </c>
      <c r="L411" s="39">
        <v>4</v>
      </c>
      <c r="M411" s="40"/>
      <c r="N411" s="39">
        <v>410</v>
      </c>
      <c r="O411" s="40"/>
      <c r="P411" s="40"/>
      <c r="Q411" s="40"/>
      <c r="R411" s="39">
        <v>3</v>
      </c>
      <c r="S411" s="39">
        <v>15</v>
      </c>
      <c r="T411" s="39">
        <v>6</v>
      </c>
      <c r="U411" s="39">
        <v>28</v>
      </c>
      <c r="V411" s="40"/>
      <c r="W411" s="39">
        <v>42</v>
      </c>
      <c r="X411" s="39">
        <v>1</v>
      </c>
      <c r="Y411" s="39">
        <v>0</v>
      </c>
      <c r="Z411" s="39">
        <v>9</v>
      </c>
      <c r="AA411" s="39">
        <v>9</v>
      </c>
      <c r="AB411" s="39">
        <v>4</v>
      </c>
      <c r="AC411" s="39">
        <v>269</v>
      </c>
      <c r="AD411" s="39">
        <v>0</v>
      </c>
      <c r="AE411" s="40"/>
      <c r="AF411" s="39">
        <v>386</v>
      </c>
      <c r="AG411" s="40"/>
      <c r="AH411" s="40"/>
      <c r="AI411" s="40"/>
      <c r="AJ411" s="39">
        <v>91</v>
      </c>
      <c r="AK411" s="40"/>
      <c r="AL411" s="40"/>
      <c r="AM411" s="40"/>
      <c r="AN411" s="39">
        <v>0</v>
      </c>
      <c r="AO411" s="40"/>
      <c r="AP411" s="39">
        <v>0</v>
      </c>
      <c r="AQ411" s="40"/>
      <c r="AR411" s="40"/>
      <c r="AS411" s="40"/>
      <c r="AT411" s="39">
        <v>0</v>
      </c>
    </row>
    <row r="412" spans="1:46" ht="20.100000000000001" customHeight="1" x14ac:dyDescent="0.2">
      <c r="D412" s="2" t="s">
        <v>115</v>
      </c>
      <c r="F412" s="37">
        <v>76</v>
      </c>
      <c r="G412" s="37"/>
      <c r="H412" s="37"/>
      <c r="I412" s="37"/>
      <c r="J412" s="37">
        <v>309</v>
      </c>
      <c r="K412" s="37">
        <v>4</v>
      </c>
      <c r="L412" s="37">
        <v>11</v>
      </c>
      <c r="M412" s="37"/>
      <c r="N412" s="37">
        <v>324</v>
      </c>
      <c r="O412" s="37"/>
      <c r="P412" s="37"/>
      <c r="Q412" s="37"/>
      <c r="R412" s="37">
        <v>0</v>
      </c>
      <c r="S412" s="37">
        <v>18</v>
      </c>
      <c r="T412" s="37">
        <v>3</v>
      </c>
      <c r="U412" s="37">
        <v>10</v>
      </c>
      <c r="V412" s="37"/>
      <c r="W412" s="37">
        <v>27</v>
      </c>
      <c r="X412" s="37">
        <v>1</v>
      </c>
      <c r="Y412" s="37">
        <v>0</v>
      </c>
      <c r="Z412" s="37">
        <v>6</v>
      </c>
      <c r="AA412" s="37">
        <v>35</v>
      </c>
      <c r="AB412" s="37">
        <v>13</v>
      </c>
      <c r="AC412" s="37">
        <v>236</v>
      </c>
      <c r="AD412" s="37">
        <v>1</v>
      </c>
      <c r="AE412" s="37"/>
      <c r="AF412" s="37">
        <v>350</v>
      </c>
      <c r="AG412" s="37"/>
      <c r="AH412" s="37"/>
      <c r="AI412" s="37"/>
      <c r="AJ412" s="37">
        <v>50</v>
      </c>
      <c r="AK412" s="37"/>
      <c r="AL412" s="37"/>
      <c r="AM412" s="37"/>
      <c r="AN412" s="37">
        <v>0</v>
      </c>
      <c r="AO412" s="37"/>
      <c r="AP412" s="37">
        <v>0</v>
      </c>
      <c r="AQ412" s="37"/>
      <c r="AR412" s="37"/>
      <c r="AS412" s="37"/>
      <c r="AT412" s="37">
        <v>0</v>
      </c>
    </row>
    <row r="413" spans="1:46" ht="20.100000000000001" customHeight="1" x14ac:dyDescent="0.2">
      <c r="D413" s="38" t="s">
        <v>116</v>
      </c>
      <c r="F413" s="39">
        <v>82</v>
      </c>
      <c r="G413" s="40"/>
      <c r="H413" s="40"/>
      <c r="I413" s="40"/>
      <c r="J413" s="39">
        <v>490</v>
      </c>
      <c r="K413" s="39">
        <v>2</v>
      </c>
      <c r="L413" s="39">
        <v>3</v>
      </c>
      <c r="M413" s="40"/>
      <c r="N413" s="39">
        <v>495</v>
      </c>
      <c r="O413" s="40"/>
      <c r="P413" s="40"/>
      <c r="Q413" s="40"/>
      <c r="R413" s="39">
        <v>6</v>
      </c>
      <c r="S413" s="39">
        <v>16</v>
      </c>
      <c r="T413" s="39">
        <v>11</v>
      </c>
      <c r="U413" s="39">
        <v>11</v>
      </c>
      <c r="V413" s="40"/>
      <c r="W413" s="39">
        <v>35</v>
      </c>
      <c r="X413" s="39">
        <v>2</v>
      </c>
      <c r="Y413" s="39">
        <v>1</v>
      </c>
      <c r="Z413" s="39">
        <v>30</v>
      </c>
      <c r="AA413" s="39">
        <v>24</v>
      </c>
      <c r="AB413" s="39">
        <v>10</v>
      </c>
      <c r="AC413" s="39">
        <v>295</v>
      </c>
      <c r="AD413" s="39">
        <v>0</v>
      </c>
      <c r="AE413" s="40"/>
      <c r="AF413" s="39">
        <v>441</v>
      </c>
      <c r="AG413" s="40"/>
      <c r="AH413" s="40"/>
      <c r="AI413" s="40"/>
      <c r="AJ413" s="39">
        <v>136</v>
      </c>
      <c r="AK413" s="40"/>
      <c r="AL413" s="40"/>
      <c r="AM413" s="40"/>
      <c r="AN413" s="39">
        <v>0</v>
      </c>
      <c r="AO413" s="40"/>
      <c r="AP413" s="39">
        <v>0</v>
      </c>
      <c r="AQ413" s="40"/>
      <c r="AR413" s="40"/>
      <c r="AS413" s="40"/>
      <c r="AT413" s="39">
        <v>0</v>
      </c>
    </row>
    <row r="414" spans="1:46" ht="20.100000000000001" customHeight="1" x14ac:dyDescent="0.2">
      <c r="D414" s="2" t="s">
        <v>117</v>
      </c>
      <c r="F414" s="37">
        <v>61</v>
      </c>
      <c r="G414" s="37"/>
      <c r="H414" s="37"/>
      <c r="I414" s="37"/>
      <c r="J414" s="37">
        <v>295</v>
      </c>
      <c r="K414" s="37">
        <v>0</v>
      </c>
      <c r="L414" s="37">
        <v>3</v>
      </c>
      <c r="M414" s="37"/>
      <c r="N414" s="37">
        <v>298</v>
      </c>
      <c r="O414" s="37"/>
      <c r="P414" s="37"/>
      <c r="Q414" s="37"/>
      <c r="R414" s="37">
        <v>3</v>
      </c>
      <c r="S414" s="37">
        <v>29</v>
      </c>
      <c r="T414" s="37">
        <v>2</v>
      </c>
      <c r="U414" s="37">
        <v>5</v>
      </c>
      <c r="V414" s="37"/>
      <c r="W414" s="37">
        <v>17</v>
      </c>
      <c r="X414" s="37">
        <v>0</v>
      </c>
      <c r="Y414" s="37">
        <v>0</v>
      </c>
      <c r="Z414" s="37">
        <v>7</v>
      </c>
      <c r="AA414" s="37">
        <v>36</v>
      </c>
      <c r="AB414" s="37">
        <v>12</v>
      </c>
      <c r="AC414" s="37">
        <v>176</v>
      </c>
      <c r="AD414" s="37">
        <v>0</v>
      </c>
      <c r="AE414" s="37"/>
      <c r="AF414" s="37">
        <v>287</v>
      </c>
      <c r="AG414" s="37"/>
      <c r="AH414" s="37"/>
      <c r="AI414" s="37"/>
      <c r="AJ414" s="37">
        <v>72</v>
      </c>
      <c r="AK414" s="37"/>
      <c r="AL414" s="37"/>
      <c r="AM414" s="37"/>
      <c r="AN414" s="37">
        <v>0</v>
      </c>
      <c r="AO414" s="37"/>
      <c r="AP414" s="37">
        <v>0</v>
      </c>
      <c r="AQ414" s="37"/>
      <c r="AR414" s="37"/>
      <c r="AS414" s="37"/>
      <c r="AT414" s="37">
        <v>0</v>
      </c>
    </row>
    <row r="415" spans="1:46" ht="20.100000000000001" customHeight="1" x14ac:dyDescent="0.2">
      <c r="D415" s="38" t="s">
        <v>105</v>
      </c>
      <c r="F415" s="39">
        <v>88</v>
      </c>
      <c r="G415" s="40"/>
      <c r="H415" s="40"/>
      <c r="I415" s="40"/>
      <c r="J415" s="39">
        <v>462</v>
      </c>
      <c r="K415" s="39">
        <v>1</v>
      </c>
      <c r="L415" s="39">
        <v>3</v>
      </c>
      <c r="M415" s="40"/>
      <c r="N415" s="39">
        <v>466</v>
      </c>
      <c r="O415" s="40"/>
      <c r="P415" s="40"/>
      <c r="Q415" s="40"/>
      <c r="R415" s="39">
        <v>0</v>
      </c>
      <c r="S415" s="39">
        <v>16</v>
      </c>
      <c r="T415" s="39">
        <v>8</v>
      </c>
      <c r="U415" s="39">
        <v>5</v>
      </c>
      <c r="V415" s="40"/>
      <c r="W415" s="39">
        <v>25</v>
      </c>
      <c r="X415" s="39">
        <v>2</v>
      </c>
      <c r="Y415" s="39">
        <v>0</v>
      </c>
      <c r="Z415" s="39">
        <v>37</v>
      </c>
      <c r="AA415" s="39">
        <v>20</v>
      </c>
      <c r="AB415" s="39">
        <v>6</v>
      </c>
      <c r="AC415" s="39">
        <v>328</v>
      </c>
      <c r="AD415" s="39">
        <v>1</v>
      </c>
      <c r="AE415" s="40"/>
      <c r="AF415" s="39">
        <v>448</v>
      </c>
      <c r="AG415" s="40"/>
      <c r="AH415" s="40"/>
      <c r="AI415" s="40"/>
      <c r="AJ415" s="39">
        <v>106</v>
      </c>
      <c r="AK415" s="40"/>
      <c r="AL415" s="40"/>
      <c r="AM415" s="40"/>
      <c r="AN415" s="39">
        <v>0</v>
      </c>
      <c r="AO415" s="40"/>
      <c r="AP415" s="39">
        <v>0</v>
      </c>
      <c r="AQ415" s="40"/>
      <c r="AR415" s="40"/>
      <c r="AS415" s="40"/>
      <c r="AT415" s="39">
        <v>0</v>
      </c>
    </row>
    <row r="416" spans="1:46" ht="20.100000000000001" customHeight="1" x14ac:dyDescent="0.2">
      <c r="D416" s="2" t="s">
        <v>106</v>
      </c>
      <c r="F416" s="37">
        <v>67</v>
      </c>
      <c r="G416" s="37"/>
      <c r="H416" s="37"/>
      <c r="I416" s="37"/>
      <c r="J416" s="37">
        <v>359</v>
      </c>
      <c r="K416" s="37">
        <v>4</v>
      </c>
      <c r="L416" s="37">
        <v>2</v>
      </c>
      <c r="M416" s="37"/>
      <c r="N416" s="37">
        <v>365</v>
      </c>
      <c r="O416" s="37"/>
      <c r="P416" s="37"/>
      <c r="Q416" s="37"/>
      <c r="R416" s="37">
        <v>1</v>
      </c>
      <c r="S416" s="37">
        <v>23</v>
      </c>
      <c r="T416" s="37">
        <v>14</v>
      </c>
      <c r="U416" s="37">
        <v>11</v>
      </c>
      <c r="V416" s="37"/>
      <c r="W416" s="37">
        <v>38</v>
      </c>
      <c r="X416" s="37">
        <v>1</v>
      </c>
      <c r="Y416" s="37">
        <v>1</v>
      </c>
      <c r="Z416" s="37">
        <v>12</v>
      </c>
      <c r="AA416" s="37">
        <v>9</v>
      </c>
      <c r="AB416" s="37">
        <v>6</v>
      </c>
      <c r="AC416" s="37">
        <v>220</v>
      </c>
      <c r="AD416" s="37">
        <v>0</v>
      </c>
      <c r="AE416" s="37"/>
      <c r="AF416" s="37">
        <v>336</v>
      </c>
      <c r="AG416" s="37"/>
      <c r="AH416" s="37"/>
      <c r="AI416" s="37"/>
      <c r="AJ416" s="37">
        <v>96</v>
      </c>
      <c r="AK416" s="37"/>
      <c r="AL416" s="37"/>
      <c r="AM416" s="37"/>
      <c r="AN416" s="37">
        <v>0</v>
      </c>
      <c r="AO416" s="37"/>
      <c r="AP416" s="37">
        <v>0</v>
      </c>
      <c r="AQ416" s="37"/>
      <c r="AR416" s="37"/>
      <c r="AS416" s="37"/>
      <c r="AT416" s="37">
        <v>0</v>
      </c>
    </row>
    <row r="417" spans="1:46" ht="20.100000000000001" customHeight="1" x14ac:dyDescent="0.2">
      <c r="D417" s="38" t="s">
        <v>118</v>
      </c>
      <c r="F417" s="39">
        <v>117</v>
      </c>
      <c r="G417" s="40"/>
      <c r="H417" s="40"/>
      <c r="I417" s="40"/>
      <c r="J417" s="39">
        <v>388</v>
      </c>
      <c r="K417" s="39">
        <v>3</v>
      </c>
      <c r="L417" s="39">
        <v>0</v>
      </c>
      <c r="M417" s="40"/>
      <c r="N417" s="39">
        <v>391</v>
      </c>
      <c r="O417" s="40"/>
      <c r="P417" s="40"/>
      <c r="Q417" s="40"/>
      <c r="R417" s="39">
        <v>1</v>
      </c>
      <c r="S417" s="39">
        <v>17</v>
      </c>
      <c r="T417" s="39">
        <v>7</v>
      </c>
      <c r="U417" s="39">
        <v>8</v>
      </c>
      <c r="V417" s="40"/>
      <c r="W417" s="39">
        <v>22</v>
      </c>
      <c r="X417" s="39">
        <v>1</v>
      </c>
      <c r="Y417" s="39">
        <v>0</v>
      </c>
      <c r="Z417" s="39">
        <v>9</v>
      </c>
      <c r="AA417" s="39">
        <v>15</v>
      </c>
      <c r="AB417" s="39">
        <v>9</v>
      </c>
      <c r="AC417" s="39">
        <v>284</v>
      </c>
      <c r="AD417" s="39">
        <v>0</v>
      </c>
      <c r="AE417" s="40"/>
      <c r="AF417" s="39">
        <v>373</v>
      </c>
      <c r="AG417" s="40"/>
      <c r="AH417" s="40"/>
      <c r="AI417" s="40"/>
      <c r="AJ417" s="39">
        <v>135</v>
      </c>
      <c r="AK417" s="40"/>
      <c r="AL417" s="40"/>
      <c r="AM417" s="40"/>
      <c r="AN417" s="39">
        <v>0</v>
      </c>
      <c r="AO417" s="40"/>
      <c r="AP417" s="39">
        <v>0</v>
      </c>
      <c r="AQ417" s="40"/>
      <c r="AR417" s="40"/>
      <c r="AS417" s="40"/>
      <c r="AT417" s="39">
        <v>0</v>
      </c>
    </row>
    <row r="418" spans="1:46"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spans="1:46" s="1" customFormat="1" ht="20.100000000000001" customHeight="1" x14ac:dyDescent="0.2">
      <c r="A419" s="3"/>
      <c r="B419" s="6"/>
      <c r="C419" s="42" t="s">
        <v>180</v>
      </c>
      <c r="D419" s="42"/>
      <c r="E419" s="5"/>
      <c r="F419" s="44">
        <v>724</v>
      </c>
      <c r="G419" s="45"/>
      <c r="H419" s="45"/>
      <c r="I419" s="45"/>
      <c r="J419" s="44">
        <v>3872</v>
      </c>
      <c r="K419" s="44">
        <v>26</v>
      </c>
      <c r="L419" s="44">
        <v>29</v>
      </c>
      <c r="M419" s="45"/>
      <c r="N419" s="44">
        <v>3927</v>
      </c>
      <c r="O419" s="45"/>
      <c r="P419" s="45"/>
      <c r="Q419" s="45"/>
      <c r="R419" s="44">
        <v>15</v>
      </c>
      <c r="S419" s="44">
        <v>204</v>
      </c>
      <c r="T419" s="44">
        <v>76</v>
      </c>
      <c r="U419" s="44">
        <v>136</v>
      </c>
      <c r="V419" s="45"/>
      <c r="W419" s="44">
        <v>296</v>
      </c>
      <c r="X419" s="44">
        <v>9</v>
      </c>
      <c r="Y419" s="44">
        <v>2</v>
      </c>
      <c r="Z419" s="44">
        <v>145</v>
      </c>
      <c r="AA419" s="44">
        <v>175</v>
      </c>
      <c r="AB419" s="44">
        <v>90</v>
      </c>
      <c r="AC419" s="44">
        <v>2637</v>
      </c>
      <c r="AD419" s="44">
        <v>2</v>
      </c>
      <c r="AE419" s="45"/>
      <c r="AF419" s="44">
        <v>3787</v>
      </c>
      <c r="AG419" s="45"/>
      <c r="AH419" s="45"/>
      <c r="AI419" s="45"/>
      <c r="AJ419" s="44">
        <v>864</v>
      </c>
      <c r="AK419" s="45"/>
      <c r="AL419" s="45"/>
      <c r="AM419" s="45"/>
      <c r="AN419" s="44">
        <v>0</v>
      </c>
      <c r="AO419" s="45"/>
      <c r="AP419" s="44">
        <v>0</v>
      </c>
      <c r="AQ419" s="45"/>
      <c r="AR419" s="45"/>
      <c r="AS419" s="45"/>
      <c r="AT419" s="44">
        <v>6</v>
      </c>
    </row>
    <row r="420" spans="1:46"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spans="1:46"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spans="1:46" ht="20.100000000000001" customHeight="1" x14ac:dyDescent="0.2">
      <c r="D422" s="2" t="s">
        <v>277</v>
      </c>
      <c r="F422" s="37">
        <v>0</v>
      </c>
      <c r="G422" s="37"/>
      <c r="H422" s="37"/>
      <c r="I422" s="37"/>
      <c r="J422" s="37">
        <v>0</v>
      </c>
      <c r="K422" s="37">
        <v>0</v>
      </c>
      <c r="L422" s="37">
        <v>0</v>
      </c>
      <c r="M422" s="37"/>
      <c r="N422" s="37">
        <v>0</v>
      </c>
      <c r="O422" s="37"/>
      <c r="P422" s="37"/>
      <c r="Q422" s="37"/>
      <c r="R422" s="37">
        <v>0</v>
      </c>
      <c r="S422" s="37">
        <v>0</v>
      </c>
      <c r="T422" s="37">
        <v>0</v>
      </c>
      <c r="U422" s="37">
        <v>0</v>
      </c>
      <c r="V422" s="37"/>
      <c r="W422" s="37">
        <v>0</v>
      </c>
      <c r="X422" s="37">
        <v>0</v>
      </c>
      <c r="Y422" s="37">
        <v>0</v>
      </c>
      <c r="Z422" s="37">
        <v>0</v>
      </c>
      <c r="AA422" s="37">
        <v>0</v>
      </c>
      <c r="AB422" s="37">
        <v>0</v>
      </c>
      <c r="AC422" s="37">
        <v>0</v>
      </c>
      <c r="AD422" s="37">
        <v>0</v>
      </c>
      <c r="AE422" s="37"/>
      <c r="AF422" s="37">
        <v>0</v>
      </c>
      <c r="AG422" s="37"/>
      <c r="AH422" s="37"/>
      <c r="AI422" s="37"/>
      <c r="AJ422" s="37">
        <v>0</v>
      </c>
      <c r="AK422" s="37"/>
      <c r="AL422" s="37"/>
      <c r="AM422" s="37"/>
      <c r="AN422" s="37">
        <v>0</v>
      </c>
      <c r="AO422" s="37"/>
      <c r="AP422" s="37">
        <v>0</v>
      </c>
      <c r="AQ422" s="37"/>
      <c r="AR422" s="37"/>
      <c r="AS422" s="37"/>
      <c r="AT422" s="37">
        <v>0</v>
      </c>
    </row>
    <row r="423" spans="1:46" ht="20.100000000000001" customHeight="1" x14ac:dyDescent="0.2">
      <c r="D423" s="38" t="s">
        <v>278</v>
      </c>
      <c r="F423" s="39">
        <v>0</v>
      </c>
      <c r="G423" s="40"/>
      <c r="H423" s="40"/>
      <c r="I423" s="40"/>
      <c r="J423" s="39">
        <v>0</v>
      </c>
      <c r="K423" s="39">
        <v>0</v>
      </c>
      <c r="L423" s="39">
        <v>0</v>
      </c>
      <c r="M423" s="40"/>
      <c r="N423" s="39">
        <v>0</v>
      </c>
      <c r="O423" s="40"/>
      <c r="P423" s="40"/>
      <c r="Q423" s="40"/>
      <c r="R423" s="39">
        <v>0</v>
      </c>
      <c r="S423" s="39">
        <v>0</v>
      </c>
      <c r="T423" s="39">
        <v>0</v>
      </c>
      <c r="U423" s="39">
        <v>0</v>
      </c>
      <c r="V423" s="40"/>
      <c r="W423" s="39">
        <v>0</v>
      </c>
      <c r="X423" s="39">
        <v>0</v>
      </c>
      <c r="Y423" s="39">
        <v>0</v>
      </c>
      <c r="Z423" s="39">
        <v>0</v>
      </c>
      <c r="AA423" s="39">
        <v>0</v>
      </c>
      <c r="AB423" s="39">
        <v>0</v>
      </c>
      <c r="AC423" s="39">
        <v>0</v>
      </c>
      <c r="AD423" s="39">
        <v>0</v>
      </c>
      <c r="AE423" s="40"/>
      <c r="AF423" s="39">
        <v>0</v>
      </c>
      <c r="AG423" s="40"/>
      <c r="AH423" s="40"/>
      <c r="AI423" s="40"/>
      <c r="AJ423" s="39">
        <v>0</v>
      </c>
      <c r="AK423" s="40"/>
      <c r="AL423" s="40"/>
      <c r="AM423" s="40"/>
      <c r="AN423" s="39">
        <v>0</v>
      </c>
      <c r="AO423" s="40"/>
      <c r="AP423" s="39">
        <v>0</v>
      </c>
      <c r="AQ423" s="40"/>
      <c r="AR423" s="40"/>
      <c r="AS423" s="40"/>
      <c r="AT423" s="39">
        <v>0</v>
      </c>
    </row>
    <row r="424" spans="1:46" ht="20.100000000000001" customHeight="1" x14ac:dyDescent="0.2">
      <c r="D424" s="2" t="s">
        <v>279</v>
      </c>
      <c r="F424" s="37">
        <v>15</v>
      </c>
      <c r="G424" s="37"/>
      <c r="H424" s="37"/>
      <c r="I424" s="37"/>
      <c r="J424" s="37">
        <v>221</v>
      </c>
      <c r="K424" s="37">
        <v>1</v>
      </c>
      <c r="L424" s="37">
        <v>2</v>
      </c>
      <c r="M424" s="37"/>
      <c r="N424" s="37">
        <v>224</v>
      </c>
      <c r="O424" s="37"/>
      <c r="P424" s="37"/>
      <c r="Q424" s="37"/>
      <c r="R424" s="37">
        <v>0</v>
      </c>
      <c r="S424" s="37">
        <v>2</v>
      </c>
      <c r="T424" s="37">
        <v>3</v>
      </c>
      <c r="U424" s="37">
        <v>2</v>
      </c>
      <c r="V424" s="37"/>
      <c r="W424" s="37">
        <v>4</v>
      </c>
      <c r="X424" s="37">
        <v>0</v>
      </c>
      <c r="Y424" s="37">
        <v>2</v>
      </c>
      <c r="Z424" s="37">
        <v>11</v>
      </c>
      <c r="AA424" s="37">
        <v>1</v>
      </c>
      <c r="AB424" s="37">
        <v>19</v>
      </c>
      <c r="AC424" s="37">
        <v>141</v>
      </c>
      <c r="AD424" s="37">
        <v>0</v>
      </c>
      <c r="AE424" s="37"/>
      <c r="AF424" s="37">
        <v>185</v>
      </c>
      <c r="AG424" s="37"/>
      <c r="AH424" s="37"/>
      <c r="AI424" s="37"/>
      <c r="AJ424" s="37">
        <v>54</v>
      </c>
      <c r="AK424" s="37"/>
      <c r="AL424" s="37"/>
      <c r="AM424" s="37"/>
      <c r="AN424" s="37">
        <v>0</v>
      </c>
      <c r="AO424" s="37"/>
      <c r="AP424" s="37">
        <v>0</v>
      </c>
      <c r="AQ424" s="37"/>
      <c r="AR424" s="37"/>
      <c r="AS424" s="37"/>
      <c r="AT424" s="37">
        <v>0</v>
      </c>
    </row>
    <row r="425" spans="1:46"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spans="1:46" s="1" customFormat="1" ht="20.100000000000001" customHeight="1" x14ac:dyDescent="0.2">
      <c r="A426" s="3"/>
      <c r="B426" s="6"/>
      <c r="C426" s="42" t="s">
        <v>241</v>
      </c>
      <c r="D426" s="42"/>
      <c r="E426" s="5"/>
      <c r="F426" s="44">
        <v>15</v>
      </c>
      <c r="G426" s="45"/>
      <c r="H426" s="45"/>
      <c r="I426" s="45"/>
      <c r="J426" s="44">
        <v>221</v>
      </c>
      <c r="K426" s="44">
        <v>1</v>
      </c>
      <c r="L426" s="44">
        <v>2</v>
      </c>
      <c r="M426" s="45"/>
      <c r="N426" s="44">
        <v>224</v>
      </c>
      <c r="O426" s="45"/>
      <c r="P426" s="45"/>
      <c r="Q426" s="45"/>
      <c r="R426" s="44">
        <v>0</v>
      </c>
      <c r="S426" s="44">
        <v>2</v>
      </c>
      <c r="T426" s="44">
        <v>3</v>
      </c>
      <c r="U426" s="44">
        <v>2</v>
      </c>
      <c r="V426" s="45"/>
      <c r="W426" s="44">
        <v>4</v>
      </c>
      <c r="X426" s="44">
        <v>0</v>
      </c>
      <c r="Y426" s="44">
        <v>2</v>
      </c>
      <c r="Z426" s="44">
        <v>11</v>
      </c>
      <c r="AA426" s="44">
        <v>1</v>
      </c>
      <c r="AB426" s="44">
        <v>19</v>
      </c>
      <c r="AC426" s="44">
        <v>141</v>
      </c>
      <c r="AD426" s="44">
        <v>0</v>
      </c>
      <c r="AE426" s="45"/>
      <c r="AF426" s="44">
        <v>185</v>
      </c>
      <c r="AG426" s="45"/>
      <c r="AH426" s="45"/>
      <c r="AI426" s="45"/>
      <c r="AJ426" s="44">
        <v>54</v>
      </c>
      <c r="AK426" s="45"/>
      <c r="AL426" s="45"/>
      <c r="AM426" s="45"/>
      <c r="AN426" s="44">
        <v>0</v>
      </c>
      <c r="AO426" s="45"/>
      <c r="AP426" s="44">
        <v>0</v>
      </c>
      <c r="AQ426" s="45"/>
      <c r="AR426" s="45"/>
      <c r="AS426" s="45"/>
      <c r="AT426" s="44">
        <v>0</v>
      </c>
    </row>
    <row r="427" spans="1:46"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spans="1:46" s="1" customFormat="1" ht="20.100000000000001" customHeight="1" x14ac:dyDescent="0.25">
      <c r="A428" s="3"/>
      <c r="B428" s="49" t="s">
        <v>280</v>
      </c>
      <c r="C428" s="50"/>
      <c r="D428" s="50"/>
      <c r="E428" s="5"/>
      <c r="F428" s="51">
        <v>739</v>
      </c>
      <c r="G428" s="52"/>
      <c r="H428" s="52"/>
      <c r="I428" s="52"/>
      <c r="J428" s="51">
        <v>4093</v>
      </c>
      <c r="K428" s="51">
        <v>27</v>
      </c>
      <c r="L428" s="51">
        <v>31</v>
      </c>
      <c r="M428" s="52"/>
      <c r="N428" s="51">
        <v>4151</v>
      </c>
      <c r="O428" s="52"/>
      <c r="P428" s="52"/>
      <c r="Q428" s="52"/>
      <c r="R428" s="51">
        <v>15</v>
      </c>
      <c r="S428" s="51">
        <v>206</v>
      </c>
      <c r="T428" s="51">
        <v>79</v>
      </c>
      <c r="U428" s="51">
        <v>138</v>
      </c>
      <c r="V428" s="52"/>
      <c r="W428" s="51">
        <v>300</v>
      </c>
      <c r="X428" s="51">
        <v>9</v>
      </c>
      <c r="Y428" s="51">
        <v>4</v>
      </c>
      <c r="Z428" s="51">
        <v>156</v>
      </c>
      <c r="AA428" s="51">
        <v>176</v>
      </c>
      <c r="AB428" s="51">
        <v>109</v>
      </c>
      <c r="AC428" s="51">
        <v>2778</v>
      </c>
      <c r="AD428" s="51">
        <v>2</v>
      </c>
      <c r="AE428" s="52"/>
      <c r="AF428" s="51">
        <v>3972</v>
      </c>
      <c r="AG428" s="52"/>
      <c r="AH428" s="52"/>
      <c r="AI428" s="52"/>
      <c r="AJ428" s="51">
        <v>918</v>
      </c>
      <c r="AK428" s="52"/>
      <c r="AL428" s="52"/>
      <c r="AM428" s="52"/>
      <c r="AN428" s="51">
        <v>0</v>
      </c>
      <c r="AO428" s="52"/>
      <c r="AP428" s="51">
        <v>0</v>
      </c>
      <c r="AQ428" s="52"/>
      <c r="AR428" s="52"/>
      <c r="AS428" s="52"/>
      <c r="AT428" s="51">
        <v>6</v>
      </c>
    </row>
    <row r="429" spans="1:46"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spans="1:46"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spans="1:46"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spans="1:46" ht="20.100000000000001" customHeight="1" x14ac:dyDescent="0.2">
      <c r="D432" s="2" t="s">
        <v>98</v>
      </c>
      <c r="F432" s="37">
        <v>147</v>
      </c>
      <c r="G432" s="37"/>
      <c r="H432" s="37"/>
      <c r="I432" s="37"/>
      <c r="J432" s="37">
        <v>1083</v>
      </c>
      <c r="K432" s="37">
        <v>5</v>
      </c>
      <c r="L432" s="37">
        <v>1</v>
      </c>
      <c r="M432" s="37"/>
      <c r="N432" s="37">
        <v>1089</v>
      </c>
      <c r="O432" s="37"/>
      <c r="P432" s="37"/>
      <c r="Q432" s="37"/>
      <c r="R432" s="37">
        <v>0</v>
      </c>
      <c r="S432" s="37">
        <v>48</v>
      </c>
      <c r="T432" s="37">
        <v>75</v>
      </c>
      <c r="U432" s="37">
        <v>20</v>
      </c>
      <c r="V432" s="37"/>
      <c r="W432" s="37">
        <v>90</v>
      </c>
      <c r="X432" s="37">
        <v>4</v>
      </c>
      <c r="Y432" s="37">
        <v>1</v>
      </c>
      <c r="Z432" s="37">
        <v>39</v>
      </c>
      <c r="AA432" s="37">
        <v>57</v>
      </c>
      <c r="AB432" s="37">
        <v>25</v>
      </c>
      <c r="AC432" s="37">
        <v>650</v>
      </c>
      <c r="AD432" s="37">
        <v>0</v>
      </c>
      <c r="AE432" s="37"/>
      <c r="AF432" s="37">
        <v>1009</v>
      </c>
      <c r="AG432" s="37"/>
      <c r="AH432" s="37"/>
      <c r="AI432" s="37"/>
      <c r="AJ432" s="37">
        <v>227</v>
      </c>
      <c r="AK432" s="37"/>
      <c r="AL432" s="37"/>
      <c r="AM432" s="37"/>
      <c r="AN432" s="37">
        <v>0</v>
      </c>
      <c r="AO432" s="37"/>
      <c r="AP432" s="37">
        <v>0</v>
      </c>
      <c r="AQ432" s="37"/>
      <c r="AR432" s="37"/>
      <c r="AS432" s="37"/>
      <c r="AT432" s="37">
        <v>141</v>
      </c>
    </row>
    <row r="433" spans="1:46" ht="20.100000000000001" customHeight="1" x14ac:dyDescent="0.2">
      <c r="D433" s="38" t="s">
        <v>99</v>
      </c>
      <c r="F433" s="39">
        <v>171</v>
      </c>
      <c r="G433" s="40"/>
      <c r="H433" s="40"/>
      <c r="I433" s="40"/>
      <c r="J433" s="39">
        <v>976</v>
      </c>
      <c r="K433" s="39">
        <v>7</v>
      </c>
      <c r="L433" s="39">
        <v>5</v>
      </c>
      <c r="M433" s="40"/>
      <c r="N433" s="39">
        <v>988</v>
      </c>
      <c r="O433" s="40"/>
      <c r="P433" s="40"/>
      <c r="Q433" s="40"/>
      <c r="R433" s="39">
        <v>1</v>
      </c>
      <c r="S433" s="39">
        <v>45</v>
      </c>
      <c r="T433" s="39">
        <v>19</v>
      </c>
      <c r="U433" s="39">
        <v>36</v>
      </c>
      <c r="V433" s="40"/>
      <c r="W433" s="39">
        <v>117</v>
      </c>
      <c r="X433" s="39">
        <v>0</v>
      </c>
      <c r="Y433" s="39">
        <v>0</v>
      </c>
      <c r="Z433" s="39">
        <v>45</v>
      </c>
      <c r="AA433" s="39">
        <v>24</v>
      </c>
      <c r="AB433" s="39">
        <v>7</v>
      </c>
      <c r="AC433" s="39">
        <v>661</v>
      </c>
      <c r="AD433" s="39">
        <v>0</v>
      </c>
      <c r="AE433" s="40"/>
      <c r="AF433" s="39">
        <v>955</v>
      </c>
      <c r="AG433" s="40"/>
      <c r="AH433" s="40"/>
      <c r="AI433" s="40"/>
      <c r="AJ433" s="39">
        <v>204</v>
      </c>
      <c r="AK433" s="40"/>
      <c r="AL433" s="40"/>
      <c r="AM433" s="40"/>
      <c r="AN433" s="39">
        <v>0</v>
      </c>
      <c r="AO433" s="40"/>
      <c r="AP433" s="39">
        <v>0</v>
      </c>
      <c r="AQ433" s="40"/>
      <c r="AR433" s="40"/>
      <c r="AS433" s="40"/>
      <c r="AT433" s="39">
        <v>17</v>
      </c>
    </row>
    <row r="434" spans="1:46" ht="20.100000000000001" customHeight="1" x14ac:dyDescent="0.2">
      <c r="D434" s="2" t="s">
        <v>113</v>
      </c>
      <c r="F434" s="37">
        <v>96</v>
      </c>
      <c r="G434" s="37"/>
      <c r="H434" s="37"/>
      <c r="I434" s="37"/>
      <c r="J434" s="37">
        <v>828</v>
      </c>
      <c r="K434" s="37">
        <v>4</v>
      </c>
      <c r="L434" s="37">
        <v>7</v>
      </c>
      <c r="M434" s="37"/>
      <c r="N434" s="37">
        <v>839</v>
      </c>
      <c r="O434" s="37"/>
      <c r="P434" s="37"/>
      <c r="Q434" s="37"/>
      <c r="R434" s="37">
        <v>0</v>
      </c>
      <c r="S434" s="37">
        <v>33</v>
      </c>
      <c r="T434" s="37">
        <v>13</v>
      </c>
      <c r="U434" s="37">
        <v>8</v>
      </c>
      <c r="V434" s="37"/>
      <c r="W434" s="37">
        <v>75</v>
      </c>
      <c r="X434" s="37">
        <v>0</v>
      </c>
      <c r="Y434" s="37">
        <v>1</v>
      </c>
      <c r="Z434" s="37">
        <v>22</v>
      </c>
      <c r="AA434" s="37">
        <v>47</v>
      </c>
      <c r="AB434" s="37">
        <v>19</v>
      </c>
      <c r="AC434" s="37">
        <v>497</v>
      </c>
      <c r="AD434" s="37">
        <v>1</v>
      </c>
      <c r="AE434" s="37"/>
      <c r="AF434" s="37">
        <v>716</v>
      </c>
      <c r="AG434" s="37"/>
      <c r="AH434" s="37"/>
      <c r="AI434" s="37"/>
      <c r="AJ434" s="37">
        <v>219</v>
      </c>
      <c r="AK434" s="37"/>
      <c r="AL434" s="37"/>
      <c r="AM434" s="37"/>
      <c r="AN434" s="37">
        <v>0</v>
      </c>
      <c r="AO434" s="37"/>
      <c r="AP434" s="37">
        <v>0</v>
      </c>
      <c r="AQ434" s="37"/>
      <c r="AR434" s="37"/>
      <c r="AS434" s="37"/>
      <c r="AT434" s="37">
        <v>0</v>
      </c>
    </row>
    <row r="435" spans="1:46" ht="20.100000000000001" customHeight="1" x14ac:dyDescent="0.2">
      <c r="D435" s="38" t="s">
        <v>101</v>
      </c>
      <c r="F435" s="39">
        <v>147</v>
      </c>
      <c r="G435" s="40"/>
      <c r="H435" s="40"/>
      <c r="I435" s="40"/>
      <c r="J435" s="39">
        <v>1070</v>
      </c>
      <c r="K435" s="39">
        <v>3</v>
      </c>
      <c r="L435" s="39">
        <v>3</v>
      </c>
      <c r="M435" s="40"/>
      <c r="N435" s="39">
        <v>1076</v>
      </c>
      <c r="O435" s="40"/>
      <c r="P435" s="40"/>
      <c r="Q435" s="40"/>
      <c r="R435" s="39">
        <v>0</v>
      </c>
      <c r="S435" s="39">
        <v>38</v>
      </c>
      <c r="T435" s="39">
        <v>14</v>
      </c>
      <c r="U435" s="39">
        <v>84</v>
      </c>
      <c r="V435" s="40"/>
      <c r="W435" s="39">
        <v>91</v>
      </c>
      <c r="X435" s="39">
        <v>1</v>
      </c>
      <c r="Y435" s="39">
        <v>0</v>
      </c>
      <c r="Z435" s="39">
        <v>27</v>
      </c>
      <c r="AA435" s="39">
        <v>56</v>
      </c>
      <c r="AB435" s="39">
        <v>24</v>
      </c>
      <c r="AC435" s="39">
        <v>650</v>
      </c>
      <c r="AD435" s="39">
        <v>0</v>
      </c>
      <c r="AE435" s="40"/>
      <c r="AF435" s="39">
        <v>985</v>
      </c>
      <c r="AG435" s="40"/>
      <c r="AH435" s="40"/>
      <c r="AI435" s="40"/>
      <c r="AJ435" s="39">
        <v>238</v>
      </c>
      <c r="AK435" s="40"/>
      <c r="AL435" s="40"/>
      <c r="AM435" s="40"/>
      <c r="AN435" s="39">
        <v>0</v>
      </c>
      <c r="AO435" s="40"/>
      <c r="AP435" s="39">
        <v>0</v>
      </c>
      <c r="AQ435" s="40"/>
      <c r="AR435" s="40"/>
      <c r="AS435" s="40"/>
      <c r="AT435" s="39">
        <v>68</v>
      </c>
    </row>
    <row r="436" spans="1:46" ht="20.100000000000001" customHeight="1" x14ac:dyDescent="0.2">
      <c r="D436" s="2" t="s">
        <v>115</v>
      </c>
      <c r="F436" s="37">
        <v>135</v>
      </c>
      <c r="G436" s="37"/>
      <c r="H436" s="37"/>
      <c r="I436" s="37"/>
      <c r="J436" s="37">
        <v>984</v>
      </c>
      <c r="K436" s="37">
        <v>6</v>
      </c>
      <c r="L436" s="37">
        <v>1</v>
      </c>
      <c r="M436" s="37"/>
      <c r="N436" s="37">
        <v>991</v>
      </c>
      <c r="O436" s="37"/>
      <c r="P436" s="37"/>
      <c r="Q436" s="37"/>
      <c r="R436" s="37">
        <v>1</v>
      </c>
      <c r="S436" s="37">
        <v>64</v>
      </c>
      <c r="T436" s="37">
        <v>35</v>
      </c>
      <c r="U436" s="37">
        <v>27</v>
      </c>
      <c r="V436" s="37"/>
      <c r="W436" s="37">
        <v>87</v>
      </c>
      <c r="X436" s="37">
        <v>1</v>
      </c>
      <c r="Y436" s="37">
        <v>1</v>
      </c>
      <c r="Z436" s="37">
        <v>38</v>
      </c>
      <c r="AA436" s="37">
        <v>21</v>
      </c>
      <c r="AB436" s="37">
        <v>13</v>
      </c>
      <c r="AC436" s="37">
        <v>622</v>
      </c>
      <c r="AD436" s="37">
        <v>1</v>
      </c>
      <c r="AE436" s="37"/>
      <c r="AF436" s="37">
        <v>911</v>
      </c>
      <c r="AG436" s="37"/>
      <c r="AH436" s="37"/>
      <c r="AI436" s="37"/>
      <c r="AJ436" s="37">
        <v>215</v>
      </c>
      <c r="AK436" s="37"/>
      <c r="AL436" s="37"/>
      <c r="AM436" s="37"/>
      <c r="AN436" s="37">
        <v>0</v>
      </c>
      <c r="AO436" s="37"/>
      <c r="AP436" s="37">
        <v>0</v>
      </c>
      <c r="AQ436" s="37"/>
      <c r="AR436" s="37"/>
      <c r="AS436" s="37"/>
      <c r="AT436" s="37">
        <v>0</v>
      </c>
    </row>
    <row r="437" spans="1:46" ht="20.100000000000001" customHeight="1" x14ac:dyDescent="0.2">
      <c r="D437" s="38" t="s">
        <v>116</v>
      </c>
      <c r="F437" s="39">
        <v>57</v>
      </c>
      <c r="G437" s="40"/>
      <c r="H437" s="40"/>
      <c r="I437" s="40"/>
      <c r="J437" s="39">
        <v>311</v>
      </c>
      <c r="K437" s="39">
        <v>2</v>
      </c>
      <c r="L437" s="39">
        <v>0</v>
      </c>
      <c r="M437" s="40"/>
      <c r="N437" s="39">
        <v>313</v>
      </c>
      <c r="O437" s="40"/>
      <c r="P437" s="40"/>
      <c r="Q437" s="40"/>
      <c r="R437" s="39">
        <v>2</v>
      </c>
      <c r="S437" s="39">
        <v>38</v>
      </c>
      <c r="T437" s="39">
        <v>10</v>
      </c>
      <c r="U437" s="39">
        <v>20</v>
      </c>
      <c r="V437" s="40"/>
      <c r="W437" s="39">
        <v>28</v>
      </c>
      <c r="X437" s="39">
        <v>2</v>
      </c>
      <c r="Y437" s="39">
        <v>0</v>
      </c>
      <c r="Z437" s="39">
        <v>12</v>
      </c>
      <c r="AA437" s="39">
        <v>11</v>
      </c>
      <c r="AB437" s="39">
        <v>4</v>
      </c>
      <c r="AC437" s="39">
        <v>200</v>
      </c>
      <c r="AD437" s="39">
        <v>0</v>
      </c>
      <c r="AE437" s="40"/>
      <c r="AF437" s="39">
        <v>327</v>
      </c>
      <c r="AG437" s="40"/>
      <c r="AH437" s="40"/>
      <c r="AI437" s="40"/>
      <c r="AJ437" s="39">
        <v>43</v>
      </c>
      <c r="AK437" s="40"/>
      <c r="AL437" s="40"/>
      <c r="AM437" s="40"/>
      <c r="AN437" s="39">
        <v>0</v>
      </c>
      <c r="AO437" s="40"/>
      <c r="AP437" s="39">
        <v>0</v>
      </c>
      <c r="AQ437" s="40"/>
      <c r="AR437" s="40"/>
      <c r="AS437" s="40"/>
      <c r="AT437" s="39">
        <v>0</v>
      </c>
    </row>
    <row r="438" spans="1:46" ht="20.100000000000001" customHeight="1" x14ac:dyDescent="0.2">
      <c r="D438" s="2" t="s">
        <v>117</v>
      </c>
      <c r="F438" s="37">
        <v>67</v>
      </c>
      <c r="G438" s="37"/>
      <c r="H438" s="37"/>
      <c r="I438" s="37"/>
      <c r="J438" s="37">
        <v>330</v>
      </c>
      <c r="K438" s="37">
        <v>2</v>
      </c>
      <c r="L438" s="37">
        <v>2</v>
      </c>
      <c r="M438" s="37"/>
      <c r="N438" s="37">
        <v>334</v>
      </c>
      <c r="O438" s="37"/>
      <c r="P438" s="37"/>
      <c r="Q438" s="37"/>
      <c r="R438" s="37">
        <v>0</v>
      </c>
      <c r="S438" s="37">
        <v>22</v>
      </c>
      <c r="T438" s="37">
        <v>6</v>
      </c>
      <c r="U438" s="37">
        <v>14</v>
      </c>
      <c r="V438" s="37"/>
      <c r="W438" s="37">
        <v>20</v>
      </c>
      <c r="X438" s="37">
        <v>1</v>
      </c>
      <c r="Y438" s="37">
        <v>0</v>
      </c>
      <c r="Z438" s="37">
        <v>5</v>
      </c>
      <c r="AA438" s="37">
        <v>16</v>
      </c>
      <c r="AB438" s="37">
        <v>11</v>
      </c>
      <c r="AC438" s="37">
        <v>258</v>
      </c>
      <c r="AD438" s="37">
        <v>0</v>
      </c>
      <c r="AE438" s="37"/>
      <c r="AF438" s="37">
        <v>353</v>
      </c>
      <c r="AG438" s="37"/>
      <c r="AH438" s="37"/>
      <c r="AI438" s="37"/>
      <c r="AJ438" s="37">
        <v>48</v>
      </c>
      <c r="AK438" s="37"/>
      <c r="AL438" s="37"/>
      <c r="AM438" s="37"/>
      <c r="AN438" s="37">
        <v>0</v>
      </c>
      <c r="AO438" s="37"/>
      <c r="AP438" s="37">
        <v>0</v>
      </c>
      <c r="AQ438" s="37"/>
      <c r="AR438" s="37"/>
      <c r="AS438" s="37"/>
      <c r="AT438" s="37">
        <v>0</v>
      </c>
    </row>
    <row r="439" spans="1:46" ht="20.100000000000001" customHeight="1" x14ac:dyDescent="0.2">
      <c r="D439" s="38" t="s">
        <v>105</v>
      </c>
      <c r="F439" s="39">
        <v>185</v>
      </c>
      <c r="G439" s="40"/>
      <c r="H439" s="40"/>
      <c r="I439" s="40"/>
      <c r="J439" s="39">
        <v>969</v>
      </c>
      <c r="K439" s="39">
        <v>8</v>
      </c>
      <c r="L439" s="39">
        <v>12</v>
      </c>
      <c r="M439" s="40"/>
      <c r="N439" s="39">
        <v>989</v>
      </c>
      <c r="O439" s="40"/>
      <c r="P439" s="40"/>
      <c r="Q439" s="40"/>
      <c r="R439" s="39">
        <v>1</v>
      </c>
      <c r="S439" s="39">
        <v>53</v>
      </c>
      <c r="T439" s="39">
        <v>41</v>
      </c>
      <c r="U439" s="39">
        <v>36</v>
      </c>
      <c r="V439" s="40"/>
      <c r="W439" s="39">
        <v>110</v>
      </c>
      <c r="X439" s="39">
        <v>0</v>
      </c>
      <c r="Y439" s="39">
        <v>1</v>
      </c>
      <c r="Z439" s="39">
        <v>30</v>
      </c>
      <c r="AA439" s="39">
        <v>59</v>
      </c>
      <c r="AB439" s="39">
        <v>23</v>
      </c>
      <c r="AC439" s="39">
        <v>605</v>
      </c>
      <c r="AD439" s="39">
        <v>1</v>
      </c>
      <c r="AE439" s="40"/>
      <c r="AF439" s="39">
        <v>960</v>
      </c>
      <c r="AG439" s="40"/>
      <c r="AH439" s="40"/>
      <c r="AI439" s="40"/>
      <c r="AJ439" s="39">
        <v>214</v>
      </c>
      <c r="AK439" s="40"/>
      <c r="AL439" s="40"/>
      <c r="AM439" s="40"/>
      <c r="AN439" s="39">
        <v>0</v>
      </c>
      <c r="AO439" s="40"/>
      <c r="AP439" s="39">
        <v>0</v>
      </c>
      <c r="AQ439" s="40"/>
      <c r="AR439" s="40"/>
      <c r="AS439" s="40"/>
      <c r="AT439" s="39">
        <v>83</v>
      </c>
    </row>
    <row r="440" spans="1:46"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spans="1:46" s="1" customFormat="1" ht="20.100000000000001" customHeight="1" x14ac:dyDescent="0.2">
      <c r="A441" s="3"/>
      <c r="B441" s="6"/>
      <c r="C441" s="42" t="s">
        <v>180</v>
      </c>
      <c r="D441" s="42"/>
      <c r="E441" s="5"/>
      <c r="F441" s="44">
        <v>1005</v>
      </c>
      <c r="G441" s="45"/>
      <c r="H441" s="45"/>
      <c r="I441" s="45"/>
      <c r="J441" s="44">
        <v>6551</v>
      </c>
      <c r="K441" s="44">
        <v>37</v>
      </c>
      <c r="L441" s="44">
        <v>31</v>
      </c>
      <c r="M441" s="45"/>
      <c r="N441" s="44">
        <v>6619</v>
      </c>
      <c r="O441" s="45"/>
      <c r="P441" s="45"/>
      <c r="Q441" s="45"/>
      <c r="R441" s="44">
        <v>5</v>
      </c>
      <c r="S441" s="44">
        <v>341</v>
      </c>
      <c r="T441" s="44">
        <v>213</v>
      </c>
      <c r="U441" s="44">
        <v>245</v>
      </c>
      <c r="V441" s="45"/>
      <c r="W441" s="44">
        <v>618</v>
      </c>
      <c r="X441" s="44">
        <v>9</v>
      </c>
      <c r="Y441" s="44">
        <v>4</v>
      </c>
      <c r="Z441" s="44">
        <v>218</v>
      </c>
      <c r="AA441" s="44">
        <v>291</v>
      </c>
      <c r="AB441" s="44">
        <v>126</v>
      </c>
      <c r="AC441" s="44">
        <v>4143</v>
      </c>
      <c r="AD441" s="44">
        <v>3</v>
      </c>
      <c r="AE441" s="45"/>
      <c r="AF441" s="44">
        <v>6216</v>
      </c>
      <c r="AG441" s="45"/>
      <c r="AH441" s="45"/>
      <c r="AI441" s="45"/>
      <c r="AJ441" s="44">
        <v>1408</v>
      </c>
      <c r="AK441" s="45"/>
      <c r="AL441" s="45"/>
      <c r="AM441" s="45"/>
      <c r="AN441" s="44">
        <v>0</v>
      </c>
      <c r="AO441" s="45"/>
      <c r="AP441" s="44">
        <v>0</v>
      </c>
      <c r="AQ441" s="45"/>
      <c r="AR441" s="45"/>
      <c r="AS441" s="45"/>
      <c r="AT441" s="44">
        <v>309</v>
      </c>
    </row>
    <row r="442" spans="1:46"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row>
    <row r="443" spans="1:46" s="1" customFormat="1" ht="20.100000000000001" customHeight="1" x14ac:dyDescent="0.25">
      <c r="A443" s="3"/>
      <c r="B443" s="49" t="s">
        <v>282</v>
      </c>
      <c r="C443" s="50"/>
      <c r="D443" s="50"/>
      <c r="E443" s="5"/>
      <c r="F443" s="51">
        <v>1005</v>
      </c>
      <c r="G443" s="52"/>
      <c r="H443" s="52"/>
      <c r="I443" s="52"/>
      <c r="J443" s="51">
        <v>6551</v>
      </c>
      <c r="K443" s="51">
        <v>37</v>
      </c>
      <c r="L443" s="51">
        <v>31</v>
      </c>
      <c r="M443" s="52"/>
      <c r="N443" s="51">
        <v>6619</v>
      </c>
      <c r="O443" s="52"/>
      <c r="P443" s="52"/>
      <c r="Q443" s="52"/>
      <c r="R443" s="51">
        <v>5</v>
      </c>
      <c r="S443" s="51">
        <v>341</v>
      </c>
      <c r="T443" s="51">
        <v>213</v>
      </c>
      <c r="U443" s="51">
        <v>245</v>
      </c>
      <c r="V443" s="52"/>
      <c r="W443" s="51">
        <v>618</v>
      </c>
      <c r="X443" s="51">
        <v>9</v>
      </c>
      <c r="Y443" s="51">
        <v>4</v>
      </c>
      <c r="Z443" s="51">
        <v>218</v>
      </c>
      <c r="AA443" s="51">
        <v>291</v>
      </c>
      <c r="AB443" s="51">
        <v>126</v>
      </c>
      <c r="AC443" s="51">
        <v>4143</v>
      </c>
      <c r="AD443" s="51">
        <v>3</v>
      </c>
      <c r="AE443" s="52"/>
      <c r="AF443" s="51">
        <v>6216</v>
      </c>
      <c r="AG443" s="52"/>
      <c r="AH443" s="52"/>
      <c r="AI443" s="52"/>
      <c r="AJ443" s="51">
        <v>1408</v>
      </c>
      <c r="AK443" s="52"/>
      <c r="AL443" s="52"/>
      <c r="AM443" s="52"/>
      <c r="AN443" s="51">
        <v>0</v>
      </c>
      <c r="AO443" s="52"/>
      <c r="AP443" s="51">
        <v>0</v>
      </c>
      <c r="AQ443" s="52"/>
      <c r="AR443" s="52"/>
      <c r="AS443" s="52"/>
      <c r="AT443" s="51">
        <v>309</v>
      </c>
    </row>
    <row r="444" spans="1:46"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spans="1:46"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spans="1:46"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spans="1:46" ht="20.100000000000001" customHeight="1" x14ac:dyDescent="0.2">
      <c r="D447" s="2" t="s">
        <v>124</v>
      </c>
      <c r="F447" s="37">
        <v>111</v>
      </c>
      <c r="G447" s="37"/>
      <c r="H447" s="37"/>
      <c r="I447" s="37"/>
      <c r="J447" s="37">
        <v>555</v>
      </c>
      <c r="K447" s="37">
        <v>2</v>
      </c>
      <c r="L447" s="37">
        <v>1</v>
      </c>
      <c r="M447" s="37"/>
      <c r="N447" s="37">
        <v>558</v>
      </c>
      <c r="O447" s="37"/>
      <c r="P447" s="37"/>
      <c r="Q447" s="37"/>
      <c r="R447" s="37">
        <v>1</v>
      </c>
      <c r="S447" s="37">
        <v>23</v>
      </c>
      <c r="T447" s="37">
        <v>16</v>
      </c>
      <c r="U447" s="37">
        <v>36</v>
      </c>
      <c r="V447" s="37"/>
      <c r="W447" s="37">
        <v>58</v>
      </c>
      <c r="X447" s="37">
        <v>1</v>
      </c>
      <c r="Y447" s="37">
        <v>0</v>
      </c>
      <c r="Z447" s="37">
        <v>36</v>
      </c>
      <c r="AA447" s="37">
        <v>28</v>
      </c>
      <c r="AB447" s="37">
        <v>10</v>
      </c>
      <c r="AC447" s="37">
        <v>348</v>
      </c>
      <c r="AD447" s="37">
        <v>0</v>
      </c>
      <c r="AE447" s="37"/>
      <c r="AF447" s="37">
        <v>557</v>
      </c>
      <c r="AG447" s="37"/>
      <c r="AH447" s="37"/>
      <c r="AI447" s="37"/>
      <c r="AJ447" s="37">
        <v>112</v>
      </c>
      <c r="AK447" s="37"/>
      <c r="AL447" s="37"/>
      <c r="AM447" s="37"/>
      <c r="AN447" s="37">
        <v>0</v>
      </c>
      <c r="AO447" s="37"/>
      <c r="AP447" s="37">
        <v>0</v>
      </c>
      <c r="AQ447" s="37"/>
      <c r="AR447" s="37"/>
      <c r="AS447" s="37"/>
      <c r="AT447" s="37">
        <v>0</v>
      </c>
    </row>
    <row r="448" spans="1:46" ht="20.100000000000001" customHeight="1" x14ac:dyDescent="0.2">
      <c r="D448" s="38" t="s">
        <v>99</v>
      </c>
      <c r="F448" s="39">
        <v>87</v>
      </c>
      <c r="G448" s="40"/>
      <c r="H448" s="40"/>
      <c r="I448" s="40"/>
      <c r="J448" s="39">
        <v>563</v>
      </c>
      <c r="K448" s="39">
        <v>3</v>
      </c>
      <c r="L448" s="39">
        <v>9</v>
      </c>
      <c r="M448" s="40"/>
      <c r="N448" s="39">
        <v>575</v>
      </c>
      <c r="O448" s="40"/>
      <c r="P448" s="40"/>
      <c r="Q448" s="40"/>
      <c r="R448" s="39">
        <v>3</v>
      </c>
      <c r="S448" s="39">
        <v>13</v>
      </c>
      <c r="T448" s="39">
        <v>37</v>
      </c>
      <c r="U448" s="39">
        <v>23</v>
      </c>
      <c r="V448" s="40"/>
      <c r="W448" s="39">
        <v>37</v>
      </c>
      <c r="X448" s="39">
        <v>1</v>
      </c>
      <c r="Y448" s="39">
        <v>2</v>
      </c>
      <c r="Z448" s="39">
        <v>25</v>
      </c>
      <c r="AA448" s="39">
        <v>35</v>
      </c>
      <c r="AB448" s="39">
        <v>9</v>
      </c>
      <c r="AC448" s="39">
        <v>372</v>
      </c>
      <c r="AD448" s="39">
        <v>0</v>
      </c>
      <c r="AE448" s="40"/>
      <c r="AF448" s="39">
        <v>557</v>
      </c>
      <c r="AG448" s="40"/>
      <c r="AH448" s="40"/>
      <c r="AI448" s="40"/>
      <c r="AJ448" s="39">
        <v>105</v>
      </c>
      <c r="AK448" s="40"/>
      <c r="AL448" s="40"/>
      <c r="AM448" s="40"/>
      <c r="AN448" s="39">
        <v>0</v>
      </c>
      <c r="AO448" s="40"/>
      <c r="AP448" s="39">
        <v>0</v>
      </c>
      <c r="AQ448" s="40"/>
      <c r="AR448" s="40"/>
      <c r="AS448" s="40"/>
      <c r="AT448" s="39">
        <v>0</v>
      </c>
    </row>
    <row r="449" spans="1:46" ht="20.100000000000001" customHeight="1" x14ac:dyDescent="0.2">
      <c r="D449" s="2" t="s">
        <v>113</v>
      </c>
      <c r="F449" s="37">
        <v>93</v>
      </c>
      <c r="G449" s="37"/>
      <c r="H449" s="37"/>
      <c r="I449" s="37"/>
      <c r="J449" s="37">
        <v>552</v>
      </c>
      <c r="K449" s="37">
        <v>2</v>
      </c>
      <c r="L449" s="37">
        <v>5</v>
      </c>
      <c r="M449" s="37"/>
      <c r="N449" s="37">
        <v>559</v>
      </c>
      <c r="O449" s="37"/>
      <c r="P449" s="37"/>
      <c r="Q449" s="37"/>
      <c r="R449" s="37">
        <v>2</v>
      </c>
      <c r="S449" s="37">
        <v>21</v>
      </c>
      <c r="T449" s="37">
        <v>6</v>
      </c>
      <c r="U449" s="37">
        <v>12</v>
      </c>
      <c r="V449" s="37"/>
      <c r="W449" s="37">
        <v>35</v>
      </c>
      <c r="X449" s="37">
        <v>1</v>
      </c>
      <c r="Y449" s="37">
        <v>2</v>
      </c>
      <c r="Z449" s="37">
        <v>32</v>
      </c>
      <c r="AA449" s="37">
        <v>39</v>
      </c>
      <c r="AB449" s="37">
        <v>16</v>
      </c>
      <c r="AC449" s="37">
        <v>383</v>
      </c>
      <c r="AD449" s="37">
        <v>0</v>
      </c>
      <c r="AE449" s="37"/>
      <c r="AF449" s="37">
        <v>549</v>
      </c>
      <c r="AG449" s="37"/>
      <c r="AH449" s="37"/>
      <c r="AI449" s="37"/>
      <c r="AJ449" s="37">
        <v>103</v>
      </c>
      <c r="AK449" s="37"/>
      <c r="AL449" s="37"/>
      <c r="AM449" s="37"/>
      <c r="AN449" s="37">
        <v>0</v>
      </c>
      <c r="AO449" s="37"/>
      <c r="AP449" s="37">
        <v>0</v>
      </c>
      <c r="AQ449" s="37"/>
      <c r="AR449" s="37"/>
      <c r="AS449" s="37"/>
      <c r="AT449" s="37">
        <v>0</v>
      </c>
    </row>
    <row r="450" spans="1:46" ht="20.100000000000001" customHeight="1" x14ac:dyDescent="0.2">
      <c r="D450" s="38" t="s">
        <v>174</v>
      </c>
      <c r="F450" s="39">
        <v>107</v>
      </c>
      <c r="G450" s="40"/>
      <c r="H450" s="40"/>
      <c r="I450" s="40"/>
      <c r="J450" s="39">
        <v>573</v>
      </c>
      <c r="K450" s="39">
        <v>1</v>
      </c>
      <c r="L450" s="39">
        <v>3</v>
      </c>
      <c r="M450" s="40"/>
      <c r="N450" s="39">
        <v>577</v>
      </c>
      <c r="O450" s="40"/>
      <c r="P450" s="40"/>
      <c r="Q450" s="40"/>
      <c r="R450" s="39">
        <v>1</v>
      </c>
      <c r="S450" s="39">
        <v>23</v>
      </c>
      <c r="T450" s="39">
        <v>22</v>
      </c>
      <c r="U450" s="39">
        <v>44</v>
      </c>
      <c r="V450" s="40"/>
      <c r="W450" s="39">
        <v>51</v>
      </c>
      <c r="X450" s="39">
        <v>0</v>
      </c>
      <c r="Y450" s="39">
        <v>1</v>
      </c>
      <c r="Z450" s="39">
        <v>34</v>
      </c>
      <c r="AA450" s="39">
        <v>47</v>
      </c>
      <c r="AB450" s="39">
        <v>11</v>
      </c>
      <c r="AC450" s="39">
        <v>370</v>
      </c>
      <c r="AD450" s="39">
        <v>0</v>
      </c>
      <c r="AE450" s="40"/>
      <c r="AF450" s="39">
        <v>604</v>
      </c>
      <c r="AG450" s="40"/>
      <c r="AH450" s="40"/>
      <c r="AI450" s="40"/>
      <c r="AJ450" s="39">
        <v>80</v>
      </c>
      <c r="AK450" s="40"/>
      <c r="AL450" s="40"/>
      <c r="AM450" s="40"/>
      <c r="AN450" s="39">
        <v>0</v>
      </c>
      <c r="AO450" s="40"/>
      <c r="AP450" s="39">
        <v>0</v>
      </c>
      <c r="AQ450" s="40"/>
      <c r="AR450" s="40"/>
      <c r="AS450" s="40"/>
      <c r="AT450" s="39">
        <v>0</v>
      </c>
    </row>
    <row r="451" spans="1:46" ht="20.100000000000001" customHeight="1" x14ac:dyDescent="0.2">
      <c r="D451" s="2" t="s">
        <v>115</v>
      </c>
      <c r="F451" s="37">
        <v>94</v>
      </c>
      <c r="G451" s="37"/>
      <c r="H451" s="37"/>
      <c r="I451" s="37"/>
      <c r="J451" s="37">
        <v>551</v>
      </c>
      <c r="K451" s="37">
        <v>1</v>
      </c>
      <c r="L451" s="37">
        <v>2</v>
      </c>
      <c r="M451" s="37"/>
      <c r="N451" s="37">
        <v>554</v>
      </c>
      <c r="O451" s="37"/>
      <c r="P451" s="37"/>
      <c r="Q451" s="37"/>
      <c r="R451" s="37">
        <v>1</v>
      </c>
      <c r="S451" s="37">
        <v>15</v>
      </c>
      <c r="T451" s="37">
        <v>7</v>
      </c>
      <c r="U451" s="37">
        <v>43</v>
      </c>
      <c r="V451" s="37"/>
      <c r="W451" s="37">
        <v>53</v>
      </c>
      <c r="X451" s="37">
        <v>2</v>
      </c>
      <c r="Y451" s="37">
        <v>4</v>
      </c>
      <c r="Z451" s="37">
        <v>32</v>
      </c>
      <c r="AA451" s="37">
        <v>38</v>
      </c>
      <c r="AB451" s="37">
        <v>20</v>
      </c>
      <c r="AC451" s="37">
        <v>349</v>
      </c>
      <c r="AD451" s="37">
        <v>0</v>
      </c>
      <c r="AE451" s="37"/>
      <c r="AF451" s="37">
        <v>564</v>
      </c>
      <c r="AG451" s="37"/>
      <c r="AH451" s="37"/>
      <c r="AI451" s="37"/>
      <c r="AJ451" s="37">
        <v>84</v>
      </c>
      <c r="AK451" s="37"/>
      <c r="AL451" s="37"/>
      <c r="AM451" s="37"/>
      <c r="AN451" s="37">
        <v>0</v>
      </c>
      <c r="AO451" s="37"/>
      <c r="AP451" s="37">
        <v>0</v>
      </c>
      <c r="AQ451" s="37"/>
      <c r="AR451" s="37"/>
      <c r="AS451" s="37"/>
      <c r="AT451" s="37">
        <v>0</v>
      </c>
    </row>
    <row r="452" spans="1:46"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spans="1:46" s="1" customFormat="1" ht="20.100000000000001" customHeight="1" x14ac:dyDescent="0.2">
      <c r="A453" s="3"/>
      <c r="B453" s="6"/>
      <c r="C453" s="42" t="s">
        <v>180</v>
      </c>
      <c r="D453" s="42"/>
      <c r="E453" s="5"/>
      <c r="F453" s="44">
        <v>492</v>
      </c>
      <c r="G453" s="45"/>
      <c r="H453" s="45"/>
      <c r="I453" s="45"/>
      <c r="J453" s="44">
        <v>2794</v>
      </c>
      <c r="K453" s="44">
        <v>9</v>
      </c>
      <c r="L453" s="44">
        <v>20</v>
      </c>
      <c r="M453" s="45"/>
      <c r="N453" s="44">
        <v>2823</v>
      </c>
      <c r="O453" s="45"/>
      <c r="P453" s="45"/>
      <c r="Q453" s="45"/>
      <c r="R453" s="44">
        <v>8</v>
      </c>
      <c r="S453" s="44">
        <v>95</v>
      </c>
      <c r="T453" s="44">
        <v>88</v>
      </c>
      <c r="U453" s="44">
        <v>158</v>
      </c>
      <c r="V453" s="45"/>
      <c r="W453" s="44">
        <v>234</v>
      </c>
      <c r="X453" s="44">
        <v>5</v>
      </c>
      <c r="Y453" s="44">
        <v>9</v>
      </c>
      <c r="Z453" s="44">
        <v>159</v>
      </c>
      <c r="AA453" s="44">
        <v>187</v>
      </c>
      <c r="AB453" s="44">
        <v>66</v>
      </c>
      <c r="AC453" s="44">
        <v>1822</v>
      </c>
      <c r="AD453" s="44">
        <v>0</v>
      </c>
      <c r="AE453" s="45"/>
      <c r="AF453" s="44">
        <v>2831</v>
      </c>
      <c r="AG453" s="45"/>
      <c r="AH453" s="45"/>
      <c r="AI453" s="45"/>
      <c r="AJ453" s="44">
        <v>484</v>
      </c>
      <c r="AK453" s="45"/>
      <c r="AL453" s="45"/>
      <c r="AM453" s="45"/>
      <c r="AN453" s="44">
        <v>0</v>
      </c>
      <c r="AO453" s="45"/>
      <c r="AP453" s="44">
        <v>0</v>
      </c>
      <c r="AQ453" s="45"/>
      <c r="AR453" s="45"/>
      <c r="AS453" s="45"/>
      <c r="AT453" s="44">
        <v>0</v>
      </c>
    </row>
    <row r="454" spans="1:46"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row>
    <row r="455" spans="1:46" s="1" customFormat="1" ht="20.100000000000001" customHeight="1" x14ac:dyDescent="0.25">
      <c r="A455" s="3"/>
      <c r="B455" s="49" t="s">
        <v>284</v>
      </c>
      <c r="C455" s="50"/>
      <c r="D455" s="50"/>
      <c r="E455" s="5"/>
      <c r="F455" s="51">
        <v>492</v>
      </c>
      <c r="G455" s="52"/>
      <c r="H455" s="52"/>
      <c r="I455" s="52"/>
      <c r="J455" s="51">
        <v>2794</v>
      </c>
      <c r="K455" s="51">
        <v>9</v>
      </c>
      <c r="L455" s="51">
        <v>20</v>
      </c>
      <c r="M455" s="52"/>
      <c r="N455" s="51">
        <v>2823</v>
      </c>
      <c r="O455" s="52"/>
      <c r="P455" s="52"/>
      <c r="Q455" s="52"/>
      <c r="R455" s="51">
        <v>8</v>
      </c>
      <c r="S455" s="51">
        <v>95</v>
      </c>
      <c r="T455" s="51">
        <v>88</v>
      </c>
      <c r="U455" s="51">
        <v>158</v>
      </c>
      <c r="V455" s="52"/>
      <c r="W455" s="51">
        <v>234</v>
      </c>
      <c r="X455" s="51">
        <v>5</v>
      </c>
      <c r="Y455" s="51">
        <v>9</v>
      </c>
      <c r="Z455" s="51">
        <v>159</v>
      </c>
      <c r="AA455" s="51">
        <v>187</v>
      </c>
      <c r="AB455" s="51">
        <v>66</v>
      </c>
      <c r="AC455" s="51">
        <v>1822</v>
      </c>
      <c r="AD455" s="51">
        <v>0</v>
      </c>
      <c r="AE455" s="52"/>
      <c r="AF455" s="51">
        <v>2831</v>
      </c>
      <c r="AG455" s="52"/>
      <c r="AH455" s="52"/>
      <c r="AI455" s="52"/>
      <c r="AJ455" s="51">
        <v>484</v>
      </c>
      <c r="AK455" s="52"/>
      <c r="AL455" s="52"/>
      <c r="AM455" s="52"/>
      <c r="AN455" s="51">
        <v>0</v>
      </c>
      <c r="AO455" s="52"/>
      <c r="AP455" s="51">
        <v>0</v>
      </c>
      <c r="AQ455" s="52"/>
      <c r="AR455" s="52"/>
      <c r="AS455" s="52"/>
      <c r="AT455" s="51">
        <v>0</v>
      </c>
    </row>
    <row r="456" spans="1:46"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spans="1:46"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spans="1:46"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spans="1:46" ht="20.100000000000001" customHeight="1" x14ac:dyDescent="0.2">
      <c r="D459" s="2" t="s">
        <v>124</v>
      </c>
      <c r="F459" s="37">
        <v>0</v>
      </c>
      <c r="G459" s="37"/>
      <c r="H459" s="37"/>
      <c r="I459" s="37"/>
      <c r="J459" s="37">
        <v>0</v>
      </c>
      <c r="K459" s="37">
        <v>0</v>
      </c>
      <c r="L459" s="37">
        <v>0</v>
      </c>
      <c r="M459" s="37"/>
      <c r="N459" s="37">
        <v>0</v>
      </c>
      <c r="O459" s="37"/>
      <c r="P459" s="37"/>
      <c r="Q459" s="37"/>
      <c r="R459" s="37">
        <v>0</v>
      </c>
      <c r="S459" s="37">
        <v>0</v>
      </c>
      <c r="T459" s="37">
        <v>0</v>
      </c>
      <c r="U459" s="37">
        <v>0</v>
      </c>
      <c r="V459" s="37"/>
      <c r="W459" s="37">
        <v>0</v>
      </c>
      <c r="X459" s="37">
        <v>0</v>
      </c>
      <c r="Y459" s="37">
        <v>0</v>
      </c>
      <c r="Z459" s="37">
        <v>0</v>
      </c>
      <c r="AA459" s="37">
        <v>0</v>
      </c>
      <c r="AB459" s="37">
        <v>0</v>
      </c>
      <c r="AC459" s="37">
        <v>0</v>
      </c>
      <c r="AD459" s="37">
        <v>0</v>
      </c>
      <c r="AE459" s="37"/>
      <c r="AF459" s="37">
        <v>0</v>
      </c>
      <c r="AG459" s="37"/>
      <c r="AH459" s="37"/>
      <c r="AI459" s="37"/>
      <c r="AJ459" s="37">
        <v>0</v>
      </c>
      <c r="AK459" s="37"/>
      <c r="AL459" s="37"/>
      <c r="AM459" s="37"/>
      <c r="AN459" s="37">
        <v>0</v>
      </c>
      <c r="AO459" s="37"/>
      <c r="AP459" s="37">
        <v>0</v>
      </c>
      <c r="AQ459" s="37"/>
      <c r="AR459" s="37"/>
      <c r="AS459" s="37"/>
      <c r="AT459" s="37">
        <v>0</v>
      </c>
    </row>
    <row r="460" spans="1:46" ht="20.100000000000001" customHeight="1" x14ac:dyDescent="0.2">
      <c r="D460" s="38" t="s">
        <v>99</v>
      </c>
      <c r="F460" s="39">
        <v>0</v>
      </c>
      <c r="G460" s="40"/>
      <c r="H460" s="40"/>
      <c r="I460" s="40"/>
      <c r="J460" s="39">
        <v>0</v>
      </c>
      <c r="K460" s="39">
        <v>0</v>
      </c>
      <c r="L460" s="39">
        <v>0</v>
      </c>
      <c r="M460" s="40"/>
      <c r="N460" s="39">
        <v>0</v>
      </c>
      <c r="O460" s="40"/>
      <c r="P460" s="40"/>
      <c r="Q460" s="40"/>
      <c r="R460" s="39">
        <v>0</v>
      </c>
      <c r="S460" s="39">
        <v>0</v>
      </c>
      <c r="T460" s="39">
        <v>0</v>
      </c>
      <c r="U460" s="39">
        <v>0</v>
      </c>
      <c r="V460" s="40"/>
      <c r="W460" s="39">
        <v>0</v>
      </c>
      <c r="X460" s="39">
        <v>0</v>
      </c>
      <c r="Y460" s="39">
        <v>0</v>
      </c>
      <c r="Z460" s="39">
        <v>0</v>
      </c>
      <c r="AA460" s="39">
        <v>0</v>
      </c>
      <c r="AB460" s="39">
        <v>0</v>
      </c>
      <c r="AC460" s="39">
        <v>0</v>
      </c>
      <c r="AD460" s="39">
        <v>0</v>
      </c>
      <c r="AE460" s="40"/>
      <c r="AF460" s="39">
        <v>0</v>
      </c>
      <c r="AG460" s="40"/>
      <c r="AH460" s="40"/>
      <c r="AI460" s="40"/>
      <c r="AJ460" s="39">
        <v>0</v>
      </c>
      <c r="AK460" s="40"/>
      <c r="AL460" s="40"/>
      <c r="AM460" s="40"/>
      <c r="AN460" s="39">
        <v>0</v>
      </c>
      <c r="AO460" s="40"/>
      <c r="AP460" s="39">
        <v>0</v>
      </c>
      <c r="AQ460" s="40"/>
      <c r="AR460" s="40"/>
      <c r="AS460" s="40"/>
      <c r="AT460" s="39">
        <v>0</v>
      </c>
    </row>
    <row r="461" spans="1:46" ht="20.100000000000001" customHeight="1" x14ac:dyDescent="0.2">
      <c r="B461" s="5"/>
      <c r="D461" s="2" t="s">
        <v>113</v>
      </c>
      <c r="F461" s="37">
        <v>0</v>
      </c>
      <c r="G461" s="37"/>
      <c r="H461" s="37"/>
      <c r="I461" s="37"/>
      <c r="J461" s="37">
        <v>0</v>
      </c>
      <c r="K461" s="37">
        <v>0</v>
      </c>
      <c r="L461" s="37">
        <v>0</v>
      </c>
      <c r="M461" s="37"/>
      <c r="N461" s="37">
        <v>0</v>
      </c>
      <c r="O461" s="37"/>
      <c r="P461" s="37"/>
      <c r="Q461" s="37"/>
      <c r="R461" s="37">
        <v>0</v>
      </c>
      <c r="S461" s="37">
        <v>0</v>
      </c>
      <c r="T461" s="37">
        <v>0</v>
      </c>
      <c r="U461" s="37">
        <v>0</v>
      </c>
      <c r="V461" s="37"/>
      <c r="W461" s="37">
        <v>0</v>
      </c>
      <c r="X461" s="37">
        <v>0</v>
      </c>
      <c r="Y461" s="37">
        <v>0</v>
      </c>
      <c r="Z461" s="37">
        <v>0</v>
      </c>
      <c r="AA461" s="37">
        <v>0</v>
      </c>
      <c r="AB461" s="37">
        <v>0</v>
      </c>
      <c r="AC461" s="37">
        <v>0</v>
      </c>
      <c r="AD461" s="37">
        <v>0</v>
      </c>
      <c r="AE461" s="37"/>
      <c r="AF461" s="37">
        <v>0</v>
      </c>
      <c r="AG461" s="37"/>
      <c r="AH461" s="37"/>
      <c r="AI461" s="37"/>
      <c r="AJ461" s="37">
        <v>0</v>
      </c>
      <c r="AK461" s="37"/>
      <c r="AL461" s="37"/>
      <c r="AM461" s="37"/>
      <c r="AN461" s="37">
        <v>0</v>
      </c>
      <c r="AO461" s="37"/>
      <c r="AP461" s="37">
        <v>0</v>
      </c>
      <c r="AQ461" s="37"/>
      <c r="AR461" s="37"/>
      <c r="AS461" s="37"/>
      <c r="AT461" s="37">
        <v>0</v>
      </c>
    </row>
    <row r="462" spans="1:46" ht="20.100000000000001" customHeight="1" x14ac:dyDescent="0.2">
      <c r="D462" s="38" t="s">
        <v>174</v>
      </c>
      <c r="F462" s="39">
        <v>0</v>
      </c>
      <c r="G462" s="40"/>
      <c r="H462" s="40"/>
      <c r="I462" s="40"/>
      <c r="J462" s="39">
        <v>0</v>
      </c>
      <c r="K462" s="39">
        <v>0</v>
      </c>
      <c r="L462" s="39">
        <v>0</v>
      </c>
      <c r="M462" s="40"/>
      <c r="N462" s="39">
        <v>0</v>
      </c>
      <c r="O462" s="40"/>
      <c r="P462" s="40"/>
      <c r="Q462" s="40"/>
      <c r="R462" s="39">
        <v>0</v>
      </c>
      <c r="S462" s="39">
        <v>0</v>
      </c>
      <c r="T462" s="39">
        <v>0</v>
      </c>
      <c r="U462" s="39">
        <v>0</v>
      </c>
      <c r="V462" s="40"/>
      <c r="W462" s="39">
        <v>0</v>
      </c>
      <c r="X462" s="39">
        <v>0</v>
      </c>
      <c r="Y462" s="39">
        <v>0</v>
      </c>
      <c r="Z462" s="39">
        <v>0</v>
      </c>
      <c r="AA462" s="39">
        <v>0</v>
      </c>
      <c r="AB462" s="39">
        <v>0</v>
      </c>
      <c r="AC462" s="39">
        <v>0</v>
      </c>
      <c r="AD462" s="39">
        <v>0</v>
      </c>
      <c r="AE462" s="40"/>
      <c r="AF462" s="39">
        <v>0</v>
      </c>
      <c r="AG462" s="40"/>
      <c r="AH462" s="40"/>
      <c r="AI462" s="40"/>
      <c r="AJ462" s="39">
        <v>0</v>
      </c>
      <c r="AK462" s="40"/>
      <c r="AL462" s="40"/>
      <c r="AM462" s="40"/>
      <c r="AN462" s="39">
        <v>0</v>
      </c>
      <c r="AO462" s="40"/>
      <c r="AP462" s="39">
        <v>0</v>
      </c>
      <c r="AQ462" s="40"/>
      <c r="AR462" s="40"/>
      <c r="AS462" s="40"/>
      <c r="AT462" s="39">
        <v>0</v>
      </c>
    </row>
    <row r="463" spans="1:46" ht="20.100000000000001" customHeight="1" x14ac:dyDescent="0.2">
      <c r="D463" s="2" t="s">
        <v>102</v>
      </c>
      <c r="F463" s="37">
        <v>0</v>
      </c>
      <c r="G463" s="37"/>
      <c r="H463" s="37"/>
      <c r="I463" s="37"/>
      <c r="J463" s="37">
        <v>0</v>
      </c>
      <c r="K463" s="37">
        <v>0</v>
      </c>
      <c r="L463" s="37">
        <v>0</v>
      </c>
      <c r="M463" s="37"/>
      <c r="N463" s="37">
        <v>0</v>
      </c>
      <c r="O463" s="37"/>
      <c r="P463" s="37"/>
      <c r="Q463" s="37"/>
      <c r="R463" s="37">
        <v>0</v>
      </c>
      <c r="S463" s="37">
        <v>0</v>
      </c>
      <c r="T463" s="37">
        <v>0</v>
      </c>
      <c r="U463" s="37">
        <v>0</v>
      </c>
      <c r="V463" s="37"/>
      <c r="W463" s="37">
        <v>0</v>
      </c>
      <c r="X463" s="37">
        <v>0</v>
      </c>
      <c r="Y463" s="37">
        <v>0</v>
      </c>
      <c r="Z463" s="37">
        <v>0</v>
      </c>
      <c r="AA463" s="37">
        <v>0</v>
      </c>
      <c r="AB463" s="37">
        <v>0</v>
      </c>
      <c r="AC463" s="37">
        <v>0</v>
      </c>
      <c r="AD463" s="37">
        <v>0</v>
      </c>
      <c r="AE463" s="37"/>
      <c r="AF463" s="37">
        <v>0</v>
      </c>
      <c r="AG463" s="37"/>
      <c r="AH463" s="37"/>
      <c r="AI463" s="37"/>
      <c r="AJ463" s="37">
        <v>0</v>
      </c>
      <c r="AK463" s="37"/>
      <c r="AL463" s="37"/>
      <c r="AM463" s="37"/>
      <c r="AN463" s="37">
        <v>0</v>
      </c>
      <c r="AO463" s="37"/>
      <c r="AP463" s="37">
        <v>0</v>
      </c>
      <c r="AQ463" s="37"/>
      <c r="AR463" s="37"/>
      <c r="AS463" s="37"/>
      <c r="AT463" s="37">
        <v>0</v>
      </c>
    </row>
    <row r="464" spans="1:46" ht="20.100000000000001" customHeight="1" x14ac:dyDescent="0.2">
      <c r="D464" s="38" t="s">
        <v>116</v>
      </c>
      <c r="F464" s="39">
        <v>1</v>
      </c>
      <c r="G464" s="40"/>
      <c r="H464" s="40"/>
      <c r="I464" s="40"/>
      <c r="J464" s="39">
        <v>0</v>
      </c>
      <c r="K464" s="39">
        <v>0</v>
      </c>
      <c r="L464" s="39">
        <v>0</v>
      </c>
      <c r="M464" s="40"/>
      <c r="N464" s="39">
        <v>0</v>
      </c>
      <c r="O464" s="40"/>
      <c r="P464" s="40"/>
      <c r="Q464" s="40"/>
      <c r="R464" s="39">
        <v>0</v>
      </c>
      <c r="S464" s="39">
        <v>0</v>
      </c>
      <c r="T464" s="39">
        <v>0</v>
      </c>
      <c r="U464" s="39">
        <v>0</v>
      </c>
      <c r="V464" s="40"/>
      <c r="W464" s="39">
        <v>0</v>
      </c>
      <c r="X464" s="39">
        <v>0</v>
      </c>
      <c r="Y464" s="39">
        <v>0</v>
      </c>
      <c r="Z464" s="39">
        <v>0</v>
      </c>
      <c r="AA464" s="39">
        <v>0</v>
      </c>
      <c r="AB464" s="39">
        <v>0</v>
      </c>
      <c r="AC464" s="39">
        <v>0</v>
      </c>
      <c r="AD464" s="39">
        <v>0</v>
      </c>
      <c r="AE464" s="40"/>
      <c r="AF464" s="39">
        <v>0</v>
      </c>
      <c r="AG464" s="40"/>
      <c r="AH464" s="40"/>
      <c r="AI464" s="40"/>
      <c r="AJ464" s="39">
        <v>1</v>
      </c>
      <c r="AK464" s="40"/>
      <c r="AL464" s="40"/>
      <c r="AM464" s="40"/>
      <c r="AN464" s="39">
        <v>0</v>
      </c>
      <c r="AO464" s="40"/>
      <c r="AP464" s="39">
        <v>0</v>
      </c>
      <c r="AQ464" s="40"/>
      <c r="AR464" s="40"/>
      <c r="AS464" s="40"/>
      <c r="AT464" s="39">
        <v>0</v>
      </c>
    </row>
    <row r="465" spans="2:46"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row>
    <row r="466" spans="2:46" ht="20.100000000000001" customHeight="1" x14ac:dyDescent="0.2">
      <c r="C466" s="42" t="s">
        <v>122</v>
      </c>
      <c r="D466" s="42"/>
      <c r="F466" s="44">
        <v>1</v>
      </c>
      <c r="G466" s="45"/>
      <c r="H466" s="45"/>
      <c r="I466" s="45"/>
      <c r="J466" s="44">
        <v>0</v>
      </c>
      <c r="K466" s="44">
        <v>0</v>
      </c>
      <c r="L466" s="44">
        <v>0</v>
      </c>
      <c r="M466" s="45"/>
      <c r="N466" s="44">
        <v>0</v>
      </c>
      <c r="O466" s="45"/>
      <c r="P466" s="45"/>
      <c r="Q466" s="45"/>
      <c r="R466" s="44">
        <v>0</v>
      </c>
      <c r="S466" s="44">
        <v>0</v>
      </c>
      <c r="T466" s="44">
        <v>0</v>
      </c>
      <c r="U466" s="44">
        <v>0</v>
      </c>
      <c r="V466" s="45"/>
      <c r="W466" s="44">
        <v>0</v>
      </c>
      <c r="X466" s="44">
        <v>0</v>
      </c>
      <c r="Y466" s="44">
        <v>0</v>
      </c>
      <c r="Z466" s="44">
        <v>0</v>
      </c>
      <c r="AA466" s="44">
        <v>0</v>
      </c>
      <c r="AB466" s="44">
        <v>0</v>
      </c>
      <c r="AC466" s="44">
        <v>0</v>
      </c>
      <c r="AD466" s="44">
        <v>0</v>
      </c>
      <c r="AE466" s="45"/>
      <c r="AF466" s="44">
        <v>0</v>
      </c>
      <c r="AG466" s="45"/>
      <c r="AH466" s="45"/>
      <c r="AI466" s="45"/>
      <c r="AJ466" s="44">
        <v>1</v>
      </c>
      <c r="AK466" s="45"/>
      <c r="AL466" s="45"/>
      <c r="AM466" s="45"/>
      <c r="AN466" s="44">
        <v>0</v>
      </c>
      <c r="AO466" s="45"/>
      <c r="AP466" s="44">
        <v>0</v>
      </c>
      <c r="AQ466" s="45"/>
      <c r="AR466" s="45"/>
      <c r="AS466" s="45"/>
      <c r="AT466" s="44">
        <v>0</v>
      </c>
    </row>
    <row r="467" spans="2:46"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row>
    <row r="468" spans="2:46"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row>
    <row r="469" spans="2:46" ht="20.100000000000001" customHeight="1" x14ac:dyDescent="0.2">
      <c r="D469" s="2" t="s">
        <v>124</v>
      </c>
      <c r="F469" s="37">
        <v>104</v>
      </c>
      <c r="G469" s="37"/>
      <c r="H469" s="37"/>
      <c r="I469" s="37"/>
      <c r="J469" s="37">
        <v>606</v>
      </c>
      <c r="K469" s="37">
        <v>5</v>
      </c>
      <c r="L469" s="37">
        <v>0</v>
      </c>
      <c r="M469" s="37"/>
      <c r="N469" s="37">
        <v>611</v>
      </c>
      <c r="O469" s="37"/>
      <c r="P469" s="37"/>
      <c r="Q469" s="37"/>
      <c r="R469" s="37">
        <v>7</v>
      </c>
      <c r="S469" s="37">
        <v>13</v>
      </c>
      <c r="T469" s="37">
        <v>16</v>
      </c>
      <c r="U469" s="37">
        <v>38</v>
      </c>
      <c r="V469" s="37"/>
      <c r="W469" s="37">
        <v>43</v>
      </c>
      <c r="X469" s="37">
        <v>2</v>
      </c>
      <c r="Y469" s="37">
        <v>3</v>
      </c>
      <c r="Z469" s="37">
        <v>30</v>
      </c>
      <c r="AA469" s="37">
        <v>22</v>
      </c>
      <c r="AB469" s="37">
        <v>38</v>
      </c>
      <c r="AC469" s="37">
        <v>374</v>
      </c>
      <c r="AD469" s="37">
        <v>0</v>
      </c>
      <c r="AE469" s="37"/>
      <c r="AF469" s="37">
        <v>586</v>
      </c>
      <c r="AG469" s="37"/>
      <c r="AH469" s="37"/>
      <c r="AI469" s="37"/>
      <c r="AJ469" s="37">
        <v>129</v>
      </c>
      <c r="AK469" s="37"/>
      <c r="AL469" s="37"/>
      <c r="AM469" s="37"/>
      <c r="AN469" s="37">
        <v>0</v>
      </c>
      <c r="AO469" s="37"/>
      <c r="AP469" s="37">
        <v>0</v>
      </c>
      <c r="AQ469" s="37"/>
      <c r="AR469" s="37"/>
      <c r="AS469" s="37"/>
      <c r="AT469" s="37">
        <v>0</v>
      </c>
    </row>
    <row r="470" spans="2:46" ht="20.100000000000001" customHeight="1" x14ac:dyDescent="0.2">
      <c r="D470" s="38" t="s">
        <v>173</v>
      </c>
      <c r="F470" s="39">
        <v>165</v>
      </c>
      <c r="G470" s="40"/>
      <c r="H470" s="40"/>
      <c r="I470" s="40"/>
      <c r="J470" s="39">
        <v>670</v>
      </c>
      <c r="K470" s="39">
        <v>1</v>
      </c>
      <c r="L470" s="39">
        <v>5</v>
      </c>
      <c r="M470" s="40"/>
      <c r="N470" s="39">
        <v>676</v>
      </c>
      <c r="O470" s="40"/>
      <c r="P470" s="40"/>
      <c r="Q470" s="40"/>
      <c r="R470" s="39">
        <v>0</v>
      </c>
      <c r="S470" s="39">
        <v>16</v>
      </c>
      <c r="T470" s="39">
        <v>21</v>
      </c>
      <c r="U470" s="39">
        <v>51</v>
      </c>
      <c r="V470" s="40"/>
      <c r="W470" s="39">
        <v>42</v>
      </c>
      <c r="X470" s="39">
        <v>2</v>
      </c>
      <c r="Y470" s="39">
        <v>0</v>
      </c>
      <c r="Z470" s="39">
        <v>48</v>
      </c>
      <c r="AA470" s="39">
        <v>27</v>
      </c>
      <c r="AB470" s="39">
        <v>28</v>
      </c>
      <c r="AC470" s="39">
        <v>494</v>
      </c>
      <c r="AD470" s="39">
        <v>0</v>
      </c>
      <c r="AE470" s="40"/>
      <c r="AF470" s="39">
        <v>729</v>
      </c>
      <c r="AG470" s="40"/>
      <c r="AH470" s="40"/>
      <c r="AI470" s="40"/>
      <c r="AJ470" s="39">
        <v>112</v>
      </c>
      <c r="AK470" s="40"/>
      <c r="AL470" s="40"/>
      <c r="AM470" s="40"/>
      <c r="AN470" s="39">
        <v>0</v>
      </c>
      <c r="AO470" s="40"/>
      <c r="AP470" s="39">
        <v>0</v>
      </c>
      <c r="AQ470" s="40"/>
      <c r="AR470" s="40"/>
      <c r="AS470" s="40"/>
      <c r="AT470" s="39">
        <v>0</v>
      </c>
    </row>
    <row r="471" spans="2:46" ht="20.100000000000001" customHeight="1" x14ac:dyDescent="0.2">
      <c r="B471" s="5"/>
      <c r="D471" s="2" t="s">
        <v>113</v>
      </c>
      <c r="F471" s="37">
        <v>63</v>
      </c>
      <c r="G471" s="37"/>
      <c r="H471" s="37"/>
      <c r="I471" s="37"/>
      <c r="J471" s="37">
        <v>403</v>
      </c>
      <c r="K471" s="37">
        <v>3</v>
      </c>
      <c r="L471" s="37">
        <v>2</v>
      </c>
      <c r="M471" s="37"/>
      <c r="N471" s="37">
        <v>408</v>
      </c>
      <c r="O471" s="37"/>
      <c r="P471" s="37"/>
      <c r="Q471" s="37"/>
      <c r="R471" s="37">
        <v>2</v>
      </c>
      <c r="S471" s="37">
        <v>13</v>
      </c>
      <c r="T471" s="37">
        <v>12</v>
      </c>
      <c r="U471" s="37">
        <v>12</v>
      </c>
      <c r="V471" s="37"/>
      <c r="W471" s="37">
        <v>22</v>
      </c>
      <c r="X471" s="37">
        <v>0</v>
      </c>
      <c r="Y471" s="37">
        <v>0</v>
      </c>
      <c r="Z471" s="37">
        <v>10</v>
      </c>
      <c r="AA471" s="37">
        <v>28</v>
      </c>
      <c r="AB471" s="37">
        <v>18</v>
      </c>
      <c r="AC471" s="37">
        <v>267</v>
      </c>
      <c r="AD471" s="37">
        <v>0</v>
      </c>
      <c r="AE471" s="37"/>
      <c r="AF471" s="37">
        <v>384</v>
      </c>
      <c r="AG471" s="37"/>
      <c r="AH471" s="37"/>
      <c r="AI471" s="37"/>
      <c r="AJ471" s="37">
        <v>87</v>
      </c>
      <c r="AK471" s="37"/>
      <c r="AL471" s="37"/>
      <c r="AM471" s="37"/>
      <c r="AN471" s="37">
        <v>0</v>
      </c>
      <c r="AO471" s="37"/>
      <c r="AP471" s="37">
        <v>0</v>
      </c>
      <c r="AQ471" s="37"/>
      <c r="AR471" s="37"/>
      <c r="AS471" s="37"/>
      <c r="AT471" s="37">
        <v>0</v>
      </c>
    </row>
    <row r="472" spans="2:46" ht="20.100000000000001" customHeight="1" x14ac:dyDescent="0.2">
      <c r="D472" s="38" t="s">
        <v>174</v>
      </c>
      <c r="F472" s="39">
        <v>46</v>
      </c>
      <c r="G472" s="40"/>
      <c r="H472" s="40"/>
      <c r="I472" s="40"/>
      <c r="J472" s="39">
        <v>399</v>
      </c>
      <c r="K472" s="39">
        <v>6</v>
      </c>
      <c r="L472" s="39">
        <v>4</v>
      </c>
      <c r="M472" s="40"/>
      <c r="N472" s="39">
        <v>409</v>
      </c>
      <c r="O472" s="40"/>
      <c r="P472" s="40"/>
      <c r="Q472" s="40"/>
      <c r="R472" s="39">
        <v>0</v>
      </c>
      <c r="S472" s="39">
        <v>10</v>
      </c>
      <c r="T472" s="39">
        <v>21</v>
      </c>
      <c r="U472" s="39">
        <v>22</v>
      </c>
      <c r="V472" s="40"/>
      <c r="W472" s="39">
        <v>14</v>
      </c>
      <c r="X472" s="39">
        <v>0</v>
      </c>
      <c r="Y472" s="39">
        <v>1</v>
      </c>
      <c r="Z472" s="39">
        <v>13</v>
      </c>
      <c r="AA472" s="39">
        <v>38</v>
      </c>
      <c r="AB472" s="39">
        <v>53</v>
      </c>
      <c r="AC472" s="39">
        <v>212</v>
      </c>
      <c r="AD472" s="39">
        <v>0</v>
      </c>
      <c r="AE472" s="40"/>
      <c r="AF472" s="39">
        <v>384</v>
      </c>
      <c r="AG472" s="40"/>
      <c r="AH472" s="40"/>
      <c r="AI472" s="40"/>
      <c r="AJ472" s="39">
        <v>71</v>
      </c>
      <c r="AK472" s="40"/>
      <c r="AL472" s="40"/>
      <c r="AM472" s="40"/>
      <c r="AN472" s="39">
        <v>0</v>
      </c>
      <c r="AO472" s="40"/>
      <c r="AP472" s="39">
        <v>0</v>
      </c>
      <c r="AQ472" s="40"/>
      <c r="AR472" s="40"/>
      <c r="AS472" s="40"/>
      <c r="AT472" s="39">
        <v>0</v>
      </c>
    </row>
    <row r="473" spans="2:46"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spans="2:46" ht="20.100000000000001" customHeight="1" x14ac:dyDescent="0.2">
      <c r="C474" s="42" t="s">
        <v>287</v>
      </c>
      <c r="D474" s="42"/>
      <c r="F474" s="44">
        <v>378</v>
      </c>
      <c r="G474" s="45"/>
      <c r="H474" s="45"/>
      <c r="I474" s="45"/>
      <c r="J474" s="44">
        <v>2078</v>
      </c>
      <c r="K474" s="44">
        <v>15</v>
      </c>
      <c r="L474" s="44">
        <v>11</v>
      </c>
      <c r="M474" s="45"/>
      <c r="N474" s="44">
        <v>2104</v>
      </c>
      <c r="O474" s="45"/>
      <c r="P474" s="45"/>
      <c r="Q474" s="45"/>
      <c r="R474" s="44">
        <v>9</v>
      </c>
      <c r="S474" s="44">
        <v>52</v>
      </c>
      <c r="T474" s="44">
        <v>70</v>
      </c>
      <c r="U474" s="44">
        <v>123</v>
      </c>
      <c r="V474" s="45"/>
      <c r="W474" s="44">
        <v>121</v>
      </c>
      <c r="X474" s="44">
        <v>4</v>
      </c>
      <c r="Y474" s="44">
        <v>4</v>
      </c>
      <c r="Z474" s="44">
        <v>101</v>
      </c>
      <c r="AA474" s="44">
        <v>115</v>
      </c>
      <c r="AB474" s="44">
        <v>137</v>
      </c>
      <c r="AC474" s="44">
        <v>1347</v>
      </c>
      <c r="AD474" s="44">
        <v>0</v>
      </c>
      <c r="AE474" s="45"/>
      <c r="AF474" s="44">
        <v>2083</v>
      </c>
      <c r="AG474" s="45"/>
      <c r="AH474" s="45"/>
      <c r="AI474" s="45"/>
      <c r="AJ474" s="44">
        <v>399</v>
      </c>
      <c r="AK474" s="45"/>
      <c r="AL474" s="45"/>
      <c r="AM474" s="45"/>
      <c r="AN474" s="44">
        <v>0</v>
      </c>
      <c r="AO474" s="45"/>
      <c r="AP474" s="44">
        <v>0</v>
      </c>
      <c r="AQ474" s="45"/>
      <c r="AR474" s="45"/>
      <c r="AS474" s="45"/>
      <c r="AT474" s="44">
        <v>0</v>
      </c>
    </row>
    <row r="475" spans="2:46"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spans="2:46"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spans="2:46" ht="20.100000000000001" customHeight="1" x14ac:dyDescent="0.2">
      <c r="B477" s="5"/>
      <c r="D477" s="53" t="s">
        <v>288</v>
      </c>
      <c r="F477" s="37">
        <v>56</v>
      </c>
      <c r="G477" s="37"/>
      <c r="H477" s="37"/>
      <c r="I477" s="37"/>
      <c r="J477" s="37">
        <v>219</v>
      </c>
      <c r="K477" s="37">
        <v>0</v>
      </c>
      <c r="L477" s="37">
        <v>4</v>
      </c>
      <c r="M477" s="37"/>
      <c r="N477" s="37">
        <v>223</v>
      </c>
      <c r="O477" s="37"/>
      <c r="P477" s="37"/>
      <c r="Q477" s="37"/>
      <c r="R477" s="37">
        <v>3</v>
      </c>
      <c r="S477" s="37">
        <v>2</v>
      </c>
      <c r="T477" s="37">
        <v>6</v>
      </c>
      <c r="U477" s="37">
        <v>10</v>
      </c>
      <c r="V477" s="37"/>
      <c r="W477" s="37">
        <v>7</v>
      </c>
      <c r="X477" s="37">
        <v>0</v>
      </c>
      <c r="Y477" s="37">
        <v>0</v>
      </c>
      <c r="Z477" s="37">
        <v>0</v>
      </c>
      <c r="AA477" s="37">
        <v>25</v>
      </c>
      <c r="AB477" s="37">
        <v>5</v>
      </c>
      <c r="AC477" s="37">
        <v>133</v>
      </c>
      <c r="AD477" s="37">
        <v>0</v>
      </c>
      <c r="AE477" s="37"/>
      <c r="AF477" s="37">
        <v>191</v>
      </c>
      <c r="AG477" s="37"/>
      <c r="AH477" s="37"/>
      <c r="AI477" s="37"/>
      <c r="AJ477" s="37">
        <v>88</v>
      </c>
      <c r="AK477" s="37"/>
      <c r="AL477" s="37"/>
      <c r="AM477" s="37"/>
      <c r="AN477" s="37">
        <v>0</v>
      </c>
      <c r="AO477" s="37"/>
      <c r="AP477" s="37">
        <v>0</v>
      </c>
      <c r="AQ477" s="37"/>
      <c r="AR477" s="37"/>
      <c r="AS477" s="37"/>
      <c r="AT477" s="37">
        <v>0</v>
      </c>
    </row>
    <row r="478" spans="2:46" ht="20.100000000000001" customHeight="1" x14ac:dyDescent="0.2">
      <c r="B478" s="5"/>
      <c r="D478" s="38" t="s">
        <v>289</v>
      </c>
      <c r="F478" s="39">
        <v>33</v>
      </c>
      <c r="G478" s="40"/>
      <c r="H478" s="40"/>
      <c r="I478" s="40"/>
      <c r="J478" s="39">
        <v>168</v>
      </c>
      <c r="K478" s="39">
        <v>1</v>
      </c>
      <c r="L478" s="39">
        <v>2</v>
      </c>
      <c r="M478" s="40"/>
      <c r="N478" s="39">
        <v>171</v>
      </c>
      <c r="O478" s="40"/>
      <c r="P478" s="40"/>
      <c r="Q478" s="40"/>
      <c r="R478" s="39">
        <v>0</v>
      </c>
      <c r="S478" s="39">
        <v>8</v>
      </c>
      <c r="T478" s="39">
        <v>18</v>
      </c>
      <c r="U478" s="39">
        <v>13</v>
      </c>
      <c r="V478" s="40"/>
      <c r="W478" s="39">
        <v>12</v>
      </c>
      <c r="X478" s="39">
        <v>0</v>
      </c>
      <c r="Y478" s="39">
        <v>0</v>
      </c>
      <c r="Z478" s="39">
        <v>3</v>
      </c>
      <c r="AA478" s="39">
        <v>17</v>
      </c>
      <c r="AB478" s="39">
        <v>10</v>
      </c>
      <c r="AC478" s="39">
        <v>87</v>
      </c>
      <c r="AD478" s="39">
        <v>0</v>
      </c>
      <c r="AE478" s="40"/>
      <c r="AF478" s="39">
        <v>168</v>
      </c>
      <c r="AG478" s="40"/>
      <c r="AH478" s="40"/>
      <c r="AI478" s="40"/>
      <c r="AJ478" s="39">
        <v>36</v>
      </c>
      <c r="AK478" s="40"/>
      <c r="AL478" s="40"/>
      <c r="AM478" s="40"/>
      <c r="AN478" s="39">
        <v>0</v>
      </c>
      <c r="AO478" s="40"/>
      <c r="AP478" s="39">
        <v>0</v>
      </c>
      <c r="AQ478" s="40"/>
      <c r="AR478" s="40"/>
      <c r="AS478" s="40"/>
      <c r="AT478" s="39">
        <v>0</v>
      </c>
    </row>
    <row r="479" spans="2:46" ht="20.100000000000001" customHeight="1" x14ac:dyDescent="0.2">
      <c r="B479" s="5"/>
      <c r="D479" s="53" t="s">
        <v>290</v>
      </c>
      <c r="F479" s="37">
        <v>36</v>
      </c>
      <c r="G479" s="37"/>
      <c r="H479" s="37"/>
      <c r="I479" s="37"/>
      <c r="J479" s="37">
        <v>172</v>
      </c>
      <c r="K479" s="37">
        <v>2</v>
      </c>
      <c r="L479" s="37">
        <v>3</v>
      </c>
      <c r="M479" s="37"/>
      <c r="N479" s="37">
        <v>177</v>
      </c>
      <c r="O479" s="37"/>
      <c r="P479" s="37"/>
      <c r="Q479" s="37"/>
      <c r="R479" s="37">
        <v>0</v>
      </c>
      <c r="S479" s="37">
        <v>7</v>
      </c>
      <c r="T479" s="37">
        <v>6</v>
      </c>
      <c r="U479" s="37">
        <v>9</v>
      </c>
      <c r="V479" s="37"/>
      <c r="W479" s="37">
        <v>18</v>
      </c>
      <c r="X479" s="37">
        <v>0</v>
      </c>
      <c r="Y479" s="37">
        <v>0</v>
      </c>
      <c r="Z479" s="37">
        <v>3</v>
      </c>
      <c r="AA479" s="37">
        <v>23</v>
      </c>
      <c r="AB479" s="37">
        <v>4</v>
      </c>
      <c r="AC479" s="37">
        <v>104</v>
      </c>
      <c r="AD479" s="37">
        <v>0</v>
      </c>
      <c r="AE479" s="37"/>
      <c r="AF479" s="37">
        <v>174</v>
      </c>
      <c r="AG479" s="37"/>
      <c r="AH479" s="37"/>
      <c r="AI479" s="37"/>
      <c r="AJ479" s="37">
        <v>39</v>
      </c>
      <c r="AK479" s="37"/>
      <c r="AL479" s="37"/>
      <c r="AM479" s="37"/>
      <c r="AN479" s="37">
        <v>0</v>
      </c>
      <c r="AO479" s="37"/>
      <c r="AP479" s="37">
        <v>0</v>
      </c>
      <c r="AQ479" s="37"/>
      <c r="AR479" s="37"/>
      <c r="AS479" s="37"/>
      <c r="AT479" s="37">
        <v>0</v>
      </c>
    </row>
    <row r="480" spans="2:46" ht="20.100000000000001" customHeight="1" x14ac:dyDescent="0.2">
      <c r="B480" s="5"/>
      <c r="D480" s="38" t="s">
        <v>291</v>
      </c>
      <c r="F480" s="39">
        <v>45</v>
      </c>
      <c r="G480" s="40"/>
      <c r="H480" s="40"/>
      <c r="I480" s="40"/>
      <c r="J480" s="39">
        <v>261</v>
      </c>
      <c r="K480" s="39">
        <v>1</v>
      </c>
      <c r="L480" s="39">
        <v>2</v>
      </c>
      <c r="M480" s="40"/>
      <c r="N480" s="39">
        <v>264</v>
      </c>
      <c r="O480" s="40"/>
      <c r="P480" s="40"/>
      <c r="Q480" s="40"/>
      <c r="R480" s="39">
        <v>0</v>
      </c>
      <c r="S480" s="39">
        <v>9</v>
      </c>
      <c r="T480" s="39">
        <v>10</v>
      </c>
      <c r="U480" s="39">
        <v>12</v>
      </c>
      <c r="V480" s="40"/>
      <c r="W480" s="39">
        <v>10</v>
      </c>
      <c r="X480" s="39">
        <v>0</v>
      </c>
      <c r="Y480" s="39">
        <v>0</v>
      </c>
      <c r="Z480" s="39">
        <v>4</v>
      </c>
      <c r="AA480" s="39">
        <v>22</v>
      </c>
      <c r="AB480" s="39">
        <v>9</v>
      </c>
      <c r="AC480" s="39">
        <v>179</v>
      </c>
      <c r="AD480" s="39">
        <v>0</v>
      </c>
      <c r="AE480" s="40"/>
      <c r="AF480" s="39">
        <v>255</v>
      </c>
      <c r="AG480" s="40"/>
      <c r="AH480" s="40"/>
      <c r="AI480" s="40"/>
      <c r="AJ480" s="39">
        <v>54</v>
      </c>
      <c r="AK480" s="40"/>
      <c r="AL480" s="40"/>
      <c r="AM480" s="40"/>
      <c r="AN480" s="39">
        <v>0</v>
      </c>
      <c r="AO480" s="40"/>
      <c r="AP480" s="39">
        <v>0</v>
      </c>
      <c r="AQ480" s="40"/>
      <c r="AR480" s="40"/>
      <c r="AS480" s="40"/>
      <c r="AT480" s="39">
        <v>0</v>
      </c>
    </row>
    <row r="481" spans="1:46" ht="20.100000000000001" customHeight="1" x14ac:dyDescent="0.2">
      <c r="D481" s="53" t="s">
        <v>292</v>
      </c>
      <c r="F481" s="37">
        <v>34</v>
      </c>
      <c r="G481" s="37"/>
      <c r="H481" s="37"/>
      <c r="I481" s="37"/>
      <c r="J481" s="37">
        <v>254</v>
      </c>
      <c r="K481" s="37">
        <v>1</v>
      </c>
      <c r="L481" s="37">
        <v>3</v>
      </c>
      <c r="M481" s="37"/>
      <c r="N481" s="37">
        <v>258</v>
      </c>
      <c r="O481" s="37"/>
      <c r="P481" s="37"/>
      <c r="Q481" s="37"/>
      <c r="R481" s="37">
        <v>4</v>
      </c>
      <c r="S481" s="37">
        <v>15</v>
      </c>
      <c r="T481" s="37">
        <v>11</v>
      </c>
      <c r="U481" s="37">
        <v>3</v>
      </c>
      <c r="V481" s="37"/>
      <c r="W481" s="37">
        <v>6</v>
      </c>
      <c r="X481" s="37">
        <v>1</v>
      </c>
      <c r="Y481" s="37">
        <v>0</v>
      </c>
      <c r="Z481" s="37">
        <v>3</v>
      </c>
      <c r="AA481" s="37">
        <v>13</v>
      </c>
      <c r="AB481" s="37">
        <v>15</v>
      </c>
      <c r="AC481" s="37">
        <v>180</v>
      </c>
      <c r="AD481" s="37">
        <v>0</v>
      </c>
      <c r="AE481" s="37"/>
      <c r="AF481" s="37">
        <v>251</v>
      </c>
      <c r="AG481" s="37"/>
      <c r="AH481" s="37"/>
      <c r="AI481" s="37"/>
      <c r="AJ481" s="37">
        <v>41</v>
      </c>
      <c r="AK481" s="37"/>
      <c r="AL481" s="37"/>
      <c r="AM481" s="37"/>
      <c r="AN481" s="37">
        <v>0</v>
      </c>
      <c r="AO481" s="37"/>
      <c r="AP481" s="37">
        <v>0</v>
      </c>
      <c r="AQ481" s="37"/>
      <c r="AR481" s="37"/>
      <c r="AS481" s="37"/>
      <c r="AT481" s="37">
        <v>0</v>
      </c>
    </row>
    <row r="482" spans="1:46" ht="20.100000000000001" customHeight="1" x14ac:dyDescent="0.2">
      <c r="D482" s="38" t="s">
        <v>293</v>
      </c>
      <c r="F482" s="39">
        <v>25</v>
      </c>
      <c r="G482" s="40"/>
      <c r="H482" s="40"/>
      <c r="I482" s="40"/>
      <c r="J482" s="39">
        <v>164</v>
      </c>
      <c r="K482" s="39">
        <v>2</v>
      </c>
      <c r="L482" s="39">
        <v>0</v>
      </c>
      <c r="M482" s="40"/>
      <c r="N482" s="39">
        <v>166</v>
      </c>
      <c r="O482" s="40"/>
      <c r="P482" s="40"/>
      <c r="Q482" s="40"/>
      <c r="R482" s="39">
        <v>1</v>
      </c>
      <c r="S482" s="39">
        <v>10</v>
      </c>
      <c r="T482" s="39">
        <v>4</v>
      </c>
      <c r="U482" s="39">
        <v>1</v>
      </c>
      <c r="V482" s="40"/>
      <c r="W482" s="39">
        <v>12</v>
      </c>
      <c r="X482" s="39">
        <v>0</v>
      </c>
      <c r="Y482" s="39">
        <v>0</v>
      </c>
      <c r="Z482" s="39">
        <v>7</v>
      </c>
      <c r="AA482" s="39">
        <v>14</v>
      </c>
      <c r="AB482" s="39">
        <v>15</v>
      </c>
      <c r="AC482" s="39">
        <v>102</v>
      </c>
      <c r="AD482" s="39">
        <v>0</v>
      </c>
      <c r="AE482" s="40"/>
      <c r="AF482" s="39">
        <v>166</v>
      </c>
      <c r="AG482" s="40"/>
      <c r="AH482" s="40"/>
      <c r="AI482" s="40"/>
      <c r="AJ482" s="39">
        <v>25</v>
      </c>
      <c r="AK482" s="40"/>
      <c r="AL482" s="40"/>
      <c r="AM482" s="40"/>
      <c r="AN482" s="39">
        <v>0</v>
      </c>
      <c r="AO482" s="40"/>
      <c r="AP482" s="39">
        <v>0</v>
      </c>
      <c r="AQ482" s="40"/>
      <c r="AR482" s="40"/>
      <c r="AS482" s="40"/>
      <c r="AT482" s="39">
        <v>0</v>
      </c>
    </row>
    <row r="483" spans="1:46" ht="20.100000000000001" customHeight="1" x14ac:dyDescent="0.2">
      <c r="D483" s="53" t="s">
        <v>294</v>
      </c>
      <c r="F483" s="37">
        <v>45</v>
      </c>
      <c r="G483" s="37"/>
      <c r="H483" s="37"/>
      <c r="I483" s="37"/>
      <c r="J483" s="37">
        <v>179</v>
      </c>
      <c r="K483" s="37">
        <v>1</v>
      </c>
      <c r="L483" s="37">
        <v>1</v>
      </c>
      <c r="M483" s="37"/>
      <c r="N483" s="37">
        <v>181</v>
      </c>
      <c r="O483" s="37"/>
      <c r="P483" s="37"/>
      <c r="Q483" s="37"/>
      <c r="R483" s="37">
        <v>2</v>
      </c>
      <c r="S483" s="37">
        <v>6</v>
      </c>
      <c r="T483" s="37">
        <v>7</v>
      </c>
      <c r="U483" s="37">
        <v>13</v>
      </c>
      <c r="V483" s="37"/>
      <c r="W483" s="37">
        <v>19</v>
      </c>
      <c r="X483" s="37">
        <v>1</v>
      </c>
      <c r="Y483" s="37">
        <v>1</v>
      </c>
      <c r="Z483" s="37">
        <v>4</v>
      </c>
      <c r="AA483" s="37">
        <v>19</v>
      </c>
      <c r="AB483" s="37">
        <v>20</v>
      </c>
      <c r="AC483" s="37">
        <v>113</v>
      </c>
      <c r="AD483" s="37">
        <v>0</v>
      </c>
      <c r="AE483" s="37"/>
      <c r="AF483" s="37">
        <v>205</v>
      </c>
      <c r="AG483" s="37"/>
      <c r="AH483" s="37"/>
      <c r="AI483" s="37"/>
      <c r="AJ483" s="37">
        <v>21</v>
      </c>
      <c r="AK483" s="37"/>
      <c r="AL483" s="37"/>
      <c r="AM483" s="37"/>
      <c r="AN483" s="37">
        <v>0</v>
      </c>
      <c r="AO483" s="37"/>
      <c r="AP483" s="37">
        <v>0</v>
      </c>
      <c r="AQ483" s="37"/>
      <c r="AR483" s="37"/>
      <c r="AS483" s="37"/>
      <c r="AT483" s="37">
        <v>0</v>
      </c>
    </row>
    <row r="484" spans="1:46" ht="20.100000000000001" customHeight="1" x14ac:dyDescent="0.2">
      <c r="D484" s="38" t="s">
        <v>295</v>
      </c>
      <c r="F484" s="39">
        <v>58</v>
      </c>
      <c r="G484" s="40"/>
      <c r="H484" s="40"/>
      <c r="I484" s="40"/>
      <c r="J484" s="39">
        <v>278</v>
      </c>
      <c r="K484" s="39">
        <v>2</v>
      </c>
      <c r="L484" s="39">
        <v>3</v>
      </c>
      <c r="M484" s="40"/>
      <c r="N484" s="39">
        <v>283</v>
      </c>
      <c r="O484" s="40"/>
      <c r="P484" s="40"/>
      <c r="Q484" s="40"/>
      <c r="R484" s="39">
        <v>2</v>
      </c>
      <c r="S484" s="39">
        <v>6</v>
      </c>
      <c r="T484" s="39">
        <v>10</v>
      </c>
      <c r="U484" s="39">
        <v>6</v>
      </c>
      <c r="V484" s="40"/>
      <c r="W484" s="39">
        <v>27</v>
      </c>
      <c r="X484" s="39">
        <v>0</v>
      </c>
      <c r="Y484" s="39">
        <v>0</v>
      </c>
      <c r="Z484" s="39">
        <v>10</v>
      </c>
      <c r="AA484" s="39">
        <v>24</v>
      </c>
      <c r="AB484" s="39">
        <v>6</v>
      </c>
      <c r="AC484" s="39">
        <v>200</v>
      </c>
      <c r="AD484" s="39">
        <v>0</v>
      </c>
      <c r="AE484" s="40"/>
      <c r="AF484" s="39">
        <v>291</v>
      </c>
      <c r="AG484" s="40"/>
      <c r="AH484" s="40"/>
      <c r="AI484" s="40"/>
      <c r="AJ484" s="39">
        <v>50</v>
      </c>
      <c r="AK484" s="40"/>
      <c r="AL484" s="40"/>
      <c r="AM484" s="40"/>
      <c r="AN484" s="39">
        <v>0</v>
      </c>
      <c r="AO484" s="40"/>
      <c r="AP484" s="39">
        <v>0</v>
      </c>
      <c r="AQ484" s="40"/>
      <c r="AR484" s="40"/>
      <c r="AS484" s="40"/>
      <c r="AT484" s="39">
        <v>0</v>
      </c>
    </row>
    <row r="485" spans="1:46" ht="20.100000000000001" customHeight="1" x14ac:dyDescent="0.2">
      <c r="D485" s="53" t="s">
        <v>296</v>
      </c>
      <c r="F485" s="37">
        <v>47</v>
      </c>
      <c r="G485" s="37"/>
      <c r="H485" s="37"/>
      <c r="I485" s="37"/>
      <c r="J485" s="37">
        <v>165</v>
      </c>
      <c r="K485" s="37">
        <v>0</v>
      </c>
      <c r="L485" s="37">
        <v>2</v>
      </c>
      <c r="M485" s="37"/>
      <c r="N485" s="37">
        <v>167</v>
      </c>
      <c r="O485" s="37"/>
      <c r="P485" s="37"/>
      <c r="Q485" s="37"/>
      <c r="R485" s="37">
        <v>2</v>
      </c>
      <c r="S485" s="37">
        <v>10</v>
      </c>
      <c r="T485" s="37">
        <v>3</v>
      </c>
      <c r="U485" s="37">
        <v>3</v>
      </c>
      <c r="V485" s="37"/>
      <c r="W485" s="37">
        <v>23</v>
      </c>
      <c r="X485" s="37">
        <v>0</v>
      </c>
      <c r="Y485" s="37">
        <v>0</v>
      </c>
      <c r="Z485" s="37">
        <v>8</v>
      </c>
      <c r="AA485" s="37">
        <v>18</v>
      </c>
      <c r="AB485" s="37">
        <v>14</v>
      </c>
      <c r="AC485" s="37">
        <v>95</v>
      </c>
      <c r="AD485" s="37">
        <v>0</v>
      </c>
      <c r="AE485" s="37"/>
      <c r="AF485" s="37">
        <v>176</v>
      </c>
      <c r="AG485" s="37"/>
      <c r="AH485" s="37"/>
      <c r="AI485" s="37"/>
      <c r="AJ485" s="37">
        <v>38</v>
      </c>
      <c r="AK485" s="37"/>
      <c r="AL485" s="37"/>
      <c r="AM485" s="37"/>
      <c r="AN485" s="37">
        <v>0</v>
      </c>
      <c r="AO485" s="37"/>
      <c r="AP485" s="37">
        <v>0</v>
      </c>
      <c r="AQ485" s="37"/>
      <c r="AR485" s="37"/>
      <c r="AS485" s="37"/>
      <c r="AT485" s="37">
        <v>0</v>
      </c>
    </row>
    <row r="486" spans="1:46"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spans="1:46" s="1" customFormat="1" ht="20.100000000000001" customHeight="1" x14ac:dyDescent="0.2">
      <c r="A487" s="3"/>
      <c r="B487" s="6"/>
      <c r="C487" s="42" t="s">
        <v>180</v>
      </c>
      <c r="D487" s="42"/>
      <c r="E487" s="5"/>
      <c r="F487" s="44">
        <v>379</v>
      </c>
      <c r="G487" s="45"/>
      <c r="H487" s="45"/>
      <c r="I487" s="45"/>
      <c r="J487" s="44">
        <v>1860</v>
      </c>
      <c r="K487" s="44">
        <v>10</v>
      </c>
      <c r="L487" s="44">
        <v>20</v>
      </c>
      <c r="M487" s="45"/>
      <c r="N487" s="44">
        <v>1890</v>
      </c>
      <c r="O487" s="45"/>
      <c r="P487" s="45"/>
      <c r="Q487" s="45"/>
      <c r="R487" s="44">
        <v>14</v>
      </c>
      <c r="S487" s="44">
        <v>73</v>
      </c>
      <c r="T487" s="44">
        <v>75</v>
      </c>
      <c r="U487" s="44">
        <v>70</v>
      </c>
      <c r="V487" s="45"/>
      <c r="W487" s="44">
        <v>134</v>
      </c>
      <c r="X487" s="44">
        <v>2</v>
      </c>
      <c r="Y487" s="44">
        <v>1</v>
      </c>
      <c r="Z487" s="44">
        <v>42</v>
      </c>
      <c r="AA487" s="44">
        <v>175</v>
      </c>
      <c r="AB487" s="44">
        <v>98</v>
      </c>
      <c r="AC487" s="44">
        <v>1193</v>
      </c>
      <c r="AD487" s="44">
        <v>0</v>
      </c>
      <c r="AE487" s="45"/>
      <c r="AF487" s="44">
        <v>1877</v>
      </c>
      <c r="AG487" s="45"/>
      <c r="AH487" s="45"/>
      <c r="AI487" s="45"/>
      <c r="AJ487" s="44">
        <v>392</v>
      </c>
      <c r="AK487" s="45"/>
      <c r="AL487" s="45"/>
      <c r="AM487" s="45"/>
      <c r="AN487" s="44">
        <v>0</v>
      </c>
      <c r="AO487" s="45"/>
      <c r="AP487" s="44">
        <v>0</v>
      </c>
      <c r="AQ487" s="45"/>
      <c r="AR487" s="45"/>
      <c r="AS487" s="45"/>
      <c r="AT487" s="44">
        <v>0</v>
      </c>
    </row>
    <row r="488" spans="1:46"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row>
    <row r="489" spans="1:46" s="1" customFormat="1" ht="20.100000000000001" customHeight="1" x14ac:dyDescent="0.25">
      <c r="A489" s="3"/>
      <c r="B489" s="49" t="s">
        <v>297</v>
      </c>
      <c r="C489" s="50"/>
      <c r="D489" s="50"/>
      <c r="E489" s="5"/>
      <c r="F489" s="51">
        <v>758</v>
      </c>
      <c r="G489" s="52"/>
      <c r="H489" s="52"/>
      <c r="I489" s="52"/>
      <c r="J489" s="51">
        <v>3938</v>
      </c>
      <c r="K489" s="51">
        <v>25</v>
      </c>
      <c r="L489" s="51">
        <v>31</v>
      </c>
      <c r="M489" s="52"/>
      <c r="N489" s="51">
        <v>3994</v>
      </c>
      <c r="O489" s="52"/>
      <c r="P489" s="52"/>
      <c r="Q489" s="52"/>
      <c r="R489" s="51">
        <v>23</v>
      </c>
      <c r="S489" s="51">
        <v>125</v>
      </c>
      <c r="T489" s="51">
        <v>145</v>
      </c>
      <c r="U489" s="51">
        <v>193</v>
      </c>
      <c r="V489" s="52"/>
      <c r="W489" s="51">
        <v>255</v>
      </c>
      <c r="X489" s="51">
        <v>6</v>
      </c>
      <c r="Y489" s="51">
        <v>5</v>
      </c>
      <c r="Z489" s="51">
        <v>143</v>
      </c>
      <c r="AA489" s="51">
        <v>290</v>
      </c>
      <c r="AB489" s="51">
        <v>235</v>
      </c>
      <c r="AC489" s="51">
        <v>2540</v>
      </c>
      <c r="AD489" s="51">
        <v>0</v>
      </c>
      <c r="AE489" s="52"/>
      <c r="AF489" s="51">
        <v>3960</v>
      </c>
      <c r="AG489" s="52"/>
      <c r="AH489" s="52"/>
      <c r="AI489" s="52"/>
      <c r="AJ489" s="51">
        <v>792</v>
      </c>
      <c r="AK489" s="52"/>
      <c r="AL489" s="52"/>
      <c r="AM489" s="52"/>
      <c r="AN489" s="51">
        <v>0</v>
      </c>
      <c r="AO489" s="52"/>
      <c r="AP489" s="51">
        <v>0</v>
      </c>
      <c r="AQ489" s="52"/>
      <c r="AR489" s="52"/>
      <c r="AS489" s="52"/>
      <c r="AT489" s="51">
        <v>0</v>
      </c>
    </row>
    <row r="490" spans="1:46"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spans="1:46"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spans="1:46"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spans="1:46" ht="20.100000000000001" customHeight="1" x14ac:dyDescent="0.2">
      <c r="D493" s="2" t="s">
        <v>98</v>
      </c>
      <c r="F493" s="37">
        <v>45</v>
      </c>
      <c r="G493" s="37"/>
      <c r="H493" s="37"/>
      <c r="I493" s="37"/>
      <c r="J493" s="37">
        <v>208</v>
      </c>
      <c r="K493" s="37">
        <v>8</v>
      </c>
      <c r="L493" s="37">
        <v>2</v>
      </c>
      <c r="M493" s="37"/>
      <c r="N493" s="37">
        <v>218</v>
      </c>
      <c r="O493" s="37"/>
      <c r="P493" s="37"/>
      <c r="Q493" s="37"/>
      <c r="R493" s="37">
        <v>1</v>
      </c>
      <c r="S493" s="37">
        <v>23</v>
      </c>
      <c r="T493" s="37">
        <v>22</v>
      </c>
      <c r="U493" s="37">
        <v>16</v>
      </c>
      <c r="V493" s="37"/>
      <c r="W493" s="37">
        <v>15</v>
      </c>
      <c r="X493" s="37">
        <v>0</v>
      </c>
      <c r="Y493" s="37">
        <v>0</v>
      </c>
      <c r="Z493" s="37">
        <v>6</v>
      </c>
      <c r="AA493" s="37">
        <v>22</v>
      </c>
      <c r="AB493" s="37">
        <v>9</v>
      </c>
      <c r="AC493" s="37">
        <v>123</v>
      </c>
      <c r="AD493" s="37">
        <v>0</v>
      </c>
      <c r="AE493" s="37"/>
      <c r="AF493" s="37">
        <v>237</v>
      </c>
      <c r="AG493" s="37"/>
      <c r="AH493" s="37"/>
      <c r="AI493" s="37"/>
      <c r="AJ493" s="37">
        <v>26</v>
      </c>
      <c r="AK493" s="37"/>
      <c r="AL493" s="37"/>
      <c r="AM493" s="37"/>
      <c r="AN493" s="37">
        <v>0</v>
      </c>
      <c r="AO493" s="37"/>
      <c r="AP493" s="37">
        <v>0</v>
      </c>
      <c r="AQ493" s="37"/>
      <c r="AR493" s="37"/>
      <c r="AS493" s="37"/>
      <c r="AT493" s="37">
        <v>0</v>
      </c>
    </row>
    <row r="494" spans="1:46" ht="20.100000000000001" customHeight="1" x14ac:dyDescent="0.2">
      <c r="B494" s="5"/>
      <c r="D494" s="38" t="s">
        <v>99</v>
      </c>
      <c r="F494" s="39">
        <v>43</v>
      </c>
      <c r="G494" s="40"/>
      <c r="H494" s="40"/>
      <c r="I494" s="40"/>
      <c r="J494" s="39">
        <v>228</v>
      </c>
      <c r="K494" s="39">
        <v>5</v>
      </c>
      <c r="L494" s="39">
        <v>1</v>
      </c>
      <c r="M494" s="40"/>
      <c r="N494" s="39">
        <v>234</v>
      </c>
      <c r="O494" s="40"/>
      <c r="P494" s="40"/>
      <c r="Q494" s="40"/>
      <c r="R494" s="39">
        <v>3</v>
      </c>
      <c r="S494" s="39">
        <v>40</v>
      </c>
      <c r="T494" s="39">
        <v>15</v>
      </c>
      <c r="U494" s="39">
        <v>12</v>
      </c>
      <c r="V494" s="40"/>
      <c r="W494" s="39">
        <v>16</v>
      </c>
      <c r="X494" s="39">
        <v>1</v>
      </c>
      <c r="Y494" s="39">
        <v>1</v>
      </c>
      <c r="Z494" s="39">
        <v>7</v>
      </c>
      <c r="AA494" s="39">
        <v>20</v>
      </c>
      <c r="AB494" s="39">
        <v>11</v>
      </c>
      <c r="AC494" s="39">
        <v>113</v>
      </c>
      <c r="AD494" s="39">
        <v>0</v>
      </c>
      <c r="AE494" s="40"/>
      <c r="AF494" s="39">
        <v>239</v>
      </c>
      <c r="AG494" s="40"/>
      <c r="AH494" s="40"/>
      <c r="AI494" s="40"/>
      <c r="AJ494" s="39">
        <v>38</v>
      </c>
      <c r="AK494" s="40"/>
      <c r="AL494" s="40"/>
      <c r="AM494" s="40"/>
      <c r="AN494" s="39">
        <v>0</v>
      </c>
      <c r="AO494" s="40"/>
      <c r="AP494" s="39">
        <v>0</v>
      </c>
      <c r="AQ494" s="40"/>
      <c r="AR494" s="40"/>
      <c r="AS494" s="40"/>
      <c r="AT494" s="39">
        <v>0</v>
      </c>
    </row>
    <row r="495" spans="1:46" ht="20.100000000000001" customHeight="1" x14ac:dyDescent="0.2">
      <c r="B495" s="5"/>
      <c r="D495" s="2" t="s">
        <v>113</v>
      </c>
      <c r="F495" s="37">
        <v>57</v>
      </c>
      <c r="G495" s="37"/>
      <c r="H495" s="37"/>
      <c r="I495" s="37"/>
      <c r="J495" s="37">
        <v>279</v>
      </c>
      <c r="K495" s="37">
        <v>4</v>
      </c>
      <c r="L495" s="37">
        <v>1</v>
      </c>
      <c r="M495" s="37"/>
      <c r="N495" s="37">
        <v>284</v>
      </c>
      <c r="O495" s="37"/>
      <c r="P495" s="37"/>
      <c r="Q495" s="37"/>
      <c r="R495" s="37">
        <v>0</v>
      </c>
      <c r="S495" s="37">
        <v>16</v>
      </c>
      <c r="T495" s="37">
        <v>28</v>
      </c>
      <c r="U495" s="37">
        <v>20</v>
      </c>
      <c r="V495" s="37"/>
      <c r="W495" s="37">
        <v>12</v>
      </c>
      <c r="X495" s="37">
        <v>0</v>
      </c>
      <c r="Y495" s="37">
        <v>0</v>
      </c>
      <c r="Z495" s="37">
        <v>14</v>
      </c>
      <c r="AA495" s="37">
        <v>27</v>
      </c>
      <c r="AB495" s="37">
        <v>7</v>
      </c>
      <c r="AC495" s="37">
        <v>149</v>
      </c>
      <c r="AD495" s="37">
        <v>0</v>
      </c>
      <c r="AE495" s="37"/>
      <c r="AF495" s="37">
        <v>273</v>
      </c>
      <c r="AG495" s="37"/>
      <c r="AH495" s="37"/>
      <c r="AI495" s="37"/>
      <c r="AJ495" s="37">
        <v>68</v>
      </c>
      <c r="AK495" s="37"/>
      <c r="AL495" s="37"/>
      <c r="AM495" s="37"/>
      <c r="AN495" s="37">
        <v>0</v>
      </c>
      <c r="AO495" s="37"/>
      <c r="AP495" s="37">
        <v>0</v>
      </c>
      <c r="AQ495" s="37"/>
      <c r="AR495" s="37"/>
      <c r="AS495" s="37"/>
      <c r="AT495" s="37">
        <v>34</v>
      </c>
    </row>
    <row r="496" spans="1:46" ht="20.100000000000001" customHeight="1" x14ac:dyDescent="0.2">
      <c r="B496" s="5"/>
      <c r="D496" s="38" t="s">
        <v>174</v>
      </c>
      <c r="F496" s="39">
        <v>107</v>
      </c>
      <c r="G496" s="40"/>
      <c r="H496" s="40"/>
      <c r="I496" s="40"/>
      <c r="J496" s="39">
        <v>887</v>
      </c>
      <c r="K496" s="39">
        <v>14</v>
      </c>
      <c r="L496" s="39">
        <v>4</v>
      </c>
      <c r="M496" s="40"/>
      <c r="N496" s="39">
        <v>905</v>
      </c>
      <c r="O496" s="40"/>
      <c r="P496" s="40"/>
      <c r="Q496" s="40"/>
      <c r="R496" s="39">
        <v>1</v>
      </c>
      <c r="S496" s="39">
        <v>15</v>
      </c>
      <c r="T496" s="39">
        <v>33</v>
      </c>
      <c r="U496" s="39">
        <v>91</v>
      </c>
      <c r="V496" s="40"/>
      <c r="W496" s="39">
        <v>25</v>
      </c>
      <c r="X496" s="39">
        <v>0</v>
      </c>
      <c r="Y496" s="39">
        <v>2</v>
      </c>
      <c r="Z496" s="39">
        <v>29</v>
      </c>
      <c r="AA496" s="39">
        <v>29</v>
      </c>
      <c r="AB496" s="39">
        <v>15</v>
      </c>
      <c r="AC496" s="39">
        <v>376</v>
      </c>
      <c r="AD496" s="39">
        <v>0</v>
      </c>
      <c r="AE496" s="40"/>
      <c r="AF496" s="39">
        <v>616</v>
      </c>
      <c r="AG496" s="40"/>
      <c r="AH496" s="40"/>
      <c r="AI496" s="40"/>
      <c r="AJ496" s="39">
        <v>396</v>
      </c>
      <c r="AK496" s="40"/>
      <c r="AL496" s="40"/>
      <c r="AM496" s="40"/>
      <c r="AN496" s="39">
        <v>0</v>
      </c>
      <c r="AO496" s="40"/>
      <c r="AP496" s="39">
        <v>0</v>
      </c>
      <c r="AQ496" s="40"/>
      <c r="AR496" s="40"/>
      <c r="AS496" s="40"/>
      <c r="AT496" s="39">
        <v>20</v>
      </c>
    </row>
    <row r="497" spans="1:46" ht="20.100000000000001" customHeight="1" x14ac:dyDescent="0.2">
      <c r="D497" s="2" t="s">
        <v>115</v>
      </c>
      <c r="F497" s="37">
        <v>23</v>
      </c>
      <c r="G497" s="37"/>
      <c r="H497" s="37"/>
      <c r="I497" s="37"/>
      <c r="J497" s="37">
        <v>234</v>
      </c>
      <c r="K497" s="37">
        <v>3</v>
      </c>
      <c r="L497" s="37">
        <v>3</v>
      </c>
      <c r="M497" s="37"/>
      <c r="N497" s="37">
        <v>240</v>
      </c>
      <c r="O497" s="37"/>
      <c r="P497" s="37"/>
      <c r="Q497" s="37"/>
      <c r="R497" s="37">
        <v>0</v>
      </c>
      <c r="S497" s="37">
        <v>14</v>
      </c>
      <c r="T497" s="37">
        <v>19</v>
      </c>
      <c r="U497" s="37">
        <v>2</v>
      </c>
      <c r="V497" s="37"/>
      <c r="W497" s="37">
        <v>21</v>
      </c>
      <c r="X497" s="37">
        <v>0</v>
      </c>
      <c r="Y497" s="37">
        <v>0</v>
      </c>
      <c r="Z497" s="37">
        <v>2</v>
      </c>
      <c r="AA497" s="37">
        <v>57</v>
      </c>
      <c r="AB497" s="37">
        <v>12</v>
      </c>
      <c r="AC497" s="37">
        <v>123</v>
      </c>
      <c r="AD497" s="37">
        <v>0</v>
      </c>
      <c r="AE497" s="37"/>
      <c r="AF497" s="37">
        <v>250</v>
      </c>
      <c r="AG497" s="37"/>
      <c r="AH497" s="37"/>
      <c r="AI497" s="37"/>
      <c r="AJ497" s="37">
        <v>13</v>
      </c>
      <c r="AK497" s="37"/>
      <c r="AL497" s="37"/>
      <c r="AM497" s="37"/>
      <c r="AN497" s="37">
        <v>0</v>
      </c>
      <c r="AO497" s="37"/>
      <c r="AP497" s="37">
        <v>0</v>
      </c>
      <c r="AQ497" s="37"/>
      <c r="AR497" s="37"/>
      <c r="AS497" s="37"/>
      <c r="AT497" s="37">
        <v>0</v>
      </c>
    </row>
    <row r="498" spans="1:46" ht="20.100000000000001" customHeight="1" x14ac:dyDescent="0.2">
      <c r="D498" s="38" t="s">
        <v>116</v>
      </c>
      <c r="F498" s="39">
        <v>25</v>
      </c>
      <c r="G498" s="40"/>
      <c r="H498" s="40"/>
      <c r="I498" s="40"/>
      <c r="J498" s="39">
        <v>292</v>
      </c>
      <c r="K498" s="39">
        <v>5</v>
      </c>
      <c r="L498" s="39">
        <v>3</v>
      </c>
      <c r="M498" s="40"/>
      <c r="N498" s="39">
        <v>300</v>
      </c>
      <c r="O498" s="40"/>
      <c r="P498" s="40"/>
      <c r="Q498" s="40"/>
      <c r="R498" s="39">
        <v>3</v>
      </c>
      <c r="S498" s="39">
        <v>9</v>
      </c>
      <c r="T498" s="39">
        <v>26</v>
      </c>
      <c r="U498" s="39">
        <v>36</v>
      </c>
      <c r="V498" s="40"/>
      <c r="W498" s="39">
        <v>24</v>
      </c>
      <c r="X498" s="39">
        <v>0</v>
      </c>
      <c r="Y498" s="39">
        <v>0</v>
      </c>
      <c r="Z498" s="39">
        <v>9</v>
      </c>
      <c r="AA498" s="39">
        <v>21</v>
      </c>
      <c r="AB498" s="39">
        <v>6</v>
      </c>
      <c r="AC498" s="39">
        <v>157</v>
      </c>
      <c r="AD498" s="39">
        <v>0</v>
      </c>
      <c r="AE498" s="40"/>
      <c r="AF498" s="39">
        <v>291</v>
      </c>
      <c r="AG498" s="40"/>
      <c r="AH498" s="40"/>
      <c r="AI498" s="40"/>
      <c r="AJ498" s="39">
        <v>34</v>
      </c>
      <c r="AK498" s="40"/>
      <c r="AL498" s="40"/>
      <c r="AM498" s="40"/>
      <c r="AN498" s="39">
        <v>0</v>
      </c>
      <c r="AO498" s="40"/>
      <c r="AP498" s="39">
        <v>0</v>
      </c>
      <c r="AQ498" s="40"/>
      <c r="AR498" s="40"/>
      <c r="AS498" s="40"/>
      <c r="AT498" s="39">
        <v>0</v>
      </c>
    </row>
    <row r="499" spans="1:46" ht="20.100000000000001" customHeight="1" x14ac:dyDescent="0.2">
      <c r="D499" s="2" t="s">
        <v>104</v>
      </c>
      <c r="F499" s="37">
        <v>51</v>
      </c>
      <c r="G499" s="37"/>
      <c r="H499" s="37"/>
      <c r="I499" s="37"/>
      <c r="J499" s="37">
        <v>302</v>
      </c>
      <c r="K499" s="37">
        <v>0</v>
      </c>
      <c r="L499" s="37">
        <v>2</v>
      </c>
      <c r="M499" s="37"/>
      <c r="N499" s="37">
        <v>304</v>
      </c>
      <c r="O499" s="37"/>
      <c r="P499" s="37"/>
      <c r="Q499" s="37"/>
      <c r="R499" s="37">
        <v>1</v>
      </c>
      <c r="S499" s="37">
        <v>17</v>
      </c>
      <c r="T499" s="37">
        <v>19</v>
      </c>
      <c r="U499" s="37">
        <v>22</v>
      </c>
      <c r="V499" s="37"/>
      <c r="W499" s="37">
        <v>23</v>
      </c>
      <c r="X499" s="37">
        <v>2</v>
      </c>
      <c r="Y499" s="37">
        <v>0</v>
      </c>
      <c r="Z499" s="37">
        <v>15</v>
      </c>
      <c r="AA499" s="37">
        <v>17</v>
      </c>
      <c r="AB499" s="37">
        <v>6</v>
      </c>
      <c r="AC499" s="37">
        <v>174</v>
      </c>
      <c r="AD499" s="37">
        <v>0</v>
      </c>
      <c r="AE499" s="37"/>
      <c r="AF499" s="37">
        <v>296</v>
      </c>
      <c r="AG499" s="37"/>
      <c r="AH499" s="37"/>
      <c r="AI499" s="37"/>
      <c r="AJ499" s="37">
        <v>58</v>
      </c>
      <c r="AK499" s="37"/>
      <c r="AL499" s="37"/>
      <c r="AM499" s="37"/>
      <c r="AN499" s="37">
        <v>0</v>
      </c>
      <c r="AO499" s="37"/>
      <c r="AP499" s="37">
        <v>1</v>
      </c>
      <c r="AQ499" s="37"/>
      <c r="AR499" s="37"/>
      <c r="AS499" s="37"/>
      <c r="AT499" s="37">
        <v>12</v>
      </c>
    </row>
    <row r="500" spans="1:46" ht="20.100000000000001" customHeight="1" x14ac:dyDescent="0.2">
      <c r="B500" s="5"/>
      <c r="D500" s="38" t="s">
        <v>105</v>
      </c>
      <c r="F500" s="39">
        <v>41</v>
      </c>
      <c r="G500" s="40"/>
      <c r="H500" s="40"/>
      <c r="I500" s="40"/>
      <c r="J500" s="39">
        <v>294</v>
      </c>
      <c r="K500" s="39">
        <v>4</v>
      </c>
      <c r="L500" s="39">
        <v>1</v>
      </c>
      <c r="M500" s="40"/>
      <c r="N500" s="39">
        <v>299</v>
      </c>
      <c r="O500" s="40"/>
      <c r="P500" s="40"/>
      <c r="Q500" s="40"/>
      <c r="R500" s="39">
        <v>0</v>
      </c>
      <c r="S500" s="39">
        <v>16</v>
      </c>
      <c r="T500" s="39">
        <v>21</v>
      </c>
      <c r="U500" s="39">
        <v>11</v>
      </c>
      <c r="V500" s="40"/>
      <c r="W500" s="39">
        <v>34</v>
      </c>
      <c r="X500" s="39">
        <v>0</v>
      </c>
      <c r="Y500" s="39">
        <v>0</v>
      </c>
      <c r="Z500" s="39">
        <v>9</v>
      </c>
      <c r="AA500" s="39">
        <v>31</v>
      </c>
      <c r="AB500" s="39">
        <v>7</v>
      </c>
      <c r="AC500" s="39">
        <v>180</v>
      </c>
      <c r="AD500" s="39">
        <v>0</v>
      </c>
      <c r="AE500" s="40"/>
      <c r="AF500" s="39">
        <v>309</v>
      </c>
      <c r="AG500" s="40"/>
      <c r="AH500" s="40"/>
      <c r="AI500" s="40"/>
      <c r="AJ500" s="39">
        <v>31</v>
      </c>
      <c r="AK500" s="40"/>
      <c r="AL500" s="40"/>
      <c r="AM500" s="40"/>
      <c r="AN500" s="39">
        <v>0</v>
      </c>
      <c r="AO500" s="40"/>
      <c r="AP500" s="39">
        <v>0</v>
      </c>
      <c r="AQ500" s="40"/>
      <c r="AR500" s="40"/>
      <c r="AS500" s="40"/>
      <c r="AT500" s="39">
        <v>0</v>
      </c>
    </row>
    <row r="501" spans="1:46" ht="20.100000000000001" customHeight="1" x14ac:dyDescent="0.2">
      <c r="B501" s="5"/>
      <c r="D501" s="2" t="s">
        <v>106</v>
      </c>
      <c r="F501" s="37">
        <v>66</v>
      </c>
      <c r="G501" s="37"/>
      <c r="H501" s="37"/>
      <c r="I501" s="37"/>
      <c r="J501" s="37">
        <v>337</v>
      </c>
      <c r="K501" s="37">
        <v>3</v>
      </c>
      <c r="L501" s="37">
        <v>2</v>
      </c>
      <c r="M501" s="37"/>
      <c r="N501" s="37">
        <v>342</v>
      </c>
      <c r="O501" s="37"/>
      <c r="P501" s="37"/>
      <c r="Q501" s="37"/>
      <c r="R501" s="37">
        <v>4</v>
      </c>
      <c r="S501" s="37">
        <v>16</v>
      </c>
      <c r="T501" s="37">
        <v>22</v>
      </c>
      <c r="U501" s="37">
        <v>18</v>
      </c>
      <c r="V501" s="37"/>
      <c r="W501" s="37">
        <v>18</v>
      </c>
      <c r="X501" s="37">
        <v>0</v>
      </c>
      <c r="Y501" s="37">
        <v>3</v>
      </c>
      <c r="Z501" s="37">
        <v>17</v>
      </c>
      <c r="AA501" s="37">
        <v>28</v>
      </c>
      <c r="AB501" s="37">
        <v>27</v>
      </c>
      <c r="AC501" s="37">
        <v>188</v>
      </c>
      <c r="AD501" s="37">
        <v>1</v>
      </c>
      <c r="AE501" s="37"/>
      <c r="AF501" s="37">
        <v>342</v>
      </c>
      <c r="AG501" s="37"/>
      <c r="AH501" s="37"/>
      <c r="AI501" s="37"/>
      <c r="AJ501" s="37">
        <v>66</v>
      </c>
      <c r="AK501" s="37"/>
      <c r="AL501" s="37"/>
      <c r="AM501" s="37"/>
      <c r="AN501" s="37">
        <v>0</v>
      </c>
      <c r="AO501" s="37"/>
      <c r="AP501" s="37">
        <v>0</v>
      </c>
      <c r="AQ501" s="37"/>
      <c r="AR501" s="37"/>
      <c r="AS501" s="37"/>
      <c r="AT501" s="37">
        <v>0</v>
      </c>
    </row>
    <row r="502" spans="1:46" ht="20.100000000000001" customHeight="1" x14ac:dyDescent="0.2">
      <c r="B502" s="5"/>
      <c r="D502" s="38" t="s">
        <v>118</v>
      </c>
      <c r="F502" s="39">
        <v>84</v>
      </c>
      <c r="G502" s="40"/>
      <c r="H502" s="40"/>
      <c r="I502" s="40"/>
      <c r="J502" s="39">
        <v>358</v>
      </c>
      <c r="K502" s="39">
        <v>5</v>
      </c>
      <c r="L502" s="39">
        <v>8</v>
      </c>
      <c r="M502" s="40"/>
      <c r="N502" s="39">
        <v>371</v>
      </c>
      <c r="O502" s="40"/>
      <c r="P502" s="40"/>
      <c r="Q502" s="40"/>
      <c r="R502" s="39">
        <v>6</v>
      </c>
      <c r="S502" s="39">
        <v>12</v>
      </c>
      <c r="T502" s="39">
        <v>17</v>
      </c>
      <c r="U502" s="39">
        <v>46</v>
      </c>
      <c r="V502" s="40"/>
      <c r="W502" s="39">
        <v>36</v>
      </c>
      <c r="X502" s="39">
        <v>0</v>
      </c>
      <c r="Y502" s="39">
        <v>1</v>
      </c>
      <c r="Z502" s="39">
        <v>20</v>
      </c>
      <c r="AA502" s="39">
        <v>21</v>
      </c>
      <c r="AB502" s="39">
        <v>8</v>
      </c>
      <c r="AC502" s="39">
        <v>210</v>
      </c>
      <c r="AD502" s="39">
        <v>1</v>
      </c>
      <c r="AE502" s="40"/>
      <c r="AF502" s="39">
        <v>378</v>
      </c>
      <c r="AG502" s="40"/>
      <c r="AH502" s="40"/>
      <c r="AI502" s="40"/>
      <c r="AJ502" s="39">
        <v>77</v>
      </c>
      <c r="AK502" s="40"/>
      <c r="AL502" s="40"/>
      <c r="AM502" s="40"/>
      <c r="AN502" s="39">
        <v>0</v>
      </c>
      <c r="AO502" s="40"/>
      <c r="AP502" s="39">
        <v>0</v>
      </c>
      <c r="AQ502" s="40"/>
      <c r="AR502" s="40"/>
      <c r="AS502" s="40"/>
      <c r="AT502" s="39">
        <v>0</v>
      </c>
    </row>
    <row r="503" spans="1:46" ht="20.100000000000001" customHeight="1" x14ac:dyDescent="0.2">
      <c r="B503" s="5"/>
      <c r="D503" s="2" t="s">
        <v>176</v>
      </c>
      <c r="F503" s="37">
        <v>82</v>
      </c>
      <c r="G503" s="37"/>
      <c r="H503" s="37"/>
      <c r="I503" s="37"/>
      <c r="J503" s="37">
        <v>884</v>
      </c>
      <c r="K503" s="37">
        <v>11</v>
      </c>
      <c r="L503" s="37">
        <v>1</v>
      </c>
      <c r="M503" s="37"/>
      <c r="N503" s="37">
        <v>896</v>
      </c>
      <c r="O503" s="37"/>
      <c r="P503" s="37"/>
      <c r="Q503" s="37"/>
      <c r="R503" s="37">
        <v>1</v>
      </c>
      <c r="S503" s="37">
        <v>25</v>
      </c>
      <c r="T503" s="37">
        <v>43</v>
      </c>
      <c r="U503" s="37">
        <v>145</v>
      </c>
      <c r="V503" s="37"/>
      <c r="W503" s="37">
        <v>33</v>
      </c>
      <c r="X503" s="37">
        <v>0</v>
      </c>
      <c r="Y503" s="37">
        <v>0</v>
      </c>
      <c r="Z503" s="37">
        <v>46</v>
      </c>
      <c r="AA503" s="37">
        <v>31</v>
      </c>
      <c r="AB503" s="37">
        <v>11</v>
      </c>
      <c r="AC503" s="37">
        <v>341</v>
      </c>
      <c r="AD503" s="37">
        <v>0</v>
      </c>
      <c r="AE503" s="37"/>
      <c r="AF503" s="37">
        <v>676</v>
      </c>
      <c r="AG503" s="37"/>
      <c r="AH503" s="37"/>
      <c r="AI503" s="37"/>
      <c r="AJ503" s="37">
        <v>302</v>
      </c>
      <c r="AK503" s="37"/>
      <c r="AL503" s="37"/>
      <c r="AM503" s="37"/>
      <c r="AN503" s="37">
        <v>0</v>
      </c>
      <c r="AO503" s="37"/>
      <c r="AP503" s="37">
        <v>0</v>
      </c>
      <c r="AQ503" s="37"/>
      <c r="AR503" s="37"/>
      <c r="AS503" s="37"/>
      <c r="AT503" s="37">
        <v>0</v>
      </c>
    </row>
    <row r="504" spans="1:46"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spans="1:46" s="1" customFormat="1" ht="20.100000000000001" customHeight="1" x14ac:dyDescent="0.2">
      <c r="A505" s="3"/>
      <c r="B505" s="6"/>
      <c r="C505" s="42" t="s">
        <v>180</v>
      </c>
      <c r="D505" s="42"/>
      <c r="E505" s="5"/>
      <c r="F505" s="44">
        <v>624</v>
      </c>
      <c r="G505" s="45"/>
      <c r="H505" s="45"/>
      <c r="I505" s="45"/>
      <c r="J505" s="44">
        <v>4303</v>
      </c>
      <c r="K505" s="44">
        <v>62</v>
      </c>
      <c r="L505" s="44">
        <v>28</v>
      </c>
      <c r="M505" s="45"/>
      <c r="N505" s="44">
        <v>4393</v>
      </c>
      <c r="O505" s="45"/>
      <c r="P505" s="45"/>
      <c r="Q505" s="45"/>
      <c r="R505" s="44">
        <v>20</v>
      </c>
      <c r="S505" s="44">
        <v>203</v>
      </c>
      <c r="T505" s="44">
        <v>265</v>
      </c>
      <c r="U505" s="44">
        <v>419</v>
      </c>
      <c r="V505" s="45"/>
      <c r="W505" s="44">
        <v>257</v>
      </c>
      <c r="X505" s="44">
        <v>3</v>
      </c>
      <c r="Y505" s="44">
        <v>7</v>
      </c>
      <c r="Z505" s="44">
        <v>174</v>
      </c>
      <c r="AA505" s="44">
        <v>304</v>
      </c>
      <c r="AB505" s="44">
        <v>119</v>
      </c>
      <c r="AC505" s="44">
        <v>2134</v>
      </c>
      <c r="AD505" s="44">
        <v>2</v>
      </c>
      <c r="AE505" s="45"/>
      <c r="AF505" s="44">
        <v>3907</v>
      </c>
      <c r="AG505" s="45"/>
      <c r="AH505" s="45"/>
      <c r="AI505" s="45"/>
      <c r="AJ505" s="44">
        <v>1109</v>
      </c>
      <c r="AK505" s="45"/>
      <c r="AL505" s="45"/>
      <c r="AM505" s="45"/>
      <c r="AN505" s="44">
        <v>0</v>
      </c>
      <c r="AO505" s="45"/>
      <c r="AP505" s="44">
        <v>1</v>
      </c>
      <c r="AQ505" s="45"/>
      <c r="AR505" s="45"/>
      <c r="AS505" s="45"/>
      <c r="AT505" s="44">
        <v>66</v>
      </c>
    </row>
    <row r="506" spans="1:46"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row>
    <row r="507" spans="1:46" s="1" customFormat="1" ht="20.100000000000001" customHeight="1" x14ac:dyDescent="0.25">
      <c r="A507" s="3"/>
      <c r="B507" s="49" t="s">
        <v>299</v>
      </c>
      <c r="C507" s="50"/>
      <c r="D507" s="50"/>
      <c r="E507" s="5"/>
      <c r="F507" s="51">
        <v>624</v>
      </c>
      <c r="G507" s="52"/>
      <c r="H507" s="52"/>
      <c r="I507" s="52"/>
      <c r="J507" s="51">
        <v>4303</v>
      </c>
      <c r="K507" s="51">
        <v>62</v>
      </c>
      <c r="L507" s="51">
        <v>28</v>
      </c>
      <c r="M507" s="52"/>
      <c r="N507" s="51">
        <v>4393</v>
      </c>
      <c r="O507" s="52"/>
      <c r="P507" s="52"/>
      <c r="Q507" s="52"/>
      <c r="R507" s="51">
        <v>20</v>
      </c>
      <c r="S507" s="51">
        <v>203</v>
      </c>
      <c r="T507" s="51">
        <v>265</v>
      </c>
      <c r="U507" s="51">
        <v>419</v>
      </c>
      <c r="V507" s="52"/>
      <c r="W507" s="51">
        <v>257</v>
      </c>
      <c r="X507" s="51">
        <v>3</v>
      </c>
      <c r="Y507" s="51">
        <v>7</v>
      </c>
      <c r="Z507" s="51">
        <v>174</v>
      </c>
      <c r="AA507" s="51">
        <v>304</v>
      </c>
      <c r="AB507" s="51">
        <v>119</v>
      </c>
      <c r="AC507" s="51">
        <v>2134</v>
      </c>
      <c r="AD507" s="51">
        <v>2</v>
      </c>
      <c r="AE507" s="52"/>
      <c r="AF507" s="51">
        <v>3907</v>
      </c>
      <c r="AG507" s="52"/>
      <c r="AH507" s="52"/>
      <c r="AI507" s="52"/>
      <c r="AJ507" s="51">
        <v>1109</v>
      </c>
      <c r="AK507" s="52"/>
      <c r="AL507" s="52"/>
      <c r="AM507" s="52"/>
      <c r="AN507" s="51">
        <v>0</v>
      </c>
      <c r="AO507" s="52"/>
      <c r="AP507" s="51">
        <v>1</v>
      </c>
      <c r="AQ507" s="52"/>
      <c r="AR507" s="52"/>
      <c r="AS507" s="52"/>
      <c r="AT507" s="51">
        <v>66</v>
      </c>
    </row>
    <row r="508" spans="1:46"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spans="1:46"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spans="1:46"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spans="1:46" ht="20.100000000000001" customHeight="1" x14ac:dyDescent="0.2">
      <c r="D511" s="2" t="s">
        <v>124</v>
      </c>
      <c r="F511" s="37">
        <v>69</v>
      </c>
      <c r="G511" s="37"/>
      <c r="H511" s="37"/>
      <c r="I511" s="37"/>
      <c r="J511" s="37">
        <v>443</v>
      </c>
      <c r="K511" s="37">
        <v>1</v>
      </c>
      <c r="L511" s="37">
        <v>2</v>
      </c>
      <c r="M511" s="37"/>
      <c r="N511" s="37">
        <v>446</v>
      </c>
      <c r="O511" s="37"/>
      <c r="P511" s="37"/>
      <c r="Q511" s="37"/>
      <c r="R511" s="37">
        <v>3</v>
      </c>
      <c r="S511" s="37">
        <v>27</v>
      </c>
      <c r="T511" s="37">
        <v>22</v>
      </c>
      <c r="U511" s="37">
        <v>7</v>
      </c>
      <c r="V511" s="37"/>
      <c r="W511" s="37">
        <v>19</v>
      </c>
      <c r="X511" s="37">
        <v>1</v>
      </c>
      <c r="Y511" s="37">
        <v>0</v>
      </c>
      <c r="Z511" s="37">
        <v>19</v>
      </c>
      <c r="AA511" s="37">
        <v>63</v>
      </c>
      <c r="AB511" s="37">
        <v>22</v>
      </c>
      <c r="AC511" s="37">
        <v>268</v>
      </c>
      <c r="AD511" s="37">
        <v>0</v>
      </c>
      <c r="AE511" s="37"/>
      <c r="AF511" s="37">
        <v>451</v>
      </c>
      <c r="AG511" s="37"/>
      <c r="AH511" s="37"/>
      <c r="AI511" s="37"/>
      <c r="AJ511" s="37">
        <v>64</v>
      </c>
      <c r="AK511" s="37"/>
      <c r="AL511" s="37"/>
      <c r="AM511" s="37"/>
      <c r="AN511" s="37">
        <v>0</v>
      </c>
      <c r="AO511" s="37"/>
      <c r="AP511" s="37">
        <v>0</v>
      </c>
      <c r="AQ511" s="37"/>
      <c r="AR511" s="37"/>
      <c r="AS511" s="37"/>
      <c r="AT511" s="37">
        <v>0</v>
      </c>
    </row>
    <row r="512" spans="1:46" ht="20.100000000000001" customHeight="1" x14ac:dyDescent="0.2">
      <c r="D512" s="38" t="s">
        <v>99</v>
      </c>
      <c r="F512" s="39">
        <v>68</v>
      </c>
      <c r="G512" s="40"/>
      <c r="H512" s="40"/>
      <c r="I512" s="40"/>
      <c r="J512" s="39">
        <v>345</v>
      </c>
      <c r="K512" s="39">
        <v>3</v>
      </c>
      <c r="L512" s="39">
        <v>3</v>
      </c>
      <c r="M512" s="40"/>
      <c r="N512" s="39">
        <v>351</v>
      </c>
      <c r="O512" s="40"/>
      <c r="P512" s="40"/>
      <c r="Q512" s="40"/>
      <c r="R512" s="39">
        <v>0</v>
      </c>
      <c r="S512" s="39">
        <v>15</v>
      </c>
      <c r="T512" s="39">
        <v>10</v>
      </c>
      <c r="U512" s="39">
        <v>16</v>
      </c>
      <c r="V512" s="40"/>
      <c r="W512" s="39">
        <v>45</v>
      </c>
      <c r="X512" s="39">
        <v>1</v>
      </c>
      <c r="Y512" s="39">
        <v>2</v>
      </c>
      <c r="Z512" s="39">
        <v>19</v>
      </c>
      <c r="AA512" s="39">
        <v>30</v>
      </c>
      <c r="AB512" s="39">
        <v>12</v>
      </c>
      <c r="AC512" s="39">
        <v>180</v>
      </c>
      <c r="AD512" s="39">
        <v>0</v>
      </c>
      <c r="AE512" s="40"/>
      <c r="AF512" s="39">
        <v>330</v>
      </c>
      <c r="AG512" s="40"/>
      <c r="AH512" s="40"/>
      <c r="AI512" s="40"/>
      <c r="AJ512" s="39">
        <v>89</v>
      </c>
      <c r="AK512" s="40"/>
      <c r="AL512" s="40"/>
      <c r="AM512" s="40"/>
      <c r="AN512" s="39">
        <v>0</v>
      </c>
      <c r="AO512" s="40"/>
      <c r="AP512" s="39">
        <v>0</v>
      </c>
      <c r="AQ512" s="40"/>
      <c r="AR512" s="40"/>
      <c r="AS512" s="40"/>
      <c r="AT512" s="39">
        <v>0</v>
      </c>
    </row>
    <row r="513" spans="1:46" ht="20.100000000000001" customHeight="1" x14ac:dyDescent="0.2">
      <c r="D513" s="2" t="s">
        <v>100</v>
      </c>
      <c r="F513" s="37">
        <v>113</v>
      </c>
      <c r="G513" s="37"/>
      <c r="H513" s="37"/>
      <c r="I513" s="37"/>
      <c r="J513" s="37">
        <v>350</v>
      </c>
      <c r="K513" s="37">
        <v>3</v>
      </c>
      <c r="L513" s="37">
        <v>0</v>
      </c>
      <c r="M513" s="37"/>
      <c r="N513" s="37">
        <v>353</v>
      </c>
      <c r="O513" s="37"/>
      <c r="P513" s="37"/>
      <c r="Q513" s="37"/>
      <c r="R513" s="37">
        <v>5</v>
      </c>
      <c r="S513" s="37">
        <v>17</v>
      </c>
      <c r="T513" s="37">
        <v>11</v>
      </c>
      <c r="U513" s="37">
        <v>12</v>
      </c>
      <c r="V513" s="37"/>
      <c r="W513" s="37">
        <v>24</v>
      </c>
      <c r="X513" s="37">
        <v>1</v>
      </c>
      <c r="Y513" s="37">
        <v>0</v>
      </c>
      <c r="Z513" s="37">
        <v>9</v>
      </c>
      <c r="AA513" s="37">
        <v>56</v>
      </c>
      <c r="AB513" s="37">
        <v>15</v>
      </c>
      <c r="AC513" s="37">
        <v>219</v>
      </c>
      <c r="AD513" s="37">
        <v>0</v>
      </c>
      <c r="AE513" s="37"/>
      <c r="AF513" s="37">
        <v>369</v>
      </c>
      <c r="AG513" s="37"/>
      <c r="AH513" s="37"/>
      <c r="AI513" s="37"/>
      <c r="AJ513" s="37">
        <v>97</v>
      </c>
      <c r="AK513" s="37"/>
      <c r="AL513" s="37"/>
      <c r="AM513" s="37"/>
      <c r="AN513" s="37">
        <v>0</v>
      </c>
      <c r="AO513" s="37"/>
      <c r="AP513" s="37">
        <v>0</v>
      </c>
      <c r="AQ513" s="37"/>
      <c r="AR513" s="37"/>
      <c r="AS513" s="37"/>
      <c r="AT513" s="37">
        <v>0</v>
      </c>
    </row>
    <row r="514" spans="1:46" ht="20.100000000000001" customHeight="1" x14ac:dyDescent="0.2">
      <c r="D514" s="38" t="s">
        <v>101</v>
      </c>
      <c r="F514" s="39">
        <v>14</v>
      </c>
      <c r="G514" s="40"/>
      <c r="H514" s="40"/>
      <c r="I514" s="40"/>
      <c r="J514" s="39">
        <v>240</v>
      </c>
      <c r="K514" s="39">
        <v>2</v>
      </c>
      <c r="L514" s="39">
        <v>4</v>
      </c>
      <c r="M514" s="40"/>
      <c r="N514" s="39">
        <v>246</v>
      </c>
      <c r="O514" s="40"/>
      <c r="P514" s="40"/>
      <c r="Q514" s="40"/>
      <c r="R514" s="39">
        <v>0</v>
      </c>
      <c r="S514" s="39">
        <v>12</v>
      </c>
      <c r="T514" s="39">
        <v>13</v>
      </c>
      <c r="U514" s="39">
        <v>13</v>
      </c>
      <c r="V514" s="40"/>
      <c r="W514" s="39">
        <v>18</v>
      </c>
      <c r="X514" s="39">
        <v>0</v>
      </c>
      <c r="Y514" s="39">
        <v>0</v>
      </c>
      <c r="Z514" s="39">
        <v>35</v>
      </c>
      <c r="AA514" s="39">
        <v>14</v>
      </c>
      <c r="AB514" s="39">
        <v>9</v>
      </c>
      <c r="AC514" s="39">
        <v>110</v>
      </c>
      <c r="AD514" s="39">
        <v>0</v>
      </c>
      <c r="AE514" s="40"/>
      <c r="AF514" s="39">
        <v>224</v>
      </c>
      <c r="AG514" s="40"/>
      <c r="AH514" s="40"/>
      <c r="AI514" s="40"/>
      <c r="AJ514" s="39">
        <v>36</v>
      </c>
      <c r="AK514" s="40"/>
      <c r="AL514" s="40"/>
      <c r="AM514" s="40"/>
      <c r="AN514" s="39">
        <v>0</v>
      </c>
      <c r="AO514" s="40"/>
      <c r="AP514" s="39">
        <v>0</v>
      </c>
      <c r="AQ514" s="40"/>
      <c r="AR514" s="40"/>
      <c r="AS514" s="40"/>
      <c r="AT514" s="39">
        <v>0</v>
      </c>
    </row>
    <row r="515" spans="1:46" ht="20.100000000000001" customHeight="1" x14ac:dyDescent="0.2">
      <c r="D515" s="2" t="s">
        <v>115</v>
      </c>
      <c r="F515" s="37">
        <v>21</v>
      </c>
      <c r="G515" s="37"/>
      <c r="H515" s="37"/>
      <c r="I515" s="37"/>
      <c r="J515" s="37">
        <v>227</v>
      </c>
      <c r="K515" s="37">
        <v>0</v>
      </c>
      <c r="L515" s="37">
        <v>4</v>
      </c>
      <c r="M515" s="37"/>
      <c r="N515" s="37">
        <v>231</v>
      </c>
      <c r="O515" s="37"/>
      <c r="P515" s="37"/>
      <c r="Q515" s="37"/>
      <c r="R515" s="37">
        <v>1</v>
      </c>
      <c r="S515" s="37">
        <v>9</v>
      </c>
      <c r="T515" s="37">
        <v>18</v>
      </c>
      <c r="U515" s="37">
        <v>12</v>
      </c>
      <c r="V515" s="37"/>
      <c r="W515" s="37">
        <v>11</v>
      </c>
      <c r="X515" s="37">
        <v>2</v>
      </c>
      <c r="Y515" s="37">
        <v>0</v>
      </c>
      <c r="Z515" s="37">
        <v>15</v>
      </c>
      <c r="AA515" s="37">
        <v>11</v>
      </c>
      <c r="AB515" s="37">
        <v>11</v>
      </c>
      <c r="AC515" s="37">
        <v>120</v>
      </c>
      <c r="AD515" s="37">
        <v>0</v>
      </c>
      <c r="AE515" s="37"/>
      <c r="AF515" s="37">
        <v>210</v>
      </c>
      <c r="AG515" s="37"/>
      <c r="AH515" s="37"/>
      <c r="AI515" s="37"/>
      <c r="AJ515" s="37">
        <v>42</v>
      </c>
      <c r="AK515" s="37"/>
      <c r="AL515" s="37"/>
      <c r="AM515" s="37"/>
      <c r="AN515" s="37">
        <v>0</v>
      </c>
      <c r="AO515" s="37"/>
      <c r="AP515" s="37">
        <v>0</v>
      </c>
      <c r="AQ515" s="37"/>
      <c r="AR515" s="37"/>
      <c r="AS515" s="37"/>
      <c r="AT515" s="37">
        <v>0</v>
      </c>
    </row>
    <row r="516" spans="1:46" ht="20.100000000000001" customHeight="1" x14ac:dyDescent="0.2">
      <c r="D516" s="38" t="s">
        <v>116</v>
      </c>
      <c r="F516" s="39">
        <v>64</v>
      </c>
      <c r="G516" s="40"/>
      <c r="H516" s="40"/>
      <c r="I516" s="40"/>
      <c r="J516" s="39">
        <v>277</v>
      </c>
      <c r="K516" s="39">
        <v>3</v>
      </c>
      <c r="L516" s="39">
        <v>5</v>
      </c>
      <c r="M516" s="40"/>
      <c r="N516" s="39">
        <v>285</v>
      </c>
      <c r="O516" s="40"/>
      <c r="P516" s="40"/>
      <c r="Q516" s="40"/>
      <c r="R516" s="39">
        <v>0</v>
      </c>
      <c r="S516" s="39">
        <v>16</v>
      </c>
      <c r="T516" s="39">
        <v>6</v>
      </c>
      <c r="U516" s="39">
        <v>14</v>
      </c>
      <c r="V516" s="40"/>
      <c r="W516" s="39">
        <v>11</v>
      </c>
      <c r="X516" s="39">
        <v>0</v>
      </c>
      <c r="Y516" s="39">
        <v>0</v>
      </c>
      <c r="Z516" s="39">
        <v>4</v>
      </c>
      <c r="AA516" s="39">
        <v>21</v>
      </c>
      <c r="AB516" s="39">
        <v>4</v>
      </c>
      <c r="AC516" s="39">
        <v>198</v>
      </c>
      <c r="AD516" s="39">
        <v>0</v>
      </c>
      <c r="AE516" s="40"/>
      <c r="AF516" s="39">
        <v>274</v>
      </c>
      <c r="AG516" s="40"/>
      <c r="AH516" s="40"/>
      <c r="AI516" s="40"/>
      <c r="AJ516" s="39">
        <v>75</v>
      </c>
      <c r="AK516" s="40"/>
      <c r="AL516" s="40"/>
      <c r="AM516" s="40"/>
      <c r="AN516" s="39">
        <v>0</v>
      </c>
      <c r="AO516" s="40"/>
      <c r="AP516" s="39">
        <v>0</v>
      </c>
      <c r="AQ516" s="40"/>
      <c r="AR516" s="40"/>
      <c r="AS516" s="40"/>
      <c r="AT516" s="39">
        <v>0</v>
      </c>
    </row>
    <row r="517" spans="1:46" ht="20.100000000000001" customHeight="1" x14ac:dyDescent="0.2">
      <c r="D517" s="2" t="s">
        <v>117</v>
      </c>
      <c r="F517" s="37">
        <v>35</v>
      </c>
      <c r="G517" s="37"/>
      <c r="H517" s="37"/>
      <c r="I517" s="37"/>
      <c r="J517" s="37">
        <v>303</v>
      </c>
      <c r="K517" s="37">
        <v>4</v>
      </c>
      <c r="L517" s="37">
        <v>3</v>
      </c>
      <c r="M517" s="37"/>
      <c r="N517" s="37">
        <v>310</v>
      </c>
      <c r="O517" s="37"/>
      <c r="P517" s="37"/>
      <c r="Q517" s="37"/>
      <c r="R517" s="37">
        <v>0</v>
      </c>
      <c r="S517" s="37">
        <v>11</v>
      </c>
      <c r="T517" s="37">
        <v>12</v>
      </c>
      <c r="U517" s="37">
        <v>30</v>
      </c>
      <c r="V517" s="37"/>
      <c r="W517" s="37">
        <v>7</v>
      </c>
      <c r="X517" s="37">
        <v>0</v>
      </c>
      <c r="Y517" s="37">
        <v>0</v>
      </c>
      <c r="Z517" s="37">
        <v>8</v>
      </c>
      <c r="AA517" s="37">
        <v>16</v>
      </c>
      <c r="AB517" s="37">
        <v>6</v>
      </c>
      <c r="AC517" s="37">
        <v>193</v>
      </c>
      <c r="AD517" s="37">
        <v>1</v>
      </c>
      <c r="AE517" s="37"/>
      <c r="AF517" s="37">
        <v>284</v>
      </c>
      <c r="AG517" s="37"/>
      <c r="AH517" s="37"/>
      <c r="AI517" s="37"/>
      <c r="AJ517" s="37">
        <v>61</v>
      </c>
      <c r="AK517" s="37"/>
      <c r="AL517" s="37"/>
      <c r="AM517" s="37"/>
      <c r="AN517" s="37">
        <v>0</v>
      </c>
      <c r="AO517" s="37"/>
      <c r="AP517" s="37">
        <v>0</v>
      </c>
      <c r="AQ517" s="37"/>
      <c r="AR517" s="37"/>
      <c r="AS517" s="37"/>
      <c r="AT517" s="37">
        <v>0</v>
      </c>
    </row>
    <row r="518" spans="1:46" ht="20.100000000000001" customHeight="1" x14ac:dyDescent="0.2">
      <c r="D518" s="38" t="s">
        <v>105</v>
      </c>
      <c r="F518" s="39">
        <v>88</v>
      </c>
      <c r="G518" s="40"/>
      <c r="H518" s="40"/>
      <c r="I518" s="40"/>
      <c r="J518" s="39">
        <v>459</v>
      </c>
      <c r="K518" s="39">
        <v>4</v>
      </c>
      <c r="L518" s="39">
        <v>2</v>
      </c>
      <c r="M518" s="40"/>
      <c r="N518" s="39">
        <v>465</v>
      </c>
      <c r="O518" s="40"/>
      <c r="P518" s="40"/>
      <c r="Q518" s="40"/>
      <c r="R518" s="39">
        <v>2</v>
      </c>
      <c r="S518" s="39">
        <v>16</v>
      </c>
      <c r="T518" s="39">
        <v>29</v>
      </c>
      <c r="U518" s="39">
        <v>17</v>
      </c>
      <c r="V518" s="40"/>
      <c r="W518" s="39">
        <v>48</v>
      </c>
      <c r="X518" s="39">
        <v>5</v>
      </c>
      <c r="Y518" s="39">
        <v>1</v>
      </c>
      <c r="Z518" s="39">
        <v>17</v>
      </c>
      <c r="AA518" s="39">
        <v>38</v>
      </c>
      <c r="AB518" s="39">
        <v>18</v>
      </c>
      <c r="AC518" s="39">
        <v>279</v>
      </c>
      <c r="AD518" s="39">
        <v>0</v>
      </c>
      <c r="AE518" s="40"/>
      <c r="AF518" s="39">
        <v>470</v>
      </c>
      <c r="AG518" s="40"/>
      <c r="AH518" s="40"/>
      <c r="AI518" s="40"/>
      <c r="AJ518" s="39">
        <v>83</v>
      </c>
      <c r="AK518" s="40"/>
      <c r="AL518" s="40"/>
      <c r="AM518" s="40"/>
      <c r="AN518" s="39">
        <v>0</v>
      </c>
      <c r="AO518" s="40"/>
      <c r="AP518" s="39">
        <v>0</v>
      </c>
      <c r="AQ518" s="40"/>
      <c r="AR518" s="40"/>
      <c r="AS518" s="40"/>
      <c r="AT518" s="39">
        <v>0</v>
      </c>
    </row>
    <row r="519" spans="1:46" ht="20.100000000000001" customHeight="1" x14ac:dyDescent="0.2">
      <c r="D519" s="2" t="s">
        <v>106</v>
      </c>
      <c r="F519" s="37">
        <v>17</v>
      </c>
      <c r="G519" s="37"/>
      <c r="H519" s="37"/>
      <c r="I519" s="37"/>
      <c r="J519" s="37">
        <v>248</v>
      </c>
      <c r="K519" s="37">
        <v>1</v>
      </c>
      <c r="L519" s="37">
        <v>1</v>
      </c>
      <c r="M519" s="37"/>
      <c r="N519" s="37">
        <v>250</v>
      </c>
      <c r="O519" s="37"/>
      <c r="P519" s="37"/>
      <c r="Q519" s="37"/>
      <c r="R519" s="37">
        <v>0</v>
      </c>
      <c r="S519" s="37">
        <v>15</v>
      </c>
      <c r="T519" s="37">
        <v>4</v>
      </c>
      <c r="U519" s="37">
        <v>16</v>
      </c>
      <c r="V519" s="37"/>
      <c r="W519" s="37">
        <v>17</v>
      </c>
      <c r="X519" s="37">
        <v>1</v>
      </c>
      <c r="Y519" s="37">
        <v>1</v>
      </c>
      <c r="Z519" s="37">
        <v>33</v>
      </c>
      <c r="AA519" s="37">
        <v>13</v>
      </c>
      <c r="AB519" s="37">
        <v>4</v>
      </c>
      <c r="AC519" s="37">
        <v>129</v>
      </c>
      <c r="AD519" s="37">
        <v>0</v>
      </c>
      <c r="AE519" s="37"/>
      <c r="AF519" s="37">
        <v>233</v>
      </c>
      <c r="AG519" s="37"/>
      <c r="AH519" s="37"/>
      <c r="AI519" s="37"/>
      <c r="AJ519" s="37">
        <v>34</v>
      </c>
      <c r="AK519" s="37"/>
      <c r="AL519" s="37"/>
      <c r="AM519" s="37"/>
      <c r="AN519" s="37">
        <v>0</v>
      </c>
      <c r="AO519" s="37"/>
      <c r="AP519" s="37">
        <v>0</v>
      </c>
      <c r="AQ519" s="37"/>
      <c r="AR519" s="37"/>
      <c r="AS519" s="37"/>
      <c r="AT519" s="37">
        <v>0</v>
      </c>
    </row>
    <row r="520" spans="1:46" ht="20.100000000000001" customHeight="1" x14ac:dyDescent="0.2">
      <c r="D520" s="38" t="s">
        <v>118</v>
      </c>
      <c r="F520" s="39">
        <v>73</v>
      </c>
      <c r="G520" s="40"/>
      <c r="H520" s="40"/>
      <c r="I520" s="40"/>
      <c r="J520" s="39">
        <v>306</v>
      </c>
      <c r="K520" s="39">
        <v>2</v>
      </c>
      <c r="L520" s="39">
        <v>2</v>
      </c>
      <c r="M520" s="40"/>
      <c r="N520" s="39">
        <v>310</v>
      </c>
      <c r="O520" s="40"/>
      <c r="P520" s="40"/>
      <c r="Q520" s="40"/>
      <c r="R520" s="39">
        <v>1</v>
      </c>
      <c r="S520" s="39">
        <v>20</v>
      </c>
      <c r="T520" s="39">
        <v>8</v>
      </c>
      <c r="U520" s="39">
        <v>10</v>
      </c>
      <c r="V520" s="40"/>
      <c r="W520" s="39">
        <v>29</v>
      </c>
      <c r="X520" s="39">
        <v>2</v>
      </c>
      <c r="Y520" s="39">
        <v>1</v>
      </c>
      <c r="Z520" s="39">
        <v>20</v>
      </c>
      <c r="AA520" s="39">
        <v>45</v>
      </c>
      <c r="AB520" s="39">
        <v>28</v>
      </c>
      <c r="AC520" s="39">
        <v>172</v>
      </c>
      <c r="AD520" s="39">
        <v>0</v>
      </c>
      <c r="AE520" s="40"/>
      <c r="AF520" s="39">
        <v>336</v>
      </c>
      <c r="AG520" s="40"/>
      <c r="AH520" s="40"/>
      <c r="AI520" s="40"/>
      <c r="AJ520" s="39">
        <v>47</v>
      </c>
      <c r="AK520" s="40"/>
      <c r="AL520" s="40"/>
      <c r="AM520" s="40"/>
      <c r="AN520" s="39">
        <v>0</v>
      </c>
      <c r="AO520" s="40"/>
      <c r="AP520" s="39">
        <v>0</v>
      </c>
      <c r="AQ520" s="40"/>
      <c r="AR520" s="40"/>
      <c r="AS520" s="40"/>
      <c r="AT520" s="39">
        <v>0</v>
      </c>
    </row>
    <row r="521" spans="1:46"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spans="1:46" s="1" customFormat="1" ht="20.100000000000001" customHeight="1" x14ac:dyDescent="0.2">
      <c r="A522" s="3"/>
      <c r="B522" s="6"/>
      <c r="C522" s="42" t="s">
        <v>180</v>
      </c>
      <c r="D522" s="42"/>
      <c r="E522" s="5"/>
      <c r="F522" s="44">
        <v>562</v>
      </c>
      <c r="G522" s="45"/>
      <c r="H522" s="45"/>
      <c r="I522" s="45"/>
      <c r="J522" s="44">
        <v>3198</v>
      </c>
      <c r="K522" s="44">
        <v>23</v>
      </c>
      <c r="L522" s="44">
        <v>26</v>
      </c>
      <c r="M522" s="45"/>
      <c r="N522" s="44">
        <v>3247</v>
      </c>
      <c r="O522" s="45"/>
      <c r="P522" s="45"/>
      <c r="Q522" s="45"/>
      <c r="R522" s="44">
        <v>12</v>
      </c>
      <c r="S522" s="44">
        <v>158</v>
      </c>
      <c r="T522" s="44">
        <v>133</v>
      </c>
      <c r="U522" s="44">
        <v>147</v>
      </c>
      <c r="V522" s="45"/>
      <c r="W522" s="44">
        <v>229</v>
      </c>
      <c r="X522" s="44">
        <v>13</v>
      </c>
      <c r="Y522" s="44">
        <v>5</v>
      </c>
      <c r="Z522" s="44">
        <v>179</v>
      </c>
      <c r="AA522" s="44">
        <v>307</v>
      </c>
      <c r="AB522" s="44">
        <v>129</v>
      </c>
      <c r="AC522" s="44">
        <v>1868</v>
      </c>
      <c r="AD522" s="44">
        <v>1</v>
      </c>
      <c r="AE522" s="45"/>
      <c r="AF522" s="44">
        <v>3181</v>
      </c>
      <c r="AG522" s="45"/>
      <c r="AH522" s="45"/>
      <c r="AI522" s="45"/>
      <c r="AJ522" s="44">
        <v>628</v>
      </c>
      <c r="AK522" s="45"/>
      <c r="AL522" s="45"/>
      <c r="AM522" s="45"/>
      <c r="AN522" s="44">
        <v>0</v>
      </c>
      <c r="AO522" s="45"/>
      <c r="AP522" s="44">
        <v>0</v>
      </c>
      <c r="AQ522" s="45"/>
      <c r="AR522" s="45"/>
      <c r="AS522" s="45"/>
      <c r="AT522" s="44">
        <v>0</v>
      </c>
    </row>
    <row r="523" spans="1:46"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row>
    <row r="524" spans="1:46" s="1" customFormat="1" ht="20.100000000000001" customHeight="1" x14ac:dyDescent="0.25">
      <c r="A524" s="3"/>
      <c r="B524" s="49" t="s">
        <v>301</v>
      </c>
      <c r="C524" s="50"/>
      <c r="D524" s="50"/>
      <c r="E524" s="5"/>
      <c r="F524" s="51">
        <v>562</v>
      </c>
      <c r="G524" s="52"/>
      <c r="H524" s="52"/>
      <c r="I524" s="52"/>
      <c r="J524" s="51">
        <v>3198</v>
      </c>
      <c r="K524" s="51">
        <v>23</v>
      </c>
      <c r="L524" s="51">
        <v>26</v>
      </c>
      <c r="M524" s="52"/>
      <c r="N524" s="51">
        <v>3247</v>
      </c>
      <c r="O524" s="52"/>
      <c r="P524" s="52"/>
      <c r="Q524" s="52"/>
      <c r="R524" s="51">
        <v>12</v>
      </c>
      <c r="S524" s="51">
        <v>158</v>
      </c>
      <c r="T524" s="51">
        <v>133</v>
      </c>
      <c r="U524" s="51">
        <v>147</v>
      </c>
      <c r="V524" s="52"/>
      <c r="W524" s="51">
        <v>229</v>
      </c>
      <c r="X524" s="51">
        <v>13</v>
      </c>
      <c r="Y524" s="51">
        <v>5</v>
      </c>
      <c r="Z524" s="51">
        <v>179</v>
      </c>
      <c r="AA524" s="51">
        <v>307</v>
      </c>
      <c r="AB524" s="51">
        <v>129</v>
      </c>
      <c r="AC524" s="51">
        <v>1868</v>
      </c>
      <c r="AD524" s="51">
        <v>1</v>
      </c>
      <c r="AE524" s="52"/>
      <c r="AF524" s="51">
        <v>3181</v>
      </c>
      <c r="AG524" s="52"/>
      <c r="AH524" s="52"/>
      <c r="AI524" s="52"/>
      <c r="AJ524" s="51">
        <v>628</v>
      </c>
      <c r="AK524" s="52"/>
      <c r="AL524" s="52"/>
      <c r="AM524" s="52"/>
      <c r="AN524" s="51">
        <v>0</v>
      </c>
      <c r="AO524" s="52"/>
      <c r="AP524" s="51">
        <v>0</v>
      </c>
      <c r="AQ524" s="52"/>
      <c r="AR524" s="52"/>
      <c r="AS524" s="52"/>
      <c r="AT524" s="51">
        <v>0</v>
      </c>
    </row>
    <row r="525" spans="1:46"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spans="1:46"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spans="1:46"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spans="1:46" ht="20.100000000000001" customHeight="1" x14ac:dyDescent="0.2">
      <c r="D528" s="2" t="s">
        <v>98</v>
      </c>
      <c r="F528" s="37">
        <v>67</v>
      </c>
      <c r="G528" s="37"/>
      <c r="H528" s="37"/>
      <c r="I528" s="37"/>
      <c r="J528" s="37">
        <v>277</v>
      </c>
      <c r="K528" s="37">
        <v>4</v>
      </c>
      <c r="L528" s="37">
        <v>1</v>
      </c>
      <c r="M528" s="37"/>
      <c r="N528" s="37">
        <v>282</v>
      </c>
      <c r="O528" s="37"/>
      <c r="P528" s="37"/>
      <c r="Q528" s="37"/>
      <c r="R528" s="37">
        <v>4</v>
      </c>
      <c r="S528" s="37">
        <v>14</v>
      </c>
      <c r="T528" s="37">
        <v>8</v>
      </c>
      <c r="U528" s="37">
        <v>9</v>
      </c>
      <c r="V528" s="37"/>
      <c r="W528" s="37">
        <v>25</v>
      </c>
      <c r="X528" s="37">
        <v>0</v>
      </c>
      <c r="Y528" s="37">
        <v>0</v>
      </c>
      <c r="Z528" s="37">
        <v>10</v>
      </c>
      <c r="AA528" s="37">
        <v>12</v>
      </c>
      <c r="AB528" s="37">
        <v>15</v>
      </c>
      <c r="AC528" s="37">
        <v>198</v>
      </c>
      <c r="AD528" s="37">
        <v>3</v>
      </c>
      <c r="AE528" s="37"/>
      <c r="AF528" s="37">
        <v>298</v>
      </c>
      <c r="AG528" s="37"/>
      <c r="AH528" s="37"/>
      <c r="AI528" s="37"/>
      <c r="AJ528" s="37">
        <v>51</v>
      </c>
      <c r="AK528" s="37"/>
      <c r="AL528" s="37"/>
      <c r="AM528" s="37"/>
      <c r="AN528" s="37">
        <v>0</v>
      </c>
      <c r="AO528" s="37"/>
      <c r="AP528" s="37">
        <v>0</v>
      </c>
      <c r="AQ528" s="37"/>
      <c r="AR528" s="37"/>
      <c r="AS528" s="37"/>
      <c r="AT528" s="37">
        <v>57</v>
      </c>
    </row>
    <row r="529" spans="1:46" ht="20.100000000000001" customHeight="1" x14ac:dyDescent="0.2">
      <c r="D529" s="38" t="s">
        <v>99</v>
      </c>
      <c r="F529" s="39">
        <v>108</v>
      </c>
      <c r="G529" s="40"/>
      <c r="H529" s="40"/>
      <c r="I529" s="40"/>
      <c r="J529" s="39">
        <v>306</v>
      </c>
      <c r="K529" s="39">
        <v>4</v>
      </c>
      <c r="L529" s="39">
        <v>1</v>
      </c>
      <c r="M529" s="40"/>
      <c r="N529" s="39">
        <v>311</v>
      </c>
      <c r="O529" s="40"/>
      <c r="P529" s="40"/>
      <c r="Q529" s="40"/>
      <c r="R529" s="39">
        <v>7</v>
      </c>
      <c r="S529" s="39">
        <v>17</v>
      </c>
      <c r="T529" s="39">
        <v>20</v>
      </c>
      <c r="U529" s="39">
        <v>14</v>
      </c>
      <c r="V529" s="40"/>
      <c r="W529" s="39">
        <v>34</v>
      </c>
      <c r="X529" s="39">
        <v>0</v>
      </c>
      <c r="Y529" s="39">
        <v>1</v>
      </c>
      <c r="Z529" s="39">
        <v>10</v>
      </c>
      <c r="AA529" s="39">
        <v>13</v>
      </c>
      <c r="AB529" s="39">
        <v>2</v>
      </c>
      <c r="AC529" s="39">
        <v>188</v>
      </c>
      <c r="AD529" s="39">
        <v>0</v>
      </c>
      <c r="AE529" s="40"/>
      <c r="AF529" s="39">
        <v>306</v>
      </c>
      <c r="AG529" s="40"/>
      <c r="AH529" s="40"/>
      <c r="AI529" s="40"/>
      <c r="AJ529" s="39">
        <v>113</v>
      </c>
      <c r="AK529" s="40"/>
      <c r="AL529" s="40"/>
      <c r="AM529" s="40"/>
      <c r="AN529" s="39">
        <v>0</v>
      </c>
      <c r="AO529" s="40"/>
      <c r="AP529" s="39">
        <v>0</v>
      </c>
      <c r="AQ529" s="40"/>
      <c r="AR529" s="40"/>
      <c r="AS529" s="40"/>
      <c r="AT529" s="39">
        <v>18</v>
      </c>
    </row>
    <row r="530" spans="1:46" ht="20.100000000000001" customHeight="1" x14ac:dyDescent="0.2">
      <c r="D530" s="2" t="s">
        <v>113</v>
      </c>
      <c r="F530" s="37">
        <v>81</v>
      </c>
      <c r="G530" s="37"/>
      <c r="H530" s="37"/>
      <c r="I530" s="37"/>
      <c r="J530" s="37">
        <v>158</v>
      </c>
      <c r="K530" s="37">
        <v>5</v>
      </c>
      <c r="L530" s="37">
        <v>1</v>
      </c>
      <c r="M530" s="37"/>
      <c r="N530" s="37">
        <v>164</v>
      </c>
      <c r="O530" s="37"/>
      <c r="P530" s="37"/>
      <c r="Q530" s="37"/>
      <c r="R530" s="37">
        <v>0</v>
      </c>
      <c r="S530" s="37">
        <v>12</v>
      </c>
      <c r="T530" s="37">
        <v>17</v>
      </c>
      <c r="U530" s="37">
        <v>10</v>
      </c>
      <c r="V530" s="37"/>
      <c r="W530" s="37">
        <v>21</v>
      </c>
      <c r="X530" s="37">
        <v>5</v>
      </c>
      <c r="Y530" s="37">
        <v>1</v>
      </c>
      <c r="Z530" s="37">
        <v>5</v>
      </c>
      <c r="AA530" s="37">
        <v>24</v>
      </c>
      <c r="AB530" s="37">
        <v>2</v>
      </c>
      <c r="AC530" s="37">
        <v>92</v>
      </c>
      <c r="AD530" s="37">
        <v>0</v>
      </c>
      <c r="AE530" s="37"/>
      <c r="AF530" s="37">
        <v>189</v>
      </c>
      <c r="AG530" s="37"/>
      <c r="AH530" s="37"/>
      <c r="AI530" s="37"/>
      <c r="AJ530" s="37">
        <v>56</v>
      </c>
      <c r="AK530" s="37"/>
      <c r="AL530" s="37"/>
      <c r="AM530" s="37"/>
      <c r="AN530" s="37">
        <v>0</v>
      </c>
      <c r="AO530" s="37"/>
      <c r="AP530" s="37">
        <v>0</v>
      </c>
      <c r="AQ530" s="37"/>
      <c r="AR530" s="37"/>
      <c r="AS530" s="37"/>
      <c r="AT530" s="37">
        <v>62</v>
      </c>
    </row>
    <row r="531" spans="1:46" ht="20.100000000000001" customHeight="1" x14ac:dyDescent="0.2">
      <c r="D531" s="38" t="s">
        <v>101</v>
      </c>
      <c r="F531" s="39">
        <v>54</v>
      </c>
      <c r="G531" s="40"/>
      <c r="H531" s="40"/>
      <c r="I531" s="40"/>
      <c r="J531" s="39">
        <v>278</v>
      </c>
      <c r="K531" s="39">
        <v>2</v>
      </c>
      <c r="L531" s="39">
        <v>3</v>
      </c>
      <c r="M531" s="40"/>
      <c r="N531" s="39">
        <v>283</v>
      </c>
      <c r="O531" s="40"/>
      <c r="P531" s="40"/>
      <c r="Q531" s="40"/>
      <c r="R531" s="39">
        <v>6</v>
      </c>
      <c r="S531" s="39">
        <v>13</v>
      </c>
      <c r="T531" s="39">
        <v>14</v>
      </c>
      <c r="U531" s="39">
        <v>11</v>
      </c>
      <c r="V531" s="40"/>
      <c r="W531" s="39">
        <v>16</v>
      </c>
      <c r="X531" s="39">
        <v>1</v>
      </c>
      <c r="Y531" s="39">
        <v>2</v>
      </c>
      <c r="Z531" s="39">
        <v>7</v>
      </c>
      <c r="AA531" s="39">
        <v>23</v>
      </c>
      <c r="AB531" s="39">
        <v>6</v>
      </c>
      <c r="AC531" s="39">
        <v>181</v>
      </c>
      <c r="AD531" s="39">
        <v>1</v>
      </c>
      <c r="AE531" s="40"/>
      <c r="AF531" s="39">
        <v>281</v>
      </c>
      <c r="AG531" s="40"/>
      <c r="AH531" s="40"/>
      <c r="AI531" s="40"/>
      <c r="AJ531" s="39">
        <v>56</v>
      </c>
      <c r="AK531" s="40"/>
      <c r="AL531" s="40"/>
      <c r="AM531" s="40"/>
      <c r="AN531" s="39">
        <v>0</v>
      </c>
      <c r="AO531" s="40"/>
      <c r="AP531" s="39">
        <v>0</v>
      </c>
      <c r="AQ531" s="40"/>
      <c r="AR531" s="40"/>
      <c r="AS531" s="40"/>
      <c r="AT531" s="39">
        <v>45</v>
      </c>
    </row>
    <row r="532" spans="1:46" ht="20.100000000000001" customHeight="1" x14ac:dyDescent="0.2">
      <c r="D532" s="2" t="s">
        <v>372</v>
      </c>
      <c r="F532" s="37">
        <v>77</v>
      </c>
      <c r="G532" s="37"/>
      <c r="H532" s="37"/>
      <c r="I532" s="37"/>
      <c r="J532" s="37">
        <v>231</v>
      </c>
      <c r="K532" s="37">
        <v>5</v>
      </c>
      <c r="L532" s="37">
        <v>0</v>
      </c>
      <c r="M532" s="37"/>
      <c r="N532" s="37">
        <v>236</v>
      </c>
      <c r="O532" s="37"/>
      <c r="P532" s="37"/>
      <c r="Q532" s="37"/>
      <c r="R532" s="37">
        <v>0</v>
      </c>
      <c r="S532" s="37">
        <v>14</v>
      </c>
      <c r="T532" s="37">
        <v>18</v>
      </c>
      <c r="U532" s="37">
        <v>7</v>
      </c>
      <c r="V532" s="37"/>
      <c r="W532" s="37">
        <v>18</v>
      </c>
      <c r="X532" s="37">
        <v>0</v>
      </c>
      <c r="Y532" s="37">
        <v>0</v>
      </c>
      <c r="Z532" s="37">
        <v>6</v>
      </c>
      <c r="AA532" s="37">
        <v>18</v>
      </c>
      <c r="AB532" s="37">
        <v>12</v>
      </c>
      <c r="AC532" s="37">
        <v>151</v>
      </c>
      <c r="AD532" s="37">
        <v>0</v>
      </c>
      <c r="AE532" s="37"/>
      <c r="AF532" s="37">
        <v>244</v>
      </c>
      <c r="AG532" s="37"/>
      <c r="AH532" s="37"/>
      <c r="AI532" s="37"/>
      <c r="AJ532" s="37">
        <v>70</v>
      </c>
      <c r="AK532" s="37"/>
      <c r="AL532" s="37"/>
      <c r="AM532" s="37"/>
      <c r="AN532" s="37">
        <v>0</v>
      </c>
      <c r="AO532" s="37"/>
      <c r="AP532" s="37">
        <v>0</v>
      </c>
      <c r="AQ532" s="37"/>
      <c r="AR532" s="37"/>
      <c r="AS532" s="37"/>
      <c r="AT532" s="37">
        <v>30</v>
      </c>
    </row>
    <row r="533" spans="1:46" ht="20.100000000000001" customHeight="1" x14ac:dyDescent="0.2">
      <c r="D533" s="38" t="s">
        <v>116</v>
      </c>
      <c r="F533" s="39">
        <v>33</v>
      </c>
      <c r="G533" s="40"/>
      <c r="H533" s="40"/>
      <c r="I533" s="40"/>
      <c r="J533" s="39">
        <v>219</v>
      </c>
      <c r="K533" s="39">
        <v>1</v>
      </c>
      <c r="L533" s="39">
        <v>2</v>
      </c>
      <c r="M533" s="40"/>
      <c r="N533" s="39">
        <v>222</v>
      </c>
      <c r="O533" s="40"/>
      <c r="P533" s="40"/>
      <c r="Q533" s="40"/>
      <c r="R533" s="39">
        <v>2</v>
      </c>
      <c r="S533" s="39">
        <v>8</v>
      </c>
      <c r="T533" s="39">
        <v>7</v>
      </c>
      <c r="U533" s="39">
        <v>6</v>
      </c>
      <c r="V533" s="40"/>
      <c r="W533" s="39">
        <v>9</v>
      </c>
      <c r="X533" s="39">
        <v>0</v>
      </c>
      <c r="Y533" s="39">
        <v>2</v>
      </c>
      <c r="Z533" s="39">
        <v>4</v>
      </c>
      <c r="AA533" s="39">
        <v>21</v>
      </c>
      <c r="AB533" s="39">
        <v>8</v>
      </c>
      <c r="AC533" s="39">
        <v>143</v>
      </c>
      <c r="AD533" s="39">
        <v>0</v>
      </c>
      <c r="AE533" s="40"/>
      <c r="AF533" s="39">
        <v>210</v>
      </c>
      <c r="AG533" s="40"/>
      <c r="AH533" s="40"/>
      <c r="AI533" s="40"/>
      <c r="AJ533" s="39">
        <v>45</v>
      </c>
      <c r="AK533" s="40"/>
      <c r="AL533" s="40"/>
      <c r="AM533" s="40"/>
      <c r="AN533" s="39">
        <v>0</v>
      </c>
      <c r="AO533" s="40"/>
      <c r="AP533" s="39">
        <v>0</v>
      </c>
      <c r="AQ533" s="40"/>
      <c r="AR533" s="40"/>
      <c r="AS533" s="40"/>
      <c r="AT533" s="39">
        <v>0</v>
      </c>
    </row>
    <row r="534" spans="1:46" ht="20.100000000000001" customHeight="1" x14ac:dyDescent="0.2">
      <c r="D534" s="2" t="s">
        <v>117</v>
      </c>
      <c r="F534" s="37">
        <v>52</v>
      </c>
      <c r="G534" s="37"/>
      <c r="H534" s="37"/>
      <c r="I534" s="37"/>
      <c r="J534" s="37">
        <v>282</v>
      </c>
      <c r="K534" s="37">
        <v>7</v>
      </c>
      <c r="L534" s="37">
        <v>1</v>
      </c>
      <c r="M534" s="37"/>
      <c r="N534" s="37">
        <v>290</v>
      </c>
      <c r="O534" s="37"/>
      <c r="P534" s="37"/>
      <c r="Q534" s="37"/>
      <c r="R534" s="37">
        <v>0</v>
      </c>
      <c r="S534" s="37">
        <v>16</v>
      </c>
      <c r="T534" s="37">
        <v>37</v>
      </c>
      <c r="U534" s="37">
        <v>10</v>
      </c>
      <c r="V534" s="37"/>
      <c r="W534" s="37">
        <v>21</v>
      </c>
      <c r="X534" s="37">
        <v>0</v>
      </c>
      <c r="Y534" s="37">
        <v>0</v>
      </c>
      <c r="Z534" s="37">
        <v>4</v>
      </c>
      <c r="AA534" s="37">
        <v>17</v>
      </c>
      <c r="AB534" s="37">
        <v>3</v>
      </c>
      <c r="AC534" s="37">
        <v>173</v>
      </c>
      <c r="AD534" s="37">
        <v>3</v>
      </c>
      <c r="AE534" s="37"/>
      <c r="AF534" s="37">
        <v>284</v>
      </c>
      <c r="AG534" s="37"/>
      <c r="AH534" s="37"/>
      <c r="AI534" s="37"/>
      <c r="AJ534" s="37">
        <v>58</v>
      </c>
      <c r="AK534" s="37"/>
      <c r="AL534" s="37"/>
      <c r="AM534" s="37"/>
      <c r="AN534" s="37">
        <v>0</v>
      </c>
      <c r="AO534" s="37"/>
      <c r="AP534" s="37">
        <v>0</v>
      </c>
      <c r="AQ534" s="37"/>
      <c r="AR534" s="37"/>
      <c r="AS534" s="37"/>
      <c r="AT534" s="37">
        <v>0</v>
      </c>
    </row>
    <row r="535" spans="1:46" ht="20.100000000000001" customHeight="1" x14ac:dyDescent="0.2">
      <c r="D535" s="38" t="s">
        <v>105</v>
      </c>
      <c r="F535" s="39">
        <v>51</v>
      </c>
      <c r="G535" s="40"/>
      <c r="H535" s="40"/>
      <c r="I535" s="40"/>
      <c r="J535" s="39">
        <v>270</v>
      </c>
      <c r="K535" s="39">
        <v>1</v>
      </c>
      <c r="L535" s="39">
        <v>0</v>
      </c>
      <c r="M535" s="40"/>
      <c r="N535" s="39">
        <v>271</v>
      </c>
      <c r="O535" s="40"/>
      <c r="P535" s="40"/>
      <c r="Q535" s="40"/>
      <c r="R535" s="39">
        <v>0</v>
      </c>
      <c r="S535" s="39">
        <v>8</v>
      </c>
      <c r="T535" s="39">
        <v>16</v>
      </c>
      <c r="U535" s="39">
        <v>15</v>
      </c>
      <c r="V535" s="40"/>
      <c r="W535" s="39">
        <v>15</v>
      </c>
      <c r="X535" s="39">
        <v>1</v>
      </c>
      <c r="Y535" s="39">
        <v>0</v>
      </c>
      <c r="Z535" s="39">
        <v>4</v>
      </c>
      <c r="AA535" s="39">
        <v>23</v>
      </c>
      <c r="AB535" s="39">
        <v>3</v>
      </c>
      <c r="AC535" s="39">
        <v>154</v>
      </c>
      <c r="AD535" s="39">
        <v>0</v>
      </c>
      <c r="AE535" s="40"/>
      <c r="AF535" s="39">
        <v>239</v>
      </c>
      <c r="AG535" s="40"/>
      <c r="AH535" s="40"/>
      <c r="AI535" s="40"/>
      <c r="AJ535" s="39">
        <v>83</v>
      </c>
      <c r="AK535" s="40"/>
      <c r="AL535" s="40"/>
      <c r="AM535" s="40"/>
      <c r="AN535" s="39">
        <v>0</v>
      </c>
      <c r="AO535" s="40"/>
      <c r="AP535" s="39">
        <v>0</v>
      </c>
      <c r="AQ535" s="40"/>
      <c r="AR535" s="40"/>
      <c r="AS535" s="40"/>
      <c r="AT535" s="39">
        <v>8</v>
      </c>
    </row>
    <row r="536" spans="1:46"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spans="1:46" s="1" customFormat="1" ht="20.100000000000001" customHeight="1" x14ac:dyDescent="0.2">
      <c r="A537" s="3"/>
      <c r="B537" s="6"/>
      <c r="C537" s="42" t="s">
        <v>180</v>
      </c>
      <c r="D537" s="42"/>
      <c r="E537" s="5"/>
      <c r="F537" s="44">
        <v>523</v>
      </c>
      <c r="G537" s="45"/>
      <c r="H537" s="45"/>
      <c r="I537" s="45"/>
      <c r="J537" s="44">
        <v>2021</v>
      </c>
      <c r="K537" s="44">
        <v>29</v>
      </c>
      <c r="L537" s="44">
        <v>9</v>
      </c>
      <c r="M537" s="45"/>
      <c r="N537" s="44">
        <v>2059</v>
      </c>
      <c r="O537" s="45"/>
      <c r="P537" s="45"/>
      <c r="Q537" s="45"/>
      <c r="R537" s="44">
        <v>19</v>
      </c>
      <c r="S537" s="44">
        <v>102</v>
      </c>
      <c r="T537" s="44">
        <v>137</v>
      </c>
      <c r="U537" s="44">
        <v>82</v>
      </c>
      <c r="V537" s="45"/>
      <c r="W537" s="44">
        <v>159</v>
      </c>
      <c r="X537" s="44">
        <v>7</v>
      </c>
      <c r="Y537" s="44">
        <v>6</v>
      </c>
      <c r="Z537" s="44">
        <v>50</v>
      </c>
      <c r="AA537" s="44">
        <v>151</v>
      </c>
      <c r="AB537" s="44">
        <v>51</v>
      </c>
      <c r="AC537" s="44">
        <v>1280</v>
      </c>
      <c r="AD537" s="44">
        <v>7</v>
      </c>
      <c r="AE537" s="45"/>
      <c r="AF537" s="44">
        <v>2051</v>
      </c>
      <c r="AG537" s="45"/>
      <c r="AH537" s="45"/>
      <c r="AI537" s="45"/>
      <c r="AJ537" s="44">
        <v>532</v>
      </c>
      <c r="AK537" s="45"/>
      <c r="AL537" s="45"/>
      <c r="AM537" s="45"/>
      <c r="AN537" s="44">
        <v>0</v>
      </c>
      <c r="AO537" s="45"/>
      <c r="AP537" s="44">
        <v>0</v>
      </c>
      <c r="AQ537" s="45"/>
      <c r="AR537" s="45"/>
      <c r="AS537" s="45"/>
      <c r="AT537" s="44">
        <v>220</v>
      </c>
    </row>
    <row r="538" spans="1:46"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row>
    <row r="539" spans="1:46" s="1" customFormat="1" ht="20.100000000000001" customHeight="1" x14ac:dyDescent="0.25">
      <c r="A539" s="3"/>
      <c r="B539" s="49" t="s">
        <v>303</v>
      </c>
      <c r="C539" s="50"/>
      <c r="D539" s="50"/>
      <c r="E539" s="5"/>
      <c r="F539" s="51">
        <v>523</v>
      </c>
      <c r="G539" s="52"/>
      <c r="H539" s="52"/>
      <c r="I539" s="52"/>
      <c r="J539" s="51">
        <v>2021</v>
      </c>
      <c r="K539" s="51">
        <v>29</v>
      </c>
      <c r="L539" s="51">
        <v>9</v>
      </c>
      <c r="M539" s="52"/>
      <c r="N539" s="51">
        <v>2059</v>
      </c>
      <c r="O539" s="52"/>
      <c r="P539" s="52"/>
      <c r="Q539" s="52"/>
      <c r="R539" s="51">
        <v>19</v>
      </c>
      <c r="S539" s="51">
        <v>102</v>
      </c>
      <c r="T539" s="51">
        <v>137</v>
      </c>
      <c r="U539" s="51">
        <v>82</v>
      </c>
      <c r="V539" s="52"/>
      <c r="W539" s="51">
        <v>159</v>
      </c>
      <c r="X539" s="51">
        <v>7</v>
      </c>
      <c r="Y539" s="51">
        <v>6</v>
      </c>
      <c r="Z539" s="51">
        <v>50</v>
      </c>
      <c r="AA539" s="51">
        <v>151</v>
      </c>
      <c r="AB539" s="51">
        <v>51</v>
      </c>
      <c r="AC539" s="51">
        <v>1280</v>
      </c>
      <c r="AD539" s="51">
        <v>7</v>
      </c>
      <c r="AE539" s="52"/>
      <c r="AF539" s="51">
        <v>2051</v>
      </c>
      <c r="AG539" s="52"/>
      <c r="AH539" s="52"/>
      <c r="AI539" s="52"/>
      <c r="AJ539" s="51">
        <v>532</v>
      </c>
      <c r="AK539" s="52"/>
      <c r="AL539" s="52"/>
      <c r="AM539" s="52"/>
      <c r="AN539" s="51">
        <v>0</v>
      </c>
      <c r="AO539" s="52"/>
      <c r="AP539" s="51">
        <v>0</v>
      </c>
      <c r="AQ539" s="52"/>
      <c r="AR539" s="52"/>
      <c r="AS539" s="52"/>
      <c r="AT539" s="51">
        <v>220</v>
      </c>
    </row>
    <row r="540" spans="1:46"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spans="1:46"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spans="1:46"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spans="1:46" ht="20.100000000000001" customHeight="1" x14ac:dyDescent="0.2">
      <c r="D543" s="2" t="s">
        <v>98</v>
      </c>
      <c r="F543" s="37">
        <v>81</v>
      </c>
      <c r="G543" s="37"/>
      <c r="H543" s="37"/>
      <c r="I543" s="37"/>
      <c r="J543" s="37">
        <v>385</v>
      </c>
      <c r="K543" s="37">
        <v>2</v>
      </c>
      <c r="L543" s="37">
        <v>0</v>
      </c>
      <c r="M543" s="37"/>
      <c r="N543" s="37">
        <v>387</v>
      </c>
      <c r="O543" s="37"/>
      <c r="P543" s="37"/>
      <c r="Q543" s="37"/>
      <c r="R543" s="37">
        <v>2</v>
      </c>
      <c r="S543" s="37">
        <v>26</v>
      </c>
      <c r="T543" s="37">
        <v>2</v>
      </c>
      <c r="U543" s="37">
        <v>11</v>
      </c>
      <c r="V543" s="37"/>
      <c r="W543" s="37">
        <v>72</v>
      </c>
      <c r="X543" s="37">
        <v>1</v>
      </c>
      <c r="Y543" s="37">
        <v>2</v>
      </c>
      <c r="Z543" s="37">
        <v>41</v>
      </c>
      <c r="AA543" s="37">
        <v>12</v>
      </c>
      <c r="AB543" s="37">
        <v>16</v>
      </c>
      <c r="AC543" s="37">
        <v>165</v>
      </c>
      <c r="AD543" s="37">
        <v>0</v>
      </c>
      <c r="AE543" s="37"/>
      <c r="AF543" s="37">
        <v>350</v>
      </c>
      <c r="AG543" s="37"/>
      <c r="AH543" s="37"/>
      <c r="AI543" s="37"/>
      <c r="AJ543" s="37">
        <v>118</v>
      </c>
      <c r="AK543" s="37"/>
      <c r="AL543" s="37"/>
      <c r="AM543" s="37"/>
      <c r="AN543" s="37">
        <v>0</v>
      </c>
      <c r="AO543" s="37"/>
      <c r="AP543" s="37">
        <v>0</v>
      </c>
      <c r="AQ543" s="37"/>
      <c r="AR543" s="37"/>
      <c r="AS543" s="37"/>
      <c r="AT543" s="37">
        <v>0</v>
      </c>
    </row>
    <row r="544" spans="1:46" ht="20.100000000000001" customHeight="1" x14ac:dyDescent="0.2">
      <c r="D544" s="38" t="s">
        <v>173</v>
      </c>
      <c r="F544" s="39">
        <v>69</v>
      </c>
      <c r="G544" s="40"/>
      <c r="H544" s="40"/>
      <c r="I544" s="40"/>
      <c r="J544" s="39">
        <v>377</v>
      </c>
      <c r="K544" s="39">
        <v>1</v>
      </c>
      <c r="L544" s="39">
        <v>0</v>
      </c>
      <c r="M544" s="40"/>
      <c r="N544" s="39">
        <v>378</v>
      </c>
      <c r="O544" s="40"/>
      <c r="P544" s="40"/>
      <c r="Q544" s="40"/>
      <c r="R544" s="39">
        <v>3</v>
      </c>
      <c r="S544" s="39">
        <v>29</v>
      </c>
      <c r="T544" s="39">
        <v>13</v>
      </c>
      <c r="U544" s="39">
        <v>14</v>
      </c>
      <c r="V544" s="40"/>
      <c r="W544" s="39">
        <v>86</v>
      </c>
      <c r="X544" s="39">
        <v>0</v>
      </c>
      <c r="Y544" s="39">
        <v>0</v>
      </c>
      <c r="Z544" s="39">
        <v>25</v>
      </c>
      <c r="AA544" s="39">
        <v>4</v>
      </c>
      <c r="AB544" s="39">
        <v>5</v>
      </c>
      <c r="AC544" s="39">
        <v>193</v>
      </c>
      <c r="AD544" s="39">
        <v>0</v>
      </c>
      <c r="AE544" s="40"/>
      <c r="AF544" s="39">
        <v>372</v>
      </c>
      <c r="AG544" s="40"/>
      <c r="AH544" s="40"/>
      <c r="AI544" s="40"/>
      <c r="AJ544" s="39">
        <v>75</v>
      </c>
      <c r="AK544" s="40"/>
      <c r="AL544" s="40"/>
      <c r="AM544" s="40"/>
      <c r="AN544" s="39">
        <v>0</v>
      </c>
      <c r="AO544" s="40"/>
      <c r="AP544" s="39">
        <v>0</v>
      </c>
      <c r="AQ544" s="40"/>
      <c r="AR544" s="40"/>
      <c r="AS544" s="40"/>
      <c r="AT544" s="39">
        <v>0</v>
      </c>
    </row>
    <row r="545" spans="1:46" ht="20.100000000000001" customHeight="1" x14ac:dyDescent="0.2">
      <c r="D545" s="2" t="s">
        <v>113</v>
      </c>
      <c r="F545" s="37">
        <v>32</v>
      </c>
      <c r="G545" s="37"/>
      <c r="H545" s="37"/>
      <c r="I545" s="37"/>
      <c r="J545" s="37">
        <v>240</v>
      </c>
      <c r="K545" s="37">
        <v>3</v>
      </c>
      <c r="L545" s="37">
        <v>1</v>
      </c>
      <c r="M545" s="37"/>
      <c r="N545" s="37">
        <v>244</v>
      </c>
      <c r="O545" s="37"/>
      <c r="P545" s="37"/>
      <c r="Q545" s="37"/>
      <c r="R545" s="37">
        <v>1</v>
      </c>
      <c r="S545" s="37">
        <v>13</v>
      </c>
      <c r="T545" s="37">
        <v>11</v>
      </c>
      <c r="U545" s="37">
        <v>18</v>
      </c>
      <c r="V545" s="37"/>
      <c r="W545" s="37">
        <v>36</v>
      </c>
      <c r="X545" s="37">
        <v>0</v>
      </c>
      <c r="Y545" s="37">
        <v>0</v>
      </c>
      <c r="Z545" s="37">
        <v>7</v>
      </c>
      <c r="AA545" s="37">
        <v>8</v>
      </c>
      <c r="AB545" s="37">
        <v>6</v>
      </c>
      <c r="AC545" s="37">
        <v>125</v>
      </c>
      <c r="AD545" s="37">
        <v>0</v>
      </c>
      <c r="AE545" s="37"/>
      <c r="AF545" s="37">
        <v>225</v>
      </c>
      <c r="AG545" s="37"/>
      <c r="AH545" s="37"/>
      <c r="AI545" s="37"/>
      <c r="AJ545" s="37">
        <v>51</v>
      </c>
      <c r="AK545" s="37"/>
      <c r="AL545" s="37"/>
      <c r="AM545" s="37"/>
      <c r="AN545" s="37">
        <v>0</v>
      </c>
      <c r="AO545" s="37"/>
      <c r="AP545" s="37">
        <v>0</v>
      </c>
      <c r="AQ545" s="37"/>
      <c r="AR545" s="37"/>
      <c r="AS545" s="37"/>
      <c r="AT545" s="37">
        <v>0</v>
      </c>
    </row>
    <row r="546" spans="1:46" ht="20.100000000000001" customHeight="1" x14ac:dyDescent="0.2">
      <c r="D546" s="38" t="s">
        <v>101</v>
      </c>
      <c r="F546" s="39">
        <v>32</v>
      </c>
      <c r="G546" s="40"/>
      <c r="H546" s="40"/>
      <c r="I546" s="40"/>
      <c r="J546" s="39">
        <v>261</v>
      </c>
      <c r="K546" s="39">
        <v>1</v>
      </c>
      <c r="L546" s="39">
        <v>0</v>
      </c>
      <c r="M546" s="40"/>
      <c r="N546" s="39">
        <v>262</v>
      </c>
      <c r="O546" s="40"/>
      <c r="P546" s="40"/>
      <c r="Q546" s="40"/>
      <c r="R546" s="39">
        <v>0</v>
      </c>
      <c r="S546" s="39">
        <v>11</v>
      </c>
      <c r="T546" s="39">
        <v>7</v>
      </c>
      <c r="U546" s="39">
        <v>6</v>
      </c>
      <c r="V546" s="40"/>
      <c r="W546" s="39">
        <v>41</v>
      </c>
      <c r="X546" s="39">
        <v>4</v>
      </c>
      <c r="Y546" s="39">
        <v>2</v>
      </c>
      <c r="Z546" s="39">
        <v>25</v>
      </c>
      <c r="AA546" s="39">
        <v>12</v>
      </c>
      <c r="AB546" s="39">
        <v>14</v>
      </c>
      <c r="AC546" s="39">
        <v>143</v>
      </c>
      <c r="AD546" s="39">
        <v>0</v>
      </c>
      <c r="AE546" s="40"/>
      <c r="AF546" s="39">
        <v>265</v>
      </c>
      <c r="AG546" s="40"/>
      <c r="AH546" s="40"/>
      <c r="AI546" s="40"/>
      <c r="AJ546" s="39">
        <v>29</v>
      </c>
      <c r="AK546" s="40"/>
      <c r="AL546" s="40"/>
      <c r="AM546" s="40"/>
      <c r="AN546" s="39">
        <v>0</v>
      </c>
      <c r="AO546" s="40"/>
      <c r="AP546" s="39">
        <v>0</v>
      </c>
      <c r="AQ546" s="40"/>
      <c r="AR546" s="40"/>
      <c r="AS546" s="40"/>
      <c r="AT546" s="39">
        <v>0</v>
      </c>
    </row>
    <row r="547" spans="1:46" ht="20.100000000000001" customHeight="1" x14ac:dyDescent="0.2">
      <c r="D547" s="2" t="s">
        <v>117</v>
      </c>
      <c r="F547" s="37">
        <v>65</v>
      </c>
      <c r="G547" s="37"/>
      <c r="H547" s="37"/>
      <c r="I547" s="37"/>
      <c r="J547" s="37">
        <v>360</v>
      </c>
      <c r="K547" s="37">
        <v>0</v>
      </c>
      <c r="L547" s="37">
        <v>1</v>
      </c>
      <c r="M547" s="37"/>
      <c r="N547" s="37">
        <v>361</v>
      </c>
      <c r="O547" s="37"/>
      <c r="P547" s="37"/>
      <c r="Q547" s="37"/>
      <c r="R547" s="37">
        <v>0</v>
      </c>
      <c r="S547" s="37">
        <v>16</v>
      </c>
      <c r="T547" s="37">
        <v>16</v>
      </c>
      <c r="U547" s="37">
        <v>21</v>
      </c>
      <c r="V547" s="37"/>
      <c r="W547" s="37">
        <v>27</v>
      </c>
      <c r="X547" s="37">
        <v>0</v>
      </c>
      <c r="Y547" s="37">
        <v>0</v>
      </c>
      <c r="Z547" s="37">
        <v>15</v>
      </c>
      <c r="AA547" s="37">
        <v>20</v>
      </c>
      <c r="AB547" s="37">
        <v>3</v>
      </c>
      <c r="AC547" s="37">
        <v>256</v>
      </c>
      <c r="AD547" s="37">
        <v>0</v>
      </c>
      <c r="AE547" s="37"/>
      <c r="AF547" s="37">
        <v>374</v>
      </c>
      <c r="AG547" s="37"/>
      <c r="AH547" s="37"/>
      <c r="AI547" s="37"/>
      <c r="AJ547" s="37">
        <v>52</v>
      </c>
      <c r="AK547" s="37"/>
      <c r="AL547" s="37"/>
      <c r="AM547" s="37"/>
      <c r="AN547" s="37">
        <v>0</v>
      </c>
      <c r="AO547" s="37"/>
      <c r="AP547" s="37">
        <v>0</v>
      </c>
      <c r="AQ547" s="37"/>
      <c r="AR547" s="37"/>
      <c r="AS547" s="37"/>
      <c r="AT547" s="37">
        <v>0</v>
      </c>
    </row>
    <row r="548" spans="1:46" ht="20.100000000000001" customHeight="1" x14ac:dyDescent="0.2">
      <c r="D548" s="38" t="s">
        <v>105</v>
      </c>
      <c r="F548" s="39">
        <v>34</v>
      </c>
      <c r="G548" s="40"/>
      <c r="H548" s="40"/>
      <c r="I548" s="40"/>
      <c r="J548" s="39">
        <v>285</v>
      </c>
      <c r="K548" s="39">
        <v>4</v>
      </c>
      <c r="L548" s="39">
        <v>3</v>
      </c>
      <c r="M548" s="40"/>
      <c r="N548" s="39">
        <v>292</v>
      </c>
      <c r="O548" s="40"/>
      <c r="P548" s="40"/>
      <c r="Q548" s="40"/>
      <c r="R548" s="39">
        <v>0</v>
      </c>
      <c r="S548" s="39">
        <v>19</v>
      </c>
      <c r="T548" s="39">
        <v>11</v>
      </c>
      <c r="U548" s="39">
        <v>12</v>
      </c>
      <c r="V548" s="40"/>
      <c r="W548" s="39">
        <v>20</v>
      </c>
      <c r="X548" s="39">
        <v>0</v>
      </c>
      <c r="Y548" s="39">
        <v>1</v>
      </c>
      <c r="Z548" s="39">
        <v>8</v>
      </c>
      <c r="AA548" s="39">
        <v>21</v>
      </c>
      <c r="AB548" s="39">
        <v>7</v>
      </c>
      <c r="AC548" s="39">
        <v>178</v>
      </c>
      <c r="AD548" s="39">
        <v>0</v>
      </c>
      <c r="AE548" s="40"/>
      <c r="AF548" s="39">
        <v>277</v>
      </c>
      <c r="AG548" s="40"/>
      <c r="AH548" s="40"/>
      <c r="AI548" s="40"/>
      <c r="AJ548" s="39">
        <v>49</v>
      </c>
      <c r="AK548" s="40"/>
      <c r="AL548" s="40"/>
      <c r="AM548" s="40"/>
      <c r="AN548" s="39">
        <v>0</v>
      </c>
      <c r="AO548" s="40"/>
      <c r="AP548" s="39">
        <v>0</v>
      </c>
      <c r="AQ548" s="40"/>
      <c r="AR548" s="40"/>
      <c r="AS548" s="40"/>
      <c r="AT548" s="39">
        <v>0</v>
      </c>
    </row>
    <row r="549" spans="1:46" ht="20.100000000000001" customHeight="1" x14ac:dyDescent="0.2">
      <c r="D549" s="2" t="s">
        <v>106</v>
      </c>
      <c r="F549" s="37">
        <v>92</v>
      </c>
      <c r="G549" s="37"/>
      <c r="H549" s="37"/>
      <c r="I549" s="37"/>
      <c r="J549" s="37">
        <v>718</v>
      </c>
      <c r="K549" s="37">
        <v>10</v>
      </c>
      <c r="L549" s="37">
        <v>0</v>
      </c>
      <c r="M549" s="37"/>
      <c r="N549" s="37">
        <v>728</v>
      </c>
      <c r="O549" s="37"/>
      <c r="P549" s="37"/>
      <c r="Q549" s="37"/>
      <c r="R549" s="37">
        <v>1</v>
      </c>
      <c r="S549" s="37">
        <v>77</v>
      </c>
      <c r="T549" s="37">
        <v>33</v>
      </c>
      <c r="U549" s="37">
        <v>24</v>
      </c>
      <c r="V549" s="37"/>
      <c r="W549" s="37">
        <v>51</v>
      </c>
      <c r="X549" s="37">
        <v>1</v>
      </c>
      <c r="Y549" s="37">
        <v>1</v>
      </c>
      <c r="Z549" s="37">
        <v>25</v>
      </c>
      <c r="AA549" s="37">
        <v>40</v>
      </c>
      <c r="AB549" s="37">
        <v>24</v>
      </c>
      <c r="AC549" s="37">
        <v>437</v>
      </c>
      <c r="AD549" s="37">
        <v>0</v>
      </c>
      <c r="AE549" s="37"/>
      <c r="AF549" s="37">
        <v>714</v>
      </c>
      <c r="AG549" s="37"/>
      <c r="AH549" s="37"/>
      <c r="AI549" s="37"/>
      <c r="AJ549" s="37">
        <v>106</v>
      </c>
      <c r="AK549" s="37"/>
      <c r="AL549" s="37"/>
      <c r="AM549" s="37"/>
      <c r="AN549" s="37">
        <v>0</v>
      </c>
      <c r="AO549" s="37"/>
      <c r="AP549" s="37">
        <v>0</v>
      </c>
      <c r="AQ549" s="37"/>
      <c r="AR549" s="37"/>
      <c r="AS549" s="37"/>
      <c r="AT549" s="37">
        <v>0</v>
      </c>
    </row>
    <row r="550" spans="1:46" ht="20.100000000000001" customHeight="1" x14ac:dyDescent="0.2">
      <c r="D550" s="38" t="s">
        <v>118</v>
      </c>
      <c r="F550" s="39">
        <v>129</v>
      </c>
      <c r="G550" s="40"/>
      <c r="H550" s="40"/>
      <c r="I550" s="40"/>
      <c r="J550" s="39">
        <v>676</v>
      </c>
      <c r="K550" s="39">
        <v>7</v>
      </c>
      <c r="L550" s="39">
        <v>5</v>
      </c>
      <c r="M550" s="40"/>
      <c r="N550" s="39">
        <v>688</v>
      </c>
      <c r="O550" s="40"/>
      <c r="P550" s="40"/>
      <c r="Q550" s="40"/>
      <c r="R550" s="39">
        <v>6</v>
      </c>
      <c r="S550" s="39">
        <v>21</v>
      </c>
      <c r="T550" s="39">
        <v>19</v>
      </c>
      <c r="U550" s="39">
        <v>34</v>
      </c>
      <c r="V550" s="40"/>
      <c r="W550" s="39">
        <v>53</v>
      </c>
      <c r="X550" s="39">
        <v>1</v>
      </c>
      <c r="Y550" s="39">
        <v>1</v>
      </c>
      <c r="Z550" s="39">
        <v>43</v>
      </c>
      <c r="AA550" s="39">
        <v>15</v>
      </c>
      <c r="AB550" s="39">
        <v>12</v>
      </c>
      <c r="AC550" s="39">
        <v>474</v>
      </c>
      <c r="AD550" s="39">
        <v>0</v>
      </c>
      <c r="AE550" s="40"/>
      <c r="AF550" s="39">
        <v>679</v>
      </c>
      <c r="AG550" s="40"/>
      <c r="AH550" s="40"/>
      <c r="AI550" s="40"/>
      <c r="AJ550" s="39">
        <v>138</v>
      </c>
      <c r="AK550" s="40"/>
      <c r="AL550" s="40"/>
      <c r="AM550" s="40"/>
      <c r="AN550" s="39">
        <v>0</v>
      </c>
      <c r="AO550" s="40"/>
      <c r="AP550" s="39">
        <v>0</v>
      </c>
      <c r="AQ550" s="40"/>
      <c r="AR550" s="40"/>
      <c r="AS550" s="40"/>
      <c r="AT550" s="39">
        <v>78</v>
      </c>
    </row>
    <row r="551" spans="1:46" ht="20.100000000000001" customHeight="1" x14ac:dyDescent="0.2">
      <c r="D551" s="2" t="s">
        <v>305</v>
      </c>
      <c r="F551" s="37">
        <v>88</v>
      </c>
      <c r="G551" s="37"/>
      <c r="H551" s="37"/>
      <c r="I551" s="37"/>
      <c r="J551" s="37">
        <v>396</v>
      </c>
      <c r="K551" s="37">
        <v>3</v>
      </c>
      <c r="L551" s="37">
        <v>2</v>
      </c>
      <c r="M551" s="37"/>
      <c r="N551" s="37">
        <v>401</v>
      </c>
      <c r="O551" s="37"/>
      <c r="P551" s="37"/>
      <c r="Q551" s="37"/>
      <c r="R551" s="37">
        <v>4</v>
      </c>
      <c r="S551" s="37">
        <v>37</v>
      </c>
      <c r="T551" s="37">
        <v>5</v>
      </c>
      <c r="U551" s="37">
        <v>7</v>
      </c>
      <c r="V551" s="37"/>
      <c r="W551" s="37">
        <v>54</v>
      </c>
      <c r="X551" s="37">
        <v>1</v>
      </c>
      <c r="Y551" s="37">
        <v>0</v>
      </c>
      <c r="Z551" s="37">
        <v>15</v>
      </c>
      <c r="AA551" s="37">
        <v>30</v>
      </c>
      <c r="AB551" s="37">
        <v>12</v>
      </c>
      <c r="AC551" s="37">
        <v>190</v>
      </c>
      <c r="AD551" s="37">
        <v>0</v>
      </c>
      <c r="AE551" s="37"/>
      <c r="AF551" s="37">
        <v>355</v>
      </c>
      <c r="AG551" s="37"/>
      <c r="AH551" s="37"/>
      <c r="AI551" s="37"/>
      <c r="AJ551" s="37">
        <v>134</v>
      </c>
      <c r="AK551" s="37"/>
      <c r="AL551" s="37"/>
      <c r="AM551" s="37"/>
      <c r="AN551" s="37">
        <v>0</v>
      </c>
      <c r="AO551" s="37"/>
      <c r="AP551" s="37">
        <v>0</v>
      </c>
      <c r="AQ551" s="37"/>
      <c r="AR551" s="37"/>
      <c r="AS551" s="37"/>
      <c r="AT551" s="37">
        <v>0</v>
      </c>
    </row>
    <row r="552" spans="1:46"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spans="1:46" s="1" customFormat="1" ht="20.100000000000001" customHeight="1" x14ac:dyDescent="0.2">
      <c r="A553" s="3"/>
      <c r="B553" s="6"/>
      <c r="C553" s="42" t="s">
        <v>180</v>
      </c>
      <c r="D553" s="42"/>
      <c r="E553" s="5"/>
      <c r="F553" s="44">
        <v>622</v>
      </c>
      <c r="G553" s="45"/>
      <c r="H553" s="45"/>
      <c r="I553" s="45"/>
      <c r="J553" s="44">
        <v>3698</v>
      </c>
      <c r="K553" s="44">
        <v>31</v>
      </c>
      <c r="L553" s="44">
        <v>12</v>
      </c>
      <c r="M553" s="45"/>
      <c r="N553" s="44">
        <v>3741</v>
      </c>
      <c r="O553" s="45"/>
      <c r="P553" s="45"/>
      <c r="Q553" s="45"/>
      <c r="R553" s="44">
        <v>17</v>
      </c>
      <c r="S553" s="44">
        <v>249</v>
      </c>
      <c r="T553" s="44">
        <v>117</v>
      </c>
      <c r="U553" s="44">
        <v>147</v>
      </c>
      <c r="V553" s="45"/>
      <c r="W553" s="44">
        <v>440</v>
      </c>
      <c r="X553" s="44">
        <v>8</v>
      </c>
      <c r="Y553" s="44">
        <v>7</v>
      </c>
      <c r="Z553" s="44">
        <v>204</v>
      </c>
      <c r="AA553" s="44">
        <v>162</v>
      </c>
      <c r="AB553" s="44">
        <v>99</v>
      </c>
      <c r="AC553" s="44">
        <v>2161</v>
      </c>
      <c r="AD553" s="44">
        <v>0</v>
      </c>
      <c r="AE553" s="45"/>
      <c r="AF553" s="44">
        <v>3611</v>
      </c>
      <c r="AG553" s="45"/>
      <c r="AH553" s="45"/>
      <c r="AI553" s="45"/>
      <c r="AJ553" s="44">
        <v>752</v>
      </c>
      <c r="AK553" s="45"/>
      <c r="AL553" s="45"/>
      <c r="AM553" s="45"/>
      <c r="AN553" s="44">
        <v>0</v>
      </c>
      <c r="AO553" s="45"/>
      <c r="AP553" s="44">
        <v>0</v>
      </c>
      <c r="AQ553" s="45"/>
      <c r="AR553" s="45"/>
      <c r="AS553" s="45"/>
      <c r="AT553" s="44">
        <v>78</v>
      </c>
    </row>
    <row r="554" spans="1:46"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row>
    <row r="555" spans="1:46"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row>
    <row r="556" spans="1:46" s="1" customFormat="1" ht="20.100000000000001" customHeight="1" x14ac:dyDescent="0.2">
      <c r="A556" s="3"/>
      <c r="B556" s="6"/>
      <c r="C556" s="3"/>
      <c r="D556" s="41" t="s">
        <v>98</v>
      </c>
      <c r="E556" s="5"/>
      <c r="F556" s="37">
        <v>159</v>
      </c>
      <c r="G556" s="37"/>
      <c r="H556" s="37"/>
      <c r="I556" s="37"/>
      <c r="J556" s="37">
        <v>616</v>
      </c>
      <c r="K556" s="37">
        <v>5</v>
      </c>
      <c r="L556" s="37">
        <v>4</v>
      </c>
      <c r="M556" s="37"/>
      <c r="N556" s="37">
        <v>625</v>
      </c>
      <c r="O556" s="37"/>
      <c r="P556" s="37"/>
      <c r="Q556" s="37"/>
      <c r="R556" s="37">
        <v>2</v>
      </c>
      <c r="S556" s="37">
        <v>43</v>
      </c>
      <c r="T556" s="37">
        <v>24</v>
      </c>
      <c r="U556" s="37">
        <v>40</v>
      </c>
      <c r="V556" s="37"/>
      <c r="W556" s="37">
        <v>71</v>
      </c>
      <c r="X556" s="37">
        <v>0</v>
      </c>
      <c r="Y556" s="37">
        <v>2</v>
      </c>
      <c r="Z556" s="37">
        <v>34</v>
      </c>
      <c r="AA556" s="37">
        <v>12</v>
      </c>
      <c r="AB556" s="37">
        <v>16</v>
      </c>
      <c r="AC556" s="37">
        <v>386</v>
      </c>
      <c r="AD556" s="37">
        <v>0</v>
      </c>
      <c r="AE556" s="37"/>
      <c r="AF556" s="37">
        <v>630</v>
      </c>
      <c r="AG556" s="37"/>
      <c r="AH556" s="37"/>
      <c r="AI556" s="37"/>
      <c r="AJ556" s="37">
        <v>154</v>
      </c>
      <c r="AK556" s="37"/>
      <c r="AL556" s="37"/>
      <c r="AM556" s="37"/>
      <c r="AN556" s="37">
        <v>0</v>
      </c>
      <c r="AO556" s="37"/>
      <c r="AP556" s="37">
        <v>0</v>
      </c>
      <c r="AQ556" s="37"/>
      <c r="AR556" s="37"/>
      <c r="AS556" s="37"/>
      <c r="AT556" s="37">
        <v>90</v>
      </c>
    </row>
    <row r="557" spans="1:46"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row>
    <row r="558" spans="1:46" s="1" customFormat="1" ht="20.100000000000001" customHeight="1" x14ac:dyDescent="0.2">
      <c r="A558" s="3"/>
      <c r="B558" s="6"/>
      <c r="C558" s="42" t="s">
        <v>171</v>
      </c>
      <c r="D558" s="42"/>
      <c r="E558" s="5"/>
      <c r="F558" s="44">
        <v>159</v>
      </c>
      <c r="G558" s="45"/>
      <c r="H558" s="45"/>
      <c r="I558" s="45"/>
      <c r="J558" s="44">
        <v>616</v>
      </c>
      <c r="K558" s="44">
        <v>5</v>
      </c>
      <c r="L558" s="44">
        <v>4</v>
      </c>
      <c r="M558" s="45"/>
      <c r="N558" s="44">
        <v>625</v>
      </c>
      <c r="O558" s="45"/>
      <c r="P558" s="45"/>
      <c r="Q558" s="45"/>
      <c r="R558" s="44">
        <v>2</v>
      </c>
      <c r="S558" s="44">
        <v>43</v>
      </c>
      <c r="T558" s="44">
        <v>24</v>
      </c>
      <c r="U558" s="44">
        <v>40</v>
      </c>
      <c r="V558" s="45"/>
      <c r="W558" s="44">
        <v>71</v>
      </c>
      <c r="X558" s="44">
        <v>0</v>
      </c>
      <c r="Y558" s="44">
        <v>2</v>
      </c>
      <c r="Z558" s="44">
        <v>34</v>
      </c>
      <c r="AA558" s="44">
        <v>12</v>
      </c>
      <c r="AB558" s="44">
        <v>16</v>
      </c>
      <c r="AC558" s="44">
        <v>386</v>
      </c>
      <c r="AD558" s="44">
        <v>0</v>
      </c>
      <c r="AE558" s="45"/>
      <c r="AF558" s="44">
        <v>630</v>
      </c>
      <c r="AG558" s="45"/>
      <c r="AH558" s="45"/>
      <c r="AI558" s="45"/>
      <c r="AJ558" s="44">
        <v>154</v>
      </c>
      <c r="AK558" s="45"/>
      <c r="AL558" s="45"/>
      <c r="AM558" s="45"/>
      <c r="AN558" s="44">
        <v>0</v>
      </c>
      <c r="AO558" s="45"/>
      <c r="AP558" s="44">
        <v>0</v>
      </c>
      <c r="AQ558" s="45"/>
      <c r="AR558" s="45"/>
      <c r="AS558" s="45"/>
      <c r="AT558" s="44">
        <v>90</v>
      </c>
    </row>
    <row r="559" spans="1:46"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row>
    <row r="560" spans="1:46"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row>
    <row r="561" spans="1:46" s="1" customFormat="1" ht="20.100000000000001" customHeight="1" x14ac:dyDescent="0.2">
      <c r="A561" s="3"/>
      <c r="B561" s="6"/>
      <c r="C561" s="3"/>
      <c r="D561" s="2" t="s">
        <v>306</v>
      </c>
      <c r="E561" s="5"/>
      <c r="F561" s="37">
        <v>0</v>
      </c>
      <c r="G561" s="37"/>
      <c r="H561" s="37"/>
      <c r="I561" s="37"/>
      <c r="J561" s="37">
        <v>0</v>
      </c>
      <c r="K561" s="37">
        <v>0</v>
      </c>
      <c r="L561" s="37">
        <v>0</v>
      </c>
      <c r="M561" s="37"/>
      <c r="N561" s="37">
        <v>0</v>
      </c>
      <c r="O561" s="37"/>
      <c r="P561" s="37"/>
      <c r="Q561" s="37"/>
      <c r="R561" s="37">
        <v>0</v>
      </c>
      <c r="S561" s="37">
        <v>0</v>
      </c>
      <c r="T561" s="37">
        <v>0</v>
      </c>
      <c r="U561" s="37">
        <v>0</v>
      </c>
      <c r="V561" s="37"/>
      <c r="W561" s="37">
        <v>0</v>
      </c>
      <c r="X561" s="37">
        <v>0</v>
      </c>
      <c r="Y561" s="37">
        <v>0</v>
      </c>
      <c r="Z561" s="37">
        <v>0</v>
      </c>
      <c r="AA561" s="37">
        <v>0</v>
      </c>
      <c r="AB561" s="37">
        <v>0</v>
      </c>
      <c r="AC561" s="37">
        <v>0</v>
      </c>
      <c r="AD561" s="37">
        <v>0</v>
      </c>
      <c r="AE561" s="37"/>
      <c r="AF561" s="37">
        <v>0</v>
      </c>
      <c r="AG561" s="37"/>
      <c r="AH561" s="37"/>
      <c r="AI561" s="37"/>
      <c r="AJ561" s="37">
        <v>0</v>
      </c>
      <c r="AK561" s="37"/>
      <c r="AL561" s="37"/>
      <c r="AM561" s="37"/>
      <c r="AN561" s="37">
        <v>0</v>
      </c>
      <c r="AO561" s="37"/>
      <c r="AP561" s="37">
        <v>0</v>
      </c>
      <c r="AQ561" s="37"/>
      <c r="AR561" s="37"/>
      <c r="AS561" s="37"/>
      <c r="AT561" s="37">
        <v>0</v>
      </c>
    </row>
    <row r="562" spans="1:46" s="1" customFormat="1" ht="20.100000000000001" customHeight="1" x14ac:dyDescent="0.2">
      <c r="A562" s="3"/>
      <c r="B562" s="6"/>
      <c r="C562" s="3"/>
      <c r="D562" s="38" t="s">
        <v>307</v>
      </c>
      <c r="E562" s="5"/>
      <c r="F562" s="39">
        <v>0</v>
      </c>
      <c r="G562" s="40"/>
      <c r="H562" s="40"/>
      <c r="I562" s="40"/>
      <c r="J562" s="39">
        <v>0</v>
      </c>
      <c r="K562" s="39">
        <v>0</v>
      </c>
      <c r="L562" s="39">
        <v>0</v>
      </c>
      <c r="M562" s="40"/>
      <c r="N562" s="39">
        <v>0</v>
      </c>
      <c r="O562" s="40"/>
      <c r="P562" s="40"/>
      <c r="Q562" s="40"/>
      <c r="R562" s="39">
        <v>0</v>
      </c>
      <c r="S562" s="39">
        <v>0</v>
      </c>
      <c r="T562" s="39">
        <v>0</v>
      </c>
      <c r="U562" s="39">
        <v>0</v>
      </c>
      <c r="V562" s="40"/>
      <c r="W562" s="39">
        <v>0</v>
      </c>
      <c r="X562" s="39">
        <v>0</v>
      </c>
      <c r="Y562" s="39">
        <v>0</v>
      </c>
      <c r="Z562" s="39">
        <v>0</v>
      </c>
      <c r="AA562" s="39">
        <v>0</v>
      </c>
      <c r="AB562" s="39">
        <v>0</v>
      </c>
      <c r="AC562" s="39">
        <v>0</v>
      </c>
      <c r="AD562" s="39">
        <v>0</v>
      </c>
      <c r="AE562" s="40"/>
      <c r="AF562" s="39">
        <v>0</v>
      </c>
      <c r="AG562" s="40"/>
      <c r="AH562" s="40"/>
      <c r="AI562" s="40"/>
      <c r="AJ562" s="39">
        <v>0</v>
      </c>
      <c r="AK562" s="40"/>
      <c r="AL562" s="40"/>
      <c r="AM562" s="40"/>
      <c r="AN562" s="39">
        <v>0</v>
      </c>
      <c r="AO562" s="40"/>
      <c r="AP562" s="39">
        <v>0</v>
      </c>
      <c r="AQ562" s="40"/>
      <c r="AR562" s="40"/>
      <c r="AS562" s="40"/>
      <c r="AT562" s="39">
        <v>0</v>
      </c>
    </row>
    <row r="563" spans="1:46" s="1" customFormat="1" ht="20.100000000000001" customHeight="1" x14ac:dyDescent="0.2">
      <c r="A563" s="3"/>
      <c r="B563" s="6"/>
      <c r="C563" s="3"/>
      <c r="D563" s="2" t="s">
        <v>100</v>
      </c>
      <c r="E563" s="5"/>
      <c r="F563" s="37">
        <v>0</v>
      </c>
      <c r="G563" s="37"/>
      <c r="H563" s="37"/>
      <c r="I563" s="37"/>
      <c r="J563" s="37">
        <v>0</v>
      </c>
      <c r="K563" s="37">
        <v>0</v>
      </c>
      <c r="L563" s="37">
        <v>0</v>
      </c>
      <c r="M563" s="37"/>
      <c r="N563" s="37">
        <v>0</v>
      </c>
      <c r="O563" s="37"/>
      <c r="P563" s="37"/>
      <c r="Q563" s="37"/>
      <c r="R563" s="37">
        <v>0</v>
      </c>
      <c r="S563" s="37">
        <v>0</v>
      </c>
      <c r="T563" s="37">
        <v>0</v>
      </c>
      <c r="U563" s="37">
        <v>0</v>
      </c>
      <c r="V563" s="37"/>
      <c r="W563" s="37">
        <v>0</v>
      </c>
      <c r="X563" s="37">
        <v>0</v>
      </c>
      <c r="Y563" s="37">
        <v>0</v>
      </c>
      <c r="Z563" s="37">
        <v>0</v>
      </c>
      <c r="AA563" s="37">
        <v>0</v>
      </c>
      <c r="AB563" s="37">
        <v>0</v>
      </c>
      <c r="AC563" s="37">
        <v>0</v>
      </c>
      <c r="AD563" s="37">
        <v>0</v>
      </c>
      <c r="AE563" s="37"/>
      <c r="AF563" s="37">
        <v>0</v>
      </c>
      <c r="AG563" s="37"/>
      <c r="AH563" s="37"/>
      <c r="AI563" s="37"/>
      <c r="AJ563" s="37">
        <v>0</v>
      </c>
      <c r="AK563" s="37"/>
      <c r="AL563" s="37"/>
      <c r="AM563" s="37"/>
      <c r="AN563" s="37">
        <v>0</v>
      </c>
      <c r="AO563" s="37"/>
      <c r="AP563" s="37">
        <v>0</v>
      </c>
      <c r="AQ563" s="37"/>
      <c r="AR563" s="37"/>
      <c r="AS563" s="37"/>
      <c r="AT563" s="37">
        <v>0</v>
      </c>
    </row>
    <row r="564" spans="1:46"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row>
    <row r="565" spans="1:46" s="1" customFormat="1" ht="20.100000000000001" customHeight="1" x14ac:dyDescent="0.2">
      <c r="A565" s="3"/>
      <c r="B565" s="6"/>
      <c r="C565" s="42" t="s">
        <v>122</v>
      </c>
      <c r="D565" s="42"/>
      <c r="E565" s="5"/>
      <c r="F565" s="44">
        <v>0</v>
      </c>
      <c r="G565" s="45"/>
      <c r="H565" s="45"/>
      <c r="I565" s="45"/>
      <c r="J565" s="44">
        <v>0</v>
      </c>
      <c r="K565" s="44">
        <v>0</v>
      </c>
      <c r="L565" s="44">
        <v>0</v>
      </c>
      <c r="M565" s="45"/>
      <c r="N565" s="44">
        <v>0</v>
      </c>
      <c r="O565" s="45"/>
      <c r="P565" s="45"/>
      <c r="Q565" s="45"/>
      <c r="R565" s="44">
        <v>0</v>
      </c>
      <c r="S565" s="44">
        <v>0</v>
      </c>
      <c r="T565" s="44">
        <v>0</v>
      </c>
      <c r="U565" s="44">
        <v>0</v>
      </c>
      <c r="V565" s="45"/>
      <c r="W565" s="44">
        <v>0</v>
      </c>
      <c r="X565" s="44">
        <v>0</v>
      </c>
      <c r="Y565" s="44">
        <v>0</v>
      </c>
      <c r="Z565" s="44">
        <v>0</v>
      </c>
      <c r="AA565" s="44">
        <v>0</v>
      </c>
      <c r="AB565" s="44">
        <v>0</v>
      </c>
      <c r="AC565" s="44">
        <v>0</v>
      </c>
      <c r="AD565" s="44">
        <v>0</v>
      </c>
      <c r="AE565" s="45"/>
      <c r="AF565" s="44">
        <v>0</v>
      </c>
      <c r="AG565" s="45"/>
      <c r="AH565" s="45"/>
      <c r="AI565" s="45"/>
      <c r="AJ565" s="44">
        <v>0</v>
      </c>
      <c r="AK565" s="45"/>
      <c r="AL565" s="45"/>
      <c r="AM565" s="45"/>
      <c r="AN565" s="44">
        <v>0</v>
      </c>
      <c r="AO565" s="45"/>
      <c r="AP565" s="44">
        <v>0</v>
      </c>
      <c r="AQ565" s="45"/>
      <c r="AR565" s="45"/>
      <c r="AS565" s="45"/>
      <c r="AT565" s="44">
        <v>0</v>
      </c>
    </row>
    <row r="566" spans="1:46"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row>
    <row r="567" spans="1:46" s="1" customFormat="1" ht="20.100000000000001" customHeight="1" x14ac:dyDescent="0.25">
      <c r="A567" s="3"/>
      <c r="B567" s="49" t="s">
        <v>308</v>
      </c>
      <c r="C567" s="50"/>
      <c r="D567" s="50"/>
      <c r="E567" s="5"/>
      <c r="F567" s="51">
        <v>781</v>
      </c>
      <c r="G567" s="52"/>
      <c r="H567" s="52"/>
      <c r="I567" s="52"/>
      <c r="J567" s="51">
        <v>4314</v>
      </c>
      <c r="K567" s="51">
        <v>36</v>
      </c>
      <c r="L567" s="51">
        <v>16</v>
      </c>
      <c r="M567" s="52"/>
      <c r="N567" s="51">
        <v>4366</v>
      </c>
      <c r="O567" s="52"/>
      <c r="P567" s="52"/>
      <c r="Q567" s="52"/>
      <c r="R567" s="51">
        <v>19</v>
      </c>
      <c r="S567" s="51">
        <v>292</v>
      </c>
      <c r="T567" s="51">
        <v>141</v>
      </c>
      <c r="U567" s="51">
        <v>187</v>
      </c>
      <c r="V567" s="52"/>
      <c r="W567" s="51">
        <v>511</v>
      </c>
      <c r="X567" s="51">
        <v>8</v>
      </c>
      <c r="Y567" s="51">
        <v>9</v>
      </c>
      <c r="Z567" s="51">
        <v>238</v>
      </c>
      <c r="AA567" s="51">
        <v>174</v>
      </c>
      <c r="AB567" s="51">
        <v>115</v>
      </c>
      <c r="AC567" s="51">
        <v>2547</v>
      </c>
      <c r="AD567" s="51">
        <v>0</v>
      </c>
      <c r="AE567" s="52"/>
      <c r="AF567" s="51">
        <v>4241</v>
      </c>
      <c r="AG567" s="52"/>
      <c r="AH567" s="52"/>
      <c r="AI567" s="52"/>
      <c r="AJ567" s="51">
        <v>906</v>
      </c>
      <c r="AK567" s="52"/>
      <c r="AL567" s="52"/>
      <c r="AM567" s="52"/>
      <c r="AN567" s="51">
        <v>0</v>
      </c>
      <c r="AO567" s="52"/>
      <c r="AP567" s="51">
        <v>0</v>
      </c>
      <c r="AQ567" s="52"/>
      <c r="AR567" s="52"/>
      <c r="AS567" s="52"/>
      <c r="AT567" s="51">
        <v>168</v>
      </c>
    </row>
    <row r="568" spans="1:46"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spans="1:46"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spans="1:46"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spans="1:46" ht="20.100000000000001" customHeight="1" x14ac:dyDescent="0.2">
      <c r="D571" s="2" t="s">
        <v>98</v>
      </c>
      <c r="F571" s="37">
        <v>0</v>
      </c>
      <c r="G571" s="37"/>
      <c r="H571" s="37"/>
      <c r="I571" s="37"/>
      <c r="J571" s="37">
        <v>0</v>
      </c>
      <c r="K571" s="37">
        <v>0</v>
      </c>
      <c r="L571" s="37">
        <v>0</v>
      </c>
      <c r="M571" s="37"/>
      <c r="N571" s="37">
        <v>0</v>
      </c>
      <c r="O571" s="37"/>
      <c r="P571" s="37"/>
      <c r="Q571" s="37"/>
      <c r="R571" s="37">
        <v>0</v>
      </c>
      <c r="S571" s="37">
        <v>0</v>
      </c>
      <c r="T571" s="37">
        <v>0</v>
      </c>
      <c r="U571" s="37">
        <v>0</v>
      </c>
      <c r="V571" s="37"/>
      <c r="W571" s="37">
        <v>0</v>
      </c>
      <c r="X571" s="37">
        <v>0</v>
      </c>
      <c r="Y571" s="37">
        <v>0</v>
      </c>
      <c r="Z571" s="37">
        <v>0</v>
      </c>
      <c r="AA571" s="37">
        <v>0</v>
      </c>
      <c r="AB571" s="37">
        <v>0</v>
      </c>
      <c r="AC571" s="37">
        <v>0</v>
      </c>
      <c r="AD571" s="37">
        <v>0</v>
      </c>
      <c r="AE571" s="37"/>
      <c r="AF571" s="37">
        <v>0</v>
      </c>
      <c r="AG571" s="37"/>
      <c r="AH571" s="37"/>
      <c r="AI571" s="37"/>
      <c r="AJ571" s="37">
        <v>0</v>
      </c>
      <c r="AK571" s="37"/>
      <c r="AL571" s="37"/>
      <c r="AM571" s="37"/>
      <c r="AN571" s="37">
        <v>0</v>
      </c>
      <c r="AO571" s="37"/>
      <c r="AP571" s="37">
        <v>0</v>
      </c>
      <c r="AQ571" s="37"/>
      <c r="AR571" s="37"/>
      <c r="AS571" s="37"/>
      <c r="AT571" s="37">
        <v>0</v>
      </c>
    </row>
    <row r="572" spans="1:46" ht="20.100000000000001" customHeight="1" x14ac:dyDescent="0.2">
      <c r="D572" s="38" t="s">
        <v>99</v>
      </c>
      <c r="F572" s="39">
        <v>0</v>
      </c>
      <c r="G572" s="40"/>
      <c r="H572" s="40"/>
      <c r="I572" s="40"/>
      <c r="J572" s="39">
        <v>0</v>
      </c>
      <c r="K572" s="39">
        <v>0</v>
      </c>
      <c r="L572" s="39">
        <v>0</v>
      </c>
      <c r="M572" s="40"/>
      <c r="N572" s="39">
        <v>0</v>
      </c>
      <c r="O572" s="40"/>
      <c r="P572" s="40"/>
      <c r="Q572" s="40"/>
      <c r="R572" s="39">
        <v>0</v>
      </c>
      <c r="S572" s="39">
        <v>0</v>
      </c>
      <c r="T572" s="39">
        <v>0</v>
      </c>
      <c r="U572" s="39">
        <v>0</v>
      </c>
      <c r="V572" s="40"/>
      <c r="W572" s="39">
        <v>0</v>
      </c>
      <c r="X572" s="39">
        <v>0</v>
      </c>
      <c r="Y572" s="39">
        <v>0</v>
      </c>
      <c r="Z572" s="39">
        <v>0</v>
      </c>
      <c r="AA572" s="39">
        <v>0</v>
      </c>
      <c r="AB572" s="39">
        <v>0</v>
      </c>
      <c r="AC572" s="39">
        <v>0</v>
      </c>
      <c r="AD572" s="39">
        <v>0</v>
      </c>
      <c r="AE572" s="40"/>
      <c r="AF572" s="39">
        <v>0</v>
      </c>
      <c r="AG572" s="40"/>
      <c r="AH572" s="40"/>
      <c r="AI572" s="40"/>
      <c r="AJ572" s="39">
        <v>0</v>
      </c>
      <c r="AK572" s="40"/>
      <c r="AL572" s="40"/>
      <c r="AM572" s="40"/>
      <c r="AN572" s="39">
        <v>0</v>
      </c>
      <c r="AO572" s="40"/>
      <c r="AP572" s="39">
        <v>0</v>
      </c>
      <c r="AQ572" s="40"/>
      <c r="AR572" s="40"/>
      <c r="AS572" s="40"/>
      <c r="AT572" s="39">
        <v>0</v>
      </c>
    </row>
    <row r="573" spans="1:46"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spans="1:46" s="1" customFormat="1" ht="20.100000000000001" customHeight="1" x14ac:dyDescent="0.2">
      <c r="A574" s="3"/>
      <c r="B574" s="6"/>
      <c r="C574" s="42" t="s">
        <v>122</v>
      </c>
      <c r="D574" s="42"/>
      <c r="E574" s="5"/>
      <c r="F574" s="44">
        <v>0</v>
      </c>
      <c r="G574" s="45"/>
      <c r="H574" s="45"/>
      <c r="I574" s="45"/>
      <c r="J574" s="44">
        <v>0</v>
      </c>
      <c r="K574" s="44">
        <v>0</v>
      </c>
      <c r="L574" s="44">
        <v>0</v>
      </c>
      <c r="M574" s="45"/>
      <c r="N574" s="44">
        <v>0</v>
      </c>
      <c r="O574" s="45"/>
      <c r="P574" s="45"/>
      <c r="Q574" s="45"/>
      <c r="R574" s="44">
        <v>0</v>
      </c>
      <c r="S574" s="44">
        <v>0</v>
      </c>
      <c r="T574" s="44">
        <v>0</v>
      </c>
      <c r="U574" s="44">
        <v>0</v>
      </c>
      <c r="V574" s="45"/>
      <c r="W574" s="44">
        <v>0</v>
      </c>
      <c r="X574" s="44">
        <v>0</v>
      </c>
      <c r="Y574" s="44">
        <v>0</v>
      </c>
      <c r="Z574" s="44">
        <v>0</v>
      </c>
      <c r="AA574" s="44">
        <v>0</v>
      </c>
      <c r="AB574" s="44">
        <v>0</v>
      </c>
      <c r="AC574" s="44">
        <v>0</v>
      </c>
      <c r="AD574" s="44">
        <v>0</v>
      </c>
      <c r="AE574" s="45"/>
      <c r="AF574" s="44">
        <v>0</v>
      </c>
      <c r="AG574" s="45"/>
      <c r="AH574" s="45"/>
      <c r="AI574" s="45"/>
      <c r="AJ574" s="44">
        <v>0</v>
      </c>
      <c r="AK574" s="45"/>
      <c r="AL574" s="45"/>
      <c r="AM574" s="45"/>
      <c r="AN574" s="44">
        <v>0</v>
      </c>
      <c r="AO574" s="45"/>
      <c r="AP574" s="44">
        <v>0</v>
      </c>
      <c r="AQ574" s="45"/>
      <c r="AR574" s="45"/>
      <c r="AS574" s="45"/>
      <c r="AT574" s="44">
        <v>0</v>
      </c>
    </row>
    <row r="575" spans="1:46"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spans="1:46"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spans="1:46" ht="20.100000000000001" customHeight="1" x14ac:dyDescent="0.2">
      <c r="D577" s="2" t="s">
        <v>98</v>
      </c>
      <c r="F577" s="37">
        <v>151</v>
      </c>
      <c r="G577" s="37"/>
      <c r="H577" s="37"/>
      <c r="I577" s="37"/>
      <c r="J577" s="37">
        <v>714</v>
      </c>
      <c r="K577" s="37">
        <v>4</v>
      </c>
      <c r="L577" s="37">
        <v>10</v>
      </c>
      <c r="M577" s="37"/>
      <c r="N577" s="37">
        <v>728</v>
      </c>
      <c r="O577" s="37"/>
      <c r="P577" s="37"/>
      <c r="Q577" s="37"/>
      <c r="R577" s="37">
        <v>2</v>
      </c>
      <c r="S577" s="37">
        <v>34</v>
      </c>
      <c r="T577" s="37">
        <v>12</v>
      </c>
      <c r="U577" s="37">
        <v>82</v>
      </c>
      <c r="V577" s="37"/>
      <c r="W577" s="37">
        <v>101</v>
      </c>
      <c r="X577" s="37">
        <v>3</v>
      </c>
      <c r="Y577" s="37">
        <v>2</v>
      </c>
      <c r="Z577" s="37">
        <v>32</v>
      </c>
      <c r="AA577" s="37">
        <v>36</v>
      </c>
      <c r="AB577" s="37">
        <v>13</v>
      </c>
      <c r="AC577" s="37">
        <v>361</v>
      </c>
      <c r="AD577" s="37">
        <v>2</v>
      </c>
      <c r="AE577" s="37"/>
      <c r="AF577" s="37">
        <v>680</v>
      </c>
      <c r="AG577" s="37"/>
      <c r="AH577" s="37"/>
      <c r="AI577" s="37"/>
      <c r="AJ577" s="37">
        <v>199</v>
      </c>
      <c r="AK577" s="37"/>
      <c r="AL577" s="37"/>
      <c r="AM577" s="37"/>
      <c r="AN577" s="37">
        <v>0</v>
      </c>
      <c r="AO577" s="37"/>
      <c r="AP577" s="37">
        <v>0</v>
      </c>
      <c r="AQ577" s="37"/>
      <c r="AR577" s="37"/>
      <c r="AS577" s="37"/>
      <c r="AT577" s="37">
        <v>0</v>
      </c>
    </row>
    <row r="578" spans="1:46" ht="20.100000000000001" customHeight="1" x14ac:dyDescent="0.2">
      <c r="D578" s="38" t="s">
        <v>99</v>
      </c>
      <c r="F578" s="39">
        <v>157</v>
      </c>
      <c r="G578" s="40"/>
      <c r="H578" s="40"/>
      <c r="I578" s="40"/>
      <c r="J578" s="39">
        <v>837</v>
      </c>
      <c r="K578" s="39">
        <v>6</v>
      </c>
      <c r="L578" s="39">
        <v>22</v>
      </c>
      <c r="M578" s="40"/>
      <c r="N578" s="39">
        <v>865</v>
      </c>
      <c r="O578" s="40"/>
      <c r="P578" s="40"/>
      <c r="Q578" s="40"/>
      <c r="R578" s="39">
        <v>11</v>
      </c>
      <c r="S578" s="39">
        <v>24</v>
      </c>
      <c r="T578" s="39">
        <v>12</v>
      </c>
      <c r="U578" s="39">
        <v>21</v>
      </c>
      <c r="V578" s="40"/>
      <c r="W578" s="39">
        <v>84</v>
      </c>
      <c r="X578" s="39">
        <v>0</v>
      </c>
      <c r="Y578" s="39">
        <v>1</v>
      </c>
      <c r="Z578" s="39">
        <v>51</v>
      </c>
      <c r="AA578" s="39">
        <v>65</v>
      </c>
      <c r="AB578" s="39">
        <v>51</v>
      </c>
      <c r="AC578" s="39">
        <v>545</v>
      </c>
      <c r="AD578" s="39">
        <v>0</v>
      </c>
      <c r="AE578" s="40"/>
      <c r="AF578" s="39">
        <v>865</v>
      </c>
      <c r="AG578" s="40"/>
      <c r="AH578" s="40"/>
      <c r="AI578" s="40"/>
      <c r="AJ578" s="39">
        <v>157</v>
      </c>
      <c r="AK578" s="40"/>
      <c r="AL578" s="40"/>
      <c r="AM578" s="40"/>
      <c r="AN578" s="39">
        <v>0</v>
      </c>
      <c r="AO578" s="40"/>
      <c r="AP578" s="39">
        <v>0</v>
      </c>
      <c r="AQ578" s="40"/>
      <c r="AR578" s="40"/>
      <c r="AS578" s="40"/>
      <c r="AT578" s="39">
        <v>0</v>
      </c>
    </row>
    <row r="579" spans="1:46" ht="20.100000000000001" customHeight="1" x14ac:dyDescent="0.2">
      <c r="D579" s="2" t="s">
        <v>113</v>
      </c>
      <c r="F579" s="37">
        <v>130</v>
      </c>
      <c r="G579" s="37"/>
      <c r="H579" s="37"/>
      <c r="I579" s="37"/>
      <c r="J579" s="37">
        <v>789</v>
      </c>
      <c r="K579" s="37">
        <v>3</v>
      </c>
      <c r="L579" s="37">
        <v>6</v>
      </c>
      <c r="M579" s="37"/>
      <c r="N579" s="37">
        <v>798</v>
      </c>
      <c r="O579" s="37"/>
      <c r="P579" s="37"/>
      <c r="Q579" s="37"/>
      <c r="R579" s="37">
        <v>0</v>
      </c>
      <c r="S579" s="37">
        <v>34</v>
      </c>
      <c r="T579" s="37">
        <v>28</v>
      </c>
      <c r="U579" s="37">
        <v>88</v>
      </c>
      <c r="V579" s="37"/>
      <c r="W579" s="37">
        <v>89</v>
      </c>
      <c r="X579" s="37">
        <v>0</v>
      </c>
      <c r="Y579" s="37">
        <v>1</v>
      </c>
      <c r="Z579" s="37">
        <v>44</v>
      </c>
      <c r="AA579" s="37">
        <v>45</v>
      </c>
      <c r="AB579" s="37">
        <v>43</v>
      </c>
      <c r="AC579" s="37">
        <v>458</v>
      </c>
      <c r="AD579" s="37">
        <v>0</v>
      </c>
      <c r="AE579" s="37"/>
      <c r="AF579" s="37">
        <v>830</v>
      </c>
      <c r="AG579" s="37"/>
      <c r="AH579" s="37"/>
      <c r="AI579" s="37"/>
      <c r="AJ579" s="37">
        <v>98</v>
      </c>
      <c r="AK579" s="37"/>
      <c r="AL579" s="37"/>
      <c r="AM579" s="37"/>
      <c r="AN579" s="37">
        <v>0</v>
      </c>
      <c r="AO579" s="37"/>
      <c r="AP579" s="37">
        <v>0</v>
      </c>
      <c r="AQ579" s="37"/>
      <c r="AR579" s="37"/>
      <c r="AS579" s="37"/>
      <c r="AT579" s="37">
        <v>0</v>
      </c>
    </row>
    <row r="580" spans="1:46" ht="20.100000000000001" customHeight="1" x14ac:dyDescent="0.2">
      <c r="D580" s="38" t="s">
        <v>101</v>
      </c>
      <c r="F580" s="39">
        <v>147</v>
      </c>
      <c r="G580" s="40"/>
      <c r="H580" s="40"/>
      <c r="I580" s="40"/>
      <c r="J580" s="39">
        <v>806</v>
      </c>
      <c r="K580" s="39">
        <v>7</v>
      </c>
      <c r="L580" s="39">
        <v>8</v>
      </c>
      <c r="M580" s="40"/>
      <c r="N580" s="39">
        <v>821</v>
      </c>
      <c r="O580" s="40"/>
      <c r="P580" s="40"/>
      <c r="Q580" s="40"/>
      <c r="R580" s="39">
        <v>0</v>
      </c>
      <c r="S580" s="39">
        <v>34</v>
      </c>
      <c r="T580" s="39">
        <v>32</v>
      </c>
      <c r="U580" s="39">
        <v>45</v>
      </c>
      <c r="V580" s="40"/>
      <c r="W580" s="39">
        <v>65</v>
      </c>
      <c r="X580" s="39">
        <v>4</v>
      </c>
      <c r="Y580" s="39">
        <v>0</v>
      </c>
      <c r="Z580" s="39">
        <v>44</v>
      </c>
      <c r="AA580" s="39">
        <v>66</v>
      </c>
      <c r="AB580" s="39">
        <v>31</v>
      </c>
      <c r="AC580" s="39">
        <v>510</v>
      </c>
      <c r="AD580" s="39">
        <v>0</v>
      </c>
      <c r="AE580" s="40"/>
      <c r="AF580" s="39">
        <v>831</v>
      </c>
      <c r="AG580" s="40"/>
      <c r="AH580" s="40"/>
      <c r="AI580" s="40"/>
      <c r="AJ580" s="39">
        <v>137</v>
      </c>
      <c r="AK580" s="40"/>
      <c r="AL580" s="40"/>
      <c r="AM580" s="40"/>
      <c r="AN580" s="39">
        <v>0</v>
      </c>
      <c r="AO580" s="40"/>
      <c r="AP580" s="39">
        <v>0</v>
      </c>
      <c r="AQ580" s="40"/>
      <c r="AR580" s="40"/>
      <c r="AS580" s="40"/>
      <c r="AT580" s="39">
        <v>0</v>
      </c>
    </row>
    <row r="581" spans="1:46" ht="20.100000000000001" customHeight="1" x14ac:dyDescent="0.2">
      <c r="D581" s="2" t="s">
        <v>115</v>
      </c>
      <c r="F581" s="37">
        <v>165</v>
      </c>
      <c r="G581" s="37"/>
      <c r="H581" s="37"/>
      <c r="I581" s="37"/>
      <c r="J581" s="37">
        <v>857</v>
      </c>
      <c r="K581" s="37">
        <v>1</v>
      </c>
      <c r="L581" s="37">
        <v>3</v>
      </c>
      <c r="M581" s="37"/>
      <c r="N581" s="37">
        <v>861</v>
      </c>
      <c r="O581" s="37"/>
      <c r="P581" s="37"/>
      <c r="Q581" s="37"/>
      <c r="R581" s="37">
        <v>5</v>
      </c>
      <c r="S581" s="37">
        <v>31</v>
      </c>
      <c r="T581" s="37">
        <v>23</v>
      </c>
      <c r="U581" s="37">
        <v>59</v>
      </c>
      <c r="V581" s="37"/>
      <c r="W581" s="37">
        <v>117</v>
      </c>
      <c r="X581" s="37">
        <v>1</v>
      </c>
      <c r="Y581" s="37">
        <v>5</v>
      </c>
      <c r="Z581" s="37">
        <v>63</v>
      </c>
      <c r="AA581" s="37">
        <v>40</v>
      </c>
      <c r="AB581" s="37">
        <v>34</v>
      </c>
      <c r="AC581" s="37">
        <v>463</v>
      </c>
      <c r="AD581" s="37">
        <v>4</v>
      </c>
      <c r="AE581" s="37"/>
      <c r="AF581" s="37">
        <v>845</v>
      </c>
      <c r="AG581" s="37"/>
      <c r="AH581" s="37"/>
      <c r="AI581" s="37"/>
      <c r="AJ581" s="37">
        <v>181</v>
      </c>
      <c r="AK581" s="37"/>
      <c r="AL581" s="37"/>
      <c r="AM581" s="37"/>
      <c r="AN581" s="37">
        <v>0</v>
      </c>
      <c r="AO581" s="37"/>
      <c r="AP581" s="37">
        <v>0</v>
      </c>
      <c r="AQ581" s="37"/>
      <c r="AR581" s="37"/>
      <c r="AS581" s="37"/>
      <c r="AT581" s="37">
        <v>120</v>
      </c>
    </row>
    <row r="582" spans="1:46" ht="20.100000000000001" customHeight="1" x14ac:dyDescent="0.2">
      <c r="D582" s="38" t="s">
        <v>116</v>
      </c>
      <c r="F582" s="39">
        <v>232</v>
      </c>
      <c r="G582" s="40"/>
      <c r="H582" s="40"/>
      <c r="I582" s="40"/>
      <c r="J582" s="39">
        <v>793</v>
      </c>
      <c r="K582" s="39">
        <v>1</v>
      </c>
      <c r="L582" s="39">
        <v>6</v>
      </c>
      <c r="M582" s="40"/>
      <c r="N582" s="39">
        <v>800</v>
      </c>
      <c r="O582" s="40"/>
      <c r="P582" s="40"/>
      <c r="Q582" s="40"/>
      <c r="R582" s="39">
        <v>0</v>
      </c>
      <c r="S582" s="39">
        <v>26</v>
      </c>
      <c r="T582" s="39">
        <v>11</v>
      </c>
      <c r="U582" s="39">
        <v>28</v>
      </c>
      <c r="V582" s="40"/>
      <c r="W582" s="39">
        <v>158</v>
      </c>
      <c r="X582" s="39">
        <v>1</v>
      </c>
      <c r="Y582" s="39">
        <v>1</v>
      </c>
      <c r="Z582" s="39">
        <v>71</v>
      </c>
      <c r="AA582" s="39">
        <v>28</v>
      </c>
      <c r="AB582" s="39">
        <v>16</v>
      </c>
      <c r="AC582" s="39">
        <v>469</v>
      </c>
      <c r="AD582" s="39">
        <v>0</v>
      </c>
      <c r="AE582" s="40"/>
      <c r="AF582" s="39">
        <v>809</v>
      </c>
      <c r="AG582" s="40"/>
      <c r="AH582" s="40"/>
      <c r="AI582" s="40"/>
      <c r="AJ582" s="39">
        <v>223</v>
      </c>
      <c r="AK582" s="40"/>
      <c r="AL582" s="40"/>
      <c r="AM582" s="40"/>
      <c r="AN582" s="39">
        <v>0</v>
      </c>
      <c r="AO582" s="40"/>
      <c r="AP582" s="39">
        <v>0</v>
      </c>
      <c r="AQ582" s="40"/>
      <c r="AR582" s="40"/>
      <c r="AS582" s="40"/>
      <c r="AT582" s="39">
        <v>131</v>
      </c>
    </row>
    <row r="583" spans="1:46" ht="20.100000000000001" customHeight="1" x14ac:dyDescent="0.2">
      <c r="D583" s="2" t="s">
        <v>117</v>
      </c>
      <c r="F583" s="37">
        <v>94</v>
      </c>
      <c r="G583" s="37"/>
      <c r="H583" s="37"/>
      <c r="I583" s="37"/>
      <c r="J583" s="37">
        <v>647</v>
      </c>
      <c r="K583" s="37">
        <v>1</v>
      </c>
      <c r="L583" s="37">
        <v>7</v>
      </c>
      <c r="M583" s="37"/>
      <c r="N583" s="37">
        <v>655</v>
      </c>
      <c r="O583" s="37"/>
      <c r="P583" s="37"/>
      <c r="Q583" s="37"/>
      <c r="R583" s="37">
        <v>0</v>
      </c>
      <c r="S583" s="37">
        <v>34</v>
      </c>
      <c r="T583" s="37">
        <v>22</v>
      </c>
      <c r="U583" s="37">
        <v>16</v>
      </c>
      <c r="V583" s="37"/>
      <c r="W583" s="37">
        <v>104</v>
      </c>
      <c r="X583" s="37">
        <v>0</v>
      </c>
      <c r="Y583" s="37">
        <v>3</v>
      </c>
      <c r="Z583" s="37">
        <v>52</v>
      </c>
      <c r="AA583" s="37">
        <v>38</v>
      </c>
      <c r="AB583" s="37">
        <v>29</v>
      </c>
      <c r="AC583" s="37">
        <v>355</v>
      </c>
      <c r="AD583" s="37">
        <v>6</v>
      </c>
      <c r="AE583" s="37"/>
      <c r="AF583" s="37">
        <v>659</v>
      </c>
      <c r="AG583" s="37"/>
      <c r="AH583" s="37"/>
      <c r="AI583" s="37"/>
      <c r="AJ583" s="37">
        <v>90</v>
      </c>
      <c r="AK583" s="37"/>
      <c r="AL583" s="37"/>
      <c r="AM583" s="37"/>
      <c r="AN583" s="37">
        <v>0</v>
      </c>
      <c r="AO583" s="37"/>
      <c r="AP583" s="37">
        <v>0</v>
      </c>
      <c r="AQ583" s="37"/>
      <c r="AR583" s="37"/>
      <c r="AS583" s="37"/>
      <c r="AT583" s="37">
        <v>0</v>
      </c>
    </row>
    <row r="584" spans="1:46"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spans="1:46" s="1" customFormat="1" ht="20.100000000000001" customHeight="1" x14ac:dyDescent="0.2">
      <c r="A585" s="3"/>
      <c r="B585" s="6"/>
      <c r="C585" s="42" t="s">
        <v>180</v>
      </c>
      <c r="D585" s="42"/>
      <c r="E585" s="5"/>
      <c r="F585" s="44">
        <v>1076</v>
      </c>
      <c r="G585" s="45"/>
      <c r="H585" s="45"/>
      <c r="I585" s="45"/>
      <c r="J585" s="44">
        <v>5443</v>
      </c>
      <c r="K585" s="44">
        <v>23</v>
      </c>
      <c r="L585" s="44">
        <v>62</v>
      </c>
      <c r="M585" s="45"/>
      <c r="N585" s="44">
        <v>5528</v>
      </c>
      <c r="O585" s="45"/>
      <c r="P585" s="45"/>
      <c r="Q585" s="45"/>
      <c r="R585" s="44">
        <v>18</v>
      </c>
      <c r="S585" s="44">
        <v>217</v>
      </c>
      <c r="T585" s="44">
        <v>140</v>
      </c>
      <c r="U585" s="44">
        <v>339</v>
      </c>
      <c r="V585" s="45"/>
      <c r="W585" s="44">
        <v>718</v>
      </c>
      <c r="X585" s="44">
        <v>9</v>
      </c>
      <c r="Y585" s="44">
        <v>13</v>
      </c>
      <c r="Z585" s="44">
        <v>357</v>
      </c>
      <c r="AA585" s="44">
        <v>318</v>
      </c>
      <c r="AB585" s="44">
        <v>217</v>
      </c>
      <c r="AC585" s="44">
        <v>3161</v>
      </c>
      <c r="AD585" s="44">
        <v>12</v>
      </c>
      <c r="AE585" s="45"/>
      <c r="AF585" s="44">
        <v>5519</v>
      </c>
      <c r="AG585" s="45"/>
      <c r="AH585" s="45"/>
      <c r="AI585" s="45"/>
      <c r="AJ585" s="44">
        <v>1085</v>
      </c>
      <c r="AK585" s="45"/>
      <c r="AL585" s="45"/>
      <c r="AM585" s="45"/>
      <c r="AN585" s="44">
        <v>0</v>
      </c>
      <c r="AO585" s="45"/>
      <c r="AP585" s="44">
        <v>0</v>
      </c>
      <c r="AQ585" s="45"/>
      <c r="AR585" s="45"/>
      <c r="AS585" s="45"/>
      <c r="AT585" s="44">
        <v>251</v>
      </c>
    </row>
    <row r="586" spans="1:46"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row>
    <row r="587" spans="1:46" s="1" customFormat="1" ht="20.100000000000001" customHeight="1" x14ac:dyDescent="0.25">
      <c r="A587" s="3"/>
      <c r="B587" s="49" t="s">
        <v>310</v>
      </c>
      <c r="C587" s="50"/>
      <c r="D587" s="50"/>
      <c r="E587" s="5"/>
      <c r="F587" s="51">
        <v>1076</v>
      </c>
      <c r="G587" s="52"/>
      <c r="H587" s="52"/>
      <c r="I587" s="52"/>
      <c r="J587" s="51">
        <v>5443</v>
      </c>
      <c r="K587" s="51">
        <v>23</v>
      </c>
      <c r="L587" s="51">
        <v>62</v>
      </c>
      <c r="M587" s="52"/>
      <c r="N587" s="51">
        <v>5528</v>
      </c>
      <c r="O587" s="52"/>
      <c r="P587" s="52"/>
      <c r="Q587" s="52"/>
      <c r="R587" s="51">
        <v>18</v>
      </c>
      <c r="S587" s="51">
        <v>217</v>
      </c>
      <c r="T587" s="51">
        <v>140</v>
      </c>
      <c r="U587" s="51">
        <v>339</v>
      </c>
      <c r="V587" s="52"/>
      <c r="W587" s="51">
        <v>718</v>
      </c>
      <c r="X587" s="51">
        <v>9</v>
      </c>
      <c r="Y587" s="51">
        <v>13</v>
      </c>
      <c r="Z587" s="51">
        <v>357</v>
      </c>
      <c r="AA587" s="51">
        <v>318</v>
      </c>
      <c r="AB587" s="51">
        <v>217</v>
      </c>
      <c r="AC587" s="51">
        <v>3161</v>
      </c>
      <c r="AD587" s="51">
        <v>12</v>
      </c>
      <c r="AE587" s="52"/>
      <c r="AF587" s="51">
        <v>5519</v>
      </c>
      <c r="AG587" s="52"/>
      <c r="AH587" s="52"/>
      <c r="AI587" s="52"/>
      <c r="AJ587" s="51">
        <v>1085</v>
      </c>
      <c r="AK587" s="52"/>
      <c r="AL587" s="52"/>
      <c r="AM587" s="52"/>
      <c r="AN587" s="51">
        <v>0</v>
      </c>
      <c r="AO587" s="52"/>
      <c r="AP587" s="51">
        <v>0</v>
      </c>
      <c r="AQ587" s="52"/>
      <c r="AR587" s="52"/>
      <c r="AS587" s="52"/>
      <c r="AT587" s="51">
        <v>251</v>
      </c>
    </row>
    <row r="588" spans="1:46"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spans="1:46"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spans="1:46"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spans="1:46" ht="20.100000000000001" customHeight="1" x14ac:dyDescent="0.2">
      <c r="D591" s="2" t="s">
        <v>124</v>
      </c>
      <c r="F591" s="37">
        <v>112</v>
      </c>
      <c r="G591" s="37"/>
      <c r="H591" s="37"/>
      <c r="I591" s="37"/>
      <c r="J591" s="37">
        <v>303</v>
      </c>
      <c r="K591" s="37">
        <v>7</v>
      </c>
      <c r="L591" s="37">
        <v>2</v>
      </c>
      <c r="M591" s="37"/>
      <c r="N591" s="37">
        <v>312</v>
      </c>
      <c r="O591" s="37"/>
      <c r="P591" s="37"/>
      <c r="Q591" s="37"/>
      <c r="R591" s="37">
        <v>2</v>
      </c>
      <c r="S591" s="37">
        <v>25</v>
      </c>
      <c r="T591" s="37">
        <v>10</v>
      </c>
      <c r="U591" s="37">
        <v>16</v>
      </c>
      <c r="V591" s="37"/>
      <c r="W591" s="37">
        <v>36</v>
      </c>
      <c r="X591" s="37">
        <v>3</v>
      </c>
      <c r="Y591" s="37">
        <v>0</v>
      </c>
      <c r="Z591" s="37">
        <v>8</v>
      </c>
      <c r="AA591" s="37">
        <v>38</v>
      </c>
      <c r="AB591" s="37">
        <v>12</v>
      </c>
      <c r="AC591" s="37">
        <v>192</v>
      </c>
      <c r="AD591" s="37">
        <v>0</v>
      </c>
      <c r="AE591" s="37"/>
      <c r="AF591" s="37">
        <v>342</v>
      </c>
      <c r="AG591" s="37"/>
      <c r="AH591" s="37"/>
      <c r="AI591" s="37"/>
      <c r="AJ591" s="37">
        <v>82</v>
      </c>
      <c r="AK591" s="37"/>
      <c r="AL591" s="37"/>
      <c r="AM591" s="37"/>
      <c r="AN591" s="37">
        <v>0</v>
      </c>
      <c r="AO591" s="37"/>
      <c r="AP591" s="37">
        <v>0</v>
      </c>
      <c r="AQ591" s="37"/>
      <c r="AR591" s="37"/>
      <c r="AS591" s="37"/>
      <c r="AT591" s="37">
        <v>0</v>
      </c>
    </row>
    <row r="592" spans="1:46" ht="20.100000000000001" customHeight="1" x14ac:dyDescent="0.2">
      <c r="D592" s="38" t="s">
        <v>173</v>
      </c>
      <c r="F592" s="39">
        <v>79</v>
      </c>
      <c r="G592" s="40"/>
      <c r="H592" s="40"/>
      <c r="I592" s="40"/>
      <c r="J592" s="39">
        <v>396</v>
      </c>
      <c r="K592" s="39">
        <v>1</v>
      </c>
      <c r="L592" s="39">
        <v>3</v>
      </c>
      <c r="M592" s="40"/>
      <c r="N592" s="39">
        <v>400</v>
      </c>
      <c r="O592" s="40"/>
      <c r="P592" s="40"/>
      <c r="Q592" s="40"/>
      <c r="R592" s="39">
        <v>0</v>
      </c>
      <c r="S592" s="39">
        <v>12</v>
      </c>
      <c r="T592" s="39">
        <v>8</v>
      </c>
      <c r="U592" s="39">
        <v>27</v>
      </c>
      <c r="V592" s="40"/>
      <c r="W592" s="39">
        <v>57</v>
      </c>
      <c r="X592" s="39">
        <v>0</v>
      </c>
      <c r="Y592" s="39">
        <v>0</v>
      </c>
      <c r="Z592" s="39">
        <v>8</v>
      </c>
      <c r="AA592" s="39">
        <v>35</v>
      </c>
      <c r="AB592" s="39">
        <v>7</v>
      </c>
      <c r="AC592" s="39">
        <v>246</v>
      </c>
      <c r="AD592" s="39">
        <v>0</v>
      </c>
      <c r="AE592" s="40"/>
      <c r="AF592" s="39">
        <v>400</v>
      </c>
      <c r="AG592" s="40"/>
      <c r="AH592" s="40"/>
      <c r="AI592" s="40"/>
      <c r="AJ592" s="39">
        <v>79</v>
      </c>
      <c r="AK592" s="40"/>
      <c r="AL592" s="40"/>
      <c r="AM592" s="40"/>
      <c r="AN592" s="39">
        <v>0</v>
      </c>
      <c r="AO592" s="40"/>
      <c r="AP592" s="39">
        <v>0</v>
      </c>
      <c r="AQ592" s="40"/>
      <c r="AR592" s="40"/>
      <c r="AS592" s="40"/>
      <c r="AT592" s="39">
        <v>0</v>
      </c>
    </row>
    <row r="593" spans="1:46" ht="20.100000000000001" customHeight="1" x14ac:dyDescent="0.2">
      <c r="D593" s="2" t="s">
        <v>100</v>
      </c>
      <c r="F593" s="37">
        <v>144</v>
      </c>
      <c r="G593" s="37"/>
      <c r="H593" s="37"/>
      <c r="I593" s="37"/>
      <c r="J593" s="37">
        <v>372</v>
      </c>
      <c r="K593" s="37">
        <v>0</v>
      </c>
      <c r="L593" s="37">
        <v>1</v>
      </c>
      <c r="M593" s="37"/>
      <c r="N593" s="37">
        <v>373</v>
      </c>
      <c r="O593" s="37"/>
      <c r="P593" s="37"/>
      <c r="Q593" s="37"/>
      <c r="R593" s="37">
        <v>0</v>
      </c>
      <c r="S593" s="37">
        <v>13</v>
      </c>
      <c r="T593" s="37">
        <v>8</v>
      </c>
      <c r="U593" s="37">
        <v>15</v>
      </c>
      <c r="V593" s="37"/>
      <c r="W593" s="37">
        <v>76</v>
      </c>
      <c r="X593" s="37">
        <v>0</v>
      </c>
      <c r="Y593" s="37">
        <v>2</v>
      </c>
      <c r="Z593" s="37">
        <v>11</v>
      </c>
      <c r="AA593" s="37">
        <v>41</v>
      </c>
      <c r="AB593" s="37">
        <v>8</v>
      </c>
      <c r="AC593" s="37">
        <v>245</v>
      </c>
      <c r="AD593" s="37">
        <v>1</v>
      </c>
      <c r="AE593" s="37"/>
      <c r="AF593" s="37">
        <v>420</v>
      </c>
      <c r="AG593" s="37"/>
      <c r="AH593" s="37"/>
      <c r="AI593" s="37"/>
      <c r="AJ593" s="37">
        <v>97</v>
      </c>
      <c r="AK593" s="37"/>
      <c r="AL593" s="37"/>
      <c r="AM593" s="37"/>
      <c r="AN593" s="37">
        <v>0</v>
      </c>
      <c r="AO593" s="37"/>
      <c r="AP593" s="37">
        <v>0</v>
      </c>
      <c r="AQ593" s="37"/>
      <c r="AR593" s="37"/>
      <c r="AS593" s="37"/>
      <c r="AT593" s="37">
        <v>88</v>
      </c>
    </row>
    <row r="594" spans="1:46" ht="20.100000000000001" customHeight="1" x14ac:dyDescent="0.2">
      <c r="D594" s="38" t="s">
        <v>174</v>
      </c>
      <c r="F594" s="39">
        <v>61</v>
      </c>
      <c r="G594" s="40"/>
      <c r="H594" s="40"/>
      <c r="I594" s="40"/>
      <c r="J594" s="39">
        <v>454</v>
      </c>
      <c r="K594" s="39">
        <v>0</v>
      </c>
      <c r="L594" s="39">
        <v>2</v>
      </c>
      <c r="M594" s="40"/>
      <c r="N594" s="39">
        <v>456</v>
      </c>
      <c r="O594" s="40"/>
      <c r="P594" s="40"/>
      <c r="Q594" s="40"/>
      <c r="R594" s="39">
        <v>0</v>
      </c>
      <c r="S594" s="39">
        <v>11</v>
      </c>
      <c r="T594" s="39">
        <v>10</v>
      </c>
      <c r="U594" s="39">
        <v>34</v>
      </c>
      <c r="V594" s="40"/>
      <c r="W594" s="39">
        <v>55</v>
      </c>
      <c r="X594" s="39">
        <v>0</v>
      </c>
      <c r="Y594" s="39">
        <v>2</v>
      </c>
      <c r="Z594" s="39">
        <v>22</v>
      </c>
      <c r="AA594" s="39">
        <v>27</v>
      </c>
      <c r="AB594" s="39">
        <v>8</v>
      </c>
      <c r="AC594" s="39">
        <v>274</v>
      </c>
      <c r="AD594" s="39">
        <v>0</v>
      </c>
      <c r="AE594" s="40"/>
      <c r="AF594" s="39">
        <v>443</v>
      </c>
      <c r="AG594" s="40"/>
      <c r="AH594" s="40"/>
      <c r="AI594" s="40"/>
      <c r="AJ594" s="39">
        <v>74</v>
      </c>
      <c r="AK594" s="40"/>
      <c r="AL594" s="40"/>
      <c r="AM594" s="40"/>
      <c r="AN594" s="39">
        <v>0</v>
      </c>
      <c r="AO594" s="40"/>
      <c r="AP594" s="39">
        <v>0</v>
      </c>
      <c r="AQ594" s="40"/>
      <c r="AR594" s="40"/>
      <c r="AS594" s="40"/>
      <c r="AT594" s="39">
        <v>0</v>
      </c>
    </row>
    <row r="595" spans="1:46" ht="20.100000000000001" customHeight="1" x14ac:dyDescent="0.2">
      <c r="D595" s="2" t="s">
        <v>102</v>
      </c>
      <c r="F595" s="37">
        <v>65</v>
      </c>
      <c r="G595" s="37"/>
      <c r="H595" s="37"/>
      <c r="I595" s="37"/>
      <c r="J595" s="37">
        <v>218</v>
      </c>
      <c r="K595" s="37">
        <v>4</v>
      </c>
      <c r="L595" s="37">
        <v>1</v>
      </c>
      <c r="M595" s="37"/>
      <c r="N595" s="37">
        <v>223</v>
      </c>
      <c r="O595" s="37"/>
      <c r="P595" s="37"/>
      <c r="Q595" s="37"/>
      <c r="R595" s="37">
        <v>0</v>
      </c>
      <c r="S595" s="37">
        <v>16</v>
      </c>
      <c r="T595" s="37">
        <v>18</v>
      </c>
      <c r="U595" s="37">
        <v>6</v>
      </c>
      <c r="V595" s="37"/>
      <c r="W595" s="37">
        <v>15</v>
      </c>
      <c r="X595" s="37">
        <v>0</v>
      </c>
      <c r="Y595" s="37">
        <v>0</v>
      </c>
      <c r="Z595" s="37">
        <v>8</v>
      </c>
      <c r="AA595" s="37">
        <v>19</v>
      </c>
      <c r="AB595" s="37">
        <v>15</v>
      </c>
      <c r="AC595" s="37">
        <v>153</v>
      </c>
      <c r="AD595" s="37">
        <v>0</v>
      </c>
      <c r="AE595" s="37"/>
      <c r="AF595" s="37">
        <v>250</v>
      </c>
      <c r="AG595" s="37"/>
      <c r="AH595" s="37"/>
      <c r="AI595" s="37"/>
      <c r="AJ595" s="37">
        <v>38</v>
      </c>
      <c r="AK595" s="37"/>
      <c r="AL595" s="37"/>
      <c r="AM595" s="37"/>
      <c r="AN595" s="37">
        <v>0</v>
      </c>
      <c r="AO595" s="37"/>
      <c r="AP595" s="37">
        <v>0</v>
      </c>
      <c r="AQ595" s="37"/>
      <c r="AR595" s="37"/>
      <c r="AS595" s="37"/>
      <c r="AT595" s="37">
        <v>0</v>
      </c>
    </row>
    <row r="596" spans="1:46" ht="20.100000000000001" customHeight="1" x14ac:dyDescent="0.2">
      <c r="D596" s="38" t="s">
        <v>103</v>
      </c>
      <c r="F596" s="39">
        <v>80</v>
      </c>
      <c r="G596" s="40"/>
      <c r="H596" s="40"/>
      <c r="I596" s="40"/>
      <c r="J596" s="39">
        <v>439</v>
      </c>
      <c r="K596" s="39">
        <v>2</v>
      </c>
      <c r="L596" s="39">
        <v>0</v>
      </c>
      <c r="M596" s="40"/>
      <c r="N596" s="39">
        <v>441</v>
      </c>
      <c r="O596" s="40"/>
      <c r="P596" s="40"/>
      <c r="Q596" s="40"/>
      <c r="R596" s="39">
        <v>0</v>
      </c>
      <c r="S596" s="39">
        <v>9</v>
      </c>
      <c r="T596" s="39">
        <v>12</v>
      </c>
      <c r="U596" s="39">
        <v>24</v>
      </c>
      <c r="V596" s="40"/>
      <c r="W596" s="39">
        <v>49</v>
      </c>
      <c r="X596" s="39">
        <v>0</v>
      </c>
      <c r="Y596" s="39">
        <v>0</v>
      </c>
      <c r="Z596" s="39">
        <v>14</v>
      </c>
      <c r="AA596" s="39">
        <v>29</v>
      </c>
      <c r="AB596" s="39">
        <v>9</v>
      </c>
      <c r="AC596" s="39">
        <v>303</v>
      </c>
      <c r="AD596" s="39">
        <v>0</v>
      </c>
      <c r="AE596" s="40"/>
      <c r="AF596" s="39">
        <v>449</v>
      </c>
      <c r="AG596" s="40"/>
      <c r="AH596" s="40"/>
      <c r="AI596" s="40"/>
      <c r="AJ596" s="39">
        <v>72</v>
      </c>
      <c r="AK596" s="40"/>
      <c r="AL596" s="40"/>
      <c r="AM596" s="40"/>
      <c r="AN596" s="39">
        <v>0</v>
      </c>
      <c r="AO596" s="40"/>
      <c r="AP596" s="39">
        <v>0</v>
      </c>
      <c r="AQ596" s="40"/>
      <c r="AR596" s="40"/>
      <c r="AS596" s="40"/>
      <c r="AT596" s="39">
        <v>0</v>
      </c>
    </row>
    <row r="597" spans="1:46" ht="20.100000000000001" customHeight="1" x14ac:dyDescent="0.2">
      <c r="B597" s="5"/>
      <c r="D597" s="2" t="s">
        <v>104</v>
      </c>
      <c r="F597" s="37">
        <v>78</v>
      </c>
      <c r="G597" s="37"/>
      <c r="H597" s="37"/>
      <c r="I597" s="37"/>
      <c r="J597" s="37">
        <v>299</v>
      </c>
      <c r="K597" s="37">
        <v>2</v>
      </c>
      <c r="L597" s="37">
        <v>1</v>
      </c>
      <c r="M597" s="37"/>
      <c r="N597" s="37">
        <v>302</v>
      </c>
      <c r="O597" s="37"/>
      <c r="P597" s="37"/>
      <c r="Q597" s="37"/>
      <c r="R597" s="37">
        <v>2</v>
      </c>
      <c r="S597" s="37">
        <v>19</v>
      </c>
      <c r="T597" s="37">
        <v>17</v>
      </c>
      <c r="U597" s="37">
        <v>10</v>
      </c>
      <c r="V597" s="37"/>
      <c r="W597" s="37">
        <v>20</v>
      </c>
      <c r="X597" s="37">
        <v>0</v>
      </c>
      <c r="Y597" s="37">
        <v>0</v>
      </c>
      <c r="Z597" s="37">
        <v>13</v>
      </c>
      <c r="AA597" s="37">
        <v>12</v>
      </c>
      <c r="AB597" s="37">
        <v>5</v>
      </c>
      <c r="AC597" s="37">
        <v>220</v>
      </c>
      <c r="AD597" s="37">
        <v>0</v>
      </c>
      <c r="AE597" s="37"/>
      <c r="AF597" s="37">
        <v>318</v>
      </c>
      <c r="AG597" s="37"/>
      <c r="AH597" s="37"/>
      <c r="AI597" s="37"/>
      <c r="AJ597" s="37">
        <v>62</v>
      </c>
      <c r="AK597" s="37"/>
      <c r="AL597" s="37"/>
      <c r="AM597" s="37"/>
      <c r="AN597" s="37">
        <v>0</v>
      </c>
      <c r="AO597" s="37"/>
      <c r="AP597" s="37">
        <v>0</v>
      </c>
      <c r="AQ597" s="37"/>
      <c r="AR597" s="37"/>
      <c r="AS597" s="37"/>
      <c r="AT597" s="37">
        <v>0</v>
      </c>
    </row>
    <row r="598" spans="1:46" ht="20.100000000000001" customHeight="1" x14ac:dyDescent="0.2">
      <c r="B598" s="5"/>
      <c r="D598" s="38" t="s">
        <v>105</v>
      </c>
      <c r="F598" s="39">
        <v>97</v>
      </c>
      <c r="G598" s="40"/>
      <c r="H598" s="40"/>
      <c r="I598" s="40"/>
      <c r="J598" s="39">
        <v>477</v>
      </c>
      <c r="K598" s="39">
        <v>0</v>
      </c>
      <c r="L598" s="39">
        <v>2</v>
      </c>
      <c r="M598" s="40"/>
      <c r="N598" s="39">
        <v>479</v>
      </c>
      <c r="O598" s="40"/>
      <c r="P598" s="40"/>
      <c r="Q598" s="40"/>
      <c r="R598" s="39">
        <v>2</v>
      </c>
      <c r="S598" s="39">
        <v>16</v>
      </c>
      <c r="T598" s="39">
        <v>17</v>
      </c>
      <c r="U598" s="39">
        <v>42</v>
      </c>
      <c r="V598" s="40"/>
      <c r="W598" s="39">
        <v>52</v>
      </c>
      <c r="X598" s="39">
        <v>2</v>
      </c>
      <c r="Y598" s="39">
        <v>1</v>
      </c>
      <c r="Z598" s="39">
        <v>16</v>
      </c>
      <c r="AA598" s="39">
        <v>31</v>
      </c>
      <c r="AB598" s="39">
        <v>7</v>
      </c>
      <c r="AC598" s="39">
        <v>292</v>
      </c>
      <c r="AD598" s="39">
        <v>0</v>
      </c>
      <c r="AE598" s="40"/>
      <c r="AF598" s="39">
        <v>478</v>
      </c>
      <c r="AG598" s="40"/>
      <c r="AH598" s="40"/>
      <c r="AI598" s="40"/>
      <c r="AJ598" s="39">
        <v>98</v>
      </c>
      <c r="AK598" s="40"/>
      <c r="AL598" s="40"/>
      <c r="AM598" s="40"/>
      <c r="AN598" s="39">
        <v>0</v>
      </c>
      <c r="AO598" s="40"/>
      <c r="AP598" s="39">
        <v>0</v>
      </c>
      <c r="AQ598" s="40"/>
      <c r="AR598" s="40"/>
      <c r="AS598" s="40"/>
      <c r="AT598" s="39">
        <v>0</v>
      </c>
    </row>
    <row r="599" spans="1:46" ht="20.100000000000001" customHeight="1" x14ac:dyDescent="0.2">
      <c r="B599" s="5"/>
      <c r="D599" s="41" t="s">
        <v>183</v>
      </c>
      <c r="F599" s="40">
        <v>78</v>
      </c>
      <c r="G599" s="40"/>
      <c r="H599" s="40"/>
      <c r="I599" s="40"/>
      <c r="J599" s="40">
        <v>219</v>
      </c>
      <c r="K599" s="40">
        <v>4</v>
      </c>
      <c r="L599" s="40">
        <v>1</v>
      </c>
      <c r="M599" s="40"/>
      <c r="N599" s="40">
        <v>224</v>
      </c>
      <c r="O599" s="40"/>
      <c r="P599" s="40"/>
      <c r="Q599" s="40"/>
      <c r="R599" s="40">
        <v>0</v>
      </c>
      <c r="S599" s="40">
        <v>8</v>
      </c>
      <c r="T599" s="40">
        <v>12</v>
      </c>
      <c r="U599" s="40">
        <v>27</v>
      </c>
      <c r="V599" s="40"/>
      <c r="W599" s="40">
        <v>15</v>
      </c>
      <c r="X599" s="40">
        <v>0</v>
      </c>
      <c r="Y599" s="40">
        <v>0</v>
      </c>
      <c r="Z599" s="40">
        <v>7</v>
      </c>
      <c r="AA599" s="40">
        <v>11</v>
      </c>
      <c r="AB599" s="40">
        <v>6</v>
      </c>
      <c r="AC599" s="40">
        <v>153</v>
      </c>
      <c r="AD599" s="40">
        <v>0</v>
      </c>
      <c r="AE599" s="40"/>
      <c r="AF599" s="40">
        <v>239</v>
      </c>
      <c r="AG599" s="40"/>
      <c r="AH599" s="40"/>
      <c r="AI599" s="40"/>
      <c r="AJ599" s="40">
        <v>63</v>
      </c>
      <c r="AK599" s="40"/>
      <c r="AL599" s="40"/>
      <c r="AM599" s="40"/>
      <c r="AN599" s="40">
        <v>0</v>
      </c>
      <c r="AO599" s="40"/>
      <c r="AP599" s="40">
        <v>0</v>
      </c>
      <c r="AQ599" s="40"/>
      <c r="AR599" s="40"/>
      <c r="AS599" s="40"/>
      <c r="AT599" s="40">
        <v>0</v>
      </c>
    </row>
    <row r="600" spans="1:46" ht="20.100000000000001" customHeight="1" x14ac:dyDescent="0.2">
      <c r="B600" s="5"/>
      <c r="D600" s="38" t="s">
        <v>107</v>
      </c>
      <c r="F600" s="39">
        <v>101</v>
      </c>
      <c r="G600" s="40"/>
      <c r="H600" s="40"/>
      <c r="I600" s="40"/>
      <c r="J600" s="39">
        <v>316</v>
      </c>
      <c r="K600" s="39">
        <v>4</v>
      </c>
      <c r="L600" s="39">
        <v>0</v>
      </c>
      <c r="M600" s="40"/>
      <c r="N600" s="39">
        <v>320</v>
      </c>
      <c r="O600" s="40"/>
      <c r="P600" s="40"/>
      <c r="Q600" s="40"/>
      <c r="R600" s="39">
        <v>0</v>
      </c>
      <c r="S600" s="39">
        <v>17</v>
      </c>
      <c r="T600" s="39">
        <v>14</v>
      </c>
      <c r="U600" s="39">
        <v>13</v>
      </c>
      <c r="V600" s="40"/>
      <c r="W600" s="39">
        <v>29</v>
      </c>
      <c r="X600" s="39">
        <v>0</v>
      </c>
      <c r="Y600" s="39">
        <v>1</v>
      </c>
      <c r="Z600" s="39">
        <v>9</v>
      </c>
      <c r="AA600" s="39">
        <v>29</v>
      </c>
      <c r="AB600" s="39">
        <v>11</v>
      </c>
      <c r="AC600" s="39">
        <v>235</v>
      </c>
      <c r="AD600" s="39">
        <v>1</v>
      </c>
      <c r="AE600" s="40"/>
      <c r="AF600" s="39">
        <v>359</v>
      </c>
      <c r="AG600" s="40"/>
      <c r="AH600" s="40"/>
      <c r="AI600" s="40"/>
      <c r="AJ600" s="39">
        <v>62</v>
      </c>
      <c r="AK600" s="40"/>
      <c r="AL600" s="40"/>
      <c r="AM600" s="40"/>
      <c r="AN600" s="39">
        <v>0</v>
      </c>
      <c r="AO600" s="40"/>
      <c r="AP600" s="39">
        <v>0</v>
      </c>
      <c r="AQ600" s="40"/>
      <c r="AR600" s="40"/>
      <c r="AS600" s="40"/>
      <c r="AT600" s="39">
        <v>0</v>
      </c>
    </row>
    <row r="601" spans="1:46"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spans="1:46" s="1" customFormat="1" ht="20.100000000000001" customHeight="1" x14ac:dyDescent="0.2">
      <c r="A602" s="3"/>
      <c r="B602" s="6"/>
      <c r="C602" s="42" t="s">
        <v>180</v>
      </c>
      <c r="D602" s="42"/>
      <c r="E602" s="5"/>
      <c r="F602" s="44">
        <v>895</v>
      </c>
      <c r="G602" s="45"/>
      <c r="H602" s="45"/>
      <c r="I602" s="45"/>
      <c r="J602" s="44">
        <v>3493</v>
      </c>
      <c r="K602" s="44">
        <v>24</v>
      </c>
      <c r="L602" s="44">
        <v>13</v>
      </c>
      <c r="M602" s="45"/>
      <c r="N602" s="44">
        <v>3530</v>
      </c>
      <c r="O602" s="45"/>
      <c r="P602" s="45"/>
      <c r="Q602" s="45"/>
      <c r="R602" s="44">
        <v>6</v>
      </c>
      <c r="S602" s="44">
        <v>146</v>
      </c>
      <c r="T602" s="44">
        <v>126</v>
      </c>
      <c r="U602" s="44">
        <v>214</v>
      </c>
      <c r="V602" s="45"/>
      <c r="W602" s="44">
        <v>404</v>
      </c>
      <c r="X602" s="44">
        <v>5</v>
      </c>
      <c r="Y602" s="44">
        <v>6</v>
      </c>
      <c r="Z602" s="44">
        <v>116</v>
      </c>
      <c r="AA602" s="44">
        <v>272</v>
      </c>
      <c r="AB602" s="44">
        <v>88</v>
      </c>
      <c r="AC602" s="44">
        <v>2313</v>
      </c>
      <c r="AD602" s="44">
        <v>2</v>
      </c>
      <c r="AE602" s="45"/>
      <c r="AF602" s="44">
        <v>3698</v>
      </c>
      <c r="AG602" s="45"/>
      <c r="AH602" s="45"/>
      <c r="AI602" s="45"/>
      <c r="AJ602" s="44">
        <v>727</v>
      </c>
      <c r="AK602" s="45"/>
      <c r="AL602" s="45"/>
      <c r="AM602" s="45"/>
      <c r="AN602" s="44">
        <v>0</v>
      </c>
      <c r="AO602" s="45"/>
      <c r="AP602" s="44">
        <v>0</v>
      </c>
      <c r="AQ602" s="45"/>
      <c r="AR602" s="45"/>
      <c r="AS602" s="45"/>
      <c r="AT602" s="44">
        <v>88</v>
      </c>
    </row>
    <row r="603" spans="1:46"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row>
    <row r="604" spans="1:46" s="1" customFormat="1" ht="20.100000000000001" customHeight="1" x14ac:dyDescent="0.25">
      <c r="A604" s="3"/>
      <c r="B604" s="49" t="s">
        <v>312</v>
      </c>
      <c r="C604" s="50"/>
      <c r="D604" s="50"/>
      <c r="E604" s="5"/>
      <c r="F604" s="51">
        <v>895</v>
      </c>
      <c r="G604" s="52"/>
      <c r="H604" s="52"/>
      <c r="I604" s="52"/>
      <c r="J604" s="51">
        <v>3493</v>
      </c>
      <c r="K604" s="51">
        <v>24</v>
      </c>
      <c r="L604" s="51">
        <v>13</v>
      </c>
      <c r="M604" s="52"/>
      <c r="N604" s="51">
        <v>3530</v>
      </c>
      <c r="O604" s="52"/>
      <c r="P604" s="52"/>
      <c r="Q604" s="52"/>
      <c r="R604" s="51">
        <v>6</v>
      </c>
      <c r="S604" s="51">
        <v>146</v>
      </c>
      <c r="T604" s="51">
        <v>126</v>
      </c>
      <c r="U604" s="51">
        <v>214</v>
      </c>
      <c r="V604" s="52"/>
      <c r="W604" s="51">
        <v>404</v>
      </c>
      <c r="X604" s="51">
        <v>5</v>
      </c>
      <c r="Y604" s="51">
        <v>6</v>
      </c>
      <c r="Z604" s="51">
        <v>116</v>
      </c>
      <c r="AA604" s="51">
        <v>272</v>
      </c>
      <c r="AB604" s="51">
        <v>88</v>
      </c>
      <c r="AC604" s="51">
        <v>2313</v>
      </c>
      <c r="AD604" s="51">
        <v>2</v>
      </c>
      <c r="AE604" s="52"/>
      <c r="AF604" s="51">
        <v>3698</v>
      </c>
      <c r="AG604" s="52"/>
      <c r="AH604" s="52"/>
      <c r="AI604" s="52"/>
      <c r="AJ604" s="51">
        <v>727</v>
      </c>
      <c r="AK604" s="52"/>
      <c r="AL604" s="52"/>
      <c r="AM604" s="52"/>
      <c r="AN604" s="51">
        <v>0</v>
      </c>
      <c r="AO604" s="52"/>
      <c r="AP604" s="51">
        <v>0</v>
      </c>
      <c r="AQ604" s="52"/>
      <c r="AR604" s="52"/>
      <c r="AS604" s="52"/>
      <c r="AT604" s="51">
        <v>88</v>
      </c>
    </row>
    <row r="605" spans="1:46"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spans="1:46"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spans="1:46"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spans="1:46" ht="20.100000000000001" customHeight="1" x14ac:dyDescent="0.2">
      <c r="D608" s="2" t="s">
        <v>124</v>
      </c>
      <c r="F608" s="37">
        <v>0</v>
      </c>
      <c r="G608" s="37"/>
      <c r="H608" s="37"/>
      <c r="I608" s="37"/>
      <c r="J608" s="37">
        <v>0</v>
      </c>
      <c r="K608" s="37">
        <v>0</v>
      </c>
      <c r="L608" s="37">
        <v>0</v>
      </c>
      <c r="M608" s="37"/>
      <c r="N608" s="37">
        <v>0</v>
      </c>
      <c r="O608" s="37"/>
      <c r="P608" s="37"/>
      <c r="Q608" s="37"/>
      <c r="R608" s="37">
        <v>0</v>
      </c>
      <c r="S608" s="37">
        <v>0</v>
      </c>
      <c r="T608" s="37">
        <v>0</v>
      </c>
      <c r="U608" s="37">
        <v>0</v>
      </c>
      <c r="V608" s="37"/>
      <c r="W608" s="37">
        <v>0</v>
      </c>
      <c r="X608" s="37">
        <v>0</v>
      </c>
      <c r="Y608" s="37">
        <v>0</v>
      </c>
      <c r="Z608" s="37">
        <v>1</v>
      </c>
      <c r="AA608" s="37">
        <v>0</v>
      </c>
      <c r="AB608" s="37">
        <v>0</v>
      </c>
      <c r="AC608" s="37">
        <v>0</v>
      </c>
      <c r="AD608" s="37">
        <v>0</v>
      </c>
      <c r="AE608" s="37"/>
      <c r="AF608" s="37">
        <v>1</v>
      </c>
      <c r="AG608" s="37"/>
      <c r="AH608" s="37"/>
      <c r="AI608" s="37"/>
      <c r="AJ608" s="37">
        <v>0</v>
      </c>
      <c r="AK608" s="37"/>
      <c r="AL608" s="37"/>
      <c r="AM608" s="37"/>
      <c r="AN608" s="37">
        <v>1</v>
      </c>
      <c r="AO608" s="37"/>
      <c r="AP608" s="37">
        <v>0</v>
      </c>
      <c r="AQ608" s="37"/>
      <c r="AR608" s="37"/>
      <c r="AS608" s="37"/>
      <c r="AT608" s="37">
        <v>0</v>
      </c>
    </row>
    <row r="609" spans="1:46" ht="20.100000000000001" customHeight="1" x14ac:dyDescent="0.2">
      <c r="D609" s="38" t="s">
        <v>173</v>
      </c>
      <c r="F609" s="39">
        <v>9</v>
      </c>
      <c r="G609" s="40"/>
      <c r="H609" s="40"/>
      <c r="I609" s="40"/>
      <c r="J609" s="39">
        <v>0</v>
      </c>
      <c r="K609" s="39">
        <v>0</v>
      </c>
      <c r="L609" s="39">
        <v>2</v>
      </c>
      <c r="M609" s="40"/>
      <c r="N609" s="39">
        <v>2</v>
      </c>
      <c r="O609" s="40"/>
      <c r="P609" s="40"/>
      <c r="Q609" s="40"/>
      <c r="R609" s="39">
        <v>0</v>
      </c>
      <c r="S609" s="39">
        <v>0</v>
      </c>
      <c r="T609" s="39">
        <v>0</v>
      </c>
      <c r="U609" s="39">
        <v>0</v>
      </c>
      <c r="V609" s="40"/>
      <c r="W609" s="39">
        <v>2</v>
      </c>
      <c r="X609" s="39">
        <v>0</v>
      </c>
      <c r="Y609" s="39">
        <v>0</v>
      </c>
      <c r="Z609" s="39">
        <v>2</v>
      </c>
      <c r="AA609" s="39">
        <v>3</v>
      </c>
      <c r="AB609" s="39">
        <v>0</v>
      </c>
      <c r="AC609" s="39">
        <v>2</v>
      </c>
      <c r="AD609" s="39">
        <v>0</v>
      </c>
      <c r="AE609" s="40"/>
      <c r="AF609" s="39">
        <v>9</v>
      </c>
      <c r="AG609" s="40"/>
      <c r="AH609" s="40"/>
      <c r="AI609" s="40"/>
      <c r="AJ609" s="39">
        <v>0</v>
      </c>
      <c r="AK609" s="40"/>
      <c r="AL609" s="40"/>
      <c r="AM609" s="40"/>
      <c r="AN609" s="39">
        <v>0</v>
      </c>
      <c r="AO609" s="40"/>
      <c r="AP609" s="39">
        <v>2</v>
      </c>
      <c r="AQ609" s="40"/>
      <c r="AR609" s="40"/>
      <c r="AS609" s="40"/>
      <c r="AT609" s="39">
        <v>0</v>
      </c>
    </row>
    <row r="610" spans="1:46"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row>
    <row r="611" spans="1:46" ht="20.100000000000001" customHeight="1" x14ac:dyDescent="0.2">
      <c r="C611" s="42" t="s">
        <v>122</v>
      </c>
      <c r="D611" s="42"/>
      <c r="F611" s="44">
        <v>9</v>
      </c>
      <c r="G611" s="45"/>
      <c r="H611" s="45"/>
      <c r="I611" s="45"/>
      <c r="J611" s="44">
        <v>0</v>
      </c>
      <c r="K611" s="44">
        <v>0</v>
      </c>
      <c r="L611" s="44">
        <v>2</v>
      </c>
      <c r="M611" s="45"/>
      <c r="N611" s="44">
        <v>2</v>
      </c>
      <c r="O611" s="45"/>
      <c r="P611" s="45"/>
      <c r="Q611" s="45"/>
      <c r="R611" s="44">
        <v>0</v>
      </c>
      <c r="S611" s="44">
        <v>0</v>
      </c>
      <c r="T611" s="44">
        <v>0</v>
      </c>
      <c r="U611" s="44">
        <v>0</v>
      </c>
      <c r="V611" s="45"/>
      <c r="W611" s="44">
        <v>2</v>
      </c>
      <c r="X611" s="44">
        <v>0</v>
      </c>
      <c r="Y611" s="44">
        <v>0</v>
      </c>
      <c r="Z611" s="44">
        <v>3</v>
      </c>
      <c r="AA611" s="44">
        <v>3</v>
      </c>
      <c r="AB611" s="44">
        <v>0</v>
      </c>
      <c r="AC611" s="44">
        <v>2</v>
      </c>
      <c r="AD611" s="44">
        <v>0</v>
      </c>
      <c r="AE611" s="45"/>
      <c r="AF611" s="44">
        <v>10</v>
      </c>
      <c r="AG611" s="45"/>
      <c r="AH611" s="45"/>
      <c r="AI611" s="45"/>
      <c r="AJ611" s="44">
        <v>0</v>
      </c>
      <c r="AK611" s="45"/>
      <c r="AL611" s="45"/>
      <c r="AM611" s="45"/>
      <c r="AN611" s="44">
        <v>1</v>
      </c>
      <c r="AO611" s="45"/>
      <c r="AP611" s="44">
        <v>2</v>
      </c>
      <c r="AQ611" s="45"/>
      <c r="AR611" s="45"/>
      <c r="AS611" s="45"/>
      <c r="AT611" s="44">
        <v>0</v>
      </c>
    </row>
    <row r="612" spans="1:46"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row>
    <row r="613" spans="1:46"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row>
    <row r="614" spans="1:46" ht="20.100000000000001" customHeight="1" x14ac:dyDescent="0.2">
      <c r="D614" s="2" t="s">
        <v>124</v>
      </c>
      <c r="F614" s="37">
        <v>108</v>
      </c>
      <c r="G614" s="37"/>
      <c r="H614" s="37"/>
      <c r="I614" s="37"/>
      <c r="J614" s="37">
        <v>522</v>
      </c>
      <c r="K614" s="37">
        <v>2</v>
      </c>
      <c r="L614" s="37">
        <v>2</v>
      </c>
      <c r="M614" s="37"/>
      <c r="N614" s="37">
        <v>526</v>
      </c>
      <c r="O614" s="37"/>
      <c r="P614" s="37"/>
      <c r="Q614" s="37"/>
      <c r="R614" s="37">
        <v>1</v>
      </c>
      <c r="S614" s="37">
        <v>6</v>
      </c>
      <c r="T614" s="37">
        <v>48</v>
      </c>
      <c r="U614" s="37">
        <v>17</v>
      </c>
      <c r="V614" s="37"/>
      <c r="W614" s="37">
        <v>31</v>
      </c>
      <c r="X614" s="37">
        <v>1</v>
      </c>
      <c r="Y614" s="37">
        <v>0</v>
      </c>
      <c r="Z614" s="37">
        <v>29</v>
      </c>
      <c r="AA614" s="37">
        <v>23</v>
      </c>
      <c r="AB614" s="37">
        <v>8</v>
      </c>
      <c r="AC614" s="37">
        <v>344</v>
      </c>
      <c r="AD614" s="37">
        <v>0</v>
      </c>
      <c r="AE614" s="37"/>
      <c r="AF614" s="37">
        <v>508</v>
      </c>
      <c r="AG614" s="37"/>
      <c r="AH614" s="37"/>
      <c r="AI614" s="37"/>
      <c r="AJ614" s="37">
        <v>126</v>
      </c>
      <c r="AK614" s="37"/>
      <c r="AL614" s="37"/>
      <c r="AM614" s="37"/>
      <c r="AN614" s="37">
        <v>0</v>
      </c>
      <c r="AO614" s="37"/>
      <c r="AP614" s="37">
        <v>0</v>
      </c>
      <c r="AQ614" s="37"/>
      <c r="AR614" s="37"/>
      <c r="AS614" s="37"/>
      <c r="AT614" s="37">
        <v>18</v>
      </c>
    </row>
    <row r="615" spans="1:46" ht="20.100000000000001" customHeight="1" x14ac:dyDescent="0.2">
      <c r="D615" s="38" t="s">
        <v>173</v>
      </c>
      <c r="F615" s="39">
        <v>126</v>
      </c>
      <c r="G615" s="40"/>
      <c r="H615" s="40"/>
      <c r="I615" s="40"/>
      <c r="J615" s="39">
        <v>563</v>
      </c>
      <c r="K615" s="39">
        <v>0</v>
      </c>
      <c r="L615" s="39">
        <v>2</v>
      </c>
      <c r="M615" s="40"/>
      <c r="N615" s="39">
        <v>565</v>
      </c>
      <c r="O615" s="40"/>
      <c r="P615" s="40"/>
      <c r="Q615" s="40"/>
      <c r="R615" s="39">
        <v>0</v>
      </c>
      <c r="S615" s="39">
        <v>9</v>
      </c>
      <c r="T615" s="39">
        <v>10</v>
      </c>
      <c r="U615" s="39">
        <v>10</v>
      </c>
      <c r="V615" s="40"/>
      <c r="W615" s="39">
        <v>27</v>
      </c>
      <c r="X615" s="39">
        <v>0</v>
      </c>
      <c r="Y615" s="39">
        <v>0</v>
      </c>
      <c r="Z615" s="39">
        <v>13</v>
      </c>
      <c r="AA615" s="39">
        <v>25</v>
      </c>
      <c r="AB615" s="39">
        <v>13</v>
      </c>
      <c r="AC615" s="39">
        <v>438</v>
      </c>
      <c r="AD615" s="39">
        <v>0</v>
      </c>
      <c r="AE615" s="40"/>
      <c r="AF615" s="39">
        <v>545</v>
      </c>
      <c r="AG615" s="40"/>
      <c r="AH615" s="40"/>
      <c r="AI615" s="40"/>
      <c r="AJ615" s="39">
        <v>146</v>
      </c>
      <c r="AK615" s="40"/>
      <c r="AL615" s="40"/>
      <c r="AM615" s="40"/>
      <c r="AN615" s="39">
        <v>0</v>
      </c>
      <c r="AO615" s="40"/>
      <c r="AP615" s="39">
        <v>0</v>
      </c>
      <c r="AQ615" s="40"/>
      <c r="AR615" s="40"/>
      <c r="AS615" s="40"/>
      <c r="AT615" s="39">
        <v>33</v>
      </c>
    </row>
    <row r="616" spans="1:46" ht="20.100000000000001" customHeight="1" x14ac:dyDescent="0.2">
      <c r="D616" s="41" t="s">
        <v>113</v>
      </c>
      <c r="F616" s="40">
        <v>111</v>
      </c>
      <c r="G616" s="40"/>
      <c r="H616" s="40"/>
      <c r="I616" s="40"/>
      <c r="J616" s="40">
        <v>570</v>
      </c>
      <c r="K616" s="40">
        <v>2</v>
      </c>
      <c r="L616" s="40">
        <v>1</v>
      </c>
      <c r="M616" s="40"/>
      <c r="N616" s="40">
        <v>573</v>
      </c>
      <c r="O616" s="40"/>
      <c r="P616" s="40"/>
      <c r="Q616" s="40"/>
      <c r="R616" s="40">
        <v>0</v>
      </c>
      <c r="S616" s="40">
        <v>10</v>
      </c>
      <c r="T616" s="40">
        <v>20</v>
      </c>
      <c r="U616" s="40">
        <v>32</v>
      </c>
      <c r="V616" s="40"/>
      <c r="W616" s="40">
        <v>31</v>
      </c>
      <c r="X616" s="40">
        <v>1</v>
      </c>
      <c r="Y616" s="40">
        <v>2</v>
      </c>
      <c r="Z616" s="40">
        <v>20</v>
      </c>
      <c r="AA616" s="40">
        <v>43</v>
      </c>
      <c r="AB616" s="40">
        <v>15</v>
      </c>
      <c r="AC616" s="40">
        <v>412</v>
      </c>
      <c r="AD616" s="40">
        <v>1</v>
      </c>
      <c r="AE616" s="40"/>
      <c r="AF616" s="40">
        <v>587</v>
      </c>
      <c r="AG616" s="40"/>
      <c r="AH616" s="40"/>
      <c r="AI616" s="40"/>
      <c r="AJ616" s="40">
        <v>97</v>
      </c>
      <c r="AK616" s="40"/>
      <c r="AL616" s="40"/>
      <c r="AM616" s="40"/>
      <c r="AN616" s="40">
        <v>0</v>
      </c>
      <c r="AO616" s="40"/>
      <c r="AP616" s="40">
        <v>0</v>
      </c>
      <c r="AQ616" s="40"/>
      <c r="AR616" s="40"/>
      <c r="AS616" s="40"/>
      <c r="AT616" s="40">
        <v>93</v>
      </c>
    </row>
    <row r="617" spans="1:46" ht="20.100000000000001" customHeight="1" x14ac:dyDescent="0.2">
      <c r="D617" s="38" t="s">
        <v>101</v>
      </c>
      <c r="F617" s="39">
        <v>72</v>
      </c>
      <c r="G617" s="40"/>
      <c r="H617" s="40"/>
      <c r="I617" s="40"/>
      <c r="J617" s="39">
        <v>581</v>
      </c>
      <c r="K617" s="39">
        <v>4</v>
      </c>
      <c r="L617" s="39">
        <v>0</v>
      </c>
      <c r="M617" s="40"/>
      <c r="N617" s="39">
        <v>585</v>
      </c>
      <c r="O617" s="40"/>
      <c r="P617" s="40"/>
      <c r="Q617" s="40"/>
      <c r="R617" s="39">
        <v>0</v>
      </c>
      <c r="S617" s="39">
        <v>11</v>
      </c>
      <c r="T617" s="39">
        <v>22</v>
      </c>
      <c r="U617" s="39">
        <v>13</v>
      </c>
      <c r="V617" s="40"/>
      <c r="W617" s="39">
        <v>38</v>
      </c>
      <c r="X617" s="39">
        <v>1</v>
      </c>
      <c r="Y617" s="39">
        <v>0</v>
      </c>
      <c r="Z617" s="39">
        <v>37</v>
      </c>
      <c r="AA617" s="39">
        <v>37</v>
      </c>
      <c r="AB617" s="39">
        <v>20</v>
      </c>
      <c r="AC617" s="39">
        <v>423</v>
      </c>
      <c r="AD617" s="39">
        <v>0</v>
      </c>
      <c r="AE617" s="40"/>
      <c r="AF617" s="39">
        <v>602</v>
      </c>
      <c r="AG617" s="40"/>
      <c r="AH617" s="40"/>
      <c r="AI617" s="40"/>
      <c r="AJ617" s="39">
        <v>65</v>
      </c>
      <c r="AK617" s="40"/>
      <c r="AL617" s="40"/>
      <c r="AM617" s="40"/>
      <c r="AN617" s="39">
        <v>11</v>
      </c>
      <c r="AO617" s="40"/>
      <c r="AP617" s="39">
        <v>1</v>
      </c>
      <c r="AQ617" s="40"/>
      <c r="AR617" s="40"/>
      <c r="AS617" s="40"/>
      <c r="AT617" s="39">
        <v>0</v>
      </c>
    </row>
    <row r="618" spans="1:46" ht="20.100000000000001" customHeight="1" x14ac:dyDescent="0.2">
      <c r="D618" s="41" t="s">
        <v>115</v>
      </c>
      <c r="F618" s="40">
        <v>72</v>
      </c>
      <c r="G618" s="40"/>
      <c r="H618" s="40"/>
      <c r="I618" s="40"/>
      <c r="J618" s="40">
        <v>590</v>
      </c>
      <c r="K618" s="40">
        <v>5</v>
      </c>
      <c r="L618" s="40">
        <v>4</v>
      </c>
      <c r="M618" s="40"/>
      <c r="N618" s="40">
        <v>599</v>
      </c>
      <c r="O618" s="40"/>
      <c r="P618" s="40"/>
      <c r="Q618" s="40"/>
      <c r="R618" s="40">
        <v>0</v>
      </c>
      <c r="S618" s="40">
        <v>9</v>
      </c>
      <c r="T618" s="40">
        <v>38</v>
      </c>
      <c r="U618" s="40">
        <v>13</v>
      </c>
      <c r="V618" s="40"/>
      <c r="W618" s="40">
        <v>45</v>
      </c>
      <c r="X618" s="40">
        <v>0</v>
      </c>
      <c r="Y618" s="40">
        <v>1</v>
      </c>
      <c r="Z618" s="40">
        <v>42</v>
      </c>
      <c r="AA618" s="40">
        <v>26</v>
      </c>
      <c r="AB618" s="40">
        <v>23</v>
      </c>
      <c r="AC618" s="40">
        <v>425</v>
      </c>
      <c r="AD618" s="40">
        <v>0</v>
      </c>
      <c r="AE618" s="40"/>
      <c r="AF618" s="40">
        <v>622</v>
      </c>
      <c r="AG618" s="40"/>
      <c r="AH618" s="40"/>
      <c r="AI618" s="40"/>
      <c r="AJ618" s="40">
        <v>54</v>
      </c>
      <c r="AK618" s="40"/>
      <c r="AL618" s="40"/>
      <c r="AM618" s="40"/>
      <c r="AN618" s="40">
        <v>5</v>
      </c>
      <c r="AO618" s="40"/>
      <c r="AP618" s="40">
        <v>0</v>
      </c>
      <c r="AQ618" s="40"/>
      <c r="AR618" s="40"/>
      <c r="AS618" s="40"/>
      <c r="AT618" s="40">
        <v>0</v>
      </c>
    </row>
    <row r="619" spans="1:46"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spans="1:46" ht="20.100000000000001" customHeight="1" x14ac:dyDescent="0.2">
      <c r="C620" s="42" t="s">
        <v>287</v>
      </c>
      <c r="D620" s="42"/>
      <c r="F620" s="44">
        <v>489</v>
      </c>
      <c r="G620" s="45"/>
      <c r="H620" s="45"/>
      <c r="I620" s="45"/>
      <c r="J620" s="44">
        <v>2826</v>
      </c>
      <c r="K620" s="44">
        <v>13</v>
      </c>
      <c r="L620" s="44">
        <v>9</v>
      </c>
      <c r="M620" s="45"/>
      <c r="N620" s="44">
        <v>2848</v>
      </c>
      <c r="O620" s="45"/>
      <c r="P620" s="45"/>
      <c r="Q620" s="45"/>
      <c r="R620" s="44">
        <v>1</v>
      </c>
      <c r="S620" s="44">
        <v>45</v>
      </c>
      <c r="T620" s="44">
        <v>138</v>
      </c>
      <c r="U620" s="44">
        <v>85</v>
      </c>
      <c r="V620" s="45"/>
      <c r="W620" s="44">
        <v>172</v>
      </c>
      <c r="X620" s="44">
        <v>3</v>
      </c>
      <c r="Y620" s="44">
        <v>3</v>
      </c>
      <c r="Z620" s="44">
        <v>141</v>
      </c>
      <c r="AA620" s="44">
        <v>154</v>
      </c>
      <c r="AB620" s="44">
        <v>79</v>
      </c>
      <c r="AC620" s="44">
        <v>2042</v>
      </c>
      <c r="AD620" s="44">
        <v>1</v>
      </c>
      <c r="AE620" s="45"/>
      <c r="AF620" s="44">
        <v>2864</v>
      </c>
      <c r="AG620" s="45"/>
      <c r="AH620" s="45"/>
      <c r="AI620" s="45"/>
      <c r="AJ620" s="44">
        <v>488</v>
      </c>
      <c r="AK620" s="45"/>
      <c r="AL620" s="45"/>
      <c r="AM620" s="45"/>
      <c r="AN620" s="44">
        <v>16</v>
      </c>
      <c r="AO620" s="45"/>
      <c r="AP620" s="44">
        <v>1</v>
      </c>
      <c r="AQ620" s="45"/>
      <c r="AR620" s="45"/>
      <c r="AS620" s="45"/>
      <c r="AT620" s="44">
        <v>144</v>
      </c>
    </row>
    <row r="621" spans="1:46"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row>
    <row r="622" spans="1:46" s="1" customFormat="1" ht="20.100000000000001" customHeight="1" x14ac:dyDescent="0.25">
      <c r="A622" s="3"/>
      <c r="B622" s="49" t="s">
        <v>314</v>
      </c>
      <c r="C622" s="50"/>
      <c r="D622" s="50"/>
      <c r="E622" s="5"/>
      <c r="F622" s="51">
        <v>498</v>
      </c>
      <c r="G622" s="52"/>
      <c r="H622" s="52"/>
      <c r="I622" s="52"/>
      <c r="J622" s="51">
        <v>2826</v>
      </c>
      <c r="K622" s="51">
        <v>13</v>
      </c>
      <c r="L622" s="51">
        <v>11</v>
      </c>
      <c r="M622" s="52"/>
      <c r="N622" s="51">
        <v>2850</v>
      </c>
      <c r="O622" s="52"/>
      <c r="P622" s="52"/>
      <c r="Q622" s="52"/>
      <c r="R622" s="51">
        <v>1</v>
      </c>
      <c r="S622" s="51">
        <v>45</v>
      </c>
      <c r="T622" s="51">
        <v>138</v>
      </c>
      <c r="U622" s="51">
        <v>85</v>
      </c>
      <c r="V622" s="52"/>
      <c r="W622" s="51">
        <v>174</v>
      </c>
      <c r="X622" s="51">
        <v>3</v>
      </c>
      <c r="Y622" s="51">
        <v>3</v>
      </c>
      <c r="Z622" s="51">
        <v>144</v>
      </c>
      <c r="AA622" s="51">
        <v>157</v>
      </c>
      <c r="AB622" s="51">
        <v>79</v>
      </c>
      <c r="AC622" s="51">
        <v>2044</v>
      </c>
      <c r="AD622" s="51">
        <v>1</v>
      </c>
      <c r="AE622" s="52"/>
      <c r="AF622" s="51">
        <v>2874</v>
      </c>
      <c r="AG622" s="52"/>
      <c r="AH622" s="52"/>
      <c r="AI622" s="52"/>
      <c r="AJ622" s="51">
        <v>488</v>
      </c>
      <c r="AK622" s="52"/>
      <c r="AL622" s="52"/>
      <c r="AM622" s="52"/>
      <c r="AN622" s="51">
        <v>17</v>
      </c>
      <c r="AO622" s="52"/>
      <c r="AP622" s="51">
        <v>3</v>
      </c>
      <c r="AQ622" s="52"/>
      <c r="AR622" s="52"/>
      <c r="AS622" s="52"/>
      <c r="AT622" s="51">
        <v>144</v>
      </c>
    </row>
    <row r="623" spans="1:46"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spans="1:46"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spans="1:46"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spans="1:46" ht="20.100000000000001" customHeight="1" x14ac:dyDescent="0.2">
      <c r="D626" s="2" t="s">
        <v>98</v>
      </c>
      <c r="F626" s="37">
        <v>106</v>
      </c>
      <c r="G626" s="37"/>
      <c r="H626" s="37"/>
      <c r="I626" s="37"/>
      <c r="J626" s="37">
        <v>569</v>
      </c>
      <c r="K626" s="37">
        <v>4</v>
      </c>
      <c r="L626" s="37">
        <v>5</v>
      </c>
      <c r="M626" s="37"/>
      <c r="N626" s="37">
        <v>578</v>
      </c>
      <c r="O626" s="37"/>
      <c r="P626" s="37"/>
      <c r="Q626" s="37"/>
      <c r="R626" s="37">
        <v>0</v>
      </c>
      <c r="S626" s="37">
        <v>24</v>
      </c>
      <c r="T626" s="37">
        <v>15</v>
      </c>
      <c r="U626" s="37">
        <v>6</v>
      </c>
      <c r="V626" s="37"/>
      <c r="W626" s="37">
        <v>35</v>
      </c>
      <c r="X626" s="37">
        <v>2</v>
      </c>
      <c r="Y626" s="37">
        <v>0</v>
      </c>
      <c r="Z626" s="37">
        <v>11</v>
      </c>
      <c r="AA626" s="37">
        <v>77</v>
      </c>
      <c r="AB626" s="37">
        <v>24</v>
      </c>
      <c r="AC626" s="37">
        <v>335</v>
      </c>
      <c r="AD626" s="37">
        <v>0</v>
      </c>
      <c r="AE626" s="37"/>
      <c r="AF626" s="37">
        <v>529</v>
      </c>
      <c r="AG626" s="37"/>
      <c r="AH626" s="37"/>
      <c r="AI626" s="37"/>
      <c r="AJ626" s="37">
        <v>155</v>
      </c>
      <c r="AK626" s="37"/>
      <c r="AL626" s="37"/>
      <c r="AM626" s="37"/>
      <c r="AN626" s="37">
        <v>0</v>
      </c>
      <c r="AO626" s="37"/>
      <c r="AP626" s="37">
        <v>0</v>
      </c>
      <c r="AQ626" s="37"/>
      <c r="AR626" s="37"/>
      <c r="AS626" s="37"/>
      <c r="AT626" s="37">
        <v>46</v>
      </c>
    </row>
    <row r="627" spans="1:46" ht="20.100000000000001" customHeight="1" x14ac:dyDescent="0.2">
      <c r="D627" s="38" t="s">
        <v>173</v>
      </c>
      <c r="F627" s="39">
        <v>3</v>
      </c>
      <c r="G627" s="40"/>
      <c r="H627" s="40"/>
      <c r="I627" s="40"/>
      <c r="J627" s="39">
        <v>0</v>
      </c>
      <c r="K627" s="39">
        <v>0</v>
      </c>
      <c r="L627" s="39">
        <v>0</v>
      </c>
      <c r="M627" s="40"/>
      <c r="N627" s="39">
        <v>0</v>
      </c>
      <c r="O627" s="40"/>
      <c r="P627" s="40"/>
      <c r="Q627" s="40"/>
      <c r="R627" s="39">
        <v>0</v>
      </c>
      <c r="S627" s="39">
        <v>3</v>
      </c>
      <c r="T627" s="39">
        <v>0</v>
      </c>
      <c r="U627" s="39">
        <v>0</v>
      </c>
      <c r="V627" s="40"/>
      <c r="W627" s="39">
        <v>0</v>
      </c>
      <c r="X627" s="39">
        <v>0</v>
      </c>
      <c r="Y627" s="39">
        <v>0</v>
      </c>
      <c r="Z627" s="39">
        <v>0</v>
      </c>
      <c r="AA627" s="39">
        <v>0</v>
      </c>
      <c r="AB627" s="39">
        <v>0</v>
      </c>
      <c r="AC627" s="39">
        <v>0</v>
      </c>
      <c r="AD627" s="39">
        <v>0</v>
      </c>
      <c r="AE627" s="40"/>
      <c r="AF627" s="39">
        <v>3</v>
      </c>
      <c r="AG627" s="40"/>
      <c r="AH627" s="40"/>
      <c r="AI627" s="40"/>
      <c r="AJ627" s="39">
        <v>0</v>
      </c>
      <c r="AK627" s="40"/>
      <c r="AL627" s="40"/>
      <c r="AM627" s="40"/>
      <c r="AN627" s="39">
        <v>0</v>
      </c>
      <c r="AO627" s="40"/>
      <c r="AP627" s="39">
        <v>0</v>
      </c>
      <c r="AQ627" s="40"/>
      <c r="AR627" s="40"/>
      <c r="AS627" s="40"/>
      <c r="AT627" s="39">
        <v>0</v>
      </c>
    </row>
    <row r="628" spans="1:46"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spans="1:46" s="1" customFormat="1" ht="20.100000000000001" customHeight="1" x14ac:dyDescent="0.2">
      <c r="A629" s="3"/>
      <c r="B629" s="6"/>
      <c r="C629" s="42" t="s">
        <v>180</v>
      </c>
      <c r="D629" s="42"/>
      <c r="E629" s="5"/>
      <c r="F629" s="44">
        <v>109</v>
      </c>
      <c r="G629" s="45"/>
      <c r="H629" s="45"/>
      <c r="I629" s="45"/>
      <c r="J629" s="44">
        <v>569</v>
      </c>
      <c r="K629" s="44">
        <v>4</v>
      </c>
      <c r="L629" s="44">
        <v>5</v>
      </c>
      <c r="M629" s="45"/>
      <c r="N629" s="44">
        <v>578</v>
      </c>
      <c r="O629" s="45"/>
      <c r="P629" s="45"/>
      <c r="Q629" s="45"/>
      <c r="R629" s="44">
        <v>0</v>
      </c>
      <c r="S629" s="44">
        <v>27</v>
      </c>
      <c r="T629" s="44">
        <v>15</v>
      </c>
      <c r="U629" s="44">
        <v>6</v>
      </c>
      <c r="V629" s="45"/>
      <c r="W629" s="44">
        <v>35</v>
      </c>
      <c r="X629" s="44">
        <v>2</v>
      </c>
      <c r="Y629" s="44">
        <v>0</v>
      </c>
      <c r="Z629" s="44">
        <v>11</v>
      </c>
      <c r="AA629" s="44">
        <v>77</v>
      </c>
      <c r="AB629" s="44">
        <v>24</v>
      </c>
      <c r="AC629" s="44">
        <v>335</v>
      </c>
      <c r="AD629" s="44">
        <v>0</v>
      </c>
      <c r="AE629" s="45"/>
      <c r="AF629" s="44">
        <v>532</v>
      </c>
      <c r="AG629" s="45"/>
      <c r="AH629" s="45"/>
      <c r="AI629" s="45"/>
      <c r="AJ629" s="44">
        <v>155</v>
      </c>
      <c r="AK629" s="45"/>
      <c r="AL629" s="45"/>
      <c r="AM629" s="45"/>
      <c r="AN629" s="44">
        <v>0</v>
      </c>
      <c r="AO629" s="45"/>
      <c r="AP629" s="44">
        <v>0</v>
      </c>
      <c r="AQ629" s="45"/>
      <c r="AR629" s="45"/>
      <c r="AS629" s="45"/>
      <c r="AT629" s="44">
        <v>46</v>
      </c>
    </row>
    <row r="630" spans="1:46"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row>
    <row r="631" spans="1:46" s="1" customFormat="1" ht="20.100000000000001" customHeight="1" x14ac:dyDescent="0.25">
      <c r="A631" s="3"/>
      <c r="B631" s="49" t="s">
        <v>316</v>
      </c>
      <c r="C631" s="50"/>
      <c r="D631" s="50"/>
      <c r="E631" s="5"/>
      <c r="F631" s="51">
        <v>109</v>
      </c>
      <c r="G631" s="52"/>
      <c r="H631" s="52"/>
      <c r="I631" s="52"/>
      <c r="J631" s="51">
        <v>569</v>
      </c>
      <c r="K631" s="51">
        <v>4</v>
      </c>
      <c r="L631" s="51">
        <v>5</v>
      </c>
      <c r="M631" s="52"/>
      <c r="N631" s="51">
        <v>578</v>
      </c>
      <c r="O631" s="52"/>
      <c r="P631" s="52"/>
      <c r="Q631" s="52"/>
      <c r="R631" s="51">
        <v>0</v>
      </c>
      <c r="S631" s="51">
        <v>27</v>
      </c>
      <c r="T631" s="51">
        <v>15</v>
      </c>
      <c r="U631" s="51">
        <v>6</v>
      </c>
      <c r="V631" s="52"/>
      <c r="W631" s="51">
        <v>35</v>
      </c>
      <c r="X631" s="51">
        <v>2</v>
      </c>
      <c r="Y631" s="51">
        <v>0</v>
      </c>
      <c r="Z631" s="51">
        <v>11</v>
      </c>
      <c r="AA631" s="51">
        <v>77</v>
      </c>
      <c r="AB631" s="51">
        <v>24</v>
      </c>
      <c r="AC631" s="51">
        <v>335</v>
      </c>
      <c r="AD631" s="51">
        <v>0</v>
      </c>
      <c r="AE631" s="52"/>
      <c r="AF631" s="51">
        <v>532</v>
      </c>
      <c r="AG631" s="52"/>
      <c r="AH631" s="52"/>
      <c r="AI631" s="52"/>
      <c r="AJ631" s="51">
        <v>155</v>
      </c>
      <c r="AK631" s="52"/>
      <c r="AL631" s="52"/>
      <c r="AM631" s="52"/>
      <c r="AN631" s="51">
        <v>0</v>
      </c>
      <c r="AO631" s="52"/>
      <c r="AP631" s="51">
        <v>0</v>
      </c>
      <c r="AQ631" s="52"/>
      <c r="AR631" s="52"/>
      <c r="AS631" s="52"/>
      <c r="AT631" s="51">
        <v>46</v>
      </c>
    </row>
    <row r="632" spans="1:46"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spans="1:46"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spans="1:46"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spans="1:46" ht="20.100000000000001" customHeight="1" x14ac:dyDescent="0.2">
      <c r="D635" s="2" t="s">
        <v>124</v>
      </c>
      <c r="F635" s="37">
        <v>0</v>
      </c>
      <c r="G635" s="37"/>
      <c r="H635" s="37"/>
      <c r="I635" s="37"/>
      <c r="J635" s="37">
        <v>0</v>
      </c>
      <c r="K635" s="37">
        <v>0</v>
      </c>
      <c r="L635" s="37">
        <v>0</v>
      </c>
      <c r="M635" s="37"/>
      <c r="N635" s="37">
        <v>0</v>
      </c>
      <c r="O635" s="37"/>
      <c r="P635" s="37"/>
      <c r="Q635" s="37"/>
      <c r="R635" s="37">
        <v>0</v>
      </c>
      <c r="S635" s="37">
        <v>0</v>
      </c>
      <c r="T635" s="37">
        <v>0</v>
      </c>
      <c r="U635" s="37">
        <v>0</v>
      </c>
      <c r="V635" s="37"/>
      <c r="W635" s="37">
        <v>0</v>
      </c>
      <c r="X635" s="37">
        <v>0</v>
      </c>
      <c r="Y635" s="37">
        <v>0</v>
      </c>
      <c r="Z635" s="37">
        <v>0</v>
      </c>
      <c r="AA635" s="37">
        <v>0</v>
      </c>
      <c r="AB635" s="37">
        <v>0</v>
      </c>
      <c r="AC635" s="37">
        <v>0</v>
      </c>
      <c r="AD635" s="37">
        <v>0</v>
      </c>
      <c r="AE635" s="37"/>
      <c r="AF635" s="37">
        <v>0</v>
      </c>
      <c r="AG635" s="37"/>
      <c r="AH635" s="37"/>
      <c r="AI635" s="37"/>
      <c r="AJ635" s="37">
        <v>0</v>
      </c>
      <c r="AK635" s="37"/>
      <c r="AL635" s="37"/>
      <c r="AM635" s="37"/>
      <c r="AN635" s="37">
        <v>0</v>
      </c>
      <c r="AO635" s="37"/>
      <c r="AP635" s="37">
        <v>0</v>
      </c>
      <c r="AQ635" s="37"/>
      <c r="AR635" s="37"/>
      <c r="AS635" s="37"/>
      <c r="AT635" s="37">
        <v>0</v>
      </c>
    </row>
    <row r="636" spans="1:46" ht="20.100000000000001" customHeight="1" x14ac:dyDescent="0.2">
      <c r="D636" s="38" t="s">
        <v>99</v>
      </c>
      <c r="F636" s="39">
        <v>0</v>
      </c>
      <c r="G636" s="40"/>
      <c r="H636" s="40"/>
      <c r="I636" s="40"/>
      <c r="J636" s="39">
        <v>0</v>
      </c>
      <c r="K636" s="39">
        <v>0</v>
      </c>
      <c r="L636" s="39">
        <v>0</v>
      </c>
      <c r="M636" s="40"/>
      <c r="N636" s="39">
        <v>0</v>
      </c>
      <c r="O636" s="40"/>
      <c r="P636" s="40"/>
      <c r="Q636" s="40"/>
      <c r="R636" s="39">
        <v>0</v>
      </c>
      <c r="S636" s="39">
        <v>0</v>
      </c>
      <c r="T636" s="39">
        <v>0</v>
      </c>
      <c r="U636" s="39">
        <v>0</v>
      </c>
      <c r="V636" s="40"/>
      <c r="W636" s="39">
        <v>0</v>
      </c>
      <c r="X636" s="39">
        <v>0</v>
      </c>
      <c r="Y636" s="39">
        <v>0</v>
      </c>
      <c r="Z636" s="39">
        <v>0</v>
      </c>
      <c r="AA636" s="39">
        <v>0</v>
      </c>
      <c r="AB636" s="39">
        <v>0</v>
      </c>
      <c r="AC636" s="39">
        <v>0</v>
      </c>
      <c r="AD636" s="39">
        <v>0</v>
      </c>
      <c r="AE636" s="40"/>
      <c r="AF636" s="39">
        <v>0</v>
      </c>
      <c r="AG636" s="40"/>
      <c r="AH636" s="40"/>
      <c r="AI636" s="40"/>
      <c r="AJ636" s="39">
        <v>0</v>
      </c>
      <c r="AK636" s="40"/>
      <c r="AL636" s="40"/>
      <c r="AM636" s="40"/>
      <c r="AN636" s="39">
        <v>0</v>
      </c>
      <c r="AO636" s="40"/>
      <c r="AP636" s="39">
        <v>0</v>
      </c>
      <c r="AQ636" s="40"/>
      <c r="AR636" s="40"/>
      <c r="AS636" s="40"/>
      <c r="AT636" s="39">
        <v>0</v>
      </c>
    </row>
    <row r="637" spans="1:46"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spans="1:46" ht="20.100000000000001" customHeight="1" x14ac:dyDescent="0.2">
      <c r="C638" s="42" t="s">
        <v>122</v>
      </c>
      <c r="D638" s="42"/>
      <c r="F638" s="44">
        <v>0</v>
      </c>
      <c r="G638" s="45"/>
      <c r="H638" s="45"/>
      <c r="I638" s="45"/>
      <c r="J638" s="44">
        <v>0</v>
      </c>
      <c r="K638" s="44">
        <v>0</v>
      </c>
      <c r="L638" s="44">
        <v>0</v>
      </c>
      <c r="M638" s="45"/>
      <c r="N638" s="44">
        <v>0</v>
      </c>
      <c r="O638" s="45"/>
      <c r="P638" s="45"/>
      <c r="Q638" s="45"/>
      <c r="R638" s="44">
        <v>0</v>
      </c>
      <c r="S638" s="44">
        <v>0</v>
      </c>
      <c r="T638" s="44">
        <v>0</v>
      </c>
      <c r="U638" s="44">
        <v>0</v>
      </c>
      <c r="V638" s="45"/>
      <c r="W638" s="44">
        <v>0</v>
      </c>
      <c r="X638" s="44">
        <v>0</v>
      </c>
      <c r="Y638" s="44">
        <v>0</v>
      </c>
      <c r="Z638" s="44">
        <v>0</v>
      </c>
      <c r="AA638" s="44">
        <v>0</v>
      </c>
      <c r="AB638" s="44">
        <v>0</v>
      </c>
      <c r="AC638" s="44">
        <v>0</v>
      </c>
      <c r="AD638" s="44">
        <v>0</v>
      </c>
      <c r="AE638" s="45"/>
      <c r="AF638" s="44">
        <v>0</v>
      </c>
      <c r="AG638" s="45"/>
      <c r="AH638" s="45"/>
      <c r="AI638" s="45"/>
      <c r="AJ638" s="44">
        <v>0</v>
      </c>
      <c r="AK638" s="45"/>
      <c r="AL638" s="45"/>
      <c r="AM638" s="45"/>
      <c r="AN638" s="44">
        <v>0</v>
      </c>
      <c r="AO638" s="45"/>
      <c r="AP638" s="44">
        <v>0</v>
      </c>
      <c r="AQ638" s="45"/>
      <c r="AR638" s="45"/>
      <c r="AS638" s="45"/>
      <c r="AT638" s="44">
        <v>0</v>
      </c>
    </row>
    <row r="639" spans="1:46"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spans="1:46"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spans="1:46" ht="20.100000000000001" customHeight="1" x14ac:dyDescent="0.2">
      <c r="D641" s="2" t="s">
        <v>98</v>
      </c>
      <c r="F641" s="37">
        <v>218</v>
      </c>
      <c r="G641" s="37"/>
      <c r="H641" s="37"/>
      <c r="I641" s="37"/>
      <c r="J641" s="37">
        <v>2302</v>
      </c>
      <c r="K641" s="37">
        <v>13</v>
      </c>
      <c r="L641" s="37">
        <v>5</v>
      </c>
      <c r="M641" s="37"/>
      <c r="N641" s="37">
        <v>2320</v>
      </c>
      <c r="O641" s="37"/>
      <c r="P641" s="37"/>
      <c r="Q641" s="37"/>
      <c r="R641" s="37">
        <v>5</v>
      </c>
      <c r="S641" s="37">
        <v>49</v>
      </c>
      <c r="T641" s="37">
        <v>63</v>
      </c>
      <c r="U641" s="37">
        <v>81</v>
      </c>
      <c r="V641" s="37"/>
      <c r="W641" s="37">
        <v>310</v>
      </c>
      <c r="X641" s="37">
        <v>3</v>
      </c>
      <c r="Y641" s="37">
        <v>4</v>
      </c>
      <c r="Z641" s="37">
        <v>265</v>
      </c>
      <c r="AA641" s="37">
        <v>42</v>
      </c>
      <c r="AB641" s="37">
        <v>29</v>
      </c>
      <c r="AC641" s="37">
        <v>1353</v>
      </c>
      <c r="AD641" s="37">
        <v>1</v>
      </c>
      <c r="AE641" s="37"/>
      <c r="AF641" s="37">
        <v>2205</v>
      </c>
      <c r="AG641" s="37"/>
      <c r="AH641" s="37"/>
      <c r="AI641" s="37"/>
      <c r="AJ641" s="37">
        <v>333</v>
      </c>
      <c r="AK641" s="37"/>
      <c r="AL641" s="37"/>
      <c r="AM641" s="37"/>
      <c r="AN641" s="37">
        <v>0</v>
      </c>
      <c r="AO641" s="37"/>
      <c r="AP641" s="37">
        <v>0</v>
      </c>
      <c r="AQ641" s="37"/>
      <c r="AR641" s="37"/>
      <c r="AS641" s="37"/>
      <c r="AT641" s="37">
        <v>0</v>
      </c>
    </row>
    <row r="642" spans="1:46" ht="20.100000000000001" customHeight="1" x14ac:dyDescent="0.2">
      <c r="D642" s="38" t="s">
        <v>99</v>
      </c>
      <c r="F642" s="39">
        <v>270</v>
      </c>
      <c r="G642" s="40"/>
      <c r="H642" s="40"/>
      <c r="I642" s="40"/>
      <c r="J642" s="39">
        <v>2323</v>
      </c>
      <c r="K642" s="39">
        <v>8</v>
      </c>
      <c r="L642" s="39">
        <v>6</v>
      </c>
      <c r="M642" s="40"/>
      <c r="N642" s="39">
        <v>2337</v>
      </c>
      <c r="O642" s="40"/>
      <c r="P642" s="40"/>
      <c r="Q642" s="40"/>
      <c r="R642" s="39">
        <v>1</v>
      </c>
      <c r="S642" s="39">
        <v>28</v>
      </c>
      <c r="T642" s="39">
        <v>39</v>
      </c>
      <c r="U642" s="39">
        <v>59</v>
      </c>
      <c r="V642" s="40"/>
      <c r="W642" s="39">
        <v>348</v>
      </c>
      <c r="X642" s="39">
        <v>1</v>
      </c>
      <c r="Y642" s="39">
        <v>3</v>
      </c>
      <c r="Z642" s="39">
        <v>197</v>
      </c>
      <c r="AA642" s="39">
        <v>37</v>
      </c>
      <c r="AB642" s="39">
        <v>23</v>
      </c>
      <c r="AC642" s="39">
        <v>1526</v>
      </c>
      <c r="AD642" s="39">
        <v>0</v>
      </c>
      <c r="AE642" s="40"/>
      <c r="AF642" s="39">
        <v>2262</v>
      </c>
      <c r="AG642" s="40"/>
      <c r="AH642" s="40"/>
      <c r="AI642" s="40"/>
      <c r="AJ642" s="39">
        <v>345</v>
      </c>
      <c r="AK642" s="40"/>
      <c r="AL642" s="40"/>
      <c r="AM642" s="40"/>
      <c r="AN642" s="39">
        <v>0</v>
      </c>
      <c r="AO642" s="40"/>
      <c r="AP642" s="39">
        <v>0</v>
      </c>
      <c r="AQ642" s="40"/>
      <c r="AR642" s="40"/>
      <c r="AS642" s="40"/>
      <c r="AT642" s="39">
        <v>0</v>
      </c>
    </row>
    <row r="643" spans="1:46" ht="20.100000000000001" customHeight="1" x14ac:dyDescent="0.2">
      <c r="D643" s="2" t="s">
        <v>100</v>
      </c>
      <c r="F643" s="37">
        <v>199</v>
      </c>
      <c r="G643" s="37"/>
      <c r="H643" s="37"/>
      <c r="I643" s="37"/>
      <c r="J643" s="37">
        <v>2174</v>
      </c>
      <c r="K643" s="37">
        <v>143</v>
      </c>
      <c r="L643" s="37">
        <v>7</v>
      </c>
      <c r="M643" s="37"/>
      <c r="N643" s="37">
        <v>2324</v>
      </c>
      <c r="O643" s="37"/>
      <c r="P643" s="37"/>
      <c r="Q643" s="37"/>
      <c r="R643" s="37">
        <v>0</v>
      </c>
      <c r="S643" s="37">
        <v>40</v>
      </c>
      <c r="T643" s="37">
        <v>134</v>
      </c>
      <c r="U643" s="37">
        <v>195</v>
      </c>
      <c r="V643" s="37"/>
      <c r="W643" s="37">
        <v>185</v>
      </c>
      <c r="X643" s="37">
        <v>7</v>
      </c>
      <c r="Y643" s="37">
        <v>5</v>
      </c>
      <c r="Z643" s="37">
        <v>111</v>
      </c>
      <c r="AA643" s="37">
        <v>82</v>
      </c>
      <c r="AB643" s="37">
        <v>25</v>
      </c>
      <c r="AC643" s="37">
        <v>1430</v>
      </c>
      <c r="AD643" s="37">
        <v>0</v>
      </c>
      <c r="AE643" s="37"/>
      <c r="AF643" s="37">
        <v>2214</v>
      </c>
      <c r="AG643" s="37"/>
      <c r="AH643" s="37"/>
      <c r="AI643" s="37"/>
      <c r="AJ643" s="37">
        <v>309</v>
      </c>
      <c r="AK643" s="37"/>
      <c r="AL643" s="37"/>
      <c r="AM643" s="37"/>
      <c r="AN643" s="37">
        <v>0</v>
      </c>
      <c r="AO643" s="37"/>
      <c r="AP643" s="37">
        <v>0</v>
      </c>
      <c r="AQ643" s="37"/>
      <c r="AR643" s="37"/>
      <c r="AS643" s="37"/>
      <c r="AT643" s="37">
        <v>0</v>
      </c>
    </row>
    <row r="644" spans="1:46"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spans="1:46" ht="20.100000000000001" customHeight="1" x14ac:dyDescent="0.2">
      <c r="C645" s="42" t="s">
        <v>112</v>
      </c>
      <c r="D645" s="42"/>
      <c r="F645" s="44">
        <v>687</v>
      </c>
      <c r="G645" s="45"/>
      <c r="H645" s="45"/>
      <c r="I645" s="45"/>
      <c r="J645" s="44">
        <v>6799</v>
      </c>
      <c r="K645" s="44">
        <v>164</v>
      </c>
      <c r="L645" s="44">
        <v>18</v>
      </c>
      <c r="M645" s="45"/>
      <c r="N645" s="44">
        <v>6981</v>
      </c>
      <c r="O645" s="45"/>
      <c r="P645" s="45"/>
      <c r="Q645" s="45"/>
      <c r="R645" s="44">
        <v>6</v>
      </c>
      <c r="S645" s="44">
        <v>117</v>
      </c>
      <c r="T645" s="44">
        <v>236</v>
      </c>
      <c r="U645" s="44">
        <v>335</v>
      </c>
      <c r="V645" s="45"/>
      <c r="W645" s="44">
        <v>843</v>
      </c>
      <c r="X645" s="44">
        <v>11</v>
      </c>
      <c r="Y645" s="44">
        <v>12</v>
      </c>
      <c r="Z645" s="44">
        <v>573</v>
      </c>
      <c r="AA645" s="44">
        <v>161</v>
      </c>
      <c r="AB645" s="44">
        <v>77</v>
      </c>
      <c r="AC645" s="44">
        <v>4309</v>
      </c>
      <c r="AD645" s="44">
        <v>1</v>
      </c>
      <c r="AE645" s="45"/>
      <c r="AF645" s="44">
        <v>6681</v>
      </c>
      <c r="AG645" s="45"/>
      <c r="AH645" s="45"/>
      <c r="AI645" s="45"/>
      <c r="AJ645" s="44">
        <v>987</v>
      </c>
      <c r="AK645" s="45"/>
      <c r="AL645" s="45"/>
      <c r="AM645" s="45"/>
      <c r="AN645" s="44">
        <v>0</v>
      </c>
      <c r="AO645" s="45"/>
      <c r="AP645" s="44">
        <v>0</v>
      </c>
      <c r="AQ645" s="45"/>
      <c r="AR645" s="45"/>
      <c r="AS645" s="45"/>
      <c r="AT645" s="44">
        <v>0</v>
      </c>
    </row>
    <row r="646" spans="1:46"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spans="1:46"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spans="1:46" ht="20.100000000000001" customHeight="1" x14ac:dyDescent="0.2">
      <c r="D648" s="2" t="s">
        <v>98</v>
      </c>
      <c r="F648" s="37">
        <v>1</v>
      </c>
      <c r="G648" s="37"/>
      <c r="H648" s="37"/>
      <c r="I648" s="37"/>
      <c r="J648" s="37">
        <v>245</v>
      </c>
      <c r="K648" s="37">
        <v>0</v>
      </c>
      <c r="L648" s="37">
        <v>0</v>
      </c>
      <c r="M648" s="37"/>
      <c r="N648" s="37">
        <v>245</v>
      </c>
      <c r="O648" s="37"/>
      <c r="P648" s="37"/>
      <c r="Q648" s="37"/>
      <c r="R648" s="37">
        <v>0</v>
      </c>
      <c r="S648" s="37">
        <v>243</v>
      </c>
      <c r="T648" s="37">
        <v>2</v>
      </c>
      <c r="U648" s="37">
        <v>1</v>
      </c>
      <c r="V648" s="37"/>
      <c r="W648" s="37">
        <v>0</v>
      </c>
      <c r="X648" s="37">
        <v>0</v>
      </c>
      <c r="Y648" s="37">
        <v>0</v>
      </c>
      <c r="Z648" s="37">
        <v>0</v>
      </c>
      <c r="AA648" s="37">
        <v>0</v>
      </c>
      <c r="AB648" s="37">
        <v>0</v>
      </c>
      <c r="AC648" s="37">
        <v>0</v>
      </c>
      <c r="AD648" s="37">
        <v>0</v>
      </c>
      <c r="AE648" s="37"/>
      <c r="AF648" s="37">
        <v>246</v>
      </c>
      <c r="AG648" s="37"/>
      <c r="AH648" s="37"/>
      <c r="AI648" s="37"/>
      <c r="AJ648" s="37">
        <v>0</v>
      </c>
      <c r="AK648" s="37"/>
      <c r="AL648" s="37"/>
      <c r="AM648" s="37"/>
      <c r="AN648" s="37">
        <v>0</v>
      </c>
      <c r="AO648" s="37"/>
      <c r="AP648" s="37">
        <v>0</v>
      </c>
      <c r="AQ648" s="37"/>
      <c r="AR648" s="37"/>
      <c r="AS648" s="37"/>
      <c r="AT648" s="37">
        <v>0</v>
      </c>
    </row>
    <row r="649" spans="1:46" ht="20.100000000000001" customHeight="1" x14ac:dyDescent="0.2">
      <c r="D649" s="38" t="s">
        <v>99</v>
      </c>
      <c r="F649" s="39">
        <v>1</v>
      </c>
      <c r="G649" s="40"/>
      <c r="H649" s="40"/>
      <c r="I649" s="40"/>
      <c r="J649" s="39">
        <v>1</v>
      </c>
      <c r="K649" s="39">
        <v>0</v>
      </c>
      <c r="L649" s="39">
        <v>0</v>
      </c>
      <c r="M649" s="40"/>
      <c r="N649" s="39">
        <v>1</v>
      </c>
      <c r="O649" s="40"/>
      <c r="P649" s="40"/>
      <c r="Q649" s="40"/>
      <c r="R649" s="39">
        <v>0</v>
      </c>
      <c r="S649" s="39">
        <v>1</v>
      </c>
      <c r="T649" s="39">
        <v>0</v>
      </c>
      <c r="U649" s="39">
        <v>0</v>
      </c>
      <c r="V649" s="40"/>
      <c r="W649" s="39">
        <v>0</v>
      </c>
      <c r="X649" s="39">
        <v>0</v>
      </c>
      <c r="Y649" s="39">
        <v>0</v>
      </c>
      <c r="Z649" s="39">
        <v>1</v>
      </c>
      <c r="AA649" s="39">
        <v>0</v>
      </c>
      <c r="AB649" s="39">
        <v>0</v>
      </c>
      <c r="AC649" s="39">
        <v>0</v>
      </c>
      <c r="AD649" s="39">
        <v>0</v>
      </c>
      <c r="AE649" s="40"/>
      <c r="AF649" s="39">
        <v>2</v>
      </c>
      <c r="AG649" s="40"/>
      <c r="AH649" s="40"/>
      <c r="AI649" s="40"/>
      <c r="AJ649" s="39">
        <v>0</v>
      </c>
      <c r="AK649" s="40"/>
      <c r="AL649" s="40"/>
      <c r="AM649" s="40"/>
      <c r="AN649" s="39">
        <v>0</v>
      </c>
      <c r="AO649" s="40"/>
      <c r="AP649" s="39">
        <v>0</v>
      </c>
      <c r="AQ649" s="40"/>
      <c r="AR649" s="40"/>
      <c r="AS649" s="40"/>
      <c r="AT649" s="39">
        <v>0</v>
      </c>
    </row>
    <row r="650" spans="1:46"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spans="1:46" ht="20.100000000000001" customHeight="1" x14ac:dyDescent="0.2">
      <c r="C651" s="42" t="s">
        <v>319</v>
      </c>
      <c r="D651" s="42"/>
      <c r="F651" s="44">
        <v>2</v>
      </c>
      <c r="G651" s="45"/>
      <c r="H651" s="45"/>
      <c r="I651" s="45"/>
      <c r="J651" s="44">
        <v>246</v>
      </c>
      <c r="K651" s="44">
        <v>0</v>
      </c>
      <c r="L651" s="44">
        <v>0</v>
      </c>
      <c r="M651" s="45"/>
      <c r="N651" s="44">
        <v>246</v>
      </c>
      <c r="O651" s="45"/>
      <c r="P651" s="45"/>
      <c r="Q651" s="45"/>
      <c r="R651" s="44">
        <v>0</v>
      </c>
      <c r="S651" s="44">
        <v>244</v>
      </c>
      <c r="T651" s="44">
        <v>2</v>
      </c>
      <c r="U651" s="44">
        <v>1</v>
      </c>
      <c r="V651" s="45"/>
      <c r="W651" s="44">
        <v>0</v>
      </c>
      <c r="X651" s="44">
        <v>0</v>
      </c>
      <c r="Y651" s="44">
        <v>0</v>
      </c>
      <c r="Z651" s="44">
        <v>1</v>
      </c>
      <c r="AA651" s="44">
        <v>0</v>
      </c>
      <c r="AB651" s="44">
        <v>0</v>
      </c>
      <c r="AC651" s="44">
        <v>0</v>
      </c>
      <c r="AD651" s="44">
        <v>0</v>
      </c>
      <c r="AE651" s="45"/>
      <c r="AF651" s="44">
        <v>248</v>
      </c>
      <c r="AG651" s="45"/>
      <c r="AH651" s="45"/>
      <c r="AI651" s="45"/>
      <c r="AJ651" s="44">
        <v>0</v>
      </c>
      <c r="AK651" s="45"/>
      <c r="AL651" s="45"/>
      <c r="AM651" s="45"/>
      <c r="AN651" s="44">
        <v>0</v>
      </c>
      <c r="AO651" s="45"/>
      <c r="AP651" s="44">
        <v>0</v>
      </c>
      <c r="AQ651" s="45"/>
      <c r="AR651" s="45"/>
      <c r="AS651" s="45"/>
      <c r="AT651" s="44">
        <v>0</v>
      </c>
    </row>
    <row r="652" spans="1:46"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row>
    <row r="653" spans="1:46" s="1" customFormat="1" ht="20.100000000000001" customHeight="1" x14ac:dyDescent="0.25">
      <c r="A653" s="3"/>
      <c r="B653" s="49" t="s">
        <v>320</v>
      </c>
      <c r="C653" s="50"/>
      <c r="D653" s="50"/>
      <c r="E653" s="5"/>
      <c r="F653" s="51">
        <v>689</v>
      </c>
      <c r="G653" s="52"/>
      <c r="H653" s="52"/>
      <c r="I653" s="52"/>
      <c r="J653" s="51">
        <v>7045</v>
      </c>
      <c r="K653" s="51">
        <v>164</v>
      </c>
      <c r="L653" s="51">
        <v>18</v>
      </c>
      <c r="M653" s="52"/>
      <c r="N653" s="51">
        <v>7227</v>
      </c>
      <c r="O653" s="52"/>
      <c r="P653" s="52"/>
      <c r="Q653" s="52"/>
      <c r="R653" s="51">
        <v>6</v>
      </c>
      <c r="S653" s="51">
        <v>361</v>
      </c>
      <c r="T653" s="51">
        <v>238</v>
      </c>
      <c r="U653" s="51">
        <v>336</v>
      </c>
      <c r="V653" s="52"/>
      <c r="W653" s="51">
        <v>843</v>
      </c>
      <c r="X653" s="51">
        <v>11</v>
      </c>
      <c r="Y653" s="51">
        <v>12</v>
      </c>
      <c r="Z653" s="51">
        <v>574</v>
      </c>
      <c r="AA653" s="51">
        <v>161</v>
      </c>
      <c r="AB653" s="51">
        <v>77</v>
      </c>
      <c r="AC653" s="51">
        <v>4309</v>
      </c>
      <c r="AD653" s="51">
        <v>1</v>
      </c>
      <c r="AE653" s="52"/>
      <c r="AF653" s="51">
        <v>6929</v>
      </c>
      <c r="AG653" s="52"/>
      <c r="AH653" s="52"/>
      <c r="AI653" s="52"/>
      <c r="AJ653" s="51">
        <v>987</v>
      </c>
      <c r="AK653" s="52"/>
      <c r="AL653" s="52"/>
      <c r="AM653" s="52"/>
      <c r="AN653" s="51">
        <v>0</v>
      </c>
      <c r="AO653" s="52"/>
      <c r="AP653" s="51">
        <v>0</v>
      </c>
      <c r="AQ653" s="52"/>
      <c r="AR653" s="52"/>
      <c r="AS653" s="52"/>
      <c r="AT653" s="51">
        <v>0</v>
      </c>
    </row>
    <row r="654" spans="1:46"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spans="1:46"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spans="1:46"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spans="1:46" ht="20.100000000000001" customHeight="1" x14ac:dyDescent="0.2">
      <c r="B657" s="5"/>
      <c r="D657" s="2" t="s">
        <v>98</v>
      </c>
      <c r="F657" s="37">
        <v>79</v>
      </c>
      <c r="G657" s="37"/>
      <c r="H657" s="37"/>
      <c r="I657" s="37"/>
      <c r="J657" s="37">
        <v>689</v>
      </c>
      <c r="K657" s="37">
        <v>5</v>
      </c>
      <c r="L657" s="37">
        <v>0</v>
      </c>
      <c r="M657" s="37"/>
      <c r="N657" s="37">
        <v>694</v>
      </c>
      <c r="O657" s="37"/>
      <c r="P657" s="37"/>
      <c r="Q657" s="37"/>
      <c r="R657" s="37">
        <v>27</v>
      </c>
      <c r="S657" s="37">
        <v>15</v>
      </c>
      <c r="T657" s="37">
        <v>18</v>
      </c>
      <c r="U657" s="37">
        <v>36</v>
      </c>
      <c r="V657" s="37"/>
      <c r="W657" s="37">
        <v>50</v>
      </c>
      <c r="X657" s="37">
        <v>1</v>
      </c>
      <c r="Y657" s="37">
        <v>1</v>
      </c>
      <c r="Z657" s="37">
        <v>21</v>
      </c>
      <c r="AA657" s="37">
        <v>50</v>
      </c>
      <c r="AB657" s="37">
        <v>17</v>
      </c>
      <c r="AC657" s="37">
        <v>452</v>
      </c>
      <c r="AD657" s="37">
        <v>0</v>
      </c>
      <c r="AE657" s="37"/>
      <c r="AF657" s="37">
        <v>688</v>
      </c>
      <c r="AG657" s="37"/>
      <c r="AH657" s="37"/>
      <c r="AI657" s="37"/>
      <c r="AJ657" s="37">
        <v>85</v>
      </c>
      <c r="AK657" s="37"/>
      <c r="AL657" s="37"/>
      <c r="AM657" s="37"/>
      <c r="AN657" s="37">
        <v>0</v>
      </c>
      <c r="AO657" s="37"/>
      <c r="AP657" s="37">
        <v>0</v>
      </c>
      <c r="AQ657" s="37"/>
      <c r="AR657" s="37"/>
      <c r="AS657" s="37"/>
      <c r="AT657" s="37">
        <v>0</v>
      </c>
    </row>
    <row r="658" spans="1:46" ht="20.100000000000001" customHeight="1" x14ac:dyDescent="0.2">
      <c r="D658" s="38" t="s">
        <v>99</v>
      </c>
      <c r="F658" s="39">
        <v>103</v>
      </c>
      <c r="G658" s="40"/>
      <c r="H658" s="40"/>
      <c r="I658" s="40"/>
      <c r="J658" s="39">
        <v>672</v>
      </c>
      <c r="K658" s="39">
        <v>0</v>
      </c>
      <c r="L658" s="39">
        <v>4</v>
      </c>
      <c r="M658" s="40"/>
      <c r="N658" s="39">
        <v>676</v>
      </c>
      <c r="O658" s="40"/>
      <c r="P658" s="40"/>
      <c r="Q658" s="40"/>
      <c r="R658" s="39">
        <v>0</v>
      </c>
      <c r="S658" s="39">
        <v>19</v>
      </c>
      <c r="T658" s="39">
        <v>16</v>
      </c>
      <c r="U658" s="39">
        <v>32</v>
      </c>
      <c r="V658" s="40"/>
      <c r="W658" s="39">
        <v>60</v>
      </c>
      <c r="X658" s="39">
        <v>3</v>
      </c>
      <c r="Y658" s="39">
        <v>0</v>
      </c>
      <c r="Z658" s="39">
        <v>20</v>
      </c>
      <c r="AA658" s="39">
        <v>41</v>
      </c>
      <c r="AB658" s="39">
        <v>14</v>
      </c>
      <c r="AC658" s="39">
        <v>469</v>
      </c>
      <c r="AD658" s="39">
        <v>1</v>
      </c>
      <c r="AE658" s="40"/>
      <c r="AF658" s="39">
        <v>675</v>
      </c>
      <c r="AG658" s="40"/>
      <c r="AH658" s="40"/>
      <c r="AI658" s="40"/>
      <c r="AJ658" s="39">
        <v>104</v>
      </c>
      <c r="AK658" s="40"/>
      <c r="AL658" s="40"/>
      <c r="AM658" s="40"/>
      <c r="AN658" s="39">
        <v>0</v>
      </c>
      <c r="AO658" s="40"/>
      <c r="AP658" s="39">
        <v>0</v>
      </c>
      <c r="AQ658" s="40"/>
      <c r="AR658" s="40"/>
      <c r="AS658" s="40"/>
      <c r="AT658" s="39">
        <v>0</v>
      </c>
    </row>
    <row r="659" spans="1:46" ht="20.100000000000001" customHeight="1" x14ac:dyDescent="0.2">
      <c r="D659" s="2" t="s">
        <v>113</v>
      </c>
      <c r="F659" s="37">
        <v>81</v>
      </c>
      <c r="G659" s="37"/>
      <c r="H659" s="37"/>
      <c r="I659" s="37"/>
      <c r="J659" s="37">
        <v>659</v>
      </c>
      <c r="K659" s="37">
        <v>0</v>
      </c>
      <c r="L659" s="37">
        <v>2</v>
      </c>
      <c r="M659" s="37"/>
      <c r="N659" s="37">
        <v>661</v>
      </c>
      <c r="O659" s="37"/>
      <c r="P659" s="37"/>
      <c r="Q659" s="37"/>
      <c r="R659" s="37">
        <v>2</v>
      </c>
      <c r="S659" s="37">
        <v>15</v>
      </c>
      <c r="T659" s="37">
        <v>5</v>
      </c>
      <c r="U659" s="37">
        <v>24</v>
      </c>
      <c r="V659" s="37"/>
      <c r="W659" s="37">
        <v>52</v>
      </c>
      <c r="X659" s="37">
        <v>1</v>
      </c>
      <c r="Y659" s="37">
        <v>1</v>
      </c>
      <c r="Z659" s="37">
        <v>16</v>
      </c>
      <c r="AA659" s="37">
        <v>44</v>
      </c>
      <c r="AB659" s="37">
        <v>18</v>
      </c>
      <c r="AC659" s="37">
        <v>478</v>
      </c>
      <c r="AD659" s="37">
        <v>0</v>
      </c>
      <c r="AE659" s="37"/>
      <c r="AF659" s="37">
        <v>656</v>
      </c>
      <c r="AG659" s="37"/>
      <c r="AH659" s="37"/>
      <c r="AI659" s="37"/>
      <c r="AJ659" s="37">
        <v>86</v>
      </c>
      <c r="AK659" s="37"/>
      <c r="AL659" s="37"/>
      <c r="AM659" s="37"/>
      <c r="AN659" s="37">
        <v>0</v>
      </c>
      <c r="AO659" s="37"/>
      <c r="AP659" s="37">
        <v>0</v>
      </c>
      <c r="AQ659" s="37"/>
      <c r="AR659" s="37"/>
      <c r="AS659" s="37"/>
      <c r="AT659" s="37">
        <v>0</v>
      </c>
    </row>
    <row r="660" spans="1:46"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spans="1:46" s="1" customFormat="1" ht="20.100000000000001" customHeight="1" x14ac:dyDescent="0.2">
      <c r="A661" s="3"/>
      <c r="B661" s="6"/>
      <c r="C661" s="42" t="s">
        <v>180</v>
      </c>
      <c r="D661" s="42"/>
      <c r="E661" s="5"/>
      <c r="F661" s="44">
        <v>263</v>
      </c>
      <c r="G661" s="45"/>
      <c r="H661" s="45"/>
      <c r="I661" s="45"/>
      <c r="J661" s="44">
        <v>2020</v>
      </c>
      <c r="K661" s="44">
        <v>5</v>
      </c>
      <c r="L661" s="44">
        <v>6</v>
      </c>
      <c r="M661" s="45"/>
      <c r="N661" s="44">
        <v>2031</v>
      </c>
      <c r="O661" s="45"/>
      <c r="P661" s="45"/>
      <c r="Q661" s="45"/>
      <c r="R661" s="44">
        <v>29</v>
      </c>
      <c r="S661" s="44">
        <v>49</v>
      </c>
      <c r="T661" s="44">
        <v>39</v>
      </c>
      <c r="U661" s="44">
        <v>92</v>
      </c>
      <c r="V661" s="45"/>
      <c r="W661" s="44">
        <v>162</v>
      </c>
      <c r="X661" s="44">
        <v>5</v>
      </c>
      <c r="Y661" s="44">
        <v>2</v>
      </c>
      <c r="Z661" s="44">
        <v>57</v>
      </c>
      <c r="AA661" s="44">
        <v>135</v>
      </c>
      <c r="AB661" s="44">
        <v>49</v>
      </c>
      <c r="AC661" s="44">
        <v>1399</v>
      </c>
      <c r="AD661" s="44">
        <v>1</v>
      </c>
      <c r="AE661" s="45"/>
      <c r="AF661" s="44">
        <v>2019</v>
      </c>
      <c r="AG661" s="45"/>
      <c r="AH661" s="45"/>
      <c r="AI661" s="45"/>
      <c r="AJ661" s="44">
        <v>275</v>
      </c>
      <c r="AK661" s="45"/>
      <c r="AL661" s="45"/>
      <c r="AM661" s="45"/>
      <c r="AN661" s="44">
        <v>0</v>
      </c>
      <c r="AO661" s="45"/>
      <c r="AP661" s="44">
        <v>0</v>
      </c>
      <c r="AQ661" s="45"/>
      <c r="AR661" s="45"/>
      <c r="AS661" s="45"/>
      <c r="AT661" s="44">
        <v>0</v>
      </c>
    </row>
    <row r="662" spans="1:46"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row>
    <row r="663" spans="1:46" s="1" customFormat="1" ht="20.100000000000001" customHeight="1" x14ac:dyDescent="0.25">
      <c r="A663" s="3"/>
      <c r="B663" s="49" t="s">
        <v>322</v>
      </c>
      <c r="C663" s="50"/>
      <c r="D663" s="50"/>
      <c r="E663" s="5"/>
      <c r="F663" s="51">
        <v>263</v>
      </c>
      <c r="G663" s="52"/>
      <c r="H663" s="52"/>
      <c r="I663" s="52"/>
      <c r="J663" s="51">
        <v>2020</v>
      </c>
      <c r="K663" s="51">
        <v>5</v>
      </c>
      <c r="L663" s="51">
        <v>6</v>
      </c>
      <c r="M663" s="52"/>
      <c r="N663" s="51">
        <v>2031</v>
      </c>
      <c r="O663" s="52"/>
      <c r="P663" s="52"/>
      <c r="Q663" s="52"/>
      <c r="R663" s="51">
        <v>29</v>
      </c>
      <c r="S663" s="51">
        <v>49</v>
      </c>
      <c r="T663" s="51">
        <v>39</v>
      </c>
      <c r="U663" s="51">
        <v>92</v>
      </c>
      <c r="V663" s="52"/>
      <c r="W663" s="51">
        <v>162</v>
      </c>
      <c r="X663" s="51">
        <v>5</v>
      </c>
      <c r="Y663" s="51">
        <v>2</v>
      </c>
      <c r="Z663" s="51">
        <v>57</v>
      </c>
      <c r="AA663" s="51">
        <v>135</v>
      </c>
      <c r="AB663" s="51">
        <v>49</v>
      </c>
      <c r="AC663" s="51">
        <v>1399</v>
      </c>
      <c r="AD663" s="51">
        <v>1</v>
      </c>
      <c r="AE663" s="52"/>
      <c r="AF663" s="51">
        <v>2019</v>
      </c>
      <c r="AG663" s="52"/>
      <c r="AH663" s="52"/>
      <c r="AI663" s="52"/>
      <c r="AJ663" s="51">
        <v>275</v>
      </c>
      <c r="AK663" s="52"/>
      <c r="AL663" s="52"/>
      <c r="AM663" s="52"/>
      <c r="AN663" s="51">
        <v>0</v>
      </c>
      <c r="AO663" s="52"/>
      <c r="AP663" s="51">
        <v>0</v>
      </c>
      <c r="AQ663" s="52"/>
      <c r="AR663" s="52"/>
      <c r="AS663" s="52"/>
      <c r="AT663" s="51">
        <v>0</v>
      </c>
    </row>
    <row r="664" spans="1:46"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spans="1:46"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spans="1:46"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spans="1:46" ht="20.100000000000001" customHeight="1" x14ac:dyDescent="0.2">
      <c r="B667" s="5"/>
      <c r="D667" s="2" t="s">
        <v>98</v>
      </c>
      <c r="F667" s="37">
        <v>76</v>
      </c>
      <c r="G667" s="37"/>
      <c r="H667" s="37"/>
      <c r="I667" s="37"/>
      <c r="J667" s="37">
        <v>502</v>
      </c>
      <c r="K667" s="37">
        <v>0</v>
      </c>
      <c r="L667" s="37">
        <v>1</v>
      </c>
      <c r="M667" s="37"/>
      <c r="N667" s="37">
        <v>503</v>
      </c>
      <c r="O667" s="37"/>
      <c r="P667" s="37"/>
      <c r="Q667" s="37"/>
      <c r="R667" s="37">
        <v>0</v>
      </c>
      <c r="S667" s="37">
        <v>23</v>
      </c>
      <c r="T667" s="37">
        <v>4</v>
      </c>
      <c r="U667" s="37">
        <v>7</v>
      </c>
      <c r="V667" s="37"/>
      <c r="W667" s="37">
        <v>22</v>
      </c>
      <c r="X667" s="37">
        <v>0</v>
      </c>
      <c r="Y667" s="37">
        <v>1</v>
      </c>
      <c r="Z667" s="37">
        <v>15</v>
      </c>
      <c r="AA667" s="37">
        <v>12</v>
      </c>
      <c r="AB667" s="37">
        <v>10</v>
      </c>
      <c r="AC667" s="37">
        <v>396</v>
      </c>
      <c r="AD667" s="37">
        <v>0</v>
      </c>
      <c r="AE667" s="37"/>
      <c r="AF667" s="37">
        <v>490</v>
      </c>
      <c r="AG667" s="37"/>
      <c r="AH667" s="37"/>
      <c r="AI667" s="37"/>
      <c r="AJ667" s="37">
        <v>89</v>
      </c>
      <c r="AK667" s="37"/>
      <c r="AL667" s="37"/>
      <c r="AM667" s="37"/>
      <c r="AN667" s="37">
        <v>0</v>
      </c>
      <c r="AO667" s="37"/>
      <c r="AP667" s="37">
        <v>0</v>
      </c>
      <c r="AQ667" s="37"/>
      <c r="AR667" s="37"/>
      <c r="AS667" s="37"/>
      <c r="AT667" s="37">
        <v>0</v>
      </c>
    </row>
    <row r="668" spans="1:46" ht="20.100000000000001" customHeight="1" x14ac:dyDescent="0.2">
      <c r="D668" s="38" t="s">
        <v>99</v>
      </c>
      <c r="F668" s="39">
        <v>55</v>
      </c>
      <c r="G668" s="40"/>
      <c r="H668" s="40"/>
      <c r="I668" s="40"/>
      <c r="J668" s="39">
        <v>434</v>
      </c>
      <c r="K668" s="39">
        <v>0</v>
      </c>
      <c r="L668" s="39">
        <v>1</v>
      </c>
      <c r="M668" s="40"/>
      <c r="N668" s="39">
        <v>435</v>
      </c>
      <c r="O668" s="40"/>
      <c r="P668" s="40"/>
      <c r="Q668" s="40"/>
      <c r="R668" s="39">
        <v>0</v>
      </c>
      <c r="S668" s="39">
        <v>17</v>
      </c>
      <c r="T668" s="39">
        <v>13</v>
      </c>
      <c r="U668" s="39">
        <v>8</v>
      </c>
      <c r="V668" s="40"/>
      <c r="W668" s="39">
        <v>19</v>
      </c>
      <c r="X668" s="39">
        <v>1</v>
      </c>
      <c r="Y668" s="39">
        <v>0</v>
      </c>
      <c r="Z668" s="39">
        <v>12</v>
      </c>
      <c r="AA668" s="39">
        <v>13</v>
      </c>
      <c r="AB668" s="39">
        <v>13</v>
      </c>
      <c r="AC668" s="39">
        <v>319</v>
      </c>
      <c r="AD668" s="39">
        <v>0</v>
      </c>
      <c r="AE668" s="40"/>
      <c r="AF668" s="39">
        <v>415</v>
      </c>
      <c r="AG668" s="40"/>
      <c r="AH668" s="40"/>
      <c r="AI668" s="40"/>
      <c r="AJ668" s="39">
        <v>75</v>
      </c>
      <c r="AK668" s="40"/>
      <c r="AL668" s="40"/>
      <c r="AM668" s="40"/>
      <c r="AN668" s="39">
        <v>0</v>
      </c>
      <c r="AO668" s="40"/>
      <c r="AP668" s="39">
        <v>0</v>
      </c>
      <c r="AQ668" s="40"/>
      <c r="AR668" s="40"/>
      <c r="AS668" s="40"/>
      <c r="AT668" s="39">
        <v>0</v>
      </c>
    </row>
    <row r="669" spans="1:46" ht="20.100000000000001" customHeight="1" x14ac:dyDescent="0.2">
      <c r="D669" s="2" t="s">
        <v>100</v>
      </c>
      <c r="F669" s="37">
        <v>57</v>
      </c>
      <c r="G669" s="37"/>
      <c r="H669" s="37"/>
      <c r="I669" s="37"/>
      <c r="J669" s="37">
        <v>380</v>
      </c>
      <c r="K669" s="37">
        <v>2</v>
      </c>
      <c r="L669" s="37">
        <v>2</v>
      </c>
      <c r="M669" s="37"/>
      <c r="N669" s="37">
        <v>384</v>
      </c>
      <c r="O669" s="37"/>
      <c r="P669" s="37"/>
      <c r="Q669" s="37"/>
      <c r="R669" s="37">
        <v>0</v>
      </c>
      <c r="S669" s="37">
        <v>18</v>
      </c>
      <c r="T669" s="37">
        <v>14</v>
      </c>
      <c r="U669" s="37">
        <v>11</v>
      </c>
      <c r="V669" s="37"/>
      <c r="W669" s="37">
        <v>11</v>
      </c>
      <c r="X669" s="37">
        <v>1</v>
      </c>
      <c r="Y669" s="37">
        <v>0</v>
      </c>
      <c r="Z669" s="37">
        <v>9</v>
      </c>
      <c r="AA669" s="37">
        <v>18</v>
      </c>
      <c r="AB669" s="37">
        <v>8</v>
      </c>
      <c r="AC669" s="37">
        <v>283</v>
      </c>
      <c r="AD669" s="37">
        <v>0</v>
      </c>
      <c r="AE669" s="37"/>
      <c r="AF669" s="37">
        <v>373</v>
      </c>
      <c r="AG669" s="37"/>
      <c r="AH669" s="37"/>
      <c r="AI669" s="37"/>
      <c r="AJ669" s="37">
        <v>68</v>
      </c>
      <c r="AK669" s="37"/>
      <c r="AL669" s="37"/>
      <c r="AM669" s="37"/>
      <c r="AN669" s="37">
        <v>0</v>
      </c>
      <c r="AO669" s="37"/>
      <c r="AP669" s="37">
        <v>0</v>
      </c>
      <c r="AQ669" s="37"/>
      <c r="AR669" s="37"/>
      <c r="AS669" s="37"/>
      <c r="AT669" s="37">
        <v>0</v>
      </c>
    </row>
    <row r="670" spans="1:46"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spans="1:46" s="1" customFormat="1" ht="20.100000000000001" customHeight="1" x14ac:dyDescent="0.2">
      <c r="A671" s="3"/>
      <c r="B671" s="6"/>
      <c r="C671" s="42" t="s">
        <v>180</v>
      </c>
      <c r="D671" s="42"/>
      <c r="E671" s="5"/>
      <c r="F671" s="44">
        <v>188</v>
      </c>
      <c r="G671" s="45"/>
      <c r="H671" s="45"/>
      <c r="I671" s="45"/>
      <c r="J671" s="44">
        <v>1316</v>
      </c>
      <c r="K671" s="44">
        <v>2</v>
      </c>
      <c r="L671" s="44">
        <v>4</v>
      </c>
      <c r="M671" s="45"/>
      <c r="N671" s="44">
        <v>1322</v>
      </c>
      <c r="O671" s="45"/>
      <c r="P671" s="45"/>
      <c r="Q671" s="45"/>
      <c r="R671" s="44">
        <v>0</v>
      </c>
      <c r="S671" s="44">
        <v>58</v>
      </c>
      <c r="T671" s="44">
        <v>31</v>
      </c>
      <c r="U671" s="44">
        <v>26</v>
      </c>
      <c r="V671" s="45"/>
      <c r="W671" s="44">
        <v>52</v>
      </c>
      <c r="X671" s="44">
        <v>2</v>
      </c>
      <c r="Y671" s="44">
        <v>1</v>
      </c>
      <c r="Z671" s="44">
        <v>36</v>
      </c>
      <c r="AA671" s="44">
        <v>43</v>
      </c>
      <c r="AB671" s="44">
        <v>31</v>
      </c>
      <c r="AC671" s="44">
        <v>998</v>
      </c>
      <c r="AD671" s="44">
        <v>0</v>
      </c>
      <c r="AE671" s="45"/>
      <c r="AF671" s="44">
        <v>1278</v>
      </c>
      <c r="AG671" s="45"/>
      <c r="AH671" s="45"/>
      <c r="AI671" s="45"/>
      <c r="AJ671" s="44">
        <v>232</v>
      </c>
      <c r="AK671" s="45"/>
      <c r="AL671" s="45"/>
      <c r="AM671" s="45"/>
      <c r="AN671" s="44">
        <v>0</v>
      </c>
      <c r="AO671" s="45"/>
      <c r="AP671" s="44">
        <v>0</v>
      </c>
      <c r="AQ671" s="45"/>
      <c r="AR671" s="45"/>
      <c r="AS671" s="45"/>
      <c r="AT671" s="44">
        <v>0</v>
      </c>
    </row>
    <row r="672" spans="1:46"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row>
    <row r="673" spans="1:46" s="1" customFormat="1" ht="20.100000000000001" customHeight="1" x14ac:dyDescent="0.25">
      <c r="A673" s="3"/>
      <c r="B673" s="49" t="s">
        <v>324</v>
      </c>
      <c r="C673" s="50"/>
      <c r="D673" s="50"/>
      <c r="E673" s="5"/>
      <c r="F673" s="51">
        <v>188</v>
      </c>
      <c r="G673" s="52"/>
      <c r="H673" s="52"/>
      <c r="I673" s="52"/>
      <c r="J673" s="51">
        <v>1316</v>
      </c>
      <c r="K673" s="51">
        <v>2</v>
      </c>
      <c r="L673" s="51">
        <v>4</v>
      </c>
      <c r="M673" s="52"/>
      <c r="N673" s="51">
        <v>1322</v>
      </c>
      <c r="O673" s="52"/>
      <c r="P673" s="52"/>
      <c r="Q673" s="52"/>
      <c r="R673" s="51">
        <v>0</v>
      </c>
      <c r="S673" s="51">
        <v>58</v>
      </c>
      <c r="T673" s="51">
        <v>31</v>
      </c>
      <c r="U673" s="51">
        <v>26</v>
      </c>
      <c r="V673" s="52"/>
      <c r="W673" s="51">
        <v>52</v>
      </c>
      <c r="X673" s="51">
        <v>2</v>
      </c>
      <c r="Y673" s="51">
        <v>1</v>
      </c>
      <c r="Z673" s="51">
        <v>36</v>
      </c>
      <c r="AA673" s="51">
        <v>43</v>
      </c>
      <c r="AB673" s="51">
        <v>31</v>
      </c>
      <c r="AC673" s="51">
        <v>998</v>
      </c>
      <c r="AD673" s="51">
        <v>0</v>
      </c>
      <c r="AE673" s="52"/>
      <c r="AF673" s="51">
        <v>1278</v>
      </c>
      <c r="AG673" s="52"/>
      <c r="AH673" s="52"/>
      <c r="AI673" s="52"/>
      <c r="AJ673" s="51">
        <v>232</v>
      </c>
      <c r="AK673" s="52"/>
      <c r="AL673" s="52"/>
      <c r="AM673" s="52"/>
      <c r="AN673" s="51">
        <v>0</v>
      </c>
      <c r="AO673" s="52"/>
      <c r="AP673" s="51">
        <v>0</v>
      </c>
      <c r="AQ673" s="52"/>
      <c r="AR673" s="52"/>
      <c r="AS673" s="52"/>
      <c r="AT673" s="51">
        <v>0</v>
      </c>
    </row>
    <row r="674" spans="1:46"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spans="1:46"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spans="1:46"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spans="1:46" ht="20.100000000000001" customHeight="1" x14ac:dyDescent="0.2">
      <c r="D677" s="2" t="s">
        <v>173</v>
      </c>
      <c r="F677" s="37">
        <v>0</v>
      </c>
      <c r="G677" s="37"/>
      <c r="H677" s="37"/>
      <c r="I677" s="37"/>
      <c r="J677" s="37">
        <v>0</v>
      </c>
      <c r="K677" s="37">
        <v>0</v>
      </c>
      <c r="L677" s="37">
        <v>0</v>
      </c>
      <c r="M677" s="37"/>
      <c r="N677" s="37">
        <v>0</v>
      </c>
      <c r="O677" s="37"/>
      <c r="P677" s="37"/>
      <c r="Q677" s="37"/>
      <c r="R677" s="37">
        <v>0</v>
      </c>
      <c r="S677" s="37">
        <v>0</v>
      </c>
      <c r="T677" s="37">
        <v>0</v>
      </c>
      <c r="U677" s="37">
        <v>0</v>
      </c>
      <c r="V677" s="37"/>
      <c r="W677" s="37">
        <v>0</v>
      </c>
      <c r="X677" s="37">
        <v>0</v>
      </c>
      <c r="Y677" s="37">
        <v>0</v>
      </c>
      <c r="Z677" s="37">
        <v>0</v>
      </c>
      <c r="AA677" s="37">
        <v>0</v>
      </c>
      <c r="AB677" s="37">
        <v>0</v>
      </c>
      <c r="AC677" s="37">
        <v>0</v>
      </c>
      <c r="AD677" s="37">
        <v>0</v>
      </c>
      <c r="AE677" s="37"/>
      <c r="AF677" s="37">
        <v>0</v>
      </c>
      <c r="AG677" s="37"/>
      <c r="AH677" s="37"/>
      <c r="AI677" s="37"/>
      <c r="AJ677" s="37">
        <v>0</v>
      </c>
      <c r="AK677" s="37"/>
      <c r="AL677" s="37"/>
      <c r="AM677" s="37"/>
      <c r="AN677" s="37">
        <v>0</v>
      </c>
      <c r="AO677" s="37"/>
      <c r="AP677" s="37">
        <v>0</v>
      </c>
      <c r="AQ677" s="37"/>
      <c r="AR677" s="37"/>
      <c r="AS677" s="37"/>
      <c r="AT677" s="37">
        <v>0</v>
      </c>
    </row>
    <row r="678" spans="1:46"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spans="1:46" ht="20.100000000000001" customHeight="1" x14ac:dyDescent="0.2">
      <c r="C679" s="42" t="s">
        <v>188</v>
      </c>
      <c r="D679" s="42"/>
      <c r="F679" s="44">
        <v>0</v>
      </c>
      <c r="G679" s="45"/>
      <c r="H679" s="45"/>
      <c r="I679" s="45"/>
      <c r="J679" s="44">
        <v>0</v>
      </c>
      <c r="K679" s="44">
        <v>0</v>
      </c>
      <c r="L679" s="44">
        <v>0</v>
      </c>
      <c r="M679" s="45"/>
      <c r="N679" s="44">
        <v>0</v>
      </c>
      <c r="O679" s="45"/>
      <c r="P679" s="45"/>
      <c r="Q679" s="45"/>
      <c r="R679" s="44">
        <v>0</v>
      </c>
      <c r="S679" s="44">
        <v>0</v>
      </c>
      <c r="T679" s="44">
        <v>0</v>
      </c>
      <c r="U679" s="44">
        <v>0</v>
      </c>
      <c r="V679" s="45"/>
      <c r="W679" s="44">
        <v>0</v>
      </c>
      <c r="X679" s="44">
        <v>0</v>
      </c>
      <c r="Y679" s="44">
        <v>0</v>
      </c>
      <c r="Z679" s="44">
        <v>0</v>
      </c>
      <c r="AA679" s="44">
        <v>0</v>
      </c>
      <c r="AB679" s="44">
        <v>0</v>
      </c>
      <c r="AC679" s="44">
        <v>0</v>
      </c>
      <c r="AD679" s="44">
        <v>0</v>
      </c>
      <c r="AE679" s="45"/>
      <c r="AF679" s="44">
        <v>0</v>
      </c>
      <c r="AG679" s="45"/>
      <c r="AH679" s="45"/>
      <c r="AI679" s="45"/>
      <c r="AJ679" s="44">
        <v>0</v>
      </c>
      <c r="AK679" s="45"/>
      <c r="AL679" s="45"/>
      <c r="AM679" s="45"/>
      <c r="AN679" s="44">
        <v>0</v>
      </c>
      <c r="AO679" s="45"/>
      <c r="AP679" s="44">
        <v>0</v>
      </c>
      <c r="AQ679" s="45"/>
      <c r="AR679" s="45"/>
      <c r="AS679" s="45"/>
      <c r="AT679" s="44">
        <v>0</v>
      </c>
    </row>
    <row r="680" spans="1:46"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spans="1:46"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spans="1:46" ht="20.100000000000001" customHeight="1" x14ac:dyDescent="0.2">
      <c r="D682" s="2" t="s">
        <v>124</v>
      </c>
      <c r="F682" s="37">
        <v>65</v>
      </c>
      <c r="G682" s="37"/>
      <c r="H682" s="37"/>
      <c r="I682" s="37"/>
      <c r="J682" s="37">
        <v>194</v>
      </c>
      <c r="K682" s="37">
        <v>1</v>
      </c>
      <c r="L682" s="37">
        <v>1</v>
      </c>
      <c r="M682" s="37"/>
      <c r="N682" s="37">
        <v>196</v>
      </c>
      <c r="O682" s="37"/>
      <c r="P682" s="37"/>
      <c r="Q682" s="37"/>
      <c r="R682" s="37">
        <v>0</v>
      </c>
      <c r="S682" s="37">
        <v>10</v>
      </c>
      <c r="T682" s="37">
        <v>15</v>
      </c>
      <c r="U682" s="37">
        <v>21</v>
      </c>
      <c r="V682" s="37"/>
      <c r="W682" s="37">
        <v>8</v>
      </c>
      <c r="X682" s="37">
        <v>2</v>
      </c>
      <c r="Y682" s="37">
        <v>0</v>
      </c>
      <c r="Z682" s="37">
        <v>3</v>
      </c>
      <c r="AA682" s="37">
        <v>16</v>
      </c>
      <c r="AB682" s="37">
        <v>5</v>
      </c>
      <c r="AC682" s="37">
        <v>112</v>
      </c>
      <c r="AD682" s="37">
        <v>0</v>
      </c>
      <c r="AE682" s="37"/>
      <c r="AF682" s="37">
        <v>192</v>
      </c>
      <c r="AG682" s="37"/>
      <c r="AH682" s="37"/>
      <c r="AI682" s="37"/>
      <c r="AJ682" s="37">
        <v>69</v>
      </c>
      <c r="AK682" s="37"/>
      <c r="AL682" s="37"/>
      <c r="AM682" s="37"/>
      <c r="AN682" s="37">
        <v>0</v>
      </c>
      <c r="AO682" s="37"/>
      <c r="AP682" s="37">
        <v>0</v>
      </c>
      <c r="AQ682" s="37"/>
      <c r="AR682" s="37"/>
      <c r="AS682" s="37"/>
      <c r="AT682" s="37">
        <v>0</v>
      </c>
    </row>
    <row r="683" spans="1:46" ht="20.100000000000001" customHeight="1" x14ac:dyDescent="0.2">
      <c r="B683" s="5"/>
      <c r="D683" s="38" t="s">
        <v>173</v>
      </c>
      <c r="F683" s="39">
        <v>78</v>
      </c>
      <c r="G683" s="40"/>
      <c r="H683" s="40"/>
      <c r="I683" s="40"/>
      <c r="J683" s="39">
        <v>542</v>
      </c>
      <c r="K683" s="39">
        <v>5</v>
      </c>
      <c r="L683" s="39">
        <v>4</v>
      </c>
      <c r="M683" s="40"/>
      <c r="N683" s="39">
        <v>551</v>
      </c>
      <c r="O683" s="40"/>
      <c r="P683" s="40"/>
      <c r="Q683" s="40"/>
      <c r="R683" s="39">
        <v>3</v>
      </c>
      <c r="S683" s="39">
        <v>23</v>
      </c>
      <c r="T683" s="39">
        <v>12</v>
      </c>
      <c r="U683" s="39">
        <v>20</v>
      </c>
      <c r="V683" s="40"/>
      <c r="W683" s="39">
        <v>32</v>
      </c>
      <c r="X683" s="39">
        <v>0</v>
      </c>
      <c r="Y683" s="39">
        <v>1</v>
      </c>
      <c r="Z683" s="39">
        <v>11</v>
      </c>
      <c r="AA683" s="39">
        <v>57</v>
      </c>
      <c r="AB683" s="39">
        <v>11</v>
      </c>
      <c r="AC683" s="39">
        <v>363</v>
      </c>
      <c r="AD683" s="39">
        <v>0</v>
      </c>
      <c r="AE683" s="40"/>
      <c r="AF683" s="39">
        <v>533</v>
      </c>
      <c r="AG683" s="40"/>
      <c r="AH683" s="40"/>
      <c r="AI683" s="40"/>
      <c r="AJ683" s="39">
        <v>96</v>
      </c>
      <c r="AK683" s="40"/>
      <c r="AL683" s="40"/>
      <c r="AM683" s="40"/>
      <c r="AN683" s="39">
        <v>0</v>
      </c>
      <c r="AO683" s="40"/>
      <c r="AP683" s="39">
        <v>0</v>
      </c>
      <c r="AQ683" s="40"/>
      <c r="AR683" s="40"/>
      <c r="AS683" s="40"/>
      <c r="AT683" s="39">
        <v>0</v>
      </c>
    </row>
    <row r="684" spans="1:46" ht="20.100000000000001" customHeight="1" x14ac:dyDescent="0.2">
      <c r="B684" s="5"/>
      <c r="D684" s="2" t="s">
        <v>100</v>
      </c>
      <c r="F684" s="37">
        <v>65</v>
      </c>
      <c r="G684" s="37"/>
      <c r="H684" s="37"/>
      <c r="I684" s="37"/>
      <c r="J684" s="37">
        <v>516</v>
      </c>
      <c r="K684" s="37">
        <v>3</v>
      </c>
      <c r="L684" s="37">
        <v>5</v>
      </c>
      <c r="M684" s="37"/>
      <c r="N684" s="37">
        <v>524</v>
      </c>
      <c r="O684" s="37"/>
      <c r="P684" s="37"/>
      <c r="Q684" s="37"/>
      <c r="R684" s="37">
        <v>0</v>
      </c>
      <c r="S684" s="37">
        <v>21</v>
      </c>
      <c r="T684" s="37">
        <v>7</v>
      </c>
      <c r="U684" s="37">
        <v>23</v>
      </c>
      <c r="V684" s="37"/>
      <c r="W684" s="37">
        <v>72</v>
      </c>
      <c r="X684" s="37">
        <v>2</v>
      </c>
      <c r="Y684" s="37">
        <v>1</v>
      </c>
      <c r="Z684" s="37">
        <v>10</v>
      </c>
      <c r="AA684" s="37">
        <v>47</v>
      </c>
      <c r="AB684" s="37">
        <v>5</v>
      </c>
      <c r="AC684" s="37">
        <v>336</v>
      </c>
      <c r="AD684" s="37">
        <v>0</v>
      </c>
      <c r="AE684" s="37"/>
      <c r="AF684" s="37">
        <v>524</v>
      </c>
      <c r="AG684" s="37"/>
      <c r="AH684" s="37"/>
      <c r="AI684" s="37"/>
      <c r="AJ684" s="37">
        <v>65</v>
      </c>
      <c r="AK684" s="37"/>
      <c r="AL684" s="37"/>
      <c r="AM684" s="37"/>
      <c r="AN684" s="37">
        <v>0</v>
      </c>
      <c r="AO684" s="37"/>
      <c r="AP684" s="37">
        <v>0</v>
      </c>
      <c r="AQ684" s="37"/>
      <c r="AR684" s="37"/>
      <c r="AS684" s="37"/>
      <c r="AT684" s="37">
        <v>0</v>
      </c>
    </row>
    <row r="685" spans="1:46" ht="20.100000000000001" customHeight="1" x14ac:dyDescent="0.2">
      <c r="D685" s="38" t="s">
        <v>101</v>
      </c>
      <c r="F685" s="39">
        <v>69</v>
      </c>
      <c r="G685" s="40"/>
      <c r="H685" s="40"/>
      <c r="I685" s="40"/>
      <c r="J685" s="39">
        <v>522</v>
      </c>
      <c r="K685" s="39">
        <v>4</v>
      </c>
      <c r="L685" s="39">
        <v>5</v>
      </c>
      <c r="M685" s="40"/>
      <c r="N685" s="39">
        <v>531</v>
      </c>
      <c r="O685" s="40"/>
      <c r="P685" s="40"/>
      <c r="Q685" s="40"/>
      <c r="R685" s="39">
        <v>0</v>
      </c>
      <c r="S685" s="39">
        <v>20</v>
      </c>
      <c r="T685" s="39">
        <v>19</v>
      </c>
      <c r="U685" s="39">
        <v>13</v>
      </c>
      <c r="V685" s="40"/>
      <c r="W685" s="39">
        <v>43</v>
      </c>
      <c r="X685" s="39">
        <v>1</v>
      </c>
      <c r="Y685" s="39">
        <v>3</v>
      </c>
      <c r="Z685" s="39">
        <v>8</v>
      </c>
      <c r="AA685" s="39">
        <v>38</v>
      </c>
      <c r="AB685" s="39">
        <v>12</v>
      </c>
      <c r="AC685" s="39">
        <v>367</v>
      </c>
      <c r="AD685" s="39">
        <v>0</v>
      </c>
      <c r="AE685" s="40"/>
      <c r="AF685" s="39">
        <v>524</v>
      </c>
      <c r="AG685" s="40"/>
      <c r="AH685" s="40"/>
      <c r="AI685" s="40"/>
      <c r="AJ685" s="39">
        <v>76</v>
      </c>
      <c r="AK685" s="40"/>
      <c r="AL685" s="40"/>
      <c r="AM685" s="40"/>
      <c r="AN685" s="39">
        <v>0</v>
      </c>
      <c r="AO685" s="40"/>
      <c r="AP685" s="39">
        <v>0</v>
      </c>
      <c r="AQ685" s="40"/>
      <c r="AR685" s="40"/>
      <c r="AS685" s="40"/>
      <c r="AT685" s="39">
        <v>0</v>
      </c>
    </row>
    <row r="686" spans="1:46" ht="20.100000000000001" customHeight="1" x14ac:dyDescent="0.2">
      <c r="D686" s="2" t="s">
        <v>115</v>
      </c>
      <c r="F686" s="37">
        <v>99</v>
      </c>
      <c r="G686" s="37"/>
      <c r="H686" s="37"/>
      <c r="I686" s="37"/>
      <c r="J686" s="37">
        <v>531</v>
      </c>
      <c r="K686" s="37">
        <v>1</v>
      </c>
      <c r="L686" s="37">
        <v>2</v>
      </c>
      <c r="M686" s="37"/>
      <c r="N686" s="37">
        <v>534</v>
      </c>
      <c r="O686" s="37"/>
      <c r="P686" s="37"/>
      <c r="Q686" s="37"/>
      <c r="R686" s="37">
        <v>1</v>
      </c>
      <c r="S686" s="37">
        <v>22</v>
      </c>
      <c r="T686" s="37">
        <v>15</v>
      </c>
      <c r="U686" s="37">
        <v>13</v>
      </c>
      <c r="V686" s="37"/>
      <c r="W686" s="37">
        <v>63</v>
      </c>
      <c r="X686" s="37">
        <v>2</v>
      </c>
      <c r="Y686" s="37">
        <v>1</v>
      </c>
      <c r="Z686" s="37">
        <v>10</v>
      </c>
      <c r="AA686" s="37">
        <v>36</v>
      </c>
      <c r="AB686" s="37">
        <v>6</v>
      </c>
      <c r="AC686" s="37">
        <v>342</v>
      </c>
      <c r="AD686" s="37">
        <v>0</v>
      </c>
      <c r="AE686" s="37"/>
      <c r="AF686" s="37">
        <v>511</v>
      </c>
      <c r="AG686" s="37"/>
      <c r="AH686" s="37"/>
      <c r="AI686" s="37"/>
      <c r="AJ686" s="37">
        <v>122</v>
      </c>
      <c r="AK686" s="37"/>
      <c r="AL686" s="37"/>
      <c r="AM686" s="37"/>
      <c r="AN686" s="37">
        <v>0</v>
      </c>
      <c r="AO686" s="37"/>
      <c r="AP686" s="37">
        <v>0</v>
      </c>
      <c r="AQ686" s="37"/>
      <c r="AR686" s="37"/>
      <c r="AS686" s="37"/>
      <c r="AT686" s="37">
        <v>0</v>
      </c>
    </row>
    <row r="687" spans="1:46" ht="20.100000000000001" customHeight="1" x14ac:dyDescent="0.2">
      <c r="D687" s="38" t="s">
        <v>103</v>
      </c>
      <c r="F687" s="39">
        <v>72</v>
      </c>
      <c r="G687" s="40"/>
      <c r="H687" s="40"/>
      <c r="I687" s="40"/>
      <c r="J687" s="39">
        <v>308</v>
      </c>
      <c r="K687" s="39">
        <v>1</v>
      </c>
      <c r="L687" s="39">
        <v>0</v>
      </c>
      <c r="M687" s="40"/>
      <c r="N687" s="39">
        <v>309</v>
      </c>
      <c r="O687" s="40"/>
      <c r="P687" s="40"/>
      <c r="Q687" s="40"/>
      <c r="R687" s="39">
        <v>1</v>
      </c>
      <c r="S687" s="39">
        <v>11</v>
      </c>
      <c r="T687" s="39">
        <v>27</v>
      </c>
      <c r="U687" s="39">
        <v>17</v>
      </c>
      <c r="V687" s="40"/>
      <c r="W687" s="39">
        <v>36</v>
      </c>
      <c r="X687" s="39">
        <v>2</v>
      </c>
      <c r="Y687" s="39">
        <v>2</v>
      </c>
      <c r="Z687" s="39">
        <v>15</v>
      </c>
      <c r="AA687" s="39">
        <v>20</v>
      </c>
      <c r="AB687" s="39">
        <v>13</v>
      </c>
      <c r="AC687" s="39">
        <v>185</v>
      </c>
      <c r="AD687" s="39">
        <v>0</v>
      </c>
      <c r="AE687" s="40"/>
      <c r="AF687" s="39">
        <v>329</v>
      </c>
      <c r="AG687" s="40"/>
      <c r="AH687" s="40"/>
      <c r="AI687" s="40"/>
      <c r="AJ687" s="39">
        <v>52</v>
      </c>
      <c r="AK687" s="40"/>
      <c r="AL687" s="40"/>
      <c r="AM687" s="40"/>
      <c r="AN687" s="39">
        <v>0</v>
      </c>
      <c r="AO687" s="40"/>
      <c r="AP687" s="39">
        <v>0</v>
      </c>
      <c r="AQ687" s="40"/>
      <c r="AR687" s="40"/>
      <c r="AS687" s="40"/>
      <c r="AT687" s="39">
        <v>24</v>
      </c>
    </row>
    <row r="688" spans="1:46" ht="20.100000000000001" customHeight="1" x14ac:dyDescent="0.2">
      <c r="D688" s="2" t="s">
        <v>104</v>
      </c>
      <c r="F688" s="37">
        <v>63</v>
      </c>
      <c r="G688" s="37"/>
      <c r="H688" s="37"/>
      <c r="I688" s="37"/>
      <c r="J688" s="37">
        <v>540</v>
      </c>
      <c r="K688" s="37">
        <v>1</v>
      </c>
      <c r="L688" s="37">
        <v>1</v>
      </c>
      <c r="M688" s="37"/>
      <c r="N688" s="37">
        <v>542</v>
      </c>
      <c r="O688" s="37"/>
      <c r="P688" s="37"/>
      <c r="Q688" s="37"/>
      <c r="R688" s="37">
        <v>0</v>
      </c>
      <c r="S688" s="37">
        <v>28</v>
      </c>
      <c r="T688" s="37">
        <v>21</v>
      </c>
      <c r="U688" s="37">
        <v>18</v>
      </c>
      <c r="V688" s="37"/>
      <c r="W688" s="37">
        <v>72</v>
      </c>
      <c r="X688" s="37">
        <v>0</v>
      </c>
      <c r="Y688" s="37">
        <v>1</v>
      </c>
      <c r="Z688" s="37">
        <v>18</v>
      </c>
      <c r="AA688" s="37">
        <v>8</v>
      </c>
      <c r="AB688" s="37">
        <v>4</v>
      </c>
      <c r="AC688" s="37">
        <v>351</v>
      </c>
      <c r="AD688" s="37">
        <v>0</v>
      </c>
      <c r="AE688" s="37"/>
      <c r="AF688" s="37">
        <v>521</v>
      </c>
      <c r="AG688" s="37"/>
      <c r="AH688" s="37"/>
      <c r="AI688" s="37"/>
      <c r="AJ688" s="37">
        <v>84</v>
      </c>
      <c r="AK688" s="37"/>
      <c r="AL688" s="37"/>
      <c r="AM688" s="37"/>
      <c r="AN688" s="37">
        <v>0</v>
      </c>
      <c r="AO688" s="37"/>
      <c r="AP688" s="37">
        <v>0</v>
      </c>
      <c r="AQ688" s="37"/>
      <c r="AR688" s="37"/>
      <c r="AS688" s="37"/>
      <c r="AT688" s="37">
        <v>0</v>
      </c>
    </row>
    <row r="689" spans="1:46"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spans="1:46" s="1" customFormat="1" ht="20.100000000000001" customHeight="1" x14ac:dyDescent="0.2">
      <c r="A690" s="3"/>
      <c r="B690" s="6"/>
      <c r="C690" s="42" t="s">
        <v>180</v>
      </c>
      <c r="D690" s="42"/>
      <c r="E690" s="5"/>
      <c r="F690" s="44">
        <v>511</v>
      </c>
      <c r="G690" s="45"/>
      <c r="H690" s="45"/>
      <c r="I690" s="45"/>
      <c r="J690" s="44">
        <v>3153</v>
      </c>
      <c r="K690" s="44">
        <v>16</v>
      </c>
      <c r="L690" s="44">
        <v>18</v>
      </c>
      <c r="M690" s="45"/>
      <c r="N690" s="44">
        <v>3187</v>
      </c>
      <c r="O690" s="45"/>
      <c r="P690" s="45"/>
      <c r="Q690" s="45"/>
      <c r="R690" s="44">
        <v>5</v>
      </c>
      <c r="S690" s="44">
        <v>135</v>
      </c>
      <c r="T690" s="44">
        <v>116</v>
      </c>
      <c r="U690" s="44">
        <v>125</v>
      </c>
      <c r="V690" s="45"/>
      <c r="W690" s="44">
        <v>326</v>
      </c>
      <c r="X690" s="44">
        <v>9</v>
      </c>
      <c r="Y690" s="44">
        <v>9</v>
      </c>
      <c r="Z690" s="44">
        <v>75</v>
      </c>
      <c r="AA690" s="44">
        <v>222</v>
      </c>
      <c r="AB690" s="44">
        <v>56</v>
      </c>
      <c r="AC690" s="44">
        <v>2056</v>
      </c>
      <c r="AD690" s="44">
        <v>0</v>
      </c>
      <c r="AE690" s="45"/>
      <c r="AF690" s="44">
        <v>3134</v>
      </c>
      <c r="AG690" s="45"/>
      <c r="AH690" s="45"/>
      <c r="AI690" s="45"/>
      <c r="AJ690" s="44">
        <v>564</v>
      </c>
      <c r="AK690" s="45"/>
      <c r="AL690" s="45"/>
      <c r="AM690" s="45"/>
      <c r="AN690" s="44">
        <v>0</v>
      </c>
      <c r="AO690" s="45"/>
      <c r="AP690" s="44">
        <v>0</v>
      </c>
      <c r="AQ690" s="45"/>
      <c r="AR690" s="45"/>
      <c r="AS690" s="45"/>
      <c r="AT690" s="44">
        <v>24</v>
      </c>
    </row>
    <row r="691" spans="1:46"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row>
    <row r="692" spans="1:46" s="1" customFormat="1" ht="20.100000000000001" customHeight="1" x14ac:dyDescent="0.25">
      <c r="A692" s="3"/>
      <c r="B692" s="49" t="s">
        <v>326</v>
      </c>
      <c r="C692" s="50"/>
      <c r="D692" s="50"/>
      <c r="E692" s="5"/>
      <c r="F692" s="51">
        <v>511</v>
      </c>
      <c r="G692" s="52"/>
      <c r="H692" s="52"/>
      <c r="I692" s="52"/>
      <c r="J692" s="51">
        <v>3153</v>
      </c>
      <c r="K692" s="51">
        <v>16</v>
      </c>
      <c r="L692" s="51">
        <v>18</v>
      </c>
      <c r="M692" s="52"/>
      <c r="N692" s="51">
        <v>3187</v>
      </c>
      <c r="O692" s="52"/>
      <c r="P692" s="52"/>
      <c r="Q692" s="52"/>
      <c r="R692" s="51">
        <v>5</v>
      </c>
      <c r="S692" s="51">
        <v>135</v>
      </c>
      <c r="T692" s="51">
        <v>116</v>
      </c>
      <c r="U692" s="51">
        <v>125</v>
      </c>
      <c r="V692" s="52"/>
      <c r="W692" s="51">
        <v>326</v>
      </c>
      <c r="X692" s="51">
        <v>9</v>
      </c>
      <c r="Y692" s="51">
        <v>9</v>
      </c>
      <c r="Z692" s="51">
        <v>75</v>
      </c>
      <c r="AA692" s="51">
        <v>222</v>
      </c>
      <c r="AB692" s="51">
        <v>56</v>
      </c>
      <c r="AC692" s="51">
        <v>2056</v>
      </c>
      <c r="AD692" s="51">
        <v>0</v>
      </c>
      <c r="AE692" s="52"/>
      <c r="AF692" s="51">
        <v>3134</v>
      </c>
      <c r="AG692" s="52"/>
      <c r="AH692" s="52"/>
      <c r="AI692" s="52"/>
      <c r="AJ692" s="51">
        <v>564</v>
      </c>
      <c r="AK692" s="52"/>
      <c r="AL692" s="52"/>
      <c r="AM692" s="52"/>
      <c r="AN692" s="51">
        <v>0</v>
      </c>
      <c r="AO692" s="52"/>
      <c r="AP692" s="51">
        <v>0</v>
      </c>
      <c r="AQ692" s="52"/>
      <c r="AR692" s="52"/>
      <c r="AS692" s="52"/>
      <c r="AT692" s="51">
        <v>24</v>
      </c>
    </row>
    <row r="693" spans="1:46"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spans="1:46"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spans="1:46"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spans="1:46" ht="20.100000000000001" customHeight="1" x14ac:dyDescent="0.2">
      <c r="D696" s="2" t="s">
        <v>98</v>
      </c>
      <c r="F696" s="37">
        <v>246</v>
      </c>
      <c r="G696" s="37"/>
      <c r="H696" s="37"/>
      <c r="I696" s="37"/>
      <c r="J696" s="37">
        <v>786</v>
      </c>
      <c r="K696" s="37">
        <v>2</v>
      </c>
      <c r="L696" s="37">
        <v>7</v>
      </c>
      <c r="M696" s="37"/>
      <c r="N696" s="37">
        <v>795</v>
      </c>
      <c r="O696" s="37"/>
      <c r="P696" s="37"/>
      <c r="Q696" s="37"/>
      <c r="R696" s="37">
        <v>0</v>
      </c>
      <c r="S696" s="37">
        <v>22</v>
      </c>
      <c r="T696" s="37">
        <v>4</v>
      </c>
      <c r="U696" s="37">
        <v>17</v>
      </c>
      <c r="V696" s="37"/>
      <c r="W696" s="37">
        <v>96</v>
      </c>
      <c r="X696" s="37">
        <v>1</v>
      </c>
      <c r="Y696" s="37">
        <v>1</v>
      </c>
      <c r="Z696" s="37">
        <v>24</v>
      </c>
      <c r="AA696" s="37">
        <v>42</v>
      </c>
      <c r="AB696" s="37">
        <v>20</v>
      </c>
      <c r="AC696" s="37">
        <v>557</v>
      </c>
      <c r="AD696" s="37">
        <v>7</v>
      </c>
      <c r="AE696" s="37"/>
      <c r="AF696" s="37">
        <v>791</v>
      </c>
      <c r="AG696" s="37"/>
      <c r="AH696" s="37"/>
      <c r="AI696" s="37"/>
      <c r="AJ696" s="37">
        <v>250</v>
      </c>
      <c r="AK696" s="37"/>
      <c r="AL696" s="37"/>
      <c r="AM696" s="37"/>
      <c r="AN696" s="37">
        <v>0</v>
      </c>
      <c r="AO696" s="37"/>
      <c r="AP696" s="37">
        <v>0</v>
      </c>
      <c r="AQ696" s="37"/>
      <c r="AR696" s="37"/>
      <c r="AS696" s="37"/>
      <c r="AT696" s="37">
        <v>0</v>
      </c>
    </row>
    <row r="697" spans="1:46" ht="20.100000000000001" customHeight="1" x14ac:dyDescent="0.2">
      <c r="D697" s="38" t="s">
        <v>99</v>
      </c>
      <c r="F697" s="39">
        <v>206</v>
      </c>
      <c r="G697" s="40"/>
      <c r="H697" s="40"/>
      <c r="I697" s="40"/>
      <c r="J697" s="39">
        <v>789</v>
      </c>
      <c r="K697" s="39">
        <v>6</v>
      </c>
      <c r="L697" s="39">
        <v>3</v>
      </c>
      <c r="M697" s="40"/>
      <c r="N697" s="39">
        <v>798</v>
      </c>
      <c r="O697" s="40"/>
      <c r="P697" s="40"/>
      <c r="Q697" s="40"/>
      <c r="R697" s="39">
        <v>2</v>
      </c>
      <c r="S697" s="39">
        <v>42</v>
      </c>
      <c r="T697" s="39">
        <v>37</v>
      </c>
      <c r="U697" s="39">
        <v>27</v>
      </c>
      <c r="V697" s="40"/>
      <c r="W697" s="39">
        <v>115</v>
      </c>
      <c r="X697" s="39">
        <v>0</v>
      </c>
      <c r="Y697" s="39">
        <v>2</v>
      </c>
      <c r="Z697" s="39">
        <v>37</v>
      </c>
      <c r="AA697" s="39">
        <v>24</v>
      </c>
      <c r="AB697" s="39">
        <v>9</v>
      </c>
      <c r="AC697" s="39">
        <v>555</v>
      </c>
      <c r="AD697" s="39">
        <v>8</v>
      </c>
      <c r="AE697" s="40"/>
      <c r="AF697" s="39">
        <v>858</v>
      </c>
      <c r="AG697" s="40"/>
      <c r="AH697" s="40"/>
      <c r="AI697" s="40"/>
      <c r="AJ697" s="39">
        <v>146</v>
      </c>
      <c r="AK697" s="40"/>
      <c r="AL697" s="40"/>
      <c r="AM697" s="40"/>
      <c r="AN697" s="39">
        <v>0</v>
      </c>
      <c r="AO697" s="40"/>
      <c r="AP697" s="39">
        <v>0</v>
      </c>
      <c r="AQ697" s="40"/>
      <c r="AR697" s="40"/>
      <c r="AS697" s="40"/>
      <c r="AT697" s="39">
        <v>0</v>
      </c>
    </row>
    <row r="698" spans="1:46" ht="20.100000000000001" customHeight="1" x14ac:dyDescent="0.2">
      <c r="D698" s="2" t="s">
        <v>100</v>
      </c>
      <c r="F698" s="40">
        <v>80</v>
      </c>
      <c r="G698" s="40"/>
      <c r="H698" s="40"/>
      <c r="I698" s="40"/>
      <c r="J698" s="40">
        <v>789</v>
      </c>
      <c r="K698" s="40">
        <v>0</v>
      </c>
      <c r="L698" s="40">
        <v>3</v>
      </c>
      <c r="M698" s="40"/>
      <c r="N698" s="40">
        <v>792</v>
      </c>
      <c r="O698" s="40"/>
      <c r="P698" s="40"/>
      <c r="Q698" s="40"/>
      <c r="R698" s="40">
        <v>1</v>
      </c>
      <c r="S698" s="40">
        <v>22</v>
      </c>
      <c r="T698" s="40">
        <v>27</v>
      </c>
      <c r="U698" s="40">
        <v>69</v>
      </c>
      <c r="V698" s="40"/>
      <c r="W698" s="40">
        <v>126</v>
      </c>
      <c r="X698" s="40">
        <v>2</v>
      </c>
      <c r="Y698" s="40">
        <v>0</v>
      </c>
      <c r="Z698" s="40">
        <v>43</v>
      </c>
      <c r="AA698" s="40">
        <v>12</v>
      </c>
      <c r="AB698" s="40">
        <v>2</v>
      </c>
      <c r="AC698" s="40">
        <v>468</v>
      </c>
      <c r="AD698" s="40">
        <v>4</v>
      </c>
      <c r="AE698" s="40"/>
      <c r="AF698" s="40">
        <v>776</v>
      </c>
      <c r="AG698" s="40"/>
      <c r="AH698" s="40"/>
      <c r="AI698" s="40"/>
      <c r="AJ698" s="40">
        <v>96</v>
      </c>
      <c r="AK698" s="40"/>
      <c r="AL698" s="40"/>
      <c r="AM698" s="40"/>
      <c r="AN698" s="40">
        <v>0</v>
      </c>
      <c r="AO698" s="40"/>
      <c r="AP698" s="40">
        <v>0</v>
      </c>
      <c r="AQ698" s="40"/>
      <c r="AR698" s="40"/>
      <c r="AS698" s="40"/>
      <c r="AT698" s="40">
        <v>0</v>
      </c>
    </row>
    <row r="699" spans="1:46"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spans="1:46" s="1" customFormat="1" ht="20.100000000000001" customHeight="1" x14ac:dyDescent="0.2">
      <c r="A700" s="3"/>
      <c r="B700" s="6"/>
      <c r="C700" s="42" t="s">
        <v>180</v>
      </c>
      <c r="D700" s="42"/>
      <c r="E700" s="5"/>
      <c r="F700" s="44">
        <v>532</v>
      </c>
      <c r="G700" s="45"/>
      <c r="H700" s="45"/>
      <c r="I700" s="45"/>
      <c r="J700" s="44">
        <v>2364</v>
      </c>
      <c r="K700" s="44">
        <v>8</v>
      </c>
      <c r="L700" s="44">
        <v>13</v>
      </c>
      <c r="M700" s="45"/>
      <c r="N700" s="44">
        <v>2385</v>
      </c>
      <c r="O700" s="45"/>
      <c r="P700" s="45"/>
      <c r="Q700" s="45"/>
      <c r="R700" s="44">
        <v>3</v>
      </c>
      <c r="S700" s="44">
        <v>86</v>
      </c>
      <c r="T700" s="44">
        <v>68</v>
      </c>
      <c r="U700" s="44">
        <v>113</v>
      </c>
      <c r="V700" s="45"/>
      <c r="W700" s="44">
        <v>337</v>
      </c>
      <c r="X700" s="44">
        <v>3</v>
      </c>
      <c r="Y700" s="44">
        <v>3</v>
      </c>
      <c r="Z700" s="44">
        <v>104</v>
      </c>
      <c r="AA700" s="44">
        <v>78</v>
      </c>
      <c r="AB700" s="44">
        <v>31</v>
      </c>
      <c r="AC700" s="44">
        <v>1580</v>
      </c>
      <c r="AD700" s="44">
        <v>19</v>
      </c>
      <c r="AE700" s="45"/>
      <c r="AF700" s="44">
        <v>2425</v>
      </c>
      <c r="AG700" s="45"/>
      <c r="AH700" s="45"/>
      <c r="AI700" s="45"/>
      <c r="AJ700" s="44">
        <v>492</v>
      </c>
      <c r="AK700" s="45"/>
      <c r="AL700" s="45"/>
      <c r="AM700" s="45"/>
      <c r="AN700" s="44">
        <v>0</v>
      </c>
      <c r="AO700" s="45"/>
      <c r="AP700" s="44">
        <v>0</v>
      </c>
      <c r="AQ700" s="45"/>
      <c r="AR700" s="45"/>
      <c r="AS700" s="45"/>
      <c r="AT700" s="44">
        <v>0</v>
      </c>
    </row>
    <row r="701" spans="1:46"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row>
    <row r="702" spans="1:46" s="1" customFormat="1" ht="20.100000000000001" customHeight="1" x14ac:dyDescent="0.25">
      <c r="A702" s="3"/>
      <c r="B702" s="49" t="s">
        <v>328</v>
      </c>
      <c r="C702" s="50"/>
      <c r="D702" s="50"/>
      <c r="E702" s="5"/>
      <c r="F702" s="51">
        <v>532</v>
      </c>
      <c r="G702" s="52"/>
      <c r="H702" s="52"/>
      <c r="I702" s="52"/>
      <c r="J702" s="51">
        <v>2364</v>
      </c>
      <c r="K702" s="51">
        <v>8</v>
      </c>
      <c r="L702" s="51">
        <v>13</v>
      </c>
      <c r="M702" s="52"/>
      <c r="N702" s="51">
        <v>2385</v>
      </c>
      <c r="O702" s="52"/>
      <c r="P702" s="52"/>
      <c r="Q702" s="52"/>
      <c r="R702" s="51">
        <v>3</v>
      </c>
      <c r="S702" s="51">
        <v>86</v>
      </c>
      <c r="T702" s="51">
        <v>68</v>
      </c>
      <c r="U702" s="51">
        <v>113</v>
      </c>
      <c r="V702" s="52"/>
      <c r="W702" s="51">
        <v>337</v>
      </c>
      <c r="X702" s="51">
        <v>3</v>
      </c>
      <c r="Y702" s="51">
        <v>3</v>
      </c>
      <c r="Z702" s="51">
        <v>104</v>
      </c>
      <c r="AA702" s="51">
        <v>78</v>
      </c>
      <c r="AB702" s="51">
        <v>31</v>
      </c>
      <c r="AC702" s="51">
        <v>1580</v>
      </c>
      <c r="AD702" s="51">
        <v>19</v>
      </c>
      <c r="AE702" s="52"/>
      <c r="AF702" s="51">
        <v>2425</v>
      </c>
      <c r="AG702" s="52"/>
      <c r="AH702" s="52"/>
      <c r="AI702" s="52"/>
      <c r="AJ702" s="51">
        <v>492</v>
      </c>
      <c r="AK702" s="52"/>
      <c r="AL702" s="52"/>
      <c r="AM702" s="52"/>
      <c r="AN702" s="51">
        <v>0</v>
      </c>
      <c r="AO702" s="52"/>
      <c r="AP702" s="51">
        <v>0</v>
      </c>
      <c r="AQ702" s="52"/>
      <c r="AR702" s="52"/>
      <c r="AS702" s="52"/>
      <c r="AT702" s="51">
        <v>0</v>
      </c>
    </row>
    <row r="703" spans="1:46"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spans="1:46"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spans="1:46"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spans="1:46" ht="20.100000000000001" customHeight="1" x14ac:dyDescent="0.2">
      <c r="B706" s="5"/>
      <c r="D706" s="2" t="s">
        <v>98</v>
      </c>
      <c r="F706" s="37">
        <v>158</v>
      </c>
      <c r="G706" s="37"/>
      <c r="H706" s="37"/>
      <c r="I706" s="37"/>
      <c r="J706" s="37">
        <v>827</v>
      </c>
      <c r="K706" s="37">
        <v>14</v>
      </c>
      <c r="L706" s="37">
        <v>0</v>
      </c>
      <c r="M706" s="37"/>
      <c r="N706" s="37">
        <v>841</v>
      </c>
      <c r="O706" s="37"/>
      <c r="P706" s="37"/>
      <c r="Q706" s="37"/>
      <c r="R706" s="37">
        <v>0</v>
      </c>
      <c r="S706" s="37">
        <v>51</v>
      </c>
      <c r="T706" s="37">
        <v>47</v>
      </c>
      <c r="U706" s="37">
        <v>111</v>
      </c>
      <c r="V706" s="37"/>
      <c r="W706" s="37">
        <v>167</v>
      </c>
      <c r="X706" s="37">
        <v>1</v>
      </c>
      <c r="Y706" s="37">
        <v>0</v>
      </c>
      <c r="Z706" s="37">
        <v>25</v>
      </c>
      <c r="AA706" s="37">
        <v>40</v>
      </c>
      <c r="AB706" s="37">
        <v>9</v>
      </c>
      <c r="AC706" s="37">
        <v>411</v>
      </c>
      <c r="AD706" s="37">
        <v>7</v>
      </c>
      <c r="AE706" s="37"/>
      <c r="AF706" s="37">
        <v>869</v>
      </c>
      <c r="AG706" s="37"/>
      <c r="AH706" s="37"/>
      <c r="AI706" s="37"/>
      <c r="AJ706" s="37">
        <v>130</v>
      </c>
      <c r="AK706" s="37"/>
      <c r="AL706" s="37"/>
      <c r="AM706" s="37"/>
      <c r="AN706" s="37">
        <v>0</v>
      </c>
      <c r="AO706" s="37"/>
      <c r="AP706" s="37">
        <v>0</v>
      </c>
      <c r="AQ706" s="37"/>
      <c r="AR706" s="37"/>
      <c r="AS706" s="37"/>
      <c r="AT706" s="37">
        <v>0</v>
      </c>
    </row>
    <row r="707" spans="1:46" ht="20.100000000000001" customHeight="1" x14ac:dyDescent="0.2">
      <c r="D707" s="38" t="s">
        <v>99</v>
      </c>
      <c r="F707" s="39">
        <v>153</v>
      </c>
      <c r="G707" s="40"/>
      <c r="H707" s="40"/>
      <c r="I707" s="40"/>
      <c r="J707" s="39">
        <v>826</v>
      </c>
      <c r="K707" s="39">
        <v>9</v>
      </c>
      <c r="L707" s="39">
        <v>4</v>
      </c>
      <c r="M707" s="40"/>
      <c r="N707" s="39">
        <v>839</v>
      </c>
      <c r="O707" s="40"/>
      <c r="P707" s="40"/>
      <c r="Q707" s="40"/>
      <c r="R707" s="39">
        <v>0</v>
      </c>
      <c r="S707" s="39">
        <v>35</v>
      </c>
      <c r="T707" s="39">
        <v>51</v>
      </c>
      <c r="U707" s="39">
        <v>24</v>
      </c>
      <c r="V707" s="40"/>
      <c r="W707" s="39">
        <v>146</v>
      </c>
      <c r="X707" s="39">
        <v>2</v>
      </c>
      <c r="Y707" s="39">
        <v>0</v>
      </c>
      <c r="Z707" s="39">
        <v>28</v>
      </c>
      <c r="AA707" s="39">
        <v>63</v>
      </c>
      <c r="AB707" s="39">
        <v>12</v>
      </c>
      <c r="AC707" s="39">
        <v>483</v>
      </c>
      <c r="AD707" s="39">
        <v>1</v>
      </c>
      <c r="AE707" s="40"/>
      <c r="AF707" s="39">
        <v>845</v>
      </c>
      <c r="AG707" s="40"/>
      <c r="AH707" s="40"/>
      <c r="AI707" s="40"/>
      <c r="AJ707" s="39">
        <v>147</v>
      </c>
      <c r="AK707" s="40"/>
      <c r="AL707" s="40"/>
      <c r="AM707" s="40"/>
      <c r="AN707" s="39">
        <v>0</v>
      </c>
      <c r="AO707" s="40"/>
      <c r="AP707" s="39">
        <v>0</v>
      </c>
      <c r="AQ707" s="40"/>
      <c r="AR707" s="40"/>
      <c r="AS707" s="40"/>
      <c r="AT707" s="39">
        <v>0</v>
      </c>
    </row>
    <row r="708" spans="1:46" ht="20.100000000000001" customHeight="1" x14ac:dyDescent="0.2">
      <c r="D708" s="2" t="s">
        <v>113</v>
      </c>
      <c r="F708" s="37">
        <v>227</v>
      </c>
      <c r="G708" s="37"/>
      <c r="H708" s="37"/>
      <c r="I708" s="37"/>
      <c r="J708" s="37">
        <v>811</v>
      </c>
      <c r="K708" s="37">
        <v>8</v>
      </c>
      <c r="L708" s="37">
        <v>3</v>
      </c>
      <c r="M708" s="37"/>
      <c r="N708" s="37">
        <v>822</v>
      </c>
      <c r="O708" s="37"/>
      <c r="P708" s="37"/>
      <c r="Q708" s="37"/>
      <c r="R708" s="37">
        <v>5</v>
      </c>
      <c r="S708" s="37">
        <v>39</v>
      </c>
      <c r="T708" s="37">
        <v>36</v>
      </c>
      <c r="U708" s="37">
        <v>17</v>
      </c>
      <c r="V708" s="37"/>
      <c r="W708" s="37">
        <v>164</v>
      </c>
      <c r="X708" s="37">
        <v>2</v>
      </c>
      <c r="Y708" s="37">
        <v>1</v>
      </c>
      <c r="Z708" s="37">
        <v>31</v>
      </c>
      <c r="AA708" s="37">
        <v>48</v>
      </c>
      <c r="AB708" s="37">
        <v>9</v>
      </c>
      <c r="AC708" s="37">
        <v>499</v>
      </c>
      <c r="AD708" s="37">
        <v>4</v>
      </c>
      <c r="AE708" s="37"/>
      <c r="AF708" s="37">
        <v>855</v>
      </c>
      <c r="AG708" s="37"/>
      <c r="AH708" s="37"/>
      <c r="AI708" s="37"/>
      <c r="AJ708" s="37">
        <v>194</v>
      </c>
      <c r="AK708" s="37"/>
      <c r="AL708" s="37"/>
      <c r="AM708" s="37"/>
      <c r="AN708" s="37">
        <v>0</v>
      </c>
      <c r="AO708" s="37"/>
      <c r="AP708" s="37">
        <v>0</v>
      </c>
      <c r="AQ708" s="37"/>
      <c r="AR708" s="37"/>
      <c r="AS708" s="37"/>
      <c r="AT708" s="37">
        <v>188</v>
      </c>
    </row>
    <row r="709" spans="1:46" ht="20.100000000000001" customHeight="1" x14ac:dyDescent="0.2">
      <c r="D709" s="38" t="s">
        <v>174</v>
      </c>
      <c r="F709" s="39">
        <v>111</v>
      </c>
      <c r="G709" s="40"/>
      <c r="H709" s="40"/>
      <c r="I709" s="40"/>
      <c r="J709" s="39">
        <v>810</v>
      </c>
      <c r="K709" s="39">
        <v>5</v>
      </c>
      <c r="L709" s="39">
        <v>1</v>
      </c>
      <c r="M709" s="40"/>
      <c r="N709" s="39">
        <v>816</v>
      </c>
      <c r="O709" s="40"/>
      <c r="P709" s="40"/>
      <c r="Q709" s="40"/>
      <c r="R709" s="39">
        <v>0</v>
      </c>
      <c r="S709" s="39">
        <v>42</v>
      </c>
      <c r="T709" s="39">
        <v>60</v>
      </c>
      <c r="U709" s="39">
        <v>14</v>
      </c>
      <c r="V709" s="40"/>
      <c r="W709" s="39">
        <v>117</v>
      </c>
      <c r="X709" s="39">
        <v>4</v>
      </c>
      <c r="Y709" s="39">
        <v>2</v>
      </c>
      <c r="Z709" s="39">
        <v>16</v>
      </c>
      <c r="AA709" s="39">
        <v>101</v>
      </c>
      <c r="AB709" s="39">
        <v>15</v>
      </c>
      <c r="AC709" s="39">
        <v>412</v>
      </c>
      <c r="AD709" s="39">
        <v>0</v>
      </c>
      <c r="AE709" s="40"/>
      <c r="AF709" s="39">
        <v>783</v>
      </c>
      <c r="AG709" s="40"/>
      <c r="AH709" s="40"/>
      <c r="AI709" s="40"/>
      <c r="AJ709" s="39">
        <v>144</v>
      </c>
      <c r="AK709" s="40"/>
      <c r="AL709" s="40"/>
      <c r="AM709" s="40"/>
      <c r="AN709" s="39">
        <v>0</v>
      </c>
      <c r="AO709" s="40"/>
      <c r="AP709" s="39">
        <v>0</v>
      </c>
      <c r="AQ709" s="40"/>
      <c r="AR709" s="40"/>
      <c r="AS709" s="40"/>
      <c r="AT709" s="39">
        <v>0</v>
      </c>
    </row>
    <row r="710" spans="1:46"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spans="1:46" s="1" customFormat="1" ht="20.100000000000001" customHeight="1" x14ac:dyDescent="0.2">
      <c r="A711" s="3"/>
      <c r="B711" s="6"/>
      <c r="C711" s="42" t="s">
        <v>180</v>
      </c>
      <c r="D711" s="42"/>
      <c r="E711" s="5"/>
      <c r="F711" s="44">
        <v>649</v>
      </c>
      <c r="G711" s="45"/>
      <c r="H711" s="45"/>
      <c r="I711" s="45"/>
      <c r="J711" s="44">
        <v>3274</v>
      </c>
      <c r="K711" s="44">
        <v>36</v>
      </c>
      <c r="L711" s="44">
        <v>8</v>
      </c>
      <c r="M711" s="45"/>
      <c r="N711" s="44">
        <v>3318</v>
      </c>
      <c r="O711" s="45"/>
      <c r="P711" s="45"/>
      <c r="Q711" s="45"/>
      <c r="R711" s="44">
        <v>5</v>
      </c>
      <c r="S711" s="44">
        <v>167</v>
      </c>
      <c r="T711" s="44">
        <v>194</v>
      </c>
      <c r="U711" s="44">
        <v>166</v>
      </c>
      <c r="V711" s="45"/>
      <c r="W711" s="44">
        <v>594</v>
      </c>
      <c r="X711" s="44">
        <v>9</v>
      </c>
      <c r="Y711" s="44">
        <v>3</v>
      </c>
      <c r="Z711" s="44">
        <v>100</v>
      </c>
      <c r="AA711" s="44">
        <v>252</v>
      </c>
      <c r="AB711" s="44">
        <v>45</v>
      </c>
      <c r="AC711" s="44">
        <v>1805</v>
      </c>
      <c r="AD711" s="44">
        <v>12</v>
      </c>
      <c r="AE711" s="45"/>
      <c r="AF711" s="44">
        <v>3352</v>
      </c>
      <c r="AG711" s="45"/>
      <c r="AH711" s="45"/>
      <c r="AI711" s="45"/>
      <c r="AJ711" s="44">
        <v>615</v>
      </c>
      <c r="AK711" s="45"/>
      <c r="AL711" s="45"/>
      <c r="AM711" s="45"/>
      <c r="AN711" s="44">
        <v>0</v>
      </c>
      <c r="AO711" s="45"/>
      <c r="AP711" s="44">
        <v>0</v>
      </c>
      <c r="AQ711" s="45"/>
      <c r="AR711" s="45"/>
      <c r="AS711" s="45"/>
      <c r="AT711" s="44">
        <v>188</v>
      </c>
    </row>
    <row r="712" spans="1:46"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row>
    <row r="713" spans="1:46" s="1" customFormat="1" ht="20.100000000000001" customHeight="1" x14ac:dyDescent="0.25">
      <c r="A713" s="3"/>
      <c r="B713" s="49" t="s">
        <v>330</v>
      </c>
      <c r="C713" s="50"/>
      <c r="D713" s="50"/>
      <c r="E713" s="5"/>
      <c r="F713" s="51">
        <v>649</v>
      </c>
      <c r="G713" s="52"/>
      <c r="H713" s="52"/>
      <c r="I713" s="52"/>
      <c r="J713" s="51">
        <v>3274</v>
      </c>
      <c r="K713" s="51">
        <v>36</v>
      </c>
      <c r="L713" s="51">
        <v>8</v>
      </c>
      <c r="M713" s="52"/>
      <c r="N713" s="51">
        <v>3318</v>
      </c>
      <c r="O713" s="52"/>
      <c r="P713" s="52"/>
      <c r="Q713" s="52"/>
      <c r="R713" s="51">
        <v>5</v>
      </c>
      <c r="S713" s="51">
        <v>167</v>
      </c>
      <c r="T713" s="51">
        <v>194</v>
      </c>
      <c r="U713" s="51">
        <v>166</v>
      </c>
      <c r="V713" s="52"/>
      <c r="W713" s="51">
        <v>594</v>
      </c>
      <c r="X713" s="51">
        <v>9</v>
      </c>
      <c r="Y713" s="51">
        <v>3</v>
      </c>
      <c r="Z713" s="51">
        <v>100</v>
      </c>
      <c r="AA713" s="51">
        <v>252</v>
      </c>
      <c r="AB713" s="51">
        <v>45</v>
      </c>
      <c r="AC713" s="51">
        <v>1805</v>
      </c>
      <c r="AD713" s="51">
        <v>12</v>
      </c>
      <c r="AE713" s="52"/>
      <c r="AF713" s="51">
        <v>3352</v>
      </c>
      <c r="AG713" s="52"/>
      <c r="AH713" s="52"/>
      <c r="AI713" s="52"/>
      <c r="AJ713" s="51">
        <v>615</v>
      </c>
      <c r="AK713" s="52"/>
      <c r="AL713" s="52"/>
      <c r="AM713" s="52"/>
      <c r="AN713" s="51">
        <v>0</v>
      </c>
      <c r="AO713" s="52"/>
      <c r="AP713" s="51">
        <v>0</v>
      </c>
      <c r="AQ713" s="52"/>
      <c r="AR713" s="52"/>
      <c r="AS713" s="52"/>
      <c r="AT713" s="51">
        <v>188</v>
      </c>
    </row>
    <row r="714" spans="1:46"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row>
    <row r="715" spans="1:46"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row>
    <row r="716" spans="1:46"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row>
    <row r="717" spans="1:46" s="1" customFormat="1" ht="20.100000000000001" customHeight="1" x14ac:dyDescent="0.2">
      <c r="A717" s="3"/>
      <c r="B717" s="55"/>
      <c r="C717" s="3"/>
      <c r="D717" s="2" t="s">
        <v>98</v>
      </c>
      <c r="E717" s="5"/>
      <c r="F717" s="37">
        <v>201</v>
      </c>
      <c r="G717" s="37"/>
      <c r="H717" s="37"/>
      <c r="I717" s="37"/>
      <c r="J717" s="37">
        <v>906</v>
      </c>
      <c r="K717" s="37">
        <v>3</v>
      </c>
      <c r="L717" s="37">
        <v>8</v>
      </c>
      <c r="M717" s="37"/>
      <c r="N717" s="37">
        <v>917</v>
      </c>
      <c r="O717" s="37"/>
      <c r="P717" s="37"/>
      <c r="Q717" s="37"/>
      <c r="R717" s="37">
        <v>2</v>
      </c>
      <c r="S717" s="37">
        <v>33</v>
      </c>
      <c r="T717" s="37">
        <v>34</v>
      </c>
      <c r="U717" s="37">
        <v>94</v>
      </c>
      <c r="V717" s="37"/>
      <c r="W717" s="37">
        <v>107</v>
      </c>
      <c r="X717" s="37">
        <v>2</v>
      </c>
      <c r="Y717" s="37">
        <v>1</v>
      </c>
      <c r="Z717" s="37">
        <v>31</v>
      </c>
      <c r="AA717" s="37">
        <v>98</v>
      </c>
      <c r="AB717" s="37">
        <v>39</v>
      </c>
      <c r="AC717" s="37">
        <v>541</v>
      </c>
      <c r="AD717" s="37">
        <v>1</v>
      </c>
      <c r="AE717" s="37"/>
      <c r="AF717" s="37">
        <v>983</v>
      </c>
      <c r="AG717" s="37"/>
      <c r="AH717" s="37"/>
      <c r="AI717" s="37"/>
      <c r="AJ717" s="37">
        <v>135</v>
      </c>
      <c r="AK717" s="37"/>
      <c r="AL717" s="37"/>
      <c r="AM717" s="37"/>
      <c r="AN717" s="37">
        <v>0</v>
      </c>
      <c r="AO717" s="37"/>
      <c r="AP717" s="37">
        <v>0</v>
      </c>
      <c r="AQ717" s="37"/>
      <c r="AR717" s="37"/>
      <c r="AS717" s="37"/>
      <c r="AT717" s="37">
        <v>107</v>
      </c>
    </row>
    <row r="718" spans="1:46" s="1" customFormat="1" ht="20.100000000000001" customHeight="1" x14ac:dyDescent="0.2">
      <c r="A718" s="3"/>
      <c r="B718" s="55"/>
      <c r="C718" s="3"/>
      <c r="D718" s="38" t="s">
        <v>99</v>
      </c>
      <c r="E718" s="5"/>
      <c r="F718" s="39">
        <v>83</v>
      </c>
      <c r="G718" s="40"/>
      <c r="H718" s="40"/>
      <c r="I718" s="40"/>
      <c r="J718" s="39">
        <v>600</v>
      </c>
      <c r="K718" s="39">
        <v>4</v>
      </c>
      <c r="L718" s="39">
        <v>1</v>
      </c>
      <c r="M718" s="40"/>
      <c r="N718" s="39">
        <v>605</v>
      </c>
      <c r="O718" s="40"/>
      <c r="P718" s="40"/>
      <c r="Q718" s="40"/>
      <c r="R718" s="39">
        <v>0</v>
      </c>
      <c r="S718" s="39">
        <v>6</v>
      </c>
      <c r="T718" s="39">
        <v>28</v>
      </c>
      <c r="U718" s="39">
        <v>8</v>
      </c>
      <c r="V718" s="40"/>
      <c r="W718" s="39">
        <v>99</v>
      </c>
      <c r="X718" s="39">
        <v>1</v>
      </c>
      <c r="Y718" s="39">
        <v>1</v>
      </c>
      <c r="Z718" s="39">
        <v>7</v>
      </c>
      <c r="AA718" s="39">
        <v>49</v>
      </c>
      <c r="AB718" s="39">
        <v>13</v>
      </c>
      <c r="AC718" s="39">
        <v>386</v>
      </c>
      <c r="AD718" s="39">
        <v>0</v>
      </c>
      <c r="AE718" s="40"/>
      <c r="AF718" s="39">
        <v>598</v>
      </c>
      <c r="AG718" s="40"/>
      <c r="AH718" s="40"/>
      <c r="AI718" s="40"/>
      <c r="AJ718" s="39">
        <v>90</v>
      </c>
      <c r="AK718" s="40"/>
      <c r="AL718" s="40"/>
      <c r="AM718" s="40"/>
      <c r="AN718" s="39">
        <v>0</v>
      </c>
      <c r="AO718" s="40"/>
      <c r="AP718" s="39">
        <v>0</v>
      </c>
      <c r="AQ718" s="40"/>
      <c r="AR718" s="40"/>
      <c r="AS718" s="40"/>
      <c r="AT718" s="39">
        <v>45</v>
      </c>
    </row>
    <row r="719" spans="1:46" s="1" customFormat="1" ht="20.100000000000001" customHeight="1" x14ac:dyDescent="0.2">
      <c r="A719" s="3"/>
      <c r="B719" s="55"/>
      <c r="C719" s="3"/>
      <c r="D719" s="2" t="s">
        <v>113</v>
      </c>
      <c r="E719" s="5"/>
      <c r="F719" s="37">
        <v>136</v>
      </c>
      <c r="G719" s="37"/>
      <c r="H719" s="37"/>
      <c r="I719" s="37"/>
      <c r="J719" s="37">
        <v>1041</v>
      </c>
      <c r="K719" s="37">
        <v>6</v>
      </c>
      <c r="L719" s="37">
        <v>0</v>
      </c>
      <c r="M719" s="37"/>
      <c r="N719" s="37">
        <v>1047</v>
      </c>
      <c r="O719" s="37"/>
      <c r="P719" s="37"/>
      <c r="Q719" s="37"/>
      <c r="R719" s="37">
        <v>2</v>
      </c>
      <c r="S719" s="37">
        <v>17</v>
      </c>
      <c r="T719" s="37">
        <v>21</v>
      </c>
      <c r="U719" s="37">
        <v>179</v>
      </c>
      <c r="V719" s="37"/>
      <c r="W719" s="37">
        <v>129</v>
      </c>
      <c r="X719" s="37">
        <v>1</v>
      </c>
      <c r="Y719" s="37">
        <v>2</v>
      </c>
      <c r="Z719" s="37">
        <v>31</v>
      </c>
      <c r="AA719" s="37">
        <v>54</v>
      </c>
      <c r="AB719" s="37">
        <v>18</v>
      </c>
      <c r="AC719" s="37">
        <v>601</v>
      </c>
      <c r="AD719" s="37">
        <v>3</v>
      </c>
      <c r="AE719" s="37"/>
      <c r="AF719" s="37">
        <v>1058</v>
      </c>
      <c r="AG719" s="37"/>
      <c r="AH719" s="37"/>
      <c r="AI719" s="37"/>
      <c r="AJ719" s="37">
        <v>125</v>
      </c>
      <c r="AK719" s="37"/>
      <c r="AL719" s="37"/>
      <c r="AM719" s="37"/>
      <c r="AN719" s="37">
        <v>0</v>
      </c>
      <c r="AO719" s="37"/>
      <c r="AP719" s="37">
        <v>0</v>
      </c>
      <c r="AQ719" s="37"/>
      <c r="AR719" s="37"/>
      <c r="AS719" s="37"/>
      <c r="AT719" s="37">
        <v>117</v>
      </c>
    </row>
    <row r="720" spans="1:46"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row>
    <row r="721" spans="1:46" s="1" customFormat="1" ht="20.100000000000001" customHeight="1" x14ac:dyDescent="0.2">
      <c r="A721" s="3"/>
      <c r="B721" s="55"/>
      <c r="C721" s="42" t="s">
        <v>180</v>
      </c>
      <c r="D721" s="42"/>
      <c r="E721" s="5"/>
      <c r="F721" s="44">
        <v>420</v>
      </c>
      <c r="G721" s="45"/>
      <c r="H721" s="45"/>
      <c r="I721" s="45"/>
      <c r="J721" s="44">
        <v>2547</v>
      </c>
      <c r="K721" s="44">
        <v>13</v>
      </c>
      <c r="L721" s="44">
        <v>9</v>
      </c>
      <c r="M721" s="45"/>
      <c r="N721" s="44">
        <v>2569</v>
      </c>
      <c r="O721" s="45"/>
      <c r="P721" s="45"/>
      <c r="Q721" s="45"/>
      <c r="R721" s="44">
        <v>4</v>
      </c>
      <c r="S721" s="44">
        <v>56</v>
      </c>
      <c r="T721" s="44">
        <v>83</v>
      </c>
      <c r="U721" s="44">
        <v>281</v>
      </c>
      <c r="V721" s="45"/>
      <c r="W721" s="44">
        <v>335</v>
      </c>
      <c r="X721" s="44">
        <v>4</v>
      </c>
      <c r="Y721" s="44">
        <v>4</v>
      </c>
      <c r="Z721" s="44">
        <v>69</v>
      </c>
      <c r="AA721" s="44">
        <v>201</v>
      </c>
      <c r="AB721" s="44">
        <v>70</v>
      </c>
      <c r="AC721" s="44">
        <v>1528</v>
      </c>
      <c r="AD721" s="44">
        <v>4</v>
      </c>
      <c r="AE721" s="45"/>
      <c r="AF721" s="44">
        <v>2639</v>
      </c>
      <c r="AG721" s="45"/>
      <c r="AH721" s="45"/>
      <c r="AI721" s="45"/>
      <c r="AJ721" s="44">
        <v>350</v>
      </c>
      <c r="AK721" s="45"/>
      <c r="AL721" s="45"/>
      <c r="AM721" s="45"/>
      <c r="AN721" s="44">
        <v>0</v>
      </c>
      <c r="AO721" s="45"/>
      <c r="AP721" s="44">
        <v>0</v>
      </c>
      <c r="AQ721" s="45"/>
      <c r="AR721" s="45"/>
      <c r="AS721" s="45"/>
      <c r="AT721" s="44">
        <v>269</v>
      </c>
    </row>
    <row r="722" spans="1:46"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row>
    <row r="723" spans="1:46" s="1" customFormat="1" ht="20.100000000000001" customHeight="1" x14ac:dyDescent="0.25">
      <c r="A723" s="3"/>
      <c r="B723" s="49" t="s">
        <v>332</v>
      </c>
      <c r="C723" s="50"/>
      <c r="D723" s="50"/>
      <c r="E723" s="5"/>
      <c r="F723" s="51">
        <v>420</v>
      </c>
      <c r="G723" s="52"/>
      <c r="H723" s="52"/>
      <c r="I723" s="52"/>
      <c r="J723" s="51">
        <v>2547</v>
      </c>
      <c r="K723" s="51">
        <v>13</v>
      </c>
      <c r="L723" s="51">
        <v>9</v>
      </c>
      <c r="M723" s="52"/>
      <c r="N723" s="51">
        <v>2569</v>
      </c>
      <c r="O723" s="52"/>
      <c r="P723" s="52"/>
      <c r="Q723" s="52"/>
      <c r="R723" s="51">
        <v>4</v>
      </c>
      <c r="S723" s="51">
        <v>56</v>
      </c>
      <c r="T723" s="51">
        <v>83</v>
      </c>
      <c r="U723" s="51">
        <v>281</v>
      </c>
      <c r="V723" s="52"/>
      <c r="W723" s="51">
        <v>335</v>
      </c>
      <c r="X723" s="51">
        <v>4</v>
      </c>
      <c r="Y723" s="51">
        <v>4</v>
      </c>
      <c r="Z723" s="51">
        <v>69</v>
      </c>
      <c r="AA723" s="51">
        <v>201</v>
      </c>
      <c r="AB723" s="51">
        <v>70</v>
      </c>
      <c r="AC723" s="51">
        <v>1528</v>
      </c>
      <c r="AD723" s="51">
        <v>4</v>
      </c>
      <c r="AE723" s="52"/>
      <c r="AF723" s="51">
        <v>2639</v>
      </c>
      <c r="AG723" s="52"/>
      <c r="AH723" s="52"/>
      <c r="AI723" s="52"/>
      <c r="AJ723" s="51">
        <v>350</v>
      </c>
      <c r="AK723" s="52"/>
      <c r="AL723" s="52"/>
      <c r="AM723" s="52"/>
      <c r="AN723" s="51">
        <v>0</v>
      </c>
      <c r="AO723" s="52"/>
      <c r="AP723" s="51">
        <v>0</v>
      </c>
      <c r="AQ723" s="52"/>
      <c r="AR723" s="52"/>
      <c r="AS723" s="52"/>
      <c r="AT723" s="51">
        <v>269</v>
      </c>
    </row>
    <row r="724" spans="1:46"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row>
    <row r="725" spans="1:46"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row>
    <row r="726" spans="1:46"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row>
    <row r="727" spans="1:46" s="1" customFormat="1" ht="20.100000000000001" customHeight="1" x14ac:dyDescent="0.2">
      <c r="A727" s="3"/>
      <c r="B727" s="55"/>
      <c r="C727" s="3"/>
      <c r="D727" s="2" t="s">
        <v>98</v>
      </c>
      <c r="E727" s="5"/>
      <c r="F727" s="37">
        <v>122</v>
      </c>
      <c r="G727" s="37"/>
      <c r="H727" s="37"/>
      <c r="I727" s="37"/>
      <c r="J727" s="37">
        <v>515</v>
      </c>
      <c r="K727" s="37">
        <v>5</v>
      </c>
      <c r="L727" s="37">
        <v>5</v>
      </c>
      <c r="M727" s="37"/>
      <c r="N727" s="37">
        <v>525</v>
      </c>
      <c r="O727" s="37"/>
      <c r="P727" s="37"/>
      <c r="Q727" s="37"/>
      <c r="R727" s="37">
        <v>1</v>
      </c>
      <c r="S727" s="37">
        <v>31</v>
      </c>
      <c r="T727" s="37">
        <v>22</v>
      </c>
      <c r="U727" s="37">
        <v>18</v>
      </c>
      <c r="V727" s="37"/>
      <c r="W727" s="37">
        <v>47</v>
      </c>
      <c r="X727" s="37">
        <v>0</v>
      </c>
      <c r="Y727" s="37">
        <v>0</v>
      </c>
      <c r="Z727" s="37">
        <v>34</v>
      </c>
      <c r="AA727" s="37">
        <v>40</v>
      </c>
      <c r="AB727" s="37">
        <v>21</v>
      </c>
      <c r="AC727" s="37">
        <v>313</v>
      </c>
      <c r="AD727" s="37">
        <v>4</v>
      </c>
      <c r="AE727" s="37"/>
      <c r="AF727" s="37">
        <v>531</v>
      </c>
      <c r="AG727" s="37"/>
      <c r="AH727" s="37"/>
      <c r="AI727" s="37"/>
      <c r="AJ727" s="37">
        <v>116</v>
      </c>
      <c r="AK727" s="37"/>
      <c r="AL727" s="37"/>
      <c r="AM727" s="37"/>
      <c r="AN727" s="37">
        <v>0</v>
      </c>
      <c r="AO727" s="37"/>
      <c r="AP727" s="37">
        <v>0</v>
      </c>
      <c r="AQ727" s="37"/>
      <c r="AR727" s="37"/>
      <c r="AS727" s="37"/>
      <c r="AT727" s="37">
        <v>0</v>
      </c>
    </row>
    <row r="728" spans="1:46" s="1" customFormat="1" ht="20.100000000000001" customHeight="1" x14ac:dyDescent="0.2">
      <c r="A728" s="3"/>
      <c r="B728" s="55"/>
      <c r="C728" s="3"/>
      <c r="D728" s="38" t="s">
        <v>99</v>
      </c>
      <c r="E728" s="5"/>
      <c r="F728" s="39">
        <v>131</v>
      </c>
      <c r="G728" s="40"/>
      <c r="H728" s="40"/>
      <c r="I728" s="40"/>
      <c r="J728" s="39">
        <v>486</v>
      </c>
      <c r="K728" s="39">
        <v>0</v>
      </c>
      <c r="L728" s="39">
        <v>5</v>
      </c>
      <c r="M728" s="40"/>
      <c r="N728" s="39">
        <v>491</v>
      </c>
      <c r="O728" s="40"/>
      <c r="P728" s="40"/>
      <c r="Q728" s="40"/>
      <c r="R728" s="39">
        <v>1</v>
      </c>
      <c r="S728" s="39">
        <v>11</v>
      </c>
      <c r="T728" s="39">
        <v>15</v>
      </c>
      <c r="U728" s="39">
        <v>82</v>
      </c>
      <c r="V728" s="40"/>
      <c r="W728" s="39">
        <v>51</v>
      </c>
      <c r="X728" s="39">
        <v>0</v>
      </c>
      <c r="Y728" s="39">
        <v>1</v>
      </c>
      <c r="Z728" s="39">
        <v>19</v>
      </c>
      <c r="AA728" s="39">
        <v>58</v>
      </c>
      <c r="AB728" s="39">
        <v>17</v>
      </c>
      <c r="AC728" s="39">
        <v>255</v>
      </c>
      <c r="AD728" s="39">
        <v>0</v>
      </c>
      <c r="AE728" s="40"/>
      <c r="AF728" s="39">
        <v>510</v>
      </c>
      <c r="AG728" s="40"/>
      <c r="AH728" s="40"/>
      <c r="AI728" s="40"/>
      <c r="AJ728" s="39">
        <v>112</v>
      </c>
      <c r="AK728" s="40"/>
      <c r="AL728" s="40"/>
      <c r="AM728" s="40"/>
      <c r="AN728" s="39">
        <v>0</v>
      </c>
      <c r="AO728" s="40"/>
      <c r="AP728" s="39">
        <v>0</v>
      </c>
      <c r="AQ728" s="40"/>
      <c r="AR728" s="40"/>
      <c r="AS728" s="40"/>
      <c r="AT728" s="39">
        <v>67</v>
      </c>
    </row>
    <row r="729" spans="1:46"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row>
    <row r="730" spans="1:46" s="1" customFormat="1" ht="20.100000000000001" customHeight="1" x14ac:dyDescent="0.2">
      <c r="A730" s="3"/>
      <c r="B730" s="55"/>
      <c r="C730" s="42" t="s">
        <v>180</v>
      </c>
      <c r="D730" s="42"/>
      <c r="E730" s="5"/>
      <c r="F730" s="44">
        <v>253</v>
      </c>
      <c r="G730" s="45"/>
      <c r="H730" s="45"/>
      <c r="I730" s="45"/>
      <c r="J730" s="44">
        <v>1001</v>
      </c>
      <c r="K730" s="44">
        <v>5</v>
      </c>
      <c r="L730" s="44">
        <v>10</v>
      </c>
      <c r="M730" s="45"/>
      <c r="N730" s="44">
        <v>1016</v>
      </c>
      <c r="O730" s="45"/>
      <c r="P730" s="45"/>
      <c r="Q730" s="45"/>
      <c r="R730" s="44">
        <v>2</v>
      </c>
      <c r="S730" s="44">
        <v>42</v>
      </c>
      <c r="T730" s="44">
        <v>37</v>
      </c>
      <c r="U730" s="44">
        <v>100</v>
      </c>
      <c r="V730" s="45"/>
      <c r="W730" s="44">
        <v>98</v>
      </c>
      <c r="X730" s="44">
        <v>0</v>
      </c>
      <c r="Y730" s="44">
        <v>1</v>
      </c>
      <c r="Z730" s="44">
        <v>53</v>
      </c>
      <c r="AA730" s="44">
        <v>98</v>
      </c>
      <c r="AB730" s="44">
        <v>38</v>
      </c>
      <c r="AC730" s="44">
        <v>568</v>
      </c>
      <c r="AD730" s="44">
        <v>4</v>
      </c>
      <c r="AE730" s="45"/>
      <c r="AF730" s="44">
        <v>1041</v>
      </c>
      <c r="AG730" s="45"/>
      <c r="AH730" s="45"/>
      <c r="AI730" s="45"/>
      <c r="AJ730" s="44">
        <v>228</v>
      </c>
      <c r="AK730" s="45"/>
      <c r="AL730" s="45"/>
      <c r="AM730" s="45"/>
      <c r="AN730" s="44">
        <v>0</v>
      </c>
      <c r="AO730" s="45"/>
      <c r="AP730" s="44">
        <v>0</v>
      </c>
      <c r="AQ730" s="45"/>
      <c r="AR730" s="45"/>
      <c r="AS730" s="45"/>
      <c r="AT730" s="44">
        <v>67</v>
      </c>
    </row>
    <row r="731" spans="1:46"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row>
    <row r="732" spans="1:46" s="1" customFormat="1" ht="20.100000000000001" customHeight="1" x14ac:dyDescent="0.25">
      <c r="A732" s="3"/>
      <c r="B732" s="49" t="s">
        <v>334</v>
      </c>
      <c r="C732" s="50"/>
      <c r="D732" s="50"/>
      <c r="E732" s="5"/>
      <c r="F732" s="51">
        <v>253</v>
      </c>
      <c r="G732" s="52"/>
      <c r="H732" s="52"/>
      <c r="I732" s="52"/>
      <c r="J732" s="51">
        <v>1001</v>
      </c>
      <c r="K732" s="51">
        <v>5</v>
      </c>
      <c r="L732" s="51">
        <v>10</v>
      </c>
      <c r="M732" s="52"/>
      <c r="N732" s="51">
        <v>1016</v>
      </c>
      <c r="O732" s="52"/>
      <c r="P732" s="52"/>
      <c r="Q732" s="52"/>
      <c r="R732" s="51">
        <v>2</v>
      </c>
      <c r="S732" s="51">
        <v>42</v>
      </c>
      <c r="T732" s="51">
        <v>37</v>
      </c>
      <c r="U732" s="51">
        <v>100</v>
      </c>
      <c r="V732" s="52"/>
      <c r="W732" s="51">
        <v>98</v>
      </c>
      <c r="X732" s="51">
        <v>0</v>
      </c>
      <c r="Y732" s="51">
        <v>1</v>
      </c>
      <c r="Z732" s="51">
        <v>53</v>
      </c>
      <c r="AA732" s="51">
        <v>98</v>
      </c>
      <c r="AB732" s="51">
        <v>38</v>
      </c>
      <c r="AC732" s="51">
        <v>568</v>
      </c>
      <c r="AD732" s="51">
        <v>4</v>
      </c>
      <c r="AE732" s="52"/>
      <c r="AF732" s="51">
        <v>1041</v>
      </c>
      <c r="AG732" s="52"/>
      <c r="AH732" s="52"/>
      <c r="AI732" s="52"/>
      <c r="AJ732" s="51">
        <v>228</v>
      </c>
      <c r="AK732" s="52"/>
      <c r="AL732" s="52"/>
      <c r="AM732" s="52"/>
      <c r="AN732" s="51">
        <v>0</v>
      </c>
      <c r="AO732" s="52"/>
      <c r="AP732" s="51">
        <v>0</v>
      </c>
      <c r="AQ732" s="52"/>
      <c r="AR732" s="52"/>
      <c r="AS732" s="52"/>
      <c r="AT732" s="51">
        <v>67</v>
      </c>
    </row>
    <row r="733" spans="1:46"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row>
    <row r="734" spans="1:46"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row>
    <row r="735" spans="1:46"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row>
    <row r="736" spans="1:46" s="1" customFormat="1" ht="20.100000000000001" customHeight="1" x14ac:dyDescent="0.2">
      <c r="A736" s="3"/>
      <c r="B736" s="55"/>
      <c r="C736" s="3"/>
      <c r="D736" s="2" t="s">
        <v>124</v>
      </c>
      <c r="E736" s="5"/>
      <c r="F736" s="37">
        <v>104</v>
      </c>
      <c r="G736" s="37"/>
      <c r="H736" s="37"/>
      <c r="I736" s="37"/>
      <c r="J736" s="37">
        <v>948</v>
      </c>
      <c r="K736" s="37">
        <v>2</v>
      </c>
      <c r="L736" s="37">
        <v>2</v>
      </c>
      <c r="M736" s="37"/>
      <c r="N736" s="37">
        <v>952</v>
      </c>
      <c r="O736" s="37"/>
      <c r="P736" s="37"/>
      <c r="Q736" s="37"/>
      <c r="R736" s="37">
        <v>9</v>
      </c>
      <c r="S736" s="37">
        <v>21</v>
      </c>
      <c r="T736" s="37">
        <v>22</v>
      </c>
      <c r="U736" s="37">
        <v>26</v>
      </c>
      <c r="V736" s="37"/>
      <c r="W736" s="37">
        <v>112</v>
      </c>
      <c r="X736" s="37">
        <v>0</v>
      </c>
      <c r="Y736" s="37">
        <v>0</v>
      </c>
      <c r="Z736" s="37">
        <v>60</v>
      </c>
      <c r="AA736" s="37">
        <v>56</v>
      </c>
      <c r="AB736" s="37">
        <v>30</v>
      </c>
      <c r="AC736" s="37">
        <v>639</v>
      </c>
      <c r="AD736" s="37">
        <v>0</v>
      </c>
      <c r="AE736" s="37"/>
      <c r="AF736" s="37">
        <v>975</v>
      </c>
      <c r="AG736" s="37"/>
      <c r="AH736" s="37"/>
      <c r="AI736" s="37"/>
      <c r="AJ736" s="37">
        <v>81</v>
      </c>
      <c r="AK736" s="37"/>
      <c r="AL736" s="37"/>
      <c r="AM736" s="37"/>
      <c r="AN736" s="37">
        <v>0</v>
      </c>
      <c r="AO736" s="37"/>
      <c r="AP736" s="37">
        <v>0</v>
      </c>
      <c r="AQ736" s="37"/>
      <c r="AR736" s="37"/>
      <c r="AS736" s="37"/>
      <c r="AT736" s="37">
        <v>40</v>
      </c>
    </row>
    <row r="737" spans="1:46" s="1" customFormat="1" ht="20.100000000000001" customHeight="1" x14ac:dyDescent="0.2">
      <c r="A737" s="3"/>
      <c r="B737" s="55"/>
      <c r="C737" s="3"/>
      <c r="D737" s="38" t="s">
        <v>99</v>
      </c>
      <c r="E737" s="5"/>
      <c r="F737" s="39">
        <v>93</v>
      </c>
      <c r="G737" s="40"/>
      <c r="H737" s="40"/>
      <c r="I737" s="40"/>
      <c r="J737" s="39">
        <v>967</v>
      </c>
      <c r="K737" s="39">
        <v>9</v>
      </c>
      <c r="L737" s="39">
        <v>3</v>
      </c>
      <c r="M737" s="40"/>
      <c r="N737" s="39">
        <v>979</v>
      </c>
      <c r="O737" s="40"/>
      <c r="P737" s="40"/>
      <c r="Q737" s="40"/>
      <c r="R737" s="39">
        <v>19</v>
      </c>
      <c r="S737" s="39">
        <v>34</v>
      </c>
      <c r="T737" s="39">
        <v>28</v>
      </c>
      <c r="U737" s="39">
        <v>73</v>
      </c>
      <c r="V737" s="40"/>
      <c r="W737" s="39">
        <v>102</v>
      </c>
      <c r="X737" s="39">
        <v>1</v>
      </c>
      <c r="Y737" s="39">
        <v>1</v>
      </c>
      <c r="Z737" s="39">
        <v>47</v>
      </c>
      <c r="AA737" s="39">
        <v>35</v>
      </c>
      <c r="AB737" s="39">
        <v>27</v>
      </c>
      <c r="AC737" s="39">
        <v>573</v>
      </c>
      <c r="AD737" s="39">
        <v>2</v>
      </c>
      <c r="AE737" s="40"/>
      <c r="AF737" s="39">
        <v>942</v>
      </c>
      <c r="AG737" s="40"/>
      <c r="AH737" s="40"/>
      <c r="AI737" s="40"/>
      <c r="AJ737" s="39">
        <v>130</v>
      </c>
      <c r="AK737" s="40"/>
      <c r="AL737" s="40"/>
      <c r="AM737" s="40"/>
      <c r="AN737" s="39">
        <v>0</v>
      </c>
      <c r="AO737" s="40"/>
      <c r="AP737" s="39">
        <v>0</v>
      </c>
      <c r="AQ737" s="40"/>
      <c r="AR737" s="40"/>
      <c r="AS737" s="40"/>
      <c r="AT737" s="39">
        <v>7</v>
      </c>
    </row>
    <row r="738" spans="1:46"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row>
    <row r="739" spans="1:46" s="1" customFormat="1" ht="20.100000000000001" customHeight="1" x14ac:dyDescent="0.2">
      <c r="A739" s="3"/>
      <c r="B739" s="55"/>
      <c r="C739" s="42" t="s">
        <v>180</v>
      </c>
      <c r="D739" s="42"/>
      <c r="E739" s="5"/>
      <c r="F739" s="44">
        <v>197</v>
      </c>
      <c r="G739" s="45"/>
      <c r="H739" s="45"/>
      <c r="I739" s="45"/>
      <c r="J739" s="44">
        <v>1915</v>
      </c>
      <c r="K739" s="44">
        <v>11</v>
      </c>
      <c r="L739" s="44">
        <v>5</v>
      </c>
      <c r="M739" s="45"/>
      <c r="N739" s="44">
        <v>1931</v>
      </c>
      <c r="O739" s="45"/>
      <c r="P739" s="45"/>
      <c r="Q739" s="45"/>
      <c r="R739" s="44">
        <v>28</v>
      </c>
      <c r="S739" s="44">
        <v>55</v>
      </c>
      <c r="T739" s="44">
        <v>50</v>
      </c>
      <c r="U739" s="44">
        <v>99</v>
      </c>
      <c r="V739" s="45"/>
      <c r="W739" s="44">
        <v>214</v>
      </c>
      <c r="X739" s="44">
        <v>1</v>
      </c>
      <c r="Y739" s="44">
        <v>1</v>
      </c>
      <c r="Z739" s="44">
        <v>107</v>
      </c>
      <c r="AA739" s="44">
        <v>91</v>
      </c>
      <c r="AB739" s="44">
        <v>57</v>
      </c>
      <c r="AC739" s="44">
        <v>1212</v>
      </c>
      <c r="AD739" s="44">
        <v>2</v>
      </c>
      <c r="AE739" s="45"/>
      <c r="AF739" s="44">
        <v>1917</v>
      </c>
      <c r="AG739" s="45"/>
      <c r="AH739" s="45"/>
      <c r="AI739" s="45"/>
      <c r="AJ739" s="44">
        <v>211</v>
      </c>
      <c r="AK739" s="45"/>
      <c r="AL739" s="45"/>
      <c r="AM739" s="45"/>
      <c r="AN739" s="44">
        <v>0</v>
      </c>
      <c r="AO739" s="45"/>
      <c r="AP739" s="44">
        <v>0</v>
      </c>
      <c r="AQ739" s="45"/>
      <c r="AR739" s="45"/>
      <c r="AS739" s="45"/>
      <c r="AT739" s="44">
        <v>47</v>
      </c>
    </row>
    <row r="740" spans="1:46"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row>
    <row r="741" spans="1:46" s="1" customFormat="1" ht="20.100000000000001" customHeight="1" x14ac:dyDescent="0.25">
      <c r="A741" s="3"/>
      <c r="B741" s="49" t="s">
        <v>336</v>
      </c>
      <c r="C741" s="50"/>
      <c r="D741" s="50"/>
      <c r="E741" s="5"/>
      <c r="F741" s="51">
        <v>197</v>
      </c>
      <c r="G741" s="52"/>
      <c r="H741" s="52"/>
      <c r="I741" s="52"/>
      <c r="J741" s="51">
        <v>1915</v>
      </c>
      <c r="K741" s="51">
        <v>11</v>
      </c>
      <c r="L741" s="51">
        <v>5</v>
      </c>
      <c r="M741" s="52"/>
      <c r="N741" s="51">
        <v>1931</v>
      </c>
      <c r="O741" s="52"/>
      <c r="P741" s="52"/>
      <c r="Q741" s="52"/>
      <c r="R741" s="51">
        <v>28</v>
      </c>
      <c r="S741" s="51">
        <v>55</v>
      </c>
      <c r="T741" s="51">
        <v>50</v>
      </c>
      <c r="U741" s="51">
        <v>99</v>
      </c>
      <c r="V741" s="52"/>
      <c r="W741" s="51">
        <v>214</v>
      </c>
      <c r="X741" s="51">
        <v>1</v>
      </c>
      <c r="Y741" s="51">
        <v>1</v>
      </c>
      <c r="Z741" s="51">
        <v>107</v>
      </c>
      <c r="AA741" s="51">
        <v>91</v>
      </c>
      <c r="AB741" s="51">
        <v>57</v>
      </c>
      <c r="AC741" s="51">
        <v>1212</v>
      </c>
      <c r="AD741" s="51">
        <v>2</v>
      </c>
      <c r="AE741" s="52"/>
      <c r="AF741" s="51">
        <v>1917</v>
      </c>
      <c r="AG741" s="52"/>
      <c r="AH741" s="52"/>
      <c r="AI741" s="52"/>
      <c r="AJ741" s="51">
        <v>211</v>
      </c>
      <c r="AK741" s="52"/>
      <c r="AL741" s="52"/>
      <c r="AM741" s="52"/>
      <c r="AN741" s="51">
        <v>0</v>
      </c>
      <c r="AO741" s="52"/>
      <c r="AP741" s="51">
        <v>0</v>
      </c>
      <c r="AQ741" s="52"/>
      <c r="AR741" s="52"/>
      <c r="AS741" s="52"/>
      <c r="AT741" s="51">
        <v>47</v>
      </c>
    </row>
    <row r="742" spans="1:46"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spans="1:46" s="61" customFormat="1" ht="30" customHeight="1" x14ac:dyDescent="0.2">
      <c r="A743" s="57"/>
      <c r="B743" s="58" t="s">
        <v>337</v>
      </c>
      <c r="C743" s="59"/>
      <c r="D743" s="59"/>
      <c r="E743" s="5"/>
      <c r="F743" s="60">
        <f>25684+47</f>
        <v>25731</v>
      </c>
      <c r="G743" s="52"/>
      <c r="H743" s="52"/>
      <c r="I743" s="52"/>
      <c r="J743" s="60">
        <v>153802</v>
      </c>
      <c r="K743" s="60">
        <v>1475</v>
      </c>
      <c r="L743" s="60">
        <v>1217</v>
      </c>
      <c r="M743" s="52"/>
      <c r="N743" s="60">
        <v>156494</v>
      </c>
      <c r="O743" s="52"/>
      <c r="P743" s="52"/>
      <c r="Q743" s="52"/>
      <c r="R743" s="60">
        <v>398</v>
      </c>
      <c r="S743" s="60">
        <v>6586</v>
      </c>
      <c r="T743" s="60">
        <v>7066</v>
      </c>
      <c r="U743" s="60">
        <v>9395</v>
      </c>
      <c r="V743" s="52"/>
      <c r="W743" s="60">
        <v>15124</v>
      </c>
      <c r="X743" s="60">
        <v>282</v>
      </c>
      <c r="Y743" s="60">
        <v>274</v>
      </c>
      <c r="Z743" s="60">
        <v>7773</v>
      </c>
      <c r="AA743" s="60">
        <v>9072</v>
      </c>
      <c r="AB743" s="60">
        <v>4366</v>
      </c>
      <c r="AC743" s="60">
        <v>94401</v>
      </c>
      <c r="AD743" s="60">
        <v>172</v>
      </c>
      <c r="AE743" s="52"/>
      <c r="AF743" s="60">
        <v>154909</v>
      </c>
      <c r="AG743" s="52"/>
      <c r="AH743" s="52"/>
      <c r="AI743" s="52"/>
      <c r="AJ743" s="60">
        <f>27267+46</f>
        <v>27313</v>
      </c>
      <c r="AK743" s="52"/>
      <c r="AL743" s="52"/>
      <c r="AM743" s="52"/>
      <c r="AN743" s="60">
        <v>1895</v>
      </c>
      <c r="AO743" s="52"/>
      <c r="AP743" s="60">
        <v>1900</v>
      </c>
      <c r="AQ743" s="52"/>
      <c r="AR743" s="52"/>
      <c r="AS743" s="52"/>
      <c r="AT743" s="60">
        <v>3629</v>
      </c>
    </row>
  </sheetData>
  <autoFilter ref="A9:AT743"/>
  <mergeCells count="4">
    <mergeCell ref="A2:AT3"/>
    <mergeCell ref="A4:AT5"/>
    <mergeCell ref="F7:AT7"/>
    <mergeCell ref="A8:D8"/>
  </mergeCells>
  <phoneticPr fontId="2" type="noConversion"/>
  <pageMargins left="0.43307086614173229" right="0" top="0" bottom="0" header="0" footer="0"/>
  <pageSetup paperSize="5" scale="40" fitToHeight="11"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AK748"/>
  <sheetViews>
    <sheetView view="pageBreakPreview" zoomScale="70" zoomScaleNormal="60" zoomScaleSheetLayoutView="70" workbookViewId="0">
      <pane ySplit="9" topLeftCell="A10" activePane="bottomLeft" state="frozen"/>
      <selection activeCell="P580" sqref="P58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1" width="12.7109375" style="4" customWidth="1"/>
    <col min="12" max="12" width="1.7109375" style="4" customWidth="1"/>
    <col min="13" max="13" width="12.7109375" style="4" customWidth="1"/>
    <col min="14" max="16" width="1.7109375" style="4" customWidth="1"/>
    <col min="17" max="18" width="12.7109375" style="4" customWidth="1"/>
    <col min="19" max="19" width="1.7109375" style="4" customWidth="1"/>
    <col min="20" max="20" width="12.7109375" style="4" customWidth="1"/>
    <col min="21" max="23" width="1.7109375" style="4" customWidth="1"/>
    <col min="24" max="24" width="12.7109375" style="4" customWidth="1"/>
    <col min="25" max="27" width="1.7109375" style="4" customWidth="1"/>
    <col min="28" max="28" width="12.7109375" style="4" customWidth="1"/>
    <col min="29" max="29" width="1.7109375" style="4" customWidth="1"/>
    <col min="30" max="30" width="12.7109375" style="4" customWidth="1"/>
    <col min="31" max="33" width="1.7109375" style="4" customWidth="1"/>
    <col min="34" max="34" width="12.7109375" style="4" customWidth="1"/>
    <col min="35" max="16384" width="11.42578125" style="7"/>
  </cols>
  <sheetData>
    <row r="2" spans="1:37" ht="12.75" x14ac:dyDescent="0.2">
      <c r="A2" s="84" t="s">
        <v>73</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row>
    <row r="3" spans="1:37"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row>
    <row r="4" spans="1:37"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row>
    <row r="5" spans="1:37"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row>
    <row r="6" spans="1:37" ht="15" customHeight="1" x14ac:dyDescent="0.2">
      <c r="A6" s="12"/>
      <c r="B6" s="12"/>
      <c r="C6" s="12"/>
      <c r="D6" s="8"/>
      <c r="E6" s="8"/>
      <c r="F6" s="8"/>
      <c r="G6" s="8"/>
      <c r="H6" s="8"/>
      <c r="I6" s="8"/>
      <c r="J6" s="8"/>
      <c r="K6" s="8"/>
      <c r="L6" s="8"/>
      <c r="M6" s="8"/>
      <c r="N6" s="8"/>
      <c r="O6" s="8"/>
      <c r="P6" s="8"/>
      <c r="Q6" s="8"/>
      <c r="R6" s="8"/>
      <c r="S6" s="8"/>
      <c r="T6" s="8"/>
      <c r="U6" s="8"/>
      <c r="V6" s="8"/>
      <c r="W6" s="8"/>
      <c r="X6" s="8"/>
      <c r="Y6" s="9"/>
      <c r="Z6" s="9"/>
      <c r="AA6" s="9"/>
      <c r="AB6" s="9"/>
      <c r="AC6" s="8"/>
      <c r="AD6" s="9"/>
      <c r="AE6" s="8"/>
      <c r="AF6" s="8"/>
      <c r="AG6" s="9"/>
      <c r="AH6" s="9"/>
    </row>
    <row r="7" spans="1:37" ht="30" customHeight="1" thickBot="1" x14ac:dyDescent="0.3">
      <c r="A7" s="13"/>
      <c r="B7" s="13"/>
      <c r="C7" s="13"/>
      <c r="D7" s="14"/>
      <c r="E7" s="14"/>
      <c r="F7" s="86" t="s">
        <v>21</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row>
    <row r="8" spans="1:37" ht="50.1" customHeight="1" thickBot="1" x14ac:dyDescent="0.25">
      <c r="A8" s="89" t="s">
        <v>3</v>
      </c>
      <c r="B8" s="89"/>
      <c r="C8" s="89"/>
      <c r="D8" s="89"/>
      <c r="E8" s="20"/>
      <c r="F8" s="10" t="s">
        <v>4</v>
      </c>
      <c r="G8" s="16"/>
      <c r="H8" s="16"/>
      <c r="I8" s="16"/>
      <c r="J8" s="10" t="s">
        <v>5</v>
      </c>
      <c r="K8" s="10" t="s">
        <v>68</v>
      </c>
      <c r="L8" s="16"/>
      <c r="M8" s="10" t="s">
        <v>7</v>
      </c>
      <c r="N8" s="16"/>
      <c r="O8" s="16"/>
      <c r="P8" s="16"/>
      <c r="Q8" s="10" t="s">
        <v>69</v>
      </c>
      <c r="R8" s="10" t="s">
        <v>74</v>
      </c>
      <c r="S8" s="16"/>
      <c r="T8" s="10" t="s">
        <v>15</v>
      </c>
      <c r="U8" s="16"/>
      <c r="V8" s="16"/>
      <c r="W8" s="16"/>
      <c r="X8" s="10" t="s">
        <v>16</v>
      </c>
      <c r="Y8" s="17"/>
      <c r="Z8" s="17"/>
      <c r="AA8" s="17"/>
      <c r="AB8" s="10" t="s">
        <v>17</v>
      </c>
      <c r="AC8" s="16"/>
      <c r="AD8" s="10" t="s">
        <v>18</v>
      </c>
      <c r="AE8" s="16"/>
      <c r="AF8" s="16"/>
      <c r="AG8" s="17"/>
      <c r="AH8" s="10" t="s">
        <v>33</v>
      </c>
    </row>
    <row r="9" spans="1:37" ht="20.100000000000001" customHeight="1" x14ac:dyDescent="0.2">
      <c r="AI9" s="34"/>
      <c r="AJ9" s="34"/>
      <c r="AK9" s="34"/>
    </row>
    <row r="10" spans="1:37" ht="20.100000000000001" customHeight="1" x14ac:dyDescent="0.2">
      <c r="A10" s="2"/>
      <c r="B10" s="6" t="s">
        <v>96</v>
      </c>
    </row>
    <row r="11" spans="1:37" ht="20.100000000000001" customHeight="1" x14ac:dyDescent="0.2">
      <c r="A11" s="35"/>
      <c r="B11" s="36"/>
      <c r="C11" s="3" t="s">
        <v>97</v>
      </c>
    </row>
    <row r="12" spans="1:37" ht="20.100000000000001" customHeight="1" x14ac:dyDescent="0.2">
      <c r="D12" s="2" t="s">
        <v>98</v>
      </c>
      <c r="F12" s="37">
        <v>158</v>
      </c>
      <c r="G12" s="37"/>
      <c r="H12" s="37"/>
      <c r="I12" s="37"/>
      <c r="J12" s="37">
        <v>1248</v>
      </c>
      <c r="K12" s="37">
        <v>35</v>
      </c>
      <c r="L12" s="37"/>
      <c r="M12" s="37">
        <v>1283</v>
      </c>
      <c r="N12" s="37"/>
      <c r="O12" s="37"/>
      <c r="P12" s="37"/>
      <c r="Q12" s="37">
        <v>347</v>
      </c>
      <c r="R12" s="37">
        <v>942</v>
      </c>
      <c r="S12" s="37"/>
      <c r="T12" s="37">
        <v>1289</v>
      </c>
      <c r="U12" s="37"/>
      <c r="V12" s="37"/>
      <c r="W12" s="37"/>
      <c r="X12" s="37">
        <v>152</v>
      </c>
      <c r="Y12" s="37"/>
      <c r="Z12" s="37"/>
      <c r="AA12" s="37"/>
      <c r="AB12" s="37">
        <v>0</v>
      </c>
      <c r="AC12" s="37"/>
      <c r="AD12" s="37">
        <v>0</v>
      </c>
      <c r="AE12" s="37"/>
      <c r="AF12" s="37"/>
      <c r="AG12" s="37"/>
      <c r="AH12" s="37">
        <v>0</v>
      </c>
    </row>
    <row r="13" spans="1:37" ht="20.100000000000001" customHeight="1" x14ac:dyDescent="0.2">
      <c r="D13" s="38" t="s">
        <v>99</v>
      </c>
      <c r="F13" s="39">
        <v>113</v>
      </c>
      <c r="G13" s="40"/>
      <c r="H13" s="40"/>
      <c r="I13" s="40"/>
      <c r="J13" s="39">
        <v>1198</v>
      </c>
      <c r="K13" s="39">
        <v>61</v>
      </c>
      <c r="L13" s="40"/>
      <c r="M13" s="39">
        <v>1259</v>
      </c>
      <c r="N13" s="40"/>
      <c r="O13" s="40"/>
      <c r="P13" s="40"/>
      <c r="Q13" s="39">
        <v>180</v>
      </c>
      <c r="R13" s="39">
        <v>1026</v>
      </c>
      <c r="S13" s="40"/>
      <c r="T13" s="39">
        <v>1206</v>
      </c>
      <c r="U13" s="40"/>
      <c r="V13" s="40"/>
      <c r="W13" s="40"/>
      <c r="X13" s="39">
        <v>166</v>
      </c>
      <c r="Y13" s="40"/>
      <c r="Z13" s="40"/>
      <c r="AA13" s="40"/>
      <c r="AB13" s="39">
        <v>0</v>
      </c>
      <c r="AC13" s="40"/>
      <c r="AD13" s="39">
        <v>0</v>
      </c>
      <c r="AE13" s="40"/>
      <c r="AF13" s="40"/>
      <c r="AG13" s="40"/>
      <c r="AH13" s="39">
        <v>0</v>
      </c>
    </row>
    <row r="14" spans="1:37" ht="20.100000000000001" customHeight="1" x14ac:dyDescent="0.2">
      <c r="D14" s="2" t="s">
        <v>100</v>
      </c>
      <c r="F14" s="37">
        <v>190</v>
      </c>
      <c r="G14" s="37"/>
      <c r="H14" s="37"/>
      <c r="I14" s="37"/>
      <c r="J14" s="37">
        <v>1191</v>
      </c>
      <c r="K14" s="37">
        <v>37</v>
      </c>
      <c r="L14" s="37"/>
      <c r="M14" s="37">
        <v>1228</v>
      </c>
      <c r="N14" s="37"/>
      <c r="O14" s="37"/>
      <c r="P14" s="37"/>
      <c r="Q14" s="37">
        <v>242</v>
      </c>
      <c r="R14" s="37">
        <v>988</v>
      </c>
      <c r="S14" s="37"/>
      <c r="T14" s="37">
        <v>1230</v>
      </c>
      <c r="U14" s="37"/>
      <c r="V14" s="37"/>
      <c r="W14" s="37"/>
      <c r="X14" s="37">
        <v>188</v>
      </c>
      <c r="Y14" s="37"/>
      <c r="Z14" s="37"/>
      <c r="AA14" s="37"/>
      <c r="AB14" s="37">
        <v>0</v>
      </c>
      <c r="AC14" s="37"/>
      <c r="AD14" s="37">
        <v>0</v>
      </c>
      <c r="AE14" s="37"/>
      <c r="AF14" s="37"/>
      <c r="AG14" s="37"/>
      <c r="AH14" s="37">
        <v>0</v>
      </c>
    </row>
    <row r="15" spans="1:37" ht="20.100000000000001" customHeight="1" x14ac:dyDescent="0.2">
      <c r="D15" s="38" t="s">
        <v>101</v>
      </c>
      <c r="F15" s="39">
        <v>236</v>
      </c>
      <c r="G15" s="40"/>
      <c r="H15" s="40"/>
      <c r="I15" s="40"/>
      <c r="J15" s="39">
        <v>1192</v>
      </c>
      <c r="K15" s="39">
        <v>46</v>
      </c>
      <c r="L15" s="40"/>
      <c r="M15" s="39">
        <v>1238</v>
      </c>
      <c r="N15" s="40"/>
      <c r="O15" s="40"/>
      <c r="P15" s="40"/>
      <c r="Q15" s="39">
        <v>176</v>
      </c>
      <c r="R15" s="39">
        <v>1137</v>
      </c>
      <c r="S15" s="40"/>
      <c r="T15" s="39">
        <v>1313</v>
      </c>
      <c r="U15" s="40"/>
      <c r="V15" s="40"/>
      <c r="W15" s="40"/>
      <c r="X15" s="39">
        <v>161</v>
      </c>
      <c r="Y15" s="40"/>
      <c r="Z15" s="40"/>
      <c r="AA15" s="40"/>
      <c r="AB15" s="39">
        <v>0</v>
      </c>
      <c r="AC15" s="40"/>
      <c r="AD15" s="39">
        <v>0</v>
      </c>
      <c r="AE15" s="40"/>
      <c r="AF15" s="40"/>
      <c r="AG15" s="40"/>
      <c r="AH15" s="39">
        <v>0</v>
      </c>
    </row>
    <row r="16" spans="1:37" ht="20.100000000000001" customHeight="1" x14ac:dyDescent="0.2">
      <c r="D16" s="2" t="s">
        <v>102</v>
      </c>
      <c r="F16" s="37">
        <v>185</v>
      </c>
      <c r="G16" s="37"/>
      <c r="H16" s="37"/>
      <c r="I16" s="37"/>
      <c r="J16" s="37">
        <v>1194</v>
      </c>
      <c r="K16" s="37">
        <v>16</v>
      </c>
      <c r="L16" s="37"/>
      <c r="M16" s="37">
        <v>1210</v>
      </c>
      <c r="N16" s="37"/>
      <c r="O16" s="37"/>
      <c r="P16" s="37"/>
      <c r="Q16" s="37">
        <v>212</v>
      </c>
      <c r="R16" s="37">
        <v>1003</v>
      </c>
      <c r="S16" s="37"/>
      <c r="T16" s="37">
        <v>1215</v>
      </c>
      <c r="U16" s="37"/>
      <c r="V16" s="37"/>
      <c r="W16" s="37"/>
      <c r="X16" s="37">
        <v>180</v>
      </c>
      <c r="Y16" s="37"/>
      <c r="Z16" s="37"/>
      <c r="AA16" s="37"/>
      <c r="AB16" s="37">
        <v>0</v>
      </c>
      <c r="AC16" s="37"/>
      <c r="AD16" s="37">
        <v>0</v>
      </c>
      <c r="AE16" s="37"/>
      <c r="AF16" s="37"/>
      <c r="AG16" s="37"/>
      <c r="AH16" s="37">
        <v>0</v>
      </c>
    </row>
    <row r="17" spans="1:34" ht="20.100000000000001" customHeight="1" x14ac:dyDescent="0.2">
      <c r="D17" s="38" t="s">
        <v>103</v>
      </c>
      <c r="F17" s="39">
        <v>217</v>
      </c>
      <c r="G17" s="40"/>
      <c r="H17" s="40"/>
      <c r="I17" s="40"/>
      <c r="J17" s="39">
        <v>1202</v>
      </c>
      <c r="K17" s="39">
        <v>27</v>
      </c>
      <c r="L17" s="40"/>
      <c r="M17" s="39">
        <v>1229</v>
      </c>
      <c r="N17" s="40"/>
      <c r="O17" s="40"/>
      <c r="P17" s="40"/>
      <c r="Q17" s="39">
        <v>219</v>
      </c>
      <c r="R17" s="39">
        <v>982</v>
      </c>
      <c r="S17" s="40"/>
      <c r="T17" s="39">
        <v>1201</v>
      </c>
      <c r="U17" s="40"/>
      <c r="V17" s="40"/>
      <c r="W17" s="40"/>
      <c r="X17" s="39">
        <v>245</v>
      </c>
      <c r="Y17" s="40"/>
      <c r="Z17" s="40"/>
      <c r="AA17" s="40"/>
      <c r="AB17" s="39">
        <v>0</v>
      </c>
      <c r="AC17" s="40"/>
      <c r="AD17" s="39">
        <v>0</v>
      </c>
      <c r="AE17" s="40"/>
      <c r="AF17" s="40"/>
      <c r="AG17" s="40"/>
      <c r="AH17" s="39">
        <v>0</v>
      </c>
    </row>
    <row r="18" spans="1:34" ht="20.100000000000001" customHeight="1" x14ac:dyDescent="0.2">
      <c r="D18" s="2" t="s">
        <v>104</v>
      </c>
      <c r="F18" s="37">
        <v>191</v>
      </c>
      <c r="G18" s="37"/>
      <c r="H18" s="37"/>
      <c r="I18" s="37"/>
      <c r="J18" s="37">
        <v>1229</v>
      </c>
      <c r="K18" s="37">
        <v>39</v>
      </c>
      <c r="L18" s="37"/>
      <c r="M18" s="37">
        <v>1268</v>
      </c>
      <c r="N18" s="37"/>
      <c r="O18" s="37"/>
      <c r="P18" s="37"/>
      <c r="Q18" s="37">
        <v>190</v>
      </c>
      <c r="R18" s="37">
        <v>1130</v>
      </c>
      <c r="S18" s="37"/>
      <c r="T18" s="37">
        <v>1320</v>
      </c>
      <c r="U18" s="37"/>
      <c r="V18" s="37"/>
      <c r="W18" s="37"/>
      <c r="X18" s="37">
        <v>139</v>
      </c>
      <c r="Y18" s="37"/>
      <c r="Z18" s="37"/>
      <c r="AA18" s="37"/>
      <c r="AB18" s="37">
        <v>0</v>
      </c>
      <c r="AC18" s="37"/>
      <c r="AD18" s="37">
        <v>0</v>
      </c>
      <c r="AE18" s="37"/>
      <c r="AF18" s="37"/>
      <c r="AG18" s="37"/>
      <c r="AH18" s="37">
        <v>0</v>
      </c>
    </row>
    <row r="19" spans="1:34" ht="20.100000000000001" customHeight="1" x14ac:dyDescent="0.2">
      <c r="D19" s="38" t="s">
        <v>105</v>
      </c>
      <c r="F19" s="39">
        <v>264</v>
      </c>
      <c r="G19" s="40"/>
      <c r="H19" s="40"/>
      <c r="I19" s="40"/>
      <c r="J19" s="39">
        <v>1228</v>
      </c>
      <c r="K19" s="39">
        <v>42</v>
      </c>
      <c r="L19" s="40"/>
      <c r="M19" s="39">
        <v>1270</v>
      </c>
      <c r="N19" s="40"/>
      <c r="O19" s="40"/>
      <c r="P19" s="40"/>
      <c r="Q19" s="39">
        <v>289</v>
      </c>
      <c r="R19" s="39">
        <v>998</v>
      </c>
      <c r="S19" s="40"/>
      <c r="T19" s="39">
        <v>1287</v>
      </c>
      <c r="U19" s="40"/>
      <c r="V19" s="40"/>
      <c r="W19" s="40"/>
      <c r="X19" s="39">
        <v>247</v>
      </c>
      <c r="Y19" s="40"/>
      <c r="Z19" s="40"/>
      <c r="AA19" s="40"/>
      <c r="AB19" s="39">
        <v>0</v>
      </c>
      <c r="AC19" s="40"/>
      <c r="AD19" s="39">
        <v>0</v>
      </c>
      <c r="AE19" s="40"/>
      <c r="AF19" s="40"/>
      <c r="AG19" s="40"/>
      <c r="AH19" s="39">
        <v>0</v>
      </c>
    </row>
    <row r="20" spans="1:34" ht="20.100000000000001" customHeight="1" x14ac:dyDescent="0.2">
      <c r="D20" s="2" t="s">
        <v>106</v>
      </c>
      <c r="F20" s="37">
        <v>168</v>
      </c>
      <c r="G20" s="37"/>
      <c r="H20" s="37"/>
      <c r="I20" s="37"/>
      <c r="J20" s="37">
        <v>1201</v>
      </c>
      <c r="K20" s="37">
        <v>45</v>
      </c>
      <c r="L20" s="37"/>
      <c r="M20" s="37">
        <v>1246</v>
      </c>
      <c r="N20" s="37"/>
      <c r="O20" s="37"/>
      <c r="P20" s="37"/>
      <c r="Q20" s="37">
        <v>299</v>
      </c>
      <c r="R20" s="37">
        <v>945</v>
      </c>
      <c r="S20" s="37"/>
      <c r="T20" s="37">
        <v>1244</v>
      </c>
      <c r="U20" s="37"/>
      <c r="V20" s="37"/>
      <c r="W20" s="37"/>
      <c r="X20" s="37">
        <v>170</v>
      </c>
      <c r="Y20" s="37"/>
      <c r="Z20" s="37"/>
      <c r="AA20" s="37"/>
      <c r="AB20" s="37">
        <v>0</v>
      </c>
      <c r="AC20" s="37"/>
      <c r="AD20" s="37">
        <v>0</v>
      </c>
      <c r="AE20" s="37"/>
      <c r="AF20" s="37"/>
      <c r="AG20" s="37"/>
      <c r="AH20" s="37">
        <v>0</v>
      </c>
    </row>
    <row r="21" spans="1:34" ht="20.100000000000001" customHeight="1" x14ac:dyDescent="0.2">
      <c r="D21" s="38" t="s">
        <v>107</v>
      </c>
      <c r="F21" s="39">
        <v>161</v>
      </c>
      <c r="G21" s="40"/>
      <c r="H21" s="40"/>
      <c r="I21" s="40"/>
      <c r="J21" s="39">
        <v>1222</v>
      </c>
      <c r="K21" s="39">
        <v>47</v>
      </c>
      <c r="L21" s="40"/>
      <c r="M21" s="39">
        <v>1269</v>
      </c>
      <c r="N21" s="40"/>
      <c r="O21" s="40"/>
      <c r="P21" s="40"/>
      <c r="Q21" s="39">
        <v>185</v>
      </c>
      <c r="R21" s="39">
        <v>1000</v>
      </c>
      <c r="S21" s="40"/>
      <c r="T21" s="39">
        <v>1185</v>
      </c>
      <c r="U21" s="40"/>
      <c r="V21" s="40"/>
      <c r="W21" s="40"/>
      <c r="X21" s="39">
        <v>245</v>
      </c>
      <c r="Y21" s="40"/>
      <c r="Z21" s="40"/>
      <c r="AA21" s="40"/>
      <c r="AB21" s="39">
        <v>0</v>
      </c>
      <c r="AC21" s="40"/>
      <c r="AD21" s="39">
        <v>0</v>
      </c>
      <c r="AE21" s="40"/>
      <c r="AF21" s="40"/>
      <c r="AG21" s="40"/>
      <c r="AH21" s="39">
        <v>0</v>
      </c>
    </row>
    <row r="22" spans="1:34" ht="20.100000000000001" customHeight="1" x14ac:dyDescent="0.2">
      <c r="D22" s="2" t="s">
        <v>108</v>
      </c>
      <c r="F22" s="37">
        <v>124</v>
      </c>
      <c r="G22" s="37"/>
      <c r="H22" s="37"/>
      <c r="I22" s="37"/>
      <c r="J22" s="37">
        <v>1220</v>
      </c>
      <c r="K22" s="37">
        <v>63</v>
      </c>
      <c r="L22" s="37"/>
      <c r="M22" s="37">
        <v>1283</v>
      </c>
      <c r="N22" s="37"/>
      <c r="O22" s="37"/>
      <c r="P22" s="37"/>
      <c r="Q22" s="37">
        <v>142</v>
      </c>
      <c r="R22" s="37">
        <v>1155</v>
      </c>
      <c r="S22" s="37"/>
      <c r="T22" s="37">
        <v>1297</v>
      </c>
      <c r="U22" s="37"/>
      <c r="V22" s="37"/>
      <c r="W22" s="37"/>
      <c r="X22" s="37">
        <v>110</v>
      </c>
      <c r="Y22" s="37"/>
      <c r="Z22" s="37"/>
      <c r="AA22" s="37"/>
      <c r="AB22" s="37">
        <v>0</v>
      </c>
      <c r="AC22" s="37"/>
      <c r="AD22" s="37">
        <v>0</v>
      </c>
      <c r="AE22" s="37"/>
      <c r="AF22" s="37"/>
      <c r="AG22" s="37"/>
      <c r="AH22" s="37">
        <v>0</v>
      </c>
    </row>
    <row r="23" spans="1:34" ht="20.100000000000001" customHeight="1" x14ac:dyDescent="0.2">
      <c r="D23" s="38" t="s">
        <v>109</v>
      </c>
      <c r="F23" s="39">
        <v>139</v>
      </c>
      <c r="G23" s="40"/>
      <c r="H23" s="40"/>
      <c r="I23" s="40"/>
      <c r="J23" s="39">
        <v>1223</v>
      </c>
      <c r="K23" s="39">
        <v>43</v>
      </c>
      <c r="L23" s="40"/>
      <c r="M23" s="39">
        <v>1266</v>
      </c>
      <c r="N23" s="40"/>
      <c r="O23" s="40"/>
      <c r="P23" s="40"/>
      <c r="Q23" s="39">
        <v>170</v>
      </c>
      <c r="R23" s="39">
        <v>1096</v>
      </c>
      <c r="S23" s="40"/>
      <c r="T23" s="39">
        <v>1266</v>
      </c>
      <c r="U23" s="40"/>
      <c r="V23" s="40"/>
      <c r="W23" s="40"/>
      <c r="X23" s="39">
        <v>139</v>
      </c>
      <c r="Y23" s="40"/>
      <c r="Z23" s="40"/>
      <c r="AA23" s="40"/>
      <c r="AB23" s="39">
        <v>0</v>
      </c>
      <c r="AC23" s="40"/>
      <c r="AD23" s="39">
        <v>0</v>
      </c>
      <c r="AE23" s="40"/>
      <c r="AF23" s="40"/>
      <c r="AG23" s="40"/>
      <c r="AH23" s="39">
        <v>0</v>
      </c>
    </row>
    <row r="24" spans="1:34" ht="20.100000000000001" customHeight="1" x14ac:dyDescent="0.2">
      <c r="D24" s="2" t="s">
        <v>110</v>
      </c>
      <c r="F24" s="37">
        <v>165</v>
      </c>
      <c r="G24" s="37"/>
      <c r="H24" s="37"/>
      <c r="I24" s="37"/>
      <c r="J24" s="37">
        <v>1215</v>
      </c>
      <c r="K24" s="37">
        <v>38</v>
      </c>
      <c r="L24" s="37"/>
      <c r="M24" s="37">
        <v>1253</v>
      </c>
      <c r="N24" s="37"/>
      <c r="O24" s="37"/>
      <c r="P24" s="37"/>
      <c r="Q24" s="37">
        <v>291</v>
      </c>
      <c r="R24" s="37">
        <v>947</v>
      </c>
      <c r="S24" s="37"/>
      <c r="T24" s="37">
        <v>1238</v>
      </c>
      <c r="U24" s="37"/>
      <c r="V24" s="37"/>
      <c r="W24" s="37"/>
      <c r="X24" s="37">
        <v>180</v>
      </c>
      <c r="Y24" s="37"/>
      <c r="Z24" s="37"/>
      <c r="AA24" s="37"/>
      <c r="AB24" s="37">
        <v>0</v>
      </c>
      <c r="AC24" s="37"/>
      <c r="AD24" s="37">
        <v>0</v>
      </c>
      <c r="AE24" s="37"/>
      <c r="AF24" s="37"/>
      <c r="AG24" s="37"/>
      <c r="AH24" s="37">
        <v>0</v>
      </c>
    </row>
    <row r="25" spans="1:34" ht="20.100000000000001" customHeight="1" x14ac:dyDescent="0.2">
      <c r="D25" s="38" t="s">
        <v>111</v>
      </c>
      <c r="F25" s="39">
        <v>215</v>
      </c>
      <c r="G25" s="40"/>
      <c r="H25" s="40"/>
      <c r="I25" s="40"/>
      <c r="J25" s="39">
        <v>1198</v>
      </c>
      <c r="K25" s="39">
        <v>39</v>
      </c>
      <c r="L25" s="40"/>
      <c r="M25" s="39">
        <v>1237</v>
      </c>
      <c r="N25" s="40"/>
      <c r="O25" s="40"/>
      <c r="P25" s="40"/>
      <c r="Q25" s="39">
        <v>134</v>
      </c>
      <c r="R25" s="39">
        <v>1175</v>
      </c>
      <c r="S25" s="40"/>
      <c r="T25" s="39">
        <v>1309</v>
      </c>
      <c r="U25" s="40"/>
      <c r="V25" s="40"/>
      <c r="W25" s="40"/>
      <c r="X25" s="39">
        <v>143</v>
      </c>
      <c r="Y25" s="40"/>
      <c r="Z25" s="40"/>
      <c r="AA25" s="40"/>
      <c r="AB25" s="39">
        <v>0</v>
      </c>
      <c r="AC25" s="40"/>
      <c r="AD25" s="39">
        <v>0</v>
      </c>
      <c r="AE25" s="40"/>
      <c r="AF25" s="40"/>
      <c r="AG25" s="40"/>
      <c r="AH25" s="39">
        <v>0</v>
      </c>
    </row>
    <row r="26" spans="1:34" ht="20.100000000000001" customHeight="1" x14ac:dyDescent="0.2">
      <c r="D26" s="41" t="s">
        <v>366</v>
      </c>
      <c r="F26" s="40">
        <v>0</v>
      </c>
      <c r="G26" s="40"/>
      <c r="H26" s="40"/>
      <c r="I26" s="40"/>
      <c r="J26" s="40">
        <v>441</v>
      </c>
      <c r="K26" s="40">
        <v>6</v>
      </c>
      <c r="L26" s="40"/>
      <c r="M26" s="40">
        <v>447</v>
      </c>
      <c r="N26" s="40"/>
      <c r="O26" s="40"/>
      <c r="P26" s="40"/>
      <c r="Q26" s="40">
        <v>70</v>
      </c>
      <c r="R26" s="40">
        <v>221</v>
      </c>
      <c r="S26" s="40"/>
      <c r="T26" s="40">
        <v>291</v>
      </c>
      <c r="U26" s="40"/>
      <c r="V26" s="40"/>
      <c r="W26" s="40"/>
      <c r="X26" s="40">
        <v>156</v>
      </c>
      <c r="Y26" s="40"/>
      <c r="Z26" s="40"/>
      <c r="AA26" s="40"/>
      <c r="AB26" s="40">
        <v>0</v>
      </c>
      <c r="AC26" s="40"/>
      <c r="AD26" s="40">
        <v>0</v>
      </c>
      <c r="AE26" s="40"/>
      <c r="AF26" s="40"/>
      <c r="AG26" s="40"/>
      <c r="AH26" s="40">
        <v>0</v>
      </c>
    </row>
    <row r="27" spans="1:34" ht="20.100000000000001" customHeight="1" x14ac:dyDescent="0.2">
      <c r="D27" s="38" t="s">
        <v>367</v>
      </c>
      <c r="F27" s="39">
        <v>0</v>
      </c>
      <c r="G27" s="40"/>
      <c r="H27" s="40"/>
      <c r="I27" s="40"/>
      <c r="J27" s="39">
        <v>444</v>
      </c>
      <c r="K27" s="39">
        <v>4</v>
      </c>
      <c r="L27" s="40"/>
      <c r="M27" s="39">
        <v>448</v>
      </c>
      <c r="N27" s="40"/>
      <c r="O27" s="40"/>
      <c r="P27" s="40"/>
      <c r="Q27" s="39">
        <v>99</v>
      </c>
      <c r="R27" s="39">
        <v>183</v>
      </c>
      <c r="S27" s="40"/>
      <c r="T27" s="39">
        <v>282</v>
      </c>
      <c r="U27" s="40"/>
      <c r="V27" s="40"/>
      <c r="W27" s="40"/>
      <c r="X27" s="39">
        <v>166</v>
      </c>
      <c r="Y27" s="40"/>
      <c r="Z27" s="40"/>
      <c r="AA27" s="40"/>
      <c r="AB27" s="39">
        <v>0</v>
      </c>
      <c r="AC27" s="40"/>
      <c r="AD27" s="39">
        <v>0</v>
      </c>
      <c r="AE27" s="40"/>
      <c r="AF27" s="40"/>
      <c r="AG27" s="40"/>
      <c r="AH27" s="39">
        <v>0</v>
      </c>
    </row>
    <row r="28" spans="1:34"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1:34" s="1" customFormat="1" ht="20.100000000000001" customHeight="1" x14ac:dyDescent="0.25">
      <c r="A29" s="3"/>
      <c r="B29" s="6"/>
      <c r="C29" s="42" t="s">
        <v>112</v>
      </c>
      <c r="D29" s="43"/>
      <c r="E29" s="5"/>
      <c r="F29" s="44">
        <v>2526</v>
      </c>
      <c r="G29" s="45"/>
      <c r="H29" s="45"/>
      <c r="I29" s="45"/>
      <c r="J29" s="44">
        <v>17846</v>
      </c>
      <c r="K29" s="44">
        <v>588</v>
      </c>
      <c r="L29" s="45"/>
      <c r="M29" s="44">
        <v>18434</v>
      </c>
      <c r="N29" s="45"/>
      <c r="O29" s="45"/>
      <c r="P29" s="45"/>
      <c r="Q29" s="44">
        <v>3245</v>
      </c>
      <c r="R29" s="44">
        <v>14928</v>
      </c>
      <c r="S29" s="45"/>
      <c r="T29" s="44">
        <v>18173</v>
      </c>
      <c r="U29" s="45"/>
      <c r="V29" s="45"/>
      <c r="W29" s="45"/>
      <c r="X29" s="44">
        <v>2787</v>
      </c>
      <c r="Y29" s="45"/>
      <c r="Z29" s="45"/>
      <c r="AA29" s="45"/>
      <c r="AB29" s="44">
        <v>0</v>
      </c>
      <c r="AC29" s="45"/>
      <c r="AD29" s="44">
        <v>0</v>
      </c>
      <c r="AE29" s="45"/>
      <c r="AF29" s="45"/>
      <c r="AG29" s="45"/>
      <c r="AH29" s="44">
        <v>0</v>
      </c>
    </row>
    <row r="30" spans="1:34"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ht="20.100000000000001" customHeight="1" x14ac:dyDescent="0.2">
      <c r="D32" s="2" t="s">
        <v>98</v>
      </c>
      <c r="F32" s="37">
        <v>47</v>
      </c>
      <c r="G32" s="37"/>
      <c r="H32" s="37"/>
      <c r="I32" s="37"/>
      <c r="J32" s="37">
        <v>188</v>
      </c>
      <c r="K32" s="37">
        <v>21</v>
      </c>
      <c r="L32" s="37"/>
      <c r="M32" s="37">
        <v>209</v>
      </c>
      <c r="N32" s="37"/>
      <c r="O32" s="37"/>
      <c r="P32" s="37"/>
      <c r="Q32" s="37">
        <v>112</v>
      </c>
      <c r="R32" s="37">
        <v>67</v>
      </c>
      <c r="S32" s="37"/>
      <c r="T32" s="37">
        <v>179</v>
      </c>
      <c r="U32" s="37"/>
      <c r="V32" s="37"/>
      <c r="W32" s="37"/>
      <c r="X32" s="37">
        <v>86</v>
      </c>
      <c r="Y32" s="37"/>
      <c r="Z32" s="37"/>
      <c r="AA32" s="37"/>
      <c r="AB32" s="37">
        <v>9</v>
      </c>
      <c r="AC32" s="37"/>
      <c r="AD32" s="37">
        <v>0</v>
      </c>
      <c r="AE32" s="37"/>
      <c r="AF32" s="37"/>
      <c r="AG32" s="37"/>
      <c r="AH32" s="37">
        <v>0</v>
      </c>
    </row>
    <row r="33" spans="4:34" ht="20.100000000000001" customHeight="1" x14ac:dyDescent="0.2">
      <c r="D33" s="38" t="s">
        <v>99</v>
      </c>
      <c r="F33" s="39">
        <v>41</v>
      </c>
      <c r="G33" s="40"/>
      <c r="H33" s="40"/>
      <c r="I33" s="40"/>
      <c r="J33" s="39">
        <v>188</v>
      </c>
      <c r="K33" s="39">
        <v>16</v>
      </c>
      <c r="L33" s="40"/>
      <c r="M33" s="39">
        <v>204</v>
      </c>
      <c r="N33" s="40"/>
      <c r="O33" s="40"/>
      <c r="P33" s="40"/>
      <c r="Q33" s="39">
        <v>113</v>
      </c>
      <c r="R33" s="39">
        <v>69</v>
      </c>
      <c r="S33" s="40"/>
      <c r="T33" s="39">
        <v>182</v>
      </c>
      <c r="U33" s="40"/>
      <c r="V33" s="40"/>
      <c r="W33" s="40"/>
      <c r="X33" s="39">
        <v>72</v>
      </c>
      <c r="Y33" s="40"/>
      <c r="Z33" s="40"/>
      <c r="AA33" s="40"/>
      <c r="AB33" s="39">
        <v>9</v>
      </c>
      <c r="AC33" s="40"/>
      <c r="AD33" s="39">
        <v>0</v>
      </c>
      <c r="AE33" s="40"/>
      <c r="AF33" s="40"/>
      <c r="AG33" s="40"/>
      <c r="AH33" s="39">
        <v>0</v>
      </c>
    </row>
    <row r="34" spans="4:34" ht="20.100000000000001" customHeight="1" x14ac:dyDescent="0.2">
      <c r="D34" s="2" t="s">
        <v>113</v>
      </c>
      <c r="F34" s="37">
        <v>42</v>
      </c>
      <c r="G34" s="37"/>
      <c r="H34" s="37"/>
      <c r="I34" s="37"/>
      <c r="J34" s="37">
        <v>180</v>
      </c>
      <c r="K34" s="37">
        <v>20</v>
      </c>
      <c r="L34" s="37"/>
      <c r="M34" s="37">
        <v>200</v>
      </c>
      <c r="N34" s="37"/>
      <c r="O34" s="37"/>
      <c r="P34" s="37"/>
      <c r="Q34" s="37">
        <v>118</v>
      </c>
      <c r="R34" s="37">
        <v>71</v>
      </c>
      <c r="S34" s="37"/>
      <c r="T34" s="37">
        <v>189</v>
      </c>
      <c r="U34" s="37"/>
      <c r="V34" s="37"/>
      <c r="W34" s="37"/>
      <c r="X34" s="37">
        <v>62</v>
      </c>
      <c r="Y34" s="37"/>
      <c r="Z34" s="37"/>
      <c r="AA34" s="37"/>
      <c r="AB34" s="37">
        <v>9</v>
      </c>
      <c r="AC34" s="37"/>
      <c r="AD34" s="37">
        <v>0</v>
      </c>
      <c r="AE34" s="37"/>
      <c r="AF34" s="37"/>
      <c r="AG34" s="37"/>
      <c r="AH34" s="37">
        <v>0</v>
      </c>
    </row>
    <row r="35" spans="4:34" ht="20.100000000000001" customHeight="1" x14ac:dyDescent="0.2">
      <c r="D35" s="38" t="s">
        <v>114</v>
      </c>
      <c r="F35" s="39">
        <v>40</v>
      </c>
      <c r="G35" s="40"/>
      <c r="H35" s="40"/>
      <c r="I35" s="40"/>
      <c r="J35" s="39">
        <v>66</v>
      </c>
      <c r="K35" s="39">
        <v>4</v>
      </c>
      <c r="L35" s="40"/>
      <c r="M35" s="39">
        <v>70</v>
      </c>
      <c r="N35" s="40"/>
      <c r="O35" s="40"/>
      <c r="P35" s="40"/>
      <c r="Q35" s="39">
        <v>40</v>
      </c>
      <c r="R35" s="39">
        <v>28</v>
      </c>
      <c r="S35" s="40"/>
      <c r="T35" s="39">
        <v>68</v>
      </c>
      <c r="U35" s="40"/>
      <c r="V35" s="40"/>
      <c r="W35" s="40"/>
      <c r="X35" s="39">
        <v>0</v>
      </c>
      <c r="Y35" s="40"/>
      <c r="Z35" s="40"/>
      <c r="AA35" s="40"/>
      <c r="AB35" s="39">
        <v>0</v>
      </c>
      <c r="AC35" s="40"/>
      <c r="AD35" s="39">
        <v>42</v>
      </c>
      <c r="AE35" s="40"/>
      <c r="AF35" s="40"/>
      <c r="AG35" s="40"/>
      <c r="AH35" s="39">
        <v>0</v>
      </c>
    </row>
    <row r="36" spans="4:34" ht="20.100000000000001" customHeight="1" x14ac:dyDescent="0.2">
      <c r="D36" s="2" t="s">
        <v>115</v>
      </c>
      <c r="F36" s="37">
        <v>35</v>
      </c>
      <c r="G36" s="37"/>
      <c r="H36" s="37"/>
      <c r="I36" s="37"/>
      <c r="J36" s="37">
        <v>146</v>
      </c>
      <c r="K36" s="37">
        <v>11</v>
      </c>
      <c r="L36" s="37"/>
      <c r="M36" s="37">
        <v>157</v>
      </c>
      <c r="N36" s="37"/>
      <c r="O36" s="37"/>
      <c r="P36" s="37"/>
      <c r="Q36" s="37">
        <v>96</v>
      </c>
      <c r="R36" s="37">
        <v>63</v>
      </c>
      <c r="S36" s="37"/>
      <c r="T36" s="37">
        <v>159</v>
      </c>
      <c r="U36" s="37"/>
      <c r="V36" s="37"/>
      <c r="W36" s="37"/>
      <c r="X36" s="37">
        <v>41</v>
      </c>
      <c r="Y36" s="37"/>
      <c r="Z36" s="37"/>
      <c r="AA36" s="37"/>
      <c r="AB36" s="37">
        <v>8</v>
      </c>
      <c r="AC36" s="37"/>
      <c r="AD36" s="37">
        <v>0</v>
      </c>
      <c r="AE36" s="37"/>
      <c r="AF36" s="37"/>
      <c r="AG36" s="37"/>
      <c r="AH36" s="37">
        <v>0</v>
      </c>
    </row>
    <row r="37" spans="4:34" ht="20.100000000000001" customHeight="1" x14ac:dyDescent="0.2">
      <c r="D37" s="38" t="s">
        <v>116</v>
      </c>
      <c r="F37" s="39">
        <v>58</v>
      </c>
      <c r="G37" s="40"/>
      <c r="H37" s="40"/>
      <c r="I37" s="40"/>
      <c r="J37" s="39">
        <v>151</v>
      </c>
      <c r="K37" s="39">
        <v>10</v>
      </c>
      <c r="L37" s="40"/>
      <c r="M37" s="39">
        <v>161</v>
      </c>
      <c r="N37" s="40"/>
      <c r="O37" s="40"/>
      <c r="P37" s="40"/>
      <c r="Q37" s="39">
        <v>97</v>
      </c>
      <c r="R37" s="39">
        <v>66</v>
      </c>
      <c r="S37" s="40"/>
      <c r="T37" s="39">
        <v>163</v>
      </c>
      <c r="U37" s="40"/>
      <c r="V37" s="40"/>
      <c r="W37" s="40"/>
      <c r="X37" s="39">
        <v>65</v>
      </c>
      <c r="Y37" s="40"/>
      <c r="Z37" s="40"/>
      <c r="AA37" s="40"/>
      <c r="AB37" s="39">
        <v>9</v>
      </c>
      <c r="AC37" s="40"/>
      <c r="AD37" s="39">
        <v>0</v>
      </c>
      <c r="AE37" s="40"/>
      <c r="AF37" s="40"/>
      <c r="AG37" s="40"/>
      <c r="AH37" s="39">
        <v>0</v>
      </c>
    </row>
    <row r="38" spans="4:34" ht="20.100000000000001" customHeight="1" x14ac:dyDescent="0.2">
      <c r="D38" s="2" t="s">
        <v>117</v>
      </c>
      <c r="F38" s="37">
        <v>21</v>
      </c>
      <c r="G38" s="37"/>
      <c r="H38" s="37"/>
      <c r="I38" s="37"/>
      <c r="J38" s="37">
        <v>253</v>
      </c>
      <c r="K38" s="37">
        <v>11</v>
      </c>
      <c r="L38" s="37"/>
      <c r="M38" s="37">
        <v>264</v>
      </c>
      <c r="N38" s="37"/>
      <c r="O38" s="37"/>
      <c r="P38" s="37"/>
      <c r="Q38" s="37">
        <v>188</v>
      </c>
      <c r="R38" s="37">
        <v>59</v>
      </c>
      <c r="S38" s="37"/>
      <c r="T38" s="37">
        <v>247</v>
      </c>
      <c r="U38" s="37"/>
      <c r="V38" s="37"/>
      <c r="W38" s="37"/>
      <c r="X38" s="37">
        <v>47</v>
      </c>
      <c r="Y38" s="37"/>
      <c r="Z38" s="37"/>
      <c r="AA38" s="37"/>
      <c r="AB38" s="37">
        <v>9</v>
      </c>
      <c r="AC38" s="37"/>
      <c r="AD38" s="37">
        <v>0</v>
      </c>
      <c r="AE38" s="37"/>
      <c r="AF38" s="37"/>
      <c r="AG38" s="37"/>
      <c r="AH38" s="37">
        <v>0</v>
      </c>
    </row>
    <row r="39" spans="4:34" ht="20.100000000000001" customHeight="1" x14ac:dyDescent="0.2">
      <c r="D39" s="38" t="s">
        <v>105</v>
      </c>
      <c r="F39" s="39">
        <v>41</v>
      </c>
      <c r="G39" s="40"/>
      <c r="H39" s="40"/>
      <c r="I39" s="40"/>
      <c r="J39" s="39">
        <v>175</v>
      </c>
      <c r="K39" s="39">
        <v>2</v>
      </c>
      <c r="L39" s="40"/>
      <c r="M39" s="39">
        <v>177</v>
      </c>
      <c r="N39" s="40"/>
      <c r="O39" s="40"/>
      <c r="P39" s="40"/>
      <c r="Q39" s="39">
        <v>107</v>
      </c>
      <c r="R39" s="39">
        <v>50</v>
      </c>
      <c r="S39" s="40"/>
      <c r="T39" s="39">
        <v>157</v>
      </c>
      <c r="U39" s="40"/>
      <c r="V39" s="40"/>
      <c r="W39" s="40"/>
      <c r="X39" s="39">
        <v>61</v>
      </c>
      <c r="Y39" s="40"/>
      <c r="Z39" s="40"/>
      <c r="AA39" s="40"/>
      <c r="AB39" s="39">
        <v>0</v>
      </c>
      <c r="AC39" s="40"/>
      <c r="AD39" s="39">
        <v>0</v>
      </c>
      <c r="AE39" s="40"/>
      <c r="AF39" s="40"/>
      <c r="AG39" s="40"/>
      <c r="AH39" s="39">
        <v>0</v>
      </c>
    </row>
    <row r="40" spans="4:34" ht="20.100000000000001" customHeight="1" x14ac:dyDescent="0.2">
      <c r="D40" s="2" t="s">
        <v>106</v>
      </c>
      <c r="F40" s="37">
        <v>38</v>
      </c>
      <c r="G40" s="37"/>
      <c r="H40" s="37"/>
      <c r="I40" s="37"/>
      <c r="J40" s="37">
        <v>169</v>
      </c>
      <c r="K40" s="37">
        <v>8</v>
      </c>
      <c r="L40" s="37"/>
      <c r="M40" s="37">
        <v>177</v>
      </c>
      <c r="N40" s="37"/>
      <c r="O40" s="37"/>
      <c r="P40" s="37"/>
      <c r="Q40" s="37">
        <v>95</v>
      </c>
      <c r="R40" s="37">
        <v>70</v>
      </c>
      <c r="S40" s="37"/>
      <c r="T40" s="37">
        <v>165</v>
      </c>
      <c r="U40" s="37"/>
      <c r="V40" s="37"/>
      <c r="W40" s="37"/>
      <c r="X40" s="37">
        <v>57</v>
      </c>
      <c r="Y40" s="37"/>
      <c r="Z40" s="37"/>
      <c r="AA40" s="37"/>
      <c r="AB40" s="37">
        <v>7</v>
      </c>
      <c r="AC40" s="37"/>
      <c r="AD40" s="37">
        <v>0</v>
      </c>
      <c r="AE40" s="37"/>
      <c r="AF40" s="37"/>
      <c r="AG40" s="37"/>
      <c r="AH40" s="37">
        <v>0</v>
      </c>
    </row>
    <row r="41" spans="4:34" ht="20.100000000000001" customHeight="1" x14ac:dyDescent="0.2">
      <c r="D41" s="38" t="s">
        <v>118</v>
      </c>
      <c r="F41" s="39">
        <v>43</v>
      </c>
      <c r="G41" s="40"/>
      <c r="H41" s="40"/>
      <c r="I41" s="40"/>
      <c r="J41" s="39">
        <v>135</v>
      </c>
      <c r="K41" s="39">
        <v>37</v>
      </c>
      <c r="L41" s="40"/>
      <c r="M41" s="39">
        <v>172</v>
      </c>
      <c r="N41" s="40"/>
      <c r="O41" s="40"/>
      <c r="P41" s="40"/>
      <c r="Q41" s="39">
        <v>109</v>
      </c>
      <c r="R41" s="39">
        <v>57</v>
      </c>
      <c r="S41" s="40"/>
      <c r="T41" s="39">
        <v>166</v>
      </c>
      <c r="U41" s="40"/>
      <c r="V41" s="40"/>
      <c r="W41" s="40"/>
      <c r="X41" s="39">
        <v>56</v>
      </c>
      <c r="Y41" s="40"/>
      <c r="Z41" s="40"/>
      <c r="AA41" s="40"/>
      <c r="AB41" s="39">
        <v>7</v>
      </c>
      <c r="AC41" s="40"/>
      <c r="AD41" s="39">
        <v>0</v>
      </c>
      <c r="AE41" s="40"/>
      <c r="AF41" s="40"/>
      <c r="AG41" s="40"/>
      <c r="AH41" s="39">
        <v>0</v>
      </c>
    </row>
    <row r="42" spans="4:34" ht="20.100000000000001" customHeight="1" x14ac:dyDescent="0.2">
      <c r="D42" s="2" t="s">
        <v>108</v>
      </c>
      <c r="F42" s="37">
        <v>47</v>
      </c>
      <c r="G42" s="37"/>
      <c r="H42" s="37"/>
      <c r="I42" s="37"/>
      <c r="J42" s="37">
        <v>173</v>
      </c>
      <c r="K42" s="37">
        <v>9</v>
      </c>
      <c r="L42" s="37"/>
      <c r="M42" s="37">
        <v>182</v>
      </c>
      <c r="N42" s="37"/>
      <c r="O42" s="37"/>
      <c r="P42" s="37"/>
      <c r="Q42" s="37">
        <v>121</v>
      </c>
      <c r="R42" s="37">
        <v>74</v>
      </c>
      <c r="S42" s="37"/>
      <c r="T42" s="37">
        <v>195</v>
      </c>
      <c r="U42" s="37"/>
      <c r="V42" s="37"/>
      <c r="W42" s="37"/>
      <c r="X42" s="37">
        <v>53</v>
      </c>
      <c r="Y42" s="37"/>
      <c r="Z42" s="37"/>
      <c r="AA42" s="37"/>
      <c r="AB42" s="37">
        <v>19</v>
      </c>
      <c r="AC42" s="37"/>
      <c r="AD42" s="37">
        <v>0</v>
      </c>
      <c r="AE42" s="37"/>
      <c r="AF42" s="37"/>
      <c r="AG42" s="37"/>
      <c r="AH42" s="37">
        <v>0</v>
      </c>
    </row>
    <row r="43" spans="4:34" ht="20.100000000000001" customHeight="1" x14ac:dyDescent="0.2">
      <c r="D43" s="38" t="s">
        <v>109</v>
      </c>
      <c r="F43" s="39">
        <v>41</v>
      </c>
      <c r="G43" s="40"/>
      <c r="H43" s="40"/>
      <c r="I43" s="40"/>
      <c r="J43" s="39">
        <v>166</v>
      </c>
      <c r="K43" s="39">
        <v>11</v>
      </c>
      <c r="L43" s="40"/>
      <c r="M43" s="39">
        <v>177</v>
      </c>
      <c r="N43" s="40"/>
      <c r="O43" s="40"/>
      <c r="P43" s="40"/>
      <c r="Q43" s="39">
        <v>110</v>
      </c>
      <c r="R43" s="39">
        <v>62</v>
      </c>
      <c r="S43" s="40"/>
      <c r="T43" s="39">
        <v>172</v>
      </c>
      <c r="U43" s="40"/>
      <c r="V43" s="40"/>
      <c r="W43" s="40"/>
      <c r="X43" s="39">
        <v>56</v>
      </c>
      <c r="Y43" s="40"/>
      <c r="Z43" s="40"/>
      <c r="AA43" s="40"/>
      <c r="AB43" s="39">
        <v>10</v>
      </c>
      <c r="AC43" s="40"/>
      <c r="AD43" s="39">
        <v>0</v>
      </c>
      <c r="AE43" s="40"/>
      <c r="AF43" s="40"/>
      <c r="AG43" s="40"/>
      <c r="AH43" s="39">
        <v>0</v>
      </c>
    </row>
    <row r="44" spans="4:34" ht="20.100000000000001" customHeight="1" x14ac:dyDescent="0.2">
      <c r="D44" s="2" t="s">
        <v>110</v>
      </c>
      <c r="F44" s="37">
        <v>40</v>
      </c>
      <c r="G44" s="37"/>
      <c r="H44" s="37"/>
      <c r="I44" s="37"/>
      <c r="J44" s="37">
        <v>187</v>
      </c>
      <c r="K44" s="37">
        <v>11</v>
      </c>
      <c r="L44" s="37"/>
      <c r="M44" s="37">
        <v>198</v>
      </c>
      <c r="N44" s="37"/>
      <c r="O44" s="37"/>
      <c r="P44" s="37"/>
      <c r="Q44" s="37">
        <v>113</v>
      </c>
      <c r="R44" s="37">
        <v>74</v>
      </c>
      <c r="S44" s="37"/>
      <c r="T44" s="37">
        <v>187</v>
      </c>
      <c r="U44" s="37"/>
      <c r="V44" s="37"/>
      <c r="W44" s="37"/>
      <c r="X44" s="37">
        <v>55</v>
      </c>
      <c r="Y44" s="37"/>
      <c r="Z44" s="37"/>
      <c r="AA44" s="37"/>
      <c r="AB44" s="37">
        <v>4</v>
      </c>
      <c r="AC44" s="37"/>
      <c r="AD44" s="37">
        <v>0</v>
      </c>
      <c r="AE44" s="37"/>
      <c r="AF44" s="37"/>
      <c r="AG44" s="37"/>
      <c r="AH44" s="37">
        <v>0</v>
      </c>
    </row>
    <row r="45" spans="4:34" ht="20.100000000000001" customHeight="1" x14ac:dyDescent="0.2">
      <c r="D45" s="38" t="s">
        <v>111</v>
      </c>
      <c r="F45" s="39">
        <v>44</v>
      </c>
      <c r="G45" s="40"/>
      <c r="H45" s="40"/>
      <c r="I45" s="40"/>
      <c r="J45" s="39">
        <v>515</v>
      </c>
      <c r="K45" s="39">
        <v>8</v>
      </c>
      <c r="L45" s="40"/>
      <c r="M45" s="39">
        <v>523</v>
      </c>
      <c r="N45" s="40"/>
      <c r="O45" s="40"/>
      <c r="P45" s="40"/>
      <c r="Q45" s="39">
        <v>435</v>
      </c>
      <c r="R45" s="39">
        <v>76</v>
      </c>
      <c r="S45" s="40"/>
      <c r="T45" s="39">
        <v>511</v>
      </c>
      <c r="U45" s="40"/>
      <c r="V45" s="40"/>
      <c r="W45" s="40"/>
      <c r="X45" s="39">
        <v>56</v>
      </c>
      <c r="Y45" s="40"/>
      <c r="Z45" s="40"/>
      <c r="AA45" s="40"/>
      <c r="AB45" s="39">
        <v>0</v>
      </c>
      <c r="AC45" s="40"/>
      <c r="AD45" s="39">
        <v>0</v>
      </c>
      <c r="AE45" s="40"/>
      <c r="AF45" s="40"/>
      <c r="AG45" s="40"/>
      <c r="AH45" s="39">
        <v>0</v>
      </c>
    </row>
    <row r="46" spans="4:34" ht="20.100000000000001" customHeight="1" x14ac:dyDescent="0.2">
      <c r="D46" s="2" t="s">
        <v>119</v>
      </c>
      <c r="F46" s="37">
        <v>32</v>
      </c>
      <c r="G46" s="37"/>
      <c r="H46" s="37"/>
      <c r="I46" s="37"/>
      <c r="J46" s="37">
        <v>92</v>
      </c>
      <c r="K46" s="37">
        <v>7</v>
      </c>
      <c r="L46" s="37"/>
      <c r="M46" s="37">
        <v>99</v>
      </c>
      <c r="N46" s="37"/>
      <c r="O46" s="37"/>
      <c r="P46" s="37"/>
      <c r="Q46" s="37">
        <v>50</v>
      </c>
      <c r="R46" s="37">
        <v>44</v>
      </c>
      <c r="S46" s="37"/>
      <c r="T46" s="37">
        <v>94</v>
      </c>
      <c r="U46" s="37"/>
      <c r="V46" s="37"/>
      <c r="W46" s="37"/>
      <c r="X46" s="37">
        <v>0</v>
      </c>
      <c r="Y46" s="37"/>
      <c r="Z46" s="37"/>
      <c r="AA46" s="37"/>
      <c r="AB46" s="37">
        <v>0</v>
      </c>
      <c r="AC46" s="37"/>
      <c r="AD46" s="37">
        <v>37</v>
      </c>
      <c r="AE46" s="37"/>
      <c r="AF46" s="37"/>
      <c r="AG46" s="37"/>
      <c r="AH46" s="37">
        <v>0</v>
      </c>
    </row>
    <row r="47" spans="4:34" ht="20.100000000000001" customHeight="1" x14ac:dyDescent="0.2">
      <c r="D47" s="38" t="s">
        <v>120</v>
      </c>
      <c r="F47" s="39">
        <v>48</v>
      </c>
      <c r="G47" s="40"/>
      <c r="H47" s="40"/>
      <c r="I47" s="40"/>
      <c r="J47" s="39">
        <v>241</v>
      </c>
      <c r="K47" s="39">
        <v>14</v>
      </c>
      <c r="L47" s="40"/>
      <c r="M47" s="39">
        <v>255</v>
      </c>
      <c r="N47" s="40"/>
      <c r="O47" s="40"/>
      <c r="P47" s="40"/>
      <c r="Q47" s="39">
        <v>152</v>
      </c>
      <c r="R47" s="39">
        <v>83</v>
      </c>
      <c r="S47" s="40"/>
      <c r="T47" s="39">
        <v>235</v>
      </c>
      <c r="U47" s="40"/>
      <c r="V47" s="40"/>
      <c r="W47" s="40"/>
      <c r="X47" s="39">
        <v>68</v>
      </c>
      <c r="Y47" s="40"/>
      <c r="Z47" s="40"/>
      <c r="AA47" s="40"/>
      <c r="AB47" s="39">
        <v>0</v>
      </c>
      <c r="AC47" s="40"/>
      <c r="AD47" s="39">
        <v>0</v>
      </c>
      <c r="AE47" s="40"/>
      <c r="AF47" s="40"/>
      <c r="AG47" s="40"/>
      <c r="AH47" s="39">
        <v>0</v>
      </c>
    </row>
    <row r="48" spans="4:34" ht="20.100000000000001" customHeight="1" x14ac:dyDescent="0.2">
      <c r="D48" s="2" t="s">
        <v>368</v>
      </c>
      <c r="F48" s="37">
        <v>40</v>
      </c>
      <c r="G48" s="37"/>
      <c r="H48" s="37"/>
      <c r="I48" s="37"/>
      <c r="J48" s="37">
        <v>89</v>
      </c>
      <c r="K48" s="37">
        <v>5</v>
      </c>
      <c r="L48" s="37"/>
      <c r="M48" s="37">
        <v>94</v>
      </c>
      <c r="N48" s="37"/>
      <c r="O48" s="37"/>
      <c r="P48" s="37"/>
      <c r="Q48" s="37">
        <v>57</v>
      </c>
      <c r="R48" s="37">
        <v>32</v>
      </c>
      <c r="S48" s="37"/>
      <c r="T48" s="37">
        <v>89</v>
      </c>
      <c r="U48" s="37"/>
      <c r="V48" s="37"/>
      <c r="W48" s="37"/>
      <c r="X48" s="37">
        <v>0</v>
      </c>
      <c r="Y48" s="37"/>
      <c r="Z48" s="37"/>
      <c r="AA48" s="37"/>
      <c r="AB48" s="37">
        <v>0</v>
      </c>
      <c r="AC48" s="37"/>
      <c r="AD48" s="37">
        <v>45</v>
      </c>
      <c r="AE48" s="37"/>
      <c r="AF48" s="37"/>
      <c r="AG48" s="37"/>
      <c r="AH48" s="37">
        <v>0</v>
      </c>
    </row>
    <row r="49" spans="1:34" ht="20.100000000000001" customHeight="1" x14ac:dyDescent="0.2">
      <c r="D49" s="38" t="s">
        <v>121</v>
      </c>
      <c r="F49" s="39">
        <v>32</v>
      </c>
      <c r="G49" s="40"/>
      <c r="H49" s="40"/>
      <c r="I49" s="40"/>
      <c r="J49" s="39">
        <v>193</v>
      </c>
      <c r="K49" s="39">
        <v>6</v>
      </c>
      <c r="L49" s="40"/>
      <c r="M49" s="39">
        <v>199</v>
      </c>
      <c r="N49" s="40"/>
      <c r="O49" s="40"/>
      <c r="P49" s="40"/>
      <c r="Q49" s="39">
        <v>104</v>
      </c>
      <c r="R49" s="39">
        <v>72</v>
      </c>
      <c r="S49" s="40"/>
      <c r="T49" s="39">
        <v>176</v>
      </c>
      <c r="U49" s="40"/>
      <c r="V49" s="40"/>
      <c r="W49" s="40"/>
      <c r="X49" s="39">
        <v>63</v>
      </c>
      <c r="Y49" s="40"/>
      <c r="Z49" s="40"/>
      <c r="AA49" s="40"/>
      <c r="AB49" s="39">
        <v>8</v>
      </c>
      <c r="AC49" s="40"/>
      <c r="AD49" s="39">
        <v>0</v>
      </c>
      <c r="AE49" s="40"/>
      <c r="AF49" s="40"/>
      <c r="AG49" s="40"/>
      <c r="AH49" s="39">
        <v>0</v>
      </c>
    </row>
    <row r="50" spans="1:34"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s="1" customFormat="1" ht="20.100000000000001" customHeight="1" x14ac:dyDescent="0.2">
      <c r="A51" s="3"/>
      <c r="B51" s="6"/>
      <c r="C51" s="42" t="s">
        <v>122</v>
      </c>
      <c r="D51" s="42"/>
      <c r="E51" s="5"/>
      <c r="F51" s="44">
        <v>730</v>
      </c>
      <c r="G51" s="45"/>
      <c r="H51" s="45"/>
      <c r="I51" s="45"/>
      <c r="J51" s="44">
        <v>3307</v>
      </c>
      <c r="K51" s="44">
        <v>211</v>
      </c>
      <c r="L51" s="45"/>
      <c r="M51" s="44">
        <v>3518</v>
      </c>
      <c r="N51" s="45"/>
      <c r="O51" s="45"/>
      <c r="P51" s="45"/>
      <c r="Q51" s="44">
        <v>2217</v>
      </c>
      <c r="R51" s="44">
        <v>1117</v>
      </c>
      <c r="S51" s="45"/>
      <c r="T51" s="44">
        <v>3334</v>
      </c>
      <c r="U51" s="45"/>
      <c r="V51" s="45"/>
      <c r="W51" s="45"/>
      <c r="X51" s="44">
        <v>898</v>
      </c>
      <c r="Y51" s="45"/>
      <c r="Z51" s="45"/>
      <c r="AA51" s="45"/>
      <c r="AB51" s="44">
        <v>108</v>
      </c>
      <c r="AC51" s="45"/>
      <c r="AD51" s="44">
        <v>124</v>
      </c>
      <c r="AE51" s="45"/>
      <c r="AF51" s="45"/>
      <c r="AG51" s="45"/>
      <c r="AH51" s="44">
        <v>0</v>
      </c>
    </row>
    <row r="52" spans="1:34"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1:34"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1:34" ht="20.100000000000001" customHeight="1" x14ac:dyDescent="0.2">
      <c r="D54" s="2" t="s">
        <v>124</v>
      </c>
      <c r="F54" s="37">
        <v>272</v>
      </c>
      <c r="G54" s="37"/>
      <c r="H54" s="37"/>
      <c r="I54" s="37"/>
      <c r="J54" s="37">
        <v>2246</v>
      </c>
      <c r="K54" s="37">
        <v>75</v>
      </c>
      <c r="L54" s="37"/>
      <c r="M54" s="37">
        <v>2321</v>
      </c>
      <c r="N54" s="37"/>
      <c r="O54" s="37"/>
      <c r="P54" s="37"/>
      <c r="Q54" s="37">
        <v>1321</v>
      </c>
      <c r="R54" s="37">
        <v>967</v>
      </c>
      <c r="S54" s="37"/>
      <c r="T54" s="37">
        <v>2288</v>
      </c>
      <c r="U54" s="37"/>
      <c r="V54" s="37"/>
      <c r="W54" s="37"/>
      <c r="X54" s="37">
        <v>204</v>
      </c>
      <c r="Y54" s="37"/>
      <c r="Z54" s="37"/>
      <c r="AA54" s="37"/>
      <c r="AB54" s="37">
        <v>0</v>
      </c>
      <c r="AC54" s="37"/>
      <c r="AD54" s="37">
        <v>101</v>
      </c>
      <c r="AE54" s="37"/>
      <c r="AF54" s="37"/>
      <c r="AG54" s="37"/>
      <c r="AH54" s="37">
        <v>13</v>
      </c>
    </row>
    <row r="55" spans="1:34" ht="20.100000000000001" customHeight="1" x14ac:dyDescent="0.2">
      <c r="D55" s="38" t="s">
        <v>99</v>
      </c>
      <c r="F55" s="39">
        <v>316</v>
      </c>
      <c r="G55" s="40"/>
      <c r="H55" s="40"/>
      <c r="I55" s="40"/>
      <c r="J55" s="39">
        <v>2230</v>
      </c>
      <c r="K55" s="39">
        <v>83</v>
      </c>
      <c r="L55" s="40"/>
      <c r="M55" s="39">
        <v>2313</v>
      </c>
      <c r="N55" s="40"/>
      <c r="O55" s="40"/>
      <c r="P55" s="40"/>
      <c r="Q55" s="39">
        <v>1319</v>
      </c>
      <c r="R55" s="39">
        <v>952</v>
      </c>
      <c r="S55" s="40"/>
      <c r="T55" s="39">
        <v>2271</v>
      </c>
      <c r="U55" s="40"/>
      <c r="V55" s="40"/>
      <c r="W55" s="40"/>
      <c r="X55" s="39">
        <v>256</v>
      </c>
      <c r="Y55" s="40"/>
      <c r="Z55" s="40"/>
      <c r="AA55" s="40"/>
      <c r="AB55" s="39">
        <v>0</v>
      </c>
      <c r="AC55" s="40"/>
      <c r="AD55" s="39">
        <v>102</v>
      </c>
      <c r="AE55" s="40"/>
      <c r="AF55" s="40"/>
      <c r="AG55" s="40"/>
      <c r="AH55" s="39">
        <v>5</v>
      </c>
    </row>
    <row r="56" spans="1:34" ht="20.100000000000001" customHeight="1" x14ac:dyDescent="0.2">
      <c r="D56" s="2" t="s">
        <v>113</v>
      </c>
      <c r="F56" s="37">
        <v>349</v>
      </c>
      <c r="G56" s="37"/>
      <c r="H56" s="37"/>
      <c r="I56" s="37"/>
      <c r="J56" s="37">
        <v>2135</v>
      </c>
      <c r="K56" s="37">
        <v>48</v>
      </c>
      <c r="L56" s="37"/>
      <c r="M56" s="37">
        <v>2183</v>
      </c>
      <c r="N56" s="37"/>
      <c r="O56" s="37"/>
      <c r="P56" s="37"/>
      <c r="Q56" s="37">
        <v>1136</v>
      </c>
      <c r="R56" s="37">
        <v>878</v>
      </c>
      <c r="S56" s="37"/>
      <c r="T56" s="37">
        <v>2014</v>
      </c>
      <c r="U56" s="37"/>
      <c r="V56" s="37"/>
      <c r="W56" s="37"/>
      <c r="X56" s="37">
        <v>412</v>
      </c>
      <c r="Y56" s="37"/>
      <c r="Z56" s="37"/>
      <c r="AA56" s="37"/>
      <c r="AB56" s="37">
        <v>0</v>
      </c>
      <c r="AC56" s="37"/>
      <c r="AD56" s="37">
        <v>106</v>
      </c>
      <c r="AE56" s="37"/>
      <c r="AF56" s="37"/>
      <c r="AG56" s="37"/>
      <c r="AH56" s="37">
        <v>8</v>
      </c>
    </row>
    <row r="57" spans="1:34" ht="20.100000000000001" customHeight="1" x14ac:dyDescent="0.2">
      <c r="D57" s="38" t="s">
        <v>101</v>
      </c>
      <c r="F57" s="39">
        <v>684</v>
      </c>
      <c r="G57" s="40"/>
      <c r="H57" s="40"/>
      <c r="I57" s="40"/>
      <c r="J57" s="39">
        <v>2137</v>
      </c>
      <c r="K57" s="39">
        <v>61</v>
      </c>
      <c r="L57" s="40"/>
      <c r="M57" s="39">
        <v>2198</v>
      </c>
      <c r="N57" s="40"/>
      <c r="O57" s="40"/>
      <c r="P57" s="40"/>
      <c r="Q57" s="39">
        <v>1233</v>
      </c>
      <c r="R57" s="39">
        <v>1029</v>
      </c>
      <c r="S57" s="40"/>
      <c r="T57" s="39">
        <v>2262</v>
      </c>
      <c r="U57" s="40"/>
      <c r="V57" s="40"/>
      <c r="W57" s="40"/>
      <c r="X57" s="39">
        <v>523</v>
      </c>
      <c r="Y57" s="40"/>
      <c r="Z57" s="40"/>
      <c r="AA57" s="40"/>
      <c r="AB57" s="39">
        <v>0</v>
      </c>
      <c r="AC57" s="40"/>
      <c r="AD57" s="39">
        <v>97</v>
      </c>
      <c r="AE57" s="40"/>
      <c r="AF57" s="40"/>
      <c r="AG57" s="40"/>
      <c r="AH57" s="39">
        <v>307</v>
      </c>
    </row>
    <row r="58" spans="1:34" ht="20.100000000000001" customHeight="1" x14ac:dyDescent="0.2">
      <c r="D58" s="2" t="s">
        <v>115</v>
      </c>
      <c r="F58" s="37">
        <v>330</v>
      </c>
      <c r="G58" s="37"/>
      <c r="H58" s="37"/>
      <c r="I58" s="37"/>
      <c r="J58" s="37">
        <v>2123</v>
      </c>
      <c r="K58" s="37">
        <v>89</v>
      </c>
      <c r="L58" s="37"/>
      <c r="M58" s="37">
        <v>2212</v>
      </c>
      <c r="N58" s="37"/>
      <c r="O58" s="37"/>
      <c r="P58" s="37"/>
      <c r="Q58" s="37">
        <v>1236</v>
      </c>
      <c r="R58" s="37">
        <v>1007</v>
      </c>
      <c r="S58" s="37"/>
      <c r="T58" s="37">
        <v>2243</v>
      </c>
      <c r="U58" s="37"/>
      <c r="V58" s="37"/>
      <c r="W58" s="37"/>
      <c r="X58" s="37">
        <v>199</v>
      </c>
      <c r="Y58" s="37"/>
      <c r="Z58" s="37"/>
      <c r="AA58" s="37"/>
      <c r="AB58" s="37">
        <v>2</v>
      </c>
      <c r="AC58" s="37"/>
      <c r="AD58" s="37">
        <v>102</v>
      </c>
      <c r="AE58" s="37"/>
      <c r="AF58" s="37"/>
      <c r="AG58" s="37"/>
      <c r="AH58" s="37">
        <v>155</v>
      </c>
    </row>
    <row r="59" spans="1:34" ht="20.100000000000001" customHeight="1" x14ac:dyDescent="0.2">
      <c r="D59" s="38" t="s">
        <v>116</v>
      </c>
      <c r="F59" s="39">
        <v>487</v>
      </c>
      <c r="G59" s="40"/>
      <c r="H59" s="40"/>
      <c r="I59" s="40"/>
      <c r="J59" s="39">
        <v>2344</v>
      </c>
      <c r="K59" s="39">
        <v>61</v>
      </c>
      <c r="L59" s="40"/>
      <c r="M59" s="39">
        <v>2405</v>
      </c>
      <c r="N59" s="40"/>
      <c r="O59" s="40"/>
      <c r="P59" s="40"/>
      <c r="Q59" s="39">
        <v>1517</v>
      </c>
      <c r="R59" s="39">
        <v>896</v>
      </c>
      <c r="S59" s="40"/>
      <c r="T59" s="39">
        <v>2413</v>
      </c>
      <c r="U59" s="40"/>
      <c r="V59" s="40"/>
      <c r="W59" s="40"/>
      <c r="X59" s="39">
        <v>378</v>
      </c>
      <c r="Y59" s="40"/>
      <c r="Z59" s="40"/>
      <c r="AA59" s="40"/>
      <c r="AB59" s="39">
        <v>0</v>
      </c>
      <c r="AC59" s="40"/>
      <c r="AD59" s="39">
        <v>101</v>
      </c>
      <c r="AE59" s="40"/>
      <c r="AF59" s="40"/>
      <c r="AG59" s="40"/>
      <c r="AH59" s="39">
        <v>9</v>
      </c>
    </row>
    <row r="60" spans="1:34" ht="20.100000000000001" customHeight="1" x14ac:dyDescent="0.2">
      <c r="D60" s="2" t="s">
        <v>104</v>
      </c>
      <c r="F60" s="37">
        <v>427</v>
      </c>
      <c r="G60" s="37"/>
      <c r="H60" s="37"/>
      <c r="I60" s="37"/>
      <c r="J60" s="37">
        <v>2442</v>
      </c>
      <c r="K60" s="37">
        <v>70</v>
      </c>
      <c r="L60" s="37"/>
      <c r="M60" s="37">
        <v>2512</v>
      </c>
      <c r="N60" s="37"/>
      <c r="O60" s="37"/>
      <c r="P60" s="37"/>
      <c r="Q60" s="37">
        <v>1467</v>
      </c>
      <c r="R60" s="37">
        <v>1021</v>
      </c>
      <c r="S60" s="37"/>
      <c r="T60" s="37">
        <v>2488</v>
      </c>
      <c r="U60" s="37"/>
      <c r="V60" s="37"/>
      <c r="W60" s="37"/>
      <c r="X60" s="37">
        <v>351</v>
      </c>
      <c r="Y60" s="37"/>
      <c r="Z60" s="37"/>
      <c r="AA60" s="37"/>
      <c r="AB60" s="37">
        <v>0</v>
      </c>
      <c r="AC60" s="37"/>
      <c r="AD60" s="37">
        <v>100</v>
      </c>
      <c r="AE60" s="37"/>
      <c r="AF60" s="37"/>
      <c r="AG60" s="37"/>
      <c r="AH60" s="37">
        <v>118</v>
      </c>
    </row>
    <row r="61" spans="1:34" ht="20.100000000000001" customHeight="1" x14ac:dyDescent="0.2">
      <c r="D61" s="38" t="s">
        <v>105</v>
      </c>
      <c r="F61" s="39">
        <v>458</v>
      </c>
      <c r="G61" s="40"/>
      <c r="H61" s="40"/>
      <c r="I61" s="40"/>
      <c r="J61" s="39">
        <v>2439</v>
      </c>
      <c r="K61" s="39">
        <v>90</v>
      </c>
      <c r="L61" s="40"/>
      <c r="M61" s="39">
        <v>2529</v>
      </c>
      <c r="N61" s="40"/>
      <c r="O61" s="40"/>
      <c r="P61" s="40"/>
      <c r="Q61" s="39">
        <v>1478</v>
      </c>
      <c r="R61" s="39">
        <v>947</v>
      </c>
      <c r="S61" s="40"/>
      <c r="T61" s="39">
        <v>2425</v>
      </c>
      <c r="U61" s="40"/>
      <c r="V61" s="40"/>
      <c r="W61" s="40"/>
      <c r="X61" s="39">
        <v>456</v>
      </c>
      <c r="Y61" s="40"/>
      <c r="Z61" s="40"/>
      <c r="AA61" s="40"/>
      <c r="AB61" s="39">
        <v>0</v>
      </c>
      <c r="AC61" s="40"/>
      <c r="AD61" s="39">
        <v>106</v>
      </c>
      <c r="AE61" s="40"/>
      <c r="AF61" s="40"/>
      <c r="AG61" s="40"/>
      <c r="AH61" s="39">
        <v>9</v>
      </c>
    </row>
    <row r="62" spans="1:34" ht="20.100000000000001" customHeight="1" x14ac:dyDescent="0.2">
      <c r="D62" s="2" t="s">
        <v>106</v>
      </c>
      <c r="F62" s="37">
        <v>399</v>
      </c>
      <c r="G62" s="37"/>
      <c r="H62" s="37"/>
      <c r="I62" s="37"/>
      <c r="J62" s="37">
        <v>2434</v>
      </c>
      <c r="K62" s="37">
        <v>97</v>
      </c>
      <c r="L62" s="37"/>
      <c r="M62" s="37">
        <v>2531</v>
      </c>
      <c r="N62" s="37"/>
      <c r="O62" s="37"/>
      <c r="P62" s="37"/>
      <c r="Q62" s="37">
        <v>1608</v>
      </c>
      <c r="R62" s="37">
        <v>846</v>
      </c>
      <c r="S62" s="37"/>
      <c r="T62" s="37">
        <v>2454</v>
      </c>
      <c r="U62" s="37"/>
      <c r="V62" s="37"/>
      <c r="W62" s="37"/>
      <c r="X62" s="37">
        <v>381</v>
      </c>
      <c r="Y62" s="37"/>
      <c r="Z62" s="37"/>
      <c r="AA62" s="37"/>
      <c r="AB62" s="37">
        <v>0</v>
      </c>
      <c r="AC62" s="37"/>
      <c r="AD62" s="37">
        <v>95</v>
      </c>
      <c r="AE62" s="37"/>
      <c r="AF62" s="37"/>
      <c r="AG62" s="37"/>
      <c r="AH62" s="37">
        <v>17</v>
      </c>
    </row>
    <row r="63" spans="1:34" ht="20.100000000000001" customHeight="1" x14ac:dyDescent="0.2">
      <c r="D63" s="38" t="s">
        <v>118</v>
      </c>
      <c r="F63" s="39">
        <v>425</v>
      </c>
      <c r="G63" s="40"/>
      <c r="H63" s="40"/>
      <c r="I63" s="40"/>
      <c r="J63" s="39">
        <v>2345</v>
      </c>
      <c r="K63" s="39">
        <v>80</v>
      </c>
      <c r="L63" s="40"/>
      <c r="M63" s="39">
        <v>2425</v>
      </c>
      <c r="N63" s="40"/>
      <c r="O63" s="40"/>
      <c r="P63" s="40"/>
      <c r="Q63" s="39">
        <v>1267</v>
      </c>
      <c r="R63" s="39">
        <v>918</v>
      </c>
      <c r="S63" s="40"/>
      <c r="T63" s="39">
        <v>2185</v>
      </c>
      <c r="U63" s="40"/>
      <c r="V63" s="40"/>
      <c r="W63" s="40"/>
      <c r="X63" s="39">
        <v>577</v>
      </c>
      <c r="Y63" s="40"/>
      <c r="Z63" s="40"/>
      <c r="AA63" s="40"/>
      <c r="AB63" s="39">
        <v>0</v>
      </c>
      <c r="AC63" s="40"/>
      <c r="AD63" s="39">
        <v>88</v>
      </c>
      <c r="AE63" s="40"/>
      <c r="AF63" s="40"/>
      <c r="AG63" s="40"/>
      <c r="AH63" s="39">
        <v>6</v>
      </c>
    </row>
    <row r="64" spans="1:34" ht="20.100000000000001" customHeight="1" x14ac:dyDescent="0.2">
      <c r="D64" s="2" t="s">
        <v>108</v>
      </c>
      <c r="F64" s="37">
        <v>497</v>
      </c>
      <c r="G64" s="37"/>
      <c r="H64" s="37"/>
      <c r="I64" s="37"/>
      <c r="J64" s="37">
        <v>2311</v>
      </c>
      <c r="K64" s="37">
        <v>45</v>
      </c>
      <c r="L64" s="37"/>
      <c r="M64" s="37">
        <v>2356</v>
      </c>
      <c r="N64" s="37"/>
      <c r="O64" s="37"/>
      <c r="P64" s="37"/>
      <c r="Q64" s="37">
        <v>1308</v>
      </c>
      <c r="R64" s="37">
        <v>1055</v>
      </c>
      <c r="S64" s="37"/>
      <c r="T64" s="37">
        <v>2363</v>
      </c>
      <c r="U64" s="37"/>
      <c r="V64" s="37"/>
      <c r="W64" s="37"/>
      <c r="X64" s="37">
        <v>385</v>
      </c>
      <c r="Y64" s="37"/>
      <c r="Z64" s="37"/>
      <c r="AA64" s="37"/>
      <c r="AB64" s="37">
        <v>0</v>
      </c>
      <c r="AC64" s="37"/>
      <c r="AD64" s="37">
        <v>105</v>
      </c>
      <c r="AE64" s="37"/>
      <c r="AF64" s="37"/>
      <c r="AG64" s="37"/>
      <c r="AH64" s="37">
        <v>158</v>
      </c>
    </row>
    <row r="65" spans="1:34" ht="20.100000000000001" customHeight="1" x14ac:dyDescent="0.2">
      <c r="D65" s="38" t="s">
        <v>109</v>
      </c>
      <c r="F65" s="39">
        <v>337</v>
      </c>
      <c r="G65" s="40"/>
      <c r="H65" s="40"/>
      <c r="I65" s="40"/>
      <c r="J65" s="39">
        <v>2036</v>
      </c>
      <c r="K65" s="39">
        <v>82</v>
      </c>
      <c r="L65" s="40"/>
      <c r="M65" s="39">
        <v>2118</v>
      </c>
      <c r="N65" s="40"/>
      <c r="O65" s="40"/>
      <c r="P65" s="40"/>
      <c r="Q65" s="39">
        <v>1062</v>
      </c>
      <c r="R65" s="39">
        <v>1005</v>
      </c>
      <c r="S65" s="40"/>
      <c r="T65" s="39">
        <v>2067</v>
      </c>
      <c r="U65" s="40"/>
      <c r="V65" s="40"/>
      <c r="W65" s="40"/>
      <c r="X65" s="39">
        <v>290</v>
      </c>
      <c r="Y65" s="40"/>
      <c r="Z65" s="40"/>
      <c r="AA65" s="40"/>
      <c r="AB65" s="39">
        <v>0</v>
      </c>
      <c r="AC65" s="40"/>
      <c r="AD65" s="39">
        <v>98</v>
      </c>
      <c r="AE65" s="40"/>
      <c r="AF65" s="40"/>
      <c r="AG65" s="40"/>
      <c r="AH65" s="39">
        <v>58</v>
      </c>
    </row>
    <row r="66" spans="1:34" ht="20.100000000000001" customHeight="1" x14ac:dyDescent="0.2">
      <c r="D66" s="2" t="s">
        <v>110</v>
      </c>
      <c r="F66" s="37">
        <v>563</v>
      </c>
      <c r="G66" s="37"/>
      <c r="H66" s="37"/>
      <c r="I66" s="37"/>
      <c r="J66" s="37">
        <v>2195</v>
      </c>
      <c r="K66" s="37">
        <v>50</v>
      </c>
      <c r="L66" s="37"/>
      <c r="M66" s="37">
        <v>2245</v>
      </c>
      <c r="N66" s="37"/>
      <c r="O66" s="37"/>
      <c r="P66" s="37"/>
      <c r="Q66" s="37">
        <v>1138</v>
      </c>
      <c r="R66" s="37">
        <v>1082</v>
      </c>
      <c r="S66" s="37"/>
      <c r="T66" s="37">
        <v>2220</v>
      </c>
      <c r="U66" s="37"/>
      <c r="V66" s="37"/>
      <c r="W66" s="37"/>
      <c r="X66" s="37">
        <v>478</v>
      </c>
      <c r="Y66" s="37"/>
      <c r="Z66" s="37"/>
      <c r="AA66" s="37"/>
      <c r="AB66" s="37">
        <v>0</v>
      </c>
      <c r="AC66" s="37"/>
      <c r="AD66" s="37">
        <v>110</v>
      </c>
      <c r="AE66" s="37"/>
      <c r="AF66" s="37"/>
      <c r="AG66" s="37"/>
      <c r="AH66" s="37">
        <v>7</v>
      </c>
    </row>
    <row r="67" spans="1:34" ht="20.100000000000001" customHeight="1" x14ac:dyDescent="0.2">
      <c r="D67" s="38" t="s">
        <v>111</v>
      </c>
      <c r="F67" s="39">
        <v>386</v>
      </c>
      <c r="G67" s="40"/>
      <c r="H67" s="40"/>
      <c r="I67" s="40"/>
      <c r="J67" s="39">
        <v>2137</v>
      </c>
      <c r="K67" s="39">
        <v>114</v>
      </c>
      <c r="L67" s="40"/>
      <c r="M67" s="39">
        <v>2251</v>
      </c>
      <c r="N67" s="40"/>
      <c r="O67" s="40"/>
      <c r="P67" s="40"/>
      <c r="Q67" s="39">
        <v>1246</v>
      </c>
      <c r="R67" s="39">
        <v>934</v>
      </c>
      <c r="S67" s="40"/>
      <c r="T67" s="39">
        <v>2180</v>
      </c>
      <c r="U67" s="40"/>
      <c r="V67" s="40"/>
      <c r="W67" s="40"/>
      <c r="X67" s="39">
        <v>351</v>
      </c>
      <c r="Y67" s="40"/>
      <c r="Z67" s="40"/>
      <c r="AA67" s="40"/>
      <c r="AB67" s="39">
        <v>0</v>
      </c>
      <c r="AC67" s="40"/>
      <c r="AD67" s="39">
        <v>106</v>
      </c>
      <c r="AE67" s="40"/>
      <c r="AF67" s="40"/>
      <c r="AG67" s="40"/>
      <c r="AH67" s="39">
        <v>10</v>
      </c>
    </row>
    <row r="68" spans="1:34" ht="20.100000000000001" customHeight="1" x14ac:dyDescent="0.2">
      <c r="D68" s="2" t="s">
        <v>125</v>
      </c>
      <c r="F68" s="37">
        <v>363</v>
      </c>
      <c r="G68" s="37"/>
      <c r="H68" s="37"/>
      <c r="I68" s="37"/>
      <c r="J68" s="37">
        <v>2274</v>
      </c>
      <c r="K68" s="37">
        <v>39</v>
      </c>
      <c r="L68" s="37"/>
      <c r="M68" s="37">
        <v>2313</v>
      </c>
      <c r="N68" s="37"/>
      <c r="O68" s="37"/>
      <c r="P68" s="37"/>
      <c r="Q68" s="37">
        <v>1299</v>
      </c>
      <c r="R68" s="37">
        <v>941</v>
      </c>
      <c r="S68" s="37"/>
      <c r="T68" s="37">
        <v>2240</v>
      </c>
      <c r="U68" s="37"/>
      <c r="V68" s="37"/>
      <c r="W68" s="37"/>
      <c r="X68" s="37">
        <v>333</v>
      </c>
      <c r="Y68" s="37"/>
      <c r="Z68" s="37"/>
      <c r="AA68" s="37"/>
      <c r="AB68" s="37">
        <v>0</v>
      </c>
      <c r="AC68" s="37"/>
      <c r="AD68" s="37">
        <v>103</v>
      </c>
      <c r="AE68" s="37"/>
      <c r="AF68" s="37"/>
      <c r="AG68" s="37"/>
      <c r="AH68" s="37">
        <v>10</v>
      </c>
    </row>
    <row r="69" spans="1:34" ht="20.100000000000001" customHeight="1" x14ac:dyDescent="0.2">
      <c r="D69" s="38" t="s">
        <v>120</v>
      </c>
      <c r="F69" s="39">
        <v>261</v>
      </c>
      <c r="G69" s="40"/>
      <c r="H69" s="40"/>
      <c r="I69" s="40"/>
      <c r="J69" s="39">
        <v>2231</v>
      </c>
      <c r="K69" s="39">
        <v>88</v>
      </c>
      <c r="L69" s="40"/>
      <c r="M69" s="39">
        <v>2319</v>
      </c>
      <c r="N69" s="40"/>
      <c r="O69" s="40"/>
      <c r="P69" s="40"/>
      <c r="Q69" s="39">
        <v>1296</v>
      </c>
      <c r="R69" s="39">
        <v>938</v>
      </c>
      <c r="S69" s="40"/>
      <c r="T69" s="39">
        <v>2234</v>
      </c>
      <c r="U69" s="40"/>
      <c r="V69" s="40"/>
      <c r="W69" s="40"/>
      <c r="X69" s="39">
        <v>239</v>
      </c>
      <c r="Y69" s="40"/>
      <c r="Z69" s="40"/>
      <c r="AA69" s="40"/>
      <c r="AB69" s="39">
        <v>0</v>
      </c>
      <c r="AC69" s="40"/>
      <c r="AD69" s="39">
        <v>107</v>
      </c>
      <c r="AE69" s="40"/>
      <c r="AF69" s="40"/>
      <c r="AG69" s="40"/>
      <c r="AH69" s="39">
        <v>4</v>
      </c>
    </row>
    <row r="70" spans="1:34"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row>
    <row r="71" spans="1:34" s="1" customFormat="1" ht="20.100000000000001" customHeight="1" x14ac:dyDescent="0.25">
      <c r="A71" s="3"/>
      <c r="B71" s="6"/>
      <c r="C71" s="42" t="s">
        <v>126</v>
      </c>
      <c r="D71" s="43"/>
      <c r="E71" s="5"/>
      <c r="F71" s="44">
        <v>6554</v>
      </c>
      <c r="G71" s="45"/>
      <c r="H71" s="45"/>
      <c r="I71" s="45"/>
      <c r="J71" s="44">
        <v>36059</v>
      </c>
      <c r="K71" s="44">
        <v>1172</v>
      </c>
      <c r="L71" s="45"/>
      <c r="M71" s="44">
        <v>37231</v>
      </c>
      <c r="N71" s="45"/>
      <c r="O71" s="45"/>
      <c r="P71" s="45"/>
      <c r="Q71" s="44">
        <v>20931</v>
      </c>
      <c r="R71" s="44">
        <v>15416</v>
      </c>
      <c r="S71" s="45"/>
      <c r="T71" s="44">
        <v>36347</v>
      </c>
      <c r="U71" s="45"/>
      <c r="V71" s="45"/>
      <c r="W71" s="45"/>
      <c r="X71" s="44">
        <v>5813</v>
      </c>
      <c r="Y71" s="45"/>
      <c r="Z71" s="45"/>
      <c r="AA71" s="45"/>
      <c r="AB71" s="44">
        <v>2</v>
      </c>
      <c r="AC71" s="45"/>
      <c r="AD71" s="44">
        <v>1627</v>
      </c>
      <c r="AE71" s="45"/>
      <c r="AF71" s="45"/>
      <c r="AG71" s="45"/>
      <c r="AH71" s="44">
        <v>894</v>
      </c>
    </row>
    <row r="72" spans="1:34"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row>
    <row r="73" spans="1:34"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row>
    <row r="74" spans="1:34" ht="20.100000000000001" customHeight="1" x14ac:dyDescent="0.2">
      <c r="D74" s="2" t="s">
        <v>124</v>
      </c>
      <c r="F74" s="37">
        <v>146</v>
      </c>
      <c r="G74" s="37"/>
      <c r="H74" s="37"/>
      <c r="I74" s="37"/>
      <c r="J74" s="37">
        <v>1073</v>
      </c>
      <c r="K74" s="37">
        <v>30</v>
      </c>
      <c r="L74" s="37"/>
      <c r="M74" s="37">
        <v>1103</v>
      </c>
      <c r="N74" s="37"/>
      <c r="O74" s="37"/>
      <c r="P74" s="37"/>
      <c r="Q74" s="37">
        <v>1526</v>
      </c>
      <c r="R74" s="37">
        <v>250</v>
      </c>
      <c r="S74" s="37"/>
      <c r="T74" s="37">
        <v>1776</v>
      </c>
      <c r="U74" s="37"/>
      <c r="V74" s="37"/>
      <c r="W74" s="37"/>
      <c r="X74" s="37">
        <v>109</v>
      </c>
      <c r="Y74" s="37"/>
      <c r="Z74" s="37"/>
      <c r="AA74" s="37"/>
      <c r="AB74" s="37">
        <v>640</v>
      </c>
      <c r="AC74" s="37"/>
      <c r="AD74" s="37">
        <v>4</v>
      </c>
      <c r="AE74" s="37"/>
      <c r="AF74" s="37"/>
      <c r="AG74" s="37"/>
      <c r="AH74" s="37">
        <v>0</v>
      </c>
    </row>
    <row r="75" spans="1:34" ht="20.100000000000001" customHeight="1" x14ac:dyDescent="0.2">
      <c r="D75" s="38" t="s">
        <v>99</v>
      </c>
      <c r="F75" s="39">
        <v>170</v>
      </c>
      <c r="G75" s="40"/>
      <c r="H75" s="40"/>
      <c r="I75" s="40"/>
      <c r="J75" s="39">
        <v>1710</v>
      </c>
      <c r="K75" s="39">
        <v>16</v>
      </c>
      <c r="L75" s="40"/>
      <c r="M75" s="39">
        <v>1726</v>
      </c>
      <c r="N75" s="40"/>
      <c r="O75" s="40"/>
      <c r="P75" s="40"/>
      <c r="Q75" s="39">
        <v>1471</v>
      </c>
      <c r="R75" s="39">
        <v>328</v>
      </c>
      <c r="S75" s="40"/>
      <c r="T75" s="39">
        <v>1799</v>
      </c>
      <c r="U75" s="40"/>
      <c r="V75" s="40"/>
      <c r="W75" s="40"/>
      <c r="X75" s="39">
        <v>100</v>
      </c>
      <c r="Y75" s="40"/>
      <c r="Z75" s="40"/>
      <c r="AA75" s="40"/>
      <c r="AB75" s="39">
        <v>3</v>
      </c>
      <c r="AC75" s="40"/>
      <c r="AD75" s="39">
        <v>0</v>
      </c>
      <c r="AE75" s="40"/>
      <c r="AF75" s="40"/>
      <c r="AG75" s="40"/>
      <c r="AH75" s="39">
        <v>0</v>
      </c>
    </row>
    <row r="76" spans="1:34"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row>
    <row r="77" spans="1:34" ht="20.100000000000001" customHeight="1" x14ac:dyDescent="0.25">
      <c r="C77" s="47" t="s">
        <v>128</v>
      </c>
      <c r="D77" s="43"/>
      <c r="F77" s="44">
        <v>316</v>
      </c>
      <c r="G77" s="45"/>
      <c r="H77" s="45"/>
      <c r="I77" s="45"/>
      <c r="J77" s="44">
        <v>2783</v>
      </c>
      <c r="K77" s="44">
        <v>46</v>
      </c>
      <c r="L77" s="45"/>
      <c r="M77" s="44">
        <v>2829</v>
      </c>
      <c r="N77" s="45"/>
      <c r="O77" s="45"/>
      <c r="P77" s="45"/>
      <c r="Q77" s="44">
        <v>2997</v>
      </c>
      <c r="R77" s="44">
        <v>578</v>
      </c>
      <c r="S77" s="45"/>
      <c r="T77" s="44">
        <v>3575</v>
      </c>
      <c r="U77" s="45"/>
      <c r="V77" s="45"/>
      <c r="W77" s="45"/>
      <c r="X77" s="44">
        <v>209</v>
      </c>
      <c r="Y77" s="45"/>
      <c r="Z77" s="45"/>
      <c r="AA77" s="45"/>
      <c r="AB77" s="44">
        <v>643</v>
      </c>
      <c r="AC77" s="45"/>
      <c r="AD77" s="44">
        <v>4</v>
      </c>
      <c r="AE77" s="45"/>
      <c r="AF77" s="45"/>
      <c r="AG77" s="45"/>
      <c r="AH77" s="44">
        <v>0</v>
      </c>
    </row>
    <row r="78" spans="1:34"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row>
    <row r="79" spans="1:34"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row>
    <row r="80" spans="1:34" ht="20.100000000000001" customHeight="1" x14ac:dyDescent="0.2">
      <c r="D80" s="2" t="s">
        <v>130</v>
      </c>
      <c r="F80" s="37">
        <v>576</v>
      </c>
      <c r="G80" s="37"/>
      <c r="H80" s="37"/>
      <c r="I80" s="37"/>
      <c r="J80" s="37">
        <v>1855</v>
      </c>
      <c r="K80" s="37">
        <v>65</v>
      </c>
      <c r="L80" s="37"/>
      <c r="M80" s="37">
        <v>1920</v>
      </c>
      <c r="N80" s="37"/>
      <c r="O80" s="37"/>
      <c r="P80" s="37"/>
      <c r="Q80" s="37">
        <v>1064</v>
      </c>
      <c r="R80" s="37">
        <v>964</v>
      </c>
      <c r="S80" s="37"/>
      <c r="T80" s="37">
        <v>2028</v>
      </c>
      <c r="U80" s="37"/>
      <c r="V80" s="37"/>
      <c r="W80" s="37"/>
      <c r="X80" s="37">
        <v>468</v>
      </c>
      <c r="Y80" s="37"/>
      <c r="Z80" s="37"/>
      <c r="AA80" s="37"/>
      <c r="AB80" s="37">
        <v>0</v>
      </c>
      <c r="AC80" s="37"/>
      <c r="AD80" s="37">
        <v>0</v>
      </c>
      <c r="AE80" s="37"/>
      <c r="AF80" s="37"/>
      <c r="AG80" s="37"/>
      <c r="AH80" s="37">
        <v>133</v>
      </c>
    </row>
    <row r="81" spans="1:34" ht="20.100000000000001" customHeight="1" x14ac:dyDescent="0.2">
      <c r="D81" s="38" t="s">
        <v>131</v>
      </c>
      <c r="F81" s="39">
        <v>472</v>
      </c>
      <c r="G81" s="40"/>
      <c r="H81" s="40"/>
      <c r="I81" s="40"/>
      <c r="J81" s="39">
        <v>1854</v>
      </c>
      <c r="K81" s="39">
        <v>99</v>
      </c>
      <c r="L81" s="40"/>
      <c r="M81" s="39">
        <v>1953</v>
      </c>
      <c r="N81" s="40"/>
      <c r="O81" s="40"/>
      <c r="P81" s="40"/>
      <c r="Q81" s="39">
        <v>990</v>
      </c>
      <c r="R81" s="39">
        <v>991</v>
      </c>
      <c r="S81" s="40"/>
      <c r="T81" s="39">
        <v>1981</v>
      </c>
      <c r="U81" s="40"/>
      <c r="V81" s="40"/>
      <c r="W81" s="40"/>
      <c r="X81" s="39">
        <v>444</v>
      </c>
      <c r="Y81" s="40"/>
      <c r="Z81" s="40"/>
      <c r="AA81" s="40"/>
      <c r="AB81" s="39">
        <v>0</v>
      </c>
      <c r="AC81" s="40"/>
      <c r="AD81" s="39">
        <v>0</v>
      </c>
      <c r="AE81" s="40"/>
      <c r="AF81" s="40"/>
      <c r="AG81" s="40"/>
      <c r="AH81" s="39">
        <v>22</v>
      </c>
    </row>
    <row r="82" spans="1:34" ht="20.100000000000001" customHeight="1" x14ac:dyDescent="0.2">
      <c r="D82" s="2" t="s">
        <v>132</v>
      </c>
      <c r="F82" s="37">
        <v>275</v>
      </c>
      <c r="G82" s="37"/>
      <c r="H82" s="37"/>
      <c r="I82" s="37"/>
      <c r="J82" s="37">
        <v>1857</v>
      </c>
      <c r="K82" s="37">
        <v>153</v>
      </c>
      <c r="L82" s="37"/>
      <c r="M82" s="37">
        <v>2010</v>
      </c>
      <c r="N82" s="37"/>
      <c r="O82" s="37"/>
      <c r="P82" s="37"/>
      <c r="Q82" s="37">
        <v>1199</v>
      </c>
      <c r="R82" s="37">
        <v>774</v>
      </c>
      <c r="S82" s="37"/>
      <c r="T82" s="37">
        <v>1973</v>
      </c>
      <c r="U82" s="37"/>
      <c r="V82" s="37"/>
      <c r="W82" s="37"/>
      <c r="X82" s="37">
        <v>313</v>
      </c>
      <c r="Y82" s="37"/>
      <c r="Z82" s="37"/>
      <c r="AA82" s="37"/>
      <c r="AB82" s="37">
        <v>1</v>
      </c>
      <c r="AC82" s="37"/>
      <c r="AD82" s="37">
        <v>0</v>
      </c>
      <c r="AE82" s="37"/>
      <c r="AF82" s="37"/>
      <c r="AG82" s="37"/>
      <c r="AH82" s="37">
        <v>22</v>
      </c>
    </row>
    <row r="83" spans="1:34" ht="20.100000000000001" customHeight="1" x14ac:dyDescent="0.2">
      <c r="D83" s="38" t="s">
        <v>133</v>
      </c>
      <c r="F83" s="39">
        <v>473</v>
      </c>
      <c r="G83" s="40"/>
      <c r="H83" s="40"/>
      <c r="I83" s="40"/>
      <c r="J83" s="39">
        <v>1857</v>
      </c>
      <c r="K83" s="39">
        <v>57</v>
      </c>
      <c r="L83" s="40"/>
      <c r="M83" s="39">
        <v>1914</v>
      </c>
      <c r="N83" s="40"/>
      <c r="O83" s="40"/>
      <c r="P83" s="40"/>
      <c r="Q83" s="39">
        <v>994</v>
      </c>
      <c r="R83" s="39">
        <v>945</v>
      </c>
      <c r="S83" s="40"/>
      <c r="T83" s="39">
        <v>1939</v>
      </c>
      <c r="U83" s="40"/>
      <c r="V83" s="40"/>
      <c r="W83" s="40"/>
      <c r="X83" s="39">
        <v>448</v>
      </c>
      <c r="Y83" s="40"/>
      <c r="Z83" s="40"/>
      <c r="AA83" s="40"/>
      <c r="AB83" s="39">
        <v>0</v>
      </c>
      <c r="AC83" s="40"/>
      <c r="AD83" s="39">
        <v>0</v>
      </c>
      <c r="AE83" s="40"/>
      <c r="AF83" s="40"/>
      <c r="AG83" s="40"/>
      <c r="AH83" s="39">
        <v>0</v>
      </c>
    </row>
    <row r="84" spans="1:34" ht="20.100000000000001" customHeight="1" x14ac:dyDescent="0.2">
      <c r="D84" s="2" t="s">
        <v>134</v>
      </c>
      <c r="F84" s="37">
        <v>600</v>
      </c>
      <c r="G84" s="37"/>
      <c r="H84" s="37"/>
      <c r="I84" s="37"/>
      <c r="J84" s="37">
        <v>1860</v>
      </c>
      <c r="K84" s="37">
        <v>104</v>
      </c>
      <c r="L84" s="37"/>
      <c r="M84" s="37">
        <v>1964</v>
      </c>
      <c r="N84" s="37"/>
      <c r="O84" s="37"/>
      <c r="P84" s="37"/>
      <c r="Q84" s="37">
        <v>848</v>
      </c>
      <c r="R84" s="37">
        <v>1076</v>
      </c>
      <c r="S84" s="37"/>
      <c r="T84" s="37">
        <v>1924</v>
      </c>
      <c r="U84" s="37"/>
      <c r="V84" s="37"/>
      <c r="W84" s="37"/>
      <c r="X84" s="37">
        <v>640</v>
      </c>
      <c r="Y84" s="37"/>
      <c r="Z84" s="37"/>
      <c r="AA84" s="37"/>
      <c r="AB84" s="37">
        <v>0</v>
      </c>
      <c r="AC84" s="37"/>
      <c r="AD84" s="37">
        <v>0</v>
      </c>
      <c r="AE84" s="37"/>
      <c r="AF84" s="37"/>
      <c r="AG84" s="37"/>
      <c r="AH84" s="37">
        <v>40</v>
      </c>
    </row>
    <row r="85" spans="1:34" ht="20.100000000000001" customHeight="1" x14ac:dyDescent="0.2">
      <c r="D85" s="38" t="s">
        <v>135</v>
      </c>
      <c r="F85" s="39">
        <v>814</v>
      </c>
      <c r="G85" s="40"/>
      <c r="H85" s="40"/>
      <c r="I85" s="40"/>
      <c r="J85" s="39">
        <v>1856</v>
      </c>
      <c r="K85" s="39">
        <v>44</v>
      </c>
      <c r="L85" s="40"/>
      <c r="M85" s="39">
        <v>1900</v>
      </c>
      <c r="N85" s="40"/>
      <c r="O85" s="40"/>
      <c r="P85" s="40"/>
      <c r="Q85" s="39">
        <v>487</v>
      </c>
      <c r="R85" s="39">
        <v>1391</v>
      </c>
      <c r="S85" s="40"/>
      <c r="T85" s="39">
        <v>1878</v>
      </c>
      <c r="U85" s="40"/>
      <c r="V85" s="40"/>
      <c r="W85" s="40"/>
      <c r="X85" s="39">
        <v>836</v>
      </c>
      <c r="Y85" s="40"/>
      <c r="Z85" s="40"/>
      <c r="AA85" s="40"/>
      <c r="AB85" s="39">
        <v>0</v>
      </c>
      <c r="AC85" s="40"/>
      <c r="AD85" s="39">
        <v>0</v>
      </c>
      <c r="AE85" s="40"/>
      <c r="AF85" s="40"/>
      <c r="AG85" s="40"/>
      <c r="AH85" s="39">
        <v>211</v>
      </c>
    </row>
    <row r="86" spans="1:34" ht="20.100000000000001" customHeight="1" x14ac:dyDescent="0.2">
      <c r="D86" s="2" t="s">
        <v>136</v>
      </c>
      <c r="F86" s="37">
        <v>751</v>
      </c>
      <c r="G86" s="37"/>
      <c r="H86" s="37"/>
      <c r="I86" s="37"/>
      <c r="J86" s="37">
        <v>1853</v>
      </c>
      <c r="K86" s="37">
        <v>96</v>
      </c>
      <c r="L86" s="37"/>
      <c r="M86" s="37">
        <v>1949</v>
      </c>
      <c r="N86" s="37"/>
      <c r="O86" s="37"/>
      <c r="P86" s="37"/>
      <c r="Q86" s="37">
        <v>914</v>
      </c>
      <c r="R86" s="37">
        <v>1154</v>
      </c>
      <c r="S86" s="37"/>
      <c r="T86" s="37">
        <v>2068</v>
      </c>
      <c r="U86" s="37"/>
      <c r="V86" s="37"/>
      <c r="W86" s="37"/>
      <c r="X86" s="37">
        <v>632</v>
      </c>
      <c r="Y86" s="37"/>
      <c r="Z86" s="37"/>
      <c r="AA86" s="37"/>
      <c r="AB86" s="37">
        <v>0</v>
      </c>
      <c r="AC86" s="37"/>
      <c r="AD86" s="37">
        <v>0</v>
      </c>
      <c r="AE86" s="37"/>
      <c r="AF86" s="37"/>
      <c r="AG86" s="37"/>
      <c r="AH86" s="37">
        <v>144</v>
      </c>
    </row>
    <row r="87" spans="1:34" ht="20.100000000000001" customHeight="1" x14ac:dyDescent="0.2">
      <c r="D87" s="38" t="s">
        <v>137</v>
      </c>
      <c r="F87" s="39">
        <v>555</v>
      </c>
      <c r="G87" s="40"/>
      <c r="H87" s="40"/>
      <c r="I87" s="40"/>
      <c r="J87" s="39">
        <v>1855</v>
      </c>
      <c r="K87" s="39">
        <v>87</v>
      </c>
      <c r="L87" s="40"/>
      <c r="M87" s="39">
        <v>1942</v>
      </c>
      <c r="N87" s="40"/>
      <c r="O87" s="40"/>
      <c r="P87" s="40"/>
      <c r="Q87" s="39">
        <v>826</v>
      </c>
      <c r="R87" s="39">
        <v>1089</v>
      </c>
      <c r="S87" s="40"/>
      <c r="T87" s="39">
        <v>1915</v>
      </c>
      <c r="U87" s="40"/>
      <c r="V87" s="40"/>
      <c r="W87" s="40"/>
      <c r="X87" s="39">
        <v>582</v>
      </c>
      <c r="Y87" s="40"/>
      <c r="Z87" s="40"/>
      <c r="AA87" s="40"/>
      <c r="AB87" s="39">
        <v>0</v>
      </c>
      <c r="AC87" s="40"/>
      <c r="AD87" s="39">
        <v>0</v>
      </c>
      <c r="AE87" s="40"/>
      <c r="AF87" s="40"/>
      <c r="AG87" s="40"/>
      <c r="AH87" s="39">
        <v>51</v>
      </c>
    </row>
    <row r="88" spans="1:34" ht="20.100000000000001" customHeight="1" x14ac:dyDescent="0.2">
      <c r="D88" s="2" t="s">
        <v>138</v>
      </c>
      <c r="F88" s="37">
        <v>603</v>
      </c>
      <c r="G88" s="37"/>
      <c r="H88" s="37"/>
      <c r="I88" s="37"/>
      <c r="J88" s="37">
        <v>1861</v>
      </c>
      <c r="K88" s="37">
        <v>85</v>
      </c>
      <c r="L88" s="37"/>
      <c r="M88" s="37">
        <v>1946</v>
      </c>
      <c r="N88" s="37"/>
      <c r="O88" s="37"/>
      <c r="P88" s="37"/>
      <c r="Q88" s="37">
        <v>1038</v>
      </c>
      <c r="R88" s="37">
        <v>954</v>
      </c>
      <c r="S88" s="37"/>
      <c r="T88" s="37">
        <v>1992</v>
      </c>
      <c r="U88" s="37"/>
      <c r="V88" s="37"/>
      <c r="W88" s="37"/>
      <c r="X88" s="37">
        <v>557</v>
      </c>
      <c r="Y88" s="37"/>
      <c r="Z88" s="37"/>
      <c r="AA88" s="37"/>
      <c r="AB88" s="37">
        <v>0</v>
      </c>
      <c r="AC88" s="37"/>
      <c r="AD88" s="37">
        <v>0</v>
      </c>
      <c r="AE88" s="37"/>
      <c r="AF88" s="37"/>
      <c r="AG88" s="37"/>
      <c r="AH88" s="37">
        <v>12</v>
      </c>
    </row>
    <row r="89" spans="1:34" ht="20.100000000000001" customHeight="1" x14ac:dyDescent="0.2">
      <c r="D89" s="38" t="s">
        <v>139</v>
      </c>
      <c r="F89" s="39">
        <v>684</v>
      </c>
      <c r="G89" s="40"/>
      <c r="H89" s="40"/>
      <c r="I89" s="40"/>
      <c r="J89" s="39">
        <v>1855</v>
      </c>
      <c r="K89" s="39">
        <v>86</v>
      </c>
      <c r="L89" s="40"/>
      <c r="M89" s="39">
        <v>1941</v>
      </c>
      <c r="N89" s="40"/>
      <c r="O89" s="40"/>
      <c r="P89" s="40"/>
      <c r="Q89" s="39">
        <v>1037</v>
      </c>
      <c r="R89" s="39">
        <v>1081</v>
      </c>
      <c r="S89" s="40"/>
      <c r="T89" s="39">
        <v>2118</v>
      </c>
      <c r="U89" s="40"/>
      <c r="V89" s="40"/>
      <c r="W89" s="40"/>
      <c r="X89" s="39">
        <v>507</v>
      </c>
      <c r="Y89" s="40"/>
      <c r="Z89" s="40"/>
      <c r="AA89" s="40"/>
      <c r="AB89" s="39">
        <v>0</v>
      </c>
      <c r="AC89" s="40"/>
      <c r="AD89" s="39">
        <v>0</v>
      </c>
      <c r="AE89" s="40"/>
      <c r="AF89" s="40"/>
      <c r="AG89" s="40"/>
      <c r="AH89" s="39">
        <v>59</v>
      </c>
    </row>
    <row r="90" spans="1:34" ht="20.100000000000001" customHeight="1" x14ac:dyDescent="0.2">
      <c r="D90" s="2" t="s">
        <v>140</v>
      </c>
      <c r="F90" s="37">
        <v>514</v>
      </c>
      <c r="G90" s="37"/>
      <c r="H90" s="37"/>
      <c r="I90" s="37"/>
      <c r="J90" s="37">
        <v>1858</v>
      </c>
      <c r="K90" s="37">
        <v>56</v>
      </c>
      <c r="L90" s="37"/>
      <c r="M90" s="37">
        <v>1914</v>
      </c>
      <c r="N90" s="37"/>
      <c r="O90" s="37"/>
      <c r="P90" s="37"/>
      <c r="Q90" s="37">
        <v>1010</v>
      </c>
      <c r="R90" s="37">
        <v>973</v>
      </c>
      <c r="S90" s="37"/>
      <c r="T90" s="37">
        <v>1983</v>
      </c>
      <c r="U90" s="37"/>
      <c r="V90" s="37"/>
      <c r="W90" s="37"/>
      <c r="X90" s="37">
        <v>445</v>
      </c>
      <c r="Y90" s="37"/>
      <c r="Z90" s="37"/>
      <c r="AA90" s="37"/>
      <c r="AB90" s="37">
        <v>0</v>
      </c>
      <c r="AC90" s="37"/>
      <c r="AD90" s="37">
        <v>0</v>
      </c>
      <c r="AE90" s="37"/>
      <c r="AF90" s="37"/>
      <c r="AG90" s="37"/>
      <c r="AH90" s="37">
        <v>125</v>
      </c>
    </row>
    <row r="91" spans="1:34" ht="20.100000000000001" customHeight="1" x14ac:dyDescent="0.2">
      <c r="D91" s="38" t="s">
        <v>141</v>
      </c>
      <c r="F91" s="39">
        <v>434</v>
      </c>
      <c r="G91" s="40"/>
      <c r="H91" s="40"/>
      <c r="I91" s="40"/>
      <c r="J91" s="39">
        <v>1862</v>
      </c>
      <c r="K91" s="39">
        <v>80</v>
      </c>
      <c r="L91" s="40"/>
      <c r="M91" s="39">
        <v>1942</v>
      </c>
      <c r="N91" s="40"/>
      <c r="O91" s="40"/>
      <c r="P91" s="40"/>
      <c r="Q91" s="39">
        <v>1080</v>
      </c>
      <c r="R91" s="39">
        <v>927</v>
      </c>
      <c r="S91" s="40"/>
      <c r="T91" s="39">
        <v>2007</v>
      </c>
      <c r="U91" s="40"/>
      <c r="V91" s="40"/>
      <c r="W91" s="40"/>
      <c r="X91" s="39">
        <v>369</v>
      </c>
      <c r="Y91" s="40"/>
      <c r="Z91" s="40"/>
      <c r="AA91" s="40"/>
      <c r="AB91" s="39">
        <v>0</v>
      </c>
      <c r="AC91" s="40"/>
      <c r="AD91" s="39">
        <v>0</v>
      </c>
      <c r="AE91" s="40"/>
      <c r="AF91" s="40"/>
      <c r="AG91" s="40"/>
      <c r="AH91" s="39">
        <v>0</v>
      </c>
    </row>
    <row r="92" spans="1:34" ht="20.100000000000001" customHeight="1" x14ac:dyDescent="0.2">
      <c r="D92" s="2" t="s">
        <v>142</v>
      </c>
      <c r="F92" s="37">
        <v>691</v>
      </c>
      <c r="G92" s="37"/>
      <c r="H92" s="37"/>
      <c r="I92" s="37"/>
      <c r="J92" s="37">
        <v>1860</v>
      </c>
      <c r="K92" s="37">
        <v>105</v>
      </c>
      <c r="L92" s="37"/>
      <c r="M92" s="37">
        <v>1965</v>
      </c>
      <c r="N92" s="37"/>
      <c r="O92" s="37"/>
      <c r="P92" s="37"/>
      <c r="Q92" s="37">
        <v>1138</v>
      </c>
      <c r="R92" s="37">
        <v>887</v>
      </c>
      <c r="S92" s="37"/>
      <c r="T92" s="37">
        <v>2025</v>
      </c>
      <c r="U92" s="37"/>
      <c r="V92" s="37"/>
      <c r="W92" s="37"/>
      <c r="X92" s="37">
        <v>631</v>
      </c>
      <c r="Y92" s="37"/>
      <c r="Z92" s="37"/>
      <c r="AA92" s="37"/>
      <c r="AB92" s="37">
        <v>0</v>
      </c>
      <c r="AC92" s="37"/>
      <c r="AD92" s="37">
        <v>0</v>
      </c>
      <c r="AE92" s="37"/>
      <c r="AF92" s="37"/>
      <c r="AG92" s="37"/>
      <c r="AH92" s="37">
        <v>284</v>
      </c>
    </row>
    <row r="93" spans="1:34" ht="20.100000000000001" customHeight="1" x14ac:dyDescent="0.2">
      <c r="D93" s="38" t="s">
        <v>143</v>
      </c>
      <c r="F93" s="39">
        <v>0</v>
      </c>
      <c r="G93" s="40"/>
      <c r="H93" s="40"/>
      <c r="I93" s="40"/>
      <c r="J93" s="39">
        <v>2295</v>
      </c>
      <c r="K93" s="39">
        <v>123</v>
      </c>
      <c r="L93" s="40"/>
      <c r="M93" s="39">
        <v>2418</v>
      </c>
      <c r="N93" s="40"/>
      <c r="O93" s="40"/>
      <c r="P93" s="40"/>
      <c r="Q93" s="39">
        <v>1306</v>
      </c>
      <c r="R93" s="39">
        <v>611</v>
      </c>
      <c r="S93" s="40"/>
      <c r="T93" s="39">
        <v>1917</v>
      </c>
      <c r="U93" s="40"/>
      <c r="V93" s="40"/>
      <c r="W93" s="40"/>
      <c r="X93" s="39">
        <v>501</v>
      </c>
      <c r="Y93" s="40"/>
      <c r="Z93" s="40"/>
      <c r="AA93" s="40"/>
      <c r="AB93" s="39">
        <v>0</v>
      </c>
      <c r="AC93" s="40"/>
      <c r="AD93" s="39">
        <v>0</v>
      </c>
      <c r="AE93" s="40"/>
      <c r="AF93" s="40"/>
      <c r="AG93" s="40"/>
      <c r="AH93" s="39">
        <v>0</v>
      </c>
    </row>
    <row r="94" spans="1:34"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row>
    <row r="95" spans="1:34" s="1" customFormat="1" ht="20.100000000000001" customHeight="1" x14ac:dyDescent="0.2">
      <c r="A95" s="3"/>
      <c r="B95" s="6"/>
      <c r="C95" s="42" t="s">
        <v>144</v>
      </c>
      <c r="D95" s="42"/>
      <c r="E95" s="5"/>
      <c r="F95" s="44">
        <v>7442</v>
      </c>
      <c r="G95" s="45"/>
      <c r="H95" s="45"/>
      <c r="I95" s="45"/>
      <c r="J95" s="44">
        <v>26438</v>
      </c>
      <c r="K95" s="44">
        <v>1240</v>
      </c>
      <c r="L95" s="45"/>
      <c r="M95" s="44">
        <v>27678</v>
      </c>
      <c r="N95" s="45"/>
      <c r="O95" s="45"/>
      <c r="P95" s="45"/>
      <c r="Q95" s="44">
        <v>13931</v>
      </c>
      <c r="R95" s="44">
        <v>13817</v>
      </c>
      <c r="S95" s="45"/>
      <c r="T95" s="44">
        <v>27748</v>
      </c>
      <c r="U95" s="45"/>
      <c r="V95" s="45"/>
      <c r="W95" s="45"/>
      <c r="X95" s="44">
        <v>7373</v>
      </c>
      <c r="Y95" s="45"/>
      <c r="Z95" s="45"/>
      <c r="AA95" s="45"/>
      <c r="AB95" s="44">
        <v>1</v>
      </c>
      <c r="AC95" s="45"/>
      <c r="AD95" s="44">
        <v>0</v>
      </c>
      <c r="AE95" s="45"/>
      <c r="AF95" s="45"/>
      <c r="AG95" s="45"/>
      <c r="AH95" s="44">
        <v>1103</v>
      </c>
    </row>
    <row r="96" spans="1:34"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row>
    <row r="97" spans="1:34"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row>
    <row r="98" spans="1:34" ht="20.100000000000001" customHeight="1" x14ac:dyDescent="0.2">
      <c r="D98" s="2" t="s">
        <v>146</v>
      </c>
      <c r="F98" s="37">
        <v>347</v>
      </c>
      <c r="G98" s="37"/>
      <c r="H98" s="37"/>
      <c r="I98" s="37"/>
      <c r="J98" s="37">
        <v>2634</v>
      </c>
      <c r="K98" s="37">
        <v>68</v>
      </c>
      <c r="L98" s="37"/>
      <c r="M98" s="37">
        <v>2702</v>
      </c>
      <c r="N98" s="37"/>
      <c r="O98" s="37"/>
      <c r="P98" s="37"/>
      <c r="Q98" s="37">
        <v>668</v>
      </c>
      <c r="R98" s="37">
        <v>2128</v>
      </c>
      <c r="S98" s="37"/>
      <c r="T98" s="37">
        <v>2796</v>
      </c>
      <c r="U98" s="37"/>
      <c r="V98" s="37"/>
      <c r="W98" s="37"/>
      <c r="X98" s="37">
        <v>253</v>
      </c>
      <c r="Y98" s="37"/>
      <c r="Z98" s="37"/>
      <c r="AA98" s="37"/>
      <c r="AB98" s="37">
        <v>0</v>
      </c>
      <c r="AC98" s="37"/>
      <c r="AD98" s="37">
        <v>0</v>
      </c>
      <c r="AE98" s="37"/>
      <c r="AF98" s="37"/>
      <c r="AG98" s="37"/>
      <c r="AH98" s="37">
        <v>0</v>
      </c>
    </row>
    <row r="99" spans="1:34" ht="20.100000000000001" customHeight="1" x14ac:dyDescent="0.2">
      <c r="D99" s="38" t="s">
        <v>147</v>
      </c>
      <c r="F99" s="39">
        <v>349</v>
      </c>
      <c r="G99" s="40"/>
      <c r="H99" s="40"/>
      <c r="I99" s="40"/>
      <c r="J99" s="39">
        <v>2621</v>
      </c>
      <c r="K99" s="39">
        <v>39</v>
      </c>
      <c r="L99" s="40"/>
      <c r="M99" s="39">
        <v>2660</v>
      </c>
      <c r="N99" s="40"/>
      <c r="O99" s="40"/>
      <c r="P99" s="40"/>
      <c r="Q99" s="39">
        <v>520</v>
      </c>
      <c r="R99" s="39">
        <v>2145</v>
      </c>
      <c r="S99" s="40"/>
      <c r="T99" s="39">
        <v>2665</v>
      </c>
      <c r="U99" s="40"/>
      <c r="V99" s="40"/>
      <c r="W99" s="40"/>
      <c r="X99" s="39">
        <v>344</v>
      </c>
      <c r="Y99" s="40"/>
      <c r="Z99" s="40"/>
      <c r="AA99" s="40"/>
      <c r="AB99" s="39">
        <v>0</v>
      </c>
      <c r="AC99" s="40"/>
      <c r="AD99" s="39">
        <v>0</v>
      </c>
      <c r="AE99" s="40"/>
      <c r="AF99" s="40"/>
      <c r="AG99" s="40"/>
      <c r="AH99" s="39">
        <v>0</v>
      </c>
    </row>
    <row r="100" spans="1:34" ht="20.100000000000001" customHeight="1" x14ac:dyDescent="0.2">
      <c r="D100" s="2" t="s">
        <v>148</v>
      </c>
      <c r="F100" s="37">
        <v>303</v>
      </c>
      <c r="G100" s="37"/>
      <c r="H100" s="37"/>
      <c r="I100" s="37"/>
      <c r="J100" s="37">
        <v>2615</v>
      </c>
      <c r="K100" s="37">
        <v>49</v>
      </c>
      <c r="L100" s="37"/>
      <c r="M100" s="37">
        <v>2664</v>
      </c>
      <c r="N100" s="37"/>
      <c r="O100" s="37"/>
      <c r="P100" s="37"/>
      <c r="Q100" s="37">
        <v>559</v>
      </c>
      <c r="R100" s="37">
        <v>2195</v>
      </c>
      <c r="S100" s="37"/>
      <c r="T100" s="37">
        <v>2754</v>
      </c>
      <c r="U100" s="37"/>
      <c r="V100" s="37"/>
      <c r="W100" s="37"/>
      <c r="X100" s="37">
        <v>213</v>
      </c>
      <c r="Y100" s="37"/>
      <c r="Z100" s="37"/>
      <c r="AA100" s="37"/>
      <c r="AB100" s="37">
        <v>0</v>
      </c>
      <c r="AC100" s="37"/>
      <c r="AD100" s="37">
        <v>0</v>
      </c>
      <c r="AE100" s="37"/>
      <c r="AF100" s="37"/>
      <c r="AG100" s="37"/>
      <c r="AH100" s="37">
        <v>0</v>
      </c>
    </row>
    <row r="101" spans="1:34" ht="20.100000000000001" customHeight="1" x14ac:dyDescent="0.2">
      <c r="D101" s="38" t="s">
        <v>149</v>
      </c>
      <c r="F101" s="39">
        <v>361</v>
      </c>
      <c r="G101" s="40"/>
      <c r="H101" s="40"/>
      <c r="I101" s="40"/>
      <c r="J101" s="39">
        <v>2631</v>
      </c>
      <c r="K101" s="39">
        <v>41</v>
      </c>
      <c r="L101" s="40"/>
      <c r="M101" s="39">
        <v>2672</v>
      </c>
      <c r="N101" s="40"/>
      <c r="O101" s="40"/>
      <c r="P101" s="40"/>
      <c r="Q101" s="39">
        <v>444</v>
      </c>
      <c r="R101" s="39">
        <v>2324</v>
      </c>
      <c r="S101" s="40"/>
      <c r="T101" s="39">
        <v>2768</v>
      </c>
      <c r="U101" s="40"/>
      <c r="V101" s="40"/>
      <c r="W101" s="40"/>
      <c r="X101" s="39">
        <v>265</v>
      </c>
      <c r="Y101" s="40"/>
      <c r="Z101" s="40"/>
      <c r="AA101" s="40"/>
      <c r="AB101" s="39">
        <v>0</v>
      </c>
      <c r="AC101" s="40"/>
      <c r="AD101" s="39">
        <v>0</v>
      </c>
      <c r="AE101" s="40"/>
      <c r="AF101" s="40"/>
      <c r="AG101" s="40"/>
      <c r="AH101" s="39">
        <v>0</v>
      </c>
    </row>
    <row r="102" spans="1:34" ht="20.100000000000001" customHeight="1" x14ac:dyDescent="0.2">
      <c r="D102" s="2" t="s">
        <v>150</v>
      </c>
      <c r="F102" s="37">
        <v>380</v>
      </c>
      <c r="G102" s="37"/>
      <c r="H102" s="37"/>
      <c r="I102" s="37"/>
      <c r="J102" s="37">
        <v>2667</v>
      </c>
      <c r="K102" s="37">
        <v>52</v>
      </c>
      <c r="L102" s="37"/>
      <c r="M102" s="37">
        <v>2719</v>
      </c>
      <c r="N102" s="37"/>
      <c r="O102" s="37"/>
      <c r="P102" s="37"/>
      <c r="Q102" s="37">
        <v>533</v>
      </c>
      <c r="R102" s="37">
        <v>2318</v>
      </c>
      <c r="S102" s="37"/>
      <c r="T102" s="37">
        <v>2851</v>
      </c>
      <c r="U102" s="37"/>
      <c r="V102" s="37"/>
      <c r="W102" s="37"/>
      <c r="X102" s="37">
        <v>248</v>
      </c>
      <c r="Y102" s="37"/>
      <c r="Z102" s="37"/>
      <c r="AA102" s="37"/>
      <c r="AB102" s="37">
        <v>0</v>
      </c>
      <c r="AC102" s="37"/>
      <c r="AD102" s="37">
        <v>0</v>
      </c>
      <c r="AE102" s="37"/>
      <c r="AF102" s="37"/>
      <c r="AG102" s="37"/>
      <c r="AH102" s="37">
        <v>0</v>
      </c>
    </row>
    <row r="103" spans="1:34" ht="20.100000000000001" customHeight="1" x14ac:dyDescent="0.2">
      <c r="D103" s="38" t="s">
        <v>151</v>
      </c>
      <c r="F103" s="39">
        <v>355</v>
      </c>
      <c r="G103" s="40"/>
      <c r="H103" s="40"/>
      <c r="I103" s="40"/>
      <c r="J103" s="39">
        <v>2611</v>
      </c>
      <c r="K103" s="39">
        <v>33</v>
      </c>
      <c r="L103" s="40"/>
      <c r="M103" s="39">
        <v>2644</v>
      </c>
      <c r="N103" s="40"/>
      <c r="O103" s="40"/>
      <c r="P103" s="40"/>
      <c r="Q103" s="39">
        <v>491</v>
      </c>
      <c r="R103" s="39">
        <v>2205</v>
      </c>
      <c r="S103" s="40"/>
      <c r="T103" s="39">
        <v>2696</v>
      </c>
      <c r="U103" s="40"/>
      <c r="V103" s="40"/>
      <c r="W103" s="40"/>
      <c r="X103" s="39">
        <v>303</v>
      </c>
      <c r="Y103" s="40"/>
      <c r="Z103" s="40"/>
      <c r="AA103" s="40"/>
      <c r="AB103" s="39">
        <v>0</v>
      </c>
      <c r="AC103" s="40"/>
      <c r="AD103" s="39">
        <v>0</v>
      </c>
      <c r="AE103" s="40"/>
      <c r="AF103" s="40"/>
      <c r="AG103" s="40"/>
      <c r="AH103" s="39">
        <v>0</v>
      </c>
    </row>
    <row r="104" spans="1:34" ht="20.100000000000001" customHeight="1" x14ac:dyDescent="0.2">
      <c r="D104" s="41" t="s">
        <v>152</v>
      </c>
      <c r="F104" s="40">
        <v>0</v>
      </c>
      <c r="G104" s="40"/>
      <c r="H104" s="40"/>
      <c r="I104" s="40"/>
      <c r="J104" s="40">
        <v>1962</v>
      </c>
      <c r="K104" s="40">
        <v>19</v>
      </c>
      <c r="L104" s="40"/>
      <c r="M104" s="40">
        <v>1981</v>
      </c>
      <c r="N104" s="40"/>
      <c r="O104" s="40"/>
      <c r="P104" s="40"/>
      <c r="Q104" s="40">
        <v>385</v>
      </c>
      <c r="R104" s="40">
        <v>1378</v>
      </c>
      <c r="S104" s="40"/>
      <c r="T104" s="40">
        <v>1763</v>
      </c>
      <c r="U104" s="40"/>
      <c r="V104" s="40"/>
      <c r="W104" s="40"/>
      <c r="X104" s="40">
        <v>218</v>
      </c>
      <c r="Y104" s="40"/>
      <c r="Z104" s="40"/>
      <c r="AA104" s="40"/>
      <c r="AB104" s="40">
        <v>0</v>
      </c>
      <c r="AC104" s="40"/>
      <c r="AD104" s="40">
        <v>0</v>
      </c>
      <c r="AE104" s="40"/>
      <c r="AF104" s="40"/>
      <c r="AG104" s="40"/>
      <c r="AH104" s="40">
        <v>0</v>
      </c>
    </row>
    <row r="105" spans="1:34" ht="20.100000000000001" customHeight="1" x14ac:dyDescent="0.2">
      <c r="D105" s="38" t="s">
        <v>153</v>
      </c>
      <c r="F105" s="39">
        <v>0</v>
      </c>
      <c r="G105" s="40"/>
      <c r="H105" s="40"/>
      <c r="I105" s="40"/>
      <c r="J105" s="39">
        <v>1964</v>
      </c>
      <c r="K105" s="39">
        <v>18</v>
      </c>
      <c r="L105" s="40"/>
      <c r="M105" s="39">
        <v>1982</v>
      </c>
      <c r="N105" s="40"/>
      <c r="O105" s="40"/>
      <c r="P105" s="40"/>
      <c r="Q105" s="39">
        <v>371</v>
      </c>
      <c r="R105" s="39">
        <v>1398</v>
      </c>
      <c r="S105" s="40"/>
      <c r="T105" s="39">
        <v>1769</v>
      </c>
      <c r="U105" s="40"/>
      <c r="V105" s="40"/>
      <c r="W105" s="40"/>
      <c r="X105" s="39">
        <v>213</v>
      </c>
      <c r="Y105" s="40"/>
      <c r="Z105" s="40"/>
      <c r="AA105" s="40"/>
      <c r="AB105" s="39">
        <v>0</v>
      </c>
      <c r="AC105" s="40"/>
      <c r="AD105" s="39">
        <v>0</v>
      </c>
      <c r="AE105" s="40"/>
      <c r="AF105" s="40"/>
      <c r="AG105" s="40"/>
      <c r="AH105" s="39">
        <v>0</v>
      </c>
    </row>
    <row r="106" spans="1:34" ht="20.100000000000001" customHeight="1" x14ac:dyDescent="0.2">
      <c r="D106" s="41" t="s">
        <v>154</v>
      </c>
      <c r="F106" s="40">
        <v>0</v>
      </c>
      <c r="G106" s="40"/>
      <c r="H106" s="40"/>
      <c r="I106" s="40"/>
      <c r="J106" s="40">
        <v>1981</v>
      </c>
      <c r="K106" s="40">
        <v>16</v>
      </c>
      <c r="L106" s="40"/>
      <c r="M106" s="40">
        <v>1997</v>
      </c>
      <c r="N106" s="40"/>
      <c r="O106" s="40"/>
      <c r="P106" s="40"/>
      <c r="Q106" s="40">
        <v>377</v>
      </c>
      <c r="R106" s="40">
        <v>1403</v>
      </c>
      <c r="S106" s="40"/>
      <c r="T106" s="40">
        <v>1780</v>
      </c>
      <c r="U106" s="40"/>
      <c r="V106" s="40"/>
      <c r="W106" s="40"/>
      <c r="X106" s="40">
        <v>217</v>
      </c>
      <c r="Y106" s="40"/>
      <c r="Z106" s="40"/>
      <c r="AA106" s="40"/>
      <c r="AB106" s="40">
        <v>0</v>
      </c>
      <c r="AC106" s="40"/>
      <c r="AD106" s="40">
        <v>0</v>
      </c>
      <c r="AE106" s="40"/>
      <c r="AF106" s="40"/>
      <c r="AG106" s="40"/>
      <c r="AH106" s="40">
        <v>0</v>
      </c>
    </row>
    <row r="107" spans="1:34"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row>
    <row r="108" spans="1:34" s="1" customFormat="1" ht="20.100000000000001" customHeight="1" x14ac:dyDescent="0.2">
      <c r="A108" s="3"/>
      <c r="B108" s="6"/>
      <c r="C108" s="42" t="s">
        <v>155</v>
      </c>
      <c r="D108" s="42"/>
      <c r="E108" s="5"/>
      <c r="F108" s="44">
        <v>2095</v>
      </c>
      <c r="G108" s="45"/>
      <c r="H108" s="45"/>
      <c r="I108" s="45"/>
      <c r="J108" s="44">
        <v>21686</v>
      </c>
      <c r="K108" s="44">
        <v>335</v>
      </c>
      <c r="L108" s="45"/>
      <c r="M108" s="44">
        <v>22021</v>
      </c>
      <c r="N108" s="45"/>
      <c r="O108" s="45"/>
      <c r="P108" s="45"/>
      <c r="Q108" s="44">
        <v>4348</v>
      </c>
      <c r="R108" s="44">
        <v>17494</v>
      </c>
      <c r="S108" s="45"/>
      <c r="T108" s="44">
        <v>21842</v>
      </c>
      <c r="U108" s="45"/>
      <c r="V108" s="45"/>
      <c r="W108" s="45"/>
      <c r="X108" s="44">
        <v>2274</v>
      </c>
      <c r="Y108" s="45"/>
      <c r="Z108" s="45"/>
      <c r="AA108" s="45"/>
      <c r="AB108" s="44">
        <v>0</v>
      </c>
      <c r="AC108" s="45"/>
      <c r="AD108" s="44">
        <v>0</v>
      </c>
      <c r="AE108" s="45"/>
      <c r="AF108" s="45"/>
      <c r="AG108" s="45"/>
      <c r="AH108" s="44">
        <v>0</v>
      </c>
    </row>
    <row r="109" spans="1:34"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row>
    <row r="110" spans="1:34"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row>
    <row r="111" spans="1:34" s="1" customFormat="1" ht="20.100000000000001" customHeight="1" x14ac:dyDescent="0.2">
      <c r="A111" s="3"/>
      <c r="B111" s="6"/>
      <c r="C111" s="3"/>
      <c r="D111" s="2" t="s">
        <v>157</v>
      </c>
      <c r="E111" s="5"/>
      <c r="F111" s="37">
        <v>6155</v>
      </c>
      <c r="G111" s="37"/>
      <c r="H111" s="37"/>
      <c r="I111" s="37"/>
      <c r="J111" s="37">
        <v>7975</v>
      </c>
      <c r="K111" s="37">
        <v>6</v>
      </c>
      <c r="L111" s="37"/>
      <c r="M111" s="37">
        <v>7981</v>
      </c>
      <c r="N111" s="37"/>
      <c r="O111" s="37"/>
      <c r="P111" s="37"/>
      <c r="Q111" s="37">
        <v>174</v>
      </c>
      <c r="R111" s="37">
        <v>37</v>
      </c>
      <c r="S111" s="37"/>
      <c r="T111" s="37">
        <v>211</v>
      </c>
      <c r="U111" s="37"/>
      <c r="V111" s="37"/>
      <c r="W111" s="37"/>
      <c r="X111" s="37">
        <v>17913</v>
      </c>
      <c r="Y111" s="37"/>
      <c r="Z111" s="37"/>
      <c r="AA111" s="37"/>
      <c r="AB111" s="37">
        <v>3988</v>
      </c>
      <c r="AC111" s="37"/>
      <c r="AD111" s="37">
        <v>0</v>
      </c>
      <c r="AE111" s="37"/>
      <c r="AF111" s="37"/>
      <c r="AG111" s="37"/>
      <c r="AH111" s="37">
        <v>0</v>
      </c>
    </row>
    <row r="112" spans="1:34" s="1" customFormat="1" ht="20.100000000000001" customHeight="1" x14ac:dyDescent="0.2">
      <c r="A112" s="3"/>
      <c r="B112" s="6"/>
      <c r="C112" s="3"/>
      <c r="D112" s="38" t="s">
        <v>158</v>
      </c>
      <c r="E112" s="5"/>
      <c r="F112" s="39">
        <v>5616</v>
      </c>
      <c r="G112" s="40"/>
      <c r="H112" s="40"/>
      <c r="I112" s="40"/>
      <c r="J112" s="39">
        <v>7997</v>
      </c>
      <c r="K112" s="39">
        <v>1</v>
      </c>
      <c r="L112" s="40"/>
      <c r="M112" s="39">
        <v>7998</v>
      </c>
      <c r="N112" s="40"/>
      <c r="O112" s="40"/>
      <c r="P112" s="40"/>
      <c r="Q112" s="39">
        <v>125</v>
      </c>
      <c r="R112" s="39">
        <v>434</v>
      </c>
      <c r="S112" s="40"/>
      <c r="T112" s="39">
        <v>559</v>
      </c>
      <c r="U112" s="40"/>
      <c r="V112" s="40"/>
      <c r="W112" s="40"/>
      <c r="X112" s="39">
        <v>17567</v>
      </c>
      <c r="Y112" s="40"/>
      <c r="Z112" s="40"/>
      <c r="AA112" s="40"/>
      <c r="AB112" s="39">
        <v>4512</v>
      </c>
      <c r="AC112" s="40"/>
      <c r="AD112" s="39">
        <v>0</v>
      </c>
      <c r="AE112" s="40"/>
      <c r="AF112" s="40"/>
      <c r="AG112" s="40"/>
      <c r="AH112" s="39">
        <v>0</v>
      </c>
    </row>
    <row r="113" spans="1:34" s="1" customFormat="1" ht="20.100000000000001" customHeight="1" x14ac:dyDescent="0.2">
      <c r="A113" s="3"/>
      <c r="B113" s="6"/>
      <c r="C113" s="3"/>
      <c r="D113" s="2" t="s">
        <v>159</v>
      </c>
      <c r="E113" s="5"/>
      <c r="F113" s="37">
        <v>11</v>
      </c>
      <c r="G113" s="37"/>
      <c r="H113" s="37"/>
      <c r="I113" s="37"/>
      <c r="J113" s="37">
        <v>29</v>
      </c>
      <c r="K113" s="37">
        <v>0</v>
      </c>
      <c r="L113" s="37"/>
      <c r="M113" s="37">
        <v>29</v>
      </c>
      <c r="N113" s="37"/>
      <c r="O113" s="37"/>
      <c r="P113" s="37"/>
      <c r="Q113" s="37">
        <v>3</v>
      </c>
      <c r="R113" s="37">
        <v>36</v>
      </c>
      <c r="S113" s="37"/>
      <c r="T113" s="37">
        <v>39</v>
      </c>
      <c r="U113" s="37"/>
      <c r="V113" s="37"/>
      <c r="W113" s="37"/>
      <c r="X113" s="37">
        <v>1</v>
      </c>
      <c r="Y113" s="37"/>
      <c r="Z113" s="37"/>
      <c r="AA113" s="37"/>
      <c r="AB113" s="37">
        <v>0</v>
      </c>
      <c r="AC113" s="37"/>
      <c r="AD113" s="37">
        <v>0</v>
      </c>
      <c r="AE113" s="37"/>
      <c r="AF113" s="37"/>
      <c r="AG113" s="37"/>
      <c r="AH113" s="37">
        <v>0</v>
      </c>
    </row>
    <row r="114" spans="1:34"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row>
    <row r="115" spans="1:34" s="1" customFormat="1" ht="20.100000000000001" customHeight="1" x14ac:dyDescent="0.2">
      <c r="A115" s="3"/>
      <c r="B115" s="6"/>
      <c r="C115" s="42" t="s">
        <v>160</v>
      </c>
      <c r="D115" s="42"/>
      <c r="E115" s="5"/>
      <c r="F115" s="44">
        <v>11782</v>
      </c>
      <c r="G115" s="45"/>
      <c r="H115" s="45"/>
      <c r="I115" s="45"/>
      <c r="J115" s="44">
        <v>16001</v>
      </c>
      <c r="K115" s="44">
        <v>7</v>
      </c>
      <c r="L115" s="45"/>
      <c r="M115" s="44">
        <v>16008</v>
      </c>
      <c r="N115" s="45"/>
      <c r="O115" s="45"/>
      <c r="P115" s="45"/>
      <c r="Q115" s="44">
        <v>302</v>
      </c>
      <c r="R115" s="44">
        <v>507</v>
      </c>
      <c r="S115" s="45"/>
      <c r="T115" s="44">
        <v>809</v>
      </c>
      <c r="U115" s="45"/>
      <c r="V115" s="45"/>
      <c r="W115" s="45"/>
      <c r="X115" s="44">
        <v>35481</v>
      </c>
      <c r="Y115" s="45"/>
      <c r="Z115" s="45"/>
      <c r="AA115" s="45"/>
      <c r="AB115" s="44">
        <v>8500</v>
      </c>
      <c r="AC115" s="45"/>
      <c r="AD115" s="44">
        <v>0</v>
      </c>
      <c r="AE115" s="45"/>
      <c r="AF115" s="45"/>
      <c r="AG115" s="45"/>
      <c r="AH115" s="44">
        <v>0</v>
      </c>
    </row>
    <row r="116" spans="1:34"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row>
    <row r="117" spans="1:34" s="1" customFormat="1" ht="20.100000000000001" customHeight="1" x14ac:dyDescent="0.25">
      <c r="A117" s="3"/>
      <c r="B117" s="49" t="s">
        <v>161</v>
      </c>
      <c r="C117" s="50"/>
      <c r="D117" s="50"/>
      <c r="E117" s="5"/>
      <c r="F117" s="51">
        <v>31445</v>
      </c>
      <c r="G117" s="52"/>
      <c r="H117" s="52"/>
      <c r="I117" s="52"/>
      <c r="J117" s="51">
        <v>124120</v>
      </c>
      <c r="K117" s="51">
        <v>3599</v>
      </c>
      <c r="L117" s="52"/>
      <c r="M117" s="51">
        <v>127719</v>
      </c>
      <c r="N117" s="52"/>
      <c r="O117" s="52"/>
      <c r="P117" s="52"/>
      <c r="Q117" s="51">
        <v>47971</v>
      </c>
      <c r="R117" s="51">
        <v>63857</v>
      </c>
      <c r="S117" s="52"/>
      <c r="T117" s="51">
        <v>111828</v>
      </c>
      <c r="U117" s="52"/>
      <c r="V117" s="52"/>
      <c r="W117" s="52"/>
      <c r="X117" s="51">
        <v>54835</v>
      </c>
      <c r="Y117" s="52"/>
      <c r="Z117" s="52"/>
      <c r="AA117" s="52"/>
      <c r="AB117" s="51">
        <f>9146+108</f>
        <v>9254</v>
      </c>
      <c r="AC117" s="52"/>
      <c r="AD117" s="51">
        <f>1631+124</f>
        <v>1755</v>
      </c>
      <c r="AE117" s="52"/>
      <c r="AF117" s="52"/>
      <c r="AG117" s="52"/>
      <c r="AH117" s="51">
        <v>1997</v>
      </c>
    </row>
    <row r="118" spans="1:34"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row>
    <row r="119" spans="1:34"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row>
    <row r="120" spans="1:34"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row>
    <row r="121" spans="1:34" ht="20.100000000000001" customHeight="1" x14ac:dyDescent="0.2">
      <c r="D121" s="2" t="s">
        <v>163</v>
      </c>
      <c r="F121" s="37">
        <v>85</v>
      </c>
      <c r="G121" s="37"/>
      <c r="H121" s="37"/>
      <c r="I121" s="37"/>
      <c r="J121" s="37">
        <v>88</v>
      </c>
      <c r="K121" s="37">
        <v>20</v>
      </c>
      <c r="L121" s="37"/>
      <c r="M121" s="37">
        <v>108</v>
      </c>
      <c r="N121" s="37"/>
      <c r="O121" s="37"/>
      <c r="P121" s="37"/>
      <c r="Q121" s="37">
        <v>58</v>
      </c>
      <c r="R121" s="37">
        <v>35</v>
      </c>
      <c r="S121" s="37"/>
      <c r="T121" s="37">
        <v>93</v>
      </c>
      <c r="U121" s="37"/>
      <c r="V121" s="37"/>
      <c r="W121" s="37"/>
      <c r="X121" s="37">
        <v>100</v>
      </c>
      <c r="Y121" s="37"/>
      <c r="Z121" s="37"/>
      <c r="AA121" s="37"/>
      <c r="AB121" s="37">
        <v>0</v>
      </c>
      <c r="AC121" s="37"/>
      <c r="AD121" s="37">
        <v>0</v>
      </c>
      <c r="AE121" s="37"/>
      <c r="AF121" s="37"/>
      <c r="AG121" s="37"/>
      <c r="AH121" s="37">
        <v>0</v>
      </c>
    </row>
    <row r="122" spans="1:34" ht="20.100000000000001" customHeight="1" x14ac:dyDescent="0.2">
      <c r="D122" s="38" t="s">
        <v>164</v>
      </c>
      <c r="F122" s="39">
        <v>86</v>
      </c>
      <c r="G122" s="40"/>
      <c r="H122" s="40"/>
      <c r="I122" s="40"/>
      <c r="J122" s="39">
        <v>76</v>
      </c>
      <c r="K122" s="39">
        <v>9</v>
      </c>
      <c r="L122" s="40"/>
      <c r="M122" s="39">
        <v>85</v>
      </c>
      <c r="N122" s="40"/>
      <c r="O122" s="40"/>
      <c r="P122" s="40"/>
      <c r="Q122" s="39">
        <v>35</v>
      </c>
      <c r="R122" s="39">
        <v>48</v>
      </c>
      <c r="S122" s="40"/>
      <c r="T122" s="39">
        <v>83</v>
      </c>
      <c r="U122" s="40"/>
      <c r="V122" s="40"/>
      <c r="W122" s="40"/>
      <c r="X122" s="39">
        <v>88</v>
      </c>
      <c r="Y122" s="40"/>
      <c r="Z122" s="40"/>
      <c r="AA122" s="40"/>
      <c r="AB122" s="39">
        <v>0</v>
      </c>
      <c r="AC122" s="40"/>
      <c r="AD122" s="39">
        <v>0</v>
      </c>
      <c r="AE122" s="40"/>
      <c r="AF122" s="40"/>
      <c r="AG122" s="40"/>
      <c r="AH122" s="39">
        <v>0</v>
      </c>
    </row>
    <row r="123" spans="1:34" ht="20.100000000000001" customHeight="1" x14ac:dyDescent="0.2">
      <c r="D123" s="2" t="s">
        <v>165</v>
      </c>
      <c r="F123" s="37">
        <v>122</v>
      </c>
      <c r="G123" s="37"/>
      <c r="H123" s="37"/>
      <c r="I123" s="37"/>
      <c r="J123" s="37">
        <v>91</v>
      </c>
      <c r="K123" s="37">
        <v>18</v>
      </c>
      <c r="L123" s="37"/>
      <c r="M123" s="37">
        <v>109</v>
      </c>
      <c r="N123" s="37"/>
      <c r="O123" s="37"/>
      <c r="P123" s="37"/>
      <c r="Q123" s="37">
        <v>44</v>
      </c>
      <c r="R123" s="37">
        <v>66</v>
      </c>
      <c r="S123" s="37"/>
      <c r="T123" s="37">
        <v>110</v>
      </c>
      <c r="U123" s="37"/>
      <c r="V123" s="37"/>
      <c r="W123" s="37"/>
      <c r="X123" s="37">
        <v>121</v>
      </c>
      <c r="Y123" s="37"/>
      <c r="Z123" s="37"/>
      <c r="AA123" s="37"/>
      <c r="AB123" s="37">
        <v>0</v>
      </c>
      <c r="AC123" s="37"/>
      <c r="AD123" s="37">
        <v>0</v>
      </c>
      <c r="AE123" s="37"/>
      <c r="AF123" s="37"/>
      <c r="AG123" s="37"/>
      <c r="AH123" s="37">
        <v>0</v>
      </c>
    </row>
    <row r="124" spans="1:34" ht="20.100000000000001" customHeight="1" x14ac:dyDescent="0.2">
      <c r="D124" s="38" t="s">
        <v>166</v>
      </c>
      <c r="F124" s="39">
        <v>97</v>
      </c>
      <c r="G124" s="40"/>
      <c r="H124" s="40"/>
      <c r="I124" s="40"/>
      <c r="J124" s="39">
        <v>86</v>
      </c>
      <c r="K124" s="39">
        <v>19</v>
      </c>
      <c r="L124" s="40"/>
      <c r="M124" s="39">
        <v>105</v>
      </c>
      <c r="N124" s="40"/>
      <c r="O124" s="40"/>
      <c r="P124" s="40"/>
      <c r="Q124" s="39">
        <v>45</v>
      </c>
      <c r="R124" s="39">
        <v>60</v>
      </c>
      <c r="S124" s="40"/>
      <c r="T124" s="39">
        <v>105</v>
      </c>
      <c r="U124" s="40"/>
      <c r="V124" s="40"/>
      <c r="W124" s="40"/>
      <c r="X124" s="39">
        <v>97</v>
      </c>
      <c r="Y124" s="40"/>
      <c r="Z124" s="40"/>
      <c r="AA124" s="40"/>
      <c r="AB124" s="39">
        <v>0</v>
      </c>
      <c r="AC124" s="40"/>
      <c r="AD124" s="39">
        <v>0</v>
      </c>
      <c r="AE124" s="40"/>
      <c r="AF124" s="40"/>
      <c r="AG124" s="40"/>
      <c r="AH124" s="39">
        <v>0</v>
      </c>
    </row>
    <row r="125" spans="1:34" ht="20.100000000000001" customHeight="1" x14ac:dyDescent="0.2">
      <c r="D125" s="2" t="s">
        <v>167</v>
      </c>
      <c r="F125" s="37">
        <v>122</v>
      </c>
      <c r="G125" s="37"/>
      <c r="H125" s="37"/>
      <c r="I125" s="37"/>
      <c r="J125" s="37">
        <v>86</v>
      </c>
      <c r="K125" s="37">
        <v>6</v>
      </c>
      <c r="L125" s="37"/>
      <c r="M125" s="37">
        <v>92</v>
      </c>
      <c r="N125" s="37"/>
      <c r="O125" s="37"/>
      <c r="P125" s="37"/>
      <c r="Q125" s="37">
        <v>45</v>
      </c>
      <c r="R125" s="37">
        <v>51</v>
      </c>
      <c r="S125" s="37"/>
      <c r="T125" s="37">
        <v>96</v>
      </c>
      <c r="U125" s="37"/>
      <c r="V125" s="37"/>
      <c r="W125" s="37"/>
      <c r="X125" s="37">
        <v>118</v>
      </c>
      <c r="Y125" s="37"/>
      <c r="Z125" s="37"/>
      <c r="AA125" s="37"/>
      <c r="AB125" s="37">
        <v>0</v>
      </c>
      <c r="AC125" s="37"/>
      <c r="AD125" s="37">
        <v>0</v>
      </c>
      <c r="AE125" s="37"/>
      <c r="AF125" s="37"/>
      <c r="AG125" s="37"/>
      <c r="AH125" s="37">
        <v>0</v>
      </c>
    </row>
    <row r="126" spans="1:34" ht="20.100000000000001" customHeight="1" x14ac:dyDescent="0.2">
      <c r="D126" s="38" t="s">
        <v>168</v>
      </c>
      <c r="F126" s="39">
        <v>141</v>
      </c>
      <c r="G126" s="40"/>
      <c r="H126" s="40"/>
      <c r="I126" s="40"/>
      <c r="J126" s="39">
        <v>82</v>
      </c>
      <c r="K126" s="39">
        <v>22</v>
      </c>
      <c r="L126" s="40"/>
      <c r="M126" s="39">
        <v>104</v>
      </c>
      <c r="N126" s="40"/>
      <c r="O126" s="40"/>
      <c r="P126" s="40"/>
      <c r="Q126" s="39">
        <v>61</v>
      </c>
      <c r="R126" s="39">
        <v>55</v>
      </c>
      <c r="S126" s="40"/>
      <c r="T126" s="39">
        <v>116</v>
      </c>
      <c r="U126" s="40"/>
      <c r="V126" s="40"/>
      <c r="W126" s="40"/>
      <c r="X126" s="39">
        <v>129</v>
      </c>
      <c r="Y126" s="40"/>
      <c r="Z126" s="40"/>
      <c r="AA126" s="40"/>
      <c r="AB126" s="39">
        <v>0</v>
      </c>
      <c r="AC126" s="40"/>
      <c r="AD126" s="39">
        <v>0</v>
      </c>
      <c r="AE126" s="40"/>
      <c r="AF126" s="40"/>
      <c r="AG126" s="40"/>
      <c r="AH126" s="39">
        <v>0</v>
      </c>
    </row>
    <row r="127" spans="1:34" ht="20.100000000000001" customHeight="1" x14ac:dyDescent="0.2">
      <c r="D127" s="41" t="s">
        <v>169</v>
      </c>
      <c r="F127" s="40">
        <v>0</v>
      </c>
      <c r="G127" s="40"/>
      <c r="H127" s="40"/>
      <c r="I127" s="40"/>
      <c r="J127" s="40">
        <v>127</v>
      </c>
      <c r="K127" s="40">
        <v>1</v>
      </c>
      <c r="L127" s="40"/>
      <c r="M127" s="40">
        <v>128</v>
      </c>
      <c r="N127" s="40"/>
      <c r="O127" s="40"/>
      <c r="P127" s="40"/>
      <c r="Q127" s="40">
        <v>43</v>
      </c>
      <c r="R127" s="40">
        <v>24</v>
      </c>
      <c r="S127" s="40"/>
      <c r="T127" s="40">
        <v>67</v>
      </c>
      <c r="U127" s="40"/>
      <c r="V127" s="40"/>
      <c r="W127" s="40"/>
      <c r="X127" s="40">
        <v>61</v>
      </c>
      <c r="Y127" s="40"/>
      <c r="Z127" s="40"/>
      <c r="AA127" s="40"/>
      <c r="AB127" s="40">
        <v>0</v>
      </c>
      <c r="AC127" s="40"/>
      <c r="AD127" s="40">
        <v>0</v>
      </c>
      <c r="AE127" s="40"/>
      <c r="AF127" s="40"/>
      <c r="AG127" s="40"/>
      <c r="AH127" s="40">
        <v>0</v>
      </c>
    </row>
    <row r="128" spans="1:34"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row>
    <row r="129" spans="1:34" s="1" customFormat="1" ht="20.100000000000001" customHeight="1" x14ac:dyDescent="0.2">
      <c r="A129" s="3"/>
      <c r="B129" s="6"/>
      <c r="C129" s="42" t="s">
        <v>122</v>
      </c>
      <c r="D129" s="42"/>
      <c r="E129" s="5"/>
      <c r="F129" s="44">
        <v>653</v>
      </c>
      <c r="G129" s="45"/>
      <c r="H129" s="45"/>
      <c r="I129" s="45"/>
      <c r="J129" s="44">
        <v>636</v>
      </c>
      <c r="K129" s="44">
        <v>95</v>
      </c>
      <c r="L129" s="45"/>
      <c r="M129" s="44">
        <v>731</v>
      </c>
      <c r="N129" s="45"/>
      <c r="O129" s="45"/>
      <c r="P129" s="45"/>
      <c r="Q129" s="44">
        <v>331</v>
      </c>
      <c r="R129" s="44">
        <v>339</v>
      </c>
      <c r="S129" s="45"/>
      <c r="T129" s="44">
        <v>670</v>
      </c>
      <c r="U129" s="45"/>
      <c r="V129" s="45"/>
      <c r="W129" s="45"/>
      <c r="X129" s="44">
        <v>714</v>
      </c>
      <c r="Y129" s="45"/>
      <c r="Z129" s="45"/>
      <c r="AA129" s="45"/>
      <c r="AB129" s="44">
        <v>0</v>
      </c>
      <c r="AC129" s="45"/>
      <c r="AD129" s="44">
        <v>0</v>
      </c>
      <c r="AE129" s="45"/>
      <c r="AF129" s="45"/>
      <c r="AG129" s="45"/>
      <c r="AH129" s="44">
        <v>0</v>
      </c>
    </row>
    <row r="130" spans="1:34"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row>
    <row r="131" spans="1:34"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row>
    <row r="132" spans="1:34" ht="20.100000000000001" customHeight="1" x14ac:dyDescent="0.2">
      <c r="D132" s="2" t="s">
        <v>124</v>
      </c>
      <c r="F132" s="37">
        <v>442</v>
      </c>
      <c r="G132" s="37"/>
      <c r="H132" s="37"/>
      <c r="I132" s="37"/>
      <c r="J132" s="37">
        <v>2179</v>
      </c>
      <c r="K132" s="37">
        <v>61</v>
      </c>
      <c r="L132" s="37"/>
      <c r="M132" s="37">
        <v>2240</v>
      </c>
      <c r="N132" s="37"/>
      <c r="O132" s="37"/>
      <c r="P132" s="37"/>
      <c r="Q132" s="37">
        <v>589</v>
      </c>
      <c r="R132" s="37">
        <v>1647</v>
      </c>
      <c r="S132" s="37"/>
      <c r="T132" s="37">
        <v>2236</v>
      </c>
      <c r="U132" s="37"/>
      <c r="V132" s="37"/>
      <c r="W132" s="37"/>
      <c r="X132" s="37">
        <v>433</v>
      </c>
      <c r="Y132" s="37"/>
      <c r="Z132" s="37"/>
      <c r="AA132" s="37"/>
      <c r="AB132" s="37">
        <v>0</v>
      </c>
      <c r="AC132" s="37"/>
      <c r="AD132" s="37">
        <v>13</v>
      </c>
      <c r="AE132" s="37"/>
      <c r="AF132" s="37"/>
      <c r="AG132" s="37"/>
      <c r="AH132" s="37">
        <v>1</v>
      </c>
    </row>
    <row r="133" spans="1:34" ht="20.100000000000001" customHeight="1" x14ac:dyDescent="0.2">
      <c r="D133" s="38" t="s">
        <v>99</v>
      </c>
      <c r="F133" s="39">
        <v>302</v>
      </c>
      <c r="G133" s="40"/>
      <c r="H133" s="40"/>
      <c r="I133" s="40"/>
      <c r="J133" s="39">
        <v>2196</v>
      </c>
      <c r="K133" s="39">
        <v>110</v>
      </c>
      <c r="L133" s="40"/>
      <c r="M133" s="39">
        <v>2306</v>
      </c>
      <c r="N133" s="40"/>
      <c r="O133" s="40"/>
      <c r="P133" s="40"/>
      <c r="Q133" s="39">
        <v>1045</v>
      </c>
      <c r="R133" s="39">
        <v>1132</v>
      </c>
      <c r="S133" s="40"/>
      <c r="T133" s="39">
        <v>2177</v>
      </c>
      <c r="U133" s="40"/>
      <c r="V133" s="40"/>
      <c r="W133" s="40"/>
      <c r="X133" s="39">
        <v>403</v>
      </c>
      <c r="Y133" s="40"/>
      <c r="Z133" s="40"/>
      <c r="AA133" s="40"/>
      <c r="AB133" s="39">
        <v>0</v>
      </c>
      <c r="AC133" s="40"/>
      <c r="AD133" s="39">
        <v>28</v>
      </c>
      <c r="AE133" s="40"/>
      <c r="AF133" s="40"/>
      <c r="AG133" s="40"/>
      <c r="AH133" s="39">
        <v>0</v>
      </c>
    </row>
    <row r="134" spans="1:34" ht="20.100000000000001" customHeight="1" x14ac:dyDescent="0.2">
      <c r="D134" s="2" t="s">
        <v>100</v>
      </c>
      <c r="F134" s="37">
        <v>360</v>
      </c>
      <c r="G134" s="37"/>
      <c r="H134" s="37"/>
      <c r="I134" s="37"/>
      <c r="J134" s="37">
        <v>2065</v>
      </c>
      <c r="K134" s="37">
        <v>45</v>
      </c>
      <c r="L134" s="37"/>
      <c r="M134" s="37">
        <v>2110</v>
      </c>
      <c r="N134" s="37"/>
      <c r="O134" s="37"/>
      <c r="P134" s="37"/>
      <c r="Q134" s="37">
        <v>665</v>
      </c>
      <c r="R134" s="37">
        <v>1387</v>
      </c>
      <c r="S134" s="37"/>
      <c r="T134" s="37">
        <v>2052</v>
      </c>
      <c r="U134" s="37"/>
      <c r="V134" s="37"/>
      <c r="W134" s="37"/>
      <c r="X134" s="37">
        <v>406</v>
      </c>
      <c r="Y134" s="37"/>
      <c r="Z134" s="37"/>
      <c r="AA134" s="37"/>
      <c r="AB134" s="37">
        <v>0</v>
      </c>
      <c r="AC134" s="37"/>
      <c r="AD134" s="37">
        <v>12</v>
      </c>
      <c r="AE134" s="37"/>
      <c r="AF134" s="37"/>
      <c r="AG134" s="37"/>
      <c r="AH134" s="37">
        <v>2</v>
      </c>
    </row>
    <row r="135" spans="1:34" ht="20.100000000000001" customHeight="1" x14ac:dyDescent="0.2">
      <c r="D135" s="38" t="s">
        <v>101</v>
      </c>
      <c r="F135" s="39">
        <v>500</v>
      </c>
      <c r="G135" s="40"/>
      <c r="H135" s="40"/>
      <c r="I135" s="40"/>
      <c r="J135" s="39">
        <v>2208</v>
      </c>
      <c r="K135" s="39">
        <v>45</v>
      </c>
      <c r="L135" s="40"/>
      <c r="M135" s="39">
        <v>2253</v>
      </c>
      <c r="N135" s="40"/>
      <c r="O135" s="40"/>
      <c r="P135" s="40"/>
      <c r="Q135" s="39">
        <v>616</v>
      </c>
      <c r="R135" s="39">
        <v>1720</v>
      </c>
      <c r="S135" s="40"/>
      <c r="T135" s="39">
        <v>2336</v>
      </c>
      <c r="U135" s="40"/>
      <c r="V135" s="40"/>
      <c r="W135" s="40"/>
      <c r="X135" s="39">
        <v>405</v>
      </c>
      <c r="Y135" s="40"/>
      <c r="Z135" s="40"/>
      <c r="AA135" s="40"/>
      <c r="AB135" s="39">
        <v>0</v>
      </c>
      <c r="AC135" s="40"/>
      <c r="AD135" s="39">
        <v>12</v>
      </c>
      <c r="AE135" s="40"/>
      <c r="AF135" s="40"/>
      <c r="AG135" s="40"/>
      <c r="AH135" s="39">
        <v>164</v>
      </c>
    </row>
    <row r="136" spans="1:34" ht="20.100000000000001" customHeight="1" x14ac:dyDescent="0.2">
      <c r="D136" s="2" t="s">
        <v>102</v>
      </c>
      <c r="F136" s="37">
        <v>436</v>
      </c>
      <c r="G136" s="37"/>
      <c r="H136" s="37"/>
      <c r="I136" s="37"/>
      <c r="J136" s="37">
        <v>2165</v>
      </c>
      <c r="K136" s="37">
        <v>73</v>
      </c>
      <c r="L136" s="37"/>
      <c r="M136" s="37">
        <v>2238</v>
      </c>
      <c r="N136" s="37"/>
      <c r="O136" s="37"/>
      <c r="P136" s="37"/>
      <c r="Q136" s="37">
        <v>791</v>
      </c>
      <c r="R136" s="37">
        <v>1387</v>
      </c>
      <c r="S136" s="37"/>
      <c r="T136" s="37">
        <v>2178</v>
      </c>
      <c r="U136" s="37"/>
      <c r="V136" s="37"/>
      <c r="W136" s="37"/>
      <c r="X136" s="37">
        <v>477</v>
      </c>
      <c r="Y136" s="37"/>
      <c r="Z136" s="37"/>
      <c r="AA136" s="37"/>
      <c r="AB136" s="37">
        <v>0</v>
      </c>
      <c r="AC136" s="37"/>
      <c r="AD136" s="37">
        <v>19</v>
      </c>
      <c r="AE136" s="37"/>
      <c r="AF136" s="37"/>
      <c r="AG136" s="37"/>
      <c r="AH136" s="37">
        <v>7</v>
      </c>
    </row>
    <row r="137" spans="1:34"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row>
    <row r="138" spans="1:34" s="1" customFormat="1" ht="20.100000000000001" customHeight="1" x14ac:dyDescent="0.2">
      <c r="A138" s="3"/>
      <c r="B138" s="6"/>
      <c r="C138" s="42" t="s">
        <v>171</v>
      </c>
      <c r="D138" s="42"/>
      <c r="E138" s="5"/>
      <c r="F138" s="44">
        <v>2040</v>
      </c>
      <c r="G138" s="45"/>
      <c r="H138" s="45"/>
      <c r="I138" s="45"/>
      <c r="J138" s="44">
        <v>10813</v>
      </c>
      <c r="K138" s="44">
        <v>334</v>
      </c>
      <c r="L138" s="45"/>
      <c r="M138" s="44">
        <v>11147</v>
      </c>
      <c r="N138" s="45"/>
      <c r="O138" s="45"/>
      <c r="P138" s="45"/>
      <c r="Q138" s="44">
        <v>3706</v>
      </c>
      <c r="R138" s="44">
        <v>7273</v>
      </c>
      <c r="S138" s="45"/>
      <c r="T138" s="44">
        <v>10979</v>
      </c>
      <c r="U138" s="45"/>
      <c r="V138" s="45"/>
      <c r="W138" s="45"/>
      <c r="X138" s="44">
        <v>2124</v>
      </c>
      <c r="Y138" s="45"/>
      <c r="Z138" s="45"/>
      <c r="AA138" s="45"/>
      <c r="AB138" s="44">
        <v>0</v>
      </c>
      <c r="AC138" s="45"/>
      <c r="AD138" s="44">
        <v>84</v>
      </c>
      <c r="AE138" s="45"/>
      <c r="AF138" s="45"/>
      <c r="AG138" s="45"/>
      <c r="AH138" s="44">
        <v>174</v>
      </c>
    </row>
    <row r="139" spans="1:34"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row>
    <row r="140" spans="1:34"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row>
    <row r="141" spans="1:34" ht="20.100000000000001" customHeight="1" x14ac:dyDescent="0.2">
      <c r="D141" s="2" t="s">
        <v>124</v>
      </c>
      <c r="F141" s="37">
        <v>335</v>
      </c>
      <c r="G141" s="37"/>
      <c r="H141" s="37"/>
      <c r="I141" s="37"/>
      <c r="J141" s="37">
        <v>1863</v>
      </c>
      <c r="K141" s="37">
        <v>75</v>
      </c>
      <c r="L141" s="37"/>
      <c r="M141" s="37">
        <v>1938</v>
      </c>
      <c r="N141" s="37"/>
      <c r="O141" s="37"/>
      <c r="P141" s="37"/>
      <c r="Q141" s="37">
        <v>773</v>
      </c>
      <c r="R141" s="37">
        <v>1099</v>
      </c>
      <c r="S141" s="37"/>
      <c r="T141" s="37">
        <v>1872</v>
      </c>
      <c r="U141" s="37"/>
      <c r="V141" s="37"/>
      <c r="W141" s="37"/>
      <c r="X141" s="37">
        <v>377</v>
      </c>
      <c r="Y141" s="37"/>
      <c r="Z141" s="37"/>
      <c r="AA141" s="37"/>
      <c r="AB141" s="37">
        <v>0</v>
      </c>
      <c r="AC141" s="37"/>
      <c r="AD141" s="37">
        <v>24</v>
      </c>
      <c r="AE141" s="37"/>
      <c r="AF141" s="37"/>
      <c r="AG141" s="37"/>
      <c r="AH141" s="37">
        <v>0</v>
      </c>
    </row>
    <row r="142" spans="1:34" ht="20.100000000000001" customHeight="1" x14ac:dyDescent="0.2">
      <c r="D142" s="38" t="s">
        <v>173</v>
      </c>
      <c r="F142" s="39">
        <v>662</v>
      </c>
      <c r="G142" s="40"/>
      <c r="H142" s="40"/>
      <c r="I142" s="40"/>
      <c r="J142" s="39">
        <v>1720</v>
      </c>
      <c r="K142" s="39">
        <v>43</v>
      </c>
      <c r="L142" s="40"/>
      <c r="M142" s="39">
        <v>1763</v>
      </c>
      <c r="N142" s="40"/>
      <c r="O142" s="40"/>
      <c r="P142" s="40"/>
      <c r="Q142" s="39">
        <v>400</v>
      </c>
      <c r="R142" s="39">
        <v>1520</v>
      </c>
      <c r="S142" s="40"/>
      <c r="T142" s="39">
        <v>1920</v>
      </c>
      <c r="U142" s="40"/>
      <c r="V142" s="40"/>
      <c r="W142" s="40"/>
      <c r="X142" s="39">
        <v>505</v>
      </c>
      <c r="Y142" s="40"/>
      <c r="Z142" s="40"/>
      <c r="AA142" s="40"/>
      <c r="AB142" s="39">
        <v>0</v>
      </c>
      <c r="AC142" s="40"/>
      <c r="AD142" s="39">
        <v>0</v>
      </c>
      <c r="AE142" s="40"/>
      <c r="AF142" s="40"/>
      <c r="AG142" s="40"/>
      <c r="AH142" s="39">
        <v>189</v>
      </c>
    </row>
    <row r="143" spans="1:34" ht="20.100000000000001" customHeight="1" x14ac:dyDescent="0.2">
      <c r="D143" s="2" t="s">
        <v>113</v>
      </c>
      <c r="F143" s="37">
        <v>408</v>
      </c>
      <c r="G143" s="37"/>
      <c r="H143" s="37"/>
      <c r="I143" s="37"/>
      <c r="J143" s="37">
        <v>1749</v>
      </c>
      <c r="K143" s="37">
        <v>72</v>
      </c>
      <c r="L143" s="37"/>
      <c r="M143" s="37">
        <v>1821</v>
      </c>
      <c r="N143" s="37"/>
      <c r="O143" s="37"/>
      <c r="P143" s="37"/>
      <c r="Q143" s="37">
        <v>682</v>
      </c>
      <c r="R143" s="37">
        <v>1227</v>
      </c>
      <c r="S143" s="37"/>
      <c r="T143" s="37">
        <v>1909</v>
      </c>
      <c r="U143" s="37"/>
      <c r="V143" s="37"/>
      <c r="W143" s="37"/>
      <c r="X143" s="37">
        <v>297</v>
      </c>
      <c r="Y143" s="37"/>
      <c r="Z143" s="37"/>
      <c r="AA143" s="37"/>
      <c r="AB143" s="37">
        <v>0</v>
      </c>
      <c r="AC143" s="37"/>
      <c r="AD143" s="37">
        <v>23</v>
      </c>
      <c r="AE143" s="37"/>
      <c r="AF143" s="37"/>
      <c r="AG143" s="37"/>
      <c r="AH143" s="37">
        <v>3</v>
      </c>
    </row>
    <row r="144" spans="1:34" ht="20.100000000000001" customHeight="1" x14ac:dyDescent="0.2">
      <c r="D144" s="38" t="s">
        <v>174</v>
      </c>
      <c r="F144" s="39">
        <v>338</v>
      </c>
      <c r="G144" s="40"/>
      <c r="H144" s="40"/>
      <c r="I144" s="40"/>
      <c r="J144" s="39">
        <v>1750</v>
      </c>
      <c r="K144" s="39">
        <v>64</v>
      </c>
      <c r="L144" s="40"/>
      <c r="M144" s="39">
        <v>1814</v>
      </c>
      <c r="N144" s="40"/>
      <c r="O144" s="40"/>
      <c r="P144" s="40"/>
      <c r="Q144" s="39">
        <v>656</v>
      </c>
      <c r="R144" s="39">
        <v>1178</v>
      </c>
      <c r="S144" s="40"/>
      <c r="T144" s="39">
        <v>1834</v>
      </c>
      <c r="U144" s="40"/>
      <c r="V144" s="40"/>
      <c r="W144" s="40"/>
      <c r="X144" s="39">
        <v>299</v>
      </c>
      <c r="Y144" s="40"/>
      <c r="Z144" s="40"/>
      <c r="AA144" s="40"/>
      <c r="AB144" s="39">
        <v>0</v>
      </c>
      <c r="AC144" s="40"/>
      <c r="AD144" s="39">
        <v>19</v>
      </c>
      <c r="AE144" s="40"/>
      <c r="AF144" s="40"/>
      <c r="AG144" s="40"/>
      <c r="AH144" s="39">
        <v>4</v>
      </c>
    </row>
    <row r="145" spans="1:34" ht="20.100000000000001" customHeight="1" x14ac:dyDescent="0.2">
      <c r="D145" s="2" t="s">
        <v>115</v>
      </c>
      <c r="F145" s="37">
        <v>320</v>
      </c>
      <c r="G145" s="37"/>
      <c r="H145" s="37"/>
      <c r="I145" s="37"/>
      <c r="J145" s="37">
        <v>1840</v>
      </c>
      <c r="K145" s="37">
        <v>82</v>
      </c>
      <c r="L145" s="37"/>
      <c r="M145" s="37">
        <v>1922</v>
      </c>
      <c r="N145" s="37"/>
      <c r="O145" s="37"/>
      <c r="P145" s="37"/>
      <c r="Q145" s="37">
        <v>665</v>
      </c>
      <c r="R145" s="37">
        <v>1268</v>
      </c>
      <c r="S145" s="37"/>
      <c r="T145" s="37">
        <v>1933</v>
      </c>
      <c r="U145" s="37"/>
      <c r="V145" s="37"/>
      <c r="W145" s="37"/>
      <c r="X145" s="37">
        <v>309</v>
      </c>
      <c r="Y145" s="37"/>
      <c r="Z145" s="37"/>
      <c r="AA145" s="37"/>
      <c r="AB145" s="37">
        <v>0</v>
      </c>
      <c r="AC145" s="37"/>
      <c r="AD145" s="37">
        <v>0</v>
      </c>
      <c r="AE145" s="37"/>
      <c r="AF145" s="37"/>
      <c r="AG145" s="37"/>
      <c r="AH145" s="37">
        <v>6</v>
      </c>
    </row>
    <row r="146" spans="1:34" ht="20.100000000000001" customHeight="1" x14ac:dyDescent="0.2">
      <c r="D146" s="38" t="s">
        <v>116</v>
      </c>
      <c r="F146" s="39">
        <v>256</v>
      </c>
      <c r="G146" s="40"/>
      <c r="H146" s="40"/>
      <c r="I146" s="40"/>
      <c r="J146" s="39">
        <v>1844</v>
      </c>
      <c r="K146" s="39">
        <v>67</v>
      </c>
      <c r="L146" s="40"/>
      <c r="M146" s="39">
        <v>1911</v>
      </c>
      <c r="N146" s="40"/>
      <c r="O146" s="40"/>
      <c r="P146" s="40"/>
      <c r="Q146" s="39">
        <v>850</v>
      </c>
      <c r="R146" s="39">
        <v>1074</v>
      </c>
      <c r="S146" s="40"/>
      <c r="T146" s="39">
        <v>1924</v>
      </c>
      <c r="U146" s="40"/>
      <c r="V146" s="40"/>
      <c r="W146" s="40"/>
      <c r="X146" s="39">
        <v>243</v>
      </c>
      <c r="Y146" s="40"/>
      <c r="Z146" s="40"/>
      <c r="AA146" s="40"/>
      <c r="AB146" s="39">
        <v>0</v>
      </c>
      <c r="AC146" s="40"/>
      <c r="AD146" s="39">
        <v>0</v>
      </c>
      <c r="AE146" s="40"/>
      <c r="AF146" s="40"/>
      <c r="AG146" s="40"/>
      <c r="AH146" s="39">
        <v>0</v>
      </c>
    </row>
    <row r="147" spans="1:34" ht="20.100000000000001" customHeight="1" x14ac:dyDescent="0.2">
      <c r="D147" s="2" t="s">
        <v>104</v>
      </c>
      <c r="F147" s="37">
        <v>371</v>
      </c>
      <c r="G147" s="37"/>
      <c r="H147" s="37"/>
      <c r="I147" s="37"/>
      <c r="J147" s="37">
        <v>1724</v>
      </c>
      <c r="K147" s="37">
        <v>65</v>
      </c>
      <c r="L147" s="37"/>
      <c r="M147" s="37">
        <v>1789</v>
      </c>
      <c r="N147" s="37"/>
      <c r="O147" s="37"/>
      <c r="P147" s="37"/>
      <c r="Q147" s="37">
        <v>691</v>
      </c>
      <c r="R147" s="37">
        <v>1117</v>
      </c>
      <c r="S147" s="37"/>
      <c r="T147" s="37">
        <v>1808</v>
      </c>
      <c r="U147" s="37"/>
      <c r="V147" s="37"/>
      <c r="W147" s="37"/>
      <c r="X147" s="37">
        <v>331</v>
      </c>
      <c r="Y147" s="37"/>
      <c r="Z147" s="37"/>
      <c r="AA147" s="37"/>
      <c r="AB147" s="37">
        <v>0</v>
      </c>
      <c r="AC147" s="37"/>
      <c r="AD147" s="37">
        <v>21</v>
      </c>
      <c r="AE147" s="37"/>
      <c r="AF147" s="37"/>
      <c r="AG147" s="37"/>
      <c r="AH147" s="37">
        <v>2</v>
      </c>
    </row>
    <row r="148" spans="1:34" ht="20.100000000000001" customHeight="1" x14ac:dyDescent="0.2">
      <c r="D148" s="38" t="s">
        <v>365</v>
      </c>
      <c r="F148" s="39">
        <f>342+286</f>
        <v>628</v>
      </c>
      <c r="G148" s="40"/>
      <c r="H148" s="40"/>
      <c r="I148" s="40"/>
      <c r="J148" s="39">
        <v>0</v>
      </c>
      <c r="K148" s="39">
        <v>0</v>
      </c>
      <c r="L148" s="40"/>
      <c r="M148" s="39">
        <v>0</v>
      </c>
      <c r="N148" s="40"/>
      <c r="O148" s="40"/>
      <c r="P148" s="40"/>
      <c r="Q148" s="39">
        <v>0</v>
      </c>
      <c r="R148" s="39">
        <v>0</v>
      </c>
      <c r="S148" s="40"/>
      <c r="T148" s="39">
        <v>0</v>
      </c>
      <c r="U148" s="40"/>
      <c r="V148" s="40"/>
      <c r="W148" s="40"/>
      <c r="X148" s="39">
        <v>628</v>
      </c>
      <c r="Y148" s="40"/>
      <c r="Z148" s="40"/>
      <c r="AA148" s="40"/>
      <c r="AB148" s="39">
        <v>0</v>
      </c>
      <c r="AC148" s="40"/>
      <c r="AD148" s="39">
        <v>0</v>
      </c>
      <c r="AE148" s="40"/>
      <c r="AF148" s="40"/>
      <c r="AG148" s="40"/>
      <c r="AH148" s="39">
        <v>0</v>
      </c>
    </row>
    <row r="149" spans="1:34" ht="20.100000000000001" customHeight="1" x14ac:dyDescent="0.2">
      <c r="D149" s="2" t="s">
        <v>106</v>
      </c>
      <c r="F149" s="37">
        <v>398</v>
      </c>
      <c r="G149" s="37"/>
      <c r="H149" s="37"/>
      <c r="I149" s="37"/>
      <c r="J149" s="37">
        <v>1824</v>
      </c>
      <c r="K149" s="37">
        <v>70</v>
      </c>
      <c r="L149" s="37"/>
      <c r="M149" s="37">
        <v>1894</v>
      </c>
      <c r="N149" s="37"/>
      <c r="O149" s="37"/>
      <c r="P149" s="37"/>
      <c r="Q149" s="37">
        <v>722</v>
      </c>
      <c r="R149" s="37">
        <v>1178</v>
      </c>
      <c r="S149" s="37"/>
      <c r="T149" s="37">
        <v>1900</v>
      </c>
      <c r="U149" s="37"/>
      <c r="V149" s="37"/>
      <c r="W149" s="37"/>
      <c r="X149" s="37">
        <v>392</v>
      </c>
      <c r="Y149" s="37"/>
      <c r="Z149" s="37"/>
      <c r="AA149" s="37"/>
      <c r="AB149" s="37">
        <v>0</v>
      </c>
      <c r="AC149" s="37"/>
      <c r="AD149" s="37">
        <v>0</v>
      </c>
      <c r="AE149" s="37"/>
      <c r="AF149" s="37"/>
      <c r="AG149" s="37"/>
      <c r="AH149" s="37">
        <v>2</v>
      </c>
    </row>
    <row r="150" spans="1:34" ht="20.100000000000001" customHeight="1" x14ac:dyDescent="0.2">
      <c r="D150" s="38" t="s">
        <v>107</v>
      </c>
      <c r="F150" s="39">
        <v>433</v>
      </c>
      <c r="G150" s="40"/>
      <c r="H150" s="40"/>
      <c r="I150" s="40"/>
      <c r="J150" s="39">
        <v>1751</v>
      </c>
      <c r="K150" s="39">
        <v>59</v>
      </c>
      <c r="L150" s="40"/>
      <c r="M150" s="39">
        <v>1810</v>
      </c>
      <c r="N150" s="40"/>
      <c r="O150" s="40"/>
      <c r="P150" s="40"/>
      <c r="Q150" s="39">
        <v>423</v>
      </c>
      <c r="R150" s="39">
        <v>1354</v>
      </c>
      <c r="S150" s="40"/>
      <c r="T150" s="39">
        <v>1777</v>
      </c>
      <c r="U150" s="40"/>
      <c r="V150" s="40"/>
      <c r="W150" s="40"/>
      <c r="X150" s="39">
        <v>436</v>
      </c>
      <c r="Y150" s="40"/>
      <c r="Z150" s="40"/>
      <c r="AA150" s="40"/>
      <c r="AB150" s="39">
        <v>0</v>
      </c>
      <c r="AC150" s="40"/>
      <c r="AD150" s="39">
        <v>30</v>
      </c>
      <c r="AE150" s="40"/>
      <c r="AF150" s="40"/>
      <c r="AG150" s="40"/>
      <c r="AH150" s="39">
        <v>38</v>
      </c>
    </row>
    <row r="151" spans="1:34" ht="20.100000000000001" customHeight="1" x14ac:dyDescent="0.2">
      <c r="D151" s="2" t="s">
        <v>176</v>
      </c>
      <c r="F151" s="37">
        <v>321</v>
      </c>
      <c r="G151" s="37"/>
      <c r="H151" s="37"/>
      <c r="I151" s="37"/>
      <c r="J151" s="37">
        <v>1756</v>
      </c>
      <c r="K151" s="37">
        <v>47</v>
      </c>
      <c r="L151" s="37"/>
      <c r="M151" s="37">
        <v>1803</v>
      </c>
      <c r="N151" s="37"/>
      <c r="O151" s="37"/>
      <c r="P151" s="37"/>
      <c r="Q151" s="37">
        <v>621</v>
      </c>
      <c r="R151" s="37">
        <v>1175</v>
      </c>
      <c r="S151" s="37"/>
      <c r="T151" s="37">
        <v>1796</v>
      </c>
      <c r="U151" s="37"/>
      <c r="V151" s="37"/>
      <c r="W151" s="37"/>
      <c r="X151" s="37">
        <v>304</v>
      </c>
      <c r="Y151" s="37"/>
      <c r="Z151" s="37"/>
      <c r="AA151" s="37"/>
      <c r="AB151" s="37">
        <v>0</v>
      </c>
      <c r="AC151" s="37"/>
      <c r="AD151" s="37">
        <v>24</v>
      </c>
      <c r="AE151" s="37"/>
      <c r="AF151" s="37"/>
      <c r="AG151" s="37"/>
      <c r="AH151" s="37">
        <v>1</v>
      </c>
    </row>
    <row r="152" spans="1:34" ht="20.100000000000001" customHeight="1" x14ac:dyDescent="0.2">
      <c r="D152" s="38" t="s">
        <v>177</v>
      </c>
      <c r="F152" s="39">
        <v>384</v>
      </c>
      <c r="G152" s="40"/>
      <c r="H152" s="40"/>
      <c r="I152" s="40"/>
      <c r="J152" s="39">
        <v>1856</v>
      </c>
      <c r="K152" s="39">
        <v>48</v>
      </c>
      <c r="L152" s="40"/>
      <c r="M152" s="39">
        <v>1904</v>
      </c>
      <c r="N152" s="40"/>
      <c r="O152" s="40"/>
      <c r="P152" s="40"/>
      <c r="Q152" s="39">
        <v>794</v>
      </c>
      <c r="R152" s="39">
        <v>1092</v>
      </c>
      <c r="S152" s="40"/>
      <c r="T152" s="39">
        <v>1886</v>
      </c>
      <c r="U152" s="40"/>
      <c r="V152" s="40"/>
      <c r="W152" s="40"/>
      <c r="X152" s="39">
        <v>402</v>
      </c>
      <c r="Y152" s="40"/>
      <c r="Z152" s="40"/>
      <c r="AA152" s="40"/>
      <c r="AB152" s="39">
        <v>0</v>
      </c>
      <c r="AC152" s="40"/>
      <c r="AD152" s="39">
        <v>0</v>
      </c>
      <c r="AE152" s="40"/>
      <c r="AF152" s="40"/>
      <c r="AG152" s="40"/>
      <c r="AH152" s="39">
        <v>65</v>
      </c>
    </row>
    <row r="153" spans="1:34" ht="20.100000000000001" customHeight="1" x14ac:dyDescent="0.2">
      <c r="D153" s="2" t="s">
        <v>178</v>
      </c>
      <c r="F153" s="37">
        <v>319</v>
      </c>
      <c r="G153" s="37"/>
      <c r="H153" s="37"/>
      <c r="I153" s="37"/>
      <c r="J153" s="37">
        <v>1767</v>
      </c>
      <c r="K153" s="37">
        <v>47</v>
      </c>
      <c r="L153" s="37"/>
      <c r="M153" s="37">
        <v>1814</v>
      </c>
      <c r="N153" s="37"/>
      <c r="O153" s="37"/>
      <c r="P153" s="37"/>
      <c r="Q153" s="37">
        <v>571</v>
      </c>
      <c r="R153" s="37">
        <v>1272</v>
      </c>
      <c r="S153" s="37"/>
      <c r="T153" s="37">
        <v>1843</v>
      </c>
      <c r="U153" s="37"/>
      <c r="V153" s="37"/>
      <c r="W153" s="37"/>
      <c r="X153" s="37">
        <v>290</v>
      </c>
      <c r="Y153" s="37"/>
      <c r="Z153" s="37"/>
      <c r="AA153" s="37"/>
      <c r="AB153" s="37">
        <v>0</v>
      </c>
      <c r="AC153" s="37"/>
      <c r="AD153" s="37">
        <v>0</v>
      </c>
      <c r="AE153" s="37"/>
      <c r="AF153" s="37"/>
      <c r="AG153" s="37"/>
      <c r="AH153" s="37">
        <v>0</v>
      </c>
    </row>
    <row r="154" spans="1:34" ht="20.100000000000001" customHeight="1" x14ac:dyDescent="0.2">
      <c r="D154" s="38" t="s">
        <v>179</v>
      </c>
      <c r="F154" s="39">
        <v>307</v>
      </c>
      <c r="G154" s="40"/>
      <c r="H154" s="40"/>
      <c r="I154" s="40"/>
      <c r="J154" s="39">
        <v>1736</v>
      </c>
      <c r="K154" s="39">
        <v>58</v>
      </c>
      <c r="L154" s="40"/>
      <c r="M154" s="39">
        <v>1794</v>
      </c>
      <c r="N154" s="40"/>
      <c r="O154" s="40"/>
      <c r="P154" s="40"/>
      <c r="Q154" s="39">
        <v>469</v>
      </c>
      <c r="R154" s="39">
        <v>1259</v>
      </c>
      <c r="S154" s="40"/>
      <c r="T154" s="39">
        <v>1728</v>
      </c>
      <c r="U154" s="40"/>
      <c r="V154" s="40"/>
      <c r="W154" s="40"/>
      <c r="X154" s="39">
        <v>346</v>
      </c>
      <c r="Y154" s="40"/>
      <c r="Z154" s="40"/>
      <c r="AA154" s="40"/>
      <c r="AB154" s="39">
        <v>0</v>
      </c>
      <c r="AC154" s="40"/>
      <c r="AD154" s="39">
        <v>27</v>
      </c>
      <c r="AE154" s="40"/>
      <c r="AF154" s="40"/>
      <c r="AG154" s="40"/>
      <c r="AH154" s="39">
        <v>0</v>
      </c>
    </row>
    <row r="155" spans="1:34"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row>
    <row r="156" spans="1:34" s="1" customFormat="1" ht="20.100000000000001" customHeight="1" x14ac:dyDescent="0.2">
      <c r="A156" s="3"/>
      <c r="B156" s="6"/>
      <c r="C156" s="42" t="s">
        <v>180</v>
      </c>
      <c r="D156" s="42"/>
      <c r="E156" s="5"/>
      <c r="F156" s="44">
        <v>5480</v>
      </c>
      <c r="G156" s="45"/>
      <c r="H156" s="45"/>
      <c r="I156" s="45"/>
      <c r="J156" s="44">
        <v>23180</v>
      </c>
      <c r="K156" s="44">
        <v>797</v>
      </c>
      <c r="L156" s="45"/>
      <c r="M156" s="44">
        <v>23977</v>
      </c>
      <c r="N156" s="45"/>
      <c r="O156" s="45"/>
      <c r="P156" s="45"/>
      <c r="Q156" s="44">
        <v>8317</v>
      </c>
      <c r="R156" s="44">
        <v>15813</v>
      </c>
      <c r="S156" s="45"/>
      <c r="T156" s="44">
        <v>24130</v>
      </c>
      <c r="U156" s="45"/>
      <c r="V156" s="45"/>
      <c r="W156" s="45"/>
      <c r="X156" s="44">
        <v>5159</v>
      </c>
      <c r="Y156" s="45"/>
      <c r="Z156" s="45"/>
      <c r="AA156" s="45"/>
      <c r="AB156" s="44">
        <v>0</v>
      </c>
      <c r="AC156" s="45"/>
      <c r="AD156" s="44">
        <v>168</v>
      </c>
      <c r="AE156" s="45"/>
      <c r="AF156" s="45"/>
      <c r="AG156" s="45"/>
      <c r="AH156" s="44">
        <v>310</v>
      </c>
    </row>
    <row r="157" spans="1:34"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row>
    <row r="158" spans="1:34" s="1" customFormat="1" ht="20.100000000000001" customHeight="1" x14ac:dyDescent="0.25">
      <c r="A158" s="3"/>
      <c r="B158" s="49" t="s">
        <v>181</v>
      </c>
      <c r="C158" s="50"/>
      <c r="D158" s="50"/>
      <c r="E158" s="5"/>
      <c r="F158" s="51">
        <v>8173</v>
      </c>
      <c r="G158" s="52"/>
      <c r="H158" s="52"/>
      <c r="I158" s="52"/>
      <c r="J158" s="51">
        <v>34629</v>
      </c>
      <c r="K158" s="51">
        <v>1226</v>
      </c>
      <c r="L158" s="52"/>
      <c r="M158" s="51">
        <v>35855</v>
      </c>
      <c r="N158" s="52"/>
      <c r="O158" s="52"/>
      <c r="P158" s="52"/>
      <c r="Q158" s="51">
        <v>12354</v>
      </c>
      <c r="R158" s="51">
        <v>23425</v>
      </c>
      <c r="S158" s="52"/>
      <c r="T158" s="51">
        <v>35779</v>
      </c>
      <c r="U158" s="52"/>
      <c r="V158" s="52"/>
      <c r="W158" s="52"/>
      <c r="X158" s="51">
        <v>7997</v>
      </c>
      <c r="Y158" s="52"/>
      <c r="Z158" s="52"/>
      <c r="AA158" s="52"/>
      <c r="AB158" s="51">
        <v>0</v>
      </c>
      <c r="AC158" s="52"/>
      <c r="AD158" s="51">
        <v>252</v>
      </c>
      <c r="AE158" s="52"/>
      <c r="AF158" s="52"/>
      <c r="AG158" s="52"/>
      <c r="AH158" s="51">
        <v>484</v>
      </c>
    </row>
    <row r="159" spans="1:34"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row>
    <row r="160" spans="1:34"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row>
    <row r="161" spans="3:34"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row>
    <row r="162" spans="3:34" ht="20.100000000000001" customHeight="1" x14ac:dyDescent="0.2">
      <c r="D162" s="2" t="s">
        <v>124</v>
      </c>
      <c r="F162" s="37">
        <v>327</v>
      </c>
      <c r="G162" s="37"/>
      <c r="H162" s="37"/>
      <c r="I162" s="37"/>
      <c r="J162" s="37">
        <v>1913</v>
      </c>
      <c r="K162" s="37">
        <v>41</v>
      </c>
      <c r="L162" s="37"/>
      <c r="M162" s="37">
        <v>1954</v>
      </c>
      <c r="N162" s="37"/>
      <c r="O162" s="37"/>
      <c r="P162" s="37"/>
      <c r="Q162" s="37">
        <v>341</v>
      </c>
      <c r="R162" s="37">
        <v>1642</v>
      </c>
      <c r="S162" s="37"/>
      <c r="T162" s="37">
        <v>1983</v>
      </c>
      <c r="U162" s="37"/>
      <c r="V162" s="37"/>
      <c r="W162" s="37"/>
      <c r="X162" s="37">
        <v>298</v>
      </c>
      <c r="Y162" s="37"/>
      <c r="Z162" s="37"/>
      <c r="AA162" s="37"/>
      <c r="AB162" s="37">
        <v>0</v>
      </c>
      <c r="AC162" s="37"/>
      <c r="AD162" s="37">
        <v>0</v>
      </c>
      <c r="AE162" s="37"/>
      <c r="AF162" s="37"/>
      <c r="AG162" s="37"/>
      <c r="AH162" s="37">
        <v>52</v>
      </c>
    </row>
    <row r="163" spans="3:34" ht="20.100000000000001" customHeight="1" x14ac:dyDescent="0.2">
      <c r="D163" s="38" t="s">
        <v>173</v>
      </c>
      <c r="F163" s="39">
        <v>236</v>
      </c>
      <c r="G163" s="40"/>
      <c r="H163" s="40"/>
      <c r="I163" s="40"/>
      <c r="J163" s="39">
        <v>1904</v>
      </c>
      <c r="K163" s="39">
        <v>26</v>
      </c>
      <c r="L163" s="40"/>
      <c r="M163" s="39">
        <v>1930</v>
      </c>
      <c r="N163" s="40"/>
      <c r="O163" s="40"/>
      <c r="P163" s="40"/>
      <c r="Q163" s="39">
        <v>184</v>
      </c>
      <c r="R163" s="39">
        <v>1733</v>
      </c>
      <c r="S163" s="40"/>
      <c r="T163" s="39">
        <v>1917</v>
      </c>
      <c r="U163" s="40"/>
      <c r="V163" s="40"/>
      <c r="W163" s="40"/>
      <c r="X163" s="39">
        <v>249</v>
      </c>
      <c r="Y163" s="40"/>
      <c r="Z163" s="40"/>
      <c r="AA163" s="40"/>
      <c r="AB163" s="39">
        <v>0</v>
      </c>
      <c r="AC163" s="40"/>
      <c r="AD163" s="39">
        <v>0</v>
      </c>
      <c r="AE163" s="40"/>
      <c r="AF163" s="40"/>
      <c r="AG163" s="40"/>
      <c r="AH163" s="39">
        <v>0</v>
      </c>
    </row>
    <row r="164" spans="3:34" ht="20.100000000000001" customHeight="1" x14ac:dyDescent="0.2">
      <c r="D164" s="2" t="s">
        <v>100</v>
      </c>
      <c r="F164" s="37">
        <v>244</v>
      </c>
      <c r="G164" s="37"/>
      <c r="H164" s="37"/>
      <c r="I164" s="37"/>
      <c r="J164" s="37">
        <v>1903</v>
      </c>
      <c r="K164" s="37">
        <v>34</v>
      </c>
      <c r="L164" s="37"/>
      <c r="M164" s="37">
        <v>1937</v>
      </c>
      <c r="N164" s="37"/>
      <c r="O164" s="37"/>
      <c r="P164" s="37"/>
      <c r="Q164" s="37">
        <v>280</v>
      </c>
      <c r="R164" s="37">
        <v>1658</v>
      </c>
      <c r="S164" s="37"/>
      <c r="T164" s="37">
        <v>1938</v>
      </c>
      <c r="U164" s="37"/>
      <c r="V164" s="37"/>
      <c r="W164" s="37"/>
      <c r="X164" s="37">
        <v>243</v>
      </c>
      <c r="Y164" s="37"/>
      <c r="Z164" s="37"/>
      <c r="AA164" s="37"/>
      <c r="AB164" s="37">
        <v>0</v>
      </c>
      <c r="AC164" s="37"/>
      <c r="AD164" s="37">
        <v>0</v>
      </c>
      <c r="AE164" s="37"/>
      <c r="AF164" s="37"/>
      <c r="AG164" s="37"/>
      <c r="AH164" s="37">
        <v>0</v>
      </c>
    </row>
    <row r="165" spans="3:34" ht="20.100000000000001" customHeight="1" x14ac:dyDescent="0.2">
      <c r="D165" s="38" t="s">
        <v>174</v>
      </c>
      <c r="F165" s="39">
        <v>216</v>
      </c>
      <c r="G165" s="40"/>
      <c r="H165" s="40"/>
      <c r="I165" s="40"/>
      <c r="J165" s="39">
        <v>1919</v>
      </c>
      <c r="K165" s="39">
        <v>33</v>
      </c>
      <c r="L165" s="40"/>
      <c r="M165" s="39">
        <v>1952</v>
      </c>
      <c r="N165" s="40"/>
      <c r="O165" s="40"/>
      <c r="P165" s="40"/>
      <c r="Q165" s="39">
        <v>148</v>
      </c>
      <c r="R165" s="39">
        <v>1740</v>
      </c>
      <c r="S165" s="40"/>
      <c r="T165" s="39">
        <v>1888</v>
      </c>
      <c r="U165" s="40"/>
      <c r="V165" s="40"/>
      <c r="W165" s="40"/>
      <c r="X165" s="39">
        <v>280</v>
      </c>
      <c r="Y165" s="40"/>
      <c r="Z165" s="40"/>
      <c r="AA165" s="40"/>
      <c r="AB165" s="39">
        <v>0</v>
      </c>
      <c r="AC165" s="40"/>
      <c r="AD165" s="39">
        <v>0</v>
      </c>
      <c r="AE165" s="40"/>
      <c r="AF165" s="40"/>
      <c r="AG165" s="40"/>
      <c r="AH165" s="39">
        <v>0</v>
      </c>
    </row>
    <row r="166" spans="3:34" ht="20.100000000000001" customHeight="1" x14ac:dyDescent="0.2">
      <c r="D166" s="2" t="s">
        <v>115</v>
      </c>
      <c r="F166" s="37">
        <v>279</v>
      </c>
      <c r="G166" s="37"/>
      <c r="H166" s="37"/>
      <c r="I166" s="37"/>
      <c r="J166" s="37">
        <v>1913</v>
      </c>
      <c r="K166" s="37">
        <v>38</v>
      </c>
      <c r="L166" s="37"/>
      <c r="M166" s="37">
        <v>1951</v>
      </c>
      <c r="N166" s="37"/>
      <c r="O166" s="37"/>
      <c r="P166" s="37"/>
      <c r="Q166" s="37">
        <v>432</v>
      </c>
      <c r="R166" s="37">
        <v>1531</v>
      </c>
      <c r="S166" s="37"/>
      <c r="T166" s="37">
        <v>1963</v>
      </c>
      <c r="U166" s="37"/>
      <c r="V166" s="37"/>
      <c r="W166" s="37"/>
      <c r="X166" s="37">
        <v>267</v>
      </c>
      <c r="Y166" s="37"/>
      <c r="Z166" s="37"/>
      <c r="AA166" s="37"/>
      <c r="AB166" s="37">
        <v>0</v>
      </c>
      <c r="AC166" s="37"/>
      <c r="AD166" s="37">
        <v>0</v>
      </c>
      <c r="AE166" s="37"/>
      <c r="AF166" s="37"/>
      <c r="AG166" s="37"/>
      <c r="AH166" s="37">
        <v>0</v>
      </c>
    </row>
    <row r="167" spans="3:34" ht="20.100000000000001" customHeight="1" x14ac:dyDescent="0.2">
      <c r="D167" s="38" t="s">
        <v>103</v>
      </c>
      <c r="F167" s="39">
        <v>176</v>
      </c>
      <c r="G167" s="40"/>
      <c r="H167" s="40"/>
      <c r="I167" s="40"/>
      <c r="J167" s="39">
        <v>1913</v>
      </c>
      <c r="K167" s="39">
        <v>30</v>
      </c>
      <c r="L167" s="40"/>
      <c r="M167" s="39">
        <v>1943</v>
      </c>
      <c r="N167" s="40"/>
      <c r="O167" s="40"/>
      <c r="P167" s="40"/>
      <c r="Q167" s="39">
        <v>310</v>
      </c>
      <c r="R167" s="39">
        <v>1595</v>
      </c>
      <c r="S167" s="40"/>
      <c r="T167" s="39">
        <v>1905</v>
      </c>
      <c r="U167" s="40"/>
      <c r="V167" s="40"/>
      <c r="W167" s="40"/>
      <c r="X167" s="39">
        <v>214</v>
      </c>
      <c r="Y167" s="40"/>
      <c r="Z167" s="40"/>
      <c r="AA167" s="40"/>
      <c r="AB167" s="39">
        <v>0</v>
      </c>
      <c r="AC167" s="40"/>
      <c r="AD167" s="39">
        <v>0</v>
      </c>
      <c r="AE167" s="40"/>
      <c r="AF167" s="40"/>
      <c r="AG167" s="40"/>
      <c r="AH167" s="39">
        <v>0</v>
      </c>
    </row>
    <row r="168" spans="3:34"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row>
    <row r="169" spans="3:34" ht="20.100000000000001" customHeight="1" x14ac:dyDescent="0.2">
      <c r="C169" s="42" t="s">
        <v>112</v>
      </c>
      <c r="D169" s="42"/>
      <c r="F169" s="44">
        <v>1478</v>
      </c>
      <c r="G169" s="45"/>
      <c r="H169" s="45"/>
      <c r="I169" s="45"/>
      <c r="J169" s="44">
        <v>11465</v>
      </c>
      <c r="K169" s="44">
        <v>202</v>
      </c>
      <c r="L169" s="45"/>
      <c r="M169" s="44">
        <v>11667</v>
      </c>
      <c r="N169" s="45"/>
      <c r="O169" s="45"/>
      <c r="P169" s="45"/>
      <c r="Q169" s="44">
        <v>1695</v>
      </c>
      <c r="R169" s="44">
        <v>9899</v>
      </c>
      <c r="S169" s="45"/>
      <c r="T169" s="44">
        <v>11594</v>
      </c>
      <c r="U169" s="45"/>
      <c r="V169" s="45"/>
      <c r="W169" s="45"/>
      <c r="X169" s="44">
        <v>1551</v>
      </c>
      <c r="Y169" s="45"/>
      <c r="Z169" s="45"/>
      <c r="AA169" s="45"/>
      <c r="AB169" s="44">
        <v>0</v>
      </c>
      <c r="AC169" s="45"/>
      <c r="AD169" s="44">
        <v>0</v>
      </c>
      <c r="AE169" s="45"/>
      <c r="AF169" s="45"/>
      <c r="AG169" s="45"/>
      <c r="AH169" s="44">
        <v>52</v>
      </c>
    </row>
    <row r="170" spans="3:34"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row>
    <row r="171" spans="3:34"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row>
    <row r="172" spans="3:34" ht="20.100000000000001" customHeight="1" x14ac:dyDescent="0.2">
      <c r="D172" s="2" t="s">
        <v>124</v>
      </c>
      <c r="F172" s="37">
        <v>128</v>
      </c>
      <c r="G172" s="37"/>
      <c r="H172" s="37"/>
      <c r="I172" s="37"/>
      <c r="J172" s="37">
        <v>236</v>
      </c>
      <c r="K172" s="37">
        <v>28</v>
      </c>
      <c r="L172" s="37"/>
      <c r="M172" s="37">
        <v>264</v>
      </c>
      <c r="N172" s="37"/>
      <c r="O172" s="37"/>
      <c r="P172" s="37"/>
      <c r="Q172" s="37">
        <v>120</v>
      </c>
      <c r="R172" s="37">
        <v>157</v>
      </c>
      <c r="S172" s="37"/>
      <c r="T172" s="37">
        <v>277</v>
      </c>
      <c r="U172" s="37"/>
      <c r="V172" s="37"/>
      <c r="W172" s="37"/>
      <c r="X172" s="37">
        <v>115</v>
      </c>
      <c r="Y172" s="37"/>
      <c r="Z172" s="37"/>
      <c r="AA172" s="37"/>
      <c r="AB172" s="37">
        <v>0</v>
      </c>
      <c r="AC172" s="37"/>
      <c r="AD172" s="37">
        <v>0</v>
      </c>
      <c r="AE172" s="37"/>
      <c r="AF172" s="37"/>
      <c r="AG172" s="37"/>
      <c r="AH172" s="37">
        <v>0</v>
      </c>
    </row>
    <row r="173" spans="3:34" ht="20.100000000000001" customHeight="1" x14ac:dyDescent="0.2">
      <c r="D173" s="38" t="s">
        <v>173</v>
      </c>
      <c r="F173" s="39">
        <v>111</v>
      </c>
      <c r="G173" s="40"/>
      <c r="H173" s="40"/>
      <c r="I173" s="40"/>
      <c r="J173" s="39">
        <v>238</v>
      </c>
      <c r="K173" s="39">
        <v>15</v>
      </c>
      <c r="L173" s="40"/>
      <c r="M173" s="39">
        <v>253</v>
      </c>
      <c r="N173" s="40"/>
      <c r="O173" s="40"/>
      <c r="P173" s="40"/>
      <c r="Q173" s="39">
        <v>106</v>
      </c>
      <c r="R173" s="39">
        <v>182</v>
      </c>
      <c r="S173" s="40"/>
      <c r="T173" s="39">
        <v>288</v>
      </c>
      <c r="U173" s="40"/>
      <c r="V173" s="40"/>
      <c r="W173" s="40"/>
      <c r="X173" s="39">
        <v>76</v>
      </c>
      <c r="Y173" s="40"/>
      <c r="Z173" s="40"/>
      <c r="AA173" s="40"/>
      <c r="AB173" s="39">
        <v>0</v>
      </c>
      <c r="AC173" s="40"/>
      <c r="AD173" s="39">
        <v>0</v>
      </c>
      <c r="AE173" s="40"/>
      <c r="AF173" s="40"/>
      <c r="AG173" s="40"/>
      <c r="AH173" s="39">
        <v>0</v>
      </c>
    </row>
    <row r="174" spans="3:34" ht="20.100000000000001" customHeight="1" x14ac:dyDescent="0.2">
      <c r="D174" s="2" t="s">
        <v>113</v>
      </c>
      <c r="F174" s="37">
        <v>142</v>
      </c>
      <c r="G174" s="37"/>
      <c r="H174" s="37"/>
      <c r="I174" s="37"/>
      <c r="J174" s="37">
        <v>223</v>
      </c>
      <c r="K174" s="37">
        <v>14</v>
      </c>
      <c r="L174" s="37"/>
      <c r="M174" s="37">
        <v>237</v>
      </c>
      <c r="N174" s="37"/>
      <c r="O174" s="37"/>
      <c r="P174" s="37"/>
      <c r="Q174" s="37">
        <v>98</v>
      </c>
      <c r="R174" s="37">
        <v>185</v>
      </c>
      <c r="S174" s="37"/>
      <c r="T174" s="37">
        <v>283</v>
      </c>
      <c r="U174" s="37"/>
      <c r="V174" s="37"/>
      <c r="W174" s="37"/>
      <c r="X174" s="37">
        <v>96</v>
      </c>
      <c r="Y174" s="37"/>
      <c r="Z174" s="37"/>
      <c r="AA174" s="37"/>
      <c r="AB174" s="37">
        <v>0</v>
      </c>
      <c r="AC174" s="37"/>
      <c r="AD174" s="37">
        <v>0</v>
      </c>
      <c r="AE174" s="37"/>
      <c r="AF174" s="37"/>
      <c r="AG174" s="37"/>
      <c r="AH174" s="37">
        <v>0</v>
      </c>
    </row>
    <row r="175" spans="3:34" ht="20.100000000000001" customHeight="1" x14ac:dyDescent="0.2">
      <c r="D175" s="38" t="s">
        <v>174</v>
      </c>
      <c r="F175" s="39">
        <v>156</v>
      </c>
      <c r="G175" s="40"/>
      <c r="H175" s="40"/>
      <c r="I175" s="40"/>
      <c r="J175" s="39">
        <v>249</v>
      </c>
      <c r="K175" s="39">
        <v>20</v>
      </c>
      <c r="L175" s="40"/>
      <c r="M175" s="39">
        <v>269</v>
      </c>
      <c r="N175" s="40"/>
      <c r="O175" s="40"/>
      <c r="P175" s="40"/>
      <c r="Q175" s="39">
        <v>140</v>
      </c>
      <c r="R175" s="39">
        <v>183</v>
      </c>
      <c r="S175" s="40"/>
      <c r="T175" s="39">
        <v>323</v>
      </c>
      <c r="U175" s="40"/>
      <c r="V175" s="40"/>
      <c r="W175" s="40"/>
      <c r="X175" s="39">
        <v>102</v>
      </c>
      <c r="Y175" s="40"/>
      <c r="Z175" s="40"/>
      <c r="AA175" s="40"/>
      <c r="AB175" s="39">
        <v>0</v>
      </c>
      <c r="AC175" s="40"/>
      <c r="AD175" s="39">
        <v>0</v>
      </c>
      <c r="AE175" s="40"/>
      <c r="AF175" s="40"/>
      <c r="AG175" s="40"/>
      <c r="AH175" s="39">
        <v>0</v>
      </c>
    </row>
    <row r="176" spans="3:34" ht="20.100000000000001" customHeight="1" x14ac:dyDescent="0.2">
      <c r="D176" s="2" t="s">
        <v>115</v>
      </c>
      <c r="F176" s="37">
        <v>178</v>
      </c>
      <c r="G176" s="37"/>
      <c r="H176" s="37"/>
      <c r="I176" s="37"/>
      <c r="J176" s="37">
        <v>219</v>
      </c>
      <c r="K176" s="37">
        <v>56</v>
      </c>
      <c r="L176" s="37"/>
      <c r="M176" s="37">
        <v>275</v>
      </c>
      <c r="N176" s="37"/>
      <c r="O176" s="37"/>
      <c r="P176" s="37"/>
      <c r="Q176" s="37">
        <v>144</v>
      </c>
      <c r="R176" s="37">
        <v>187</v>
      </c>
      <c r="S176" s="37"/>
      <c r="T176" s="37">
        <v>331</v>
      </c>
      <c r="U176" s="37"/>
      <c r="V176" s="37"/>
      <c r="W176" s="37"/>
      <c r="X176" s="37">
        <v>122</v>
      </c>
      <c r="Y176" s="37"/>
      <c r="Z176" s="37"/>
      <c r="AA176" s="37"/>
      <c r="AB176" s="37">
        <v>0</v>
      </c>
      <c r="AC176" s="37"/>
      <c r="AD176" s="37">
        <v>0</v>
      </c>
      <c r="AE176" s="37"/>
      <c r="AF176" s="37"/>
      <c r="AG176" s="37"/>
      <c r="AH176" s="37">
        <v>0</v>
      </c>
    </row>
    <row r="177" spans="1:34" ht="20.100000000000001" customHeight="1" x14ac:dyDescent="0.2">
      <c r="D177" s="38" t="s">
        <v>103</v>
      </c>
      <c r="F177" s="39">
        <v>139</v>
      </c>
      <c r="G177" s="40"/>
      <c r="H177" s="40"/>
      <c r="I177" s="40"/>
      <c r="J177" s="39">
        <v>267</v>
      </c>
      <c r="K177" s="39">
        <v>14</v>
      </c>
      <c r="L177" s="40"/>
      <c r="M177" s="39">
        <v>281</v>
      </c>
      <c r="N177" s="40"/>
      <c r="O177" s="40"/>
      <c r="P177" s="40"/>
      <c r="Q177" s="39">
        <v>105</v>
      </c>
      <c r="R177" s="39">
        <v>197</v>
      </c>
      <c r="S177" s="40"/>
      <c r="T177" s="39">
        <v>302</v>
      </c>
      <c r="U177" s="40"/>
      <c r="V177" s="40"/>
      <c r="W177" s="40"/>
      <c r="X177" s="39">
        <v>118</v>
      </c>
      <c r="Y177" s="40"/>
      <c r="Z177" s="40"/>
      <c r="AA177" s="40"/>
      <c r="AB177" s="39">
        <v>0</v>
      </c>
      <c r="AC177" s="40"/>
      <c r="AD177" s="39">
        <v>0</v>
      </c>
      <c r="AE177" s="40"/>
      <c r="AF177" s="40"/>
      <c r="AG177" s="40"/>
      <c r="AH177" s="39">
        <v>0</v>
      </c>
    </row>
    <row r="178" spans="1:34" ht="19.5" customHeight="1" x14ac:dyDescent="0.2">
      <c r="D178" s="2" t="s">
        <v>117</v>
      </c>
      <c r="F178" s="37">
        <v>129</v>
      </c>
      <c r="G178" s="37"/>
      <c r="H178" s="37"/>
      <c r="I178" s="37"/>
      <c r="J178" s="37">
        <v>255</v>
      </c>
      <c r="K178" s="37">
        <v>27</v>
      </c>
      <c r="L178" s="37"/>
      <c r="M178" s="37">
        <v>282</v>
      </c>
      <c r="N178" s="37"/>
      <c r="O178" s="37"/>
      <c r="P178" s="37"/>
      <c r="Q178" s="37">
        <v>108</v>
      </c>
      <c r="R178" s="37">
        <v>184</v>
      </c>
      <c r="S178" s="37"/>
      <c r="T178" s="37">
        <v>292</v>
      </c>
      <c r="U178" s="37"/>
      <c r="V178" s="37"/>
      <c r="W178" s="37"/>
      <c r="X178" s="37">
        <v>119</v>
      </c>
      <c r="Y178" s="37"/>
      <c r="Z178" s="37"/>
      <c r="AA178" s="37"/>
      <c r="AB178" s="37">
        <v>0</v>
      </c>
      <c r="AC178" s="37"/>
      <c r="AD178" s="37">
        <v>0</v>
      </c>
      <c r="AE178" s="37"/>
      <c r="AF178" s="37"/>
      <c r="AG178" s="37"/>
      <c r="AH178" s="37">
        <v>0</v>
      </c>
    </row>
    <row r="179" spans="1:34" ht="20.100000000000001" customHeight="1" x14ac:dyDescent="0.2">
      <c r="D179" s="38" t="s">
        <v>175</v>
      </c>
      <c r="F179" s="39">
        <v>21</v>
      </c>
      <c r="G179" s="40"/>
      <c r="H179" s="40"/>
      <c r="I179" s="40"/>
      <c r="J179" s="39">
        <v>241</v>
      </c>
      <c r="K179" s="39">
        <v>7</v>
      </c>
      <c r="L179" s="40"/>
      <c r="M179" s="39">
        <v>248</v>
      </c>
      <c r="N179" s="40"/>
      <c r="O179" s="40"/>
      <c r="P179" s="40"/>
      <c r="Q179" s="39">
        <v>123</v>
      </c>
      <c r="R179" s="39">
        <v>114</v>
      </c>
      <c r="S179" s="40"/>
      <c r="T179" s="39">
        <v>237</v>
      </c>
      <c r="U179" s="40"/>
      <c r="V179" s="40"/>
      <c r="W179" s="40"/>
      <c r="X179" s="39">
        <v>32</v>
      </c>
      <c r="Y179" s="40"/>
      <c r="Z179" s="40"/>
      <c r="AA179" s="40"/>
      <c r="AB179" s="39">
        <v>0</v>
      </c>
      <c r="AC179" s="40"/>
      <c r="AD179" s="39">
        <v>0</v>
      </c>
      <c r="AE179" s="40"/>
      <c r="AF179" s="40"/>
      <c r="AG179" s="40"/>
      <c r="AH179" s="39">
        <v>0</v>
      </c>
    </row>
    <row r="180" spans="1:34" ht="20.100000000000001" customHeight="1" x14ac:dyDescent="0.2">
      <c r="D180" s="2" t="s">
        <v>183</v>
      </c>
      <c r="F180" s="37">
        <v>40</v>
      </c>
      <c r="G180" s="37"/>
      <c r="H180" s="37"/>
      <c r="I180" s="37"/>
      <c r="J180" s="37">
        <v>242</v>
      </c>
      <c r="K180" s="37">
        <v>6</v>
      </c>
      <c r="L180" s="37"/>
      <c r="M180" s="37">
        <v>248</v>
      </c>
      <c r="N180" s="37"/>
      <c r="O180" s="37"/>
      <c r="P180" s="37"/>
      <c r="Q180" s="37">
        <v>110</v>
      </c>
      <c r="R180" s="37">
        <v>107</v>
      </c>
      <c r="S180" s="37"/>
      <c r="T180" s="37">
        <v>217</v>
      </c>
      <c r="U180" s="37"/>
      <c r="V180" s="37"/>
      <c r="W180" s="37"/>
      <c r="X180" s="37">
        <v>71</v>
      </c>
      <c r="Y180" s="37"/>
      <c r="Z180" s="37"/>
      <c r="AA180" s="37"/>
      <c r="AB180" s="37">
        <v>0</v>
      </c>
      <c r="AC180" s="37"/>
      <c r="AD180" s="37">
        <v>0</v>
      </c>
      <c r="AE180" s="37"/>
      <c r="AF180" s="37"/>
      <c r="AG180" s="37"/>
      <c r="AH180" s="37">
        <v>0</v>
      </c>
    </row>
    <row r="181" spans="1:34"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row>
    <row r="182" spans="1:34" s="1" customFormat="1" ht="20.100000000000001" customHeight="1" x14ac:dyDescent="0.2">
      <c r="A182" s="3"/>
      <c r="B182" s="6"/>
      <c r="C182" s="42" t="s">
        <v>122</v>
      </c>
      <c r="D182" s="42"/>
      <c r="E182" s="5"/>
      <c r="F182" s="44">
        <v>1044</v>
      </c>
      <c r="G182" s="45"/>
      <c r="H182" s="45"/>
      <c r="I182" s="45"/>
      <c r="J182" s="44">
        <v>2170</v>
      </c>
      <c r="K182" s="44">
        <v>187</v>
      </c>
      <c r="L182" s="45"/>
      <c r="M182" s="44">
        <v>2357</v>
      </c>
      <c r="N182" s="45"/>
      <c r="O182" s="45"/>
      <c r="P182" s="45"/>
      <c r="Q182" s="44">
        <v>1054</v>
      </c>
      <c r="R182" s="44">
        <v>1496</v>
      </c>
      <c r="S182" s="45"/>
      <c r="T182" s="44">
        <v>2550</v>
      </c>
      <c r="U182" s="45"/>
      <c r="V182" s="45"/>
      <c r="W182" s="45"/>
      <c r="X182" s="44">
        <v>851</v>
      </c>
      <c r="Y182" s="45"/>
      <c r="Z182" s="45"/>
      <c r="AA182" s="45"/>
      <c r="AB182" s="44">
        <v>0</v>
      </c>
      <c r="AC182" s="45"/>
      <c r="AD182" s="44">
        <v>0</v>
      </c>
      <c r="AE182" s="45"/>
      <c r="AF182" s="45"/>
      <c r="AG182" s="45"/>
      <c r="AH182" s="44">
        <v>0</v>
      </c>
    </row>
    <row r="183" spans="1:34"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row>
    <row r="184" spans="1:34"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row>
    <row r="185" spans="1:34" ht="20.100000000000001" customHeight="1" x14ac:dyDescent="0.2">
      <c r="D185" s="2" t="s">
        <v>124</v>
      </c>
      <c r="F185" s="37">
        <v>512</v>
      </c>
      <c r="G185" s="37"/>
      <c r="H185" s="37"/>
      <c r="I185" s="37"/>
      <c r="J185" s="37">
        <v>2854</v>
      </c>
      <c r="K185" s="37">
        <v>85</v>
      </c>
      <c r="L185" s="37"/>
      <c r="M185" s="37">
        <v>2939</v>
      </c>
      <c r="N185" s="37"/>
      <c r="O185" s="37"/>
      <c r="P185" s="37"/>
      <c r="Q185" s="37">
        <v>514</v>
      </c>
      <c r="R185" s="37">
        <v>2251</v>
      </c>
      <c r="S185" s="37"/>
      <c r="T185" s="37">
        <v>2765</v>
      </c>
      <c r="U185" s="37"/>
      <c r="V185" s="37"/>
      <c r="W185" s="37"/>
      <c r="X185" s="37">
        <v>635</v>
      </c>
      <c r="Y185" s="37"/>
      <c r="Z185" s="37"/>
      <c r="AA185" s="37"/>
      <c r="AB185" s="37">
        <v>0</v>
      </c>
      <c r="AC185" s="37"/>
      <c r="AD185" s="37">
        <v>51</v>
      </c>
      <c r="AE185" s="37"/>
      <c r="AF185" s="37"/>
      <c r="AG185" s="37"/>
      <c r="AH185" s="37">
        <v>949</v>
      </c>
    </row>
    <row r="186" spans="1:34" ht="20.100000000000001" customHeight="1" x14ac:dyDescent="0.2">
      <c r="D186" s="38" t="s">
        <v>173</v>
      </c>
      <c r="F186" s="39">
        <v>657</v>
      </c>
      <c r="G186" s="40"/>
      <c r="H186" s="40"/>
      <c r="I186" s="40"/>
      <c r="J186" s="39">
        <v>2867</v>
      </c>
      <c r="K186" s="39">
        <v>67</v>
      </c>
      <c r="L186" s="40"/>
      <c r="M186" s="39">
        <v>2934</v>
      </c>
      <c r="N186" s="40"/>
      <c r="O186" s="40"/>
      <c r="P186" s="40"/>
      <c r="Q186" s="39">
        <v>441</v>
      </c>
      <c r="R186" s="39">
        <v>2399</v>
      </c>
      <c r="S186" s="40"/>
      <c r="T186" s="39">
        <v>2840</v>
      </c>
      <c r="U186" s="40"/>
      <c r="V186" s="40"/>
      <c r="W186" s="40"/>
      <c r="X186" s="39">
        <v>705</v>
      </c>
      <c r="Y186" s="40"/>
      <c r="Z186" s="40"/>
      <c r="AA186" s="40"/>
      <c r="AB186" s="39">
        <v>0</v>
      </c>
      <c r="AC186" s="40"/>
      <c r="AD186" s="39">
        <v>46</v>
      </c>
      <c r="AE186" s="40"/>
      <c r="AF186" s="40"/>
      <c r="AG186" s="40"/>
      <c r="AH186" s="39">
        <v>390</v>
      </c>
    </row>
    <row r="187" spans="1:34" ht="20.100000000000001" customHeight="1" x14ac:dyDescent="0.2">
      <c r="D187" s="2" t="s">
        <v>100</v>
      </c>
      <c r="F187" s="37">
        <v>528</v>
      </c>
      <c r="G187" s="37"/>
      <c r="H187" s="37"/>
      <c r="I187" s="37"/>
      <c r="J187" s="37">
        <v>2866</v>
      </c>
      <c r="K187" s="37">
        <v>93</v>
      </c>
      <c r="L187" s="37"/>
      <c r="M187" s="37">
        <v>2959</v>
      </c>
      <c r="N187" s="37"/>
      <c r="O187" s="37"/>
      <c r="P187" s="37"/>
      <c r="Q187" s="37">
        <v>338</v>
      </c>
      <c r="R187" s="37">
        <v>2462</v>
      </c>
      <c r="S187" s="37"/>
      <c r="T187" s="37">
        <v>2800</v>
      </c>
      <c r="U187" s="37"/>
      <c r="V187" s="37"/>
      <c r="W187" s="37"/>
      <c r="X187" s="37">
        <v>642</v>
      </c>
      <c r="Y187" s="37"/>
      <c r="Z187" s="37"/>
      <c r="AA187" s="37"/>
      <c r="AB187" s="37">
        <v>0</v>
      </c>
      <c r="AC187" s="37"/>
      <c r="AD187" s="37">
        <v>45</v>
      </c>
      <c r="AE187" s="37"/>
      <c r="AF187" s="37"/>
      <c r="AG187" s="37"/>
      <c r="AH187" s="37">
        <v>0</v>
      </c>
    </row>
    <row r="188" spans="1:34" ht="20.100000000000001" customHeight="1" x14ac:dyDescent="0.2">
      <c r="D188" s="38" t="s">
        <v>174</v>
      </c>
      <c r="F188" s="39">
        <v>525</v>
      </c>
      <c r="G188" s="40"/>
      <c r="H188" s="40"/>
      <c r="I188" s="40"/>
      <c r="J188" s="39">
        <v>2867</v>
      </c>
      <c r="K188" s="39">
        <v>97</v>
      </c>
      <c r="L188" s="40"/>
      <c r="M188" s="39">
        <v>2964</v>
      </c>
      <c r="N188" s="40"/>
      <c r="O188" s="40"/>
      <c r="P188" s="40"/>
      <c r="Q188" s="39">
        <v>528</v>
      </c>
      <c r="R188" s="39">
        <v>2294</v>
      </c>
      <c r="S188" s="40"/>
      <c r="T188" s="39">
        <v>2822</v>
      </c>
      <c r="U188" s="40"/>
      <c r="V188" s="40"/>
      <c r="W188" s="40"/>
      <c r="X188" s="39">
        <v>622</v>
      </c>
      <c r="Y188" s="40"/>
      <c r="Z188" s="40"/>
      <c r="AA188" s="40"/>
      <c r="AB188" s="39">
        <v>0</v>
      </c>
      <c r="AC188" s="40"/>
      <c r="AD188" s="39">
        <v>45</v>
      </c>
      <c r="AE188" s="40"/>
      <c r="AF188" s="40"/>
      <c r="AG188" s="40"/>
      <c r="AH188" s="39">
        <v>14</v>
      </c>
    </row>
    <row r="189" spans="1:34" ht="20.100000000000001" customHeight="1" x14ac:dyDescent="0.2">
      <c r="D189" s="2" t="s">
        <v>115</v>
      </c>
      <c r="F189" s="37">
        <v>696</v>
      </c>
      <c r="G189" s="37"/>
      <c r="H189" s="37"/>
      <c r="I189" s="37"/>
      <c r="J189" s="37">
        <v>2886</v>
      </c>
      <c r="K189" s="37">
        <v>58</v>
      </c>
      <c r="L189" s="37"/>
      <c r="M189" s="37">
        <v>2944</v>
      </c>
      <c r="N189" s="37"/>
      <c r="O189" s="37"/>
      <c r="P189" s="37"/>
      <c r="Q189" s="37">
        <v>338</v>
      </c>
      <c r="R189" s="37">
        <v>2436</v>
      </c>
      <c r="S189" s="37"/>
      <c r="T189" s="37">
        <v>2774</v>
      </c>
      <c r="U189" s="37"/>
      <c r="V189" s="37"/>
      <c r="W189" s="37"/>
      <c r="X189" s="37">
        <v>831</v>
      </c>
      <c r="Y189" s="37"/>
      <c r="Z189" s="37"/>
      <c r="AA189" s="37"/>
      <c r="AB189" s="37">
        <v>0</v>
      </c>
      <c r="AC189" s="37"/>
      <c r="AD189" s="37">
        <v>35</v>
      </c>
      <c r="AE189" s="37"/>
      <c r="AF189" s="37"/>
      <c r="AG189" s="37"/>
      <c r="AH189" s="37">
        <v>368</v>
      </c>
    </row>
    <row r="190" spans="1:34" ht="20.100000000000001" customHeight="1" x14ac:dyDescent="0.2">
      <c r="D190" s="38" t="s">
        <v>103</v>
      </c>
      <c r="F190" s="39">
        <v>511</v>
      </c>
      <c r="G190" s="40"/>
      <c r="H190" s="40"/>
      <c r="I190" s="40"/>
      <c r="J190" s="39">
        <v>2848</v>
      </c>
      <c r="K190" s="39">
        <v>73</v>
      </c>
      <c r="L190" s="40"/>
      <c r="M190" s="39">
        <v>2921</v>
      </c>
      <c r="N190" s="40"/>
      <c r="O190" s="40"/>
      <c r="P190" s="40"/>
      <c r="Q190" s="39">
        <v>464</v>
      </c>
      <c r="R190" s="39">
        <v>2292</v>
      </c>
      <c r="S190" s="40"/>
      <c r="T190" s="39">
        <v>2756</v>
      </c>
      <c r="U190" s="40"/>
      <c r="V190" s="40"/>
      <c r="W190" s="40"/>
      <c r="X190" s="39">
        <v>622</v>
      </c>
      <c r="Y190" s="40"/>
      <c r="Z190" s="40"/>
      <c r="AA190" s="40"/>
      <c r="AB190" s="39">
        <v>0</v>
      </c>
      <c r="AC190" s="40"/>
      <c r="AD190" s="39">
        <v>54</v>
      </c>
      <c r="AE190" s="40"/>
      <c r="AF190" s="40"/>
      <c r="AG190" s="40"/>
      <c r="AH190" s="39">
        <v>153</v>
      </c>
    </row>
    <row r="191" spans="1:34" ht="20.100000000000001" customHeight="1" x14ac:dyDescent="0.2">
      <c r="D191" s="2" t="s">
        <v>117</v>
      </c>
      <c r="F191" s="37">
        <v>667</v>
      </c>
      <c r="G191" s="37"/>
      <c r="H191" s="37"/>
      <c r="I191" s="37"/>
      <c r="J191" s="37">
        <v>2854</v>
      </c>
      <c r="K191" s="37">
        <v>83</v>
      </c>
      <c r="L191" s="37"/>
      <c r="M191" s="37">
        <v>2937</v>
      </c>
      <c r="N191" s="37"/>
      <c r="O191" s="37"/>
      <c r="P191" s="37"/>
      <c r="Q191" s="37">
        <v>694</v>
      </c>
      <c r="R191" s="37">
        <v>2261</v>
      </c>
      <c r="S191" s="37"/>
      <c r="T191" s="37">
        <v>2955</v>
      </c>
      <c r="U191" s="37"/>
      <c r="V191" s="37"/>
      <c r="W191" s="37"/>
      <c r="X191" s="37">
        <v>598</v>
      </c>
      <c r="Y191" s="37"/>
      <c r="Z191" s="37"/>
      <c r="AA191" s="37"/>
      <c r="AB191" s="37">
        <v>0</v>
      </c>
      <c r="AC191" s="37"/>
      <c r="AD191" s="37">
        <v>51</v>
      </c>
      <c r="AE191" s="37"/>
      <c r="AF191" s="37"/>
      <c r="AG191" s="37"/>
      <c r="AH191" s="37">
        <v>476</v>
      </c>
    </row>
    <row r="192" spans="1:34" ht="20.100000000000001" customHeight="1" x14ac:dyDescent="0.2">
      <c r="D192" s="38" t="s">
        <v>175</v>
      </c>
      <c r="F192" s="39">
        <v>640</v>
      </c>
      <c r="G192" s="40"/>
      <c r="H192" s="40"/>
      <c r="I192" s="40"/>
      <c r="J192" s="39">
        <v>2909</v>
      </c>
      <c r="K192" s="39">
        <v>137</v>
      </c>
      <c r="L192" s="40"/>
      <c r="M192" s="39">
        <v>3046</v>
      </c>
      <c r="N192" s="40"/>
      <c r="O192" s="40"/>
      <c r="P192" s="40"/>
      <c r="Q192" s="39">
        <v>834</v>
      </c>
      <c r="R192" s="39">
        <v>2207</v>
      </c>
      <c r="S192" s="40"/>
      <c r="T192" s="39">
        <v>3041</v>
      </c>
      <c r="U192" s="40"/>
      <c r="V192" s="40"/>
      <c r="W192" s="40"/>
      <c r="X192" s="39">
        <v>645</v>
      </c>
      <c r="Y192" s="40"/>
      <c r="Z192" s="40"/>
      <c r="AA192" s="40"/>
      <c r="AB192" s="39">
        <v>0</v>
      </c>
      <c r="AC192" s="40"/>
      <c r="AD192" s="39">
        <v>0</v>
      </c>
      <c r="AE192" s="40"/>
      <c r="AF192" s="40"/>
      <c r="AG192" s="40"/>
      <c r="AH192" s="39">
        <v>62</v>
      </c>
    </row>
    <row r="193" spans="1:34"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row>
    <row r="194" spans="1:34" s="1" customFormat="1" ht="20.100000000000001" customHeight="1" x14ac:dyDescent="0.2">
      <c r="A194" s="3"/>
      <c r="B194" s="6"/>
      <c r="C194" s="42" t="s">
        <v>185</v>
      </c>
      <c r="D194" s="42"/>
      <c r="E194" s="5"/>
      <c r="F194" s="44">
        <v>4736</v>
      </c>
      <c r="G194" s="45"/>
      <c r="H194" s="45"/>
      <c r="I194" s="45"/>
      <c r="J194" s="44">
        <v>22951</v>
      </c>
      <c r="K194" s="44">
        <v>693</v>
      </c>
      <c r="L194" s="45"/>
      <c r="M194" s="44">
        <v>23644</v>
      </c>
      <c r="N194" s="45"/>
      <c r="O194" s="45"/>
      <c r="P194" s="45"/>
      <c r="Q194" s="44">
        <v>4151</v>
      </c>
      <c r="R194" s="44">
        <v>18602</v>
      </c>
      <c r="S194" s="45"/>
      <c r="T194" s="44">
        <v>22753</v>
      </c>
      <c r="U194" s="45"/>
      <c r="V194" s="45"/>
      <c r="W194" s="45"/>
      <c r="X194" s="44">
        <v>5300</v>
      </c>
      <c r="Y194" s="45"/>
      <c r="Z194" s="45"/>
      <c r="AA194" s="45"/>
      <c r="AB194" s="44">
        <v>0</v>
      </c>
      <c r="AC194" s="45"/>
      <c r="AD194" s="44">
        <v>327</v>
      </c>
      <c r="AE194" s="45"/>
      <c r="AF194" s="45"/>
      <c r="AG194" s="45"/>
      <c r="AH194" s="44">
        <v>2412</v>
      </c>
    </row>
    <row r="195" spans="1:34"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row>
    <row r="196" spans="1:34"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row>
    <row r="197" spans="1:34" ht="20.100000000000001" customHeight="1" x14ac:dyDescent="0.2">
      <c r="D197" s="2" t="s">
        <v>124</v>
      </c>
      <c r="F197" s="37">
        <v>541</v>
      </c>
      <c r="G197" s="37"/>
      <c r="H197" s="37"/>
      <c r="I197" s="37"/>
      <c r="J197" s="37">
        <v>1847</v>
      </c>
      <c r="K197" s="37">
        <v>79</v>
      </c>
      <c r="L197" s="37"/>
      <c r="M197" s="37">
        <v>1926</v>
      </c>
      <c r="N197" s="37"/>
      <c r="O197" s="37"/>
      <c r="P197" s="37"/>
      <c r="Q197" s="37">
        <v>736</v>
      </c>
      <c r="R197" s="37">
        <v>1164</v>
      </c>
      <c r="S197" s="37"/>
      <c r="T197" s="37">
        <v>1900</v>
      </c>
      <c r="U197" s="37"/>
      <c r="V197" s="37"/>
      <c r="W197" s="37"/>
      <c r="X197" s="37">
        <v>567</v>
      </c>
      <c r="Y197" s="37"/>
      <c r="Z197" s="37"/>
      <c r="AA197" s="37"/>
      <c r="AB197" s="37">
        <v>0</v>
      </c>
      <c r="AC197" s="37"/>
      <c r="AD197" s="37">
        <v>0</v>
      </c>
      <c r="AE197" s="37"/>
      <c r="AF197" s="37"/>
      <c r="AG197" s="37"/>
      <c r="AH197" s="37">
        <v>0</v>
      </c>
    </row>
    <row r="198" spans="1:34" ht="20.100000000000001" customHeight="1" x14ac:dyDescent="0.2">
      <c r="D198" s="38" t="s">
        <v>173</v>
      </c>
      <c r="F198" s="39">
        <v>554</v>
      </c>
      <c r="G198" s="40"/>
      <c r="H198" s="40"/>
      <c r="I198" s="40"/>
      <c r="J198" s="39">
        <v>1852</v>
      </c>
      <c r="K198" s="39">
        <v>77</v>
      </c>
      <c r="L198" s="40"/>
      <c r="M198" s="39">
        <v>1929</v>
      </c>
      <c r="N198" s="40"/>
      <c r="O198" s="40"/>
      <c r="P198" s="40"/>
      <c r="Q198" s="39">
        <v>765</v>
      </c>
      <c r="R198" s="39">
        <v>1134</v>
      </c>
      <c r="S198" s="40"/>
      <c r="T198" s="39">
        <v>1899</v>
      </c>
      <c r="U198" s="40"/>
      <c r="V198" s="40"/>
      <c r="W198" s="40"/>
      <c r="X198" s="39">
        <v>584</v>
      </c>
      <c r="Y198" s="40"/>
      <c r="Z198" s="40"/>
      <c r="AA198" s="40"/>
      <c r="AB198" s="39">
        <v>0</v>
      </c>
      <c r="AC198" s="40"/>
      <c r="AD198" s="39">
        <v>0</v>
      </c>
      <c r="AE198" s="40"/>
      <c r="AF198" s="40"/>
      <c r="AG198" s="40"/>
      <c r="AH198" s="39">
        <v>0</v>
      </c>
    </row>
    <row r="199" spans="1:34" ht="20.100000000000001" customHeight="1" x14ac:dyDescent="0.2">
      <c r="D199" s="2" t="s">
        <v>100</v>
      </c>
      <c r="F199" s="37">
        <v>654</v>
      </c>
      <c r="G199" s="37"/>
      <c r="H199" s="37"/>
      <c r="I199" s="37"/>
      <c r="J199" s="37">
        <v>1854</v>
      </c>
      <c r="K199" s="37">
        <v>85</v>
      </c>
      <c r="L199" s="37"/>
      <c r="M199" s="37">
        <v>1939</v>
      </c>
      <c r="N199" s="37"/>
      <c r="O199" s="37"/>
      <c r="P199" s="37"/>
      <c r="Q199" s="37">
        <v>1198</v>
      </c>
      <c r="R199" s="37">
        <v>1028</v>
      </c>
      <c r="S199" s="37"/>
      <c r="T199" s="37">
        <v>2226</v>
      </c>
      <c r="U199" s="37"/>
      <c r="V199" s="37"/>
      <c r="W199" s="37"/>
      <c r="X199" s="37">
        <v>367</v>
      </c>
      <c r="Y199" s="37"/>
      <c r="Z199" s="37"/>
      <c r="AA199" s="37"/>
      <c r="AB199" s="37">
        <v>0</v>
      </c>
      <c r="AC199" s="37"/>
      <c r="AD199" s="37">
        <v>0</v>
      </c>
      <c r="AE199" s="37"/>
      <c r="AF199" s="37"/>
      <c r="AG199" s="37"/>
      <c r="AH199" s="37">
        <v>63</v>
      </c>
    </row>
    <row r="200" spans="1:34" ht="20.100000000000001" customHeight="1" x14ac:dyDescent="0.2">
      <c r="D200" s="38" t="s">
        <v>174</v>
      </c>
      <c r="F200" s="39">
        <v>398</v>
      </c>
      <c r="G200" s="40"/>
      <c r="H200" s="40"/>
      <c r="I200" s="40"/>
      <c r="J200" s="39">
        <v>1849</v>
      </c>
      <c r="K200" s="39">
        <v>94</v>
      </c>
      <c r="L200" s="40"/>
      <c r="M200" s="39">
        <v>1943</v>
      </c>
      <c r="N200" s="40"/>
      <c r="O200" s="40"/>
      <c r="P200" s="40"/>
      <c r="Q200" s="39">
        <v>1311</v>
      </c>
      <c r="R200" s="39">
        <v>720</v>
      </c>
      <c r="S200" s="40"/>
      <c r="T200" s="39">
        <v>2031</v>
      </c>
      <c r="U200" s="40"/>
      <c r="V200" s="40"/>
      <c r="W200" s="40"/>
      <c r="X200" s="39">
        <v>310</v>
      </c>
      <c r="Y200" s="40"/>
      <c r="Z200" s="40"/>
      <c r="AA200" s="40"/>
      <c r="AB200" s="39">
        <v>0</v>
      </c>
      <c r="AC200" s="40"/>
      <c r="AD200" s="39">
        <v>0</v>
      </c>
      <c r="AE200" s="40"/>
      <c r="AF200" s="40"/>
      <c r="AG200" s="40"/>
      <c r="AH200" s="39">
        <v>0</v>
      </c>
    </row>
    <row r="201" spans="1:34" ht="20.100000000000001" customHeight="1" x14ac:dyDescent="0.2">
      <c r="D201" s="2" t="s">
        <v>115</v>
      </c>
      <c r="F201" s="37">
        <v>302</v>
      </c>
      <c r="G201" s="37"/>
      <c r="H201" s="37"/>
      <c r="I201" s="37"/>
      <c r="J201" s="37">
        <v>1858</v>
      </c>
      <c r="K201" s="37">
        <v>144</v>
      </c>
      <c r="L201" s="37"/>
      <c r="M201" s="37">
        <v>2002</v>
      </c>
      <c r="N201" s="37"/>
      <c r="O201" s="37"/>
      <c r="P201" s="37"/>
      <c r="Q201" s="37">
        <v>1197</v>
      </c>
      <c r="R201" s="37">
        <v>679</v>
      </c>
      <c r="S201" s="37"/>
      <c r="T201" s="37">
        <v>1876</v>
      </c>
      <c r="U201" s="37"/>
      <c r="V201" s="37"/>
      <c r="W201" s="37"/>
      <c r="X201" s="37">
        <v>428</v>
      </c>
      <c r="Y201" s="37"/>
      <c r="Z201" s="37"/>
      <c r="AA201" s="37"/>
      <c r="AB201" s="37">
        <v>0</v>
      </c>
      <c r="AC201" s="37"/>
      <c r="AD201" s="37">
        <v>0</v>
      </c>
      <c r="AE201" s="37"/>
      <c r="AF201" s="37"/>
      <c r="AG201" s="37"/>
      <c r="AH201" s="37">
        <v>0</v>
      </c>
    </row>
    <row r="202" spans="1:34" ht="20.100000000000001" customHeight="1" x14ac:dyDescent="0.2">
      <c r="D202" s="38" t="s">
        <v>116</v>
      </c>
      <c r="F202" s="39">
        <v>223</v>
      </c>
      <c r="G202" s="40"/>
      <c r="H202" s="40"/>
      <c r="I202" s="40"/>
      <c r="J202" s="39">
        <v>1850</v>
      </c>
      <c r="K202" s="39">
        <v>83</v>
      </c>
      <c r="L202" s="40"/>
      <c r="M202" s="39">
        <v>1933</v>
      </c>
      <c r="N202" s="40"/>
      <c r="O202" s="40"/>
      <c r="P202" s="40"/>
      <c r="Q202" s="39">
        <v>1204</v>
      </c>
      <c r="R202" s="39">
        <v>695</v>
      </c>
      <c r="S202" s="40"/>
      <c r="T202" s="39">
        <v>1899</v>
      </c>
      <c r="U202" s="40"/>
      <c r="V202" s="40"/>
      <c r="W202" s="40"/>
      <c r="X202" s="39">
        <v>257</v>
      </c>
      <c r="Y202" s="40"/>
      <c r="Z202" s="40"/>
      <c r="AA202" s="40"/>
      <c r="AB202" s="39">
        <v>0</v>
      </c>
      <c r="AC202" s="40"/>
      <c r="AD202" s="39">
        <v>0</v>
      </c>
      <c r="AE202" s="40"/>
      <c r="AF202" s="40"/>
      <c r="AG202" s="40"/>
      <c r="AH202" s="39">
        <v>0</v>
      </c>
    </row>
    <row r="203" spans="1:34" ht="20.100000000000001" customHeight="1" x14ac:dyDescent="0.2">
      <c r="D203" s="2" t="s">
        <v>104</v>
      </c>
      <c r="F203" s="37">
        <v>307</v>
      </c>
      <c r="G203" s="37"/>
      <c r="H203" s="37"/>
      <c r="I203" s="37"/>
      <c r="J203" s="37">
        <v>1867</v>
      </c>
      <c r="K203" s="37">
        <v>61</v>
      </c>
      <c r="L203" s="37"/>
      <c r="M203" s="37">
        <v>1928</v>
      </c>
      <c r="N203" s="37"/>
      <c r="O203" s="37"/>
      <c r="P203" s="37"/>
      <c r="Q203" s="37">
        <v>1051</v>
      </c>
      <c r="R203" s="37">
        <v>898</v>
      </c>
      <c r="S203" s="37"/>
      <c r="T203" s="37">
        <v>1949</v>
      </c>
      <c r="U203" s="37"/>
      <c r="V203" s="37"/>
      <c r="W203" s="37"/>
      <c r="X203" s="37">
        <v>286</v>
      </c>
      <c r="Y203" s="37"/>
      <c r="Z203" s="37"/>
      <c r="AA203" s="37"/>
      <c r="AB203" s="37">
        <v>0</v>
      </c>
      <c r="AC203" s="37"/>
      <c r="AD203" s="37">
        <v>0</v>
      </c>
      <c r="AE203" s="37"/>
      <c r="AF203" s="37"/>
      <c r="AG203" s="37"/>
      <c r="AH203" s="37">
        <v>0</v>
      </c>
    </row>
    <row r="204" spans="1:34"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row>
    <row r="205" spans="1:34" s="1" customFormat="1" ht="20.100000000000001" customHeight="1" x14ac:dyDescent="0.2">
      <c r="A205" s="3"/>
      <c r="B205" s="6"/>
      <c r="C205" s="42" t="s">
        <v>144</v>
      </c>
      <c r="D205" s="42"/>
      <c r="E205" s="5"/>
      <c r="F205" s="44">
        <v>2979</v>
      </c>
      <c r="G205" s="45"/>
      <c r="H205" s="45"/>
      <c r="I205" s="45"/>
      <c r="J205" s="44">
        <v>12977</v>
      </c>
      <c r="K205" s="44">
        <v>623</v>
      </c>
      <c r="L205" s="45"/>
      <c r="M205" s="44">
        <v>13600</v>
      </c>
      <c r="N205" s="45"/>
      <c r="O205" s="45"/>
      <c r="P205" s="45"/>
      <c r="Q205" s="44">
        <v>7462</v>
      </c>
      <c r="R205" s="44">
        <v>6318</v>
      </c>
      <c r="S205" s="45"/>
      <c r="T205" s="44">
        <v>13780</v>
      </c>
      <c r="U205" s="45"/>
      <c r="V205" s="45"/>
      <c r="W205" s="45"/>
      <c r="X205" s="44">
        <v>2799</v>
      </c>
      <c r="Y205" s="45"/>
      <c r="Z205" s="45"/>
      <c r="AA205" s="45"/>
      <c r="AB205" s="44">
        <v>0</v>
      </c>
      <c r="AC205" s="45"/>
      <c r="AD205" s="44">
        <v>0</v>
      </c>
      <c r="AE205" s="45"/>
      <c r="AF205" s="45"/>
      <c r="AG205" s="45"/>
      <c r="AH205" s="44">
        <v>63</v>
      </c>
    </row>
    <row r="206" spans="1:34"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row>
    <row r="207" spans="1:34"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row>
    <row r="208" spans="1:34" ht="19.5" customHeight="1" x14ac:dyDescent="0.2">
      <c r="D208" s="2" t="s">
        <v>187</v>
      </c>
      <c r="F208" s="37">
        <v>594</v>
      </c>
      <c r="G208" s="37"/>
      <c r="H208" s="37"/>
      <c r="I208" s="37"/>
      <c r="J208" s="37">
        <v>997</v>
      </c>
      <c r="K208" s="37">
        <v>46</v>
      </c>
      <c r="L208" s="37"/>
      <c r="M208" s="37">
        <v>1043</v>
      </c>
      <c r="N208" s="37"/>
      <c r="O208" s="37"/>
      <c r="P208" s="37"/>
      <c r="Q208" s="37">
        <v>571</v>
      </c>
      <c r="R208" s="37">
        <v>600</v>
      </c>
      <c r="S208" s="37"/>
      <c r="T208" s="37">
        <v>1171</v>
      </c>
      <c r="U208" s="37"/>
      <c r="V208" s="37"/>
      <c r="W208" s="37"/>
      <c r="X208" s="37">
        <v>466</v>
      </c>
      <c r="Y208" s="37"/>
      <c r="Z208" s="37"/>
      <c r="AA208" s="37"/>
      <c r="AB208" s="37">
        <v>0</v>
      </c>
      <c r="AC208" s="37"/>
      <c r="AD208" s="37">
        <v>0</v>
      </c>
      <c r="AE208" s="37"/>
      <c r="AF208" s="37"/>
      <c r="AG208" s="37"/>
      <c r="AH208" s="37">
        <v>0</v>
      </c>
    </row>
    <row r="209" spans="1:34"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row>
    <row r="210" spans="1:34" s="1" customFormat="1" ht="20.100000000000001" customHeight="1" x14ac:dyDescent="0.2">
      <c r="A210" s="3"/>
      <c r="B210" s="6"/>
      <c r="C210" s="42" t="s">
        <v>188</v>
      </c>
      <c r="D210" s="42"/>
      <c r="E210" s="5"/>
      <c r="F210" s="44">
        <v>594</v>
      </c>
      <c r="G210" s="45"/>
      <c r="H210" s="45"/>
      <c r="I210" s="45"/>
      <c r="J210" s="44">
        <v>997</v>
      </c>
      <c r="K210" s="44">
        <v>46</v>
      </c>
      <c r="L210" s="45"/>
      <c r="M210" s="44">
        <v>1043</v>
      </c>
      <c r="N210" s="45"/>
      <c r="O210" s="45"/>
      <c r="P210" s="45"/>
      <c r="Q210" s="44">
        <v>571</v>
      </c>
      <c r="R210" s="44">
        <v>600</v>
      </c>
      <c r="S210" s="45"/>
      <c r="T210" s="44">
        <v>1171</v>
      </c>
      <c r="U210" s="45"/>
      <c r="V210" s="45"/>
      <c r="W210" s="45"/>
      <c r="X210" s="44">
        <v>466</v>
      </c>
      <c r="Y210" s="45"/>
      <c r="Z210" s="45"/>
      <c r="AA210" s="45"/>
      <c r="AB210" s="44">
        <v>0</v>
      </c>
      <c r="AC210" s="45"/>
      <c r="AD210" s="44">
        <v>0</v>
      </c>
      <c r="AE210" s="45"/>
      <c r="AF210" s="45"/>
      <c r="AG210" s="45"/>
      <c r="AH210" s="44">
        <v>0</v>
      </c>
    </row>
    <row r="211" spans="1:34"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row>
    <row r="212" spans="1:34" s="1" customFormat="1" ht="20.100000000000001" customHeight="1" x14ac:dyDescent="0.25">
      <c r="A212" s="3"/>
      <c r="B212" s="49" t="s">
        <v>189</v>
      </c>
      <c r="C212" s="50"/>
      <c r="D212" s="50"/>
      <c r="E212" s="5"/>
      <c r="F212" s="51">
        <v>10831</v>
      </c>
      <c r="G212" s="52"/>
      <c r="H212" s="52"/>
      <c r="I212" s="52"/>
      <c r="J212" s="51">
        <v>50560</v>
      </c>
      <c r="K212" s="51">
        <v>1751</v>
      </c>
      <c r="L212" s="52"/>
      <c r="M212" s="51">
        <v>52311</v>
      </c>
      <c r="N212" s="52"/>
      <c r="O212" s="52"/>
      <c r="P212" s="52"/>
      <c r="Q212" s="51">
        <v>14933</v>
      </c>
      <c r="R212" s="51">
        <v>36915</v>
      </c>
      <c r="S212" s="52"/>
      <c r="T212" s="51">
        <v>51848</v>
      </c>
      <c r="U212" s="52"/>
      <c r="V212" s="52"/>
      <c r="W212" s="52"/>
      <c r="X212" s="51">
        <v>10967</v>
      </c>
      <c r="Y212" s="52"/>
      <c r="Z212" s="52"/>
      <c r="AA212" s="52"/>
      <c r="AB212" s="51">
        <v>0</v>
      </c>
      <c r="AC212" s="52"/>
      <c r="AD212" s="51">
        <v>327</v>
      </c>
      <c r="AE212" s="52"/>
      <c r="AF212" s="52"/>
      <c r="AG212" s="52"/>
      <c r="AH212" s="51">
        <v>2527</v>
      </c>
    </row>
    <row r="213" spans="1:34"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row>
    <row r="214" spans="1:34"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row>
    <row r="215" spans="1:34"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row>
    <row r="216" spans="1:34" ht="20.100000000000001" customHeight="1" x14ac:dyDescent="0.2">
      <c r="D216" s="2" t="s">
        <v>192</v>
      </c>
      <c r="F216" s="37">
        <v>189</v>
      </c>
      <c r="G216" s="37"/>
      <c r="H216" s="37"/>
      <c r="I216" s="37"/>
      <c r="J216" s="37">
        <v>948</v>
      </c>
      <c r="K216" s="37">
        <v>25</v>
      </c>
      <c r="L216" s="37"/>
      <c r="M216" s="37">
        <v>973</v>
      </c>
      <c r="N216" s="37"/>
      <c r="O216" s="37"/>
      <c r="P216" s="37"/>
      <c r="Q216" s="37">
        <v>265</v>
      </c>
      <c r="R216" s="37">
        <v>729</v>
      </c>
      <c r="S216" s="37"/>
      <c r="T216" s="37">
        <v>994</v>
      </c>
      <c r="U216" s="37"/>
      <c r="V216" s="37"/>
      <c r="W216" s="37"/>
      <c r="X216" s="37">
        <v>168</v>
      </c>
      <c r="Y216" s="37"/>
      <c r="Z216" s="37"/>
      <c r="AA216" s="37"/>
      <c r="AB216" s="37">
        <v>0</v>
      </c>
      <c r="AC216" s="37"/>
      <c r="AD216" s="37">
        <v>0</v>
      </c>
      <c r="AE216" s="37"/>
      <c r="AF216" s="37"/>
      <c r="AG216" s="37"/>
      <c r="AH216" s="37">
        <v>0</v>
      </c>
    </row>
    <row r="217" spans="1:34" ht="20.100000000000001" customHeight="1" x14ac:dyDescent="0.2">
      <c r="D217" s="38" t="s">
        <v>193</v>
      </c>
      <c r="F217" s="39">
        <v>188</v>
      </c>
      <c r="G217" s="40"/>
      <c r="H217" s="40"/>
      <c r="I217" s="40"/>
      <c r="J217" s="39">
        <v>957</v>
      </c>
      <c r="K217" s="39">
        <v>29</v>
      </c>
      <c r="L217" s="40"/>
      <c r="M217" s="39">
        <v>986</v>
      </c>
      <c r="N217" s="40"/>
      <c r="O217" s="40"/>
      <c r="P217" s="40"/>
      <c r="Q217" s="39">
        <v>188</v>
      </c>
      <c r="R217" s="39">
        <v>809</v>
      </c>
      <c r="S217" s="40"/>
      <c r="T217" s="39">
        <v>997</v>
      </c>
      <c r="U217" s="40"/>
      <c r="V217" s="40"/>
      <c r="W217" s="40"/>
      <c r="X217" s="39">
        <v>177</v>
      </c>
      <c r="Y217" s="40"/>
      <c r="Z217" s="40"/>
      <c r="AA217" s="40"/>
      <c r="AB217" s="39">
        <v>0</v>
      </c>
      <c r="AC217" s="40"/>
      <c r="AD217" s="39">
        <v>0</v>
      </c>
      <c r="AE217" s="40"/>
      <c r="AF217" s="40"/>
      <c r="AG217" s="40"/>
      <c r="AH217" s="39">
        <v>0</v>
      </c>
    </row>
    <row r="218" spans="1:34" ht="20.100000000000001" customHeight="1" x14ac:dyDescent="0.2">
      <c r="D218" s="2" t="s">
        <v>194</v>
      </c>
      <c r="F218" s="37">
        <v>177</v>
      </c>
      <c r="G218" s="37"/>
      <c r="H218" s="37"/>
      <c r="I218" s="37"/>
      <c r="J218" s="37">
        <v>988</v>
      </c>
      <c r="K218" s="37">
        <v>55</v>
      </c>
      <c r="L218" s="37"/>
      <c r="M218" s="37">
        <v>1043</v>
      </c>
      <c r="N218" s="37"/>
      <c r="O218" s="37"/>
      <c r="P218" s="37"/>
      <c r="Q218" s="37">
        <v>214</v>
      </c>
      <c r="R218" s="37">
        <v>850</v>
      </c>
      <c r="S218" s="37"/>
      <c r="T218" s="37">
        <v>1064</v>
      </c>
      <c r="U218" s="37"/>
      <c r="V218" s="37"/>
      <c r="W218" s="37"/>
      <c r="X218" s="37">
        <v>156</v>
      </c>
      <c r="Y218" s="37"/>
      <c r="Z218" s="37"/>
      <c r="AA218" s="37"/>
      <c r="AB218" s="37">
        <v>0</v>
      </c>
      <c r="AC218" s="37"/>
      <c r="AD218" s="37">
        <v>0</v>
      </c>
      <c r="AE218" s="37"/>
      <c r="AF218" s="37"/>
      <c r="AG218" s="37"/>
      <c r="AH218" s="37">
        <v>0</v>
      </c>
    </row>
    <row r="219" spans="1:34" ht="20.100000000000001" customHeight="1" x14ac:dyDescent="0.2">
      <c r="D219" s="38" t="s">
        <v>195</v>
      </c>
      <c r="F219" s="39">
        <v>167</v>
      </c>
      <c r="G219" s="40"/>
      <c r="H219" s="40"/>
      <c r="I219" s="40"/>
      <c r="J219" s="39">
        <v>923</v>
      </c>
      <c r="K219" s="39">
        <v>18</v>
      </c>
      <c r="L219" s="40"/>
      <c r="M219" s="39">
        <v>941</v>
      </c>
      <c r="N219" s="40"/>
      <c r="O219" s="40"/>
      <c r="P219" s="40"/>
      <c r="Q219" s="39">
        <v>164</v>
      </c>
      <c r="R219" s="39">
        <v>766</v>
      </c>
      <c r="S219" s="40"/>
      <c r="T219" s="39">
        <v>930</v>
      </c>
      <c r="U219" s="40"/>
      <c r="V219" s="40"/>
      <c r="W219" s="40"/>
      <c r="X219" s="39">
        <v>178</v>
      </c>
      <c r="Y219" s="40"/>
      <c r="Z219" s="40"/>
      <c r="AA219" s="40"/>
      <c r="AB219" s="39">
        <v>0</v>
      </c>
      <c r="AC219" s="40"/>
      <c r="AD219" s="39">
        <v>0</v>
      </c>
      <c r="AE219" s="40"/>
      <c r="AF219" s="40"/>
      <c r="AG219" s="40"/>
      <c r="AH219" s="39">
        <v>0</v>
      </c>
    </row>
    <row r="220" spans="1:34" ht="20.100000000000001" customHeight="1" x14ac:dyDescent="0.2">
      <c r="D220" s="2" t="s">
        <v>115</v>
      </c>
      <c r="F220" s="37">
        <v>351</v>
      </c>
      <c r="G220" s="37"/>
      <c r="H220" s="37"/>
      <c r="I220" s="37"/>
      <c r="J220" s="37">
        <v>964</v>
      </c>
      <c r="K220" s="37">
        <v>29</v>
      </c>
      <c r="L220" s="37"/>
      <c r="M220" s="37">
        <v>993</v>
      </c>
      <c r="N220" s="37"/>
      <c r="O220" s="37"/>
      <c r="P220" s="37"/>
      <c r="Q220" s="37">
        <v>216</v>
      </c>
      <c r="R220" s="37">
        <v>873</v>
      </c>
      <c r="S220" s="37"/>
      <c r="T220" s="37">
        <v>1089</v>
      </c>
      <c r="U220" s="37"/>
      <c r="V220" s="37"/>
      <c r="W220" s="37"/>
      <c r="X220" s="37">
        <v>255</v>
      </c>
      <c r="Y220" s="37"/>
      <c r="Z220" s="37"/>
      <c r="AA220" s="37"/>
      <c r="AB220" s="37">
        <v>0</v>
      </c>
      <c r="AC220" s="37"/>
      <c r="AD220" s="37">
        <v>0</v>
      </c>
      <c r="AE220" s="37"/>
      <c r="AF220" s="37"/>
      <c r="AG220" s="37"/>
      <c r="AH220" s="37">
        <v>0</v>
      </c>
    </row>
    <row r="221" spans="1:34" ht="20.100000000000001" customHeight="1" x14ac:dyDescent="0.2">
      <c r="D221" s="38" t="s">
        <v>116</v>
      </c>
      <c r="F221" s="39">
        <v>292</v>
      </c>
      <c r="G221" s="40"/>
      <c r="H221" s="40"/>
      <c r="I221" s="40"/>
      <c r="J221" s="39">
        <v>933</v>
      </c>
      <c r="K221" s="39">
        <v>14</v>
      </c>
      <c r="L221" s="40"/>
      <c r="M221" s="39">
        <v>947</v>
      </c>
      <c r="N221" s="40"/>
      <c r="O221" s="40"/>
      <c r="P221" s="40"/>
      <c r="Q221" s="39">
        <v>187</v>
      </c>
      <c r="R221" s="39">
        <v>809</v>
      </c>
      <c r="S221" s="40"/>
      <c r="T221" s="39">
        <v>996</v>
      </c>
      <c r="U221" s="40"/>
      <c r="V221" s="40"/>
      <c r="W221" s="40"/>
      <c r="X221" s="39">
        <v>243</v>
      </c>
      <c r="Y221" s="40"/>
      <c r="Z221" s="40"/>
      <c r="AA221" s="40"/>
      <c r="AB221" s="39">
        <v>0</v>
      </c>
      <c r="AC221" s="40"/>
      <c r="AD221" s="39">
        <v>0</v>
      </c>
      <c r="AE221" s="40"/>
      <c r="AF221" s="40"/>
      <c r="AG221" s="40"/>
      <c r="AH221" s="39">
        <v>0</v>
      </c>
    </row>
    <row r="222" spans="1:34"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row>
    <row r="223" spans="1:34" s="1" customFormat="1" ht="20.100000000000001" customHeight="1" x14ac:dyDescent="0.2">
      <c r="A223" s="3"/>
      <c r="B223" s="6"/>
      <c r="C223" s="42" t="s">
        <v>196</v>
      </c>
      <c r="D223" s="42"/>
      <c r="E223" s="5"/>
      <c r="F223" s="44">
        <v>1364</v>
      </c>
      <c r="G223" s="45"/>
      <c r="H223" s="45"/>
      <c r="I223" s="45"/>
      <c r="J223" s="44">
        <v>5713</v>
      </c>
      <c r="K223" s="44">
        <v>170</v>
      </c>
      <c r="L223" s="45"/>
      <c r="M223" s="44">
        <v>5883</v>
      </c>
      <c r="N223" s="45"/>
      <c r="O223" s="45"/>
      <c r="P223" s="45"/>
      <c r="Q223" s="44">
        <v>1234</v>
      </c>
      <c r="R223" s="44">
        <v>4836</v>
      </c>
      <c r="S223" s="45"/>
      <c r="T223" s="44">
        <v>6070</v>
      </c>
      <c r="U223" s="45"/>
      <c r="V223" s="45"/>
      <c r="W223" s="45"/>
      <c r="X223" s="44">
        <v>1177</v>
      </c>
      <c r="Y223" s="45"/>
      <c r="Z223" s="45"/>
      <c r="AA223" s="45"/>
      <c r="AB223" s="44">
        <v>0</v>
      </c>
      <c r="AC223" s="45"/>
      <c r="AD223" s="44">
        <v>0</v>
      </c>
      <c r="AE223" s="45"/>
      <c r="AF223" s="45"/>
      <c r="AG223" s="45"/>
      <c r="AH223" s="44">
        <v>0</v>
      </c>
    </row>
    <row r="224" spans="1:34"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row>
    <row r="225" spans="1:34"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row>
    <row r="226" spans="1:34" ht="20.100000000000001" customHeight="1" x14ac:dyDescent="0.2">
      <c r="D226" s="2" t="s">
        <v>192</v>
      </c>
      <c r="F226" s="37">
        <v>1097</v>
      </c>
      <c r="G226" s="37"/>
      <c r="H226" s="37"/>
      <c r="I226" s="37"/>
      <c r="J226" s="37">
        <v>1619</v>
      </c>
      <c r="K226" s="37">
        <v>40</v>
      </c>
      <c r="L226" s="37"/>
      <c r="M226" s="37">
        <v>1659</v>
      </c>
      <c r="N226" s="37"/>
      <c r="O226" s="37"/>
      <c r="P226" s="37"/>
      <c r="Q226" s="37">
        <v>319</v>
      </c>
      <c r="R226" s="37">
        <v>1204</v>
      </c>
      <c r="S226" s="37"/>
      <c r="T226" s="37">
        <v>1523</v>
      </c>
      <c r="U226" s="37"/>
      <c r="V226" s="37"/>
      <c r="W226" s="37"/>
      <c r="X226" s="37">
        <v>1018</v>
      </c>
      <c r="Y226" s="37"/>
      <c r="Z226" s="37"/>
      <c r="AA226" s="37"/>
      <c r="AB226" s="37">
        <v>0</v>
      </c>
      <c r="AC226" s="37"/>
      <c r="AD226" s="37">
        <v>215</v>
      </c>
      <c r="AE226" s="37"/>
      <c r="AF226" s="37"/>
      <c r="AG226" s="37"/>
      <c r="AH226" s="37">
        <v>432</v>
      </c>
    </row>
    <row r="227" spans="1:34" ht="20.100000000000001" customHeight="1" x14ac:dyDescent="0.2">
      <c r="D227" s="38" t="s">
        <v>99</v>
      </c>
      <c r="F227" s="39">
        <v>1408</v>
      </c>
      <c r="G227" s="40"/>
      <c r="H227" s="40"/>
      <c r="I227" s="40"/>
      <c r="J227" s="39">
        <v>1620</v>
      </c>
      <c r="K227" s="39">
        <v>71</v>
      </c>
      <c r="L227" s="40"/>
      <c r="M227" s="39">
        <v>1691</v>
      </c>
      <c r="N227" s="40"/>
      <c r="O227" s="40"/>
      <c r="P227" s="40"/>
      <c r="Q227" s="39">
        <v>298</v>
      </c>
      <c r="R227" s="39">
        <v>2033</v>
      </c>
      <c r="S227" s="40"/>
      <c r="T227" s="39">
        <v>2331</v>
      </c>
      <c r="U227" s="40"/>
      <c r="V227" s="40"/>
      <c r="W227" s="40"/>
      <c r="X227" s="39">
        <v>496</v>
      </c>
      <c r="Y227" s="40"/>
      <c r="Z227" s="40"/>
      <c r="AA227" s="40"/>
      <c r="AB227" s="39">
        <v>0</v>
      </c>
      <c r="AC227" s="40"/>
      <c r="AD227" s="39">
        <v>272</v>
      </c>
      <c r="AE227" s="40"/>
      <c r="AF227" s="40"/>
      <c r="AG227" s="40"/>
      <c r="AH227" s="39">
        <v>532</v>
      </c>
    </row>
    <row r="228" spans="1:34"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row>
    <row r="229" spans="1:34" s="1" customFormat="1" ht="20.100000000000001" customHeight="1" x14ac:dyDescent="0.2">
      <c r="A229" s="3"/>
      <c r="B229" s="6"/>
      <c r="C229" s="42" t="s">
        <v>126</v>
      </c>
      <c r="D229" s="42"/>
      <c r="E229" s="5"/>
      <c r="F229" s="44">
        <v>2505</v>
      </c>
      <c r="G229" s="45"/>
      <c r="H229" s="45"/>
      <c r="I229" s="45"/>
      <c r="J229" s="44">
        <v>3239</v>
      </c>
      <c r="K229" s="44">
        <v>111</v>
      </c>
      <c r="L229" s="45"/>
      <c r="M229" s="44">
        <v>3350</v>
      </c>
      <c r="N229" s="45"/>
      <c r="O229" s="45"/>
      <c r="P229" s="45"/>
      <c r="Q229" s="44">
        <v>617</v>
      </c>
      <c r="R229" s="44">
        <v>3237</v>
      </c>
      <c r="S229" s="45"/>
      <c r="T229" s="44">
        <v>3854</v>
      </c>
      <c r="U229" s="45"/>
      <c r="V229" s="45"/>
      <c r="W229" s="45"/>
      <c r="X229" s="44">
        <v>1514</v>
      </c>
      <c r="Y229" s="45"/>
      <c r="Z229" s="45"/>
      <c r="AA229" s="45"/>
      <c r="AB229" s="44">
        <v>0</v>
      </c>
      <c r="AC229" s="45"/>
      <c r="AD229" s="44">
        <v>487</v>
      </c>
      <c r="AE229" s="45"/>
      <c r="AF229" s="45"/>
      <c r="AG229" s="45"/>
      <c r="AH229" s="44">
        <v>964</v>
      </c>
    </row>
    <row r="230" spans="1:34"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row>
    <row r="231" spans="1:34"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row>
    <row r="232" spans="1:34" ht="20.100000000000001" customHeight="1" x14ac:dyDescent="0.2">
      <c r="D232" s="2" t="s">
        <v>98</v>
      </c>
      <c r="F232" s="37">
        <v>260</v>
      </c>
      <c r="G232" s="37"/>
      <c r="H232" s="37"/>
      <c r="I232" s="37"/>
      <c r="J232" s="37">
        <v>1356</v>
      </c>
      <c r="K232" s="37">
        <v>25</v>
      </c>
      <c r="L232" s="37"/>
      <c r="M232" s="37">
        <v>1381</v>
      </c>
      <c r="N232" s="37"/>
      <c r="O232" s="37"/>
      <c r="P232" s="37"/>
      <c r="Q232" s="37">
        <v>388</v>
      </c>
      <c r="R232" s="37">
        <v>985</v>
      </c>
      <c r="S232" s="37"/>
      <c r="T232" s="37">
        <v>1373</v>
      </c>
      <c r="U232" s="37"/>
      <c r="V232" s="37"/>
      <c r="W232" s="37"/>
      <c r="X232" s="37">
        <v>268</v>
      </c>
      <c r="Y232" s="37"/>
      <c r="Z232" s="37"/>
      <c r="AA232" s="37"/>
      <c r="AB232" s="37">
        <v>0</v>
      </c>
      <c r="AC232" s="37"/>
      <c r="AD232" s="37">
        <v>0</v>
      </c>
      <c r="AE232" s="37"/>
      <c r="AF232" s="37"/>
      <c r="AG232" s="37"/>
      <c r="AH232" s="37">
        <v>131</v>
      </c>
    </row>
    <row r="233" spans="1:34" ht="20.100000000000001" customHeight="1" x14ac:dyDescent="0.2">
      <c r="D233" s="38" t="s">
        <v>99</v>
      </c>
      <c r="F233" s="39">
        <v>232</v>
      </c>
      <c r="G233" s="40"/>
      <c r="H233" s="40"/>
      <c r="I233" s="40"/>
      <c r="J233" s="39">
        <v>1347</v>
      </c>
      <c r="K233" s="39">
        <v>26</v>
      </c>
      <c r="L233" s="40"/>
      <c r="M233" s="39">
        <v>1373</v>
      </c>
      <c r="N233" s="40"/>
      <c r="O233" s="40"/>
      <c r="P233" s="40"/>
      <c r="Q233" s="39">
        <v>381</v>
      </c>
      <c r="R233" s="39">
        <v>954</v>
      </c>
      <c r="S233" s="40"/>
      <c r="T233" s="39">
        <v>1335</v>
      </c>
      <c r="U233" s="40"/>
      <c r="V233" s="40"/>
      <c r="W233" s="40"/>
      <c r="X233" s="39">
        <v>270</v>
      </c>
      <c r="Y233" s="40"/>
      <c r="Z233" s="40"/>
      <c r="AA233" s="40"/>
      <c r="AB233" s="39">
        <v>0</v>
      </c>
      <c r="AC233" s="40"/>
      <c r="AD233" s="39">
        <v>0</v>
      </c>
      <c r="AE233" s="40"/>
      <c r="AF233" s="40"/>
      <c r="AG233" s="40"/>
      <c r="AH233" s="39">
        <v>0</v>
      </c>
    </row>
    <row r="234" spans="1:34" ht="20.100000000000001" customHeight="1" x14ac:dyDescent="0.2">
      <c r="D234" s="2" t="s">
        <v>113</v>
      </c>
      <c r="F234" s="37">
        <v>319</v>
      </c>
      <c r="G234" s="37"/>
      <c r="H234" s="37"/>
      <c r="I234" s="37"/>
      <c r="J234" s="37">
        <v>1352</v>
      </c>
      <c r="K234" s="37">
        <v>16</v>
      </c>
      <c r="L234" s="37"/>
      <c r="M234" s="37">
        <v>1368</v>
      </c>
      <c r="N234" s="37"/>
      <c r="O234" s="37"/>
      <c r="P234" s="37"/>
      <c r="Q234" s="37">
        <v>355</v>
      </c>
      <c r="R234" s="37">
        <v>1011</v>
      </c>
      <c r="S234" s="37"/>
      <c r="T234" s="37">
        <v>1366</v>
      </c>
      <c r="U234" s="37"/>
      <c r="V234" s="37"/>
      <c r="W234" s="37"/>
      <c r="X234" s="37">
        <v>321</v>
      </c>
      <c r="Y234" s="37"/>
      <c r="Z234" s="37"/>
      <c r="AA234" s="37"/>
      <c r="AB234" s="37">
        <v>0</v>
      </c>
      <c r="AC234" s="37"/>
      <c r="AD234" s="37">
        <v>0</v>
      </c>
      <c r="AE234" s="37"/>
      <c r="AF234" s="37"/>
      <c r="AG234" s="37"/>
      <c r="AH234" s="37">
        <v>0</v>
      </c>
    </row>
    <row r="235" spans="1:34" ht="20.100000000000001" customHeight="1" x14ac:dyDescent="0.2">
      <c r="D235" s="38" t="s">
        <v>101</v>
      </c>
      <c r="F235" s="39">
        <v>223</v>
      </c>
      <c r="G235" s="40"/>
      <c r="H235" s="40"/>
      <c r="I235" s="40"/>
      <c r="J235" s="39">
        <v>1361</v>
      </c>
      <c r="K235" s="39">
        <v>23</v>
      </c>
      <c r="L235" s="40"/>
      <c r="M235" s="39">
        <v>1384</v>
      </c>
      <c r="N235" s="40"/>
      <c r="O235" s="40"/>
      <c r="P235" s="40"/>
      <c r="Q235" s="39">
        <v>410</v>
      </c>
      <c r="R235" s="39">
        <v>901</v>
      </c>
      <c r="S235" s="40"/>
      <c r="T235" s="39">
        <v>1311</v>
      </c>
      <c r="U235" s="40"/>
      <c r="V235" s="40"/>
      <c r="W235" s="40"/>
      <c r="X235" s="39">
        <v>296</v>
      </c>
      <c r="Y235" s="40"/>
      <c r="Z235" s="40"/>
      <c r="AA235" s="40"/>
      <c r="AB235" s="39">
        <v>0</v>
      </c>
      <c r="AC235" s="40"/>
      <c r="AD235" s="39">
        <v>0</v>
      </c>
      <c r="AE235" s="40"/>
      <c r="AF235" s="40"/>
      <c r="AG235" s="40"/>
      <c r="AH235" s="39">
        <v>0</v>
      </c>
    </row>
    <row r="236" spans="1:34" ht="20.100000000000001" customHeight="1" x14ac:dyDescent="0.2">
      <c r="D236" s="41" t="s">
        <v>115</v>
      </c>
      <c r="F236" s="40">
        <v>193</v>
      </c>
      <c r="G236" s="40"/>
      <c r="H236" s="40"/>
      <c r="I236" s="40"/>
      <c r="J236" s="40">
        <v>1353</v>
      </c>
      <c r="K236" s="40">
        <v>34</v>
      </c>
      <c r="L236" s="40"/>
      <c r="M236" s="40">
        <v>1387</v>
      </c>
      <c r="N236" s="40"/>
      <c r="O236" s="40"/>
      <c r="P236" s="40"/>
      <c r="Q236" s="40">
        <v>426</v>
      </c>
      <c r="R236" s="40">
        <v>862</v>
      </c>
      <c r="S236" s="40"/>
      <c r="T236" s="40">
        <v>1288</v>
      </c>
      <c r="U236" s="40"/>
      <c r="V236" s="40"/>
      <c r="W236" s="40"/>
      <c r="X236" s="40">
        <v>292</v>
      </c>
      <c r="Y236" s="40"/>
      <c r="Z236" s="40"/>
      <c r="AA236" s="40"/>
      <c r="AB236" s="40">
        <v>0</v>
      </c>
      <c r="AC236" s="40"/>
      <c r="AD236" s="40">
        <v>0</v>
      </c>
      <c r="AE236" s="40"/>
      <c r="AF236" s="40"/>
      <c r="AG236" s="40"/>
      <c r="AH236" s="40">
        <v>0</v>
      </c>
    </row>
    <row r="237" spans="1:34"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row>
    <row r="238" spans="1:34" s="1" customFormat="1" ht="20.100000000000001" customHeight="1" x14ac:dyDescent="0.2">
      <c r="A238" s="3"/>
      <c r="B238" s="6"/>
      <c r="C238" s="42" t="s">
        <v>198</v>
      </c>
      <c r="D238" s="42"/>
      <c r="E238" s="5"/>
      <c r="F238" s="44">
        <v>1227</v>
      </c>
      <c r="G238" s="45"/>
      <c r="H238" s="45"/>
      <c r="I238" s="45"/>
      <c r="J238" s="44">
        <v>6769</v>
      </c>
      <c r="K238" s="44">
        <v>124</v>
      </c>
      <c r="L238" s="45"/>
      <c r="M238" s="44">
        <v>6893</v>
      </c>
      <c r="N238" s="45"/>
      <c r="O238" s="45"/>
      <c r="P238" s="45"/>
      <c r="Q238" s="44">
        <v>1960</v>
      </c>
      <c r="R238" s="44">
        <v>4713</v>
      </c>
      <c r="S238" s="45"/>
      <c r="T238" s="44">
        <v>6673</v>
      </c>
      <c r="U238" s="45"/>
      <c r="V238" s="45"/>
      <c r="W238" s="45"/>
      <c r="X238" s="44">
        <v>1447</v>
      </c>
      <c r="Y238" s="45"/>
      <c r="Z238" s="45"/>
      <c r="AA238" s="45"/>
      <c r="AB238" s="44">
        <v>0</v>
      </c>
      <c r="AC238" s="45"/>
      <c r="AD238" s="44">
        <v>0</v>
      </c>
      <c r="AE238" s="45"/>
      <c r="AF238" s="45"/>
      <c r="AG238" s="45"/>
      <c r="AH238" s="44">
        <v>131</v>
      </c>
    </row>
    <row r="239" spans="1:34"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row>
    <row r="240" spans="1:34" s="1" customFormat="1" ht="20.100000000000001" customHeight="1" x14ac:dyDescent="0.25">
      <c r="A240" s="3"/>
      <c r="B240" s="49" t="s">
        <v>199</v>
      </c>
      <c r="C240" s="50"/>
      <c r="D240" s="50"/>
      <c r="E240" s="5"/>
      <c r="F240" s="51">
        <v>5096</v>
      </c>
      <c r="G240" s="52"/>
      <c r="H240" s="52"/>
      <c r="I240" s="52"/>
      <c r="J240" s="51">
        <v>15721</v>
      </c>
      <c r="K240" s="51">
        <v>405</v>
      </c>
      <c r="L240" s="52"/>
      <c r="M240" s="51">
        <v>16126</v>
      </c>
      <c r="N240" s="52"/>
      <c r="O240" s="52"/>
      <c r="P240" s="52"/>
      <c r="Q240" s="51">
        <v>3811</v>
      </c>
      <c r="R240" s="51">
        <v>12786</v>
      </c>
      <c r="S240" s="52"/>
      <c r="T240" s="51">
        <v>16597</v>
      </c>
      <c r="U240" s="52"/>
      <c r="V240" s="52"/>
      <c r="W240" s="52"/>
      <c r="X240" s="51">
        <v>4138</v>
      </c>
      <c r="Y240" s="52"/>
      <c r="Z240" s="52"/>
      <c r="AA240" s="52"/>
      <c r="AB240" s="51">
        <v>0</v>
      </c>
      <c r="AC240" s="52"/>
      <c r="AD240" s="51">
        <v>487</v>
      </c>
      <c r="AE240" s="52"/>
      <c r="AF240" s="52"/>
      <c r="AG240" s="52"/>
      <c r="AH240" s="51">
        <v>1095</v>
      </c>
    </row>
    <row r="241" spans="2:34"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row>
    <row r="242" spans="2:34"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row>
    <row r="243" spans="2:34"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row>
    <row r="244" spans="2:34" ht="20.100000000000001" customHeight="1" x14ac:dyDescent="0.2">
      <c r="D244" s="2" t="s">
        <v>201</v>
      </c>
      <c r="F244" s="37">
        <v>988</v>
      </c>
      <c r="G244" s="37"/>
      <c r="H244" s="37"/>
      <c r="I244" s="37"/>
      <c r="J244" s="37">
        <v>2087</v>
      </c>
      <c r="K244" s="37">
        <v>59</v>
      </c>
      <c r="L244" s="37"/>
      <c r="M244" s="37">
        <v>2146</v>
      </c>
      <c r="N244" s="37"/>
      <c r="O244" s="37"/>
      <c r="P244" s="37"/>
      <c r="Q244" s="37">
        <v>367</v>
      </c>
      <c r="R244" s="37">
        <v>2260</v>
      </c>
      <c r="S244" s="37"/>
      <c r="T244" s="37">
        <v>2627</v>
      </c>
      <c r="U244" s="37"/>
      <c r="V244" s="37"/>
      <c r="W244" s="37"/>
      <c r="X244" s="37">
        <v>483</v>
      </c>
      <c r="Y244" s="37"/>
      <c r="Z244" s="37"/>
      <c r="AA244" s="37"/>
      <c r="AB244" s="37">
        <v>0</v>
      </c>
      <c r="AC244" s="37"/>
      <c r="AD244" s="37">
        <v>24</v>
      </c>
      <c r="AE244" s="37"/>
      <c r="AF244" s="37"/>
      <c r="AG244" s="37"/>
      <c r="AH244" s="37">
        <v>254</v>
      </c>
    </row>
    <row r="245" spans="2:34" ht="20.100000000000001" customHeight="1" x14ac:dyDescent="0.2">
      <c r="D245" s="38" t="s">
        <v>202</v>
      </c>
      <c r="F245" s="39">
        <v>465</v>
      </c>
      <c r="G245" s="40"/>
      <c r="H245" s="40"/>
      <c r="I245" s="40"/>
      <c r="J245" s="39">
        <v>2109</v>
      </c>
      <c r="K245" s="39">
        <v>60</v>
      </c>
      <c r="L245" s="40"/>
      <c r="M245" s="39">
        <v>2169</v>
      </c>
      <c r="N245" s="40"/>
      <c r="O245" s="40"/>
      <c r="P245" s="40"/>
      <c r="Q245" s="39">
        <v>447</v>
      </c>
      <c r="R245" s="39">
        <v>1697</v>
      </c>
      <c r="S245" s="40"/>
      <c r="T245" s="39">
        <v>2144</v>
      </c>
      <c r="U245" s="40"/>
      <c r="V245" s="40"/>
      <c r="W245" s="40"/>
      <c r="X245" s="39">
        <v>482</v>
      </c>
      <c r="Y245" s="40"/>
      <c r="Z245" s="40"/>
      <c r="AA245" s="40"/>
      <c r="AB245" s="39">
        <v>0</v>
      </c>
      <c r="AC245" s="40"/>
      <c r="AD245" s="39">
        <v>8</v>
      </c>
      <c r="AE245" s="40"/>
      <c r="AF245" s="40"/>
      <c r="AG245" s="40"/>
      <c r="AH245" s="39">
        <v>3</v>
      </c>
    </row>
    <row r="246" spans="2:34" ht="20.100000000000001" customHeight="1" x14ac:dyDescent="0.2">
      <c r="D246" s="2" t="s">
        <v>203</v>
      </c>
      <c r="F246" s="37">
        <v>444</v>
      </c>
      <c r="G246" s="37"/>
      <c r="H246" s="37"/>
      <c r="I246" s="37"/>
      <c r="J246" s="37">
        <v>2087</v>
      </c>
      <c r="K246" s="37">
        <v>86</v>
      </c>
      <c r="L246" s="37"/>
      <c r="M246" s="37">
        <v>2173</v>
      </c>
      <c r="N246" s="37"/>
      <c r="O246" s="37"/>
      <c r="P246" s="37"/>
      <c r="Q246" s="37">
        <v>431</v>
      </c>
      <c r="R246" s="37">
        <v>1896</v>
      </c>
      <c r="S246" s="37"/>
      <c r="T246" s="37">
        <v>2327</v>
      </c>
      <c r="U246" s="37"/>
      <c r="V246" s="37"/>
      <c r="W246" s="37"/>
      <c r="X246" s="37">
        <v>286</v>
      </c>
      <c r="Y246" s="37"/>
      <c r="Z246" s="37"/>
      <c r="AA246" s="37"/>
      <c r="AB246" s="37">
        <v>0</v>
      </c>
      <c r="AC246" s="37"/>
      <c r="AD246" s="37">
        <v>4</v>
      </c>
      <c r="AE246" s="37"/>
      <c r="AF246" s="37"/>
      <c r="AG246" s="37"/>
      <c r="AH246" s="37">
        <v>0</v>
      </c>
    </row>
    <row r="247" spans="2:34" ht="20.100000000000001" customHeight="1" x14ac:dyDescent="0.2">
      <c r="D247" s="38" t="s">
        <v>204</v>
      </c>
      <c r="F247" s="39">
        <v>143</v>
      </c>
      <c r="G247" s="40"/>
      <c r="H247" s="40"/>
      <c r="I247" s="40"/>
      <c r="J247" s="39">
        <v>606</v>
      </c>
      <c r="K247" s="39">
        <v>25</v>
      </c>
      <c r="L247" s="40"/>
      <c r="M247" s="39">
        <v>631</v>
      </c>
      <c r="N247" s="40"/>
      <c r="O247" s="40"/>
      <c r="P247" s="40"/>
      <c r="Q247" s="39">
        <v>164</v>
      </c>
      <c r="R247" s="39">
        <v>469</v>
      </c>
      <c r="S247" s="40"/>
      <c r="T247" s="39">
        <v>633</v>
      </c>
      <c r="U247" s="40"/>
      <c r="V247" s="40"/>
      <c r="W247" s="40"/>
      <c r="X247" s="39">
        <v>134</v>
      </c>
      <c r="Y247" s="40"/>
      <c r="Z247" s="40"/>
      <c r="AA247" s="40"/>
      <c r="AB247" s="39">
        <v>0</v>
      </c>
      <c r="AC247" s="40"/>
      <c r="AD247" s="39">
        <v>7</v>
      </c>
      <c r="AE247" s="40"/>
      <c r="AF247" s="40"/>
      <c r="AG247" s="40"/>
      <c r="AH247" s="39">
        <v>0</v>
      </c>
    </row>
    <row r="248" spans="2:34" ht="20.100000000000001" customHeight="1" x14ac:dyDescent="0.2">
      <c r="D248" s="2" t="s">
        <v>205</v>
      </c>
      <c r="F248" s="37">
        <v>194</v>
      </c>
      <c r="G248" s="37"/>
      <c r="H248" s="37"/>
      <c r="I248" s="37"/>
      <c r="J248" s="37">
        <v>623</v>
      </c>
      <c r="K248" s="37">
        <v>19</v>
      </c>
      <c r="L248" s="37"/>
      <c r="M248" s="37">
        <v>642</v>
      </c>
      <c r="N248" s="37"/>
      <c r="O248" s="37"/>
      <c r="P248" s="37"/>
      <c r="Q248" s="37">
        <v>151</v>
      </c>
      <c r="R248" s="37">
        <v>481</v>
      </c>
      <c r="S248" s="37"/>
      <c r="T248" s="37">
        <v>632</v>
      </c>
      <c r="U248" s="37"/>
      <c r="V248" s="37"/>
      <c r="W248" s="37"/>
      <c r="X248" s="37">
        <v>201</v>
      </c>
      <c r="Y248" s="37"/>
      <c r="Z248" s="37"/>
      <c r="AA248" s="37"/>
      <c r="AB248" s="37">
        <v>0</v>
      </c>
      <c r="AC248" s="37"/>
      <c r="AD248" s="37">
        <v>3</v>
      </c>
      <c r="AE248" s="37"/>
      <c r="AF248" s="37"/>
      <c r="AG248" s="37"/>
      <c r="AH248" s="37">
        <v>2</v>
      </c>
    </row>
    <row r="249" spans="2:34" ht="20.100000000000001" customHeight="1" x14ac:dyDescent="0.2">
      <c r="D249" s="38" t="s">
        <v>206</v>
      </c>
      <c r="F249" s="39">
        <v>129</v>
      </c>
      <c r="G249" s="40"/>
      <c r="H249" s="40"/>
      <c r="I249" s="40"/>
      <c r="J249" s="39">
        <v>637</v>
      </c>
      <c r="K249" s="39">
        <v>33</v>
      </c>
      <c r="L249" s="40"/>
      <c r="M249" s="39">
        <v>670</v>
      </c>
      <c r="N249" s="40"/>
      <c r="O249" s="40"/>
      <c r="P249" s="40"/>
      <c r="Q249" s="39">
        <v>222</v>
      </c>
      <c r="R249" s="39">
        <v>415</v>
      </c>
      <c r="S249" s="40"/>
      <c r="T249" s="39">
        <v>637</v>
      </c>
      <c r="U249" s="40"/>
      <c r="V249" s="40"/>
      <c r="W249" s="40"/>
      <c r="X249" s="39">
        <v>159</v>
      </c>
      <c r="Y249" s="40"/>
      <c r="Z249" s="40"/>
      <c r="AA249" s="40"/>
      <c r="AB249" s="39">
        <v>0</v>
      </c>
      <c r="AC249" s="40"/>
      <c r="AD249" s="39">
        <v>3</v>
      </c>
      <c r="AE249" s="40"/>
      <c r="AF249" s="40"/>
      <c r="AG249" s="40"/>
      <c r="AH249" s="39">
        <v>0</v>
      </c>
    </row>
    <row r="250" spans="2:34" ht="20.100000000000001" customHeight="1" x14ac:dyDescent="0.2">
      <c r="D250" s="2" t="s">
        <v>207</v>
      </c>
      <c r="F250" s="37">
        <v>417</v>
      </c>
      <c r="G250" s="37"/>
      <c r="H250" s="37"/>
      <c r="I250" s="37"/>
      <c r="J250" s="37">
        <v>1527</v>
      </c>
      <c r="K250" s="37">
        <v>44</v>
      </c>
      <c r="L250" s="37"/>
      <c r="M250" s="37">
        <v>1571</v>
      </c>
      <c r="N250" s="37"/>
      <c r="O250" s="37"/>
      <c r="P250" s="37"/>
      <c r="Q250" s="37">
        <v>356</v>
      </c>
      <c r="R250" s="37">
        <v>1174</v>
      </c>
      <c r="S250" s="37"/>
      <c r="T250" s="37">
        <v>1530</v>
      </c>
      <c r="U250" s="37"/>
      <c r="V250" s="37"/>
      <c r="W250" s="37"/>
      <c r="X250" s="37">
        <v>457</v>
      </c>
      <c r="Y250" s="37"/>
      <c r="Z250" s="37"/>
      <c r="AA250" s="37"/>
      <c r="AB250" s="37">
        <v>0</v>
      </c>
      <c r="AC250" s="37"/>
      <c r="AD250" s="37">
        <v>1</v>
      </c>
      <c r="AE250" s="37"/>
      <c r="AF250" s="37"/>
      <c r="AG250" s="37"/>
      <c r="AH250" s="37">
        <v>6</v>
      </c>
    </row>
    <row r="251" spans="2:34" ht="20.100000000000001" customHeight="1" x14ac:dyDescent="0.2">
      <c r="D251" s="38" t="s">
        <v>208</v>
      </c>
      <c r="F251" s="39">
        <v>448</v>
      </c>
      <c r="G251" s="40"/>
      <c r="H251" s="40"/>
      <c r="I251" s="40"/>
      <c r="J251" s="39">
        <v>1514</v>
      </c>
      <c r="K251" s="39">
        <v>59</v>
      </c>
      <c r="L251" s="40"/>
      <c r="M251" s="39">
        <v>1573</v>
      </c>
      <c r="N251" s="40"/>
      <c r="O251" s="40"/>
      <c r="P251" s="40"/>
      <c r="Q251" s="39">
        <v>338</v>
      </c>
      <c r="R251" s="39">
        <v>1298</v>
      </c>
      <c r="S251" s="40"/>
      <c r="T251" s="39">
        <v>1636</v>
      </c>
      <c r="U251" s="40"/>
      <c r="V251" s="40"/>
      <c r="W251" s="40"/>
      <c r="X251" s="39">
        <v>385</v>
      </c>
      <c r="Y251" s="40"/>
      <c r="Z251" s="40"/>
      <c r="AA251" s="40"/>
      <c r="AB251" s="39">
        <v>0</v>
      </c>
      <c r="AC251" s="40"/>
      <c r="AD251" s="39">
        <v>0</v>
      </c>
      <c r="AE251" s="40"/>
      <c r="AF251" s="40"/>
      <c r="AG251" s="40"/>
      <c r="AH251" s="39">
        <v>8</v>
      </c>
    </row>
    <row r="252" spans="2:34" ht="20.100000000000001" customHeight="1" x14ac:dyDescent="0.2">
      <c r="D252" s="2" t="s">
        <v>209</v>
      </c>
      <c r="F252" s="37">
        <v>205</v>
      </c>
      <c r="G252" s="37"/>
      <c r="H252" s="37"/>
      <c r="I252" s="37"/>
      <c r="J252" s="37">
        <v>612</v>
      </c>
      <c r="K252" s="37">
        <v>15</v>
      </c>
      <c r="L252" s="37"/>
      <c r="M252" s="37">
        <v>627</v>
      </c>
      <c r="N252" s="37"/>
      <c r="O252" s="37"/>
      <c r="P252" s="37"/>
      <c r="Q252" s="37">
        <v>209</v>
      </c>
      <c r="R252" s="37">
        <v>403</v>
      </c>
      <c r="S252" s="37"/>
      <c r="T252" s="37">
        <v>612</v>
      </c>
      <c r="U252" s="37"/>
      <c r="V252" s="37"/>
      <c r="W252" s="37"/>
      <c r="X252" s="37">
        <v>197</v>
      </c>
      <c r="Y252" s="37"/>
      <c r="Z252" s="37"/>
      <c r="AA252" s="37"/>
      <c r="AB252" s="37">
        <v>0</v>
      </c>
      <c r="AC252" s="37"/>
      <c r="AD252" s="37">
        <v>23</v>
      </c>
      <c r="AE252" s="37"/>
      <c r="AF252" s="37"/>
      <c r="AG252" s="37"/>
      <c r="AH252" s="37">
        <v>0</v>
      </c>
    </row>
    <row r="253" spans="2:34" ht="20.100000000000001" customHeight="1" x14ac:dyDescent="0.2">
      <c r="D253" s="38" t="s">
        <v>210</v>
      </c>
      <c r="F253" s="39">
        <v>658</v>
      </c>
      <c r="G253" s="40"/>
      <c r="H253" s="40"/>
      <c r="I253" s="40"/>
      <c r="J253" s="39">
        <v>2120</v>
      </c>
      <c r="K253" s="39">
        <v>115</v>
      </c>
      <c r="L253" s="40"/>
      <c r="M253" s="39">
        <v>2235</v>
      </c>
      <c r="N253" s="40"/>
      <c r="O253" s="40"/>
      <c r="P253" s="40"/>
      <c r="Q253" s="39">
        <v>400</v>
      </c>
      <c r="R253" s="39">
        <v>1965</v>
      </c>
      <c r="S253" s="40"/>
      <c r="T253" s="39">
        <v>2365</v>
      </c>
      <c r="U253" s="40"/>
      <c r="V253" s="40"/>
      <c r="W253" s="40"/>
      <c r="X253" s="39">
        <v>516</v>
      </c>
      <c r="Y253" s="40"/>
      <c r="Z253" s="40"/>
      <c r="AA253" s="40"/>
      <c r="AB253" s="39">
        <v>0</v>
      </c>
      <c r="AC253" s="40"/>
      <c r="AD253" s="39">
        <v>12</v>
      </c>
      <c r="AE253" s="40"/>
      <c r="AF253" s="40"/>
      <c r="AG253" s="40"/>
      <c r="AH253" s="39">
        <v>60</v>
      </c>
    </row>
    <row r="254" spans="2:34" ht="20.100000000000001" customHeight="1" x14ac:dyDescent="0.2">
      <c r="D254" s="2" t="s">
        <v>211</v>
      </c>
      <c r="F254" s="37">
        <v>0</v>
      </c>
      <c r="G254" s="37"/>
      <c r="H254" s="37"/>
      <c r="I254" s="37"/>
      <c r="J254" s="37">
        <v>293</v>
      </c>
      <c r="K254" s="37">
        <v>0</v>
      </c>
      <c r="L254" s="37"/>
      <c r="M254" s="37">
        <v>293</v>
      </c>
      <c r="N254" s="37"/>
      <c r="O254" s="37"/>
      <c r="P254" s="37"/>
      <c r="Q254" s="37">
        <v>53</v>
      </c>
      <c r="R254" s="37">
        <v>21</v>
      </c>
      <c r="S254" s="37"/>
      <c r="T254" s="37">
        <v>74</v>
      </c>
      <c r="U254" s="37"/>
      <c r="V254" s="37"/>
      <c r="W254" s="37"/>
      <c r="X254" s="37">
        <v>219</v>
      </c>
      <c r="Y254" s="37"/>
      <c r="Z254" s="37"/>
      <c r="AA254" s="37"/>
      <c r="AB254" s="37">
        <v>0</v>
      </c>
      <c r="AC254" s="37"/>
      <c r="AD254" s="37">
        <v>0</v>
      </c>
      <c r="AE254" s="37"/>
      <c r="AF254" s="37"/>
      <c r="AG254" s="37"/>
      <c r="AH254" s="37">
        <v>0</v>
      </c>
    </row>
    <row r="255" spans="2:34" ht="20.100000000000001" customHeight="1" x14ac:dyDescent="0.2">
      <c r="D255" s="38" t="s">
        <v>212</v>
      </c>
      <c r="F255" s="39">
        <v>0</v>
      </c>
      <c r="G255" s="40"/>
      <c r="H255" s="40"/>
      <c r="I255" s="40"/>
      <c r="J255" s="39">
        <v>303</v>
      </c>
      <c r="K255" s="39">
        <v>0</v>
      </c>
      <c r="L255" s="40"/>
      <c r="M255" s="39">
        <v>303</v>
      </c>
      <c r="N255" s="40"/>
      <c r="O255" s="40"/>
      <c r="P255" s="40"/>
      <c r="Q255" s="39">
        <v>36</v>
      </c>
      <c r="R255" s="39">
        <v>10</v>
      </c>
      <c r="S255" s="40"/>
      <c r="T255" s="39">
        <v>46</v>
      </c>
      <c r="U255" s="40"/>
      <c r="V255" s="40"/>
      <c r="W255" s="40"/>
      <c r="X255" s="39">
        <v>257</v>
      </c>
      <c r="Y255" s="40"/>
      <c r="Z255" s="40"/>
      <c r="AA255" s="40"/>
      <c r="AB255" s="39">
        <v>0</v>
      </c>
      <c r="AC255" s="40"/>
      <c r="AD255" s="39">
        <v>0</v>
      </c>
      <c r="AE255" s="40"/>
      <c r="AF255" s="40"/>
      <c r="AG255" s="40"/>
      <c r="AH255" s="39">
        <v>0</v>
      </c>
    </row>
    <row r="256" spans="2:34"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row>
    <row r="257" spans="1:34" s="1" customFormat="1" ht="20.100000000000001" customHeight="1" x14ac:dyDescent="0.2">
      <c r="A257" s="3"/>
      <c r="B257" s="6"/>
      <c r="C257" s="42" t="s">
        <v>180</v>
      </c>
      <c r="D257" s="42"/>
      <c r="E257" s="5"/>
      <c r="F257" s="44">
        <v>4091</v>
      </c>
      <c r="G257" s="45"/>
      <c r="H257" s="45"/>
      <c r="I257" s="45"/>
      <c r="J257" s="44">
        <v>14518</v>
      </c>
      <c r="K257" s="44">
        <v>515</v>
      </c>
      <c r="L257" s="45"/>
      <c r="M257" s="44">
        <v>15033</v>
      </c>
      <c r="N257" s="45"/>
      <c r="O257" s="45"/>
      <c r="P257" s="45"/>
      <c r="Q257" s="44">
        <v>3174</v>
      </c>
      <c r="R257" s="44">
        <v>12089</v>
      </c>
      <c r="S257" s="45"/>
      <c r="T257" s="44">
        <v>15263</v>
      </c>
      <c r="U257" s="45"/>
      <c r="V257" s="45"/>
      <c r="W257" s="45"/>
      <c r="X257" s="44">
        <v>3776</v>
      </c>
      <c r="Y257" s="45"/>
      <c r="Z257" s="45"/>
      <c r="AA257" s="45"/>
      <c r="AB257" s="44">
        <v>0</v>
      </c>
      <c r="AC257" s="45"/>
      <c r="AD257" s="44">
        <v>85</v>
      </c>
      <c r="AE257" s="45"/>
      <c r="AF257" s="45"/>
      <c r="AG257" s="45"/>
      <c r="AH257" s="44">
        <v>333</v>
      </c>
    </row>
    <row r="258" spans="1:34"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row>
    <row r="259" spans="1:34" s="1" customFormat="1" ht="20.100000000000001" customHeight="1" x14ac:dyDescent="0.25">
      <c r="A259" s="3"/>
      <c r="B259" s="49" t="s">
        <v>213</v>
      </c>
      <c r="C259" s="50"/>
      <c r="D259" s="50"/>
      <c r="E259" s="5"/>
      <c r="F259" s="51">
        <v>4091</v>
      </c>
      <c r="G259" s="52"/>
      <c r="H259" s="52"/>
      <c r="I259" s="52"/>
      <c r="J259" s="51">
        <v>14518</v>
      </c>
      <c r="K259" s="51">
        <v>515</v>
      </c>
      <c r="L259" s="52"/>
      <c r="M259" s="51">
        <v>15033</v>
      </c>
      <c r="N259" s="52"/>
      <c r="O259" s="52"/>
      <c r="P259" s="52"/>
      <c r="Q259" s="51">
        <v>3174</v>
      </c>
      <c r="R259" s="51">
        <v>12089</v>
      </c>
      <c r="S259" s="52"/>
      <c r="T259" s="51">
        <v>15263</v>
      </c>
      <c r="U259" s="52"/>
      <c r="V259" s="52"/>
      <c r="W259" s="52"/>
      <c r="X259" s="51">
        <v>3776</v>
      </c>
      <c r="Y259" s="52"/>
      <c r="Z259" s="52"/>
      <c r="AA259" s="52"/>
      <c r="AB259" s="51">
        <v>0</v>
      </c>
      <c r="AC259" s="52"/>
      <c r="AD259" s="51">
        <v>85</v>
      </c>
      <c r="AE259" s="52"/>
      <c r="AF259" s="52"/>
      <c r="AG259" s="52"/>
      <c r="AH259" s="51">
        <v>333</v>
      </c>
    </row>
    <row r="260" spans="1:34"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row>
    <row r="261" spans="1:34"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row>
    <row r="262" spans="1:34"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row>
    <row r="263" spans="1:34" ht="20.100000000000001" customHeight="1" x14ac:dyDescent="0.2">
      <c r="D263" s="2" t="s">
        <v>215</v>
      </c>
      <c r="F263" s="37">
        <v>0</v>
      </c>
      <c r="G263" s="37"/>
      <c r="H263" s="37"/>
      <c r="I263" s="37"/>
      <c r="J263" s="37">
        <v>895</v>
      </c>
      <c r="K263" s="37">
        <v>27</v>
      </c>
      <c r="L263" s="37"/>
      <c r="M263" s="37">
        <v>922</v>
      </c>
      <c r="N263" s="37"/>
      <c r="O263" s="37"/>
      <c r="P263" s="37"/>
      <c r="Q263" s="37">
        <v>87</v>
      </c>
      <c r="R263" s="37">
        <v>801</v>
      </c>
      <c r="S263" s="37"/>
      <c r="T263" s="37">
        <v>888</v>
      </c>
      <c r="U263" s="37"/>
      <c r="V263" s="37"/>
      <c r="W263" s="37"/>
      <c r="X263" s="37">
        <v>307</v>
      </c>
      <c r="Y263" s="37"/>
      <c r="Z263" s="37"/>
      <c r="AA263" s="37"/>
      <c r="AB263" s="37">
        <v>273</v>
      </c>
      <c r="AC263" s="37"/>
      <c r="AD263" s="37">
        <v>0</v>
      </c>
      <c r="AE263" s="37"/>
      <c r="AF263" s="37"/>
      <c r="AG263" s="37"/>
      <c r="AH263" s="37">
        <v>0</v>
      </c>
    </row>
    <row r="264" spans="1:34" ht="20.100000000000001" customHeight="1" x14ac:dyDescent="0.2">
      <c r="D264" s="38" t="s">
        <v>216</v>
      </c>
      <c r="F264" s="39">
        <v>0</v>
      </c>
      <c r="G264" s="40"/>
      <c r="H264" s="40"/>
      <c r="I264" s="40"/>
      <c r="J264" s="39">
        <v>884</v>
      </c>
      <c r="K264" s="39">
        <v>41</v>
      </c>
      <c r="L264" s="40"/>
      <c r="M264" s="39">
        <v>925</v>
      </c>
      <c r="N264" s="40"/>
      <c r="O264" s="40"/>
      <c r="P264" s="40"/>
      <c r="Q264" s="39">
        <v>100</v>
      </c>
      <c r="R264" s="39">
        <v>862</v>
      </c>
      <c r="S264" s="40"/>
      <c r="T264" s="39">
        <v>962</v>
      </c>
      <c r="U264" s="40"/>
      <c r="V264" s="40"/>
      <c r="W264" s="40"/>
      <c r="X264" s="39">
        <v>320</v>
      </c>
      <c r="Y264" s="40"/>
      <c r="Z264" s="40"/>
      <c r="AA264" s="40"/>
      <c r="AB264" s="39">
        <v>357</v>
      </c>
      <c r="AC264" s="40"/>
      <c r="AD264" s="39">
        <v>0</v>
      </c>
      <c r="AE264" s="40"/>
      <c r="AF264" s="40"/>
      <c r="AG264" s="40"/>
      <c r="AH264" s="39">
        <v>0</v>
      </c>
    </row>
    <row r="265" spans="1:34" ht="20.100000000000001" customHeight="1" x14ac:dyDescent="0.2">
      <c r="D265" s="2" t="s">
        <v>217</v>
      </c>
      <c r="F265" s="37">
        <v>0</v>
      </c>
      <c r="G265" s="37"/>
      <c r="H265" s="37"/>
      <c r="I265" s="37"/>
      <c r="J265" s="37">
        <v>891</v>
      </c>
      <c r="K265" s="37">
        <v>17</v>
      </c>
      <c r="L265" s="37"/>
      <c r="M265" s="37">
        <v>908</v>
      </c>
      <c r="N265" s="37"/>
      <c r="O265" s="37"/>
      <c r="P265" s="37"/>
      <c r="Q265" s="37">
        <v>101</v>
      </c>
      <c r="R265" s="37">
        <v>938</v>
      </c>
      <c r="S265" s="37"/>
      <c r="T265" s="37">
        <v>1039</v>
      </c>
      <c r="U265" s="37"/>
      <c r="V265" s="37"/>
      <c r="W265" s="37"/>
      <c r="X265" s="37">
        <v>490</v>
      </c>
      <c r="Y265" s="37"/>
      <c r="Z265" s="37"/>
      <c r="AA265" s="37"/>
      <c r="AB265" s="37">
        <v>621</v>
      </c>
      <c r="AC265" s="37"/>
      <c r="AD265" s="37">
        <v>0</v>
      </c>
      <c r="AE265" s="37"/>
      <c r="AF265" s="37"/>
      <c r="AG265" s="37"/>
      <c r="AH265" s="37">
        <v>104</v>
      </c>
    </row>
    <row r="266" spans="1:34" ht="20.100000000000001" customHeight="1" x14ac:dyDescent="0.2">
      <c r="D266" s="38" t="s">
        <v>218</v>
      </c>
      <c r="F266" s="39">
        <v>0</v>
      </c>
      <c r="G266" s="40"/>
      <c r="H266" s="40"/>
      <c r="I266" s="40"/>
      <c r="J266" s="39">
        <v>885</v>
      </c>
      <c r="K266" s="39">
        <v>10</v>
      </c>
      <c r="L266" s="40"/>
      <c r="M266" s="39">
        <v>895</v>
      </c>
      <c r="N266" s="40"/>
      <c r="O266" s="40"/>
      <c r="P266" s="40"/>
      <c r="Q266" s="39">
        <v>139</v>
      </c>
      <c r="R266" s="39">
        <v>690</v>
      </c>
      <c r="S266" s="40"/>
      <c r="T266" s="39">
        <v>829</v>
      </c>
      <c r="U266" s="40"/>
      <c r="V266" s="40"/>
      <c r="W266" s="40"/>
      <c r="X266" s="39">
        <v>233</v>
      </c>
      <c r="Y266" s="40"/>
      <c r="Z266" s="40"/>
      <c r="AA266" s="40"/>
      <c r="AB266" s="39">
        <v>167</v>
      </c>
      <c r="AC266" s="40"/>
      <c r="AD266" s="39">
        <v>0</v>
      </c>
      <c r="AE266" s="40"/>
      <c r="AF266" s="40"/>
      <c r="AG266" s="40"/>
      <c r="AH266" s="39">
        <v>0</v>
      </c>
    </row>
    <row r="267" spans="1:34" ht="20.100000000000001" customHeight="1" x14ac:dyDescent="0.2">
      <c r="D267" s="2" t="s">
        <v>219</v>
      </c>
      <c r="F267" s="37">
        <v>0</v>
      </c>
      <c r="G267" s="37"/>
      <c r="H267" s="37"/>
      <c r="I267" s="37"/>
      <c r="J267" s="37">
        <v>880</v>
      </c>
      <c r="K267" s="37">
        <v>12</v>
      </c>
      <c r="L267" s="37"/>
      <c r="M267" s="37">
        <v>892</v>
      </c>
      <c r="N267" s="37"/>
      <c r="O267" s="37"/>
      <c r="P267" s="37"/>
      <c r="Q267" s="37">
        <v>102</v>
      </c>
      <c r="R267" s="37">
        <v>798</v>
      </c>
      <c r="S267" s="37"/>
      <c r="T267" s="37">
        <v>900</v>
      </c>
      <c r="U267" s="37"/>
      <c r="V267" s="37"/>
      <c r="W267" s="37"/>
      <c r="X267" s="37">
        <v>159</v>
      </c>
      <c r="Y267" s="37"/>
      <c r="Z267" s="37"/>
      <c r="AA267" s="37"/>
      <c r="AB267" s="37">
        <v>167</v>
      </c>
      <c r="AC267" s="37"/>
      <c r="AD267" s="37">
        <v>0</v>
      </c>
      <c r="AE267" s="37"/>
      <c r="AF267" s="37"/>
      <c r="AG267" s="37"/>
      <c r="AH267" s="37">
        <v>0</v>
      </c>
    </row>
    <row r="268" spans="1:34"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row>
    <row r="269" spans="1:34" ht="20.100000000000001" customHeight="1" x14ac:dyDescent="0.2">
      <c r="C269" s="42" t="s">
        <v>112</v>
      </c>
      <c r="D269" s="42"/>
      <c r="F269" s="44">
        <v>0</v>
      </c>
      <c r="G269" s="45"/>
      <c r="H269" s="45"/>
      <c r="I269" s="45"/>
      <c r="J269" s="44">
        <v>4435</v>
      </c>
      <c r="K269" s="44">
        <v>107</v>
      </c>
      <c r="L269" s="45"/>
      <c r="M269" s="44">
        <v>4542</v>
      </c>
      <c r="N269" s="45"/>
      <c r="O269" s="45"/>
      <c r="P269" s="45"/>
      <c r="Q269" s="44">
        <v>529</v>
      </c>
      <c r="R269" s="44">
        <v>4089</v>
      </c>
      <c r="S269" s="45"/>
      <c r="T269" s="44">
        <v>4618</v>
      </c>
      <c r="U269" s="45"/>
      <c r="V269" s="45"/>
      <c r="W269" s="45"/>
      <c r="X269" s="44">
        <v>1509</v>
      </c>
      <c r="Y269" s="45"/>
      <c r="Z269" s="45"/>
      <c r="AA269" s="45"/>
      <c r="AB269" s="44">
        <v>1585</v>
      </c>
      <c r="AC269" s="45"/>
      <c r="AD269" s="44">
        <v>0</v>
      </c>
      <c r="AE269" s="45"/>
      <c r="AF269" s="45"/>
      <c r="AG269" s="45"/>
      <c r="AH269" s="44">
        <v>104</v>
      </c>
    </row>
    <row r="270" spans="1:34"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row>
    <row r="271" spans="1:34"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row>
    <row r="272" spans="1:34" ht="20.100000000000001" customHeight="1" x14ac:dyDescent="0.2">
      <c r="D272" s="2" t="s">
        <v>221</v>
      </c>
      <c r="F272" s="37">
        <v>0</v>
      </c>
      <c r="G272" s="37"/>
      <c r="H272" s="37"/>
      <c r="I272" s="37"/>
      <c r="J272" s="37">
        <v>1145</v>
      </c>
      <c r="K272" s="37">
        <v>63</v>
      </c>
      <c r="L272" s="37"/>
      <c r="M272" s="37">
        <v>1208</v>
      </c>
      <c r="N272" s="37"/>
      <c r="O272" s="37"/>
      <c r="P272" s="37"/>
      <c r="Q272" s="37">
        <v>434</v>
      </c>
      <c r="R272" s="37">
        <v>802</v>
      </c>
      <c r="S272" s="37"/>
      <c r="T272" s="37">
        <v>1236</v>
      </c>
      <c r="U272" s="37"/>
      <c r="V272" s="37"/>
      <c r="W272" s="37"/>
      <c r="X272" s="37">
        <v>344</v>
      </c>
      <c r="Y272" s="37"/>
      <c r="Z272" s="37"/>
      <c r="AA272" s="37"/>
      <c r="AB272" s="37">
        <v>372</v>
      </c>
      <c r="AC272" s="37"/>
      <c r="AD272" s="37">
        <v>0</v>
      </c>
      <c r="AE272" s="37"/>
      <c r="AF272" s="37"/>
      <c r="AG272" s="37"/>
      <c r="AH272" s="37">
        <v>0</v>
      </c>
    </row>
    <row r="273" spans="3:34" ht="20.100000000000001" customHeight="1" x14ac:dyDescent="0.2">
      <c r="D273" s="38" t="s">
        <v>222</v>
      </c>
      <c r="F273" s="39">
        <v>0</v>
      </c>
      <c r="G273" s="40"/>
      <c r="H273" s="40"/>
      <c r="I273" s="40"/>
      <c r="J273" s="39">
        <v>1124</v>
      </c>
      <c r="K273" s="39">
        <v>38</v>
      </c>
      <c r="L273" s="40"/>
      <c r="M273" s="39">
        <v>1162</v>
      </c>
      <c r="N273" s="40"/>
      <c r="O273" s="40"/>
      <c r="P273" s="40"/>
      <c r="Q273" s="39">
        <v>273</v>
      </c>
      <c r="R273" s="39">
        <v>1062</v>
      </c>
      <c r="S273" s="40"/>
      <c r="T273" s="39">
        <v>1335</v>
      </c>
      <c r="U273" s="40"/>
      <c r="V273" s="40"/>
      <c r="W273" s="40"/>
      <c r="X273" s="39">
        <v>752</v>
      </c>
      <c r="Y273" s="40"/>
      <c r="Z273" s="40"/>
      <c r="AA273" s="40"/>
      <c r="AB273" s="39">
        <v>925</v>
      </c>
      <c r="AC273" s="40"/>
      <c r="AD273" s="39">
        <v>0</v>
      </c>
      <c r="AE273" s="40"/>
      <c r="AF273" s="40"/>
      <c r="AG273" s="40"/>
      <c r="AH273" s="39">
        <v>295</v>
      </c>
    </row>
    <row r="274" spans="3:34" ht="20.100000000000001" customHeight="1" x14ac:dyDescent="0.2">
      <c r="D274" s="2" t="s">
        <v>223</v>
      </c>
      <c r="F274" s="37">
        <v>0</v>
      </c>
      <c r="G274" s="37"/>
      <c r="H274" s="37"/>
      <c r="I274" s="37"/>
      <c r="J274" s="37">
        <v>1149</v>
      </c>
      <c r="K274" s="37">
        <v>33</v>
      </c>
      <c r="L274" s="37"/>
      <c r="M274" s="37">
        <v>1182</v>
      </c>
      <c r="N274" s="37"/>
      <c r="O274" s="37"/>
      <c r="P274" s="37"/>
      <c r="Q274" s="37">
        <v>311</v>
      </c>
      <c r="R274" s="37">
        <v>840</v>
      </c>
      <c r="S274" s="37"/>
      <c r="T274" s="37">
        <v>1151</v>
      </c>
      <c r="U274" s="37"/>
      <c r="V274" s="37"/>
      <c r="W274" s="37"/>
      <c r="X274" s="37">
        <v>657</v>
      </c>
      <c r="Y274" s="37"/>
      <c r="Z274" s="37"/>
      <c r="AA274" s="37"/>
      <c r="AB274" s="37">
        <v>626</v>
      </c>
      <c r="AC274" s="37"/>
      <c r="AD274" s="37">
        <v>0</v>
      </c>
      <c r="AE274" s="37"/>
      <c r="AF274" s="37"/>
      <c r="AG274" s="37"/>
      <c r="AH274" s="37">
        <v>161</v>
      </c>
    </row>
    <row r="275" spans="3:34" ht="20.100000000000001" customHeight="1" x14ac:dyDescent="0.2">
      <c r="D275" s="38" t="s">
        <v>224</v>
      </c>
      <c r="F275" s="39">
        <v>0</v>
      </c>
      <c r="G275" s="40"/>
      <c r="H275" s="40"/>
      <c r="I275" s="40"/>
      <c r="J275" s="39">
        <v>1118</v>
      </c>
      <c r="K275" s="39">
        <v>37</v>
      </c>
      <c r="L275" s="40"/>
      <c r="M275" s="39">
        <v>1155</v>
      </c>
      <c r="N275" s="40"/>
      <c r="O275" s="40"/>
      <c r="P275" s="40"/>
      <c r="Q275" s="39">
        <v>177</v>
      </c>
      <c r="R275" s="39">
        <v>973</v>
      </c>
      <c r="S275" s="40"/>
      <c r="T275" s="39">
        <v>1150</v>
      </c>
      <c r="U275" s="40"/>
      <c r="V275" s="40"/>
      <c r="W275" s="40"/>
      <c r="X275" s="39">
        <v>688</v>
      </c>
      <c r="Y275" s="40"/>
      <c r="Z275" s="40"/>
      <c r="AA275" s="40"/>
      <c r="AB275" s="39">
        <v>683</v>
      </c>
      <c r="AC275" s="40"/>
      <c r="AD275" s="39">
        <v>0</v>
      </c>
      <c r="AE275" s="40"/>
      <c r="AF275" s="40"/>
      <c r="AG275" s="40"/>
      <c r="AH275" s="39">
        <v>110</v>
      </c>
    </row>
    <row r="276" spans="3:34" ht="20.100000000000001" customHeight="1" x14ac:dyDescent="0.2">
      <c r="D276" s="2" t="s">
        <v>225</v>
      </c>
      <c r="F276" s="37">
        <v>0</v>
      </c>
      <c r="G276" s="37"/>
      <c r="H276" s="37"/>
      <c r="I276" s="37"/>
      <c r="J276" s="37">
        <v>1226</v>
      </c>
      <c r="K276" s="37">
        <v>41</v>
      </c>
      <c r="L276" s="37"/>
      <c r="M276" s="37">
        <v>1267</v>
      </c>
      <c r="N276" s="37"/>
      <c r="O276" s="37"/>
      <c r="P276" s="37"/>
      <c r="Q276" s="37">
        <v>331</v>
      </c>
      <c r="R276" s="37">
        <v>901</v>
      </c>
      <c r="S276" s="37"/>
      <c r="T276" s="37">
        <v>1232</v>
      </c>
      <c r="U276" s="37"/>
      <c r="V276" s="37"/>
      <c r="W276" s="37"/>
      <c r="X276" s="37">
        <v>437</v>
      </c>
      <c r="Y276" s="37"/>
      <c r="Z276" s="37"/>
      <c r="AA276" s="37"/>
      <c r="AB276" s="37">
        <v>402</v>
      </c>
      <c r="AC276" s="37"/>
      <c r="AD276" s="37">
        <v>0</v>
      </c>
      <c r="AE276" s="37"/>
      <c r="AF276" s="37"/>
      <c r="AG276" s="37"/>
      <c r="AH276" s="37">
        <v>0</v>
      </c>
    </row>
    <row r="277" spans="3:34" ht="20.100000000000001" customHeight="1" x14ac:dyDescent="0.2">
      <c r="D277" s="38" t="s">
        <v>226</v>
      </c>
      <c r="F277" s="39">
        <v>0</v>
      </c>
      <c r="G277" s="40"/>
      <c r="H277" s="40"/>
      <c r="I277" s="40"/>
      <c r="J277" s="39">
        <v>1118</v>
      </c>
      <c r="K277" s="39">
        <v>84</v>
      </c>
      <c r="L277" s="40"/>
      <c r="M277" s="39">
        <v>1202</v>
      </c>
      <c r="N277" s="40"/>
      <c r="O277" s="40"/>
      <c r="P277" s="40"/>
      <c r="Q277" s="39">
        <v>540</v>
      </c>
      <c r="R277" s="39">
        <v>779</v>
      </c>
      <c r="S277" s="40"/>
      <c r="T277" s="39">
        <v>1319</v>
      </c>
      <c r="U277" s="40"/>
      <c r="V277" s="40"/>
      <c r="W277" s="40"/>
      <c r="X277" s="39">
        <v>623</v>
      </c>
      <c r="Y277" s="40"/>
      <c r="Z277" s="40"/>
      <c r="AA277" s="40"/>
      <c r="AB277" s="39">
        <v>740</v>
      </c>
      <c r="AC277" s="40"/>
      <c r="AD277" s="39">
        <v>0</v>
      </c>
      <c r="AE277" s="40"/>
      <c r="AF277" s="40"/>
      <c r="AG277" s="40"/>
      <c r="AH277" s="39">
        <v>165</v>
      </c>
    </row>
    <row r="278" spans="3:34"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row>
    <row r="279" spans="3:34" ht="20.100000000000001" customHeight="1" x14ac:dyDescent="0.2">
      <c r="C279" s="42" t="s">
        <v>227</v>
      </c>
      <c r="D279" s="42"/>
      <c r="F279" s="44">
        <v>0</v>
      </c>
      <c r="G279" s="45"/>
      <c r="H279" s="45"/>
      <c r="I279" s="45"/>
      <c r="J279" s="44">
        <v>6880</v>
      </c>
      <c r="K279" s="44">
        <v>296</v>
      </c>
      <c r="L279" s="45"/>
      <c r="M279" s="44">
        <v>7176</v>
      </c>
      <c r="N279" s="45"/>
      <c r="O279" s="45"/>
      <c r="P279" s="45"/>
      <c r="Q279" s="44">
        <v>2066</v>
      </c>
      <c r="R279" s="44">
        <v>5357</v>
      </c>
      <c r="S279" s="45"/>
      <c r="T279" s="44">
        <v>7423</v>
      </c>
      <c r="U279" s="45"/>
      <c r="V279" s="45"/>
      <c r="W279" s="45"/>
      <c r="X279" s="44">
        <v>3501</v>
      </c>
      <c r="Y279" s="45"/>
      <c r="Z279" s="45"/>
      <c r="AA279" s="45"/>
      <c r="AB279" s="44">
        <v>3748</v>
      </c>
      <c r="AC279" s="45"/>
      <c r="AD279" s="44">
        <v>0</v>
      </c>
      <c r="AE279" s="45"/>
      <c r="AF279" s="45"/>
      <c r="AG279" s="45"/>
      <c r="AH279" s="44">
        <v>731</v>
      </c>
    </row>
    <row r="280" spans="3:34"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row>
    <row r="281" spans="3:34"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row>
    <row r="282" spans="3:34" ht="20.100000000000001" customHeight="1" x14ac:dyDescent="0.2">
      <c r="D282" s="2" t="s">
        <v>228</v>
      </c>
      <c r="F282" s="37">
        <v>158</v>
      </c>
      <c r="G282" s="37"/>
      <c r="H282" s="37"/>
      <c r="I282" s="37"/>
      <c r="J282" s="37">
        <v>895</v>
      </c>
      <c r="K282" s="37">
        <v>7</v>
      </c>
      <c r="L282" s="37"/>
      <c r="M282" s="37">
        <v>902</v>
      </c>
      <c r="N282" s="37"/>
      <c r="O282" s="37"/>
      <c r="P282" s="37"/>
      <c r="Q282" s="37">
        <v>352</v>
      </c>
      <c r="R282" s="37">
        <v>362</v>
      </c>
      <c r="S282" s="37"/>
      <c r="T282" s="37">
        <v>714</v>
      </c>
      <c r="U282" s="37"/>
      <c r="V282" s="37"/>
      <c r="W282" s="37"/>
      <c r="X282" s="37">
        <v>346</v>
      </c>
      <c r="Y282" s="37"/>
      <c r="Z282" s="37"/>
      <c r="AA282" s="37"/>
      <c r="AB282" s="37">
        <v>0</v>
      </c>
      <c r="AC282" s="37"/>
      <c r="AD282" s="37">
        <v>0</v>
      </c>
      <c r="AE282" s="37"/>
      <c r="AF282" s="37"/>
      <c r="AG282" s="37"/>
      <c r="AH282" s="37">
        <v>0</v>
      </c>
    </row>
    <row r="283" spans="3:34"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row>
    <row r="284" spans="3:34" ht="20.100000000000001" customHeight="1" x14ac:dyDescent="0.2">
      <c r="C284" s="42" t="s">
        <v>188</v>
      </c>
      <c r="D284" s="42"/>
      <c r="F284" s="44">
        <v>158</v>
      </c>
      <c r="G284" s="45"/>
      <c r="H284" s="45"/>
      <c r="I284" s="45"/>
      <c r="J284" s="44">
        <v>895</v>
      </c>
      <c r="K284" s="44">
        <v>7</v>
      </c>
      <c r="L284" s="45"/>
      <c r="M284" s="44">
        <v>902</v>
      </c>
      <c r="N284" s="45"/>
      <c r="O284" s="45"/>
      <c r="P284" s="45"/>
      <c r="Q284" s="44">
        <v>352</v>
      </c>
      <c r="R284" s="44">
        <v>362</v>
      </c>
      <c r="S284" s="45"/>
      <c r="T284" s="44">
        <v>714</v>
      </c>
      <c r="U284" s="45"/>
      <c r="V284" s="45"/>
      <c r="W284" s="45"/>
      <c r="X284" s="44">
        <v>346</v>
      </c>
      <c r="Y284" s="45"/>
      <c r="Z284" s="45"/>
      <c r="AA284" s="45"/>
      <c r="AB284" s="44">
        <v>0</v>
      </c>
      <c r="AC284" s="45"/>
      <c r="AD284" s="44">
        <v>0</v>
      </c>
      <c r="AE284" s="45"/>
      <c r="AF284" s="45"/>
      <c r="AG284" s="45"/>
      <c r="AH284" s="44">
        <v>0</v>
      </c>
    </row>
    <row r="285" spans="3:34"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row>
    <row r="286" spans="3:34"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row>
    <row r="287" spans="3:34" ht="20.100000000000001" customHeight="1" x14ac:dyDescent="0.2">
      <c r="D287" s="2" t="s">
        <v>229</v>
      </c>
      <c r="F287" s="37">
        <v>0</v>
      </c>
      <c r="G287" s="37"/>
      <c r="H287" s="37"/>
      <c r="I287" s="37"/>
      <c r="J287" s="37">
        <v>81</v>
      </c>
      <c r="K287" s="37">
        <v>32</v>
      </c>
      <c r="L287" s="37"/>
      <c r="M287" s="37">
        <v>113</v>
      </c>
      <c r="N287" s="37"/>
      <c r="O287" s="37"/>
      <c r="P287" s="37"/>
      <c r="Q287" s="37">
        <v>83</v>
      </c>
      <c r="R287" s="37">
        <v>166</v>
      </c>
      <c r="S287" s="37"/>
      <c r="T287" s="37">
        <v>249</v>
      </c>
      <c r="U287" s="37"/>
      <c r="V287" s="37"/>
      <c r="W287" s="37"/>
      <c r="X287" s="37">
        <v>227</v>
      </c>
      <c r="Y287" s="37"/>
      <c r="Z287" s="37"/>
      <c r="AA287" s="37"/>
      <c r="AB287" s="37">
        <f>194+169</f>
        <v>363</v>
      </c>
      <c r="AC287" s="37"/>
      <c r="AD287" s="37">
        <v>0</v>
      </c>
      <c r="AE287" s="37"/>
      <c r="AF287" s="37"/>
      <c r="AG287" s="37"/>
      <c r="AH287" s="37">
        <v>0</v>
      </c>
    </row>
    <row r="288" spans="3:34" ht="20.100000000000001" customHeight="1" x14ac:dyDescent="0.2">
      <c r="D288" s="38" t="s">
        <v>230</v>
      </c>
      <c r="F288" s="39">
        <v>0</v>
      </c>
      <c r="G288" s="40"/>
      <c r="H288" s="40"/>
      <c r="I288" s="40"/>
      <c r="J288" s="39">
        <v>69</v>
      </c>
      <c r="K288" s="39">
        <v>24</v>
      </c>
      <c r="L288" s="40"/>
      <c r="M288" s="39">
        <v>93</v>
      </c>
      <c r="N288" s="40"/>
      <c r="O288" s="40"/>
      <c r="P288" s="40"/>
      <c r="Q288" s="39">
        <v>75</v>
      </c>
      <c r="R288" s="39">
        <v>104</v>
      </c>
      <c r="S288" s="40"/>
      <c r="T288" s="39">
        <v>179</v>
      </c>
      <c r="U288" s="40"/>
      <c r="V288" s="40"/>
      <c r="W288" s="40"/>
      <c r="X288" s="39">
        <v>173</v>
      </c>
      <c r="Y288" s="40"/>
      <c r="Z288" s="40"/>
      <c r="AA288" s="40"/>
      <c r="AB288" s="39">
        <f>96+163</f>
        <v>259</v>
      </c>
      <c r="AC288" s="40"/>
      <c r="AD288" s="39">
        <v>0</v>
      </c>
      <c r="AE288" s="40"/>
      <c r="AF288" s="40"/>
      <c r="AG288" s="40"/>
      <c r="AH288" s="39">
        <v>0</v>
      </c>
    </row>
    <row r="289" spans="3:34"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row>
    <row r="290" spans="3:34" ht="20.100000000000001" customHeight="1" x14ac:dyDescent="0.2">
      <c r="C290" s="42" t="s">
        <v>122</v>
      </c>
      <c r="D290" s="42"/>
      <c r="F290" s="44">
        <v>0</v>
      </c>
      <c r="G290" s="45"/>
      <c r="H290" s="45"/>
      <c r="I290" s="45"/>
      <c r="J290" s="44">
        <v>150</v>
      </c>
      <c r="K290" s="44">
        <v>56</v>
      </c>
      <c r="L290" s="45"/>
      <c r="M290" s="44">
        <v>206</v>
      </c>
      <c r="N290" s="45"/>
      <c r="O290" s="45"/>
      <c r="P290" s="45"/>
      <c r="Q290" s="44">
        <v>158</v>
      </c>
      <c r="R290" s="44">
        <v>270</v>
      </c>
      <c r="S290" s="45"/>
      <c r="T290" s="44">
        <v>428</v>
      </c>
      <c r="U290" s="45"/>
      <c r="V290" s="45"/>
      <c r="W290" s="45"/>
      <c r="X290" s="44">
        <v>400</v>
      </c>
      <c r="Y290" s="45"/>
      <c r="Z290" s="45"/>
      <c r="AA290" s="45"/>
      <c r="AB290" s="44">
        <f>290+332</f>
        <v>622</v>
      </c>
      <c r="AC290" s="45"/>
      <c r="AD290" s="44">
        <v>0</v>
      </c>
      <c r="AE290" s="45"/>
      <c r="AF290" s="45"/>
      <c r="AG290" s="45"/>
      <c r="AH290" s="44">
        <v>0</v>
      </c>
    </row>
    <row r="291" spans="3:34"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row>
    <row r="292" spans="3:34"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row>
    <row r="293" spans="3:34" ht="20.100000000000001" customHeight="1" x14ac:dyDescent="0.2">
      <c r="D293" s="2" t="s">
        <v>229</v>
      </c>
      <c r="F293" s="37">
        <v>858</v>
      </c>
      <c r="G293" s="37"/>
      <c r="H293" s="37"/>
      <c r="I293" s="37"/>
      <c r="J293" s="37">
        <v>1150</v>
      </c>
      <c r="K293" s="37">
        <v>26</v>
      </c>
      <c r="L293" s="37"/>
      <c r="M293" s="37">
        <v>1176</v>
      </c>
      <c r="N293" s="37"/>
      <c r="O293" s="37"/>
      <c r="P293" s="37"/>
      <c r="Q293" s="37">
        <v>185</v>
      </c>
      <c r="R293" s="37">
        <v>1039</v>
      </c>
      <c r="S293" s="37"/>
      <c r="T293" s="37">
        <v>1224</v>
      </c>
      <c r="U293" s="37"/>
      <c r="V293" s="37"/>
      <c r="W293" s="37"/>
      <c r="X293" s="37">
        <v>0</v>
      </c>
      <c r="Y293" s="37"/>
      <c r="Z293" s="37"/>
      <c r="AA293" s="37"/>
      <c r="AB293" s="37">
        <v>0</v>
      </c>
      <c r="AC293" s="37"/>
      <c r="AD293" s="37">
        <v>810</v>
      </c>
      <c r="AE293" s="37"/>
      <c r="AF293" s="37"/>
      <c r="AG293" s="37"/>
      <c r="AH293" s="37">
        <v>97</v>
      </c>
    </row>
    <row r="294" spans="3:34" ht="20.100000000000001" customHeight="1" x14ac:dyDescent="0.2">
      <c r="D294" s="38" t="s">
        <v>230</v>
      </c>
      <c r="F294" s="39">
        <v>577</v>
      </c>
      <c r="G294" s="40"/>
      <c r="H294" s="40"/>
      <c r="I294" s="40"/>
      <c r="J294" s="39">
        <v>1168</v>
      </c>
      <c r="K294" s="39">
        <v>46</v>
      </c>
      <c r="L294" s="40"/>
      <c r="M294" s="39">
        <v>1214</v>
      </c>
      <c r="N294" s="40"/>
      <c r="O294" s="40"/>
      <c r="P294" s="40"/>
      <c r="Q294" s="39">
        <v>309</v>
      </c>
      <c r="R294" s="39">
        <v>938</v>
      </c>
      <c r="S294" s="40"/>
      <c r="T294" s="39">
        <v>1247</v>
      </c>
      <c r="U294" s="40"/>
      <c r="V294" s="40"/>
      <c r="W294" s="40"/>
      <c r="X294" s="39">
        <v>0</v>
      </c>
      <c r="Y294" s="40"/>
      <c r="Z294" s="40"/>
      <c r="AA294" s="40"/>
      <c r="AB294" s="39">
        <v>0</v>
      </c>
      <c r="AC294" s="40"/>
      <c r="AD294" s="39">
        <v>544</v>
      </c>
      <c r="AE294" s="40"/>
      <c r="AF294" s="40"/>
      <c r="AG294" s="40"/>
      <c r="AH294" s="39">
        <v>288</v>
      </c>
    </row>
    <row r="295" spans="3:34" ht="20.100000000000001" customHeight="1" x14ac:dyDescent="0.2">
      <c r="D295" s="2" t="s">
        <v>223</v>
      </c>
      <c r="F295" s="37">
        <v>361</v>
      </c>
      <c r="G295" s="37"/>
      <c r="H295" s="37"/>
      <c r="I295" s="37"/>
      <c r="J295" s="37">
        <v>1167</v>
      </c>
      <c r="K295" s="37">
        <v>50</v>
      </c>
      <c r="L295" s="37"/>
      <c r="M295" s="37">
        <v>1217</v>
      </c>
      <c r="N295" s="37"/>
      <c r="O295" s="37"/>
      <c r="P295" s="37"/>
      <c r="Q295" s="37">
        <v>285</v>
      </c>
      <c r="R295" s="37">
        <v>1000</v>
      </c>
      <c r="S295" s="37"/>
      <c r="T295" s="37">
        <v>1285</v>
      </c>
      <c r="U295" s="37"/>
      <c r="V295" s="37"/>
      <c r="W295" s="37"/>
      <c r="X295" s="37">
        <v>0</v>
      </c>
      <c r="Y295" s="37"/>
      <c r="Z295" s="37"/>
      <c r="AA295" s="37"/>
      <c r="AB295" s="37">
        <v>0</v>
      </c>
      <c r="AC295" s="37"/>
      <c r="AD295" s="37">
        <v>293</v>
      </c>
      <c r="AE295" s="37"/>
      <c r="AF295" s="37"/>
      <c r="AG295" s="37"/>
      <c r="AH295" s="37">
        <v>4</v>
      </c>
    </row>
    <row r="296" spans="3:34" ht="20.100000000000001" customHeight="1" x14ac:dyDescent="0.2">
      <c r="D296" s="38" t="s">
        <v>224</v>
      </c>
      <c r="F296" s="39">
        <v>781</v>
      </c>
      <c r="G296" s="40"/>
      <c r="H296" s="40"/>
      <c r="I296" s="40"/>
      <c r="J296" s="39">
        <v>1164</v>
      </c>
      <c r="K296" s="39">
        <v>30</v>
      </c>
      <c r="L296" s="40"/>
      <c r="M296" s="39">
        <v>1194</v>
      </c>
      <c r="N296" s="40"/>
      <c r="O296" s="40"/>
      <c r="P296" s="40"/>
      <c r="Q296" s="39">
        <v>246</v>
      </c>
      <c r="R296" s="39">
        <v>876</v>
      </c>
      <c r="S296" s="40"/>
      <c r="T296" s="39">
        <v>1122</v>
      </c>
      <c r="U296" s="40"/>
      <c r="V296" s="40"/>
      <c r="W296" s="40"/>
      <c r="X296" s="39">
        <v>0</v>
      </c>
      <c r="Y296" s="40"/>
      <c r="Z296" s="40"/>
      <c r="AA296" s="40"/>
      <c r="AB296" s="39">
        <v>0</v>
      </c>
      <c r="AC296" s="40"/>
      <c r="AD296" s="39">
        <v>853</v>
      </c>
      <c r="AE296" s="40"/>
      <c r="AF296" s="40"/>
      <c r="AG296" s="40"/>
      <c r="AH296" s="39">
        <v>104</v>
      </c>
    </row>
    <row r="297" spans="3:34" ht="20.100000000000001" customHeight="1" x14ac:dyDescent="0.2">
      <c r="D297" s="2" t="s">
        <v>371</v>
      </c>
      <c r="F297" s="37">
        <v>682</v>
      </c>
      <c r="G297" s="37"/>
      <c r="H297" s="37"/>
      <c r="I297" s="37"/>
      <c r="J297" s="37">
        <v>1182</v>
      </c>
      <c r="K297" s="37">
        <v>46</v>
      </c>
      <c r="L297" s="37"/>
      <c r="M297" s="37">
        <v>1228</v>
      </c>
      <c r="N297" s="37"/>
      <c r="O297" s="37"/>
      <c r="P297" s="37"/>
      <c r="Q297" s="37">
        <v>306</v>
      </c>
      <c r="R297" s="37">
        <v>983</v>
      </c>
      <c r="S297" s="37"/>
      <c r="T297" s="37">
        <v>1289</v>
      </c>
      <c r="U297" s="37"/>
      <c r="V297" s="37"/>
      <c r="W297" s="37"/>
      <c r="X297" s="37">
        <v>0</v>
      </c>
      <c r="Y297" s="37"/>
      <c r="Z297" s="37"/>
      <c r="AA297" s="37"/>
      <c r="AB297" s="37">
        <v>0</v>
      </c>
      <c r="AC297" s="37"/>
      <c r="AD297" s="37">
        <v>621</v>
      </c>
      <c r="AE297" s="37"/>
      <c r="AF297" s="37"/>
      <c r="AG297" s="37"/>
      <c r="AH297" s="37">
        <v>150</v>
      </c>
    </row>
    <row r="298" spans="3:34" ht="20.100000000000001" customHeight="1" x14ac:dyDescent="0.2">
      <c r="D298" s="38" t="s">
        <v>226</v>
      </c>
      <c r="F298" s="39">
        <v>588</v>
      </c>
      <c r="G298" s="40"/>
      <c r="H298" s="40"/>
      <c r="I298" s="40"/>
      <c r="J298" s="39">
        <v>1231</v>
      </c>
      <c r="K298" s="39">
        <v>36</v>
      </c>
      <c r="L298" s="40"/>
      <c r="M298" s="39">
        <v>1267</v>
      </c>
      <c r="N298" s="40"/>
      <c r="O298" s="40"/>
      <c r="P298" s="40"/>
      <c r="Q298" s="39">
        <v>225</v>
      </c>
      <c r="R298" s="39">
        <v>1005</v>
      </c>
      <c r="S298" s="40"/>
      <c r="T298" s="39">
        <v>1230</v>
      </c>
      <c r="U298" s="40"/>
      <c r="V298" s="40"/>
      <c r="W298" s="40"/>
      <c r="X298" s="39">
        <v>0</v>
      </c>
      <c r="Y298" s="40"/>
      <c r="Z298" s="40"/>
      <c r="AA298" s="40"/>
      <c r="AB298" s="39">
        <v>0</v>
      </c>
      <c r="AC298" s="40"/>
      <c r="AD298" s="39">
        <v>625</v>
      </c>
      <c r="AE298" s="40"/>
      <c r="AF298" s="40"/>
      <c r="AG298" s="40"/>
      <c r="AH298" s="39">
        <v>14</v>
      </c>
    </row>
    <row r="299" spans="3:34" ht="20.100000000000001" customHeight="1" x14ac:dyDescent="0.2">
      <c r="D299" s="2" t="s">
        <v>231</v>
      </c>
      <c r="F299" s="37">
        <v>479</v>
      </c>
      <c r="G299" s="37"/>
      <c r="H299" s="37"/>
      <c r="I299" s="37"/>
      <c r="J299" s="37">
        <v>1171</v>
      </c>
      <c r="K299" s="37">
        <v>62</v>
      </c>
      <c r="L299" s="37"/>
      <c r="M299" s="37">
        <v>1233</v>
      </c>
      <c r="N299" s="37"/>
      <c r="O299" s="37"/>
      <c r="P299" s="37"/>
      <c r="Q299" s="37">
        <v>275</v>
      </c>
      <c r="R299" s="37">
        <v>992</v>
      </c>
      <c r="S299" s="37"/>
      <c r="T299" s="37">
        <v>1267</v>
      </c>
      <c r="U299" s="37"/>
      <c r="V299" s="37"/>
      <c r="W299" s="37"/>
      <c r="X299" s="37">
        <v>0</v>
      </c>
      <c r="Y299" s="37"/>
      <c r="Z299" s="37"/>
      <c r="AA299" s="37"/>
      <c r="AB299" s="37">
        <v>0</v>
      </c>
      <c r="AC299" s="37"/>
      <c r="AD299" s="37">
        <v>445</v>
      </c>
      <c r="AE299" s="37"/>
      <c r="AF299" s="37"/>
      <c r="AG299" s="37"/>
      <c r="AH299" s="37">
        <v>0</v>
      </c>
    </row>
    <row r="300" spans="3:34" ht="20.100000000000001" customHeight="1" x14ac:dyDescent="0.2">
      <c r="D300" s="38" t="s">
        <v>232</v>
      </c>
      <c r="F300" s="39">
        <v>309</v>
      </c>
      <c r="G300" s="40"/>
      <c r="H300" s="40"/>
      <c r="I300" s="40"/>
      <c r="J300" s="39">
        <v>1165</v>
      </c>
      <c r="K300" s="39">
        <v>51</v>
      </c>
      <c r="L300" s="40"/>
      <c r="M300" s="39">
        <v>1216</v>
      </c>
      <c r="N300" s="40"/>
      <c r="O300" s="40"/>
      <c r="P300" s="40"/>
      <c r="Q300" s="39">
        <v>271</v>
      </c>
      <c r="R300" s="39">
        <v>942</v>
      </c>
      <c r="S300" s="40"/>
      <c r="T300" s="39">
        <v>1213</v>
      </c>
      <c r="U300" s="40"/>
      <c r="V300" s="40"/>
      <c r="W300" s="40"/>
      <c r="X300" s="39">
        <v>0</v>
      </c>
      <c r="Y300" s="40"/>
      <c r="Z300" s="40"/>
      <c r="AA300" s="40"/>
      <c r="AB300" s="39">
        <v>0</v>
      </c>
      <c r="AC300" s="40"/>
      <c r="AD300" s="39">
        <v>312</v>
      </c>
      <c r="AE300" s="40"/>
      <c r="AF300" s="40"/>
      <c r="AG300" s="40"/>
      <c r="AH300" s="39">
        <v>0</v>
      </c>
    </row>
    <row r="301" spans="3:34" ht="20.100000000000001" customHeight="1" x14ac:dyDescent="0.2">
      <c r="D301" s="2" t="s">
        <v>233</v>
      </c>
      <c r="F301" s="37">
        <v>412</v>
      </c>
      <c r="G301" s="37"/>
      <c r="H301" s="37"/>
      <c r="I301" s="37"/>
      <c r="J301" s="37">
        <v>1220</v>
      </c>
      <c r="K301" s="37">
        <v>43</v>
      </c>
      <c r="L301" s="37"/>
      <c r="M301" s="37">
        <v>1263</v>
      </c>
      <c r="N301" s="37"/>
      <c r="O301" s="37"/>
      <c r="P301" s="37"/>
      <c r="Q301" s="37">
        <v>284</v>
      </c>
      <c r="R301" s="37">
        <v>1013</v>
      </c>
      <c r="S301" s="37"/>
      <c r="T301" s="37">
        <v>1297</v>
      </c>
      <c r="U301" s="37"/>
      <c r="V301" s="37"/>
      <c r="W301" s="37"/>
      <c r="X301" s="37">
        <v>0</v>
      </c>
      <c r="Y301" s="37"/>
      <c r="Z301" s="37"/>
      <c r="AA301" s="37"/>
      <c r="AB301" s="37">
        <v>0</v>
      </c>
      <c r="AC301" s="37"/>
      <c r="AD301" s="37">
        <v>378</v>
      </c>
      <c r="AE301" s="37"/>
      <c r="AF301" s="37"/>
      <c r="AG301" s="37"/>
      <c r="AH301" s="37">
        <v>1</v>
      </c>
    </row>
    <row r="302" spans="3:34" ht="20.100000000000001" customHeight="1" x14ac:dyDescent="0.2">
      <c r="D302" s="38" t="s">
        <v>234</v>
      </c>
      <c r="F302" s="39">
        <v>728</v>
      </c>
      <c r="G302" s="40"/>
      <c r="H302" s="40"/>
      <c r="I302" s="40"/>
      <c r="J302" s="39">
        <v>1155</v>
      </c>
      <c r="K302" s="39">
        <v>23</v>
      </c>
      <c r="L302" s="40"/>
      <c r="M302" s="39">
        <v>1178</v>
      </c>
      <c r="N302" s="40"/>
      <c r="O302" s="40"/>
      <c r="P302" s="40"/>
      <c r="Q302" s="39">
        <v>229</v>
      </c>
      <c r="R302" s="39">
        <v>1015</v>
      </c>
      <c r="S302" s="40"/>
      <c r="T302" s="39">
        <v>1244</v>
      </c>
      <c r="U302" s="40"/>
      <c r="V302" s="40"/>
      <c r="W302" s="40"/>
      <c r="X302" s="39">
        <v>0</v>
      </c>
      <c r="Y302" s="40"/>
      <c r="Z302" s="40"/>
      <c r="AA302" s="40"/>
      <c r="AB302" s="39">
        <v>0</v>
      </c>
      <c r="AC302" s="40"/>
      <c r="AD302" s="39">
        <v>662</v>
      </c>
      <c r="AE302" s="40"/>
      <c r="AF302" s="40"/>
      <c r="AG302" s="40"/>
      <c r="AH302" s="39">
        <v>147</v>
      </c>
    </row>
    <row r="303" spans="3:34" ht="20.100000000000001" customHeight="1" x14ac:dyDescent="0.2">
      <c r="D303" s="2" t="s">
        <v>235</v>
      </c>
      <c r="F303" s="37">
        <v>651</v>
      </c>
      <c r="G303" s="37"/>
      <c r="H303" s="37"/>
      <c r="I303" s="37"/>
      <c r="J303" s="37">
        <v>1332</v>
      </c>
      <c r="K303" s="37">
        <v>49</v>
      </c>
      <c r="L303" s="37"/>
      <c r="M303" s="37">
        <v>1381</v>
      </c>
      <c r="N303" s="37"/>
      <c r="O303" s="37"/>
      <c r="P303" s="37"/>
      <c r="Q303" s="37">
        <v>448</v>
      </c>
      <c r="R303" s="37">
        <v>897</v>
      </c>
      <c r="S303" s="37"/>
      <c r="T303" s="37">
        <v>1345</v>
      </c>
      <c r="U303" s="37"/>
      <c r="V303" s="37"/>
      <c r="W303" s="37"/>
      <c r="X303" s="37">
        <v>0</v>
      </c>
      <c r="Y303" s="37"/>
      <c r="Z303" s="37"/>
      <c r="AA303" s="37"/>
      <c r="AB303" s="37">
        <v>0</v>
      </c>
      <c r="AC303" s="37"/>
      <c r="AD303" s="37">
        <v>687</v>
      </c>
      <c r="AE303" s="37"/>
      <c r="AF303" s="37"/>
      <c r="AG303" s="37"/>
      <c r="AH303" s="37">
        <v>186</v>
      </c>
    </row>
    <row r="304" spans="3:34"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row>
    <row r="305" spans="1:34" s="1" customFormat="1" ht="20.100000000000001" customHeight="1" x14ac:dyDescent="0.2">
      <c r="A305" s="3"/>
      <c r="B305" s="6"/>
      <c r="C305" s="42" t="s">
        <v>180</v>
      </c>
      <c r="D305" s="42"/>
      <c r="E305" s="5"/>
      <c r="F305" s="44">
        <v>6426</v>
      </c>
      <c r="G305" s="45"/>
      <c r="H305" s="45"/>
      <c r="I305" s="45"/>
      <c r="J305" s="44">
        <v>13105</v>
      </c>
      <c r="K305" s="44">
        <v>462</v>
      </c>
      <c r="L305" s="45"/>
      <c r="M305" s="44">
        <v>13567</v>
      </c>
      <c r="N305" s="45"/>
      <c r="O305" s="45"/>
      <c r="P305" s="45"/>
      <c r="Q305" s="44">
        <v>3063</v>
      </c>
      <c r="R305" s="44">
        <v>10700</v>
      </c>
      <c r="S305" s="45"/>
      <c r="T305" s="44">
        <v>13763</v>
      </c>
      <c r="U305" s="45"/>
      <c r="V305" s="45"/>
      <c r="W305" s="45"/>
      <c r="X305" s="44">
        <v>0</v>
      </c>
      <c r="Y305" s="45"/>
      <c r="Z305" s="45"/>
      <c r="AA305" s="45"/>
      <c r="AB305" s="44">
        <v>0</v>
      </c>
      <c r="AC305" s="45"/>
      <c r="AD305" s="44">
        <v>6230</v>
      </c>
      <c r="AE305" s="45"/>
      <c r="AF305" s="45"/>
      <c r="AG305" s="45"/>
      <c r="AH305" s="44">
        <v>991</v>
      </c>
    </row>
    <row r="306" spans="1:34"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row>
    <row r="307" spans="1:34"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row>
    <row r="308" spans="1:34" ht="20.100000000000001" customHeight="1" x14ac:dyDescent="0.2">
      <c r="D308" s="2" t="s">
        <v>237</v>
      </c>
      <c r="F308" s="37">
        <v>1</v>
      </c>
      <c r="G308" s="37"/>
      <c r="H308" s="37"/>
      <c r="I308" s="37"/>
      <c r="J308" s="37">
        <v>1</v>
      </c>
      <c r="K308" s="37">
        <v>2</v>
      </c>
      <c r="L308" s="37"/>
      <c r="M308" s="37">
        <v>3</v>
      </c>
      <c r="N308" s="37"/>
      <c r="O308" s="37"/>
      <c r="P308" s="37"/>
      <c r="Q308" s="37">
        <v>1</v>
      </c>
      <c r="R308" s="37">
        <v>3</v>
      </c>
      <c r="S308" s="37"/>
      <c r="T308" s="37">
        <v>4</v>
      </c>
      <c r="U308" s="37"/>
      <c r="V308" s="37"/>
      <c r="W308" s="37"/>
      <c r="X308" s="37">
        <v>0</v>
      </c>
      <c r="Y308" s="37"/>
      <c r="Z308" s="37"/>
      <c r="AA308" s="37"/>
      <c r="AB308" s="37">
        <v>0</v>
      </c>
      <c r="AC308" s="37"/>
      <c r="AD308" s="37">
        <v>0</v>
      </c>
      <c r="AE308" s="37"/>
      <c r="AF308" s="37"/>
      <c r="AG308" s="37"/>
      <c r="AH308" s="37">
        <v>0</v>
      </c>
    </row>
    <row r="309" spans="1:34" ht="20.100000000000001" customHeight="1" x14ac:dyDescent="0.2">
      <c r="D309" s="38" t="s">
        <v>238</v>
      </c>
      <c r="F309" s="39">
        <v>1</v>
      </c>
      <c r="G309" s="40"/>
      <c r="H309" s="40"/>
      <c r="I309" s="40"/>
      <c r="J309" s="39">
        <v>2</v>
      </c>
      <c r="K309" s="39">
        <v>0</v>
      </c>
      <c r="L309" s="40"/>
      <c r="M309" s="39">
        <v>2</v>
      </c>
      <c r="N309" s="40"/>
      <c r="O309" s="40"/>
      <c r="P309" s="40"/>
      <c r="Q309" s="39">
        <v>1</v>
      </c>
      <c r="R309" s="39">
        <v>2</v>
      </c>
      <c r="S309" s="40"/>
      <c r="T309" s="39">
        <v>3</v>
      </c>
      <c r="U309" s="40"/>
      <c r="V309" s="40"/>
      <c r="W309" s="40"/>
      <c r="X309" s="39">
        <v>0</v>
      </c>
      <c r="Y309" s="40"/>
      <c r="Z309" s="40"/>
      <c r="AA309" s="40"/>
      <c r="AB309" s="39">
        <v>0</v>
      </c>
      <c r="AC309" s="40"/>
      <c r="AD309" s="39">
        <v>0</v>
      </c>
      <c r="AE309" s="40"/>
      <c r="AF309" s="40"/>
      <c r="AG309" s="40"/>
      <c r="AH309" s="39">
        <v>0</v>
      </c>
    </row>
    <row r="310" spans="1:34" ht="20.100000000000001" customHeight="1" x14ac:dyDescent="0.2">
      <c r="D310" s="2" t="s">
        <v>239</v>
      </c>
      <c r="F310" s="37">
        <v>56</v>
      </c>
      <c r="G310" s="37"/>
      <c r="H310" s="37"/>
      <c r="I310" s="37"/>
      <c r="J310" s="37">
        <v>0</v>
      </c>
      <c r="K310" s="37">
        <v>1</v>
      </c>
      <c r="L310" s="37"/>
      <c r="M310" s="37">
        <v>1</v>
      </c>
      <c r="N310" s="37"/>
      <c r="O310" s="37"/>
      <c r="P310" s="37"/>
      <c r="Q310" s="37">
        <v>2</v>
      </c>
      <c r="R310" s="37">
        <v>57</v>
      </c>
      <c r="S310" s="37"/>
      <c r="T310" s="37">
        <v>59</v>
      </c>
      <c r="U310" s="37"/>
      <c r="V310" s="37"/>
      <c r="W310" s="37"/>
      <c r="X310" s="37">
        <v>0</v>
      </c>
      <c r="Y310" s="37"/>
      <c r="Z310" s="37"/>
      <c r="AA310" s="37"/>
      <c r="AB310" s="37">
        <v>2</v>
      </c>
      <c r="AC310" s="37"/>
      <c r="AD310" s="37">
        <v>0</v>
      </c>
      <c r="AE310" s="37"/>
      <c r="AF310" s="37"/>
      <c r="AG310" s="37"/>
      <c r="AH310" s="37">
        <v>0</v>
      </c>
    </row>
    <row r="311" spans="1:34" ht="20.100000000000001" customHeight="1" x14ac:dyDescent="0.2">
      <c r="D311" s="38" t="s">
        <v>240</v>
      </c>
      <c r="F311" s="39">
        <v>118</v>
      </c>
      <c r="G311" s="40"/>
      <c r="H311" s="40"/>
      <c r="I311" s="40"/>
      <c r="J311" s="39">
        <v>0</v>
      </c>
      <c r="K311" s="39">
        <v>0</v>
      </c>
      <c r="L311" s="40"/>
      <c r="M311" s="39">
        <v>0</v>
      </c>
      <c r="N311" s="40"/>
      <c r="O311" s="40"/>
      <c r="P311" s="40"/>
      <c r="Q311" s="39">
        <v>1</v>
      </c>
      <c r="R311" s="39">
        <v>119</v>
      </c>
      <c r="S311" s="40"/>
      <c r="T311" s="39">
        <v>120</v>
      </c>
      <c r="U311" s="40"/>
      <c r="V311" s="40"/>
      <c r="W311" s="40"/>
      <c r="X311" s="39">
        <v>0</v>
      </c>
      <c r="Y311" s="40"/>
      <c r="Z311" s="40"/>
      <c r="AA311" s="40"/>
      <c r="AB311" s="39">
        <v>2</v>
      </c>
      <c r="AC311" s="40"/>
      <c r="AD311" s="39">
        <v>0</v>
      </c>
      <c r="AE311" s="40"/>
      <c r="AF311" s="40"/>
      <c r="AG311" s="40"/>
      <c r="AH311" s="39">
        <v>0</v>
      </c>
    </row>
    <row r="312" spans="1:34"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row>
    <row r="313" spans="1:34" s="1" customFormat="1" ht="20.100000000000001" customHeight="1" x14ac:dyDescent="0.2">
      <c r="A313" s="3"/>
      <c r="B313" s="6"/>
      <c r="C313" s="42" t="s">
        <v>241</v>
      </c>
      <c r="D313" s="42"/>
      <c r="E313" s="5"/>
      <c r="F313" s="44">
        <v>176</v>
      </c>
      <c r="G313" s="45"/>
      <c r="H313" s="45"/>
      <c r="I313" s="45"/>
      <c r="J313" s="44">
        <v>3</v>
      </c>
      <c r="K313" s="44">
        <v>3</v>
      </c>
      <c r="L313" s="45"/>
      <c r="M313" s="44">
        <v>6</v>
      </c>
      <c r="N313" s="45"/>
      <c r="O313" s="45"/>
      <c r="P313" s="45"/>
      <c r="Q313" s="44">
        <v>5</v>
      </c>
      <c r="R313" s="44">
        <v>181</v>
      </c>
      <c r="S313" s="45"/>
      <c r="T313" s="44">
        <v>186</v>
      </c>
      <c r="U313" s="45"/>
      <c r="V313" s="45"/>
      <c r="W313" s="45"/>
      <c r="X313" s="44">
        <v>0</v>
      </c>
      <c r="Y313" s="45"/>
      <c r="Z313" s="45"/>
      <c r="AA313" s="45"/>
      <c r="AB313" s="44">
        <v>4</v>
      </c>
      <c r="AC313" s="45"/>
      <c r="AD313" s="44">
        <v>0</v>
      </c>
      <c r="AE313" s="45"/>
      <c r="AF313" s="45"/>
      <c r="AG313" s="45"/>
      <c r="AH313" s="44">
        <v>0</v>
      </c>
    </row>
    <row r="314" spans="1:34"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row>
    <row r="315" spans="1:34" s="1" customFormat="1" ht="20.100000000000001" customHeight="1" x14ac:dyDescent="0.25">
      <c r="A315" s="3"/>
      <c r="B315" s="49" t="s">
        <v>242</v>
      </c>
      <c r="C315" s="50"/>
      <c r="D315" s="50"/>
      <c r="E315" s="5"/>
      <c r="F315" s="51">
        <v>6760</v>
      </c>
      <c r="G315" s="52"/>
      <c r="H315" s="52"/>
      <c r="I315" s="52"/>
      <c r="J315" s="51">
        <v>25468</v>
      </c>
      <c r="K315" s="51">
        <v>931</v>
      </c>
      <c r="L315" s="52"/>
      <c r="M315" s="51">
        <v>26399</v>
      </c>
      <c r="N315" s="52"/>
      <c r="O315" s="52"/>
      <c r="P315" s="52"/>
      <c r="Q315" s="51">
        <v>6173</v>
      </c>
      <c r="R315" s="51">
        <v>20959</v>
      </c>
      <c r="S315" s="52"/>
      <c r="T315" s="51">
        <v>27132</v>
      </c>
      <c r="U315" s="52"/>
      <c r="V315" s="52"/>
      <c r="W315" s="52"/>
      <c r="X315" s="51">
        <v>5756</v>
      </c>
      <c r="Y315" s="52"/>
      <c r="Z315" s="52"/>
      <c r="AA315" s="52"/>
      <c r="AB315" s="51">
        <f>5622+337</f>
        <v>5959</v>
      </c>
      <c r="AC315" s="52"/>
      <c r="AD315" s="51">
        <f>5812+418</f>
        <v>6230</v>
      </c>
      <c r="AE315" s="52"/>
      <c r="AF315" s="52"/>
      <c r="AG315" s="52"/>
      <c r="AH315" s="51">
        <v>1826</v>
      </c>
    </row>
    <row r="316" spans="1:34"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row>
    <row r="317" spans="1:34"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row>
    <row r="318" spans="1:34"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row>
    <row r="319" spans="1:34" ht="20.100000000000001" customHeight="1" x14ac:dyDescent="0.2">
      <c r="D319" s="2" t="s">
        <v>124</v>
      </c>
      <c r="F319" s="37">
        <v>37</v>
      </c>
      <c r="G319" s="37"/>
      <c r="H319" s="37"/>
      <c r="I319" s="37"/>
      <c r="J319" s="37">
        <v>2</v>
      </c>
      <c r="K319" s="37">
        <v>1</v>
      </c>
      <c r="L319" s="37"/>
      <c r="M319" s="37">
        <v>3</v>
      </c>
      <c r="N319" s="37"/>
      <c r="O319" s="37"/>
      <c r="P319" s="37"/>
      <c r="Q319" s="37">
        <v>0</v>
      </c>
      <c r="R319" s="37">
        <v>16</v>
      </c>
      <c r="S319" s="37"/>
      <c r="T319" s="37">
        <v>16</v>
      </c>
      <c r="U319" s="37"/>
      <c r="V319" s="37"/>
      <c r="W319" s="37"/>
      <c r="X319" s="37">
        <v>24</v>
      </c>
      <c r="Y319" s="37"/>
      <c r="Z319" s="37"/>
      <c r="AA319" s="37"/>
      <c r="AB319" s="37">
        <v>0</v>
      </c>
      <c r="AC319" s="37"/>
      <c r="AD319" s="37">
        <v>0</v>
      </c>
      <c r="AE319" s="37"/>
      <c r="AF319" s="37"/>
      <c r="AG319" s="37"/>
      <c r="AH319" s="37">
        <v>0</v>
      </c>
    </row>
    <row r="320" spans="1:34" ht="20.100000000000001" customHeight="1" x14ac:dyDescent="0.2">
      <c r="D320" s="38" t="s">
        <v>173</v>
      </c>
      <c r="F320" s="39">
        <v>69</v>
      </c>
      <c r="G320" s="40"/>
      <c r="H320" s="40"/>
      <c r="I320" s="40"/>
      <c r="J320" s="39">
        <v>1</v>
      </c>
      <c r="K320" s="39">
        <v>4</v>
      </c>
      <c r="L320" s="40"/>
      <c r="M320" s="39">
        <v>5</v>
      </c>
      <c r="N320" s="40"/>
      <c r="O320" s="40"/>
      <c r="P320" s="40"/>
      <c r="Q320" s="39">
        <v>10</v>
      </c>
      <c r="R320" s="39">
        <v>32</v>
      </c>
      <c r="S320" s="40"/>
      <c r="T320" s="39">
        <v>42</v>
      </c>
      <c r="U320" s="40"/>
      <c r="V320" s="40"/>
      <c r="W320" s="40"/>
      <c r="X320" s="39">
        <v>32</v>
      </c>
      <c r="Y320" s="40"/>
      <c r="Z320" s="40"/>
      <c r="AA320" s="40"/>
      <c r="AB320" s="39">
        <v>0</v>
      </c>
      <c r="AC320" s="40"/>
      <c r="AD320" s="39">
        <v>0</v>
      </c>
      <c r="AE320" s="40"/>
      <c r="AF320" s="40"/>
      <c r="AG320" s="40"/>
      <c r="AH320" s="39">
        <v>0</v>
      </c>
    </row>
    <row r="321" spans="3:34"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row>
    <row r="322" spans="3:34" ht="20.100000000000001" customHeight="1" x14ac:dyDescent="0.2">
      <c r="C322" s="42" t="s">
        <v>122</v>
      </c>
      <c r="D322" s="42"/>
      <c r="F322" s="44">
        <v>106</v>
      </c>
      <c r="G322" s="45"/>
      <c r="H322" s="45"/>
      <c r="I322" s="45"/>
      <c r="J322" s="44">
        <v>3</v>
      </c>
      <c r="K322" s="44">
        <v>5</v>
      </c>
      <c r="L322" s="45"/>
      <c r="M322" s="44">
        <v>8</v>
      </c>
      <c r="N322" s="45"/>
      <c r="O322" s="45"/>
      <c r="P322" s="45"/>
      <c r="Q322" s="44">
        <v>10</v>
      </c>
      <c r="R322" s="44">
        <v>48</v>
      </c>
      <c r="S322" s="45"/>
      <c r="T322" s="44">
        <v>58</v>
      </c>
      <c r="U322" s="45"/>
      <c r="V322" s="45"/>
      <c r="W322" s="45"/>
      <c r="X322" s="44">
        <v>56</v>
      </c>
      <c r="Y322" s="45"/>
      <c r="Z322" s="45"/>
      <c r="AA322" s="45"/>
      <c r="AB322" s="44">
        <v>0</v>
      </c>
      <c r="AC322" s="45"/>
      <c r="AD322" s="44">
        <v>0</v>
      </c>
      <c r="AE322" s="45"/>
      <c r="AF322" s="45"/>
      <c r="AG322" s="45"/>
      <c r="AH322" s="44">
        <v>0</v>
      </c>
    </row>
    <row r="323" spans="3:34"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row>
    <row r="324" spans="3:34"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row>
    <row r="325" spans="3:34" ht="20.100000000000001" customHeight="1" x14ac:dyDescent="0.2">
      <c r="D325" s="2" t="s">
        <v>124</v>
      </c>
      <c r="F325" s="37">
        <v>759</v>
      </c>
      <c r="G325" s="37"/>
      <c r="H325" s="37"/>
      <c r="I325" s="37"/>
      <c r="J325" s="37">
        <v>2208</v>
      </c>
      <c r="K325" s="37">
        <v>52</v>
      </c>
      <c r="L325" s="37"/>
      <c r="M325" s="37">
        <v>2260</v>
      </c>
      <c r="N325" s="37"/>
      <c r="O325" s="37"/>
      <c r="P325" s="37"/>
      <c r="Q325" s="37">
        <v>650</v>
      </c>
      <c r="R325" s="37">
        <v>1748</v>
      </c>
      <c r="S325" s="37"/>
      <c r="T325" s="37">
        <v>2398</v>
      </c>
      <c r="U325" s="37"/>
      <c r="V325" s="37"/>
      <c r="W325" s="37"/>
      <c r="X325" s="37">
        <v>621</v>
      </c>
      <c r="Y325" s="37"/>
      <c r="Z325" s="37"/>
      <c r="AA325" s="37"/>
      <c r="AB325" s="37">
        <v>0</v>
      </c>
      <c r="AC325" s="37"/>
      <c r="AD325" s="37">
        <v>0</v>
      </c>
      <c r="AE325" s="37"/>
      <c r="AF325" s="37"/>
      <c r="AG325" s="37"/>
      <c r="AH325" s="37">
        <v>654</v>
      </c>
    </row>
    <row r="326" spans="3:34" ht="20.100000000000001" customHeight="1" x14ac:dyDescent="0.2">
      <c r="D326" s="38" t="s">
        <v>173</v>
      </c>
      <c r="F326" s="39">
        <v>743</v>
      </c>
      <c r="G326" s="40"/>
      <c r="H326" s="40"/>
      <c r="I326" s="40"/>
      <c r="J326" s="39">
        <v>2268</v>
      </c>
      <c r="K326" s="39">
        <v>49</v>
      </c>
      <c r="L326" s="40"/>
      <c r="M326" s="39">
        <v>2317</v>
      </c>
      <c r="N326" s="40"/>
      <c r="O326" s="40"/>
      <c r="P326" s="40"/>
      <c r="Q326" s="39">
        <v>543</v>
      </c>
      <c r="R326" s="39">
        <v>1769</v>
      </c>
      <c r="S326" s="40"/>
      <c r="T326" s="39">
        <v>2312</v>
      </c>
      <c r="U326" s="40"/>
      <c r="V326" s="40"/>
      <c r="W326" s="40"/>
      <c r="X326" s="39">
        <v>743</v>
      </c>
      <c r="Y326" s="40"/>
      <c r="Z326" s="40"/>
      <c r="AA326" s="40"/>
      <c r="AB326" s="39">
        <v>0</v>
      </c>
      <c r="AC326" s="40"/>
      <c r="AD326" s="39">
        <v>5</v>
      </c>
      <c r="AE326" s="40"/>
      <c r="AF326" s="40"/>
      <c r="AG326" s="40"/>
      <c r="AH326" s="39">
        <v>0</v>
      </c>
    </row>
    <row r="327" spans="3:34" ht="20.100000000000001" customHeight="1" x14ac:dyDescent="0.2">
      <c r="D327" s="2" t="s">
        <v>113</v>
      </c>
      <c r="F327" s="37">
        <v>526</v>
      </c>
      <c r="G327" s="37"/>
      <c r="H327" s="37"/>
      <c r="I327" s="37"/>
      <c r="J327" s="37">
        <v>1614</v>
      </c>
      <c r="K327" s="37">
        <v>112</v>
      </c>
      <c r="L327" s="37"/>
      <c r="M327" s="37">
        <v>1726</v>
      </c>
      <c r="N327" s="37"/>
      <c r="O327" s="37"/>
      <c r="P327" s="37"/>
      <c r="Q327" s="37">
        <v>546</v>
      </c>
      <c r="R327" s="37">
        <v>1433</v>
      </c>
      <c r="S327" s="37"/>
      <c r="T327" s="37">
        <v>1979</v>
      </c>
      <c r="U327" s="37"/>
      <c r="V327" s="37"/>
      <c r="W327" s="37"/>
      <c r="X327" s="37">
        <v>270</v>
      </c>
      <c r="Y327" s="37"/>
      <c r="Z327" s="37"/>
      <c r="AA327" s="37"/>
      <c r="AB327" s="37">
        <v>0</v>
      </c>
      <c r="AC327" s="37"/>
      <c r="AD327" s="37">
        <v>3</v>
      </c>
      <c r="AE327" s="37"/>
      <c r="AF327" s="37"/>
      <c r="AG327" s="37"/>
      <c r="AH327" s="37">
        <v>135</v>
      </c>
    </row>
    <row r="328" spans="3:34" ht="20.100000000000001" customHeight="1" x14ac:dyDescent="0.2">
      <c r="D328" s="38" t="s">
        <v>101</v>
      </c>
      <c r="F328" s="39">
        <v>553</v>
      </c>
      <c r="G328" s="40"/>
      <c r="H328" s="40"/>
      <c r="I328" s="40"/>
      <c r="J328" s="39">
        <v>1590</v>
      </c>
      <c r="K328" s="39">
        <v>108</v>
      </c>
      <c r="L328" s="40"/>
      <c r="M328" s="39">
        <v>1698</v>
      </c>
      <c r="N328" s="40"/>
      <c r="O328" s="40"/>
      <c r="P328" s="40"/>
      <c r="Q328" s="39">
        <v>571</v>
      </c>
      <c r="R328" s="39">
        <v>1295</v>
      </c>
      <c r="S328" s="40"/>
      <c r="T328" s="39">
        <v>1866</v>
      </c>
      <c r="U328" s="40"/>
      <c r="V328" s="40"/>
      <c r="W328" s="40"/>
      <c r="X328" s="39">
        <v>367</v>
      </c>
      <c r="Y328" s="40"/>
      <c r="Z328" s="40"/>
      <c r="AA328" s="40"/>
      <c r="AB328" s="39">
        <v>0</v>
      </c>
      <c r="AC328" s="40"/>
      <c r="AD328" s="39">
        <v>18</v>
      </c>
      <c r="AE328" s="40"/>
      <c r="AF328" s="40"/>
      <c r="AG328" s="40"/>
      <c r="AH328" s="39">
        <v>0</v>
      </c>
    </row>
    <row r="329" spans="3:34" ht="20.100000000000001" customHeight="1" x14ac:dyDescent="0.2">
      <c r="D329" s="2" t="s">
        <v>115</v>
      </c>
      <c r="F329" s="37">
        <v>313</v>
      </c>
      <c r="G329" s="37"/>
      <c r="H329" s="37"/>
      <c r="I329" s="37"/>
      <c r="J329" s="37">
        <v>1572</v>
      </c>
      <c r="K329" s="37">
        <v>145</v>
      </c>
      <c r="L329" s="37"/>
      <c r="M329" s="37">
        <v>1717</v>
      </c>
      <c r="N329" s="37"/>
      <c r="O329" s="37"/>
      <c r="P329" s="37"/>
      <c r="Q329" s="37">
        <v>795</v>
      </c>
      <c r="R329" s="37">
        <v>1058</v>
      </c>
      <c r="S329" s="37"/>
      <c r="T329" s="37">
        <v>1853</v>
      </c>
      <c r="U329" s="37"/>
      <c r="V329" s="37"/>
      <c r="W329" s="37"/>
      <c r="X329" s="37">
        <v>169</v>
      </c>
      <c r="Y329" s="37"/>
      <c r="Z329" s="37"/>
      <c r="AA329" s="37"/>
      <c r="AB329" s="37">
        <v>0</v>
      </c>
      <c r="AC329" s="37"/>
      <c r="AD329" s="37">
        <v>8</v>
      </c>
      <c r="AE329" s="37"/>
      <c r="AF329" s="37"/>
      <c r="AG329" s="37"/>
      <c r="AH329" s="37">
        <v>0</v>
      </c>
    </row>
    <row r="330" spans="3:34" ht="20.100000000000001" customHeight="1" x14ac:dyDescent="0.2">
      <c r="D330" s="38" t="s">
        <v>116</v>
      </c>
      <c r="F330" s="39">
        <v>428</v>
      </c>
      <c r="G330" s="40"/>
      <c r="H330" s="40"/>
      <c r="I330" s="40"/>
      <c r="J330" s="39">
        <v>1604</v>
      </c>
      <c r="K330" s="39">
        <v>122</v>
      </c>
      <c r="L330" s="40"/>
      <c r="M330" s="39">
        <v>1726</v>
      </c>
      <c r="N330" s="40"/>
      <c r="O330" s="40"/>
      <c r="P330" s="40"/>
      <c r="Q330" s="39">
        <v>731</v>
      </c>
      <c r="R330" s="39">
        <v>1081</v>
      </c>
      <c r="S330" s="40"/>
      <c r="T330" s="39">
        <v>1812</v>
      </c>
      <c r="U330" s="40"/>
      <c r="V330" s="40"/>
      <c r="W330" s="40"/>
      <c r="X330" s="39">
        <v>332</v>
      </c>
      <c r="Y330" s="40"/>
      <c r="Z330" s="40"/>
      <c r="AA330" s="40"/>
      <c r="AB330" s="39">
        <v>0</v>
      </c>
      <c r="AC330" s="40"/>
      <c r="AD330" s="39">
        <v>10</v>
      </c>
      <c r="AE330" s="40"/>
      <c r="AF330" s="40"/>
      <c r="AG330" s="40"/>
      <c r="AH330" s="39">
        <v>0</v>
      </c>
    </row>
    <row r="331" spans="3:34" ht="20.100000000000001" customHeight="1" x14ac:dyDescent="0.2">
      <c r="D331" s="2" t="s">
        <v>117</v>
      </c>
      <c r="F331" s="37">
        <v>229</v>
      </c>
      <c r="G331" s="37"/>
      <c r="H331" s="37"/>
      <c r="I331" s="37"/>
      <c r="J331" s="37">
        <v>793</v>
      </c>
      <c r="K331" s="37">
        <v>27</v>
      </c>
      <c r="L331" s="37"/>
      <c r="M331" s="37">
        <v>820</v>
      </c>
      <c r="N331" s="37"/>
      <c r="O331" s="37"/>
      <c r="P331" s="37"/>
      <c r="Q331" s="37">
        <v>259</v>
      </c>
      <c r="R331" s="37">
        <v>556</v>
      </c>
      <c r="S331" s="37"/>
      <c r="T331" s="37">
        <v>815</v>
      </c>
      <c r="U331" s="37"/>
      <c r="V331" s="37"/>
      <c r="W331" s="37"/>
      <c r="X331" s="37">
        <v>234</v>
      </c>
      <c r="Y331" s="37"/>
      <c r="Z331" s="37"/>
      <c r="AA331" s="37"/>
      <c r="AB331" s="37">
        <v>0</v>
      </c>
      <c r="AC331" s="37"/>
      <c r="AD331" s="37">
        <v>0</v>
      </c>
      <c r="AE331" s="37"/>
      <c r="AF331" s="37"/>
      <c r="AG331" s="37"/>
      <c r="AH331" s="37">
        <v>25</v>
      </c>
    </row>
    <row r="332" spans="3:34" ht="20.100000000000001" customHeight="1" x14ac:dyDescent="0.2">
      <c r="D332" s="38" t="s">
        <v>105</v>
      </c>
      <c r="F332" s="39">
        <v>214</v>
      </c>
      <c r="G332" s="40"/>
      <c r="H332" s="40"/>
      <c r="I332" s="40"/>
      <c r="J332" s="39">
        <v>779</v>
      </c>
      <c r="K332" s="39">
        <v>23</v>
      </c>
      <c r="L332" s="40"/>
      <c r="M332" s="39">
        <v>802</v>
      </c>
      <c r="N332" s="40"/>
      <c r="O332" s="40"/>
      <c r="P332" s="40"/>
      <c r="Q332" s="39">
        <v>231</v>
      </c>
      <c r="R332" s="39">
        <v>582</v>
      </c>
      <c r="S332" s="40"/>
      <c r="T332" s="39">
        <v>813</v>
      </c>
      <c r="U332" s="40"/>
      <c r="V332" s="40"/>
      <c r="W332" s="40"/>
      <c r="X332" s="39">
        <v>203</v>
      </c>
      <c r="Y332" s="40"/>
      <c r="Z332" s="40"/>
      <c r="AA332" s="40"/>
      <c r="AB332" s="39">
        <v>0</v>
      </c>
      <c r="AC332" s="40"/>
      <c r="AD332" s="39">
        <v>0</v>
      </c>
      <c r="AE332" s="40"/>
      <c r="AF332" s="40"/>
      <c r="AG332" s="40"/>
      <c r="AH332" s="39">
        <v>1</v>
      </c>
    </row>
    <row r="333" spans="3:34" ht="20.100000000000001" customHeight="1" x14ac:dyDescent="0.2">
      <c r="D333" s="2" t="s">
        <v>244</v>
      </c>
      <c r="F333" s="37">
        <v>223</v>
      </c>
      <c r="G333" s="37"/>
      <c r="H333" s="37"/>
      <c r="I333" s="37"/>
      <c r="J333" s="37">
        <v>1125</v>
      </c>
      <c r="K333" s="37">
        <v>16</v>
      </c>
      <c r="L333" s="37"/>
      <c r="M333" s="37">
        <v>1141</v>
      </c>
      <c r="N333" s="37"/>
      <c r="O333" s="37"/>
      <c r="P333" s="37"/>
      <c r="Q333" s="37">
        <v>205</v>
      </c>
      <c r="R333" s="37">
        <v>910</v>
      </c>
      <c r="S333" s="37"/>
      <c r="T333" s="37">
        <v>1115</v>
      </c>
      <c r="U333" s="37"/>
      <c r="V333" s="37"/>
      <c r="W333" s="37"/>
      <c r="X333" s="37">
        <v>249</v>
      </c>
      <c r="Y333" s="37"/>
      <c r="Z333" s="37"/>
      <c r="AA333" s="37"/>
      <c r="AB333" s="37">
        <v>0</v>
      </c>
      <c r="AC333" s="37"/>
      <c r="AD333" s="37">
        <v>0</v>
      </c>
      <c r="AE333" s="37"/>
      <c r="AF333" s="37"/>
      <c r="AG333" s="37"/>
      <c r="AH333" s="37">
        <v>0</v>
      </c>
    </row>
    <row r="334" spans="3:34" ht="20.100000000000001" customHeight="1" x14ac:dyDescent="0.2">
      <c r="D334" s="38" t="s">
        <v>245</v>
      </c>
      <c r="F334" s="39">
        <v>371</v>
      </c>
      <c r="G334" s="40"/>
      <c r="H334" s="40"/>
      <c r="I334" s="40"/>
      <c r="J334" s="39">
        <v>1498</v>
      </c>
      <c r="K334" s="39">
        <v>48</v>
      </c>
      <c r="L334" s="40"/>
      <c r="M334" s="39">
        <v>1546</v>
      </c>
      <c r="N334" s="40"/>
      <c r="O334" s="40"/>
      <c r="P334" s="40"/>
      <c r="Q334" s="39">
        <v>553</v>
      </c>
      <c r="R334" s="39">
        <v>940</v>
      </c>
      <c r="S334" s="40"/>
      <c r="T334" s="39">
        <v>1493</v>
      </c>
      <c r="U334" s="40"/>
      <c r="V334" s="40"/>
      <c r="W334" s="40"/>
      <c r="X334" s="39">
        <v>402</v>
      </c>
      <c r="Y334" s="40"/>
      <c r="Z334" s="40"/>
      <c r="AA334" s="40"/>
      <c r="AB334" s="39">
        <v>0</v>
      </c>
      <c r="AC334" s="40"/>
      <c r="AD334" s="39">
        <v>22</v>
      </c>
      <c r="AE334" s="40"/>
      <c r="AF334" s="40"/>
      <c r="AG334" s="40"/>
      <c r="AH334" s="39">
        <v>163</v>
      </c>
    </row>
    <row r="335" spans="3:34" ht="20.100000000000001" customHeight="1" x14ac:dyDescent="0.2">
      <c r="D335" s="2" t="s">
        <v>246</v>
      </c>
      <c r="F335" s="37">
        <v>303</v>
      </c>
      <c r="G335" s="37"/>
      <c r="H335" s="37"/>
      <c r="I335" s="37"/>
      <c r="J335" s="37">
        <v>1128</v>
      </c>
      <c r="K335" s="37">
        <v>18</v>
      </c>
      <c r="L335" s="37"/>
      <c r="M335" s="37">
        <v>1146</v>
      </c>
      <c r="N335" s="37"/>
      <c r="O335" s="37"/>
      <c r="P335" s="37"/>
      <c r="Q335" s="37">
        <v>246</v>
      </c>
      <c r="R335" s="37">
        <v>856</v>
      </c>
      <c r="S335" s="37"/>
      <c r="T335" s="37">
        <v>1102</v>
      </c>
      <c r="U335" s="37"/>
      <c r="V335" s="37"/>
      <c r="W335" s="37"/>
      <c r="X335" s="37">
        <v>345</v>
      </c>
      <c r="Y335" s="37"/>
      <c r="Z335" s="37"/>
      <c r="AA335" s="37"/>
      <c r="AB335" s="37">
        <v>0</v>
      </c>
      <c r="AC335" s="37"/>
      <c r="AD335" s="37">
        <v>2</v>
      </c>
      <c r="AE335" s="37"/>
      <c r="AF335" s="37"/>
      <c r="AG335" s="37"/>
      <c r="AH335" s="37">
        <v>2</v>
      </c>
    </row>
    <row r="336" spans="3:34" ht="20.100000000000001" customHeight="1" x14ac:dyDescent="0.2">
      <c r="D336" s="38" t="s">
        <v>247</v>
      </c>
      <c r="F336" s="39">
        <v>741</v>
      </c>
      <c r="G336" s="40"/>
      <c r="H336" s="40"/>
      <c r="I336" s="40"/>
      <c r="J336" s="39">
        <v>2291</v>
      </c>
      <c r="K336" s="39">
        <v>58</v>
      </c>
      <c r="L336" s="40"/>
      <c r="M336" s="39">
        <v>2349</v>
      </c>
      <c r="N336" s="40"/>
      <c r="O336" s="40"/>
      <c r="P336" s="40"/>
      <c r="Q336" s="39">
        <v>534</v>
      </c>
      <c r="R336" s="39">
        <v>1940</v>
      </c>
      <c r="S336" s="40"/>
      <c r="T336" s="39">
        <v>2474</v>
      </c>
      <c r="U336" s="40"/>
      <c r="V336" s="40"/>
      <c r="W336" s="40"/>
      <c r="X336" s="39">
        <v>609</v>
      </c>
      <c r="Y336" s="40"/>
      <c r="Z336" s="40"/>
      <c r="AA336" s="40"/>
      <c r="AB336" s="39">
        <v>0</v>
      </c>
      <c r="AC336" s="40"/>
      <c r="AD336" s="39">
        <v>7</v>
      </c>
      <c r="AE336" s="40"/>
      <c r="AF336" s="40"/>
      <c r="AG336" s="40"/>
      <c r="AH336" s="39">
        <v>165</v>
      </c>
    </row>
    <row r="337" spans="1:34" ht="20.100000000000001" customHeight="1" x14ac:dyDescent="0.2">
      <c r="D337" s="2" t="s">
        <v>120</v>
      </c>
      <c r="F337" s="37">
        <v>386</v>
      </c>
      <c r="G337" s="37"/>
      <c r="H337" s="37"/>
      <c r="I337" s="37"/>
      <c r="J337" s="37">
        <v>1463</v>
      </c>
      <c r="K337" s="37">
        <v>35</v>
      </c>
      <c r="L337" s="37"/>
      <c r="M337" s="37">
        <v>1498</v>
      </c>
      <c r="N337" s="37"/>
      <c r="O337" s="37"/>
      <c r="P337" s="37"/>
      <c r="Q337" s="37">
        <v>515</v>
      </c>
      <c r="R337" s="37">
        <v>962</v>
      </c>
      <c r="S337" s="37"/>
      <c r="T337" s="37">
        <v>1477</v>
      </c>
      <c r="U337" s="37"/>
      <c r="V337" s="37"/>
      <c r="W337" s="37"/>
      <c r="X337" s="37">
        <v>387</v>
      </c>
      <c r="Y337" s="37"/>
      <c r="Z337" s="37"/>
      <c r="AA337" s="37"/>
      <c r="AB337" s="37">
        <v>0</v>
      </c>
      <c r="AC337" s="37"/>
      <c r="AD337" s="37">
        <v>20</v>
      </c>
      <c r="AE337" s="37"/>
      <c r="AF337" s="37"/>
      <c r="AG337" s="37"/>
      <c r="AH337" s="37">
        <v>35</v>
      </c>
    </row>
    <row r="338" spans="1:34" ht="20.100000000000001" customHeight="1" x14ac:dyDescent="0.2">
      <c r="D338" s="38" t="s">
        <v>248</v>
      </c>
      <c r="F338" s="39">
        <v>419</v>
      </c>
      <c r="G338" s="40"/>
      <c r="H338" s="40"/>
      <c r="I338" s="40"/>
      <c r="J338" s="39">
        <v>2395</v>
      </c>
      <c r="K338" s="39">
        <v>86</v>
      </c>
      <c r="L338" s="40"/>
      <c r="M338" s="39">
        <v>2481</v>
      </c>
      <c r="N338" s="40"/>
      <c r="O338" s="40"/>
      <c r="P338" s="40"/>
      <c r="Q338" s="39">
        <v>732</v>
      </c>
      <c r="R338" s="39">
        <v>1705</v>
      </c>
      <c r="S338" s="40"/>
      <c r="T338" s="39">
        <v>2437</v>
      </c>
      <c r="U338" s="40"/>
      <c r="V338" s="40"/>
      <c r="W338" s="40"/>
      <c r="X338" s="39">
        <v>456</v>
      </c>
      <c r="Y338" s="40"/>
      <c r="Z338" s="40"/>
      <c r="AA338" s="40"/>
      <c r="AB338" s="39">
        <v>0</v>
      </c>
      <c r="AC338" s="40"/>
      <c r="AD338" s="39">
        <v>7</v>
      </c>
      <c r="AE338" s="40"/>
      <c r="AF338" s="40"/>
      <c r="AG338" s="40"/>
      <c r="AH338" s="39">
        <v>0</v>
      </c>
    </row>
    <row r="339" spans="1:34"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row>
    <row r="340" spans="1:34" s="1" customFormat="1" ht="20.100000000000001" customHeight="1" x14ac:dyDescent="0.2">
      <c r="A340" s="3"/>
      <c r="B340" s="6"/>
      <c r="C340" s="42" t="s">
        <v>180</v>
      </c>
      <c r="D340" s="42"/>
      <c r="E340" s="5"/>
      <c r="F340" s="44">
        <v>6208</v>
      </c>
      <c r="G340" s="45"/>
      <c r="H340" s="45"/>
      <c r="I340" s="45"/>
      <c r="J340" s="44">
        <v>22328</v>
      </c>
      <c r="K340" s="44">
        <v>899</v>
      </c>
      <c r="L340" s="45"/>
      <c r="M340" s="44">
        <v>23227</v>
      </c>
      <c r="N340" s="45"/>
      <c r="O340" s="45"/>
      <c r="P340" s="45"/>
      <c r="Q340" s="44">
        <v>7111</v>
      </c>
      <c r="R340" s="44">
        <v>16835</v>
      </c>
      <c r="S340" s="45"/>
      <c r="T340" s="44">
        <v>23946</v>
      </c>
      <c r="U340" s="45"/>
      <c r="V340" s="45"/>
      <c r="W340" s="45"/>
      <c r="X340" s="44">
        <v>5387</v>
      </c>
      <c r="Y340" s="45"/>
      <c r="Z340" s="45"/>
      <c r="AA340" s="45"/>
      <c r="AB340" s="44">
        <v>0</v>
      </c>
      <c r="AC340" s="45"/>
      <c r="AD340" s="44">
        <v>102</v>
      </c>
      <c r="AE340" s="45"/>
      <c r="AF340" s="45"/>
      <c r="AG340" s="45"/>
      <c r="AH340" s="44">
        <v>1180</v>
      </c>
    </row>
    <row r="341" spans="1:34"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row>
    <row r="342" spans="1:34" s="1" customFormat="1" ht="20.100000000000001" customHeight="1" x14ac:dyDescent="0.25">
      <c r="A342" s="3"/>
      <c r="B342" s="49" t="s">
        <v>249</v>
      </c>
      <c r="C342" s="50"/>
      <c r="D342" s="50"/>
      <c r="E342" s="5"/>
      <c r="F342" s="51">
        <v>6314</v>
      </c>
      <c r="G342" s="52"/>
      <c r="H342" s="52"/>
      <c r="I342" s="52"/>
      <c r="J342" s="51">
        <v>22331</v>
      </c>
      <c r="K342" s="51">
        <v>904</v>
      </c>
      <c r="L342" s="52"/>
      <c r="M342" s="51">
        <v>23235</v>
      </c>
      <c r="N342" s="52"/>
      <c r="O342" s="52"/>
      <c r="P342" s="52"/>
      <c r="Q342" s="51">
        <v>7121</v>
      </c>
      <c r="R342" s="51">
        <v>16883</v>
      </c>
      <c r="S342" s="52"/>
      <c r="T342" s="51">
        <v>24004</v>
      </c>
      <c r="U342" s="52"/>
      <c r="V342" s="52"/>
      <c r="W342" s="52"/>
      <c r="X342" s="51">
        <v>5443</v>
      </c>
      <c r="Y342" s="52"/>
      <c r="Z342" s="52"/>
      <c r="AA342" s="52"/>
      <c r="AB342" s="51">
        <v>0</v>
      </c>
      <c r="AC342" s="52"/>
      <c r="AD342" s="51">
        <v>102</v>
      </c>
      <c r="AE342" s="52"/>
      <c r="AF342" s="52"/>
      <c r="AG342" s="52"/>
      <c r="AH342" s="51">
        <v>1180</v>
      </c>
    </row>
    <row r="343" spans="1:34"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row>
    <row r="344" spans="1:34"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row>
    <row r="345" spans="1:34"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row>
    <row r="346" spans="1:34" ht="20.100000000000001" customHeight="1" x14ac:dyDescent="0.2">
      <c r="D346" s="2" t="s">
        <v>251</v>
      </c>
      <c r="F346" s="37">
        <v>574</v>
      </c>
      <c r="G346" s="37"/>
      <c r="H346" s="37"/>
      <c r="I346" s="37"/>
      <c r="J346" s="37">
        <v>2359</v>
      </c>
      <c r="K346" s="37">
        <v>39</v>
      </c>
      <c r="L346" s="37"/>
      <c r="M346" s="37">
        <v>2398</v>
      </c>
      <c r="N346" s="37"/>
      <c r="O346" s="37"/>
      <c r="P346" s="37"/>
      <c r="Q346" s="37">
        <v>599</v>
      </c>
      <c r="R346" s="37">
        <v>1795</v>
      </c>
      <c r="S346" s="37"/>
      <c r="T346" s="37">
        <v>2394</v>
      </c>
      <c r="U346" s="37"/>
      <c r="V346" s="37"/>
      <c r="W346" s="37"/>
      <c r="X346" s="37">
        <v>558</v>
      </c>
      <c r="Y346" s="37"/>
      <c r="Z346" s="37"/>
      <c r="AA346" s="37"/>
      <c r="AB346" s="37">
        <v>0</v>
      </c>
      <c r="AC346" s="37"/>
      <c r="AD346" s="37">
        <v>20</v>
      </c>
      <c r="AE346" s="37"/>
      <c r="AF346" s="37"/>
      <c r="AG346" s="37"/>
      <c r="AH346" s="37">
        <v>3</v>
      </c>
    </row>
    <row r="347" spans="1:34" ht="20.100000000000001" customHeight="1" x14ac:dyDescent="0.2">
      <c r="D347" s="38" t="s">
        <v>252</v>
      </c>
      <c r="F347" s="39">
        <v>634</v>
      </c>
      <c r="G347" s="40"/>
      <c r="H347" s="40"/>
      <c r="I347" s="40"/>
      <c r="J347" s="39">
        <v>2367</v>
      </c>
      <c r="K347" s="39">
        <v>25</v>
      </c>
      <c r="L347" s="40"/>
      <c r="M347" s="39">
        <v>2392</v>
      </c>
      <c r="N347" s="40"/>
      <c r="O347" s="40"/>
      <c r="P347" s="40"/>
      <c r="Q347" s="39">
        <v>588</v>
      </c>
      <c r="R347" s="39">
        <v>1708</v>
      </c>
      <c r="S347" s="40"/>
      <c r="T347" s="39">
        <v>2296</v>
      </c>
      <c r="U347" s="40"/>
      <c r="V347" s="40"/>
      <c r="W347" s="40"/>
      <c r="X347" s="39">
        <v>706</v>
      </c>
      <c r="Y347" s="40"/>
      <c r="Z347" s="40"/>
      <c r="AA347" s="40"/>
      <c r="AB347" s="39">
        <v>0</v>
      </c>
      <c r="AC347" s="40"/>
      <c r="AD347" s="39">
        <v>24</v>
      </c>
      <c r="AE347" s="40"/>
      <c r="AF347" s="40"/>
      <c r="AG347" s="40"/>
      <c r="AH347" s="39">
        <v>2</v>
      </c>
    </row>
    <row r="348" spans="1:34" ht="20.100000000000001" customHeight="1" x14ac:dyDescent="0.2">
      <c r="D348" s="2" t="s">
        <v>253</v>
      </c>
      <c r="F348" s="37">
        <v>621</v>
      </c>
      <c r="G348" s="37"/>
      <c r="H348" s="37"/>
      <c r="I348" s="37"/>
      <c r="J348" s="37">
        <v>2329</v>
      </c>
      <c r="K348" s="37">
        <v>49</v>
      </c>
      <c r="L348" s="37"/>
      <c r="M348" s="37">
        <v>2378</v>
      </c>
      <c r="N348" s="37"/>
      <c r="O348" s="37"/>
      <c r="P348" s="37"/>
      <c r="Q348" s="37">
        <v>539</v>
      </c>
      <c r="R348" s="37">
        <v>1984</v>
      </c>
      <c r="S348" s="37"/>
      <c r="T348" s="37">
        <v>2523</v>
      </c>
      <c r="U348" s="37"/>
      <c r="V348" s="37"/>
      <c r="W348" s="37"/>
      <c r="X348" s="37">
        <v>445</v>
      </c>
      <c r="Y348" s="37"/>
      <c r="Z348" s="37"/>
      <c r="AA348" s="37"/>
      <c r="AB348" s="37">
        <v>0</v>
      </c>
      <c r="AC348" s="37"/>
      <c r="AD348" s="37">
        <v>31</v>
      </c>
      <c r="AE348" s="37"/>
      <c r="AF348" s="37"/>
      <c r="AG348" s="37"/>
      <c r="AH348" s="37">
        <v>7</v>
      </c>
    </row>
    <row r="349" spans="1:34" ht="20.100000000000001" customHeight="1" x14ac:dyDescent="0.2">
      <c r="D349" s="38" t="s">
        <v>254</v>
      </c>
      <c r="F349" s="39">
        <v>487</v>
      </c>
      <c r="G349" s="40"/>
      <c r="H349" s="40"/>
      <c r="I349" s="40"/>
      <c r="J349" s="39">
        <v>2364</v>
      </c>
      <c r="K349" s="39">
        <v>35</v>
      </c>
      <c r="L349" s="40"/>
      <c r="M349" s="39">
        <v>2399</v>
      </c>
      <c r="N349" s="40"/>
      <c r="O349" s="40"/>
      <c r="P349" s="40"/>
      <c r="Q349" s="39">
        <v>557</v>
      </c>
      <c r="R349" s="39">
        <v>1626</v>
      </c>
      <c r="S349" s="40"/>
      <c r="T349" s="39">
        <v>2183</v>
      </c>
      <c r="U349" s="40"/>
      <c r="V349" s="40"/>
      <c r="W349" s="40"/>
      <c r="X349" s="39">
        <v>703</v>
      </c>
      <c r="Y349" s="40"/>
      <c r="Z349" s="40"/>
      <c r="AA349" s="40"/>
      <c r="AB349" s="39">
        <v>0</v>
      </c>
      <c r="AC349" s="40"/>
      <c r="AD349" s="39">
        <v>0</v>
      </c>
      <c r="AE349" s="40"/>
      <c r="AF349" s="40"/>
      <c r="AG349" s="40"/>
      <c r="AH349" s="39">
        <v>85</v>
      </c>
    </row>
    <row r="350" spans="1:34" ht="20.100000000000001" customHeight="1" x14ac:dyDescent="0.2">
      <c r="D350" s="2" t="s">
        <v>255</v>
      </c>
      <c r="F350" s="37">
        <v>440</v>
      </c>
      <c r="G350" s="37"/>
      <c r="H350" s="37"/>
      <c r="I350" s="37"/>
      <c r="J350" s="37">
        <v>2015</v>
      </c>
      <c r="K350" s="37">
        <v>69</v>
      </c>
      <c r="L350" s="37"/>
      <c r="M350" s="37">
        <v>2084</v>
      </c>
      <c r="N350" s="37"/>
      <c r="O350" s="37"/>
      <c r="P350" s="37"/>
      <c r="Q350" s="37">
        <v>505</v>
      </c>
      <c r="R350" s="37">
        <v>1470</v>
      </c>
      <c r="S350" s="37"/>
      <c r="T350" s="37">
        <v>1975</v>
      </c>
      <c r="U350" s="37"/>
      <c r="V350" s="37"/>
      <c r="W350" s="37"/>
      <c r="X350" s="37">
        <v>549</v>
      </c>
      <c r="Y350" s="37"/>
      <c r="Z350" s="37"/>
      <c r="AA350" s="37"/>
      <c r="AB350" s="37">
        <v>0</v>
      </c>
      <c r="AC350" s="37"/>
      <c r="AD350" s="37">
        <v>0</v>
      </c>
      <c r="AE350" s="37"/>
      <c r="AF350" s="37"/>
      <c r="AG350" s="37"/>
      <c r="AH350" s="37">
        <v>3</v>
      </c>
    </row>
    <row r="351" spans="1:34" ht="20.100000000000001" customHeight="1" x14ac:dyDescent="0.2">
      <c r="D351" s="38" t="s">
        <v>256</v>
      </c>
      <c r="F351" s="39">
        <v>519</v>
      </c>
      <c r="G351" s="40"/>
      <c r="H351" s="40"/>
      <c r="I351" s="40"/>
      <c r="J351" s="39">
        <v>2038</v>
      </c>
      <c r="K351" s="39">
        <v>80</v>
      </c>
      <c r="L351" s="40"/>
      <c r="M351" s="39">
        <v>2118</v>
      </c>
      <c r="N351" s="40"/>
      <c r="O351" s="40"/>
      <c r="P351" s="40"/>
      <c r="Q351" s="39">
        <v>377</v>
      </c>
      <c r="R351" s="39">
        <v>1511</v>
      </c>
      <c r="S351" s="40"/>
      <c r="T351" s="39">
        <v>1888</v>
      </c>
      <c r="U351" s="40"/>
      <c r="V351" s="40"/>
      <c r="W351" s="40"/>
      <c r="X351" s="39">
        <v>738</v>
      </c>
      <c r="Y351" s="40"/>
      <c r="Z351" s="40"/>
      <c r="AA351" s="40"/>
      <c r="AB351" s="39">
        <v>0</v>
      </c>
      <c r="AC351" s="40"/>
      <c r="AD351" s="39">
        <v>11</v>
      </c>
      <c r="AE351" s="40"/>
      <c r="AF351" s="40"/>
      <c r="AG351" s="40"/>
      <c r="AH351" s="39">
        <v>147</v>
      </c>
    </row>
    <row r="352" spans="1:34" ht="20.100000000000001" customHeight="1" x14ac:dyDescent="0.2">
      <c r="D352" s="2" t="s">
        <v>257</v>
      </c>
      <c r="F352" s="37">
        <v>411</v>
      </c>
      <c r="G352" s="37"/>
      <c r="H352" s="37"/>
      <c r="I352" s="37"/>
      <c r="J352" s="37">
        <v>1167</v>
      </c>
      <c r="K352" s="37">
        <v>44</v>
      </c>
      <c r="L352" s="37"/>
      <c r="M352" s="37">
        <v>1211</v>
      </c>
      <c r="N352" s="37"/>
      <c r="O352" s="37"/>
      <c r="P352" s="37"/>
      <c r="Q352" s="37">
        <v>279</v>
      </c>
      <c r="R352" s="37">
        <v>819</v>
      </c>
      <c r="S352" s="37"/>
      <c r="T352" s="37">
        <v>1098</v>
      </c>
      <c r="U352" s="37"/>
      <c r="V352" s="37"/>
      <c r="W352" s="37"/>
      <c r="X352" s="37">
        <v>476</v>
      </c>
      <c r="Y352" s="37"/>
      <c r="Z352" s="37"/>
      <c r="AA352" s="37"/>
      <c r="AB352" s="37">
        <v>0</v>
      </c>
      <c r="AC352" s="37"/>
      <c r="AD352" s="37">
        <v>48</v>
      </c>
      <c r="AE352" s="37"/>
      <c r="AF352" s="37"/>
      <c r="AG352" s="37"/>
      <c r="AH352" s="37">
        <v>0</v>
      </c>
    </row>
    <row r="353" spans="1:34" ht="20.100000000000001" customHeight="1" x14ac:dyDescent="0.2">
      <c r="D353" s="38" t="s">
        <v>258</v>
      </c>
      <c r="F353" s="39">
        <v>160</v>
      </c>
      <c r="G353" s="40"/>
      <c r="H353" s="40"/>
      <c r="I353" s="40"/>
      <c r="J353" s="39">
        <v>744</v>
      </c>
      <c r="K353" s="39">
        <v>37</v>
      </c>
      <c r="L353" s="40"/>
      <c r="M353" s="39">
        <v>781</v>
      </c>
      <c r="N353" s="40"/>
      <c r="O353" s="40"/>
      <c r="P353" s="40"/>
      <c r="Q353" s="39">
        <v>163</v>
      </c>
      <c r="R353" s="39">
        <v>625</v>
      </c>
      <c r="S353" s="40"/>
      <c r="T353" s="39">
        <v>788</v>
      </c>
      <c r="U353" s="40"/>
      <c r="V353" s="40"/>
      <c r="W353" s="40"/>
      <c r="X353" s="39">
        <v>149</v>
      </c>
      <c r="Y353" s="40"/>
      <c r="Z353" s="40"/>
      <c r="AA353" s="40"/>
      <c r="AB353" s="39">
        <v>0</v>
      </c>
      <c r="AC353" s="40"/>
      <c r="AD353" s="39">
        <v>4</v>
      </c>
      <c r="AE353" s="40"/>
      <c r="AF353" s="40"/>
      <c r="AG353" s="40"/>
      <c r="AH353" s="39">
        <v>0</v>
      </c>
    </row>
    <row r="354" spans="1:34" ht="20.100000000000001" customHeight="1" x14ac:dyDescent="0.2">
      <c r="D354" s="41" t="s">
        <v>259</v>
      </c>
      <c r="F354" s="37">
        <v>176</v>
      </c>
      <c r="G354" s="37"/>
      <c r="H354" s="37"/>
      <c r="I354" s="37"/>
      <c r="J354" s="37">
        <v>755</v>
      </c>
      <c r="K354" s="37">
        <v>8</v>
      </c>
      <c r="L354" s="37"/>
      <c r="M354" s="37">
        <v>763</v>
      </c>
      <c r="N354" s="37"/>
      <c r="O354" s="37"/>
      <c r="P354" s="37"/>
      <c r="Q354" s="37">
        <v>182</v>
      </c>
      <c r="R354" s="37">
        <v>595</v>
      </c>
      <c r="S354" s="37"/>
      <c r="T354" s="37">
        <v>777</v>
      </c>
      <c r="U354" s="37"/>
      <c r="V354" s="37"/>
      <c r="W354" s="37"/>
      <c r="X354" s="37">
        <v>162</v>
      </c>
      <c r="Y354" s="37"/>
      <c r="Z354" s="37"/>
      <c r="AA354" s="37"/>
      <c r="AB354" s="37">
        <v>0</v>
      </c>
      <c r="AC354" s="37"/>
      <c r="AD354" s="37">
        <v>0</v>
      </c>
      <c r="AE354" s="37"/>
      <c r="AF354" s="37"/>
      <c r="AG354" s="37"/>
      <c r="AH354" s="37">
        <v>1</v>
      </c>
    </row>
    <row r="355" spans="1:34"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row>
    <row r="356" spans="1:34" s="1" customFormat="1" ht="20.100000000000001" customHeight="1" x14ac:dyDescent="0.2">
      <c r="A356" s="3"/>
      <c r="B356" s="6"/>
      <c r="C356" s="42" t="s">
        <v>180</v>
      </c>
      <c r="D356" s="42"/>
      <c r="E356" s="5"/>
      <c r="F356" s="44">
        <v>4022</v>
      </c>
      <c r="G356" s="45"/>
      <c r="H356" s="45"/>
      <c r="I356" s="45"/>
      <c r="J356" s="44">
        <v>16138</v>
      </c>
      <c r="K356" s="44">
        <v>386</v>
      </c>
      <c r="L356" s="45"/>
      <c r="M356" s="44">
        <v>16524</v>
      </c>
      <c r="N356" s="45"/>
      <c r="O356" s="45"/>
      <c r="P356" s="45"/>
      <c r="Q356" s="44">
        <v>3789</v>
      </c>
      <c r="R356" s="44">
        <v>12133</v>
      </c>
      <c r="S356" s="45"/>
      <c r="T356" s="44">
        <v>15922</v>
      </c>
      <c r="U356" s="45"/>
      <c r="V356" s="45"/>
      <c r="W356" s="45"/>
      <c r="X356" s="44">
        <v>4486</v>
      </c>
      <c r="Y356" s="45"/>
      <c r="Z356" s="45"/>
      <c r="AA356" s="45"/>
      <c r="AB356" s="44">
        <v>0</v>
      </c>
      <c r="AC356" s="45"/>
      <c r="AD356" s="44">
        <v>138</v>
      </c>
      <c r="AE356" s="45"/>
      <c r="AF356" s="45"/>
      <c r="AG356" s="45"/>
      <c r="AH356" s="44">
        <v>248</v>
      </c>
    </row>
    <row r="357" spans="1:34"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row>
    <row r="358" spans="1:34" s="1" customFormat="1" ht="20.100000000000001" customHeight="1" x14ac:dyDescent="0.25">
      <c r="A358" s="3"/>
      <c r="B358" s="49" t="s">
        <v>260</v>
      </c>
      <c r="C358" s="50"/>
      <c r="D358" s="50"/>
      <c r="E358" s="5"/>
      <c r="F358" s="51">
        <v>4022</v>
      </c>
      <c r="G358" s="52"/>
      <c r="H358" s="52"/>
      <c r="I358" s="52"/>
      <c r="J358" s="51">
        <v>16138</v>
      </c>
      <c r="K358" s="51">
        <v>386</v>
      </c>
      <c r="L358" s="52"/>
      <c r="M358" s="51">
        <v>16524</v>
      </c>
      <c r="N358" s="52"/>
      <c r="O358" s="52"/>
      <c r="P358" s="52"/>
      <c r="Q358" s="51">
        <v>3789</v>
      </c>
      <c r="R358" s="51">
        <v>12133</v>
      </c>
      <c r="S358" s="52"/>
      <c r="T358" s="51">
        <v>15922</v>
      </c>
      <c r="U358" s="52"/>
      <c r="V358" s="52"/>
      <c r="W358" s="52"/>
      <c r="X358" s="51">
        <v>4486</v>
      </c>
      <c r="Y358" s="52"/>
      <c r="Z358" s="52"/>
      <c r="AA358" s="52"/>
      <c r="AB358" s="51">
        <v>0</v>
      </c>
      <c r="AC358" s="52"/>
      <c r="AD358" s="51">
        <v>138</v>
      </c>
      <c r="AE358" s="52"/>
      <c r="AF358" s="52"/>
      <c r="AG358" s="52"/>
      <c r="AH358" s="51">
        <v>248</v>
      </c>
    </row>
    <row r="359" spans="1:34"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row>
    <row r="360" spans="1:34"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row>
    <row r="361" spans="1:34"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row>
    <row r="362" spans="1:34" ht="20.100000000000001" customHeight="1" x14ac:dyDescent="0.2">
      <c r="D362" s="2" t="s">
        <v>98</v>
      </c>
      <c r="F362" s="37">
        <v>274</v>
      </c>
      <c r="G362" s="37"/>
      <c r="H362" s="37"/>
      <c r="I362" s="37"/>
      <c r="J362" s="37">
        <v>1862</v>
      </c>
      <c r="K362" s="37">
        <v>42</v>
      </c>
      <c r="L362" s="37"/>
      <c r="M362" s="37">
        <v>1904</v>
      </c>
      <c r="N362" s="37"/>
      <c r="O362" s="37"/>
      <c r="P362" s="37"/>
      <c r="Q362" s="37">
        <v>312</v>
      </c>
      <c r="R362" s="37">
        <v>1548</v>
      </c>
      <c r="S362" s="37"/>
      <c r="T362" s="37">
        <v>1860</v>
      </c>
      <c r="U362" s="37"/>
      <c r="V362" s="37"/>
      <c r="W362" s="37"/>
      <c r="X362" s="37">
        <v>305</v>
      </c>
      <c r="Y362" s="37"/>
      <c r="Z362" s="37"/>
      <c r="AA362" s="37"/>
      <c r="AB362" s="37">
        <v>0</v>
      </c>
      <c r="AC362" s="37"/>
      <c r="AD362" s="37">
        <v>13</v>
      </c>
      <c r="AE362" s="37"/>
      <c r="AF362" s="37"/>
      <c r="AG362" s="37"/>
      <c r="AH362" s="37">
        <v>0</v>
      </c>
    </row>
    <row r="363" spans="1:34" ht="20.100000000000001" customHeight="1" x14ac:dyDescent="0.2">
      <c r="D363" s="38" t="s">
        <v>99</v>
      </c>
      <c r="F363" s="39">
        <v>313</v>
      </c>
      <c r="G363" s="40"/>
      <c r="H363" s="40"/>
      <c r="I363" s="40"/>
      <c r="J363" s="39">
        <v>1870</v>
      </c>
      <c r="K363" s="39">
        <v>35</v>
      </c>
      <c r="L363" s="40"/>
      <c r="M363" s="39">
        <v>1905</v>
      </c>
      <c r="N363" s="40"/>
      <c r="O363" s="40"/>
      <c r="P363" s="40"/>
      <c r="Q363" s="39">
        <v>398</v>
      </c>
      <c r="R363" s="39">
        <v>1453</v>
      </c>
      <c r="S363" s="40"/>
      <c r="T363" s="39">
        <v>1851</v>
      </c>
      <c r="U363" s="40"/>
      <c r="V363" s="40"/>
      <c r="W363" s="40"/>
      <c r="X363" s="39">
        <v>367</v>
      </c>
      <c r="Y363" s="40"/>
      <c r="Z363" s="40"/>
      <c r="AA363" s="40"/>
      <c r="AB363" s="39">
        <v>0</v>
      </c>
      <c r="AC363" s="40"/>
      <c r="AD363" s="39">
        <v>0</v>
      </c>
      <c r="AE363" s="40"/>
      <c r="AF363" s="40"/>
      <c r="AG363" s="40"/>
      <c r="AH363" s="39">
        <v>2</v>
      </c>
    </row>
    <row r="364" spans="1:34" ht="20.100000000000001" customHeight="1" x14ac:dyDescent="0.2">
      <c r="D364" s="2" t="s">
        <v>113</v>
      </c>
      <c r="F364" s="37">
        <v>295</v>
      </c>
      <c r="G364" s="37"/>
      <c r="H364" s="37"/>
      <c r="I364" s="37"/>
      <c r="J364" s="37">
        <v>1871</v>
      </c>
      <c r="K364" s="37">
        <v>79</v>
      </c>
      <c r="L364" s="37"/>
      <c r="M364" s="37">
        <v>1950</v>
      </c>
      <c r="N364" s="37"/>
      <c r="O364" s="37"/>
      <c r="P364" s="37"/>
      <c r="Q364" s="37">
        <v>558</v>
      </c>
      <c r="R364" s="37">
        <v>1357</v>
      </c>
      <c r="S364" s="37"/>
      <c r="T364" s="37">
        <v>1915</v>
      </c>
      <c r="U364" s="37"/>
      <c r="V364" s="37"/>
      <c r="W364" s="37"/>
      <c r="X364" s="37">
        <v>313</v>
      </c>
      <c r="Y364" s="37"/>
      <c r="Z364" s="37"/>
      <c r="AA364" s="37"/>
      <c r="AB364" s="37">
        <v>0</v>
      </c>
      <c r="AC364" s="37"/>
      <c r="AD364" s="37">
        <v>17</v>
      </c>
      <c r="AE364" s="37"/>
      <c r="AF364" s="37"/>
      <c r="AG364" s="37"/>
      <c r="AH364" s="37">
        <v>10</v>
      </c>
    </row>
    <row r="365" spans="1:34" ht="20.100000000000001" customHeight="1" x14ac:dyDescent="0.2">
      <c r="D365" s="38" t="s">
        <v>101</v>
      </c>
      <c r="F365" s="39">
        <v>334</v>
      </c>
      <c r="G365" s="40"/>
      <c r="H365" s="40"/>
      <c r="I365" s="40"/>
      <c r="J365" s="39">
        <v>1990</v>
      </c>
      <c r="K365" s="39">
        <v>93</v>
      </c>
      <c r="L365" s="40"/>
      <c r="M365" s="39">
        <v>2083</v>
      </c>
      <c r="N365" s="40"/>
      <c r="O365" s="40"/>
      <c r="P365" s="40"/>
      <c r="Q365" s="39">
        <v>565</v>
      </c>
      <c r="R365" s="39">
        <v>1457</v>
      </c>
      <c r="S365" s="40"/>
      <c r="T365" s="39">
        <v>2022</v>
      </c>
      <c r="U365" s="40"/>
      <c r="V365" s="40"/>
      <c r="W365" s="40"/>
      <c r="X365" s="39">
        <v>379</v>
      </c>
      <c r="Y365" s="40"/>
      <c r="Z365" s="40"/>
      <c r="AA365" s="40"/>
      <c r="AB365" s="39">
        <v>0</v>
      </c>
      <c r="AC365" s="40"/>
      <c r="AD365" s="39">
        <v>16</v>
      </c>
      <c r="AE365" s="40"/>
      <c r="AF365" s="40"/>
      <c r="AG365" s="40"/>
      <c r="AH365" s="39">
        <v>1</v>
      </c>
    </row>
    <row r="366" spans="1:34" ht="20.100000000000001" customHeight="1" x14ac:dyDescent="0.2">
      <c r="D366" s="2" t="s">
        <v>115</v>
      </c>
      <c r="F366" s="37">
        <v>200</v>
      </c>
      <c r="G366" s="37"/>
      <c r="H366" s="37"/>
      <c r="I366" s="37"/>
      <c r="J366" s="37">
        <v>723</v>
      </c>
      <c r="K366" s="37">
        <v>21</v>
      </c>
      <c r="L366" s="37"/>
      <c r="M366" s="37">
        <v>744</v>
      </c>
      <c r="N366" s="37"/>
      <c r="O366" s="37"/>
      <c r="P366" s="37"/>
      <c r="Q366" s="37">
        <v>197</v>
      </c>
      <c r="R366" s="37">
        <v>594</v>
      </c>
      <c r="S366" s="37"/>
      <c r="T366" s="37">
        <v>791</v>
      </c>
      <c r="U366" s="37"/>
      <c r="V366" s="37"/>
      <c r="W366" s="37"/>
      <c r="X366" s="37">
        <v>153</v>
      </c>
      <c r="Y366" s="37"/>
      <c r="Z366" s="37"/>
      <c r="AA366" s="37"/>
      <c r="AB366" s="37">
        <v>0</v>
      </c>
      <c r="AC366" s="37"/>
      <c r="AD366" s="37">
        <v>0</v>
      </c>
      <c r="AE366" s="37"/>
      <c r="AF366" s="37"/>
      <c r="AG366" s="37"/>
      <c r="AH366" s="37">
        <v>2</v>
      </c>
    </row>
    <row r="367" spans="1:34" ht="20.100000000000001" customHeight="1" x14ac:dyDescent="0.2">
      <c r="D367" s="38" t="s">
        <v>116</v>
      </c>
      <c r="F367" s="39">
        <v>429</v>
      </c>
      <c r="G367" s="40"/>
      <c r="H367" s="40"/>
      <c r="I367" s="40"/>
      <c r="J367" s="39">
        <v>1875</v>
      </c>
      <c r="K367" s="39">
        <v>36</v>
      </c>
      <c r="L367" s="40"/>
      <c r="M367" s="39">
        <v>1911</v>
      </c>
      <c r="N367" s="40"/>
      <c r="O367" s="40"/>
      <c r="P367" s="40"/>
      <c r="Q367" s="39">
        <v>330</v>
      </c>
      <c r="R367" s="39">
        <v>1527</v>
      </c>
      <c r="S367" s="40"/>
      <c r="T367" s="39">
        <v>1857</v>
      </c>
      <c r="U367" s="40"/>
      <c r="V367" s="40"/>
      <c r="W367" s="40"/>
      <c r="X367" s="39">
        <v>471</v>
      </c>
      <c r="Y367" s="40"/>
      <c r="Z367" s="40"/>
      <c r="AA367" s="40"/>
      <c r="AB367" s="39">
        <v>0</v>
      </c>
      <c r="AC367" s="40"/>
      <c r="AD367" s="39">
        <v>12</v>
      </c>
      <c r="AE367" s="40"/>
      <c r="AF367" s="40"/>
      <c r="AG367" s="40"/>
      <c r="AH367" s="39">
        <v>2</v>
      </c>
    </row>
    <row r="368" spans="1:34" ht="20.100000000000001" customHeight="1" x14ac:dyDescent="0.2">
      <c r="D368" s="41" t="s">
        <v>104</v>
      </c>
      <c r="F368" s="40">
        <v>223</v>
      </c>
      <c r="G368" s="40"/>
      <c r="H368" s="40"/>
      <c r="I368" s="40"/>
      <c r="J368" s="40">
        <v>709</v>
      </c>
      <c r="K368" s="40">
        <v>12</v>
      </c>
      <c r="L368" s="40"/>
      <c r="M368" s="40">
        <v>721</v>
      </c>
      <c r="N368" s="40"/>
      <c r="O368" s="40"/>
      <c r="P368" s="40"/>
      <c r="Q368" s="40">
        <v>178</v>
      </c>
      <c r="R368" s="40">
        <v>600</v>
      </c>
      <c r="S368" s="40"/>
      <c r="T368" s="40">
        <v>778</v>
      </c>
      <c r="U368" s="40"/>
      <c r="V368" s="40"/>
      <c r="W368" s="40"/>
      <c r="X368" s="40">
        <v>166</v>
      </c>
      <c r="Y368" s="40"/>
      <c r="Z368" s="40"/>
      <c r="AA368" s="40"/>
      <c r="AB368" s="40">
        <v>0</v>
      </c>
      <c r="AC368" s="40"/>
      <c r="AD368" s="40">
        <v>0</v>
      </c>
      <c r="AE368" s="40"/>
      <c r="AF368" s="40"/>
      <c r="AG368" s="40"/>
      <c r="AH368" s="40">
        <v>0</v>
      </c>
    </row>
    <row r="369" spans="1:34"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row>
    <row r="370" spans="1:34" s="1" customFormat="1" ht="20.100000000000001" customHeight="1" x14ac:dyDescent="0.2">
      <c r="A370" s="3"/>
      <c r="B370" s="6"/>
      <c r="C370" s="42" t="s">
        <v>180</v>
      </c>
      <c r="D370" s="42"/>
      <c r="E370" s="5"/>
      <c r="F370" s="44">
        <v>2068</v>
      </c>
      <c r="G370" s="45"/>
      <c r="H370" s="45"/>
      <c r="I370" s="45"/>
      <c r="J370" s="44">
        <v>10900</v>
      </c>
      <c r="K370" s="44">
        <v>318</v>
      </c>
      <c r="L370" s="45"/>
      <c r="M370" s="44">
        <v>11218</v>
      </c>
      <c r="N370" s="45"/>
      <c r="O370" s="45"/>
      <c r="P370" s="45"/>
      <c r="Q370" s="44">
        <v>2538</v>
      </c>
      <c r="R370" s="44">
        <v>8536</v>
      </c>
      <c r="S370" s="45"/>
      <c r="T370" s="44">
        <v>11074</v>
      </c>
      <c r="U370" s="45"/>
      <c r="V370" s="45"/>
      <c r="W370" s="45"/>
      <c r="X370" s="44">
        <v>2154</v>
      </c>
      <c r="Y370" s="45"/>
      <c r="Z370" s="45"/>
      <c r="AA370" s="45"/>
      <c r="AB370" s="44">
        <v>0</v>
      </c>
      <c r="AC370" s="45"/>
      <c r="AD370" s="44">
        <v>58</v>
      </c>
      <c r="AE370" s="45"/>
      <c r="AF370" s="45"/>
      <c r="AG370" s="45"/>
      <c r="AH370" s="44">
        <v>17</v>
      </c>
    </row>
    <row r="371" spans="1:34"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row>
    <row r="372" spans="1:34" s="1" customFormat="1" ht="20.100000000000001" customHeight="1" x14ac:dyDescent="0.25">
      <c r="A372" s="3"/>
      <c r="B372" s="49" t="s">
        <v>262</v>
      </c>
      <c r="C372" s="50"/>
      <c r="D372" s="50"/>
      <c r="E372" s="5"/>
      <c r="F372" s="51">
        <v>2068</v>
      </c>
      <c r="G372" s="52"/>
      <c r="H372" s="52"/>
      <c r="I372" s="52"/>
      <c r="J372" s="51">
        <v>10900</v>
      </c>
      <c r="K372" s="51">
        <v>318</v>
      </c>
      <c r="L372" s="52"/>
      <c r="M372" s="51">
        <v>11218</v>
      </c>
      <c r="N372" s="52"/>
      <c r="O372" s="52"/>
      <c r="P372" s="52"/>
      <c r="Q372" s="51">
        <v>2538</v>
      </c>
      <c r="R372" s="51">
        <v>8536</v>
      </c>
      <c r="S372" s="52"/>
      <c r="T372" s="51">
        <v>11074</v>
      </c>
      <c r="U372" s="52"/>
      <c r="V372" s="52"/>
      <c r="W372" s="52"/>
      <c r="X372" s="51">
        <v>2154</v>
      </c>
      <c r="Y372" s="52"/>
      <c r="Z372" s="52"/>
      <c r="AA372" s="52"/>
      <c r="AB372" s="51">
        <v>0</v>
      </c>
      <c r="AC372" s="52"/>
      <c r="AD372" s="51">
        <v>58</v>
      </c>
      <c r="AE372" s="52"/>
      <c r="AF372" s="52"/>
      <c r="AG372" s="52"/>
      <c r="AH372" s="51">
        <v>17</v>
      </c>
    </row>
    <row r="373" spans="1:34"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row>
    <row r="374" spans="1:34"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row>
    <row r="375" spans="1:34"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row>
    <row r="376" spans="1:34" ht="20.100000000000001" customHeight="1" x14ac:dyDescent="0.2">
      <c r="D376" s="2" t="s">
        <v>264</v>
      </c>
      <c r="F376" s="37">
        <v>1119</v>
      </c>
      <c r="G376" s="37"/>
      <c r="H376" s="37"/>
      <c r="I376" s="37"/>
      <c r="J376" s="37">
        <v>2138</v>
      </c>
      <c r="K376" s="37">
        <v>36</v>
      </c>
      <c r="L376" s="37"/>
      <c r="M376" s="37">
        <v>2174</v>
      </c>
      <c r="N376" s="37"/>
      <c r="O376" s="37"/>
      <c r="P376" s="37"/>
      <c r="Q376" s="37">
        <v>357</v>
      </c>
      <c r="R376" s="37">
        <v>2410</v>
      </c>
      <c r="S376" s="37"/>
      <c r="T376" s="37">
        <v>2767</v>
      </c>
      <c r="U376" s="37"/>
      <c r="V376" s="37"/>
      <c r="W376" s="37"/>
      <c r="X376" s="37">
        <v>501</v>
      </c>
      <c r="Y376" s="37"/>
      <c r="Z376" s="37"/>
      <c r="AA376" s="37"/>
      <c r="AB376" s="37">
        <v>0</v>
      </c>
      <c r="AC376" s="37"/>
      <c r="AD376" s="37">
        <v>25</v>
      </c>
      <c r="AE376" s="37"/>
      <c r="AF376" s="37"/>
      <c r="AG376" s="37"/>
      <c r="AH376" s="37">
        <v>564</v>
      </c>
    </row>
    <row r="377" spans="1:34" ht="20.100000000000001" customHeight="1" x14ac:dyDescent="0.2">
      <c r="D377" s="38" t="s">
        <v>265</v>
      </c>
      <c r="F377" s="39">
        <v>571</v>
      </c>
      <c r="G377" s="40"/>
      <c r="H377" s="40"/>
      <c r="I377" s="40"/>
      <c r="J377" s="39">
        <v>2144</v>
      </c>
      <c r="K377" s="39">
        <v>62</v>
      </c>
      <c r="L377" s="40"/>
      <c r="M377" s="39">
        <v>2206</v>
      </c>
      <c r="N377" s="40"/>
      <c r="O377" s="40"/>
      <c r="P377" s="40"/>
      <c r="Q377" s="39">
        <v>476</v>
      </c>
      <c r="R377" s="39">
        <v>2001</v>
      </c>
      <c r="S377" s="40"/>
      <c r="T377" s="39">
        <v>2477</v>
      </c>
      <c r="U377" s="40"/>
      <c r="V377" s="40"/>
      <c r="W377" s="40"/>
      <c r="X377" s="39">
        <v>284</v>
      </c>
      <c r="Y377" s="40"/>
      <c r="Z377" s="40"/>
      <c r="AA377" s="40"/>
      <c r="AB377" s="39">
        <v>0</v>
      </c>
      <c r="AC377" s="40"/>
      <c r="AD377" s="39">
        <v>16</v>
      </c>
      <c r="AE377" s="40"/>
      <c r="AF377" s="40"/>
      <c r="AG377" s="40"/>
      <c r="AH377" s="39">
        <v>190</v>
      </c>
    </row>
    <row r="378" spans="1:34" ht="20.100000000000001" customHeight="1" x14ac:dyDescent="0.2">
      <c r="D378" s="2" t="s">
        <v>266</v>
      </c>
      <c r="F378" s="37">
        <v>608</v>
      </c>
      <c r="G378" s="37"/>
      <c r="H378" s="37"/>
      <c r="I378" s="37"/>
      <c r="J378" s="37">
        <v>2149</v>
      </c>
      <c r="K378" s="37">
        <v>34</v>
      </c>
      <c r="L378" s="37"/>
      <c r="M378" s="37">
        <v>2183</v>
      </c>
      <c r="N378" s="37"/>
      <c r="O378" s="37"/>
      <c r="P378" s="37"/>
      <c r="Q378" s="37">
        <v>416</v>
      </c>
      <c r="R378" s="37">
        <v>1761</v>
      </c>
      <c r="S378" s="37"/>
      <c r="T378" s="37">
        <v>2177</v>
      </c>
      <c r="U378" s="37"/>
      <c r="V378" s="37"/>
      <c r="W378" s="37"/>
      <c r="X378" s="37">
        <v>598</v>
      </c>
      <c r="Y378" s="37"/>
      <c r="Z378" s="37"/>
      <c r="AA378" s="37"/>
      <c r="AB378" s="37">
        <v>0</v>
      </c>
      <c r="AC378" s="37"/>
      <c r="AD378" s="37">
        <v>16</v>
      </c>
      <c r="AE378" s="37"/>
      <c r="AF378" s="37"/>
      <c r="AG378" s="37"/>
      <c r="AH378" s="37">
        <v>206</v>
      </c>
    </row>
    <row r="379" spans="1:34" ht="20.100000000000001" customHeight="1" x14ac:dyDescent="0.2">
      <c r="D379" s="38" t="s">
        <v>267</v>
      </c>
      <c r="F379" s="39">
        <v>665</v>
      </c>
      <c r="G379" s="40"/>
      <c r="H379" s="40"/>
      <c r="I379" s="40"/>
      <c r="J379" s="39">
        <v>2182</v>
      </c>
      <c r="K379" s="39">
        <v>62</v>
      </c>
      <c r="L379" s="40"/>
      <c r="M379" s="39">
        <v>2244</v>
      </c>
      <c r="N379" s="40"/>
      <c r="O379" s="40"/>
      <c r="P379" s="40"/>
      <c r="Q379" s="39">
        <v>635</v>
      </c>
      <c r="R379" s="39">
        <v>1675</v>
      </c>
      <c r="S379" s="40"/>
      <c r="T379" s="39">
        <v>2310</v>
      </c>
      <c r="U379" s="40"/>
      <c r="V379" s="40"/>
      <c r="W379" s="40"/>
      <c r="X379" s="39">
        <v>599</v>
      </c>
      <c r="Y379" s="40"/>
      <c r="Z379" s="40"/>
      <c r="AA379" s="40"/>
      <c r="AB379" s="39">
        <v>0</v>
      </c>
      <c r="AC379" s="40"/>
      <c r="AD379" s="39">
        <v>0</v>
      </c>
      <c r="AE379" s="40"/>
      <c r="AF379" s="40"/>
      <c r="AG379" s="40"/>
      <c r="AH379" s="39">
        <v>201</v>
      </c>
    </row>
    <row r="380" spans="1:34" ht="20.100000000000001" customHeight="1" x14ac:dyDescent="0.2">
      <c r="D380" s="41" t="s">
        <v>268</v>
      </c>
      <c r="F380" s="40">
        <v>0</v>
      </c>
      <c r="G380" s="40"/>
      <c r="H380" s="40"/>
      <c r="I380" s="40"/>
      <c r="J380" s="40">
        <v>2084</v>
      </c>
      <c r="K380" s="40">
        <v>25</v>
      </c>
      <c r="L380" s="40"/>
      <c r="M380" s="40">
        <v>2109</v>
      </c>
      <c r="N380" s="40"/>
      <c r="O380" s="40"/>
      <c r="P380" s="40"/>
      <c r="Q380" s="40">
        <v>484</v>
      </c>
      <c r="R380" s="40">
        <v>1297</v>
      </c>
      <c r="S380" s="40"/>
      <c r="T380" s="40">
        <v>1781</v>
      </c>
      <c r="U380" s="40"/>
      <c r="V380" s="40"/>
      <c r="W380" s="40"/>
      <c r="X380" s="40">
        <v>328</v>
      </c>
      <c r="Y380" s="40"/>
      <c r="Z380" s="40"/>
      <c r="AA380" s="40"/>
      <c r="AB380" s="40">
        <v>0</v>
      </c>
      <c r="AC380" s="40"/>
      <c r="AD380" s="40">
        <v>0</v>
      </c>
      <c r="AE380" s="40"/>
      <c r="AF380" s="40"/>
      <c r="AG380" s="40"/>
      <c r="AH380" s="40">
        <v>0</v>
      </c>
    </row>
    <row r="381" spans="1:34" ht="20.100000000000001" customHeight="1" x14ac:dyDescent="0.2">
      <c r="D381" s="38" t="s">
        <v>269</v>
      </c>
      <c r="F381" s="39">
        <v>0</v>
      </c>
      <c r="G381" s="40"/>
      <c r="H381" s="40"/>
      <c r="I381" s="40"/>
      <c r="J381" s="39">
        <v>2087</v>
      </c>
      <c r="K381" s="39">
        <v>18</v>
      </c>
      <c r="L381" s="40"/>
      <c r="M381" s="39">
        <v>2105</v>
      </c>
      <c r="N381" s="40"/>
      <c r="O381" s="40"/>
      <c r="P381" s="40"/>
      <c r="Q381" s="39">
        <v>740</v>
      </c>
      <c r="R381" s="39">
        <v>1076</v>
      </c>
      <c r="S381" s="40"/>
      <c r="T381" s="39">
        <v>1816</v>
      </c>
      <c r="U381" s="40"/>
      <c r="V381" s="40"/>
      <c r="W381" s="40"/>
      <c r="X381" s="39">
        <v>289</v>
      </c>
      <c r="Y381" s="40"/>
      <c r="Z381" s="40"/>
      <c r="AA381" s="40"/>
      <c r="AB381" s="39">
        <v>0</v>
      </c>
      <c r="AC381" s="40"/>
      <c r="AD381" s="39">
        <v>0</v>
      </c>
      <c r="AE381" s="40"/>
      <c r="AF381" s="40"/>
      <c r="AG381" s="40"/>
      <c r="AH381" s="39">
        <v>0</v>
      </c>
    </row>
    <row r="382" spans="1:34" ht="20.100000000000001" customHeight="1" x14ac:dyDescent="0.2">
      <c r="D382" s="2" t="s">
        <v>270</v>
      </c>
      <c r="F382" s="37">
        <v>394</v>
      </c>
      <c r="G382" s="37"/>
      <c r="H382" s="37"/>
      <c r="I382" s="37"/>
      <c r="J382" s="37">
        <v>1787</v>
      </c>
      <c r="K382" s="37">
        <v>41</v>
      </c>
      <c r="L382" s="37"/>
      <c r="M382" s="37">
        <v>1828</v>
      </c>
      <c r="N382" s="37"/>
      <c r="O382" s="37"/>
      <c r="P382" s="37"/>
      <c r="Q382" s="37">
        <v>383</v>
      </c>
      <c r="R382" s="37">
        <v>1348</v>
      </c>
      <c r="S382" s="37"/>
      <c r="T382" s="37">
        <v>1731</v>
      </c>
      <c r="U382" s="37"/>
      <c r="V382" s="37"/>
      <c r="W382" s="37"/>
      <c r="X382" s="37">
        <v>470</v>
      </c>
      <c r="Y382" s="37"/>
      <c r="Z382" s="37"/>
      <c r="AA382" s="37"/>
      <c r="AB382" s="37">
        <v>0</v>
      </c>
      <c r="AC382" s="37"/>
      <c r="AD382" s="37">
        <v>21</v>
      </c>
      <c r="AE382" s="37"/>
      <c r="AF382" s="37"/>
      <c r="AG382" s="37"/>
      <c r="AH382" s="37">
        <v>14</v>
      </c>
    </row>
    <row r="383" spans="1:34" ht="20.100000000000001" customHeight="1" x14ac:dyDescent="0.2">
      <c r="D383" s="38" t="s">
        <v>271</v>
      </c>
      <c r="F383" s="39">
        <v>509</v>
      </c>
      <c r="G383" s="40"/>
      <c r="H383" s="40"/>
      <c r="I383" s="40"/>
      <c r="J383" s="39">
        <v>1769</v>
      </c>
      <c r="K383" s="39">
        <v>32</v>
      </c>
      <c r="L383" s="40"/>
      <c r="M383" s="39">
        <v>1801</v>
      </c>
      <c r="N383" s="40"/>
      <c r="O383" s="40"/>
      <c r="P383" s="40"/>
      <c r="Q383" s="39">
        <v>302</v>
      </c>
      <c r="R383" s="39">
        <v>1489</v>
      </c>
      <c r="S383" s="40"/>
      <c r="T383" s="39">
        <v>1791</v>
      </c>
      <c r="U383" s="40"/>
      <c r="V383" s="40"/>
      <c r="W383" s="40"/>
      <c r="X383" s="39">
        <v>519</v>
      </c>
      <c r="Y383" s="40"/>
      <c r="Z383" s="40"/>
      <c r="AA383" s="40"/>
      <c r="AB383" s="39">
        <v>0</v>
      </c>
      <c r="AC383" s="40"/>
      <c r="AD383" s="39">
        <v>0</v>
      </c>
      <c r="AE383" s="40"/>
      <c r="AF383" s="40"/>
      <c r="AG383" s="40"/>
      <c r="AH383" s="39">
        <v>3</v>
      </c>
    </row>
    <row r="384" spans="1:34" ht="20.100000000000001" customHeight="1" x14ac:dyDescent="0.2">
      <c r="D384" s="2" t="s">
        <v>272</v>
      </c>
      <c r="F384" s="37">
        <v>484</v>
      </c>
      <c r="G384" s="37"/>
      <c r="H384" s="37"/>
      <c r="I384" s="37"/>
      <c r="J384" s="37">
        <v>1838</v>
      </c>
      <c r="K384" s="37">
        <v>42</v>
      </c>
      <c r="L384" s="37"/>
      <c r="M384" s="37">
        <v>1880</v>
      </c>
      <c r="N384" s="37"/>
      <c r="O384" s="37"/>
      <c r="P384" s="37"/>
      <c r="Q384" s="37">
        <v>383</v>
      </c>
      <c r="R384" s="37">
        <v>1323</v>
      </c>
      <c r="S384" s="37"/>
      <c r="T384" s="37">
        <v>1706</v>
      </c>
      <c r="U384" s="37"/>
      <c r="V384" s="37"/>
      <c r="W384" s="37"/>
      <c r="X384" s="37">
        <v>658</v>
      </c>
      <c r="Y384" s="37"/>
      <c r="Z384" s="37"/>
      <c r="AA384" s="37"/>
      <c r="AB384" s="37">
        <v>0</v>
      </c>
      <c r="AC384" s="37"/>
      <c r="AD384" s="37">
        <v>0</v>
      </c>
      <c r="AE384" s="37"/>
      <c r="AF384" s="37"/>
      <c r="AG384" s="37"/>
      <c r="AH384" s="37">
        <v>2</v>
      </c>
    </row>
    <row r="385" spans="1:34"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row>
    <row r="386" spans="1:34" s="1" customFormat="1" ht="20.100000000000001" customHeight="1" x14ac:dyDescent="0.2">
      <c r="A386" s="3"/>
      <c r="B386" s="6"/>
      <c r="C386" s="42" t="s">
        <v>180</v>
      </c>
      <c r="D386" s="42"/>
      <c r="E386" s="5"/>
      <c r="F386" s="44">
        <v>4350</v>
      </c>
      <c r="G386" s="45"/>
      <c r="H386" s="45"/>
      <c r="I386" s="45"/>
      <c r="J386" s="44">
        <v>18178</v>
      </c>
      <c r="K386" s="44">
        <v>352</v>
      </c>
      <c r="L386" s="45"/>
      <c r="M386" s="44">
        <v>18530</v>
      </c>
      <c r="N386" s="45"/>
      <c r="O386" s="45"/>
      <c r="P386" s="45"/>
      <c r="Q386" s="44">
        <v>4176</v>
      </c>
      <c r="R386" s="44">
        <v>14380</v>
      </c>
      <c r="S386" s="45"/>
      <c r="T386" s="44">
        <v>18556</v>
      </c>
      <c r="U386" s="45"/>
      <c r="V386" s="45"/>
      <c r="W386" s="45"/>
      <c r="X386" s="44">
        <v>4246</v>
      </c>
      <c r="Y386" s="45"/>
      <c r="Z386" s="45"/>
      <c r="AA386" s="45"/>
      <c r="AB386" s="44">
        <v>0</v>
      </c>
      <c r="AC386" s="45"/>
      <c r="AD386" s="44">
        <v>78</v>
      </c>
      <c r="AE386" s="45"/>
      <c r="AF386" s="45"/>
      <c r="AG386" s="45"/>
      <c r="AH386" s="44">
        <v>1180</v>
      </c>
    </row>
    <row r="387" spans="1:34"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row>
    <row r="388" spans="1:34" s="1" customFormat="1" ht="20.100000000000001" customHeight="1" x14ac:dyDescent="0.25">
      <c r="A388" s="3"/>
      <c r="B388" s="49" t="s">
        <v>273</v>
      </c>
      <c r="C388" s="50"/>
      <c r="D388" s="50"/>
      <c r="E388" s="5"/>
      <c r="F388" s="51">
        <v>4350</v>
      </c>
      <c r="G388" s="52"/>
      <c r="H388" s="52"/>
      <c r="I388" s="52"/>
      <c r="J388" s="51">
        <v>18178</v>
      </c>
      <c r="K388" s="51">
        <v>352</v>
      </c>
      <c r="L388" s="52"/>
      <c r="M388" s="51">
        <v>18530</v>
      </c>
      <c r="N388" s="52"/>
      <c r="O388" s="52"/>
      <c r="P388" s="52"/>
      <c r="Q388" s="51">
        <v>4176</v>
      </c>
      <c r="R388" s="51">
        <v>14380</v>
      </c>
      <c r="S388" s="52"/>
      <c r="T388" s="51">
        <v>18556</v>
      </c>
      <c r="U388" s="52"/>
      <c r="V388" s="52"/>
      <c r="W388" s="52"/>
      <c r="X388" s="51">
        <v>4246</v>
      </c>
      <c r="Y388" s="52"/>
      <c r="Z388" s="52"/>
      <c r="AA388" s="52"/>
      <c r="AB388" s="51">
        <v>0</v>
      </c>
      <c r="AC388" s="52"/>
      <c r="AD388" s="51">
        <v>78</v>
      </c>
      <c r="AE388" s="52"/>
      <c r="AF388" s="52"/>
      <c r="AG388" s="52"/>
      <c r="AH388" s="51">
        <v>1180</v>
      </c>
    </row>
    <row r="389" spans="1:34"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row>
    <row r="390" spans="1:34"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row>
    <row r="391" spans="1:34"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row>
    <row r="392" spans="1:34" ht="20.100000000000001" customHeight="1" x14ac:dyDescent="0.2">
      <c r="D392" s="2" t="s">
        <v>98</v>
      </c>
      <c r="F392" s="37">
        <v>389</v>
      </c>
      <c r="G392" s="37"/>
      <c r="H392" s="37"/>
      <c r="I392" s="37"/>
      <c r="J392" s="37">
        <v>1515</v>
      </c>
      <c r="K392" s="37">
        <v>59</v>
      </c>
      <c r="L392" s="37"/>
      <c r="M392" s="37">
        <v>1574</v>
      </c>
      <c r="N392" s="37"/>
      <c r="O392" s="37"/>
      <c r="P392" s="37"/>
      <c r="Q392" s="37">
        <v>478</v>
      </c>
      <c r="R392" s="37">
        <v>887</v>
      </c>
      <c r="S392" s="37"/>
      <c r="T392" s="37">
        <v>1365</v>
      </c>
      <c r="U392" s="37"/>
      <c r="V392" s="37"/>
      <c r="W392" s="37"/>
      <c r="X392" s="37">
        <v>588</v>
      </c>
      <c r="Y392" s="37"/>
      <c r="Z392" s="37"/>
      <c r="AA392" s="37"/>
      <c r="AB392" s="37">
        <v>0</v>
      </c>
      <c r="AC392" s="37"/>
      <c r="AD392" s="37">
        <v>10</v>
      </c>
      <c r="AE392" s="37"/>
      <c r="AF392" s="37"/>
      <c r="AG392" s="37"/>
      <c r="AH392" s="37">
        <v>135</v>
      </c>
    </row>
    <row r="393" spans="1:34" ht="20.100000000000001" customHeight="1" x14ac:dyDescent="0.2">
      <c r="D393" s="38" t="s">
        <v>99</v>
      </c>
      <c r="F393" s="39">
        <v>458</v>
      </c>
      <c r="G393" s="40"/>
      <c r="H393" s="40"/>
      <c r="I393" s="40"/>
      <c r="J393" s="39">
        <v>1499</v>
      </c>
      <c r="K393" s="39">
        <v>59</v>
      </c>
      <c r="L393" s="40"/>
      <c r="M393" s="39">
        <v>1558</v>
      </c>
      <c r="N393" s="40"/>
      <c r="O393" s="40"/>
      <c r="P393" s="40"/>
      <c r="Q393" s="39">
        <v>435</v>
      </c>
      <c r="R393" s="39">
        <v>1112</v>
      </c>
      <c r="S393" s="40"/>
      <c r="T393" s="39">
        <v>1547</v>
      </c>
      <c r="U393" s="40"/>
      <c r="V393" s="40"/>
      <c r="W393" s="40"/>
      <c r="X393" s="39">
        <v>438</v>
      </c>
      <c r="Y393" s="40"/>
      <c r="Z393" s="40"/>
      <c r="AA393" s="40"/>
      <c r="AB393" s="39">
        <v>0</v>
      </c>
      <c r="AC393" s="40"/>
      <c r="AD393" s="39">
        <v>31</v>
      </c>
      <c r="AE393" s="40"/>
      <c r="AF393" s="40"/>
      <c r="AG393" s="40"/>
      <c r="AH393" s="39">
        <v>4</v>
      </c>
    </row>
    <row r="394" spans="1:34" ht="20.100000000000001" customHeight="1" x14ac:dyDescent="0.2">
      <c r="D394" s="2" t="s">
        <v>113</v>
      </c>
      <c r="F394" s="37">
        <v>436</v>
      </c>
      <c r="G394" s="37"/>
      <c r="H394" s="37"/>
      <c r="I394" s="37"/>
      <c r="J394" s="37">
        <v>1521</v>
      </c>
      <c r="K394" s="37">
        <v>37</v>
      </c>
      <c r="L394" s="37"/>
      <c r="M394" s="37">
        <v>1558</v>
      </c>
      <c r="N394" s="37"/>
      <c r="O394" s="37"/>
      <c r="P394" s="37"/>
      <c r="Q394" s="37">
        <v>461</v>
      </c>
      <c r="R394" s="37">
        <v>1082</v>
      </c>
      <c r="S394" s="37"/>
      <c r="T394" s="37">
        <v>1543</v>
      </c>
      <c r="U394" s="37"/>
      <c r="V394" s="37"/>
      <c r="W394" s="37"/>
      <c r="X394" s="37">
        <v>428</v>
      </c>
      <c r="Y394" s="37"/>
      <c r="Z394" s="37"/>
      <c r="AA394" s="37"/>
      <c r="AB394" s="37">
        <v>0</v>
      </c>
      <c r="AC394" s="37"/>
      <c r="AD394" s="37">
        <v>23</v>
      </c>
      <c r="AE394" s="37"/>
      <c r="AF394" s="37"/>
      <c r="AG394" s="37"/>
      <c r="AH394" s="37">
        <v>1</v>
      </c>
    </row>
    <row r="395" spans="1:34" ht="20.100000000000001" customHeight="1" x14ac:dyDescent="0.2">
      <c r="B395" s="5"/>
      <c r="D395" s="38" t="s">
        <v>101</v>
      </c>
      <c r="F395" s="39">
        <v>416</v>
      </c>
      <c r="G395" s="40"/>
      <c r="H395" s="40"/>
      <c r="I395" s="40"/>
      <c r="J395" s="39">
        <v>1494</v>
      </c>
      <c r="K395" s="39">
        <v>50</v>
      </c>
      <c r="L395" s="40"/>
      <c r="M395" s="39">
        <v>1544</v>
      </c>
      <c r="N395" s="40"/>
      <c r="O395" s="40"/>
      <c r="P395" s="40"/>
      <c r="Q395" s="39">
        <v>425</v>
      </c>
      <c r="R395" s="39">
        <v>1037</v>
      </c>
      <c r="S395" s="40"/>
      <c r="T395" s="39">
        <v>1462</v>
      </c>
      <c r="U395" s="40"/>
      <c r="V395" s="40"/>
      <c r="W395" s="40"/>
      <c r="X395" s="39">
        <v>485</v>
      </c>
      <c r="Y395" s="40"/>
      <c r="Z395" s="40"/>
      <c r="AA395" s="40"/>
      <c r="AB395" s="39">
        <v>0</v>
      </c>
      <c r="AC395" s="40"/>
      <c r="AD395" s="39">
        <v>13</v>
      </c>
      <c r="AE395" s="40"/>
      <c r="AF395" s="40"/>
      <c r="AG395" s="40"/>
      <c r="AH395" s="39">
        <v>0</v>
      </c>
    </row>
    <row r="396" spans="1:34" ht="20.100000000000001" customHeight="1" x14ac:dyDescent="0.2">
      <c r="D396" s="2" t="s">
        <v>115</v>
      </c>
      <c r="F396" s="37">
        <v>452</v>
      </c>
      <c r="G396" s="37"/>
      <c r="H396" s="37"/>
      <c r="I396" s="37"/>
      <c r="J396" s="37">
        <v>1111</v>
      </c>
      <c r="K396" s="37">
        <v>14</v>
      </c>
      <c r="L396" s="37"/>
      <c r="M396" s="37">
        <v>1125</v>
      </c>
      <c r="N396" s="37"/>
      <c r="O396" s="37"/>
      <c r="P396" s="37"/>
      <c r="Q396" s="37">
        <v>362</v>
      </c>
      <c r="R396" s="37">
        <v>694</v>
      </c>
      <c r="S396" s="37"/>
      <c r="T396" s="37">
        <v>1056</v>
      </c>
      <c r="U396" s="37"/>
      <c r="V396" s="37"/>
      <c r="W396" s="37"/>
      <c r="X396" s="37">
        <v>496</v>
      </c>
      <c r="Y396" s="37"/>
      <c r="Z396" s="37"/>
      <c r="AA396" s="37"/>
      <c r="AB396" s="37">
        <v>0</v>
      </c>
      <c r="AC396" s="37"/>
      <c r="AD396" s="37">
        <v>25</v>
      </c>
      <c r="AE396" s="37"/>
      <c r="AF396" s="37"/>
      <c r="AG396" s="37"/>
      <c r="AH396" s="37">
        <v>5</v>
      </c>
    </row>
    <row r="397" spans="1:34" ht="20.100000000000001" customHeight="1" x14ac:dyDescent="0.2">
      <c r="D397" s="38" t="s">
        <v>116</v>
      </c>
      <c r="F397" s="39">
        <v>469</v>
      </c>
      <c r="G397" s="40"/>
      <c r="H397" s="40"/>
      <c r="I397" s="40"/>
      <c r="J397" s="39">
        <v>1122</v>
      </c>
      <c r="K397" s="39">
        <v>32</v>
      </c>
      <c r="L397" s="40"/>
      <c r="M397" s="39">
        <v>1154</v>
      </c>
      <c r="N397" s="40"/>
      <c r="O397" s="40"/>
      <c r="P397" s="40"/>
      <c r="Q397" s="39">
        <v>321</v>
      </c>
      <c r="R397" s="39">
        <v>905</v>
      </c>
      <c r="S397" s="40"/>
      <c r="T397" s="39">
        <v>1226</v>
      </c>
      <c r="U397" s="40"/>
      <c r="V397" s="40"/>
      <c r="W397" s="40"/>
      <c r="X397" s="39">
        <v>362</v>
      </c>
      <c r="Y397" s="40"/>
      <c r="Z397" s="40"/>
      <c r="AA397" s="40"/>
      <c r="AB397" s="39">
        <v>0</v>
      </c>
      <c r="AC397" s="40"/>
      <c r="AD397" s="39">
        <v>35</v>
      </c>
      <c r="AE397" s="40"/>
      <c r="AF397" s="40"/>
      <c r="AG397" s="40"/>
      <c r="AH397" s="39">
        <v>2</v>
      </c>
    </row>
    <row r="398" spans="1:34" ht="20.100000000000001" customHeight="1" x14ac:dyDescent="0.2">
      <c r="D398" s="2" t="s">
        <v>117</v>
      </c>
      <c r="F398" s="37">
        <v>322</v>
      </c>
      <c r="G398" s="37"/>
      <c r="H398" s="37"/>
      <c r="I398" s="37"/>
      <c r="J398" s="37">
        <v>1485</v>
      </c>
      <c r="K398" s="37">
        <v>51</v>
      </c>
      <c r="L398" s="37"/>
      <c r="M398" s="37">
        <v>1536</v>
      </c>
      <c r="N398" s="37"/>
      <c r="O398" s="37"/>
      <c r="P398" s="37"/>
      <c r="Q398" s="37">
        <v>496</v>
      </c>
      <c r="R398" s="37">
        <v>931</v>
      </c>
      <c r="S398" s="37"/>
      <c r="T398" s="37">
        <v>1427</v>
      </c>
      <c r="U398" s="37"/>
      <c r="V398" s="37"/>
      <c r="W398" s="37"/>
      <c r="X398" s="37">
        <v>415</v>
      </c>
      <c r="Y398" s="37"/>
      <c r="Z398" s="37"/>
      <c r="AA398" s="37"/>
      <c r="AB398" s="37">
        <v>0</v>
      </c>
      <c r="AC398" s="37"/>
      <c r="AD398" s="37">
        <v>16</v>
      </c>
      <c r="AE398" s="37"/>
      <c r="AF398" s="37"/>
      <c r="AG398" s="37"/>
      <c r="AH398" s="37">
        <v>0</v>
      </c>
    </row>
    <row r="399" spans="1:34" ht="20.100000000000001" customHeight="1" x14ac:dyDescent="0.2">
      <c r="D399" s="38" t="s">
        <v>105</v>
      </c>
      <c r="F399" s="39">
        <v>376</v>
      </c>
      <c r="G399" s="40"/>
      <c r="H399" s="40"/>
      <c r="I399" s="40"/>
      <c r="J399" s="39">
        <v>1106</v>
      </c>
      <c r="K399" s="39">
        <v>53</v>
      </c>
      <c r="L399" s="40"/>
      <c r="M399" s="39">
        <v>1159</v>
      </c>
      <c r="N399" s="40"/>
      <c r="O399" s="40"/>
      <c r="P399" s="40"/>
      <c r="Q399" s="39">
        <v>469</v>
      </c>
      <c r="R399" s="39">
        <v>564</v>
      </c>
      <c r="S399" s="40"/>
      <c r="T399" s="39">
        <v>1033</v>
      </c>
      <c r="U399" s="40"/>
      <c r="V399" s="40"/>
      <c r="W399" s="40"/>
      <c r="X399" s="39">
        <v>466</v>
      </c>
      <c r="Y399" s="40"/>
      <c r="Z399" s="40"/>
      <c r="AA399" s="40"/>
      <c r="AB399" s="39">
        <v>0</v>
      </c>
      <c r="AC399" s="40"/>
      <c r="AD399" s="39">
        <v>36</v>
      </c>
      <c r="AE399" s="40"/>
      <c r="AF399" s="40"/>
      <c r="AG399" s="40"/>
      <c r="AH399" s="39">
        <v>0</v>
      </c>
    </row>
    <row r="400" spans="1:34" ht="20.100000000000001" customHeight="1" x14ac:dyDescent="0.2">
      <c r="D400" s="2" t="s">
        <v>106</v>
      </c>
      <c r="F400" s="37">
        <v>386</v>
      </c>
      <c r="G400" s="37"/>
      <c r="H400" s="37"/>
      <c r="I400" s="37"/>
      <c r="J400" s="37">
        <v>1506</v>
      </c>
      <c r="K400" s="37">
        <v>29</v>
      </c>
      <c r="L400" s="37"/>
      <c r="M400" s="37">
        <v>1535</v>
      </c>
      <c r="N400" s="37"/>
      <c r="O400" s="37"/>
      <c r="P400" s="37"/>
      <c r="Q400" s="37">
        <v>440</v>
      </c>
      <c r="R400" s="37">
        <v>1005</v>
      </c>
      <c r="S400" s="37"/>
      <c r="T400" s="37">
        <v>1445</v>
      </c>
      <c r="U400" s="37"/>
      <c r="V400" s="37"/>
      <c r="W400" s="37"/>
      <c r="X400" s="37">
        <v>474</v>
      </c>
      <c r="Y400" s="37"/>
      <c r="Z400" s="37"/>
      <c r="AA400" s="37"/>
      <c r="AB400" s="37">
        <v>0</v>
      </c>
      <c r="AC400" s="37"/>
      <c r="AD400" s="37">
        <v>2</v>
      </c>
      <c r="AE400" s="37"/>
      <c r="AF400" s="37"/>
      <c r="AG400" s="37"/>
      <c r="AH400" s="37">
        <v>166</v>
      </c>
    </row>
    <row r="401" spans="1:34"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row>
    <row r="402" spans="1:34" s="1" customFormat="1" ht="20.100000000000001" customHeight="1" x14ac:dyDescent="0.2">
      <c r="A402" s="3"/>
      <c r="B402" s="6"/>
      <c r="C402" s="42" t="s">
        <v>180</v>
      </c>
      <c r="D402" s="42"/>
      <c r="E402" s="5"/>
      <c r="F402" s="44">
        <v>3704</v>
      </c>
      <c r="G402" s="45"/>
      <c r="H402" s="45"/>
      <c r="I402" s="45"/>
      <c r="J402" s="44">
        <v>12359</v>
      </c>
      <c r="K402" s="44">
        <v>384</v>
      </c>
      <c r="L402" s="45"/>
      <c r="M402" s="44">
        <v>12743</v>
      </c>
      <c r="N402" s="45"/>
      <c r="O402" s="45"/>
      <c r="P402" s="45"/>
      <c r="Q402" s="44">
        <v>3887</v>
      </c>
      <c r="R402" s="44">
        <v>8217</v>
      </c>
      <c r="S402" s="45"/>
      <c r="T402" s="44">
        <v>12104</v>
      </c>
      <c r="U402" s="45"/>
      <c r="V402" s="45"/>
      <c r="W402" s="45"/>
      <c r="X402" s="44">
        <v>4152</v>
      </c>
      <c r="Y402" s="45"/>
      <c r="Z402" s="45"/>
      <c r="AA402" s="45"/>
      <c r="AB402" s="44">
        <v>0</v>
      </c>
      <c r="AC402" s="45"/>
      <c r="AD402" s="44">
        <v>191</v>
      </c>
      <c r="AE402" s="45"/>
      <c r="AF402" s="45"/>
      <c r="AG402" s="45"/>
      <c r="AH402" s="44">
        <v>313</v>
      </c>
    </row>
    <row r="403" spans="1:34"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row>
    <row r="404" spans="1:34" s="1" customFormat="1" ht="20.100000000000001" customHeight="1" x14ac:dyDescent="0.25">
      <c r="A404" s="3"/>
      <c r="B404" s="49" t="s">
        <v>275</v>
      </c>
      <c r="C404" s="50"/>
      <c r="D404" s="50"/>
      <c r="E404" s="5"/>
      <c r="F404" s="51">
        <v>3704</v>
      </c>
      <c r="G404" s="52"/>
      <c r="H404" s="52"/>
      <c r="I404" s="52"/>
      <c r="J404" s="51">
        <v>12359</v>
      </c>
      <c r="K404" s="51">
        <v>384</v>
      </c>
      <c r="L404" s="52"/>
      <c r="M404" s="51">
        <v>12743</v>
      </c>
      <c r="N404" s="52"/>
      <c r="O404" s="52"/>
      <c r="P404" s="52"/>
      <c r="Q404" s="51">
        <v>3887</v>
      </c>
      <c r="R404" s="51">
        <v>8217</v>
      </c>
      <c r="S404" s="52"/>
      <c r="T404" s="51">
        <v>12104</v>
      </c>
      <c r="U404" s="52"/>
      <c r="V404" s="52"/>
      <c r="W404" s="52"/>
      <c r="X404" s="51">
        <v>4152</v>
      </c>
      <c r="Y404" s="52"/>
      <c r="Z404" s="52"/>
      <c r="AA404" s="52"/>
      <c r="AB404" s="51">
        <v>0</v>
      </c>
      <c r="AC404" s="52"/>
      <c r="AD404" s="51">
        <v>191</v>
      </c>
      <c r="AE404" s="52"/>
      <c r="AF404" s="52"/>
      <c r="AG404" s="52"/>
      <c r="AH404" s="51">
        <v>313</v>
      </c>
    </row>
    <row r="405" spans="1:34"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row>
    <row r="406" spans="1:34"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row>
    <row r="407" spans="1:34"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row>
    <row r="408" spans="1:34" ht="20.100000000000001" customHeight="1" x14ac:dyDescent="0.2">
      <c r="D408" s="2" t="s">
        <v>98</v>
      </c>
      <c r="F408" s="37">
        <v>311</v>
      </c>
      <c r="G408" s="37"/>
      <c r="H408" s="37"/>
      <c r="I408" s="37"/>
      <c r="J408" s="37">
        <v>1378</v>
      </c>
      <c r="K408" s="37">
        <v>44</v>
      </c>
      <c r="L408" s="37"/>
      <c r="M408" s="37">
        <v>1422</v>
      </c>
      <c r="N408" s="37"/>
      <c r="O408" s="37"/>
      <c r="P408" s="37"/>
      <c r="Q408" s="37">
        <v>344</v>
      </c>
      <c r="R408" s="37">
        <v>1077</v>
      </c>
      <c r="S408" s="37"/>
      <c r="T408" s="37">
        <v>1421</v>
      </c>
      <c r="U408" s="37"/>
      <c r="V408" s="37"/>
      <c r="W408" s="37"/>
      <c r="X408" s="37">
        <v>296</v>
      </c>
      <c r="Y408" s="37"/>
      <c r="Z408" s="37"/>
      <c r="AA408" s="37"/>
      <c r="AB408" s="37">
        <v>0</v>
      </c>
      <c r="AC408" s="37"/>
      <c r="AD408" s="37">
        <v>16</v>
      </c>
      <c r="AE408" s="37"/>
      <c r="AF408" s="37"/>
      <c r="AG408" s="37"/>
      <c r="AH408" s="37">
        <v>33</v>
      </c>
    </row>
    <row r="409" spans="1:34" ht="20.100000000000001" customHeight="1" x14ac:dyDescent="0.2">
      <c r="D409" s="38" t="s">
        <v>99</v>
      </c>
      <c r="F409" s="39">
        <v>257</v>
      </c>
      <c r="G409" s="40"/>
      <c r="H409" s="40"/>
      <c r="I409" s="40"/>
      <c r="J409" s="39">
        <v>1370</v>
      </c>
      <c r="K409" s="39">
        <v>23</v>
      </c>
      <c r="L409" s="40"/>
      <c r="M409" s="39">
        <v>1393</v>
      </c>
      <c r="N409" s="40"/>
      <c r="O409" s="40"/>
      <c r="P409" s="40"/>
      <c r="Q409" s="39">
        <v>218</v>
      </c>
      <c r="R409" s="39">
        <v>1131</v>
      </c>
      <c r="S409" s="40"/>
      <c r="T409" s="39">
        <v>1349</v>
      </c>
      <c r="U409" s="40"/>
      <c r="V409" s="40"/>
      <c r="W409" s="40"/>
      <c r="X409" s="39">
        <v>301</v>
      </c>
      <c r="Y409" s="40"/>
      <c r="Z409" s="40"/>
      <c r="AA409" s="40"/>
      <c r="AB409" s="39">
        <v>0</v>
      </c>
      <c r="AC409" s="40"/>
      <c r="AD409" s="39">
        <v>0</v>
      </c>
      <c r="AE409" s="40"/>
      <c r="AF409" s="40"/>
      <c r="AG409" s="40"/>
      <c r="AH409" s="39">
        <v>10</v>
      </c>
    </row>
    <row r="410" spans="1:34" ht="20.100000000000001" customHeight="1" x14ac:dyDescent="0.2">
      <c r="D410" s="2" t="s">
        <v>113</v>
      </c>
      <c r="F410" s="37">
        <v>272</v>
      </c>
      <c r="G410" s="37"/>
      <c r="H410" s="37"/>
      <c r="I410" s="37"/>
      <c r="J410" s="37">
        <v>1364</v>
      </c>
      <c r="K410" s="37">
        <v>51</v>
      </c>
      <c r="L410" s="37"/>
      <c r="M410" s="37">
        <v>1415</v>
      </c>
      <c r="N410" s="37"/>
      <c r="O410" s="37"/>
      <c r="P410" s="37"/>
      <c r="Q410" s="37">
        <v>260</v>
      </c>
      <c r="R410" s="37">
        <v>1065</v>
      </c>
      <c r="S410" s="37"/>
      <c r="T410" s="37">
        <v>1325</v>
      </c>
      <c r="U410" s="37"/>
      <c r="V410" s="37"/>
      <c r="W410" s="37"/>
      <c r="X410" s="37">
        <v>332</v>
      </c>
      <c r="Y410" s="37"/>
      <c r="Z410" s="37"/>
      <c r="AA410" s="37"/>
      <c r="AB410" s="37">
        <v>0</v>
      </c>
      <c r="AC410" s="37"/>
      <c r="AD410" s="37">
        <v>30</v>
      </c>
      <c r="AE410" s="37"/>
      <c r="AF410" s="37"/>
      <c r="AG410" s="37"/>
      <c r="AH410" s="37">
        <v>6</v>
      </c>
    </row>
    <row r="411" spans="1:34" ht="20.100000000000001" customHeight="1" x14ac:dyDescent="0.2">
      <c r="D411" s="38" t="s">
        <v>101</v>
      </c>
      <c r="F411" s="39">
        <v>318</v>
      </c>
      <c r="G411" s="40"/>
      <c r="H411" s="40"/>
      <c r="I411" s="40"/>
      <c r="J411" s="39">
        <v>1369</v>
      </c>
      <c r="K411" s="39">
        <v>47</v>
      </c>
      <c r="L411" s="40"/>
      <c r="M411" s="39">
        <v>1416</v>
      </c>
      <c r="N411" s="40"/>
      <c r="O411" s="40"/>
      <c r="P411" s="40"/>
      <c r="Q411" s="39">
        <v>352</v>
      </c>
      <c r="R411" s="39">
        <v>951</v>
      </c>
      <c r="S411" s="40"/>
      <c r="T411" s="39">
        <v>1303</v>
      </c>
      <c r="U411" s="40"/>
      <c r="V411" s="40"/>
      <c r="W411" s="40"/>
      <c r="X411" s="39">
        <v>410</v>
      </c>
      <c r="Y411" s="40"/>
      <c r="Z411" s="40"/>
      <c r="AA411" s="40"/>
      <c r="AB411" s="39">
        <v>0</v>
      </c>
      <c r="AC411" s="40"/>
      <c r="AD411" s="39">
        <v>21</v>
      </c>
      <c r="AE411" s="40"/>
      <c r="AF411" s="40"/>
      <c r="AG411" s="40"/>
      <c r="AH411" s="39">
        <v>11</v>
      </c>
    </row>
    <row r="412" spans="1:34" ht="20.100000000000001" customHeight="1" x14ac:dyDescent="0.2">
      <c r="D412" s="2" t="s">
        <v>115</v>
      </c>
      <c r="F412" s="37">
        <v>408</v>
      </c>
      <c r="G412" s="37"/>
      <c r="H412" s="37"/>
      <c r="I412" s="37"/>
      <c r="J412" s="37">
        <v>1162</v>
      </c>
      <c r="K412" s="37">
        <v>71</v>
      </c>
      <c r="L412" s="37"/>
      <c r="M412" s="37">
        <v>1233</v>
      </c>
      <c r="N412" s="37"/>
      <c r="O412" s="37"/>
      <c r="P412" s="37"/>
      <c r="Q412" s="37">
        <v>261</v>
      </c>
      <c r="R412" s="37">
        <v>1116</v>
      </c>
      <c r="S412" s="37"/>
      <c r="T412" s="37">
        <v>1377</v>
      </c>
      <c r="U412" s="37"/>
      <c r="V412" s="37"/>
      <c r="W412" s="37"/>
      <c r="X412" s="37">
        <v>264</v>
      </c>
      <c r="Y412" s="37"/>
      <c r="Z412" s="37"/>
      <c r="AA412" s="37"/>
      <c r="AB412" s="37">
        <v>0</v>
      </c>
      <c r="AC412" s="37"/>
      <c r="AD412" s="37">
        <v>0</v>
      </c>
      <c r="AE412" s="37"/>
      <c r="AF412" s="37"/>
      <c r="AG412" s="37"/>
      <c r="AH412" s="37">
        <v>1</v>
      </c>
    </row>
    <row r="413" spans="1:34" ht="20.100000000000001" customHeight="1" x14ac:dyDescent="0.2">
      <c r="D413" s="38" t="s">
        <v>116</v>
      </c>
      <c r="F413" s="39">
        <v>288</v>
      </c>
      <c r="G413" s="40"/>
      <c r="H413" s="40"/>
      <c r="I413" s="40"/>
      <c r="J413" s="39">
        <v>1165</v>
      </c>
      <c r="K413" s="39">
        <v>43</v>
      </c>
      <c r="L413" s="40"/>
      <c r="M413" s="39">
        <v>1208</v>
      </c>
      <c r="N413" s="40"/>
      <c r="O413" s="40"/>
      <c r="P413" s="40"/>
      <c r="Q413" s="39">
        <v>257</v>
      </c>
      <c r="R413" s="39">
        <v>927</v>
      </c>
      <c r="S413" s="40"/>
      <c r="T413" s="39">
        <v>1184</v>
      </c>
      <c r="U413" s="40"/>
      <c r="V413" s="40"/>
      <c r="W413" s="40"/>
      <c r="X413" s="39">
        <v>312</v>
      </c>
      <c r="Y413" s="40"/>
      <c r="Z413" s="40"/>
      <c r="AA413" s="40"/>
      <c r="AB413" s="39">
        <v>0</v>
      </c>
      <c r="AC413" s="40"/>
      <c r="AD413" s="39">
        <v>0</v>
      </c>
      <c r="AE413" s="40"/>
      <c r="AF413" s="40"/>
      <c r="AG413" s="40"/>
      <c r="AH413" s="39">
        <v>21</v>
      </c>
    </row>
    <row r="414" spans="1:34" ht="20.100000000000001" customHeight="1" x14ac:dyDescent="0.2">
      <c r="D414" s="2" t="s">
        <v>117</v>
      </c>
      <c r="F414" s="37">
        <v>345</v>
      </c>
      <c r="G414" s="37"/>
      <c r="H414" s="37"/>
      <c r="I414" s="37"/>
      <c r="J414" s="37">
        <v>1186</v>
      </c>
      <c r="K414" s="37">
        <v>48</v>
      </c>
      <c r="L414" s="37"/>
      <c r="M414" s="37">
        <v>1234</v>
      </c>
      <c r="N414" s="37"/>
      <c r="O414" s="37"/>
      <c r="P414" s="37"/>
      <c r="Q414" s="37">
        <v>232</v>
      </c>
      <c r="R414" s="37">
        <v>936</v>
      </c>
      <c r="S414" s="37"/>
      <c r="T414" s="37">
        <v>1168</v>
      </c>
      <c r="U414" s="37"/>
      <c r="V414" s="37"/>
      <c r="W414" s="37"/>
      <c r="X414" s="37">
        <v>411</v>
      </c>
      <c r="Y414" s="37"/>
      <c r="Z414" s="37"/>
      <c r="AA414" s="37"/>
      <c r="AB414" s="37">
        <v>0</v>
      </c>
      <c r="AC414" s="37"/>
      <c r="AD414" s="37">
        <v>0</v>
      </c>
      <c r="AE414" s="37"/>
      <c r="AF414" s="37"/>
      <c r="AG414" s="37"/>
      <c r="AH414" s="37">
        <v>11</v>
      </c>
    </row>
    <row r="415" spans="1:34" ht="20.100000000000001" customHeight="1" x14ac:dyDescent="0.2">
      <c r="D415" s="38" t="s">
        <v>105</v>
      </c>
      <c r="F415" s="39">
        <v>390</v>
      </c>
      <c r="G415" s="40"/>
      <c r="H415" s="40"/>
      <c r="I415" s="40"/>
      <c r="J415" s="39">
        <v>1297</v>
      </c>
      <c r="K415" s="39">
        <v>37</v>
      </c>
      <c r="L415" s="40"/>
      <c r="M415" s="39">
        <v>1334</v>
      </c>
      <c r="N415" s="40"/>
      <c r="O415" s="40"/>
      <c r="P415" s="40"/>
      <c r="Q415" s="39">
        <v>205</v>
      </c>
      <c r="R415" s="39">
        <v>1042</v>
      </c>
      <c r="S415" s="40"/>
      <c r="T415" s="39">
        <v>1247</v>
      </c>
      <c r="U415" s="40"/>
      <c r="V415" s="40"/>
      <c r="W415" s="40"/>
      <c r="X415" s="39">
        <v>477</v>
      </c>
      <c r="Y415" s="40"/>
      <c r="Z415" s="40"/>
      <c r="AA415" s="40"/>
      <c r="AB415" s="39">
        <v>0</v>
      </c>
      <c r="AC415" s="40"/>
      <c r="AD415" s="39">
        <v>0</v>
      </c>
      <c r="AE415" s="40"/>
      <c r="AF415" s="40"/>
      <c r="AG415" s="40"/>
      <c r="AH415" s="39">
        <v>2</v>
      </c>
    </row>
    <row r="416" spans="1:34" ht="20.100000000000001" customHeight="1" x14ac:dyDescent="0.2">
      <c r="D416" s="2" t="s">
        <v>106</v>
      </c>
      <c r="F416" s="37">
        <v>544</v>
      </c>
      <c r="G416" s="37"/>
      <c r="H416" s="37"/>
      <c r="I416" s="37"/>
      <c r="J416" s="37">
        <v>1296</v>
      </c>
      <c r="K416" s="37">
        <v>41</v>
      </c>
      <c r="L416" s="37"/>
      <c r="M416" s="37">
        <v>1337</v>
      </c>
      <c r="N416" s="37"/>
      <c r="O416" s="37"/>
      <c r="P416" s="37"/>
      <c r="Q416" s="37">
        <v>275</v>
      </c>
      <c r="R416" s="37">
        <v>938</v>
      </c>
      <c r="S416" s="37"/>
      <c r="T416" s="37">
        <v>1213</v>
      </c>
      <c r="U416" s="37"/>
      <c r="V416" s="37"/>
      <c r="W416" s="37"/>
      <c r="X416" s="37">
        <v>646</v>
      </c>
      <c r="Y416" s="37"/>
      <c r="Z416" s="37"/>
      <c r="AA416" s="37"/>
      <c r="AB416" s="37">
        <v>0</v>
      </c>
      <c r="AC416" s="37"/>
      <c r="AD416" s="37">
        <v>22</v>
      </c>
      <c r="AE416" s="37"/>
      <c r="AF416" s="37"/>
      <c r="AG416" s="37"/>
      <c r="AH416" s="37">
        <v>1</v>
      </c>
    </row>
    <row r="417" spans="1:34" ht="20.100000000000001" customHeight="1" x14ac:dyDescent="0.2">
      <c r="D417" s="38" t="s">
        <v>118</v>
      </c>
      <c r="F417" s="39">
        <v>493</v>
      </c>
      <c r="G417" s="40"/>
      <c r="H417" s="40"/>
      <c r="I417" s="40"/>
      <c r="J417" s="39">
        <v>1319</v>
      </c>
      <c r="K417" s="39">
        <v>37</v>
      </c>
      <c r="L417" s="40"/>
      <c r="M417" s="39">
        <v>1356</v>
      </c>
      <c r="N417" s="40"/>
      <c r="O417" s="40"/>
      <c r="P417" s="40"/>
      <c r="Q417" s="39">
        <v>234</v>
      </c>
      <c r="R417" s="39">
        <v>1009</v>
      </c>
      <c r="S417" s="40"/>
      <c r="T417" s="39">
        <v>1243</v>
      </c>
      <c r="U417" s="40"/>
      <c r="V417" s="40"/>
      <c r="W417" s="40"/>
      <c r="X417" s="39">
        <v>606</v>
      </c>
      <c r="Y417" s="40"/>
      <c r="Z417" s="40"/>
      <c r="AA417" s="40"/>
      <c r="AB417" s="39">
        <v>0</v>
      </c>
      <c r="AC417" s="40"/>
      <c r="AD417" s="39">
        <v>0</v>
      </c>
      <c r="AE417" s="40"/>
      <c r="AF417" s="40"/>
      <c r="AG417" s="40"/>
      <c r="AH417" s="39">
        <v>0</v>
      </c>
    </row>
    <row r="418" spans="1:34"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row>
    <row r="419" spans="1:34" s="1" customFormat="1" ht="20.100000000000001" customHeight="1" x14ac:dyDescent="0.2">
      <c r="A419" s="3"/>
      <c r="B419" s="6"/>
      <c r="C419" s="42" t="s">
        <v>180</v>
      </c>
      <c r="D419" s="42"/>
      <c r="E419" s="5"/>
      <c r="F419" s="44">
        <v>3626</v>
      </c>
      <c r="G419" s="45"/>
      <c r="H419" s="45"/>
      <c r="I419" s="45"/>
      <c r="J419" s="44">
        <v>12906</v>
      </c>
      <c r="K419" s="44">
        <v>442</v>
      </c>
      <c r="L419" s="45"/>
      <c r="M419" s="44">
        <v>13348</v>
      </c>
      <c r="N419" s="45"/>
      <c r="O419" s="45"/>
      <c r="P419" s="45"/>
      <c r="Q419" s="44">
        <v>2638</v>
      </c>
      <c r="R419" s="44">
        <v>10192</v>
      </c>
      <c r="S419" s="45"/>
      <c r="T419" s="44">
        <v>12830</v>
      </c>
      <c r="U419" s="45"/>
      <c r="V419" s="45"/>
      <c r="W419" s="45"/>
      <c r="X419" s="44">
        <v>4055</v>
      </c>
      <c r="Y419" s="45"/>
      <c r="Z419" s="45"/>
      <c r="AA419" s="45"/>
      <c r="AB419" s="44">
        <v>0</v>
      </c>
      <c r="AC419" s="45"/>
      <c r="AD419" s="44">
        <v>89</v>
      </c>
      <c r="AE419" s="45"/>
      <c r="AF419" s="45"/>
      <c r="AG419" s="45"/>
      <c r="AH419" s="44">
        <v>96</v>
      </c>
    </row>
    <row r="420" spans="1:34"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row>
    <row r="421" spans="1:34"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row>
    <row r="422" spans="1:34" ht="20.100000000000001" customHeight="1" x14ac:dyDescent="0.2">
      <c r="D422" s="2" t="s">
        <v>277</v>
      </c>
      <c r="F422" s="37">
        <v>0</v>
      </c>
      <c r="G422" s="37"/>
      <c r="H422" s="37"/>
      <c r="I422" s="37"/>
      <c r="J422" s="37">
        <v>0</v>
      </c>
      <c r="K422" s="37">
        <v>0</v>
      </c>
      <c r="L422" s="37"/>
      <c r="M422" s="37">
        <v>0</v>
      </c>
      <c r="N422" s="37"/>
      <c r="O422" s="37"/>
      <c r="P422" s="37"/>
      <c r="Q422" s="37">
        <v>0</v>
      </c>
      <c r="R422" s="37">
        <v>0</v>
      </c>
      <c r="S422" s="37"/>
      <c r="T422" s="37">
        <v>0</v>
      </c>
      <c r="U422" s="37"/>
      <c r="V422" s="37"/>
      <c r="W422" s="37"/>
      <c r="X422" s="37">
        <v>0</v>
      </c>
      <c r="Y422" s="37"/>
      <c r="Z422" s="37"/>
      <c r="AA422" s="37"/>
      <c r="AB422" s="37">
        <v>0</v>
      </c>
      <c r="AC422" s="37"/>
      <c r="AD422" s="37">
        <v>0</v>
      </c>
      <c r="AE422" s="37"/>
      <c r="AF422" s="37"/>
      <c r="AG422" s="37"/>
      <c r="AH422" s="37">
        <v>0</v>
      </c>
    </row>
    <row r="423" spans="1:34" ht="20.100000000000001" customHeight="1" x14ac:dyDescent="0.2">
      <c r="D423" s="38" t="s">
        <v>278</v>
      </c>
      <c r="F423" s="39">
        <v>0</v>
      </c>
      <c r="G423" s="40"/>
      <c r="H423" s="40"/>
      <c r="I423" s="40"/>
      <c r="J423" s="39">
        <v>0</v>
      </c>
      <c r="K423" s="39">
        <v>0</v>
      </c>
      <c r="L423" s="40"/>
      <c r="M423" s="39">
        <v>0</v>
      </c>
      <c r="N423" s="40"/>
      <c r="O423" s="40"/>
      <c r="P423" s="40"/>
      <c r="Q423" s="39">
        <v>0</v>
      </c>
      <c r="R423" s="39">
        <v>0</v>
      </c>
      <c r="S423" s="40"/>
      <c r="T423" s="39">
        <v>0</v>
      </c>
      <c r="U423" s="40"/>
      <c r="V423" s="40"/>
      <c r="W423" s="40"/>
      <c r="X423" s="39">
        <v>0</v>
      </c>
      <c r="Y423" s="40"/>
      <c r="Z423" s="40"/>
      <c r="AA423" s="40"/>
      <c r="AB423" s="39">
        <v>0</v>
      </c>
      <c r="AC423" s="40"/>
      <c r="AD423" s="39">
        <v>0</v>
      </c>
      <c r="AE423" s="40"/>
      <c r="AF423" s="40"/>
      <c r="AG423" s="40"/>
      <c r="AH423" s="39">
        <v>0</v>
      </c>
    </row>
    <row r="424" spans="1:34" ht="20.100000000000001" customHeight="1" x14ac:dyDescent="0.2">
      <c r="D424" s="2" t="s">
        <v>279</v>
      </c>
      <c r="F424" s="37">
        <v>26</v>
      </c>
      <c r="G424" s="37"/>
      <c r="H424" s="37"/>
      <c r="I424" s="37"/>
      <c r="J424" s="37">
        <v>235</v>
      </c>
      <c r="K424" s="37">
        <v>3</v>
      </c>
      <c r="L424" s="37"/>
      <c r="M424" s="37">
        <v>238</v>
      </c>
      <c r="N424" s="37"/>
      <c r="O424" s="37"/>
      <c r="P424" s="37"/>
      <c r="Q424" s="37">
        <v>11</v>
      </c>
      <c r="R424" s="37">
        <v>191</v>
      </c>
      <c r="S424" s="37"/>
      <c r="T424" s="37">
        <v>202</v>
      </c>
      <c r="U424" s="37"/>
      <c r="V424" s="37"/>
      <c r="W424" s="37"/>
      <c r="X424" s="37">
        <v>62</v>
      </c>
      <c r="Y424" s="37"/>
      <c r="Z424" s="37"/>
      <c r="AA424" s="37"/>
      <c r="AB424" s="37">
        <v>0</v>
      </c>
      <c r="AC424" s="37"/>
      <c r="AD424" s="37">
        <v>0</v>
      </c>
      <c r="AE424" s="37"/>
      <c r="AF424" s="37"/>
      <c r="AG424" s="37"/>
      <c r="AH424" s="37">
        <v>0</v>
      </c>
    </row>
    <row r="425" spans="1:34"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row>
    <row r="426" spans="1:34" s="1" customFormat="1" ht="20.100000000000001" customHeight="1" x14ac:dyDescent="0.2">
      <c r="A426" s="3"/>
      <c r="B426" s="6"/>
      <c r="C426" s="42" t="s">
        <v>241</v>
      </c>
      <c r="D426" s="42"/>
      <c r="E426" s="5"/>
      <c r="F426" s="44">
        <v>26</v>
      </c>
      <c r="G426" s="45"/>
      <c r="H426" s="45"/>
      <c r="I426" s="45"/>
      <c r="J426" s="44">
        <v>235</v>
      </c>
      <c r="K426" s="44">
        <v>3</v>
      </c>
      <c r="L426" s="45"/>
      <c r="M426" s="44">
        <v>238</v>
      </c>
      <c r="N426" s="45"/>
      <c r="O426" s="45"/>
      <c r="P426" s="45"/>
      <c r="Q426" s="44">
        <v>11</v>
      </c>
      <c r="R426" s="44">
        <v>191</v>
      </c>
      <c r="S426" s="45"/>
      <c r="T426" s="44">
        <v>202</v>
      </c>
      <c r="U426" s="45"/>
      <c r="V426" s="45"/>
      <c r="W426" s="45"/>
      <c r="X426" s="44">
        <v>62</v>
      </c>
      <c r="Y426" s="45"/>
      <c r="Z426" s="45"/>
      <c r="AA426" s="45"/>
      <c r="AB426" s="44">
        <v>0</v>
      </c>
      <c r="AC426" s="45"/>
      <c r="AD426" s="44">
        <v>0</v>
      </c>
      <c r="AE426" s="45"/>
      <c r="AF426" s="45"/>
      <c r="AG426" s="45"/>
      <c r="AH426" s="44">
        <v>0</v>
      </c>
    </row>
    <row r="427" spans="1:34"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row>
    <row r="428" spans="1:34" s="1" customFormat="1" ht="20.100000000000001" customHeight="1" x14ac:dyDescent="0.25">
      <c r="A428" s="3"/>
      <c r="B428" s="49" t="s">
        <v>280</v>
      </c>
      <c r="C428" s="50"/>
      <c r="D428" s="50"/>
      <c r="E428" s="5"/>
      <c r="F428" s="51">
        <v>3652</v>
      </c>
      <c r="G428" s="52"/>
      <c r="H428" s="52"/>
      <c r="I428" s="52"/>
      <c r="J428" s="51">
        <v>13141</v>
      </c>
      <c r="K428" s="51">
        <v>445</v>
      </c>
      <c r="L428" s="52"/>
      <c r="M428" s="51">
        <v>13586</v>
      </c>
      <c r="N428" s="52"/>
      <c r="O428" s="52"/>
      <c r="P428" s="52"/>
      <c r="Q428" s="51">
        <v>2649</v>
      </c>
      <c r="R428" s="51">
        <v>10383</v>
      </c>
      <c r="S428" s="52"/>
      <c r="T428" s="51">
        <v>13032</v>
      </c>
      <c r="U428" s="52"/>
      <c r="V428" s="52"/>
      <c r="W428" s="52"/>
      <c r="X428" s="51">
        <v>4117</v>
      </c>
      <c r="Y428" s="52"/>
      <c r="Z428" s="52"/>
      <c r="AA428" s="52"/>
      <c r="AB428" s="51">
        <v>0</v>
      </c>
      <c r="AC428" s="52"/>
      <c r="AD428" s="51">
        <v>89</v>
      </c>
      <c r="AE428" s="52"/>
      <c r="AF428" s="52"/>
      <c r="AG428" s="52"/>
      <c r="AH428" s="51">
        <v>96</v>
      </c>
    </row>
    <row r="429" spans="1:34"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row>
    <row r="430" spans="1:34"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row>
    <row r="431" spans="1:34"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row>
    <row r="432" spans="1:34" ht="20.100000000000001" customHeight="1" x14ac:dyDescent="0.2">
      <c r="D432" s="2" t="s">
        <v>98</v>
      </c>
      <c r="F432" s="37">
        <v>455</v>
      </c>
      <c r="G432" s="37"/>
      <c r="H432" s="37"/>
      <c r="I432" s="37"/>
      <c r="J432" s="37">
        <v>2223</v>
      </c>
      <c r="K432" s="37">
        <v>25</v>
      </c>
      <c r="L432" s="37"/>
      <c r="M432" s="37">
        <v>2248</v>
      </c>
      <c r="N432" s="37"/>
      <c r="O432" s="37"/>
      <c r="P432" s="37"/>
      <c r="Q432" s="37">
        <v>473</v>
      </c>
      <c r="R432" s="37">
        <v>1745</v>
      </c>
      <c r="S432" s="37"/>
      <c r="T432" s="37">
        <v>2218</v>
      </c>
      <c r="U432" s="37"/>
      <c r="V432" s="37"/>
      <c r="W432" s="37"/>
      <c r="X432" s="37">
        <v>472</v>
      </c>
      <c r="Y432" s="37"/>
      <c r="Z432" s="37"/>
      <c r="AA432" s="37"/>
      <c r="AB432" s="37">
        <v>0</v>
      </c>
      <c r="AC432" s="37"/>
      <c r="AD432" s="37">
        <v>13</v>
      </c>
      <c r="AE432" s="37"/>
      <c r="AF432" s="37"/>
      <c r="AG432" s="37"/>
      <c r="AH432" s="37">
        <v>293</v>
      </c>
    </row>
    <row r="433" spans="1:34" ht="20.100000000000001" customHeight="1" x14ac:dyDescent="0.2">
      <c r="D433" s="38" t="s">
        <v>99</v>
      </c>
      <c r="F433" s="39">
        <v>525</v>
      </c>
      <c r="G433" s="40"/>
      <c r="H433" s="40"/>
      <c r="I433" s="40"/>
      <c r="J433" s="39">
        <v>2207</v>
      </c>
      <c r="K433" s="39">
        <v>45</v>
      </c>
      <c r="L433" s="40"/>
      <c r="M433" s="39">
        <v>2252</v>
      </c>
      <c r="N433" s="40"/>
      <c r="O433" s="40"/>
      <c r="P433" s="40"/>
      <c r="Q433" s="39">
        <v>445</v>
      </c>
      <c r="R433" s="39">
        <v>1720</v>
      </c>
      <c r="S433" s="40"/>
      <c r="T433" s="39">
        <v>2165</v>
      </c>
      <c r="U433" s="40"/>
      <c r="V433" s="40"/>
      <c r="W433" s="40"/>
      <c r="X433" s="39">
        <v>600</v>
      </c>
      <c r="Y433" s="40"/>
      <c r="Z433" s="40"/>
      <c r="AA433" s="40"/>
      <c r="AB433" s="39">
        <v>0</v>
      </c>
      <c r="AC433" s="40"/>
      <c r="AD433" s="39">
        <v>12</v>
      </c>
      <c r="AE433" s="40"/>
      <c r="AF433" s="40"/>
      <c r="AG433" s="40"/>
      <c r="AH433" s="39">
        <v>35</v>
      </c>
    </row>
    <row r="434" spans="1:34" ht="20.100000000000001" customHeight="1" x14ac:dyDescent="0.2">
      <c r="D434" s="2" t="s">
        <v>113</v>
      </c>
      <c r="F434" s="37">
        <v>415</v>
      </c>
      <c r="G434" s="37"/>
      <c r="H434" s="37"/>
      <c r="I434" s="37"/>
      <c r="J434" s="37">
        <v>2201</v>
      </c>
      <c r="K434" s="37">
        <v>44</v>
      </c>
      <c r="L434" s="37"/>
      <c r="M434" s="37">
        <v>2245</v>
      </c>
      <c r="N434" s="37"/>
      <c r="O434" s="37"/>
      <c r="P434" s="37"/>
      <c r="Q434" s="37">
        <v>351</v>
      </c>
      <c r="R434" s="37">
        <v>1629</v>
      </c>
      <c r="S434" s="37"/>
      <c r="T434" s="37">
        <v>1980</v>
      </c>
      <c r="U434" s="37"/>
      <c r="V434" s="37"/>
      <c r="W434" s="37"/>
      <c r="X434" s="37">
        <v>666</v>
      </c>
      <c r="Y434" s="37"/>
      <c r="Z434" s="37"/>
      <c r="AA434" s="37"/>
      <c r="AB434" s="37">
        <v>0</v>
      </c>
      <c r="AC434" s="37"/>
      <c r="AD434" s="37">
        <v>14</v>
      </c>
      <c r="AE434" s="37"/>
      <c r="AF434" s="37"/>
      <c r="AG434" s="37"/>
      <c r="AH434" s="37">
        <v>1</v>
      </c>
    </row>
    <row r="435" spans="1:34" ht="20.100000000000001" customHeight="1" x14ac:dyDescent="0.2">
      <c r="D435" s="38" t="s">
        <v>101</v>
      </c>
      <c r="F435" s="39">
        <v>563</v>
      </c>
      <c r="G435" s="40"/>
      <c r="H435" s="40"/>
      <c r="I435" s="40"/>
      <c r="J435" s="39">
        <v>2212</v>
      </c>
      <c r="K435" s="39">
        <v>37</v>
      </c>
      <c r="L435" s="40"/>
      <c r="M435" s="39">
        <v>2249</v>
      </c>
      <c r="N435" s="40"/>
      <c r="O435" s="40"/>
      <c r="P435" s="40"/>
      <c r="Q435" s="39">
        <v>357</v>
      </c>
      <c r="R435" s="39">
        <v>1700</v>
      </c>
      <c r="S435" s="40"/>
      <c r="T435" s="39">
        <v>2057</v>
      </c>
      <c r="U435" s="40"/>
      <c r="V435" s="40"/>
      <c r="W435" s="40"/>
      <c r="X435" s="39">
        <v>752</v>
      </c>
      <c r="Y435" s="40"/>
      <c r="Z435" s="40"/>
      <c r="AA435" s="40"/>
      <c r="AB435" s="39">
        <v>0</v>
      </c>
      <c r="AC435" s="40"/>
      <c r="AD435" s="39">
        <v>3</v>
      </c>
      <c r="AE435" s="40"/>
      <c r="AF435" s="40"/>
      <c r="AG435" s="40"/>
      <c r="AH435" s="39">
        <v>141</v>
      </c>
    </row>
    <row r="436" spans="1:34" ht="20.100000000000001" customHeight="1" x14ac:dyDescent="0.2">
      <c r="D436" s="2" t="s">
        <v>115</v>
      </c>
      <c r="F436" s="37">
        <v>459</v>
      </c>
      <c r="G436" s="37"/>
      <c r="H436" s="37"/>
      <c r="I436" s="37"/>
      <c r="J436" s="37">
        <v>2237</v>
      </c>
      <c r="K436" s="37">
        <v>61</v>
      </c>
      <c r="L436" s="37"/>
      <c r="M436" s="37">
        <v>2298</v>
      </c>
      <c r="N436" s="37"/>
      <c r="O436" s="37"/>
      <c r="P436" s="37"/>
      <c r="Q436" s="37">
        <v>466</v>
      </c>
      <c r="R436" s="37">
        <v>1692</v>
      </c>
      <c r="S436" s="37"/>
      <c r="T436" s="37">
        <v>2158</v>
      </c>
      <c r="U436" s="37"/>
      <c r="V436" s="37"/>
      <c r="W436" s="37"/>
      <c r="X436" s="37">
        <v>581</v>
      </c>
      <c r="Y436" s="37"/>
      <c r="Z436" s="37"/>
      <c r="AA436" s="37"/>
      <c r="AB436" s="37">
        <v>0</v>
      </c>
      <c r="AC436" s="37"/>
      <c r="AD436" s="37">
        <v>18</v>
      </c>
      <c r="AE436" s="37"/>
      <c r="AF436" s="37"/>
      <c r="AG436" s="37"/>
      <c r="AH436" s="37">
        <v>1</v>
      </c>
    </row>
    <row r="437" spans="1:34" ht="20.100000000000001" customHeight="1" x14ac:dyDescent="0.2">
      <c r="D437" s="38" t="s">
        <v>116</v>
      </c>
      <c r="F437" s="39">
        <v>390</v>
      </c>
      <c r="G437" s="40"/>
      <c r="H437" s="40"/>
      <c r="I437" s="40"/>
      <c r="J437" s="39">
        <v>876</v>
      </c>
      <c r="K437" s="39">
        <v>22</v>
      </c>
      <c r="L437" s="40"/>
      <c r="M437" s="39">
        <v>898</v>
      </c>
      <c r="N437" s="40"/>
      <c r="O437" s="40"/>
      <c r="P437" s="40"/>
      <c r="Q437" s="39">
        <v>312</v>
      </c>
      <c r="R437" s="39">
        <v>602</v>
      </c>
      <c r="S437" s="40"/>
      <c r="T437" s="39">
        <v>914</v>
      </c>
      <c r="U437" s="40"/>
      <c r="V437" s="40"/>
      <c r="W437" s="40"/>
      <c r="X437" s="39">
        <v>356</v>
      </c>
      <c r="Y437" s="40"/>
      <c r="Z437" s="40"/>
      <c r="AA437" s="40"/>
      <c r="AB437" s="39">
        <v>0</v>
      </c>
      <c r="AC437" s="40"/>
      <c r="AD437" s="39">
        <v>18</v>
      </c>
      <c r="AE437" s="40"/>
      <c r="AF437" s="40"/>
      <c r="AG437" s="40"/>
      <c r="AH437" s="39">
        <v>1</v>
      </c>
    </row>
    <row r="438" spans="1:34" ht="20.100000000000001" customHeight="1" x14ac:dyDescent="0.2">
      <c r="D438" s="2" t="s">
        <v>117</v>
      </c>
      <c r="F438" s="37">
        <v>302</v>
      </c>
      <c r="G438" s="37"/>
      <c r="H438" s="37"/>
      <c r="I438" s="37"/>
      <c r="J438" s="37">
        <v>909</v>
      </c>
      <c r="K438" s="37">
        <v>26</v>
      </c>
      <c r="L438" s="37"/>
      <c r="M438" s="37">
        <v>935</v>
      </c>
      <c r="N438" s="37"/>
      <c r="O438" s="37"/>
      <c r="P438" s="37"/>
      <c r="Q438" s="37">
        <v>197</v>
      </c>
      <c r="R438" s="37">
        <v>696</v>
      </c>
      <c r="S438" s="37"/>
      <c r="T438" s="37">
        <v>893</v>
      </c>
      <c r="U438" s="37"/>
      <c r="V438" s="37"/>
      <c r="W438" s="37"/>
      <c r="X438" s="37">
        <v>313</v>
      </c>
      <c r="Y438" s="37"/>
      <c r="Z438" s="37"/>
      <c r="AA438" s="37"/>
      <c r="AB438" s="37">
        <v>0</v>
      </c>
      <c r="AC438" s="37"/>
      <c r="AD438" s="37">
        <v>31</v>
      </c>
      <c r="AE438" s="37"/>
      <c r="AF438" s="37"/>
      <c r="AG438" s="37"/>
      <c r="AH438" s="37">
        <v>10</v>
      </c>
    </row>
    <row r="439" spans="1:34" ht="20.100000000000001" customHeight="1" x14ac:dyDescent="0.2">
      <c r="D439" s="38" t="s">
        <v>105</v>
      </c>
      <c r="F439" s="39">
        <v>722</v>
      </c>
      <c r="G439" s="40"/>
      <c r="H439" s="40"/>
      <c r="I439" s="40"/>
      <c r="J439" s="39">
        <v>2142</v>
      </c>
      <c r="K439" s="39">
        <v>84</v>
      </c>
      <c r="L439" s="40"/>
      <c r="M439" s="39">
        <v>2226</v>
      </c>
      <c r="N439" s="40"/>
      <c r="O439" s="40"/>
      <c r="P439" s="40"/>
      <c r="Q439" s="39">
        <v>518</v>
      </c>
      <c r="R439" s="39">
        <v>1879</v>
      </c>
      <c r="S439" s="40"/>
      <c r="T439" s="39">
        <v>2397</v>
      </c>
      <c r="U439" s="40"/>
      <c r="V439" s="40"/>
      <c r="W439" s="40"/>
      <c r="X439" s="39">
        <v>536</v>
      </c>
      <c r="Y439" s="40"/>
      <c r="Z439" s="40"/>
      <c r="AA439" s="40"/>
      <c r="AB439" s="39">
        <v>0</v>
      </c>
      <c r="AC439" s="40"/>
      <c r="AD439" s="39">
        <v>15</v>
      </c>
      <c r="AE439" s="40"/>
      <c r="AF439" s="40"/>
      <c r="AG439" s="40"/>
      <c r="AH439" s="39">
        <v>190</v>
      </c>
    </row>
    <row r="440" spans="1:34"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row>
    <row r="441" spans="1:34" s="1" customFormat="1" ht="20.100000000000001" customHeight="1" x14ac:dyDescent="0.2">
      <c r="A441" s="3"/>
      <c r="B441" s="6"/>
      <c r="C441" s="42" t="s">
        <v>180</v>
      </c>
      <c r="D441" s="42"/>
      <c r="E441" s="5"/>
      <c r="F441" s="44">
        <v>3831</v>
      </c>
      <c r="G441" s="45"/>
      <c r="H441" s="45"/>
      <c r="I441" s="45"/>
      <c r="J441" s="44">
        <v>15007</v>
      </c>
      <c r="K441" s="44">
        <v>344</v>
      </c>
      <c r="L441" s="45"/>
      <c r="M441" s="44">
        <v>15351</v>
      </c>
      <c r="N441" s="45"/>
      <c r="O441" s="45"/>
      <c r="P441" s="45"/>
      <c r="Q441" s="44">
        <v>3119</v>
      </c>
      <c r="R441" s="44">
        <v>11663</v>
      </c>
      <c r="S441" s="45"/>
      <c r="T441" s="44">
        <v>14782</v>
      </c>
      <c r="U441" s="45"/>
      <c r="V441" s="45"/>
      <c r="W441" s="45"/>
      <c r="X441" s="44">
        <v>4276</v>
      </c>
      <c r="Y441" s="45"/>
      <c r="Z441" s="45"/>
      <c r="AA441" s="45"/>
      <c r="AB441" s="44">
        <v>0</v>
      </c>
      <c r="AC441" s="45"/>
      <c r="AD441" s="44">
        <v>124</v>
      </c>
      <c r="AE441" s="45"/>
      <c r="AF441" s="45"/>
      <c r="AG441" s="45"/>
      <c r="AH441" s="44">
        <v>672</v>
      </c>
    </row>
    <row r="442" spans="1:34"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row>
    <row r="443" spans="1:34" s="1" customFormat="1" ht="20.100000000000001" customHeight="1" x14ac:dyDescent="0.25">
      <c r="A443" s="3"/>
      <c r="B443" s="49" t="s">
        <v>282</v>
      </c>
      <c r="C443" s="50"/>
      <c r="D443" s="50"/>
      <c r="E443" s="5"/>
      <c r="F443" s="51">
        <v>3831</v>
      </c>
      <c r="G443" s="52"/>
      <c r="H443" s="52"/>
      <c r="I443" s="52"/>
      <c r="J443" s="51">
        <v>15007</v>
      </c>
      <c r="K443" s="51">
        <v>344</v>
      </c>
      <c r="L443" s="52"/>
      <c r="M443" s="51">
        <v>15351</v>
      </c>
      <c r="N443" s="52"/>
      <c r="O443" s="52"/>
      <c r="P443" s="52"/>
      <c r="Q443" s="51">
        <v>3119</v>
      </c>
      <c r="R443" s="51">
        <v>11663</v>
      </c>
      <c r="S443" s="52"/>
      <c r="T443" s="51">
        <v>14782</v>
      </c>
      <c r="U443" s="52"/>
      <c r="V443" s="52"/>
      <c r="W443" s="52"/>
      <c r="X443" s="51">
        <v>4276</v>
      </c>
      <c r="Y443" s="52"/>
      <c r="Z443" s="52"/>
      <c r="AA443" s="52"/>
      <c r="AB443" s="51">
        <v>0</v>
      </c>
      <c r="AC443" s="52"/>
      <c r="AD443" s="51">
        <v>124</v>
      </c>
      <c r="AE443" s="52"/>
      <c r="AF443" s="52"/>
      <c r="AG443" s="52"/>
      <c r="AH443" s="51">
        <v>672</v>
      </c>
    </row>
    <row r="444" spans="1:34"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row>
    <row r="445" spans="1:34"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row>
    <row r="446" spans="1:34"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row>
    <row r="447" spans="1:34" ht="20.100000000000001" customHeight="1" x14ac:dyDescent="0.2">
      <c r="D447" s="2" t="s">
        <v>124</v>
      </c>
      <c r="F447" s="37">
        <v>440</v>
      </c>
      <c r="G447" s="37"/>
      <c r="H447" s="37"/>
      <c r="I447" s="37"/>
      <c r="J447" s="37">
        <v>1734</v>
      </c>
      <c r="K447" s="37">
        <v>27</v>
      </c>
      <c r="L447" s="37"/>
      <c r="M447" s="37">
        <v>1761</v>
      </c>
      <c r="N447" s="37"/>
      <c r="O447" s="37"/>
      <c r="P447" s="37"/>
      <c r="Q447" s="37">
        <v>338</v>
      </c>
      <c r="R447" s="37">
        <v>1391</v>
      </c>
      <c r="S447" s="37"/>
      <c r="T447" s="37">
        <v>1729</v>
      </c>
      <c r="U447" s="37"/>
      <c r="V447" s="37"/>
      <c r="W447" s="37"/>
      <c r="X447" s="37">
        <v>434</v>
      </c>
      <c r="Y447" s="37"/>
      <c r="Z447" s="37"/>
      <c r="AA447" s="37"/>
      <c r="AB447" s="37">
        <v>0</v>
      </c>
      <c r="AC447" s="37"/>
      <c r="AD447" s="37">
        <v>38</v>
      </c>
      <c r="AE447" s="37"/>
      <c r="AF447" s="37"/>
      <c r="AG447" s="37"/>
      <c r="AH447" s="37">
        <v>33</v>
      </c>
    </row>
    <row r="448" spans="1:34" ht="20.100000000000001" customHeight="1" x14ac:dyDescent="0.2">
      <c r="D448" s="38" t="s">
        <v>99</v>
      </c>
      <c r="F448" s="39">
        <v>408</v>
      </c>
      <c r="G448" s="40"/>
      <c r="H448" s="40"/>
      <c r="I448" s="40"/>
      <c r="J448" s="39">
        <v>1719</v>
      </c>
      <c r="K448" s="39">
        <v>33</v>
      </c>
      <c r="L448" s="40"/>
      <c r="M448" s="39">
        <v>1752</v>
      </c>
      <c r="N448" s="40"/>
      <c r="O448" s="40"/>
      <c r="P448" s="40"/>
      <c r="Q448" s="39">
        <v>365</v>
      </c>
      <c r="R448" s="39">
        <v>1310</v>
      </c>
      <c r="S448" s="40"/>
      <c r="T448" s="39">
        <v>1675</v>
      </c>
      <c r="U448" s="40"/>
      <c r="V448" s="40"/>
      <c r="W448" s="40"/>
      <c r="X448" s="39">
        <v>439</v>
      </c>
      <c r="Y448" s="40"/>
      <c r="Z448" s="40"/>
      <c r="AA448" s="40"/>
      <c r="AB448" s="39">
        <v>0</v>
      </c>
      <c r="AC448" s="40"/>
      <c r="AD448" s="39">
        <v>46</v>
      </c>
      <c r="AE448" s="40"/>
      <c r="AF448" s="40"/>
      <c r="AG448" s="40"/>
      <c r="AH448" s="39">
        <v>19</v>
      </c>
    </row>
    <row r="449" spans="1:34" ht="20.100000000000001" customHeight="1" x14ac:dyDescent="0.2">
      <c r="D449" s="2" t="s">
        <v>113</v>
      </c>
      <c r="F449" s="37">
        <v>433</v>
      </c>
      <c r="G449" s="37"/>
      <c r="H449" s="37"/>
      <c r="I449" s="37"/>
      <c r="J449" s="37">
        <v>1699</v>
      </c>
      <c r="K449" s="37">
        <v>33</v>
      </c>
      <c r="L449" s="37"/>
      <c r="M449" s="37">
        <v>1732</v>
      </c>
      <c r="N449" s="37"/>
      <c r="O449" s="37"/>
      <c r="P449" s="37"/>
      <c r="Q449" s="37">
        <v>298</v>
      </c>
      <c r="R449" s="37">
        <v>1423</v>
      </c>
      <c r="S449" s="37"/>
      <c r="T449" s="37">
        <v>1721</v>
      </c>
      <c r="U449" s="37"/>
      <c r="V449" s="37"/>
      <c r="W449" s="37"/>
      <c r="X449" s="37">
        <v>444</v>
      </c>
      <c r="Y449" s="37"/>
      <c r="Z449" s="37"/>
      <c r="AA449" s="37"/>
      <c r="AB449" s="37">
        <v>0</v>
      </c>
      <c r="AC449" s="37"/>
      <c r="AD449" s="37">
        <v>0</v>
      </c>
      <c r="AE449" s="37"/>
      <c r="AF449" s="37"/>
      <c r="AG449" s="37"/>
      <c r="AH449" s="37">
        <v>21</v>
      </c>
    </row>
    <row r="450" spans="1:34" ht="20.100000000000001" customHeight="1" x14ac:dyDescent="0.2">
      <c r="D450" s="38" t="s">
        <v>174</v>
      </c>
      <c r="F450" s="39">
        <v>462</v>
      </c>
      <c r="G450" s="40"/>
      <c r="H450" s="40"/>
      <c r="I450" s="40"/>
      <c r="J450" s="39">
        <v>1736</v>
      </c>
      <c r="K450" s="39">
        <v>28</v>
      </c>
      <c r="L450" s="40"/>
      <c r="M450" s="39">
        <v>1764</v>
      </c>
      <c r="N450" s="40"/>
      <c r="O450" s="40"/>
      <c r="P450" s="40"/>
      <c r="Q450" s="39">
        <v>333</v>
      </c>
      <c r="R450" s="39">
        <v>1451</v>
      </c>
      <c r="S450" s="40"/>
      <c r="T450" s="39">
        <v>1784</v>
      </c>
      <c r="U450" s="40"/>
      <c r="V450" s="40"/>
      <c r="W450" s="40"/>
      <c r="X450" s="39">
        <v>409</v>
      </c>
      <c r="Y450" s="40"/>
      <c r="Z450" s="40"/>
      <c r="AA450" s="40"/>
      <c r="AB450" s="39">
        <v>0</v>
      </c>
      <c r="AC450" s="40"/>
      <c r="AD450" s="39">
        <v>33</v>
      </c>
      <c r="AE450" s="40"/>
      <c r="AF450" s="40"/>
      <c r="AG450" s="40"/>
      <c r="AH450" s="39">
        <v>15</v>
      </c>
    </row>
    <row r="451" spans="1:34" ht="20.100000000000001" customHeight="1" x14ac:dyDescent="0.2">
      <c r="D451" s="2" t="s">
        <v>115</v>
      </c>
      <c r="F451" s="37">
        <v>427</v>
      </c>
      <c r="G451" s="37"/>
      <c r="H451" s="37"/>
      <c r="I451" s="37"/>
      <c r="J451" s="37">
        <v>1713</v>
      </c>
      <c r="K451" s="37">
        <v>15</v>
      </c>
      <c r="L451" s="37"/>
      <c r="M451" s="37">
        <v>1728</v>
      </c>
      <c r="N451" s="37"/>
      <c r="O451" s="37"/>
      <c r="P451" s="37"/>
      <c r="Q451" s="37">
        <v>333</v>
      </c>
      <c r="R451" s="37">
        <v>1396</v>
      </c>
      <c r="S451" s="37"/>
      <c r="T451" s="37">
        <v>1729</v>
      </c>
      <c r="U451" s="37"/>
      <c r="V451" s="37"/>
      <c r="W451" s="37"/>
      <c r="X451" s="37">
        <v>391</v>
      </c>
      <c r="Y451" s="37"/>
      <c r="Z451" s="37"/>
      <c r="AA451" s="37"/>
      <c r="AB451" s="37">
        <v>0</v>
      </c>
      <c r="AC451" s="37"/>
      <c r="AD451" s="37">
        <v>35</v>
      </c>
      <c r="AE451" s="37"/>
      <c r="AF451" s="37"/>
      <c r="AG451" s="37"/>
      <c r="AH451" s="37">
        <v>32</v>
      </c>
    </row>
    <row r="452" spans="1:34"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row>
    <row r="453" spans="1:34" s="1" customFormat="1" ht="20.100000000000001" customHeight="1" x14ac:dyDescent="0.2">
      <c r="A453" s="3"/>
      <c r="B453" s="6"/>
      <c r="C453" s="42" t="s">
        <v>180</v>
      </c>
      <c r="D453" s="42"/>
      <c r="E453" s="5"/>
      <c r="F453" s="44">
        <v>2170</v>
      </c>
      <c r="G453" s="45"/>
      <c r="H453" s="45"/>
      <c r="I453" s="45"/>
      <c r="J453" s="44">
        <v>8601</v>
      </c>
      <c r="K453" s="44">
        <v>136</v>
      </c>
      <c r="L453" s="45"/>
      <c r="M453" s="44">
        <v>8737</v>
      </c>
      <c r="N453" s="45"/>
      <c r="O453" s="45"/>
      <c r="P453" s="45"/>
      <c r="Q453" s="44">
        <v>1667</v>
      </c>
      <c r="R453" s="44">
        <v>6971</v>
      </c>
      <c r="S453" s="45"/>
      <c r="T453" s="44">
        <v>8638</v>
      </c>
      <c r="U453" s="45"/>
      <c r="V453" s="45"/>
      <c r="W453" s="45"/>
      <c r="X453" s="44">
        <v>2117</v>
      </c>
      <c r="Y453" s="45"/>
      <c r="Z453" s="45"/>
      <c r="AA453" s="45"/>
      <c r="AB453" s="44">
        <v>0</v>
      </c>
      <c r="AC453" s="45"/>
      <c r="AD453" s="44">
        <v>152</v>
      </c>
      <c r="AE453" s="45"/>
      <c r="AF453" s="45"/>
      <c r="AG453" s="45"/>
      <c r="AH453" s="44">
        <v>120</v>
      </c>
    </row>
    <row r="454" spans="1:34"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row>
    <row r="455" spans="1:34" s="1" customFormat="1" ht="20.100000000000001" customHeight="1" x14ac:dyDescent="0.25">
      <c r="A455" s="3"/>
      <c r="B455" s="49" t="s">
        <v>284</v>
      </c>
      <c r="C455" s="50"/>
      <c r="D455" s="50"/>
      <c r="E455" s="5"/>
      <c r="F455" s="51">
        <v>2170</v>
      </c>
      <c r="G455" s="52"/>
      <c r="H455" s="52"/>
      <c r="I455" s="52"/>
      <c r="J455" s="51">
        <v>8601</v>
      </c>
      <c r="K455" s="51">
        <v>136</v>
      </c>
      <c r="L455" s="52"/>
      <c r="M455" s="51">
        <v>8737</v>
      </c>
      <c r="N455" s="52"/>
      <c r="O455" s="52"/>
      <c r="P455" s="52"/>
      <c r="Q455" s="51">
        <v>1667</v>
      </c>
      <c r="R455" s="51">
        <v>6971</v>
      </c>
      <c r="S455" s="52"/>
      <c r="T455" s="51">
        <v>8638</v>
      </c>
      <c r="U455" s="52"/>
      <c r="V455" s="52"/>
      <c r="W455" s="52"/>
      <c r="X455" s="51">
        <v>2117</v>
      </c>
      <c r="Y455" s="52"/>
      <c r="Z455" s="52"/>
      <c r="AA455" s="52"/>
      <c r="AB455" s="51">
        <v>0</v>
      </c>
      <c r="AC455" s="52"/>
      <c r="AD455" s="51">
        <v>152</v>
      </c>
      <c r="AE455" s="52"/>
      <c r="AF455" s="52"/>
      <c r="AG455" s="52"/>
      <c r="AH455" s="51">
        <v>120</v>
      </c>
    </row>
    <row r="456" spans="1:34"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row>
    <row r="457" spans="1:34"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row>
    <row r="458" spans="1:34"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row>
    <row r="459" spans="1:34" ht="20.100000000000001" customHeight="1" x14ac:dyDescent="0.2">
      <c r="D459" s="2" t="s">
        <v>124</v>
      </c>
      <c r="F459" s="37">
        <v>221</v>
      </c>
      <c r="G459" s="37"/>
      <c r="H459" s="37"/>
      <c r="I459" s="37"/>
      <c r="J459" s="37">
        <v>304</v>
      </c>
      <c r="K459" s="37">
        <v>24</v>
      </c>
      <c r="L459" s="37"/>
      <c r="M459" s="37">
        <v>328</v>
      </c>
      <c r="N459" s="37"/>
      <c r="O459" s="37"/>
      <c r="P459" s="37"/>
      <c r="Q459" s="37">
        <v>169</v>
      </c>
      <c r="R459" s="37">
        <v>216</v>
      </c>
      <c r="S459" s="37"/>
      <c r="T459" s="37">
        <v>385</v>
      </c>
      <c r="U459" s="37"/>
      <c r="V459" s="37"/>
      <c r="W459" s="37"/>
      <c r="X459" s="37">
        <v>164</v>
      </c>
      <c r="Y459" s="37"/>
      <c r="Z459" s="37"/>
      <c r="AA459" s="37"/>
      <c r="AB459" s="37">
        <v>0</v>
      </c>
      <c r="AC459" s="37"/>
      <c r="AD459" s="37">
        <v>0</v>
      </c>
      <c r="AE459" s="37"/>
      <c r="AF459" s="37"/>
      <c r="AG459" s="37"/>
      <c r="AH459" s="37">
        <v>0</v>
      </c>
    </row>
    <row r="460" spans="1:34" ht="20.100000000000001" customHeight="1" x14ac:dyDescent="0.2">
      <c r="D460" s="38" t="s">
        <v>99</v>
      </c>
      <c r="F460" s="39">
        <v>155</v>
      </c>
      <c r="G460" s="40"/>
      <c r="H460" s="40"/>
      <c r="I460" s="40"/>
      <c r="J460" s="39">
        <v>297</v>
      </c>
      <c r="K460" s="39">
        <v>30</v>
      </c>
      <c r="L460" s="40"/>
      <c r="M460" s="39">
        <v>327</v>
      </c>
      <c r="N460" s="40"/>
      <c r="O460" s="40"/>
      <c r="P460" s="40"/>
      <c r="Q460" s="39">
        <v>184</v>
      </c>
      <c r="R460" s="39">
        <v>148</v>
      </c>
      <c r="S460" s="40"/>
      <c r="T460" s="39">
        <v>332</v>
      </c>
      <c r="U460" s="40"/>
      <c r="V460" s="40"/>
      <c r="W460" s="40"/>
      <c r="X460" s="39">
        <v>150</v>
      </c>
      <c r="Y460" s="40"/>
      <c r="Z460" s="40"/>
      <c r="AA460" s="40"/>
      <c r="AB460" s="39">
        <v>0</v>
      </c>
      <c r="AC460" s="40"/>
      <c r="AD460" s="39">
        <v>0</v>
      </c>
      <c r="AE460" s="40"/>
      <c r="AF460" s="40"/>
      <c r="AG460" s="40"/>
      <c r="AH460" s="39">
        <v>0</v>
      </c>
    </row>
    <row r="461" spans="1:34" ht="20.100000000000001" customHeight="1" x14ac:dyDescent="0.2">
      <c r="B461" s="5"/>
      <c r="D461" s="2" t="s">
        <v>113</v>
      </c>
      <c r="F461" s="37">
        <v>160</v>
      </c>
      <c r="G461" s="37"/>
      <c r="H461" s="37"/>
      <c r="I461" s="37"/>
      <c r="J461" s="37">
        <v>319</v>
      </c>
      <c r="K461" s="37">
        <v>24</v>
      </c>
      <c r="L461" s="37"/>
      <c r="M461" s="37">
        <v>343</v>
      </c>
      <c r="N461" s="37"/>
      <c r="O461" s="37"/>
      <c r="P461" s="37"/>
      <c r="Q461" s="37">
        <v>103</v>
      </c>
      <c r="R461" s="37">
        <v>134</v>
      </c>
      <c r="S461" s="37"/>
      <c r="T461" s="37">
        <v>237</v>
      </c>
      <c r="U461" s="37"/>
      <c r="V461" s="37"/>
      <c r="W461" s="37"/>
      <c r="X461" s="37">
        <v>266</v>
      </c>
      <c r="Y461" s="37"/>
      <c r="Z461" s="37"/>
      <c r="AA461" s="37"/>
      <c r="AB461" s="37">
        <v>0</v>
      </c>
      <c r="AC461" s="37"/>
      <c r="AD461" s="37">
        <v>0</v>
      </c>
      <c r="AE461" s="37"/>
      <c r="AF461" s="37"/>
      <c r="AG461" s="37"/>
      <c r="AH461" s="37">
        <v>0</v>
      </c>
    </row>
    <row r="462" spans="1:34" ht="20.100000000000001" customHeight="1" x14ac:dyDescent="0.2">
      <c r="D462" s="38" t="s">
        <v>174</v>
      </c>
      <c r="F462" s="39">
        <v>137</v>
      </c>
      <c r="G462" s="40"/>
      <c r="H462" s="40"/>
      <c r="I462" s="40"/>
      <c r="J462" s="39">
        <v>339</v>
      </c>
      <c r="K462" s="39">
        <v>32</v>
      </c>
      <c r="L462" s="40"/>
      <c r="M462" s="39">
        <v>371</v>
      </c>
      <c r="N462" s="40"/>
      <c r="O462" s="40"/>
      <c r="P462" s="40"/>
      <c r="Q462" s="39">
        <v>160</v>
      </c>
      <c r="R462" s="39">
        <v>192</v>
      </c>
      <c r="S462" s="40"/>
      <c r="T462" s="39">
        <v>352</v>
      </c>
      <c r="U462" s="40"/>
      <c r="V462" s="40"/>
      <c r="W462" s="40"/>
      <c r="X462" s="39">
        <v>156</v>
      </c>
      <c r="Y462" s="40"/>
      <c r="Z462" s="40"/>
      <c r="AA462" s="40"/>
      <c r="AB462" s="39">
        <v>0</v>
      </c>
      <c r="AC462" s="40"/>
      <c r="AD462" s="39">
        <v>0</v>
      </c>
      <c r="AE462" s="40"/>
      <c r="AF462" s="40"/>
      <c r="AG462" s="40"/>
      <c r="AH462" s="39">
        <v>0</v>
      </c>
    </row>
    <row r="463" spans="1:34" ht="20.100000000000001" customHeight="1" x14ac:dyDescent="0.2">
      <c r="D463" s="2" t="s">
        <v>102</v>
      </c>
      <c r="F463" s="37">
        <v>145</v>
      </c>
      <c r="G463" s="37"/>
      <c r="H463" s="37"/>
      <c r="I463" s="37"/>
      <c r="J463" s="37">
        <v>316</v>
      </c>
      <c r="K463" s="37">
        <v>25</v>
      </c>
      <c r="L463" s="37"/>
      <c r="M463" s="37">
        <v>341</v>
      </c>
      <c r="N463" s="37"/>
      <c r="O463" s="37"/>
      <c r="P463" s="37"/>
      <c r="Q463" s="37">
        <v>129</v>
      </c>
      <c r="R463" s="37">
        <v>236</v>
      </c>
      <c r="S463" s="37"/>
      <c r="T463" s="37">
        <v>365</v>
      </c>
      <c r="U463" s="37"/>
      <c r="V463" s="37"/>
      <c r="W463" s="37"/>
      <c r="X463" s="37">
        <v>121</v>
      </c>
      <c r="Y463" s="37"/>
      <c r="Z463" s="37"/>
      <c r="AA463" s="37"/>
      <c r="AB463" s="37">
        <v>0</v>
      </c>
      <c r="AC463" s="37"/>
      <c r="AD463" s="37">
        <v>0</v>
      </c>
      <c r="AE463" s="37"/>
      <c r="AF463" s="37"/>
      <c r="AG463" s="37"/>
      <c r="AH463" s="37">
        <v>0</v>
      </c>
    </row>
    <row r="464" spans="1:34" ht="20.100000000000001" customHeight="1" x14ac:dyDescent="0.2">
      <c r="D464" s="38" t="s">
        <v>116</v>
      </c>
      <c r="F464" s="39">
        <v>156</v>
      </c>
      <c r="G464" s="40"/>
      <c r="H464" s="40"/>
      <c r="I464" s="40"/>
      <c r="J464" s="39">
        <v>333</v>
      </c>
      <c r="K464" s="39">
        <v>18</v>
      </c>
      <c r="L464" s="40"/>
      <c r="M464" s="39">
        <v>351</v>
      </c>
      <c r="N464" s="40"/>
      <c r="O464" s="40"/>
      <c r="P464" s="40"/>
      <c r="Q464" s="39">
        <v>130</v>
      </c>
      <c r="R464" s="39">
        <v>203</v>
      </c>
      <c r="S464" s="40"/>
      <c r="T464" s="39">
        <v>333</v>
      </c>
      <c r="U464" s="40"/>
      <c r="V464" s="40"/>
      <c r="W464" s="40"/>
      <c r="X464" s="39">
        <v>174</v>
      </c>
      <c r="Y464" s="40"/>
      <c r="Z464" s="40"/>
      <c r="AA464" s="40"/>
      <c r="AB464" s="39">
        <v>0</v>
      </c>
      <c r="AC464" s="40"/>
      <c r="AD464" s="39">
        <v>0</v>
      </c>
      <c r="AE464" s="40"/>
      <c r="AF464" s="40"/>
      <c r="AG464" s="40"/>
      <c r="AH464" s="39">
        <v>0</v>
      </c>
    </row>
    <row r="465" spans="2:34"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row>
    <row r="466" spans="2:34" ht="20.100000000000001" customHeight="1" x14ac:dyDescent="0.2">
      <c r="C466" s="42" t="s">
        <v>122</v>
      </c>
      <c r="D466" s="42"/>
      <c r="F466" s="44">
        <v>974</v>
      </c>
      <c r="G466" s="45"/>
      <c r="H466" s="45"/>
      <c r="I466" s="45"/>
      <c r="J466" s="44">
        <v>1908</v>
      </c>
      <c r="K466" s="44">
        <v>153</v>
      </c>
      <c r="L466" s="45"/>
      <c r="M466" s="44">
        <v>2061</v>
      </c>
      <c r="N466" s="45"/>
      <c r="O466" s="45"/>
      <c r="P466" s="45"/>
      <c r="Q466" s="44">
        <v>875</v>
      </c>
      <c r="R466" s="44">
        <v>1129</v>
      </c>
      <c r="S466" s="45"/>
      <c r="T466" s="44">
        <v>2004</v>
      </c>
      <c r="U466" s="45"/>
      <c r="V466" s="45"/>
      <c r="W466" s="45"/>
      <c r="X466" s="44">
        <v>1031</v>
      </c>
      <c r="Y466" s="45"/>
      <c r="Z466" s="45"/>
      <c r="AA466" s="45"/>
      <c r="AB466" s="44">
        <v>0</v>
      </c>
      <c r="AC466" s="45"/>
      <c r="AD466" s="44">
        <v>0</v>
      </c>
      <c r="AE466" s="45"/>
      <c r="AF466" s="45"/>
      <c r="AG466" s="45"/>
      <c r="AH466" s="44">
        <v>0</v>
      </c>
    </row>
    <row r="467" spans="2:34"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row>
    <row r="468" spans="2:34"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row>
    <row r="469" spans="2:34" ht="20.100000000000001" customHeight="1" x14ac:dyDescent="0.2">
      <c r="D469" s="2" t="s">
        <v>124</v>
      </c>
      <c r="F469" s="37">
        <v>385</v>
      </c>
      <c r="G469" s="37"/>
      <c r="H469" s="37"/>
      <c r="I469" s="37"/>
      <c r="J469" s="37">
        <v>1592</v>
      </c>
      <c r="K469" s="37">
        <v>44</v>
      </c>
      <c r="L469" s="37"/>
      <c r="M469" s="37">
        <v>1636</v>
      </c>
      <c r="N469" s="37"/>
      <c r="O469" s="37"/>
      <c r="P469" s="37"/>
      <c r="Q469" s="37">
        <v>289</v>
      </c>
      <c r="R469" s="37">
        <v>1277</v>
      </c>
      <c r="S469" s="37"/>
      <c r="T469" s="37">
        <v>1566</v>
      </c>
      <c r="U469" s="37"/>
      <c r="V469" s="37"/>
      <c r="W469" s="37"/>
      <c r="X469" s="37">
        <v>441</v>
      </c>
      <c r="Y469" s="37"/>
      <c r="Z469" s="37"/>
      <c r="AA469" s="37"/>
      <c r="AB469" s="37">
        <v>0</v>
      </c>
      <c r="AC469" s="37"/>
      <c r="AD469" s="37">
        <v>14</v>
      </c>
      <c r="AE469" s="37"/>
      <c r="AF469" s="37"/>
      <c r="AG469" s="37"/>
      <c r="AH469" s="37">
        <v>1</v>
      </c>
    </row>
    <row r="470" spans="2:34" ht="20.100000000000001" customHeight="1" x14ac:dyDescent="0.2">
      <c r="D470" s="38" t="s">
        <v>173</v>
      </c>
      <c r="F470" s="39">
        <v>490</v>
      </c>
      <c r="G470" s="40"/>
      <c r="H470" s="40"/>
      <c r="I470" s="40"/>
      <c r="J470" s="39">
        <v>1606</v>
      </c>
      <c r="K470" s="39">
        <v>29</v>
      </c>
      <c r="L470" s="40"/>
      <c r="M470" s="39">
        <v>1635</v>
      </c>
      <c r="N470" s="40"/>
      <c r="O470" s="40"/>
      <c r="P470" s="40"/>
      <c r="Q470" s="39">
        <v>336</v>
      </c>
      <c r="R470" s="39">
        <v>1361</v>
      </c>
      <c r="S470" s="40"/>
      <c r="T470" s="39">
        <v>1697</v>
      </c>
      <c r="U470" s="40"/>
      <c r="V470" s="40"/>
      <c r="W470" s="40"/>
      <c r="X470" s="39">
        <v>425</v>
      </c>
      <c r="Y470" s="40"/>
      <c r="Z470" s="40"/>
      <c r="AA470" s="40"/>
      <c r="AB470" s="39">
        <v>0</v>
      </c>
      <c r="AC470" s="40"/>
      <c r="AD470" s="39">
        <v>3</v>
      </c>
      <c r="AE470" s="40"/>
      <c r="AF470" s="40"/>
      <c r="AG470" s="40"/>
      <c r="AH470" s="39">
        <v>3</v>
      </c>
    </row>
    <row r="471" spans="2:34" ht="20.100000000000001" customHeight="1" x14ac:dyDescent="0.2">
      <c r="B471" s="5"/>
      <c r="D471" s="2" t="s">
        <v>113</v>
      </c>
      <c r="F471" s="37">
        <v>270</v>
      </c>
      <c r="G471" s="37"/>
      <c r="H471" s="37"/>
      <c r="I471" s="37"/>
      <c r="J471" s="37">
        <v>1587</v>
      </c>
      <c r="K471" s="37">
        <v>43</v>
      </c>
      <c r="L471" s="37"/>
      <c r="M471" s="37">
        <v>1630</v>
      </c>
      <c r="N471" s="37"/>
      <c r="O471" s="37"/>
      <c r="P471" s="37"/>
      <c r="Q471" s="37">
        <v>301</v>
      </c>
      <c r="R471" s="37">
        <v>1233</v>
      </c>
      <c r="S471" s="37"/>
      <c r="T471" s="37">
        <v>1534</v>
      </c>
      <c r="U471" s="37"/>
      <c r="V471" s="37"/>
      <c r="W471" s="37"/>
      <c r="X471" s="37">
        <v>350</v>
      </c>
      <c r="Y471" s="37"/>
      <c r="Z471" s="37"/>
      <c r="AA471" s="37"/>
      <c r="AB471" s="37">
        <v>0</v>
      </c>
      <c r="AC471" s="37"/>
      <c r="AD471" s="37">
        <v>16</v>
      </c>
      <c r="AE471" s="37"/>
      <c r="AF471" s="37"/>
      <c r="AG471" s="37"/>
      <c r="AH471" s="37">
        <v>1</v>
      </c>
    </row>
    <row r="472" spans="2:34" ht="20.100000000000001" customHeight="1" x14ac:dyDescent="0.2">
      <c r="D472" s="38" t="s">
        <v>174</v>
      </c>
      <c r="F472" s="39">
        <v>257</v>
      </c>
      <c r="G472" s="40"/>
      <c r="H472" s="40"/>
      <c r="I472" s="40"/>
      <c r="J472" s="39">
        <v>1590</v>
      </c>
      <c r="K472" s="39">
        <v>43</v>
      </c>
      <c r="L472" s="40"/>
      <c r="M472" s="39">
        <v>1633</v>
      </c>
      <c r="N472" s="40"/>
      <c r="O472" s="40"/>
      <c r="P472" s="40"/>
      <c r="Q472" s="39">
        <v>277</v>
      </c>
      <c r="R472" s="39">
        <v>1265</v>
      </c>
      <c r="S472" s="40"/>
      <c r="T472" s="39">
        <v>1542</v>
      </c>
      <c r="U472" s="40"/>
      <c r="V472" s="40"/>
      <c r="W472" s="40"/>
      <c r="X472" s="39">
        <v>332</v>
      </c>
      <c r="Y472" s="40"/>
      <c r="Z472" s="40"/>
      <c r="AA472" s="40"/>
      <c r="AB472" s="39">
        <v>0</v>
      </c>
      <c r="AC472" s="40"/>
      <c r="AD472" s="39">
        <v>16</v>
      </c>
      <c r="AE472" s="40"/>
      <c r="AF472" s="40"/>
      <c r="AG472" s="40"/>
      <c r="AH472" s="39">
        <v>0</v>
      </c>
    </row>
    <row r="473" spans="2:34"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row>
    <row r="474" spans="2:34" ht="20.100000000000001" customHeight="1" x14ac:dyDescent="0.2">
      <c r="C474" s="42" t="s">
        <v>287</v>
      </c>
      <c r="D474" s="42"/>
      <c r="F474" s="44">
        <v>1402</v>
      </c>
      <c r="G474" s="45"/>
      <c r="H474" s="45"/>
      <c r="I474" s="45"/>
      <c r="J474" s="44">
        <v>6375</v>
      </c>
      <c r="K474" s="44">
        <v>159</v>
      </c>
      <c r="L474" s="45"/>
      <c r="M474" s="44">
        <v>6534</v>
      </c>
      <c r="N474" s="45"/>
      <c r="O474" s="45"/>
      <c r="P474" s="45"/>
      <c r="Q474" s="44">
        <v>1203</v>
      </c>
      <c r="R474" s="44">
        <v>5136</v>
      </c>
      <c r="S474" s="45"/>
      <c r="T474" s="44">
        <v>6339</v>
      </c>
      <c r="U474" s="45"/>
      <c r="V474" s="45"/>
      <c r="W474" s="45"/>
      <c r="X474" s="44">
        <v>1548</v>
      </c>
      <c r="Y474" s="45"/>
      <c r="Z474" s="45"/>
      <c r="AA474" s="45"/>
      <c r="AB474" s="44">
        <v>0</v>
      </c>
      <c r="AC474" s="45"/>
      <c r="AD474" s="44">
        <v>49</v>
      </c>
      <c r="AE474" s="45"/>
      <c r="AF474" s="45"/>
      <c r="AG474" s="45"/>
      <c r="AH474" s="44">
        <v>5</v>
      </c>
    </row>
    <row r="475" spans="2:34"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row>
    <row r="476" spans="2:34"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row>
    <row r="477" spans="2:34" ht="20.100000000000001" customHeight="1" x14ac:dyDescent="0.2">
      <c r="B477" s="5"/>
      <c r="D477" s="53" t="s">
        <v>288</v>
      </c>
      <c r="F477" s="37">
        <v>533</v>
      </c>
      <c r="G477" s="37"/>
      <c r="H477" s="37"/>
      <c r="I477" s="37"/>
      <c r="J477" s="37">
        <v>1004</v>
      </c>
      <c r="K477" s="37">
        <v>32</v>
      </c>
      <c r="L477" s="37"/>
      <c r="M477" s="37">
        <v>1036</v>
      </c>
      <c r="N477" s="37"/>
      <c r="O477" s="37"/>
      <c r="P477" s="37"/>
      <c r="Q477" s="37">
        <v>258</v>
      </c>
      <c r="R477" s="37">
        <v>928</v>
      </c>
      <c r="S477" s="37"/>
      <c r="T477" s="37">
        <v>1186</v>
      </c>
      <c r="U477" s="37"/>
      <c r="V477" s="37"/>
      <c r="W477" s="37"/>
      <c r="X477" s="37">
        <v>383</v>
      </c>
      <c r="Y477" s="37"/>
      <c r="Z477" s="37"/>
      <c r="AA477" s="37"/>
      <c r="AB477" s="37">
        <v>0</v>
      </c>
      <c r="AC477" s="37"/>
      <c r="AD477" s="37">
        <v>0</v>
      </c>
      <c r="AE477" s="37"/>
      <c r="AF477" s="37"/>
      <c r="AG477" s="37"/>
      <c r="AH477" s="37">
        <v>0</v>
      </c>
    </row>
    <row r="478" spans="2:34" ht="20.100000000000001" customHeight="1" x14ac:dyDescent="0.2">
      <c r="B478" s="5"/>
      <c r="D478" s="38" t="s">
        <v>289</v>
      </c>
      <c r="F478" s="39">
        <v>486</v>
      </c>
      <c r="G478" s="40"/>
      <c r="H478" s="40"/>
      <c r="I478" s="40"/>
      <c r="J478" s="39">
        <v>984</v>
      </c>
      <c r="K478" s="39">
        <v>83</v>
      </c>
      <c r="L478" s="40"/>
      <c r="M478" s="39">
        <v>1067</v>
      </c>
      <c r="N478" s="40"/>
      <c r="O478" s="40"/>
      <c r="P478" s="40"/>
      <c r="Q478" s="39">
        <v>441</v>
      </c>
      <c r="R478" s="39">
        <v>880</v>
      </c>
      <c r="S478" s="40"/>
      <c r="T478" s="39">
        <v>1321</v>
      </c>
      <c r="U478" s="40"/>
      <c r="V478" s="40"/>
      <c r="W478" s="40"/>
      <c r="X478" s="39">
        <v>226</v>
      </c>
      <c r="Y478" s="40"/>
      <c r="Z478" s="40"/>
      <c r="AA478" s="40"/>
      <c r="AB478" s="39">
        <v>0</v>
      </c>
      <c r="AC478" s="40"/>
      <c r="AD478" s="39">
        <v>6</v>
      </c>
      <c r="AE478" s="40"/>
      <c r="AF478" s="40"/>
      <c r="AG478" s="40"/>
      <c r="AH478" s="39">
        <v>1</v>
      </c>
    </row>
    <row r="479" spans="2:34" ht="20.100000000000001" customHeight="1" x14ac:dyDescent="0.2">
      <c r="B479" s="5"/>
      <c r="D479" s="53" t="s">
        <v>290</v>
      </c>
      <c r="F479" s="37">
        <v>425</v>
      </c>
      <c r="G479" s="37"/>
      <c r="H479" s="37"/>
      <c r="I479" s="37"/>
      <c r="J479" s="37">
        <v>1013</v>
      </c>
      <c r="K479" s="37">
        <v>51</v>
      </c>
      <c r="L479" s="37"/>
      <c r="M479" s="37">
        <v>1064</v>
      </c>
      <c r="N479" s="37"/>
      <c r="O479" s="37"/>
      <c r="P479" s="37"/>
      <c r="Q479" s="37">
        <v>246</v>
      </c>
      <c r="R479" s="37">
        <v>930</v>
      </c>
      <c r="S479" s="37"/>
      <c r="T479" s="37">
        <v>1176</v>
      </c>
      <c r="U479" s="37"/>
      <c r="V479" s="37"/>
      <c r="W479" s="37"/>
      <c r="X479" s="37">
        <v>310</v>
      </c>
      <c r="Y479" s="37"/>
      <c r="Z479" s="37"/>
      <c r="AA479" s="37"/>
      <c r="AB479" s="37">
        <v>0</v>
      </c>
      <c r="AC479" s="37"/>
      <c r="AD479" s="37">
        <v>3</v>
      </c>
      <c r="AE479" s="37"/>
      <c r="AF479" s="37"/>
      <c r="AG479" s="37"/>
      <c r="AH479" s="37">
        <v>2</v>
      </c>
    </row>
    <row r="480" spans="2:34" ht="20.100000000000001" customHeight="1" x14ac:dyDescent="0.2">
      <c r="B480" s="5"/>
      <c r="D480" s="38" t="s">
        <v>291</v>
      </c>
      <c r="F480" s="39">
        <v>297</v>
      </c>
      <c r="G480" s="40"/>
      <c r="H480" s="40"/>
      <c r="I480" s="40"/>
      <c r="J480" s="39">
        <v>1006</v>
      </c>
      <c r="K480" s="39">
        <v>33</v>
      </c>
      <c r="L480" s="40"/>
      <c r="M480" s="39">
        <v>1039</v>
      </c>
      <c r="N480" s="40"/>
      <c r="O480" s="40"/>
      <c r="P480" s="40"/>
      <c r="Q480" s="39">
        <v>207</v>
      </c>
      <c r="R480" s="39">
        <v>842</v>
      </c>
      <c r="S480" s="40"/>
      <c r="T480" s="39">
        <v>1049</v>
      </c>
      <c r="U480" s="40"/>
      <c r="V480" s="40"/>
      <c r="W480" s="40"/>
      <c r="X480" s="39">
        <v>282</v>
      </c>
      <c r="Y480" s="40"/>
      <c r="Z480" s="40"/>
      <c r="AA480" s="40"/>
      <c r="AB480" s="39">
        <v>0</v>
      </c>
      <c r="AC480" s="40"/>
      <c r="AD480" s="39">
        <v>5</v>
      </c>
      <c r="AE480" s="40"/>
      <c r="AF480" s="40"/>
      <c r="AG480" s="40"/>
      <c r="AH480" s="39">
        <v>0</v>
      </c>
    </row>
    <row r="481" spans="1:34" ht="20.100000000000001" customHeight="1" x14ac:dyDescent="0.2">
      <c r="D481" s="53" t="s">
        <v>292</v>
      </c>
      <c r="F481" s="37">
        <v>304</v>
      </c>
      <c r="G481" s="37"/>
      <c r="H481" s="37"/>
      <c r="I481" s="37"/>
      <c r="J481" s="37">
        <v>1048</v>
      </c>
      <c r="K481" s="37">
        <v>32</v>
      </c>
      <c r="L481" s="37"/>
      <c r="M481" s="37">
        <v>1080</v>
      </c>
      <c r="N481" s="37"/>
      <c r="O481" s="37"/>
      <c r="P481" s="37"/>
      <c r="Q481" s="37">
        <v>269</v>
      </c>
      <c r="R481" s="37">
        <v>813</v>
      </c>
      <c r="S481" s="37"/>
      <c r="T481" s="37">
        <v>1082</v>
      </c>
      <c r="U481" s="37"/>
      <c r="V481" s="37"/>
      <c r="W481" s="37"/>
      <c r="X481" s="37">
        <v>302</v>
      </c>
      <c r="Y481" s="37"/>
      <c r="Z481" s="37"/>
      <c r="AA481" s="37"/>
      <c r="AB481" s="37">
        <v>0</v>
      </c>
      <c r="AC481" s="37"/>
      <c r="AD481" s="37">
        <v>0</v>
      </c>
      <c r="AE481" s="37"/>
      <c r="AF481" s="37"/>
      <c r="AG481" s="37"/>
      <c r="AH481" s="37">
        <v>0</v>
      </c>
    </row>
    <row r="482" spans="1:34" ht="20.100000000000001" customHeight="1" x14ac:dyDescent="0.2">
      <c r="D482" s="38" t="s">
        <v>293</v>
      </c>
      <c r="F482" s="39">
        <v>312</v>
      </c>
      <c r="G482" s="40"/>
      <c r="H482" s="40"/>
      <c r="I482" s="40"/>
      <c r="J482" s="39">
        <v>995</v>
      </c>
      <c r="K482" s="39">
        <v>24</v>
      </c>
      <c r="L482" s="40"/>
      <c r="M482" s="39">
        <v>1019</v>
      </c>
      <c r="N482" s="40"/>
      <c r="O482" s="40"/>
      <c r="P482" s="40"/>
      <c r="Q482" s="39">
        <v>216</v>
      </c>
      <c r="R482" s="39">
        <v>876</v>
      </c>
      <c r="S482" s="40"/>
      <c r="T482" s="39">
        <v>1092</v>
      </c>
      <c r="U482" s="40"/>
      <c r="V482" s="40"/>
      <c r="W482" s="40"/>
      <c r="X482" s="39">
        <v>236</v>
      </c>
      <c r="Y482" s="40"/>
      <c r="Z482" s="40"/>
      <c r="AA482" s="40"/>
      <c r="AB482" s="39">
        <v>0</v>
      </c>
      <c r="AC482" s="40"/>
      <c r="AD482" s="39">
        <v>3</v>
      </c>
      <c r="AE482" s="40"/>
      <c r="AF482" s="40"/>
      <c r="AG482" s="40"/>
      <c r="AH482" s="39">
        <v>0</v>
      </c>
    </row>
    <row r="483" spans="1:34" ht="20.100000000000001" customHeight="1" x14ac:dyDescent="0.2">
      <c r="D483" s="53" t="s">
        <v>294</v>
      </c>
      <c r="F483" s="37">
        <v>405</v>
      </c>
      <c r="G483" s="37"/>
      <c r="H483" s="37"/>
      <c r="I483" s="37"/>
      <c r="J483" s="37">
        <v>899</v>
      </c>
      <c r="K483" s="37">
        <v>36</v>
      </c>
      <c r="L483" s="37"/>
      <c r="M483" s="37">
        <v>935</v>
      </c>
      <c r="N483" s="37"/>
      <c r="O483" s="37"/>
      <c r="P483" s="37"/>
      <c r="Q483" s="37">
        <v>203</v>
      </c>
      <c r="R483" s="37">
        <v>842</v>
      </c>
      <c r="S483" s="37"/>
      <c r="T483" s="37">
        <v>1045</v>
      </c>
      <c r="U483" s="37"/>
      <c r="V483" s="37"/>
      <c r="W483" s="37"/>
      <c r="X483" s="37">
        <v>284</v>
      </c>
      <c r="Y483" s="37"/>
      <c r="Z483" s="37"/>
      <c r="AA483" s="37"/>
      <c r="AB483" s="37">
        <v>0</v>
      </c>
      <c r="AC483" s="37"/>
      <c r="AD483" s="37">
        <v>11</v>
      </c>
      <c r="AE483" s="37"/>
      <c r="AF483" s="37"/>
      <c r="AG483" s="37"/>
      <c r="AH483" s="37">
        <v>0</v>
      </c>
    </row>
    <row r="484" spans="1:34" ht="20.100000000000001" customHeight="1" x14ac:dyDescent="0.2">
      <c r="D484" s="38" t="s">
        <v>295</v>
      </c>
      <c r="F484" s="39">
        <v>378</v>
      </c>
      <c r="G484" s="40"/>
      <c r="H484" s="40"/>
      <c r="I484" s="40"/>
      <c r="J484" s="39">
        <v>898</v>
      </c>
      <c r="K484" s="39">
        <v>45</v>
      </c>
      <c r="L484" s="40"/>
      <c r="M484" s="39">
        <v>943</v>
      </c>
      <c r="N484" s="40"/>
      <c r="O484" s="40"/>
      <c r="P484" s="40"/>
      <c r="Q484" s="39">
        <v>224</v>
      </c>
      <c r="R484" s="39">
        <v>821</v>
      </c>
      <c r="S484" s="40"/>
      <c r="T484" s="39">
        <v>1045</v>
      </c>
      <c r="U484" s="40"/>
      <c r="V484" s="40"/>
      <c r="W484" s="40"/>
      <c r="X484" s="39">
        <v>266</v>
      </c>
      <c r="Y484" s="40"/>
      <c r="Z484" s="40"/>
      <c r="AA484" s="40"/>
      <c r="AB484" s="39">
        <v>0</v>
      </c>
      <c r="AC484" s="40"/>
      <c r="AD484" s="39">
        <v>10</v>
      </c>
      <c r="AE484" s="40"/>
      <c r="AF484" s="40"/>
      <c r="AG484" s="40"/>
      <c r="AH484" s="39">
        <v>0</v>
      </c>
    </row>
    <row r="485" spans="1:34" ht="20.100000000000001" customHeight="1" x14ac:dyDescent="0.2">
      <c r="D485" s="53" t="s">
        <v>296</v>
      </c>
      <c r="F485" s="37">
        <v>595</v>
      </c>
      <c r="G485" s="37"/>
      <c r="H485" s="37"/>
      <c r="I485" s="37"/>
      <c r="J485" s="37">
        <v>884</v>
      </c>
      <c r="K485" s="37">
        <v>33</v>
      </c>
      <c r="L485" s="37"/>
      <c r="M485" s="37">
        <v>917</v>
      </c>
      <c r="N485" s="37"/>
      <c r="O485" s="37"/>
      <c r="P485" s="37"/>
      <c r="Q485" s="37">
        <v>198</v>
      </c>
      <c r="R485" s="37">
        <v>1054</v>
      </c>
      <c r="S485" s="37"/>
      <c r="T485" s="37">
        <v>1252</v>
      </c>
      <c r="U485" s="37"/>
      <c r="V485" s="37"/>
      <c r="W485" s="37"/>
      <c r="X485" s="37">
        <v>250</v>
      </c>
      <c r="Y485" s="37"/>
      <c r="Z485" s="37"/>
      <c r="AA485" s="37"/>
      <c r="AB485" s="37">
        <v>0</v>
      </c>
      <c r="AC485" s="37"/>
      <c r="AD485" s="37">
        <v>10</v>
      </c>
      <c r="AE485" s="37"/>
      <c r="AF485" s="37"/>
      <c r="AG485" s="37"/>
      <c r="AH485" s="37">
        <v>0</v>
      </c>
    </row>
    <row r="486" spans="1:34"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row>
    <row r="487" spans="1:34" s="1" customFormat="1" ht="20.100000000000001" customHeight="1" x14ac:dyDescent="0.2">
      <c r="A487" s="3"/>
      <c r="B487" s="6"/>
      <c r="C487" s="42" t="s">
        <v>180</v>
      </c>
      <c r="D487" s="42"/>
      <c r="E487" s="5"/>
      <c r="F487" s="44">
        <v>3735</v>
      </c>
      <c r="G487" s="45"/>
      <c r="H487" s="45"/>
      <c r="I487" s="45"/>
      <c r="J487" s="44">
        <v>8731</v>
      </c>
      <c r="K487" s="44">
        <v>369</v>
      </c>
      <c r="L487" s="45"/>
      <c r="M487" s="44">
        <v>9100</v>
      </c>
      <c r="N487" s="45"/>
      <c r="O487" s="45"/>
      <c r="P487" s="45"/>
      <c r="Q487" s="44">
        <v>2262</v>
      </c>
      <c r="R487" s="44">
        <v>7986</v>
      </c>
      <c r="S487" s="45"/>
      <c r="T487" s="44">
        <v>10248</v>
      </c>
      <c r="U487" s="45"/>
      <c r="V487" s="45"/>
      <c r="W487" s="45"/>
      <c r="X487" s="44">
        <v>2539</v>
      </c>
      <c r="Y487" s="45"/>
      <c r="Z487" s="45"/>
      <c r="AA487" s="45"/>
      <c r="AB487" s="44">
        <v>0</v>
      </c>
      <c r="AC487" s="45"/>
      <c r="AD487" s="44">
        <v>48</v>
      </c>
      <c r="AE487" s="45"/>
      <c r="AF487" s="45"/>
      <c r="AG487" s="45"/>
      <c r="AH487" s="44">
        <v>3</v>
      </c>
    </row>
    <row r="488" spans="1:34"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row>
    <row r="489" spans="1:34" s="1" customFormat="1" ht="20.100000000000001" customHeight="1" x14ac:dyDescent="0.25">
      <c r="A489" s="3"/>
      <c r="B489" s="49" t="s">
        <v>297</v>
      </c>
      <c r="C489" s="50"/>
      <c r="D489" s="50"/>
      <c r="E489" s="5"/>
      <c r="F489" s="51">
        <v>6111</v>
      </c>
      <c r="G489" s="52"/>
      <c r="H489" s="52"/>
      <c r="I489" s="52"/>
      <c r="J489" s="51">
        <v>17014</v>
      </c>
      <c r="K489" s="51">
        <v>681</v>
      </c>
      <c r="L489" s="52"/>
      <c r="M489" s="51">
        <v>17695</v>
      </c>
      <c r="N489" s="52"/>
      <c r="O489" s="52"/>
      <c r="P489" s="52"/>
      <c r="Q489" s="51">
        <v>4340</v>
      </c>
      <c r="R489" s="51">
        <v>14251</v>
      </c>
      <c r="S489" s="52"/>
      <c r="T489" s="51">
        <v>18591</v>
      </c>
      <c r="U489" s="52"/>
      <c r="V489" s="52"/>
      <c r="W489" s="52"/>
      <c r="X489" s="51">
        <v>5118</v>
      </c>
      <c r="Y489" s="52"/>
      <c r="Z489" s="52"/>
      <c r="AA489" s="52"/>
      <c r="AB489" s="51">
        <v>0</v>
      </c>
      <c r="AC489" s="52"/>
      <c r="AD489" s="51">
        <v>97</v>
      </c>
      <c r="AE489" s="52"/>
      <c r="AF489" s="52"/>
      <c r="AG489" s="52"/>
      <c r="AH489" s="51">
        <v>8</v>
      </c>
    </row>
    <row r="490" spans="1:34"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row>
    <row r="491" spans="1:34"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row>
    <row r="492" spans="1:34"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row>
    <row r="493" spans="1:34" ht="20.100000000000001" customHeight="1" x14ac:dyDescent="0.2">
      <c r="D493" s="2" t="s">
        <v>98</v>
      </c>
      <c r="F493" s="37">
        <v>283</v>
      </c>
      <c r="G493" s="37"/>
      <c r="H493" s="37"/>
      <c r="I493" s="37"/>
      <c r="J493" s="37">
        <v>990</v>
      </c>
      <c r="K493" s="37">
        <v>40</v>
      </c>
      <c r="L493" s="37"/>
      <c r="M493" s="37">
        <v>1030</v>
      </c>
      <c r="N493" s="37"/>
      <c r="O493" s="37"/>
      <c r="P493" s="37"/>
      <c r="Q493" s="37">
        <v>439</v>
      </c>
      <c r="R493" s="37">
        <v>635</v>
      </c>
      <c r="S493" s="37"/>
      <c r="T493" s="37">
        <v>1074</v>
      </c>
      <c r="U493" s="37"/>
      <c r="V493" s="37"/>
      <c r="W493" s="37"/>
      <c r="X493" s="37">
        <v>236</v>
      </c>
      <c r="Y493" s="37"/>
      <c r="Z493" s="37"/>
      <c r="AA493" s="37"/>
      <c r="AB493" s="37">
        <v>0</v>
      </c>
      <c r="AC493" s="37"/>
      <c r="AD493" s="37">
        <v>3</v>
      </c>
      <c r="AE493" s="37"/>
      <c r="AF493" s="37"/>
      <c r="AG493" s="37"/>
      <c r="AH493" s="37">
        <v>0</v>
      </c>
    </row>
    <row r="494" spans="1:34" ht="20.100000000000001" customHeight="1" x14ac:dyDescent="0.2">
      <c r="B494" s="5"/>
      <c r="D494" s="38" t="s">
        <v>99</v>
      </c>
      <c r="F494" s="39">
        <v>207</v>
      </c>
      <c r="G494" s="40"/>
      <c r="H494" s="40"/>
      <c r="I494" s="40"/>
      <c r="J494" s="39">
        <v>1008</v>
      </c>
      <c r="K494" s="39">
        <v>41</v>
      </c>
      <c r="L494" s="40"/>
      <c r="M494" s="39">
        <v>1049</v>
      </c>
      <c r="N494" s="40"/>
      <c r="O494" s="40"/>
      <c r="P494" s="40"/>
      <c r="Q494" s="39">
        <v>415</v>
      </c>
      <c r="R494" s="39">
        <v>659</v>
      </c>
      <c r="S494" s="40"/>
      <c r="T494" s="39">
        <v>1074</v>
      </c>
      <c r="U494" s="40"/>
      <c r="V494" s="40"/>
      <c r="W494" s="40"/>
      <c r="X494" s="39">
        <v>182</v>
      </c>
      <c r="Y494" s="40"/>
      <c r="Z494" s="40"/>
      <c r="AA494" s="40"/>
      <c r="AB494" s="39">
        <v>0</v>
      </c>
      <c r="AC494" s="40"/>
      <c r="AD494" s="39">
        <v>0</v>
      </c>
      <c r="AE494" s="40"/>
      <c r="AF494" s="40"/>
      <c r="AG494" s="40"/>
      <c r="AH494" s="39">
        <v>0</v>
      </c>
    </row>
    <row r="495" spans="1:34" ht="20.100000000000001" customHeight="1" x14ac:dyDescent="0.2">
      <c r="B495" s="5"/>
      <c r="D495" s="2" t="s">
        <v>113</v>
      </c>
      <c r="F495" s="37">
        <v>414</v>
      </c>
      <c r="G495" s="37"/>
      <c r="H495" s="37"/>
      <c r="I495" s="37"/>
      <c r="J495" s="37">
        <v>1691</v>
      </c>
      <c r="K495" s="37">
        <v>40</v>
      </c>
      <c r="L495" s="37"/>
      <c r="M495" s="37">
        <v>1731</v>
      </c>
      <c r="N495" s="37"/>
      <c r="O495" s="37"/>
      <c r="P495" s="37"/>
      <c r="Q495" s="37">
        <v>567</v>
      </c>
      <c r="R495" s="37">
        <v>1008</v>
      </c>
      <c r="S495" s="37"/>
      <c r="T495" s="37">
        <v>1575</v>
      </c>
      <c r="U495" s="37"/>
      <c r="V495" s="37"/>
      <c r="W495" s="37"/>
      <c r="X495" s="37">
        <v>559</v>
      </c>
      <c r="Y495" s="37"/>
      <c r="Z495" s="37"/>
      <c r="AA495" s="37"/>
      <c r="AB495" s="37">
        <v>0</v>
      </c>
      <c r="AC495" s="37"/>
      <c r="AD495" s="37">
        <v>11</v>
      </c>
      <c r="AE495" s="37"/>
      <c r="AF495" s="37"/>
      <c r="AG495" s="37"/>
      <c r="AH495" s="37">
        <v>284</v>
      </c>
    </row>
    <row r="496" spans="1:34" ht="20.100000000000001" customHeight="1" x14ac:dyDescent="0.2">
      <c r="B496" s="5"/>
      <c r="D496" s="38" t="s">
        <v>174</v>
      </c>
      <c r="F496" s="39">
        <v>431</v>
      </c>
      <c r="G496" s="40"/>
      <c r="H496" s="40"/>
      <c r="I496" s="40"/>
      <c r="J496" s="39">
        <v>1677</v>
      </c>
      <c r="K496" s="39">
        <v>49</v>
      </c>
      <c r="L496" s="40"/>
      <c r="M496" s="39">
        <v>1726</v>
      </c>
      <c r="N496" s="40"/>
      <c r="O496" s="40"/>
      <c r="P496" s="40"/>
      <c r="Q496" s="39">
        <v>390</v>
      </c>
      <c r="R496" s="39">
        <v>986</v>
      </c>
      <c r="S496" s="40"/>
      <c r="T496" s="39">
        <v>1376</v>
      </c>
      <c r="U496" s="40"/>
      <c r="V496" s="40"/>
      <c r="W496" s="40"/>
      <c r="X496" s="39">
        <v>756</v>
      </c>
      <c r="Y496" s="40"/>
      <c r="Z496" s="40"/>
      <c r="AA496" s="40"/>
      <c r="AB496" s="39">
        <v>0</v>
      </c>
      <c r="AC496" s="40"/>
      <c r="AD496" s="39">
        <v>25</v>
      </c>
      <c r="AE496" s="40"/>
      <c r="AF496" s="40"/>
      <c r="AG496" s="40"/>
      <c r="AH496" s="39">
        <v>83</v>
      </c>
    </row>
    <row r="497" spans="1:34" ht="20.100000000000001" customHeight="1" x14ac:dyDescent="0.2">
      <c r="D497" s="2" t="s">
        <v>115</v>
      </c>
      <c r="F497" s="37">
        <v>138</v>
      </c>
      <c r="G497" s="37"/>
      <c r="H497" s="37"/>
      <c r="I497" s="37"/>
      <c r="J497" s="37">
        <v>1210</v>
      </c>
      <c r="K497" s="37">
        <v>51</v>
      </c>
      <c r="L497" s="37"/>
      <c r="M497" s="37">
        <v>1261</v>
      </c>
      <c r="N497" s="37"/>
      <c r="O497" s="37"/>
      <c r="P497" s="37"/>
      <c r="Q497" s="37">
        <v>347</v>
      </c>
      <c r="R497" s="37">
        <v>927</v>
      </c>
      <c r="S497" s="37"/>
      <c r="T497" s="37">
        <v>1274</v>
      </c>
      <c r="U497" s="37"/>
      <c r="V497" s="37"/>
      <c r="W497" s="37"/>
      <c r="X497" s="37">
        <v>104</v>
      </c>
      <c r="Y497" s="37"/>
      <c r="Z497" s="37"/>
      <c r="AA497" s="37"/>
      <c r="AB497" s="37">
        <v>0</v>
      </c>
      <c r="AC497" s="37"/>
      <c r="AD497" s="37">
        <v>21</v>
      </c>
      <c r="AE497" s="37"/>
      <c r="AF497" s="37"/>
      <c r="AG497" s="37"/>
      <c r="AH497" s="37">
        <v>0</v>
      </c>
    </row>
    <row r="498" spans="1:34" ht="20.100000000000001" customHeight="1" x14ac:dyDescent="0.2">
      <c r="D498" s="38" t="s">
        <v>116</v>
      </c>
      <c r="F498" s="39">
        <v>201</v>
      </c>
      <c r="G498" s="40"/>
      <c r="H498" s="40"/>
      <c r="I498" s="40"/>
      <c r="J498" s="39">
        <v>1218</v>
      </c>
      <c r="K498" s="39">
        <v>45</v>
      </c>
      <c r="L498" s="40"/>
      <c r="M498" s="39">
        <v>1263</v>
      </c>
      <c r="N498" s="40"/>
      <c r="O498" s="40"/>
      <c r="P498" s="40"/>
      <c r="Q498" s="39">
        <v>396</v>
      </c>
      <c r="R498" s="39">
        <v>840</v>
      </c>
      <c r="S498" s="40"/>
      <c r="T498" s="39">
        <v>1236</v>
      </c>
      <c r="U498" s="40"/>
      <c r="V498" s="40"/>
      <c r="W498" s="40"/>
      <c r="X498" s="39">
        <v>208</v>
      </c>
      <c r="Y498" s="40"/>
      <c r="Z498" s="40"/>
      <c r="AA498" s="40"/>
      <c r="AB498" s="39">
        <v>0</v>
      </c>
      <c r="AC498" s="40"/>
      <c r="AD498" s="39">
        <v>20</v>
      </c>
      <c r="AE498" s="40"/>
      <c r="AF498" s="40"/>
      <c r="AG498" s="40"/>
      <c r="AH498" s="39">
        <v>2</v>
      </c>
    </row>
    <row r="499" spans="1:34" ht="20.100000000000001" customHeight="1" x14ac:dyDescent="0.2">
      <c r="D499" s="2" t="s">
        <v>104</v>
      </c>
      <c r="F499" s="37">
        <v>403</v>
      </c>
      <c r="G499" s="37"/>
      <c r="H499" s="37"/>
      <c r="I499" s="37"/>
      <c r="J499" s="37">
        <v>1691</v>
      </c>
      <c r="K499" s="37">
        <v>39</v>
      </c>
      <c r="L499" s="37"/>
      <c r="M499" s="37">
        <v>1730</v>
      </c>
      <c r="N499" s="37"/>
      <c r="O499" s="37"/>
      <c r="P499" s="37"/>
      <c r="Q499" s="37">
        <v>499</v>
      </c>
      <c r="R499" s="37">
        <v>1176</v>
      </c>
      <c r="S499" s="37"/>
      <c r="T499" s="37">
        <v>1675</v>
      </c>
      <c r="U499" s="37"/>
      <c r="V499" s="37"/>
      <c r="W499" s="37"/>
      <c r="X499" s="37">
        <v>445</v>
      </c>
      <c r="Y499" s="37"/>
      <c r="Z499" s="37"/>
      <c r="AA499" s="37"/>
      <c r="AB499" s="37">
        <v>0</v>
      </c>
      <c r="AC499" s="37"/>
      <c r="AD499" s="37">
        <v>13</v>
      </c>
      <c r="AE499" s="37"/>
      <c r="AF499" s="37"/>
      <c r="AG499" s="37"/>
      <c r="AH499" s="37">
        <v>64</v>
      </c>
    </row>
    <row r="500" spans="1:34" ht="20.100000000000001" customHeight="1" x14ac:dyDescent="0.2">
      <c r="B500" s="5"/>
      <c r="D500" s="38" t="s">
        <v>105</v>
      </c>
      <c r="F500" s="39">
        <v>227</v>
      </c>
      <c r="G500" s="40"/>
      <c r="H500" s="40"/>
      <c r="I500" s="40"/>
      <c r="J500" s="39">
        <v>1212</v>
      </c>
      <c r="K500" s="39">
        <v>37</v>
      </c>
      <c r="L500" s="40"/>
      <c r="M500" s="39">
        <v>1249</v>
      </c>
      <c r="N500" s="40"/>
      <c r="O500" s="40"/>
      <c r="P500" s="40"/>
      <c r="Q500" s="39">
        <v>401</v>
      </c>
      <c r="R500" s="39">
        <v>869</v>
      </c>
      <c r="S500" s="40"/>
      <c r="T500" s="39">
        <v>1270</v>
      </c>
      <c r="U500" s="40"/>
      <c r="V500" s="40"/>
      <c r="W500" s="40"/>
      <c r="X500" s="39">
        <v>206</v>
      </c>
      <c r="Y500" s="40"/>
      <c r="Z500" s="40"/>
      <c r="AA500" s="40"/>
      <c r="AB500" s="39">
        <v>0</v>
      </c>
      <c r="AC500" s="40"/>
      <c r="AD500" s="39">
        <v>0</v>
      </c>
      <c r="AE500" s="40"/>
      <c r="AF500" s="40"/>
      <c r="AG500" s="40"/>
      <c r="AH500" s="39">
        <v>2</v>
      </c>
    </row>
    <row r="501" spans="1:34" ht="20.100000000000001" customHeight="1" x14ac:dyDescent="0.2">
      <c r="B501" s="5"/>
      <c r="D501" s="2" t="s">
        <v>106</v>
      </c>
      <c r="F501" s="37">
        <v>418</v>
      </c>
      <c r="G501" s="37"/>
      <c r="H501" s="37"/>
      <c r="I501" s="37"/>
      <c r="J501" s="37">
        <v>1390</v>
      </c>
      <c r="K501" s="37">
        <v>36</v>
      </c>
      <c r="L501" s="37"/>
      <c r="M501" s="37">
        <v>1426</v>
      </c>
      <c r="N501" s="37"/>
      <c r="O501" s="37"/>
      <c r="P501" s="37"/>
      <c r="Q501" s="37">
        <v>392</v>
      </c>
      <c r="R501" s="37">
        <v>1007</v>
      </c>
      <c r="S501" s="37"/>
      <c r="T501" s="37">
        <v>1399</v>
      </c>
      <c r="U501" s="37"/>
      <c r="V501" s="37"/>
      <c r="W501" s="37"/>
      <c r="X501" s="37">
        <v>428</v>
      </c>
      <c r="Y501" s="37"/>
      <c r="Z501" s="37"/>
      <c r="AA501" s="37"/>
      <c r="AB501" s="37">
        <v>0</v>
      </c>
      <c r="AC501" s="37"/>
      <c r="AD501" s="37">
        <v>17</v>
      </c>
      <c r="AE501" s="37"/>
      <c r="AF501" s="37"/>
      <c r="AG501" s="37"/>
      <c r="AH501" s="37">
        <v>1</v>
      </c>
    </row>
    <row r="502" spans="1:34" ht="20.100000000000001" customHeight="1" x14ac:dyDescent="0.2">
      <c r="B502" s="5"/>
      <c r="D502" s="38" t="s">
        <v>118</v>
      </c>
      <c r="F502" s="39">
        <v>342</v>
      </c>
      <c r="G502" s="40"/>
      <c r="H502" s="40"/>
      <c r="I502" s="40"/>
      <c r="J502" s="39">
        <v>1380</v>
      </c>
      <c r="K502" s="39">
        <v>64</v>
      </c>
      <c r="L502" s="40"/>
      <c r="M502" s="39">
        <v>1444</v>
      </c>
      <c r="N502" s="40"/>
      <c r="O502" s="40"/>
      <c r="P502" s="40"/>
      <c r="Q502" s="39">
        <v>591</v>
      </c>
      <c r="R502" s="39">
        <v>843</v>
      </c>
      <c r="S502" s="40"/>
      <c r="T502" s="39">
        <v>1434</v>
      </c>
      <c r="U502" s="40"/>
      <c r="V502" s="40"/>
      <c r="W502" s="40"/>
      <c r="X502" s="39">
        <v>327</v>
      </c>
      <c r="Y502" s="40"/>
      <c r="Z502" s="40"/>
      <c r="AA502" s="40"/>
      <c r="AB502" s="39">
        <v>0</v>
      </c>
      <c r="AC502" s="40"/>
      <c r="AD502" s="39">
        <v>25</v>
      </c>
      <c r="AE502" s="40"/>
      <c r="AF502" s="40"/>
      <c r="AG502" s="40"/>
      <c r="AH502" s="39">
        <v>18</v>
      </c>
    </row>
    <row r="503" spans="1:34" ht="20.100000000000001" customHeight="1" x14ac:dyDescent="0.2">
      <c r="B503" s="5"/>
      <c r="D503" s="2" t="s">
        <v>176</v>
      </c>
      <c r="F503" s="37">
        <v>336</v>
      </c>
      <c r="G503" s="37"/>
      <c r="H503" s="37"/>
      <c r="I503" s="37"/>
      <c r="J503" s="37">
        <v>1658</v>
      </c>
      <c r="K503" s="37">
        <v>38</v>
      </c>
      <c r="L503" s="37"/>
      <c r="M503" s="37">
        <v>1696</v>
      </c>
      <c r="N503" s="37"/>
      <c r="O503" s="37"/>
      <c r="P503" s="37"/>
      <c r="Q503" s="37">
        <v>517</v>
      </c>
      <c r="R503" s="37">
        <v>1002</v>
      </c>
      <c r="S503" s="37"/>
      <c r="T503" s="37">
        <v>1519</v>
      </c>
      <c r="U503" s="37"/>
      <c r="V503" s="37"/>
      <c r="W503" s="37"/>
      <c r="X503" s="37">
        <v>513</v>
      </c>
      <c r="Y503" s="37"/>
      <c r="Z503" s="37"/>
      <c r="AA503" s="37"/>
      <c r="AB503" s="37">
        <v>0</v>
      </c>
      <c r="AC503" s="37"/>
      <c r="AD503" s="37">
        <v>0</v>
      </c>
      <c r="AE503" s="37"/>
      <c r="AF503" s="37"/>
      <c r="AG503" s="37"/>
      <c r="AH503" s="37">
        <v>0</v>
      </c>
    </row>
    <row r="504" spans="1:34"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row>
    <row r="505" spans="1:34" s="1" customFormat="1" ht="20.100000000000001" customHeight="1" x14ac:dyDescent="0.2">
      <c r="A505" s="3"/>
      <c r="B505" s="6"/>
      <c r="C505" s="42" t="s">
        <v>180</v>
      </c>
      <c r="D505" s="42"/>
      <c r="E505" s="5"/>
      <c r="F505" s="44">
        <v>3400</v>
      </c>
      <c r="G505" s="45"/>
      <c r="H505" s="45"/>
      <c r="I505" s="45"/>
      <c r="J505" s="44">
        <v>15125</v>
      </c>
      <c r="K505" s="44">
        <v>480</v>
      </c>
      <c r="L505" s="45"/>
      <c r="M505" s="44">
        <v>15605</v>
      </c>
      <c r="N505" s="45"/>
      <c r="O505" s="45"/>
      <c r="P505" s="45"/>
      <c r="Q505" s="44">
        <v>4954</v>
      </c>
      <c r="R505" s="44">
        <v>9952</v>
      </c>
      <c r="S505" s="45"/>
      <c r="T505" s="44">
        <v>14906</v>
      </c>
      <c r="U505" s="45"/>
      <c r="V505" s="45"/>
      <c r="W505" s="45"/>
      <c r="X505" s="44">
        <v>3964</v>
      </c>
      <c r="Y505" s="45"/>
      <c r="Z505" s="45"/>
      <c r="AA505" s="45"/>
      <c r="AB505" s="44">
        <v>0</v>
      </c>
      <c r="AC505" s="45"/>
      <c r="AD505" s="44">
        <v>135</v>
      </c>
      <c r="AE505" s="45"/>
      <c r="AF505" s="45"/>
      <c r="AG505" s="45"/>
      <c r="AH505" s="44">
        <v>454</v>
      </c>
    </row>
    <row r="506" spans="1:34"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row>
    <row r="507" spans="1:34" s="1" customFormat="1" ht="20.100000000000001" customHeight="1" x14ac:dyDescent="0.25">
      <c r="A507" s="3"/>
      <c r="B507" s="49" t="s">
        <v>299</v>
      </c>
      <c r="C507" s="50"/>
      <c r="D507" s="50"/>
      <c r="E507" s="5"/>
      <c r="F507" s="51">
        <v>3400</v>
      </c>
      <c r="G507" s="52"/>
      <c r="H507" s="52"/>
      <c r="I507" s="52"/>
      <c r="J507" s="51">
        <v>15125</v>
      </c>
      <c r="K507" s="51">
        <v>480</v>
      </c>
      <c r="L507" s="52"/>
      <c r="M507" s="51">
        <v>15605</v>
      </c>
      <c r="N507" s="52"/>
      <c r="O507" s="52"/>
      <c r="P507" s="52"/>
      <c r="Q507" s="51">
        <v>4954</v>
      </c>
      <c r="R507" s="51">
        <v>9952</v>
      </c>
      <c r="S507" s="52"/>
      <c r="T507" s="51">
        <v>14906</v>
      </c>
      <c r="U507" s="52"/>
      <c r="V507" s="52"/>
      <c r="W507" s="52"/>
      <c r="X507" s="51">
        <v>3964</v>
      </c>
      <c r="Y507" s="52"/>
      <c r="Z507" s="52"/>
      <c r="AA507" s="52"/>
      <c r="AB507" s="51">
        <v>0</v>
      </c>
      <c r="AC507" s="52"/>
      <c r="AD507" s="51">
        <v>135</v>
      </c>
      <c r="AE507" s="52"/>
      <c r="AF507" s="52"/>
      <c r="AG507" s="52"/>
      <c r="AH507" s="51">
        <v>454</v>
      </c>
    </row>
    <row r="508" spans="1:34"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row>
    <row r="509" spans="1:34"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row>
    <row r="510" spans="1:34"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row>
    <row r="511" spans="1:34" ht="20.100000000000001" customHeight="1" x14ac:dyDescent="0.2">
      <c r="D511" s="2" t="s">
        <v>124</v>
      </c>
      <c r="F511" s="37">
        <v>310</v>
      </c>
      <c r="G511" s="37"/>
      <c r="H511" s="37"/>
      <c r="I511" s="37"/>
      <c r="J511" s="37">
        <v>1836</v>
      </c>
      <c r="K511" s="37">
        <v>33</v>
      </c>
      <c r="L511" s="37"/>
      <c r="M511" s="37">
        <v>1869</v>
      </c>
      <c r="N511" s="37"/>
      <c r="O511" s="37"/>
      <c r="P511" s="37"/>
      <c r="Q511" s="37">
        <v>327</v>
      </c>
      <c r="R511" s="37">
        <v>1383</v>
      </c>
      <c r="S511" s="37"/>
      <c r="T511" s="37">
        <v>1710</v>
      </c>
      <c r="U511" s="37"/>
      <c r="V511" s="37"/>
      <c r="W511" s="37"/>
      <c r="X511" s="37">
        <v>452</v>
      </c>
      <c r="Y511" s="37"/>
      <c r="Z511" s="37"/>
      <c r="AA511" s="37"/>
      <c r="AB511" s="37">
        <v>0</v>
      </c>
      <c r="AC511" s="37"/>
      <c r="AD511" s="37">
        <v>17</v>
      </c>
      <c r="AE511" s="37"/>
      <c r="AF511" s="37"/>
      <c r="AG511" s="37"/>
      <c r="AH511" s="37">
        <v>0</v>
      </c>
    </row>
    <row r="512" spans="1:34" ht="20.100000000000001" customHeight="1" x14ac:dyDescent="0.2">
      <c r="D512" s="38" t="s">
        <v>99</v>
      </c>
      <c r="F512" s="39">
        <v>498</v>
      </c>
      <c r="G512" s="40"/>
      <c r="H512" s="40"/>
      <c r="I512" s="40"/>
      <c r="J512" s="39">
        <v>1845</v>
      </c>
      <c r="K512" s="39">
        <v>46</v>
      </c>
      <c r="L512" s="40"/>
      <c r="M512" s="39">
        <v>1891</v>
      </c>
      <c r="N512" s="40"/>
      <c r="O512" s="40"/>
      <c r="P512" s="40"/>
      <c r="Q512" s="39">
        <v>363</v>
      </c>
      <c r="R512" s="39">
        <v>1393</v>
      </c>
      <c r="S512" s="40"/>
      <c r="T512" s="39">
        <v>1756</v>
      </c>
      <c r="U512" s="40"/>
      <c r="V512" s="40"/>
      <c r="W512" s="40"/>
      <c r="X512" s="39">
        <v>633</v>
      </c>
      <c r="Y512" s="40"/>
      <c r="Z512" s="40"/>
      <c r="AA512" s="40"/>
      <c r="AB512" s="39">
        <v>0</v>
      </c>
      <c r="AC512" s="40"/>
      <c r="AD512" s="39">
        <v>0</v>
      </c>
      <c r="AE512" s="40"/>
      <c r="AF512" s="40"/>
      <c r="AG512" s="40"/>
      <c r="AH512" s="39">
        <v>11</v>
      </c>
    </row>
    <row r="513" spans="1:34" ht="20.100000000000001" customHeight="1" x14ac:dyDescent="0.2">
      <c r="D513" s="2" t="s">
        <v>100</v>
      </c>
      <c r="F513" s="37">
        <v>624</v>
      </c>
      <c r="G513" s="37"/>
      <c r="H513" s="37"/>
      <c r="I513" s="37"/>
      <c r="J513" s="37">
        <v>1857</v>
      </c>
      <c r="K513" s="37">
        <v>34</v>
      </c>
      <c r="L513" s="37"/>
      <c r="M513" s="37">
        <v>1891</v>
      </c>
      <c r="N513" s="37"/>
      <c r="O513" s="37"/>
      <c r="P513" s="37"/>
      <c r="Q513" s="37">
        <v>453</v>
      </c>
      <c r="R513" s="37">
        <v>1498</v>
      </c>
      <c r="S513" s="37"/>
      <c r="T513" s="37">
        <v>1951</v>
      </c>
      <c r="U513" s="37"/>
      <c r="V513" s="37"/>
      <c r="W513" s="37"/>
      <c r="X513" s="37">
        <v>564</v>
      </c>
      <c r="Y513" s="37"/>
      <c r="Z513" s="37"/>
      <c r="AA513" s="37"/>
      <c r="AB513" s="37">
        <v>0</v>
      </c>
      <c r="AC513" s="37"/>
      <c r="AD513" s="37">
        <v>0</v>
      </c>
      <c r="AE513" s="37"/>
      <c r="AF513" s="37"/>
      <c r="AG513" s="37"/>
      <c r="AH513" s="37">
        <v>0</v>
      </c>
    </row>
    <row r="514" spans="1:34" ht="20.100000000000001" customHeight="1" x14ac:dyDescent="0.2">
      <c r="D514" s="38" t="s">
        <v>101</v>
      </c>
      <c r="F514" s="39">
        <v>119</v>
      </c>
      <c r="G514" s="40"/>
      <c r="H514" s="40"/>
      <c r="I514" s="40"/>
      <c r="J514" s="39">
        <v>1008</v>
      </c>
      <c r="K514" s="39">
        <v>39</v>
      </c>
      <c r="L514" s="40"/>
      <c r="M514" s="39">
        <v>1047</v>
      </c>
      <c r="N514" s="40"/>
      <c r="O514" s="40"/>
      <c r="P514" s="40"/>
      <c r="Q514" s="39">
        <v>205</v>
      </c>
      <c r="R514" s="39">
        <v>749</v>
      </c>
      <c r="S514" s="40"/>
      <c r="T514" s="39">
        <v>954</v>
      </c>
      <c r="U514" s="40"/>
      <c r="V514" s="40"/>
      <c r="W514" s="40"/>
      <c r="X514" s="39">
        <v>192</v>
      </c>
      <c r="Y514" s="40"/>
      <c r="Z514" s="40"/>
      <c r="AA514" s="40"/>
      <c r="AB514" s="39">
        <v>0</v>
      </c>
      <c r="AC514" s="40"/>
      <c r="AD514" s="39">
        <v>20</v>
      </c>
      <c r="AE514" s="40"/>
      <c r="AF514" s="40"/>
      <c r="AG514" s="40"/>
      <c r="AH514" s="39">
        <v>1</v>
      </c>
    </row>
    <row r="515" spans="1:34" ht="20.100000000000001" customHeight="1" x14ac:dyDescent="0.2">
      <c r="D515" s="2" t="s">
        <v>115</v>
      </c>
      <c r="F515" s="37">
        <v>157</v>
      </c>
      <c r="G515" s="37"/>
      <c r="H515" s="37"/>
      <c r="I515" s="37"/>
      <c r="J515" s="37">
        <v>991</v>
      </c>
      <c r="K515" s="37">
        <v>40</v>
      </c>
      <c r="L515" s="37"/>
      <c r="M515" s="37">
        <v>1031</v>
      </c>
      <c r="N515" s="37"/>
      <c r="O515" s="37"/>
      <c r="P515" s="37"/>
      <c r="Q515" s="37">
        <v>223</v>
      </c>
      <c r="R515" s="37">
        <v>750</v>
      </c>
      <c r="S515" s="37"/>
      <c r="T515" s="37">
        <v>973</v>
      </c>
      <c r="U515" s="37"/>
      <c r="V515" s="37"/>
      <c r="W515" s="37"/>
      <c r="X515" s="37">
        <v>195</v>
      </c>
      <c r="Y515" s="37"/>
      <c r="Z515" s="37"/>
      <c r="AA515" s="37"/>
      <c r="AB515" s="37">
        <v>0</v>
      </c>
      <c r="AC515" s="37"/>
      <c r="AD515" s="37">
        <v>20</v>
      </c>
      <c r="AE515" s="37"/>
      <c r="AF515" s="37"/>
      <c r="AG515" s="37"/>
      <c r="AH515" s="37">
        <v>0</v>
      </c>
    </row>
    <row r="516" spans="1:34" ht="20.100000000000001" customHeight="1" x14ac:dyDescent="0.2">
      <c r="D516" s="38" t="s">
        <v>116</v>
      </c>
      <c r="F516" s="39">
        <v>370</v>
      </c>
      <c r="G516" s="40"/>
      <c r="H516" s="40"/>
      <c r="I516" s="40"/>
      <c r="J516" s="39">
        <v>995</v>
      </c>
      <c r="K516" s="39">
        <v>55</v>
      </c>
      <c r="L516" s="40"/>
      <c r="M516" s="39">
        <v>1050</v>
      </c>
      <c r="N516" s="40"/>
      <c r="O516" s="40"/>
      <c r="P516" s="40"/>
      <c r="Q516" s="39">
        <v>186</v>
      </c>
      <c r="R516" s="39">
        <v>838</v>
      </c>
      <c r="S516" s="40"/>
      <c r="T516" s="39">
        <v>1024</v>
      </c>
      <c r="U516" s="40"/>
      <c r="V516" s="40"/>
      <c r="W516" s="40"/>
      <c r="X516" s="39">
        <v>376</v>
      </c>
      <c r="Y516" s="40"/>
      <c r="Z516" s="40"/>
      <c r="AA516" s="40"/>
      <c r="AB516" s="39">
        <v>0</v>
      </c>
      <c r="AC516" s="40"/>
      <c r="AD516" s="39">
        <v>20</v>
      </c>
      <c r="AE516" s="40"/>
      <c r="AF516" s="40"/>
      <c r="AG516" s="40"/>
      <c r="AH516" s="39">
        <v>0</v>
      </c>
    </row>
    <row r="517" spans="1:34" ht="20.100000000000001" customHeight="1" x14ac:dyDescent="0.2">
      <c r="D517" s="2" t="s">
        <v>117</v>
      </c>
      <c r="F517" s="37">
        <v>190</v>
      </c>
      <c r="G517" s="37"/>
      <c r="H517" s="37"/>
      <c r="I517" s="37"/>
      <c r="J517" s="37">
        <v>1006</v>
      </c>
      <c r="K517" s="37">
        <v>45</v>
      </c>
      <c r="L517" s="37"/>
      <c r="M517" s="37">
        <v>1051</v>
      </c>
      <c r="N517" s="37"/>
      <c r="O517" s="37"/>
      <c r="P517" s="37"/>
      <c r="Q517" s="37">
        <v>206</v>
      </c>
      <c r="R517" s="37">
        <v>781</v>
      </c>
      <c r="S517" s="37"/>
      <c r="T517" s="37">
        <v>987</v>
      </c>
      <c r="U517" s="37"/>
      <c r="V517" s="37"/>
      <c r="W517" s="37"/>
      <c r="X517" s="37">
        <v>234</v>
      </c>
      <c r="Y517" s="37"/>
      <c r="Z517" s="37"/>
      <c r="AA517" s="37"/>
      <c r="AB517" s="37">
        <v>0</v>
      </c>
      <c r="AC517" s="37"/>
      <c r="AD517" s="37">
        <v>20</v>
      </c>
      <c r="AE517" s="37"/>
      <c r="AF517" s="37"/>
      <c r="AG517" s="37"/>
      <c r="AH517" s="37">
        <v>0</v>
      </c>
    </row>
    <row r="518" spans="1:34" ht="20.100000000000001" customHeight="1" x14ac:dyDescent="0.2">
      <c r="D518" s="38" t="s">
        <v>105</v>
      </c>
      <c r="F518" s="39">
        <v>421</v>
      </c>
      <c r="G518" s="40"/>
      <c r="H518" s="40"/>
      <c r="I518" s="40"/>
      <c r="J518" s="39">
        <v>1838</v>
      </c>
      <c r="K518" s="39">
        <v>24</v>
      </c>
      <c r="L518" s="40"/>
      <c r="M518" s="39">
        <v>1862</v>
      </c>
      <c r="N518" s="40"/>
      <c r="O518" s="40"/>
      <c r="P518" s="40"/>
      <c r="Q518" s="39">
        <v>420</v>
      </c>
      <c r="R518" s="39">
        <v>1436</v>
      </c>
      <c r="S518" s="40"/>
      <c r="T518" s="39">
        <v>1856</v>
      </c>
      <c r="U518" s="40"/>
      <c r="V518" s="40"/>
      <c r="W518" s="40"/>
      <c r="X518" s="39">
        <v>402</v>
      </c>
      <c r="Y518" s="40"/>
      <c r="Z518" s="40"/>
      <c r="AA518" s="40"/>
      <c r="AB518" s="39">
        <v>0</v>
      </c>
      <c r="AC518" s="40"/>
      <c r="AD518" s="39">
        <v>25</v>
      </c>
      <c r="AE518" s="40"/>
      <c r="AF518" s="40"/>
      <c r="AG518" s="40"/>
      <c r="AH518" s="39">
        <v>0</v>
      </c>
    </row>
    <row r="519" spans="1:34" ht="20.100000000000001" customHeight="1" x14ac:dyDescent="0.2">
      <c r="D519" s="2" t="s">
        <v>106</v>
      </c>
      <c r="F519" s="37">
        <v>129</v>
      </c>
      <c r="G519" s="37"/>
      <c r="H519" s="37"/>
      <c r="I519" s="37"/>
      <c r="J519" s="37">
        <v>974</v>
      </c>
      <c r="K519" s="37">
        <v>32</v>
      </c>
      <c r="L519" s="37"/>
      <c r="M519" s="37">
        <v>1006</v>
      </c>
      <c r="N519" s="37"/>
      <c r="O519" s="37"/>
      <c r="P519" s="37"/>
      <c r="Q519" s="37">
        <v>152</v>
      </c>
      <c r="R519" s="37">
        <v>813</v>
      </c>
      <c r="S519" s="37"/>
      <c r="T519" s="37">
        <v>965</v>
      </c>
      <c r="U519" s="37"/>
      <c r="V519" s="37"/>
      <c r="W519" s="37"/>
      <c r="X519" s="37">
        <v>148</v>
      </c>
      <c r="Y519" s="37"/>
      <c r="Z519" s="37"/>
      <c r="AA519" s="37"/>
      <c r="AB519" s="37">
        <v>0</v>
      </c>
      <c r="AC519" s="37"/>
      <c r="AD519" s="37">
        <v>22</v>
      </c>
      <c r="AE519" s="37"/>
      <c r="AF519" s="37"/>
      <c r="AG519" s="37"/>
      <c r="AH519" s="37">
        <v>2</v>
      </c>
    </row>
    <row r="520" spans="1:34" ht="20.100000000000001" customHeight="1" x14ac:dyDescent="0.2">
      <c r="D520" s="38" t="s">
        <v>118</v>
      </c>
      <c r="F520" s="39">
        <v>455</v>
      </c>
      <c r="G520" s="40"/>
      <c r="H520" s="40"/>
      <c r="I520" s="40"/>
      <c r="J520" s="39">
        <v>1846</v>
      </c>
      <c r="K520" s="39">
        <v>17</v>
      </c>
      <c r="L520" s="40"/>
      <c r="M520" s="39">
        <v>1863</v>
      </c>
      <c r="N520" s="40"/>
      <c r="O520" s="40"/>
      <c r="P520" s="40"/>
      <c r="Q520" s="39">
        <v>385</v>
      </c>
      <c r="R520" s="39">
        <v>1554</v>
      </c>
      <c r="S520" s="40"/>
      <c r="T520" s="39">
        <v>1939</v>
      </c>
      <c r="U520" s="40"/>
      <c r="V520" s="40"/>
      <c r="W520" s="40"/>
      <c r="X520" s="39">
        <v>379</v>
      </c>
      <c r="Y520" s="40"/>
      <c r="Z520" s="40"/>
      <c r="AA520" s="40"/>
      <c r="AB520" s="39">
        <v>0</v>
      </c>
      <c r="AC520" s="40"/>
      <c r="AD520" s="39">
        <v>0</v>
      </c>
      <c r="AE520" s="40"/>
      <c r="AF520" s="40"/>
      <c r="AG520" s="40"/>
      <c r="AH520" s="39">
        <v>0</v>
      </c>
    </row>
    <row r="521" spans="1:34"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row>
    <row r="522" spans="1:34" s="1" customFormat="1" ht="20.100000000000001" customHeight="1" x14ac:dyDescent="0.2">
      <c r="A522" s="3"/>
      <c r="B522" s="6"/>
      <c r="C522" s="42" t="s">
        <v>180</v>
      </c>
      <c r="D522" s="42"/>
      <c r="E522" s="5"/>
      <c r="F522" s="44">
        <v>3273</v>
      </c>
      <c r="G522" s="45"/>
      <c r="H522" s="45"/>
      <c r="I522" s="45"/>
      <c r="J522" s="44">
        <v>14196</v>
      </c>
      <c r="K522" s="44">
        <v>365</v>
      </c>
      <c r="L522" s="45"/>
      <c r="M522" s="44">
        <v>14561</v>
      </c>
      <c r="N522" s="45"/>
      <c r="O522" s="45"/>
      <c r="P522" s="45"/>
      <c r="Q522" s="44">
        <v>2920</v>
      </c>
      <c r="R522" s="44">
        <v>11195</v>
      </c>
      <c r="S522" s="45"/>
      <c r="T522" s="44">
        <v>14115</v>
      </c>
      <c r="U522" s="45"/>
      <c r="V522" s="45"/>
      <c r="W522" s="45"/>
      <c r="X522" s="44">
        <v>3575</v>
      </c>
      <c r="Y522" s="45"/>
      <c r="Z522" s="45"/>
      <c r="AA522" s="45"/>
      <c r="AB522" s="44">
        <v>0</v>
      </c>
      <c r="AC522" s="45"/>
      <c r="AD522" s="44">
        <v>144</v>
      </c>
      <c r="AE522" s="45"/>
      <c r="AF522" s="45"/>
      <c r="AG522" s="45"/>
      <c r="AH522" s="44">
        <v>14</v>
      </c>
    </row>
    <row r="523" spans="1:34"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row>
    <row r="524" spans="1:34" s="1" customFormat="1" ht="20.100000000000001" customHeight="1" x14ac:dyDescent="0.25">
      <c r="A524" s="3"/>
      <c r="B524" s="49" t="s">
        <v>301</v>
      </c>
      <c r="C524" s="50"/>
      <c r="D524" s="50"/>
      <c r="E524" s="5"/>
      <c r="F524" s="51">
        <v>3273</v>
      </c>
      <c r="G524" s="52"/>
      <c r="H524" s="52"/>
      <c r="I524" s="52"/>
      <c r="J524" s="51">
        <v>14196</v>
      </c>
      <c r="K524" s="51">
        <v>365</v>
      </c>
      <c r="L524" s="52"/>
      <c r="M524" s="51">
        <v>14561</v>
      </c>
      <c r="N524" s="52"/>
      <c r="O524" s="52"/>
      <c r="P524" s="52"/>
      <c r="Q524" s="51">
        <v>2920</v>
      </c>
      <c r="R524" s="51">
        <v>11195</v>
      </c>
      <c r="S524" s="52"/>
      <c r="T524" s="51">
        <v>14115</v>
      </c>
      <c r="U524" s="52"/>
      <c r="V524" s="52"/>
      <c r="W524" s="52"/>
      <c r="X524" s="51">
        <v>3575</v>
      </c>
      <c r="Y524" s="52"/>
      <c r="Z524" s="52"/>
      <c r="AA524" s="52"/>
      <c r="AB524" s="51">
        <v>0</v>
      </c>
      <c r="AC524" s="52"/>
      <c r="AD524" s="51">
        <v>144</v>
      </c>
      <c r="AE524" s="52"/>
      <c r="AF524" s="52"/>
      <c r="AG524" s="52"/>
      <c r="AH524" s="51">
        <v>14</v>
      </c>
    </row>
    <row r="525" spans="1:34"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row>
    <row r="526" spans="1:34"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row>
    <row r="527" spans="1:34"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row>
    <row r="528" spans="1:34" ht="20.100000000000001" customHeight="1" x14ac:dyDescent="0.2">
      <c r="D528" s="2" t="s">
        <v>98</v>
      </c>
      <c r="F528" s="37">
        <v>915</v>
      </c>
      <c r="G528" s="37"/>
      <c r="H528" s="37"/>
      <c r="I528" s="37"/>
      <c r="J528" s="37">
        <v>2599</v>
      </c>
      <c r="K528" s="37">
        <v>51</v>
      </c>
      <c r="L528" s="37"/>
      <c r="M528" s="37">
        <v>2650</v>
      </c>
      <c r="N528" s="37"/>
      <c r="O528" s="37"/>
      <c r="P528" s="37"/>
      <c r="Q528" s="37">
        <v>451</v>
      </c>
      <c r="R528" s="37">
        <v>2466</v>
      </c>
      <c r="S528" s="37"/>
      <c r="T528" s="37">
        <v>2917</v>
      </c>
      <c r="U528" s="37"/>
      <c r="V528" s="37"/>
      <c r="W528" s="37"/>
      <c r="X528" s="37">
        <v>628</v>
      </c>
      <c r="Y528" s="37"/>
      <c r="Z528" s="37"/>
      <c r="AA528" s="37"/>
      <c r="AB528" s="37">
        <v>0</v>
      </c>
      <c r="AC528" s="37"/>
      <c r="AD528" s="37">
        <v>20</v>
      </c>
      <c r="AE528" s="37"/>
      <c r="AF528" s="37"/>
      <c r="AG528" s="37"/>
      <c r="AH528" s="37">
        <v>744</v>
      </c>
    </row>
    <row r="529" spans="1:34" ht="20.100000000000001" customHeight="1" x14ac:dyDescent="0.2">
      <c r="D529" s="38" t="s">
        <v>99</v>
      </c>
      <c r="F529" s="39">
        <v>823</v>
      </c>
      <c r="G529" s="40"/>
      <c r="H529" s="40"/>
      <c r="I529" s="40"/>
      <c r="J529" s="39">
        <v>2579</v>
      </c>
      <c r="K529" s="39">
        <v>27</v>
      </c>
      <c r="L529" s="40"/>
      <c r="M529" s="39">
        <v>2606</v>
      </c>
      <c r="N529" s="40"/>
      <c r="O529" s="40"/>
      <c r="P529" s="40"/>
      <c r="Q529" s="39">
        <v>501</v>
      </c>
      <c r="R529" s="39">
        <v>2321</v>
      </c>
      <c r="S529" s="40"/>
      <c r="T529" s="39">
        <v>2822</v>
      </c>
      <c r="U529" s="40"/>
      <c r="V529" s="40"/>
      <c r="W529" s="40"/>
      <c r="X529" s="39">
        <v>607</v>
      </c>
      <c r="Y529" s="40"/>
      <c r="Z529" s="40"/>
      <c r="AA529" s="40"/>
      <c r="AB529" s="39">
        <v>0</v>
      </c>
      <c r="AC529" s="40"/>
      <c r="AD529" s="39">
        <v>0</v>
      </c>
      <c r="AE529" s="40"/>
      <c r="AF529" s="40"/>
      <c r="AG529" s="40"/>
      <c r="AH529" s="39">
        <v>119</v>
      </c>
    </row>
    <row r="530" spans="1:34" ht="20.100000000000001" customHeight="1" x14ac:dyDescent="0.2">
      <c r="D530" s="2" t="s">
        <v>113</v>
      </c>
      <c r="F530" s="37">
        <v>1024</v>
      </c>
      <c r="G530" s="37"/>
      <c r="H530" s="37"/>
      <c r="I530" s="37"/>
      <c r="J530" s="37">
        <v>2523</v>
      </c>
      <c r="K530" s="37">
        <v>61</v>
      </c>
      <c r="L530" s="37"/>
      <c r="M530" s="37">
        <v>2584</v>
      </c>
      <c r="N530" s="37"/>
      <c r="O530" s="37"/>
      <c r="P530" s="37"/>
      <c r="Q530" s="37">
        <v>437</v>
      </c>
      <c r="R530" s="37">
        <v>2580</v>
      </c>
      <c r="S530" s="37"/>
      <c r="T530" s="37">
        <v>3017</v>
      </c>
      <c r="U530" s="37"/>
      <c r="V530" s="37"/>
      <c r="W530" s="37"/>
      <c r="X530" s="37">
        <v>591</v>
      </c>
      <c r="Y530" s="37"/>
      <c r="Z530" s="37"/>
      <c r="AA530" s="37"/>
      <c r="AB530" s="37">
        <v>0</v>
      </c>
      <c r="AC530" s="37"/>
      <c r="AD530" s="37">
        <v>0</v>
      </c>
      <c r="AE530" s="37"/>
      <c r="AF530" s="37"/>
      <c r="AG530" s="37"/>
      <c r="AH530" s="37">
        <v>660</v>
      </c>
    </row>
    <row r="531" spans="1:34" ht="20.100000000000001" customHeight="1" x14ac:dyDescent="0.2">
      <c r="D531" s="38" t="s">
        <v>101</v>
      </c>
      <c r="F531" s="39">
        <v>831</v>
      </c>
      <c r="G531" s="40"/>
      <c r="H531" s="40"/>
      <c r="I531" s="40"/>
      <c r="J531" s="39">
        <v>2575</v>
      </c>
      <c r="K531" s="39">
        <v>44</v>
      </c>
      <c r="L531" s="40"/>
      <c r="M531" s="39">
        <v>2619</v>
      </c>
      <c r="N531" s="40"/>
      <c r="O531" s="40"/>
      <c r="P531" s="40"/>
      <c r="Q531" s="39">
        <v>428</v>
      </c>
      <c r="R531" s="39">
        <v>2498</v>
      </c>
      <c r="S531" s="40"/>
      <c r="T531" s="39">
        <v>2926</v>
      </c>
      <c r="U531" s="40"/>
      <c r="V531" s="40"/>
      <c r="W531" s="40"/>
      <c r="X531" s="39">
        <v>523</v>
      </c>
      <c r="Y531" s="40"/>
      <c r="Z531" s="40"/>
      <c r="AA531" s="40"/>
      <c r="AB531" s="39">
        <v>0</v>
      </c>
      <c r="AC531" s="40"/>
      <c r="AD531" s="39">
        <v>1</v>
      </c>
      <c r="AE531" s="40"/>
      <c r="AF531" s="40"/>
      <c r="AG531" s="40"/>
      <c r="AH531" s="39">
        <v>575</v>
      </c>
    </row>
    <row r="532" spans="1:34" ht="20.100000000000001" customHeight="1" x14ac:dyDescent="0.2">
      <c r="D532" s="2" t="s">
        <v>372</v>
      </c>
      <c r="F532" s="37">
        <v>1094</v>
      </c>
      <c r="G532" s="37"/>
      <c r="H532" s="37"/>
      <c r="I532" s="37"/>
      <c r="J532" s="37">
        <v>2545</v>
      </c>
      <c r="K532" s="37">
        <v>55</v>
      </c>
      <c r="L532" s="37"/>
      <c r="M532" s="37">
        <v>2600</v>
      </c>
      <c r="N532" s="37"/>
      <c r="O532" s="37"/>
      <c r="P532" s="37"/>
      <c r="Q532" s="37">
        <v>429</v>
      </c>
      <c r="R532" s="37">
        <v>2605</v>
      </c>
      <c r="S532" s="37"/>
      <c r="T532" s="37">
        <v>3034</v>
      </c>
      <c r="U532" s="37"/>
      <c r="V532" s="37"/>
      <c r="W532" s="37"/>
      <c r="X532" s="37">
        <v>668</v>
      </c>
      <c r="Y532" s="37"/>
      <c r="Z532" s="37"/>
      <c r="AA532" s="37"/>
      <c r="AB532" s="37">
        <v>0</v>
      </c>
      <c r="AC532" s="37"/>
      <c r="AD532" s="37">
        <v>0</v>
      </c>
      <c r="AE532" s="37"/>
      <c r="AF532" s="37"/>
      <c r="AG532" s="37"/>
      <c r="AH532" s="37">
        <v>557</v>
      </c>
    </row>
    <row r="533" spans="1:34" ht="20.100000000000001" customHeight="1" x14ac:dyDescent="0.2">
      <c r="D533" s="38" t="s">
        <v>116</v>
      </c>
      <c r="F533" s="39">
        <v>418</v>
      </c>
      <c r="G533" s="40"/>
      <c r="H533" s="40"/>
      <c r="I533" s="40"/>
      <c r="J533" s="39">
        <v>2551</v>
      </c>
      <c r="K533" s="39">
        <v>54</v>
      </c>
      <c r="L533" s="40"/>
      <c r="M533" s="39">
        <v>2605</v>
      </c>
      <c r="N533" s="40"/>
      <c r="O533" s="40"/>
      <c r="P533" s="40"/>
      <c r="Q533" s="39">
        <v>443</v>
      </c>
      <c r="R533" s="39">
        <v>2128</v>
      </c>
      <c r="S533" s="40"/>
      <c r="T533" s="39">
        <v>2571</v>
      </c>
      <c r="U533" s="40"/>
      <c r="V533" s="40"/>
      <c r="W533" s="40"/>
      <c r="X533" s="39">
        <v>447</v>
      </c>
      <c r="Y533" s="40"/>
      <c r="Z533" s="40"/>
      <c r="AA533" s="40"/>
      <c r="AB533" s="39">
        <v>0</v>
      </c>
      <c r="AC533" s="40"/>
      <c r="AD533" s="39">
        <v>5</v>
      </c>
      <c r="AE533" s="40"/>
      <c r="AF533" s="40"/>
      <c r="AG533" s="40"/>
      <c r="AH533" s="39">
        <v>0</v>
      </c>
    </row>
    <row r="534" spans="1:34" ht="20.100000000000001" customHeight="1" x14ac:dyDescent="0.2">
      <c r="D534" s="2" t="s">
        <v>117</v>
      </c>
      <c r="F534" s="37">
        <v>617</v>
      </c>
      <c r="G534" s="37"/>
      <c r="H534" s="37"/>
      <c r="I534" s="37"/>
      <c r="J534" s="37">
        <v>2543</v>
      </c>
      <c r="K534" s="37">
        <v>51</v>
      </c>
      <c r="L534" s="37"/>
      <c r="M534" s="37">
        <v>2594</v>
      </c>
      <c r="N534" s="37"/>
      <c r="O534" s="37"/>
      <c r="P534" s="37"/>
      <c r="Q534" s="37">
        <v>467</v>
      </c>
      <c r="R534" s="37">
        <v>2241</v>
      </c>
      <c r="S534" s="37"/>
      <c r="T534" s="37">
        <v>2708</v>
      </c>
      <c r="U534" s="37"/>
      <c r="V534" s="37"/>
      <c r="W534" s="37"/>
      <c r="X534" s="37">
        <v>496</v>
      </c>
      <c r="Y534" s="37"/>
      <c r="Z534" s="37"/>
      <c r="AA534" s="37"/>
      <c r="AB534" s="37">
        <v>0</v>
      </c>
      <c r="AC534" s="37"/>
      <c r="AD534" s="37">
        <v>7</v>
      </c>
      <c r="AE534" s="37"/>
      <c r="AF534" s="37"/>
      <c r="AG534" s="37"/>
      <c r="AH534" s="37">
        <v>1</v>
      </c>
    </row>
    <row r="535" spans="1:34" ht="20.100000000000001" customHeight="1" x14ac:dyDescent="0.2">
      <c r="D535" s="38" t="s">
        <v>105</v>
      </c>
      <c r="F535" s="39">
        <v>737</v>
      </c>
      <c r="G535" s="40"/>
      <c r="H535" s="40"/>
      <c r="I535" s="40"/>
      <c r="J535" s="39">
        <v>2538</v>
      </c>
      <c r="K535" s="39">
        <v>25</v>
      </c>
      <c r="L535" s="40"/>
      <c r="M535" s="39">
        <v>2563</v>
      </c>
      <c r="N535" s="40"/>
      <c r="O535" s="40"/>
      <c r="P535" s="40"/>
      <c r="Q535" s="39">
        <v>422</v>
      </c>
      <c r="R535" s="39">
        <v>2256</v>
      </c>
      <c r="S535" s="40"/>
      <c r="T535" s="39">
        <v>2678</v>
      </c>
      <c r="U535" s="40"/>
      <c r="V535" s="40"/>
      <c r="W535" s="40"/>
      <c r="X535" s="39">
        <v>622</v>
      </c>
      <c r="Y535" s="40"/>
      <c r="Z535" s="40"/>
      <c r="AA535" s="40"/>
      <c r="AB535" s="39">
        <v>0</v>
      </c>
      <c r="AC535" s="40"/>
      <c r="AD535" s="39">
        <v>0</v>
      </c>
      <c r="AE535" s="40"/>
      <c r="AF535" s="40"/>
      <c r="AG535" s="40"/>
      <c r="AH535" s="39">
        <v>31</v>
      </c>
    </row>
    <row r="536" spans="1:34"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row>
    <row r="537" spans="1:34" s="1" customFormat="1" ht="20.100000000000001" customHeight="1" x14ac:dyDescent="0.2">
      <c r="A537" s="3"/>
      <c r="B537" s="6"/>
      <c r="C537" s="42" t="s">
        <v>180</v>
      </c>
      <c r="D537" s="42"/>
      <c r="E537" s="5"/>
      <c r="F537" s="44">
        <v>6459</v>
      </c>
      <c r="G537" s="45"/>
      <c r="H537" s="45"/>
      <c r="I537" s="45"/>
      <c r="J537" s="44">
        <v>20453</v>
      </c>
      <c r="K537" s="44">
        <v>368</v>
      </c>
      <c r="L537" s="45"/>
      <c r="M537" s="44">
        <v>20821</v>
      </c>
      <c r="N537" s="45"/>
      <c r="O537" s="45"/>
      <c r="P537" s="45"/>
      <c r="Q537" s="44">
        <v>3578</v>
      </c>
      <c r="R537" s="44">
        <v>19095</v>
      </c>
      <c r="S537" s="45"/>
      <c r="T537" s="44">
        <v>22673</v>
      </c>
      <c r="U537" s="45"/>
      <c r="V537" s="45"/>
      <c r="W537" s="45"/>
      <c r="X537" s="44">
        <v>4582</v>
      </c>
      <c r="Y537" s="45"/>
      <c r="Z537" s="45"/>
      <c r="AA537" s="45"/>
      <c r="AB537" s="44">
        <v>0</v>
      </c>
      <c r="AC537" s="45"/>
      <c r="AD537" s="44">
        <v>33</v>
      </c>
      <c r="AE537" s="45"/>
      <c r="AF537" s="45"/>
      <c r="AG537" s="45"/>
      <c r="AH537" s="44">
        <v>2687</v>
      </c>
    </row>
    <row r="538" spans="1:34"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row>
    <row r="539" spans="1:34" s="1" customFormat="1" ht="20.100000000000001" customHeight="1" x14ac:dyDescent="0.25">
      <c r="A539" s="3"/>
      <c r="B539" s="49" t="s">
        <v>303</v>
      </c>
      <c r="C539" s="50"/>
      <c r="D539" s="50"/>
      <c r="E539" s="5"/>
      <c r="F539" s="51">
        <v>6459</v>
      </c>
      <c r="G539" s="52"/>
      <c r="H539" s="52"/>
      <c r="I539" s="52"/>
      <c r="J539" s="51">
        <v>20453</v>
      </c>
      <c r="K539" s="51">
        <v>368</v>
      </c>
      <c r="L539" s="52"/>
      <c r="M539" s="51">
        <v>20821</v>
      </c>
      <c r="N539" s="52"/>
      <c r="O539" s="52"/>
      <c r="P539" s="52"/>
      <c r="Q539" s="51">
        <v>3578</v>
      </c>
      <c r="R539" s="51">
        <v>19095</v>
      </c>
      <c r="S539" s="52"/>
      <c r="T539" s="51">
        <v>22673</v>
      </c>
      <c r="U539" s="52"/>
      <c r="V539" s="52"/>
      <c r="W539" s="52"/>
      <c r="X539" s="51">
        <v>4582</v>
      </c>
      <c r="Y539" s="52"/>
      <c r="Z539" s="52"/>
      <c r="AA539" s="52"/>
      <c r="AB539" s="51">
        <v>0</v>
      </c>
      <c r="AC539" s="52"/>
      <c r="AD539" s="51">
        <v>33</v>
      </c>
      <c r="AE539" s="52"/>
      <c r="AF539" s="52"/>
      <c r="AG539" s="52"/>
      <c r="AH539" s="51">
        <v>2687</v>
      </c>
    </row>
    <row r="540" spans="1:34"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row>
    <row r="541" spans="1:34"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row>
    <row r="542" spans="1:34"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row>
    <row r="543" spans="1:34" ht="20.100000000000001" customHeight="1" x14ac:dyDescent="0.2">
      <c r="D543" s="2" t="s">
        <v>98</v>
      </c>
      <c r="F543" s="37">
        <v>439</v>
      </c>
      <c r="G543" s="37"/>
      <c r="H543" s="37"/>
      <c r="I543" s="37"/>
      <c r="J543" s="37">
        <v>2401</v>
      </c>
      <c r="K543" s="37">
        <v>21</v>
      </c>
      <c r="L543" s="37"/>
      <c r="M543" s="37">
        <v>2422</v>
      </c>
      <c r="N543" s="37"/>
      <c r="O543" s="37"/>
      <c r="P543" s="37"/>
      <c r="Q543" s="37">
        <v>241</v>
      </c>
      <c r="R543" s="37">
        <v>2028</v>
      </c>
      <c r="S543" s="37"/>
      <c r="T543" s="37">
        <v>2269</v>
      </c>
      <c r="U543" s="37"/>
      <c r="V543" s="37"/>
      <c r="W543" s="37"/>
      <c r="X543" s="37">
        <v>592</v>
      </c>
      <c r="Y543" s="37"/>
      <c r="Z543" s="37"/>
      <c r="AA543" s="37"/>
      <c r="AB543" s="37">
        <v>0</v>
      </c>
      <c r="AC543" s="37"/>
      <c r="AD543" s="37">
        <v>0</v>
      </c>
      <c r="AE543" s="37"/>
      <c r="AF543" s="37"/>
      <c r="AG543" s="37"/>
      <c r="AH543" s="37">
        <v>0</v>
      </c>
    </row>
    <row r="544" spans="1:34" ht="20.100000000000001" customHeight="1" x14ac:dyDescent="0.2">
      <c r="D544" s="38" t="s">
        <v>173</v>
      </c>
      <c r="F544" s="39">
        <v>347</v>
      </c>
      <c r="G544" s="40"/>
      <c r="H544" s="40"/>
      <c r="I544" s="40"/>
      <c r="J544" s="39">
        <v>2381</v>
      </c>
      <c r="K544" s="39">
        <v>23</v>
      </c>
      <c r="L544" s="40"/>
      <c r="M544" s="39">
        <v>2404</v>
      </c>
      <c r="N544" s="40"/>
      <c r="O544" s="40"/>
      <c r="P544" s="40"/>
      <c r="Q544" s="39">
        <v>391</v>
      </c>
      <c r="R544" s="39">
        <v>1919</v>
      </c>
      <c r="S544" s="40"/>
      <c r="T544" s="39">
        <v>2310</v>
      </c>
      <c r="U544" s="40"/>
      <c r="V544" s="40"/>
      <c r="W544" s="40"/>
      <c r="X544" s="39">
        <v>441</v>
      </c>
      <c r="Y544" s="40"/>
      <c r="Z544" s="40"/>
      <c r="AA544" s="40"/>
      <c r="AB544" s="39">
        <v>0</v>
      </c>
      <c r="AC544" s="40"/>
      <c r="AD544" s="39">
        <v>0</v>
      </c>
      <c r="AE544" s="40"/>
      <c r="AF544" s="40"/>
      <c r="AG544" s="40"/>
      <c r="AH544" s="39">
        <v>0</v>
      </c>
    </row>
    <row r="545" spans="1:34" ht="20.100000000000001" customHeight="1" x14ac:dyDescent="0.2">
      <c r="D545" s="2" t="s">
        <v>113</v>
      </c>
      <c r="F545" s="37">
        <v>180</v>
      </c>
      <c r="G545" s="37"/>
      <c r="H545" s="37"/>
      <c r="I545" s="37"/>
      <c r="J545" s="37">
        <v>651</v>
      </c>
      <c r="K545" s="37">
        <v>18</v>
      </c>
      <c r="L545" s="37"/>
      <c r="M545" s="37">
        <v>669</v>
      </c>
      <c r="N545" s="37"/>
      <c r="O545" s="37"/>
      <c r="P545" s="37"/>
      <c r="Q545" s="37">
        <v>193</v>
      </c>
      <c r="R545" s="37">
        <v>414</v>
      </c>
      <c r="S545" s="37"/>
      <c r="T545" s="37">
        <v>607</v>
      </c>
      <c r="U545" s="37"/>
      <c r="V545" s="37"/>
      <c r="W545" s="37"/>
      <c r="X545" s="37">
        <v>242</v>
      </c>
      <c r="Y545" s="37"/>
      <c r="Z545" s="37"/>
      <c r="AA545" s="37"/>
      <c r="AB545" s="37">
        <v>0</v>
      </c>
      <c r="AC545" s="37"/>
      <c r="AD545" s="37">
        <v>0</v>
      </c>
      <c r="AE545" s="37"/>
      <c r="AF545" s="37"/>
      <c r="AG545" s="37"/>
      <c r="AH545" s="37">
        <v>2</v>
      </c>
    </row>
    <row r="546" spans="1:34" ht="20.100000000000001" customHeight="1" x14ac:dyDescent="0.2">
      <c r="D546" s="38" t="s">
        <v>101</v>
      </c>
      <c r="F546" s="39">
        <v>156</v>
      </c>
      <c r="G546" s="40"/>
      <c r="H546" s="40"/>
      <c r="I546" s="40"/>
      <c r="J546" s="39">
        <v>669</v>
      </c>
      <c r="K546" s="39">
        <v>15</v>
      </c>
      <c r="L546" s="40"/>
      <c r="M546" s="39">
        <v>684</v>
      </c>
      <c r="N546" s="40"/>
      <c r="O546" s="40"/>
      <c r="P546" s="40"/>
      <c r="Q546" s="39">
        <v>165</v>
      </c>
      <c r="R546" s="39">
        <v>470</v>
      </c>
      <c r="S546" s="40"/>
      <c r="T546" s="39">
        <v>635</v>
      </c>
      <c r="U546" s="40"/>
      <c r="V546" s="40"/>
      <c r="W546" s="40"/>
      <c r="X546" s="39">
        <v>203</v>
      </c>
      <c r="Y546" s="40"/>
      <c r="Z546" s="40"/>
      <c r="AA546" s="40"/>
      <c r="AB546" s="39">
        <v>0</v>
      </c>
      <c r="AC546" s="40"/>
      <c r="AD546" s="39">
        <v>2</v>
      </c>
      <c r="AE546" s="40"/>
      <c r="AF546" s="40"/>
      <c r="AG546" s="40"/>
      <c r="AH546" s="39">
        <v>1</v>
      </c>
    </row>
    <row r="547" spans="1:34" ht="20.100000000000001" customHeight="1" x14ac:dyDescent="0.2">
      <c r="D547" s="2" t="s">
        <v>117</v>
      </c>
      <c r="F547" s="37">
        <v>418</v>
      </c>
      <c r="G547" s="37"/>
      <c r="H547" s="37"/>
      <c r="I547" s="37"/>
      <c r="J547" s="37">
        <v>1163</v>
      </c>
      <c r="K547" s="37">
        <v>20</v>
      </c>
      <c r="L547" s="37"/>
      <c r="M547" s="37">
        <v>1183</v>
      </c>
      <c r="N547" s="37"/>
      <c r="O547" s="37"/>
      <c r="P547" s="37"/>
      <c r="Q547" s="37">
        <v>263</v>
      </c>
      <c r="R547" s="37">
        <v>906</v>
      </c>
      <c r="S547" s="37"/>
      <c r="T547" s="37">
        <v>1169</v>
      </c>
      <c r="U547" s="37"/>
      <c r="V547" s="37"/>
      <c r="W547" s="37"/>
      <c r="X547" s="37">
        <v>409</v>
      </c>
      <c r="Y547" s="37"/>
      <c r="Z547" s="37"/>
      <c r="AA547" s="37"/>
      <c r="AB547" s="37">
        <v>0</v>
      </c>
      <c r="AC547" s="37"/>
      <c r="AD547" s="37">
        <v>23</v>
      </c>
      <c r="AE547" s="37"/>
      <c r="AF547" s="37"/>
      <c r="AG547" s="37"/>
      <c r="AH547" s="37">
        <v>0</v>
      </c>
    </row>
    <row r="548" spans="1:34" ht="20.100000000000001" customHeight="1" x14ac:dyDescent="0.2">
      <c r="D548" s="38" t="s">
        <v>105</v>
      </c>
      <c r="F548" s="39">
        <v>352</v>
      </c>
      <c r="G548" s="40"/>
      <c r="H548" s="40"/>
      <c r="I548" s="40"/>
      <c r="J548" s="39">
        <v>1180</v>
      </c>
      <c r="K548" s="39">
        <v>47</v>
      </c>
      <c r="L548" s="40"/>
      <c r="M548" s="39">
        <v>1227</v>
      </c>
      <c r="N548" s="40"/>
      <c r="O548" s="40"/>
      <c r="P548" s="40"/>
      <c r="Q548" s="39">
        <v>214</v>
      </c>
      <c r="R548" s="39">
        <v>852</v>
      </c>
      <c r="S548" s="40"/>
      <c r="T548" s="39">
        <v>1066</v>
      </c>
      <c r="U548" s="40"/>
      <c r="V548" s="40"/>
      <c r="W548" s="40"/>
      <c r="X548" s="39">
        <v>501</v>
      </c>
      <c r="Y548" s="40"/>
      <c r="Z548" s="40"/>
      <c r="AA548" s="40"/>
      <c r="AB548" s="39">
        <v>0</v>
      </c>
      <c r="AC548" s="40"/>
      <c r="AD548" s="39">
        <v>12</v>
      </c>
      <c r="AE548" s="40"/>
      <c r="AF548" s="40"/>
      <c r="AG548" s="40"/>
      <c r="AH548" s="39">
        <v>0</v>
      </c>
    </row>
    <row r="549" spans="1:34" ht="20.100000000000001" customHeight="1" x14ac:dyDescent="0.2">
      <c r="D549" s="2" t="s">
        <v>106</v>
      </c>
      <c r="F549" s="37">
        <v>474</v>
      </c>
      <c r="G549" s="37"/>
      <c r="H549" s="37"/>
      <c r="I549" s="37"/>
      <c r="J549" s="37">
        <v>2538</v>
      </c>
      <c r="K549" s="37">
        <v>64</v>
      </c>
      <c r="L549" s="37"/>
      <c r="M549" s="37">
        <v>2602</v>
      </c>
      <c r="N549" s="37"/>
      <c r="O549" s="37"/>
      <c r="P549" s="37"/>
      <c r="Q549" s="37">
        <v>685</v>
      </c>
      <c r="R549" s="37">
        <v>1810</v>
      </c>
      <c r="S549" s="37"/>
      <c r="T549" s="37">
        <v>2495</v>
      </c>
      <c r="U549" s="37"/>
      <c r="V549" s="37"/>
      <c r="W549" s="37"/>
      <c r="X549" s="37">
        <v>581</v>
      </c>
      <c r="Y549" s="37"/>
      <c r="Z549" s="37"/>
      <c r="AA549" s="37"/>
      <c r="AB549" s="37">
        <v>0</v>
      </c>
      <c r="AC549" s="37"/>
      <c r="AD549" s="37">
        <v>0</v>
      </c>
      <c r="AE549" s="37"/>
      <c r="AF549" s="37"/>
      <c r="AG549" s="37"/>
      <c r="AH549" s="37">
        <v>4</v>
      </c>
    </row>
    <row r="550" spans="1:34" ht="20.100000000000001" customHeight="1" x14ac:dyDescent="0.2">
      <c r="D550" s="38" t="s">
        <v>118</v>
      </c>
      <c r="F550" s="39">
        <v>557</v>
      </c>
      <c r="G550" s="40"/>
      <c r="H550" s="40"/>
      <c r="I550" s="40"/>
      <c r="J550" s="39">
        <v>2418</v>
      </c>
      <c r="K550" s="39">
        <v>49</v>
      </c>
      <c r="L550" s="40"/>
      <c r="M550" s="39">
        <v>2467</v>
      </c>
      <c r="N550" s="40"/>
      <c r="O550" s="40"/>
      <c r="P550" s="40"/>
      <c r="Q550" s="39">
        <v>584</v>
      </c>
      <c r="R550" s="39">
        <v>1854</v>
      </c>
      <c r="S550" s="40"/>
      <c r="T550" s="39">
        <v>2438</v>
      </c>
      <c r="U550" s="40"/>
      <c r="V550" s="40"/>
      <c r="W550" s="40"/>
      <c r="X550" s="39">
        <v>586</v>
      </c>
      <c r="Y550" s="40"/>
      <c r="Z550" s="40"/>
      <c r="AA550" s="40"/>
      <c r="AB550" s="39">
        <v>0</v>
      </c>
      <c r="AC550" s="40"/>
      <c r="AD550" s="39">
        <v>0</v>
      </c>
      <c r="AE550" s="40"/>
      <c r="AF550" s="40"/>
      <c r="AG550" s="40"/>
      <c r="AH550" s="39">
        <v>370</v>
      </c>
    </row>
    <row r="551" spans="1:34" ht="20.100000000000001" customHeight="1" x14ac:dyDescent="0.2">
      <c r="D551" s="2" t="s">
        <v>305</v>
      </c>
      <c r="F551" s="37">
        <v>440</v>
      </c>
      <c r="G551" s="37"/>
      <c r="H551" s="37"/>
      <c r="I551" s="37"/>
      <c r="J551" s="37">
        <v>2389</v>
      </c>
      <c r="K551" s="37">
        <v>38</v>
      </c>
      <c r="L551" s="37"/>
      <c r="M551" s="37">
        <v>2427</v>
      </c>
      <c r="N551" s="37"/>
      <c r="O551" s="37"/>
      <c r="P551" s="37"/>
      <c r="Q551" s="37">
        <v>348</v>
      </c>
      <c r="R551" s="37">
        <v>1902</v>
      </c>
      <c r="S551" s="37"/>
      <c r="T551" s="37">
        <v>2250</v>
      </c>
      <c r="U551" s="37"/>
      <c r="V551" s="37"/>
      <c r="W551" s="37"/>
      <c r="X551" s="37">
        <v>617</v>
      </c>
      <c r="Y551" s="37"/>
      <c r="Z551" s="37"/>
      <c r="AA551" s="37"/>
      <c r="AB551" s="37">
        <v>0</v>
      </c>
      <c r="AC551" s="37"/>
      <c r="AD551" s="37">
        <v>0</v>
      </c>
      <c r="AE551" s="37"/>
      <c r="AF551" s="37"/>
      <c r="AG551" s="37"/>
      <c r="AH551" s="37">
        <v>0</v>
      </c>
    </row>
    <row r="552" spans="1:34"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row>
    <row r="553" spans="1:34" s="1" customFormat="1" ht="20.100000000000001" customHeight="1" x14ac:dyDescent="0.2">
      <c r="A553" s="3"/>
      <c r="B553" s="6"/>
      <c r="C553" s="42" t="s">
        <v>180</v>
      </c>
      <c r="D553" s="42"/>
      <c r="E553" s="5"/>
      <c r="F553" s="44">
        <v>3363</v>
      </c>
      <c r="G553" s="45"/>
      <c r="H553" s="45"/>
      <c r="I553" s="45"/>
      <c r="J553" s="44">
        <v>15790</v>
      </c>
      <c r="K553" s="44">
        <v>295</v>
      </c>
      <c r="L553" s="45"/>
      <c r="M553" s="44">
        <v>16085</v>
      </c>
      <c r="N553" s="45"/>
      <c r="O553" s="45"/>
      <c r="P553" s="45"/>
      <c r="Q553" s="44">
        <v>3084</v>
      </c>
      <c r="R553" s="44">
        <v>12155</v>
      </c>
      <c r="S553" s="45"/>
      <c r="T553" s="44">
        <v>15239</v>
      </c>
      <c r="U553" s="45"/>
      <c r="V553" s="45"/>
      <c r="W553" s="45"/>
      <c r="X553" s="44">
        <v>4172</v>
      </c>
      <c r="Y553" s="45"/>
      <c r="Z553" s="45"/>
      <c r="AA553" s="45"/>
      <c r="AB553" s="44">
        <v>0</v>
      </c>
      <c r="AC553" s="45"/>
      <c r="AD553" s="44">
        <v>37</v>
      </c>
      <c r="AE553" s="45"/>
      <c r="AF553" s="45"/>
      <c r="AG553" s="45"/>
      <c r="AH553" s="44">
        <v>377</v>
      </c>
    </row>
    <row r="554" spans="1:34"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row>
    <row r="555" spans="1:34"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row>
    <row r="556" spans="1:34" s="1" customFormat="1" ht="20.100000000000001" customHeight="1" x14ac:dyDescent="0.2">
      <c r="A556" s="3"/>
      <c r="B556" s="6"/>
      <c r="C556" s="3"/>
      <c r="D556" s="41" t="s">
        <v>98</v>
      </c>
      <c r="E556" s="5"/>
      <c r="F556" s="37">
        <v>597</v>
      </c>
      <c r="G556" s="37"/>
      <c r="H556" s="37"/>
      <c r="I556" s="37"/>
      <c r="J556" s="37">
        <v>1743</v>
      </c>
      <c r="K556" s="37">
        <v>31</v>
      </c>
      <c r="L556" s="37"/>
      <c r="M556" s="37">
        <v>1774</v>
      </c>
      <c r="N556" s="37"/>
      <c r="O556" s="37"/>
      <c r="P556" s="37"/>
      <c r="Q556" s="37">
        <v>307</v>
      </c>
      <c r="R556" s="37">
        <v>1626</v>
      </c>
      <c r="S556" s="37"/>
      <c r="T556" s="37">
        <v>1933</v>
      </c>
      <c r="U556" s="37"/>
      <c r="V556" s="37"/>
      <c r="W556" s="37"/>
      <c r="X556" s="37">
        <v>412</v>
      </c>
      <c r="Y556" s="37"/>
      <c r="Z556" s="37"/>
      <c r="AA556" s="37"/>
      <c r="AB556" s="37">
        <v>0</v>
      </c>
      <c r="AC556" s="37"/>
      <c r="AD556" s="37">
        <v>26</v>
      </c>
      <c r="AE556" s="37"/>
      <c r="AF556" s="37"/>
      <c r="AG556" s="37"/>
      <c r="AH556" s="37">
        <v>267</v>
      </c>
    </row>
    <row r="557" spans="1:34"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row>
    <row r="558" spans="1:34" s="1" customFormat="1" ht="20.100000000000001" customHeight="1" x14ac:dyDescent="0.2">
      <c r="A558" s="3"/>
      <c r="B558" s="6"/>
      <c r="C558" s="42" t="s">
        <v>171</v>
      </c>
      <c r="D558" s="42"/>
      <c r="E558" s="5"/>
      <c r="F558" s="44">
        <v>597</v>
      </c>
      <c r="G558" s="45"/>
      <c r="H558" s="45"/>
      <c r="I558" s="45"/>
      <c r="J558" s="44">
        <v>1743</v>
      </c>
      <c r="K558" s="44">
        <v>31</v>
      </c>
      <c r="L558" s="45"/>
      <c r="M558" s="44">
        <v>1774</v>
      </c>
      <c r="N558" s="45"/>
      <c r="O558" s="45"/>
      <c r="P558" s="45"/>
      <c r="Q558" s="44">
        <v>307</v>
      </c>
      <c r="R558" s="44">
        <v>1626</v>
      </c>
      <c r="S558" s="45"/>
      <c r="T558" s="44">
        <v>1933</v>
      </c>
      <c r="U558" s="45"/>
      <c r="V558" s="45"/>
      <c r="W558" s="45"/>
      <c r="X558" s="44">
        <v>412</v>
      </c>
      <c r="Y558" s="45"/>
      <c r="Z558" s="45"/>
      <c r="AA558" s="45"/>
      <c r="AB558" s="44">
        <v>0</v>
      </c>
      <c r="AC558" s="45"/>
      <c r="AD558" s="44">
        <v>26</v>
      </c>
      <c r="AE558" s="45"/>
      <c r="AF558" s="45"/>
      <c r="AG558" s="45"/>
      <c r="AH558" s="44">
        <v>267</v>
      </c>
    </row>
    <row r="559" spans="1:34"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row>
    <row r="560" spans="1:34"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row>
    <row r="561" spans="1:34" s="1" customFormat="1" ht="20.100000000000001" customHeight="1" x14ac:dyDescent="0.2">
      <c r="A561" s="3"/>
      <c r="B561" s="6"/>
      <c r="C561" s="3"/>
      <c r="D561" s="2" t="s">
        <v>306</v>
      </c>
      <c r="E561" s="5"/>
      <c r="F561" s="37">
        <v>264</v>
      </c>
      <c r="G561" s="37"/>
      <c r="H561" s="37"/>
      <c r="I561" s="37"/>
      <c r="J561" s="37">
        <v>121</v>
      </c>
      <c r="K561" s="37">
        <v>25</v>
      </c>
      <c r="L561" s="37"/>
      <c r="M561" s="37">
        <v>146</v>
      </c>
      <c r="N561" s="37"/>
      <c r="O561" s="37"/>
      <c r="P561" s="37"/>
      <c r="Q561" s="37">
        <v>83</v>
      </c>
      <c r="R561" s="37">
        <v>92</v>
      </c>
      <c r="S561" s="37"/>
      <c r="T561" s="37">
        <v>175</v>
      </c>
      <c r="U561" s="37"/>
      <c r="V561" s="37"/>
      <c r="W561" s="37"/>
      <c r="X561" s="37">
        <v>235</v>
      </c>
      <c r="Y561" s="37"/>
      <c r="Z561" s="37"/>
      <c r="AA561" s="37"/>
      <c r="AB561" s="37">
        <v>0</v>
      </c>
      <c r="AC561" s="37"/>
      <c r="AD561" s="37">
        <v>0</v>
      </c>
      <c r="AE561" s="37"/>
      <c r="AF561" s="37"/>
      <c r="AG561" s="37"/>
      <c r="AH561" s="37">
        <v>0</v>
      </c>
    </row>
    <row r="562" spans="1:34" s="1" customFormat="1" ht="20.100000000000001" customHeight="1" x14ac:dyDescent="0.2">
      <c r="A562" s="3"/>
      <c r="B562" s="6"/>
      <c r="C562" s="3"/>
      <c r="D562" s="38" t="s">
        <v>307</v>
      </c>
      <c r="E562" s="5"/>
      <c r="F562" s="39">
        <v>270</v>
      </c>
      <c r="G562" s="40"/>
      <c r="H562" s="40"/>
      <c r="I562" s="40"/>
      <c r="J562" s="39">
        <v>99</v>
      </c>
      <c r="K562" s="39">
        <v>23</v>
      </c>
      <c r="L562" s="40"/>
      <c r="M562" s="39">
        <v>122</v>
      </c>
      <c r="N562" s="40"/>
      <c r="O562" s="40"/>
      <c r="P562" s="40"/>
      <c r="Q562" s="39">
        <v>98</v>
      </c>
      <c r="R562" s="39">
        <v>61</v>
      </c>
      <c r="S562" s="40"/>
      <c r="T562" s="39">
        <v>159</v>
      </c>
      <c r="U562" s="40"/>
      <c r="V562" s="40"/>
      <c r="W562" s="40"/>
      <c r="X562" s="39">
        <v>233</v>
      </c>
      <c r="Y562" s="40"/>
      <c r="Z562" s="40"/>
      <c r="AA562" s="40"/>
      <c r="AB562" s="39">
        <v>0</v>
      </c>
      <c r="AC562" s="40"/>
      <c r="AD562" s="39">
        <v>0</v>
      </c>
      <c r="AE562" s="40"/>
      <c r="AF562" s="40"/>
      <c r="AG562" s="40"/>
      <c r="AH562" s="39">
        <v>0</v>
      </c>
    </row>
    <row r="563" spans="1:34" s="1" customFormat="1" ht="20.100000000000001" customHeight="1" x14ac:dyDescent="0.2">
      <c r="A563" s="3"/>
      <c r="B563" s="6"/>
      <c r="C563" s="3"/>
      <c r="D563" s="2" t="s">
        <v>100</v>
      </c>
      <c r="E563" s="5"/>
      <c r="F563" s="37">
        <v>17</v>
      </c>
      <c r="G563" s="37"/>
      <c r="H563" s="37"/>
      <c r="I563" s="37"/>
      <c r="J563" s="37">
        <v>107</v>
      </c>
      <c r="K563" s="37">
        <v>4</v>
      </c>
      <c r="L563" s="37"/>
      <c r="M563" s="37">
        <v>111</v>
      </c>
      <c r="N563" s="37"/>
      <c r="O563" s="37"/>
      <c r="P563" s="37"/>
      <c r="Q563" s="37">
        <v>49</v>
      </c>
      <c r="R563" s="37">
        <v>7</v>
      </c>
      <c r="S563" s="37"/>
      <c r="T563" s="37">
        <v>56</v>
      </c>
      <c r="U563" s="37"/>
      <c r="V563" s="37"/>
      <c r="W563" s="37"/>
      <c r="X563" s="37">
        <v>72</v>
      </c>
      <c r="Y563" s="37"/>
      <c r="Z563" s="37"/>
      <c r="AA563" s="37"/>
      <c r="AB563" s="37">
        <v>0</v>
      </c>
      <c r="AC563" s="37"/>
      <c r="AD563" s="37">
        <v>0</v>
      </c>
      <c r="AE563" s="37"/>
      <c r="AF563" s="37"/>
      <c r="AG563" s="37"/>
      <c r="AH563" s="37">
        <v>0</v>
      </c>
    </row>
    <row r="564" spans="1:34"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row>
    <row r="565" spans="1:34" s="1" customFormat="1" ht="20.100000000000001" customHeight="1" x14ac:dyDescent="0.2">
      <c r="A565" s="3"/>
      <c r="B565" s="6"/>
      <c r="C565" s="42" t="s">
        <v>122</v>
      </c>
      <c r="D565" s="42"/>
      <c r="E565" s="5"/>
      <c r="F565" s="44">
        <v>551</v>
      </c>
      <c r="G565" s="45"/>
      <c r="H565" s="45"/>
      <c r="I565" s="45"/>
      <c r="J565" s="44">
        <v>327</v>
      </c>
      <c r="K565" s="44">
        <v>52</v>
      </c>
      <c r="L565" s="45"/>
      <c r="M565" s="44">
        <v>379</v>
      </c>
      <c r="N565" s="45"/>
      <c r="O565" s="45"/>
      <c r="P565" s="45"/>
      <c r="Q565" s="44">
        <v>230</v>
      </c>
      <c r="R565" s="44">
        <v>160</v>
      </c>
      <c r="S565" s="45"/>
      <c r="T565" s="44">
        <v>390</v>
      </c>
      <c r="U565" s="45"/>
      <c r="V565" s="45"/>
      <c r="W565" s="45"/>
      <c r="X565" s="44">
        <v>540</v>
      </c>
      <c r="Y565" s="45"/>
      <c r="Z565" s="45"/>
      <c r="AA565" s="45"/>
      <c r="AB565" s="44">
        <v>0</v>
      </c>
      <c r="AC565" s="45"/>
      <c r="AD565" s="44">
        <v>0</v>
      </c>
      <c r="AE565" s="45"/>
      <c r="AF565" s="45"/>
      <c r="AG565" s="45"/>
      <c r="AH565" s="44">
        <v>0</v>
      </c>
    </row>
    <row r="566" spans="1:34"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row>
    <row r="567" spans="1:34" s="1" customFormat="1" ht="20.100000000000001" customHeight="1" x14ac:dyDescent="0.25">
      <c r="A567" s="3"/>
      <c r="B567" s="49" t="s">
        <v>308</v>
      </c>
      <c r="C567" s="50"/>
      <c r="D567" s="50"/>
      <c r="E567" s="5"/>
      <c r="F567" s="51">
        <v>4511</v>
      </c>
      <c r="G567" s="52"/>
      <c r="H567" s="52"/>
      <c r="I567" s="52"/>
      <c r="J567" s="51">
        <v>17860</v>
      </c>
      <c r="K567" s="51">
        <v>378</v>
      </c>
      <c r="L567" s="52"/>
      <c r="M567" s="51">
        <v>18238</v>
      </c>
      <c r="N567" s="52"/>
      <c r="O567" s="52"/>
      <c r="P567" s="52"/>
      <c r="Q567" s="51">
        <v>3621</v>
      </c>
      <c r="R567" s="51">
        <v>13941</v>
      </c>
      <c r="S567" s="52"/>
      <c r="T567" s="51">
        <v>17562</v>
      </c>
      <c r="U567" s="52"/>
      <c r="V567" s="52"/>
      <c r="W567" s="52"/>
      <c r="X567" s="51">
        <v>5124</v>
      </c>
      <c r="Y567" s="52"/>
      <c r="Z567" s="52"/>
      <c r="AA567" s="52"/>
      <c r="AB567" s="51">
        <v>0</v>
      </c>
      <c r="AC567" s="52"/>
      <c r="AD567" s="51">
        <v>63</v>
      </c>
      <c r="AE567" s="52"/>
      <c r="AF567" s="52"/>
      <c r="AG567" s="52"/>
      <c r="AH567" s="51">
        <v>644</v>
      </c>
    </row>
    <row r="568" spans="1:34"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row>
    <row r="569" spans="1:34"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row>
    <row r="570" spans="1:34"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row>
    <row r="571" spans="1:34" ht="20.100000000000001" customHeight="1" x14ac:dyDescent="0.2">
      <c r="D571" s="2" t="s">
        <v>98</v>
      </c>
      <c r="F571" s="37">
        <v>11</v>
      </c>
      <c r="G571" s="37"/>
      <c r="H571" s="37"/>
      <c r="I571" s="37"/>
      <c r="J571" s="37">
        <v>95</v>
      </c>
      <c r="K571" s="37">
        <v>6</v>
      </c>
      <c r="L571" s="37"/>
      <c r="M571" s="37">
        <v>101</v>
      </c>
      <c r="N571" s="37"/>
      <c r="O571" s="37"/>
      <c r="P571" s="37"/>
      <c r="Q571" s="37">
        <v>76</v>
      </c>
      <c r="R571" s="37">
        <v>23</v>
      </c>
      <c r="S571" s="37"/>
      <c r="T571" s="37">
        <v>99</v>
      </c>
      <c r="U571" s="37"/>
      <c r="V571" s="37"/>
      <c r="W571" s="37"/>
      <c r="X571" s="37">
        <v>13</v>
      </c>
      <c r="Y571" s="37"/>
      <c r="Z571" s="37"/>
      <c r="AA571" s="37"/>
      <c r="AB571" s="37">
        <v>0</v>
      </c>
      <c r="AC571" s="37"/>
      <c r="AD571" s="37">
        <v>0</v>
      </c>
      <c r="AE571" s="37"/>
      <c r="AF571" s="37"/>
      <c r="AG571" s="37"/>
      <c r="AH571" s="37">
        <v>0</v>
      </c>
    </row>
    <row r="572" spans="1:34" ht="20.100000000000001" customHeight="1" x14ac:dyDescent="0.2">
      <c r="D572" s="38" t="s">
        <v>99</v>
      </c>
      <c r="F572" s="39">
        <v>29</v>
      </c>
      <c r="G572" s="40"/>
      <c r="H572" s="40"/>
      <c r="I572" s="40"/>
      <c r="J572" s="39">
        <v>77</v>
      </c>
      <c r="K572" s="39">
        <v>4</v>
      </c>
      <c r="L572" s="40"/>
      <c r="M572" s="39">
        <v>81</v>
      </c>
      <c r="N572" s="40"/>
      <c r="O572" s="40"/>
      <c r="P572" s="40"/>
      <c r="Q572" s="39">
        <v>48</v>
      </c>
      <c r="R572" s="39">
        <v>38</v>
      </c>
      <c r="S572" s="40"/>
      <c r="T572" s="39">
        <v>86</v>
      </c>
      <c r="U572" s="40"/>
      <c r="V572" s="40"/>
      <c r="W572" s="40"/>
      <c r="X572" s="39">
        <v>24</v>
      </c>
      <c r="Y572" s="40"/>
      <c r="Z572" s="40"/>
      <c r="AA572" s="40"/>
      <c r="AB572" s="39">
        <v>0</v>
      </c>
      <c r="AC572" s="40"/>
      <c r="AD572" s="39">
        <v>0</v>
      </c>
      <c r="AE572" s="40"/>
      <c r="AF572" s="40"/>
      <c r="AG572" s="40"/>
      <c r="AH572" s="39">
        <v>0</v>
      </c>
    </row>
    <row r="573" spans="1:34"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row>
    <row r="574" spans="1:34" s="1" customFormat="1" ht="20.100000000000001" customHeight="1" x14ac:dyDescent="0.2">
      <c r="A574" s="3"/>
      <c r="B574" s="6"/>
      <c r="C574" s="42" t="s">
        <v>122</v>
      </c>
      <c r="D574" s="42"/>
      <c r="E574" s="5"/>
      <c r="F574" s="44">
        <v>40</v>
      </c>
      <c r="G574" s="45"/>
      <c r="H574" s="45"/>
      <c r="I574" s="45"/>
      <c r="J574" s="44">
        <v>172</v>
      </c>
      <c r="K574" s="44">
        <v>10</v>
      </c>
      <c r="L574" s="45"/>
      <c r="M574" s="44">
        <v>182</v>
      </c>
      <c r="N574" s="45"/>
      <c r="O574" s="45"/>
      <c r="P574" s="45"/>
      <c r="Q574" s="44">
        <v>124</v>
      </c>
      <c r="R574" s="44">
        <v>61</v>
      </c>
      <c r="S574" s="45"/>
      <c r="T574" s="44">
        <v>185</v>
      </c>
      <c r="U574" s="45"/>
      <c r="V574" s="45"/>
      <c r="W574" s="45"/>
      <c r="X574" s="44">
        <v>37</v>
      </c>
      <c r="Y574" s="45"/>
      <c r="Z574" s="45"/>
      <c r="AA574" s="45"/>
      <c r="AB574" s="44">
        <v>0</v>
      </c>
      <c r="AC574" s="45"/>
      <c r="AD574" s="44">
        <v>0</v>
      </c>
      <c r="AE574" s="45"/>
      <c r="AF574" s="45"/>
      <c r="AG574" s="45"/>
      <c r="AH574" s="44">
        <v>0</v>
      </c>
    </row>
    <row r="575" spans="1:34"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row>
    <row r="576" spans="1:34"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row>
    <row r="577" spans="1:34" ht="20.100000000000001" customHeight="1" x14ac:dyDescent="0.2">
      <c r="D577" s="2" t="s">
        <v>98</v>
      </c>
      <c r="F577" s="37">
        <v>592</v>
      </c>
      <c r="G577" s="37"/>
      <c r="H577" s="37"/>
      <c r="I577" s="37"/>
      <c r="J577" s="37">
        <v>2548</v>
      </c>
      <c r="K577" s="37">
        <v>49</v>
      </c>
      <c r="L577" s="37"/>
      <c r="M577" s="37">
        <v>2597</v>
      </c>
      <c r="N577" s="37"/>
      <c r="O577" s="37"/>
      <c r="P577" s="37"/>
      <c r="Q577" s="37">
        <v>886</v>
      </c>
      <c r="R577" s="37">
        <v>1583</v>
      </c>
      <c r="S577" s="37"/>
      <c r="T577" s="37">
        <v>2469</v>
      </c>
      <c r="U577" s="37"/>
      <c r="V577" s="37"/>
      <c r="W577" s="37"/>
      <c r="X577" s="37">
        <v>720</v>
      </c>
      <c r="Y577" s="37"/>
      <c r="Z577" s="37"/>
      <c r="AA577" s="37"/>
      <c r="AB577" s="37">
        <v>0</v>
      </c>
      <c r="AC577" s="37"/>
      <c r="AD577" s="37">
        <v>0</v>
      </c>
      <c r="AE577" s="37"/>
      <c r="AF577" s="37"/>
      <c r="AG577" s="37"/>
      <c r="AH577" s="37">
        <v>0</v>
      </c>
    </row>
    <row r="578" spans="1:34" ht="20.100000000000001" customHeight="1" x14ac:dyDescent="0.2">
      <c r="D578" s="38" t="s">
        <v>99</v>
      </c>
      <c r="F578" s="39">
        <v>524</v>
      </c>
      <c r="G578" s="40"/>
      <c r="H578" s="40"/>
      <c r="I578" s="40"/>
      <c r="J578" s="39">
        <v>2579</v>
      </c>
      <c r="K578" s="39">
        <v>62</v>
      </c>
      <c r="L578" s="40"/>
      <c r="M578" s="39">
        <v>2641</v>
      </c>
      <c r="N578" s="40"/>
      <c r="O578" s="40"/>
      <c r="P578" s="40"/>
      <c r="Q578" s="39">
        <v>856</v>
      </c>
      <c r="R578" s="39">
        <v>1805</v>
      </c>
      <c r="S578" s="40"/>
      <c r="T578" s="39">
        <v>2661</v>
      </c>
      <c r="U578" s="40"/>
      <c r="V578" s="40"/>
      <c r="W578" s="40"/>
      <c r="X578" s="39">
        <v>498</v>
      </c>
      <c r="Y578" s="40"/>
      <c r="Z578" s="40"/>
      <c r="AA578" s="40"/>
      <c r="AB578" s="39">
        <v>0</v>
      </c>
      <c r="AC578" s="40"/>
      <c r="AD578" s="39">
        <v>6</v>
      </c>
      <c r="AE578" s="40"/>
      <c r="AF578" s="40"/>
      <c r="AG578" s="40"/>
      <c r="AH578" s="39">
        <v>0</v>
      </c>
    </row>
    <row r="579" spans="1:34" ht="20.100000000000001" customHeight="1" x14ac:dyDescent="0.2">
      <c r="D579" s="2" t="s">
        <v>113</v>
      </c>
      <c r="F579" s="37">
        <v>356</v>
      </c>
      <c r="G579" s="37"/>
      <c r="H579" s="37"/>
      <c r="I579" s="37"/>
      <c r="J579" s="37">
        <v>1739</v>
      </c>
      <c r="K579" s="37">
        <v>31</v>
      </c>
      <c r="L579" s="37"/>
      <c r="M579" s="37">
        <v>1770</v>
      </c>
      <c r="N579" s="37"/>
      <c r="O579" s="37"/>
      <c r="P579" s="37"/>
      <c r="Q579" s="37">
        <v>741</v>
      </c>
      <c r="R579" s="37">
        <v>1159</v>
      </c>
      <c r="S579" s="37"/>
      <c r="T579" s="37">
        <v>1900</v>
      </c>
      <c r="U579" s="37"/>
      <c r="V579" s="37"/>
      <c r="W579" s="37"/>
      <c r="X579" s="37">
        <v>226</v>
      </c>
      <c r="Y579" s="37"/>
      <c r="Z579" s="37"/>
      <c r="AA579" s="37"/>
      <c r="AB579" s="37">
        <v>0</v>
      </c>
      <c r="AC579" s="37"/>
      <c r="AD579" s="37">
        <v>0</v>
      </c>
      <c r="AE579" s="37"/>
      <c r="AF579" s="37"/>
      <c r="AG579" s="37"/>
      <c r="AH579" s="37">
        <v>0</v>
      </c>
    </row>
    <row r="580" spans="1:34" ht="20.100000000000001" customHeight="1" x14ac:dyDescent="0.2">
      <c r="D580" s="38" t="s">
        <v>101</v>
      </c>
      <c r="F580" s="39">
        <v>367</v>
      </c>
      <c r="G580" s="40"/>
      <c r="H580" s="40"/>
      <c r="I580" s="40"/>
      <c r="J580" s="39">
        <v>1779</v>
      </c>
      <c r="K580" s="39">
        <v>48</v>
      </c>
      <c r="L580" s="40"/>
      <c r="M580" s="39">
        <v>1827</v>
      </c>
      <c r="N580" s="40"/>
      <c r="O580" s="40"/>
      <c r="P580" s="40"/>
      <c r="Q580" s="39">
        <v>683</v>
      </c>
      <c r="R580" s="39">
        <v>1161</v>
      </c>
      <c r="S580" s="40"/>
      <c r="T580" s="39">
        <v>1844</v>
      </c>
      <c r="U580" s="40"/>
      <c r="V580" s="40"/>
      <c r="W580" s="40"/>
      <c r="X580" s="39">
        <v>350</v>
      </c>
      <c r="Y580" s="40"/>
      <c r="Z580" s="40"/>
      <c r="AA580" s="40"/>
      <c r="AB580" s="39">
        <v>0</v>
      </c>
      <c r="AC580" s="40"/>
      <c r="AD580" s="39">
        <v>0</v>
      </c>
      <c r="AE580" s="40"/>
      <c r="AF580" s="40"/>
      <c r="AG580" s="40"/>
      <c r="AH580" s="39">
        <v>0</v>
      </c>
    </row>
    <row r="581" spans="1:34" ht="20.100000000000001" customHeight="1" x14ac:dyDescent="0.2">
      <c r="D581" s="2" t="s">
        <v>115</v>
      </c>
      <c r="F581" s="37">
        <v>547</v>
      </c>
      <c r="G581" s="37"/>
      <c r="H581" s="37"/>
      <c r="I581" s="37"/>
      <c r="J581" s="37">
        <v>2550</v>
      </c>
      <c r="K581" s="37">
        <v>26</v>
      </c>
      <c r="L581" s="37"/>
      <c r="M581" s="37">
        <v>2576</v>
      </c>
      <c r="N581" s="37"/>
      <c r="O581" s="37"/>
      <c r="P581" s="37"/>
      <c r="Q581" s="37">
        <v>859</v>
      </c>
      <c r="R581" s="37">
        <v>1722</v>
      </c>
      <c r="S581" s="37"/>
      <c r="T581" s="37">
        <v>2581</v>
      </c>
      <c r="U581" s="37"/>
      <c r="V581" s="37"/>
      <c r="W581" s="37"/>
      <c r="X581" s="37">
        <v>540</v>
      </c>
      <c r="Y581" s="37"/>
      <c r="Z581" s="37"/>
      <c r="AA581" s="37"/>
      <c r="AB581" s="37">
        <v>0</v>
      </c>
      <c r="AC581" s="37"/>
      <c r="AD581" s="37">
        <v>2</v>
      </c>
      <c r="AE581" s="37"/>
      <c r="AF581" s="37"/>
      <c r="AG581" s="37"/>
      <c r="AH581" s="37">
        <v>312</v>
      </c>
    </row>
    <row r="582" spans="1:34" ht="20.100000000000001" customHeight="1" x14ac:dyDescent="0.2">
      <c r="D582" s="38" t="s">
        <v>116</v>
      </c>
      <c r="F582" s="39">
        <v>570</v>
      </c>
      <c r="G582" s="40"/>
      <c r="H582" s="40"/>
      <c r="I582" s="40"/>
      <c r="J582" s="39">
        <v>2560</v>
      </c>
      <c r="K582" s="39">
        <v>27</v>
      </c>
      <c r="L582" s="40"/>
      <c r="M582" s="39">
        <v>2587</v>
      </c>
      <c r="N582" s="40"/>
      <c r="O582" s="40"/>
      <c r="P582" s="40"/>
      <c r="Q582" s="39">
        <v>927</v>
      </c>
      <c r="R582" s="39">
        <v>1636</v>
      </c>
      <c r="S582" s="40"/>
      <c r="T582" s="39">
        <v>2563</v>
      </c>
      <c r="U582" s="40"/>
      <c r="V582" s="40"/>
      <c r="W582" s="40"/>
      <c r="X582" s="39">
        <v>593</v>
      </c>
      <c r="Y582" s="40"/>
      <c r="Z582" s="40"/>
      <c r="AA582" s="40"/>
      <c r="AB582" s="39">
        <v>0</v>
      </c>
      <c r="AC582" s="40"/>
      <c r="AD582" s="39">
        <v>1</v>
      </c>
      <c r="AE582" s="40"/>
      <c r="AF582" s="40"/>
      <c r="AG582" s="40"/>
      <c r="AH582" s="39">
        <v>294</v>
      </c>
    </row>
    <row r="583" spans="1:34" ht="20.100000000000001" customHeight="1" x14ac:dyDescent="0.2">
      <c r="D583" s="2" t="s">
        <v>117</v>
      </c>
      <c r="F583" s="37">
        <v>377</v>
      </c>
      <c r="G583" s="37"/>
      <c r="H583" s="37"/>
      <c r="I583" s="37"/>
      <c r="J583" s="37">
        <v>2566</v>
      </c>
      <c r="K583" s="37">
        <v>38</v>
      </c>
      <c r="L583" s="37"/>
      <c r="M583" s="37">
        <v>2604</v>
      </c>
      <c r="N583" s="37"/>
      <c r="O583" s="37"/>
      <c r="P583" s="37"/>
      <c r="Q583" s="37">
        <v>884</v>
      </c>
      <c r="R583" s="37">
        <v>1690</v>
      </c>
      <c r="S583" s="37"/>
      <c r="T583" s="37">
        <v>2574</v>
      </c>
      <c r="U583" s="37"/>
      <c r="V583" s="37"/>
      <c r="W583" s="37"/>
      <c r="X583" s="37">
        <v>403</v>
      </c>
      <c r="Y583" s="37"/>
      <c r="Z583" s="37"/>
      <c r="AA583" s="37"/>
      <c r="AB583" s="37">
        <v>0</v>
      </c>
      <c r="AC583" s="37"/>
      <c r="AD583" s="37">
        <v>4</v>
      </c>
      <c r="AE583" s="37"/>
      <c r="AF583" s="37"/>
      <c r="AG583" s="37"/>
      <c r="AH583" s="37">
        <v>0</v>
      </c>
    </row>
    <row r="584" spans="1:34"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row>
    <row r="585" spans="1:34" s="1" customFormat="1" ht="20.100000000000001" customHeight="1" x14ac:dyDescent="0.2">
      <c r="A585" s="3"/>
      <c r="B585" s="6"/>
      <c r="C585" s="42" t="s">
        <v>180</v>
      </c>
      <c r="D585" s="42"/>
      <c r="E585" s="5"/>
      <c r="F585" s="44">
        <v>3333</v>
      </c>
      <c r="G585" s="45"/>
      <c r="H585" s="45"/>
      <c r="I585" s="45"/>
      <c r="J585" s="44">
        <v>16321</v>
      </c>
      <c r="K585" s="44">
        <v>281</v>
      </c>
      <c r="L585" s="45"/>
      <c r="M585" s="44">
        <v>16602</v>
      </c>
      <c r="N585" s="45"/>
      <c r="O585" s="45"/>
      <c r="P585" s="45"/>
      <c r="Q585" s="44">
        <v>5836</v>
      </c>
      <c r="R585" s="44">
        <v>10756</v>
      </c>
      <c r="S585" s="45"/>
      <c r="T585" s="44">
        <v>16592</v>
      </c>
      <c r="U585" s="45"/>
      <c r="V585" s="45"/>
      <c r="W585" s="45"/>
      <c r="X585" s="44">
        <v>3330</v>
      </c>
      <c r="Y585" s="45"/>
      <c r="Z585" s="45"/>
      <c r="AA585" s="45"/>
      <c r="AB585" s="44">
        <v>0</v>
      </c>
      <c r="AC585" s="45"/>
      <c r="AD585" s="44">
        <v>13</v>
      </c>
      <c r="AE585" s="45"/>
      <c r="AF585" s="45"/>
      <c r="AG585" s="45"/>
      <c r="AH585" s="44">
        <v>606</v>
      </c>
    </row>
    <row r="586" spans="1:34"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row>
    <row r="587" spans="1:34" s="1" customFormat="1" ht="20.100000000000001" customHeight="1" x14ac:dyDescent="0.25">
      <c r="A587" s="3"/>
      <c r="B587" s="49" t="s">
        <v>310</v>
      </c>
      <c r="C587" s="50"/>
      <c r="D587" s="50"/>
      <c r="E587" s="5"/>
      <c r="F587" s="51">
        <v>3373</v>
      </c>
      <c r="G587" s="52"/>
      <c r="H587" s="52"/>
      <c r="I587" s="52"/>
      <c r="J587" s="51">
        <v>16493</v>
      </c>
      <c r="K587" s="51">
        <v>291</v>
      </c>
      <c r="L587" s="52"/>
      <c r="M587" s="51">
        <v>16784</v>
      </c>
      <c r="N587" s="52"/>
      <c r="O587" s="52"/>
      <c r="P587" s="52"/>
      <c r="Q587" s="51">
        <v>5960</v>
      </c>
      <c r="R587" s="51">
        <v>10817</v>
      </c>
      <c r="S587" s="52"/>
      <c r="T587" s="51">
        <v>16777</v>
      </c>
      <c r="U587" s="52"/>
      <c r="V587" s="52"/>
      <c r="W587" s="52"/>
      <c r="X587" s="51">
        <v>3367</v>
      </c>
      <c r="Y587" s="52"/>
      <c r="Z587" s="52"/>
      <c r="AA587" s="52"/>
      <c r="AB587" s="51">
        <v>0</v>
      </c>
      <c r="AC587" s="52"/>
      <c r="AD587" s="51">
        <v>13</v>
      </c>
      <c r="AE587" s="52"/>
      <c r="AF587" s="52"/>
      <c r="AG587" s="52"/>
      <c r="AH587" s="51">
        <v>606</v>
      </c>
    </row>
    <row r="588" spans="1:34"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row>
    <row r="589" spans="1:34"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row>
    <row r="590" spans="1:34"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row>
    <row r="591" spans="1:34" ht="20.100000000000001" customHeight="1" x14ac:dyDescent="0.2">
      <c r="D591" s="2" t="s">
        <v>124</v>
      </c>
      <c r="F591" s="37">
        <v>471</v>
      </c>
      <c r="G591" s="37"/>
      <c r="H591" s="37"/>
      <c r="I591" s="37"/>
      <c r="J591" s="37">
        <v>1540</v>
      </c>
      <c r="K591" s="37">
        <v>60</v>
      </c>
      <c r="L591" s="37"/>
      <c r="M591" s="37">
        <v>1600</v>
      </c>
      <c r="N591" s="37"/>
      <c r="O591" s="37"/>
      <c r="P591" s="37"/>
      <c r="Q591" s="37">
        <v>318</v>
      </c>
      <c r="R591" s="37">
        <v>1324</v>
      </c>
      <c r="S591" s="37"/>
      <c r="T591" s="37">
        <v>1642</v>
      </c>
      <c r="U591" s="37"/>
      <c r="V591" s="37"/>
      <c r="W591" s="37"/>
      <c r="X591" s="37">
        <v>423</v>
      </c>
      <c r="Y591" s="37"/>
      <c r="Z591" s="37"/>
      <c r="AA591" s="37"/>
      <c r="AB591" s="37">
        <v>0</v>
      </c>
      <c r="AC591" s="37"/>
      <c r="AD591" s="37">
        <v>6</v>
      </c>
      <c r="AE591" s="37"/>
      <c r="AF591" s="37"/>
      <c r="AG591" s="37"/>
      <c r="AH591" s="37">
        <v>0</v>
      </c>
    </row>
    <row r="592" spans="1:34" ht="20.100000000000001" customHeight="1" x14ac:dyDescent="0.2">
      <c r="D592" s="38" t="s">
        <v>173</v>
      </c>
      <c r="F592" s="39">
        <v>495</v>
      </c>
      <c r="G592" s="40"/>
      <c r="H592" s="40"/>
      <c r="I592" s="40"/>
      <c r="J592" s="39">
        <v>1535</v>
      </c>
      <c r="K592" s="39">
        <v>38</v>
      </c>
      <c r="L592" s="40"/>
      <c r="M592" s="39">
        <v>1573</v>
      </c>
      <c r="N592" s="40"/>
      <c r="O592" s="40"/>
      <c r="P592" s="40"/>
      <c r="Q592" s="39">
        <v>342</v>
      </c>
      <c r="R592" s="39">
        <v>1315</v>
      </c>
      <c r="S592" s="40"/>
      <c r="T592" s="39">
        <v>1657</v>
      </c>
      <c r="U592" s="40"/>
      <c r="V592" s="40"/>
      <c r="W592" s="40"/>
      <c r="X592" s="39">
        <v>411</v>
      </c>
      <c r="Y592" s="40"/>
      <c r="Z592" s="40"/>
      <c r="AA592" s="40"/>
      <c r="AB592" s="39">
        <v>0</v>
      </c>
      <c r="AC592" s="40"/>
      <c r="AD592" s="39">
        <v>0</v>
      </c>
      <c r="AE592" s="40"/>
      <c r="AF592" s="40"/>
      <c r="AG592" s="40"/>
      <c r="AH592" s="39">
        <v>0</v>
      </c>
    </row>
    <row r="593" spans="1:34" ht="20.100000000000001" customHeight="1" x14ac:dyDescent="0.2">
      <c r="D593" s="2" t="s">
        <v>100</v>
      </c>
      <c r="F593" s="37">
        <v>708</v>
      </c>
      <c r="G593" s="37"/>
      <c r="H593" s="37"/>
      <c r="I593" s="37"/>
      <c r="J593" s="37">
        <v>1542</v>
      </c>
      <c r="K593" s="37">
        <v>21</v>
      </c>
      <c r="L593" s="37"/>
      <c r="M593" s="37">
        <v>1563</v>
      </c>
      <c r="N593" s="37"/>
      <c r="O593" s="37"/>
      <c r="P593" s="37"/>
      <c r="Q593" s="37">
        <v>309</v>
      </c>
      <c r="R593" s="37">
        <v>1470</v>
      </c>
      <c r="S593" s="37"/>
      <c r="T593" s="37">
        <v>1779</v>
      </c>
      <c r="U593" s="37"/>
      <c r="V593" s="37"/>
      <c r="W593" s="37"/>
      <c r="X593" s="37">
        <v>492</v>
      </c>
      <c r="Y593" s="37"/>
      <c r="Z593" s="37"/>
      <c r="AA593" s="37"/>
      <c r="AB593" s="37">
        <v>0</v>
      </c>
      <c r="AC593" s="37"/>
      <c r="AD593" s="37">
        <v>0</v>
      </c>
      <c r="AE593" s="37"/>
      <c r="AF593" s="37"/>
      <c r="AG593" s="37"/>
      <c r="AH593" s="37">
        <v>387</v>
      </c>
    </row>
    <row r="594" spans="1:34" ht="20.100000000000001" customHeight="1" x14ac:dyDescent="0.2">
      <c r="D594" s="38" t="s">
        <v>174</v>
      </c>
      <c r="F594" s="39">
        <v>330</v>
      </c>
      <c r="G594" s="40"/>
      <c r="H594" s="40"/>
      <c r="I594" s="40"/>
      <c r="J594" s="39">
        <v>1533</v>
      </c>
      <c r="K594" s="39">
        <v>58</v>
      </c>
      <c r="L594" s="40"/>
      <c r="M594" s="39">
        <v>1591</v>
      </c>
      <c r="N594" s="40"/>
      <c r="O594" s="40"/>
      <c r="P594" s="40"/>
      <c r="Q594" s="39">
        <v>335</v>
      </c>
      <c r="R594" s="39">
        <v>1097</v>
      </c>
      <c r="S594" s="40"/>
      <c r="T594" s="39">
        <v>1432</v>
      </c>
      <c r="U594" s="40"/>
      <c r="V594" s="40"/>
      <c r="W594" s="40"/>
      <c r="X594" s="39">
        <v>489</v>
      </c>
      <c r="Y594" s="40"/>
      <c r="Z594" s="40"/>
      <c r="AA594" s="40"/>
      <c r="AB594" s="39">
        <v>0</v>
      </c>
      <c r="AC594" s="40"/>
      <c r="AD594" s="39">
        <v>0</v>
      </c>
      <c r="AE594" s="40"/>
      <c r="AF594" s="40"/>
      <c r="AG594" s="40"/>
      <c r="AH594" s="39">
        <v>0</v>
      </c>
    </row>
    <row r="595" spans="1:34" ht="20.100000000000001" customHeight="1" x14ac:dyDescent="0.2">
      <c r="D595" s="2" t="s">
        <v>102</v>
      </c>
      <c r="F595" s="37">
        <v>153</v>
      </c>
      <c r="G595" s="37"/>
      <c r="H595" s="37"/>
      <c r="I595" s="37"/>
      <c r="J595" s="37">
        <v>579</v>
      </c>
      <c r="K595" s="37">
        <v>32</v>
      </c>
      <c r="L595" s="37"/>
      <c r="M595" s="37">
        <v>611</v>
      </c>
      <c r="N595" s="37"/>
      <c r="O595" s="37"/>
      <c r="P595" s="37"/>
      <c r="Q595" s="37">
        <v>209</v>
      </c>
      <c r="R595" s="37">
        <v>387</v>
      </c>
      <c r="S595" s="37"/>
      <c r="T595" s="37">
        <v>596</v>
      </c>
      <c r="U595" s="37"/>
      <c r="V595" s="37"/>
      <c r="W595" s="37"/>
      <c r="X595" s="37">
        <v>168</v>
      </c>
      <c r="Y595" s="37"/>
      <c r="Z595" s="37"/>
      <c r="AA595" s="37"/>
      <c r="AB595" s="37">
        <v>0</v>
      </c>
      <c r="AC595" s="37"/>
      <c r="AD595" s="37">
        <v>0</v>
      </c>
      <c r="AE595" s="37"/>
      <c r="AF595" s="37"/>
      <c r="AG595" s="37"/>
      <c r="AH595" s="37">
        <v>0</v>
      </c>
    </row>
    <row r="596" spans="1:34" ht="20.100000000000001" customHeight="1" x14ac:dyDescent="0.2">
      <c r="D596" s="38" t="s">
        <v>103</v>
      </c>
      <c r="F596" s="39">
        <v>345</v>
      </c>
      <c r="G596" s="40"/>
      <c r="H596" s="40"/>
      <c r="I596" s="40"/>
      <c r="J596" s="39">
        <v>1536</v>
      </c>
      <c r="K596" s="39">
        <v>28</v>
      </c>
      <c r="L596" s="40"/>
      <c r="M596" s="39">
        <v>1564</v>
      </c>
      <c r="N596" s="40"/>
      <c r="O596" s="40"/>
      <c r="P596" s="40"/>
      <c r="Q596" s="39">
        <v>300</v>
      </c>
      <c r="R596" s="39">
        <v>1275</v>
      </c>
      <c r="S596" s="40"/>
      <c r="T596" s="39">
        <v>1575</v>
      </c>
      <c r="U596" s="40"/>
      <c r="V596" s="40"/>
      <c r="W596" s="40"/>
      <c r="X596" s="39">
        <v>334</v>
      </c>
      <c r="Y596" s="40"/>
      <c r="Z596" s="40"/>
      <c r="AA596" s="40"/>
      <c r="AB596" s="39">
        <v>0</v>
      </c>
      <c r="AC596" s="40"/>
      <c r="AD596" s="39">
        <v>0</v>
      </c>
      <c r="AE596" s="40"/>
      <c r="AF596" s="40"/>
      <c r="AG596" s="40"/>
      <c r="AH596" s="39">
        <v>0</v>
      </c>
    </row>
    <row r="597" spans="1:34" ht="20.100000000000001" customHeight="1" x14ac:dyDescent="0.2">
      <c r="B597" s="5"/>
      <c r="D597" s="2" t="s">
        <v>104</v>
      </c>
      <c r="F597" s="37">
        <v>449</v>
      </c>
      <c r="G597" s="37"/>
      <c r="H597" s="37"/>
      <c r="I597" s="37"/>
      <c r="J597" s="37">
        <v>1537</v>
      </c>
      <c r="K597" s="37">
        <v>39</v>
      </c>
      <c r="L597" s="37"/>
      <c r="M597" s="37">
        <v>1576</v>
      </c>
      <c r="N597" s="37"/>
      <c r="O597" s="37"/>
      <c r="P597" s="37"/>
      <c r="Q597" s="37">
        <v>319</v>
      </c>
      <c r="R597" s="37">
        <v>1235</v>
      </c>
      <c r="S597" s="37"/>
      <c r="T597" s="37">
        <v>1554</v>
      </c>
      <c r="U597" s="37"/>
      <c r="V597" s="37"/>
      <c r="W597" s="37"/>
      <c r="X597" s="37">
        <v>471</v>
      </c>
      <c r="Y597" s="37"/>
      <c r="Z597" s="37"/>
      <c r="AA597" s="37"/>
      <c r="AB597" s="37">
        <v>0</v>
      </c>
      <c r="AC597" s="37"/>
      <c r="AD597" s="37">
        <v>0</v>
      </c>
      <c r="AE597" s="37"/>
      <c r="AF597" s="37"/>
      <c r="AG597" s="37"/>
      <c r="AH597" s="37">
        <v>0</v>
      </c>
    </row>
    <row r="598" spans="1:34" ht="20.100000000000001" customHeight="1" x14ac:dyDescent="0.2">
      <c r="B598" s="5"/>
      <c r="D598" s="38" t="s">
        <v>105</v>
      </c>
      <c r="F598" s="39">
        <v>347</v>
      </c>
      <c r="G598" s="40"/>
      <c r="H598" s="40"/>
      <c r="I598" s="40"/>
      <c r="J598" s="39">
        <v>1539</v>
      </c>
      <c r="K598" s="39">
        <v>49</v>
      </c>
      <c r="L598" s="40"/>
      <c r="M598" s="39">
        <v>1588</v>
      </c>
      <c r="N598" s="40"/>
      <c r="O598" s="40"/>
      <c r="P598" s="40"/>
      <c r="Q598" s="39">
        <v>423</v>
      </c>
      <c r="R598" s="39">
        <v>1143</v>
      </c>
      <c r="S598" s="40"/>
      <c r="T598" s="39">
        <v>1566</v>
      </c>
      <c r="U598" s="40"/>
      <c r="V598" s="40"/>
      <c r="W598" s="40"/>
      <c r="X598" s="39">
        <v>369</v>
      </c>
      <c r="Y598" s="40"/>
      <c r="Z598" s="40"/>
      <c r="AA598" s="40"/>
      <c r="AB598" s="39">
        <v>0</v>
      </c>
      <c r="AC598" s="40"/>
      <c r="AD598" s="39">
        <v>0</v>
      </c>
      <c r="AE598" s="40"/>
      <c r="AF598" s="40"/>
      <c r="AG598" s="40"/>
      <c r="AH598" s="39">
        <v>2</v>
      </c>
    </row>
    <row r="599" spans="1:34" ht="20.100000000000001" customHeight="1" x14ac:dyDescent="0.2">
      <c r="B599" s="5"/>
      <c r="D599" s="41" t="s">
        <v>183</v>
      </c>
      <c r="F599" s="40">
        <v>180</v>
      </c>
      <c r="G599" s="40"/>
      <c r="H599" s="40"/>
      <c r="I599" s="40"/>
      <c r="J599" s="40">
        <v>576</v>
      </c>
      <c r="K599" s="40">
        <v>16</v>
      </c>
      <c r="L599" s="40"/>
      <c r="M599" s="40">
        <v>592</v>
      </c>
      <c r="N599" s="40"/>
      <c r="O599" s="40"/>
      <c r="P599" s="40"/>
      <c r="Q599" s="40">
        <v>144</v>
      </c>
      <c r="R599" s="40">
        <v>348</v>
      </c>
      <c r="S599" s="40"/>
      <c r="T599" s="40">
        <v>492</v>
      </c>
      <c r="U599" s="40"/>
      <c r="V599" s="40"/>
      <c r="W599" s="40"/>
      <c r="X599" s="40">
        <v>278</v>
      </c>
      <c r="Y599" s="40"/>
      <c r="Z599" s="40"/>
      <c r="AA599" s="40"/>
      <c r="AB599" s="40">
        <v>0</v>
      </c>
      <c r="AC599" s="40"/>
      <c r="AD599" s="40">
        <v>2</v>
      </c>
      <c r="AE599" s="40"/>
      <c r="AF599" s="40"/>
      <c r="AG599" s="40"/>
      <c r="AH599" s="40">
        <v>0</v>
      </c>
    </row>
    <row r="600" spans="1:34" ht="20.100000000000001" customHeight="1" x14ac:dyDescent="0.2">
      <c r="B600" s="5"/>
      <c r="D600" s="38" t="s">
        <v>107</v>
      </c>
      <c r="F600" s="39">
        <v>436</v>
      </c>
      <c r="G600" s="40"/>
      <c r="H600" s="40"/>
      <c r="I600" s="40"/>
      <c r="J600" s="39">
        <v>1541</v>
      </c>
      <c r="K600" s="39">
        <v>49</v>
      </c>
      <c r="L600" s="40"/>
      <c r="M600" s="39">
        <v>1590</v>
      </c>
      <c r="N600" s="40"/>
      <c r="O600" s="40"/>
      <c r="P600" s="40"/>
      <c r="Q600" s="39">
        <v>307</v>
      </c>
      <c r="R600" s="39">
        <v>1325</v>
      </c>
      <c r="S600" s="40"/>
      <c r="T600" s="39">
        <v>1632</v>
      </c>
      <c r="U600" s="40"/>
      <c r="V600" s="40"/>
      <c r="W600" s="40"/>
      <c r="X600" s="39">
        <v>394</v>
      </c>
      <c r="Y600" s="40"/>
      <c r="Z600" s="40"/>
      <c r="AA600" s="40"/>
      <c r="AB600" s="39">
        <v>0</v>
      </c>
      <c r="AC600" s="40"/>
      <c r="AD600" s="39">
        <v>0</v>
      </c>
      <c r="AE600" s="40"/>
      <c r="AF600" s="40"/>
      <c r="AG600" s="40"/>
      <c r="AH600" s="39">
        <v>0</v>
      </c>
    </row>
    <row r="601" spans="1:34"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row>
    <row r="602" spans="1:34" s="1" customFormat="1" ht="20.100000000000001" customHeight="1" x14ac:dyDescent="0.2">
      <c r="A602" s="3"/>
      <c r="B602" s="6"/>
      <c r="C602" s="42" t="s">
        <v>180</v>
      </c>
      <c r="D602" s="42"/>
      <c r="E602" s="5"/>
      <c r="F602" s="44">
        <v>3914</v>
      </c>
      <c r="G602" s="45"/>
      <c r="H602" s="45"/>
      <c r="I602" s="45"/>
      <c r="J602" s="44">
        <v>13458</v>
      </c>
      <c r="K602" s="44">
        <v>390</v>
      </c>
      <c r="L602" s="45"/>
      <c r="M602" s="44">
        <v>13848</v>
      </c>
      <c r="N602" s="45"/>
      <c r="O602" s="45"/>
      <c r="P602" s="45"/>
      <c r="Q602" s="44">
        <v>3006</v>
      </c>
      <c r="R602" s="44">
        <v>10919</v>
      </c>
      <c r="S602" s="45"/>
      <c r="T602" s="44">
        <v>13925</v>
      </c>
      <c r="U602" s="45"/>
      <c r="V602" s="45"/>
      <c r="W602" s="45"/>
      <c r="X602" s="44">
        <v>3829</v>
      </c>
      <c r="Y602" s="45"/>
      <c r="Z602" s="45"/>
      <c r="AA602" s="45"/>
      <c r="AB602" s="44">
        <v>0</v>
      </c>
      <c r="AC602" s="45"/>
      <c r="AD602" s="44">
        <v>8</v>
      </c>
      <c r="AE602" s="45"/>
      <c r="AF602" s="45"/>
      <c r="AG602" s="45"/>
      <c r="AH602" s="44">
        <v>389</v>
      </c>
    </row>
    <row r="603" spans="1:34"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row>
    <row r="604" spans="1:34" s="1" customFormat="1" ht="20.100000000000001" customHeight="1" x14ac:dyDescent="0.25">
      <c r="A604" s="3"/>
      <c r="B604" s="49" t="s">
        <v>312</v>
      </c>
      <c r="C604" s="50"/>
      <c r="D604" s="50"/>
      <c r="E604" s="5"/>
      <c r="F604" s="51">
        <v>3914</v>
      </c>
      <c r="G604" s="52"/>
      <c r="H604" s="52"/>
      <c r="I604" s="52"/>
      <c r="J604" s="51">
        <v>13458</v>
      </c>
      <c r="K604" s="51">
        <v>390</v>
      </c>
      <c r="L604" s="52"/>
      <c r="M604" s="51">
        <v>13848</v>
      </c>
      <c r="N604" s="52"/>
      <c r="O604" s="52"/>
      <c r="P604" s="52"/>
      <c r="Q604" s="51">
        <v>3006</v>
      </c>
      <c r="R604" s="51">
        <v>10919</v>
      </c>
      <c r="S604" s="52"/>
      <c r="T604" s="51">
        <v>13925</v>
      </c>
      <c r="U604" s="52"/>
      <c r="V604" s="52"/>
      <c r="W604" s="52"/>
      <c r="X604" s="51">
        <v>3829</v>
      </c>
      <c r="Y604" s="52"/>
      <c r="Z604" s="52"/>
      <c r="AA604" s="52"/>
      <c r="AB604" s="51">
        <v>0</v>
      </c>
      <c r="AC604" s="52"/>
      <c r="AD604" s="51">
        <v>8</v>
      </c>
      <c r="AE604" s="52"/>
      <c r="AF604" s="52"/>
      <c r="AG604" s="52"/>
      <c r="AH604" s="51">
        <v>389</v>
      </c>
    </row>
    <row r="605" spans="1:34"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row>
    <row r="606" spans="1:34"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row>
    <row r="607" spans="1:34"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row>
    <row r="608" spans="1:34" ht="20.100000000000001" customHeight="1" x14ac:dyDescent="0.2">
      <c r="D608" s="2" t="s">
        <v>124</v>
      </c>
      <c r="F608" s="37">
        <v>88</v>
      </c>
      <c r="G608" s="37"/>
      <c r="H608" s="37"/>
      <c r="I608" s="37"/>
      <c r="J608" s="37">
        <v>130</v>
      </c>
      <c r="K608" s="37">
        <v>9</v>
      </c>
      <c r="L608" s="37"/>
      <c r="M608" s="37">
        <v>139</v>
      </c>
      <c r="N608" s="37"/>
      <c r="O608" s="37"/>
      <c r="P608" s="37"/>
      <c r="Q608" s="37">
        <v>70</v>
      </c>
      <c r="R608" s="37">
        <v>128</v>
      </c>
      <c r="S608" s="37"/>
      <c r="T608" s="37">
        <v>198</v>
      </c>
      <c r="U608" s="37"/>
      <c r="V608" s="37"/>
      <c r="W608" s="37"/>
      <c r="X608" s="37">
        <v>25</v>
      </c>
      <c r="Y608" s="37"/>
      <c r="Z608" s="37"/>
      <c r="AA608" s="37"/>
      <c r="AB608" s="37">
        <v>1</v>
      </c>
      <c r="AC608" s="37"/>
      <c r="AD608" s="37">
        <v>5</v>
      </c>
      <c r="AE608" s="37"/>
      <c r="AF608" s="37"/>
      <c r="AG608" s="37"/>
      <c r="AH608" s="37">
        <v>0</v>
      </c>
    </row>
    <row r="609" spans="1:34" ht="20.100000000000001" customHeight="1" x14ac:dyDescent="0.2">
      <c r="D609" s="38" t="s">
        <v>173</v>
      </c>
      <c r="F609" s="39">
        <v>195</v>
      </c>
      <c r="G609" s="40"/>
      <c r="H609" s="40"/>
      <c r="I609" s="40"/>
      <c r="J609" s="39">
        <v>135</v>
      </c>
      <c r="K609" s="39">
        <v>19</v>
      </c>
      <c r="L609" s="40"/>
      <c r="M609" s="39">
        <v>154</v>
      </c>
      <c r="N609" s="40"/>
      <c r="O609" s="40"/>
      <c r="P609" s="40"/>
      <c r="Q609" s="39">
        <v>87</v>
      </c>
      <c r="R609" s="39">
        <v>173</v>
      </c>
      <c r="S609" s="40"/>
      <c r="T609" s="39">
        <v>260</v>
      </c>
      <c r="U609" s="40"/>
      <c r="V609" s="40"/>
      <c r="W609" s="40"/>
      <c r="X609" s="39">
        <v>78</v>
      </c>
      <c r="Y609" s="40"/>
      <c r="Z609" s="40"/>
      <c r="AA609" s="40"/>
      <c r="AB609" s="39">
        <v>0</v>
      </c>
      <c r="AC609" s="40"/>
      <c r="AD609" s="39">
        <v>11</v>
      </c>
      <c r="AE609" s="40"/>
      <c r="AF609" s="40"/>
      <c r="AG609" s="40"/>
      <c r="AH609" s="39">
        <v>0</v>
      </c>
    </row>
    <row r="610" spans="1:34"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row>
    <row r="611" spans="1:34" ht="20.100000000000001" customHeight="1" x14ac:dyDescent="0.2">
      <c r="C611" s="42" t="s">
        <v>122</v>
      </c>
      <c r="D611" s="42"/>
      <c r="F611" s="44">
        <v>283</v>
      </c>
      <c r="G611" s="45"/>
      <c r="H611" s="45"/>
      <c r="I611" s="45"/>
      <c r="J611" s="44">
        <v>265</v>
      </c>
      <c r="K611" s="44">
        <v>28</v>
      </c>
      <c r="L611" s="45"/>
      <c r="M611" s="44">
        <v>293</v>
      </c>
      <c r="N611" s="45"/>
      <c r="O611" s="45"/>
      <c r="P611" s="45"/>
      <c r="Q611" s="44">
        <v>157</v>
      </c>
      <c r="R611" s="44">
        <v>301</v>
      </c>
      <c r="S611" s="45"/>
      <c r="T611" s="44">
        <v>458</v>
      </c>
      <c r="U611" s="45"/>
      <c r="V611" s="45"/>
      <c r="W611" s="45"/>
      <c r="X611" s="44">
        <v>103</v>
      </c>
      <c r="Y611" s="45"/>
      <c r="Z611" s="45"/>
      <c r="AA611" s="45"/>
      <c r="AB611" s="44">
        <v>1</v>
      </c>
      <c r="AC611" s="45"/>
      <c r="AD611" s="44">
        <v>16</v>
      </c>
      <c r="AE611" s="45"/>
      <c r="AF611" s="45"/>
      <c r="AG611" s="45"/>
      <c r="AH611" s="44">
        <v>0</v>
      </c>
    </row>
    <row r="612" spans="1:34"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row>
    <row r="613" spans="1:34"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row>
    <row r="614" spans="1:34" ht="20.100000000000001" customHeight="1" x14ac:dyDescent="0.2">
      <c r="D614" s="2" t="s">
        <v>124</v>
      </c>
      <c r="F614" s="37">
        <v>635</v>
      </c>
      <c r="G614" s="37"/>
      <c r="H614" s="37"/>
      <c r="I614" s="37"/>
      <c r="J614" s="37">
        <v>3129</v>
      </c>
      <c r="K614" s="37">
        <v>58</v>
      </c>
      <c r="L614" s="37"/>
      <c r="M614" s="37">
        <v>3187</v>
      </c>
      <c r="N614" s="37"/>
      <c r="O614" s="37"/>
      <c r="P614" s="37"/>
      <c r="Q614" s="37">
        <v>545</v>
      </c>
      <c r="R614" s="37">
        <v>2720</v>
      </c>
      <c r="S614" s="37"/>
      <c r="T614" s="37">
        <v>3265</v>
      </c>
      <c r="U614" s="37"/>
      <c r="V614" s="37"/>
      <c r="W614" s="37"/>
      <c r="X614" s="37">
        <v>557</v>
      </c>
      <c r="Y614" s="37"/>
      <c r="Z614" s="37"/>
      <c r="AA614" s="37"/>
      <c r="AB614" s="37">
        <v>0</v>
      </c>
      <c r="AC614" s="37"/>
      <c r="AD614" s="37">
        <v>0</v>
      </c>
      <c r="AE614" s="37"/>
      <c r="AF614" s="37"/>
      <c r="AG614" s="37"/>
      <c r="AH614" s="37">
        <v>214</v>
      </c>
    </row>
    <row r="615" spans="1:34" ht="20.100000000000001" customHeight="1" x14ac:dyDescent="0.2">
      <c r="D615" s="38" t="s">
        <v>173</v>
      </c>
      <c r="F615" s="39">
        <v>982</v>
      </c>
      <c r="G615" s="40"/>
      <c r="H615" s="40"/>
      <c r="I615" s="40"/>
      <c r="J615" s="39">
        <v>3160</v>
      </c>
      <c r="K615" s="39">
        <v>30</v>
      </c>
      <c r="L615" s="40"/>
      <c r="M615" s="39">
        <v>3190</v>
      </c>
      <c r="N615" s="40"/>
      <c r="O615" s="40"/>
      <c r="P615" s="40"/>
      <c r="Q615" s="39">
        <v>209</v>
      </c>
      <c r="R615" s="39">
        <v>3170</v>
      </c>
      <c r="S615" s="40"/>
      <c r="T615" s="39">
        <v>3379</v>
      </c>
      <c r="U615" s="40"/>
      <c r="V615" s="40"/>
      <c r="W615" s="40"/>
      <c r="X615" s="39">
        <v>774</v>
      </c>
      <c r="Y615" s="40"/>
      <c r="Z615" s="40"/>
      <c r="AA615" s="40"/>
      <c r="AB615" s="39">
        <v>0</v>
      </c>
      <c r="AC615" s="40"/>
      <c r="AD615" s="39">
        <v>19</v>
      </c>
      <c r="AE615" s="40"/>
      <c r="AF615" s="40"/>
      <c r="AG615" s="40"/>
      <c r="AH615" s="39">
        <v>251</v>
      </c>
    </row>
    <row r="616" spans="1:34" ht="20.100000000000001" customHeight="1" x14ac:dyDescent="0.2">
      <c r="D616" s="41" t="s">
        <v>113</v>
      </c>
      <c r="F616" s="40">
        <v>607</v>
      </c>
      <c r="G616" s="40"/>
      <c r="H616" s="40"/>
      <c r="I616" s="40"/>
      <c r="J616" s="40">
        <v>3143</v>
      </c>
      <c r="K616" s="40">
        <v>30</v>
      </c>
      <c r="L616" s="40"/>
      <c r="M616" s="40">
        <v>3173</v>
      </c>
      <c r="N616" s="40"/>
      <c r="O616" s="40"/>
      <c r="P616" s="40"/>
      <c r="Q616" s="40">
        <v>450</v>
      </c>
      <c r="R616" s="40">
        <v>2786</v>
      </c>
      <c r="S616" s="40"/>
      <c r="T616" s="40">
        <v>3236</v>
      </c>
      <c r="U616" s="40"/>
      <c r="V616" s="40"/>
      <c r="W616" s="40"/>
      <c r="X616" s="40">
        <v>518</v>
      </c>
      <c r="Y616" s="40"/>
      <c r="Z616" s="40"/>
      <c r="AA616" s="40"/>
      <c r="AB616" s="40">
        <v>0</v>
      </c>
      <c r="AC616" s="40"/>
      <c r="AD616" s="40">
        <v>26</v>
      </c>
      <c r="AE616" s="40"/>
      <c r="AF616" s="40"/>
      <c r="AG616" s="40"/>
      <c r="AH616" s="40">
        <v>503</v>
      </c>
    </row>
    <row r="617" spans="1:34" ht="20.100000000000001" customHeight="1" x14ac:dyDescent="0.2">
      <c r="D617" s="38" t="s">
        <v>101</v>
      </c>
      <c r="F617" s="39">
        <v>379</v>
      </c>
      <c r="G617" s="40"/>
      <c r="H617" s="40"/>
      <c r="I617" s="40"/>
      <c r="J617" s="39">
        <v>3119</v>
      </c>
      <c r="K617" s="39">
        <v>22</v>
      </c>
      <c r="L617" s="40"/>
      <c r="M617" s="39">
        <v>3141</v>
      </c>
      <c r="N617" s="40"/>
      <c r="O617" s="40"/>
      <c r="P617" s="40"/>
      <c r="Q617" s="39">
        <v>359</v>
      </c>
      <c r="R617" s="39">
        <v>2958</v>
      </c>
      <c r="S617" s="40"/>
      <c r="T617" s="39">
        <v>3317</v>
      </c>
      <c r="U617" s="40"/>
      <c r="V617" s="40"/>
      <c r="W617" s="40"/>
      <c r="X617" s="39">
        <v>259</v>
      </c>
      <c r="Y617" s="40"/>
      <c r="Z617" s="40"/>
      <c r="AA617" s="40"/>
      <c r="AB617" s="39">
        <v>77</v>
      </c>
      <c r="AC617" s="40"/>
      <c r="AD617" s="39">
        <v>21</v>
      </c>
      <c r="AE617" s="40"/>
      <c r="AF617" s="40"/>
      <c r="AG617" s="40"/>
      <c r="AH617" s="39">
        <v>3</v>
      </c>
    </row>
    <row r="618" spans="1:34" ht="20.100000000000001" customHeight="1" x14ac:dyDescent="0.2">
      <c r="D618" s="41" t="s">
        <v>115</v>
      </c>
      <c r="F618" s="40">
        <v>505</v>
      </c>
      <c r="G618" s="40"/>
      <c r="H618" s="40"/>
      <c r="I618" s="40"/>
      <c r="J618" s="40">
        <v>3122</v>
      </c>
      <c r="K618" s="40">
        <v>50</v>
      </c>
      <c r="L618" s="40"/>
      <c r="M618" s="40">
        <v>3172</v>
      </c>
      <c r="N618" s="40"/>
      <c r="O618" s="40"/>
      <c r="P618" s="40"/>
      <c r="Q618" s="40">
        <v>510</v>
      </c>
      <c r="R618" s="40">
        <v>2882</v>
      </c>
      <c r="S618" s="40"/>
      <c r="T618" s="40">
        <v>3392</v>
      </c>
      <c r="U618" s="40"/>
      <c r="V618" s="40"/>
      <c r="W618" s="40"/>
      <c r="X618" s="40">
        <v>279</v>
      </c>
      <c r="Y618" s="40"/>
      <c r="Z618" s="40"/>
      <c r="AA618" s="40"/>
      <c r="AB618" s="40">
        <v>38</v>
      </c>
      <c r="AC618" s="40"/>
      <c r="AD618" s="40">
        <v>44</v>
      </c>
      <c r="AE618" s="40"/>
      <c r="AF618" s="40"/>
      <c r="AG618" s="40"/>
      <c r="AH618" s="40">
        <v>2</v>
      </c>
    </row>
    <row r="619" spans="1:34"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row>
    <row r="620" spans="1:34" ht="20.100000000000001" customHeight="1" x14ac:dyDescent="0.2">
      <c r="C620" s="42" t="s">
        <v>287</v>
      </c>
      <c r="D620" s="42"/>
      <c r="F620" s="44">
        <v>3108</v>
      </c>
      <c r="G620" s="45"/>
      <c r="H620" s="45"/>
      <c r="I620" s="45"/>
      <c r="J620" s="44">
        <v>15673</v>
      </c>
      <c r="K620" s="44">
        <v>190</v>
      </c>
      <c r="L620" s="45"/>
      <c r="M620" s="44">
        <v>15863</v>
      </c>
      <c r="N620" s="45"/>
      <c r="O620" s="45"/>
      <c r="P620" s="45"/>
      <c r="Q620" s="44">
        <v>2073</v>
      </c>
      <c r="R620" s="44">
        <v>14516</v>
      </c>
      <c r="S620" s="45"/>
      <c r="T620" s="44">
        <v>16589</v>
      </c>
      <c r="U620" s="45"/>
      <c r="V620" s="45"/>
      <c r="W620" s="45"/>
      <c r="X620" s="44">
        <v>2387</v>
      </c>
      <c r="Y620" s="45"/>
      <c r="Z620" s="45"/>
      <c r="AA620" s="45"/>
      <c r="AB620" s="44">
        <v>115</v>
      </c>
      <c r="AC620" s="45"/>
      <c r="AD620" s="44">
        <v>110</v>
      </c>
      <c r="AE620" s="45"/>
      <c r="AF620" s="45"/>
      <c r="AG620" s="45"/>
      <c r="AH620" s="44">
        <v>973</v>
      </c>
    </row>
    <row r="621" spans="1:34"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row>
    <row r="622" spans="1:34" s="1" customFormat="1" ht="20.100000000000001" customHeight="1" x14ac:dyDescent="0.25">
      <c r="A622" s="3"/>
      <c r="B622" s="49" t="s">
        <v>314</v>
      </c>
      <c r="C622" s="50"/>
      <c r="D622" s="50"/>
      <c r="E622" s="5"/>
      <c r="F622" s="51">
        <v>3391</v>
      </c>
      <c r="G622" s="52"/>
      <c r="H622" s="52"/>
      <c r="I622" s="52"/>
      <c r="J622" s="51">
        <v>15938</v>
      </c>
      <c r="K622" s="51">
        <v>218</v>
      </c>
      <c r="L622" s="52"/>
      <c r="M622" s="51">
        <v>16156</v>
      </c>
      <c r="N622" s="52"/>
      <c r="O622" s="52"/>
      <c r="P622" s="52"/>
      <c r="Q622" s="51">
        <v>2230</v>
      </c>
      <c r="R622" s="51">
        <v>14817</v>
      </c>
      <c r="S622" s="52"/>
      <c r="T622" s="51">
        <v>17047</v>
      </c>
      <c r="U622" s="52"/>
      <c r="V622" s="52"/>
      <c r="W622" s="52"/>
      <c r="X622" s="51">
        <v>2490</v>
      </c>
      <c r="Y622" s="52"/>
      <c r="Z622" s="52"/>
      <c r="AA622" s="52"/>
      <c r="AB622" s="51">
        <v>116</v>
      </c>
      <c r="AC622" s="52"/>
      <c r="AD622" s="51">
        <v>126</v>
      </c>
      <c r="AE622" s="52"/>
      <c r="AF622" s="52"/>
      <c r="AG622" s="52"/>
      <c r="AH622" s="51">
        <v>973</v>
      </c>
    </row>
    <row r="623" spans="1:34"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row>
    <row r="624" spans="1:34"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row>
    <row r="625" spans="1:34"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row>
    <row r="626" spans="1:34" ht="20.100000000000001" customHeight="1" x14ac:dyDescent="0.2">
      <c r="D626" s="2" t="s">
        <v>98</v>
      </c>
      <c r="F626" s="37">
        <v>2438</v>
      </c>
      <c r="G626" s="37"/>
      <c r="H626" s="37"/>
      <c r="I626" s="37"/>
      <c r="J626" s="37">
        <v>2369</v>
      </c>
      <c r="K626" s="37">
        <v>172</v>
      </c>
      <c r="L626" s="37"/>
      <c r="M626" s="37">
        <v>2541</v>
      </c>
      <c r="N626" s="37"/>
      <c r="O626" s="37"/>
      <c r="P626" s="37"/>
      <c r="Q626" s="37">
        <v>540</v>
      </c>
      <c r="R626" s="37">
        <v>3764</v>
      </c>
      <c r="S626" s="37"/>
      <c r="T626" s="37">
        <v>4304</v>
      </c>
      <c r="U626" s="37"/>
      <c r="V626" s="37"/>
      <c r="W626" s="37"/>
      <c r="X626" s="37">
        <v>658</v>
      </c>
      <c r="Y626" s="37"/>
      <c r="Z626" s="37"/>
      <c r="AA626" s="37"/>
      <c r="AB626" s="37">
        <v>0</v>
      </c>
      <c r="AC626" s="37"/>
      <c r="AD626" s="37">
        <v>17</v>
      </c>
      <c r="AE626" s="37"/>
      <c r="AF626" s="37"/>
      <c r="AG626" s="37"/>
      <c r="AH626" s="37">
        <v>1545</v>
      </c>
    </row>
    <row r="627" spans="1:34" ht="20.100000000000001" customHeight="1" x14ac:dyDescent="0.2">
      <c r="D627" s="38" t="s">
        <v>173</v>
      </c>
      <c r="F627" s="39">
        <v>207</v>
      </c>
      <c r="G627" s="40"/>
      <c r="H627" s="40"/>
      <c r="I627" s="40"/>
      <c r="J627" s="39">
        <v>154</v>
      </c>
      <c r="K627" s="39">
        <v>38</v>
      </c>
      <c r="L627" s="40"/>
      <c r="M627" s="39">
        <v>192</v>
      </c>
      <c r="N627" s="40"/>
      <c r="O627" s="40"/>
      <c r="P627" s="40"/>
      <c r="Q627" s="39">
        <v>94</v>
      </c>
      <c r="R627" s="39">
        <v>117</v>
      </c>
      <c r="S627" s="40"/>
      <c r="T627" s="39">
        <v>211</v>
      </c>
      <c r="U627" s="40"/>
      <c r="V627" s="40"/>
      <c r="W627" s="40"/>
      <c r="X627" s="39">
        <v>187</v>
      </c>
      <c r="Y627" s="40"/>
      <c r="Z627" s="40"/>
      <c r="AA627" s="40"/>
      <c r="AB627" s="39">
        <v>0</v>
      </c>
      <c r="AC627" s="40"/>
      <c r="AD627" s="39">
        <v>1</v>
      </c>
      <c r="AE627" s="40"/>
      <c r="AF627" s="40"/>
      <c r="AG627" s="40"/>
      <c r="AH627" s="39">
        <v>0</v>
      </c>
    </row>
    <row r="628" spans="1:34"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row>
    <row r="629" spans="1:34" s="1" customFormat="1" ht="20.100000000000001" customHeight="1" x14ac:dyDescent="0.2">
      <c r="A629" s="3"/>
      <c r="B629" s="6"/>
      <c r="C629" s="42" t="s">
        <v>180</v>
      </c>
      <c r="D629" s="42"/>
      <c r="E629" s="5"/>
      <c r="F629" s="44">
        <v>2645</v>
      </c>
      <c r="G629" s="45"/>
      <c r="H629" s="45"/>
      <c r="I629" s="45"/>
      <c r="J629" s="44">
        <v>2523</v>
      </c>
      <c r="K629" s="44">
        <v>210</v>
      </c>
      <c r="L629" s="45"/>
      <c r="M629" s="44">
        <v>2733</v>
      </c>
      <c r="N629" s="45"/>
      <c r="O629" s="45"/>
      <c r="P629" s="45"/>
      <c r="Q629" s="44">
        <v>634</v>
      </c>
      <c r="R629" s="44">
        <v>3881</v>
      </c>
      <c r="S629" s="45"/>
      <c r="T629" s="44">
        <v>4515</v>
      </c>
      <c r="U629" s="45"/>
      <c r="V629" s="45"/>
      <c r="W629" s="45"/>
      <c r="X629" s="44">
        <v>845</v>
      </c>
      <c r="Y629" s="45"/>
      <c r="Z629" s="45"/>
      <c r="AA629" s="45"/>
      <c r="AB629" s="44">
        <v>0</v>
      </c>
      <c r="AC629" s="45"/>
      <c r="AD629" s="44">
        <v>18</v>
      </c>
      <c r="AE629" s="45"/>
      <c r="AF629" s="45"/>
      <c r="AG629" s="45"/>
      <c r="AH629" s="44">
        <v>1545</v>
      </c>
    </row>
    <row r="630" spans="1:34"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row>
    <row r="631" spans="1:34" s="1" customFormat="1" ht="20.100000000000001" customHeight="1" x14ac:dyDescent="0.25">
      <c r="A631" s="3"/>
      <c r="B631" s="49" t="s">
        <v>316</v>
      </c>
      <c r="C631" s="50"/>
      <c r="D631" s="50"/>
      <c r="E631" s="5"/>
      <c r="F631" s="51">
        <v>2645</v>
      </c>
      <c r="G631" s="52"/>
      <c r="H631" s="52"/>
      <c r="I631" s="52"/>
      <c r="J631" s="51">
        <v>2523</v>
      </c>
      <c r="K631" s="51">
        <v>210</v>
      </c>
      <c r="L631" s="52"/>
      <c r="M631" s="51">
        <v>2733</v>
      </c>
      <c r="N631" s="52"/>
      <c r="O631" s="52"/>
      <c r="P631" s="52"/>
      <c r="Q631" s="51">
        <v>634</v>
      </c>
      <c r="R631" s="51">
        <v>3881</v>
      </c>
      <c r="S631" s="52"/>
      <c r="T631" s="51">
        <v>4515</v>
      </c>
      <c r="U631" s="52"/>
      <c r="V631" s="52"/>
      <c r="W631" s="52"/>
      <c r="X631" s="51">
        <v>845</v>
      </c>
      <c r="Y631" s="52"/>
      <c r="Z631" s="52"/>
      <c r="AA631" s="52"/>
      <c r="AB631" s="51">
        <v>0</v>
      </c>
      <c r="AC631" s="52"/>
      <c r="AD631" s="51">
        <v>18</v>
      </c>
      <c r="AE631" s="52"/>
      <c r="AF631" s="52"/>
      <c r="AG631" s="52"/>
      <c r="AH631" s="51">
        <v>1545</v>
      </c>
    </row>
    <row r="632" spans="1:34"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row>
    <row r="633" spans="1:34"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row>
    <row r="634" spans="1:34"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row>
    <row r="635" spans="1:34" ht="20.100000000000001" customHeight="1" x14ac:dyDescent="0.2">
      <c r="D635" s="2" t="s">
        <v>124</v>
      </c>
      <c r="F635" s="37">
        <v>127</v>
      </c>
      <c r="G635" s="37"/>
      <c r="H635" s="37"/>
      <c r="I635" s="37"/>
      <c r="J635" s="37">
        <v>104</v>
      </c>
      <c r="K635" s="37">
        <v>23</v>
      </c>
      <c r="L635" s="37"/>
      <c r="M635" s="37">
        <v>127</v>
      </c>
      <c r="N635" s="37"/>
      <c r="O635" s="37"/>
      <c r="P635" s="37"/>
      <c r="Q635" s="37">
        <v>67</v>
      </c>
      <c r="R635" s="37">
        <v>94</v>
      </c>
      <c r="S635" s="37"/>
      <c r="T635" s="37">
        <v>161</v>
      </c>
      <c r="U635" s="37"/>
      <c r="V635" s="37"/>
      <c r="W635" s="37"/>
      <c r="X635" s="37">
        <v>93</v>
      </c>
      <c r="Y635" s="37"/>
      <c r="Z635" s="37"/>
      <c r="AA635" s="37"/>
      <c r="AB635" s="37">
        <v>0</v>
      </c>
      <c r="AC635" s="37"/>
      <c r="AD635" s="37">
        <v>0</v>
      </c>
      <c r="AE635" s="37"/>
      <c r="AF635" s="37"/>
      <c r="AG635" s="37"/>
      <c r="AH635" s="37">
        <v>0</v>
      </c>
    </row>
    <row r="636" spans="1:34" ht="20.100000000000001" customHeight="1" x14ac:dyDescent="0.2">
      <c r="D636" s="38" t="s">
        <v>99</v>
      </c>
      <c r="F636" s="39">
        <v>199</v>
      </c>
      <c r="G636" s="40"/>
      <c r="H636" s="40"/>
      <c r="I636" s="40"/>
      <c r="J636" s="39">
        <v>137</v>
      </c>
      <c r="K636" s="39">
        <v>44</v>
      </c>
      <c r="L636" s="40"/>
      <c r="M636" s="39">
        <v>181</v>
      </c>
      <c r="N636" s="40"/>
      <c r="O636" s="40"/>
      <c r="P636" s="40"/>
      <c r="Q636" s="39">
        <v>147</v>
      </c>
      <c r="R636" s="39">
        <v>105</v>
      </c>
      <c r="S636" s="40"/>
      <c r="T636" s="39">
        <v>252</v>
      </c>
      <c r="U636" s="40"/>
      <c r="V636" s="40"/>
      <c r="W636" s="40"/>
      <c r="X636" s="39">
        <v>128</v>
      </c>
      <c r="Y636" s="40"/>
      <c r="Z636" s="40"/>
      <c r="AA636" s="40"/>
      <c r="AB636" s="39">
        <v>0</v>
      </c>
      <c r="AC636" s="40"/>
      <c r="AD636" s="39">
        <v>0</v>
      </c>
      <c r="AE636" s="40"/>
      <c r="AF636" s="40"/>
      <c r="AG636" s="40"/>
      <c r="AH636" s="39">
        <v>0</v>
      </c>
    </row>
    <row r="637" spans="1:34"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row>
    <row r="638" spans="1:34" ht="20.100000000000001" customHeight="1" x14ac:dyDescent="0.2">
      <c r="C638" s="42" t="s">
        <v>122</v>
      </c>
      <c r="D638" s="42"/>
      <c r="F638" s="44">
        <v>326</v>
      </c>
      <c r="G638" s="45"/>
      <c r="H638" s="45"/>
      <c r="I638" s="45"/>
      <c r="J638" s="44">
        <v>241</v>
      </c>
      <c r="K638" s="44">
        <v>67</v>
      </c>
      <c r="L638" s="45"/>
      <c r="M638" s="44">
        <v>308</v>
      </c>
      <c r="N638" s="45"/>
      <c r="O638" s="45"/>
      <c r="P638" s="45"/>
      <c r="Q638" s="44">
        <v>214</v>
      </c>
      <c r="R638" s="44">
        <v>199</v>
      </c>
      <c r="S638" s="45"/>
      <c r="T638" s="44">
        <v>413</v>
      </c>
      <c r="U638" s="45"/>
      <c r="V638" s="45"/>
      <c r="W638" s="45"/>
      <c r="X638" s="44">
        <v>221</v>
      </c>
      <c r="Y638" s="45"/>
      <c r="Z638" s="45"/>
      <c r="AA638" s="45"/>
      <c r="AB638" s="44">
        <v>0</v>
      </c>
      <c r="AC638" s="45"/>
      <c r="AD638" s="44">
        <v>0</v>
      </c>
      <c r="AE638" s="45"/>
      <c r="AF638" s="45"/>
      <c r="AG638" s="45"/>
      <c r="AH638" s="44">
        <v>0</v>
      </c>
    </row>
    <row r="639" spans="1:34"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row>
    <row r="640" spans="1:34"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row>
    <row r="641" spans="1:34" ht="20.100000000000001" customHeight="1" x14ac:dyDescent="0.2">
      <c r="D641" s="2" t="s">
        <v>98</v>
      </c>
      <c r="F641" s="37">
        <v>222</v>
      </c>
      <c r="G641" s="37"/>
      <c r="H641" s="37"/>
      <c r="I641" s="37"/>
      <c r="J641" s="37">
        <v>2302</v>
      </c>
      <c r="K641" s="37">
        <v>19</v>
      </c>
      <c r="L641" s="37"/>
      <c r="M641" s="37">
        <v>2321</v>
      </c>
      <c r="N641" s="37"/>
      <c r="O641" s="37"/>
      <c r="P641" s="37"/>
      <c r="Q641" s="37">
        <v>198</v>
      </c>
      <c r="R641" s="37">
        <v>2012</v>
      </c>
      <c r="S641" s="37"/>
      <c r="T641" s="37">
        <v>2210</v>
      </c>
      <c r="U641" s="37"/>
      <c r="V641" s="37"/>
      <c r="W641" s="37"/>
      <c r="X641" s="37">
        <v>333</v>
      </c>
      <c r="Y641" s="37"/>
      <c r="Z641" s="37"/>
      <c r="AA641" s="37"/>
      <c r="AB641" s="37">
        <v>0</v>
      </c>
      <c r="AC641" s="37"/>
      <c r="AD641" s="37">
        <v>0</v>
      </c>
      <c r="AE641" s="37"/>
      <c r="AF641" s="37"/>
      <c r="AG641" s="37"/>
      <c r="AH641" s="37">
        <v>0</v>
      </c>
    </row>
    <row r="642" spans="1:34" ht="20.100000000000001" customHeight="1" x14ac:dyDescent="0.2">
      <c r="D642" s="38" t="s">
        <v>99</v>
      </c>
      <c r="F642" s="39">
        <v>270</v>
      </c>
      <c r="G642" s="40"/>
      <c r="H642" s="40"/>
      <c r="I642" s="40"/>
      <c r="J642" s="39">
        <v>2324</v>
      </c>
      <c r="K642" s="39">
        <v>14</v>
      </c>
      <c r="L642" s="40"/>
      <c r="M642" s="39">
        <v>2338</v>
      </c>
      <c r="N642" s="40"/>
      <c r="O642" s="40"/>
      <c r="P642" s="40"/>
      <c r="Q642" s="39">
        <v>128</v>
      </c>
      <c r="R642" s="39">
        <v>2135</v>
      </c>
      <c r="S642" s="40"/>
      <c r="T642" s="39">
        <v>2263</v>
      </c>
      <c r="U642" s="40"/>
      <c r="V642" s="40"/>
      <c r="W642" s="40"/>
      <c r="X642" s="39">
        <v>345</v>
      </c>
      <c r="Y642" s="40"/>
      <c r="Z642" s="40"/>
      <c r="AA642" s="40"/>
      <c r="AB642" s="39">
        <v>0</v>
      </c>
      <c r="AC642" s="40"/>
      <c r="AD642" s="39">
        <v>0</v>
      </c>
      <c r="AE642" s="40"/>
      <c r="AF642" s="40"/>
      <c r="AG642" s="40"/>
      <c r="AH642" s="39">
        <v>0</v>
      </c>
    </row>
    <row r="643" spans="1:34" ht="20.100000000000001" customHeight="1" x14ac:dyDescent="0.2">
      <c r="D643" s="2" t="s">
        <v>100</v>
      </c>
      <c r="F643" s="37">
        <v>200</v>
      </c>
      <c r="G643" s="37"/>
      <c r="H643" s="37"/>
      <c r="I643" s="37"/>
      <c r="J643" s="37">
        <v>2323</v>
      </c>
      <c r="K643" s="37">
        <v>150</v>
      </c>
      <c r="L643" s="37"/>
      <c r="M643" s="37">
        <v>2473</v>
      </c>
      <c r="N643" s="37"/>
      <c r="O643" s="37"/>
      <c r="P643" s="37"/>
      <c r="Q643" s="37">
        <v>516</v>
      </c>
      <c r="R643" s="37">
        <v>1848</v>
      </c>
      <c r="S643" s="37"/>
      <c r="T643" s="37">
        <v>2364</v>
      </c>
      <c r="U643" s="37"/>
      <c r="V643" s="37"/>
      <c r="W643" s="37"/>
      <c r="X643" s="37">
        <v>309</v>
      </c>
      <c r="Y643" s="37"/>
      <c r="Z643" s="37"/>
      <c r="AA643" s="37"/>
      <c r="AB643" s="37">
        <v>0</v>
      </c>
      <c r="AC643" s="37"/>
      <c r="AD643" s="37">
        <v>0</v>
      </c>
      <c r="AE643" s="37"/>
      <c r="AF643" s="37"/>
      <c r="AG643" s="37"/>
      <c r="AH643" s="37">
        <v>0</v>
      </c>
    </row>
    <row r="644" spans="1:34"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row>
    <row r="645" spans="1:34" ht="20.100000000000001" customHeight="1" x14ac:dyDescent="0.2">
      <c r="C645" s="42" t="s">
        <v>112</v>
      </c>
      <c r="D645" s="42"/>
      <c r="F645" s="44">
        <v>692</v>
      </c>
      <c r="G645" s="45"/>
      <c r="H645" s="45"/>
      <c r="I645" s="45"/>
      <c r="J645" s="44">
        <v>6949</v>
      </c>
      <c r="K645" s="44">
        <v>183</v>
      </c>
      <c r="L645" s="45"/>
      <c r="M645" s="44">
        <v>7132</v>
      </c>
      <c r="N645" s="45"/>
      <c r="O645" s="45"/>
      <c r="P645" s="45"/>
      <c r="Q645" s="44">
        <v>842</v>
      </c>
      <c r="R645" s="44">
        <v>5995</v>
      </c>
      <c r="S645" s="45"/>
      <c r="T645" s="44">
        <v>6837</v>
      </c>
      <c r="U645" s="45"/>
      <c r="V645" s="45"/>
      <c r="W645" s="45"/>
      <c r="X645" s="44">
        <v>987</v>
      </c>
      <c r="Y645" s="45"/>
      <c r="Z645" s="45"/>
      <c r="AA645" s="45"/>
      <c r="AB645" s="44">
        <v>0</v>
      </c>
      <c r="AC645" s="45"/>
      <c r="AD645" s="44">
        <v>0</v>
      </c>
      <c r="AE645" s="45"/>
      <c r="AF645" s="45"/>
      <c r="AG645" s="45"/>
      <c r="AH645" s="44">
        <v>0</v>
      </c>
    </row>
    <row r="646" spans="1:34"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row>
    <row r="647" spans="1:34"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row>
    <row r="648" spans="1:34" ht="20.100000000000001" customHeight="1" x14ac:dyDescent="0.2">
      <c r="D648" s="2" t="s">
        <v>98</v>
      </c>
      <c r="F648" s="37">
        <v>545</v>
      </c>
      <c r="G648" s="37"/>
      <c r="H648" s="37"/>
      <c r="I648" s="37"/>
      <c r="J648" s="37">
        <v>2423</v>
      </c>
      <c r="K648" s="37">
        <v>46</v>
      </c>
      <c r="L648" s="37"/>
      <c r="M648" s="37">
        <v>2469</v>
      </c>
      <c r="N648" s="37"/>
      <c r="O648" s="37"/>
      <c r="P648" s="37"/>
      <c r="Q648" s="37">
        <v>839</v>
      </c>
      <c r="R648" s="37">
        <v>1492</v>
      </c>
      <c r="S648" s="37"/>
      <c r="T648" s="37">
        <v>2331</v>
      </c>
      <c r="U648" s="37"/>
      <c r="V648" s="37"/>
      <c r="W648" s="37"/>
      <c r="X648" s="37">
        <v>628</v>
      </c>
      <c r="Y648" s="37"/>
      <c r="Z648" s="37"/>
      <c r="AA648" s="37"/>
      <c r="AB648" s="37">
        <v>0</v>
      </c>
      <c r="AC648" s="37"/>
      <c r="AD648" s="37">
        <v>55</v>
      </c>
      <c r="AE648" s="37"/>
      <c r="AF648" s="37"/>
      <c r="AG648" s="37"/>
      <c r="AH648" s="37">
        <v>3</v>
      </c>
    </row>
    <row r="649" spans="1:34" ht="20.100000000000001" customHeight="1" x14ac:dyDescent="0.2">
      <c r="D649" s="38" t="s">
        <v>99</v>
      </c>
      <c r="F649" s="39">
        <v>624</v>
      </c>
      <c r="G649" s="40"/>
      <c r="H649" s="40"/>
      <c r="I649" s="40"/>
      <c r="J649" s="39">
        <v>2331</v>
      </c>
      <c r="K649" s="39">
        <v>43</v>
      </c>
      <c r="L649" s="40"/>
      <c r="M649" s="39">
        <v>2374</v>
      </c>
      <c r="N649" s="40"/>
      <c r="O649" s="40"/>
      <c r="P649" s="40"/>
      <c r="Q649" s="39">
        <v>676</v>
      </c>
      <c r="R649" s="39">
        <v>1732</v>
      </c>
      <c r="S649" s="40"/>
      <c r="T649" s="39">
        <v>2408</v>
      </c>
      <c r="U649" s="40"/>
      <c r="V649" s="40"/>
      <c r="W649" s="40"/>
      <c r="X649" s="39">
        <v>590</v>
      </c>
      <c r="Y649" s="40"/>
      <c r="Z649" s="40"/>
      <c r="AA649" s="40"/>
      <c r="AB649" s="39">
        <v>0</v>
      </c>
      <c r="AC649" s="40"/>
      <c r="AD649" s="39">
        <v>0</v>
      </c>
      <c r="AE649" s="40"/>
      <c r="AF649" s="40"/>
      <c r="AG649" s="40"/>
      <c r="AH649" s="39">
        <v>354</v>
      </c>
    </row>
    <row r="650" spans="1:34"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row>
    <row r="651" spans="1:34" ht="20.100000000000001" customHeight="1" x14ac:dyDescent="0.2">
      <c r="C651" s="42" t="s">
        <v>319</v>
      </c>
      <c r="D651" s="42"/>
      <c r="F651" s="44">
        <v>1169</v>
      </c>
      <c r="G651" s="45"/>
      <c r="H651" s="45"/>
      <c r="I651" s="45"/>
      <c r="J651" s="44">
        <v>4754</v>
      </c>
      <c r="K651" s="44">
        <v>89</v>
      </c>
      <c r="L651" s="45"/>
      <c r="M651" s="44">
        <v>4843</v>
      </c>
      <c r="N651" s="45"/>
      <c r="O651" s="45"/>
      <c r="P651" s="45"/>
      <c r="Q651" s="44">
        <v>1515</v>
      </c>
      <c r="R651" s="44">
        <v>3224</v>
      </c>
      <c r="S651" s="45"/>
      <c r="T651" s="44">
        <v>4739</v>
      </c>
      <c r="U651" s="45"/>
      <c r="V651" s="45"/>
      <c r="W651" s="45"/>
      <c r="X651" s="44">
        <v>1218</v>
      </c>
      <c r="Y651" s="45"/>
      <c r="Z651" s="45"/>
      <c r="AA651" s="45"/>
      <c r="AB651" s="44">
        <v>0</v>
      </c>
      <c r="AC651" s="45"/>
      <c r="AD651" s="44">
        <v>55</v>
      </c>
      <c r="AE651" s="45"/>
      <c r="AF651" s="45"/>
      <c r="AG651" s="45"/>
      <c r="AH651" s="44">
        <v>357</v>
      </c>
    </row>
    <row r="652" spans="1:34"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row>
    <row r="653" spans="1:34" s="1" customFormat="1" ht="20.100000000000001" customHeight="1" x14ac:dyDescent="0.25">
      <c r="A653" s="3"/>
      <c r="B653" s="49" t="s">
        <v>320</v>
      </c>
      <c r="C653" s="50"/>
      <c r="D653" s="50"/>
      <c r="E653" s="5"/>
      <c r="F653" s="51">
        <v>2187</v>
      </c>
      <c r="G653" s="52"/>
      <c r="H653" s="52"/>
      <c r="I653" s="52"/>
      <c r="J653" s="51">
        <v>11944</v>
      </c>
      <c r="K653" s="51">
        <v>339</v>
      </c>
      <c r="L653" s="52"/>
      <c r="M653" s="51">
        <v>12283</v>
      </c>
      <c r="N653" s="52"/>
      <c r="O653" s="52"/>
      <c r="P653" s="52"/>
      <c r="Q653" s="51">
        <v>2571</v>
      </c>
      <c r="R653" s="51">
        <v>9418</v>
      </c>
      <c r="S653" s="52"/>
      <c r="T653" s="51">
        <v>11989</v>
      </c>
      <c r="U653" s="52"/>
      <c r="V653" s="52"/>
      <c r="W653" s="52"/>
      <c r="X653" s="51">
        <v>2426</v>
      </c>
      <c r="Y653" s="52"/>
      <c r="Z653" s="52"/>
      <c r="AA653" s="52"/>
      <c r="AB653" s="51">
        <v>0</v>
      </c>
      <c r="AC653" s="52"/>
      <c r="AD653" s="51">
        <v>55</v>
      </c>
      <c r="AE653" s="52"/>
      <c r="AF653" s="52"/>
      <c r="AG653" s="52"/>
      <c r="AH653" s="51">
        <v>357</v>
      </c>
    </row>
    <row r="654" spans="1:34"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row>
    <row r="655" spans="1:34"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row>
    <row r="656" spans="1:34"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row>
    <row r="657" spans="1:34" ht="20.100000000000001" customHeight="1" x14ac:dyDescent="0.2">
      <c r="B657" s="5"/>
      <c r="D657" s="2" t="s">
        <v>98</v>
      </c>
      <c r="F657" s="37">
        <v>333</v>
      </c>
      <c r="G657" s="37"/>
      <c r="H657" s="37"/>
      <c r="I657" s="37"/>
      <c r="J657" s="37">
        <v>1500</v>
      </c>
      <c r="K657" s="37">
        <v>27</v>
      </c>
      <c r="L657" s="37"/>
      <c r="M657" s="37">
        <v>1527</v>
      </c>
      <c r="N657" s="37"/>
      <c r="O657" s="37"/>
      <c r="P657" s="37"/>
      <c r="Q657" s="37">
        <v>335</v>
      </c>
      <c r="R657" s="37">
        <v>1207</v>
      </c>
      <c r="S657" s="37"/>
      <c r="T657" s="37">
        <v>1542</v>
      </c>
      <c r="U657" s="37"/>
      <c r="V657" s="37"/>
      <c r="W657" s="37"/>
      <c r="X657" s="37">
        <v>318</v>
      </c>
      <c r="Y657" s="37"/>
      <c r="Z657" s="37"/>
      <c r="AA657" s="37"/>
      <c r="AB657" s="37">
        <v>0</v>
      </c>
      <c r="AC657" s="37"/>
      <c r="AD657" s="37">
        <v>0</v>
      </c>
      <c r="AE657" s="37"/>
      <c r="AF657" s="37"/>
      <c r="AG657" s="37"/>
      <c r="AH657" s="37">
        <v>0</v>
      </c>
    </row>
    <row r="658" spans="1:34" ht="20.100000000000001" customHeight="1" x14ac:dyDescent="0.2">
      <c r="D658" s="38" t="s">
        <v>99</v>
      </c>
      <c r="F658" s="39">
        <v>342</v>
      </c>
      <c r="G658" s="40"/>
      <c r="H658" s="40"/>
      <c r="I658" s="40"/>
      <c r="J658" s="39">
        <v>1485</v>
      </c>
      <c r="K658" s="39">
        <v>28</v>
      </c>
      <c r="L658" s="40"/>
      <c r="M658" s="39">
        <v>1513</v>
      </c>
      <c r="N658" s="40"/>
      <c r="O658" s="40"/>
      <c r="P658" s="40"/>
      <c r="Q658" s="39">
        <v>260</v>
      </c>
      <c r="R658" s="39">
        <v>1315</v>
      </c>
      <c r="S658" s="40"/>
      <c r="T658" s="39">
        <v>1575</v>
      </c>
      <c r="U658" s="40"/>
      <c r="V658" s="40"/>
      <c r="W658" s="40"/>
      <c r="X658" s="39">
        <v>280</v>
      </c>
      <c r="Y658" s="40"/>
      <c r="Z658" s="40"/>
      <c r="AA658" s="40"/>
      <c r="AB658" s="39">
        <v>0</v>
      </c>
      <c r="AC658" s="40"/>
      <c r="AD658" s="39">
        <v>0</v>
      </c>
      <c r="AE658" s="40"/>
      <c r="AF658" s="40"/>
      <c r="AG658" s="40"/>
      <c r="AH658" s="39">
        <v>1</v>
      </c>
    </row>
    <row r="659" spans="1:34" ht="20.100000000000001" customHeight="1" x14ac:dyDescent="0.2">
      <c r="D659" s="2" t="s">
        <v>113</v>
      </c>
      <c r="F659" s="37">
        <v>295</v>
      </c>
      <c r="G659" s="37"/>
      <c r="H659" s="37"/>
      <c r="I659" s="37"/>
      <c r="J659" s="37">
        <v>1518</v>
      </c>
      <c r="K659" s="37">
        <v>45</v>
      </c>
      <c r="L659" s="37"/>
      <c r="M659" s="37">
        <v>1563</v>
      </c>
      <c r="N659" s="37"/>
      <c r="O659" s="37"/>
      <c r="P659" s="37"/>
      <c r="Q659" s="37">
        <v>333</v>
      </c>
      <c r="R659" s="37">
        <v>1197</v>
      </c>
      <c r="S659" s="37"/>
      <c r="T659" s="37">
        <v>1530</v>
      </c>
      <c r="U659" s="37"/>
      <c r="V659" s="37"/>
      <c r="W659" s="37"/>
      <c r="X659" s="37">
        <v>317</v>
      </c>
      <c r="Y659" s="37"/>
      <c r="Z659" s="37"/>
      <c r="AA659" s="37"/>
      <c r="AB659" s="37">
        <v>0</v>
      </c>
      <c r="AC659" s="37"/>
      <c r="AD659" s="37">
        <v>11</v>
      </c>
      <c r="AE659" s="37"/>
      <c r="AF659" s="37"/>
      <c r="AG659" s="37"/>
      <c r="AH659" s="37">
        <v>3</v>
      </c>
    </row>
    <row r="660" spans="1:34"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row>
    <row r="661" spans="1:34" s="1" customFormat="1" ht="20.100000000000001" customHeight="1" x14ac:dyDescent="0.2">
      <c r="A661" s="3"/>
      <c r="B661" s="6"/>
      <c r="C661" s="42" t="s">
        <v>180</v>
      </c>
      <c r="D661" s="42"/>
      <c r="E661" s="5"/>
      <c r="F661" s="44">
        <v>970</v>
      </c>
      <c r="G661" s="45"/>
      <c r="H661" s="45"/>
      <c r="I661" s="45"/>
      <c r="J661" s="44">
        <v>4503</v>
      </c>
      <c r="K661" s="44">
        <v>100</v>
      </c>
      <c r="L661" s="45"/>
      <c r="M661" s="44">
        <v>4603</v>
      </c>
      <c r="N661" s="45"/>
      <c r="O661" s="45"/>
      <c r="P661" s="45"/>
      <c r="Q661" s="44">
        <v>928</v>
      </c>
      <c r="R661" s="44">
        <v>3719</v>
      </c>
      <c r="S661" s="45"/>
      <c r="T661" s="44">
        <v>4647</v>
      </c>
      <c r="U661" s="45"/>
      <c r="V661" s="45"/>
      <c r="W661" s="45"/>
      <c r="X661" s="44">
        <v>915</v>
      </c>
      <c r="Y661" s="45"/>
      <c r="Z661" s="45"/>
      <c r="AA661" s="45"/>
      <c r="AB661" s="44">
        <v>0</v>
      </c>
      <c r="AC661" s="45"/>
      <c r="AD661" s="44">
        <v>11</v>
      </c>
      <c r="AE661" s="45"/>
      <c r="AF661" s="45"/>
      <c r="AG661" s="45"/>
      <c r="AH661" s="44">
        <v>4</v>
      </c>
    </row>
    <row r="662" spans="1:34"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row>
    <row r="663" spans="1:34" s="1" customFormat="1" ht="20.100000000000001" customHeight="1" x14ac:dyDescent="0.25">
      <c r="A663" s="3"/>
      <c r="B663" s="49" t="s">
        <v>322</v>
      </c>
      <c r="C663" s="50"/>
      <c r="D663" s="50"/>
      <c r="E663" s="5"/>
      <c r="F663" s="51">
        <v>970</v>
      </c>
      <c r="G663" s="52"/>
      <c r="H663" s="52"/>
      <c r="I663" s="52"/>
      <c r="J663" s="51">
        <v>4503</v>
      </c>
      <c r="K663" s="51">
        <v>100</v>
      </c>
      <c r="L663" s="52"/>
      <c r="M663" s="51">
        <v>4603</v>
      </c>
      <c r="N663" s="52"/>
      <c r="O663" s="52"/>
      <c r="P663" s="52"/>
      <c r="Q663" s="51">
        <v>928</v>
      </c>
      <c r="R663" s="51">
        <v>3719</v>
      </c>
      <c r="S663" s="52"/>
      <c r="T663" s="51">
        <v>4647</v>
      </c>
      <c r="U663" s="52"/>
      <c r="V663" s="52"/>
      <c r="W663" s="52"/>
      <c r="X663" s="51">
        <v>915</v>
      </c>
      <c r="Y663" s="52"/>
      <c r="Z663" s="52"/>
      <c r="AA663" s="52"/>
      <c r="AB663" s="51">
        <v>0</v>
      </c>
      <c r="AC663" s="52"/>
      <c r="AD663" s="51">
        <v>11</v>
      </c>
      <c r="AE663" s="52"/>
      <c r="AF663" s="52"/>
      <c r="AG663" s="52"/>
      <c r="AH663" s="51">
        <v>4</v>
      </c>
    </row>
    <row r="664" spans="1:34"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row>
    <row r="665" spans="1:34"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row>
    <row r="666" spans="1:34"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row>
    <row r="667" spans="1:34" ht="20.100000000000001" customHeight="1" x14ac:dyDescent="0.2">
      <c r="B667" s="5"/>
      <c r="D667" s="2" t="s">
        <v>98</v>
      </c>
      <c r="F667" s="37">
        <v>289</v>
      </c>
      <c r="G667" s="37"/>
      <c r="H667" s="37"/>
      <c r="I667" s="37"/>
      <c r="J667" s="37">
        <v>1410</v>
      </c>
      <c r="K667" s="37">
        <v>18</v>
      </c>
      <c r="L667" s="37"/>
      <c r="M667" s="37">
        <v>1428</v>
      </c>
      <c r="N667" s="37"/>
      <c r="O667" s="37"/>
      <c r="P667" s="37"/>
      <c r="Q667" s="37">
        <v>215</v>
      </c>
      <c r="R667" s="37">
        <v>1181</v>
      </c>
      <c r="S667" s="37"/>
      <c r="T667" s="37">
        <v>1396</v>
      </c>
      <c r="U667" s="37"/>
      <c r="V667" s="37"/>
      <c r="W667" s="37"/>
      <c r="X667" s="37">
        <v>313</v>
      </c>
      <c r="Y667" s="37"/>
      <c r="Z667" s="37"/>
      <c r="AA667" s="37"/>
      <c r="AB667" s="37">
        <v>0</v>
      </c>
      <c r="AC667" s="37"/>
      <c r="AD667" s="37">
        <v>8</v>
      </c>
      <c r="AE667" s="37"/>
      <c r="AF667" s="37"/>
      <c r="AG667" s="37"/>
      <c r="AH667" s="37">
        <v>0</v>
      </c>
    </row>
    <row r="668" spans="1:34" ht="20.100000000000001" customHeight="1" x14ac:dyDescent="0.2">
      <c r="D668" s="38" t="s">
        <v>99</v>
      </c>
      <c r="F668" s="39">
        <v>329</v>
      </c>
      <c r="G668" s="40"/>
      <c r="H668" s="40"/>
      <c r="I668" s="40"/>
      <c r="J668" s="39">
        <v>1401</v>
      </c>
      <c r="K668" s="39">
        <v>43</v>
      </c>
      <c r="L668" s="40"/>
      <c r="M668" s="39">
        <v>1444</v>
      </c>
      <c r="N668" s="40"/>
      <c r="O668" s="40"/>
      <c r="P668" s="40"/>
      <c r="Q668" s="39">
        <v>286</v>
      </c>
      <c r="R668" s="39">
        <v>1074</v>
      </c>
      <c r="S668" s="40"/>
      <c r="T668" s="39">
        <v>1360</v>
      </c>
      <c r="U668" s="40"/>
      <c r="V668" s="40"/>
      <c r="W668" s="40"/>
      <c r="X668" s="39">
        <v>401</v>
      </c>
      <c r="Y668" s="40"/>
      <c r="Z668" s="40"/>
      <c r="AA668" s="40"/>
      <c r="AB668" s="39">
        <v>0</v>
      </c>
      <c r="AC668" s="40"/>
      <c r="AD668" s="39">
        <v>12</v>
      </c>
      <c r="AE668" s="40"/>
      <c r="AF668" s="40"/>
      <c r="AG668" s="40"/>
      <c r="AH668" s="39">
        <v>1</v>
      </c>
    </row>
    <row r="669" spans="1:34" ht="20.100000000000001" customHeight="1" x14ac:dyDescent="0.2">
      <c r="D669" s="2" t="s">
        <v>100</v>
      </c>
      <c r="F669" s="37">
        <v>346</v>
      </c>
      <c r="G669" s="37"/>
      <c r="H669" s="37"/>
      <c r="I669" s="37"/>
      <c r="J669" s="37">
        <v>1427</v>
      </c>
      <c r="K669" s="37">
        <v>59</v>
      </c>
      <c r="L669" s="37"/>
      <c r="M669" s="37">
        <v>1486</v>
      </c>
      <c r="N669" s="37"/>
      <c r="O669" s="37"/>
      <c r="P669" s="37"/>
      <c r="Q669" s="37">
        <v>282</v>
      </c>
      <c r="R669" s="37">
        <v>1131</v>
      </c>
      <c r="S669" s="37"/>
      <c r="T669" s="37">
        <v>1413</v>
      </c>
      <c r="U669" s="37"/>
      <c r="V669" s="37"/>
      <c r="W669" s="37"/>
      <c r="X669" s="37">
        <v>413</v>
      </c>
      <c r="Y669" s="37"/>
      <c r="Z669" s="37"/>
      <c r="AA669" s="37"/>
      <c r="AB669" s="37">
        <v>0</v>
      </c>
      <c r="AC669" s="37"/>
      <c r="AD669" s="37">
        <v>6</v>
      </c>
      <c r="AE669" s="37"/>
      <c r="AF669" s="37"/>
      <c r="AG669" s="37"/>
      <c r="AH669" s="37">
        <v>3</v>
      </c>
    </row>
    <row r="670" spans="1:34"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row>
    <row r="671" spans="1:34" s="1" customFormat="1" ht="20.100000000000001" customHeight="1" x14ac:dyDescent="0.2">
      <c r="A671" s="3"/>
      <c r="B671" s="6"/>
      <c r="C671" s="42" t="s">
        <v>180</v>
      </c>
      <c r="D671" s="42"/>
      <c r="E671" s="5"/>
      <c r="F671" s="44">
        <v>964</v>
      </c>
      <c r="G671" s="45"/>
      <c r="H671" s="45"/>
      <c r="I671" s="45"/>
      <c r="J671" s="44">
        <v>4238</v>
      </c>
      <c r="K671" s="44">
        <v>120</v>
      </c>
      <c r="L671" s="45"/>
      <c r="M671" s="44">
        <v>4358</v>
      </c>
      <c r="N671" s="45"/>
      <c r="O671" s="45"/>
      <c r="P671" s="45"/>
      <c r="Q671" s="44">
        <v>783</v>
      </c>
      <c r="R671" s="44">
        <v>3386</v>
      </c>
      <c r="S671" s="45"/>
      <c r="T671" s="44">
        <v>4169</v>
      </c>
      <c r="U671" s="45"/>
      <c r="V671" s="45"/>
      <c r="W671" s="45"/>
      <c r="X671" s="44">
        <v>1127</v>
      </c>
      <c r="Y671" s="45"/>
      <c r="Z671" s="45"/>
      <c r="AA671" s="45"/>
      <c r="AB671" s="44">
        <v>0</v>
      </c>
      <c r="AC671" s="45"/>
      <c r="AD671" s="44">
        <v>26</v>
      </c>
      <c r="AE671" s="45"/>
      <c r="AF671" s="45"/>
      <c r="AG671" s="45"/>
      <c r="AH671" s="44">
        <v>4</v>
      </c>
    </row>
    <row r="672" spans="1:34"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row>
    <row r="673" spans="1:34" s="1" customFormat="1" ht="20.100000000000001" customHeight="1" x14ac:dyDescent="0.25">
      <c r="A673" s="3"/>
      <c r="B673" s="49" t="s">
        <v>324</v>
      </c>
      <c r="C673" s="50"/>
      <c r="D673" s="50"/>
      <c r="E673" s="5"/>
      <c r="F673" s="51">
        <v>964</v>
      </c>
      <c r="G673" s="52"/>
      <c r="H673" s="52"/>
      <c r="I673" s="52"/>
      <c r="J673" s="51">
        <v>4238</v>
      </c>
      <c r="K673" s="51">
        <v>120</v>
      </c>
      <c r="L673" s="52"/>
      <c r="M673" s="51">
        <v>4358</v>
      </c>
      <c r="N673" s="52"/>
      <c r="O673" s="52"/>
      <c r="P673" s="52"/>
      <c r="Q673" s="51">
        <v>783</v>
      </c>
      <c r="R673" s="51">
        <v>3386</v>
      </c>
      <c r="S673" s="52"/>
      <c r="T673" s="51">
        <v>4169</v>
      </c>
      <c r="U673" s="52"/>
      <c r="V673" s="52"/>
      <c r="W673" s="52"/>
      <c r="X673" s="51">
        <v>1127</v>
      </c>
      <c r="Y673" s="52"/>
      <c r="Z673" s="52"/>
      <c r="AA673" s="52"/>
      <c r="AB673" s="51">
        <v>0</v>
      </c>
      <c r="AC673" s="52"/>
      <c r="AD673" s="51">
        <v>26</v>
      </c>
      <c r="AE673" s="52"/>
      <c r="AF673" s="52"/>
      <c r="AG673" s="52"/>
      <c r="AH673" s="51">
        <v>4</v>
      </c>
    </row>
    <row r="674" spans="1:34"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row>
    <row r="675" spans="1:34"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row>
    <row r="676" spans="1:34"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row>
    <row r="677" spans="1:34" ht="20.100000000000001" customHeight="1" x14ac:dyDescent="0.2">
      <c r="D677" s="2" t="s">
        <v>173</v>
      </c>
      <c r="F677" s="37">
        <v>625</v>
      </c>
      <c r="G677" s="37"/>
      <c r="H677" s="37"/>
      <c r="I677" s="37"/>
      <c r="J677" s="37">
        <v>846</v>
      </c>
      <c r="K677" s="37">
        <v>22</v>
      </c>
      <c r="L677" s="37"/>
      <c r="M677" s="37">
        <v>868</v>
      </c>
      <c r="N677" s="37"/>
      <c r="O677" s="37"/>
      <c r="P677" s="37"/>
      <c r="Q677" s="37">
        <v>240</v>
      </c>
      <c r="R677" s="37">
        <v>795</v>
      </c>
      <c r="S677" s="37"/>
      <c r="T677" s="37">
        <v>1035</v>
      </c>
      <c r="U677" s="37"/>
      <c r="V677" s="37"/>
      <c r="W677" s="37"/>
      <c r="X677" s="37">
        <v>458</v>
      </c>
      <c r="Y677" s="37"/>
      <c r="Z677" s="37"/>
      <c r="AA677" s="37"/>
      <c r="AB677" s="37">
        <v>0</v>
      </c>
      <c r="AC677" s="37"/>
      <c r="AD677" s="37">
        <v>0</v>
      </c>
      <c r="AE677" s="37"/>
      <c r="AF677" s="37"/>
      <c r="AG677" s="37"/>
      <c r="AH677" s="37">
        <v>0</v>
      </c>
    </row>
    <row r="678" spans="1:34"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row>
    <row r="679" spans="1:34" ht="20.100000000000001" customHeight="1" x14ac:dyDescent="0.2">
      <c r="C679" s="42" t="s">
        <v>188</v>
      </c>
      <c r="D679" s="42"/>
      <c r="F679" s="44">
        <v>625</v>
      </c>
      <c r="G679" s="45"/>
      <c r="H679" s="45"/>
      <c r="I679" s="45"/>
      <c r="J679" s="44">
        <v>846</v>
      </c>
      <c r="K679" s="44">
        <v>22</v>
      </c>
      <c r="L679" s="45"/>
      <c r="M679" s="44">
        <v>868</v>
      </c>
      <c r="N679" s="45"/>
      <c r="O679" s="45"/>
      <c r="P679" s="45"/>
      <c r="Q679" s="44">
        <v>240</v>
      </c>
      <c r="R679" s="44">
        <v>795</v>
      </c>
      <c r="S679" s="45"/>
      <c r="T679" s="44">
        <v>1035</v>
      </c>
      <c r="U679" s="45"/>
      <c r="V679" s="45"/>
      <c r="W679" s="45"/>
      <c r="X679" s="44">
        <v>458</v>
      </c>
      <c r="Y679" s="45"/>
      <c r="Z679" s="45"/>
      <c r="AA679" s="45"/>
      <c r="AB679" s="44">
        <v>0</v>
      </c>
      <c r="AC679" s="45"/>
      <c r="AD679" s="44">
        <v>0</v>
      </c>
      <c r="AE679" s="45"/>
      <c r="AF679" s="45"/>
      <c r="AG679" s="45"/>
      <c r="AH679" s="44">
        <v>0</v>
      </c>
    </row>
    <row r="680" spans="1:34"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row>
    <row r="681" spans="1:34"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row>
    <row r="682" spans="1:34" ht="20.100000000000001" customHeight="1" x14ac:dyDescent="0.2">
      <c r="D682" s="2" t="s">
        <v>124</v>
      </c>
      <c r="F682" s="37">
        <v>407</v>
      </c>
      <c r="G682" s="37"/>
      <c r="H682" s="37"/>
      <c r="I682" s="37"/>
      <c r="J682" s="37">
        <v>1077</v>
      </c>
      <c r="K682" s="37">
        <v>37</v>
      </c>
      <c r="L682" s="37"/>
      <c r="M682" s="37">
        <v>1114</v>
      </c>
      <c r="N682" s="37"/>
      <c r="O682" s="37"/>
      <c r="P682" s="37"/>
      <c r="Q682" s="37">
        <v>319</v>
      </c>
      <c r="R682" s="37">
        <v>874</v>
      </c>
      <c r="S682" s="37"/>
      <c r="T682" s="37">
        <v>1193</v>
      </c>
      <c r="U682" s="37"/>
      <c r="V682" s="37"/>
      <c r="W682" s="37"/>
      <c r="X682" s="37">
        <v>328</v>
      </c>
      <c r="Y682" s="37"/>
      <c r="Z682" s="37"/>
      <c r="AA682" s="37"/>
      <c r="AB682" s="37">
        <v>0</v>
      </c>
      <c r="AC682" s="37"/>
      <c r="AD682" s="37">
        <v>0</v>
      </c>
      <c r="AE682" s="37"/>
      <c r="AF682" s="37"/>
      <c r="AG682" s="37"/>
      <c r="AH682" s="37">
        <v>5</v>
      </c>
    </row>
    <row r="683" spans="1:34" ht="20.100000000000001" customHeight="1" x14ac:dyDescent="0.2">
      <c r="B683" s="5"/>
      <c r="D683" s="38" t="s">
        <v>173</v>
      </c>
      <c r="F683" s="39">
        <v>441</v>
      </c>
      <c r="G683" s="40"/>
      <c r="H683" s="40"/>
      <c r="I683" s="40"/>
      <c r="J683" s="39">
        <v>2166</v>
      </c>
      <c r="K683" s="39">
        <v>51</v>
      </c>
      <c r="L683" s="40"/>
      <c r="M683" s="39">
        <v>2217</v>
      </c>
      <c r="N683" s="40"/>
      <c r="O683" s="40"/>
      <c r="P683" s="40"/>
      <c r="Q683" s="39">
        <v>697</v>
      </c>
      <c r="R683" s="39">
        <v>1463</v>
      </c>
      <c r="S683" s="40"/>
      <c r="T683" s="39">
        <v>2160</v>
      </c>
      <c r="U683" s="40"/>
      <c r="V683" s="40"/>
      <c r="W683" s="40"/>
      <c r="X683" s="39">
        <v>477</v>
      </c>
      <c r="Y683" s="40"/>
      <c r="Z683" s="40"/>
      <c r="AA683" s="40"/>
      <c r="AB683" s="39">
        <v>0</v>
      </c>
      <c r="AC683" s="40"/>
      <c r="AD683" s="39">
        <v>21</v>
      </c>
      <c r="AE683" s="40"/>
      <c r="AF683" s="40"/>
      <c r="AG683" s="40"/>
      <c r="AH683" s="39">
        <v>1</v>
      </c>
    </row>
    <row r="684" spans="1:34" ht="20.100000000000001" customHeight="1" x14ac:dyDescent="0.2">
      <c r="B684" s="5"/>
      <c r="D684" s="2" t="s">
        <v>100</v>
      </c>
      <c r="F684" s="37">
        <v>354</v>
      </c>
      <c r="G684" s="37"/>
      <c r="H684" s="37"/>
      <c r="I684" s="37"/>
      <c r="J684" s="37">
        <v>2208</v>
      </c>
      <c r="K684" s="37">
        <v>62</v>
      </c>
      <c r="L684" s="37"/>
      <c r="M684" s="37">
        <v>2270</v>
      </c>
      <c r="N684" s="37"/>
      <c r="O684" s="37"/>
      <c r="P684" s="37"/>
      <c r="Q684" s="37">
        <v>907</v>
      </c>
      <c r="R684" s="37">
        <v>1380</v>
      </c>
      <c r="S684" s="37"/>
      <c r="T684" s="37">
        <v>2287</v>
      </c>
      <c r="U684" s="37"/>
      <c r="V684" s="37"/>
      <c r="W684" s="37"/>
      <c r="X684" s="37">
        <v>311</v>
      </c>
      <c r="Y684" s="37"/>
      <c r="Z684" s="37"/>
      <c r="AA684" s="37"/>
      <c r="AB684" s="37">
        <v>0</v>
      </c>
      <c r="AC684" s="37"/>
      <c r="AD684" s="37">
        <v>26</v>
      </c>
      <c r="AE684" s="37"/>
      <c r="AF684" s="37"/>
      <c r="AG684" s="37"/>
      <c r="AH684" s="37">
        <v>1</v>
      </c>
    </row>
    <row r="685" spans="1:34" ht="20.100000000000001" customHeight="1" x14ac:dyDescent="0.2">
      <c r="D685" s="38" t="s">
        <v>101</v>
      </c>
      <c r="F685" s="39">
        <v>408</v>
      </c>
      <c r="G685" s="40"/>
      <c r="H685" s="40"/>
      <c r="I685" s="40"/>
      <c r="J685" s="39">
        <v>2200</v>
      </c>
      <c r="K685" s="39">
        <v>48</v>
      </c>
      <c r="L685" s="40"/>
      <c r="M685" s="39">
        <v>2248</v>
      </c>
      <c r="N685" s="40"/>
      <c r="O685" s="40"/>
      <c r="P685" s="40"/>
      <c r="Q685" s="39">
        <v>761</v>
      </c>
      <c r="R685" s="39">
        <v>1348</v>
      </c>
      <c r="S685" s="40"/>
      <c r="T685" s="39">
        <v>2109</v>
      </c>
      <c r="U685" s="40"/>
      <c r="V685" s="40"/>
      <c r="W685" s="40"/>
      <c r="X685" s="39">
        <v>520</v>
      </c>
      <c r="Y685" s="40"/>
      <c r="Z685" s="40"/>
      <c r="AA685" s="40"/>
      <c r="AB685" s="39">
        <v>0</v>
      </c>
      <c r="AC685" s="40"/>
      <c r="AD685" s="39">
        <v>27</v>
      </c>
      <c r="AE685" s="40"/>
      <c r="AF685" s="40"/>
      <c r="AG685" s="40"/>
      <c r="AH685" s="39">
        <v>1</v>
      </c>
    </row>
    <row r="686" spans="1:34" ht="20.100000000000001" customHeight="1" x14ac:dyDescent="0.2">
      <c r="D686" s="2" t="s">
        <v>115</v>
      </c>
      <c r="F686" s="37">
        <v>466</v>
      </c>
      <c r="G686" s="37"/>
      <c r="H686" s="37"/>
      <c r="I686" s="37"/>
      <c r="J686" s="37">
        <v>2150</v>
      </c>
      <c r="K686" s="37">
        <v>40</v>
      </c>
      <c r="L686" s="37"/>
      <c r="M686" s="37">
        <v>2190</v>
      </c>
      <c r="N686" s="37"/>
      <c r="O686" s="37"/>
      <c r="P686" s="37"/>
      <c r="Q686" s="37">
        <v>753</v>
      </c>
      <c r="R686" s="37">
        <v>1429</v>
      </c>
      <c r="S686" s="37"/>
      <c r="T686" s="37">
        <v>2182</v>
      </c>
      <c r="U686" s="37"/>
      <c r="V686" s="37"/>
      <c r="W686" s="37"/>
      <c r="X686" s="37">
        <v>451</v>
      </c>
      <c r="Y686" s="37"/>
      <c r="Z686" s="37"/>
      <c r="AA686" s="37"/>
      <c r="AB686" s="37">
        <v>0</v>
      </c>
      <c r="AC686" s="37"/>
      <c r="AD686" s="37">
        <v>23</v>
      </c>
      <c r="AE686" s="37"/>
      <c r="AF686" s="37"/>
      <c r="AG686" s="37"/>
      <c r="AH686" s="37">
        <v>0</v>
      </c>
    </row>
    <row r="687" spans="1:34" ht="20.100000000000001" customHeight="1" x14ac:dyDescent="0.2">
      <c r="D687" s="38" t="s">
        <v>103</v>
      </c>
      <c r="F687" s="39">
        <v>364</v>
      </c>
      <c r="G687" s="40"/>
      <c r="H687" s="40"/>
      <c r="I687" s="40"/>
      <c r="J687" s="39">
        <v>1092</v>
      </c>
      <c r="K687" s="39">
        <v>12</v>
      </c>
      <c r="L687" s="40"/>
      <c r="M687" s="39">
        <v>1104</v>
      </c>
      <c r="N687" s="40"/>
      <c r="O687" s="40"/>
      <c r="P687" s="40"/>
      <c r="Q687" s="39">
        <v>341</v>
      </c>
      <c r="R687" s="39">
        <v>844</v>
      </c>
      <c r="S687" s="40"/>
      <c r="T687" s="39">
        <v>1185</v>
      </c>
      <c r="U687" s="40"/>
      <c r="V687" s="40"/>
      <c r="W687" s="40"/>
      <c r="X687" s="39">
        <v>283</v>
      </c>
      <c r="Y687" s="40"/>
      <c r="Z687" s="40"/>
      <c r="AA687" s="40"/>
      <c r="AB687" s="39">
        <v>0</v>
      </c>
      <c r="AC687" s="40"/>
      <c r="AD687" s="39">
        <v>0</v>
      </c>
      <c r="AE687" s="40"/>
      <c r="AF687" s="40"/>
      <c r="AG687" s="40"/>
      <c r="AH687" s="39">
        <v>75</v>
      </c>
    </row>
    <row r="688" spans="1:34" ht="20.100000000000001" customHeight="1" x14ac:dyDescent="0.2">
      <c r="D688" s="2" t="s">
        <v>104</v>
      </c>
      <c r="F688" s="37">
        <v>310</v>
      </c>
      <c r="G688" s="37"/>
      <c r="H688" s="37"/>
      <c r="I688" s="37"/>
      <c r="J688" s="37">
        <v>2160</v>
      </c>
      <c r="K688" s="37">
        <v>48</v>
      </c>
      <c r="L688" s="37"/>
      <c r="M688" s="37">
        <v>2208</v>
      </c>
      <c r="N688" s="37"/>
      <c r="O688" s="37"/>
      <c r="P688" s="37"/>
      <c r="Q688" s="37">
        <v>844</v>
      </c>
      <c r="R688" s="37">
        <v>1296</v>
      </c>
      <c r="S688" s="37"/>
      <c r="T688" s="37">
        <v>2140</v>
      </c>
      <c r="U688" s="37"/>
      <c r="V688" s="37"/>
      <c r="W688" s="37"/>
      <c r="X688" s="37">
        <v>356</v>
      </c>
      <c r="Y688" s="37"/>
      <c r="Z688" s="37"/>
      <c r="AA688" s="37"/>
      <c r="AB688" s="37">
        <v>0</v>
      </c>
      <c r="AC688" s="37"/>
      <c r="AD688" s="37">
        <v>22</v>
      </c>
      <c r="AE688" s="37"/>
      <c r="AF688" s="37"/>
      <c r="AG688" s="37"/>
      <c r="AH688" s="37">
        <v>1</v>
      </c>
    </row>
    <row r="689" spans="1:34"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row>
    <row r="690" spans="1:34" s="1" customFormat="1" ht="20.100000000000001" customHeight="1" x14ac:dyDescent="0.2">
      <c r="A690" s="3"/>
      <c r="B690" s="6"/>
      <c r="C690" s="42" t="s">
        <v>180</v>
      </c>
      <c r="D690" s="42"/>
      <c r="E690" s="5"/>
      <c r="F690" s="44">
        <v>2750</v>
      </c>
      <c r="G690" s="45"/>
      <c r="H690" s="45"/>
      <c r="I690" s="45"/>
      <c r="J690" s="44">
        <v>13053</v>
      </c>
      <c r="K690" s="44">
        <v>298</v>
      </c>
      <c r="L690" s="45"/>
      <c r="M690" s="44">
        <v>13351</v>
      </c>
      <c r="N690" s="45"/>
      <c r="O690" s="45"/>
      <c r="P690" s="45"/>
      <c r="Q690" s="44">
        <v>4622</v>
      </c>
      <c r="R690" s="44">
        <v>8634</v>
      </c>
      <c r="S690" s="45"/>
      <c r="T690" s="44">
        <v>13256</v>
      </c>
      <c r="U690" s="45"/>
      <c r="V690" s="45"/>
      <c r="W690" s="45"/>
      <c r="X690" s="44">
        <v>2726</v>
      </c>
      <c r="Y690" s="45"/>
      <c r="Z690" s="45"/>
      <c r="AA690" s="45"/>
      <c r="AB690" s="44">
        <v>0</v>
      </c>
      <c r="AC690" s="45"/>
      <c r="AD690" s="44">
        <v>119</v>
      </c>
      <c r="AE690" s="45"/>
      <c r="AF690" s="45"/>
      <c r="AG690" s="45"/>
      <c r="AH690" s="44">
        <v>84</v>
      </c>
    </row>
    <row r="691" spans="1:34"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row>
    <row r="692" spans="1:34" s="1" customFormat="1" ht="20.100000000000001" customHeight="1" x14ac:dyDescent="0.25">
      <c r="A692" s="3"/>
      <c r="B692" s="49" t="s">
        <v>326</v>
      </c>
      <c r="C692" s="50"/>
      <c r="D692" s="50"/>
      <c r="E692" s="5"/>
      <c r="F692" s="51">
        <v>3375</v>
      </c>
      <c r="G692" s="52"/>
      <c r="H692" s="52"/>
      <c r="I692" s="52"/>
      <c r="J692" s="51">
        <v>13899</v>
      </c>
      <c r="K692" s="51">
        <v>320</v>
      </c>
      <c r="L692" s="52"/>
      <c r="M692" s="51">
        <v>14219</v>
      </c>
      <c r="N692" s="52"/>
      <c r="O692" s="52"/>
      <c r="P692" s="52"/>
      <c r="Q692" s="51">
        <v>4862</v>
      </c>
      <c r="R692" s="51">
        <v>9429</v>
      </c>
      <c r="S692" s="52"/>
      <c r="T692" s="51">
        <v>14291</v>
      </c>
      <c r="U692" s="52"/>
      <c r="V692" s="52"/>
      <c r="W692" s="52"/>
      <c r="X692" s="51">
        <v>3184</v>
      </c>
      <c r="Y692" s="52"/>
      <c r="Z692" s="52"/>
      <c r="AA692" s="52"/>
      <c r="AB692" s="51">
        <v>0</v>
      </c>
      <c r="AC692" s="52"/>
      <c r="AD692" s="51">
        <v>119</v>
      </c>
      <c r="AE692" s="52"/>
      <c r="AF692" s="52"/>
      <c r="AG692" s="52"/>
      <c r="AH692" s="51">
        <v>84</v>
      </c>
    </row>
    <row r="693" spans="1:34"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row>
    <row r="694" spans="1:34"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row>
    <row r="695" spans="1:34"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row>
    <row r="696" spans="1:34" ht="20.100000000000001" customHeight="1" x14ac:dyDescent="0.2">
      <c r="D696" s="2" t="s">
        <v>98</v>
      </c>
      <c r="F696" s="37">
        <v>839</v>
      </c>
      <c r="G696" s="37"/>
      <c r="H696" s="37"/>
      <c r="I696" s="37"/>
      <c r="J696" s="37">
        <v>1992</v>
      </c>
      <c r="K696" s="37">
        <v>42</v>
      </c>
      <c r="L696" s="37"/>
      <c r="M696" s="37">
        <v>2034</v>
      </c>
      <c r="N696" s="37"/>
      <c r="O696" s="37"/>
      <c r="P696" s="37"/>
      <c r="Q696" s="37">
        <v>244</v>
      </c>
      <c r="R696" s="37">
        <v>1762</v>
      </c>
      <c r="S696" s="37"/>
      <c r="T696" s="37">
        <v>2006</v>
      </c>
      <c r="U696" s="37"/>
      <c r="V696" s="37"/>
      <c r="W696" s="37"/>
      <c r="X696" s="37">
        <v>867</v>
      </c>
      <c r="Y696" s="37"/>
      <c r="Z696" s="37"/>
      <c r="AA696" s="37"/>
      <c r="AB696" s="37">
        <v>0</v>
      </c>
      <c r="AC696" s="37"/>
      <c r="AD696" s="37">
        <v>0</v>
      </c>
      <c r="AE696" s="37"/>
      <c r="AF696" s="37"/>
      <c r="AG696" s="37"/>
      <c r="AH696" s="37">
        <v>4</v>
      </c>
    </row>
    <row r="697" spans="1:34" ht="20.100000000000001" customHeight="1" x14ac:dyDescent="0.2">
      <c r="D697" s="38" t="s">
        <v>99</v>
      </c>
      <c r="F697" s="39">
        <v>627</v>
      </c>
      <c r="G697" s="40"/>
      <c r="H697" s="40"/>
      <c r="I697" s="40"/>
      <c r="J697" s="39">
        <v>2010</v>
      </c>
      <c r="K697" s="39">
        <v>31</v>
      </c>
      <c r="L697" s="40"/>
      <c r="M697" s="39">
        <v>2041</v>
      </c>
      <c r="N697" s="40"/>
      <c r="O697" s="40"/>
      <c r="P697" s="40"/>
      <c r="Q697" s="39">
        <v>470</v>
      </c>
      <c r="R697" s="39">
        <v>1626</v>
      </c>
      <c r="S697" s="40"/>
      <c r="T697" s="39">
        <v>2096</v>
      </c>
      <c r="U697" s="40"/>
      <c r="V697" s="40"/>
      <c r="W697" s="40"/>
      <c r="X697" s="39">
        <v>571</v>
      </c>
      <c r="Y697" s="40"/>
      <c r="Z697" s="40"/>
      <c r="AA697" s="40"/>
      <c r="AB697" s="39">
        <v>0</v>
      </c>
      <c r="AC697" s="40"/>
      <c r="AD697" s="39">
        <v>1</v>
      </c>
      <c r="AE697" s="40"/>
      <c r="AF697" s="40"/>
      <c r="AG697" s="40"/>
      <c r="AH697" s="39">
        <v>2</v>
      </c>
    </row>
    <row r="698" spans="1:34" ht="20.100000000000001" customHeight="1" x14ac:dyDescent="0.2">
      <c r="D698" s="2" t="s">
        <v>100</v>
      </c>
      <c r="F698" s="40">
        <v>283</v>
      </c>
      <c r="G698" s="40"/>
      <c r="H698" s="40"/>
      <c r="I698" s="40"/>
      <c r="J698" s="40">
        <v>2002</v>
      </c>
      <c r="K698" s="40">
        <v>37</v>
      </c>
      <c r="L698" s="40"/>
      <c r="M698" s="40">
        <v>2039</v>
      </c>
      <c r="N698" s="40"/>
      <c r="O698" s="40"/>
      <c r="P698" s="40"/>
      <c r="Q698" s="40">
        <v>556</v>
      </c>
      <c r="R698" s="40">
        <v>1396</v>
      </c>
      <c r="S698" s="40"/>
      <c r="T698" s="40">
        <v>1952</v>
      </c>
      <c r="U698" s="40"/>
      <c r="V698" s="40"/>
      <c r="W698" s="40"/>
      <c r="X698" s="40">
        <v>365</v>
      </c>
      <c r="Y698" s="40"/>
      <c r="Z698" s="40"/>
      <c r="AA698" s="40"/>
      <c r="AB698" s="40">
        <v>0</v>
      </c>
      <c r="AC698" s="40"/>
      <c r="AD698" s="40">
        <v>5</v>
      </c>
      <c r="AE698" s="40"/>
      <c r="AF698" s="40"/>
      <c r="AG698" s="40"/>
      <c r="AH698" s="40">
        <v>0</v>
      </c>
    </row>
    <row r="699" spans="1:34"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row>
    <row r="700" spans="1:34" s="1" customFormat="1" ht="20.100000000000001" customHeight="1" x14ac:dyDescent="0.2">
      <c r="A700" s="3"/>
      <c r="B700" s="6"/>
      <c r="C700" s="42" t="s">
        <v>180</v>
      </c>
      <c r="D700" s="42"/>
      <c r="E700" s="5"/>
      <c r="F700" s="44">
        <v>1749</v>
      </c>
      <c r="G700" s="45"/>
      <c r="H700" s="45"/>
      <c r="I700" s="45"/>
      <c r="J700" s="44">
        <v>6004</v>
      </c>
      <c r="K700" s="44">
        <v>110</v>
      </c>
      <c r="L700" s="45"/>
      <c r="M700" s="44">
        <v>6114</v>
      </c>
      <c r="N700" s="45"/>
      <c r="O700" s="45"/>
      <c r="P700" s="45"/>
      <c r="Q700" s="44">
        <v>1270</v>
      </c>
      <c r="R700" s="44">
        <v>4784</v>
      </c>
      <c r="S700" s="45"/>
      <c r="T700" s="44">
        <v>6054</v>
      </c>
      <c r="U700" s="45"/>
      <c r="V700" s="45"/>
      <c r="W700" s="45"/>
      <c r="X700" s="44">
        <v>1803</v>
      </c>
      <c r="Y700" s="45"/>
      <c r="Z700" s="45"/>
      <c r="AA700" s="45"/>
      <c r="AB700" s="44">
        <v>0</v>
      </c>
      <c r="AC700" s="45"/>
      <c r="AD700" s="44">
        <v>6</v>
      </c>
      <c r="AE700" s="45"/>
      <c r="AF700" s="45"/>
      <c r="AG700" s="45"/>
      <c r="AH700" s="44">
        <v>6</v>
      </c>
    </row>
    <row r="701" spans="1:34"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row>
    <row r="702" spans="1:34" s="1" customFormat="1" ht="20.100000000000001" customHeight="1" x14ac:dyDescent="0.25">
      <c r="A702" s="3"/>
      <c r="B702" s="49" t="s">
        <v>328</v>
      </c>
      <c r="C702" s="50"/>
      <c r="D702" s="50"/>
      <c r="E702" s="5"/>
      <c r="F702" s="51">
        <v>1749</v>
      </c>
      <c r="G702" s="52"/>
      <c r="H702" s="52"/>
      <c r="I702" s="52"/>
      <c r="J702" s="51">
        <v>6004</v>
      </c>
      <c r="K702" s="51">
        <v>110</v>
      </c>
      <c r="L702" s="52"/>
      <c r="M702" s="51">
        <v>6114</v>
      </c>
      <c r="N702" s="52"/>
      <c r="O702" s="52"/>
      <c r="P702" s="52"/>
      <c r="Q702" s="51">
        <v>1270</v>
      </c>
      <c r="R702" s="51">
        <v>4784</v>
      </c>
      <c r="S702" s="52"/>
      <c r="T702" s="51">
        <v>6054</v>
      </c>
      <c r="U702" s="52"/>
      <c r="V702" s="52"/>
      <c r="W702" s="52"/>
      <c r="X702" s="51">
        <v>1803</v>
      </c>
      <c r="Y702" s="52"/>
      <c r="Z702" s="52"/>
      <c r="AA702" s="52"/>
      <c r="AB702" s="51">
        <v>0</v>
      </c>
      <c r="AC702" s="52"/>
      <c r="AD702" s="51">
        <v>6</v>
      </c>
      <c r="AE702" s="52"/>
      <c r="AF702" s="52"/>
      <c r="AG702" s="52"/>
      <c r="AH702" s="51">
        <v>6</v>
      </c>
    </row>
    <row r="703" spans="1:34"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row>
    <row r="704" spans="1:34"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row>
    <row r="705" spans="1:34"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row>
    <row r="706" spans="1:34" ht="20.100000000000001" customHeight="1" x14ac:dyDescent="0.2">
      <c r="B706" s="5"/>
      <c r="D706" s="2" t="s">
        <v>98</v>
      </c>
      <c r="F706" s="37">
        <v>477</v>
      </c>
      <c r="G706" s="37"/>
      <c r="H706" s="37"/>
      <c r="I706" s="37"/>
      <c r="J706" s="37">
        <v>1898</v>
      </c>
      <c r="K706" s="37">
        <v>44</v>
      </c>
      <c r="L706" s="37"/>
      <c r="M706" s="37">
        <v>1942</v>
      </c>
      <c r="N706" s="37"/>
      <c r="O706" s="37"/>
      <c r="P706" s="37"/>
      <c r="Q706" s="37">
        <v>631</v>
      </c>
      <c r="R706" s="37">
        <v>1319</v>
      </c>
      <c r="S706" s="37"/>
      <c r="T706" s="37">
        <v>1950</v>
      </c>
      <c r="U706" s="37"/>
      <c r="V706" s="37"/>
      <c r="W706" s="37"/>
      <c r="X706" s="37">
        <v>455</v>
      </c>
      <c r="Y706" s="37"/>
      <c r="Z706" s="37"/>
      <c r="AA706" s="37"/>
      <c r="AB706" s="37">
        <v>0</v>
      </c>
      <c r="AC706" s="37"/>
      <c r="AD706" s="37">
        <v>14</v>
      </c>
      <c r="AE706" s="37"/>
      <c r="AF706" s="37"/>
      <c r="AG706" s="37"/>
      <c r="AH706" s="37">
        <v>2</v>
      </c>
    </row>
    <row r="707" spans="1:34" ht="20.100000000000001" customHeight="1" x14ac:dyDescent="0.2">
      <c r="D707" s="38" t="s">
        <v>99</v>
      </c>
      <c r="F707" s="39">
        <v>529</v>
      </c>
      <c r="G707" s="40"/>
      <c r="H707" s="40"/>
      <c r="I707" s="40"/>
      <c r="J707" s="39">
        <v>1856</v>
      </c>
      <c r="K707" s="39">
        <v>41</v>
      </c>
      <c r="L707" s="40"/>
      <c r="M707" s="39">
        <v>1897</v>
      </c>
      <c r="N707" s="40"/>
      <c r="O707" s="40"/>
      <c r="P707" s="40"/>
      <c r="Q707" s="39">
        <v>465</v>
      </c>
      <c r="R707" s="39">
        <v>1436</v>
      </c>
      <c r="S707" s="40"/>
      <c r="T707" s="39">
        <v>1901</v>
      </c>
      <c r="U707" s="40"/>
      <c r="V707" s="40"/>
      <c r="W707" s="40"/>
      <c r="X707" s="39">
        <v>513</v>
      </c>
      <c r="Y707" s="40"/>
      <c r="Z707" s="40"/>
      <c r="AA707" s="40"/>
      <c r="AB707" s="39">
        <v>0</v>
      </c>
      <c r="AC707" s="40"/>
      <c r="AD707" s="39">
        <v>12</v>
      </c>
      <c r="AE707" s="40"/>
      <c r="AF707" s="40"/>
      <c r="AG707" s="40"/>
      <c r="AH707" s="39">
        <v>2</v>
      </c>
    </row>
    <row r="708" spans="1:34" ht="20.100000000000001" customHeight="1" x14ac:dyDescent="0.2">
      <c r="D708" s="2" t="s">
        <v>113</v>
      </c>
      <c r="F708" s="37">
        <v>594</v>
      </c>
      <c r="G708" s="37"/>
      <c r="H708" s="37"/>
      <c r="I708" s="37"/>
      <c r="J708" s="37">
        <v>1863</v>
      </c>
      <c r="K708" s="37">
        <v>42</v>
      </c>
      <c r="L708" s="37"/>
      <c r="M708" s="37">
        <v>1905</v>
      </c>
      <c r="N708" s="37"/>
      <c r="O708" s="37"/>
      <c r="P708" s="37"/>
      <c r="Q708" s="37">
        <v>455</v>
      </c>
      <c r="R708" s="37">
        <v>1455</v>
      </c>
      <c r="S708" s="37"/>
      <c r="T708" s="37">
        <v>1910</v>
      </c>
      <c r="U708" s="37"/>
      <c r="V708" s="37"/>
      <c r="W708" s="37"/>
      <c r="X708" s="37">
        <v>575</v>
      </c>
      <c r="Y708" s="37"/>
      <c r="Z708" s="37"/>
      <c r="AA708" s="37"/>
      <c r="AB708" s="37">
        <v>0</v>
      </c>
      <c r="AC708" s="37"/>
      <c r="AD708" s="37">
        <v>14</v>
      </c>
      <c r="AE708" s="37"/>
      <c r="AF708" s="37"/>
      <c r="AG708" s="37"/>
      <c r="AH708" s="37">
        <v>358</v>
      </c>
    </row>
    <row r="709" spans="1:34" ht="20.100000000000001" customHeight="1" x14ac:dyDescent="0.2">
      <c r="D709" s="38" t="s">
        <v>174</v>
      </c>
      <c r="F709" s="39">
        <v>324</v>
      </c>
      <c r="G709" s="40"/>
      <c r="H709" s="40"/>
      <c r="I709" s="40"/>
      <c r="J709" s="39">
        <v>1854</v>
      </c>
      <c r="K709" s="39">
        <v>24</v>
      </c>
      <c r="L709" s="40"/>
      <c r="M709" s="39">
        <v>1878</v>
      </c>
      <c r="N709" s="40"/>
      <c r="O709" s="40"/>
      <c r="P709" s="40"/>
      <c r="Q709" s="39">
        <v>511</v>
      </c>
      <c r="R709" s="39">
        <v>1322</v>
      </c>
      <c r="S709" s="40"/>
      <c r="T709" s="39">
        <v>1833</v>
      </c>
      <c r="U709" s="40"/>
      <c r="V709" s="40"/>
      <c r="W709" s="40"/>
      <c r="X709" s="39">
        <v>369</v>
      </c>
      <c r="Y709" s="40"/>
      <c r="Z709" s="40"/>
      <c r="AA709" s="40"/>
      <c r="AB709" s="39">
        <v>0</v>
      </c>
      <c r="AC709" s="40"/>
      <c r="AD709" s="39">
        <v>0</v>
      </c>
      <c r="AE709" s="40"/>
      <c r="AF709" s="40"/>
      <c r="AG709" s="40"/>
      <c r="AH709" s="39">
        <v>0</v>
      </c>
    </row>
    <row r="710" spans="1:34"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row>
    <row r="711" spans="1:34" s="1" customFormat="1" ht="20.100000000000001" customHeight="1" x14ac:dyDescent="0.2">
      <c r="A711" s="3"/>
      <c r="B711" s="6"/>
      <c r="C711" s="42" t="s">
        <v>180</v>
      </c>
      <c r="D711" s="42"/>
      <c r="E711" s="5"/>
      <c r="F711" s="44">
        <v>1924</v>
      </c>
      <c r="G711" s="45"/>
      <c r="H711" s="45"/>
      <c r="I711" s="45"/>
      <c r="J711" s="44">
        <v>7471</v>
      </c>
      <c r="K711" s="44">
        <v>151</v>
      </c>
      <c r="L711" s="45"/>
      <c r="M711" s="44">
        <v>7622</v>
      </c>
      <c r="N711" s="45"/>
      <c r="O711" s="45"/>
      <c r="P711" s="45"/>
      <c r="Q711" s="44">
        <v>2062</v>
      </c>
      <c r="R711" s="44">
        <v>5532</v>
      </c>
      <c r="S711" s="45"/>
      <c r="T711" s="44">
        <v>7594</v>
      </c>
      <c r="U711" s="45"/>
      <c r="V711" s="45"/>
      <c r="W711" s="45"/>
      <c r="X711" s="44">
        <v>1912</v>
      </c>
      <c r="Y711" s="45"/>
      <c r="Z711" s="45"/>
      <c r="AA711" s="45"/>
      <c r="AB711" s="44">
        <v>0</v>
      </c>
      <c r="AC711" s="45"/>
      <c r="AD711" s="44">
        <v>40</v>
      </c>
      <c r="AE711" s="45"/>
      <c r="AF711" s="45"/>
      <c r="AG711" s="45"/>
      <c r="AH711" s="44">
        <v>362</v>
      </c>
    </row>
    <row r="712" spans="1:34"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row>
    <row r="713" spans="1:34" s="1" customFormat="1" ht="20.100000000000001" customHeight="1" x14ac:dyDescent="0.25">
      <c r="A713" s="3"/>
      <c r="B713" s="49" t="s">
        <v>330</v>
      </c>
      <c r="C713" s="50"/>
      <c r="D713" s="50"/>
      <c r="E713" s="5"/>
      <c r="F713" s="51">
        <v>1924</v>
      </c>
      <c r="G713" s="52"/>
      <c r="H713" s="52"/>
      <c r="I713" s="52"/>
      <c r="J713" s="51">
        <v>7471</v>
      </c>
      <c r="K713" s="51">
        <v>151</v>
      </c>
      <c r="L713" s="52"/>
      <c r="M713" s="51">
        <v>7622</v>
      </c>
      <c r="N713" s="52"/>
      <c r="O713" s="52"/>
      <c r="P713" s="52"/>
      <c r="Q713" s="51">
        <v>2062</v>
      </c>
      <c r="R713" s="51">
        <v>5532</v>
      </c>
      <c r="S713" s="52"/>
      <c r="T713" s="51">
        <v>7594</v>
      </c>
      <c r="U713" s="52"/>
      <c r="V713" s="52"/>
      <c r="W713" s="52"/>
      <c r="X713" s="51">
        <v>1912</v>
      </c>
      <c r="Y713" s="52"/>
      <c r="Z713" s="52"/>
      <c r="AA713" s="52"/>
      <c r="AB713" s="51">
        <v>0</v>
      </c>
      <c r="AC713" s="52"/>
      <c r="AD713" s="51">
        <v>40</v>
      </c>
      <c r="AE713" s="52"/>
      <c r="AF713" s="52"/>
      <c r="AG713" s="52"/>
      <c r="AH713" s="51">
        <v>362</v>
      </c>
    </row>
    <row r="714" spans="1:34"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row>
    <row r="715" spans="1:34"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row>
    <row r="716" spans="1:34"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row>
    <row r="717" spans="1:34" s="1" customFormat="1" ht="20.100000000000001" customHeight="1" x14ac:dyDescent="0.2">
      <c r="A717" s="3"/>
      <c r="B717" s="55"/>
      <c r="C717" s="3"/>
      <c r="D717" s="2" t="s">
        <v>98</v>
      </c>
      <c r="E717" s="5"/>
      <c r="F717" s="37">
        <v>615</v>
      </c>
      <c r="G717" s="37"/>
      <c r="H717" s="37"/>
      <c r="I717" s="37"/>
      <c r="J717" s="37">
        <v>3395</v>
      </c>
      <c r="K717" s="37">
        <v>60</v>
      </c>
      <c r="L717" s="37"/>
      <c r="M717" s="37">
        <v>3455</v>
      </c>
      <c r="N717" s="37"/>
      <c r="O717" s="37"/>
      <c r="P717" s="37"/>
      <c r="Q717" s="37">
        <v>760</v>
      </c>
      <c r="R717" s="37">
        <v>2781</v>
      </c>
      <c r="S717" s="37"/>
      <c r="T717" s="37">
        <v>3541</v>
      </c>
      <c r="U717" s="37"/>
      <c r="V717" s="37"/>
      <c r="W717" s="37"/>
      <c r="X717" s="37">
        <v>529</v>
      </c>
      <c r="Y717" s="37"/>
      <c r="Z717" s="37"/>
      <c r="AA717" s="37"/>
      <c r="AB717" s="37">
        <v>0</v>
      </c>
      <c r="AC717" s="37"/>
      <c r="AD717" s="37">
        <v>0</v>
      </c>
      <c r="AE717" s="37"/>
      <c r="AF717" s="37"/>
      <c r="AG717" s="37"/>
      <c r="AH717" s="37">
        <v>300</v>
      </c>
    </row>
    <row r="718" spans="1:34" s="1" customFormat="1" ht="20.100000000000001" customHeight="1" x14ac:dyDescent="0.2">
      <c r="A718" s="3"/>
      <c r="B718" s="55"/>
      <c r="C718" s="3"/>
      <c r="D718" s="38" t="s">
        <v>99</v>
      </c>
      <c r="E718" s="5"/>
      <c r="F718" s="39">
        <v>413</v>
      </c>
      <c r="G718" s="40"/>
      <c r="H718" s="40"/>
      <c r="I718" s="40"/>
      <c r="J718" s="39">
        <v>3405</v>
      </c>
      <c r="K718" s="39">
        <v>86</v>
      </c>
      <c r="L718" s="40"/>
      <c r="M718" s="39">
        <v>3491</v>
      </c>
      <c r="N718" s="40"/>
      <c r="O718" s="40"/>
      <c r="P718" s="40"/>
      <c r="Q718" s="39">
        <v>611</v>
      </c>
      <c r="R718" s="39">
        <v>2750</v>
      </c>
      <c r="S718" s="40"/>
      <c r="T718" s="39">
        <v>3361</v>
      </c>
      <c r="U718" s="40"/>
      <c r="V718" s="40"/>
      <c r="W718" s="40"/>
      <c r="X718" s="39">
        <v>532</v>
      </c>
      <c r="Y718" s="40"/>
      <c r="Z718" s="40"/>
      <c r="AA718" s="40"/>
      <c r="AB718" s="39">
        <v>0</v>
      </c>
      <c r="AC718" s="40"/>
      <c r="AD718" s="39">
        <v>11</v>
      </c>
      <c r="AE718" s="40"/>
      <c r="AF718" s="40"/>
      <c r="AG718" s="40"/>
      <c r="AH718" s="39">
        <v>166</v>
      </c>
    </row>
    <row r="719" spans="1:34" s="1" customFormat="1" ht="20.100000000000001" customHeight="1" x14ac:dyDescent="0.2">
      <c r="A719" s="3"/>
      <c r="B719" s="55"/>
      <c r="C719" s="3"/>
      <c r="D719" s="2" t="s">
        <v>113</v>
      </c>
      <c r="E719" s="5"/>
      <c r="F719" s="37">
        <v>503</v>
      </c>
      <c r="G719" s="37"/>
      <c r="H719" s="37"/>
      <c r="I719" s="37"/>
      <c r="J719" s="37">
        <v>3414</v>
      </c>
      <c r="K719" s="37">
        <v>30</v>
      </c>
      <c r="L719" s="37"/>
      <c r="M719" s="37">
        <v>3444</v>
      </c>
      <c r="N719" s="37"/>
      <c r="O719" s="37"/>
      <c r="P719" s="37"/>
      <c r="Q719" s="37">
        <v>597</v>
      </c>
      <c r="R719" s="37">
        <v>2744</v>
      </c>
      <c r="S719" s="37"/>
      <c r="T719" s="37">
        <v>3341</v>
      </c>
      <c r="U719" s="37"/>
      <c r="V719" s="37"/>
      <c r="W719" s="37"/>
      <c r="X719" s="37">
        <v>593</v>
      </c>
      <c r="Y719" s="37"/>
      <c r="Z719" s="37"/>
      <c r="AA719" s="37"/>
      <c r="AB719" s="37">
        <v>0</v>
      </c>
      <c r="AC719" s="37"/>
      <c r="AD719" s="37">
        <v>13</v>
      </c>
      <c r="AE719" s="37"/>
      <c r="AF719" s="37"/>
      <c r="AG719" s="37"/>
      <c r="AH719" s="37">
        <v>383</v>
      </c>
    </row>
    <row r="720" spans="1:34"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row>
    <row r="721" spans="1:34" s="1" customFormat="1" ht="20.100000000000001" customHeight="1" x14ac:dyDescent="0.2">
      <c r="A721" s="3"/>
      <c r="B721" s="55"/>
      <c r="C721" s="42" t="s">
        <v>180</v>
      </c>
      <c r="D721" s="42"/>
      <c r="E721" s="5"/>
      <c r="F721" s="44">
        <v>1531</v>
      </c>
      <c r="G721" s="45"/>
      <c r="H721" s="45"/>
      <c r="I721" s="45"/>
      <c r="J721" s="44">
        <v>10214</v>
      </c>
      <c r="K721" s="44">
        <v>176</v>
      </c>
      <c r="L721" s="45"/>
      <c r="M721" s="44">
        <v>10390</v>
      </c>
      <c r="N721" s="45"/>
      <c r="O721" s="45"/>
      <c r="P721" s="45"/>
      <c r="Q721" s="44">
        <v>1968</v>
      </c>
      <c r="R721" s="44">
        <v>8275</v>
      </c>
      <c r="S721" s="45"/>
      <c r="T721" s="44">
        <v>10243</v>
      </c>
      <c r="U721" s="45"/>
      <c r="V721" s="45"/>
      <c r="W721" s="45"/>
      <c r="X721" s="44">
        <v>1654</v>
      </c>
      <c r="Y721" s="45"/>
      <c r="Z721" s="45"/>
      <c r="AA721" s="45"/>
      <c r="AB721" s="44">
        <v>0</v>
      </c>
      <c r="AC721" s="45"/>
      <c r="AD721" s="44">
        <v>24</v>
      </c>
      <c r="AE721" s="45"/>
      <c r="AF721" s="45"/>
      <c r="AG721" s="45"/>
      <c r="AH721" s="44">
        <v>849</v>
      </c>
    </row>
    <row r="722" spans="1:34"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row>
    <row r="723" spans="1:34" s="1" customFormat="1" ht="20.100000000000001" customHeight="1" x14ac:dyDescent="0.25">
      <c r="A723" s="3"/>
      <c r="B723" s="49" t="s">
        <v>332</v>
      </c>
      <c r="C723" s="50"/>
      <c r="D723" s="50"/>
      <c r="E723" s="5"/>
      <c r="F723" s="51">
        <v>1531</v>
      </c>
      <c r="G723" s="52"/>
      <c r="H723" s="52"/>
      <c r="I723" s="52"/>
      <c r="J723" s="51">
        <v>10214</v>
      </c>
      <c r="K723" s="51">
        <v>176</v>
      </c>
      <c r="L723" s="52"/>
      <c r="M723" s="51">
        <v>10390</v>
      </c>
      <c r="N723" s="52"/>
      <c r="O723" s="52"/>
      <c r="P723" s="52"/>
      <c r="Q723" s="51">
        <v>1968</v>
      </c>
      <c r="R723" s="51">
        <v>8275</v>
      </c>
      <c r="S723" s="52"/>
      <c r="T723" s="51">
        <v>10243</v>
      </c>
      <c r="U723" s="52"/>
      <c r="V723" s="52"/>
      <c r="W723" s="52"/>
      <c r="X723" s="51">
        <v>1654</v>
      </c>
      <c r="Y723" s="52"/>
      <c r="Z723" s="52"/>
      <c r="AA723" s="52"/>
      <c r="AB723" s="51">
        <v>0</v>
      </c>
      <c r="AC723" s="52"/>
      <c r="AD723" s="51">
        <v>24</v>
      </c>
      <c r="AE723" s="52"/>
      <c r="AF723" s="52"/>
      <c r="AG723" s="52"/>
      <c r="AH723" s="51">
        <v>849</v>
      </c>
    </row>
    <row r="724" spans="1:34"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row>
    <row r="725" spans="1:34"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row>
    <row r="726" spans="1:34"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row>
    <row r="727" spans="1:34" s="1" customFormat="1" ht="20.100000000000001" customHeight="1" x14ac:dyDescent="0.2">
      <c r="A727" s="3"/>
      <c r="B727" s="55"/>
      <c r="C727" s="3"/>
      <c r="D727" s="2" t="s">
        <v>98</v>
      </c>
      <c r="E727" s="5"/>
      <c r="F727" s="37">
        <v>496</v>
      </c>
      <c r="G727" s="37"/>
      <c r="H727" s="37"/>
      <c r="I727" s="37"/>
      <c r="J727" s="37">
        <v>1989</v>
      </c>
      <c r="K727" s="37">
        <v>31</v>
      </c>
      <c r="L727" s="37"/>
      <c r="M727" s="37">
        <v>2020</v>
      </c>
      <c r="N727" s="37"/>
      <c r="O727" s="37"/>
      <c r="P727" s="37"/>
      <c r="Q727" s="37">
        <v>425</v>
      </c>
      <c r="R727" s="37">
        <v>1527</v>
      </c>
      <c r="S727" s="37"/>
      <c r="T727" s="37">
        <v>1952</v>
      </c>
      <c r="U727" s="37"/>
      <c r="V727" s="37"/>
      <c r="W727" s="37"/>
      <c r="X727" s="37">
        <v>551</v>
      </c>
      <c r="Y727" s="37"/>
      <c r="Z727" s="37"/>
      <c r="AA727" s="37"/>
      <c r="AB727" s="37">
        <v>0</v>
      </c>
      <c r="AC727" s="37"/>
      <c r="AD727" s="37">
        <v>13</v>
      </c>
      <c r="AE727" s="37"/>
      <c r="AF727" s="37"/>
      <c r="AG727" s="37"/>
      <c r="AH727" s="37">
        <v>0</v>
      </c>
    </row>
    <row r="728" spans="1:34" s="1" customFormat="1" ht="20.100000000000001" customHeight="1" x14ac:dyDescent="0.2">
      <c r="A728" s="3"/>
      <c r="B728" s="55"/>
      <c r="C728" s="3"/>
      <c r="D728" s="38" t="s">
        <v>99</v>
      </c>
      <c r="E728" s="5"/>
      <c r="F728" s="39">
        <v>502</v>
      </c>
      <c r="G728" s="40"/>
      <c r="H728" s="40"/>
      <c r="I728" s="40"/>
      <c r="J728" s="39">
        <v>1983</v>
      </c>
      <c r="K728" s="39">
        <v>37</v>
      </c>
      <c r="L728" s="40"/>
      <c r="M728" s="39">
        <v>2020</v>
      </c>
      <c r="N728" s="40"/>
      <c r="O728" s="40"/>
      <c r="P728" s="40"/>
      <c r="Q728" s="39">
        <v>521</v>
      </c>
      <c r="R728" s="39">
        <v>1409</v>
      </c>
      <c r="S728" s="40"/>
      <c r="T728" s="39">
        <v>1930</v>
      </c>
      <c r="U728" s="40"/>
      <c r="V728" s="40"/>
      <c r="W728" s="40"/>
      <c r="X728" s="39">
        <v>577</v>
      </c>
      <c r="Y728" s="40"/>
      <c r="Z728" s="40"/>
      <c r="AA728" s="40"/>
      <c r="AB728" s="39">
        <v>0</v>
      </c>
      <c r="AC728" s="40"/>
      <c r="AD728" s="39">
        <v>15</v>
      </c>
      <c r="AE728" s="40"/>
      <c r="AF728" s="40"/>
      <c r="AG728" s="40"/>
      <c r="AH728" s="39">
        <v>259</v>
      </c>
    </row>
    <row r="729" spans="1:34"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row>
    <row r="730" spans="1:34" s="1" customFormat="1" ht="20.100000000000001" customHeight="1" x14ac:dyDescent="0.2">
      <c r="A730" s="3"/>
      <c r="B730" s="55"/>
      <c r="C730" s="42" t="s">
        <v>180</v>
      </c>
      <c r="D730" s="42"/>
      <c r="E730" s="5"/>
      <c r="F730" s="44">
        <v>998</v>
      </c>
      <c r="G730" s="45"/>
      <c r="H730" s="45"/>
      <c r="I730" s="45"/>
      <c r="J730" s="44">
        <v>3972</v>
      </c>
      <c r="K730" s="44">
        <v>68</v>
      </c>
      <c r="L730" s="45"/>
      <c r="M730" s="44">
        <v>4040</v>
      </c>
      <c r="N730" s="45"/>
      <c r="O730" s="45"/>
      <c r="P730" s="45"/>
      <c r="Q730" s="44">
        <v>946</v>
      </c>
      <c r="R730" s="44">
        <v>2936</v>
      </c>
      <c r="S730" s="45"/>
      <c r="T730" s="44">
        <v>3882</v>
      </c>
      <c r="U730" s="45"/>
      <c r="V730" s="45"/>
      <c r="W730" s="45"/>
      <c r="X730" s="44">
        <v>1128</v>
      </c>
      <c r="Y730" s="45"/>
      <c r="Z730" s="45"/>
      <c r="AA730" s="45"/>
      <c r="AB730" s="44">
        <v>0</v>
      </c>
      <c r="AC730" s="45"/>
      <c r="AD730" s="44">
        <v>28</v>
      </c>
      <c r="AE730" s="45"/>
      <c r="AF730" s="45"/>
      <c r="AG730" s="45"/>
      <c r="AH730" s="44">
        <v>259</v>
      </c>
    </row>
    <row r="731" spans="1:34"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row>
    <row r="732" spans="1:34" s="1" customFormat="1" ht="20.100000000000001" customHeight="1" x14ac:dyDescent="0.25">
      <c r="A732" s="3"/>
      <c r="B732" s="49" t="s">
        <v>334</v>
      </c>
      <c r="C732" s="50"/>
      <c r="D732" s="50"/>
      <c r="E732" s="5"/>
      <c r="F732" s="51">
        <v>998</v>
      </c>
      <c r="G732" s="52"/>
      <c r="H732" s="52"/>
      <c r="I732" s="52"/>
      <c r="J732" s="51">
        <v>3972</v>
      </c>
      <c r="K732" s="51">
        <v>68</v>
      </c>
      <c r="L732" s="52"/>
      <c r="M732" s="51">
        <v>4040</v>
      </c>
      <c r="N732" s="52"/>
      <c r="O732" s="52"/>
      <c r="P732" s="52"/>
      <c r="Q732" s="51">
        <v>946</v>
      </c>
      <c r="R732" s="51">
        <v>2936</v>
      </c>
      <c r="S732" s="52"/>
      <c r="T732" s="51">
        <v>3882</v>
      </c>
      <c r="U732" s="52"/>
      <c r="V732" s="52"/>
      <c r="W732" s="52"/>
      <c r="X732" s="51">
        <v>1128</v>
      </c>
      <c r="Y732" s="52"/>
      <c r="Z732" s="52"/>
      <c r="AA732" s="52"/>
      <c r="AB732" s="51">
        <v>0</v>
      </c>
      <c r="AC732" s="52"/>
      <c r="AD732" s="51">
        <v>28</v>
      </c>
      <c r="AE732" s="52"/>
      <c r="AF732" s="52"/>
      <c r="AG732" s="52"/>
      <c r="AH732" s="51">
        <v>259</v>
      </c>
    </row>
    <row r="733" spans="1:34"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row>
    <row r="734" spans="1:34"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row>
    <row r="735" spans="1:34"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row>
    <row r="736" spans="1:34" s="1" customFormat="1" ht="20.100000000000001" customHeight="1" x14ac:dyDescent="0.2">
      <c r="A736" s="3"/>
      <c r="B736" s="55"/>
      <c r="C736" s="3"/>
      <c r="D736" s="2" t="s">
        <v>124</v>
      </c>
      <c r="E736" s="5"/>
      <c r="F736" s="37">
        <v>499</v>
      </c>
      <c r="G736" s="37"/>
      <c r="H736" s="37"/>
      <c r="I736" s="37"/>
      <c r="J736" s="37">
        <v>2197</v>
      </c>
      <c r="K736" s="37">
        <v>52</v>
      </c>
      <c r="L736" s="37"/>
      <c r="M736" s="37">
        <v>2249</v>
      </c>
      <c r="N736" s="37"/>
      <c r="O736" s="37"/>
      <c r="P736" s="37"/>
      <c r="Q736" s="37">
        <v>484</v>
      </c>
      <c r="R736" s="37">
        <v>1747</v>
      </c>
      <c r="S736" s="37"/>
      <c r="T736" s="37">
        <v>2231</v>
      </c>
      <c r="U736" s="37"/>
      <c r="V736" s="37"/>
      <c r="W736" s="37"/>
      <c r="X736" s="37">
        <v>509</v>
      </c>
      <c r="Y736" s="37"/>
      <c r="Z736" s="37"/>
      <c r="AA736" s="37"/>
      <c r="AB736" s="37">
        <v>0</v>
      </c>
      <c r="AC736" s="37"/>
      <c r="AD736" s="37">
        <v>8</v>
      </c>
      <c r="AE736" s="37"/>
      <c r="AF736" s="37"/>
      <c r="AG736" s="37"/>
      <c r="AH736" s="37">
        <v>104</v>
      </c>
    </row>
    <row r="737" spans="1:34" s="1" customFormat="1" ht="20.100000000000001" customHeight="1" x14ac:dyDescent="0.2">
      <c r="A737" s="3"/>
      <c r="B737" s="55"/>
      <c r="C737" s="3"/>
      <c r="D737" s="38" t="s">
        <v>99</v>
      </c>
      <c r="E737" s="5"/>
      <c r="F737" s="39">
        <v>368</v>
      </c>
      <c r="G737" s="40"/>
      <c r="H737" s="40"/>
      <c r="I737" s="40"/>
      <c r="J737" s="39">
        <v>2197</v>
      </c>
      <c r="K737" s="39">
        <v>56</v>
      </c>
      <c r="L737" s="40"/>
      <c r="M737" s="39">
        <v>2253</v>
      </c>
      <c r="N737" s="40"/>
      <c r="O737" s="40"/>
      <c r="P737" s="40"/>
      <c r="Q737" s="39">
        <v>670</v>
      </c>
      <c r="R737" s="39">
        <v>1476</v>
      </c>
      <c r="S737" s="40"/>
      <c r="T737" s="39">
        <v>2146</v>
      </c>
      <c r="U737" s="40"/>
      <c r="V737" s="40"/>
      <c r="W737" s="40"/>
      <c r="X737" s="39">
        <v>463</v>
      </c>
      <c r="Y737" s="40"/>
      <c r="Z737" s="40"/>
      <c r="AA737" s="40"/>
      <c r="AB737" s="39">
        <v>0</v>
      </c>
      <c r="AC737" s="40"/>
      <c r="AD737" s="39">
        <v>12</v>
      </c>
      <c r="AE737" s="40"/>
      <c r="AF737" s="40"/>
      <c r="AG737" s="40"/>
      <c r="AH737" s="39">
        <v>17</v>
      </c>
    </row>
    <row r="738" spans="1:34"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row>
    <row r="739" spans="1:34" s="1" customFormat="1" ht="20.100000000000001" customHeight="1" x14ac:dyDescent="0.2">
      <c r="A739" s="3"/>
      <c r="B739" s="55"/>
      <c r="C739" s="42" t="s">
        <v>180</v>
      </c>
      <c r="D739" s="42"/>
      <c r="E739" s="5"/>
      <c r="F739" s="44">
        <v>867</v>
      </c>
      <c r="G739" s="45"/>
      <c r="H739" s="45"/>
      <c r="I739" s="45"/>
      <c r="J739" s="44">
        <v>4394</v>
      </c>
      <c r="K739" s="44">
        <v>108</v>
      </c>
      <c r="L739" s="45"/>
      <c r="M739" s="44">
        <v>4502</v>
      </c>
      <c r="N739" s="45"/>
      <c r="O739" s="45"/>
      <c r="P739" s="45"/>
      <c r="Q739" s="44">
        <v>1154</v>
      </c>
      <c r="R739" s="44">
        <v>3223</v>
      </c>
      <c r="S739" s="45"/>
      <c r="T739" s="44">
        <v>4377</v>
      </c>
      <c r="U739" s="45"/>
      <c r="V739" s="45"/>
      <c r="W739" s="45"/>
      <c r="X739" s="44">
        <v>972</v>
      </c>
      <c r="Y739" s="45"/>
      <c r="Z739" s="45"/>
      <c r="AA739" s="45"/>
      <c r="AB739" s="44">
        <v>0</v>
      </c>
      <c r="AC739" s="45"/>
      <c r="AD739" s="44">
        <v>20</v>
      </c>
      <c r="AE739" s="45"/>
      <c r="AF739" s="45"/>
      <c r="AG739" s="45"/>
      <c r="AH739" s="44">
        <v>121</v>
      </c>
    </row>
    <row r="740" spans="1:34"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row>
    <row r="741" spans="1:34" s="1" customFormat="1" ht="20.100000000000001" customHeight="1" x14ac:dyDescent="0.25">
      <c r="A741" s="3"/>
      <c r="B741" s="49" t="s">
        <v>336</v>
      </c>
      <c r="C741" s="50"/>
      <c r="D741" s="50"/>
      <c r="E741" s="5"/>
      <c r="F741" s="51">
        <v>867</v>
      </c>
      <c r="G741" s="52"/>
      <c r="H741" s="52"/>
      <c r="I741" s="52"/>
      <c r="J741" s="51">
        <v>4394</v>
      </c>
      <c r="K741" s="51">
        <v>108</v>
      </c>
      <c r="L741" s="52"/>
      <c r="M741" s="51">
        <v>4502</v>
      </c>
      <c r="N741" s="52"/>
      <c r="O741" s="52"/>
      <c r="P741" s="52"/>
      <c r="Q741" s="51">
        <v>1154</v>
      </c>
      <c r="R741" s="51">
        <v>3223</v>
      </c>
      <c r="S741" s="52"/>
      <c r="T741" s="51">
        <v>4377</v>
      </c>
      <c r="U741" s="52"/>
      <c r="V741" s="52"/>
      <c r="W741" s="52"/>
      <c r="X741" s="51">
        <v>972</v>
      </c>
      <c r="Y741" s="52"/>
      <c r="Z741" s="52"/>
      <c r="AA741" s="52"/>
      <c r="AB741" s="51">
        <v>0</v>
      </c>
      <c r="AC741" s="52"/>
      <c r="AD741" s="51">
        <v>20</v>
      </c>
      <c r="AE741" s="52"/>
      <c r="AF741" s="52"/>
      <c r="AG741" s="52"/>
      <c r="AH741" s="51">
        <v>121</v>
      </c>
    </row>
    <row r="742" spans="1:34"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row>
    <row r="743" spans="1:34" s="61" customFormat="1" ht="30" customHeight="1" x14ac:dyDescent="0.2">
      <c r="A743" s="57"/>
      <c r="B743" s="58" t="s">
        <v>337</v>
      </c>
      <c r="C743" s="59"/>
      <c r="D743" s="59"/>
      <c r="E743" s="5"/>
      <c r="F743" s="60">
        <v>148149</v>
      </c>
      <c r="G743" s="52"/>
      <c r="H743" s="52"/>
      <c r="I743" s="52"/>
      <c r="J743" s="60">
        <v>581370</v>
      </c>
      <c r="K743" s="60">
        <v>16569</v>
      </c>
      <c r="L743" s="52"/>
      <c r="M743" s="60">
        <v>597939</v>
      </c>
      <c r="N743" s="52"/>
      <c r="O743" s="52"/>
      <c r="P743" s="52"/>
      <c r="Q743" s="60">
        <v>165149</v>
      </c>
      <c r="R743" s="60">
        <v>418767</v>
      </c>
      <c r="S743" s="52"/>
      <c r="T743" s="60">
        <v>583916</v>
      </c>
      <c r="U743" s="52"/>
      <c r="V743" s="52"/>
      <c r="W743" s="52"/>
      <c r="X743" s="60">
        <v>166475</v>
      </c>
      <c r="Y743" s="52"/>
      <c r="Z743" s="52"/>
      <c r="AA743" s="52"/>
      <c r="AB743" s="60">
        <f>14884+108+337</f>
        <v>15329</v>
      </c>
      <c r="AC743" s="52"/>
      <c r="AD743" s="60">
        <f>(10519+124+418)+-27</f>
        <v>11034</v>
      </c>
      <c r="AE743" s="52"/>
      <c r="AF743" s="52"/>
      <c r="AG743" s="52"/>
      <c r="AH743" s="60">
        <f>21477-23</f>
        <v>21454</v>
      </c>
    </row>
    <row r="748" spans="1:34" x14ac:dyDescent="0.2">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row>
  </sheetData>
  <autoFilter ref="A9:AH743"/>
  <mergeCells count="4">
    <mergeCell ref="A2:AH3"/>
    <mergeCell ref="A4:AH5"/>
    <mergeCell ref="F7:AH7"/>
    <mergeCell ref="A8:D8"/>
  </mergeCells>
  <phoneticPr fontId="2" type="noConversion"/>
  <pageMargins left="0.43307086614173229" right="0" top="0" bottom="0" header="0" footer="0"/>
  <pageSetup paperSize="5" scale="4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D18"/>
  <sheetViews>
    <sheetView view="pageBreakPreview" zoomScale="70" zoomScaleNormal="60" zoomScaleSheetLayoutView="70" workbookViewId="0">
      <pane ySplit="9" topLeftCell="A10" activePane="bottomLeft" state="frozen"/>
      <selection activeCell="P580" sqref="P58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1" width="12.7109375" style="4" customWidth="1"/>
    <col min="12" max="12" width="1.7109375" style="4" customWidth="1"/>
    <col min="13" max="13" width="12.7109375" style="4" customWidth="1"/>
    <col min="14" max="16" width="1.7109375" style="4" customWidth="1"/>
    <col min="17" max="18" width="12.7109375" style="4" customWidth="1"/>
    <col min="19" max="19" width="1.7109375" style="4" customWidth="1"/>
    <col min="20" max="20" width="12.7109375" style="4" customWidth="1"/>
    <col min="21" max="23" width="1.7109375" style="4" customWidth="1"/>
    <col min="24" max="24" width="12.7109375" style="4" customWidth="1"/>
    <col min="25" max="27" width="1.7109375" style="4" customWidth="1"/>
    <col min="28" max="28" width="12.7109375" style="4" customWidth="1"/>
    <col min="29" max="29" width="1.7109375" style="4" customWidth="1"/>
    <col min="30" max="30" width="12.7109375" style="4" customWidth="1"/>
    <col min="31" max="16384" width="11.42578125" style="7"/>
  </cols>
  <sheetData>
    <row r="1" spans="1:30" ht="16.5" thickBot="1" x14ac:dyDescent="0.25"/>
    <row r="2" spans="1:30" ht="12.75" x14ac:dyDescent="0.2">
      <c r="A2" s="94" t="s">
        <v>85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row>
    <row r="3" spans="1:30"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row>
    <row r="4" spans="1:30"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row>
    <row r="5" spans="1:30"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row>
    <row r="6" spans="1:30" ht="15" customHeight="1" x14ac:dyDescent="0.2">
      <c r="A6" s="1"/>
      <c r="B6" s="1"/>
      <c r="C6" s="1"/>
      <c r="D6" s="7"/>
      <c r="E6" s="7"/>
      <c r="F6" s="9"/>
      <c r="G6" s="9"/>
      <c r="H6" s="9"/>
      <c r="I6" s="9"/>
      <c r="J6" s="9"/>
      <c r="K6" s="9"/>
      <c r="L6" s="9"/>
      <c r="M6" s="9"/>
      <c r="N6" s="7"/>
      <c r="O6" s="7"/>
      <c r="P6" s="7"/>
      <c r="Q6" s="7"/>
      <c r="R6" s="7"/>
      <c r="S6" s="7"/>
      <c r="T6" s="7"/>
      <c r="U6" s="7"/>
      <c r="V6" s="7"/>
      <c r="W6" s="7"/>
      <c r="X6" s="7"/>
      <c r="Y6" s="7"/>
      <c r="Z6" s="7"/>
      <c r="AA6" s="7"/>
      <c r="AB6" s="7"/>
      <c r="AC6" s="7"/>
      <c r="AD6" s="7"/>
    </row>
    <row r="7" spans="1:30" ht="30" customHeight="1" thickBot="1" x14ac:dyDescent="0.3">
      <c r="A7" s="13"/>
      <c r="B7" s="13"/>
      <c r="C7" s="13"/>
      <c r="D7" s="14"/>
      <c r="E7" s="14"/>
      <c r="F7" s="95" t="s">
        <v>84</v>
      </c>
      <c r="G7" s="88"/>
      <c r="H7" s="88"/>
      <c r="I7" s="88"/>
      <c r="J7" s="88"/>
      <c r="K7" s="88"/>
      <c r="L7" s="88"/>
      <c r="M7" s="88"/>
      <c r="N7" s="88"/>
      <c r="O7" s="88"/>
      <c r="P7" s="88"/>
      <c r="Q7" s="88"/>
      <c r="R7" s="88"/>
      <c r="S7" s="88"/>
      <c r="T7" s="88"/>
      <c r="U7" s="88"/>
      <c r="V7" s="88"/>
      <c r="W7" s="88"/>
      <c r="X7" s="88"/>
      <c r="Y7" s="88"/>
      <c r="Z7" s="88"/>
      <c r="AA7" s="88"/>
      <c r="AB7" s="88"/>
      <c r="AC7" s="88"/>
      <c r="AD7" s="88"/>
    </row>
    <row r="8" spans="1:30" ht="50.1" customHeight="1" thickBot="1" x14ac:dyDescent="0.25">
      <c r="A8" s="89" t="s">
        <v>3</v>
      </c>
      <c r="B8" s="89"/>
      <c r="C8" s="89"/>
      <c r="D8" s="89"/>
      <c r="E8" s="20"/>
      <c r="F8" s="10" t="s">
        <v>4</v>
      </c>
      <c r="G8" s="16"/>
      <c r="H8" s="16"/>
      <c r="I8" s="16"/>
      <c r="J8" s="10" t="s">
        <v>5</v>
      </c>
      <c r="K8" s="10" t="s">
        <v>68</v>
      </c>
      <c r="L8" s="16"/>
      <c r="M8" s="10" t="s">
        <v>7</v>
      </c>
      <c r="N8" s="16"/>
      <c r="O8" s="16"/>
      <c r="P8" s="16"/>
      <c r="Q8" s="10" t="s">
        <v>69</v>
      </c>
      <c r="R8" s="10" t="s">
        <v>70</v>
      </c>
      <c r="S8" s="16"/>
      <c r="T8" s="10" t="s">
        <v>15</v>
      </c>
      <c r="U8" s="16"/>
      <c r="V8" s="16"/>
      <c r="W8" s="16"/>
      <c r="X8" s="10" t="s">
        <v>16</v>
      </c>
      <c r="Y8" s="16"/>
      <c r="Z8" s="16"/>
      <c r="AA8" s="16"/>
      <c r="AB8" s="10" t="s">
        <v>17</v>
      </c>
      <c r="AC8" s="16"/>
      <c r="AD8" s="10" t="s">
        <v>18</v>
      </c>
    </row>
    <row r="9" spans="1:30" ht="20.100000000000001" customHeight="1" x14ac:dyDescent="0.2"/>
    <row r="10" spans="1:30" s="73" customFormat="1" ht="20.100000000000001" customHeight="1" x14ac:dyDescent="0.2">
      <c r="A10" s="68"/>
      <c r="B10" s="69"/>
      <c r="C10" s="70"/>
      <c r="D10" s="68"/>
      <c r="E10" s="71"/>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row>
    <row r="11" spans="1:30" s="73" customFormat="1" ht="19.5" customHeight="1" x14ac:dyDescent="0.2">
      <c r="A11" s="74"/>
      <c r="B11" s="75"/>
      <c r="C11" s="70" t="s">
        <v>361</v>
      </c>
      <c r="D11" s="68"/>
      <c r="E11" s="71"/>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row>
    <row r="12" spans="1:30" s="73" customFormat="1" ht="20.100000000000001" customHeight="1" x14ac:dyDescent="0.2">
      <c r="A12" s="70"/>
      <c r="B12" s="69"/>
      <c r="C12" s="70"/>
      <c r="D12" s="68" t="s">
        <v>362</v>
      </c>
      <c r="E12" s="71"/>
      <c r="F12" s="37">
        <v>510</v>
      </c>
      <c r="G12" s="37"/>
      <c r="H12" s="37"/>
      <c r="I12" s="37"/>
      <c r="J12" s="37">
        <v>986</v>
      </c>
      <c r="K12" s="37">
        <v>43</v>
      </c>
      <c r="L12" s="37"/>
      <c r="M12" s="37">
        <v>1029</v>
      </c>
      <c r="N12" s="37"/>
      <c r="O12" s="37"/>
      <c r="P12" s="37"/>
      <c r="Q12" s="37">
        <v>551</v>
      </c>
      <c r="R12" s="37">
        <v>533</v>
      </c>
      <c r="S12" s="37"/>
      <c r="T12" s="37">
        <v>1084</v>
      </c>
      <c r="U12" s="37"/>
      <c r="V12" s="37"/>
      <c r="W12" s="37"/>
      <c r="X12" s="37">
        <v>455</v>
      </c>
      <c r="Y12" s="37"/>
      <c r="Z12" s="37"/>
      <c r="AA12" s="37"/>
      <c r="AB12" s="37">
        <v>0</v>
      </c>
      <c r="AC12" s="37"/>
      <c r="AD12" s="37">
        <v>0</v>
      </c>
    </row>
    <row r="13" spans="1:30" s="73" customFormat="1" ht="20.100000000000001" customHeight="1" x14ac:dyDescent="0.2">
      <c r="A13" s="70"/>
      <c r="B13" s="69"/>
      <c r="C13" s="70"/>
      <c r="D13" s="76" t="s">
        <v>363</v>
      </c>
      <c r="E13" s="71"/>
      <c r="F13" s="39">
        <v>136</v>
      </c>
      <c r="G13" s="40"/>
      <c r="H13" s="40"/>
      <c r="I13" s="40"/>
      <c r="J13" s="39">
        <v>499</v>
      </c>
      <c r="K13" s="39">
        <v>5</v>
      </c>
      <c r="L13" s="40"/>
      <c r="M13" s="39">
        <v>504</v>
      </c>
      <c r="N13" s="40"/>
      <c r="O13" s="40"/>
      <c r="P13" s="40"/>
      <c r="Q13" s="39">
        <v>213</v>
      </c>
      <c r="R13" s="39">
        <v>275</v>
      </c>
      <c r="S13" s="40"/>
      <c r="T13" s="39">
        <v>488</v>
      </c>
      <c r="U13" s="40"/>
      <c r="V13" s="40"/>
      <c r="W13" s="40"/>
      <c r="X13" s="39">
        <v>152</v>
      </c>
      <c r="Y13" s="40"/>
      <c r="Z13" s="40"/>
      <c r="AA13" s="40"/>
      <c r="AB13" s="39">
        <v>0</v>
      </c>
      <c r="AC13" s="40"/>
      <c r="AD13" s="39">
        <v>0</v>
      </c>
    </row>
    <row r="14" spans="1:30" s="73" customFormat="1" ht="20.100000000000001" customHeight="1" x14ac:dyDescent="0.2">
      <c r="A14" s="70"/>
      <c r="B14" s="69"/>
      <c r="C14" s="70"/>
      <c r="D14" s="68" t="s">
        <v>173</v>
      </c>
      <c r="E14" s="71"/>
      <c r="F14" s="37">
        <v>588</v>
      </c>
      <c r="G14" s="37"/>
      <c r="H14" s="37"/>
      <c r="I14" s="37"/>
      <c r="J14" s="37">
        <v>845</v>
      </c>
      <c r="K14" s="37">
        <v>21</v>
      </c>
      <c r="L14" s="37"/>
      <c r="M14" s="37">
        <v>866</v>
      </c>
      <c r="N14" s="37"/>
      <c r="O14" s="37"/>
      <c r="P14" s="37"/>
      <c r="Q14" s="37">
        <v>238</v>
      </c>
      <c r="R14" s="37">
        <v>760</v>
      </c>
      <c r="S14" s="37"/>
      <c r="T14" s="37">
        <v>998</v>
      </c>
      <c r="U14" s="37"/>
      <c r="V14" s="37"/>
      <c r="W14" s="37"/>
      <c r="X14" s="37">
        <v>456</v>
      </c>
      <c r="Y14" s="37"/>
      <c r="Z14" s="37"/>
      <c r="AA14" s="37"/>
      <c r="AB14" s="37">
        <v>0</v>
      </c>
      <c r="AC14" s="37"/>
      <c r="AD14" s="37">
        <v>0</v>
      </c>
    </row>
    <row r="15" spans="1:30" s="79" customFormat="1" ht="20.100000000000001" customHeight="1" x14ac:dyDescent="0.2">
      <c r="A15" s="70"/>
      <c r="B15" s="77"/>
      <c r="C15" s="77"/>
      <c r="D15" s="77"/>
      <c r="E15" s="69"/>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row>
    <row r="16" spans="1:30" s="79" customFormat="1" ht="20.100000000000001" customHeight="1" x14ac:dyDescent="0.25">
      <c r="A16" s="70"/>
      <c r="B16" s="80" t="s">
        <v>364</v>
      </c>
      <c r="C16" s="81"/>
      <c r="D16" s="81"/>
      <c r="E16" s="71"/>
      <c r="F16" s="51">
        <f>SUM(F12:F14)</f>
        <v>1234</v>
      </c>
      <c r="G16" s="52"/>
      <c r="H16" s="52"/>
      <c r="I16" s="52"/>
      <c r="J16" s="51">
        <f>SUM(J12:J14)</f>
        <v>2330</v>
      </c>
      <c r="K16" s="51">
        <f>SUM(K12:K14)</f>
        <v>69</v>
      </c>
      <c r="L16" s="52"/>
      <c r="M16" s="51">
        <f>SUM(M12:M14)</f>
        <v>2399</v>
      </c>
      <c r="N16" s="52"/>
      <c r="O16" s="52"/>
      <c r="P16" s="52"/>
      <c r="Q16" s="51">
        <f>SUM(Q12:Q14)</f>
        <v>1002</v>
      </c>
      <c r="R16" s="51">
        <f>SUM(R12:R14)</f>
        <v>1568</v>
      </c>
      <c r="S16" s="52"/>
      <c r="T16" s="51">
        <f>SUM(T12:T14)</f>
        <v>2570</v>
      </c>
      <c r="U16" s="52"/>
      <c r="V16" s="52"/>
      <c r="W16" s="52"/>
      <c r="X16" s="51">
        <f>SUM(X12:X14)</f>
        <v>1063</v>
      </c>
      <c r="Y16" s="52"/>
      <c r="Z16" s="52"/>
      <c r="AA16" s="52"/>
      <c r="AB16" s="51">
        <f>SUM(AB12:AB14)</f>
        <v>0</v>
      </c>
      <c r="AC16" s="52"/>
      <c r="AD16" s="51">
        <f>SUM(AD12:AD14)</f>
        <v>0</v>
      </c>
    </row>
    <row r="17" spans="1:30" s="73" customFormat="1" ht="20.100000000000001" customHeight="1" x14ac:dyDescent="0.2">
      <c r="A17" s="70"/>
      <c r="B17" s="69"/>
      <c r="C17" s="70"/>
      <c r="D17" s="68"/>
      <c r="E17" s="71"/>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row>
    <row r="18" spans="1:30" s="61" customFormat="1" ht="30" customHeight="1" x14ac:dyDescent="0.2">
      <c r="A18" s="58" t="s">
        <v>337</v>
      </c>
      <c r="B18" s="59"/>
      <c r="C18" s="59"/>
      <c r="D18" s="59"/>
      <c r="F18" s="60">
        <f>F16</f>
        <v>1234</v>
      </c>
      <c r="G18" s="52"/>
      <c r="H18" s="52"/>
      <c r="I18" s="52"/>
      <c r="J18" s="60">
        <f>J16</f>
        <v>2330</v>
      </c>
      <c r="K18" s="60">
        <f>K16</f>
        <v>69</v>
      </c>
      <c r="L18" s="52"/>
      <c r="M18" s="60">
        <f>M16</f>
        <v>2399</v>
      </c>
      <c r="N18" s="52"/>
      <c r="O18" s="52"/>
      <c r="P18" s="52"/>
      <c r="Q18" s="60">
        <f>Q16</f>
        <v>1002</v>
      </c>
      <c r="R18" s="60">
        <f>R16</f>
        <v>1568</v>
      </c>
      <c r="S18" s="52"/>
      <c r="T18" s="60">
        <f>T16</f>
        <v>2570</v>
      </c>
      <c r="U18" s="52"/>
      <c r="V18" s="52"/>
      <c r="W18" s="52"/>
      <c r="X18" s="60">
        <f>X16</f>
        <v>1063</v>
      </c>
      <c r="Y18" s="52"/>
      <c r="Z18" s="52"/>
      <c r="AA18" s="52"/>
      <c r="AB18" s="60">
        <f>AB16</f>
        <v>0</v>
      </c>
      <c r="AC18" s="52"/>
      <c r="AD18" s="60">
        <f>AD16</f>
        <v>0</v>
      </c>
    </row>
  </sheetData>
  <autoFilter ref="A9:AD9"/>
  <mergeCells count="4">
    <mergeCell ref="A2:AD3"/>
    <mergeCell ref="A4:AD5"/>
    <mergeCell ref="F7:AD7"/>
    <mergeCell ref="A8:D8"/>
  </mergeCells>
  <pageMargins left="0.43307086614173229" right="0" top="0" bottom="0" header="0" footer="0"/>
  <pageSetup paperSize="5" scale="4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9"/>
  <sheetViews>
    <sheetView view="pageBreakPreview" zoomScale="70" zoomScaleNormal="75" zoomScaleSheetLayoutView="70" workbookViewId="0">
      <selection activeCell="P43" sqref="P43"/>
    </sheetView>
  </sheetViews>
  <sheetFormatPr baseColWidth="10" defaultRowHeight="12.75" x14ac:dyDescent="0.2"/>
  <cols>
    <col min="1" max="1" width="30.7109375" customWidth="1"/>
    <col min="2" max="2" width="5.7109375" style="21" customWidth="1"/>
    <col min="3" max="3" width="90.7109375" customWidth="1"/>
  </cols>
  <sheetData>
    <row r="1" spans="1:7" ht="20.100000000000001" customHeight="1" x14ac:dyDescent="0.2"/>
    <row r="2" spans="1:7" ht="20.100000000000001" customHeight="1" x14ac:dyDescent="0.3">
      <c r="A2" s="22" t="s">
        <v>75</v>
      </c>
    </row>
    <row r="3" spans="1:7" ht="20.100000000000001" customHeight="1" x14ac:dyDescent="0.2"/>
    <row r="4" spans="1:7" ht="20.100000000000001" customHeight="1" x14ac:dyDescent="0.2">
      <c r="G4" t="s">
        <v>87</v>
      </c>
    </row>
    <row r="5" spans="1:7" ht="20.100000000000001" customHeight="1" thickBot="1" x14ac:dyDescent="0.3">
      <c r="A5" s="23" t="s">
        <v>76</v>
      </c>
      <c r="B5" s="24"/>
      <c r="C5" s="23" t="s">
        <v>77</v>
      </c>
    </row>
    <row r="6" spans="1:7" ht="20.100000000000001" customHeight="1" x14ac:dyDescent="0.2">
      <c r="A6" s="25"/>
      <c r="B6" s="26"/>
      <c r="C6" s="25"/>
    </row>
    <row r="7" spans="1:7" ht="20.100000000000001" customHeight="1" x14ac:dyDescent="0.2">
      <c r="A7" s="25" t="s">
        <v>78</v>
      </c>
      <c r="B7" s="26"/>
      <c r="C7" s="25" t="s">
        <v>26</v>
      </c>
    </row>
    <row r="8" spans="1:7" ht="20.100000000000001" customHeight="1" x14ac:dyDescent="0.2">
      <c r="A8" s="25" t="s">
        <v>79</v>
      </c>
      <c r="B8" s="26"/>
      <c r="C8" s="25" t="s">
        <v>80</v>
      </c>
    </row>
    <row r="9" spans="1:7" ht="20.100000000000001" customHeight="1" x14ac:dyDescent="0.2">
      <c r="A9" s="25" t="s">
        <v>10</v>
      </c>
      <c r="B9" s="26"/>
      <c r="C9" s="25" t="s">
        <v>81</v>
      </c>
    </row>
  </sheetData>
  <phoneticPr fontId="2" type="noConversion"/>
  <pageMargins left="0.43307086614173229" right="0" top="0" bottom="0" header="0" footer="0"/>
  <pageSetup paperSize="5" scale="4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indexed="10"/>
  </sheetPr>
  <dimension ref="A1:T37"/>
  <sheetViews>
    <sheetView view="pageBreakPreview" zoomScale="70" zoomScaleNormal="50" zoomScaleSheetLayoutView="70" workbookViewId="0"/>
  </sheetViews>
  <sheetFormatPr baseColWidth="10" defaultRowHeight="15" x14ac:dyDescent="0.2"/>
  <cols>
    <col min="1" max="1" width="9.28515625" style="28" customWidth="1"/>
    <col min="2" max="2" width="1.7109375" style="28" customWidth="1"/>
    <col min="3" max="3" width="250.7109375" style="29" customWidth="1"/>
    <col min="4" max="16384" width="11.42578125" style="29"/>
  </cols>
  <sheetData>
    <row r="1" spans="1:20" ht="20.100000000000001" customHeight="1" x14ac:dyDescent="0.2"/>
    <row r="2" spans="1:20" ht="18" x14ac:dyDescent="0.2">
      <c r="A2" s="63">
        <v>1</v>
      </c>
      <c r="B2" s="64"/>
      <c r="C2" s="65" t="s">
        <v>94</v>
      </c>
      <c r="E2" s="29" t="str">
        <f t="shared" ref="E2:E7" si="0">UPPER(D2)</f>
        <v/>
      </c>
    </row>
    <row r="3" spans="1:20" ht="54" x14ac:dyDescent="0.2">
      <c r="A3" s="63">
        <v>2</v>
      </c>
      <c r="B3" s="66"/>
      <c r="C3" s="65" t="s">
        <v>95</v>
      </c>
      <c r="E3" s="29" t="str">
        <f t="shared" si="0"/>
        <v/>
      </c>
      <c r="F3" s="30"/>
      <c r="G3" s="30"/>
      <c r="H3" s="30"/>
      <c r="I3" s="30"/>
      <c r="J3" s="30"/>
      <c r="K3" s="30"/>
      <c r="L3" s="30"/>
      <c r="M3" s="30"/>
      <c r="N3" s="30"/>
      <c r="O3" s="30"/>
      <c r="P3" s="30"/>
      <c r="Q3" s="30"/>
      <c r="R3" s="30"/>
      <c r="S3" s="30"/>
      <c r="T3" s="30"/>
    </row>
    <row r="4" spans="1:20" ht="18" x14ac:dyDescent="0.2">
      <c r="A4" s="63">
        <v>3</v>
      </c>
      <c r="B4" s="66"/>
      <c r="C4" s="65" t="s">
        <v>88</v>
      </c>
      <c r="E4" s="29" t="str">
        <f t="shared" si="0"/>
        <v/>
      </c>
    </row>
    <row r="5" spans="1:20" ht="18" x14ac:dyDescent="0.2">
      <c r="A5" s="63">
        <v>4</v>
      </c>
      <c r="B5" s="66"/>
      <c r="C5" s="65" t="s">
        <v>89</v>
      </c>
      <c r="E5" s="29" t="str">
        <f t="shared" si="0"/>
        <v/>
      </c>
    </row>
    <row r="6" spans="1:20" ht="18" x14ac:dyDescent="0.2">
      <c r="A6" s="63">
        <v>5</v>
      </c>
      <c r="B6" s="66"/>
      <c r="C6" s="65" t="s">
        <v>90</v>
      </c>
      <c r="E6" s="29" t="str">
        <f t="shared" si="0"/>
        <v/>
      </c>
      <c r="F6" s="30"/>
      <c r="G6" s="30"/>
      <c r="H6" s="30"/>
      <c r="I6" s="30"/>
      <c r="J6" s="30"/>
      <c r="K6" s="30"/>
      <c r="L6" s="30"/>
      <c r="M6" s="30"/>
      <c r="N6" s="30"/>
      <c r="O6" s="30"/>
      <c r="P6" s="30"/>
      <c r="Q6" s="30"/>
      <c r="R6" s="30"/>
      <c r="S6" s="30"/>
      <c r="T6" s="30"/>
    </row>
    <row r="7" spans="1:20" ht="18" x14ac:dyDescent="0.2">
      <c r="A7" s="63">
        <v>6</v>
      </c>
      <c r="B7" s="66"/>
      <c r="C7" s="65" t="s">
        <v>91</v>
      </c>
      <c r="E7" s="29" t="str">
        <f t="shared" si="0"/>
        <v/>
      </c>
      <c r="F7" s="30"/>
      <c r="G7" s="30"/>
      <c r="H7" s="30"/>
      <c r="I7" s="30"/>
      <c r="J7" s="30"/>
      <c r="K7" s="30"/>
      <c r="L7" s="30"/>
      <c r="M7" s="30"/>
      <c r="N7" s="30"/>
      <c r="O7" s="30"/>
      <c r="P7" s="30"/>
      <c r="Q7" s="30"/>
      <c r="R7" s="30"/>
      <c r="S7" s="30"/>
      <c r="T7" s="30"/>
    </row>
    <row r="8" spans="1:20" ht="18" x14ac:dyDescent="0.2">
      <c r="A8" s="63">
        <v>7</v>
      </c>
      <c r="B8" s="66"/>
      <c r="C8" s="65" t="s">
        <v>92</v>
      </c>
      <c r="F8" s="30"/>
      <c r="G8" s="30"/>
      <c r="H8" s="30"/>
      <c r="I8" s="30"/>
      <c r="J8" s="30"/>
      <c r="K8" s="30"/>
      <c r="L8" s="30"/>
      <c r="M8" s="30"/>
      <c r="N8" s="30"/>
      <c r="O8" s="30"/>
      <c r="P8" s="30"/>
      <c r="Q8" s="30"/>
      <c r="R8" s="30"/>
      <c r="S8" s="30"/>
      <c r="T8" s="30"/>
    </row>
    <row r="9" spans="1:20" ht="18" x14ac:dyDescent="0.2">
      <c r="A9" s="63">
        <v>8</v>
      </c>
      <c r="B9" s="66"/>
      <c r="C9" s="65" t="s">
        <v>93</v>
      </c>
      <c r="F9" s="30"/>
      <c r="G9" s="30"/>
      <c r="H9" s="30"/>
      <c r="I9" s="30"/>
      <c r="J9" s="30"/>
      <c r="K9" s="30"/>
      <c r="L9" s="30"/>
      <c r="M9" s="30"/>
      <c r="N9" s="30"/>
      <c r="O9" s="30"/>
      <c r="P9" s="30"/>
      <c r="Q9" s="30"/>
      <c r="R9" s="30"/>
      <c r="S9" s="30"/>
      <c r="T9" s="30"/>
    </row>
    <row r="10" spans="1:20" ht="54" x14ac:dyDescent="0.2">
      <c r="A10" s="63">
        <v>9</v>
      </c>
      <c r="B10" s="67"/>
      <c r="C10" s="65" t="s">
        <v>338</v>
      </c>
    </row>
    <row r="11" spans="1:20" ht="18" x14ac:dyDescent="0.2">
      <c r="A11" s="63">
        <v>10</v>
      </c>
      <c r="B11" s="67"/>
      <c r="C11" s="65" t="s">
        <v>339</v>
      </c>
    </row>
    <row r="12" spans="1:20" ht="18" x14ac:dyDescent="0.2">
      <c r="A12" s="63">
        <v>11</v>
      </c>
      <c r="B12" s="67"/>
      <c r="C12" s="65" t="s">
        <v>340</v>
      </c>
    </row>
    <row r="13" spans="1:20" ht="18" x14ac:dyDescent="0.2">
      <c r="A13" s="63">
        <v>12</v>
      </c>
      <c r="B13" s="67"/>
      <c r="C13" s="65" t="s">
        <v>341</v>
      </c>
    </row>
    <row r="14" spans="1:20" ht="18" x14ac:dyDescent="0.2">
      <c r="A14" s="63">
        <v>13</v>
      </c>
      <c r="B14" s="67"/>
      <c r="C14" s="65" t="s">
        <v>342</v>
      </c>
    </row>
    <row r="15" spans="1:20" ht="18" x14ac:dyDescent="0.2">
      <c r="A15" s="63">
        <v>14</v>
      </c>
      <c r="B15" s="67"/>
      <c r="C15" s="65" t="s">
        <v>343</v>
      </c>
    </row>
    <row r="16" spans="1:20" ht="18" x14ac:dyDescent="0.2">
      <c r="A16" s="63">
        <v>15</v>
      </c>
      <c r="B16" s="67"/>
      <c r="C16" s="65" t="s">
        <v>343</v>
      </c>
    </row>
    <row r="17" spans="1:3" ht="18" x14ac:dyDescent="0.2">
      <c r="A17" s="63">
        <v>16</v>
      </c>
      <c r="B17" s="67"/>
      <c r="C17" s="65" t="s">
        <v>343</v>
      </c>
    </row>
    <row r="18" spans="1:3" ht="18" x14ac:dyDescent="0.2">
      <c r="A18" s="63">
        <v>17</v>
      </c>
      <c r="B18" s="67"/>
      <c r="C18" s="65" t="s">
        <v>344</v>
      </c>
    </row>
    <row r="19" spans="1:3" ht="18" x14ac:dyDescent="0.2">
      <c r="A19" s="63">
        <v>18</v>
      </c>
      <c r="B19" s="67"/>
      <c r="C19" s="65" t="s">
        <v>345</v>
      </c>
    </row>
    <row r="20" spans="1:3" ht="18" x14ac:dyDescent="0.2">
      <c r="A20" s="63">
        <v>19</v>
      </c>
      <c r="B20" s="67"/>
      <c r="C20" s="65" t="s">
        <v>346</v>
      </c>
    </row>
    <row r="21" spans="1:3" ht="18" x14ac:dyDescent="0.2">
      <c r="A21" s="63">
        <v>20</v>
      </c>
      <c r="B21" s="67"/>
      <c r="C21" s="65" t="s">
        <v>347</v>
      </c>
    </row>
    <row r="22" spans="1:3" ht="18" x14ac:dyDescent="0.2">
      <c r="A22" s="63">
        <v>21</v>
      </c>
      <c r="B22" s="67"/>
      <c r="C22" s="65" t="s">
        <v>348</v>
      </c>
    </row>
    <row r="23" spans="1:3" ht="18" x14ac:dyDescent="0.2">
      <c r="A23" s="63">
        <v>22</v>
      </c>
      <c r="B23" s="67"/>
      <c r="C23" s="65" t="s">
        <v>349</v>
      </c>
    </row>
    <row r="24" spans="1:3" ht="18" x14ac:dyDescent="0.2">
      <c r="A24" s="63">
        <v>23</v>
      </c>
      <c r="B24" s="67"/>
      <c r="C24" s="65" t="s">
        <v>350</v>
      </c>
    </row>
    <row r="25" spans="1:3" ht="18" x14ac:dyDescent="0.2">
      <c r="A25" s="63">
        <v>24</v>
      </c>
      <c r="B25" s="67"/>
      <c r="C25" s="65" t="s">
        <v>351</v>
      </c>
    </row>
    <row r="26" spans="1:3" ht="18" x14ac:dyDescent="0.2">
      <c r="A26" s="63">
        <v>25</v>
      </c>
      <c r="B26" s="67"/>
      <c r="C26" s="65" t="s">
        <v>352</v>
      </c>
    </row>
    <row r="27" spans="1:3" ht="36" x14ac:dyDescent="0.2">
      <c r="A27" s="63">
        <v>26</v>
      </c>
      <c r="B27" s="67"/>
      <c r="C27" s="65" t="s">
        <v>353</v>
      </c>
    </row>
    <row r="28" spans="1:3" ht="54" x14ac:dyDescent="0.2">
      <c r="A28" s="63">
        <v>27</v>
      </c>
      <c r="B28" s="67"/>
      <c r="C28" s="65" t="s">
        <v>354</v>
      </c>
    </row>
    <row r="29" spans="1:3" ht="18" x14ac:dyDescent="0.2">
      <c r="A29" s="63">
        <v>28</v>
      </c>
      <c r="B29" s="67"/>
      <c r="C29" s="65" t="s">
        <v>355</v>
      </c>
    </row>
    <row r="30" spans="1:3" ht="36" x14ac:dyDescent="0.2">
      <c r="A30" s="63">
        <v>29</v>
      </c>
      <c r="B30" s="67"/>
      <c r="C30" s="65" t="s">
        <v>356</v>
      </c>
    </row>
    <row r="31" spans="1:3" ht="36" x14ac:dyDescent="0.2">
      <c r="A31" s="63">
        <v>30</v>
      </c>
      <c r="B31" s="67"/>
      <c r="C31" s="65" t="s">
        <v>357</v>
      </c>
    </row>
    <row r="32" spans="1:3" ht="54" x14ac:dyDescent="0.2">
      <c r="A32" s="63">
        <v>31</v>
      </c>
      <c r="B32" s="67"/>
      <c r="C32" s="65" t="s">
        <v>358</v>
      </c>
    </row>
    <row r="33" spans="1:4" ht="36" x14ac:dyDescent="0.2">
      <c r="A33" s="63">
        <v>32</v>
      </c>
      <c r="B33" s="67"/>
      <c r="C33" s="65" t="s">
        <v>359</v>
      </c>
    </row>
    <row r="34" spans="1:4" ht="36" x14ac:dyDescent="0.2">
      <c r="A34" s="63">
        <v>33</v>
      </c>
      <c r="B34" s="67"/>
      <c r="C34" s="65" t="s">
        <v>360</v>
      </c>
    </row>
    <row r="35" spans="1:4" ht="54" x14ac:dyDescent="0.2">
      <c r="A35" s="63">
        <v>34</v>
      </c>
      <c r="B35" s="67"/>
      <c r="C35" s="65" t="s">
        <v>370</v>
      </c>
    </row>
    <row r="36" spans="1:4" ht="36" x14ac:dyDescent="0.2">
      <c r="A36" s="63" t="s">
        <v>373</v>
      </c>
      <c r="B36" s="67"/>
      <c r="C36" s="65" t="s">
        <v>374</v>
      </c>
      <c r="D36" s="83"/>
    </row>
    <row r="37" spans="1:4" x14ac:dyDescent="0.2">
      <c r="D37" s="83"/>
    </row>
  </sheetData>
  <pageMargins left="0.43307086614173229" right="0" top="0" bottom="0" header="0" footer="0"/>
  <pageSetup paperSize="5"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AT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2" width="12.7109375" style="4" customWidth="1"/>
    <col min="13" max="13" width="1.7109375" style="4" customWidth="1"/>
    <col min="14" max="14" width="12.7109375" style="4" customWidth="1"/>
    <col min="15" max="17" width="1.7109375" style="4" customWidth="1"/>
    <col min="18" max="21" width="12.7109375" style="4" customWidth="1"/>
    <col min="22" max="22" width="1.7109375" style="4" customWidth="1"/>
    <col min="23" max="30" width="12.7109375" style="4" customWidth="1"/>
    <col min="31" max="31" width="1.7109375" style="4" customWidth="1"/>
    <col min="32" max="32" width="12.7109375" style="4" customWidth="1"/>
    <col min="33" max="35" width="1.7109375" style="4" customWidth="1"/>
    <col min="36" max="36" width="12.7109375" style="4" customWidth="1"/>
    <col min="37" max="39" width="1.7109375" style="4" customWidth="1"/>
    <col min="40" max="40" width="12.7109375" style="4" customWidth="1"/>
    <col min="41" max="41" width="1.7109375" style="4" customWidth="1"/>
    <col min="42" max="42" width="12.7109375" style="4" customWidth="1"/>
    <col min="43" max="45" width="1.7109375" style="4" customWidth="1"/>
    <col min="46" max="46" width="12.7109375" style="4" customWidth="1"/>
    <col min="47" max="16384" width="11.42578125" style="7"/>
  </cols>
  <sheetData>
    <row r="2" spans="1:46" ht="12.75" x14ac:dyDescent="0.2">
      <c r="A2" s="84" t="s">
        <v>20</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row>
    <row r="3" spans="1:46"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row>
    <row r="4" spans="1:46"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row>
    <row r="5" spans="1:46"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row>
    <row r="6" spans="1:46"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9"/>
      <c r="AL6" s="9"/>
      <c r="AM6" s="9"/>
      <c r="AN6" s="9"/>
      <c r="AO6" s="9"/>
      <c r="AP6" s="9"/>
      <c r="AQ6" s="9"/>
      <c r="AR6" s="9"/>
      <c r="AS6" s="9"/>
      <c r="AT6" s="9"/>
    </row>
    <row r="7" spans="1:46" ht="30" customHeight="1" thickBot="1" x14ac:dyDescent="0.3">
      <c r="A7" s="13"/>
      <c r="B7" s="13"/>
      <c r="C7" s="13"/>
      <c r="D7" s="14"/>
      <c r="E7" s="14"/>
      <c r="F7" s="86" t="s">
        <v>36</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row>
    <row r="8" spans="1:46" ht="50.1" customHeight="1" thickBot="1" x14ac:dyDescent="0.25">
      <c r="A8" s="87" t="s">
        <v>3</v>
      </c>
      <c r="B8" s="87"/>
      <c r="C8" s="87"/>
      <c r="D8" s="87"/>
      <c r="E8" s="11"/>
      <c r="F8" s="10" t="s">
        <v>4</v>
      </c>
      <c r="G8" s="16"/>
      <c r="H8" s="16"/>
      <c r="I8" s="16"/>
      <c r="J8" s="10" t="s">
        <v>5</v>
      </c>
      <c r="K8" s="10" t="s">
        <v>22</v>
      </c>
      <c r="L8" s="10" t="s">
        <v>23</v>
      </c>
      <c r="M8" s="16"/>
      <c r="N8" s="10" t="s">
        <v>7</v>
      </c>
      <c r="O8" s="16"/>
      <c r="P8" s="16"/>
      <c r="Q8" s="16"/>
      <c r="R8" s="10" t="s">
        <v>10</v>
      </c>
      <c r="S8" s="10" t="s">
        <v>9</v>
      </c>
      <c r="T8" s="10" t="s">
        <v>24</v>
      </c>
      <c r="U8" s="10" t="s">
        <v>86</v>
      </c>
      <c r="V8" s="16"/>
      <c r="W8" s="18" t="s">
        <v>26</v>
      </c>
      <c r="X8" s="18" t="s">
        <v>27</v>
      </c>
      <c r="Y8" s="18" t="s">
        <v>28</v>
      </c>
      <c r="Z8" s="18" t="s">
        <v>29</v>
      </c>
      <c r="AA8" s="18" t="s">
        <v>30</v>
      </c>
      <c r="AB8" s="18" t="s">
        <v>31</v>
      </c>
      <c r="AC8" s="18" t="s">
        <v>32</v>
      </c>
      <c r="AD8" s="10" t="s">
        <v>369</v>
      </c>
      <c r="AE8" s="16"/>
      <c r="AF8" s="10" t="s">
        <v>15</v>
      </c>
      <c r="AG8" s="16"/>
      <c r="AH8" s="16"/>
      <c r="AI8" s="16"/>
      <c r="AJ8" s="10" t="s">
        <v>16</v>
      </c>
      <c r="AK8" s="17"/>
      <c r="AL8" s="17"/>
      <c r="AM8" s="17"/>
      <c r="AN8" s="10" t="s">
        <v>17</v>
      </c>
      <c r="AO8" s="17"/>
      <c r="AP8" s="10" t="s">
        <v>18</v>
      </c>
      <c r="AQ8" s="17"/>
      <c r="AR8" s="17"/>
      <c r="AS8" s="17"/>
      <c r="AT8" s="18" t="s">
        <v>33</v>
      </c>
    </row>
    <row r="9" spans="1:46" ht="20.100000000000001" customHeight="1" x14ac:dyDescent="0.2"/>
    <row r="10" spans="1:46" ht="20.100000000000001" customHeight="1" x14ac:dyDescent="0.2">
      <c r="A10" s="2"/>
      <c r="B10" s="6" t="s">
        <v>96</v>
      </c>
    </row>
    <row r="11" spans="1:46" ht="20.100000000000001" customHeight="1" x14ac:dyDescent="0.2">
      <c r="A11" s="35"/>
      <c r="B11" s="36"/>
      <c r="C11" s="3" t="s">
        <v>97</v>
      </c>
    </row>
    <row r="12" spans="1:46" ht="20.100000000000001" customHeight="1" x14ac:dyDescent="0.2">
      <c r="D12" s="2" t="s">
        <v>98</v>
      </c>
      <c r="F12" s="37">
        <v>0</v>
      </c>
      <c r="G12" s="37"/>
      <c r="H12" s="37"/>
      <c r="I12" s="37"/>
      <c r="J12" s="37">
        <v>0</v>
      </c>
      <c r="K12" s="37">
        <v>0</v>
      </c>
      <c r="L12" s="37">
        <v>0</v>
      </c>
      <c r="M12" s="37"/>
      <c r="N12" s="37">
        <v>0</v>
      </c>
      <c r="O12" s="37"/>
      <c r="P12" s="37"/>
      <c r="Q12" s="37"/>
      <c r="R12" s="37">
        <v>0</v>
      </c>
      <c r="S12" s="37">
        <v>0</v>
      </c>
      <c r="T12" s="37">
        <v>0</v>
      </c>
      <c r="U12" s="37">
        <v>0</v>
      </c>
      <c r="V12" s="37"/>
      <c r="W12" s="37">
        <v>0</v>
      </c>
      <c r="X12" s="37">
        <v>0</v>
      </c>
      <c r="Y12" s="37">
        <v>0</v>
      </c>
      <c r="Z12" s="37">
        <v>0</v>
      </c>
      <c r="AA12" s="37">
        <v>0</v>
      </c>
      <c r="AB12" s="37">
        <v>0</v>
      </c>
      <c r="AC12" s="37">
        <v>0</v>
      </c>
      <c r="AD12" s="37">
        <v>0</v>
      </c>
      <c r="AE12" s="37"/>
      <c r="AF12" s="37">
        <v>0</v>
      </c>
      <c r="AG12" s="37"/>
      <c r="AH12" s="37"/>
      <c r="AI12" s="37"/>
      <c r="AJ12" s="37">
        <v>0</v>
      </c>
      <c r="AK12" s="37"/>
      <c r="AL12" s="37"/>
      <c r="AM12" s="37"/>
      <c r="AN12" s="37">
        <v>0</v>
      </c>
      <c r="AO12" s="37"/>
      <c r="AP12" s="37">
        <v>0</v>
      </c>
      <c r="AQ12" s="37"/>
      <c r="AR12" s="37"/>
      <c r="AS12" s="37"/>
      <c r="AT12" s="37">
        <v>0</v>
      </c>
    </row>
    <row r="13" spans="1:46" ht="20.100000000000001" customHeight="1" x14ac:dyDescent="0.2">
      <c r="D13" s="38" t="s">
        <v>99</v>
      </c>
      <c r="F13" s="39">
        <v>0</v>
      </c>
      <c r="G13" s="40"/>
      <c r="H13" s="40"/>
      <c r="I13" s="40"/>
      <c r="J13" s="39">
        <v>0</v>
      </c>
      <c r="K13" s="39">
        <v>0</v>
      </c>
      <c r="L13" s="39">
        <v>0</v>
      </c>
      <c r="M13" s="40"/>
      <c r="N13" s="39">
        <v>0</v>
      </c>
      <c r="O13" s="40"/>
      <c r="P13" s="40"/>
      <c r="Q13" s="40"/>
      <c r="R13" s="39">
        <v>0</v>
      </c>
      <c r="S13" s="39">
        <v>0</v>
      </c>
      <c r="T13" s="39">
        <v>0</v>
      </c>
      <c r="U13" s="39">
        <v>0</v>
      </c>
      <c r="V13" s="40"/>
      <c r="W13" s="39">
        <v>0</v>
      </c>
      <c r="X13" s="39">
        <v>0</v>
      </c>
      <c r="Y13" s="39">
        <v>0</v>
      </c>
      <c r="Z13" s="39">
        <v>0</v>
      </c>
      <c r="AA13" s="39">
        <v>0</v>
      </c>
      <c r="AB13" s="39">
        <v>0</v>
      </c>
      <c r="AC13" s="39">
        <v>0</v>
      </c>
      <c r="AD13" s="39">
        <v>0</v>
      </c>
      <c r="AE13" s="40"/>
      <c r="AF13" s="39">
        <v>0</v>
      </c>
      <c r="AG13" s="40"/>
      <c r="AH13" s="40"/>
      <c r="AI13" s="40"/>
      <c r="AJ13" s="39">
        <v>0</v>
      </c>
      <c r="AK13" s="40"/>
      <c r="AL13" s="40"/>
      <c r="AM13" s="40"/>
      <c r="AN13" s="39">
        <v>0</v>
      </c>
      <c r="AO13" s="40"/>
      <c r="AP13" s="39">
        <v>0</v>
      </c>
      <c r="AQ13" s="40"/>
      <c r="AR13" s="40"/>
      <c r="AS13" s="40"/>
      <c r="AT13" s="39">
        <v>0</v>
      </c>
    </row>
    <row r="14" spans="1:46" ht="20.100000000000001" customHeight="1" x14ac:dyDescent="0.2">
      <c r="D14" s="2" t="s">
        <v>100</v>
      </c>
      <c r="F14" s="37">
        <v>0</v>
      </c>
      <c r="G14" s="37"/>
      <c r="H14" s="37"/>
      <c r="I14" s="37"/>
      <c r="J14" s="37">
        <v>0</v>
      </c>
      <c r="K14" s="37">
        <v>0</v>
      </c>
      <c r="L14" s="37">
        <v>0</v>
      </c>
      <c r="M14" s="37"/>
      <c r="N14" s="37">
        <v>0</v>
      </c>
      <c r="O14" s="37"/>
      <c r="P14" s="37"/>
      <c r="Q14" s="37"/>
      <c r="R14" s="37">
        <v>0</v>
      </c>
      <c r="S14" s="37">
        <v>0</v>
      </c>
      <c r="T14" s="37">
        <v>0</v>
      </c>
      <c r="U14" s="37">
        <v>0</v>
      </c>
      <c r="V14" s="37"/>
      <c r="W14" s="37">
        <v>0</v>
      </c>
      <c r="X14" s="37">
        <v>0</v>
      </c>
      <c r="Y14" s="37">
        <v>0</v>
      </c>
      <c r="Z14" s="37">
        <v>0</v>
      </c>
      <c r="AA14" s="37">
        <v>0</v>
      </c>
      <c r="AB14" s="37">
        <v>0</v>
      </c>
      <c r="AC14" s="37">
        <v>0</v>
      </c>
      <c r="AD14" s="37">
        <v>0</v>
      </c>
      <c r="AE14" s="37"/>
      <c r="AF14" s="37">
        <v>0</v>
      </c>
      <c r="AG14" s="37"/>
      <c r="AH14" s="37"/>
      <c r="AI14" s="37"/>
      <c r="AJ14" s="37">
        <v>0</v>
      </c>
      <c r="AK14" s="37"/>
      <c r="AL14" s="37"/>
      <c r="AM14" s="37"/>
      <c r="AN14" s="37">
        <v>0</v>
      </c>
      <c r="AO14" s="37"/>
      <c r="AP14" s="37">
        <v>0</v>
      </c>
      <c r="AQ14" s="37"/>
      <c r="AR14" s="37"/>
      <c r="AS14" s="37"/>
      <c r="AT14" s="37">
        <v>0</v>
      </c>
    </row>
    <row r="15" spans="1:46" ht="20.100000000000001" customHeight="1" x14ac:dyDescent="0.2">
      <c r="D15" s="38" t="s">
        <v>101</v>
      </c>
      <c r="F15" s="39">
        <v>0</v>
      </c>
      <c r="G15" s="40"/>
      <c r="H15" s="40"/>
      <c r="I15" s="40"/>
      <c r="J15" s="39">
        <v>0</v>
      </c>
      <c r="K15" s="39">
        <v>0</v>
      </c>
      <c r="L15" s="39">
        <v>0</v>
      </c>
      <c r="M15" s="40"/>
      <c r="N15" s="39">
        <v>0</v>
      </c>
      <c r="O15" s="40"/>
      <c r="P15" s="40"/>
      <c r="Q15" s="40"/>
      <c r="R15" s="39">
        <v>0</v>
      </c>
      <c r="S15" s="39">
        <v>0</v>
      </c>
      <c r="T15" s="39">
        <v>0</v>
      </c>
      <c r="U15" s="39">
        <v>0</v>
      </c>
      <c r="V15" s="40"/>
      <c r="W15" s="39">
        <v>0</v>
      </c>
      <c r="X15" s="39">
        <v>0</v>
      </c>
      <c r="Y15" s="39">
        <v>0</v>
      </c>
      <c r="Z15" s="39">
        <v>0</v>
      </c>
      <c r="AA15" s="39">
        <v>0</v>
      </c>
      <c r="AB15" s="39">
        <v>0</v>
      </c>
      <c r="AC15" s="39">
        <v>0</v>
      </c>
      <c r="AD15" s="39">
        <v>0</v>
      </c>
      <c r="AE15" s="40"/>
      <c r="AF15" s="39">
        <v>0</v>
      </c>
      <c r="AG15" s="40"/>
      <c r="AH15" s="40"/>
      <c r="AI15" s="40"/>
      <c r="AJ15" s="39">
        <v>0</v>
      </c>
      <c r="AK15" s="40"/>
      <c r="AL15" s="40"/>
      <c r="AM15" s="40"/>
      <c r="AN15" s="39">
        <v>0</v>
      </c>
      <c r="AO15" s="40"/>
      <c r="AP15" s="39">
        <v>0</v>
      </c>
      <c r="AQ15" s="40"/>
      <c r="AR15" s="40"/>
      <c r="AS15" s="40"/>
      <c r="AT15" s="39">
        <v>0</v>
      </c>
    </row>
    <row r="16" spans="1:46" ht="20.100000000000001" customHeight="1" x14ac:dyDescent="0.2">
      <c r="D16" s="2" t="s">
        <v>102</v>
      </c>
      <c r="F16" s="37">
        <v>0</v>
      </c>
      <c r="G16" s="37"/>
      <c r="H16" s="37"/>
      <c r="I16" s="37"/>
      <c r="J16" s="37">
        <v>0</v>
      </c>
      <c r="K16" s="37">
        <v>0</v>
      </c>
      <c r="L16" s="37">
        <v>0</v>
      </c>
      <c r="M16" s="37"/>
      <c r="N16" s="37">
        <v>0</v>
      </c>
      <c r="O16" s="37"/>
      <c r="P16" s="37"/>
      <c r="Q16" s="37"/>
      <c r="R16" s="37">
        <v>0</v>
      </c>
      <c r="S16" s="37">
        <v>0</v>
      </c>
      <c r="T16" s="37">
        <v>0</v>
      </c>
      <c r="U16" s="37">
        <v>0</v>
      </c>
      <c r="V16" s="37"/>
      <c r="W16" s="37">
        <v>0</v>
      </c>
      <c r="X16" s="37">
        <v>0</v>
      </c>
      <c r="Y16" s="37">
        <v>0</v>
      </c>
      <c r="Z16" s="37">
        <v>0</v>
      </c>
      <c r="AA16" s="37">
        <v>0</v>
      </c>
      <c r="AB16" s="37">
        <v>0</v>
      </c>
      <c r="AC16" s="37">
        <v>0</v>
      </c>
      <c r="AD16" s="37">
        <v>0</v>
      </c>
      <c r="AE16" s="37"/>
      <c r="AF16" s="37">
        <v>0</v>
      </c>
      <c r="AG16" s="37"/>
      <c r="AH16" s="37"/>
      <c r="AI16" s="37"/>
      <c r="AJ16" s="37">
        <v>0</v>
      </c>
      <c r="AK16" s="37"/>
      <c r="AL16" s="37"/>
      <c r="AM16" s="37"/>
      <c r="AN16" s="37">
        <v>0</v>
      </c>
      <c r="AO16" s="37"/>
      <c r="AP16" s="37">
        <v>0</v>
      </c>
      <c r="AQ16" s="37"/>
      <c r="AR16" s="37"/>
      <c r="AS16" s="37"/>
      <c r="AT16" s="37">
        <v>0</v>
      </c>
    </row>
    <row r="17" spans="1:46" ht="20.100000000000001" customHeight="1" x14ac:dyDescent="0.2">
      <c r="D17" s="38" t="s">
        <v>103</v>
      </c>
      <c r="F17" s="39">
        <v>0</v>
      </c>
      <c r="G17" s="40"/>
      <c r="H17" s="40"/>
      <c r="I17" s="40"/>
      <c r="J17" s="39">
        <v>0</v>
      </c>
      <c r="K17" s="39">
        <v>0</v>
      </c>
      <c r="L17" s="39">
        <v>0</v>
      </c>
      <c r="M17" s="40"/>
      <c r="N17" s="39">
        <v>0</v>
      </c>
      <c r="O17" s="40"/>
      <c r="P17" s="40"/>
      <c r="Q17" s="40"/>
      <c r="R17" s="39">
        <v>0</v>
      </c>
      <c r="S17" s="39">
        <v>0</v>
      </c>
      <c r="T17" s="39">
        <v>0</v>
      </c>
      <c r="U17" s="39">
        <v>0</v>
      </c>
      <c r="V17" s="40"/>
      <c r="W17" s="39">
        <v>0</v>
      </c>
      <c r="X17" s="39">
        <v>0</v>
      </c>
      <c r="Y17" s="39">
        <v>0</v>
      </c>
      <c r="Z17" s="39">
        <v>0</v>
      </c>
      <c r="AA17" s="39">
        <v>0</v>
      </c>
      <c r="AB17" s="39">
        <v>0</v>
      </c>
      <c r="AC17" s="39">
        <v>0</v>
      </c>
      <c r="AD17" s="39">
        <v>0</v>
      </c>
      <c r="AE17" s="40"/>
      <c r="AF17" s="39">
        <v>0</v>
      </c>
      <c r="AG17" s="40"/>
      <c r="AH17" s="40"/>
      <c r="AI17" s="40"/>
      <c r="AJ17" s="39">
        <v>0</v>
      </c>
      <c r="AK17" s="40"/>
      <c r="AL17" s="40"/>
      <c r="AM17" s="40"/>
      <c r="AN17" s="39">
        <v>0</v>
      </c>
      <c r="AO17" s="40"/>
      <c r="AP17" s="39">
        <v>0</v>
      </c>
      <c r="AQ17" s="40"/>
      <c r="AR17" s="40"/>
      <c r="AS17" s="40"/>
      <c r="AT17" s="39">
        <v>0</v>
      </c>
    </row>
    <row r="18" spans="1:46" ht="20.100000000000001" customHeight="1" x14ac:dyDescent="0.2">
      <c r="D18" s="2" t="s">
        <v>104</v>
      </c>
      <c r="F18" s="37">
        <v>0</v>
      </c>
      <c r="G18" s="37"/>
      <c r="H18" s="37"/>
      <c r="I18" s="37"/>
      <c r="J18" s="37">
        <v>0</v>
      </c>
      <c r="K18" s="37">
        <v>0</v>
      </c>
      <c r="L18" s="37">
        <v>0</v>
      </c>
      <c r="M18" s="37"/>
      <c r="N18" s="37">
        <v>0</v>
      </c>
      <c r="O18" s="37"/>
      <c r="P18" s="37"/>
      <c r="Q18" s="37"/>
      <c r="R18" s="37">
        <v>0</v>
      </c>
      <c r="S18" s="37">
        <v>0</v>
      </c>
      <c r="T18" s="37">
        <v>0</v>
      </c>
      <c r="U18" s="37">
        <v>0</v>
      </c>
      <c r="V18" s="37"/>
      <c r="W18" s="37">
        <v>0</v>
      </c>
      <c r="X18" s="37">
        <v>0</v>
      </c>
      <c r="Y18" s="37">
        <v>0</v>
      </c>
      <c r="Z18" s="37">
        <v>0</v>
      </c>
      <c r="AA18" s="37">
        <v>0</v>
      </c>
      <c r="AB18" s="37">
        <v>0</v>
      </c>
      <c r="AC18" s="37">
        <v>0</v>
      </c>
      <c r="AD18" s="37">
        <v>0</v>
      </c>
      <c r="AE18" s="37"/>
      <c r="AF18" s="37">
        <v>0</v>
      </c>
      <c r="AG18" s="37"/>
      <c r="AH18" s="37"/>
      <c r="AI18" s="37"/>
      <c r="AJ18" s="37">
        <v>0</v>
      </c>
      <c r="AK18" s="37"/>
      <c r="AL18" s="37"/>
      <c r="AM18" s="37"/>
      <c r="AN18" s="37">
        <v>0</v>
      </c>
      <c r="AO18" s="37"/>
      <c r="AP18" s="37">
        <v>0</v>
      </c>
      <c r="AQ18" s="37"/>
      <c r="AR18" s="37"/>
      <c r="AS18" s="37"/>
      <c r="AT18" s="37">
        <v>0</v>
      </c>
    </row>
    <row r="19" spans="1:46" ht="20.100000000000001" customHeight="1" x14ac:dyDescent="0.2">
      <c r="D19" s="38" t="s">
        <v>105</v>
      </c>
      <c r="F19" s="39">
        <v>0</v>
      </c>
      <c r="G19" s="40"/>
      <c r="H19" s="40"/>
      <c r="I19" s="40"/>
      <c r="J19" s="39">
        <v>0</v>
      </c>
      <c r="K19" s="39">
        <v>0</v>
      </c>
      <c r="L19" s="39">
        <v>0</v>
      </c>
      <c r="M19" s="40"/>
      <c r="N19" s="39">
        <v>0</v>
      </c>
      <c r="O19" s="40"/>
      <c r="P19" s="40"/>
      <c r="Q19" s="40"/>
      <c r="R19" s="39">
        <v>0</v>
      </c>
      <c r="S19" s="39">
        <v>0</v>
      </c>
      <c r="T19" s="39">
        <v>0</v>
      </c>
      <c r="U19" s="39">
        <v>0</v>
      </c>
      <c r="V19" s="40"/>
      <c r="W19" s="39">
        <v>0</v>
      </c>
      <c r="X19" s="39">
        <v>0</v>
      </c>
      <c r="Y19" s="39">
        <v>0</v>
      </c>
      <c r="Z19" s="39">
        <v>0</v>
      </c>
      <c r="AA19" s="39">
        <v>0</v>
      </c>
      <c r="AB19" s="39">
        <v>0</v>
      </c>
      <c r="AC19" s="39">
        <v>0</v>
      </c>
      <c r="AD19" s="39">
        <v>0</v>
      </c>
      <c r="AE19" s="40"/>
      <c r="AF19" s="39">
        <v>0</v>
      </c>
      <c r="AG19" s="40"/>
      <c r="AH19" s="40"/>
      <c r="AI19" s="40"/>
      <c r="AJ19" s="39">
        <v>0</v>
      </c>
      <c r="AK19" s="40"/>
      <c r="AL19" s="40"/>
      <c r="AM19" s="40"/>
      <c r="AN19" s="39">
        <v>0</v>
      </c>
      <c r="AO19" s="40"/>
      <c r="AP19" s="39">
        <v>0</v>
      </c>
      <c r="AQ19" s="40"/>
      <c r="AR19" s="40"/>
      <c r="AS19" s="40"/>
      <c r="AT19" s="39">
        <v>0</v>
      </c>
    </row>
    <row r="20" spans="1:46" ht="20.100000000000001" customHeight="1" x14ac:dyDescent="0.2">
      <c r="D20" s="2" t="s">
        <v>106</v>
      </c>
      <c r="F20" s="37">
        <v>0</v>
      </c>
      <c r="G20" s="37"/>
      <c r="H20" s="37"/>
      <c r="I20" s="37"/>
      <c r="J20" s="37">
        <v>0</v>
      </c>
      <c r="K20" s="37">
        <v>0</v>
      </c>
      <c r="L20" s="37">
        <v>0</v>
      </c>
      <c r="M20" s="37"/>
      <c r="N20" s="37">
        <v>0</v>
      </c>
      <c r="O20" s="37"/>
      <c r="P20" s="37"/>
      <c r="Q20" s="37"/>
      <c r="R20" s="37">
        <v>0</v>
      </c>
      <c r="S20" s="37">
        <v>0</v>
      </c>
      <c r="T20" s="37">
        <v>0</v>
      </c>
      <c r="U20" s="37">
        <v>0</v>
      </c>
      <c r="V20" s="37"/>
      <c r="W20" s="37">
        <v>0</v>
      </c>
      <c r="X20" s="37">
        <v>0</v>
      </c>
      <c r="Y20" s="37">
        <v>0</v>
      </c>
      <c r="Z20" s="37">
        <v>0</v>
      </c>
      <c r="AA20" s="37">
        <v>0</v>
      </c>
      <c r="AB20" s="37">
        <v>0</v>
      </c>
      <c r="AC20" s="37">
        <v>0</v>
      </c>
      <c r="AD20" s="37">
        <v>0</v>
      </c>
      <c r="AE20" s="37"/>
      <c r="AF20" s="37">
        <v>0</v>
      </c>
      <c r="AG20" s="37"/>
      <c r="AH20" s="37"/>
      <c r="AI20" s="37"/>
      <c r="AJ20" s="37">
        <v>0</v>
      </c>
      <c r="AK20" s="37"/>
      <c r="AL20" s="37"/>
      <c r="AM20" s="37"/>
      <c r="AN20" s="37">
        <v>0</v>
      </c>
      <c r="AO20" s="37"/>
      <c r="AP20" s="37">
        <v>0</v>
      </c>
      <c r="AQ20" s="37"/>
      <c r="AR20" s="37"/>
      <c r="AS20" s="37"/>
      <c r="AT20" s="37">
        <v>0</v>
      </c>
    </row>
    <row r="21" spans="1:46" ht="20.100000000000001" customHeight="1" x14ac:dyDescent="0.2">
      <c r="D21" s="38" t="s">
        <v>107</v>
      </c>
      <c r="F21" s="39">
        <v>0</v>
      </c>
      <c r="G21" s="40"/>
      <c r="H21" s="40"/>
      <c r="I21" s="40"/>
      <c r="J21" s="39">
        <v>0</v>
      </c>
      <c r="K21" s="39">
        <v>0</v>
      </c>
      <c r="L21" s="39">
        <v>0</v>
      </c>
      <c r="M21" s="40"/>
      <c r="N21" s="39">
        <v>0</v>
      </c>
      <c r="O21" s="40"/>
      <c r="P21" s="40"/>
      <c r="Q21" s="40"/>
      <c r="R21" s="39">
        <v>0</v>
      </c>
      <c r="S21" s="39">
        <v>0</v>
      </c>
      <c r="T21" s="39">
        <v>0</v>
      </c>
      <c r="U21" s="39">
        <v>0</v>
      </c>
      <c r="V21" s="40"/>
      <c r="W21" s="39">
        <v>0</v>
      </c>
      <c r="X21" s="39">
        <v>0</v>
      </c>
      <c r="Y21" s="39">
        <v>0</v>
      </c>
      <c r="Z21" s="39">
        <v>0</v>
      </c>
      <c r="AA21" s="39">
        <v>0</v>
      </c>
      <c r="AB21" s="39">
        <v>0</v>
      </c>
      <c r="AC21" s="39">
        <v>0</v>
      </c>
      <c r="AD21" s="39">
        <v>0</v>
      </c>
      <c r="AE21" s="40"/>
      <c r="AF21" s="39">
        <v>0</v>
      </c>
      <c r="AG21" s="40"/>
      <c r="AH21" s="40"/>
      <c r="AI21" s="40"/>
      <c r="AJ21" s="39">
        <v>0</v>
      </c>
      <c r="AK21" s="40"/>
      <c r="AL21" s="40"/>
      <c r="AM21" s="40"/>
      <c r="AN21" s="39">
        <v>0</v>
      </c>
      <c r="AO21" s="40"/>
      <c r="AP21" s="39">
        <v>0</v>
      </c>
      <c r="AQ21" s="40"/>
      <c r="AR21" s="40"/>
      <c r="AS21" s="40"/>
      <c r="AT21" s="39">
        <v>0</v>
      </c>
    </row>
    <row r="22" spans="1:46" ht="20.100000000000001" customHeight="1" x14ac:dyDescent="0.2">
      <c r="D22" s="2" t="s">
        <v>108</v>
      </c>
      <c r="F22" s="37">
        <v>0</v>
      </c>
      <c r="G22" s="37"/>
      <c r="H22" s="37"/>
      <c r="I22" s="37"/>
      <c r="J22" s="37">
        <v>0</v>
      </c>
      <c r="K22" s="37">
        <v>0</v>
      </c>
      <c r="L22" s="37">
        <v>0</v>
      </c>
      <c r="M22" s="37"/>
      <c r="N22" s="37">
        <v>0</v>
      </c>
      <c r="O22" s="37"/>
      <c r="P22" s="37"/>
      <c r="Q22" s="37"/>
      <c r="R22" s="37">
        <v>0</v>
      </c>
      <c r="S22" s="37">
        <v>0</v>
      </c>
      <c r="T22" s="37">
        <v>0</v>
      </c>
      <c r="U22" s="37">
        <v>0</v>
      </c>
      <c r="V22" s="37"/>
      <c r="W22" s="37">
        <v>0</v>
      </c>
      <c r="X22" s="37">
        <v>0</v>
      </c>
      <c r="Y22" s="37">
        <v>0</v>
      </c>
      <c r="Z22" s="37">
        <v>0</v>
      </c>
      <c r="AA22" s="37">
        <v>0</v>
      </c>
      <c r="AB22" s="37">
        <v>0</v>
      </c>
      <c r="AC22" s="37">
        <v>0</v>
      </c>
      <c r="AD22" s="37">
        <v>0</v>
      </c>
      <c r="AE22" s="37"/>
      <c r="AF22" s="37">
        <v>0</v>
      </c>
      <c r="AG22" s="37"/>
      <c r="AH22" s="37"/>
      <c r="AI22" s="37"/>
      <c r="AJ22" s="37">
        <v>0</v>
      </c>
      <c r="AK22" s="37"/>
      <c r="AL22" s="37"/>
      <c r="AM22" s="37"/>
      <c r="AN22" s="37">
        <v>0</v>
      </c>
      <c r="AO22" s="37"/>
      <c r="AP22" s="37">
        <v>0</v>
      </c>
      <c r="AQ22" s="37"/>
      <c r="AR22" s="37"/>
      <c r="AS22" s="37"/>
      <c r="AT22" s="37">
        <v>0</v>
      </c>
    </row>
    <row r="23" spans="1:46" ht="20.100000000000001" customHeight="1" x14ac:dyDescent="0.2">
      <c r="D23" s="38" t="s">
        <v>109</v>
      </c>
      <c r="F23" s="39">
        <v>0</v>
      </c>
      <c r="G23" s="40"/>
      <c r="H23" s="40"/>
      <c r="I23" s="40"/>
      <c r="J23" s="39">
        <v>0</v>
      </c>
      <c r="K23" s="39">
        <v>0</v>
      </c>
      <c r="L23" s="39">
        <v>0</v>
      </c>
      <c r="M23" s="40"/>
      <c r="N23" s="39">
        <v>0</v>
      </c>
      <c r="O23" s="40"/>
      <c r="P23" s="40"/>
      <c r="Q23" s="40"/>
      <c r="R23" s="39">
        <v>0</v>
      </c>
      <c r="S23" s="39">
        <v>0</v>
      </c>
      <c r="T23" s="39">
        <v>0</v>
      </c>
      <c r="U23" s="39">
        <v>0</v>
      </c>
      <c r="V23" s="40"/>
      <c r="W23" s="39">
        <v>0</v>
      </c>
      <c r="X23" s="39">
        <v>0</v>
      </c>
      <c r="Y23" s="39">
        <v>0</v>
      </c>
      <c r="Z23" s="39">
        <v>0</v>
      </c>
      <c r="AA23" s="39">
        <v>0</v>
      </c>
      <c r="AB23" s="39">
        <v>0</v>
      </c>
      <c r="AC23" s="39">
        <v>0</v>
      </c>
      <c r="AD23" s="39">
        <v>0</v>
      </c>
      <c r="AE23" s="40"/>
      <c r="AF23" s="39">
        <v>0</v>
      </c>
      <c r="AG23" s="40"/>
      <c r="AH23" s="40"/>
      <c r="AI23" s="40"/>
      <c r="AJ23" s="39">
        <v>0</v>
      </c>
      <c r="AK23" s="40"/>
      <c r="AL23" s="40"/>
      <c r="AM23" s="40"/>
      <c r="AN23" s="39">
        <v>0</v>
      </c>
      <c r="AO23" s="40"/>
      <c r="AP23" s="39">
        <v>0</v>
      </c>
      <c r="AQ23" s="40"/>
      <c r="AR23" s="40"/>
      <c r="AS23" s="40"/>
      <c r="AT23" s="39">
        <v>0</v>
      </c>
    </row>
    <row r="24" spans="1:46" ht="20.100000000000001" customHeight="1" x14ac:dyDescent="0.2">
      <c r="D24" s="2" t="s">
        <v>110</v>
      </c>
      <c r="F24" s="37">
        <v>0</v>
      </c>
      <c r="G24" s="37"/>
      <c r="H24" s="37"/>
      <c r="I24" s="37"/>
      <c r="J24" s="37">
        <v>3</v>
      </c>
      <c r="K24" s="37">
        <v>0</v>
      </c>
      <c r="L24" s="37">
        <v>0</v>
      </c>
      <c r="M24" s="37"/>
      <c r="N24" s="37">
        <v>3</v>
      </c>
      <c r="O24" s="37"/>
      <c r="P24" s="37"/>
      <c r="Q24" s="37"/>
      <c r="R24" s="37">
        <v>0</v>
      </c>
      <c r="S24" s="37">
        <v>2</v>
      </c>
      <c r="T24" s="37">
        <v>1</v>
      </c>
      <c r="U24" s="37">
        <v>0</v>
      </c>
      <c r="V24" s="37"/>
      <c r="W24" s="37">
        <v>0</v>
      </c>
      <c r="X24" s="37">
        <v>0</v>
      </c>
      <c r="Y24" s="37">
        <v>0</v>
      </c>
      <c r="Z24" s="37">
        <v>0</v>
      </c>
      <c r="AA24" s="37">
        <v>0</v>
      </c>
      <c r="AB24" s="37">
        <v>0</v>
      </c>
      <c r="AC24" s="37">
        <v>0</v>
      </c>
      <c r="AD24" s="37">
        <v>0</v>
      </c>
      <c r="AE24" s="37"/>
      <c r="AF24" s="37">
        <v>3</v>
      </c>
      <c r="AG24" s="37"/>
      <c r="AH24" s="37"/>
      <c r="AI24" s="37"/>
      <c r="AJ24" s="37">
        <v>0</v>
      </c>
      <c r="AK24" s="37"/>
      <c r="AL24" s="37"/>
      <c r="AM24" s="37"/>
      <c r="AN24" s="37">
        <v>0</v>
      </c>
      <c r="AO24" s="37"/>
      <c r="AP24" s="37">
        <v>0</v>
      </c>
      <c r="AQ24" s="37"/>
      <c r="AR24" s="37"/>
      <c r="AS24" s="37"/>
      <c r="AT24" s="37">
        <v>0</v>
      </c>
    </row>
    <row r="25" spans="1:46" ht="20.100000000000001" customHeight="1" x14ac:dyDescent="0.2">
      <c r="D25" s="38" t="s">
        <v>111</v>
      </c>
      <c r="F25" s="39">
        <v>0</v>
      </c>
      <c r="G25" s="40"/>
      <c r="H25" s="40"/>
      <c r="I25" s="40"/>
      <c r="J25" s="39">
        <v>0</v>
      </c>
      <c r="K25" s="39">
        <v>0</v>
      </c>
      <c r="L25" s="39">
        <v>0</v>
      </c>
      <c r="M25" s="40"/>
      <c r="N25" s="39">
        <v>0</v>
      </c>
      <c r="O25" s="40"/>
      <c r="P25" s="40"/>
      <c r="Q25" s="40"/>
      <c r="R25" s="39">
        <v>0</v>
      </c>
      <c r="S25" s="39">
        <v>0</v>
      </c>
      <c r="T25" s="39">
        <v>0</v>
      </c>
      <c r="U25" s="39">
        <v>0</v>
      </c>
      <c r="V25" s="40"/>
      <c r="W25" s="39">
        <v>0</v>
      </c>
      <c r="X25" s="39">
        <v>0</v>
      </c>
      <c r="Y25" s="39">
        <v>0</v>
      </c>
      <c r="Z25" s="39">
        <v>0</v>
      </c>
      <c r="AA25" s="39">
        <v>0</v>
      </c>
      <c r="AB25" s="39">
        <v>0</v>
      </c>
      <c r="AC25" s="39">
        <v>0</v>
      </c>
      <c r="AD25" s="39">
        <v>0</v>
      </c>
      <c r="AE25" s="40"/>
      <c r="AF25" s="39">
        <v>0</v>
      </c>
      <c r="AG25" s="40"/>
      <c r="AH25" s="40"/>
      <c r="AI25" s="40"/>
      <c r="AJ25" s="39">
        <v>0</v>
      </c>
      <c r="AK25" s="40"/>
      <c r="AL25" s="40"/>
      <c r="AM25" s="40"/>
      <c r="AN25" s="39">
        <v>0</v>
      </c>
      <c r="AO25" s="40"/>
      <c r="AP25" s="39">
        <v>0</v>
      </c>
      <c r="AQ25" s="40"/>
      <c r="AR25" s="40"/>
      <c r="AS25" s="40"/>
      <c r="AT25" s="39">
        <v>0</v>
      </c>
    </row>
    <row r="26" spans="1:46" ht="20.100000000000001" customHeight="1" x14ac:dyDescent="0.2">
      <c r="D26" s="41" t="s">
        <v>366</v>
      </c>
      <c r="F26" s="40">
        <v>0</v>
      </c>
      <c r="G26" s="40"/>
      <c r="H26" s="40"/>
      <c r="I26" s="40"/>
      <c r="J26" s="40">
        <v>0</v>
      </c>
      <c r="K26" s="40">
        <v>0</v>
      </c>
      <c r="L26" s="40">
        <v>0</v>
      </c>
      <c r="M26" s="40"/>
      <c r="N26" s="40">
        <v>0</v>
      </c>
      <c r="O26" s="40"/>
      <c r="P26" s="40"/>
      <c r="Q26" s="40"/>
      <c r="R26" s="40">
        <v>0</v>
      </c>
      <c r="S26" s="40">
        <v>0</v>
      </c>
      <c r="T26" s="40">
        <v>0</v>
      </c>
      <c r="U26" s="40">
        <v>0</v>
      </c>
      <c r="V26" s="40"/>
      <c r="W26" s="40">
        <v>0</v>
      </c>
      <c r="X26" s="40">
        <v>0</v>
      </c>
      <c r="Y26" s="40">
        <v>0</v>
      </c>
      <c r="Z26" s="40">
        <v>0</v>
      </c>
      <c r="AA26" s="40">
        <v>0</v>
      </c>
      <c r="AB26" s="40">
        <v>0</v>
      </c>
      <c r="AC26" s="40">
        <v>0</v>
      </c>
      <c r="AD26" s="40">
        <v>0</v>
      </c>
      <c r="AE26" s="40"/>
      <c r="AF26" s="40">
        <v>0</v>
      </c>
      <c r="AG26" s="40"/>
      <c r="AH26" s="40"/>
      <c r="AI26" s="40"/>
      <c r="AJ26" s="40">
        <v>0</v>
      </c>
      <c r="AK26" s="40"/>
      <c r="AL26" s="40"/>
      <c r="AM26" s="40"/>
      <c r="AN26" s="40">
        <v>0</v>
      </c>
      <c r="AO26" s="40"/>
      <c r="AP26" s="40">
        <v>0</v>
      </c>
      <c r="AQ26" s="40"/>
      <c r="AR26" s="40"/>
      <c r="AS26" s="40"/>
      <c r="AT26" s="40">
        <v>0</v>
      </c>
    </row>
    <row r="27" spans="1:46" ht="20.100000000000001" customHeight="1" x14ac:dyDescent="0.2">
      <c r="D27" s="38" t="s">
        <v>367</v>
      </c>
      <c r="F27" s="39">
        <v>0</v>
      </c>
      <c r="G27" s="40"/>
      <c r="H27" s="40"/>
      <c r="I27" s="40"/>
      <c r="J27" s="39">
        <v>0</v>
      </c>
      <c r="K27" s="39">
        <v>0</v>
      </c>
      <c r="L27" s="39">
        <v>0</v>
      </c>
      <c r="M27" s="40"/>
      <c r="N27" s="39">
        <v>0</v>
      </c>
      <c r="O27" s="40"/>
      <c r="P27" s="40"/>
      <c r="Q27" s="40"/>
      <c r="R27" s="39">
        <v>0</v>
      </c>
      <c r="S27" s="39">
        <v>0</v>
      </c>
      <c r="T27" s="39">
        <v>0</v>
      </c>
      <c r="U27" s="39">
        <v>0</v>
      </c>
      <c r="V27" s="40"/>
      <c r="W27" s="39">
        <v>0</v>
      </c>
      <c r="X27" s="39">
        <v>0</v>
      </c>
      <c r="Y27" s="39">
        <v>0</v>
      </c>
      <c r="Z27" s="39">
        <v>0</v>
      </c>
      <c r="AA27" s="39">
        <v>0</v>
      </c>
      <c r="AB27" s="39">
        <v>0</v>
      </c>
      <c r="AC27" s="39">
        <v>0</v>
      </c>
      <c r="AD27" s="39">
        <v>0</v>
      </c>
      <c r="AE27" s="40"/>
      <c r="AF27" s="39">
        <v>0</v>
      </c>
      <c r="AG27" s="40"/>
      <c r="AH27" s="40"/>
      <c r="AI27" s="40"/>
      <c r="AJ27" s="39">
        <v>0</v>
      </c>
      <c r="AK27" s="40"/>
      <c r="AL27" s="40"/>
      <c r="AM27" s="40"/>
      <c r="AN27" s="39">
        <v>0</v>
      </c>
      <c r="AO27" s="40"/>
      <c r="AP27" s="39">
        <v>0</v>
      </c>
      <c r="AQ27" s="40"/>
      <c r="AR27" s="40"/>
      <c r="AS27" s="40"/>
      <c r="AT27" s="39">
        <v>0</v>
      </c>
    </row>
    <row r="28" spans="1:46"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spans="1:46" s="1" customFormat="1" ht="20.100000000000001" customHeight="1" x14ac:dyDescent="0.25">
      <c r="A29" s="3"/>
      <c r="B29" s="6"/>
      <c r="C29" s="42" t="s">
        <v>112</v>
      </c>
      <c r="D29" s="43"/>
      <c r="E29" s="5"/>
      <c r="F29" s="44">
        <v>0</v>
      </c>
      <c r="G29" s="45"/>
      <c r="H29" s="45"/>
      <c r="I29" s="45"/>
      <c r="J29" s="44">
        <v>3</v>
      </c>
      <c r="K29" s="44">
        <v>0</v>
      </c>
      <c r="L29" s="44">
        <v>0</v>
      </c>
      <c r="M29" s="45"/>
      <c r="N29" s="44">
        <v>3</v>
      </c>
      <c r="O29" s="45"/>
      <c r="P29" s="45"/>
      <c r="Q29" s="45"/>
      <c r="R29" s="44">
        <v>0</v>
      </c>
      <c r="S29" s="44">
        <v>2</v>
      </c>
      <c r="T29" s="44">
        <v>1</v>
      </c>
      <c r="U29" s="44">
        <v>0</v>
      </c>
      <c r="V29" s="45"/>
      <c r="W29" s="44">
        <v>0</v>
      </c>
      <c r="X29" s="44">
        <v>0</v>
      </c>
      <c r="Y29" s="44">
        <v>0</v>
      </c>
      <c r="Z29" s="44">
        <v>0</v>
      </c>
      <c r="AA29" s="44">
        <v>0</v>
      </c>
      <c r="AB29" s="44">
        <v>0</v>
      </c>
      <c r="AC29" s="44">
        <v>0</v>
      </c>
      <c r="AD29" s="44">
        <v>0</v>
      </c>
      <c r="AE29" s="45"/>
      <c r="AF29" s="44">
        <v>3</v>
      </c>
      <c r="AG29" s="45"/>
      <c r="AH29" s="45"/>
      <c r="AI29" s="45"/>
      <c r="AJ29" s="44">
        <v>0</v>
      </c>
      <c r="AK29" s="45"/>
      <c r="AL29" s="45"/>
      <c r="AM29" s="45"/>
      <c r="AN29" s="44">
        <v>0</v>
      </c>
      <c r="AO29" s="45"/>
      <c r="AP29" s="44">
        <v>0</v>
      </c>
      <c r="AQ29" s="45"/>
      <c r="AR29" s="45"/>
      <c r="AS29" s="45"/>
      <c r="AT29" s="44">
        <v>0</v>
      </c>
    </row>
    <row r="30" spans="1:46"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spans="1:46"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spans="1:46" ht="20.100000000000001" customHeight="1" x14ac:dyDescent="0.2">
      <c r="D32" s="2" t="s">
        <v>98</v>
      </c>
      <c r="F32" s="37">
        <v>0</v>
      </c>
      <c r="G32" s="37"/>
      <c r="H32" s="37"/>
      <c r="I32" s="37"/>
      <c r="J32" s="37">
        <v>0</v>
      </c>
      <c r="K32" s="37">
        <v>0</v>
      </c>
      <c r="L32" s="37">
        <v>0</v>
      </c>
      <c r="M32" s="37"/>
      <c r="N32" s="37">
        <v>0</v>
      </c>
      <c r="O32" s="37"/>
      <c r="P32" s="37"/>
      <c r="Q32" s="37"/>
      <c r="R32" s="37">
        <v>0</v>
      </c>
      <c r="S32" s="37">
        <v>0</v>
      </c>
      <c r="T32" s="37">
        <v>0</v>
      </c>
      <c r="U32" s="37">
        <v>0</v>
      </c>
      <c r="V32" s="37"/>
      <c r="W32" s="37">
        <v>0</v>
      </c>
      <c r="X32" s="37">
        <v>0</v>
      </c>
      <c r="Y32" s="37">
        <v>0</v>
      </c>
      <c r="Z32" s="37">
        <v>0</v>
      </c>
      <c r="AA32" s="37">
        <v>0</v>
      </c>
      <c r="AB32" s="37">
        <v>0</v>
      </c>
      <c r="AC32" s="37">
        <v>0</v>
      </c>
      <c r="AD32" s="37">
        <v>0</v>
      </c>
      <c r="AE32" s="37"/>
      <c r="AF32" s="37">
        <v>0</v>
      </c>
      <c r="AG32" s="37"/>
      <c r="AH32" s="37"/>
      <c r="AI32" s="37"/>
      <c r="AJ32" s="37">
        <v>0</v>
      </c>
      <c r="AK32" s="37"/>
      <c r="AL32" s="37"/>
      <c r="AM32" s="37"/>
      <c r="AN32" s="37">
        <v>0</v>
      </c>
      <c r="AO32" s="37"/>
      <c r="AP32" s="37">
        <v>0</v>
      </c>
      <c r="AQ32" s="37"/>
      <c r="AR32" s="37"/>
      <c r="AS32" s="37"/>
      <c r="AT32" s="37">
        <v>0</v>
      </c>
    </row>
    <row r="33" spans="4:46" ht="20.100000000000001" customHeight="1" x14ac:dyDescent="0.2">
      <c r="D33" s="38" t="s">
        <v>99</v>
      </c>
      <c r="F33" s="39">
        <v>0</v>
      </c>
      <c r="G33" s="40"/>
      <c r="H33" s="40"/>
      <c r="I33" s="40"/>
      <c r="J33" s="39">
        <v>0</v>
      </c>
      <c r="K33" s="39">
        <v>0</v>
      </c>
      <c r="L33" s="39">
        <v>0</v>
      </c>
      <c r="M33" s="40"/>
      <c r="N33" s="39">
        <v>0</v>
      </c>
      <c r="O33" s="40"/>
      <c r="P33" s="40"/>
      <c r="Q33" s="40"/>
      <c r="R33" s="39">
        <v>0</v>
      </c>
      <c r="S33" s="39">
        <v>0</v>
      </c>
      <c r="T33" s="39">
        <v>0</v>
      </c>
      <c r="U33" s="39">
        <v>0</v>
      </c>
      <c r="V33" s="40"/>
      <c r="W33" s="39">
        <v>0</v>
      </c>
      <c r="X33" s="39">
        <v>0</v>
      </c>
      <c r="Y33" s="39">
        <v>0</v>
      </c>
      <c r="Z33" s="39">
        <v>0</v>
      </c>
      <c r="AA33" s="39">
        <v>0</v>
      </c>
      <c r="AB33" s="39">
        <v>0</v>
      </c>
      <c r="AC33" s="39">
        <v>0</v>
      </c>
      <c r="AD33" s="39">
        <v>0</v>
      </c>
      <c r="AE33" s="40"/>
      <c r="AF33" s="39">
        <v>0</v>
      </c>
      <c r="AG33" s="40"/>
      <c r="AH33" s="40"/>
      <c r="AI33" s="40"/>
      <c r="AJ33" s="39">
        <v>0</v>
      </c>
      <c r="AK33" s="40"/>
      <c r="AL33" s="40"/>
      <c r="AM33" s="40"/>
      <c r="AN33" s="39">
        <v>0</v>
      </c>
      <c r="AO33" s="40"/>
      <c r="AP33" s="39">
        <v>0</v>
      </c>
      <c r="AQ33" s="40"/>
      <c r="AR33" s="40"/>
      <c r="AS33" s="40"/>
      <c r="AT33" s="39">
        <v>0</v>
      </c>
    </row>
    <row r="34" spans="4:46" ht="20.100000000000001" customHeight="1" x14ac:dyDescent="0.2">
      <c r="D34" s="2" t="s">
        <v>113</v>
      </c>
      <c r="F34" s="37">
        <v>0</v>
      </c>
      <c r="G34" s="37"/>
      <c r="H34" s="37"/>
      <c r="I34" s="37"/>
      <c r="J34" s="37">
        <v>0</v>
      </c>
      <c r="K34" s="37">
        <v>0</v>
      </c>
      <c r="L34" s="37">
        <v>0</v>
      </c>
      <c r="M34" s="37"/>
      <c r="N34" s="37">
        <v>0</v>
      </c>
      <c r="O34" s="37"/>
      <c r="P34" s="37"/>
      <c r="Q34" s="37"/>
      <c r="R34" s="37">
        <v>0</v>
      </c>
      <c r="S34" s="37">
        <v>0</v>
      </c>
      <c r="T34" s="37">
        <v>0</v>
      </c>
      <c r="U34" s="37">
        <v>0</v>
      </c>
      <c r="V34" s="37"/>
      <c r="W34" s="37">
        <v>0</v>
      </c>
      <c r="X34" s="37">
        <v>0</v>
      </c>
      <c r="Y34" s="37">
        <v>0</v>
      </c>
      <c r="Z34" s="37">
        <v>0</v>
      </c>
      <c r="AA34" s="37">
        <v>0</v>
      </c>
      <c r="AB34" s="37">
        <v>0</v>
      </c>
      <c r="AC34" s="37">
        <v>0</v>
      </c>
      <c r="AD34" s="37">
        <v>0</v>
      </c>
      <c r="AE34" s="37"/>
      <c r="AF34" s="37">
        <v>0</v>
      </c>
      <c r="AG34" s="37"/>
      <c r="AH34" s="37"/>
      <c r="AI34" s="37"/>
      <c r="AJ34" s="37">
        <v>0</v>
      </c>
      <c r="AK34" s="37"/>
      <c r="AL34" s="37"/>
      <c r="AM34" s="37"/>
      <c r="AN34" s="37">
        <v>0</v>
      </c>
      <c r="AO34" s="37"/>
      <c r="AP34" s="37">
        <v>0</v>
      </c>
      <c r="AQ34" s="37"/>
      <c r="AR34" s="37"/>
      <c r="AS34" s="37"/>
      <c r="AT34" s="37">
        <v>0</v>
      </c>
    </row>
    <row r="35" spans="4:46" ht="20.100000000000001" customHeight="1" x14ac:dyDescent="0.2">
      <c r="D35" s="38" t="s">
        <v>114</v>
      </c>
      <c r="F35" s="39">
        <v>0</v>
      </c>
      <c r="G35" s="40"/>
      <c r="H35" s="40"/>
      <c r="I35" s="40"/>
      <c r="J35" s="39">
        <v>0</v>
      </c>
      <c r="K35" s="39">
        <v>0</v>
      </c>
      <c r="L35" s="39">
        <v>0</v>
      </c>
      <c r="M35" s="40"/>
      <c r="N35" s="39">
        <v>0</v>
      </c>
      <c r="O35" s="40"/>
      <c r="P35" s="40"/>
      <c r="Q35" s="40"/>
      <c r="R35" s="39">
        <v>0</v>
      </c>
      <c r="S35" s="39">
        <v>0</v>
      </c>
      <c r="T35" s="39">
        <v>0</v>
      </c>
      <c r="U35" s="39">
        <v>0</v>
      </c>
      <c r="V35" s="40"/>
      <c r="W35" s="39">
        <v>0</v>
      </c>
      <c r="X35" s="39">
        <v>0</v>
      </c>
      <c r="Y35" s="39">
        <v>0</v>
      </c>
      <c r="Z35" s="39">
        <v>0</v>
      </c>
      <c r="AA35" s="39">
        <v>0</v>
      </c>
      <c r="AB35" s="39">
        <v>0</v>
      </c>
      <c r="AC35" s="39">
        <v>0</v>
      </c>
      <c r="AD35" s="39">
        <v>0</v>
      </c>
      <c r="AE35" s="40"/>
      <c r="AF35" s="39">
        <v>0</v>
      </c>
      <c r="AG35" s="40"/>
      <c r="AH35" s="40"/>
      <c r="AI35" s="40"/>
      <c r="AJ35" s="39">
        <v>0</v>
      </c>
      <c r="AK35" s="40"/>
      <c r="AL35" s="40"/>
      <c r="AM35" s="40"/>
      <c r="AN35" s="39">
        <v>0</v>
      </c>
      <c r="AO35" s="40"/>
      <c r="AP35" s="39">
        <v>0</v>
      </c>
      <c r="AQ35" s="40"/>
      <c r="AR35" s="40"/>
      <c r="AS35" s="40"/>
      <c r="AT35" s="39">
        <v>0</v>
      </c>
    </row>
    <row r="36" spans="4:46" ht="20.100000000000001" customHeight="1" x14ac:dyDescent="0.2">
      <c r="D36" s="2" t="s">
        <v>115</v>
      </c>
      <c r="F36" s="37">
        <v>0</v>
      </c>
      <c r="G36" s="37"/>
      <c r="H36" s="37"/>
      <c r="I36" s="37"/>
      <c r="J36" s="37">
        <v>0</v>
      </c>
      <c r="K36" s="37">
        <v>0</v>
      </c>
      <c r="L36" s="37">
        <v>0</v>
      </c>
      <c r="M36" s="37"/>
      <c r="N36" s="37">
        <v>0</v>
      </c>
      <c r="O36" s="37"/>
      <c r="P36" s="37"/>
      <c r="Q36" s="37"/>
      <c r="R36" s="37">
        <v>0</v>
      </c>
      <c r="S36" s="37">
        <v>0</v>
      </c>
      <c r="T36" s="37">
        <v>0</v>
      </c>
      <c r="U36" s="37">
        <v>0</v>
      </c>
      <c r="V36" s="37"/>
      <c r="W36" s="37">
        <v>0</v>
      </c>
      <c r="X36" s="37">
        <v>0</v>
      </c>
      <c r="Y36" s="37">
        <v>0</v>
      </c>
      <c r="Z36" s="37">
        <v>0</v>
      </c>
      <c r="AA36" s="37">
        <v>0</v>
      </c>
      <c r="AB36" s="37">
        <v>0</v>
      </c>
      <c r="AC36" s="37">
        <v>0</v>
      </c>
      <c r="AD36" s="37">
        <v>0</v>
      </c>
      <c r="AE36" s="37"/>
      <c r="AF36" s="37">
        <v>0</v>
      </c>
      <c r="AG36" s="37"/>
      <c r="AH36" s="37"/>
      <c r="AI36" s="37"/>
      <c r="AJ36" s="37">
        <v>0</v>
      </c>
      <c r="AK36" s="37"/>
      <c r="AL36" s="37"/>
      <c r="AM36" s="37"/>
      <c r="AN36" s="37">
        <v>0</v>
      </c>
      <c r="AO36" s="37"/>
      <c r="AP36" s="37">
        <v>0</v>
      </c>
      <c r="AQ36" s="37"/>
      <c r="AR36" s="37"/>
      <c r="AS36" s="37"/>
      <c r="AT36" s="37">
        <v>0</v>
      </c>
    </row>
    <row r="37" spans="4:46" ht="20.100000000000001" customHeight="1" x14ac:dyDescent="0.2">
      <c r="D37" s="38" t="s">
        <v>116</v>
      </c>
      <c r="F37" s="39">
        <v>0</v>
      </c>
      <c r="G37" s="40"/>
      <c r="H37" s="40"/>
      <c r="I37" s="40"/>
      <c r="J37" s="39">
        <v>0</v>
      </c>
      <c r="K37" s="39">
        <v>0</v>
      </c>
      <c r="L37" s="39">
        <v>0</v>
      </c>
      <c r="M37" s="40"/>
      <c r="N37" s="39">
        <v>0</v>
      </c>
      <c r="O37" s="40"/>
      <c r="P37" s="40"/>
      <c r="Q37" s="40"/>
      <c r="R37" s="39">
        <v>0</v>
      </c>
      <c r="S37" s="39">
        <v>0</v>
      </c>
      <c r="T37" s="39">
        <v>0</v>
      </c>
      <c r="U37" s="39">
        <v>0</v>
      </c>
      <c r="V37" s="40"/>
      <c r="W37" s="39">
        <v>0</v>
      </c>
      <c r="X37" s="39">
        <v>0</v>
      </c>
      <c r="Y37" s="39">
        <v>0</v>
      </c>
      <c r="Z37" s="39">
        <v>0</v>
      </c>
      <c r="AA37" s="39">
        <v>0</v>
      </c>
      <c r="AB37" s="39">
        <v>0</v>
      </c>
      <c r="AC37" s="39">
        <v>0</v>
      </c>
      <c r="AD37" s="39">
        <v>0</v>
      </c>
      <c r="AE37" s="40"/>
      <c r="AF37" s="39">
        <v>0</v>
      </c>
      <c r="AG37" s="40"/>
      <c r="AH37" s="40"/>
      <c r="AI37" s="40"/>
      <c r="AJ37" s="39">
        <v>0</v>
      </c>
      <c r="AK37" s="40"/>
      <c r="AL37" s="40"/>
      <c r="AM37" s="40"/>
      <c r="AN37" s="39">
        <v>0</v>
      </c>
      <c r="AO37" s="40"/>
      <c r="AP37" s="39">
        <v>0</v>
      </c>
      <c r="AQ37" s="40"/>
      <c r="AR37" s="40"/>
      <c r="AS37" s="40"/>
      <c r="AT37" s="39">
        <v>0</v>
      </c>
    </row>
    <row r="38" spans="4:46" ht="20.100000000000001" customHeight="1" x14ac:dyDescent="0.2">
      <c r="D38" s="2" t="s">
        <v>117</v>
      </c>
      <c r="F38" s="37">
        <v>0</v>
      </c>
      <c r="G38" s="37"/>
      <c r="H38" s="37"/>
      <c r="I38" s="37"/>
      <c r="J38" s="37">
        <v>0</v>
      </c>
      <c r="K38" s="37">
        <v>0</v>
      </c>
      <c r="L38" s="37">
        <v>0</v>
      </c>
      <c r="M38" s="37"/>
      <c r="N38" s="37">
        <v>0</v>
      </c>
      <c r="O38" s="37"/>
      <c r="P38" s="37"/>
      <c r="Q38" s="37"/>
      <c r="R38" s="37">
        <v>0</v>
      </c>
      <c r="S38" s="37">
        <v>0</v>
      </c>
      <c r="T38" s="37">
        <v>0</v>
      </c>
      <c r="U38" s="37">
        <v>0</v>
      </c>
      <c r="V38" s="37"/>
      <c r="W38" s="37">
        <v>0</v>
      </c>
      <c r="X38" s="37">
        <v>0</v>
      </c>
      <c r="Y38" s="37">
        <v>0</v>
      </c>
      <c r="Z38" s="37">
        <v>0</v>
      </c>
      <c r="AA38" s="37">
        <v>0</v>
      </c>
      <c r="AB38" s="37">
        <v>0</v>
      </c>
      <c r="AC38" s="37">
        <v>0</v>
      </c>
      <c r="AD38" s="37">
        <v>0</v>
      </c>
      <c r="AE38" s="37"/>
      <c r="AF38" s="37">
        <v>0</v>
      </c>
      <c r="AG38" s="37"/>
      <c r="AH38" s="37"/>
      <c r="AI38" s="37"/>
      <c r="AJ38" s="37">
        <v>0</v>
      </c>
      <c r="AK38" s="37"/>
      <c r="AL38" s="37"/>
      <c r="AM38" s="37"/>
      <c r="AN38" s="37">
        <v>0</v>
      </c>
      <c r="AO38" s="37"/>
      <c r="AP38" s="37">
        <v>0</v>
      </c>
      <c r="AQ38" s="37"/>
      <c r="AR38" s="37"/>
      <c r="AS38" s="37"/>
      <c r="AT38" s="37">
        <v>0</v>
      </c>
    </row>
    <row r="39" spans="4:46" ht="20.100000000000001" customHeight="1" x14ac:dyDescent="0.2">
      <c r="D39" s="38" t="s">
        <v>105</v>
      </c>
      <c r="F39" s="39">
        <v>0</v>
      </c>
      <c r="G39" s="40"/>
      <c r="H39" s="40"/>
      <c r="I39" s="40"/>
      <c r="J39" s="39">
        <v>0</v>
      </c>
      <c r="K39" s="39">
        <v>0</v>
      </c>
      <c r="L39" s="39">
        <v>0</v>
      </c>
      <c r="M39" s="40"/>
      <c r="N39" s="39">
        <v>0</v>
      </c>
      <c r="O39" s="40"/>
      <c r="P39" s="40"/>
      <c r="Q39" s="40"/>
      <c r="R39" s="39">
        <v>0</v>
      </c>
      <c r="S39" s="39">
        <v>0</v>
      </c>
      <c r="T39" s="39">
        <v>0</v>
      </c>
      <c r="U39" s="39">
        <v>0</v>
      </c>
      <c r="V39" s="40"/>
      <c r="W39" s="39">
        <v>0</v>
      </c>
      <c r="X39" s="39">
        <v>0</v>
      </c>
      <c r="Y39" s="39">
        <v>0</v>
      </c>
      <c r="Z39" s="39">
        <v>0</v>
      </c>
      <c r="AA39" s="39">
        <v>0</v>
      </c>
      <c r="AB39" s="39">
        <v>0</v>
      </c>
      <c r="AC39" s="39">
        <v>0</v>
      </c>
      <c r="AD39" s="39">
        <v>0</v>
      </c>
      <c r="AE39" s="40"/>
      <c r="AF39" s="39">
        <v>0</v>
      </c>
      <c r="AG39" s="40"/>
      <c r="AH39" s="40"/>
      <c r="AI39" s="40"/>
      <c r="AJ39" s="39">
        <v>0</v>
      </c>
      <c r="AK39" s="40"/>
      <c r="AL39" s="40"/>
      <c r="AM39" s="40"/>
      <c r="AN39" s="39">
        <v>0</v>
      </c>
      <c r="AO39" s="40"/>
      <c r="AP39" s="39">
        <v>0</v>
      </c>
      <c r="AQ39" s="40"/>
      <c r="AR39" s="40"/>
      <c r="AS39" s="40"/>
      <c r="AT39" s="39">
        <v>0</v>
      </c>
    </row>
    <row r="40" spans="4:46" ht="20.100000000000001" customHeight="1" x14ac:dyDescent="0.2">
      <c r="D40" s="2" t="s">
        <v>106</v>
      </c>
      <c r="F40" s="37">
        <v>0</v>
      </c>
      <c r="G40" s="37"/>
      <c r="H40" s="37"/>
      <c r="I40" s="37"/>
      <c r="J40" s="37">
        <v>0</v>
      </c>
      <c r="K40" s="37">
        <v>0</v>
      </c>
      <c r="L40" s="37">
        <v>0</v>
      </c>
      <c r="M40" s="37"/>
      <c r="N40" s="37">
        <v>0</v>
      </c>
      <c r="O40" s="37"/>
      <c r="P40" s="37"/>
      <c r="Q40" s="37"/>
      <c r="R40" s="37">
        <v>0</v>
      </c>
      <c r="S40" s="37">
        <v>0</v>
      </c>
      <c r="T40" s="37">
        <v>0</v>
      </c>
      <c r="U40" s="37">
        <v>0</v>
      </c>
      <c r="V40" s="37"/>
      <c r="W40" s="37">
        <v>0</v>
      </c>
      <c r="X40" s="37">
        <v>0</v>
      </c>
      <c r="Y40" s="37">
        <v>0</v>
      </c>
      <c r="Z40" s="37">
        <v>0</v>
      </c>
      <c r="AA40" s="37">
        <v>0</v>
      </c>
      <c r="AB40" s="37">
        <v>0</v>
      </c>
      <c r="AC40" s="37">
        <v>0</v>
      </c>
      <c r="AD40" s="37">
        <v>0</v>
      </c>
      <c r="AE40" s="37"/>
      <c r="AF40" s="37">
        <v>0</v>
      </c>
      <c r="AG40" s="37"/>
      <c r="AH40" s="37"/>
      <c r="AI40" s="37"/>
      <c r="AJ40" s="37">
        <v>0</v>
      </c>
      <c r="AK40" s="37"/>
      <c r="AL40" s="37"/>
      <c r="AM40" s="37"/>
      <c r="AN40" s="37">
        <v>0</v>
      </c>
      <c r="AO40" s="37"/>
      <c r="AP40" s="37">
        <v>0</v>
      </c>
      <c r="AQ40" s="37"/>
      <c r="AR40" s="37"/>
      <c r="AS40" s="37"/>
      <c r="AT40" s="37">
        <v>0</v>
      </c>
    </row>
    <row r="41" spans="4:46" ht="20.100000000000001" customHeight="1" x14ac:dyDescent="0.2">
      <c r="D41" s="38" t="s">
        <v>118</v>
      </c>
      <c r="F41" s="39">
        <v>0</v>
      </c>
      <c r="G41" s="40"/>
      <c r="H41" s="40"/>
      <c r="I41" s="40"/>
      <c r="J41" s="39">
        <v>0</v>
      </c>
      <c r="K41" s="39">
        <v>0</v>
      </c>
      <c r="L41" s="39">
        <v>0</v>
      </c>
      <c r="M41" s="40"/>
      <c r="N41" s="39">
        <v>0</v>
      </c>
      <c r="O41" s="40"/>
      <c r="P41" s="40"/>
      <c r="Q41" s="40"/>
      <c r="R41" s="39">
        <v>0</v>
      </c>
      <c r="S41" s="39">
        <v>0</v>
      </c>
      <c r="T41" s="39">
        <v>0</v>
      </c>
      <c r="U41" s="39">
        <v>0</v>
      </c>
      <c r="V41" s="40"/>
      <c r="W41" s="39">
        <v>0</v>
      </c>
      <c r="X41" s="39">
        <v>0</v>
      </c>
      <c r="Y41" s="39">
        <v>0</v>
      </c>
      <c r="Z41" s="39">
        <v>0</v>
      </c>
      <c r="AA41" s="39">
        <v>0</v>
      </c>
      <c r="AB41" s="39">
        <v>0</v>
      </c>
      <c r="AC41" s="39">
        <v>0</v>
      </c>
      <c r="AD41" s="39">
        <v>0</v>
      </c>
      <c r="AE41" s="40"/>
      <c r="AF41" s="39">
        <v>0</v>
      </c>
      <c r="AG41" s="40"/>
      <c r="AH41" s="40"/>
      <c r="AI41" s="40"/>
      <c r="AJ41" s="39">
        <v>0</v>
      </c>
      <c r="AK41" s="40"/>
      <c r="AL41" s="40"/>
      <c r="AM41" s="40"/>
      <c r="AN41" s="39">
        <v>0</v>
      </c>
      <c r="AO41" s="40"/>
      <c r="AP41" s="39">
        <v>0</v>
      </c>
      <c r="AQ41" s="40"/>
      <c r="AR41" s="40"/>
      <c r="AS41" s="40"/>
      <c r="AT41" s="39">
        <v>0</v>
      </c>
    </row>
    <row r="42" spans="4:46" ht="20.100000000000001" customHeight="1" x14ac:dyDescent="0.2">
      <c r="D42" s="2" t="s">
        <v>108</v>
      </c>
      <c r="F42" s="37">
        <v>0</v>
      </c>
      <c r="G42" s="37"/>
      <c r="H42" s="37"/>
      <c r="I42" s="37"/>
      <c r="J42" s="37">
        <v>0</v>
      </c>
      <c r="K42" s="37">
        <v>0</v>
      </c>
      <c r="L42" s="37">
        <v>0</v>
      </c>
      <c r="M42" s="37"/>
      <c r="N42" s="37">
        <v>0</v>
      </c>
      <c r="O42" s="37"/>
      <c r="P42" s="37"/>
      <c r="Q42" s="37"/>
      <c r="R42" s="37">
        <v>0</v>
      </c>
      <c r="S42" s="37">
        <v>0</v>
      </c>
      <c r="T42" s="37">
        <v>0</v>
      </c>
      <c r="U42" s="37">
        <v>0</v>
      </c>
      <c r="V42" s="37"/>
      <c r="W42" s="37">
        <v>0</v>
      </c>
      <c r="X42" s="37">
        <v>0</v>
      </c>
      <c r="Y42" s="37">
        <v>0</v>
      </c>
      <c r="Z42" s="37">
        <v>0</v>
      </c>
      <c r="AA42" s="37">
        <v>0</v>
      </c>
      <c r="AB42" s="37">
        <v>0</v>
      </c>
      <c r="AC42" s="37">
        <v>0</v>
      </c>
      <c r="AD42" s="37">
        <v>0</v>
      </c>
      <c r="AE42" s="37"/>
      <c r="AF42" s="37">
        <v>0</v>
      </c>
      <c r="AG42" s="37"/>
      <c r="AH42" s="37"/>
      <c r="AI42" s="37"/>
      <c r="AJ42" s="37">
        <v>0</v>
      </c>
      <c r="AK42" s="37"/>
      <c r="AL42" s="37"/>
      <c r="AM42" s="37"/>
      <c r="AN42" s="37">
        <v>0</v>
      </c>
      <c r="AO42" s="37"/>
      <c r="AP42" s="37">
        <v>0</v>
      </c>
      <c r="AQ42" s="37"/>
      <c r="AR42" s="37"/>
      <c r="AS42" s="37"/>
      <c r="AT42" s="37">
        <v>0</v>
      </c>
    </row>
    <row r="43" spans="4:46" ht="20.100000000000001" customHeight="1" x14ac:dyDescent="0.2">
      <c r="D43" s="38" t="s">
        <v>109</v>
      </c>
      <c r="F43" s="39">
        <v>0</v>
      </c>
      <c r="G43" s="40"/>
      <c r="H43" s="40"/>
      <c r="I43" s="40"/>
      <c r="J43" s="39">
        <v>0</v>
      </c>
      <c r="K43" s="39">
        <v>0</v>
      </c>
      <c r="L43" s="39">
        <v>0</v>
      </c>
      <c r="M43" s="40"/>
      <c r="N43" s="39">
        <v>0</v>
      </c>
      <c r="O43" s="40"/>
      <c r="P43" s="40"/>
      <c r="Q43" s="40"/>
      <c r="R43" s="39">
        <v>0</v>
      </c>
      <c r="S43" s="39">
        <v>0</v>
      </c>
      <c r="T43" s="39">
        <v>0</v>
      </c>
      <c r="U43" s="39">
        <v>0</v>
      </c>
      <c r="V43" s="40"/>
      <c r="W43" s="39">
        <v>0</v>
      </c>
      <c r="X43" s="39">
        <v>0</v>
      </c>
      <c r="Y43" s="39">
        <v>0</v>
      </c>
      <c r="Z43" s="39">
        <v>0</v>
      </c>
      <c r="AA43" s="39">
        <v>0</v>
      </c>
      <c r="AB43" s="39">
        <v>0</v>
      </c>
      <c r="AC43" s="39">
        <v>0</v>
      </c>
      <c r="AD43" s="39">
        <v>0</v>
      </c>
      <c r="AE43" s="40"/>
      <c r="AF43" s="39">
        <v>0</v>
      </c>
      <c r="AG43" s="40"/>
      <c r="AH43" s="40"/>
      <c r="AI43" s="40"/>
      <c r="AJ43" s="39">
        <v>0</v>
      </c>
      <c r="AK43" s="40"/>
      <c r="AL43" s="40"/>
      <c r="AM43" s="40"/>
      <c r="AN43" s="39">
        <v>0</v>
      </c>
      <c r="AO43" s="40"/>
      <c r="AP43" s="39">
        <v>0</v>
      </c>
      <c r="AQ43" s="40"/>
      <c r="AR43" s="40"/>
      <c r="AS43" s="40"/>
      <c r="AT43" s="39">
        <v>0</v>
      </c>
    </row>
    <row r="44" spans="4:46" ht="20.100000000000001" customHeight="1" x14ac:dyDescent="0.2">
      <c r="D44" s="2" t="s">
        <v>110</v>
      </c>
      <c r="F44" s="37">
        <v>0</v>
      </c>
      <c r="G44" s="37"/>
      <c r="H44" s="37"/>
      <c r="I44" s="37"/>
      <c r="J44" s="37">
        <v>0</v>
      </c>
      <c r="K44" s="37">
        <v>0</v>
      </c>
      <c r="L44" s="37">
        <v>0</v>
      </c>
      <c r="M44" s="37"/>
      <c r="N44" s="37">
        <v>0</v>
      </c>
      <c r="O44" s="37"/>
      <c r="P44" s="37"/>
      <c r="Q44" s="37"/>
      <c r="R44" s="37">
        <v>0</v>
      </c>
      <c r="S44" s="37">
        <v>0</v>
      </c>
      <c r="T44" s="37">
        <v>0</v>
      </c>
      <c r="U44" s="37">
        <v>0</v>
      </c>
      <c r="V44" s="37"/>
      <c r="W44" s="37">
        <v>0</v>
      </c>
      <c r="X44" s="37">
        <v>0</v>
      </c>
      <c r="Y44" s="37">
        <v>0</v>
      </c>
      <c r="Z44" s="37">
        <v>0</v>
      </c>
      <c r="AA44" s="37">
        <v>0</v>
      </c>
      <c r="AB44" s="37">
        <v>0</v>
      </c>
      <c r="AC44" s="37">
        <v>0</v>
      </c>
      <c r="AD44" s="37">
        <v>0</v>
      </c>
      <c r="AE44" s="37"/>
      <c r="AF44" s="37">
        <v>0</v>
      </c>
      <c r="AG44" s="37"/>
      <c r="AH44" s="37"/>
      <c r="AI44" s="37"/>
      <c r="AJ44" s="37">
        <v>0</v>
      </c>
      <c r="AK44" s="37"/>
      <c r="AL44" s="37"/>
      <c r="AM44" s="37"/>
      <c r="AN44" s="37">
        <v>0</v>
      </c>
      <c r="AO44" s="37"/>
      <c r="AP44" s="37">
        <v>0</v>
      </c>
      <c r="AQ44" s="37"/>
      <c r="AR44" s="37"/>
      <c r="AS44" s="37"/>
      <c r="AT44" s="37">
        <v>0</v>
      </c>
    </row>
    <row r="45" spans="4:46" ht="20.100000000000001" customHeight="1" x14ac:dyDescent="0.2">
      <c r="D45" s="38" t="s">
        <v>111</v>
      </c>
      <c r="F45" s="39">
        <v>0</v>
      </c>
      <c r="G45" s="40"/>
      <c r="H45" s="40"/>
      <c r="I45" s="40"/>
      <c r="J45" s="39">
        <v>0</v>
      </c>
      <c r="K45" s="39">
        <v>0</v>
      </c>
      <c r="L45" s="39">
        <v>0</v>
      </c>
      <c r="M45" s="40"/>
      <c r="N45" s="39">
        <v>0</v>
      </c>
      <c r="O45" s="40"/>
      <c r="P45" s="40"/>
      <c r="Q45" s="40"/>
      <c r="R45" s="39">
        <v>0</v>
      </c>
      <c r="S45" s="39">
        <v>0</v>
      </c>
      <c r="T45" s="39">
        <v>0</v>
      </c>
      <c r="U45" s="39">
        <v>0</v>
      </c>
      <c r="V45" s="40"/>
      <c r="W45" s="39">
        <v>0</v>
      </c>
      <c r="X45" s="39">
        <v>0</v>
      </c>
      <c r="Y45" s="39">
        <v>0</v>
      </c>
      <c r="Z45" s="39">
        <v>0</v>
      </c>
      <c r="AA45" s="39">
        <v>0</v>
      </c>
      <c r="AB45" s="39">
        <v>0</v>
      </c>
      <c r="AC45" s="39">
        <v>0</v>
      </c>
      <c r="AD45" s="39">
        <v>0</v>
      </c>
      <c r="AE45" s="40"/>
      <c r="AF45" s="39">
        <v>0</v>
      </c>
      <c r="AG45" s="40"/>
      <c r="AH45" s="40"/>
      <c r="AI45" s="40"/>
      <c r="AJ45" s="39">
        <v>0</v>
      </c>
      <c r="AK45" s="40"/>
      <c r="AL45" s="40"/>
      <c r="AM45" s="40"/>
      <c r="AN45" s="39">
        <v>0</v>
      </c>
      <c r="AO45" s="40"/>
      <c r="AP45" s="39">
        <v>0</v>
      </c>
      <c r="AQ45" s="40"/>
      <c r="AR45" s="40"/>
      <c r="AS45" s="40"/>
      <c r="AT45" s="39">
        <v>0</v>
      </c>
    </row>
    <row r="46" spans="4:46" ht="20.100000000000001" customHeight="1" x14ac:dyDescent="0.2">
      <c r="D46" s="2" t="s">
        <v>119</v>
      </c>
      <c r="F46" s="37">
        <v>0</v>
      </c>
      <c r="G46" s="37"/>
      <c r="H46" s="37"/>
      <c r="I46" s="37"/>
      <c r="J46" s="37">
        <v>0</v>
      </c>
      <c r="K46" s="37">
        <v>0</v>
      </c>
      <c r="L46" s="37">
        <v>0</v>
      </c>
      <c r="M46" s="37"/>
      <c r="N46" s="37">
        <v>0</v>
      </c>
      <c r="O46" s="37"/>
      <c r="P46" s="37"/>
      <c r="Q46" s="37"/>
      <c r="R46" s="37">
        <v>0</v>
      </c>
      <c r="S46" s="37">
        <v>0</v>
      </c>
      <c r="T46" s="37">
        <v>0</v>
      </c>
      <c r="U46" s="37">
        <v>0</v>
      </c>
      <c r="V46" s="37"/>
      <c r="W46" s="37">
        <v>0</v>
      </c>
      <c r="X46" s="37">
        <v>0</v>
      </c>
      <c r="Y46" s="37">
        <v>0</v>
      </c>
      <c r="Z46" s="37">
        <v>0</v>
      </c>
      <c r="AA46" s="37">
        <v>0</v>
      </c>
      <c r="AB46" s="37">
        <v>0</v>
      </c>
      <c r="AC46" s="37">
        <v>0</v>
      </c>
      <c r="AD46" s="37">
        <v>0</v>
      </c>
      <c r="AE46" s="37"/>
      <c r="AF46" s="37">
        <v>0</v>
      </c>
      <c r="AG46" s="37"/>
      <c r="AH46" s="37"/>
      <c r="AI46" s="37"/>
      <c r="AJ46" s="37">
        <v>0</v>
      </c>
      <c r="AK46" s="37"/>
      <c r="AL46" s="37"/>
      <c r="AM46" s="37"/>
      <c r="AN46" s="37">
        <v>0</v>
      </c>
      <c r="AO46" s="37"/>
      <c r="AP46" s="37">
        <v>0</v>
      </c>
      <c r="AQ46" s="37"/>
      <c r="AR46" s="37"/>
      <c r="AS46" s="37"/>
      <c r="AT46" s="37">
        <v>0</v>
      </c>
    </row>
    <row r="47" spans="4:46" ht="20.100000000000001" customHeight="1" x14ac:dyDescent="0.2">
      <c r="D47" s="38" t="s">
        <v>120</v>
      </c>
      <c r="F47" s="39">
        <v>0</v>
      </c>
      <c r="G47" s="40"/>
      <c r="H47" s="40"/>
      <c r="I47" s="40"/>
      <c r="J47" s="39">
        <v>0</v>
      </c>
      <c r="K47" s="39">
        <v>0</v>
      </c>
      <c r="L47" s="39">
        <v>0</v>
      </c>
      <c r="M47" s="40"/>
      <c r="N47" s="39">
        <v>0</v>
      </c>
      <c r="O47" s="40"/>
      <c r="P47" s="40"/>
      <c r="Q47" s="40"/>
      <c r="R47" s="39">
        <v>0</v>
      </c>
      <c r="S47" s="39">
        <v>0</v>
      </c>
      <c r="T47" s="39">
        <v>0</v>
      </c>
      <c r="U47" s="39">
        <v>0</v>
      </c>
      <c r="V47" s="40"/>
      <c r="W47" s="39">
        <v>0</v>
      </c>
      <c r="X47" s="39">
        <v>0</v>
      </c>
      <c r="Y47" s="39">
        <v>0</v>
      </c>
      <c r="Z47" s="39">
        <v>0</v>
      </c>
      <c r="AA47" s="39">
        <v>0</v>
      </c>
      <c r="AB47" s="39">
        <v>0</v>
      </c>
      <c r="AC47" s="39">
        <v>0</v>
      </c>
      <c r="AD47" s="39">
        <v>0</v>
      </c>
      <c r="AE47" s="40"/>
      <c r="AF47" s="39">
        <v>0</v>
      </c>
      <c r="AG47" s="40"/>
      <c r="AH47" s="40"/>
      <c r="AI47" s="40"/>
      <c r="AJ47" s="39">
        <v>0</v>
      </c>
      <c r="AK47" s="40"/>
      <c r="AL47" s="40"/>
      <c r="AM47" s="40"/>
      <c r="AN47" s="39">
        <v>0</v>
      </c>
      <c r="AO47" s="40"/>
      <c r="AP47" s="39">
        <v>0</v>
      </c>
      <c r="AQ47" s="40"/>
      <c r="AR47" s="40"/>
      <c r="AS47" s="40"/>
      <c r="AT47" s="39">
        <v>0</v>
      </c>
    </row>
    <row r="48" spans="4:46" ht="20.100000000000001" customHeight="1" x14ac:dyDescent="0.2">
      <c r="D48" s="2" t="s">
        <v>368</v>
      </c>
      <c r="F48" s="37">
        <v>0</v>
      </c>
      <c r="G48" s="37"/>
      <c r="H48" s="37"/>
      <c r="I48" s="37"/>
      <c r="J48" s="37">
        <v>0</v>
      </c>
      <c r="K48" s="37">
        <v>0</v>
      </c>
      <c r="L48" s="37">
        <v>0</v>
      </c>
      <c r="M48" s="37"/>
      <c r="N48" s="37">
        <v>0</v>
      </c>
      <c r="O48" s="37"/>
      <c r="P48" s="37"/>
      <c r="Q48" s="37"/>
      <c r="R48" s="37">
        <v>0</v>
      </c>
      <c r="S48" s="37">
        <v>0</v>
      </c>
      <c r="T48" s="37">
        <v>0</v>
      </c>
      <c r="U48" s="37">
        <v>0</v>
      </c>
      <c r="V48" s="37"/>
      <c r="W48" s="37">
        <v>0</v>
      </c>
      <c r="X48" s="37">
        <v>0</v>
      </c>
      <c r="Y48" s="37">
        <v>0</v>
      </c>
      <c r="Z48" s="37">
        <v>0</v>
      </c>
      <c r="AA48" s="37">
        <v>0</v>
      </c>
      <c r="AB48" s="37">
        <v>0</v>
      </c>
      <c r="AC48" s="37">
        <v>0</v>
      </c>
      <c r="AD48" s="37">
        <v>0</v>
      </c>
      <c r="AE48" s="37"/>
      <c r="AF48" s="37">
        <v>0</v>
      </c>
      <c r="AG48" s="37"/>
      <c r="AH48" s="37"/>
      <c r="AI48" s="37"/>
      <c r="AJ48" s="37">
        <v>0</v>
      </c>
      <c r="AK48" s="37"/>
      <c r="AL48" s="37"/>
      <c r="AM48" s="37"/>
      <c r="AN48" s="37">
        <v>0</v>
      </c>
      <c r="AO48" s="37"/>
      <c r="AP48" s="37">
        <v>0</v>
      </c>
      <c r="AQ48" s="37"/>
      <c r="AR48" s="37"/>
      <c r="AS48" s="37"/>
      <c r="AT48" s="37">
        <v>0</v>
      </c>
    </row>
    <row r="49" spans="1:46" ht="20.100000000000001" customHeight="1" x14ac:dyDescent="0.2">
      <c r="D49" s="38" t="s">
        <v>121</v>
      </c>
      <c r="F49" s="39">
        <v>0</v>
      </c>
      <c r="G49" s="40"/>
      <c r="H49" s="40"/>
      <c r="I49" s="40"/>
      <c r="J49" s="39">
        <v>0</v>
      </c>
      <c r="K49" s="39">
        <v>0</v>
      </c>
      <c r="L49" s="39">
        <v>0</v>
      </c>
      <c r="M49" s="40"/>
      <c r="N49" s="39">
        <v>0</v>
      </c>
      <c r="O49" s="40"/>
      <c r="P49" s="40"/>
      <c r="Q49" s="40"/>
      <c r="R49" s="39">
        <v>0</v>
      </c>
      <c r="S49" s="39">
        <v>0</v>
      </c>
      <c r="T49" s="39">
        <v>0</v>
      </c>
      <c r="U49" s="39">
        <v>0</v>
      </c>
      <c r="V49" s="40"/>
      <c r="W49" s="39">
        <v>0</v>
      </c>
      <c r="X49" s="39">
        <v>0</v>
      </c>
      <c r="Y49" s="39">
        <v>0</v>
      </c>
      <c r="Z49" s="39">
        <v>0</v>
      </c>
      <c r="AA49" s="39">
        <v>0</v>
      </c>
      <c r="AB49" s="39">
        <v>0</v>
      </c>
      <c r="AC49" s="39">
        <v>0</v>
      </c>
      <c r="AD49" s="39">
        <v>0</v>
      </c>
      <c r="AE49" s="40"/>
      <c r="AF49" s="39">
        <v>0</v>
      </c>
      <c r="AG49" s="40"/>
      <c r="AH49" s="40"/>
      <c r="AI49" s="40"/>
      <c r="AJ49" s="39">
        <v>0</v>
      </c>
      <c r="AK49" s="40"/>
      <c r="AL49" s="40"/>
      <c r="AM49" s="40"/>
      <c r="AN49" s="39">
        <v>0</v>
      </c>
      <c r="AO49" s="40"/>
      <c r="AP49" s="39">
        <v>0</v>
      </c>
      <c r="AQ49" s="40"/>
      <c r="AR49" s="40"/>
      <c r="AS49" s="40"/>
      <c r="AT49" s="39">
        <v>0</v>
      </c>
    </row>
    <row r="50" spans="1:46"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spans="1:46" s="1" customFormat="1" ht="20.100000000000001" customHeight="1" x14ac:dyDescent="0.2">
      <c r="A51" s="3"/>
      <c r="B51" s="6"/>
      <c r="C51" s="42" t="s">
        <v>122</v>
      </c>
      <c r="D51" s="42"/>
      <c r="E51" s="5"/>
      <c r="F51" s="44">
        <v>0</v>
      </c>
      <c r="G51" s="45"/>
      <c r="H51" s="45"/>
      <c r="I51" s="45"/>
      <c r="J51" s="44">
        <v>0</v>
      </c>
      <c r="K51" s="44">
        <v>0</v>
      </c>
      <c r="L51" s="44">
        <v>0</v>
      </c>
      <c r="M51" s="45"/>
      <c r="N51" s="44">
        <v>0</v>
      </c>
      <c r="O51" s="45"/>
      <c r="P51" s="45"/>
      <c r="Q51" s="45"/>
      <c r="R51" s="44">
        <v>0</v>
      </c>
      <c r="S51" s="44">
        <v>0</v>
      </c>
      <c r="T51" s="44">
        <v>0</v>
      </c>
      <c r="U51" s="44">
        <v>0</v>
      </c>
      <c r="V51" s="45"/>
      <c r="W51" s="44">
        <v>0</v>
      </c>
      <c r="X51" s="44">
        <v>0</v>
      </c>
      <c r="Y51" s="44">
        <v>0</v>
      </c>
      <c r="Z51" s="44">
        <v>0</v>
      </c>
      <c r="AA51" s="44">
        <v>0</v>
      </c>
      <c r="AB51" s="44">
        <v>0</v>
      </c>
      <c r="AC51" s="44">
        <v>0</v>
      </c>
      <c r="AD51" s="44">
        <v>0</v>
      </c>
      <c r="AE51" s="45"/>
      <c r="AF51" s="44">
        <v>0</v>
      </c>
      <c r="AG51" s="45"/>
      <c r="AH51" s="45"/>
      <c r="AI51" s="45"/>
      <c r="AJ51" s="44">
        <v>0</v>
      </c>
      <c r="AK51" s="45"/>
      <c r="AL51" s="45"/>
      <c r="AM51" s="45"/>
      <c r="AN51" s="44">
        <v>0</v>
      </c>
      <c r="AO51" s="45"/>
      <c r="AP51" s="44">
        <v>0</v>
      </c>
      <c r="AQ51" s="45"/>
      <c r="AR51" s="45"/>
      <c r="AS51" s="45"/>
      <c r="AT51" s="44">
        <v>0</v>
      </c>
    </row>
    <row r="52" spans="1:46"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spans="1:46"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spans="1:46" ht="20.100000000000001" customHeight="1" x14ac:dyDescent="0.2">
      <c r="D54" s="2" t="s">
        <v>124</v>
      </c>
      <c r="F54" s="37">
        <v>272</v>
      </c>
      <c r="G54" s="37"/>
      <c r="H54" s="37"/>
      <c r="I54" s="37"/>
      <c r="J54" s="37">
        <v>2244</v>
      </c>
      <c r="K54" s="37">
        <v>45</v>
      </c>
      <c r="L54" s="37">
        <v>30</v>
      </c>
      <c r="M54" s="37"/>
      <c r="N54" s="37">
        <v>2319</v>
      </c>
      <c r="O54" s="37"/>
      <c r="P54" s="37"/>
      <c r="Q54" s="37"/>
      <c r="R54" s="37">
        <v>1</v>
      </c>
      <c r="S54" s="37">
        <v>162</v>
      </c>
      <c r="T54" s="37">
        <v>170</v>
      </c>
      <c r="U54" s="37">
        <v>986</v>
      </c>
      <c r="V54" s="37"/>
      <c r="W54" s="37">
        <v>152</v>
      </c>
      <c r="X54" s="37">
        <v>24</v>
      </c>
      <c r="Y54" s="37">
        <v>41</v>
      </c>
      <c r="Z54" s="37">
        <v>179</v>
      </c>
      <c r="AA54" s="37">
        <v>101</v>
      </c>
      <c r="AB54" s="37">
        <v>142</v>
      </c>
      <c r="AC54" s="37">
        <v>322</v>
      </c>
      <c r="AD54" s="37">
        <v>6</v>
      </c>
      <c r="AE54" s="37"/>
      <c r="AF54" s="37">
        <v>2286</v>
      </c>
      <c r="AG54" s="37"/>
      <c r="AH54" s="37"/>
      <c r="AI54" s="37"/>
      <c r="AJ54" s="37">
        <v>204</v>
      </c>
      <c r="AK54" s="37"/>
      <c r="AL54" s="37"/>
      <c r="AM54" s="37"/>
      <c r="AN54" s="37">
        <v>0</v>
      </c>
      <c r="AO54" s="37"/>
      <c r="AP54" s="37">
        <v>101</v>
      </c>
      <c r="AQ54" s="37"/>
      <c r="AR54" s="37"/>
      <c r="AS54" s="37"/>
      <c r="AT54" s="37">
        <v>13</v>
      </c>
    </row>
    <row r="55" spans="1:46" ht="20.100000000000001" customHeight="1" x14ac:dyDescent="0.2">
      <c r="D55" s="38" t="s">
        <v>99</v>
      </c>
      <c r="F55" s="39">
        <v>316</v>
      </c>
      <c r="G55" s="40"/>
      <c r="H55" s="40"/>
      <c r="I55" s="40"/>
      <c r="J55" s="39">
        <v>2228</v>
      </c>
      <c r="K55" s="39">
        <v>59</v>
      </c>
      <c r="L55" s="39">
        <v>23</v>
      </c>
      <c r="M55" s="40"/>
      <c r="N55" s="39">
        <v>2310</v>
      </c>
      <c r="O55" s="40"/>
      <c r="P55" s="40"/>
      <c r="Q55" s="40"/>
      <c r="R55" s="39">
        <v>11</v>
      </c>
      <c r="S55" s="39">
        <v>153</v>
      </c>
      <c r="T55" s="39">
        <v>196</v>
      </c>
      <c r="U55" s="39">
        <v>957</v>
      </c>
      <c r="V55" s="40"/>
      <c r="W55" s="39">
        <v>121</v>
      </c>
      <c r="X55" s="39">
        <v>12</v>
      </c>
      <c r="Y55" s="39">
        <v>49</v>
      </c>
      <c r="Z55" s="39">
        <v>199</v>
      </c>
      <c r="AA55" s="39">
        <v>123</v>
      </c>
      <c r="AB55" s="39">
        <v>123</v>
      </c>
      <c r="AC55" s="39">
        <v>324</v>
      </c>
      <c r="AD55" s="39">
        <v>1</v>
      </c>
      <c r="AE55" s="40"/>
      <c r="AF55" s="39">
        <v>2269</v>
      </c>
      <c r="AG55" s="40"/>
      <c r="AH55" s="40"/>
      <c r="AI55" s="40"/>
      <c r="AJ55" s="39">
        <v>255</v>
      </c>
      <c r="AK55" s="40"/>
      <c r="AL55" s="40"/>
      <c r="AM55" s="40"/>
      <c r="AN55" s="39">
        <v>0</v>
      </c>
      <c r="AO55" s="40"/>
      <c r="AP55" s="39">
        <v>102</v>
      </c>
      <c r="AQ55" s="40"/>
      <c r="AR55" s="40"/>
      <c r="AS55" s="40"/>
      <c r="AT55" s="39">
        <v>5</v>
      </c>
    </row>
    <row r="56" spans="1:46" ht="20.100000000000001" customHeight="1" x14ac:dyDescent="0.2">
      <c r="D56" s="2" t="s">
        <v>113</v>
      </c>
      <c r="F56" s="37">
        <v>349</v>
      </c>
      <c r="G56" s="37"/>
      <c r="H56" s="37"/>
      <c r="I56" s="37"/>
      <c r="J56" s="37">
        <v>2133</v>
      </c>
      <c r="K56" s="37">
        <v>30</v>
      </c>
      <c r="L56" s="37">
        <v>18</v>
      </c>
      <c r="M56" s="37"/>
      <c r="N56" s="37">
        <v>2181</v>
      </c>
      <c r="O56" s="37"/>
      <c r="P56" s="37"/>
      <c r="Q56" s="37"/>
      <c r="R56" s="37">
        <v>0</v>
      </c>
      <c r="S56" s="37">
        <v>146</v>
      </c>
      <c r="T56" s="37">
        <v>124</v>
      </c>
      <c r="U56" s="37">
        <v>865</v>
      </c>
      <c r="V56" s="37"/>
      <c r="W56" s="37">
        <v>135</v>
      </c>
      <c r="X56" s="37">
        <v>14</v>
      </c>
      <c r="Y56" s="37">
        <v>38</v>
      </c>
      <c r="Z56" s="37">
        <v>187</v>
      </c>
      <c r="AA56" s="37">
        <v>49</v>
      </c>
      <c r="AB56" s="37">
        <v>83</v>
      </c>
      <c r="AC56" s="37">
        <v>371</v>
      </c>
      <c r="AD56" s="37">
        <v>1</v>
      </c>
      <c r="AE56" s="37"/>
      <c r="AF56" s="37">
        <v>2013</v>
      </c>
      <c r="AG56" s="37"/>
      <c r="AH56" s="37"/>
      <c r="AI56" s="37"/>
      <c r="AJ56" s="37">
        <v>411</v>
      </c>
      <c r="AK56" s="37"/>
      <c r="AL56" s="37"/>
      <c r="AM56" s="37"/>
      <c r="AN56" s="37">
        <v>0</v>
      </c>
      <c r="AO56" s="37"/>
      <c r="AP56" s="37">
        <v>106</v>
      </c>
      <c r="AQ56" s="37"/>
      <c r="AR56" s="37"/>
      <c r="AS56" s="37"/>
      <c r="AT56" s="37">
        <v>8</v>
      </c>
    </row>
    <row r="57" spans="1:46" ht="20.100000000000001" customHeight="1" x14ac:dyDescent="0.2">
      <c r="D57" s="38" t="s">
        <v>101</v>
      </c>
      <c r="F57" s="39">
        <v>656</v>
      </c>
      <c r="G57" s="40"/>
      <c r="H57" s="40"/>
      <c r="I57" s="40"/>
      <c r="J57" s="39">
        <v>2135</v>
      </c>
      <c r="K57" s="39">
        <v>42</v>
      </c>
      <c r="L57" s="39">
        <v>19</v>
      </c>
      <c r="M57" s="40"/>
      <c r="N57" s="39">
        <v>2196</v>
      </c>
      <c r="O57" s="40"/>
      <c r="P57" s="40"/>
      <c r="Q57" s="40"/>
      <c r="R57" s="39">
        <v>3</v>
      </c>
      <c r="S57" s="39">
        <v>149</v>
      </c>
      <c r="T57" s="39">
        <v>200</v>
      </c>
      <c r="U57" s="39">
        <v>879</v>
      </c>
      <c r="V57" s="40"/>
      <c r="W57" s="39">
        <v>141</v>
      </c>
      <c r="X57" s="39">
        <v>5</v>
      </c>
      <c r="Y57" s="39">
        <v>31</v>
      </c>
      <c r="Z57" s="39">
        <v>228</v>
      </c>
      <c r="AA57" s="39">
        <v>55</v>
      </c>
      <c r="AB57" s="39">
        <v>129</v>
      </c>
      <c r="AC57" s="39">
        <v>440</v>
      </c>
      <c r="AD57" s="39">
        <v>0</v>
      </c>
      <c r="AE57" s="40"/>
      <c r="AF57" s="39">
        <v>2260</v>
      </c>
      <c r="AG57" s="40"/>
      <c r="AH57" s="40"/>
      <c r="AI57" s="40"/>
      <c r="AJ57" s="39">
        <v>495</v>
      </c>
      <c r="AK57" s="40"/>
      <c r="AL57" s="40"/>
      <c r="AM57" s="40"/>
      <c r="AN57" s="39">
        <v>0</v>
      </c>
      <c r="AO57" s="40"/>
      <c r="AP57" s="39">
        <v>97</v>
      </c>
      <c r="AQ57" s="40"/>
      <c r="AR57" s="40"/>
      <c r="AS57" s="40"/>
      <c r="AT57" s="39">
        <v>307</v>
      </c>
    </row>
    <row r="58" spans="1:46" ht="20.100000000000001" customHeight="1" x14ac:dyDescent="0.2">
      <c r="D58" s="2" t="s">
        <v>115</v>
      </c>
      <c r="F58" s="37">
        <v>329</v>
      </c>
      <c r="G58" s="37"/>
      <c r="H58" s="37"/>
      <c r="I58" s="37"/>
      <c r="J58" s="37">
        <v>2121</v>
      </c>
      <c r="K58" s="37">
        <v>72</v>
      </c>
      <c r="L58" s="37">
        <v>17</v>
      </c>
      <c r="M58" s="37"/>
      <c r="N58" s="37">
        <v>2210</v>
      </c>
      <c r="O58" s="37"/>
      <c r="P58" s="37"/>
      <c r="Q58" s="37"/>
      <c r="R58" s="37">
        <v>1</v>
      </c>
      <c r="S58" s="37">
        <v>140</v>
      </c>
      <c r="T58" s="37">
        <v>272</v>
      </c>
      <c r="U58" s="37">
        <v>821</v>
      </c>
      <c r="V58" s="37"/>
      <c r="W58" s="37">
        <v>123</v>
      </c>
      <c r="X58" s="37">
        <v>12</v>
      </c>
      <c r="Y58" s="37">
        <v>30</v>
      </c>
      <c r="Z58" s="37">
        <v>201</v>
      </c>
      <c r="AA58" s="37">
        <v>84</v>
      </c>
      <c r="AB58" s="37">
        <v>152</v>
      </c>
      <c r="AC58" s="37">
        <v>404</v>
      </c>
      <c r="AD58" s="37">
        <v>1</v>
      </c>
      <c r="AE58" s="37"/>
      <c r="AF58" s="37">
        <v>2241</v>
      </c>
      <c r="AG58" s="37"/>
      <c r="AH58" s="37"/>
      <c r="AI58" s="37"/>
      <c r="AJ58" s="37">
        <v>198</v>
      </c>
      <c r="AK58" s="37"/>
      <c r="AL58" s="37"/>
      <c r="AM58" s="37"/>
      <c r="AN58" s="37">
        <v>2</v>
      </c>
      <c r="AO58" s="37"/>
      <c r="AP58" s="37">
        <v>102</v>
      </c>
      <c r="AQ58" s="37"/>
      <c r="AR58" s="37"/>
      <c r="AS58" s="37"/>
      <c r="AT58" s="37">
        <v>155</v>
      </c>
    </row>
    <row r="59" spans="1:46" ht="20.100000000000001" customHeight="1" x14ac:dyDescent="0.2">
      <c r="D59" s="38" t="s">
        <v>116</v>
      </c>
      <c r="F59" s="39">
        <v>487</v>
      </c>
      <c r="G59" s="40"/>
      <c r="H59" s="40"/>
      <c r="I59" s="40"/>
      <c r="J59" s="39">
        <v>2342</v>
      </c>
      <c r="K59" s="39">
        <v>42</v>
      </c>
      <c r="L59" s="39">
        <v>19</v>
      </c>
      <c r="M59" s="40"/>
      <c r="N59" s="39">
        <v>2403</v>
      </c>
      <c r="O59" s="40"/>
      <c r="P59" s="40"/>
      <c r="Q59" s="40"/>
      <c r="R59" s="39">
        <v>0</v>
      </c>
      <c r="S59" s="39">
        <v>156</v>
      </c>
      <c r="T59" s="39">
        <v>149</v>
      </c>
      <c r="U59" s="39">
        <v>1210</v>
      </c>
      <c r="V59" s="40"/>
      <c r="W59" s="39">
        <v>149</v>
      </c>
      <c r="X59" s="39">
        <v>10</v>
      </c>
      <c r="Y59" s="39">
        <v>40</v>
      </c>
      <c r="Z59" s="39">
        <v>235</v>
      </c>
      <c r="AA59" s="39">
        <v>44</v>
      </c>
      <c r="AB59" s="39">
        <v>71</v>
      </c>
      <c r="AC59" s="39">
        <v>347</v>
      </c>
      <c r="AD59" s="39">
        <v>0</v>
      </c>
      <c r="AE59" s="40"/>
      <c r="AF59" s="39">
        <v>2411</v>
      </c>
      <c r="AG59" s="40"/>
      <c r="AH59" s="40"/>
      <c r="AI59" s="40"/>
      <c r="AJ59" s="39">
        <v>378</v>
      </c>
      <c r="AK59" s="40"/>
      <c r="AL59" s="40"/>
      <c r="AM59" s="40"/>
      <c r="AN59" s="39">
        <v>0</v>
      </c>
      <c r="AO59" s="40"/>
      <c r="AP59" s="39">
        <v>101</v>
      </c>
      <c r="AQ59" s="40"/>
      <c r="AR59" s="40"/>
      <c r="AS59" s="40"/>
      <c r="AT59" s="39">
        <v>9</v>
      </c>
    </row>
    <row r="60" spans="1:46" ht="20.100000000000001" customHeight="1" x14ac:dyDescent="0.2">
      <c r="D60" s="2" t="s">
        <v>104</v>
      </c>
      <c r="F60" s="37">
        <v>427</v>
      </c>
      <c r="G60" s="37"/>
      <c r="H60" s="37"/>
      <c r="I60" s="37"/>
      <c r="J60" s="37">
        <v>2440</v>
      </c>
      <c r="K60" s="37">
        <v>52</v>
      </c>
      <c r="L60" s="37">
        <v>18</v>
      </c>
      <c r="M60" s="37"/>
      <c r="N60" s="37">
        <v>2510</v>
      </c>
      <c r="O60" s="37"/>
      <c r="P60" s="37"/>
      <c r="Q60" s="37"/>
      <c r="R60" s="37">
        <v>1</v>
      </c>
      <c r="S60" s="37">
        <v>132</v>
      </c>
      <c r="T60" s="37">
        <v>165</v>
      </c>
      <c r="U60" s="37">
        <v>1167</v>
      </c>
      <c r="V60" s="37"/>
      <c r="W60" s="37">
        <v>132</v>
      </c>
      <c r="X60" s="37">
        <v>16</v>
      </c>
      <c r="Y60" s="37">
        <v>36</v>
      </c>
      <c r="Z60" s="37">
        <v>213</v>
      </c>
      <c r="AA60" s="37">
        <v>71</v>
      </c>
      <c r="AB60" s="37">
        <v>105</v>
      </c>
      <c r="AC60" s="37">
        <v>447</v>
      </c>
      <c r="AD60" s="37">
        <v>1</v>
      </c>
      <c r="AE60" s="37"/>
      <c r="AF60" s="37">
        <v>2486</v>
      </c>
      <c r="AG60" s="37"/>
      <c r="AH60" s="37"/>
      <c r="AI60" s="37"/>
      <c r="AJ60" s="37">
        <v>351</v>
      </c>
      <c r="AK60" s="37"/>
      <c r="AL60" s="37"/>
      <c r="AM60" s="37"/>
      <c r="AN60" s="37">
        <v>0</v>
      </c>
      <c r="AO60" s="37"/>
      <c r="AP60" s="37">
        <v>100</v>
      </c>
      <c r="AQ60" s="37"/>
      <c r="AR60" s="37"/>
      <c r="AS60" s="37"/>
      <c r="AT60" s="37">
        <v>118</v>
      </c>
    </row>
    <row r="61" spans="1:46" ht="20.100000000000001" customHeight="1" x14ac:dyDescent="0.2">
      <c r="D61" s="38" t="s">
        <v>105</v>
      </c>
      <c r="F61" s="39">
        <v>457</v>
      </c>
      <c r="G61" s="40"/>
      <c r="H61" s="40"/>
      <c r="I61" s="40"/>
      <c r="J61" s="39">
        <v>2436</v>
      </c>
      <c r="K61" s="39">
        <v>76</v>
      </c>
      <c r="L61" s="39">
        <v>14</v>
      </c>
      <c r="M61" s="40"/>
      <c r="N61" s="39">
        <v>2526</v>
      </c>
      <c r="O61" s="40"/>
      <c r="P61" s="40"/>
      <c r="Q61" s="40"/>
      <c r="R61" s="39">
        <v>6</v>
      </c>
      <c r="S61" s="39">
        <v>169</v>
      </c>
      <c r="T61" s="39">
        <v>210</v>
      </c>
      <c r="U61" s="39">
        <v>1090</v>
      </c>
      <c r="V61" s="40"/>
      <c r="W61" s="39">
        <v>208</v>
      </c>
      <c r="X61" s="39">
        <v>8</v>
      </c>
      <c r="Y61" s="39">
        <v>94</v>
      </c>
      <c r="Z61" s="39">
        <v>219</v>
      </c>
      <c r="AA61" s="39">
        <v>34</v>
      </c>
      <c r="AB61" s="39">
        <v>52</v>
      </c>
      <c r="AC61" s="39">
        <v>331</v>
      </c>
      <c r="AD61" s="39">
        <v>1</v>
      </c>
      <c r="AE61" s="40"/>
      <c r="AF61" s="39">
        <v>2422</v>
      </c>
      <c r="AG61" s="40"/>
      <c r="AH61" s="40"/>
      <c r="AI61" s="40"/>
      <c r="AJ61" s="39">
        <v>455</v>
      </c>
      <c r="AK61" s="40"/>
      <c r="AL61" s="40"/>
      <c r="AM61" s="40"/>
      <c r="AN61" s="39">
        <v>0</v>
      </c>
      <c r="AO61" s="40"/>
      <c r="AP61" s="39">
        <v>106</v>
      </c>
      <c r="AQ61" s="40"/>
      <c r="AR61" s="40"/>
      <c r="AS61" s="40"/>
      <c r="AT61" s="39">
        <v>9</v>
      </c>
    </row>
    <row r="62" spans="1:46" ht="20.100000000000001" customHeight="1" x14ac:dyDescent="0.2">
      <c r="D62" s="2" t="s">
        <v>106</v>
      </c>
      <c r="F62" s="37">
        <v>398</v>
      </c>
      <c r="G62" s="37"/>
      <c r="H62" s="37"/>
      <c r="I62" s="37"/>
      <c r="J62" s="37">
        <v>2432</v>
      </c>
      <c r="K62" s="37">
        <v>85</v>
      </c>
      <c r="L62" s="37">
        <v>12</v>
      </c>
      <c r="M62" s="37"/>
      <c r="N62" s="37">
        <v>2529</v>
      </c>
      <c r="O62" s="37"/>
      <c r="P62" s="37"/>
      <c r="Q62" s="37"/>
      <c r="R62" s="37">
        <v>0</v>
      </c>
      <c r="S62" s="37">
        <v>185</v>
      </c>
      <c r="T62" s="37">
        <v>246</v>
      </c>
      <c r="U62" s="37">
        <v>1175</v>
      </c>
      <c r="V62" s="37"/>
      <c r="W62" s="37">
        <v>117</v>
      </c>
      <c r="X62" s="37">
        <v>9</v>
      </c>
      <c r="Y62" s="37">
        <v>35</v>
      </c>
      <c r="Z62" s="37">
        <v>154</v>
      </c>
      <c r="AA62" s="37">
        <v>56</v>
      </c>
      <c r="AB62" s="37">
        <v>92</v>
      </c>
      <c r="AC62" s="37">
        <v>382</v>
      </c>
      <c r="AD62" s="37">
        <v>0</v>
      </c>
      <c r="AE62" s="37"/>
      <c r="AF62" s="37">
        <v>2451</v>
      </c>
      <c r="AG62" s="37"/>
      <c r="AH62" s="37"/>
      <c r="AI62" s="37"/>
      <c r="AJ62" s="37">
        <v>381</v>
      </c>
      <c r="AK62" s="37"/>
      <c r="AL62" s="37"/>
      <c r="AM62" s="37"/>
      <c r="AN62" s="37">
        <v>0</v>
      </c>
      <c r="AO62" s="37"/>
      <c r="AP62" s="37">
        <v>95</v>
      </c>
      <c r="AQ62" s="37"/>
      <c r="AR62" s="37"/>
      <c r="AS62" s="37"/>
      <c r="AT62" s="37">
        <v>17</v>
      </c>
    </row>
    <row r="63" spans="1:46" ht="20.100000000000001" customHeight="1" x14ac:dyDescent="0.2">
      <c r="D63" s="38" t="s">
        <v>118</v>
      </c>
      <c r="F63" s="39">
        <v>422</v>
      </c>
      <c r="G63" s="40"/>
      <c r="H63" s="40"/>
      <c r="I63" s="40"/>
      <c r="J63" s="39">
        <v>2283</v>
      </c>
      <c r="K63" s="39">
        <v>61</v>
      </c>
      <c r="L63" s="39">
        <v>16</v>
      </c>
      <c r="M63" s="40"/>
      <c r="N63" s="39">
        <v>2360</v>
      </c>
      <c r="O63" s="40"/>
      <c r="P63" s="40"/>
      <c r="Q63" s="40"/>
      <c r="R63" s="39">
        <v>0</v>
      </c>
      <c r="S63" s="39">
        <v>101</v>
      </c>
      <c r="T63" s="39">
        <v>194</v>
      </c>
      <c r="U63" s="39">
        <v>907</v>
      </c>
      <c r="V63" s="40"/>
      <c r="W63" s="39">
        <v>90</v>
      </c>
      <c r="X63" s="39">
        <v>4</v>
      </c>
      <c r="Y63" s="39">
        <v>40</v>
      </c>
      <c r="Z63" s="39">
        <v>162</v>
      </c>
      <c r="AA63" s="39">
        <v>57</v>
      </c>
      <c r="AB63" s="39">
        <v>110</v>
      </c>
      <c r="AC63" s="39">
        <v>454</v>
      </c>
      <c r="AD63" s="39">
        <v>0</v>
      </c>
      <c r="AE63" s="40"/>
      <c r="AF63" s="39">
        <v>2119</v>
      </c>
      <c r="AG63" s="40"/>
      <c r="AH63" s="40"/>
      <c r="AI63" s="40"/>
      <c r="AJ63" s="39">
        <v>575</v>
      </c>
      <c r="AK63" s="40"/>
      <c r="AL63" s="40"/>
      <c r="AM63" s="40"/>
      <c r="AN63" s="39">
        <v>0</v>
      </c>
      <c r="AO63" s="40"/>
      <c r="AP63" s="39">
        <v>88</v>
      </c>
      <c r="AQ63" s="40"/>
      <c r="AR63" s="40"/>
      <c r="AS63" s="40"/>
      <c r="AT63" s="39">
        <v>6</v>
      </c>
    </row>
    <row r="64" spans="1:46" ht="20.100000000000001" customHeight="1" x14ac:dyDescent="0.2">
      <c r="D64" s="2" t="s">
        <v>108</v>
      </c>
      <c r="F64" s="37">
        <v>496</v>
      </c>
      <c r="G64" s="37"/>
      <c r="H64" s="37"/>
      <c r="I64" s="37"/>
      <c r="J64" s="37">
        <v>2308</v>
      </c>
      <c r="K64" s="37">
        <v>26</v>
      </c>
      <c r="L64" s="37">
        <v>19</v>
      </c>
      <c r="M64" s="37"/>
      <c r="N64" s="37">
        <v>2353</v>
      </c>
      <c r="O64" s="37"/>
      <c r="P64" s="37"/>
      <c r="Q64" s="37"/>
      <c r="R64" s="37">
        <v>2</v>
      </c>
      <c r="S64" s="37">
        <v>177</v>
      </c>
      <c r="T64" s="37">
        <v>110</v>
      </c>
      <c r="U64" s="37">
        <v>1016</v>
      </c>
      <c r="V64" s="37"/>
      <c r="W64" s="37">
        <v>90</v>
      </c>
      <c r="X64" s="37">
        <v>9</v>
      </c>
      <c r="Y64" s="37">
        <v>46</v>
      </c>
      <c r="Z64" s="37">
        <v>228</v>
      </c>
      <c r="AA64" s="37">
        <v>98</v>
      </c>
      <c r="AB64" s="37">
        <v>168</v>
      </c>
      <c r="AC64" s="37">
        <v>415</v>
      </c>
      <c r="AD64" s="37">
        <v>1</v>
      </c>
      <c r="AE64" s="37"/>
      <c r="AF64" s="37">
        <v>2360</v>
      </c>
      <c r="AG64" s="37"/>
      <c r="AH64" s="37"/>
      <c r="AI64" s="37"/>
      <c r="AJ64" s="37">
        <v>384</v>
      </c>
      <c r="AK64" s="37"/>
      <c r="AL64" s="37"/>
      <c r="AM64" s="37"/>
      <c r="AN64" s="37">
        <v>0</v>
      </c>
      <c r="AO64" s="37"/>
      <c r="AP64" s="37">
        <v>105</v>
      </c>
      <c r="AQ64" s="37"/>
      <c r="AR64" s="37"/>
      <c r="AS64" s="37"/>
      <c r="AT64" s="37">
        <v>158</v>
      </c>
    </row>
    <row r="65" spans="1:46" ht="20.100000000000001" customHeight="1" x14ac:dyDescent="0.2">
      <c r="D65" s="38" t="s">
        <v>109</v>
      </c>
      <c r="F65" s="39">
        <v>336</v>
      </c>
      <c r="G65" s="40"/>
      <c r="H65" s="40"/>
      <c r="I65" s="40"/>
      <c r="J65" s="39">
        <v>2034</v>
      </c>
      <c r="K65" s="39">
        <v>59</v>
      </c>
      <c r="L65" s="39">
        <v>23</v>
      </c>
      <c r="M65" s="40"/>
      <c r="N65" s="39">
        <v>2116</v>
      </c>
      <c r="O65" s="40"/>
      <c r="P65" s="40"/>
      <c r="Q65" s="40"/>
      <c r="R65" s="39">
        <v>0</v>
      </c>
      <c r="S65" s="39">
        <v>126</v>
      </c>
      <c r="T65" s="39">
        <v>171</v>
      </c>
      <c r="U65" s="39">
        <v>763</v>
      </c>
      <c r="V65" s="40"/>
      <c r="W65" s="39">
        <v>125</v>
      </c>
      <c r="X65" s="39">
        <v>19</v>
      </c>
      <c r="Y65" s="39">
        <v>36</v>
      </c>
      <c r="Z65" s="39">
        <v>195</v>
      </c>
      <c r="AA65" s="39">
        <v>118</v>
      </c>
      <c r="AB65" s="39">
        <v>145</v>
      </c>
      <c r="AC65" s="39">
        <v>365</v>
      </c>
      <c r="AD65" s="39">
        <v>2</v>
      </c>
      <c r="AE65" s="40"/>
      <c r="AF65" s="39">
        <v>2065</v>
      </c>
      <c r="AG65" s="40"/>
      <c r="AH65" s="40"/>
      <c r="AI65" s="40"/>
      <c r="AJ65" s="39">
        <v>289</v>
      </c>
      <c r="AK65" s="40"/>
      <c r="AL65" s="40"/>
      <c r="AM65" s="40"/>
      <c r="AN65" s="39">
        <v>0</v>
      </c>
      <c r="AO65" s="40"/>
      <c r="AP65" s="39">
        <v>98</v>
      </c>
      <c r="AQ65" s="40"/>
      <c r="AR65" s="40"/>
      <c r="AS65" s="40"/>
      <c r="AT65" s="39">
        <v>58</v>
      </c>
    </row>
    <row r="66" spans="1:46" ht="20.100000000000001" customHeight="1" x14ac:dyDescent="0.2">
      <c r="D66" s="2" t="s">
        <v>110</v>
      </c>
      <c r="F66" s="37">
        <v>562</v>
      </c>
      <c r="G66" s="37"/>
      <c r="H66" s="37"/>
      <c r="I66" s="37"/>
      <c r="J66" s="37">
        <v>2194</v>
      </c>
      <c r="K66" s="37">
        <v>30</v>
      </c>
      <c r="L66" s="37">
        <v>19</v>
      </c>
      <c r="M66" s="37"/>
      <c r="N66" s="37">
        <v>2243</v>
      </c>
      <c r="O66" s="37"/>
      <c r="P66" s="37"/>
      <c r="Q66" s="37"/>
      <c r="R66" s="37">
        <v>0</v>
      </c>
      <c r="S66" s="37">
        <v>110</v>
      </c>
      <c r="T66" s="37">
        <v>101</v>
      </c>
      <c r="U66" s="37">
        <v>926</v>
      </c>
      <c r="V66" s="37"/>
      <c r="W66" s="37">
        <v>133</v>
      </c>
      <c r="X66" s="37">
        <v>15</v>
      </c>
      <c r="Y66" s="37">
        <v>66</v>
      </c>
      <c r="Z66" s="37">
        <v>283</v>
      </c>
      <c r="AA66" s="37">
        <v>44</v>
      </c>
      <c r="AB66" s="37">
        <v>85</v>
      </c>
      <c r="AC66" s="37">
        <v>454</v>
      </c>
      <c r="AD66" s="37">
        <v>1</v>
      </c>
      <c r="AE66" s="37"/>
      <c r="AF66" s="37">
        <v>2218</v>
      </c>
      <c r="AG66" s="37"/>
      <c r="AH66" s="37"/>
      <c r="AI66" s="37"/>
      <c r="AJ66" s="37">
        <v>477</v>
      </c>
      <c r="AK66" s="37"/>
      <c r="AL66" s="37"/>
      <c r="AM66" s="37"/>
      <c r="AN66" s="37">
        <v>0</v>
      </c>
      <c r="AO66" s="37"/>
      <c r="AP66" s="37">
        <v>110</v>
      </c>
      <c r="AQ66" s="37"/>
      <c r="AR66" s="37"/>
      <c r="AS66" s="37"/>
      <c r="AT66" s="37">
        <v>7</v>
      </c>
    </row>
    <row r="67" spans="1:46" ht="20.100000000000001" customHeight="1" x14ac:dyDescent="0.2">
      <c r="D67" s="38" t="s">
        <v>111</v>
      </c>
      <c r="F67" s="39">
        <v>384</v>
      </c>
      <c r="G67" s="40"/>
      <c r="H67" s="40"/>
      <c r="I67" s="40"/>
      <c r="J67" s="39">
        <v>2135</v>
      </c>
      <c r="K67" s="39">
        <v>82</v>
      </c>
      <c r="L67" s="39">
        <v>31</v>
      </c>
      <c r="M67" s="40"/>
      <c r="N67" s="39">
        <v>2248</v>
      </c>
      <c r="O67" s="40"/>
      <c r="P67" s="40"/>
      <c r="Q67" s="40"/>
      <c r="R67" s="39">
        <v>0</v>
      </c>
      <c r="S67" s="39">
        <v>175</v>
      </c>
      <c r="T67" s="39">
        <v>199</v>
      </c>
      <c r="U67" s="39">
        <v>870</v>
      </c>
      <c r="V67" s="40"/>
      <c r="W67" s="39">
        <v>152</v>
      </c>
      <c r="X67" s="39">
        <v>7</v>
      </c>
      <c r="Y67" s="39">
        <v>27</v>
      </c>
      <c r="Z67" s="39">
        <v>223</v>
      </c>
      <c r="AA67" s="39">
        <v>55</v>
      </c>
      <c r="AB67" s="39">
        <v>69</v>
      </c>
      <c r="AC67" s="39">
        <v>395</v>
      </c>
      <c r="AD67" s="39">
        <v>6</v>
      </c>
      <c r="AE67" s="40"/>
      <c r="AF67" s="39">
        <v>2178</v>
      </c>
      <c r="AG67" s="40"/>
      <c r="AH67" s="40"/>
      <c r="AI67" s="40"/>
      <c r="AJ67" s="39">
        <v>348</v>
      </c>
      <c r="AK67" s="40"/>
      <c r="AL67" s="40"/>
      <c r="AM67" s="40"/>
      <c r="AN67" s="39">
        <v>0</v>
      </c>
      <c r="AO67" s="40"/>
      <c r="AP67" s="39">
        <v>106</v>
      </c>
      <c r="AQ67" s="40"/>
      <c r="AR67" s="40"/>
      <c r="AS67" s="40"/>
      <c r="AT67" s="39">
        <v>10</v>
      </c>
    </row>
    <row r="68" spans="1:46" ht="20.100000000000001" customHeight="1" x14ac:dyDescent="0.2">
      <c r="D68" s="2" t="s">
        <v>125</v>
      </c>
      <c r="F68" s="37">
        <v>363</v>
      </c>
      <c r="G68" s="37"/>
      <c r="H68" s="37"/>
      <c r="I68" s="37"/>
      <c r="J68" s="37">
        <v>2272</v>
      </c>
      <c r="K68" s="37">
        <v>32</v>
      </c>
      <c r="L68" s="37">
        <v>7</v>
      </c>
      <c r="M68" s="37"/>
      <c r="N68" s="37">
        <v>2311</v>
      </c>
      <c r="O68" s="37"/>
      <c r="P68" s="37"/>
      <c r="Q68" s="37"/>
      <c r="R68" s="37">
        <v>0</v>
      </c>
      <c r="S68" s="37">
        <v>154</v>
      </c>
      <c r="T68" s="37">
        <v>130</v>
      </c>
      <c r="U68" s="37">
        <v>1013</v>
      </c>
      <c r="V68" s="37"/>
      <c r="W68" s="37">
        <v>131</v>
      </c>
      <c r="X68" s="37">
        <v>13</v>
      </c>
      <c r="Y68" s="37">
        <v>48</v>
      </c>
      <c r="Z68" s="37">
        <v>190</v>
      </c>
      <c r="AA68" s="37">
        <v>62</v>
      </c>
      <c r="AB68" s="37">
        <v>71</v>
      </c>
      <c r="AC68" s="37">
        <v>426</v>
      </c>
      <c r="AD68" s="37">
        <v>0</v>
      </c>
      <c r="AE68" s="37"/>
      <c r="AF68" s="37">
        <v>2238</v>
      </c>
      <c r="AG68" s="37"/>
      <c r="AH68" s="37"/>
      <c r="AI68" s="37"/>
      <c r="AJ68" s="37">
        <v>333</v>
      </c>
      <c r="AK68" s="37"/>
      <c r="AL68" s="37"/>
      <c r="AM68" s="37"/>
      <c r="AN68" s="37">
        <v>0</v>
      </c>
      <c r="AO68" s="37"/>
      <c r="AP68" s="37">
        <v>103</v>
      </c>
      <c r="AQ68" s="37"/>
      <c r="AR68" s="37"/>
      <c r="AS68" s="37"/>
      <c r="AT68" s="37">
        <v>10</v>
      </c>
    </row>
    <row r="69" spans="1:46" ht="20.100000000000001" customHeight="1" x14ac:dyDescent="0.2">
      <c r="D69" s="38" t="s">
        <v>120</v>
      </c>
      <c r="F69" s="39">
        <v>260</v>
      </c>
      <c r="G69" s="40"/>
      <c r="H69" s="40"/>
      <c r="I69" s="40"/>
      <c r="J69" s="39">
        <v>2229</v>
      </c>
      <c r="K69" s="39">
        <v>66</v>
      </c>
      <c r="L69" s="39">
        <v>22</v>
      </c>
      <c r="M69" s="40"/>
      <c r="N69" s="39">
        <v>2317</v>
      </c>
      <c r="O69" s="40"/>
      <c r="P69" s="40"/>
      <c r="Q69" s="40"/>
      <c r="R69" s="39">
        <v>1</v>
      </c>
      <c r="S69" s="39">
        <v>123</v>
      </c>
      <c r="T69" s="39">
        <v>255</v>
      </c>
      <c r="U69" s="39">
        <v>915</v>
      </c>
      <c r="V69" s="40"/>
      <c r="W69" s="39">
        <v>107</v>
      </c>
      <c r="X69" s="39">
        <v>11</v>
      </c>
      <c r="Y69" s="39">
        <v>33</v>
      </c>
      <c r="Z69" s="39">
        <v>165</v>
      </c>
      <c r="AA69" s="39">
        <v>94</v>
      </c>
      <c r="AB69" s="39">
        <v>168</v>
      </c>
      <c r="AC69" s="39">
        <v>358</v>
      </c>
      <c r="AD69" s="39">
        <v>2</v>
      </c>
      <c r="AE69" s="40"/>
      <c r="AF69" s="39">
        <v>2232</v>
      </c>
      <c r="AG69" s="40"/>
      <c r="AH69" s="40"/>
      <c r="AI69" s="40"/>
      <c r="AJ69" s="39">
        <v>238</v>
      </c>
      <c r="AK69" s="40"/>
      <c r="AL69" s="40"/>
      <c r="AM69" s="40"/>
      <c r="AN69" s="39">
        <v>0</v>
      </c>
      <c r="AO69" s="40"/>
      <c r="AP69" s="39">
        <v>107</v>
      </c>
      <c r="AQ69" s="40"/>
      <c r="AR69" s="40"/>
      <c r="AS69" s="40"/>
      <c r="AT69" s="39">
        <v>4</v>
      </c>
    </row>
    <row r="70" spans="1:46"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spans="1:46" s="1" customFormat="1" ht="20.100000000000001" customHeight="1" x14ac:dyDescent="0.25">
      <c r="A71" s="3"/>
      <c r="B71" s="6"/>
      <c r="C71" s="42" t="s">
        <v>126</v>
      </c>
      <c r="D71" s="43"/>
      <c r="E71" s="5"/>
      <c r="F71" s="44">
        <v>6514</v>
      </c>
      <c r="G71" s="45"/>
      <c r="H71" s="45"/>
      <c r="I71" s="45"/>
      <c r="J71" s="44">
        <v>35966</v>
      </c>
      <c r="K71" s="44">
        <v>859</v>
      </c>
      <c r="L71" s="44">
        <v>307</v>
      </c>
      <c r="M71" s="45"/>
      <c r="N71" s="44">
        <v>37132</v>
      </c>
      <c r="O71" s="45"/>
      <c r="P71" s="45"/>
      <c r="Q71" s="45"/>
      <c r="R71" s="44">
        <v>26</v>
      </c>
      <c r="S71" s="44">
        <v>2358</v>
      </c>
      <c r="T71" s="44">
        <v>2892</v>
      </c>
      <c r="U71" s="44">
        <v>15560</v>
      </c>
      <c r="V71" s="45"/>
      <c r="W71" s="44">
        <v>2106</v>
      </c>
      <c r="X71" s="44">
        <v>188</v>
      </c>
      <c r="Y71" s="44">
        <v>690</v>
      </c>
      <c r="Z71" s="44">
        <v>3261</v>
      </c>
      <c r="AA71" s="44">
        <v>1145</v>
      </c>
      <c r="AB71" s="44">
        <v>1765</v>
      </c>
      <c r="AC71" s="44">
        <v>6235</v>
      </c>
      <c r="AD71" s="44">
        <v>23</v>
      </c>
      <c r="AE71" s="45"/>
      <c r="AF71" s="44">
        <v>36249</v>
      </c>
      <c r="AG71" s="45"/>
      <c r="AH71" s="45"/>
      <c r="AI71" s="45"/>
      <c r="AJ71" s="44">
        <v>5772</v>
      </c>
      <c r="AK71" s="45"/>
      <c r="AL71" s="45"/>
      <c r="AM71" s="45"/>
      <c r="AN71" s="44">
        <v>2</v>
      </c>
      <c r="AO71" s="45"/>
      <c r="AP71" s="44">
        <v>1627</v>
      </c>
      <c r="AQ71" s="45"/>
      <c r="AR71" s="45"/>
      <c r="AS71" s="45"/>
      <c r="AT71" s="44">
        <v>894</v>
      </c>
    </row>
    <row r="72" spans="1:46"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spans="1:46"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spans="1:46" ht="20.100000000000001" customHeight="1" x14ac:dyDescent="0.2">
      <c r="D74" s="2" t="s">
        <v>124</v>
      </c>
      <c r="F74" s="37">
        <v>146</v>
      </c>
      <c r="G74" s="37"/>
      <c r="H74" s="37"/>
      <c r="I74" s="37"/>
      <c r="J74" s="37">
        <v>1073</v>
      </c>
      <c r="K74" s="37">
        <v>26</v>
      </c>
      <c r="L74" s="37">
        <v>4</v>
      </c>
      <c r="M74" s="37"/>
      <c r="N74" s="37">
        <v>1103</v>
      </c>
      <c r="O74" s="37"/>
      <c r="P74" s="37"/>
      <c r="Q74" s="37"/>
      <c r="R74" s="37">
        <v>0</v>
      </c>
      <c r="S74" s="37">
        <v>19</v>
      </c>
      <c r="T74" s="37">
        <v>29</v>
      </c>
      <c r="U74" s="37">
        <v>1478</v>
      </c>
      <c r="V74" s="37"/>
      <c r="W74" s="37">
        <v>20</v>
      </c>
      <c r="X74" s="37">
        <v>0</v>
      </c>
      <c r="Y74" s="37">
        <v>4</v>
      </c>
      <c r="Z74" s="37">
        <v>16</v>
      </c>
      <c r="AA74" s="37">
        <v>17</v>
      </c>
      <c r="AB74" s="37">
        <v>45</v>
      </c>
      <c r="AC74" s="37">
        <v>147</v>
      </c>
      <c r="AD74" s="37">
        <v>1</v>
      </c>
      <c r="AE74" s="37"/>
      <c r="AF74" s="37">
        <v>1776</v>
      </c>
      <c r="AG74" s="37"/>
      <c r="AH74" s="37"/>
      <c r="AI74" s="37"/>
      <c r="AJ74" s="37">
        <v>109</v>
      </c>
      <c r="AK74" s="37"/>
      <c r="AL74" s="37"/>
      <c r="AM74" s="37"/>
      <c r="AN74" s="37">
        <v>640</v>
      </c>
      <c r="AO74" s="37"/>
      <c r="AP74" s="37">
        <v>4</v>
      </c>
      <c r="AQ74" s="37"/>
      <c r="AR74" s="37"/>
      <c r="AS74" s="37"/>
      <c r="AT74" s="37">
        <v>0</v>
      </c>
    </row>
    <row r="75" spans="1:46" ht="20.100000000000001" customHeight="1" x14ac:dyDescent="0.2">
      <c r="D75" s="38" t="s">
        <v>99</v>
      </c>
      <c r="F75" s="39">
        <v>170</v>
      </c>
      <c r="G75" s="40"/>
      <c r="H75" s="40"/>
      <c r="I75" s="40"/>
      <c r="J75" s="39">
        <v>1710</v>
      </c>
      <c r="K75" s="39">
        <v>11</v>
      </c>
      <c r="L75" s="39">
        <v>5</v>
      </c>
      <c r="M75" s="40"/>
      <c r="N75" s="39">
        <v>1726</v>
      </c>
      <c r="O75" s="40"/>
      <c r="P75" s="40"/>
      <c r="Q75" s="40"/>
      <c r="R75" s="39">
        <v>0</v>
      </c>
      <c r="S75" s="39">
        <v>15</v>
      </c>
      <c r="T75" s="39">
        <v>36</v>
      </c>
      <c r="U75" s="39">
        <v>1420</v>
      </c>
      <c r="V75" s="40"/>
      <c r="W75" s="39">
        <v>31</v>
      </c>
      <c r="X75" s="39">
        <v>7</v>
      </c>
      <c r="Y75" s="39">
        <v>4</v>
      </c>
      <c r="Z75" s="39">
        <v>18</v>
      </c>
      <c r="AA75" s="39">
        <v>38</v>
      </c>
      <c r="AB75" s="39">
        <v>93</v>
      </c>
      <c r="AC75" s="39">
        <v>129</v>
      </c>
      <c r="AD75" s="39">
        <v>8</v>
      </c>
      <c r="AE75" s="40"/>
      <c r="AF75" s="39">
        <v>1799</v>
      </c>
      <c r="AG75" s="40"/>
      <c r="AH75" s="40"/>
      <c r="AI75" s="40"/>
      <c r="AJ75" s="39">
        <v>100</v>
      </c>
      <c r="AK75" s="40"/>
      <c r="AL75" s="40"/>
      <c r="AM75" s="40"/>
      <c r="AN75" s="39">
        <v>3</v>
      </c>
      <c r="AO75" s="40"/>
      <c r="AP75" s="39">
        <v>0</v>
      </c>
      <c r="AQ75" s="40"/>
      <c r="AR75" s="40"/>
      <c r="AS75" s="40"/>
      <c r="AT75" s="39">
        <v>0</v>
      </c>
    </row>
    <row r="76" spans="1:46"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row>
    <row r="77" spans="1:46" ht="20.100000000000001" customHeight="1" x14ac:dyDescent="0.25">
      <c r="C77" s="47" t="s">
        <v>128</v>
      </c>
      <c r="D77" s="43"/>
      <c r="F77" s="44">
        <v>316</v>
      </c>
      <c r="G77" s="45"/>
      <c r="H77" s="45"/>
      <c r="I77" s="45"/>
      <c r="J77" s="44">
        <v>2783</v>
      </c>
      <c r="K77" s="44">
        <v>37</v>
      </c>
      <c r="L77" s="44">
        <v>9</v>
      </c>
      <c r="M77" s="45"/>
      <c r="N77" s="44">
        <v>2829</v>
      </c>
      <c r="O77" s="45"/>
      <c r="P77" s="45"/>
      <c r="Q77" s="45"/>
      <c r="R77" s="44">
        <v>0</v>
      </c>
      <c r="S77" s="44">
        <v>34</v>
      </c>
      <c r="T77" s="44">
        <v>65</v>
      </c>
      <c r="U77" s="44">
        <v>2898</v>
      </c>
      <c r="V77" s="45"/>
      <c r="W77" s="44">
        <v>51</v>
      </c>
      <c r="X77" s="44">
        <v>7</v>
      </c>
      <c r="Y77" s="44">
        <v>8</v>
      </c>
      <c r="Z77" s="44">
        <v>34</v>
      </c>
      <c r="AA77" s="44">
        <v>55</v>
      </c>
      <c r="AB77" s="44">
        <v>138</v>
      </c>
      <c r="AC77" s="44">
        <v>276</v>
      </c>
      <c r="AD77" s="44">
        <v>9</v>
      </c>
      <c r="AE77" s="45"/>
      <c r="AF77" s="44">
        <v>3575</v>
      </c>
      <c r="AG77" s="45"/>
      <c r="AH77" s="45"/>
      <c r="AI77" s="45"/>
      <c r="AJ77" s="44">
        <v>209</v>
      </c>
      <c r="AK77" s="45"/>
      <c r="AL77" s="45"/>
      <c r="AM77" s="45"/>
      <c r="AN77" s="44">
        <v>643</v>
      </c>
      <c r="AO77" s="45"/>
      <c r="AP77" s="44">
        <v>4</v>
      </c>
      <c r="AQ77" s="45"/>
      <c r="AR77" s="45"/>
      <c r="AS77" s="45"/>
      <c r="AT77" s="44">
        <v>0</v>
      </c>
    </row>
    <row r="78" spans="1:46"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spans="1:46"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spans="1:46" ht="20.100000000000001" customHeight="1" x14ac:dyDescent="0.2">
      <c r="D80" s="2" t="s">
        <v>130</v>
      </c>
      <c r="F80" s="37">
        <v>0</v>
      </c>
      <c r="G80" s="37"/>
      <c r="H80" s="37"/>
      <c r="I80" s="37"/>
      <c r="J80" s="37">
        <v>14</v>
      </c>
      <c r="K80" s="37">
        <v>0</v>
      </c>
      <c r="L80" s="37">
        <v>0</v>
      </c>
      <c r="M80" s="37"/>
      <c r="N80" s="37">
        <v>14</v>
      </c>
      <c r="O80" s="37"/>
      <c r="P80" s="37"/>
      <c r="Q80" s="37"/>
      <c r="R80" s="37">
        <v>0</v>
      </c>
      <c r="S80" s="37">
        <v>12</v>
      </c>
      <c r="T80" s="37">
        <v>2</v>
      </c>
      <c r="U80" s="37">
        <v>0</v>
      </c>
      <c r="V80" s="37"/>
      <c r="W80" s="37">
        <v>0</v>
      </c>
      <c r="X80" s="37">
        <v>0</v>
      </c>
      <c r="Y80" s="37">
        <v>0</v>
      </c>
      <c r="Z80" s="37">
        <v>0</v>
      </c>
      <c r="AA80" s="37">
        <v>0</v>
      </c>
      <c r="AB80" s="37">
        <v>0</v>
      </c>
      <c r="AC80" s="37">
        <v>0</v>
      </c>
      <c r="AD80" s="37">
        <v>0</v>
      </c>
      <c r="AE80" s="37"/>
      <c r="AF80" s="37">
        <v>14</v>
      </c>
      <c r="AG80" s="37"/>
      <c r="AH80" s="37"/>
      <c r="AI80" s="37"/>
      <c r="AJ80" s="37">
        <v>0</v>
      </c>
      <c r="AK80" s="37"/>
      <c r="AL80" s="37"/>
      <c r="AM80" s="37"/>
      <c r="AN80" s="37">
        <v>0</v>
      </c>
      <c r="AO80" s="37"/>
      <c r="AP80" s="37">
        <v>0</v>
      </c>
      <c r="AQ80" s="37"/>
      <c r="AR80" s="37"/>
      <c r="AS80" s="37"/>
      <c r="AT80" s="37">
        <v>0</v>
      </c>
    </row>
    <row r="81" spans="1:46" ht="20.100000000000001" customHeight="1" x14ac:dyDescent="0.2">
      <c r="D81" s="38" t="s">
        <v>131</v>
      </c>
      <c r="F81" s="39">
        <v>0</v>
      </c>
      <c r="G81" s="40"/>
      <c r="H81" s="40"/>
      <c r="I81" s="40"/>
      <c r="J81" s="39">
        <v>4</v>
      </c>
      <c r="K81" s="39">
        <v>0</v>
      </c>
      <c r="L81" s="39">
        <v>0</v>
      </c>
      <c r="M81" s="40"/>
      <c r="N81" s="39">
        <v>4</v>
      </c>
      <c r="O81" s="40"/>
      <c r="P81" s="40"/>
      <c r="Q81" s="40"/>
      <c r="R81" s="39">
        <v>0</v>
      </c>
      <c r="S81" s="39">
        <v>3</v>
      </c>
      <c r="T81" s="39">
        <v>1</v>
      </c>
      <c r="U81" s="39">
        <v>0</v>
      </c>
      <c r="V81" s="40"/>
      <c r="W81" s="39">
        <v>0</v>
      </c>
      <c r="X81" s="39">
        <v>0</v>
      </c>
      <c r="Y81" s="39">
        <v>0</v>
      </c>
      <c r="Z81" s="39">
        <v>0</v>
      </c>
      <c r="AA81" s="39">
        <v>0</v>
      </c>
      <c r="AB81" s="39">
        <v>0</v>
      </c>
      <c r="AC81" s="39">
        <v>0</v>
      </c>
      <c r="AD81" s="39">
        <v>0</v>
      </c>
      <c r="AE81" s="40"/>
      <c r="AF81" s="39">
        <v>4</v>
      </c>
      <c r="AG81" s="40"/>
      <c r="AH81" s="40"/>
      <c r="AI81" s="40"/>
      <c r="AJ81" s="39">
        <v>0</v>
      </c>
      <c r="AK81" s="40"/>
      <c r="AL81" s="40"/>
      <c r="AM81" s="40"/>
      <c r="AN81" s="39">
        <v>0</v>
      </c>
      <c r="AO81" s="40"/>
      <c r="AP81" s="39">
        <v>0</v>
      </c>
      <c r="AQ81" s="40"/>
      <c r="AR81" s="40"/>
      <c r="AS81" s="40"/>
      <c r="AT81" s="39">
        <v>0</v>
      </c>
    </row>
    <row r="82" spans="1:46" ht="20.100000000000001" customHeight="1" x14ac:dyDescent="0.2">
      <c r="D82" s="2" t="s">
        <v>132</v>
      </c>
      <c r="F82" s="37">
        <v>0</v>
      </c>
      <c r="G82" s="37"/>
      <c r="H82" s="37"/>
      <c r="I82" s="37"/>
      <c r="J82" s="37">
        <v>0</v>
      </c>
      <c r="K82" s="37">
        <v>0</v>
      </c>
      <c r="L82" s="37">
        <v>0</v>
      </c>
      <c r="M82" s="37"/>
      <c r="N82" s="37">
        <v>0</v>
      </c>
      <c r="O82" s="37"/>
      <c r="P82" s="37"/>
      <c r="Q82" s="37"/>
      <c r="R82" s="37">
        <v>0</v>
      </c>
      <c r="S82" s="37">
        <v>0</v>
      </c>
      <c r="T82" s="37">
        <v>0</v>
      </c>
      <c r="U82" s="37">
        <v>0</v>
      </c>
      <c r="V82" s="37"/>
      <c r="W82" s="37">
        <v>0</v>
      </c>
      <c r="X82" s="37">
        <v>0</v>
      </c>
      <c r="Y82" s="37">
        <v>0</v>
      </c>
      <c r="Z82" s="37">
        <v>0</v>
      </c>
      <c r="AA82" s="37">
        <v>0</v>
      </c>
      <c r="AB82" s="37">
        <v>0</v>
      </c>
      <c r="AC82" s="37">
        <v>0</v>
      </c>
      <c r="AD82" s="37">
        <v>0</v>
      </c>
      <c r="AE82" s="37"/>
      <c r="AF82" s="37">
        <v>0</v>
      </c>
      <c r="AG82" s="37"/>
      <c r="AH82" s="37"/>
      <c r="AI82" s="37"/>
      <c r="AJ82" s="37">
        <v>0</v>
      </c>
      <c r="AK82" s="37"/>
      <c r="AL82" s="37"/>
      <c r="AM82" s="37"/>
      <c r="AN82" s="37">
        <v>0</v>
      </c>
      <c r="AO82" s="37"/>
      <c r="AP82" s="37">
        <v>0</v>
      </c>
      <c r="AQ82" s="37"/>
      <c r="AR82" s="37"/>
      <c r="AS82" s="37"/>
      <c r="AT82" s="37">
        <v>0</v>
      </c>
    </row>
    <row r="83" spans="1:46" ht="20.100000000000001" customHeight="1" x14ac:dyDescent="0.2">
      <c r="D83" s="38" t="s">
        <v>133</v>
      </c>
      <c r="F83" s="39">
        <v>0</v>
      </c>
      <c r="G83" s="40"/>
      <c r="H83" s="40"/>
      <c r="I83" s="40"/>
      <c r="J83" s="39">
        <v>0</v>
      </c>
      <c r="K83" s="39">
        <v>0</v>
      </c>
      <c r="L83" s="39">
        <v>0</v>
      </c>
      <c r="M83" s="40"/>
      <c r="N83" s="39">
        <v>0</v>
      </c>
      <c r="O83" s="40"/>
      <c r="P83" s="40"/>
      <c r="Q83" s="40"/>
      <c r="R83" s="39">
        <v>0</v>
      </c>
      <c r="S83" s="39">
        <v>0</v>
      </c>
      <c r="T83" s="39">
        <v>0</v>
      </c>
      <c r="U83" s="39">
        <v>0</v>
      </c>
      <c r="V83" s="40"/>
      <c r="W83" s="39">
        <v>0</v>
      </c>
      <c r="X83" s="39">
        <v>0</v>
      </c>
      <c r="Y83" s="39">
        <v>0</v>
      </c>
      <c r="Z83" s="39">
        <v>0</v>
      </c>
      <c r="AA83" s="39">
        <v>0</v>
      </c>
      <c r="AB83" s="39">
        <v>0</v>
      </c>
      <c r="AC83" s="39">
        <v>0</v>
      </c>
      <c r="AD83" s="39">
        <v>0</v>
      </c>
      <c r="AE83" s="40"/>
      <c r="AF83" s="39">
        <v>0</v>
      </c>
      <c r="AG83" s="40"/>
      <c r="AH83" s="40"/>
      <c r="AI83" s="40"/>
      <c r="AJ83" s="39">
        <v>0</v>
      </c>
      <c r="AK83" s="40"/>
      <c r="AL83" s="40"/>
      <c r="AM83" s="40"/>
      <c r="AN83" s="39">
        <v>0</v>
      </c>
      <c r="AO83" s="40"/>
      <c r="AP83" s="39">
        <v>0</v>
      </c>
      <c r="AQ83" s="40"/>
      <c r="AR83" s="40"/>
      <c r="AS83" s="40"/>
      <c r="AT83" s="39">
        <v>0</v>
      </c>
    </row>
    <row r="84" spans="1:46" ht="20.100000000000001" customHeight="1" x14ac:dyDescent="0.2">
      <c r="D84" s="2" t="s">
        <v>134</v>
      </c>
      <c r="F84" s="37">
        <v>0</v>
      </c>
      <c r="G84" s="37"/>
      <c r="H84" s="37"/>
      <c r="I84" s="37"/>
      <c r="J84" s="37">
        <v>0</v>
      </c>
      <c r="K84" s="37">
        <v>0</v>
      </c>
      <c r="L84" s="37">
        <v>0</v>
      </c>
      <c r="M84" s="37"/>
      <c r="N84" s="37">
        <v>0</v>
      </c>
      <c r="O84" s="37"/>
      <c r="P84" s="37"/>
      <c r="Q84" s="37"/>
      <c r="R84" s="37">
        <v>0</v>
      </c>
      <c r="S84" s="37">
        <v>0</v>
      </c>
      <c r="T84" s="37">
        <v>0</v>
      </c>
      <c r="U84" s="37">
        <v>0</v>
      </c>
      <c r="V84" s="37"/>
      <c r="W84" s="37">
        <v>0</v>
      </c>
      <c r="X84" s="37">
        <v>0</v>
      </c>
      <c r="Y84" s="37">
        <v>0</v>
      </c>
      <c r="Z84" s="37">
        <v>0</v>
      </c>
      <c r="AA84" s="37">
        <v>0</v>
      </c>
      <c r="AB84" s="37">
        <v>0</v>
      </c>
      <c r="AC84" s="37">
        <v>0</v>
      </c>
      <c r="AD84" s="37">
        <v>0</v>
      </c>
      <c r="AE84" s="37"/>
      <c r="AF84" s="37">
        <v>0</v>
      </c>
      <c r="AG84" s="37"/>
      <c r="AH84" s="37"/>
      <c r="AI84" s="37"/>
      <c r="AJ84" s="37">
        <v>0</v>
      </c>
      <c r="AK84" s="37"/>
      <c r="AL84" s="37"/>
      <c r="AM84" s="37"/>
      <c r="AN84" s="37">
        <v>0</v>
      </c>
      <c r="AO84" s="37"/>
      <c r="AP84" s="37">
        <v>0</v>
      </c>
      <c r="AQ84" s="37"/>
      <c r="AR84" s="37"/>
      <c r="AS84" s="37"/>
      <c r="AT84" s="37">
        <v>0</v>
      </c>
    </row>
    <row r="85" spans="1:46" ht="20.100000000000001" customHeight="1" x14ac:dyDescent="0.2">
      <c r="D85" s="38" t="s">
        <v>135</v>
      </c>
      <c r="F85" s="39">
        <v>0</v>
      </c>
      <c r="G85" s="40"/>
      <c r="H85" s="40"/>
      <c r="I85" s="40"/>
      <c r="J85" s="39">
        <v>0</v>
      </c>
      <c r="K85" s="39">
        <v>0</v>
      </c>
      <c r="L85" s="39">
        <v>0</v>
      </c>
      <c r="M85" s="40"/>
      <c r="N85" s="39">
        <v>0</v>
      </c>
      <c r="O85" s="40"/>
      <c r="P85" s="40"/>
      <c r="Q85" s="40"/>
      <c r="R85" s="39">
        <v>0</v>
      </c>
      <c r="S85" s="39">
        <v>0</v>
      </c>
      <c r="T85" s="39">
        <v>0</v>
      </c>
      <c r="U85" s="39">
        <v>0</v>
      </c>
      <c r="V85" s="40"/>
      <c r="W85" s="39">
        <v>0</v>
      </c>
      <c r="X85" s="39">
        <v>0</v>
      </c>
      <c r="Y85" s="39">
        <v>0</v>
      </c>
      <c r="Z85" s="39">
        <v>0</v>
      </c>
      <c r="AA85" s="39">
        <v>0</v>
      </c>
      <c r="AB85" s="39">
        <v>0</v>
      </c>
      <c r="AC85" s="39">
        <v>0</v>
      </c>
      <c r="AD85" s="39">
        <v>0</v>
      </c>
      <c r="AE85" s="40"/>
      <c r="AF85" s="39">
        <v>0</v>
      </c>
      <c r="AG85" s="40"/>
      <c r="AH85" s="40"/>
      <c r="AI85" s="40"/>
      <c r="AJ85" s="39">
        <v>0</v>
      </c>
      <c r="AK85" s="40"/>
      <c r="AL85" s="40"/>
      <c r="AM85" s="40"/>
      <c r="AN85" s="39">
        <v>0</v>
      </c>
      <c r="AO85" s="40"/>
      <c r="AP85" s="39">
        <v>0</v>
      </c>
      <c r="AQ85" s="40"/>
      <c r="AR85" s="40"/>
      <c r="AS85" s="40"/>
      <c r="AT85" s="39">
        <v>0</v>
      </c>
    </row>
    <row r="86" spans="1:46" ht="20.100000000000001" customHeight="1" x14ac:dyDescent="0.2">
      <c r="D86" s="2" t="s">
        <v>136</v>
      </c>
      <c r="F86" s="37">
        <v>0</v>
      </c>
      <c r="G86" s="37"/>
      <c r="H86" s="37"/>
      <c r="I86" s="37"/>
      <c r="J86" s="37">
        <v>0</v>
      </c>
      <c r="K86" s="37">
        <v>0</v>
      </c>
      <c r="L86" s="37">
        <v>0</v>
      </c>
      <c r="M86" s="37"/>
      <c r="N86" s="37">
        <v>0</v>
      </c>
      <c r="O86" s="37"/>
      <c r="P86" s="37"/>
      <c r="Q86" s="37"/>
      <c r="R86" s="37">
        <v>0</v>
      </c>
      <c r="S86" s="37">
        <v>0</v>
      </c>
      <c r="T86" s="37">
        <v>0</v>
      </c>
      <c r="U86" s="37">
        <v>0</v>
      </c>
      <c r="V86" s="37"/>
      <c r="W86" s="37">
        <v>0</v>
      </c>
      <c r="X86" s="37">
        <v>0</v>
      </c>
      <c r="Y86" s="37">
        <v>0</v>
      </c>
      <c r="Z86" s="37">
        <v>0</v>
      </c>
      <c r="AA86" s="37">
        <v>0</v>
      </c>
      <c r="AB86" s="37">
        <v>0</v>
      </c>
      <c r="AC86" s="37">
        <v>0</v>
      </c>
      <c r="AD86" s="37">
        <v>0</v>
      </c>
      <c r="AE86" s="37"/>
      <c r="AF86" s="37">
        <v>0</v>
      </c>
      <c r="AG86" s="37"/>
      <c r="AH86" s="37"/>
      <c r="AI86" s="37"/>
      <c r="AJ86" s="37">
        <v>0</v>
      </c>
      <c r="AK86" s="37"/>
      <c r="AL86" s="37"/>
      <c r="AM86" s="37"/>
      <c r="AN86" s="37">
        <v>0</v>
      </c>
      <c r="AO86" s="37"/>
      <c r="AP86" s="37">
        <v>0</v>
      </c>
      <c r="AQ86" s="37"/>
      <c r="AR86" s="37"/>
      <c r="AS86" s="37"/>
      <c r="AT86" s="37">
        <v>0</v>
      </c>
    </row>
    <row r="87" spans="1:46" ht="20.100000000000001" customHeight="1" x14ac:dyDescent="0.2">
      <c r="D87" s="38" t="s">
        <v>137</v>
      </c>
      <c r="F87" s="39">
        <v>0</v>
      </c>
      <c r="G87" s="40"/>
      <c r="H87" s="40"/>
      <c r="I87" s="40"/>
      <c r="J87" s="39">
        <v>0</v>
      </c>
      <c r="K87" s="39">
        <v>0</v>
      </c>
      <c r="L87" s="39">
        <v>0</v>
      </c>
      <c r="M87" s="40"/>
      <c r="N87" s="39">
        <v>0</v>
      </c>
      <c r="O87" s="40"/>
      <c r="P87" s="40"/>
      <c r="Q87" s="40"/>
      <c r="R87" s="39">
        <v>0</v>
      </c>
      <c r="S87" s="39">
        <v>0</v>
      </c>
      <c r="T87" s="39">
        <v>0</v>
      </c>
      <c r="U87" s="39">
        <v>0</v>
      </c>
      <c r="V87" s="40"/>
      <c r="W87" s="39">
        <v>0</v>
      </c>
      <c r="X87" s="39">
        <v>0</v>
      </c>
      <c r="Y87" s="39">
        <v>0</v>
      </c>
      <c r="Z87" s="39">
        <v>0</v>
      </c>
      <c r="AA87" s="39">
        <v>0</v>
      </c>
      <c r="AB87" s="39">
        <v>0</v>
      </c>
      <c r="AC87" s="39">
        <v>0</v>
      </c>
      <c r="AD87" s="39">
        <v>0</v>
      </c>
      <c r="AE87" s="40"/>
      <c r="AF87" s="39">
        <v>0</v>
      </c>
      <c r="AG87" s="40"/>
      <c r="AH87" s="40"/>
      <c r="AI87" s="40"/>
      <c r="AJ87" s="39">
        <v>0</v>
      </c>
      <c r="AK87" s="40"/>
      <c r="AL87" s="40"/>
      <c r="AM87" s="40"/>
      <c r="AN87" s="39">
        <v>0</v>
      </c>
      <c r="AO87" s="40"/>
      <c r="AP87" s="39">
        <v>0</v>
      </c>
      <c r="AQ87" s="40"/>
      <c r="AR87" s="40"/>
      <c r="AS87" s="40"/>
      <c r="AT87" s="39">
        <v>0</v>
      </c>
    </row>
    <row r="88" spans="1:46" ht="20.100000000000001" customHeight="1" x14ac:dyDescent="0.2">
      <c r="D88" s="2" t="s">
        <v>138</v>
      </c>
      <c r="F88" s="37">
        <v>0</v>
      </c>
      <c r="G88" s="37"/>
      <c r="H88" s="37"/>
      <c r="I88" s="37"/>
      <c r="J88" s="37">
        <v>10</v>
      </c>
      <c r="K88" s="37">
        <v>0</v>
      </c>
      <c r="L88" s="37">
        <v>0</v>
      </c>
      <c r="M88" s="37"/>
      <c r="N88" s="37">
        <v>10</v>
      </c>
      <c r="O88" s="37"/>
      <c r="P88" s="37"/>
      <c r="Q88" s="37"/>
      <c r="R88" s="37">
        <v>0</v>
      </c>
      <c r="S88" s="37">
        <v>10</v>
      </c>
      <c r="T88" s="37">
        <v>0</v>
      </c>
      <c r="U88" s="37">
        <v>0</v>
      </c>
      <c r="V88" s="37"/>
      <c r="W88" s="37">
        <v>0</v>
      </c>
      <c r="X88" s="37">
        <v>0</v>
      </c>
      <c r="Y88" s="37">
        <v>0</v>
      </c>
      <c r="Z88" s="37">
        <v>0</v>
      </c>
      <c r="AA88" s="37">
        <v>0</v>
      </c>
      <c r="AB88" s="37">
        <v>0</v>
      </c>
      <c r="AC88" s="37">
        <v>0</v>
      </c>
      <c r="AD88" s="37">
        <v>0</v>
      </c>
      <c r="AE88" s="37"/>
      <c r="AF88" s="37">
        <v>10</v>
      </c>
      <c r="AG88" s="37"/>
      <c r="AH88" s="37"/>
      <c r="AI88" s="37"/>
      <c r="AJ88" s="37">
        <v>0</v>
      </c>
      <c r="AK88" s="37"/>
      <c r="AL88" s="37"/>
      <c r="AM88" s="37"/>
      <c r="AN88" s="37">
        <v>0</v>
      </c>
      <c r="AO88" s="37"/>
      <c r="AP88" s="37">
        <v>0</v>
      </c>
      <c r="AQ88" s="37"/>
      <c r="AR88" s="37"/>
      <c r="AS88" s="37"/>
      <c r="AT88" s="37">
        <v>0</v>
      </c>
    </row>
    <row r="89" spans="1:46" ht="20.100000000000001" customHeight="1" x14ac:dyDescent="0.2">
      <c r="D89" s="38" t="s">
        <v>139</v>
      </c>
      <c r="F89" s="39">
        <v>0</v>
      </c>
      <c r="G89" s="40"/>
      <c r="H89" s="40"/>
      <c r="I89" s="40"/>
      <c r="J89" s="39">
        <v>0</v>
      </c>
      <c r="K89" s="39">
        <v>0</v>
      </c>
      <c r="L89" s="39">
        <v>0</v>
      </c>
      <c r="M89" s="40"/>
      <c r="N89" s="39">
        <v>0</v>
      </c>
      <c r="O89" s="40"/>
      <c r="P89" s="40"/>
      <c r="Q89" s="40"/>
      <c r="R89" s="39">
        <v>0</v>
      </c>
      <c r="S89" s="39">
        <v>0</v>
      </c>
      <c r="T89" s="39">
        <v>0</v>
      </c>
      <c r="U89" s="39">
        <v>0</v>
      </c>
      <c r="V89" s="40"/>
      <c r="W89" s="39">
        <v>0</v>
      </c>
      <c r="X89" s="39">
        <v>0</v>
      </c>
      <c r="Y89" s="39">
        <v>0</v>
      </c>
      <c r="Z89" s="39">
        <v>0</v>
      </c>
      <c r="AA89" s="39">
        <v>0</v>
      </c>
      <c r="AB89" s="39">
        <v>0</v>
      </c>
      <c r="AC89" s="39">
        <v>0</v>
      </c>
      <c r="AD89" s="39">
        <v>0</v>
      </c>
      <c r="AE89" s="40"/>
      <c r="AF89" s="39">
        <v>0</v>
      </c>
      <c r="AG89" s="40"/>
      <c r="AH89" s="40"/>
      <c r="AI89" s="40"/>
      <c r="AJ89" s="39">
        <v>0</v>
      </c>
      <c r="AK89" s="40"/>
      <c r="AL89" s="40"/>
      <c r="AM89" s="40"/>
      <c r="AN89" s="39">
        <v>0</v>
      </c>
      <c r="AO89" s="40"/>
      <c r="AP89" s="39">
        <v>0</v>
      </c>
      <c r="AQ89" s="40"/>
      <c r="AR89" s="40"/>
      <c r="AS89" s="40"/>
      <c r="AT89" s="39">
        <v>0</v>
      </c>
    </row>
    <row r="90" spans="1:46" ht="20.100000000000001" customHeight="1" x14ac:dyDescent="0.2">
      <c r="D90" s="2" t="s">
        <v>140</v>
      </c>
      <c r="F90" s="37">
        <v>0</v>
      </c>
      <c r="G90" s="37"/>
      <c r="H90" s="37"/>
      <c r="I90" s="37"/>
      <c r="J90" s="37">
        <v>0</v>
      </c>
      <c r="K90" s="37">
        <v>0</v>
      </c>
      <c r="L90" s="37">
        <v>0</v>
      </c>
      <c r="M90" s="37"/>
      <c r="N90" s="37">
        <v>0</v>
      </c>
      <c r="O90" s="37"/>
      <c r="P90" s="37"/>
      <c r="Q90" s="37"/>
      <c r="R90" s="37">
        <v>0</v>
      </c>
      <c r="S90" s="37">
        <v>0</v>
      </c>
      <c r="T90" s="37">
        <v>0</v>
      </c>
      <c r="U90" s="37">
        <v>0</v>
      </c>
      <c r="V90" s="37"/>
      <c r="W90" s="37">
        <v>0</v>
      </c>
      <c r="X90" s="37">
        <v>0</v>
      </c>
      <c r="Y90" s="37">
        <v>0</v>
      </c>
      <c r="Z90" s="37">
        <v>0</v>
      </c>
      <c r="AA90" s="37">
        <v>0</v>
      </c>
      <c r="AB90" s="37">
        <v>0</v>
      </c>
      <c r="AC90" s="37">
        <v>0</v>
      </c>
      <c r="AD90" s="37">
        <v>0</v>
      </c>
      <c r="AE90" s="37"/>
      <c r="AF90" s="37">
        <v>0</v>
      </c>
      <c r="AG90" s="37"/>
      <c r="AH90" s="37"/>
      <c r="AI90" s="37"/>
      <c r="AJ90" s="37">
        <v>0</v>
      </c>
      <c r="AK90" s="37"/>
      <c r="AL90" s="37"/>
      <c r="AM90" s="37"/>
      <c r="AN90" s="37">
        <v>0</v>
      </c>
      <c r="AO90" s="37"/>
      <c r="AP90" s="37">
        <v>0</v>
      </c>
      <c r="AQ90" s="37"/>
      <c r="AR90" s="37"/>
      <c r="AS90" s="37"/>
      <c r="AT90" s="37">
        <v>0</v>
      </c>
    </row>
    <row r="91" spans="1:46" ht="20.100000000000001" customHeight="1" x14ac:dyDescent="0.2">
      <c r="D91" s="38" t="s">
        <v>141</v>
      </c>
      <c r="F91" s="39">
        <v>0</v>
      </c>
      <c r="G91" s="40"/>
      <c r="H91" s="40"/>
      <c r="I91" s="40"/>
      <c r="J91" s="39">
        <v>0</v>
      </c>
      <c r="K91" s="39">
        <v>0</v>
      </c>
      <c r="L91" s="39">
        <v>0</v>
      </c>
      <c r="M91" s="40"/>
      <c r="N91" s="39">
        <v>0</v>
      </c>
      <c r="O91" s="40"/>
      <c r="P91" s="40"/>
      <c r="Q91" s="40"/>
      <c r="R91" s="39">
        <v>0</v>
      </c>
      <c r="S91" s="39">
        <v>0</v>
      </c>
      <c r="T91" s="39">
        <v>0</v>
      </c>
      <c r="U91" s="39">
        <v>0</v>
      </c>
      <c r="V91" s="40"/>
      <c r="W91" s="39">
        <v>0</v>
      </c>
      <c r="X91" s="39">
        <v>0</v>
      </c>
      <c r="Y91" s="39">
        <v>0</v>
      </c>
      <c r="Z91" s="39">
        <v>0</v>
      </c>
      <c r="AA91" s="39">
        <v>0</v>
      </c>
      <c r="AB91" s="39">
        <v>0</v>
      </c>
      <c r="AC91" s="39">
        <v>0</v>
      </c>
      <c r="AD91" s="39">
        <v>0</v>
      </c>
      <c r="AE91" s="40"/>
      <c r="AF91" s="39">
        <v>0</v>
      </c>
      <c r="AG91" s="40"/>
      <c r="AH91" s="40"/>
      <c r="AI91" s="40"/>
      <c r="AJ91" s="39">
        <v>0</v>
      </c>
      <c r="AK91" s="40"/>
      <c r="AL91" s="40"/>
      <c r="AM91" s="40"/>
      <c r="AN91" s="39">
        <v>0</v>
      </c>
      <c r="AO91" s="40"/>
      <c r="AP91" s="39">
        <v>0</v>
      </c>
      <c r="AQ91" s="40"/>
      <c r="AR91" s="40"/>
      <c r="AS91" s="40"/>
      <c r="AT91" s="39">
        <v>0</v>
      </c>
    </row>
    <row r="92" spans="1:46" ht="20.100000000000001" customHeight="1" x14ac:dyDescent="0.2">
      <c r="D92" s="2" t="s">
        <v>142</v>
      </c>
      <c r="F92" s="37">
        <v>0</v>
      </c>
      <c r="G92" s="37"/>
      <c r="H92" s="37"/>
      <c r="I92" s="37"/>
      <c r="J92" s="37">
        <v>0</v>
      </c>
      <c r="K92" s="37">
        <v>0</v>
      </c>
      <c r="L92" s="37">
        <v>0</v>
      </c>
      <c r="M92" s="37"/>
      <c r="N92" s="37">
        <v>0</v>
      </c>
      <c r="O92" s="37"/>
      <c r="P92" s="37"/>
      <c r="Q92" s="37"/>
      <c r="R92" s="37">
        <v>0</v>
      </c>
      <c r="S92" s="37">
        <v>0</v>
      </c>
      <c r="T92" s="37">
        <v>0</v>
      </c>
      <c r="U92" s="37">
        <v>0</v>
      </c>
      <c r="V92" s="37"/>
      <c r="W92" s="37">
        <v>0</v>
      </c>
      <c r="X92" s="37">
        <v>0</v>
      </c>
      <c r="Y92" s="37">
        <v>0</v>
      </c>
      <c r="Z92" s="37">
        <v>0</v>
      </c>
      <c r="AA92" s="37">
        <v>0</v>
      </c>
      <c r="AB92" s="37">
        <v>0</v>
      </c>
      <c r="AC92" s="37">
        <v>0</v>
      </c>
      <c r="AD92" s="37">
        <v>0</v>
      </c>
      <c r="AE92" s="37"/>
      <c r="AF92" s="37">
        <v>0</v>
      </c>
      <c r="AG92" s="37"/>
      <c r="AH92" s="37"/>
      <c r="AI92" s="37"/>
      <c r="AJ92" s="37">
        <v>0</v>
      </c>
      <c r="AK92" s="37"/>
      <c r="AL92" s="37"/>
      <c r="AM92" s="37"/>
      <c r="AN92" s="37">
        <v>0</v>
      </c>
      <c r="AO92" s="37"/>
      <c r="AP92" s="37">
        <v>0</v>
      </c>
      <c r="AQ92" s="37"/>
      <c r="AR92" s="37"/>
      <c r="AS92" s="37"/>
      <c r="AT92" s="37">
        <v>0</v>
      </c>
    </row>
    <row r="93" spans="1:46" ht="20.100000000000001" customHeight="1" x14ac:dyDescent="0.2">
      <c r="D93" s="38" t="s">
        <v>143</v>
      </c>
      <c r="F93" s="39">
        <v>0</v>
      </c>
      <c r="G93" s="40"/>
      <c r="H93" s="40"/>
      <c r="I93" s="40"/>
      <c r="J93" s="39">
        <v>1</v>
      </c>
      <c r="K93" s="39">
        <v>0</v>
      </c>
      <c r="L93" s="39">
        <v>0</v>
      </c>
      <c r="M93" s="40"/>
      <c r="N93" s="39">
        <v>1</v>
      </c>
      <c r="O93" s="40"/>
      <c r="P93" s="40"/>
      <c r="Q93" s="40"/>
      <c r="R93" s="39">
        <v>0</v>
      </c>
      <c r="S93" s="39">
        <v>1</v>
      </c>
      <c r="T93" s="39">
        <v>0</v>
      </c>
      <c r="U93" s="39">
        <v>0</v>
      </c>
      <c r="V93" s="40"/>
      <c r="W93" s="39">
        <v>0</v>
      </c>
      <c r="X93" s="39">
        <v>0</v>
      </c>
      <c r="Y93" s="39">
        <v>0</v>
      </c>
      <c r="Z93" s="39">
        <v>0</v>
      </c>
      <c r="AA93" s="39">
        <v>0</v>
      </c>
      <c r="AB93" s="39">
        <v>0</v>
      </c>
      <c r="AC93" s="39">
        <v>0</v>
      </c>
      <c r="AD93" s="39">
        <v>0</v>
      </c>
      <c r="AE93" s="40"/>
      <c r="AF93" s="39">
        <v>1</v>
      </c>
      <c r="AG93" s="40"/>
      <c r="AH93" s="40"/>
      <c r="AI93" s="40"/>
      <c r="AJ93" s="39">
        <v>0</v>
      </c>
      <c r="AK93" s="40"/>
      <c r="AL93" s="40"/>
      <c r="AM93" s="40"/>
      <c r="AN93" s="39">
        <v>0</v>
      </c>
      <c r="AO93" s="40"/>
      <c r="AP93" s="39">
        <v>0</v>
      </c>
      <c r="AQ93" s="40"/>
      <c r="AR93" s="40"/>
      <c r="AS93" s="40"/>
      <c r="AT93" s="39">
        <v>0</v>
      </c>
    </row>
    <row r="94" spans="1:46"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spans="1:46" s="1" customFormat="1" ht="20.100000000000001" customHeight="1" x14ac:dyDescent="0.2">
      <c r="A95" s="3"/>
      <c r="B95" s="6"/>
      <c r="C95" s="42" t="s">
        <v>144</v>
      </c>
      <c r="D95" s="42"/>
      <c r="E95" s="5"/>
      <c r="F95" s="44">
        <v>0</v>
      </c>
      <c r="G95" s="45"/>
      <c r="H95" s="45"/>
      <c r="I95" s="45"/>
      <c r="J95" s="44">
        <v>29</v>
      </c>
      <c r="K95" s="44">
        <v>0</v>
      </c>
      <c r="L95" s="44">
        <v>0</v>
      </c>
      <c r="M95" s="45"/>
      <c r="N95" s="44">
        <v>29</v>
      </c>
      <c r="O95" s="45"/>
      <c r="P95" s="45"/>
      <c r="Q95" s="45"/>
      <c r="R95" s="44">
        <v>0</v>
      </c>
      <c r="S95" s="44">
        <v>26</v>
      </c>
      <c r="T95" s="44">
        <v>3</v>
      </c>
      <c r="U95" s="44">
        <v>0</v>
      </c>
      <c r="V95" s="45"/>
      <c r="W95" s="44">
        <v>0</v>
      </c>
      <c r="X95" s="44">
        <v>0</v>
      </c>
      <c r="Y95" s="44">
        <v>0</v>
      </c>
      <c r="Z95" s="44">
        <v>0</v>
      </c>
      <c r="AA95" s="44">
        <v>0</v>
      </c>
      <c r="AB95" s="44">
        <v>0</v>
      </c>
      <c r="AC95" s="44">
        <v>0</v>
      </c>
      <c r="AD95" s="44">
        <v>0</v>
      </c>
      <c r="AE95" s="45"/>
      <c r="AF95" s="44">
        <v>29</v>
      </c>
      <c r="AG95" s="45"/>
      <c r="AH95" s="45"/>
      <c r="AI95" s="45"/>
      <c r="AJ95" s="44">
        <v>0</v>
      </c>
      <c r="AK95" s="45"/>
      <c r="AL95" s="45"/>
      <c r="AM95" s="45"/>
      <c r="AN95" s="44">
        <v>0</v>
      </c>
      <c r="AO95" s="45"/>
      <c r="AP95" s="44">
        <v>0</v>
      </c>
      <c r="AQ95" s="45"/>
      <c r="AR95" s="45"/>
      <c r="AS95" s="45"/>
      <c r="AT95" s="44">
        <v>0</v>
      </c>
    </row>
    <row r="96" spans="1:46"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spans="1:46"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spans="1:46" ht="20.100000000000001" customHeight="1" x14ac:dyDescent="0.2">
      <c r="D98" s="2" t="s">
        <v>146</v>
      </c>
      <c r="F98" s="37">
        <v>0</v>
      </c>
      <c r="G98" s="37"/>
      <c r="H98" s="37"/>
      <c r="I98" s="37"/>
      <c r="J98" s="37">
        <v>0</v>
      </c>
      <c r="K98" s="37">
        <v>0</v>
      </c>
      <c r="L98" s="37">
        <v>0</v>
      </c>
      <c r="M98" s="37"/>
      <c r="N98" s="37">
        <v>0</v>
      </c>
      <c r="O98" s="37"/>
      <c r="P98" s="37"/>
      <c r="Q98" s="37"/>
      <c r="R98" s="37">
        <v>0</v>
      </c>
      <c r="S98" s="37">
        <v>0</v>
      </c>
      <c r="T98" s="37">
        <v>0</v>
      </c>
      <c r="U98" s="37">
        <v>0</v>
      </c>
      <c r="V98" s="37"/>
      <c r="W98" s="37">
        <v>0</v>
      </c>
      <c r="X98" s="37">
        <v>0</v>
      </c>
      <c r="Y98" s="37">
        <v>0</v>
      </c>
      <c r="Z98" s="37">
        <v>0</v>
      </c>
      <c r="AA98" s="37">
        <v>0</v>
      </c>
      <c r="AB98" s="37">
        <v>0</v>
      </c>
      <c r="AC98" s="37">
        <v>0</v>
      </c>
      <c r="AD98" s="37">
        <v>0</v>
      </c>
      <c r="AE98" s="37"/>
      <c r="AF98" s="37">
        <v>0</v>
      </c>
      <c r="AG98" s="37"/>
      <c r="AH98" s="37"/>
      <c r="AI98" s="37"/>
      <c r="AJ98" s="37">
        <v>0</v>
      </c>
      <c r="AK98" s="37"/>
      <c r="AL98" s="37"/>
      <c r="AM98" s="37"/>
      <c r="AN98" s="37">
        <v>0</v>
      </c>
      <c r="AO98" s="37"/>
      <c r="AP98" s="37">
        <v>0</v>
      </c>
      <c r="AQ98" s="37"/>
      <c r="AR98" s="37"/>
      <c r="AS98" s="37"/>
      <c r="AT98" s="37">
        <v>0</v>
      </c>
    </row>
    <row r="99" spans="1:46" ht="20.100000000000001" customHeight="1" x14ac:dyDescent="0.2">
      <c r="D99" s="38" t="s">
        <v>147</v>
      </c>
      <c r="F99" s="39">
        <v>0</v>
      </c>
      <c r="G99" s="40"/>
      <c r="H99" s="40"/>
      <c r="I99" s="40"/>
      <c r="J99" s="39">
        <v>0</v>
      </c>
      <c r="K99" s="39">
        <v>0</v>
      </c>
      <c r="L99" s="39">
        <v>0</v>
      </c>
      <c r="M99" s="40"/>
      <c r="N99" s="39">
        <v>0</v>
      </c>
      <c r="O99" s="40"/>
      <c r="P99" s="40"/>
      <c r="Q99" s="40"/>
      <c r="R99" s="39">
        <v>0</v>
      </c>
      <c r="S99" s="39">
        <v>0</v>
      </c>
      <c r="T99" s="39">
        <v>0</v>
      </c>
      <c r="U99" s="39">
        <v>0</v>
      </c>
      <c r="V99" s="40"/>
      <c r="W99" s="39">
        <v>0</v>
      </c>
      <c r="X99" s="39">
        <v>0</v>
      </c>
      <c r="Y99" s="39">
        <v>0</v>
      </c>
      <c r="Z99" s="39">
        <v>0</v>
      </c>
      <c r="AA99" s="39">
        <v>0</v>
      </c>
      <c r="AB99" s="39">
        <v>0</v>
      </c>
      <c r="AC99" s="39">
        <v>0</v>
      </c>
      <c r="AD99" s="39">
        <v>0</v>
      </c>
      <c r="AE99" s="40"/>
      <c r="AF99" s="39">
        <v>0</v>
      </c>
      <c r="AG99" s="40"/>
      <c r="AH99" s="40"/>
      <c r="AI99" s="40"/>
      <c r="AJ99" s="39">
        <v>0</v>
      </c>
      <c r="AK99" s="40"/>
      <c r="AL99" s="40"/>
      <c r="AM99" s="40"/>
      <c r="AN99" s="39">
        <v>0</v>
      </c>
      <c r="AO99" s="40"/>
      <c r="AP99" s="39">
        <v>0</v>
      </c>
      <c r="AQ99" s="40"/>
      <c r="AR99" s="40"/>
      <c r="AS99" s="40"/>
      <c r="AT99" s="39">
        <v>0</v>
      </c>
    </row>
    <row r="100" spans="1:46" ht="20.100000000000001" customHeight="1" x14ac:dyDescent="0.2">
      <c r="D100" s="2" t="s">
        <v>148</v>
      </c>
      <c r="F100" s="37">
        <v>0</v>
      </c>
      <c r="G100" s="37"/>
      <c r="H100" s="37"/>
      <c r="I100" s="37"/>
      <c r="J100" s="37">
        <v>0</v>
      </c>
      <c r="K100" s="37">
        <v>0</v>
      </c>
      <c r="L100" s="37">
        <v>0</v>
      </c>
      <c r="M100" s="37"/>
      <c r="N100" s="37">
        <v>0</v>
      </c>
      <c r="O100" s="37"/>
      <c r="P100" s="37"/>
      <c r="Q100" s="37"/>
      <c r="R100" s="37">
        <v>0</v>
      </c>
      <c r="S100" s="37">
        <v>0</v>
      </c>
      <c r="T100" s="37">
        <v>0</v>
      </c>
      <c r="U100" s="37">
        <v>0</v>
      </c>
      <c r="V100" s="37"/>
      <c r="W100" s="37">
        <v>0</v>
      </c>
      <c r="X100" s="37">
        <v>0</v>
      </c>
      <c r="Y100" s="37">
        <v>0</v>
      </c>
      <c r="Z100" s="37">
        <v>0</v>
      </c>
      <c r="AA100" s="37">
        <v>0</v>
      </c>
      <c r="AB100" s="37">
        <v>0</v>
      </c>
      <c r="AC100" s="37">
        <v>0</v>
      </c>
      <c r="AD100" s="37">
        <v>0</v>
      </c>
      <c r="AE100" s="37"/>
      <c r="AF100" s="37">
        <v>0</v>
      </c>
      <c r="AG100" s="37"/>
      <c r="AH100" s="37"/>
      <c r="AI100" s="37"/>
      <c r="AJ100" s="37">
        <v>0</v>
      </c>
      <c r="AK100" s="37"/>
      <c r="AL100" s="37"/>
      <c r="AM100" s="37"/>
      <c r="AN100" s="37">
        <v>0</v>
      </c>
      <c r="AO100" s="37"/>
      <c r="AP100" s="37">
        <v>0</v>
      </c>
      <c r="AQ100" s="37"/>
      <c r="AR100" s="37"/>
      <c r="AS100" s="37"/>
      <c r="AT100" s="37">
        <v>0</v>
      </c>
    </row>
    <row r="101" spans="1:46" ht="20.100000000000001" customHeight="1" x14ac:dyDescent="0.2">
      <c r="D101" s="38" t="s">
        <v>149</v>
      </c>
      <c r="F101" s="39">
        <v>0</v>
      </c>
      <c r="G101" s="40"/>
      <c r="H101" s="40"/>
      <c r="I101" s="40"/>
      <c r="J101" s="39">
        <v>0</v>
      </c>
      <c r="K101" s="39">
        <v>0</v>
      </c>
      <c r="L101" s="39">
        <v>0</v>
      </c>
      <c r="M101" s="40"/>
      <c r="N101" s="39">
        <v>0</v>
      </c>
      <c r="O101" s="40"/>
      <c r="P101" s="40"/>
      <c r="Q101" s="40"/>
      <c r="R101" s="39">
        <v>0</v>
      </c>
      <c r="S101" s="39">
        <v>0</v>
      </c>
      <c r="T101" s="39">
        <v>0</v>
      </c>
      <c r="U101" s="39">
        <v>0</v>
      </c>
      <c r="V101" s="40"/>
      <c r="W101" s="39">
        <v>0</v>
      </c>
      <c r="X101" s="39">
        <v>0</v>
      </c>
      <c r="Y101" s="39">
        <v>0</v>
      </c>
      <c r="Z101" s="39">
        <v>0</v>
      </c>
      <c r="AA101" s="39">
        <v>0</v>
      </c>
      <c r="AB101" s="39">
        <v>0</v>
      </c>
      <c r="AC101" s="39">
        <v>0</v>
      </c>
      <c r="AD101" s="39">
        <v>0</v>
      </c>
      <c r="AE101" s="40"/>
      <c r="AF101" s="39">
        <v>0</v>
      </c>
      <c r="AG101" s="40"/>
      <c r="AH101" s="40"/>
      <c r="AI101" s="40"/>
      <c r="AJ101" s="39">
        <v>0</v>
      </c>
      <c r="AK101" s="40"/>
      <c r="AL101" s="40"/>
      <c r="AM101" s="40"/>
      <c r="AN101" s="39">
        <v>0</v>
      </c>
      <c r="AO101" s="40"/>
      <c r="AP101" s="39">
        <v>0</v>
      </c>
      <c r="AQ101" s="40"/>
      <c r="AR101" s="40"/>
      <c r="AS101" s="40"/>
      <c r="AT101" s="39">
        <v>0</v>
      </c>
    </row>
    <row r="102" spans="1:46" ht="20.100000000000001" customHeight="1" x14ac:dyDescent="0.2">
      <c r="D102" s="2" t="s">
        <v>150</v>
      </c>
      <c r="F102" s="37">
        <v>0</v>
      </c>
      <c r="G102" s="37"/>
      <c r="H102" s="37"/>
      <c r="I102" s="37"/>
      <c r="J102" s="37">
        <v>0</v>
      </c>
      <c r="K102" s="37">
        <v>0</v>
      </c>
      <c r="L102" s="37">
        <v>0</v>
      </c>
      <c r="M102" s="37"/>
      <c r="N102" s="37">
        <v>0</v>
      </c>
      <c r="O102" s="37"/>
      <c r="P102" s="37"/>
      <c r="Q102" s="37"/>
      <c r="R102" s="37">
        <v>0</v>
      </c>
      <c r="S102" s="37">
        <v>0</v>
      </c>
      <c r="T102" s="37">
        <v>0</v>
      </c>
      <c r="U102" s="37">
        <v>0</v>
      </c>
      <c r="V102" s="37"/>
      <c r="W102" s="37">
        <v>0</v>
      </c>
      <c r="X102" s="37">
        <v>0</v>
      </c>
      <c r="Y102" s="37">
        <v>0</v>
      </c>
      <c r="Z102" s="37">
        <v>0</v>
      </c>
      <c r="AA102" s="37">
        <v>0</v>
      </c>
      <c r="AB102" s="37">
        <v>0</v>
      </c>
      <c r="AC102" s="37">
        <v>0</v>
      </c>
      <c r="AD102" s="37">
        <v>0</v>
      </c>
      <c r="AE102" s="37"/>
      <c r="AF102" s="37">
        <v>0</v>
      </c>
      <c r="AG102" s="37"/>
      <c r="AH102" s="37"/>
      <c r="AI102" s="37"/>
      <c r="AJ102" s="37">
        <v>0</v>
      </c>
      <c r="AK102" s="37"/>
      <c r="AL102" s="37"/>
      <c r="AM102" s="37"/>
      <c r="AN102" s="37">
        <v>0</v>
      </c>
      <c r="AO102" s="37"/>
      <c r="AP102" s="37">
        <v>0</v>
      </c>
      <c r="AQ102" s="37"/>
      <c r="AR102" s="37"/>
      <c r="AS102" s="37"/>
      <c r="AT102" s="37">
        <v>0</v>
      </c>
    </row>
    <row r="103" spans="1:46" ht="20.100000000000001" customHeight="1" x14ac:dyDescent="0.2">
      <c r="D103" s="38" t="s">
        <v>151</v>
      </c>
      <c r="F103" s="39">
        <v>0</v>
      </c>
      <c r="G103" s="40"/>
      <c r="H103" s="40"/>
      <c r="I103" s="40"/>
      <c r="J103" s="39">
        <v>0</v>
      </c>
      <c r="K103" s="39">
        <v>0</v>
      </c>
      <c r="L103" s="39">
        <v>0</v>
      </c>
      <c r="M103" s="40"/>
      <c r="N103" s="39">
        <v>0</v>
      </c>
      <c r="O103" s="40"/>
      <c r="P103" s="40"/>
      <c r="Q103" s="40"/>
      <c r="R103" s="39">
        <v>0</v>
      </c>
      <c r="S103" s="39">
        <v>0</v>
      </c>
      <c r="T103" s="39">
        <v>0</v>
      </c>
      <c r="U103" s="39">
        <v>0</v>
      </c>
      <c r="V103" s="40"/>
      <c r="W103" s="39">
        <v>0</v>
      </c>
      <c r="X103" s="39">
        <v>0</v>
      </c>
      <c r="Y103" s="39">
        <v>0</v>
      </c>
      <c r="Z103" s="39">
        <v>0</v>
      </c>
      <c r="AA103" s="39">
        <v>0</v>
      </c>
      <c r="AB103" s="39">
        <v>0</v>
      </c>
      <c r="AC103" s="39">
        <v>0</v>
      </c>
      <c r="AD103" s="39">
        <v>0</v>
      </c>
      <c r="AE103" s="40"/>
      <c r="AF103" s="39">
        <v>0</v>
      </c>
      <c r="AG103" s="40"/>
      <c r="AH103" s="40"/>
      <c r="AI103" s="40"/>
      <c r="AJ103" s="39">
        <v>0</v>
      </c>
      <c r="AK103" s="40"/>
      <c r="AL103" s="40"/>
      <c r="AM103" s="40"/>
      <c r="AN103" s="39">
        <v>0</v>
      </c>
      <c r="AO103" s="40"/>
      <c r="AP103" s="39">
        <v>0</v>
      </c>
      <c r="AQ103" s="40"/>
      <c r="AR103" s="40"/>
      <c r="AS103" s="40"/>
      <c r="AT103" s="39">
        <v>0</v>
      </c>
    </row>
    <row r="104" spans="1:46" ht="20.100000000000001" customHeight="1" x14ac:dyDescent="0.2">
      <c r="D104" s="41" t="s">
        <v>152</v>
      </c>
      <c r="F104" s="40">
        <v>0</v>
      </c>
      <c r="G104" s="40"/>
      <c r="H104" s="40"/>
      <c r="I104" s="40"/>
      <c r="J104" s="40">
        <v>0</v>
      </c>
      <c r="K104" s="40">
        <v>0</v>
      </c>
      <c r="L104" s="40">
        <v>0</v>
      </c>
      <c r="M104" s="40"/>
      <c r="N104" s="40">
        <v>0</v>
      </c>
      <c r="O104" s="40"/>
      <c r="P104" s="40"/>
      <c r="Q104" s="40"/>
      <c r="R104" s="40">
        <v>0</v>
      </c>
      <c r="S104" s="40">
        <v>0</v>
      </c>
      <c r="T104" s="40">
        <v>0</v>
      </c>
      <c r="U104" s="40">
        <v>0</v>
      </c>
      <c r="V104" s="40"/>
      <c r="W104" s="40">
        <v>0</v>
      </c>
      <c r="X104" s="40">
        <v>0</v>
      </c>
      <c r="Y104" s="40">
        <v>0</v>
      </c>
      <c r="Z104" s="40">
        <v>0</v>
      </c>
      <c r="AA104" s="40">
        <v>0</v>
      </c>
      <c r="AB104" s="40">
        <v>0</v>
      </c>
      <c r="AC104" s="40">
        <v>0</v>
      </c>
      <c r="AD104" s="40">
        <v>0</v>
      </c>
      <c r="AE104" s="40"/>
      <c r="AF104" s="40">
        <v>0</v>
      </c>
      <c r="AG104" s="40"/>
      <c r="AH104" s="40"/>
      <c r="AI104" s="40"/>
      <c r="AJ104" s="40">
        <v>0</v>
      </c>
      <c r="AK104" s="40"/>
      <c r="AL104" s="40"/>
      <c r="AM104" s="40"/>
      <c r="AN104" s="40">
        <v>0</v>
      </c>
      <c r="AO104" s="40"/>
      <c r="AP104" s="40">
        <v>0</v>
      </c>
      <c r="AQ104" s="40"/>
      <c r="AR104" s="40"/>
      <c r="AS104" s="40"/>
      <c r="AT104" s="40">
        <v>0</v>
      </c>
    </row>
    <row r="105" spans="1:46" ht="20.100000000000001" customHeight="1" x14ac:dyDescent="0.2">
      <c r="D105" s="38" t="s">
        <v>153</v>
      </c>
      <c r="F105" s="39">
        <v>0</v>
      </c>
      <c r="G105" s="40"/>
      <c r="H105" s="40"/>
      <c r="I105" s="40"/>
      <c r="J105" s="39">
        <v>0</v>
      </c>
      <c r="K105" s="39">
        <v>0</v>
      </c>
      <c r="L105" s="39">
        <v>0</v>
      </c>
      <c r="M105" s="40"/>
      <c r="N105" s="39">
        <v>0</v>
      </c>
      <c r="O105" s="40"/>
      <c r="P105" s="40"/>
      <c r="Q105" s="40"/>
      <c r="R105" s="39">
        <v>0</v>
      </c>
      <c r="S105" s="39">
        <v>0</v>
      </c>
      <c r="T105" s="39">
        <v>0</v>
      </c>
      <c r="U105" s="39">
        <v>0</v>
      </c>
      <c r="V105" s="40"/>
      <c r="W105" s="39">
        <v>0</v>
      </c>
      <c r="X105" s="39">
        <v>0</v>
      </c>
      <c r="Y105" s="39">
        <v>0</v>
      </c>
      <c r="Z105" s="39">
        <v>0</v>
      </c>
      <c r="AA105" s="39">
        <v>0</v>
      </c>
      <c r="AB105" s="39">
        <v>0</v>
      </c>
      <c r="AC105" s="39">
        <v>0</v>
      </c>
      <c r="AD105" s="39">
        <v>0</v>
      </c>
      <c r="AE105" s="40"/>
      <c r="AF105" s="39">
        <v>0</v>
      </c>
      <c r="AG105" s="40"/>
      <c r="AH105" s="40"/>
      <c r="AI105" s="40"/>
      <c r="AJ105" s="39">
        <v>0</v>
      </c>
      <c r="AK105" s="40"/>
      <c r="AL105" s="40"/>
      <c r="AM105" s="40"/>
      <c r="AN105" s="39">
        <v>0</v>
      </c>
      <c r="AO105" s="40"/>
      <c r="AP105" s="39">
        <v>0</v>
      </c>
      <c r="AQ105" s="40"/>
      <c r="AR105" s="40"/>
      <c r="AS105" s="40"/>
      <c r="AT105" s="39">
        <v>0</v>
      </c>
    </row>
    <row r="106" spans="1:46" ht="20.100000000000001" customHeight="1" x14ac:dyDescent="0.2">
      <c r="D106" s="41" t="s">
        <v>154</v>
      </c>
      <c r="F106" s="40">
        <v>0</v>
      </c>
      <c r="G106" s="40"/>
      <c r="H106" s="40"/>
      <c r="I106" s="40"/>
      <c r="J106" s="40">
        <v>0</v>
      </c>
      <c r="K106" s="40">
        <v>0</v>
      </c>
      <c r="L106" s="40">
        <v>0</v>
      </c>
      <c r="M106" s="40"/>
      <c r="N106" s="40">
        <v>0</v>
      </c>
      <c r="O106" s="40"/>
      <c r="P106" s="40"/>
      <c r="Q106" s="40"/>
      <c r="R106" s="40">
        <v>0</v>
      </c>
      <c r="S106" s="40">
        <v>0</v>
      </c>
      <c r="T106" s="40">
        <v>0</v>
      </c>
      <c r="U106" s="40">
        <v>0</v>
      </c>
      <c r="V106" s="40"/>
      <c r="W106" s="40">
        <v>0</v>
      </c>
      <c r="X106" s="40">
        <v>0</v>
      </c>
      <c r="Y106" s="40">
        <v>0</v>
      </c>
      <c r="Z106" s="40">
        <v>0</v>
      </c>
      <c r="AA106" s="40">
        <v>0</v>
      </c>
      <c r="AB106" s="40">
        <v>0</v>
      </c>
      <c r="AC106" s="40">
        <v>0</v>
      </c>
      <c r="AD106" s="40">
        <v>0</v>
      </c>
      <c r="AE106" s="40"/>
      <c r="AF106" s="40">
        <v>0</v>
      </c>
      <c r="AG106" s="40"/>
      <c r="AH106" s="40"/>
      <c r="AI106" s="40"/>
      <c r="AJ106" s="40">
        <v>0</v>
      </c>
      <c r="AK106" s="40"/>
      <c r="AL106" s="40"/>
      <c r="AM106" s="40"/>
      <c r="AN106" s="40">
        <v>0</v>
      </c>
      <c r="AO106" s="40"/>
      <c r="AP106" s="40">
        <v>0</v>
      </c>
      <c r="AQ106" s="40"/>
      <c r="AR106" s="40"/>
      <c r="AS106" s="40"/>
      <c r="AT106" s="40">
        <v>0</v>
      </c>
    </row>
    <row r="107" spans="1:46"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spans="1:46" s="1" customFormat="1" ht="20.100000000000001" customHeight="1" x14ac:dyDescent="0.2">
      <c r="A108" s="3"/>
      <c r="B108" s="6"/>
      <c r="C108" s="42" t="s">
        <v>155</v>
      </c>
      <c r="D108" s="42"/>
      <c r="E108" s="5"/>
      <c r="F108" s="44">
        <v>0</v>
      </c>
      <c r="G108" s="45"/>
      <c r="H108" s="45"/>
      <c r="I108" s="45"/>
      <c r="J108" s="44">
        <v>0</v>
      </c>
      <c r="K108" s="44">
        <v>0</v>
      </c>
      <c r="L108" s="44">
        <v>0</v>
      </c>
      <c r="M108" s="45"/>
      <c r="N108" s="44">
        <v>0</v>
      </c>
      <c r="O108" s="45"/>
      <c r="P108" s="45"/>
      <c r="Q108" s="45"/>
      <c r="R108" s="44">
        <v>0</v>
      </c>
      <c r="S108" s="44">
        <v>0</v>
      </c>
      <c r="T108" s="44">
        <v>0</v>
      </c>
      <c r="U108" s="44">
        <v>0</v>
      </c>
      <c r="V108" s="45"/>
      <c r="W108" s="44">
        <v>0</v>
      </c>
      <c r="X108" s="44">
        <v>0</v>
      </c>
      <c r="Y108" s="44">
        <v>0</v>
      </c>
      <c r="Z108" s="44">
        <v>0</v>
      </c>
      <c r="AA108" s="44">
        <v>0</v>
      </c>
      <c r="AB108" s="44">
        <v>0</v>
      </c>
      <c r="AC108" s="44">
        <v>0</v>
      </c>
      <c r="AD108" s="44">
        <v>0</v>
      </c>
      <c r="AE108" s="45"/>
      <c r="AF108" s="44">
        <v>0</v>
      </c>
      <c r="AG108" s="45"/>
      <c r="AH108" s="45"/>
      <c r="AI108" s="45"/>
      <c r="AJ108" s="44">
        <v>0</v>
      </c>
      <c r="AK108" s="45"/>
      <c r="AL108" s="45"/>
      <c r="AM108" s="45"/>
      <c r="AN108" s="44">
        <v>0</v>
      </c>
      <c r="AO108" s="45"/>
      <c r="AP108" s="44">
        <v>0</v>
      </c>
      <c r="AQ108" s="45"/>
      <c r="AR108" s="45"/>
      <c r="AS108" s="45"/>
      <c r="AT108" s="44">
        <v>0</v>
      </c>
    </row>
    <row r="109" spans="1:46"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row>
    <row r="110" spans="1:46"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row>
    <row r="111" spans="1:46" s="1" customFormat="1" ht="20.100000000000001" customHeight="1" x14ac:dyDescent="0.2">
      <c r="A111" s="3"/>
      <c r="B111" s="6"/>
      <c r="C111" s="3"/>
      <c r="D111" s="2" t="s">
        <v>157</v>
      </c>
      <c r="E111" s="5"/>
      <c r="F111" s="37">
        <v>6155</v>
      </c>
      <c r="G111" s="37"/>
      <c r="H111" s="37"/>
      <c r="I111" s="37"/>
      <c r="J111" s="37">
        <v>7975</v>
      </c>
      <c r="K111" s="37">
        <v>2</v>
      </c>
      <c r="L111" s="37">
        <v>3</v>
      </c>
      <c r="M111" s="37"/>
      <c r="N111" s="37">
        <v>7980</v>
      </c>
      <c r="O111" s="37"/>
      <c r="P111" s="37"/>
      <c r="Q111" s="37"/>
      <c r="R111" s="37">
        <v>0</v>
      </c>
      <c r="S111" s="37">
        <v>173</v>
      </c>
      <c r="T111" s="37">
        <v>0</v>
      </c>
      <c r="U111" s="37">
        <v>1</v>
      </c>
      <c r="V111" s="37"/>
      <c r="W111" s="37">
        <v>0</v>
      </c>
      <c r="X111" s="37">
        <v>0</v>
      </c>
      <c r="Y111" s="37">
        <v>0</v>
      </c>
      <c r="Z111" s="37">
        <v>0</v>
      </c>
      <c r="AA111" s="37">
        <v>15</v>
      </c>
      <c r="AB111" s="37">
        <v>0</v>
      </c>
      <c r="AC111" s="37">
        <v>21</v>
      </c>
      <c r="AD111" s="37">
        <v>0</v>
      </c>
      <c r="AE111" s="37"/>
      <c r="AF111" s="37">
        <v>210</v>
      </c>
      <c r="AG111" s="37"/>
      <c r="AH111" s="37"/>
      <c r="AI111" s="37"/>
      <c r="AJ111" s="37">
        <v>17912</v>
      </c>
      <c r="AK111" s="37"/>
      <c r="AL111" s="37"/>
      <c r="AM111" s="37"/>
      <c r="AN111" s="37">
        <v>3987</v>
      </c>
      <c r="AO111" s="37"/>
      <c r="AP111" s="37">
        <v>0</v>
      </c>
      <c r="AQ111" s="37"/>
      <c r="AR111" s="37"/>
      <c r="AS111" s="37"/>
      <c r="AT111" s="37">
        <v>0</v>
      </c>
    </row>
    <row r="112" spans="1:46" s="1" customFormat="1" ht="20.100000000000001" customHeight="1" x14ac:dyDescent="0.2">
      <c r="A112" s="3"/>
      <c r="B112" s="6"/>
      <c r="C112" s="3"/>
      <c r="D112" s="38" t="s">
        <v>158</v>
      </c>
      <c r="E112" s="5"/>
      <c r="F112" s="39">
        <v>5614</v>
      </c>
      <c r="G112" s="40"/>
      <c r="H112" s="40"/>
      <c r="I112" s="40"/>
      <c r="J112" s="39">
        <v>7997</v>
      </c>
      <c r="K112" s="39">
        <v>0</v>
      </c>
      <c r="L112" s="39">
        <v>0</v>
      </c>
      <c r="M112" s="40"/>
      <c r="N112" s="39">
        <v>7997</v>
      </c>
      <c r="O112" s="40"/>
      <c r="P112" s="40"/>
      <c r="Q112" s="40"/>
      <c r="R112" s="39">
        <v>0</v>
      </c>
      <c r="S112" s="39">
        <v>125</v>
      </c>
      <c r="T112" s="39">
        <v>0</v>
      </c>
      <c r="U112" s="39">
        <v>0</v>
      </c>
      <c r="V112" s="40"/>
      <c r="W112" s="39">
        <v>66</v>
      </c>
      <c r="X112" s="39">
        <v>18</v>
      </c>
      <c r="Y112" s="39">
        <v>133</v>
      </c>
      <c r="Z112" s="39">
        <v>55</v>
      </c>
      <c r="AA112" s="39">
        <v>0</v>
      </c>
      <c r="AB112" s="39">
        <v>0</v>
      </c>
      <c r="AC112" s="39">
        <v>25</v>
      </c>
      <c r="AD112" s="39">
        <v>134</v>
      </c>
      <c r="AE112" s="40"/>
      <c r="AF112" s="39">
        <v>556</v>
      </c>
      <c r="AG112" s="40"/>
      <c r="AH112" s="40"/>
      <c r="AI112" s="40"/>
      <c r="AJ112" s="39">
        <v>17567</v>
      </c>
      <c r="AK112" s="40"/>
      <c r="AL112" s="40"/>
      <c r="AM112" s="40"/>
      <c r="AN112" s="39">
        <v>4512</v>
      </c>
      <c r="AO112" s="40"/>
      <c r="AP112" s="39">
        <v>0</v>
      </c>
      <c r="AQ112" s="40"/>
      <c r="AR112" s="40"/>
      <c r="AS112" s="40"/>
      <c r="AT112" s="39">
        <v>0</v>
      </c>
    </row>
    <row r="113" spans="1:46" s="1" customFormat="1" ht="20.100000000000001" customHeight="1" x14ac:dyDescent="0.2">
      <c r="A113" s="3"/>
      <c r="B113" s="6"/>
      <c r="C113" s="3"/>
      <c r="D113" s="2" t="s">
        <v>159</v>
      </c>
      <c r="E113" s="5"/>
      <c r="F113" s="37">
        <v>1</v>
      </c>
      <c r="G113" s="37"/>
      <c r="H113" s="37"/>
      <c r="I113" s="37"/>
      <c r="J113" s="37">
        <v>6</v>
      </c>
      <c r="K113" s="37">
        <v>0</v>
      </c>
      <c r="L113" s="37">
        <v>0</v>
      </c>
      <c r="M113" s="37"/>
      <c r="N113" s="37">
        <v>6</v>
      </c>
      <c r="O113" s="37"/>
      <c r="P113" s="37"/>
      <c r="Q113" s="37"/>
      <c r="R113" s="37">
        <v>0</v>
      </c>
      <c r="S113" s="37">
        <v>0</v>
      </c>
      <c r="T113" s="37">
        <v>0</v>
      </c>
      <c r="U113" s="37">
        <v>0</v>
      </c>
      <c r="V113" s="37"/>
      <c r="W113" s="37">
        <v>0</v>
      </c>
      <c r="X113" s="37">
        <v>0</v>
      </c>
      <c r="Y113" s="37">
        <v>0</v>
      </c>
      <c r="Z113" s="37">
        <v>0</v>
      </c>
      <c r="AA113" s="37">
        <v>0</v>
      </c>
      <c r="AB113" s="37">
        <v>2</v>
      </c>
      <c r="AC113" s="37">
        <v>4</v>
      </c>
      <c r="AD113" s="37">
        <v>0</v>
      </c>
      <c r="AE113" s="37"/>
      <c r="AF113" s="37">
        <v>6</v>
      </c>
      <c r="AG113" s="37"/>
      <c r="AH113" s="37"/>
      <c r="AI113" s="37"/>
      <c r="AJ113" s="37">
        <v>1</v>
      </c>
      <c r="AK113" s="37"/>
      <c r="AL113" s="37"/>
      <c r="AM113" s="37"/>
      <c r="AN113" s="37">
        <v>0</v>
      </c>
      <c r="AO113" s="37"/>
      <c r="AP113" s="37">
        <v>0</v>
      </c>
      <c r="AQ113" s="37"/>
      <c r="AR113" s="37"/>
      <c r="AS113" s="37"/>
      <c r="AT113" s="37">
        <v>0</v>
      </c>
    </row>
    <row r="114" spans="1:46"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row>
    <row r="115" spans="1:46" s="1" customFormat="1" ht="20.100000000000001" customHeight="1" x14ac:dyDescent="0.2">
      <c r="A115" s="3"/>
      <c r="B115" s="6"/>
      <c r="C115" s="42" t="s">
        <v>160</v>
      </c>
      <c r="D115" s="42"/>
      <c r="E115" s="5"/>
      <c r="F115" s="44">
        <v>11770</v>
      </c>
      <c r="G115" s="45"/>
      <c r="H115" s="45"/>
      <c r="I115" s="45"/>
      <c r="J115" s="44">
        <v>15978</v>
      </c>
      <c r="K115" s="44">
        <v>2</v>
      </c>
      <c r="L115" s="44">
        <v>3</v>
      </c>
      <c r="M115" s="45"/>
      <c r="N115" s="44">
        <v>15983</v>
      </c>
      <c r="O115" s="45"/>
      <c r="P115" s="45"/>
      <c r="Q115" s="45"/>
      <c r="R115" s="44">
        <v>0</v>
      </c>
      <c r="S115" s="44">
        <v>298</v>
      </c>
      <c r="T115" s="44">
        <v>0</v>
      </c>
      <c r="U115" s="44">
        <v>1</v>
      </c>
      <c r="V115" s="45"/>
      <c r="W115" s="44">
        <v>66</v>
      </c>
      <c r="X115" s="44">
        <v>18</v>
      </c>
      <c r="Y115" s="44">
        <v>133</v>
      </c>
      <c r="Z115" s="44">
        <v>55</v>
      </c>
      <c r="AA115" s="44">
        <v>15</v>
      </c>
      <c r="AB115" s="44">
        <v>2</v>
      </c>
      <c r="AC115" s="44">
        <v>50</v>
      </c>
      <c r="AD115" s="44">
        <v>134</v>
      </c>
      <c r="AE115" s="45"/>
      <c r="AF115" s="44">
        <v>772</v>
      </c>
      <c r="AG115" s="45"/>
      <c r="AH115" s="45"/>
      <c r="AI115" s="45"/>
      <c r="AJ115" s="44">
        <v>35480</v>
      </c>
      <c r="AK115" s="45"/>
      <c r="AL115" s="45"/>
      <c r="AM115" s="45"/>
      <c r="AN115" s="44">
        <v>8499</v>
      </c>
      <c r="AO115" s="45"/>
      <c r="AP115" s="44">
        <v>0</v>
      </c>
      <c r="AQ115" s="45"/>
      <c r="AR115" s="45"/>
      <c r="AS115" s="45"/>
      <c r="AT115" s="44">
        <v>0</v>
      </c>
    </row>
    <row r="116" spans="1:46"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row>
    <row r="117" spans="1:46" s="1" customFormat="1" ht="20.100000000000001" customHeight="1" x14ac:dyDescent="0.25">
      <c r="A117" s="3"/>
      <c r="B117" s="49" t="s">
        <v>161</v>
      </c>
      <c r="C117" s="50"/>
      <c r="D117" s="50"/>
      <c r="E117" s="5"/>
      <c r="F117" s="51">
        <v>18600</v>
      </c>
      <c r="G117" s="52"/>
      <c r="H117" s="52"/>
      <c r="I117" s="52"/>
      <c r="J117" s="51">
        <v>54759</v>
      </c>
      <c r="K117" s="51">
        <v>898</v>
      </c>
      <c r="L117" s="51">
        <v>319</v>
      </c>
      <c r="M117" s="52"/>
      <c r="N117" s="51">
        <v>55976</v>
      </c>
      <c r="O117" s="52"/>
      <c r="P117" s="52"/>
      <c r="Q117" s="52"/>
      <c r="R117" s="51">
        <v>26</v>
      </c>
      <c r="S117" s="51">
        <v>2718</v>
      </c>
      <c r="T117" s="51">
        <v>2961</v>
      </c>
      <c r="U117" s="51">
        <v>18459</v>
      </c>
      <c r="V117" s="52"/>
      <c r="W117" s="51">
        <v>2223</v>
      </c>
      <c r="X117" s="51">
        <v>213</v>
      </c>
      <c r="Y117" s="51">
        <v>831</v>
      </c>
      <c r="Z117" s="51">
        <v>3350</v>
      </c>
      <c r="AA117" s="51">
        <v>1215</v>
      </c>
      <c r="AB117" s="51">
        <v>1905</v>
      </c>
      <c r="AC117" s="51">
        <v>6561</v>
      </c>
      <c r="AD117" s="51">
        <v>166</v>
      </c>
      <c r="AE117" s="52"/>
      <c r="AF117" s="51">
        <v>40628</v>
      </c>
      <c r="AG117" s="52"/>
      <c r="AH117" s="52"/>
      <c r="AI117" s="52"/>
      <c r="AJ117" s="51">
        <v>41461</v>
      </c>
      <c r="AK117" s="52"/>
      <c r="AL117" s="52"/>
      <c r="AM117" s="52"/>
      <c r="AN117" s="51">
        <v>9144</v>
      </c>
      <c r="AO117" s="52"/>
      <c r="AP117" s="51">
        <v>1631</v>
      </c>
      <c r="AQ117" s="52"/>
      <c r="AR117" s="52"/>
      <c r="AS117" s="52"/>
      <c r="AT117" s="51">
        <v>894</v>
      </c>
    </row>
    <row r="118" spans="1:46"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spans="1:46"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spans="1:46"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spans="1:46" ht="20.100000000000001" customHeight="1" x14ac:dyDescent="0.2">
      <c r="D121" s="2" t="s">
        <v>163</v>
      </c>
      <c r="F121" s="37">
        <v>0</v>
      </c>
      <c r="G121" s="37"/>
      <c r="H121" s="37"/>
      <c r="I121" s="37"/>
      <c r="J121" s="37">
        <v>0</v>
      </c>
      <c r="K121" s="37">
        <v>0</v>
      </c>
      <c r="L121" s="37">
        <v>0</v>
      </c>
      <c r="M121" s="37"/>
      <c r="N121" s="37">
        <v>0</v>
      </c>
      <c r="O121" s="37"/>
      <c r="P121" s="37"/>
      <c r="Q121" s="37"/>
      <c r="R121" s="37">
        <v>0</v>
      </c>
      <c r="S121" s="37">
        <v>0</v>
      </c>
      <c r="T121" s="37">
        <v>0</v>
      </c>
      <c r="U121" s="37">
        <v>0</v>
      </c>
      <c r="V121" s="37"/>
      <c r="W121" s="37">
        <v>0</v>
      </c>
      <c r="X121" s="37">
        <v>0</v>
      </c>
      <c r="Y121" s="37">
        <v>0</v>
      </c>
      <c r="Z121" s="37">
        <v>0</v>
      </c>
      <c r="AA121" s="37">
        <v>0</v>
      </c>
      <c r="AB121" s="37">
        <v>0</v>
      </c>
      <c r="AC121" s="37">
        <v>0</v>
      </c>
      <c r="AD121" s="37">
        <v>0</v>
      </c>
      <c r="AE121" s="37"/>
      <c r="AF121" s="37">
        <v>0</v>
      </c>
      <c r="AG121" s="37"/>
      <c r="AH121" s="37"/>
      <c r="AI121" s="37"/>
      <c r="AJ121" s="37">
        <v>0</v>
      </c>
      <c r="AK121" s="37"/>
      <c r="AL121" s="37"/>
      <c r="AM121" s="37"/>
      <c r="AN121" s="37">
        <v>0</v>
      </c>
      <c r="AO121" s="37"/>
      <c r="AP121" s="37">
        <v>0</v>
      </c>
      <c r="AQ121" s="37"/>
      <c r="AR121" s="37"/>
      <c r="AS121" s="37"/>
      <c r="AT121" s="37">
        <v>0</v>
      </c>
    </row>
    <row r="122" spans="1:46" ht="20.100000000000001" customHeight="1" x14ac:dyDescent="0.2">
      <c r="D122" s="38" t="s">
        <v>164</v>
      </c>
      <c r="F122" s="39">
        <v>0</v>
      </c>
      <c r="G122" s="40"/>
      <c r="H122" s="40"/>
      <c r="I122" s="40"/>
      <c r="J122" s="39">
        <v>0</v>
      </c>
      <c r="K122" s="39">
        <v>0</v>
      </c>
      <c r="L122" s="39">
        <v>0</v>
      </c>
      <c r="M122" s="40"/>
      <c r="N122" s="39">
        <v>0</v>
      </c>
      <c r="O122" s="40"/>
      <c r="P122" s="40"/>
      <c r="Q122" s="40"/>
      <c r="R122" s="39">
        <v>0</v>
      </c>
      <c r="S122" s="39">
        <v>0</v>
      </c>
      <c r="T122" s="39">
        <v>0</v>
      </c>
      <c r="U122" s="39">
        <v>0</v>
      </c>
      <c r="V122" s="40"/>
      <c r="W122" s="39">
        <v>0</v>
      </c>
      <c r="X122" s="39">
        <v>0</v>
      </c>
      <c r="Y122" s="39">
        <v>0</v>
      </c>
      <c r="Z122" s="39">
        <v>0</v>
      </c>
      <c r="AA122" s="39">
        <v>0</v>
      </c>
      <c r="AB122" s="39">
        <v>0</v>
      </c>
      <c r="AC122" s="39">
        <v>0</v>
      </c>
      <c r="AD122" s="39">
        <v>0</v>
      </c>
      <c r="AE122" s="40"/>
      <c r="AF122" s="39">
        <v>0</v>
      </c>
      <c r="AG122" s="40"/>
      <c r="AH122" s="40"/>
      <c r="AI122" s="40"/>
      <c r="AJ122" s="39">
        <v>0</v>
      </c>
      <c r="AK122" s="40"/>
      <c r="AL122" s="40"/>
      <c r="AM122" s="40"/>
      <c r="AN122" s="39">
        <v>0</v>
      </c>
      <c r="AO122" s="40"/>
      <c r="AP122" s="39">
        <v>0</v>
      </c>
      <c r="AQ122" s="40"/>
      <c r="AR122" s="40"/>
      <c r="AS122" s="40"/>
      <c r="AT122" s="39">
        <v>0</v>
      </c>
    </row>
    <row r="123" spans="1:46" ht="20.100000000000001" customHeight="1" x14ac:dyDescent="0.2">
      <c r="D123" s="2" t="s">
        <v>165</v>
      </c>
      <c r="F123" s="37">
        <v>0</v>
      </c>
      <c r="G123" s="37"/>
      <c r="H123" s="37"/>
      <c r="I123" s="37"/>
      <c r="J123" s="37">
        <v>0</v>
      </c>
      <c r="K123" s="37">
        <v>0</v>
      </c>
      <c r="L123" s="37">
        <v>0</v>
      </c>
      <c r="M123" s="37"/>
      <c r="N123" s="37">
        <v>0</v>
      </c>
      <c r="O123" s="37"/>
      <c r="P123" s="37"/>
      <c r="Q123" s="37"/>
      <c r="R123" s="37">
        <v>0</v>
      </c>
      <c r="S123" s="37">
        <v>0</v>
      </c>
      <c r="T123" s="37">
        <v>0</v>
      </c>
      <c r="U123" s="37">
        <v>0</v>
      </c>
      <c r="V123" s="37"/>
      <c r="W123" s="37">
        <v>0</v>
      </c>
      <c r="X123" s="37">
        <v>0</v>
      </c>
      <c r="Y123" s="37">
        <v>0</v>
      </c>
      <c r="Z123" s="37">
        <v>0</v>
      </c>
      <c r="AA123" s="37">
        <v>0</v>
      </c>
      <c r="AB123" s="37">
        <v>0</v>
      </c>
      <c r="AC123" s="37">
        <v>0</v>
      </c>
      <c r="AD123" s="37">
        <v>0</v>
      </c>
      <c r="AE123" s="37"/>
      <c r="AF123" s="37">
        <v>0</v>
      </c>
      <c r="AG123" s="37"/>
      <c r="AH123" s="37"/>
      <c r="AI123" s="37"/>
      <c r="AJ123" s="37">
        <v>0</v>
      </c>
      <c r="AK123" s="37"/>
      <c r="AL123" s="37"/>
      <c r="AM123" s="37"/>
      <c r="AN123" s="37">
        <v>0</v>
      </c>
      <c r="AO123" s="37"/>
      <c r="AP123" s="37">
        <v>0</v>
      </c>
      <c r="AQ123" s="37"/>
      <c r="AR123" s="37"/>
      <c r="AS123" s="37"/>
      <c r="AT123" s="37">
        <v>0</v>
      </c>
    </row>
    <row r="124" spans="1:46" ht="20.100000000000001" customHeight="1" x14ac:dyDescent="0.2">
      <c r="D124" s="38" t="s">
        <v>166</v>
      </c>
      <c r="F124" s="39">
        <v>0</v>
      </c>
      <c r="G124" s="40"/>
      <c r="H124" s="40"/>
      <c r="I124" s="40"/>
      <c r="J124" s="39">
        <v>0</v>
      </c>
      <c r="K124" s="39">
        <v>0</v>
      </c>
      <c r="L124" s="39">
        <v>0</v>
      </c>
      <c r="M124" s="40"/>
      <c r="N124" s="39">
        <v>0</v>
      </c>
      <c r="O124" s="40"/>
      <c r="P124" s="40"/>
      <c r="Q124" s="40"/>
      <c r="R124" s="39">
        <v>0</v>
      </c>
      <c r="S124" s="39">
        <v>0</v>
      </c>
      <c r="T124" s="39">
        <v>0</v>
      </c>
      <c r="U124" s="39">
        <v>0</v>
      </c>
      <c r="V124" s="40"/>
      <c r="W124" s="39">
        <v>0</v>
      </c>
      <c r="X124" s="39">
        <v>0</v>
      </c>
      <c r="Y124" s="39">
        <v>0</v>
      </c>
      <c r="Z124" s="39">
        <v>0</v>
      </c>
      <c r="AA124" s="39">
        <v>0</v>
      </c>
      <c r="AB124" s="39">
        <v>0</v>
      </c>
      <c r="AC124" s="39">
        <v>0</v>
      </c>
      <c r="AD124" s="39">
        <v>0</v>
      </c>
      <c r="AE124" s="40"/>
      <c r="AF124" s="39">
        <v>0</v>
      </c>
      <c r="AG124" s="40"/>
      <c r="AH124" s="40"/>
      <c r="AI124" s="40"/>
      <c r="AJ124" s="39">
        <v>0</v>
      </c>
      <c r="AK124" s="40"/>
      <c r="AL124" s="40"/>
      <c r="AM124" s="40"/>
      <c r="AN124" s="39">
        <v>0</v>
      </c>
      <c r="AO124" s="40"/>
      <c r="AP124" s="39">
        <v>0</v>
      </c>
      <c r="AQ124" s="40"/>
      <c r="AR124" s="40"/>
      <c r="AS124" s="40"/>
      <c r="AT124" s="39">
        <v>0</v>
      </c>
    </row>
    <row r="125" spans="1:46" ht="20.100000000000001" customHeight="1" x14ac:dyDescent="0.2">
      <c r="D125" s="2" t="s">
        <v>167</v>
      </c>
      <c r="F125" s="37">
        <v>0</v>
      </c>
      <c r="G125" s="37"/>
      <c r="H125" s="37"/>
      <c r="I125" s="37"/>
      <c r="J125" s="37">
        <v>0</v>
      </c>
      <c r="K125" s="37">
        <v>0</v>
      </c>
      <c r="L125" s="37">
        <v>0</v>
      </c>
      <c r="M125" s="37"/>
      <c r="N125" s="37">
        <v>0</v>
      </c>
      <c r="O125" s="37"/>
      <c r="P125" s="37"/>
      <c r="Q125" s="37"/>
      <c r="R125" s="37">
        <v>0</v>
      </c>
      <c r="S125" s="37">
        <v>0</v>
      </c>
      <c r="T125" s="37">
        <v>0</v>
      </c>
      <c r="U125" s="37">
        <v>0</v>
      </c>
      <c r="V125" s="37"/>
      <c r="W125" s="37">
        <v>0</v>
      </c>
      <c r="X125" s="37">
        <v>0</v>
      </c>
      <c r="Y125" s="37">
        <v>0</v>
      </c>
      <c r="Z125" s="37">
        <v>0</v>
      </c>
      <c r="AA125" s="37">
        <v>0</v>
      </c>
      <c r="AB125" s="37">
        <v>0</v>
      </c>
      <c r="AC125" s="37">
        <v>0</v>
      </c>
      <c r="AD125" s="37">
        <v>0</v>
      </c>
      <c r="AE125" s="37"/>
      <c r="AF125" s="37">
        <v>0</v>
      </c>
      <c r="AG125" s="37"/>
      <c r="AH125" s="37"/>
      <c r="AI125" s="37"/>
      <c r="AJ125" s="37">
        <v>0</v>
      </c>
      <c r="AK125" s="37"/>
      <c r="AL125" s="37"/>
      <c r="AM125" s="37"/>
      <c r="AN125" s="37">
        <v>0</v>
      </c>
      <c r="AO125" s="37"/>
      <c r="AP125" s="37">
        <v>0</v>
      </c>
      <c r="AQ125" s="37"/>
      <c r="AR125" s="37"/>
      <c r="AS125" s="37"/>
      <c r="AT125" s="37">
        <v>0</v>
      </c>
    </row>
    <row r="126" spans="1:46" ht="20.100000000000001" customHeight="1" x14ac:dyDescent="0.2">
      <c r="D126" s="38" t="s">
        <v>168</v>
      </c>
      <c r="F126" s="39">
        <v>0</v>
      </c>
      <c r="G126" s="40"/>
      <c r="H126" s="40"/>
      <c r="I126" s="40"/>
      <c r="J126" s="39">
        <v>0</v>
      </c>
      <c r="K126" s="39">
        <v>0</v>
      </c>
      <c r="L126" s="39">
        <v>0</v>
      </c>
      <c r="M126" s="40"/>
      <c r="N126" s="39">
        <v>0</v>
      </c>
      <c r="O126" s="40"/>
      <c r="P126" s="40"/>
      <c r="Q126" s="40"/>
      <c r="R126" s="39">
        <v>0</v>
      </c>
      <c r="S126" s="39">
        <v>0</v>
      </c>
      <c r="T126" s="39">
        <v>0</v>
      </c>
      <c r="U126" s="39">
        <v>0</v>
      </c>
      <c r="V126" s="40"/>
      <c r="W126" s="39">
        <v>0</v>
      </c>
      <c r="X126" s="39">
        <v>0</v>
      </c>
      <c r="Y126" s="39">
        <v>0</v>
      </c>
      <c r="Z126" s="39">
        <v>0</v>
      </c>
      <c r="AA126" s="39">
        <v>0</v>
      </c>
      <c r="AB126" s="39">
        <v>0</v>
      </c>
      <c r="AC126" s="39">
        <v>0</v>
      </c>
      <c r="AD126" s="39">
        <v>0</v>
      </c>
      <c r="AE126" s="40"/>
      <c r="AF126" s="39">
        <v>0</v>
      </c>
      <c r="AG126" s="40"/>
      <c r="AH126" s="40"/>
      <c r="AI126" s="40"/>
      <c r="AJ126" s="39">
        <v>0</v>
      </c>
      <c r="AK126" s="40"/>
      <c r="AL126" s="40"/>
      <c r="AM126" s="40"/>
      <c r="AN126" s="39">
        <v>0</v>
      </c>
      <c r="AO126" s="40"/>
      <c r="AP126" s="39">
        <v>0</v>
      </c>
      <c r="AQ126" s="40"/>
      <c r="AR126" s="40"/>
      <c r="AS126" s="40"/>
      <c r="AT126" s="39">
        <v>0</v>
      </c>
    </row>
    <row r="127" spans="1:46" ht="20.100000000000001" customHeight="1" x14ac:dyDescent="0.2">
      <c r="D127" s="41" t="s">
        <v>169</v>
      </c>
      <c r="F127" s="40">
        <v>0</v>
      </c>
      <c r="G127" s="40"/>
      <c r="H127" s="40"/>
      <c r="I127" s="40"/>
      <c r="J127" s="40">
        <v>0</v>
      </c>
      <c r="K127" s="40">
        <v>0</v>
      </c>
      <c r="L127" s="40">
        <v>0</v>
      </c>
      <c r="M127" s="40"/>
      <c r="N127" s="40">
        <v>0</v>
      </c>
      <c r="O127" s="40"/>
      <c r="P127" s="40"/>
      <c r="Q127" s="40"/>
      <c r="R127" s="40">
        <v>0</v>
      </c>
      <c r="S127" s="40">
        <v>0</v>
      </c>
      <c r="T127" s="40">
        <v>0</v>
      </c>
      <c r="U127" s="40">
        <v>0</v>
      </c>
      <c r="V127" s="40"/>
      <c r="W127" s="40">
        <v>0</v>
      </c>
      <c r="X127" s="40">
        <v>0</v>
      </c>
      <c r="Y127" s="40">
        <v>0</v>
      </c>
      <c r="Z127" s="40">
        <v>0</v>
      </c>
      <c r="AA127" s="40">
        <v>0</v>
      </c>
      <c r="AB127" s="40">
        <v>0</v>
      </c>
      <c r="AC127" s="40">
        <v>0</v>
      </c>
      <c r="AD127" s="40">
        <v>0</v>
      </c>
      <c r="AE127" s="40"/>
      <c r="AF127" s="40">
        <v>0</v>
      </c>
      <c r="AG127" s="40"/>
      <c r="AH127" s="40"/>
      <c r="AI127" s="40"/>
      <c r="AJ127" s="40">
        <v>0</v>
      </c>
      <c r="AK127" s="40"/>
      <c r="AL127" s="40"/>
      <c r="AM127" s="40"/>
      <c r="AN127" s="40">
        <v>0</v>
      </c>
      <c r="AO127" s="40"/>
      <c r="AP127" s="40">
        <v>0</v>
      </c>
      <c r="AQ127" s="40"/>
      <c r="AR127" s="40"/>
      <c r="AS127" s="40"/>
      <c r="AT127" s="40">
        <v>0</v>
      </c>
    </row>
    <row r="128" spans="1:46"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spans="1:46" s="1" customFormat="1" ht="20.100000000000001" customHeight="1" x14ac:dyDescent="0.2">
      <c r="A129" s="3"/>
      <c r="B129" s="6"/>
      <c r="C129" s="42" t="s">
        <v>122</v>
      </c>
      <c r="D129" s="42"/>
      <c r="E129" s="5"/>
      <c r="F129" s="44">
        <v>0</v>
      </c>
      <c r="G129" s="45"/>
      <c r="H129" s="45"/>
      <c r="I129" s="45"/>
      <c r="J129" s="44">
        <v>0</v>
      </c>
      <c r="K129" s="44">
        <v>0</v>
      </c>
      <c r="L129" s="44">
        <v>0</v>
      </c>
      <c r="M129" s="45"/>
      <c r="N129" s="44">
        <v>0</v>
      </c>
      <c r="O129" s="45"/>
      <c r="P129" s="45"/>
      <c r="Q129" s="45"/>
      <c r="R129" s="44">
        <v>0</v>
      </c>
      <c r="S129" s="44">
        <v>0</v>
      </c>
      <c r="T129" s="44">
        <v>0</v>
      </c>
      <c r="U129" s="44">
        <v>0</v>
      </c>
      <c r="V129" s="45"/>
      <c r="W129" s="44">
        <v>0</v>
      </c>
      <c r="X129" s="44">
        <v>0</v>
      </c>
      <c r="Y129" s="44">
        <v>0</v>
      </c>
      <c r="Z129" s="44">
        <v>0</v>
      </c>
      <c r="AA129" s="44">
        <v>0</v>
      </c>
      <c r="AB129" s="44">
        <v>0</v>
      </c>
      <c r="AC129" s="44">
        <v>0</v>
      </c>
      <c r="AD129" s="44">
        <v>0</v>
      </c>
      <c r="AE129" s="45"/>
      <c r="AF129" s="44">
        <v>0</v>
      </c>
      <c r="AG129" s="45"/>
      <c r="AH129" s="45"/>
      <c r="AI129" s="45"/>
      <c r="AJ129" s="44">
        <v>0</v>
      </c>
      <c r="AK129" s="45"/>
      <c r="AL129" s="45"/>
      <c r="AM129" s="45"/>
      <c r="AN129" s="44">
        <v>0</v>
      </c>
      <c r="AO129" s="45"/>
      <c r="AP129" s="44">
        <v>0</v>
      </c>
      <c r="AQ129" s="45"/>
      <c r="AR129" s="45"/>
      <c r="AS129" s="45"/>
      <c r="AT129" s="44">
        <v>0</v>
      </c>
    </row>
    <row r="130" spans="1:46"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spans="1:46"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spans="1:46" ht="20.100000000000001" customHeight="1" x14ac:dyDescent="0.2">
      <c r="D132" s="2" t="s">
        <v>124</v>
      </c>
      <c r="F132" s="37">
        <v>144</v>
      </c>
      <c r="G132" s="37"/>
      <c r="H132" s="37"/>
      <c r="I132" s="37"/>
      <c r="J132" s="37">
        <v>572</v>
      </c>
      <c r="K132" s="37">
        <v>20</v>
      </c>
      <c r="L132" s="37">
        <v>9</v>
      </c>
      <c r="M132" s="37"/>
      <c r="N132" s="37">
        <v>601</v>
      </c>
      <c r="O132" s="37"/>
      <c r="P132" s="37"/>
      <c r="Q132" s="37"/>
      <c r="R132" s="37">
        <v>0</v>
      </c>
      <c r="S132" s="37">
        <v>41</v>
      </c>
      <c r="T132" s="37">
        <v>87</v>
      </c>
      <c r="U132" s="37">
        <v>22</v>
      </c>
      <c r="V132" s="37"/>
      <c r="W132" s="37">
        <v>72</v>
      </c>
      <c r="X132" s="37">
        <v>0</v>
      </c>
      <c r="Y132" s="37">
        <v>4</v>
      </c>
      <c r="Z132" s="37">
        <v>44</v>
      </c>
      <c r="AA132" s="37">
        <v>59</v>
      </c>
      <c r="AB132" s="37">
        <v>29</v>
      </c>
      <c r="AC132" s="37">
        <v>258</v>
      </c>
      <c r="AD132" s="37">
        <v>2</v>
      </c>
      <c r="AE132" s="37"/>
      <c r="AF132" s="37">
        <v>618</v>
      </c>
      <c r="AG132" s="37"/>
      <c r="AH132" s="37"/>
      <c r="AI132" s="37"/>
      <c r="AJ132" s="37">
        <v>114</v>
      </c>
      <c r="AK132" s="37"/>
      <c r="AL132" s="37"/>
      <c r="AM132" s="37"/>
      <c r="AN132" s="37">
        <v>0</v>
      </c>
      <c r="AO132" s="37"/>
      <c r="AP132" s="37">
        <v>13</v>
      </c>
      <c r="AQ132" s="37"/>
      <c r="AR132" s="37"/>
      <c r="AS132" s="37"/>
      <c r="AT132" s="37">
        <v>1</v>
      </c>
    </row>
    <row r="133" spans="1:46" ht="20.100000000000001" customHeight="1" x14ac:dyDescent="0.2">
      <c r="D133" s="38" t="s">
        <v>99</v>
      </c>
      <c r="F133" s="39">
        <v>80</v>
      </c>
      <c r="G133" s="40"/>
      <c r="H133" s="40"/>
      <c r="I133" s="40"/>
      <c r="J133" s="39">
        <v>370</v>
      </c>
      <c r="K133" s="39">
        <v>41</v>
      </c>
      <c r="L133" s="39">
        <v>9</v>
      </c>
      <c r="M133" s="40"/>
      <c r="N133" s="39">
        <v>420</v>
      </c>
      <c r="O133" s="40"/>
      <c r="P133" s="40"/>
      <c r="Q133" s="40"/>
      <c r="R133" s="39">
        <v>0</v>
      </c>
      <c r="S133" s="39">
        <v>40</v>
      </c>
      <c r="T133" s="39">
        <v>82</v>
      </c>
      <c r="U133" s="39">
        <v>42</v>
      </c>
      <c r="V133" s="40"/>
      <c r="W133" s="39">
        <v>45</v>
      </c>
      <c r="X133" s="39">
        <v>0</v>
      </c>
      <c r="Y133" s="39">
        <v>0</v>
      </c>
      <c r="Z133" s="39">
        <v>14</v>
      </c>
      <c r="AA133" s="39">
        <v>35</v>
      </c>
      <c r="AB133" s="39">
        <v>19</v>
      </c>
      <c r="AC133" s="39">
        <v>96</v>
      </c>
      <c r="AD133" s="39">
        <v>1</v>
      </c>
      <c r="AE133" s="40"/>
      <c r="AF133" s="39">
        <v>374</v>
      </c>
      <c r="AG133" s="40"/>
      <c r="AH133" s="40"/>
      <c r="AI133" s="40"/>
      <c r="AJ133" s="39">
        <v>102</v>
      </c>
      <c r="AK133" s="40"/>
      <c r="AL133" s="40"/>
      <c r="AM133" s="40"/>
      <c r="AN133" s="39">
        <v>0</v>
      </c>
      <c r="AO133" s="40"/>
      <c r="AP133" s="39">
        <v>24</v>
      </c>
      <c r="AQ133" s="40"/>
      <c r="AR133" s="40"/>
      <c r="AS133" s="40"/>
      <c r="AT133" s="39">
        <v>0</v>
      </c>
    </row>
    <row r="134" spans="1:46" ht="20.100000000000001" customHeight="1" x14ac:dyDescent="0.2">
      <c r="D134" s="2" t="s">
        <v>100</v>
      </c>
      <c r="F134" s="37">
        <v>141</v>
      </c>
      <c r="G134" s="37"/>
      <c r="H134" s="37"/>
      <c r="I134" s="37"/>
      <c r="J134" s="37">
        <v>536</v>
      </c>
      <c r="K134" s="37">
        <v>15</v>
      </c>
      <c r="L134" s="37">
        <v>5</v>
      </c>
      <c r="M134" s="37"/>
      <c r="N134" s="37">
        <v>556</v>
      </c>
      <c r="O134" s="37"/>
      <c r="P134" s="37"/>
      <c r="Q134" s="37"/>
      <c r="R134" s="37">
        <v>0</v>
      </c>
      <c r="S134" s="37">
        <v>23</v>
      </c>
      <c r="T134" s="37">
        <v>107</v>
      </c>
      <c r="U134" s="37">
        <v>78</v>
      </c>
      <c r="V134" s="37"/>
      <c r="W134" s="37">
        <v>51</v>
      </c>
      <c r="X134" s="37">
        <v>2</v>
      </c>
      <c r="Y134" s="37">
        <v>10</v>
      </c>
      <c r="Z134" s="37">
        <v>47</v>
      </c>
      <c r="AA134" s="37">
        <v>23</v>
      </c>
      <c r="AB134" s="37">
        <v>40</v>
      </c>
      <c r="AC134" s="37">
        <v>197</v>
      </c>
      <c r="AD134" s="37">
        <v>0</v>
      </c>
      <c r="AE134" s="37"/>
      <c r="AF134" s="37">
        <v>578</v>
      </c>
      <c r="AG134" s="37"/>
      <c r="AH134" s="37"/>
      <c r="AI134" s="37"/>
      <c r="AJ134" s="37">
        <v>107</v>
      </c>
      <c r="AK134" s="37"/>
      <c r="AL134" s="37"/>
      <c r="AM134" s="37"/>
      <c r="AN134" s="37">
        <v>0</v>
      </c>
      <c r="AO134" s="37"/>
      <c r="AP134" s="37">
        <v>12</v>
      </c>
      <c r="AQ134" s="37"/>
      <c r="AR134" s="37"/>
      <c r="AS134" s="37"/>
      <c r="AT134" s="37">
        <v>2</v>
      </c>
    </row>
    <row r="135" spans="1:46" ht="20.100000000000001" customHeight="1" x14ac:dyDescent="0.2">
      <c r="D135" s="38" t="s">
        <v>101</v>
      </c>
      <c r="F135" s="39">
        <v>138</v>
      </c>
      <c r="G135" s="40"/>
      <c r="H135" s="40"/>
      <c r="I135" s="40"/>
      <c r="J135" s="39">
        <v>472</v>
      </c>
      <c r="K135" s="39">
        <v>6</v>
      </c>
      <c r="L135" s="39">
        <v>7</v>
      </c>
      <c r="M135" s="40"/>
      <c r="N135" s="39">
        <v>485</v>
      </c>
      <c r="O135" s="40"/>
      <c r="P135" s="40"/>
      <c r="Q135" s="40"/>
      <c r="R135" s="39">
        <v>1</v>
      </c>
      <c r="S135" s="39">
        <v>30</v>
      </c>
      <c r="T135" s="39">
        <v>71</v>
      </c>
      <c r="U135" s="39">
        <v>21</v>
      </c>
      <c r="V135" s="40"/>
      <c r="W135" s="39">
        <v>51</v>
      </c>
      <c r="X135" s="39">
        <v>2</v>
      </c>
      <c r="Y135" s="39">
        <v>10</v>
      </c>
      <c r="Z135" s="39">
        <v>52</v>
      </c>
      <c r="AA135" s="39">
        <v>40</v>
      </c>
      <c r="AB135" s="39">
        <v>36</v>
      </c>
      <c r="AC135" s="39">
        <v>197</v>
      </c>
      <c r="AD135" s="39">
        <v>1</v>
      </c>
      <c r="AE135" s="40"/>
      <c r="AF135" s="39">
        <v>512</v>
      </c>
      <c r="AG135" s="40"/>
      <c r="AH135" s="40"/>
      <c r="AI135" s="40"/>
      <c r="AJ135" s="39">
        <v>99</v>
      </c>
      <c r="AK135" s="40"/>
      <c r="AL135" s="40"/>
      <c r="AM135" s="40"/>
      <c r="AN135" s="39">
        <v>0</v>
      </c>
      <c r="AO135" s="40"/>
      <c r="AP135" s="39">
        <v>12</v>
      </c>
      <c r="AQ135" s="40"/>
      <c r="AR135" s="40"/>
      <c r="AS135" s="40"/>
      <c r="AT135" s="39">
        <v>76</v>
      </c>
    </row>
    <row r="136" spans="1:46" ht="20.100000000000001" customHeight="1" x14ac:dyDescent="0.2">
      <c r="D136" s="2" t="s">
        <v>102</v>
      </c>
      <c r="F136" s="37">
        <v>141</v>
      </c>
      <c r="G136" s="37"/>
      <c r="H136" s="37"/>
      <c r="I136" s="37"/>
      <c r="J136" s="37">
        <v>522</v>
      </c>
      <c r="K136" s="37">
        <v>27</v>
      </c>
      <c r="L136" s="37">
        <v>8</v>
      </c>
      <c r="M136" s="37"/>
      <c r="N136" s="37">
        <v>557</v>
      </c>
      <c r="O136" s="37"/>
      <c r="P136" s="37"/>
      <c r="Q136" s="37"/>
      <c r="R136" s="37">
        <v>2</v>
      </c>
      <c r="S136" s="37">
        <v>20</v>
      </c>
      <c r="T136" s="37">
        <v>103</v>
      </c>
      <c r="U136" s="37">
        <v>48</v>
      </c>
      <c r="V136" s="37"/>
      <c r="W136" s="37">
        <v>53</v>
      </c>
      <c r="X136" s="37">
        <v>1</v>
      </c>
      <c r="Y136" s="37">
        <v>4</v>
      </c>
      <c r="Z136" s="37">
        <v>53</v>
      </c>
      <c r="AA136" s="37">
        <v>31</v>
      </c>
      <c r="AB136" s="37">
        <v>35</v>
      </c>
      <c r="AC136" s="37">
        <v>202</v>
      </c>
      <c r="AD136" s="37">
        <v>3</v>
      </c>
      <c r="AE136" s="37"/>
      <c r="AF136" s="37">
        <v>555</v>
      </c>
      <c r="AG136" s="37"/>
      <c r="AH136" s="37"/>
      <c r="AI136" s="37"/>
      <c r="AJ136" s="37">
        <v>126</v>
      </c>
      <c r="AK136" s="37"/>
      <c r="AL136" s="37"/>
      <c r="AM136" s="37"/>
      <c r="AN136" s="37">
        <v>0</v>
      </c>
      <c r="AO136" s="37"/>
      <c r="AP136" s="37">
        <v>17</v>
      </c>
      <c r="AQ136" s="37"/>
      <c r="AR136" s="37"/>
      <c r="AS136" s="37"/>
      <c r="AT136" s="37">
        <v>7</v>
      </c>
    </row>
    <row r="137" spans="1:46"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spans="1:46" s="1" customFormat="1" ht="20.100000000000001" customHeight="1" x14ac:dyDescent="0.2">
      <c r="A138" s="3"/>
      <c r="B138" s="6"/>
      <c r="C138" s="42" t="s">
        <v>171</v>
      </c>
      <c r="D138" s="42"/>
      <c r="E138" s="5"/>
      <c r="F138" s="44">
        <v>644</v>
      </c>
      <c r="G138" s="45"/>
      <c r="H138" s="45"/>
      <c r="I138" s="45"/>
      <c r="J138" s="44">
        <v>2472</v>
      </c>
      <c r="K138" s="44">
        <v>109</v>
      </c>
      <c r="L138" s="44">
        <v>38</v>
      </c>
      <c r="M138" s="45"/>
      <c r="N138" s="44">
        <v>2619</v>
      </c>
      <c r="O138" s="45"/>
      <c r="P138" s="45"/>
      <c r="Q138" s="45"/>
      <c r="R138" s="44">
        <v>3</v>
      </c>
      <c r="S138" s="44">
        <v>154</v>
      </c>
      <c r="T138" s="44">
        <v>450</v>
      </c>
      <c r="U138" s="44">
        <v>211</v>
      </c>
      <c r="V138" s="45"/>
      <c r="W138" s="44">
        <v>272</v>
      </c>
      <c r="X138" s="44">
        <v>5</v>
      </c>
      <c r="Y138" s="44">
        <v>28</v>
      </c>
      <c r="Z138" s="44">
        <v>210</v>
      </c>
      <c r="AA138" s="44">
        <v>188</v>
      </c>
      <c r="AB138" s="44">
        <v>159</v>
      </c>
      <c r="AC138" s="44">
        <v>950</v>
      </c>
      <c r="AD138" s="44">
        <v>7</v>
      </c>
      <c r="AE138" s="45"/>
      <c r="AF138" s="44">
        <v>2637</v>
      </c>
      <c r="AG138" s="45"/>
      <c r="AH138" s="45"/>
      <c r="AI138" s="45"/>
      <c r="AJ138" s="44">
        <v>548</v>
      </c>
      <c r="AK138" s="45"/>
      <c r="AL138" s="45"/>
      <c r="AM138" s="45"/>
      <c r="AN138" s="44">
        <v>0</v>
      </c>
      <c r="AO138" s="45"/>
      <c r="AP138" s="44">
        <v>78</v>
      </c>
      <c r="AQ138" s="45"/>
      <c r="AR138" s="45"/>
      <c r="AS138" s="45"/>
      <c r="AT138" s="44">
        <v>86</v>
      </c>
    </row>
    <row r="139" spans="1:46"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spans="1:46"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spans="1:46" ht="20.100000000000001" customHeight="1" x14ac:dyDescent="0.2">
      <c r="D141" s="2" t="s">
        <v>124</v>
      </c>
      <c r="F141" s="37">
        <v>81</v>
      </c>
      <c r="G141" s="37"/>
      <c r="H141" s="37"/>
      <c r="I141" s="37"/>
      <c r="J141" s="37">
        <v>423</v>
      </c>
      <c r="K141" s="37">
        <v>30</v>
      </c>
      <c r="L141" s="37">
        <v>9</v>
      </c>
      <c r="M141" s="37"/>
      <c r="N141" s="37">
        <v>462</v>
      </c>
      <c r="O141" s="37"/>
      <c r="P141" s="37"/>
      <c r="Q141" s="37"/>
      <c r="R141" s="37">
        <v>0</v>
      </c>
      <c r="S141" s="37">
        <v>30</v>
      </c>
      <c r="T141" s="37">
        <v>134</v>
      </c>
      <c r="U141" s="37">
        <v>23</v>
      </c>
      <c r="V141" s="37"/>
      <c r="W141" s="37">
        <v>44</v>
      </c>
      <c r="X141" s="37">
        <v>6</v>
      </c>
      <c r="Y141" s="37">
        <v>8</v>
      </c>
      <c r="Z141" s="37">
        <v>34</v>
      </c>
      <c r="AA141" s="37">
        <v>29</v>
      </c>
      <c r="AB141" s="37">
        <v>8</v>
      </c>
      <c r="AC141" s="37">
        <v>154</v>
      </c>
      <c r="AD141" s="37">
        <v>0</v>
      </c>
      <c r="AE141" s="37"/>
      <c r="AF141" s="37">
        <v>470</v>
      </c>
      <c r="AG141" s="37"/>
      <c r="AH141" s="37"/>
      <c r="AI141" s="37"/>
      <c r="AJ141" s="37">
        <v>49</v>
      </c>
      <c r="AK141" s="37"/>
      <c r="AL141" s="37"/>
      <c r="AM141" s="37"/>
      <c r="AN141" s="37">
        <v>0</v>
      </c>
      <c r="AO141" s="37"/>
      <c r="AP141" s="37">
        <v>24</v>
      </c>
      <c r="AQ141" s="37"/>
      <c r="AR141" s="37"/>
      <c r="AS141" s="37"/>
      <c r="AT141" s="37">
        <v>0</v>
      </c>
    </row>
    <row r="142" spans="1:46" ht="20.100000000000001" customHeight="1" x14ac:dyDescent="0.2">
      <c r="D142" s="38" t="s">
        <v>173</v>
      </c>
      <c r="F142" s="39">
        <v>282</v>
      </c>
      <c r="G142" s="40"/>
      <c r="H142" s="40"/>
      <c r="I142" s="40"/>
      <c r="J142" s="39">
        <v>585</v>
      </c>
      <c r="K142" s="39">
        <v>15</v>
      </c>
      <c r="L142" s="39">
        <v>14</v>
      </c>
      <c r="M142" s="40"/>
      <c r="N142" s="39">
        <v>614</v>
      </c>
      <c r="O142" s="40"/>
      <c r="P142" s="40"/>
      <c r="Q142" s="40"/>
      <c r="R142" s="39">
        <v>0</v>
      </c>
      <c r="S142" s="39">
        <v>37</v>
      </c>
      <c r="T142" s="39">
        <v>33</v>
      </c>
      <c r="U142" s="39">
        <v>22</v>
      </c>
      <c r="V142" s="40"/>
      <c r="W142" s="39">
        <v>57</v>
      </c>
      <c r="X142" s="39">
        <v>2</v>
      </c>
      <c r="Y142" s="39">
        <v>7</v>
      </c>
      <c r="Z142" s="39">
        <v>65</v>
      </c>
      <c r="AA142" s="39">
        <v>23</v>
      </c>
      <c r="AB142" s="39">
        <v>24</v>
      </c>
      <c r="AC142" s="39">
        <v>402</v>
      </c>
      <c r="AD142" s="39">
        <v>0</v>
      </c>
      <c r="AE142" s="40"/>
      <c r="AF142" s="39">
        <v>672</v>
      </c>
      <c r="AG142" s="40"/>
      <c r="AH142" s="40"/>
      <c r="AI142" s="40"/>
      <c r="AJ142" s="39">
        <v>224</v>
      </c>
      <c r="AK142" s="40"/>
      <c r="AL142" s="40"/>
      <c r="AM142" s="40"/>
      <c r="AN142" s="39">
        <v>0</v>
      </c>
      <c r="AO142" s="40"/>
      <c r="AP142" s="39">
        <v>0</v>
      </c>
      <c r="AQ142" s="40"/>
      <c r="AR142" s="40"/>
      <c r="AS142" s="40"/>
      <c r="AT142" s="39">
        <v>96</v>
      </c>
    </row>
    <row r="143" spans="1:46" ht="20.100000000000001" customHeight="1" x14ac:dyDescent="0.2">
      <c r="D143" s="2" t="s">
        <v>113</v>
      </c>
      <c r="F143" s="37">
        <v>179</v>
      </c>
      <c r="G143" s="37"/>
      <c r="H143" s="37"/>
      <c r="I143" s="37"/>
      <c r="J143" s="37">
        <v>446</v>
      </c>
      <c r="K143" s="37">
        <v>22</v>
      </c>
      <c r="L143" s="37">
        <v>5</v>
      </c>
      <c r="M143" s="37"/>
      <c r="N143" s="37">
        <v>473</v>
      </c>
      <c r="O143" s="37"/>
      <c r="P143" s="37"/>
      <c r="Q143" s="37"/>
      <c r="R143" s="37">
        <v>0</v>
      </c>
      <c r="S143" s="37">
        <v>32</v>
      </c>
      <c r="T143" s="37">
        <v>93</v>
      </c>
      <c r="U143" s="37">
        <v>29</v>
      </c>
      <c r="V143" s="37"/>
      <c r="W143" s="37">
        <v>37</v>
      </c>
      <c r="X143" s="37">
        <v>1</v>
      </c>
      <c r="Y143" s="37">
        <v>6</v>
      </c>
      <c r="Z143" s="37">
        <v>55</v>
      </c>
      <c r="AA143" s="37">
        <v>48</v>
      </c>
      <c r="AB143" s="37">
        <v>25</v>
      </c>
      <c r="AC143" s="37">
        <v>186</v>
      </c>
      <c r="AD143" s="37">
        <v>0</v>
      </c>
      <c r="AE143" s="37"/>
      <c r="AF143" s="37">
        <v>512</v>
      </c>
      <c r="AG143" s="37"/>
      <c r="AH143" s="37"/>
      <c r="AI143" s="37"/>
      <c r="AJ143" s="37">
        <v>118</v>
      </c>
      <c r="AK143" s="37"/>
      <c r="AL143" s="37"/>
      <c r="AM143" s="37"/>
      <c r="AN143" s="37">
        <v>0</v>
      </c>
      <c r="AO143" s="37"/>
      <c r="AP143" s="37">
        <v>22</v>
      </c>
      <c r="AQ143" s="37"/>
      <c r="AR143" s="37"/>
      <c r="AS143" s="37"/>
      <c r="AT143" s="37">
        <v>3</v>
      </c>
    </row>
    <row r="144" spans="1:46" ht="20.100000000000001" customHeight="1" x14ac:dyDescent="0.2">
      <c r="D144" s="38" t="s">
        <v>174</v>
      </c>
      <c r="F144" s="39">
        <v>97</v>
      </c>
      <c r="G144" s="40"/>
      <c r="H144" s="40"/>
      <c r="I144" s="40"/>
      <c r="J144" s="39">
        <v>461</v>
      </c>
      <c r="K144" s="39">
        <v>24</v>
      </c>
      <c r="L144" s="39">
        <v>6</v>
      </c>
      <c r="M144" s="40"/>
      <c r="N144" s="39">
        <v>491</v>
      </c>
      <c r="O144" s="40"/>
      <c r="P144" s="40"/>
      <c r="Q144" s="40"/>
      <c r="R144" s="39">
        <v>0</v>
      </c>
      <c r="S144" s="39">
        <v>28</v>
      </c>
      <c r="T144" s="39">
        <v>81</v>
      </c>
      <c r="U144" s="39">
        <v>66</v>
      </c>
      <c r="V144" s="40"/>
      <c r="W144" s="39">
        <v>46</v>
      </c>
      <c r="X144" s="39">
        <v>7</v>
      </c>
      <c r="Y144" s="39">
        <v>8</v>
      </c>
      <c r="Z144" s="39">
        <v>43</v>
      </c>
      <c r="AA144" s="39">
        <v>27</v>
      </c>
      <c r="AB144" s="39">
        <v>15</v>
      </c>
      <c r="AC144" s="39">
        <v>159</v>
      </c>
      <c r="AD144" s="39">
        <v>0</v>
      </c>
      <c r="AE144" s="40"/>
      <c r="AF144" s="39">
        <v>480</v>
      </c>
      <c r="AG144" s="40"/>
      <c r="AH144" s="40"/>
      <c r="AI144" s="40"/>
      <c r="AJ144" s="39">
        <v>89</v>
      </c>
      <c r="AK144" s="40"/>
      <c r="AL144" s="40"/>
      <c r="AM144" s="40"/>
      <c r="AN144" s="39">
        <v>0</v>
      </c>
      <c r="AO144" s="40"/>
      <c r="AP144" s="39">
        <v>19</v>
      </c>
      <c r="AQ144" s="40"/>
      <c r="AR144" s="40"/>
      <c r="AS144" s="40"/>
      <c r="AT144" s="39">
        <v>4</v>
      </c>
    </row>
    <row r="145" spans="1:46" ht="20.100000000000001" customHeight="1" x14ac:dyDescent="0.2">
      <c r="D145" s="2" t="s">
        <v>115</v>
      </c>
      <c r="F145" s="37">
        <v>77</v>
      </c>
      <c r="G145" s="37"/>
      <c r="H145" s="37"/>
      <c r="I145" s="37"/>
      <c r="J145" s="37">
        <v>386</v>
      </c>
      <c r="K145" s="37">
        <v>15</v>
      </c>
      <c r="L145" s="37">
        <v>8</v>
      </c>
      <c r="M145" s="37"/>
      <c r="N145" s="37">
        <v>409</v>
      </c>
      <c r="O145" s="37"/>
      <c r="P145" s="37"/>
      <c r="Q145" s="37"/>
      <c r="R145" s="37">
        <v>0</v>
      </c>
      <c r="S145" s="37">
        <v>27</v>
      </c>
      <c r="T145" s="37">
        <v>85</v>
      </c>
      <c r="U145" s="37">
        <v>11</v>
      </c>
      <c r="V145" s="37"/>
      <c r="W145" s="37">
        <v>59</v>
      </c>
      <c r="X145" s="37">
        <v>0</v>
      </c>
      <c r="Y145" s="37">
        <v>4</v>
      </c>
      <c r="Z145" s="37">
        <v>29</v>
      </c>
      <c r="AA145" s="37">
        <v>21</v>
      </c>
      <c r="AB145" s="37">
        <v>11</v>
      </c>
      <c r="AC145" s="37">
        <v>167</v>
      </c>
      <c r="AD145" s="37">
        <v>0</v>
      </c>
      <c r="AE145" s="37"/>
      <c r="AF145" s="37">
        <v>414</v>
      </c>
      <c r="AG145" s="37"/>
      <c r="AH145" s="37"/>
      <c r="AI145" s="37"/>
      <c r="AJ145" s="37">
        <v>72</v>
      </c>
      <c r="AK145" s="37"/>
      <c r="AL145" s="37"/>
      <c r="AM145" s="37"/>
      <c r="AN145" s="37">
        <v>0</v>
      </c>
      <c r="AO145" s="37"/>
      <c r="AP145" s="37">
        <v>0</v>
      </c>
      <c r="AQ145" s="37"/>
      <c r="AR145" s="37"/>
      <c r="AS145" s="37"/>
      <c r="AT145" s="37">
        <v>6</v>
      </c>
    </row>
    <row r="146" spans="1:46" ht="20.100000000000001" customHeight="1" x14ac:dyDescent="0.2">
      <c r="D146" s="38" t="s">
        <v>116</v>
      </c>
      <c r="F146" s="39">
        <v>45</v>
      </c>
      <c r="G146" s="40"/>
      <c r="H146" s="40"/>
      <c r="I146" s="40"/>
      <c r="J146" s="39">
        <v>320</v>
      </c>
      <c r="K146" s="39">
        <v>21</v>
      </c>
      <c r="L146" s="39">
        <v>10</v>
      </c>
      <c r="M146" s="40"/>
      <c r="N146" s="39">
        <v>351</v>
      </c>
      <c r="O146" s="40"/>
      <c r="P146" s="40"/>
      <c r="Q146" s="40"/>
      <c r="R146" s="39">
        <v>0</v>
      </c>
      <c r="S146" s="39">
        <v>14</v>
      </c>
      <c r="T146" s="39">
        <v>106</v>
      </c>
      <c r="U146" s="39">
        <v>25</v>
      </c>
      <c r="V146" s="40"/>
      <c r="W146" s="39">
        <v>23</v>
      </c>
      <c r="X146" s="39">
        <v>3</v>
      </c>
      <c r="Y146" s="39">
        <v>5</v>
      </c>
      <c r="Z146" s="39">
        <v>19</v>
      </c>
      <c r="AA146" s="39">
        <v>12</v>
      </c>
      <c r="AB146" s="39">
        <v>11</v>
      </c>
      <c r="AC146" s="39">
        <v>165</v>
      </c>
      <c r="AD146" s="39">
        <v>0</v>
      </c>
      <c r="AE146" s="40"/>
      <c r="AF146" s="39">
        <v>383</v>
      </c>
      <c r="AG146" s="40"/>
      <c r="AH146" s="40"/>
      <c r="AI146" s="40"/>
      <c r="AJ146" s="39">
        <v>13</v>
      </c>
      <c r="AK146" s="40"/>
      <c r="AL146" s="40"/>
      <c r="AM146" s="40"/>
      <c r="AN146" s="39">
        <v>0</v>
      </c>
      <c r="AO146" s="40"/>
      <c r="AP146" s="39">
        <v>0</v>
      </c>
      <c r="AQ146" s="40"/>
      <c r="AR146" s="40"/>
      <c r="AS146" s="40"/>
      <c r="AT146" s="39">
        <v>0</v>
      </c>
    </row>
    <row r="147" spans="1:46" ht="20.100000000000001" customHeight="1" x14ac:dyDescent="0.2">
      <c r="D147" s="2" t="s">
        <v>104</v>
      </c>
      <c r="F147" s="37">
        <v>165</v>
      </c>
      <c r="G147" s="37"/>
      <c r="H147" s="37"/>
      <c r="I147" s="37"/>
      <c r="J147" s="37">
        <v>719</v>
      </c>
      <c r="K147" s="37">
        <v>24</v>
      </c>
      <c r="L147" s="37">
        <v>10</v>
      </c>
      <c r="M147" s="37"/>
      <c r="N147" s="37">
        <v>753</v>
      </c>
      <c r="O147" s="37"/>
      <c r="P147" s="37"/>
      <c r="Q147" s="37"/>
      <c r="R147" s="37">
        <v>0</v>
      </c>
      <c r="S147" s="37">
        <v>41</v>
      </c>
      <c r="T147" s="37">
        <v>76</v>
      </c>
      <c r="U147" s="37">
        <v>118</v>
      </c>
      <c r="V147" s="37"/>
      <c r="W147" s="37">
        <v>29</v>
      </c>
      <c r="X147" s="37">
        <v>4</v>
      </c>
      <c r="Y147" s="37">
        <v>11</v>
      </c>
      <c r="Z147" s="37">
        <v>47</v>
      </c>
      <c r="AA147" s="37">
        <v>29</v>
      </c>
      <c r="AB147" s="37">
        <v>18</v>
      </c>
      <c r="AC147" s="37">
        <v>380</v>
      </c>
      <c r="AD147" s="37">
        <v>0</v>
      </c>
      <c r="AE147" s="37"/>
      <c r="AF147" s="37">
        <v>753</v>
      </c>
      <c r="AG147" s="37"/>
      <c r="AH147" s="37"/>
      <c r="AI147" s="37"/>
      <c r="AJ147" s="37">
        <v>144</v>
      </c>
      <c r="AK147" s="37"/>
      <c r="AL147" s="37"/>
      <c r="AM147" s="37"/>
      <c r="AN147" s="37">
        <v>0</v>
      </c>
      <c r="AO147" s="37"/>
      <c r="AP147" s="37">
        <v>21</v>
      </c>
      <c r="AQ147" s="37"/>
      <c r="AR147" s="37"/>
      <c r="AS147" s="37"/>
      <c r="AT147" s="37">
        <v>2</v>
      </c>
    </row>
    <row r="148" spans="1:46" ht="20.100000000000001" customHeight="1" x14ac:dyDescent="0.2">
      <c r="D148" s="38" t="s">
        <v>365</v>
      </c>
      <c r="E148" s="62"/>
      <c r="F148" s="39">
        <f>111+33</f>
        <v>144</v>
      </c>
      <c r="G148" s="40"/>
      <c r="H148" s="40"/>
      <c r="I148" s="40"/>
      <c r="J148" s="39">
        <v>0</v>
      </c>
      <c r="K148" s="39">
        <v>0</v>
      </c>
      <c r="L148" s="39">
        <v>0</v>
      </c>
      <c r="M148" s="40"/>
      <c r="N148" s="39">
        <v>0</v>
      </c>
      <c r="O148" s="40"/>
      <c r="P148" s="40"/>
      <c r="Q148" s="40"/>
      <c r="R148" s="39">
        <v>0</v>
      </c>
      <c r="S148" s="39">
        <v>0</v>
      </c>
      <c r="T148" s="39">
        <v>0</v>
      </c>
      <c r="U148" s="39">
        <v>0</v>
      </c>
      <c r="V148" s="40"/>
      <c r="W148" s="39">
        <v>0</v>
      </c>
      <c r="X148" s="39">
        <v>0</v>
      </c>
      <c r="Y148" s="39">
        <v>0</v>
      </c>
      <c r="Z148" s="39">
        <v>0</v>
      </c>
      <c r="AA148" s="39">
        <v>0</v>
      </c>
      <c r="AB148" s="39">
        <v>0</v>
      </c>
      <c r="AC148" s="39">
        <v>0</v>
      </c>
      <c r="AD148" s="39">
        <v>0</v>
      </c>
      <c r="AE148" s="40"/>
      <c r="AF148" s="39">
        <v>0</v>
      </c>
      <c r="AG148" s="40"/>
      <c r="AH148" s="40"/>
      <c r="AI148" s="40"/>
      <c r="AJ148" s="39">
        <f>(91+26)+27</f>
        <v>144</v>
      </c>
      <c r="AK148" s="40"/>
      <c r="AL148" s="40"/>
      <c r="AM148" s="40"/>
      <c r="AN148" s="39">
        <v>0</v>
      </c>
      <c r="AO148" s="40"/>
      <c r="AP148" s="39">
        <v>0</v>
      </c>
      <c r="AQ148" s="40"/>
      <c r="AR148" s="40"/>
      <c r="AS148" s="40"/>
      <c r="AT148" s="39">
        <v>0</v>
      </c>
    </row>
    <row r="149" spans="1:46" ht="20.100000000000001" customHeight="1" x14ac:dyDescent="0.2">
      <c r="D149" s="2" t="s">
        <v>106</v>
      </c>
      <c r="F149" s="37">
        <v>100</v>
      </c>
      <c r="G149" s="37"/>
      <c r="H149" s="37"/>
      <c r="I149" s="37"/>
      <c r="J149" s="37">
        <v>335</v>
      </c>
      <c r="K149" s="37">
        <v>24</v>
      </c>
      <c r="L149" s="37">
        <v>5</v>
      </c>
      <c r="M149" s="37"/>
      <c r="N149" s="37">
        <v>364</v>
      </c>
      <c r="O149" s="37"/>
      <c r="P149" s="37"/>
      <c r="Q149" s="37"/>
      <c r="R149" s="37">
        <v>1</v>
      </c>
      <c r="S149" s="37">
        <v>23</v>
      </c>
      <c r="T149" s="37">
        <v>124</v>
      </c>
      <c r="U149" s="37">
        <v>20</v>
      </c>
      <c r="V149" s="37"/>
      <c r="W149" s="37">
        <v>28</v>
      </c>
      <c r="X149" s="37">
        <v>0</v>
      </c>
      <c r="Y149" s="37">
        <v>0</v>
      </c>
      <c r="Z149" s="37">
        <v>16</v>
      </c>
      <c r="AA149" s="37">
        <v>18</v>
      </c>
      <c r="AB149" s="37">
        <v>11</v>
      </c>
      <c r="AC149" s="37">
        <v>140</v>
      </c>
      <c r="AD149" s="37">
        <v>4</v>
      </c>
      <c r="AE149" s="37"/>
      <c r="AF149" s="37">
        <v>385</v>
      </c>
      <c r="AG149" s="37"/>
      <c r="AH149" s="37"/>
      <c r="AI149" s="37"/>
      <c r="AJ149" s="37">
        <v>79</v>
      </c>
      <c r="AK149" s="37"/>
      <c r="AL149" s="37"/>
      <c r="AM149" s="37"/>
      <c r="AN149" s="37">
        <v>0</v>
      </c>
      <c r="AO149" s="37"/>
      <c r="AP149" s="37">
        <v>0</v>
      </c>
      <c r="AQ149" s="37"/>
      <c r="AR149" s="37"/>
      <c r="AS149" s="37"/>
      <c r="AT149" s="37">
        <v>2</v>
      </c>
    </row>
    <row r="150" spans="1:46" ht="20.100000000000001" customHeight="1" x14ac:dyDescent="0.2">
      <c r="D150" s="38" t="s">
        <v>107</v>
      </c>
      <c r="F150" s="39">
        <v>126</v>
      </c>
      <c r="G150" s="40"/>
      <c r="H150" s="40"/>
      <c r="I150" s="40"/>
      <c r="J150" s="39">
        <v>375</v>
      </c>
      <c r="K150" s="39">
        <v>17</v>
      </c>
      <c r="L150" s="39">
        <v>6</v>
      </c>
      <c r="M150" s="40"/>
      <c r="N150" s="39">
        <v>398</v>
      </c>
      <c r="O150" s="40"/>
      <c r="P150" s="40"/>
      <c r="Q150" s="40"/>
      <c r="R150" s="39">
        <v>0</v>
      </c>
      <c r="S150" s="39">
        <v>15</v>
      </c>
      <c r="T150" s="39">
        <v>69</v>
      </c>
      <c r="U150" s="39">
        <v>12</v>
      </c>
      <c r="V150" s="40"/>
      <c r="W150" s="39">
        <v>43</v>
      </c>
      <c r="X150" s="39">
        <v>4</v>
      </c>
      <c r="Y150" s="39">
        <v>11</v>
      </c>
      <c r="Z150" s="39">
        <v>50</v>
      </c>
      <c r="AA150" s="39">
        <v>28</v>
      </c>
      <c r="AB150" s="39">
        <v>25</v>
      </c>
      <c r="AC150" s="39">
        <v>144</v>
      </c>
      <c r="AD150" s="39">
        <v>0</v>
      </c>
      <c r="AE150" s="40"/>
      <c r="AF150" s="39">
        <v>401</v>
      </c>
      <c r="AG150" s="40"/>
      <c r="AH150" s="40"/>
      <c r="AI150" s="40"/>
      <c r="AJ150" s="39">
        <v>93</v>
      </c>
      <c r="AK150" s="40"/>
      <c r="AL150" s="40"/>
      <c r="AM150" s="40"/>
      <c r="AN150" s="39">
        <v>0</v>
      </c>
      <c r="AO150" s="40"/>
      <c r="AP150" s="39">
        <v>30</v>
      </c>
      <c r="AQ150" s="40"/>
      <c r="AR150" s="40"/>
      <c r="AS150" s="40"/>
      <c r="AT150" s="39">
        <v>38</v>
      </c>
    </row>
    <row r="151" spans="1:46" ht="20.100000000000001" customHeight="1" x14ac:dyDescent="0.2">
      <c r="D151" s="2" t="s">
        <v>176</v>
      </c>
      <c r="F151" s="37">
        <v>101</v>
      </c>
      <c r="G151" s="37"/>
      <c r="H151" s="37"/>
      <c r="I151" s="37"/>
      <c r="J151" s="37">
        <v>524</v>
      </c>
      <c r="K151" s="37">
        <v>17</v>
      </c>
      <c r="L151" s="37">
        <v>7</v>
      </c>
      <c r="M151" s="37"/>
      <c r="N151" s="37">
        <v>548</v>
      </c>
      <c r="O151" s="37"/>
      <c r="P151" s="37"/>
      <c r="Q151" s="37"/>
      <c r="R151" s="37">
        <v>0</v>
      </c>
      <c r="S151" s="37">
        <v>20</v>
      </c>
      <c r="T151" s="37">
        <v>81</v>
      </c>
      <c r="U151" s="37">
        <v>62</v>
      </c>
      <c r="V151" s="37"/>
      <c r="W151" s="37">
        <v>31</v>
      </c>
      <c r="X151" s="37">
        <v>2</v>
      </c>
      <c r="Y151" s="37">
        <v>10</v>
      </c>
      <c r="Z151" s="37">
        <v>58</v>
      </c>
      <c r="AA151" s="37">
        <v>36</v>
      </c>
      <c r="AB151" s="37">
        <v>33</v>
      </c>
      <c r="AC151" s="37">
        <v>207</v>
      </c>
      <c r="AD151" s="37">
        <v>0</v>
      </c>
      <c r="AE151" s="37"/>
      <c r="AF151" s="37">
        <v>540</v>
      </c>
      <c r="AG151" s="37"/>
      <c r="AH151" s="37"/>
      <c r="AI151" s="37"/>
      <c r="AJ151" s="37">
        <v>85</v>
      </c>
      <c r="AK151" s="37"/>
      <c r="AL151" s="37"/>
      <c r="AM151" s="37"/>
      <c r="AN151" s="37">
        <v>0</v>
      </c>
      <c r="AO151" s="37"/>
      <c r="AP151" s="37">
        <v>24</v>
      </c>
      <c r="AQ151" s="37"/>
      <c r="AR151" s="37"/>
      <c r="AS151" s="37"/>
      <c r="AT151" s="37">
        <v>1</v>
      </c>
    </row>
    <row r="152" spans="1:46" ht="20.100000000000001" customHeight="1" x14ac:dyDescent="0.2">
      <c r="D152" s="38" t="s">
        <v>177</v>
      </c>
      <c r="F152" s="39">
        <v>121</v>
      </c>
      <c r="G152" s="40"/>
      <c r="H152" s="40"/>
      <c r="I152" s="40"/>
      <c r="J152" s="39">
        <v>418</v>
      </c>
      <c r="K152" s="39">
        <v>10</v>
      </c>
      <c r="L152" s="39">
        <v>5</v>
      </c>
      <c r="M152" s="40"/>
      <c r="N152" s="39">
        <v>433</v>
      </c>
      <c r="O152" s="40"/>
      <c r="P152" s="40"/>
      <c r="Q152" s="40"/>
      <c r="R152" s="39">
        <v>0</v>
      </c>
      <c r="S152" s="39">
        <v>30</v>
      </c>
      <c r="T152" s="39">
        <v>73</v>
      </c>
      <c r="U152" s="39">
        <v>85</v>
      </c>
      <c r="V152" s="40"/>
      <c r="W152" s="39">
        <v>44</v>
      </c>
      <c r="X152" s="39">
        <v>1</v>
      </c>
      <c r="Y152" s="39">
        <v>0</v>
      </c>
      <c r="Z152" s="39">
        <v>19</v>
      </c>
      <c r="AA152" s="39">
        <v>18</v>
      </c>
      <c r="AB152" s="39">
        <v>28</v>
      </c>
      <c r="AC152" s="39">
        <v>144</v>
      </c>
      <c r="AD152" s="39">
        <v>0</v>
      </c>
      <c r="AE152" s="40"/>
      <c r="AF152" s="39">
        <v>442</v>
      </c>
      <c r="AG152" s="40"/>
      <c r="AH152" s="40"/>
      <c r="AI152" s="40"/>
      <c r="AJ152" s="39">
        <v>112</v>
      </c>
      <c r="AK152" s="40"/>
      <c r="AL152" s="40"/>
      <c r="AM152" s="40"/>
      <c r="AN152" s="39">
        <v>0</v>
      </c>
      <c r="AO152" s="40"/>
      <c r="AP152" s="39">
        <v>0</v>
      </c>
      <c r="AQ152" s="40"/>
      <c r="AR152" s="40"/>
      <c r="AS152" s="40"/>
      <c r="AT152" s="39">
        <v>65</v>
      </c>
    </row>
    <row r="153" spans="1:46" ht="20.100000000000001" customHeight="1" x14ac:dyDescent="0.2">
      <c r="D153" s="2" t="s">
        <v>178</v>
      </c>
      <c r="F153" s="37">
        <v>118</v>
      </c>
      <c r="G153" s="37"/>
      <c r="H153" s="37"/>
      <c r="I153" s="37"/>
      <c r="J153" s="37">
        <v>492</v>
      </c>
      <c r="K153" s="37">
        <v>14</v>
      </c>
      <c r="L153" s="37">
        <v>11</v>
      </c>
      <c r="M153" s="37"/>
      <c r="N153" s="37">
        <v>517</v>
      </c>
      <c r="O153" s="37"/>
      <c r="P153" s="37"/>
      <c r="Q153" s="37"/>
      <c r="R153" s="37">
        <v>0</v>
      </c>
      <c r="S153" s="37">
        <v>46</v>
      </c>
      <c r="T153" s="37">
        <v>49</v>
      </c>
      <c r="U153" s="37">
        <v>43</v>
      </c>
      <c r="V153" s="37"/>
      <c r="W153" s="37">
        <v>54</v>
      </c>
      <c r="X153" s="37">
        <v>4</v>
      </c>
      <c r="Y153" s="37">
        <v>9</v>
      </c>
      <c r="Z153" s="37">
        <v>64</v>
      </c>
      <c r="AA153" s="37">
        <v>41</v>
      </c>
      <c r="AB153" s="37">
        <v>28</v>
      </c>
      <c r="AC153" s="37">
        <v>192</v>
      </c>
      <c r="AD153" s="37">
        <v>0</v>
      </c>
      <c r="AE153" s="37"/>
      <c r="AF153" s="37">
        <v>530</v>
      </c>
      <c r="AG153" s="37"/>
      <c r="AH153" s="37"/>
      <c r="AI153" s="37"/>
      <c r="AJ153" s="37">
        <v>105</v>
      </c>
      <c r="AK153" s="37"/>
      <c r="AL153" s="37"/>
      <c r="AM153" s="37"/>
      <c r="AN153" s="37">
        <v>0</v>
      </c>
      <c r="AO153" s="37"/>
      <c r="AP153" s="37">
        <v>0</v>
      </c>
      <c r="AQ153" s="37"/>
      <c r="AR153" s="37"/>
      <c r="AS153" s="37"/>
      <c r="AT153" s="37">
        <v>0</v>
      </c>
    </row>
    <row r="154" spans="1:46" ht="20.100000000000001" customHeight="1" x14ac:dyDescent="0.2">
      <c r="D154" s="38" t="s">
        <v>179</v>
      </c>
      <c r="F154" s="39">
        <v>55</v>
      </c>
      <c r="G154" s="40"/>
      <c r="H154" s="40"/>
      <c r="I154" s="40"/>
      <c r="J154" s="39">
        <v>373</v>
      </c>
      <c r="K154" s="39">
        <v>22</v>
      </c>
      <c r="L154" s="39">
        <v>11</v>
      </c>
      <c r="M154" s="40"/>
      <c r="N154" s="39">
        <v>406</v>
      </c>
      <c r="O154" s="40"/>
      <c r="P154" s="40"/>
      <c r="Q154" s="40"/>
      <c r="R154" s="39">
        <v>0</v>
      </c>
      <c r="S154" s="39">
        <v>21</v>
      </c>
      <c r="T154" s="39">
        <v>65</v>
      </c>
      <c r="U154" s="39">
        <v>19</v>
      </c>
      <c r="V154" s="40"/>
      <c r="W154" s="39">
        <v>42</v>
      </c>
      <c r="X154" s="39">
        <v>2</v>
      </c>
      <c r="Y154" s="39">
        <v>9</v>
      </c>
      <c r="Z154" s="39">
        <v>54</v>
      </c>
      <c r="AA154" s="39">
        <v>33</v>
      </c>
      <c r="AB154" s="39">
        <v>22</v>
      </c>
      <c r="AC154" s="39">
        <v>107</v>
      </c>
      <c r="AD154" s="39">
        <v>1</v>
      </c>
      <c r="AE154" s="40"/>
      <c r="AF154" s="39">
        <v>375</v>
      </c>
      <c r="AG154" s="40"/>
      <c r="AH154" s="40"/>
      <c r="AI154" s="40"/>
      <c r="AJ154" s="39">
        <v>59</v>
      </c>
      <c r="AK154" s="40"/>
      <c r="AL154" s="40"/>
      <c r="AM154" s="40"/>
      <c r="AN154" s="39">
        <v>0</v>
      </c>
      <c r="AO154" s="40"/>
      <c r="AP154" s="39">
        <v>27</v>
      </c>
      <c r="AQ154" s="40"/>
      <c r="AR154" s="40"/>
      <c r="AS154" s="40"/>
      <c r="AT154" s="39">
        <v>0</v>
      </c>
    </row>
    <row r="155" spans="1:46"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spans="1:46" s="1" customFormat="1" ht="20.100000000000001" customHeight="1" x14ac:dyDescent="0.2">
      <c r="A156" s="3"/>
      <c r="B156" s="6"/>
      <c r="C156" s="42" t="s">
        <v>180</v>
      </c>
      <c r="D156" s="42"/>
      <c r="E156" s="5"/>
      <c r="F156" s="44">
        <f>1658+33</f>
        <v>1691</v>
      </c>
      <c r="G156" s="45"/>
      <c r="H156" s="45"/>
      <c r="I156" s="45"/>
      <c r="J156" s="44">
        <v>5857</v>
      </c>
      <c r="K156" s="44">
        <v>255</v>
      </c>
      <c r="L156" s="44">
        <v>107</v>
      </c>
      <c r="M156" s="45"/>
      <c r="N156" s="44">
        <v>6219</v>
      </c>
      <c r="O156" s="45"/>
      <c r="P156" s="45"/>
      <c r="Q156" s="45"/>
      <c r="R156" s="44">
        <v>1</v>
      </c>
      <c r="S156" s="44">
        <v>364</v>
      </c>
      <c r="T156" s="44">
        <v>1069</v>
      </c>
      <c r="U156" s="44">
        <v>535</v>
      </c>
      <c r="V156" s="45"/>
      <c r="W156" s="44">
        <v>537</v>
      </c>
      <c r="X156" s="44">
        <v>36</v>
      </c>
      <c r="Y156" s="44">
        <v>88</v>
      </c>
      <c r="Z156" s="44">
        <v>553</v>
      </c>
      <c r="AA156" s="44">
        <v>363</v>
      </c>
      <c r="AB156" s="44">
        <v>259</v>
      </c>
      <c r="AC156" s="44">
        <v>2547</v>
      </c>
      <c r="AD156" s="44">
        <v>5</v>
      </c>
      <c r="AE156" s="45"/>
      <c r="AF156" s="44">
        <v>6357</v>
      </c>
      <c r="AG156" s="45"/>
      <c r="AH156" s="45"/>
      <c r="AI156" s="45"/>
      <c r="AJ156" s="44">
        <f>(1333+26)+27</f>
        <v>1386</v>
      </c>
      <c r="AK156" s="45"/>
      <c r="AL156" s="45"/>
      <c r="AM156" s="45"/>
      <c r="AN156" s="44">
        <v>0</v>
      </c>
      <c r="AO156" s="45"/>
      <c r="AP156" s="44">
        <v>167</v>
      </c>
      <c r="AQ156" s="45"/>
      <c r="AR156" s="45"/>
      <c r="AS156" s="45"/>
      <c r="AT156" s="44">
        <v>217</v>
      </c>
    </row>
    <row r="157" spans="1:46"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spans="1:46" s="1" customFormat="1" ht="20.100000000000001" customHeight="1" x14ac:dyDescent="0.25">
      <c r="A158" s="3"/>
      <c r="B158" s="49" t="s">
        <v>181</v>
      </c>
      <c r="C158" s="50"/>
      <c r="D158" s="50"/>
      <c r="E158" s="5"/>
      <c r="F158" s="51">
        <f>2302+33</f>
        <v>2335</v>
      </c>
      <c r="G158" s="52"/>
      <c r="H158" s="52"/>
      <c r="I158" s="52"/>
      <c r="J158" s="51">
        <v>8329</v>
      </c>
      <c r="K158" s="51">
        <v>364</v>
      </c>
      <c r="L158" s="51">
        <v>145</v>
      </c>
      <c r="M158" s="52"/>
      <c r="N158" s="51">
        <v>8838</v>
      </c>
      <c r="O158" s="52"/>
      <c r="P158" s="52"/>
      <c r="Q158" s="52"/>
      <c r="R158" s="51">
        <v>4</v>
      </c>
      <c r="S158" s="51">
        <v>518</v>
      </c>
      <c r="T158" s="51">
        <v>1519</v>
      </c>
      <c r="U158" s="51">
        <v>746</v>
      </c>
      <c r="V158" s="52"/>
      <c r="W158" s="51">
        <v>809</v>
      </c>
      <c r="X158" s="51">
        <v>41</v>
      </c>
      <c r="Y158" s="51">
        <v>116</v>
      </c>
      <c r="Z158" s="51">
        <v>763</v>
      </c>
      <c r="AA158" s="51">
        <v>551</v>
      </c>
      <c r="AB158" s="51">
        <v>418</v>
      </c>
      <c r="AC158" s="51">
        <v>3497</v>
      </c>
      <c r="AD158" s="51">
        <v>12</v>
      </c>
      <c r="AE158" s="52"/>
      <c r="AF158" s="51">
        <v>8994</v>
      </c>
      <c r="AG158" s="52"/>
      <c r="AH158" s="52"/>
      <c r="AI158" s="52"/>
      <c r="AJ158" s="51">
        <f>(1881+26)+27</f>
        <v>1934</v>
      </c>
      <c r="AK158" s="52"/>
      <c r="AL158" s="52"/>
      <c r="AM158" s="52"/>
      <c r="AN158" s="51">
        <v>0</v>
      </c>
      <c r="AO158" s="52"/>
      <c r="AP158" s="51">
        <v>245</v>
      </c>
      <c r="AQ158" s="52"/>
      <c r="AR158" s="52"/>
      <c r="AS158" s="52"/>
      <c r="AT158" s="51">
        <v>303</v>
      </c>
    </row>
    <row r="159" spans="1:46"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spans="1:46"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spans="3:46"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spans="3:46" ht="20.100000000000001" customHeight="1" x14ac:dyDescent="0.2">
      <c r="D162" s="2" t="s">
        <v>124</v>
      </c>
      <c r="F162" s="37">
        <v>0</v>
      </c>
      <c r="G162" s="37"/>
      <c r="H162" s="37"/>
      <c r="I162" s="37"/>
      <c r="J162" s="37">
        <v>0</v>
      </c>
      <c r="K162" s="37">
        <v>0</v>
      </c>
      <c r="L162" s="37">
        <v>0</v>
      </c>
      <c r="M162" s="37"/>
      <c r="N162" s="37">
        <v>0</v>
      </c>
      <c r="O162" s="37"/>
      <c r="P162" s="37"/>
      <c r="Q162" s="37"/>
      <c r="R162" s="37">
        <v>0</v>
      </c>
      <c r="S162" s="37">
        <v>0</v>
      </c>
      <c r="T162" s="37">
        <v>0</v>
      </c>
      <c r="U162" s="37">
        <v>0</v>
      </c>
      <c r="V162" s="37"/>
      <c r="W162" s="37">
        <v>0</v>
      </c>
      <c r="X162" s="37">
        <v>0</v>
      </c>
      <c r="Y162" s="37">
        <v>0</v>
      </c>
      <c r="Z162" s="37">
        <v>0</v>
      </c>
      <c r="AA162" s="37">
        <v>0</v>
      </c>
      <c r="AB162" s="37">
        <v>0</v>
      </c>
      <c r="AC162" s="37">
        <v>0</v>
      </c>
      <c r="AD162" s="37">
        <v>0</v>
      </c>
      <c r="AE162" s="37"/>
      <c r="AF162" s="37">
        <v>0</v>
      </c>
      <c r="AG162" s="37"/>
      <c r="AH162" s="37"/>
      <c r="AI162" s="37"/>
      <c r="AJ162" s="37">
        <v>0</v>
      </c>
      <c r="AK162" s="37"/>
      <c r="AL162" s="37"/>
      <c r="AM162" s="37"/>
      <c r="AN162" s="37">
        <v>0</v>
      </c>
      <c r="AO162" s="37"/>
      <c r="AP162" s="37">
        <v>0</v>
      </c>
      <c r="AQ162" s="37"/>
      <c r="AR162" s="37"/>
      <c r="AS162" s="37"/>
      <c r="AT162" s="37">
        <v>0</v>
      </c>
    </row>
    <row r="163" spans="3:46" ht="20.100000000000001" customHeight="1" x14ac:dyDescent="0.2">
      <c r="D163" s="38" t="s">
        <v>173</v>
      </c>
      <c r="F163" s="39">
        <v>0</v>
      </c>
      <c r="G163" s="40"/>
      <c r="H163" s="40"/>
      <c r="I163" s="40"/>
      <c r="J163" s="39">
        <v>0</v>
      </c>
      <c r="K163" s="39">
        <v>0</v>
      </c>
      <c r="L163" s="39">
        <v>0</v>
      </c>
      <c r="M163" s="40"/>
      <c r="N163" s="39">
        <v>0</v>
      </c>
      <c r="O163" s="40"/>
      <c r="P163" s="40"/>
      <c r="Q163" s="40"/>
      <c r="R163" s="39">
        <v>0</v>
      </c>
      <c r="S163" s="39">
        <v>0</v>
      </c>
      <c r="T163" s="39">
        <v>0</v>
      </c>
      <c r="U163" s="39">
        <v>0</v>
      </c>
      <c r="V163" s="40"/>
      <c r="W163" s="39">
        <v>0</v>
      </c>
      <c r="X163" s="39">
        <v>0</v>
      </c>
      <c r="Y163" s="39">
        <v>0</v>
      </c>
      <c r="Z163" s="39">
        <v>0</v>
      </c>
      <c r="AA163" s="39">
        <v>0</v>
      </c>
      <c r="AB163" s="39">
        <v>0</v>
      </c>
      <c r="AC163" s="39">
        <v>0</v>
      </c>
      <c r="AD163" s="39">
        <v>0</v>
      </c>
      <c r="AE163" s="40"/>
      <c r="AF163" s="39">
        <v>0</v>
      </c>
      <c r="AG163" s="40"/>
      <c r="AH163" s="40"/>
      <c r="AI163" s="40"/>
      <c r="AJ163" s="39">
        <v>0</v>
      </c>
      <c r="AK163" s="40"/>
      <c r="AL163" s="40"/>
      <c r="AM163" s="40"/>
      <c r="AN163" s="39">
        <v>0</v>
      </c>
      <c r="AO163" s="40"/>
      <c r="AP163" s="39">
        <v>0</v>
      </c>
      <c r="AQ163" s="40"/>
      <c r="AR163" s="40"/>
      <c r="AS163" s="40"/>
      <c r="AT163" s="39">
        <v>0</v>
      </c>
    </row>
    <row r="164" spans="3:46" ht="20.100000000000001" customHeight="1" x14ac:dyDescent="0.2">
      <c r="D164" s="2" t="s">
        <v>100</v>
      </c>
      <c r="F164" s="37">
        <v>0</v>
      </c>
      <c r="G164" s="37"/>
      <c r="H164" s="37"/>
      <c r="I164" s="37"/>
      <c r="J164" s="37">
        <v>0</v>
      </c>
      <c r="K164" s="37">
        <v>0</v>
      </c>
      <c r="L164" s="37">
        <v>0</v>
      </c>
      <c r="M164" s="37"/>
      <c r="N164" s="37">
        <v>0</v>
      </c>
      <c r="O164" s="37"/>
      <c r="P164" s="37"/>
      <c r="Q164" s="37"/>
      <c r="R164" s="37">
        <v>0</v>
      </c>
      <c r="S164" s="37">
        <v>0</v>
      </c>
      <c r="T164" s="37">
        <v>0</v>
      </c>
      <c r="U164" s="37">
        <v>0</v>
      </c>
      <c r="V164" s="37"/>
      <c r="W164" s="37">
        <v>0</v>
      </c>
      <c r="X164" s="37">
        <v>0</v>
      </c>
      <c r="Y164" s="37">
        <v>0</v>
      </c>
      <c r="Z164" s="37">
        <v>0</v>
      </c>
      <c r="AA164" s="37">
        <v>0</v>
      </c>
      <c r="AB164" s="37">
        <v>0</v>
      </c>
      <c r="AC164" s="37">
        <v>0</v>
      </c>
      <c r="AD164" s="37">
        <v>0</v>
      </c>
      <c r="AE164" s="37"/>
      <c r="AF164" s="37">
        <v>0</v>
      </c>
      <c r="AG164" s="37"/>
      <c r="AH164" s="37"/>
      <c r="AI164" s="37"/>
      <c r="AJ164" s="37">
        <v>0</v>
      </c>
      <c r="AK164" s="37"/>
      <c r="AL164" s="37"/>
      <c r="AM164" s="37"/>
      <c r="AN164" s="37">
        <v>0</v>
      </c>
      <c r="AO164" s="37"/>
      <c r="AP164" s="37">
        <v>0</v>
      </c>
      <c r="AQ164" s="37"/>
      <c r="AR164" s="37"/>
      <c r="AS164" s="37"/>
      <c r="AT164" s="37">
        <v>0</v>
      </c>
    </row>
    <row r="165" spans="3:46" ht="20.100000000000001" customHeight="1" x14ac:dyDescent="0.2">
      <c r="D165" s="38" t="s">
        <v>174</v>
      </c>
      <c r="F165" s="39">
        <v>0</v>
      </c>
      <c r="G165" s="40"/>
      <c r="H165" s="40"/>
      <c r="I165" s="40"/>
      <c r="J165" s="39">
        <v>0</v>
      </c>
      <c r="K165" s="39">
        <v>0</v>
      </c>
      <c r="L165" s="39">
        <v>0</v>
      </c>
      <c r="M165" s="40"/>
      <c r="N165" s="39">
        <v>0</v>
      </c>
      <c r="O165" s="40"/>
      <c r="P165" s="40"/>
      <c r="Q165" s="40"/>
      <c r="R165" s="39">
        <v>0</v>
      </c>
      <c r="S165" s="39">
        <v>0</v>
      </c>
      <c r="T165" s="39">
        <v>0</v>
      </c>
      <c r="U165" s="39">
        <v>0</v>
      </c>
      <c r="V165" s="40"/>
      <c r="W165" s="39">
        <v>0</v>
      </c>
      <c r="X165" s="39">
        <v>0</v>
      </c>
      <c r="Y165" s="39">
        <v>0</v>
      </c>
      <c r="Z165" s="39">
        <v>0</v>
      </c>
      <c r="AA165" s="39">
        <v>0</v>
      </c>
      <c r="AB165" s="39">
        <v>0</v>
      </c>
      <c r="AC165" s="39">
        <v>0</v>
      </c>
      <c r="AD165" s="39">
        <v>0</v>
      </c>
      <c r="AE165" s="40"/>
      <c r="AF165" s="39">
        <v>0</v>
      </c>
      <c r="AG165" s="40"/>
      <c r="AH165" s="40"/>
      <c r="AI165" s="40"/>
      <c r="AJ165" s="39">
        <v>0</v>
      </c>
      <c r="AK165" s="40"/>
      <c r="AL165" s="40"/>
      <c r="AM165" s="40"/>
      <c r="AN165" s="39">
        <v>0</v>
      </c>
      <c r="AO165" s="40"/>
      <c r="AP165" s="39">
        <v>0</v>
      </c>
      <c r="AQ165" s="40"/>
      <c r="AR165" s="40"/>
      <c r="AS165" s="40"/>
      <c r="AT165" s="39">
        <v>0</v>
      </c>
    </row>
    <row r="166" spans="3:46" ht="20.100000000000001" customHeight="1" x14ac:dyDescent="0.2">
      <c r="D166" s="2" t="s">
        <v>115</v>
      </c>
      <c r="F166" s="37">
        <v>0</v>
      </c>
      <c r="G166" s="37"/>
      <c r="H166" s="37"/>
      <c r="I166" s="37"/>
      <c r="J166" s="37">
        <v>0</v>
      </c>
      <c r="K166" s="37">
        <v>0</v>
      </c>
      <c r="L166" s="37">
        <v>0</v>
      </c>
      <c r="M166" s="37"/>
      <c r="N166" s="37">
        <v>0</v>
      </c>
      <c r="O166" s="37"/>
      <c r="P166" s="37"/>
      <c r="Q166" s="37"/>
      <c r="R166" s="37">
        <v>0</v>
      </c>
      <c r="S166" s="37">
        <v>0</v>
      </c>
      <c r="T166" s="37">
        <v>0</v>
      </c>
      <c r="U166" s="37">
        <v>0</v>
      </c>
      <c r="V166" s="37"/>
      <c r="W166" s="37">
        <v>0</v>
      </c>
      <c r="X166" s="37">
        <v>0</v>
      </c>
      <c r="Y166" s="37">
        <v>0</v>
      </c>
      <c r="Z166" s="37">
        <v>0</v>
      </c>
      <c r="AA166" s="37">
        <v>0</v>
      </c>
      <c r="AB166" s="37">
        <v>0</v>
      </c>
      <c r="AC166" s="37">
        <v>0</v>
      </c>
      <c r="AD166" s="37">
        <v>0</v>
      </c>
      <c r="AE166" s="37"/>
      <c r="AF166" s="37">
        <v>0</v>
      </c>
      <c r="AG166" s="37"/>
      <c r="AH166" s="37"/>
      <c r="AI166" s="37"/>
      <c r="AJ166" s="37">
        <v>0</v>
      </c>
      <c r="AK166" s="37"/>
      <c r="AL166" s="37"/>
      <c r="AM166" s="37"/>
      <c r="AN166" s="37">
        <v>0</v>
      </c>
      <c r="AO166" s="37"/>
      <c r="AP166" s="37">
        <v>0</v>
      </c>
      <c r="AQ166" s="37"/>
      <c r="AR166" s="37"/>
      <c r="AS166" s="37"/>
      <c r="AT166" s="37">
        <v>0</v>
      </c>
    </row>
    <row r="167" spans="3:46" ht="20.100000000000001" customHeight="1" x14ac:dyDescent="0.2">
      <c r="D167" s="38" t="s">
        <v>103</v>
      </c>
      <c r="F167" s="39">
        <v>0</v>
      </c>
      <c r="G167" s="40"/>
      <c r="H167" s="40"/>
      <c r="I167" s="40"/>
      <c r="J167" s="39">
        <v>0</v>
      </c>
      <c r="K167" s="39">
        <v>0</v>
      </c>
      <c r="L167" s="39">
        <v>0</v>
      </c>
      <c r="M167" s="40"/>
      <c r="N167" s="39">
        <v>0</v>
      </c>
      <c r="O167" s="40"/>
      <c r="P167" s="40"/>
      <c r="Q167" s="40"/>
      <c r="R167" s="39">
        <v>0</v>
      </c>
      <c r="S167" s="39">
        <v>0</v>
      </c>
      <c r="T167" s="39">
        <v>0</v>
      </c>
      <c r="U167" s="39">
        <v>0</v>
      </c>
      <c r="V167" s="40"/>
      <c r="W167" s="39">
        <v>0</v>
      </c>
      <c r="X167" s="39">
        <v>0</v>
      </c>
      <c r="Y167" s="39">
        <v>0</v>
      </c>
      <c r="Z167" s="39">
        <v>0</v>
      </c>
      <c r="AA167" s="39">
        <v>0</v>
      </c>
      <c r="AB167" s="39">
        <v>0</v>
      </c>
      <c r="AC167" s="39">
        <v>0</v>
      </c>
      <c r="AD167" s="39">
        <v>0</v>
      </c>
      <c r="AE167" s="40"/>
      <c r="AF167" s="39">
        <v>0</v>
      </c>
      <c r="AG167" s="40"/>
      <c r="AH167" s="40"/>
      <c r="AI167" s="40"/>
      <c r="AJ167" s="39">
        <v>0</v>
      </c>
      <c r="AK167" s="40"/>
      <c r="AL167" s="40"/>
      <c r="AM167" s="40"/>
      <c r="AN167" s="39">
        <v>0</v>
      </c>
      <c r="AO167" s="40"/>
      <c r="AP167" s="39">
        <v>0</v>
      </c>
      <c r="AQ167" s="40"/>
      <c r="AR167" s="40"/>
      <c r="AS167" s="40"/>
      <c r="AT167" s="39">
        <v>0</v>
      </c>
    </row>
    <row r="168" spans="3:46"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row>
    <row r="169" spans="3:46" ht="20.100000000000001" customHeight="1" x14ac:dyDescent="0.2">
      <c r="C169" s="42" t="s">
        <v>112</v>
      </c>
      <c r="D169" s="42"/>
      <c r="F169" s="44">
        <v>0</v>
      </c>
      <c r="G169" s="45"/>
      <c r="H169" s="45"/>
      <c r="I169" s="45"/>
      <c r="J169" s="44">
        <v>0</v>
      </c>
      <c r="K169" s="44">
        <v>0</v>
      </c>
      <c r="L169" s="44">
        <v>0</v>
      </c>
      <c r="M169" s="45"/>
      <c r="N169" s="44">
        <v>0</v>
      </c>
      <c r="O169" s="45"/>
      <c r="P169" s="45"/>
      <c r="Q169" s="45"/>
      <c r="R169" s="44">
        <v>0</v>
      </c>
      <c r="S169" s="44">
        <v>0</v>
      </c>
      <c r="T169" s="44">
        <v>0</v>
      </c>
      <c r="U169" s="44">
        <v>0</v>
      </c>
      <c r="V169" s="45"/>
      <c r="W169" s="44">
        <v>0</v>
      </c>
      <c r="X169" s="44">
        <v>0</v>
      </c>
      <c r="Y169" s="44">
        <v>0</v>
      </c>
      <c r="Z169" s="44">
        <v>0</v>
      </c>
      <c r="AA169" s="44">
        <v>0</v>
      </c>
      <c r="AB169" s="44">
        <v>0</v>
      </c>
      <c r="AC169" s="44">
        <v>0</v>
      </c>
      <c r="AD169" s="44">
        <v>0</v>
      </c>
      <c r="AE169" s="45"/>
      <c r="AF169" s="44">
        <v>0</v>
      </c>
      <c r="AG169" s="45"/>
      <c r="AH169" s="45"/>
      <c r="AI169" s="45"/>
      <c r="AJ169" s="44">
        <v>0</v>
      </c>
      <c r="AK169" s="45"/>
      <c r="AL169" s="45"/>
      <c r="AM169" s="45"/>
      <c r="AN169" s="44">
        <v>0</v>
      </c>
      <c r="AO169" s="45"/>
      <c r="AP169" s="44">
        <v>0</v>
      </c>
      <c r="AQ169" s="45"/>
      <c r="AR169" s="45"/>
      <c r="AS169" s="45"/>
      <c r="AT169" s="44">
        <v>0</v>
      </c>
    </row>
    <row r="170" spans="3:46"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row>
    <row r="171" spans="3:46"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row>
    <row r="172" spans="3:46" ht="20.100000000000001" customHeight="1" x14ac:dyDescent="0.2">
      <c r="D172" s="2" t="s">
        <v>124</v>
      </c>
      <c r="F172" s="37">
        <v>0</v>
      </c>
      <c r="G172" s="37"/>
      <c r="H172" s="37"/>
      <c r="I172" s="37"/>
      <c r="J172" s="37">
        <v>0</v>
      </c>
      <c r="K172" s="37">
        <v>0</v>
      </c>
      <c r="L172" s="37">
        <v>0</v>
      </c>
      <c r="M172" s="37"/>
      <c r="N172" s="37">
        <v>0</v>
      </c>
      <c r="O172" s="37"/>
      <c r="P172" s="37"/>
      <c r="Q172" s="37"/>
      <c r="R172" s="37">
        <v>0</v>
      </c>
      <c r="S172" s="37">
        <v>0</v>
      </c>
      <c r="T172" s="37">
        <v>0</v>
      </c>
      <c r="U172" s="37">
        <v>0</v>
      </c>
      <c r="V172" s="37"/>
      <c r="W172" s="37">
        <v>0</v>
      </c>
      <c r="X172" s="37">
        <v>0</v>
      </c>
      <c r="Y172" s="37">
        <v>0</v>
      </c>
      <c r="Z172" s="37">
        <v>0</v>
      </c>
      <c r="AA172" s="37">
        <v>0</v>
      </c>
      <c r="AB172" s="37">
        <v>0</v>
      </c>
      <c r="AC172" s="37">
        <v>0</v>
      </c>
      <c r="AD172" s="37">
        <v>0</v>
      </c>
      <c r="AE172" s="37"/>
      <c r="AF172" s="37">
        <v>0</v>
      </c>
      <c r="AG172" s="37"/>
      <c r="AH172" s="37"/>
      <c r="AI172" s="37"/>
      <c r="AJ172" s="37">
        <v>0</v>
      </c>
      <c r="AK172" s="37"/>
      <c r="AL172" s="37"/>
      <c r="AM172" s="37"/>
      <c r="AN172" s="37">
        <v>0</v>
      </c>
      <c r="AO172" s="37"/>
      <c r="AP172" s="37">
        <v>0</v>
      </c>
      <c r="AQ172" s="37"/>
      <c r="AR172" s="37"/>
      <c r="AS172" s="37"/>
      <c r="AT172" s="37">
        <v>0</v>
      </c>
    </row>
    <row r="173" spans="3:46" ht="20.100000000000001" customHeight="1" x14ac:dyDescent="0.2">
      <c r="D173" s="38" t="s">
        <v>173</v>
      </c>
      <c r="F173" s="39">
        <v>0</v>
      </c>
      <c r="G173" s="40"/>
      <c r="H173" s="40"/>
      <c r="I173" s="40"/>
      <c r="J173" s="39">
        <v>0</v>
      </c>
      <c r="K173" s="39">
        <v>0</v>
      </c>
      <c r="L173" s="39">
        <v>0</v>
      </c>
      <c r="M173" s="40"/>
      <c r="N173" s="39">
        <v>0</v>
      </c>
      <c r="O173" s="40"/>
      <c r="P173" s="40"/>
      <c r="Q173" s="40"/>
      <c r="R173" s="39">
        <v>0</v>
      </c>
      <c r="S173" s="39">
        <v>0</v>
      </c>
      <c r="T173" s="39">
        <v>0</v>
      </c>
      <c r="U173" s="39">
        <v>0</v>
      </c>
      <c r="V173" s="40"/>
      <c r="W173" s="39">
        <v>0</v>
      </c>
      <c r="X173" s="39">
        <v>0</v>
      </c>
      <c r="Y173" s="39">
        <v>0</v>
      </c>
      <c r="Z173" s="39">
        <v>0</v>
      </c>
      <c r="AA173" s="39">
        <v>0</v>
      </c>
      <c r="AB173" s="39">
        <v>0</v>
      </c>
      <c r="AC173" s="39">
        <v>0</v>
      </c>
      <c r="AD173" s="39">
        <v>0</v>
      </c>
      <c r="AE173" s="40"/>
      <c r="AF173" s="39">
        <v>0</v>
      </c>
      <c r="AG173" s="40"/>
      <c r="AH173" s="40"/>
      <c r="AI173" s="40"/>
      <c r="AJ173" s="39">
        <v>0</v>
      </c>
      <c r="AK173" s="40"/>
      <c r="AL173" s="40"/>
      <c r="AM173" s="40"/>
      <c r="AN173" s="39">
        <v>0</v>
      </c>
      <c r="AO173" s="40"/>
      <c r="AP173" s="39">
        <v>0</v>
      </c>
      <c r="AQ173" s="40"/>
      <c r="AR173" s="40"/>
      <c r="AS173" s="40"/>
      <c r="AT173" s="39">
        <v>0</v>
      </c>
    </row>
    <row r="174" spans="3:46" ht="20.100000000000001" customHeight="1" x14ac:dyDescent="0.2">
      <c r="D174" s="2" t="s">
        <v>113</v>
      </c>
      <c r="F174" s="37">
        <v>0</v>
      </c>
      <c r="G174" s="37"/>
      <c r="H174" s="37"/>
      <c r="I174" s="37"/>
      <c r="J174" s="37">
        <v>0</v>
      </c>
      <c r="K174" s="37">
        <v>0</v>
      </c>
      <c r="L174" s="37">
        <v>0</v>
      </c>
      <c r="M174" s="37"/>
      <c r="N174" s="37">
        <v>0</v>
      </c>
      <c r="O174" s="37"/>
      <c r="P174" s="37"/>
      <c r="Q174" s="37"/>
      <c r="R174" s="37">
        <v>0</v>
      </c>
      <c r="S174" s="37">
        <v>0</v>
      </c>
      <c r="T174" s="37">
        <v>0</v>
      </c>
      <c r="U174" s="37">
        <v>0</v>
      </c>
      <c r="V174" s="37"/>
      <c r="W174" s="37">
        <v>0</v>
      </c>
      <c r="X174" s="37">
        <v>0</v>
      </c>
      <c r="Y174" s="37">
        <v>0</v>
      </c>
      <c r="Z174" s="37">
        <v>0</v>
      </c>
      <c r="AA174" s="37">
        <v>0</v>
      </c>
      <c r="AB174" s="37">
        <v>0</v>
      </c>
      <c r="AC174" s="37">
        <v>0</v>
      </c>
      <c r="AD174" s="37">
        <v>0</v>
      </c>
      <c r="AE174" s="37"/>
      <c r="AF174" s="37">
        <v>0</v>
      </c>
      <c r="AG174" s="37"/>
      <c r="AH174" s="37"/>
      <c r="AI174" s="37"/>
      <c r="AJ174" s="37">
        <v>0</v>
      </c>
      <c r="AK174" s="37"/>
      <c r="AL174" s="37"/>
      <c r="AM174" s="37"/>
      <c r="AN174" s="37">
        <v>0</v>
      </c>
      <c r="AO174" s="37"/>
      <c r="AP174" s="37">
        <v>0</v>
      </c>
      <c r="AQ174" s="37"/>
      <c r="AR174" s="37"/>
      <c r="AS174" s="37"/>
      <c r="AT174" s="37">
        <v>0</v>
      </c>
    </row>
    <row r="175" spans="3:46" ht="20.100000000000001" customHeight="1" x14ac:dyDescent="0.2">
      <c r="D175" s="38" t="s">
        <v>174</v>
      </c>
      <c r="F175" s="39">
        <v>0</v>
      </c>
      <c r="G175" s="40"/>
      <c r="H175" s="40"/>
      <c r="I175" s="40"/>
      <c r="J175" s="39">
        <v>0</v>
      </c>
      <c r="K175" s="39">
        <v>0</v>
      </c>
      <c r="L175" s="39">
        <v>0</v>
      </c>
      <c r="M175" s="40"/>
      <c r="N175" s="39">
        <v>0</v>
      </c>
      <c r="O175" s="40"/>
      <c r="P175" s="40"/>
      <c r="Q175" s="40"/>
      <c r="R175" s="39">
        <v>0</v>
      </c>
      <c r="S175" s="39">
        <v>0</v>
      </c>
      <c r="T175" s="39">
        <v>0</v>
      </c>
      <c r="U175" s="39">
        <v>0</v>
      </c>
      <c r="V175" s="40"/>
      <c r="W175" s="39">
        <v>0</v>
      </c>
      <c r="X175" s="39">
        <v>0</v>
      </c>
      <c r="Y175" s="39">
        <v>0</v>
      </c>
      <c r="Z175" s="39">
        <v>0</v>
      </c>
      <c r="AA175" s="39">
        <v>0</v>
      </c>
      <c r="AB175" s="39">
        <v>0</v>
      </c>
      <c r="AC175" s="39">
        <v>0</v>
      </c>
      <c r="AD175" s="39">
        <v>0</v>
      </c>
      <c r="AE175" s="40"/>
      <c r="AF175" s="39">
        <v>0</v>
      </c>
      <c r="AG175" s="40"/>
      <c r="AH175" s="40"/>
      <c r="AI175" s="40"/>
      <c r="AJ175" s="39">
        <v>0</v>
      </c>
      <c r="AK175" s="40"/>
      <c r="AL175" s="40"/>
      <c r="AM175" s="40"/>
      <c r="AN175" s="39">
        <v>0</v>
      </c>
      <c r="AO175" s="40"/>
      <c r="AP175" s="39">
        <v>0</v>
      </c>
      <c r="AQ175" s="40"/>
      <c r="AR175" s="40"/>
      <c r="AS175" s="40"/>
      <c r="AT175" s="39">
        <v>0</v>
      </c>
    </row>
    <row r="176" spans="3:46" ht="20.100000000000001" customHeight="1" x14ac:dyDescent="0.2">
      <c r="D176" s="2" t="s">
        <v>115</v>
      </c>
      <c r="F176" s="37">
        <v>0</v>
      </c>
      <c r="G176" s="37"/>
      <c r="H176" s="37"/>
      <c r="I176" s="37"/>
      <c r="J176" s="37">
        <v>0</v>
      </c>
      <c r="K176" s="37">
        <v>0</v>
      </c>
      <c r="L176" s="37">
        <v>0</v>
      </c>
      <c r="M176" s="37"/>
      <c r="N176" s="37">
        <v>0</v>
      </c>
      <c r="O176" s="37"/>
      <c r="P176" s="37"/>
      <c r="Q176" s="37"/>
      <c r="R176" s="37">
        <v>0</v>
      </c>
      <c r="S176" s="37">
        <v>0</v>
      </c>
      <c r="T176" s="37">
        <v>0</v>
      </c>
      <c r="U176" s="37">
        <v>0</v>
      </c>
      <c r="V176" s="37"/>
      <c r="W176" s="37">
        <v>0</v>
      </c>
      <c r="X176" s="37">
        <v>0</v>
      </c>
      <c r="Y176" s="37">
        <v>0</v>
      </c>
      <c r="Z176" s="37">
        <v>0</v>
      </c>
      <c r="AA176" s="37">
        <v>0</v>
      </c>
      <c r="AB176" s="37">
        <v>0</v>
      </c>
      <c r="AC176" s="37">
        <v>0</v>
      </c>
      <c r="AD176" s="37">
        <v>0</v>
      </c>
      <c r="AE176" s="37"/>
      <c r="AF176" s="37">
        <v>0</v>
      </c>
      <c r="AG176" s="37"/>
      <c r="AH176" s="37"/>
      <c r="AI176" s="37"/>
      <c r="AJ176" s="37">
        <v>0</v>
      </c>
      <c r="AK176" s="37"/>
      <c r="AL176" s="37"/>
      <c r="AM176" s="37"/>
      <c r="AN176" s="37">
        <v>0</v>
      </c>
      <c r="AO176" s="37"/>
      <c r="AP176" s="37">
        <v>0</v>
      </c>
      <c r="AQ176" s="37"/>
      <c r="AR176" s="37"/>
      <c r="AS176" s="37"/>
      <c r="AT176" s="37">
        <v>0</v>
      </c>
    </row>
    <row r="177" spans="1:46" ht="20.100000000000001" customHeight="1" x14ac:dyDescent="0.2">
      <c r="D177" s="38" t="s">
        <v>103</v>
      </c>
      <c r="F177" s="39">
        <v>0</v>
      </c>
      <c r="G177" s="40"/>
      <c r="H177" s="40"/>
      <c r="I177" s="40"/>
      <c r="J177" s="39">
        <v>0</v>
      </c>
      <c r="K177" s="39">
        <v>0</v>
      </c>
      <c r="L177" s="39">
        <v>0</v>
      </c>
      <c r="M177" s="40"/>
      <c r="N177" s="39">
        <v>0</v>
      </c>
      <c r="O177" s="40"/>
      <c r="P177" s="40"/>
      <c r="Q177" s="40"/>
      <c r="R177" s="39">
        <v>0</v>
      </c>
      <c r="S177" s="39">
        <v>0</v>
      </c>
      <c r="T177" s="39">
        <v>0</v>
      </c>
      <c r="U177" s="39">
        <v>0</v>
      </c>
      <c r="V177" s="40"/>
      <c r="W177" s="39">
        <v>0</v>
      </c>
      <c r="X177" s="39">
        <v>0</v>
      </c>
      <c r="Y177" s="39">
        <v>0</v>
      </c>
      <c r="Z177" s="39">
        <v>0</v>
      </c>
      <c r="AA177" s="39">
        <v>0</v>
      </c>
      <c r="AB177" s="39">
        <v>0</v>
      </c>
      <c r="AC177" s="39">
        <v>0</v>
      </c>
      <c r="AD177" s="39">
        <v>0</v>
      </c>
      <c r="AE177" s="40"/>
      <c r="AF177" s="39">
        <v>0</v>
      </c>
      <c r="AG177" s="40"/>
      <c r="AH177" s="40"/>
      <c r="AI177" s="40"/>
      <c r="AJ177" s="39">
        <v>0</v>
      </c>
      <c r="AK177" s="40"/>
      <c r="AL177" s="40"/>
      <c r="AM177" s="40"/>
      <c r="AN177" s="39">
        <v>0</v>
      </c>
      <c r="AO177" s="40"/>
      <c r="AP177" s="39">
        <v>0</v>
      </c>
      <c r="AQ177" s="40"/>
      <c r="AR177" s="40"/>
      <c r="AS177" s="40"/>
      <c r="AT177" s="39">
        <v>0</v>
      </c>
    </row>
    <row r="178" spans="1:46" ht="19.5" customHeight="1" x14ac:dyDescent="0.2">
      <c r="D178" s="2" t="s">
        <v>117</v>
      </c>
      <c r="F178" s="37">
        <v>0</v>
      </c>
      <c r="G178" s="37"/>
      <c r="H178" s="37"/>
      <c r="I178" s="37"/>
      <c r="J178" s="37">
        <v>0</v>
      </c>
      <c r="K178" s="37">
        <v>0</v>
      </c>
      <c r="L178" s="37">
        <v>0</v>
      </c>
      <c r="M178" s="37"/>
      <c r="N178" s="37">
        <v>0</v>
      </c>
      <c r="O178" s="37"/>
      <c r="P178" s="37"/>
      <c r="Q178" s="37"/>
      <c r="R178" s="37">
        <v>0</v>
      </c>
      <c r="S178" s="37">
        <v>0</v>
      </c>
      <c r="T178" s="37">
        <v>0</v>
      </c>
      <c r="U178" s="37">
        <v>0</v>
      </c>
      <c r="V178" s="37"/>
      <c r="W178" s="37">
        <v>0</v>
      </c>
      <c r="X178" s="37">
        <v>0</v>
      </c>
      <c r="Y178" s="37">
        <v>0</v>
      </c>
      <c r="Z178" s="37">
        <v>0</v>
      </c>
      <c r="AA178" s="37">
        <v>0</v>
      </c>
      <c r="AB178" s="37">
        <v>0</v>
      </c>
      <c r="AC178" s="37">
        <v>0</v>
      </c>
      <c r="AD178" s="37">
        <v>0</v>
      </c>
      <c r="AE178" s="37"/>
      <c r="AF178" s="37">
        <v>0</v>
      </c>
      <c r="AG178" s="37"/>
      <c r="AH178" s="37"/>
      <c r="AI178" s="37"/>
      <c r="AJ178" s="37">
        <v>0</v>
      </c>
      <c r="AK178" s="37"/>
      <c r="AL178" s="37"/>
      <c r="AM178" s="37"/>
      <c r="AN178" s="37">
        <v>0</v>
      </c>
      <c r="AO178" s="37"/>
      <c r="AP178" s="37">
        <v>0</v>
      </c>
      <c r="AQ178" s="37"/>
      <c r="AR178" s="37"/>
      <c r="AS178" s="37"/>
      <c r="AT178" s="37">
        <v>0</v>
      </c>
    </row>
    <row r="179" spans="1:46" ht="20.100000000000001" customHeight="1" x14ac:dyDescent="0.2">
      <c r="D179" s="38" t="s">
        <v>175</v>
      </c>
      <c r="F179" s="39">
        <v>0</v>
      </c>
      <c r="G179" s="40"/>
      <c r="H179" s="40"/>
      <c r="I179" s="40"/>
      <c r="J179" s="39">
        <v>0</v>
      </c>
      <c r="K179" s="39">
        <v>0</v>
      </c>
      <c r="L179" s="39">
        <v>0</v>
      </c>
      <c r="M179" s="40"/>
      <c r="N179" s="39">
        <v>0</v>
      </c>
      <c r="O179" s="40"/>
      <c r="P179" s="40"/>
      <c r="Q179" s="40"/>
      <c r="R179" s="39">
        <v>0</v>
      </c>
      <c r="S179" s="39">
        <v>0</v>
      </c>
      <c r="T179" s="39">
        <v>0</v>
      </c>
      <c r="U179" s="39">
        <v>0</v>
      </c>
      <c r="V179" s="40"/>
      <c r="W179" s="39">
        <v>0</v>
      </c>
      <c r="X179" s="39">
        <v>0</v>
      </c>
      <c r="Y179" s="39">
        <v>0</v>
      </c>
      <c r="Z179" s="39">
        <v>0</v>
      </c>
      <c r="AA179" s="39">
        <v>0</v>
      </c>
      <c r="AB179" s="39">
        <v>0</v>
      </c>
      <c r="AC179" s="39">
        <v>0</v>
      </c>
      <c r="AD179" s="39">
        <v>0</v>
      </c>
      <c r="AE179" s="40"/>
      <c r="AF179" s="39">
        <v>0</v>
      </c>
      <c r="AG179" s="40"/>
      <c r="AH179" s="40"/>
      <c r="AI179" s="40"/>
      <c r="AJ179" s="39">
        <v>0</v>
      </c>
      <c r="AK179" s="40"/>
      <c r="AL179" s="40"/>
      <c r="AM179" s="40"/>
      <c r="AN179" s="39">
        <v>0</v>
      </c>
      <c r="AO179" s="40"/>
      <c r="AP179" s="39">
        <v>0</v>
      </c>
      <c r="AQ179" s="40"/>
      <c r="AR179" s="40"/>
      <c r="AS179" s="40"/>
      <c r="AT179" s="39">
        <v>0</v>
      </c>
    </row>
    <row r="180" spans="1:46" ht="20.100000000000001" customHeight="1" x14ac:dyDescent="0.2">
      <c r="D180" s="2" t="s">
        <v>183</v>
      </c>
      <c r="F180" s="37">
        <v>0</v>
      </c>
      <c r="G180" s="37"/>
      <c r="H180" s="37"/>
      <c r="I180" s="37"/>
      <c r="J180" s="37">
        <v>0</v>
      </c>
      <c r="K180" s="37">
        <v>0</v>
      </c>
      <c r="L180" s="37">
        <v>0</v>
      </c>
      <c r="M180" s="37"/>
      <c r="N180" s="37">
        <v>0</v>
      </c>
      <c r="O180" s="37"/>
      <c r="P180" s="37"/>
      <c r="Q180" s="37"/>
      <c r="R180" s="37">
        <v>0</v>
      </c>
      <c r="S180" s="37">
        <v>0</v>
      </c>
      <c r="T180" s="37">
        <v>0</v>
      </c>
      <c r="U180" s="37">
        <v>0</v>
      </c>
      <c r="V180" s="37"/>
      <c r="W180" s="37">
        <v>0</v>
      </c>
      <c r="X180" s="37">
        <v>0</v>
      </c>
      <c r="Y180" s="37">
        <v>0</v>
      </c>
      <c r="Z180" s="37">
        <v>0</v>
      </c>
      <c r="AA180" s="37">
        <v>0</v>
      </c>
      <c r="AB180" s="37">
        <v>0</v>
      </c>
      <c r="AC180" s="37">
        <v>0</v>
      </c>
      <c r="AD180" s="37">
        <v>0</v>
      </c>
      <c r="AE180" s="37"/>
      <c r="AF180" s="37">
        <v>0</v>
      </c>
      <c r="AG180" s="37"/>
      <c r="AH180" s="37"/>
      <c r="AI180" s="37"/>
      <c r="AJ180" s="37">
        <v>0</v>
      </c>
      <c r="AK180" s="37"/>
      <c r="AL180" s="37"/>
      <c r="AM180" s="37"/>
      <c r="AN180" s="37">
        <v>0</v>
      </c>
      <c r="AO180" s="37"/>
      <c r="AP180" s="37">
        <v>0</v>
      </c>
      <c r="AQ180" s="37"/>
      <c r="AR180" s="37"/>
      <c r="AS180" s="37"/>
      <c r="AT180" s="37">
        <v>0</v>
      </c>
    </row>
    <row r="181" spans="1:46"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spans="1:46" s="1" customFormat="1" ht="20.100000000000001" customHeight="1" x14ac:dyDescent="0.2">
      <c r="A182" s="3"/>
      <c r="B182" s="6"/>
      <c r="C182" s="42" t="s">
        <v>122</v>
      </c>
      <c r="D182" s="42"/>
      <c r="E182" s="5"/>
      <c r="F182" s="44">
        <v>0</v>
      </c>
      <c r="G182" s="45"/>
      <c r="H182" s="45"/>
      <c r="I182" s="45"/>
      <c r="J182" s="44">
        <v>0</v>
      </c>
      <c r="K182" s="44">
        <v>0</v>
      </c>
      <c r="L182" s="44">
        <v>0</v>
      </c>
      <c r="M182" s="45"/>
      <c r="N182" s="44">
        <v>0</v>
      </c>
      <c r="O182" s="45"/>
      <c r="P182" s="45"/>
      <c r="Q182" s="45"/>
      <c r="R182" s="44">
        <v>0</v>
      </c>
      <c r="S182" s="44">
        <v>0</v>
      </c>
      <c r="T182" s="44">
        <v>0</v>
      </c>
      <c r="U182" s="44">
        <v>0</v>
      </c>
      <c r="V182" s="45"/>
      <c r="W182" s="44">
        <v>0</v>
      </c>
      <c r="X182" s="44">
        <v>0</v>
      </c>
      <c r="Y182" s="44">
        <v>0</v>
      </c>
      <c r="Z182" s="44">
        <v>0</v>
      </c>
      <c r="AA182" s="44">
        <v>0</v>
      </c>
      <c r="AB182" s="44">
        <v>0</v>
      </c>
      <c r="AC182" s="44">
        <v>0</v>
      </c>
      <c r="AD182" s="44">
        <v>0</v>
      </c>
      <c r="AE182" s="45"/>
      <c r="AF182" s="44">
        <v>0</v>
      </c>
      <c r="AG182" s="45"/>
      <c r="AH182" s="45"/>
      <c r="AI182" s="45"/>
      <c r="AJ182" s="44">
        <v>0</v>
      </c>
      <c r="AK182" s="45"/>
      <c r="AL182" s="45"/>
      <c r="AM182" s="45"/>
      <c r="AN182" s="44">
        <v>0</v>
      </c>
      <c r="AO182" s="45"/>
      <c r="AP182" s="44">
        <v>0</v>
      </c>
      <c r="AQ182" s="45"/>
      <c r="AR182" s="45"/>
      <c r="AS182" s="45"/>
      <c r="AT182" s="44">
        <v>0</v>
      </c>
    </row>
    <row r="183" spans="1:46"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spans="1:46"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spans="1:46" ht="20.100000000000001" customHeight="1" x14ac:dyDescent="0.2">
      <c r="D185" s="2" t="s">
        <v>124</v>
      </c>
      <c r="F185" s="37">
        <v>316</v>
      </c>
      <c r="G185" s="37"/>
      <c r="H185" s="37"/>
      <c r="I185" s="37"/>
      <c r="J185" s="37">
        <v>1353</v>
      </c>
      <c r="K185" s="37">
        <v>31</v>
      </c>
      <c r="L185" s="37">
        <v>44</v>
      </c>
      <c r="M185" s="37"/>
      <c r="N185" s="37">
        <v>1428</v>
      </c>
      <c r="O185" s="37"/>
      <c r="P185" s="37"/>
      <c r="Q185" s="37"/>
      <c r="R185" s="37">
        <v>0</v>
      </c>
      <c r="S185" s="37">
        <v>38</v>
      </c>
      <c r="T185" s="37">
        <v>156</v>
      </c>
      <c r="U185" s="37">
        <v>155</v>
      </c>
      <c r="V185" s="37"/>
      <c r="W185" s="37">
        <v>193</v>
      </c>
      <c r="X185" s="37">
        <v>20</v>
      </c>
      <c r="Y185" s="37">
        <v>39</v>
      </c>
      <c r="Z185" s="37">
        <v>155</v>
      </c>
      <c r="AA185" s="37">
        <v>94</v>
      </c>
      <c r="AB185" s="37">
        <v>81</v>
      </c>
      <c r="AC185" s="37">
        <v>425</v>
      </c>
      <c r="AD185" s="37">
        <v>1</v>
      </c>
      <c r="AE185" s="37"/>
      <c r="AF185" s="37">
        <v>1357</v>
      </c>
      <c r="AG185" s="37"/>
      <c r="AH185" s="37"/>
      <c r="AI185" s="37"/>
      <c r="AJ185" s="37">
        <v>336</v>
      </c>
      <c r="AK185" s="37"/>
      <c r="AL185" s="37"/>
      <c r="AM185" s="37"/>
      <c r="AN185" s="37">
        <v>0</v>
      </c>
      <c r="AO185" s="37"/>
      <c r="AP185" s="37">
        <v>51</v>
      </c>
      <c r="AQ185" s="37"/>
      <c r="AR185" s="37"/>
      <c r="AS185" s="37"/>
      <c r="AT185" s="37">
        <v>949</v>
      </c>
    </row>
    <row r="186" spans="1:46" ht="20.100000000000001" customHeight="1" x14ac:dyDescent="0.2">
      <c r="D186" s="38" t="s">
        <v>173</v>
      </c>
      <c r="F186" s="39">
        <v>375</v>
      </c>
      <c r="G186" s="40"/>
      <c r="H186" s="40"/>
      <c r="I186" s="40"/>
      <c r="J186" s="39">
        <v>1273</v>
      </c>
      <c r="K186" s="39">
        <v>58</v>
      </c>
      <c r="L186" s="39">
        <v>2</v>
      </c>
      <c r="M186" s="40"/>
      <c r="N186" s="39">
        <v>1333</v>
      </c>
      <c r="O186" s="40"/>
      <c r="P186" s="40"/>
      <c r="Q186" s="40"/>
      <c r="R186" s="39">
        <v>0</v>
      </c>
      <c r="S186" s="39">
        <v>34</v>
      </c>
      <c r="T186" s="39">
        <v>78</v>
      </c>
      <c r="U186" s="39">
        <v>158</v>
      </c>
      <c r="V186" s="40"/>
      <c r="W186" s="39">
        <v>135</v>
      </c>
      <c r="X186" s="39">
        <v>45</v>
      </c>
      <c r="Y186" s="39">
        <v>62</v>
      </c>
      <c r="Z186" s="39">
        <v>233</v>
      </c>
      <c r="AA186" s="39">
        <v>84</v>
      </c>
      <c r="AB186" s="39">
        <v>85</v>
      </c>
      <c r="AC186" s="39">
        <v>443</v>
      </c>
      <c r="AD186" s="39">
        <v>0</v>
      </c>
      <c r="AE186" s="40"/>
      <c r="AF186" s="39">
        <v>1357</v>
      </c>
      <c r="AG186" s="40"/>
      <c r="AH186" s="40"/>
      <c r="AI186" s="40"/>
      <c r="AJ186" s="39">
        <v>305</v>
      </c>
      <c r="AK186" s="40"/>
      <c r="AL186" s="40"/>
      <c r="AM186" s="40"/>
      <c r="AN186" s="39">
        <v>0</v>
      </c>
      <c r="AO186" s="40"/>
      <c r="AP186" s="39">
        <v>46</v>
      </c>
      <c r="AQ186" s="40"/>
      <c r="AR186" s="40"/>
      <c r="AS186" s="40"/>
      <c r="AT186" s="39">
        <v>321</v>
      </c>
    </row>
    <row r="187" spans="1:46" ht="20.100000000000001" customHeight="1" x14ac:dyDescent="0.2">
      <c r="D187" s="2" t="s">
        <v>100</v>
      </c>
      <c r="F187" s="37">
        <v>392</v>
      </c>
      <c r="G187" s="37"/>
      <c r="H187" s="37"/>
      <c r="I187" s="37"/>
      <c r="J187" s="37">
        <v>1345</v>
      </c>
      <c r="K187" s="37">
        <v>26</v>
      </c>
      <c r="L187" s="37">
        <v>58</v>
      </c>
      <c r="M187" s="37"/>
      <c r="N187" s="37">
        <v>1429</v>
      </c>
      <c r="O187" s="37"/>
      <c r="P187" s="37"/>
      <c r="Q187" s="37"/>
      <c r="R187" s="37">
        <v>0</v>
      </c>
      <c r="S187" s="37">
        <v>38</v>
      </c>
      <c r="T187" s="37">
        <v>68</v>
      </c>
      <c r="U187" s="37">
        <v>125</v>
      </c>
      <c r="V187" s="37"/>
      <c r="W187" s="37">
        <v>210</v>
      </c>
      <c r="X187" s="37">
        <v>34</v>
      </c>
      <c r="Y187" s="37">
        <v>62</v>
      </c>
      <c r="Z187" s="37">
        <v>241</v>
      </c>
      <c r="AA187" s="37">
        <v>80</v>
      </c>
      <c r="AB187" s="37">
        <v>106</v>
      </c>
      <c r="AC187" s="37">
        <v>389</v>
      </c>
      <c r="AD187" s="37">
        <v>0</v>
      </c>
      <c r="AE187" s="37"/>
      <c r="AF187" s="37">
        <v>1353</v>
      </c>
      <c r="AG187" s="37"/>
      <c r="AH187" s="37"/>
      <c r="AI187" s="37"/>
      <c r="AJ187" s="37">
        <v>423</v>
      </c>
      <c r="AK187" s="37"/>
      <c r="AL187" s="37"/>
      <c r="AM187" s="37"/>
      <c r="AN187" s="37">
        <v>0</v>
      </c>
      <c r="AO187" s="37"/>
      <c r="AP187" s="37">
        <v>45</v>
      </c>
      <c r="AQ187" s="37"/>
      <c r="AR187" s="37"/>
      <c r="AS187" s="37"/>
      <c r="AT187" s="37">
        <v>0</v>
      </c>
    </row>
    <row r="188" spans="1:46" ht="20.100000000000001" customHeight="1" x14ac:dyDescent="0.2">
      <c r="D188" s="38" t="s">
        <v>174</v>
      </c>
      <c r="F188" s="39">
        <v>413</v>
      </c>
      <c r="G188" s="40"/>
      <c r="H188" s="40"/>
      <c r="I188" s="40"/>
      <c r="J188" s="39">
        <v>1346</v>
      </c>
      <c r="K188" s="39">
        <v>75</v>
      </c>
      <c r="L188" s="39">
        <v>4</v>
      </c>
      <c r="M188" s="40"/>
      <c r="N188" s="39">
        <v>1425</v>
      </c>
      <c r="O188" s="40"/>
      <c r="P188" s="40"/>
      <c r="Q188" s="40"/>
      <c r="R188" s="39">
        <v>0</v>
      </c>
      <c r="S188" s="39">
        <v>42</v>
      </c>
      <c r="T188" s="39">
        <v>121</v>
      </c>
      <c r="U188" s="39">
        <v>187</v>
      </c>
      <c r="V188" s="40"/>
      <c r="W188" s="39">
        <v>168</v>
      </c>
      <c r="X188" s="39">
        <v>32</v>
      </c>
      <c r="Y188" s="39">
        <v>36</v>
      </c>
      <c r="Z188" s="39">
        <v>222</v>
      </c>
      <c r="AA188" s="39">
        <v>53</v>
      </c>
      <c r="AB188" s="39">
        <v>79</v>
      </c>
      <c r="AC188" s="39">
        <v>448</v>
      </c>
      <c r="AD188" s="39">
        <v>0</v>
      </c>
      <c r="AE188" s="40"/>
      <c r="AF188" s="39">
        <v>1388</v>
      </c>
      <c r="AG188" s="40"/>
      <c r="AH188" s="40"/>
      <c r="AI188" s="40"/>
      <c r="AJ188" s="39">
        <v>405</v>
      </c>
      <c r="AK188" s="40"/>
      <c r="AL188" s="40"/>
      <c r="AM188" s="40"/>
      <c r="AN188" s="39">
        <v>0</v>
      </c>
      <c r="AO188" s="40"/>
      <c r="AP188" s="39">
        <v>45</v>
      </c>
      <c r="AQ188" s="40"/>
      <c r="AR188" s="40"/>
      <c r="AS188" s="40"/>
      <c r="AT188" s="39">
        <v>14</v>
      </c>
    </row>
    <row r="189" spans="1:46" ht="20.100000000000001" customHeight="1" x14ac:dyDescent="0.2">
      <c r="D189" s="2" t="s">
        <v>115</v>
      </c>
      <c r="F189" s="37">
        <v>523</v>
      </c>
      <c r="G189" s="37"/>
      <c r="H189" s="37"/>
      <c r="I189" s="37"/>
      <c r="J189" s="37">
        <v>1389</v>
      </c>
      <c r="K189" s="37">
        <v>4</v>
      </c>
      <c r="L189" s="37">
        <v>44</v>
      </c>
      <c r="M189" s="37"/>
      <c r="N189" s="37">
        <v>1437</v>
      </c>
      <c r="O189" s="37"/>
      <c r="P189" s="37"/>
      <c r="Q189" s="37"/>
      <c r="R189" s="37">
        <v>2</v>
      </c>
      <c r="S189" s="37">
        <v>55</v>
      </c>
      <c r="T189" s="37">
        <v>55</v>
      </c>
      <c r="U189" s="37">
        <v>112</v>
      </c>
      <c r="V189" s="37"/>
      <c r="W189" s="37">
        <v>170</v>
      </c>
      <c r="X189" s="37">
        <v>46</v>
      </c>
      <c r="Y189" s="37">
        <v>55</v>
      </c>
      <c r="Z189" s="37">
        <v>253</v>
      </c>
      <c r="AA189" s="37">
        <v>64</v>
      </c>
      <c r="AB189" s="37">
        <v>82</v>
      </c>
      <c r="AC189" s="37">
        <v>462</v>
      </c>
      <c r="AD189" s="37">
        <v>24</v>
      </c>
      <c r="AE189" s="37"/>
      <c r="AF189" s="37">
        <v>1380</v>
      </c>
      <c r="AG189" s="37"/>
      <c r="AH189" s="37"/>
      <c r="AI189" s="37"/>
      <c r="AJ189" s="37">
        <v>545</v>
      </c>
      <c r="AK189" s="37"/>
      <c r="AL189" s="37"/>
      <c r="AM189" s="37"/>
      <c r="AN189" s="37">
        <v>0</v>
      </c>
      <c r="AO189" s="37"/>
      <c r="AP189" s="37">
        <v>35</v>
      </c>
      <c r="AQ189" s="37"/>
      <c r="AR189" s="37"/>
      <c r="AS189" s="37"/>
      <c r="AT189" s="37">
        <v>300</v>
      </c>
    </row>
    <row r="190" spans="1:46" ht="20.100000000000001" customHeight="1" x14ac:dyDescent="0.2">
      <c r="D190" s="38" t="s">
        <v>103</v>
      </c>
      <c r="F190" s="39">
        <v>382</v>
      </c>
      <c r="G190" s="40"/>
      <c r="H190" s="40"/>
      <c r="I190" s="40"/>
      <c r="J190" s="39">
        <v>1343</v>
      </c>
      <c r="K190" s="39">
        <v>20</v>
      </c>
      <c r="L190" s="39">
        <v>41</v>
      </c>
      <c r="M190" s="40"/>
      <c r="N190" s="39">
        <v>1404</v>
      </c>
      <c r="O190" s="40"/>
      <c r="P190" s="40"/>
      <c r="Q190" s="40"/>
      <c r="R190" s="39">
        <v>1</v>
      </c>
      <c r="S190" s="39">
        <v>28</v>
      </c>
      <c r="T190" s="39">
        <v>79</v>
      </c>
      <c r="U190" s="39">
        <v>145</v>
      </c>
      <c r="V190" s="40"/>
      <c r="W190" s="39">
        <v>193</v>
      </c>
      <c r="X190" s="39">
        <v>37</v>
      </c>
      <c r="Y190" s="39">
        <v>62</v>
      </c>
      <c r="Z190" s="39">
        <v>212</v>
      </c>
      <c r="AA190" s="39">
        <v>76</v>
      </c>
      <c r="AB190" s="39">
        <v>115</v>
      </c>
      <c r="AC190" s="39">
        <v>414</v>
      </c>
      <c r="AD190" s="39">
        <v>0</v>
      </c>
      <c r="AE190" s="40"/>
      <c r="AF190" s="39">
        <v>1362</v>
      </c>
      <c r="AG190" s="40"/>
      <c r="AH190" s="40"/>
      <c r="AI190" s="40"/>
      <c r="AJ190" s="39">
        <v>370</v>
      </c>
      <c r="AK190" s="40"/>
      <c r="AL190" s="40"/>
      <c r="AM190" s="40"/>
      <c r="AN190" s="39">
        <v>0</v>
      </c>
      <c r="AO190" s="40"/>
      <c r="AP190" s="39">
        <v>54</v>
      </c>
      <c r="AQ190" s="40"/>
      <c r="AR190" s="40"/>
      <c r="AS190" s="40"/>
      <c r="AT190" s="39">
        <v>127</v>
      </c>
    </row>
    <row r="191" spans="1:46" ht="20.100000000000001" customHeight="1" x14ac:dyDescent="0.2">
      <c r="D191" s="2" t="s">
        <v>117</v>
      </c>
      <c r="F191" s="37">
        <v>472</v>
      </c>
      <c r="G191" s="37"/>
      <c r="H191" s="37"/>
      <c r="I191" s="37"/>
      <c r="J191" s="37">
        <v>1331</v>
      </c>
      <c r="K191" s="37">
        <v>36</v>
      </c>
      <c r="L191" s="37">
        <v>31</v>
      </c>
      <c r="M191" s="37"/>
      <c r="N191" s="37">
        <v>1398</v>
      </c>
      <c r="O191" s="37"/>
      <c r="P191" s="37"/>
      <c r="Q191" s="37"/>
      <c r="R191" s="37">
        <v>0</v>
      </c>
      <c r="S191" s="37">
        <v>42</v>
      </c>
      <c r="T191" s="37">
        <v>86</v>
      </c>
      <c r="U191" s="37">
        <v>253</v>
      </c>
      <c r="V191" s="37"/>
      <c r="W191" s="37">
        <v>145</v>
      </c>
      <c r="X191" s="37">
        <v>39</v>
      </c>
      <c r="Y191" s="37">
        <v>54</v>
      </c>
      <c r="Z191" s="37">
        <v>217</v>
      </c>
      <c r="AA191" s="37">
        <v>85</v>
      </c>
      <c r="AB191" s="37">
        <v>115</v>
      </c>
      <c r="AC191" s="37">
        <v>397</v>
      </c>
      <c r="AD191" s="37">
        <v>1</v>
      </c>
      <c r="AE191" s="37"/>
      <c r="AF191" s="37">
        <v>1434</v>
      </c>
      <c r="AG191" s="37"/>
      <c r="AH191" s="37"/>
      <c r="AI191" s="37"/>
      <c r="AJ191" s="37">
        <v>385</v>
      </c>
      <c r="AK191" s="37"/>
      <c r="AL191" s="37"/>
      <c r="AM191" s="37"/>
      <c r="AN191" s="37">
        <v>0</v>
      </c>
      <c r="AO191" s="37"/>
      <c r="AP191" s="37">
        <v>51</v>
      </c>
      <c r="AQ191" s="37"/>
      <c r="AR191" s="37"/>
      <c r="AS191" s="37"/>
      <c r="AT191" s="37">
        <v>365</v>
      </c>
    </row>
    <row r="192" spans="1:46" ht="20.100000000000001" customHeight="1" x14ac:dyDescent="0.2">
      <c r="D192" s="38" t="s">
        <v>175</v>
      </c>
      <c r="F192" s="39">
        <v>301</v>
      </c>
      <c r="G192" s="40"/>
      <c r="H192" s="40"/>
      <c r="I192" s="40"/>
      <c r="J192" s="39">
        <v>1402</v>
      </c>
      <c r="K192" s="39">
        <v>50</v>
      </c>
      <c r="L192" s="39">
        <v>12</v>
      </c>
      <c r="M192" s="40"/>
      <c r="N192" s="39">
        <v>1464</v>
      </c>
      <c r="O192" s="40"/>
      <c r="P192" s="40"/>
      <c r="Q192" s="40"/>
      <c r="R192" s="39">
        <v>0</v>
      </c>
      <c r="S192" s="39">
        <v>63</v>
      </c>
      <c r="T192" s="39">
        <v>161</v>
      </c>
      <c r="U192" s="39">
        <v>175</v>
      </c>
      <c r="V192" s="40"/>
      <c r="W192" s="39">
        <v>158</v>
      </c>
      <c r="X192" s="39">
        <v>28</v>
      </c>
      <c r="Y192" s="39">
        <v>43</v>
      </c>
      <c r="Z192" s="39">
        <v>194</v>
      </c>
      <c r="AA192" s="39">
        <v>81</v>
      </c>
      <c r="AB192" s="39">
        <v>69</v>
      </c>
      <c r="AC192" s="39">
        <v>402</v>
      </c>
      <c r="AD192" s="39">
        <v>0</v>
      </c>
      <c r="AE192" s="40"/>
      <c r="AF192" s="39">
        <v>1374</v>
      </c>
      <c r="AG192" s="40"/>
      <c r="AH192" s="40"/>
      <c r="AI192" s="40"/>
      <c r="AJ192" s="39">
        <v>391</v>
      </c>
      <c r="AK192" s="40"/>
      <c r="AL192" s="40"/>
      <c r="AM192" s="40"/>
      <c r="AN192" s="39">
        <v>0</v>
      </c>
      <c r="AO192" s="40"/>
      <c r="AP192" s="39">
        <v>0</v>
      </c>
      <c r="AQ192" s="40"/>
      <c r="AR192" s="40"/>
      <c r="AS192" s="40"/>
      <c r="AT192" s="39">
        <v>61</v>
      </c>
    </row>
    <row r="193" spans="1:46"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spans="1:46" s="1" customFormat="1" ht="20.100000000000001" customHeight="1" x14ac:dyDescent="0.2">
      <c r="A194" s="3"/>
      <c r="B194" s="6"/>
      <c r="C194" s="42" t="s">
        <v>185</v>
      </c>
      <c r="D194" s="42"/>
      <c r="E194" s="5"/>
      <c r="F194" s="44">
        <v>3174</v>
      </c>
      <c r="G194" s="45"/>
      <c r="H194" s="45"/>
      <c r="I194" s="45"/>
      <c r="J194" s="44">
        <v>10782</v>
      </c>
      <c r="K194" s="44">
        <v>300</v>
      </c>
      <c r="L194" s="44">
        <v>236</v>
      </c>
      <c r="M194" s="45"/>
      <c r="N194" s="44">
        <v>11318</v>
      </c>
      <c r="O194" s="45"/>
      <c r="P194" s="45"/>
      <c r="Q194" s="45"/>
      <c r="R194" s="44">
        <v>3</v>
      </c>
      <c r="S194" s="44">
        <v>340</v>
      </c>
      <c r="T194" s="44">
        <v>804</v>
      </c>
      <c r="U194" s="44">
        <v>1310</v>
      </c>
      <c r="V194" s="45"/>
      <c r="W194" s="44">
        <v>1372</v>
      </c>
      <c r="X194" s="44">
        <v>281</v>
      </c>
      <c r="Y194" s="44">
        <v>413</v>
      </c>
      <c r="Z194" s="44">
        <v>1727</v>
      </c>
      <c r="AA194" s="44">
        <v>617</v>
      </c>
      <c r="AB194" s="44">
        <v>732</v>
      </c>
      <c r="AC194" s="44">
        <v>3380</v>
      </c>
      <c r="AD194" s="44">
        <v>26</v>
      </c>
      <c r="AE194" s="45"/>
      <c r="AF194" s="44">
        <v>11005</v>
      </c>
      <c r="AG194" s="45"/>
      <c r="AH194" s="45"/>
      <c r="AI194" s="45"/>
      <c r="AJ194" s="44">
        <v>3160</v>
      </c>
      <c r="AK194" s="45"/>
      <c r="AL194" s="45"/>
      <c r="AM194" s="45"/>
      <c r="AN194" s="44">
        <v>0</v>
      </c>
      <c r="AO194" s="45"/>
      <c r="AP194" s="44">
        <v>327</v>
      </c>
      <c r="AQ194" s="45"/>
      <c r="AR194" s="45"/>
      <c r="AS194" s="45"/>
      <c r="AT194" s="44">
        <v>2137</v>
      </c>
    </row>
    <row r="195" spans="1:46"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spans="1:46"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spans="1:46" ht="20.100000000000001" customHeight="1" x14ac:dyDescent="0.2">
      <c r="D197" s="2" t="s">
        <v>124</v>
      </c>
      <c r="F197" s="37">
        <v>0</v>
      </c>
      <c r="G197" s="37"/>
      <c r="H197" s="37"/>
      <c r="I197" s="37"/>
      <c r="J197" s="37">
        <v>0</v>
      </c>
      <c r="K197" s="37">
        <v>0</v>
      </c>
      <c r="L197" s="37">
        <v>0</v>
      </c>
      <c r="M197" s="37"/>
      <c r="N197" s="37">
        <v>0</v>
      </c>
      <c r="O197" s="37"/>
      <c r="P197" s="37"/>
      <c r="Q197" s="37"/>
      <c r="R197" s="37">
        <v>0</v>
      </c>
      <c r="S197" s="37">
        <v>0</v>
      </c>
      <c r="T197" s="37">
        <v>0</v>
      </c>
      <c r="U197" s="37">
        <v>0</v>
      </c>
      <c r="V197" s="37"/>
      <c r="W197" s="37">
        <v>0</v>
      </c>
      <c r="X197" s="37">
        <v>0</v>
      </c>
      <c r="Y197" s="37">
        <v>0</v>
      </c>
      <c r="Z197" s="37">
        <v>0</v>
      </c>
      <c r="AA197" s="37">
        <v>0</v>
      </c>
      <c r="AB197" s="37">
        <v>0</v>
      </c>
      <c r="AC197" s="37">
        <v>0</v>
      </c>
      <c r="AD197" s="37">
        <v>0</v>
      </c>
      <c r="AE197" s="37"/>
      <c r="AF197" s="37">
        <v>0</v>
      </c>
      <c r="AG197" s="37"/>
      <c r="AH197" s="37"/>
      <c r="AI197" s="37"/>
      <c r="AJ197" s="37">
        <v>0</v>
      </c>
      <c r="AK197" s="37"/>
      <c r="AL197" s="37"/>
      <c r="AM197" s="37"/>
      <c r="AN197" s="37">
        <v>0</v>
      </c>
      <c r="AO197" s="37"/>
      <c r="AP197" s="37">
        <v>0</v>
      </c>
      <c r="AQ197" s="37"/>
      <c r="AR197" s="37"/>
      <c r="AS197" s="37"/>
      <c r="AT197" s="37">
        <v>0</v>
      </c>
    </row>
    <row r="198" spans="1:46" ht="20.100000000000001" customHeight="1" x14ac:dyDescent="0.2">
      <c r="D198" s="38" t="s">
        <v>173</v>
      </c>
      <c r="F198" s="39">
        <v>0</v>
      </c>
      <c r="G198" s="40"/>
      <c r="H198" s="40"/>
      <c r="I198" s="40"/>
      <c r="J198" s="39">
        <v>0</v>
      </c>
      <c r="K198" s="39">
        <v>0</v>
      </c>
      <c r="L198" s="39">
        <v>0</v>
      </c>
      <c r="M198" s="40"/>
      <c r="N198" s="39">
        <v>0</v>
      </c>
      <c r="O198" s="40"/>
      <c r="P198" s="40"/>
      <c r="Q198" s="40"/>
      <c r="R198" s="39">
        <v>0</v>
      </c>
      <c r="S198" s="39">
        <v>0</v>
      </c>
      <c r="T198" s="39">
        <v>0</v>
      </c>
      <c r="U198" s="39">
        <v>0</v>
      </c>
      <c r="V198" s="40"/>
      <c r="W198" s="39">
        <v>0</v>
      </c>
      <c r="X198" s="39">
        <v>0</v>
      </c>
      <c r="Y198" s="39">
        <v>0</v>
      </c>
      <c r="Z198" s="39">
        <v>0</v>
      </c>
      <c r="AA198" s="39">
        <v>0</v>
      </c>
      <c r="AB198" s="39">
        <v>0</v>
      </c>
      <c r="AC198" s="39">
        <v>0</v>
      </c>
      <c r="AD198" s="39">
        <v>0</v>
      </c>
      <c r="AE198" s="40"/>
      <c r="AF198" s="39">
        <v>0</v>
      </c>
      <c r="AG198" s="40"/>
      <c r="AH198" s="40"/>
      <c r="AI198" s="40"/>
      <c r="AJ198" s="39">
        <v>0</v>
      </c>
      <c r="AK198" s="40"/>
      <c r="AL198" s="40"/>
      <c r="AM198" s="40"/>
      <c r="AN198" s="39">
        <v>0</v>
      </c>
      <c r="AO198" s="40"/>
      <c r="AP198" s="39">
        <v>0</v>
      </c>
      <c r="AQ198" s="40"/>
      <c r="AR198" s="40"/>
      <c r="AS198" s="40"/>
      <c r="AT198" s="39">
        <v>0</v>
      </c>
    </row>
    <row r="199" spans="1:46" ht="20.100000000000001" customHeight="1" x14ac:dyDescent="0.2">
      <c r="D199" s="2" t="s">
        <v>100</v>
      </c>
      <c r="F199" s="37">
        <v>0</v>
      </c>
      <c r="G199" s="37"/>
      <c r="H199" s="37"/>
      <c r="I199" s="37"/>
      <c r="J199" s="37">
        <v>0</v>
      </c>
      <c r="K199" s="37">
        <v>0</v>
      </c>
      <c r="L199" s="37">
        <v>0</v>
      </c>
      <c r="M199" s="37"/>
      <c r="N199" s="37">
        <v>0</v>
      </c>
      <c r="O199" s="37"/>
      <c r="P199" s="37"/>
      <c r="Q199" s="37"/>
      <c r="R199" s="37">
        <v>0</v>
      </c>
      <c r="S199" s="37">
        <v>0</v>
      </c>
      <c r="T199" s="37">
        <v>0</v>
      </c>
      <c r="U199" s="37">
        <v>0</v>
      </c>
      <c r="V199" s="37"/>
      <c r="W199" s="37">
        <v>0</v>
      </c>
      <c r="X199" s="37">
        <v>0</v>
      </c>
      <c r="Y199" s="37">
        <v>0</v>
      </c>
      <c r="Z199" s="37">
        <v>0</v>
      </c>
      <c r="AA199" s="37">
        <v>0</v>
      </c>
      <c r="AB199" s="37">
        <v>0</v>
      </c>
      <c r="AC199" s="37">
        <v>0</v>
      </c>
      <c r="AD199" s="37">
        <v>0</v>
      </c>
      <c r="AE199" s="37"/>
      <c r="AF199" s="37">
        <v>0</v>
      </c>
      <c r="AG199" s="37"/>
      <c r="AH199" s="37"/>
      <c r="AI199" s="37"/>
      <c r="AJ199" s="37">
        <v>0</v>
      </c>
      <c r="AK199" s="37"/>
      <c r="AL199" s="37"/>
      <c r="AM199" s="37"/>
      <c r="AN199" s="37">
        <v>0</v>
      </c>
      <c r="AO199" s="37"/>
      <c r="AP199" s="37">
        <v>0</v>
      </c>
      <c r="AQ199" s="37"/>
      <c r="AR199" s="37"/>
      <c r="AS199" s="37"/>
      <c r="AT199" s="37">
        <v>0</v>
      </c>
    </row>
    <row r="200" spans="1:46" ht="20.100000000000001" customHeight="1" x14ac:dyDescent="0.2">
      <c r="D200" s="38" t="s">
        <v>174</v>
      </c>
      <c r="F200" s="39">
        <v>0</v>
      </c>
      <c r="G200" s="40"/>
      <c r="H200" s="40"/>
      <c r="I200" s="40"/>
      <c r="J200" s="39">
        <v>0</v>
      </c>
      <c r="K200" s="39">
        <v>0</v>
      </c>
      <c r="L200" s="39">
        <v>0</v>
      </c>
      <c r="M200" s="40"/>
      <c r="N200" s="39">
        <v>0</v>
      </c>
      <c r="O200" s="40"/>
      <c r="P200" s="40"/>
      <c r="Q200" s="40"/>
      <c r="R200" s="39">
        <v>0</v>
      </c>
      <c r="S200" s="39">
        <v>0</v>
      </c>
      <c r="T200" s="39">
        <v>0</v>
      </c>
      <c r="U200" s="39">
        <v>0</v>
      </c>
      <c r="V200" s="40"/>
      <c r="W200" s="39">
        <v>0</v>
      </c>
      <c r="X200" s="39">
        <v>0</v>
      </c>
      <c r="Y200" s="39">
        <v>0</v>
      </c>
      <c r="Z200" s="39">
        <v>0</v>
      </c>
      <c r="AA200" s="39">
        <v>0</v>
      </c>
      <c r="AB200" s="39">
        <v>0</v>
      </c>
      <c r="AC200" s="39">
        <v>0</v>
      </c>
      <c r="AD200" s="39">
        <v>0</v>
      </c>
      <c r="AE200" s="40"/>
      <c r="AF200" s="39">
        <v>0</v>
      </c>
      <c r="AG200" s="40"/>
      <c r="AH200" s="40"/>
      <c r="AI200" s="40"/>
      <c r="AJ200" s="39">
        <v>0</v>
      </c>
      <c r="AK200" s="40"/>
      <c r="AL200" s="40"/>
      <c r="AM200" s="40"/>
      <c r="AN200" s="39">
        <v>0</v>
      </c>
      <c r="AO200" s="40"/>
      <c r="AP200" s="39">
        <v>0</v>
      </c>
      <c r="AQ200" s="40"/>
      <c r="AR200" s="40"/>
      <c r="AS200" s="40"/>
      <c r="AT200" s="39">
        <v>0</v>
      </c>
    </row>
    <row r="201" spans="1:46" ht="20.100000000000001" customHeight="1" x14ac:dyDescent="0.2">
      <c r="D201" s="2" t="s">
        <v>115</v>
      </c>
      <c r="F201" s="37">
        <v>0</v>
      </c>
      <c r="G201" s="37"/>
      <c r="H201" s="37"/>
      <c r="I201" s="37"/>
      <c r="J201" s="37">
        <v>0</v>
      </c>
      <c r="K201" s="37">
        <v>0</v>
      </c>
      <c r="L201" s="37">
        <v>0</v>
      </c>
      <c r="M201" s="37"/>
      <c r="N201" s="37">
        <v>0</v>
      </c>
      <c r="O201" s="37"/>
      <c r="P201" s="37"/>
      <c r="Q201" s="37"/>
      <c r="R201" s="37">
        <v>0</v>
      </c>
      <c r="S201" s="37">
        <v>0</v>
      </c>
      <c r="T201" s="37">
        <v>0</v>
      </c>
      <c r="U201" s="37">
        <v>0</v>
      </c>
      <c r="V201" s="37"/>
      <c r="W201" s="37">
        <v>0</v>
      </c>
      <c r="X201" s="37">
        <v>0</v>
      </c>
      <c r="Y201" s="37">
        <v>0</v>
      </c>
      <c r="Z201" s="37">
        <v>0</v>
      </c>
      <c r="AA201" s="37">
        <v>0</v>
      </c>
      <c r="AB201" s="37">
        <v>0</v>
      </c>
      <c r="AC201" s="37">
        <v>0</v>
      </c>
      <c r="AD201" s="37">
        <v>0</v>
      </c>
      <c r="AE201" s="37"/>
      <c r="AF201" s="37">
        <v>0</v>
      </c>
      <c r="AG201" s="37"/>
      <c r="AH201" s="37"/>
      <c r="AI201" s="37"/>
      <c r="AJ201" s="37">
        <v>0</v>
      </c>
      <c r="AK201" s="37"/>
      <c r="AL201" s="37"/>
      <c r="AM201" s="37"/>
      <c r="AN201" s="37">
        <v>0</v>
      </c>
      <c r="AO201" s="37"/>
      <c r="AP201" s="37">
        <v>0</v>
      </c>
      <c r="AQ201" s="37"/>
      <c r="AR201" s="37"/>
      <c r="AS201" s="37"/>
      <c r="AT201" s="37">
        <v>0</v>
      </c>
    </row>
    <row r="202" spans="1:46" ht="20.100000000000001" customHeight="1" x14ac:dyDescent="0.2">
      <c r="D202" s="38" t="s">
        <v>116</v>
      </c>
      <c r="F202" s="39">
        <v>0</v>
      </c>
      <c r="G202" s="40"/>
      <c r="H202" s="40"/>
      <c r="I202" s="40"/>
      <c r="J202" s="39">
        <v>0</v>
      </c>
      <c r="K202" s="39">
        <v>0</v>
      </c>
      <c r="L202" s="39">
        <v>0</v>
      </c>
      <c r="M202" s="40"/>
      <c r="N202" s="39">
        <v>0</v>
      </c>
      <c r="O202" s="40"/>
      <c r="P202" s="40"/>
      <c r="Q202" s="40"/>
      <c r="R202" s="39">
        <v>0</v>
      </c>
      <c r="S202" s="39">
        <v>0</v>
      </c>
      <c r="T202" s="39">
        <v>0</v>
      </c>
      <c r="U202" s="39">
        <v>0</v>
      </c>
      <c r="V202" s="40"/>
      <c r="W202" s="39">
        <v>0</v>
      </c>
      <c r="X202" s="39">
        <v>0</v>
      </c>
      <c r="Y202" s="39">
        <v>0</v>
      </c>
      <c r="Z202" s="39">
        <v>0</v>
      </c>
      <c r="AA202" s="39">
        <v>0</v>
      </c>
      <c r="AB202" s="39">
        <v>0</v>
      </c>
      <c r="AC202" s="39">
        <v>0</v>
      </c>
      <c r="AD202" s="39">
        <v>0</v>
      </c>
      <c r="AE202" s="40"/>
      <c r="AF202" s="39">
        <v>0</v>
      </c>
      <c r="AG202" s="40"/>
      <c r="AH202" s="40"/>
      <c r="AI202" s="40"/>
      <c r="AJ202" s="39">
        <v>0</v>
      </c>
      <c r="AK202" s="40"/>
      <c r="AL202" s="40"/>
      <c r="AM202" s="40"/>
      <c r="AN202" s="39">
        <v>0</v>
      </c>
      <c r="AO202" s="40"/>
      <c r="AP202" s="39">
        <v>0</v>
      </c>
      <c r="AQ202" s="40"/>
      <c r="AR202" s="40"/>
      <c r="AS202" s="40"/>
      <c r="AT202" s="39">
        <v>0</v>
      </c>
    </row>
    <row r="203" spans="1:46" ht="20.100000000000001" customHeight="1" x14ac:dyDescent="0.2">
      <c r="D203" s="2" t="s">
        <v>104</v>
      </c>
      <c r="F203" s="37">
        <v>0</v>
      </c>
      <c r="G203" s="37"/>
      <c r="H203" s="37"/>
      <c r="I203" s="37"/>
      <c r="J203" s="37">
        <v>0</v>
      </c>
      <c r="K203" s="37">
        <v>0</v>
      </c>
      <c r="L203" s="37">
        <v>0</v>
      </c>
      <c r="M203" s="37"/>
      <c r="N203" s="37">
        <v>0</v>
      </c>
      <c r="O203" s="37"/>
      <c r="P203" s="37"/>
      <c r="Q203" s="37"/>
      <c r="R203" s="37">
        <v>0</v>
      </c>
      <c r="S203" s="37">
        <v>0</v>
      </c>
      <c r="T203" s="37">
        <v>0</v>
      </c>
      <c r="U203" s="37">
        <v>0</v>
      </c>
      <c r="V203" s="37"/>
      <c r="W203" s="37">
        <v>0</v>
      </c>
      <c r="X203" s="37">
        <v>0</v>
      </c>
      <c r="Y203" s="37">
        <v>0</v>
      </c>
      <c r="Z203" s="37">
        <v>0</v>
      </c>
      <c r="AA203" s="37">
        <v>0</v>
      </c>
      <c r="AB203" s="37">
        <v>0</v>
      </c>
      <c r="AC203" s="37">
        <v>0</v>
      </c>
      <c r="AD203" s="37">
        <v>0</v>
      </c>
      <c r="AE203" s="37"/>
      <c r="AF203" s="37">
        <v>0</v>
      </c>
      <c r="AG203" s="37"/>
      <c r="AH203" s="37"/>
      <c r="AI203" s="37"/>
      <c r="AJ203" s="37">
        <v>0</v>
      </c>
      <c r="AK203" s="37"/>
      <c r="AL203" s="37"/>
      <c r="AM203" s="37"/>
      <c r="AN203" s="37">
        <v>0</v>
      </c>
      <c r="AO203" s="37"/>
      <c r="AP203" s="37">
        <v>0</v>
      </c>
      <c r="AQ203" s="37"/>
      <c r="AR203" s="37"/>
      <c r="AS203" s="37"/>
      <c r="AT203" s="37">
        <v>0</v>
      </c>
    </row>
    <row r="204" spans="1:46"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spans="1:46" s="1" customFormat="1" ht="20.100000000000001" customHeight="1" x14ac:dyDescent="0.2">
      <c r="A205" s="3"/>
      <c r="B205" s="6"/>
      <c r="C205" s="42" t="s">
        <v>144</v>
      </c>
      <c r="D205" s="42"/>
      <c r="E205" s="5"/>
      <c r="F205" s="44">
        <v>0</v>
      </c>
      <c r="G205" s="45"/>
      <c r="H205" s="45"/>
      <c r="I205" s="45"/>
      <c r="J205" s="44">
        <v>0</v>
      </c>
      <c r="K205" s="44">
        <v>0</v>
      </c>
      <c r="L205" s="44">
        <v>0</v>
      </c>
      <c r="M205" s="45"/>
      <c r="N205" s="44">
        <v>0</v>
      </c>
      <c r="O205" s="45"/>
      <c r="P205" s="45"/>
      <c r="Q205" s="45"/>
      <c r="R205" s="44">
        <v>0</v>
      </c>
      <c r="S205" s="44">
        <v>0</v>
      </c>
      <c r="T205" s="44">
        <v>0</v>
      </c>
      <c r="U205" s="44">
        <v>0</v>
      </c>
      <c r="V205" s="45"/>
      <c r="W205" s="44">
        <v>0</v>
      </c>
      <c r="X205" s="44">
        <v>0</v>
      </c>
      <c r="Y205" s="44">
        <v>0</v>
      </c>
      <c r="Z205" s="44">
        <v>0</v>
      </c>
      <c r="AA205" s="44">
        <v>0</v>
      </c>
      <c r="AB205" s="44">
        <v>0</v>
      </c>
      <c r="AC205" s="44">
        <v>0</v>
      </c>
      <c r="AD205" s="44">
        <v>0</v>
      </c>
      <c r="AE205" s="45"/>
      <c r="AF205" s="44">
        <v>0</v>
      </c>
      <c r="AG205" s="45"/>
      <c r="AH205" s="45"/>
      <c r="AI205" s="45"/>
      <c r="AJ205" s="44">
        <v>0</v>
      </c>
      <c r="AK205" s="45"/>
      <c r="AL205" s="45"/>
      <c r="AM205" s="45"/>
      <c r="AN205" s="44">
        <v>0</v>
      </c>
      <c r="AO205" s="45"/>
      <c r="AP205" s="44">
        <v>0</v>
      </c>
      <c r="AQ205" s="45"/>
      <c r="AR205" s="45"/>
      <c r="AS205" s="45"/>
      <c r="AT205" s="44">
        <v>0</v>
      </c>
    </row>
    <row r="206" spans="1:46"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row>
    <row r="207" spans="1:46"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spans="1:46" ht="19.5" customHeight="1" x14ac:dyDescent="0.2">
      <c r="D208" s="2" t="s">
        <v>187</v>
      </c>
      <c r="F208" s="37">
        <v>0</v>
      </c>
      <c r="G208" s="37"/>
      <c r="H208" s="37"/>
      <c r="I208" s="37"/>
      <c r="J208" s="37">
        <v>0</v>
      </c>
      <c r="K208" s="37">
        <v>0</v>
      </c>
      <c r="L208" s="37">
        <v>0</v>
      </c>
      <c r="M208" s="37"/>
      <c r="N208" s="37">
        <v>0</v>
      </c>
      <c r="O208" s="37"/>
      <c r="P208" s="37"/>
      <c r="Q208" s="37"/>
      <c r="R208" s="37">
        <v>0</v>
      </c>
      <c r="S208" s="37">
        <v>0</v>
      </c>
      <c r="T208" s="37">
        <v>0</v>
      </c>
      <c r="U208" s="37">
        <v>0</v>
      </c>
      <c r="V208" s="37"/>
      <c r="W208" s="37">
        <v>0</v>
      </c>
      <c r="X208" s="37">
        <v>0</v>
      </c>
      <c r="Y208" s="37">
        <v>0</v>
      </c>
      <c r="Z208" s="37">
        <v>0</v>
      </c>
      <c r="AA208" s="37">
        <v>0</v>
      </c>
      <c r="AB208" s="37">
        <v>0</v>
      </c>
      <c r="AC208" s="37">
        <v>0</v>
      </c>
      <c r="AD208" s="37">
        <v>0</v>
      </c>
      <c r="AE208" s="37"/>
      <c r="AF208" s="37">
        <v>0</v>
      </c>
      <c r="AG208" s="37"/>
      <c r="AH208" s="37"/>
      <c r="AI208" s="37"/>
      <c r="AJ208" s="37">
        <v>0</v>
      </c>
      <c r="AK208" s="37"/>
      <c r="AL208" s="37"/>
      <c r="AM208" s="37"/>
      <c r="AN208" s="37">
        <v>0</v>
      </c>
      <c r="AO208" s="37"/>
      <c r="AP208" s="37">
        <v>0</v>
      </c>
      <c r="AQ208" s="37"/>
      <c r="AR208" s="37"/>
      <c r="AS208" s="37"/>
      <c r="AT208" s="37">
        <v>0</v>
      </c>
    </row>
    <row r="209" spans="1:46"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row>
    <row r="210" spans="1:46" s="1" customFormat="1" ht="20.100000000000001" customHeight="1" x14ac:dyDescent="0.2">
      <c r="A210" s="3"/>
      <c r="B210" s="6"/>
      <c r="C210" s="42" t="s">
        <v>188</v>
      </c>
      <c r="D210" s="42"/>
      <c r="E210" s="5"/>
      <c r="F210" s="44">
        <v>0</v>
      </c>
      <c r="G210" s="45"/>
      <c r="H210" s="45"/>
      <c r="I210" s="45"/>
      <c r="J210" s="44">
        <v>0</v>
      </c>
      <c r="K210" s="44">
        <v>0</v>
      </c>
      <c r="L210" s="44">
        <v>0</v>
      </c>
      <c r="M210" s="45"/>
      <c r="N210" s="44">
        <v>0</v>
      </c>
      <c r="O210" s="45"/>
      <c r="P210" s="45"/>
      <c r="Q210" s="45"/>
      <c r="R210" s="44">
        <v>0</v>
      </c>
      <c r="S210" s="44">
        <v>0</v>
      </c>
      <c r="T210" s="44">
        <v>0</v>
      </c>
      <c r="U210" s="44">
        <v>0</v>
      </c>
      <c r="V210" s="45"/>
      <c r="W210" s="44">
        <v>0</v>
      </c>
      <c r="X210" s="44">
        <v>0</v>
      </c>
      <c r="Y210" s="44">
        <v>0</v>
      </c>
      <c r="Z210" s="44">
        <v>0</v>
      </c>
      <c r="AA210" s="44">
        <v>0</v>
      </c>
      <c r="AB210" s="44">
        <v>0</v>
      </c>
      <c r="AC210" s="44">
        <v>0</v>
      </c>
      <c r="AD210" s="44">
        <v>0</v>
      </c>
      <c r="AE210" s="45"/>
      <c r="AF210" s="44">
        <v>0</v>
      </c>
      <c r="AG210" s="45"/>
      <c r="AH210" s="45"/>
      <c r="AI210" s="45"/>
      <c r="AJ210" s="44">
        <v>0</v>
      </c>
      <c r="AK210" s="45"/>
      <c r="AL210" s="45"/>
      <c r="AM210" s="45"/>
      <c r="AN210" s="44">
        <v>0</v>
      </c>
      <c r="AO210" s="45"/>
      <c r="AP210" s="44">
        <v>0</v>
      </c>
      <c r="AQ210" s="45"/>
      <c r="AR210" s="45"/>
      <c r="AS210" s="45"/>
      <c r="AT210" s="44">
        <v>0</v>
      </c>
    </row>
    <row r="211" spans="1:46"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row>
    <row r="212" spans="1:46" s="1" customFormat="1" ht="20.100000000000001" customHeight="1" x14ac:dyDescent="0.25">
      <c r="A212" s="3"/>
      <c r="B212" s="49" t="s">
        <v>189</v>
      </c>
      <c r="C212" s="50"/>
      <c r="D212" s="50"/>
      <c r="E212" s="5"/>
      <c r="F212" s="51">
        <v>3174</v>
      </c>
      <c r="G212" s="52"/>
      <c r="H212" s="52"/>
      <c r="I212" s="52"/>
      <c r="J212" s="51">
        <v>10782</v>
      </c>
      <c r="K212" s="51">
        <v>300</v>
      </c>
      <c r="L212" s="51">
        <v>236</v>
      </c>
      <c r="M212" s="52"/>
      <c r="N212" s="51">
        <v>11318</v>
      </c>
      <c r="O212" s="52"/>
      <c r="P212" s="52"/>
      <c r="Q212" s="52"/>
      <c r="R212" s="51">
        <v>3</v>
      </c>
      <c r="S212" s="51">
        <v>340</v>
      </c>
      <c r="T212" s="51">
        <v>804</v>
      </c>
      <c r="U212" s="51">
        <v>1310</v>
      </c>
      <c r="V212" s="52"/>
      <c r="W212" s="51">
        <v>1372</v>
      </c>
      <c r="X212" s="51">
        <v>281</v>
      </c>
      <c r="Y212" s="51">
        <v>413</v>
      </c>
      <c r="Z212" s="51">
        <v>1727</v>
      </c>
      <c r="AA212" s="51">
        <v>617</v>
      </c>
      <c r="AB212" s="51">
        <v>732</v>
      </c>
      <c r="AC212" s="51">
        <v>3380</v>
      </c>
      <c r="AD212" s="51">
        <v>26</v>
      </c>
      <c r="AE212" s="52"/>
      <c r="AF212" s="51">
        <v>11005</v>
      </c>
      <c r="AG212" s="52"/>
      <c r="AH212" s="52"/>
      <c r="AI212" s="52"/>
      <c r="AJ212" s="51">
        <v>3160</v>
      </c>
      <c r="AK212" s="52"/>
      <c r="AL212" s="52"/>
      <c r="AM212" s="52"/>
      <c r="AN212" s="51">
        <v>0</v>
      </c>
      <c r="AO212" s="52"/>
      <c r="AP212" s="51">
        <v>327</v>
      </c>
      <c r="AQ212" s="52"/>
      <c r="AR212" s="52"/>
      <c r="AS212" s="52"/>
      <c r="AT212" s="51">
        <v>2137</v>
      </c>
    </row>
    <row r="213" spans="1:46"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spans="1:46"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spans="1:46"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spans="1:46" ht="20.100000000000001" customHeight="1" x14ac:dyDescent="0.2">
      <c r="D216" s="2" t="s">
        <v>192</v>
      </c>
      <c r="F216" s="37">
        <v>0</v>
      </c>
      <c r="G216" s="37"/>
      <c r="H216" s="37"/>
      <c r="I216" s="37"/>
      <c r="J216" s="37">
        <v>0</v>
      </c>
      <c r="K216" s="37">
        <v>0</v>
      </c>
      <c r="L216" s="37">
        <v>0</v>
      </c>
      <c r="M216" s="37"/>
      <c r="N216" s="37">
        <v>0</v>
      </c>
      <c r="O216" s="37"/>
      <c r="P216" s="37"/>
      <c r="Q216" s="37"/>
      <c r="R216" s="37">
        <v>0</v>
      </c>
      <c r="S216" s="37">
        <v>0</v>
      </c>
      <c r="T216" s="37">
        <v>0</v>
      </c>
      <c r="U216" s="37">
        <v>0</v>
      </c>
      <c r="V216" s="37"/>
      <c r="W216" s="37">
        <v>0</v>
      </c>
      <c r="X216" s="37">
        <v>0</v>
      </c>
      <c r="Y216" s="37">
        <v>0</v>
      </c>
      <c r="Z216" s="37">
        <v>0</v>
      </c>
      <c r="AA216" s="37">
        <v>0</v>
      </c>
      <c r="AB216" s="37">
        <v>0</v>
      </c>
      <c r="AC216" s="37">
        <v>0</v>
      </c>
      <c r="AD216" s="37">
        <v>0</v>
      </c>
      <c r="AE216" s="37"/>
      <c r="AF216" s="37">
        <v>0</v>
      </c>
      <c r="AG216" s="37"/>
      <c r="AH216" s="37"/>
      <c r="AI216" s="37"/>
      <c r="AJ216" s="37">
        <v>0</v>
      </c>
      <c r="AK216" s="37"/>
      <c r="AL216" s="37"/>
      <c r="AM216" s="37"/>
      <c r="AN216" s="37">
        <v>0</v>
      </c>
      <c r="AO216" s="37"/>
      <c r="AP216" s="37">
        <v>0</v>
      </c>
      <c r="AQ216" s="37"/>
      <c r="AR216" s="37"/>
      <c r="AS216" s="37"/>
      <c r="AT216" s="37">
        <v>0</v>
      </c>
    </row>
    <row r="217" spans="1:46" ht="20.100000000000001" customHeight="1" x14ac:dyDescent="0.2">
      <c r="D217" s="38" t="s">
        <v>193</v>
      </c>
      <c r="F217" s="39">
        <v>0</v>
      </c>
      <c r="G217" s="40"/>
      <c r="H217" s="40"/>
      <c r="I217" s="40"/>
      <c r="J217" s="39">
        <v>0</v>
      </c>
      <c r="K217" s="39">
        <v>0</v>
      </c>
      <c r="L217" s="39">
        <v>0</v>
      </c>
      <c r="M217" s="40"/>
      <c r="N217" s="39">
        <v>0</v>
      </c>
      <c r="O217" s="40"/>
      <c r="P217" s="40"/>
      <c r="Q217" s="40"/>
      <c r="R217" s="39">
        <v>0</v>
      </c>
      <c r="S217" s="39">
        <v>0</v>
      </c>
      <c r="T217" s="39">
        <v>0</v>
      </c>
      <c r="U217" s="39">
        <v>0</v>
      </c>
      <c r="V217" s="40"/>
      <c r="W217" s="39">
        <v>0</v>
      </c>
      <c r="X217" s="39">
        <v>0</v>
      </c>
      <c r="Y217" s="39">
        <v>0</v>
      </c>
      <c r="Z217" s="39">
        <v>0</v>
      </c>
      <c r="AA217" s="39">
        <v>0</v>
      </c>
      <c r="AB217" s="39">
        <v>0</v>
      </c>
      <c r="AC217" s="39">
        <v>0</v>
      </c>
      <c r="AD217" s="39">
        <v>0</v>
      </c>
      <c r="AE217" s="40"/>
      <c r="AF217" s="39">
        <v>0</v>
      </c>
      <c r="AG217" s="40"/>
      <c r="AH217" s="40"/>
      <c r="AI217" s="40"/>
      <c r="AJ217" s="39">
        <v>0</v>
      </c>
      <c r="AK217" s="40"/>
      <c r="AL217" s="40"/>
      <c r="AM217" s="40"/>
      <c r="AN217" s="39">
        <v>0</v>
      </c>
      <c r="AO217" s="40"/>
      <c r="AP217" s="39">
        <v>0</v>
      </c>
      <c r="AQ217" s="40"/>
      <c r="AR217" s="40"/>
      <c r="AS217" s="40"/>
      <c r="AT217" s="39">
        <v>0</v>
      </c>
    </row>
    <row r="218" spans="1:46" ht="20.100000000000001" customHeight="1" x14ac:dyDescent="0.2">
      <c r="D218" s="2" t="s">
        <v>194</v>
      </c>
      <c r="F218" s="37">
        <v>0</v>
      </c>
      <c r="G218" s="37"/>
      <c r="H218" s="37"/>
      <c r="I218" s="37"/>
      <c r="J218" s="37">
        <v>0</v>
      </c>
      <c r="K218" s="37">
        <v>0</v>
      </c>
      <c r="L218" s="37">
        <v>0</v>
      </c>
      <c r="M218" s="37"/>
      <c r="N218" s="37">
        <v>0</v>
      </c>
      <c r="O218" s="37"/>
      <c r="P218" s="37"/>
      <c r="Q218" s="37"/>
      <c r="R218" s="37">
        <v>0</v>
      </c>
      <c r="S218" s="37">
        <v>0</v>
      </c>
      <c r="T218" s="37">
        <v>0</v>
      </c>
      <c r="U218" s="37">
        <v>0</v>
      </c>
      <c r="V218" s="37"/>
      <c r="W218" s="37">
        <v>0</v>
      </c>
      <c r="X218" s="37">
        <v>0</v>
      </c>
      <c r="Y218" s="37">
        <v>0</v>
      </c>
      <c r="Z218" s="37">
        <v>0</v>
      </c>
      <c r="AA218" s="37">
        <v>0</v>
      </c>
      <c r="AB218" s="37">
        <v>0</v>
      </c>
      <c r="AC218" s="37">
        <v>0</v>
      </c>
      <c r="AD218" s="37">
        <v>0</v>
      </c>
      <c r="AE218" s="37"/>
      <c r="AF218" s="37">
        <v>0</v>
      </c>
      <c r="AG218" s="37"/>
      <c r="AH218" s="37"/>
      <c r="AI218" s="37"/>
      <c r="AJ218" s="37">
        <v>0</v>
      </c>
      <c r="AK218" s="37"/>
      <c r="AL218" s="37"/>
      <c r="AM218" s="37"/>
      <c r="AN218" s="37">
        <v>0</v>
      </c>
      <c r="AO218" s="37"/>
      <c r="AP218" s="37">
        <v>0</v>
      </c>
      <c r="AQ218" s="37"/>
      <c r="AR218" s="37"/>
      <c r="AS218" s="37"/>
      <c r="AT218" s="37">
        <v>0</v>
      </c>
    </row>
    <row r="219" spans="1:46" ht="20.100000000000001" customHeight="1" x14ac:dyDescent="0.2">
      <c r="D219" s="38" t="s">
        <v>195</v>
      </c>
      <c r="F219" s="39">
        <v>0</v>
      </c>
      <c r="G219" s="40"/>
      <c r="H219" s="40"/>
      <c r="I219" s="40"/>
      <c r="J219" s="39">
        <v>0</v>
      </c>
      <c r="K219" s="39">
        <v>0</v>
      </c>
      <c r="L219" s="39">
        <v>0</v>
      </c>
      <c r="M219" s="40"/>
      <c r="N219" s="39">
        <v>0</v>
      </c>
      <c r="O219" s="40"/>
      <c r="P219" s="40"/>
      <c r="Q219" s="40"/>
      <c r="R219" s="39">
        <v>0</v>
      </c>
      <c r="S219" s="39">
        <v>0</v>
      </c>
      <c r="T219" s="39">
        <v>0</v>
      </c>
      <c r="U219" s="39">
        <v>0</v>
      </c>
      <c r="V219" s="40"/>
      <c r="W219" s="39">
        <v>0</v>
      </c>
      <c r="X219" s="39">
        <v>0</v>
      </c>
      <c r="Y219" s="39">
        <v>0</v>
      </c>
      <c r="Z219" s="39">
        <v>0</v>
      </c>
      <c r="AA219" s="39">
        <v>0</v>
      </c>
      <c r="AB219" s="39">
        <v>0</v>
      </c>
      <c r="AC219" s="39">
        <v>0</v>
      </c>
      <c r="AD219" s="39">
        <v>0</v>
      </c>
      <c r="AE219" s="40"/>
      <c r="AF219" s="39">
        <v>0</v>
      </c>
      <c r="AG219" s="40"/>
      <c r="AH219" s="40"/>
      <c r="AI219" s="40"/>
      <c r="AJ219" s="39">
        <v>0</v>
      </c>
      <c r="AK219" s="40"/>
      <c r="AL219" s="40"/>
      <c r="AM219" s="40"/>
      <c r="AN219" s="39">
        <v>0</v>
      </c>
      <c r="AO219" s="40"/>
      <c r="AP219" s="39">
        <v>0</v>
      </c>
      <c r="AQ219" s="40"/>
      <c r="AR219" s="40"/>
      <c r="AS219" s="40"/>
      <c r="AT219" s="39">
        <v>0</v>
      </c>
    </row>
    <row r="220" spans="1:46" ht="20.100000000000001" customHeight="1" x14ac:dyDescent="0.2">
      <c r="D220" s="2" t="s">
        <v>115</v>
      </c>
      <c r="F220" s="37">
        <v>0</v>
      </c>
      <c r="G220" s="37"/>
      <c r="H220" s="37"/>
      <c r="I220" s="37"/>
      <c r="J220" s="37">
        <v>0</v>
      </c>
      <c r="K220" s="37">
        <v>0</v>
      </c>
      <c r="L220" s="37">
        <v>0</v>
      </c>
      <c r="M220" s="37"/>
      <c r="N220" s="37">
        <v>0</v>
      </c>
      <c r="O220" s="37"/>
      <c r="P220" s="37"/>
      <c r="Q220" s="37"/>
      <c r="R220" s="37">
        <v>0</v>
      </c>
      <c r="S220" s="37">
        <v>0</v>
      </c>
      <c r="T220" s="37">
        <v>0</v>
      </c>
      <c r="U220" s="37">
        <v>0</v>
      </c>
      <c r="V220" s="37"/>
      <c r="W220" s="37">
        <v>0</v>
      </c>
      <c r="X220" s="37">
        <v>0</v>
      </c>
      <c r="Y220" s="37">
        <v>0</v>
      </c>
      <c r="Z220" s="37">
        <v>0</v>
      </c>
      <c r="AA220" s="37">
        <v>0</v>
      </c>
      <c r="AB220" s="37">
        <v>0</v>
      </c>
      <c r="AC220" s="37">
        <v>0</v>
      </c>
      <c r="AD220" s="37">
        <v>0</v>
      </c>
      <c r="AE220" s="37"/>
      <c r="AF220" s="37">
        <v>0</v>
      </c>
      <c r="AG220" s="37"/>
      <c r="AH220" s="37"/>
      <c r="AI220" s="37"/>
      <c r="AJ220" s="37">
        <v>0</v>
      </c>
      <c r="AK220" s="37"/>
      <c r="AL220" s="37"/>
      <c r="AM220" s="37"/>
      <c r="AN220" s="37">
        <v>0</v>
      </c>
      <c r="AO220" s="37"/>
      <c r="AP220" s="37">
        <v>0</v>
      </c>
      <c r="AQ220" s="37"/>
      <c r="AR220" s="37"/>
      <c r="AS220" s="37"/>
      <c r="AT220" s="37">
        <v>0</v>
      </c>
    </row>
    <row r="221" spans="1:46" ht="20.100000000000001" customHeight="1" x14ac:dyDescent="0.2">
      <c r="D221" s="38" t="s">
        <v>116</v>
      </c>
      <c r="F221" s="39">
        <v>0</v>
      </c>
      <c r="G221" s="40"/>
      <c r="H221" s="40"/>
      <c r="I221" s="40"/>
      <c r="J221" s="39">
        <v>0</v>
      </c>
      <c r="K221" s="39">
        <v>0</v>
      </c>
      <c r="L221" s="39">
        <v>0</v>
      </c>
      <c r="M221" s="40"/>
      <c r="N221" s="39">
        <v>0</v>
      </c>
      <c r="O221" s="40"/>
      <c r="P221" s="40"/>
      <c r="Q221" s="40"/>
      <c r="R221" s="39">
        <v>0</v>
      </c>
      <c r="S221" s="39">
        <v>0</v>
      </c>
      <c r="T221" s="39">
        <v>0</v>
      </c>
      <c r="U221" s="39">
        <v>0</v>
      </c>
      <c r="V221" s="40"/>
      <c r="W221" s="39">
        <v>0</v>
      </c>
      <c r="X221" s="39">
        <v>0</v>
      </c>
      <c r="Y221" s="39">
        <v>0</v>
      </c>
      <c r="Z221" s="39">
        <v>0</v>
      </c>
      <c r="AA221" s="39">
        <v>0</v>
      </c>
      <c r="AB221" s="39">
        <v>0</v>
      </c>
      <c r="AC221" s="39">
        <v>0</v>
      </c>
      <c r="AD221" s="39">
        <v>0</v>
      </c>
      <c r="AE221" s="40"/>
      <c r="AF221" s="39">
        <v>0</v>
      </c>
      <c r="AG221" s="40"/>
      <c r="AH221" s="40"/>
      <c r="AI221" s="40"/>
      <c r="AJ221" s="39">
        <v>0</v>
      </c>
      <c r="AK221" s="40"/>
      <c r="AL221" s="40"/>
      <c r="AM221" s="40"/>
      <c r="AN221" s="39">
        <v>0</v>
      </c>
      <c r="AO221" s="40"/>
      <c r="AP221" s="39">
        <v>0</v>
      </c>
      <c r="AQ221" s="40"/>
      <c r="AR221" s="40"/>
      <c r="AS221" s="40"/>
      <c r="AT221" s="39">
        <v>0</v>
      </c>
    </row>
    <row r="222" spans="1:46"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spans="1:46" s="1" customFormat="1" ht="20.100000000000001" customHeight="1" x14ac:dyDescent="0.2">
      <c r="A223" s="3"/>
      <c r="B223" s="6"/>
      <c r="C223" s="42" t="s">
        <v>196</v>
      </c>
      <c r="D223" s="42"/>
      <c r="E223" s="5"/>
      <c r="F223" s="44">
        <v>0</v>
      </c>
      <c r="G223" s="45"/>
      <c r="H223" s="45"/>
      <c r="I223" s="45"/>
      <c r="J223" s="44">
        <v>0</v>
      </c>
      <c r="K223" s="44">
        <v>0</v>
      </c>
      <c r="L223" s="44">
        <v>0</v>
      </c>
      <c r="M223" s="45"/>
      <c r="N223" s="44">
        <v>0</v>
      </c>
      <c r="O223" s="45"/>
      <c r="P223" s="45"/>
      <c r="Q223" s="45"/>
      <c r="R223" s="44">
        <v>0</v>
      </c>
      <c r="S223" s="44">
        <v>0</v>
      </c>
      <c r="T223" s="44">
        <v>0</v>
      </c>
      <c r="U223" s="44">
        <v>0</v>
      </c>
      <c r="V223" s="45"/>
      <c r="W223" s="44">
        <v>0</v>
      </c>
      <c r="X223" s="44">
        <v>0</v>
      </c>
      <c r="Y223" s="44">
        <v>0</v>
      </c>
      <c r="Z223" s="44">
        <v>0</v>
      </c>
      <c r="AA223" s="44">
        <v>0</v>
      </c>
      <c r="AB223" s="44">
        <v>0</v>
      </c>
      <c r="AC223" s="44">
        <v>0</v>
      </c>
      <c r="AD223" s="44">
        <v>0</v>
      </c>
      <c r="AE223" s="45"/>
      <c r="AF223" s="44">
        <v>0</v>
      </c>
      <c r="AG223" s="45"/>
      <c r="AH223" s="45"/>
      <c r="AI223" s="45"/>
      <c r="AJ223" s="44">
        <v>0</v>
      </c>
      <c r="AK223" s="45"/>
      <c r="AL223" s="45"/>
      <c r="AM223" s="45"/>
      <c r="AN223" s="44">
        <v>0</v>
      </c>
      <c r="AO223" s="45"/>
      <c r="AP223" s="44">
        <v>0</v>
      </c>
      <c r="AQ223" s="45"/>
      <c r="AR223" s="45"/>
      <c r="AS223" s="45"/>
      <c r="AT223" s="44">
        <v>0</v>
      </c>
    </row>
    <row r="224" spans="1:46"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spans="1:46"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spans="1:46" ht="20.100000000000001" customHeight="1" x14ac:dyDescent="0.2">
      <c r="D226" s="2" t="s">
        <v>192</v>
      </c>
      <c r="F226" s="37">
        <v>1097</v>
      </c>
      <c r="G226" s="37"/>
      <c r="H226" s="37"/>
      <c r="I226" s="37"/>
      <c r="J226" s="37">
        <v>1611</v>
      </c>
      <c r="K226" s="37">
        <v>21</v>
      </c>
      <c r="L226" s="37">
        <v>14</v>
      </c>
      <c r="M226" s="37"/>
      <c r="N226" s="37">
        <v>1646</v>
      </c>
      <c r="O226" s="37"/>
      <c r="P226" s="37"/>
      <c r="Q226" s="37"/>
      <c r="R226" s="37">
        <v>4</v>
      </c>
      <c r="S226" s="37">
        <v>111</v>
      </c>
      <c r="T226" s="37">
        <v>122</v>
      </c>
      <c r="U226" s="37">
        <v>75</v>
      </c>
      <c r="V226" s="37"/>
      <c r="W226" s="37">
        <v>140</v>
      </c>
      <c r="X226" s="37">
        <v>10</v>
      </c>
      <c r="Y226" s="37">
        <v>62</v>
      </c>
      <c r="Z226" s="37">
        <v>204</v>
      </c>
      <c r="AA226" s="37">
        <v>87</v>
      </c>
      <c r="AB226" s="37">
        <v>125</v>
      </c>
      <c r="AC226" s="37">
        <v>576</v>
      </c>
      <c r="AD226" s="37">
        <v>0</v>
      </c>
      <c r="AE226" s="37"/>
      <c r="AF226" s="37">
        <v>1516</v>
      </c>
      <c r="AG226" s="37"/>
      <c r="AH226" s="37"/>
      <c r="AI226" s="37"/>
      <c r="AJ226" s="37">
        <v>1012</v>
      </c>
      <c r="AK226" s="37"/>
      <c r="AL226" s="37"/>
      <c r="AM226" s="37"/>
      <c r="AN226" s="37">
        <v>0</v>
      </c>
      <c r="AO226" s="37"/>
      <c r="AP226" s="37">
        <v>215</v>
      </c>
      <c r="AQ226" s="37"/>
      <c r="AR226" s="37"/>
      <c r="AS226" s="37"/>
      <c r="AT226" s="37">
        <v>432</v>
      </c>
    </row>
    <row r="227" spans="1:46" ht="20.100000000000001" customHeight="1" x14ac:dyDescent="0.2">
      <c r="D227" s="38" t="s">
        <v>99</v>
      </c>
      <c r="F227" s="39">
        <v>1405</v>
      </c>
      <c r="G227" s="40"/>
      <c r="H227" s="40"/>
      <c r="I227" s="40"/>
      <c r="J227" s="39">
        <v>1611</v>
      </c>
      <c r="K227" s="39">
        <v>19</v>
      </c>
      <c r="L227" s="39">
        <v>51</v>
      </c>
      <c r="M227" s="40"/>
      <c r="N227" s="39">
        <v>1681</v>
      </c>
      <c r="O227" s="40"/>
      <c r="P227" s="40"/>
      <c r="Q227" s="40"/>
      <c r="R227" s="39">
        <v>0</v>
      </c>
      <c r="S227" s="39">
        <v>111</v>
      </c>
      <c r="T227" s="39">
        <v>112</v>
      </c>
      <c r="U227" s="39">
        <v>66</v>
      </c>
      <c r="V227" s="40"/>
      <c r="W227" s="39">
        <v>275</v>
      </c>
      <c r="X227" s="39">
        <v>39</v>
      </c>
      <c r="Y227" s="39">
        <v>85</v>
      </c>
      <c r="Z227" s="39">
        <v>254</v>
      </c>
      <c r="AA227" s="39">
        <v>159</v>
      </c>
      <c r="AB227" s="39">
        <v>192</v>
      </c>
      <c r="AC227" s="39">
        <v>1027</v>
      </c>
      <c r="AD227" s="39">
        <v>0</v>
      </c>
      <c r="AE227" s="40"/>
      <c r="AF227" s="39">
        <v>2320</v>
      </c>
      <c r="AG227" s="40"/>
      <c r="AH227" s="40"/>
      <c r="AI227" s="40"/>
      <c r="AJ227" s="39">
        <v>494</v>
      </c>
      <c r="AK227" s="40"/>
      <c r="AL227" s="40"/>
      <c r="AM227" s="40"/>
      <c r="AN227" s="39">
        <v>0</v>
      </c>
      <c r="AO227" s="40"/>
      <c r="AP227" s="39">
        <v>272</v>
      </c>
      <c r="AQ227" s="40"/>
      <c r="AR227" s="40"/>
      <c r="AS227" s="40"/>
      <c r="AT227" s="39">
        <v>532</v>
      </c>
    </row>
    <row r="228" spans="1:46"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spans="1:46" s="1" customFormat="1" ht="20.100000000000001" customHeight="1" x14ac:dyDescent="0.2">
      <c r="A229" s="3"/>
      <c r="B229" s="6"/>
      <c r="C229" s="42" t="s">
        <v>126</v>
      </c>
      <c r="D229" s="42"/>
      <c r="E229" s="5"/>
      <c r="F229" s="44">
        <v>2502</v>
      </c>
      <c r="G229" s="45"/>
      <c r="H229" s="45"/>
      <c r="I229" s="45"/>
      <c r="J229" s="44">
        <v>3222</v>
      </c>
      <c r="K229" s="44">
        <v>40</v>
      </c>
      <c r="L229" s="44">
        <v>65</v>
      </c>
      <c r="M229" s="45"/>
      <c r="N229" s="44">
        <v>3327</v>
      </c>
      <c r="O229" s="45"/>
      <c r="P229" s="45"/>
      <c r="Q229" s="45"/>
      <c r="R229" s="44">
        <v>4</v>
      </c>
      <c r="S229" s="44">
        <v>222</v>
      </c>
      <c r="T229" s="44">
        <v>234</v>
      </c>
      <c r="U229" s="44">
        <v>141</v>
      </c>
      <c r="V229" s="45"/>
      <c r="W229" s="44">
        <v>415</v>
      </c>
      <c r="X229" s="44">
        <v>49</v>
      </c>
      <c r="Y229" s="44">
        <v>147</v>
      </c>
      <c r="Z229" s="44">
        <v>458</v>
      </c>
      <c r="AA229" s="44">
        <v>246</v>
      </c>
      <c r="AB229" s="44">
        <v>317</v>
      </c>
      <c r="AC229" s="44">
        <v>1603</v>
      </c>
      <c r="AD229" s="44">
        <v>0</v>
      </c>
      <c r="AE229" s="45"/>
      <c r="AF229" s="44">
        <v>3836</v>
      </c>
      <c r="AG229" s="45"/>
      <c r="AH229" s="45"/>
      <c r="AI229" s="45"/>
      <c r="AJ229" s="44">
        <v>1506</v>
      </c>
      <c r="AK229" s="45"/>
      <c r="AL229" s="45"/>
      <c r="AM229" s="45"/>
      <c r="AN229" s="44">
        <v>0</v>
      </c>
      <c r="AO229" s="45"/>
      <c r="AP229" s="44">
        <v>487</v>
      </c>
      <c r="AQ229" s="45"/>
      <c r="AR229" s="45"/>
      <c r="AS229" s="45"/>
      <c r="AT229" s="44">
        <v>964</v>
      </c>
    </row>
    <row r="230" spans="1:46"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spans="1:46"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spans="1:46" ht="20.100000000000001" customHeight="1" x14ac:dyDescent="0.2">
      <c r="D232" s="2" t="s">
        <v>98</v>
      </c>
      <c r="F232" s="37">
        <v>0</v>
      </c>
      <c r="G232" s="37"/>
      <c r="H232" s="37"/>
      <c r="I232" s="37"/>
      <c r="J232" s="37">
        <v>0</v>
      </c>
      <c r="K232" s="37">
        <v>0</v>
      </c>
      <c r="L232" s="37">
        <v>0</v>
      </c>
      <c r="M232" s="37"/>
      <c r="N232" s="37">
        <v>0</v>
      </c>
      <c r="O232" s="37"/>
      <c r="P232" s="37"/>
      <c r="Q232" s="37"/>
      <c r="R232" s="37">
        <v>0</v>
      </c>
      <c r="S232" s="37">
        <v>0</v>
      </c>
      <c r="T232" s="37">
        <v>0</v>
      </c>
      <c r="U232" s="37">
        <v>0</v>
      </c>
      <c r="V232" s="37"/>
      <c r="W232" s="37">
        <v>0</v>
      </c>
      <c r="X232" s="37">
        <v>0</v>
      </c>
      <c r="Y232" s="37">
        <v>0</v>
      </c>
      <c r="Z232" s="37">
        <v>0</v>
      </c>
      <c r="AA232" s="37">
        <v>0</v>
      </c>
      <c r="AB232" s="37">
        <v>0</v>
      </c>
      <c r="AC232" s="37">
        <v>0</v>
      </c>
      <c r="AD232" s="37">
        <v>0</v>
      </c>
      <c r="AE232" s="37"/>
      <c r="AF232" s="37">
        <v>0</v>
      </c>
      <c r="AG232" s="37"/>
      <c r="AH232" s="37"/>
      <c r="AI232" s="37"/>
      <c r="AJ232" s="37">
        <v>0</v>
      </c>
      <c r="AK232" s="37"/>
      <c r="AL232" s="37"/>
      <c r="AM232" s="37"/>
      <c r="AN232" s="37">
        <v>0</v>
      </c>
      <c r="AO232" s="37"/>
      <c r="AP232" s="37">
        <v>0</v>
      </c>
      <c r="AQ232" s="37"/>
      <c r="AR232" s="37"/>
      <c r="AS232" s="37"/>
      <c r="AT232" s="37">
        <v>0</v>
      </c>
    </row>
    <row r="233" spans="1:46" ht="20.100000000000001" customHeight="1" x14ac:dyDescent="0.2">
      <c r="D233" s="38" t="s">
        <v>99</v>
      </c>
      <c r="F233" s="39">
        <v>0</v>
      </c>
      <c r="G233" s="40"/>
      <c r="H233" s="40"/>
      <c r="I233" s="40"/>
      <c r="J233" s="39">
        <v>7</v>
      </c>
      <c r="K233" s="39">
        <v>0</v>
      </c>
      <c r="L233" s="39">
        <v>0</v>
      </c>
      <c r="M233" s="40"/>
      <c r="N233" s="39">
        <v>7</v>
      </c>
      <c r="O233" s="40"/>
      <c r="P233" s="40"/>
      <c r="Q233" s="40"/>
      <c r="R233" s="39">
        <v>0</v>
      </c>
      <c r="S233" s="39">
        <v>7</v>
      </c>
      <c r="T233" s="39">
        <v>0</v>
      </c>
      <c r="U233" s="39">
        <v>0</v>
      </c>
      <c r="V233" s="40"/>
      <c r="W233" s="39">
        <v>0</v>
      </c>
      <c r="X233" s="39">
        <v>0</v>
      </c>
      <c r="Y233" s="39">
        <v>0</v>
      </c>
      <c r="Z233" s="39">
        <v>0</v>
      </c>
      <c r="AA233" s="39">
        <v>0</v>
      </c>
      <c r="AB233" s="39">
        <v>0</v>
      </c>
      <c r="AC233" s="39">
        <v>0</v>
      </c>
      <c r="AD233" s="39">
        <v>0</v>
      </c>
      <c r="AE233" s="40"/>
      <c r="AF233" s="39">
        <v>7</v>
      </c>
      <c r="AG233" s="40"/>
      <c r="AH233" s="40"/>
      <c r="AI233" s="40"/>
      <c r="AJ233" s="39">
        <v>0</v>
      </c>
      <c r="AK233" s="40"/>
      <c r="AL233" s="40"/>
      <c r="AM233" s="40"/>
      <c r="AN233" s="39">
        <v>0</v>
      </c>
      <c r="AO233" s="40"/>
      <c r="AP233" s="39">
        <v>0</v>
      </c>
      <c r="AQ233" s="40"/>
      <c r="AR233" s="40"/>
      <c r="AS233" s="40"/>
      <c r="AT233" s="39">
        <v>0</v>
      </c>
    </row>
    <row r="234" spans="1:46" ht="20.100000000000001" customHeight="1" x14ac:dyDescent="0.2">
      <c r="D234" s="2" t="s">
        <v>113</v>
      </c>
      <c r="F234" s="37">
        <v>0</v>
      </c>
      <c r="G234" s="37"/>
      <c r="H234" s="37"/>
      <c r="I234" s="37"/>
      <c r="J234" s="37">
        <v>0</v>
      </c>
      <c r="K234" s="37">
        <v>0</v>
      </c>
      <c r="L234" s="37">
        <v>0</v>
      </c>
      <c r="M234" s="37"/>
      <c r="N234" s="37">
        <v>0</v>
      </c>
      <c r="O234" s="37"/>
      <c r="P234" s="37"/>
      <c r="Q234" s="37"/>
      <c r="R234" s="37">
        <v>0</v>
      </c>
      <c r="S234" s="37">
        <v>0</v>
      </c>
      <c r="T234" s="37">
        <v>0</v>
      </c>
      <c r="U234" s="37">
        <v>0</v>
      </c>
      <c r="V234" s="37"/>
      <c r="W234" s="37">
        <v>0</v>
      </c>
      <c r="X234" s="37">
        <v>0</v>
      </c>
      <c r="Y234" s="37">
        <v>0</v>
      </c>
      <c r="Z234" s="37">
        <v>0</v>
      </c>
      <c r="AA234" s="37">
        <v>0</v>
      </c>
      <c r="AB234" s="37">
        <v>0</v>
      </c>
      <c r="AC234" s="37">
        <v>0</v>
      </c>
      <c r="AD234" s="37">
        <v>0</v>
      </c>
      <c r="AE234" s="37"/>
      <c r="AF234" s="37">
        <v>0</v>
      </c>
      <c r="AG234" s="37"/>
      <c r="AH234" s="37"/>
      <c r="AI234" s="37"/>
      <c r="AJ234" s="37">
        <v>0</v>
      </c>
      <c r="AK234" s="37"/>
      <c r="AL234" s="37"/>
      <c r="AM234" s="37"/>
      <c r="AN234" s="37">
        <v>0</v>
      </c>
      <c r="AO234" s="37"/>
      <c r="AP234" s="37">
        <v>0</v>
      </c>
      <c r="AQ234" s="37"/>
      <c r="AR234" s="37"/>
      <c r="AS234" s="37"/>
      <c r="AT234" s="37">
        <v>0</v>
      </c>
    </row>
    <row r="235" spans="1:46" ht="20.100000000000001" customHeight="1" x14ac:dyDescent="0.2">
      <c r="D235" s="38" t="s">
        <v>101</v>
      </c>
      <c r="F235" s="39">
        <v>0</v>
      </c>
      <c r="G235" s="40"/>
      <c r="H235" s="40"/>
      <c r="I235" s="40"/>
      <c r="J235" s="39">
        <v>0</v>
      </c>
      <c r="K235" s="39">
        <v>0</v>
      </c>
      <c r="L235" s="39">
        <v>0</v>
      </c>
      <c r="M235" s="40"/>
      <c r="N235" s="39">
        <v>0</v>
      </c>
      <c r="O235" s="40"/>
      <c r="P235" s="40"/>
      <c r="Q235" s="40"/>
      <c r="R235" s="39">
        <v>0</v>
      </c>
      <c r="S235" s="39">
        <v>0</v>
      </c>
      <c r="T235" s="39">
        <v>0</v>
      </c>
      <c r="U235" s="39">
        <v>0</v>
      </c>
      <c r="V235" s="40"/>
      <c r="W235" s="39">
        <v>0</v>
      </c>
      <c r="X235" s="39">
        <v>0</v>
      </c>
      <c r="Y235" s="39">
        <v>0</v>
      </c>
      <c r="Z235" s="39">
        <v>0</v>
      </c>
      <c r="AA235" s="39">
        <v>0</v>
      </c>
      <c r="AB235" s="39">
        <v>0</v>
      </c>
      <c r="AC235" s="39">
        <v>0</v>
      </c>
      <c r="AD235" s="39">
        <v>0</v>
      </c>
      <c r="AE235" s="40"/>
      <c r="AF235" s="39">
        <v>0</v>
      </c>
      <c r="AG235" s="40"/>
      <c r="AH235" s="40"/>
      <c r="AI235" s="40"/>
      <c r="AJ235" s="39">
        <v>0</v>
      </c>
      <c r="AK235" s="40"/>
      <c r="AL235" s="40"/>
      <c r="AM235" s="40"/>
      <c r="AN235" s="39">
        <v>0</v>
      </c>
      <c r="AO235" s="40"/>
      <c r="AP235" s="39">
        <v>0</v>
      </c>
      <c r="AQ235" s="40"/>
      <c r="AR235" s="40"/>
      <c r="AS235" s="40"/>
      <c r="AT235" s="39">
        <v>0</v>
      </c>
    </row>
    <row r="236" spans="1:46" ht="20.100000000000001" customHeight="1" x14ac:dyDescent="0.2">
      <c r="D236" s="41" t="s">
        <v>115</v>
      </c>
      <c r="F236" s="40">
        <v>1</v>
      </c>
      <c r="G236" s="40"/>
      <c r="H236" s="40"/>
      <c r="I236" s="40"/>
      <c r="J236" s="40">
        <v>0</v>
      </c>
      <c r="K236" s="40">
        <v>0</v>
      </c>
      <c r="L236" s="40">
        <v>0</v>
      </c>
      <c r="M236" s="40"/>
      <c r="N236" s="40">
        <v>0</v>
      </c>
      <c r="O236" s="40"/>
      <c r="P236" s="40"/>
      <c r="Q236" s="40"/>
      <c r="R236" s="40">
        <v>0</v>
      </c>
      <c r="S236" s="40">
        <v>0</v>
      </c>
      <c r="T236" s="40">
        <v>0</v>
      </c>
      <c r="U236" s="40">
        <v>0</v>
      </c>
      <c r="V236" s="40"/>
      <c r="W236" s="40">
        <v>0</v>
      </c>
      <c r="X236" s="40">
        <v>0</v>
      </c>
      <c r="Y236" s="40">
        <v>1</v>
      </c>
      <c r="Z236" s="40">
        <v>0</v>
      </c>
      <c r="AA236" s="40">
        <v>0</v>
      </c>
      <c r="AB236" s="40">
        <v>0</v>
      </c>
      <c r="AC236" s="40">
        <v>0</v>
      </c>
      <c r="AD236" s="40">
        <v>0</v>
      </c>
      <c r="AE236" s="40"/>
      <c r="AF236" s="40">
        <v>1</v>
      </c>
      <c r="AG236" s="40"/>
      <c r="AH236" s="40"/>
      <c r="AI236" s="40"/>
      <c r="AJ236" s="40">
        <v>0</v>
      </c>
      <c r="AK236" s="40"/>
      <c r="AL236" s="40"/>
      <c r="AM236" s="40"/>
      <c r="AN236" s="40">
        <v>0</v>
      </c>
      <c r="AO236" s="40"/>
      <c r="AP236" s="40">
        <v>0</v>
      </c>
      <c r="AQ236" s="40"/>
      <c r="AR236" s="40"/>
      <c r="AS236" s="40"/>
      <c r="AT236" s="40">
        <v>0</v>
      </c>
    </row>
    <row r="237" spans="1:46"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spans="1:46" s="1" customFormat="1" ht="20.100000000000001" customHeight="1" x14ac:dyDescent="0.2">
      <c r="A238" s="3"/>
      <c r="B238" s="6"/>
      <c r="C238" s="42" t="s">
        <v>198</v>
      </c>
      <c r="D238" s="42"/>
      <c r="E238" s="5"/>
      <c r="F238" s="44">
        <v>1</v>
      </c>
      <c r="G238" s="45"/>
      <c r="H238" s="45"/>
      <c r="I238" s="45"/>
      <c r="J238" s="44">
        <v>7</v>
      </c>
      <c r="K238" s="44">
        <v>0</v>
      </c>
      <c r="L238" s="44">
        <v>0</v>
      </c>
      <c r="M238" s="45"/>
      <c r="N238" s="44">
        <v>7</v>
      </c>
      <c r="O238" s="45"/>
      <c r="P238" s="45"/>
      <c r="Q238" s="45"/>
      <c r="R238" s="44">
        <v>0</v>
      </c>
      <c r="S238" s="44">
        <v>7</v>
      </c>
      <c r="T238" s="44">
        <v>0</v>
      </c>
      <c r="U238" s="44">
        <v>0</v>
      </c>
      <c r="V238" s="45"/>
      <c r="W238" s="44">
        <v>0</v>
      </c>
      <c r="X238" s="44">
        <v>0</v>
      </c>
      <c r="Y238" s="44">
        <v>1</v>
      </c>
      <c r="Z238" s="44">
        <v>0</v>
      </c>
      <c r="AA238" s="44">
        <v>0</v>
      </c>
      <c r="AB238" s="44">
        <v>0</v>
      </c>
      <c r="AC238" s="44">
        <v>0</v>
      </c>
      <c r="AD238" s="44">
        <v>0</v>
      </c>
      <c r="AE238" s="45"/>
      <c r="AF238" s="44">
        <v>8</v>
      </c>
      <c r="AG238" s="45"/>
      <c r="AH238" s="45"/>
      <c r="AI238" s="45"/>
      <c r="AJ238" s="44">
        <v>0</v>
      </c>
      <c r="AK238" s="45"/>
      <c r="AL238" s="45"/>
      <c r="AM238" s="45"/>
      <c r="AN238" s="44">
        <v>0</v>
      </c>
      <c r="AO238" s="45"/>
      <c r="AP238" s="44">
        <v>0</v>
      </c>
      <c r="AQ238" s="45"/>
      <c r="AR238" s="45"/>
      <c r="AS238" s="45"/>
      <c r="AT238" s="44">
        <v>0</v>
      </c>
    </row>
    <row r="239" spans="1:46"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spans="1:46" s="1" customFormat="1" ht="20.100000000000001" customHeight="1" x14ac:dyDescent="0.25">
      <c r="A240" s="3"/>
      <c r="B240" s="49" t="s">
        <v>199</v>
      </c>
      <c r="C240" s="50"/>
      <c r="D240" s="50"/>
      <c r="E240" s="5"/>
      <c r="F240" s="51">
        <v>2503</v>
      </c>
      <c r="G240" s="52"/>
      <c r="H240" s="52"/>
      <c r="I240" s="52"/>
      <c r="J240" s="51">
        <v>3229</v>
      </c>
      <c r="K240" s="51">
        <v>40</v>
      </c>
      <c r="L240" s="51">
        <v>65</v>
      </c>
      <c r="M240" s="52"/>
      <c r="N240" s="51">
        <v>3334</v>
      </c>
      <c r="O240" s="52"/>
      <c r="P240" s="52"/>
      <c r="Q240" s="52"/>
      <c r="R240" s="51">
        <v>4</v>
      </c>
      <c r="S240" s="51">
        <v>229</v>
      </c>
      <c r="T240" s="51">
        <v>234</v>
      </c>
      <c r="U240" s="51">
        <v>141</v>
      </c>
      <c r="V240" s="52"/>
      <c r="W240" s="51">
        <v>415</v>
      </c>
      <c r="X240" s="51">
        <v>49</v>
      </c>
      <c r="Y240" s="51">
        <v>148</v>
      </c>
      <c r="Z240" s="51">
        <v>458</v>
      </c>
      <c r="AA240" s="51">
        <v>246</v>
      </c>
      <c r="AB240" s="51">
        <v>317</v>
      </c>
      <c r="AC240" s="51">
        <v>1603</v>
      </c>
      <c r="AD240" s="51">
        <v>0</v>
      </c>
      <c r="AE240" s="52"/>
      <c r="AF240" s="51">
        <v>3844</v>
      </c>
      <c r="AG240" s="52"/>
      <c r="AH240" s="52"/>
      <c r="AI240" s="52"/>
      <c r="AJ240" s="51">
        <v>1506</v>
      </c>
      <c r="AK240" s="52"/>
      <c r="AL240" s="52"/>
      <c r="AM240" s="52"/>
      <c r="AN240" s="51">
        <v>0</v>
      </c>
      <c r="AO240" s="52"/>
      <c r="AP240" s="51">
        <v>487</v>
      </c>
      <c r="AQ240" s="52"/>
      <c r="AR240" s="52"/>
      <c r="AS240" s="52"/>
      <c r="AT240" s="51">
        <v>964</v>
      </c>
    </row>
    <row r="241" spans="2:46"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spans="2:46"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spans="2:46"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spans="2:46" ht="20.100000000000001" customHeight="1" x14ac:dyDescent="0.2">
      <c r="D244" s="2" t="s">
        <v>201</v>
      </c>
      <c r="F244" s="37">
        <v>364</v>
      </c>
      <c r="G244" s="37"/>
      <c r="H244" s="37"/>
      <c r="I244" s="37"/>
      <c r="J244" s="37">
        <v>905</v>
      </c>
      <c r="K244" s="37">
        <v>0</v>
      </c>
      <c r="L244" s="37">
        <v>27</v>
      </c>
      <c r="M244" s="37"/>
      <c r="N244" s="37">
        <v>932</v>
      </c>
      <c r="O244" s="37"/>
      <c r="P244" s="37"/>
      <c r="Q244" s="37"/>
      <c r="R244" s="37">
        <v>0</v>
      </c>
      <c r="S244" s="37">
        <v>77</v>
      </c>
      <c r="T244" s="37">
        <v>57</v>
      </c>
      <c r="U244" s="37">
        <v>21</v>
      </c>
      <c r="V244" s="37"/>
      <c r="W244" s="37">
        <v>104</v>
      </c>
      <c r="X244" s="37">
        <v>3</v>
      </c>
      <c r="Y244" s="37">
        <v>3</v>
      </c>
      <c r="Z244" s="37">
        <v>271</v>
      </c>
      <c r="AA244" s="37">
        <v>28</v>
      </c>
      <c r="AB244" s="37">
        <v>67</v>
      </c>
      <c r="AC244" s="37">
        <v>502</v>
      </c>
      <c r="AD244" s="37">
        <v>0</v>
      </c>
      <c r="AE244" s="37"/>
      <c r="AF244" s="37">
        <v>1133</v>
      </c>
      <c r="AG244" s="37"/>
      <c r="AH244" s="37"/>
      <c r="AI244" s="37"/>
      <c r="AJ244" s="37">
        <v>139</v>
      </c>
      <c r="AK244" s="37"/>
      <c r="AL244" s="37"/>
      <c r="AM244" s="37"/>
      <c r="AN244" s="37">
        <v>0</v>
      </c>
      <c r="AO244" s="37"/>
      <c r="AP244" s="37">
        <v>24</v>
      </c>
      <c r="AQ244" s="37"/>
      <c r="AR244" s="37"/>
      <c r="AS244" s="37"/>
      <c r="AT244" s="37">
        <v>73</v>
      </c>
    </row>
    <row r="245" spans="2:46" ht="20.100000000000001" customHeight="1" x14ac:dyDescent="0.2">
      <c r="D245" s="38" t="s">
        <v>202</v>
      </c>
      <c r="F245" s="39">
        <v>125</v>
      </c>
      <c r="G245" s="40"/>
      <c r="H245" s="40"/>
      <c r="I245" s="40"/>
      <c r="J245" s="39">
        <v>915</v>
      </c>
      <c r="K245" s="39">
        <v>16</v>
      </c>
      <c r="L245" s="39">
        <v>13</v>
      </c>
      <c r="M245" s="40"/>
      <c r="N245" s="39">
        <v>944</v>
      </c>
      <c r="O245" s="40"/>
      <c r="P245" s="40"/>
      <c r="Q245" s="40"/>
      <c r="R245" s="39">
        <v>3</v>
      </c>
      <c r="S245" s="39">
        <v>68</v>
      </c>
      <c r="T245" s="39">
        <v>49</v>
      </c>
      <c r="U245" s="39">
        <v>20</v>
      </c>
      <c r="V245" s="40"/>
      <c r="W245" s="39">
        <v>242</v>
      </c>
      <c r="X245" s="39">
        <v>2</v>
      </c>
      <c r="Y245" s="39">
        <v>2</v>
      </c>
      <c r="Z245" s="39">
        <v>63</v>
      </c>
      <c r="AA245" s="39">
        <v>22</v>
      </c>
      <c r="AB245" s="39">
        <v>16</v>
      </c>
      <c r="AC245" s="39">
        <v>417</v>
      </c>
      <c r="AD245" s="39">
        <v>6</v>
      </c>
      <c r="AE245" s="40"/>
      <c r="AF245" s="39">
        <v>910</v>
      </c>
      <c r="AG245" s="40"/>
      <c r="AH245" s="40"/>
      <c r="AI245" s="40"/>
      <c r="AJ245" s="39">
        <v>151</v>
      </c>
      <c r="AK245" s="40"/>
      <c r="AL245" s="40"/>
      <c r="AM245" s="40"/>
      <c r="AN245" s="39">
        <v>0</v>
      </c>
      <c r="AO245" s="40"/>
      <c r="AP245" s="39">
        <v>8</v>
      </c>
      <c r="AQ245" s="40"/>
      <c r="AR245" s="40"/>
      <c r="AS245" s="40"/>
      <c r="AT245" s="39">
        <v>0</v>
      </c>
    </row>
    <row r="246" spans="2:46" ht="20.100000000000001" customHeight="1" x14ac:dyDescent="0.2">
      <c r="D246" s="2" t="s">
        <v>203</v>
      </c>
      <c r="F246" s="37">
        <v>100</v>
      </c>
      <c r="G246" s="37"/>
      <c r="H246" s="37"/>
      <c r="I246" s="37"/>
      <c r="J246" s="37">
        <v>759</v>
      </c>
      <c r="K246" s="37">
        <v>20</v>
      </c>
      <c r="L246" s="37">
        <v>20</v>
      </c>
      <c r="M246" s="37"/>
      <c r="N246" s="37">
        <v>799</v>
      </c>
      <c r="O246" s="37"/>
      <c r="P246" s="37"/>
      <c r="Q246" s="37"/>
      <c r="R246" s="37">
        <v>1</v>
      </c>
      <c r="S246" s="37">
        <v>39</v>
      </c>
      <c r="T246" s="37">
        <v>62</v>
      </c>
      <c r="U246" s="37">
        <v>19</v>
      </c>
      <c r="V246" s="37"/>
      <c r="W246" s="37">
        <v>264</v>
      </c>
      <c r="X246" s="37">
        <v>4</v>
      </c>
      <c r="Y246" s="37">
        <v>9</v>
      </c>
      <c r="Z246" s="37">
        <v>72</v>
      </c>
      <c r="AA246" s="37">
        <v>18</v>
      </c>
      <c r="AB246" s="37">
        <v>9</v>
      </c>
      <c r="AC246" s="37">
        <v>338</v>
      </c>
      <c r="AD246" s="37">
        <v>0</v>
      </c>
      <c r="AE246" s="37"/>
      <c r="AF246" s="37">
        <v>835</v>
      </c>
      <c r="AG246" s="37"/>
      <c r="AH246" s="37"/>
      <c r="AI246" s="37"/>
      <c r="AJ246" s="37">
        <v>60</v>
      </c>
      <c r="AK246" s="37"/>
      <c r="AL246" s="37"/>
      <c r="AM246" s="37"/>
      <c r="AN246" s="37">
        <v>0</v>
      </c>
      <c r="AO246" s="37"/>
      <c r="AP246" s="37">
        <v>4</v>
      </c>
      <c r="AQ246" s="37"/>
      <c r="AR246" s="37"/>
      <c r="AS246" s="37"/>
      <c r="AT246" s="37">
        <v>0</v>
      </c>
    </row>
    <row r="247" spans="2:46" ht="20.100000000000001" customHeight="1" x14ac:dyDescent="0.2">
      <c r="D247" s="38" t="s">
        <v>204</v>
      </c>
      <c r="F247" s="39">
        <v>35</v>
      </c>
      <c r="G247" s="40"/>
      <c r="H247" s="40"/>
      <c r="I247" s="40"/>
      <c r="J247" s="39">
        <v>167</v>
      </c>
      <c r="K247" s="39">
        <v>2</v>
      </c>
      <c r="L247" s="39">
        <v>4</v>
      </c>
      <c r="M247" s="40"/>
      <c r="N247" s="39">
        <v>173</v>
      </c>
      <c r="O247" s="40"/>
      <c r="P247" s="40"/>
      <c r="Q247" s="40"/>
      <c r="R247" s="39">
        <v>0</v>
      </c>
      <c r="S247" s="39">
        <v>4</v>
      </c>
      <c r="T247" s="39">
        <v>10</v>
      </c>
      <c r="U247" s="39">
        <v>4</v>
      </c>
      <c r="V247" s="40"/>
      <c r="W247" s="39">
        <v>22</v>
      </c>
      <c r="X247" s="39">
        <v>0</v>
      </c>
      <c r="Y247" s="39">
        <v>0</v>
      </c>
      <c r="Z247" s="39">
        <v>29</v>
      </c>
      <c r="AA247" s="39">
        <v>7</v>
      </c>
      <c r="AB247" s="39">
        <v>9</v>
      </c>
      <c r="AC247" s="39">
        <v>86</v>
      </c>
      <c r="AD247" s="39">
        <v>0</v>
      </c>
      <c r="AE247" s="40"/>
      <c r="AF247" s="39">
        <v>171</v>
      </c>
      <c r="AG247" s="40"/>
      <c r="AH247" s="40"/>
      <c r="AI247" s="40"/>
      <c r="AJ247" s="39">
        <v>30</v>
      </c>
      <c r="AK247" s="40"/>
      <c r="AL247" s="40"/>
      <c r="AM247" s="40"/>
      <c r="AN247" s="39">
        <v>0</v>
      </c>
      <c r="AO247" s="40"/>
      <c r="AP247" s="39">
        <v>7</v>
      </c>
      <c r="AQ247" s="40"/>
      <c r="AR247" s="40"/>
      <c r="AS247" s="40"/>
      <c r="AT247" s="39">
        <v>0</v>
      </c>
    </row>
    <row r="248" spans="2:46" ht="20.100000000000001" customHeight="1" x14ac:dyDescent="0.2">
      <c r="D248" s="2" t="s">
        <v>205</v>
      </c>
      <c r="F248" s="37">
        <v>47</v>
      </c>
      <c r="G248" s="37"/>
      <c r="H248" s="37"/>
      <c r="I248" s="37"/>
      <c r="J248" s="37">
        <v>184</v>
      </c>
      <c r="K248" s="37">
        <v>0</v>
      </c>
      <c r="L248" s="37">
        <v>5</v>
      </c>
      <c r="M248" s="37"/>
      <c r="N248" s="37">
        <v>189</v>
      </c>
      <c r="O248" s="37"/>
      <c r="P248" s="37"/>
      <c r="Q248" s="37"/>
      <c r="R248" s="37">
        <v>1</v>
      </c>
      <c r="S248" s="37">
        <v>3</v>
      </c>
      <c r="T248" s="37">
        <v>6</v>
      </c>
      <c r="U248" s="37">
        <v>4</v>
      </c>
      <c r="V248" s="37"/>
      <c r="W248" s="37">
        <v>38</v>
      </c>
      <c r="X248" s="37">
        <v>0</v>
      </c>
      <c r="Y248" s="37">
        <v>1</v>
      </c>
      <c r="Z248" s="37">
        <v>31</v>
      </c>
      <c r="AA248" s="37">
        <v>6</v>
      </c>
      <c r="AB248" s="37">
        <v>5</v>
      </c>
      <c r="AC248" s="37">
        <v>105</v>
      </c>
      <c r="AD248" s="37">
        <v>0</v>
      </c>
      <c r="AE248" s="37"/>
      <c r="AF248" s="37">
        <v>200</v>
      </c>
      <c r="AG248" s="37"/>
      <c r="AH248" s="37"/>
      <c r="AI248" s="37"/>
      <c r="AJ248" s="37">
        <v>33</v>
      </c>
      <c r="AK248" s="37"/>
      <c r="AL248" s="37"/>
      <c r="AM248" s="37"/>
      <c r="AN248" s="37">
        <v>0</v>
      </c>
      <c r="AO248" s="37"/>
      <c r="AP248" s="37">
        <v>3</v>
      </c>
      <c r="AQ248" s="37"/>
      <c r="AR248" s="37"/>
      <c r="AS248" s="37"/>
      <c r="AT248" s="37">
        <v>2</v>
      </c>
    </row>
    <row r="249" spans="2:46" ht="20.100000000000001" customHeight="1" x14ac:dyDescent="0.2">
      <c r="D249" s="38" t="s">
        <v>206</v>
      </c>
      <c r="F249" s="39">
        <v>31</v>
      </c>
      <c r="G249" s="40"/>
      <c r="H249" s="40"/>
      <c r="I249" s="40"/>
      <c r="J249" s="39">
        <v>219</v>
      </c>
      <c r="K249" s="39">
        <v>5</v>
      </c>
      <c r="L249" s="39">
        <v>7</v>
      </c>
      <c r="M249" s="40"/>
      <c r="N249" s="39">
        <v>231</v>
      </c>
      <c r="O249" s="40"/>
      <c r="P249" s="40"/>
      <c r="Q249" s="40"/>
      <c r="R249" s="39">
        <v>2</v>
      </c>
      <c r="S249" s="39">
        <v>9</v>
      </c>
      <c r="T249" s="39">
        <v>19</v>
      </c>
      <c r="U249" s="39">
        <v>14</v>
      </c>
      <c r="V249" s="40"/>
      <c r="W249" s="39">
        <v>23</v>
      </c>
      <c r="X249" s="39">
        <v>0</v>
      </c>
      <c r="Y249" s="39">
        <v>0</v>
      </c>
      <c r="Z249" s="39">
        <v>33</v>
      </c>
      <c r="AA249" s="39">
        <v>7</v>
      </c>
      <c r="AB249" s="39">
        <v>9</v>
      </c>
      <c r="AC249" s="39">
        <v>109</v>
      </c>
      <c r="AD249" s="39">
        <v>1</v>
      </c>
      <c r="AE249" s="40"/>
      <c r="AF249" s="39">
        <v>226</v>
      </c>
      <c r="AG249" s="40"/>
      <c r="AH249" s="40"/>
      <c r="AI249" s="40"/>
      <c r="AJ249" s="39">
        <v>33</v>
      </c>
      <c r="AK249" s="40"/>
      <c r="AL249" s="40"/>
      <c r="AM249" s="40"/>
      <c r="AN249" s="39">
        <v>0</v>
      </c>
      <c r="AO249" s="40"/>
      <c r="AP249" s="39">
        <v>3</v>
      </c>
      <c r="AQ249" s="40"/>
      <c r="AR249" s="40"/>
      <c r="AS249" s="40"/>
      <c r="AT249" s="39">
        <v>0</v>
      </c>
    </row>
    <row r="250" spans="2:46" ht="20.100000000000001" customHeight="1" x14ac:dyDescent="0.2">
      <c r="D250" s="2" t="s">
        <v>207</v>
      </c>
      <c r="F250" s="37">
        <v>142</v>
      </c>
      <c r="G250" s="37"/>
      <c r="H250" s="37"/>
      <c r="I250" s="37"/>
      <c r="J250" s="37">
        <v>383</v>
      </c>
      <c r="K250" s="37">
        <v>16</v>
      </c>
      <c r="L250" s="37">
        <v>4</v>
      </c>
      <c r="M250" s="37"/>
      <c r="N250" s="37">
        <v>403</v>
      </c>
      <c r="O250" s="37"/>
      <c r="P250" s="37"/>
      <c r="Q250" s="37"/>
      <c r="R250" s="37">
        <v>1</v>
      </c>
      <c r="S250" s="37">
        <v>78</v>
      </c>
      <c r="T250" s="37">
        <v>22</v>
      </c>
      <c r="U250" s="37">
        <v>13</v>
      </c>
      <c r="V250" s="37"/>
      <c r="W250" s="37">
        <v>113</v>
      </c>
      <c r="X250" s="37">
        <v>0</v>
      </c>
      <c r="Y250" s="37">
        <v>0</v>
      </c>
      <c r="Z250" s="37">
        <v>21</v>
      </c>
      <c r="AA250" s="37">
        <v>7</v>
      </c>
      <c r="AB250" s="37">
        <v>11</v>
      </c>
      <c r="AC250" s="37">
        <v>186</v>
      </c>
      <c r="AD250" s="37">
        <v>0</v>
      </c>
      <c r="AE250" s="37"/>
      <c r="AF250" s="37">
        <v>452</v>
      </c>
      <c r="AG250" s="37"/>
      <c r="AH250" s="37"/>
      <c r="AI250" s="37"/>
      <c r="AJ250" s="37">
        <v>92</v>
      </c>
      <c r="AK250" s="37"/>
      <c r="AL250" s="37"/>
      <c r="AM250" s="37"/>
      <c r="AN250" s="37">
        <v>0</v>
      </c>
      <c r="AO250" s="37"/>
      <c r="AP250" s="37">
        <v>1</v>
      </c>
      <c r="AQ250" s="37"/>
      <c r="AR250" s="37"/>
      <c r="AS250" s="37"/>
      <c r="AT250" s="37">
        <v>6</v>
      </c>
    </row>
    <row r="251" spans="2:46" ht="20.100000000000001" customHeight="1" x14ac:dyDescent="0.2">
      <c r="D251" s="38" t="s">
        <v>208</v>
      </c>
      <c r="F251" s="39">
        <v>162</v>
      </c>
      <c r="G251" s="40"/>
      <c r="H251" s="40"/>
      <c r="I251" s="40"/>
      <c r="J251" s="39">
        <v>351</v>
      </c>
      <c r="K251" s="39">
        <v>12</v>
      </c>
      <c r="L251" s="39">
        <v>11</v>
      </c>
      <c r="M251" s="40"/>
      <c r="N251" s="39">
        <v>374</v>
      </c>
      <c r="O251" s="40"/>
      <c r="P251" s="40"/>
      <c r="Q251" s="40"/>
      <c r="R251" s="39">
        <v>0</v>
      </c>
      <c r="S251" s="39">
        <v>51</v>
      </c>
      <c r="T251" s="39">
        <v>39</v>
      </c>
      <c r="U251" s="39">
        <v>13</v>
      </c>
      <c r="V251" s="40"/>
      <c r="W251" s="39">
        <v>117</v>
      </c>
      <c r="X251" s="39">
        <v>1</v>
      </c>
      <c r="Y251" s="39">
        <v>5</v>
      </c>
      <c r="Z251" s="39">
        <v>11</v>
      </c>
      <c r="AA251" s="39">
        <v>9</v>
      </c>
      <c r="AB251" s="39">
        <v>13</v>
      </c>
      <c r="AC251" s="39">
        <v>159</v>
      </c>
      <c r="AD251" s="39">
        <v>2</v>
      </c>
      <c r="AE251" s="40"/>
      <c r="AF251" s="39">
        <v>420</v>
      </c>
      <c r="AG251" s="40"/>
      <c r="AH251" s="40"/>
      <c r="AI251" s="40"/>
      <c r="AJ251" s="39">
        <v>116</v>
      </c>
      <c r="AK251" s="40"/>
      <c r="AL251" s="40"/>
      <c r="AM251" s="40"/>
      <c r="AN251" s="39">
        <v>0</v>
      </c>
      <c r="AO251" s="40"/>
      <c r="AP251" s="39">
        <v>0</v>
      </c>
      <c r="AQ251" s="40"/>
      <c r="AR251" s="40"/>
      <c r="AS251" s="40"/>
      <c r="AT251" s="39">
        <v>8</v>
      </c>
    </row>
    <row r="252" spans="2:46" ht="20.100000000000001" customHeight="1" x14ac:dyDescent="0.2">
      <c r="D252" s="2" t="s">
        <v>209</v>
      </c>
      <c r="F252" s="37">
        <v>45</v>
      </c>
      <c r="G252" s="37"/>
      <c r="H252" s="37"/>
      <c r="I252" s="37"/>
      <c r="J252" s="37">
        <v>142</v>
      </c>
      <c r="K252" s="37">
        <v>2</v>
      </c>
      <c r="L252" s="37">
        <v>0</v>
      </c>
      <c r="M252" s="37"/>
      <c r="N252" s="37">
        <v>144</v>
      </c>
      <c r="O252" s="37"/>
      <c r="P252" s="37"/>
      <c r="Q252" s="37"/>
      <c r="R252" s="37">
        <v>0</v>
      </c>
      <c r="S252" s="37">
        <v>4</v>
      </c>
      <c r="T252" s="37">
        <v>3</v>
      </c>
      <c r="U252" s="37">
        <v>5</v>
      </c>
      <c r="V252" s="37"/>
      <c r="W252" s="37">
        <v>29</v>
      </c>
      <c r="X252" s="37">
        <v>1</v>
      </c>
      <c r="Y252" s="37">
        <v>0</v>
      </c>
      <c r="Z252" s="37">
        <v>29</v>
      </c>
      <c r="AA252" s="37">
        <v>1</v>
      </c>
      <c r="AB252" s="37">
        <v>3</v>
      </c>
      <c r="AC252" s="37">
        <v>65</v>
      </c>
      <c r="AD252" s="37">
        <v>0</v>
      </c>
      <c r="AE252" s="37"/>
      <c r="AF252" s="37">
        <v>140</v>
      </c>
      <c r="AG252" s="37"/>
      <c r="AH252" s="37"/>
      <c r="AI252" s="37"/>
      <c r="AJ252" s="37">
        <v>26</v>
      </c>
      <c r="AK252" s="37"/>
      <c r="AL252" s="37"/>
      <c r="AM252" s="37"/>
      <c r="AN252" s="37">
        <v>0</v>
      </c>
      <c r="AO252" s="37"/>
      <c r="AP252" s="37">
        <v>23</v>
      </c>
      <c r="AQ252" s="37"/>
      <c r="AR252" s="37"/>
      <c r="AS252" s="37"/>
      <c r="AT252" s="37">
        <v>0</v>
      </c>
    </row>
    <row r="253" spans="2:46" ht="20.100000000000001" customHeight="1" x14ac:dyDescent="0.2">
      <c r="D253" s="38" t="s">
        <v>210</v>
      </c>
      <c r="F253" s="39">
        <v>181</v>
      </c>
      <c r="G253" s="40"/>
      <c r="H253" s="40"/>
      <c r="I253" s="40"/>
      <c r="J253" s="39">
        <v>597</v>
      </c>
      <c r="K253" s="39">
        <v>37</v>
      </c>
      <c r="L253" s="39">
        <v>10</v>
      </c>
      <c r="M253" s="40"/>
      <c r="N253" s="39">
        <v>644</v>
      </c>
      <c r="O253" s="40"/>
      <c r="P253" s="40"/>
      <c r="Q253" s="40"/>
      <c r="R253" s="39">
        <v>2</v>
      </c>
      <c r="S253" s="39">
        <v>35</v>
      </c>
      <c r="T253" s="39">
        <v>30</v>
      </c>
      <c r="U253" s="39">
        <v>19</v>
      </c>
      <c r="V253" s="40"/>
      <c r="W253" s="39">
        <v>227</v>
      </c>
      <c r="X253" s="39">
        <v>4</v>
      </c>
      <c r="Y253" s="39">
        <v>4</v>
      </c>
      <c r="Z253" s="39">
        <v>59</v>
      </c>
      <c r="AA253" s="39">
        <v>7</v>
      </c>
      <c r="AB253" s="39">
        <v>27</v>
      </c>
      <c r="AC253" s="39">
        <v>302</v>
      </c>
      <c r="AD253" s="39">
        <v>0</v>
      </c>
      <c r="AE253" s="40"/>
      <c r="AF253" s="39">
        <v>716</v>
      </c>
      <c r="AG253" s="40"/>
      <c r="AH253" s="40"/>
      <c r="AI253" s="40"/>
      <c r="AJ253" s="39">
        <v>97</v>
      </c>
      <c r="AK253" s="40"/>
      <c r="AL253" s="40"/>
      <c r="AM253" s="40"/>
      <c r="AN253" s="39">
        <v>0</v>
      </c>
      <c r="AO253" s="40"/>
      <c r="AP253" s="39">
        <v>12</v>
      </c>
      <c r="AQ253" s="40"/>
      <c r="AR253" s="40"/>
      <c r="AS253" s="40"/>
      <c r="AT253" s="39">
        <v>33</v>
      </c>
    </row>
    <row r="254" spans="2:46" ht="20.100000000000001" customHeight="1" x14ac:dyDescent="0.2">
      <c r="D254" s="2" t="s">
        <v>211</v>
      </c>
      <c r="F254" s="37">
        <v>0</v>
      </c>
      <c r="G254" s="37"/>
      <c r="H254" s="37"/>
      <c r="I254" s="37"/>
      <c r="J254" s="37">
        <v>159</v>
      </c>
      <c r="K254" s="37">
        <v>0</v>
      </c>
      <c r="L254" s="37">
        <v>0</v>
      </c>
      <c r="M254" s="37"/>
      <c r="N254" s="37">
        <v>159</v>
      </c>
      <c r="O254" s="37"/>
      <c r="P254" s="37"/>
      <c r="Q254" s="37"/>
      <c r="R254" s="37">
        <v>0</v>
      </c>
      <c r="S254" s="37">
        <v>19</v>
      </c>
      <c r="T254" s="37">
        <v>19</v>
      </c>
      <c r="U254" s="37">
        <v>1</v>
      </c>
      <c r="V254" s="37"/>
      <c r="W254" s="37">
        <v>0</v>
      </c>
      <c r="X254" s="37">
        <v>0</v>
      </c>
      <c r="Y254" s="37">
        <v>0</v>
      </c>
      <c r="Z254" s="37">
        <v>0</v>
      </c>
      <c r="AA254" s="37">
        <v>0</v>
      </c>
      <c r="AB254" s="37">
        <v>0</v>
      </c>
      <c r="AC254" s="37">
        <v>4</v>
      </c>
      <c r="AD254" s="37">
        <v>0</v>
      </c>
      <c r="AE254" s="37"/>
      <c r="AF254" s="37">
        <v>43</v>
      </c>
      <c r="AG254" s="37"/>
      <c r="AH254" s="37"/>
      <c r="AI254" s="37"/>
      <c r="AJ254" s="37">
        <v>116</v>
      </c>
      <c r="AK254" s="37"/>
      <c r="AL254" s="37"/>
      <c r="AM254" s="37"/>
      <c r="AN254" s="37">
        <v>0</v>
      </c>
      <c r="AO254" s="37"/>
      <c r="AP254" s="37">
        <v>0</v>
      </c>
      <c r="AQ254" s="37"/>
      <c r="AR254" s="37"/>
      <c r="AS254" s="37"/>
      <c r="AT254" s="37">
        <v>0</v>
      </c>
    </row>
    <row r="255" spans="2:46" ht="20.100000000000001" customHeight="1" x14ac:dyDescent="0.2">
      <c r="D255" s="38" t="s">
        <v>212</v>
      </c>
      <c r="F255" s="39">
        <v>0</v>
      </c>
      <c r="G255" s="40"/>
      <c r="H255" s="40"/>
      <c r="I255" s="40"/>
      <c r="J255" s="39">
        <v>95</v>
      </c>
      <c r="K255" s="39">
        <v>0</v>
      </c>
      <c r="L255" s="39">
        <v>0</v>
      </c>
      <c r="M255" s="40"/>
      <c r="N255" s="39">
        <v>95</v>
      </c>
      <c r="O255" s="40"/>
      <c r="P255" s="40"/>
      <c r="Q255" s="40"/>
      <c r="R255" s="39">
        <v>1</v>
      </c>
      <c r="S255" s="39">
        <v>10</v>
      </c>
      <c r="T255" s="39">
        <v>8</v>
      </c>
      <c r="U255" s="39">
        <v>1</v>
      </c>
      <c r="V255" s="40"/>
      <c r="W255" s="39">
        <v>1</v>
      </c>
      <c r="X255" s="39">
        <v>0</v>
      </c>
      <c r="Y255" s="39">
        <v>0</v>
      </c>
      <c r="Z255" s="39">
        <v>0</v>
      </c>
      <c r="AA255" s="39">
        <v>0</v>
      </c>
      <c r="AB255" s="39">
        <v>0</v>
      </c>
      <c r="AC255" s="39">
        <v>1</v>
      </c>
      <c r="AD255" s="39">
        <v>0</v>
      </c>
      <c r="AE255" s="40"/>
      <c r="AF255" s="39">
        <v>22</v>
      </c>
      <c r="AG255" s="40"/>
      <c r="AH255" s="40"/>
      <c r="AI255" s="40"/>
      <c r="AJ255" s="39">
        <v>73</v>
      </c>
      <c r="AK255" s="40"/>
      <c r="AL255" s="40"/>
      <c r="AM255" s="40"/>
      <c r="AN255" s="39">
        <v>0</v>
      </c>
      <c r="AO255" s="40"/>
      <c r="AP255" s="39">
        <v>0</v>
      </c>
      <c r="AQ255" s="40"/>
      <c r="AR255" s="40"/>
      <c r="AS255" s="40"/>
      <c r="AT255" s="39">
        <v>0</v>
      </c>
    </row>
    <row r="256" spans="2:46"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spans="1:46" s="1" customFormat="1" ht="20.100000000000001" customHeight="1" x14ac:dyDescent="0.2">
      <c r="A257" s="3"/>
      <c r="B257" s="6"/>
      <c r="C257" s="42" t="s">
        <v>180</v>
      </c>
      <c r="D257" s="42"/>
      <c r="E257" s="5"/>
      <c r="F257" s="44">
        <v>1232</v>
      </c>
      <c r="G257" s="45"/>
      <c r="H257" s="45"/>
      <c r="I257" s="45"/>
      <c r="J257" s="44">
        <v>4876</v>
      </c>
      <c r="K257" s="44">
        <v>110</v>
      </c>
      <c r="L257" s="44">
        <v>101</v>
      </c>
      <c r="M257" s="45"/>
      <c r="N257" s="44">
        <v>5087</v>
      </c>
      <c r="O257" s="45"/>
      <c r="P257" s="45"/>
      <c r="Q257" s="45"/>
      <c r="R257" s="44">
        <v>11</v>
      </c>
      <c r="S257" s="44">
        <v>397</v>
      </c>
      <c r="T257" s="44">
        <v>324</v>
      </c>
      <c r="U257" s="44">
        <v>134</v>
      </c>
      <c r="V257" s="45"/>
      <c r="W257" s="44">
        <v>1180</v>
      </c>
      <c r="X257" s="44">
        <v>15</v>
      </c>
      <c r="Y257" s="44">
        <v>24</v>
      </c>
      <c r="Z257" s="44">
        <v>619</v>
      </c>
      <c r="AA257" s="44">
        <v>112</v>
      </c>
      <c r="AB257" s="44">
        <v>169</v>
      </c>
      <c r="AC257" s="44">
        <v>2274</v>
      </c>
      <c r="AD257" s="44">
        <v>9</v>
      </c>
      <c r="AE257" s="45"/>
      <c r="AF257" s="44">
        <v>5268</v>
      </c>
      <c r="AG257" s="45"/>
      <c r="AH257" s="45"/>
      <c r="AI257" s="45"/>
      <c r="AJ257" s="44">
        <v>966</v>
      </c>
      <c r="AK257" s="45"/>
      <c r="AL257" s="45"/>
      <c r="AM257" s="45"/>
      <c r="AN257" s="44">
        <v>0</v>
      </c>
      <c r="AO257" s="45"/>
      <c r="AP257" s="44">
        <v>85</v>
      </c>
      <c r="AQ257" s="45"/>
      <c r="AR257" s="45"/>
      <c r="AS257" s="45"/>
      <c r="AT257" s="44">
        <v>122</v>
      </c>
    </row>
    <row r="258" spans="1:46"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row>
    <row r="259" spans="1:46" s="1" customFormat="1" ht="20.100000000000001" customHeight="1" x14ac:dyDescent="0.25">
      <c r="A259" s="3"/>
      <c r="B259" s="49" t="s">
        <v>213</v>
      </c>
      <c r="C259" s="50"/>
      <c r="D259" s="50"/>
      <c r="E259" s="5"/>
      <c r="F259" s="51">
        <v>1232</v>
      </c>
      <c r="G259" s="52"/>
      <c r="H259" s="52"/>
      <c r="I259" s="52"/>
      <c r="J259" s="51">
        <v>4876</v>
      </c>
      <c r="K259" s="51">
        <v>110</v>
      </c>
      <c r="L259" s="51">
        <v>101</v>
      </c>
      <c r="M259" s="52"/>
      <c r="N259" s="51">
        <v>5087</v>
      </c>
      <c r="O259" s="52"/>
      <c r="P259" s="52"/>
      <c r="Q259" s="52"/>
      <c r="R259" s="51">
        <v>11</v>
      </c>
      <c r="S259" s="51">
        <v>397</v>
      </c>
      <c r="T259" s="51">
        <v>324</v>
      </c>
      <c r="U259" s="51">
        <v>134</v>
      </c>
      <c r="V259" s="52"/>
      <c r="W259" s="51">
        <v>1180</v>
      </c>
      <c r="X259" s="51">
        <v>15</v>
      </c>
      <c r="Y259" s="51">
        <v>24</v>
      </c>
      <c r="Z259" s="51">
        <v>619</v>
      </c>
      <c r="AA259" s="51">
        <v>112</v>
      </c>
      <c r="AB259" s="51">
        <v>169</v>
      </c>
      <c r="AC259" s="51">
        <v>2274</v>
      </c>
      <c r="AD259" s="51">
        <v>9</v>
      </c>
      <c r="AE259" s="52"/>
      <c r="AF259" s="51">
        <v>5268</v>
      </c>
      <c r="AG259" s="52"/>
      <c r="AH259" s="52"/>
      <c r="AI259" s="52"/>
      <c r="AJ259" s="51">
        <v>966</v>
      </c>
      <c r="AK259" s="52"/>
      <c r="AL259" s="52"/>
      <c r="AM259" s="52"/>
      <c r="AN259" s="51">
        <v>0</v>
      </c>
      <c r="AO259" s="52"/>
      <c r="AP259" s="51">
        <v>85</v>
      </c>
      <c r="AQ259" s="52"/>
      <c r="AR259" s="52"/>
      <c r="AS259" s="52"/>
      <c r="AT259" s="51">
        <v>122</v>
      </c>
    </row>
    <row r="260" spans="1:46"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spans="1:46"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spans="1:46"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spans="1:46" ht="20.100000000000001" customHeight="1" x14ac:dyDescent="0.2">
      <c r="D263" s="2" t="s">
        <v>215</v>
      </c>
      <c r="F263" s="37">
        <v>0</v>
      </c>
      <c r="G263" s="37"/>
      <c r="H263" s="37"/>
      <c r="I263" s="37"/>
      <c r="J263" s="37">
        <v>3</v>
      </c>
      <c r="K263" s="37">
        <v>6</v>
      </c>
      <c r="L263" s="37">
        <v>10</v>
      </c>
      <c r="M263" s="37"/>
      <c r="N263" s="37">
        <v>19</v>
      </c>
      <c r="O263" s="37"/>
      <c r="P263" s="37"/>
      <c r="Q263" s="37"/>
      <c r="R263" s="37">
        <v>0</v>
      </c>
      <c r="S263" s="37">
        <v>1</v>
      </c>
      <c r="T263" s="37">
        <v>0</v>
      </c>
      <c r="U263" s="37">
        <v>0</v>
      </c>
      <c r="V263" s="37"/>
      <c r="W263" s="37">
        <v>15</v>
      </c>
      <c r="X263" s="37">
        <v>1</v>
      </c>
      <c r="Y263" s="37">
        <v>1</v>
      </c>
      <c r="Z263" s="37">
        <v>14</v>
      </c>
      <c r="AA263" s="37">
        <v>3</v>
      </c>
      <c r="AB263" s="37">
        <v>12</v>
      </c>
      <c r="AC263" s="37">
        <v>34</v>
      </c>
      <c r="AD263" s="37">
        <v>0</v>
      </c>
      <c r="AE263" s="37"/>
      <c r="AF263" s="37">
        <v>81</v>
      </c>
      <c r="AG263" s="37"/>
      <c r="AH263" s="37"/>
      <c r="AI263" s="37"/>
      <c r="AJ263" s="37">
        <v>33</v>
      </c>
      <c r="AK263" s="37"/>
      <c r="AL263" s="37"/>
      <c r="AM263" s="37"/>
      <c r="AN263" s="37">
        <v>95</v>
      </c>
      <c r="AO263" s="37"/>
      <c r="AP263" s="37">
        <v>0</v>
      </c>
      <c r="AQ263" s="37"/>
      <c r="AR263" s="37"/>
      <c r="AS263" s="37"/>
      <c r="AT263" s="37">
        <v>0</v>
      </c>
    </row>
    <row r="264" spans="1:46" ht="20.100000000000001" customHeight="1" x14ac:dyDescent="0.2">
      <c r="D264" s="38" t="s">
        <v>216</v>
      </c>
      <c r="F264" s="39">
        <v>0</v>
      </c>
      <c r="G264" s="40"/>
      <c r="H264" s="40"/>
      <c r="I264" s="40"/>
      <c r="J264" s="39">
        <v>1</v>
      </c>
      <c r="K264" s="39">
        <v>6</v>
      </c>
      <c r="L264" s="39">
        <v>10</v>
      </c>
      <c r="M264" s="40"/>
      <c r="N264" s="39">
        <v>17</v>
      </c>
      <c r="O264" s="40"/>
      <c r="P264" s="40"/>
      <c r="Q264" s="40"/>
      <c r="R264" s="39">
        <v>0</v>
      </c>
      <c r="S264" s="39">
        <v>2</v>
      </c>
      <c r="T264" s="39">
        <v>1</v>
      </c>
      <c r="U264" s="39">
        <v>0</v>
      </c>
      <c r="V264" s="40"/>
      <c r="W264" s="39">
        <v>9</v>
      </c>
      <c r="X264" s="39">
        <v>4</v>
      </c>
      <c r="Y264" s="39">
        <v>7</v>
      </c>
      <c r="Z264" s="39">
        <v>19</v>
      </c>
      <c r="AA264" s="39">
        <v>5</v>
      </c>
      <c r="AB264" s="39">
        <v>6</v>
      </c>
      <c r="AC264" s="39">
        <v>47</v>
      </c>
      <c r="AD264" s="39">
        <v>0</v>
      </c>
      <c r="AE264" s="40"/>
      <c r="AF264" s="39">
        <v>100</v>
      </c>
      <c r="AG264" s="40"/>
      <c r="AH264" s="40"/>
      <c r="AI264" s="40"/>
      <c r="AJ264" s="39">
        <v>24</v>
      </c>
      <c r="AK264" s="40"/>
      <c r="AL264" s="40"/>
      <c r="AM264" s="40"/>
      <c r="AN264" s="39">
        <v>107</v>
      </c>
      <c r="AO264" s="40"/>
      <c r="AP264" s="39">
        <v>0</v>
      </c>
      <c r="AQ264" s="40"/>
      <c r="AR264" s="40"/>
      <c r="AS264" s="40"/>
      <c r="AT264" s="39">
        <v>0</v>
      </c>
    </row>
    <row r="265" spans="1:46" ht="20.100000000000001" customHeight="1" x14ac:dyDescent="0.2">
      <c r="D265" s="2" t="s">
        <v>217</v>
      </c>
      <c r="F265" s="37">
        <v>0</v>
      </c>
      <c r="G265" s="37"/>
      <c r="H265" s="37"/>
      <c r="I265" s="37"/>
      <c r="J265" s="37">
        <v>0</v>
      </c>
      <c r="K265" s="37">
        <v>5</v>
      </c>
      <c r="L265" s="37">
        <v>3</v>
      </c>
      <c r="M265" s="37"/>
      <c r="N265" s="37">
        <v>8</v>
      </c>
      <c r="O265" s="37"/>
      <c r="P265" s="37"/>
      <c r="Q265" s="37"/>
      <c r="R265" s="37">
        <v>0</v>
      </c>
      <c r="S265" s="37">
        <v>5</v>
      </c>
      <c r="T265" s="37">
        <v>0</v>
      </c>
      <c r="U265" s="37">
        <v>1</v>
      </c>
      <c r="V265" s="37"/>
      <c r="W265" s="37">
        <v>15</v>
      </c>
      <c r="X265" s="37">
        <v>1</v>
      </c>
      <c r="Y265" s="37">
        <v>7</v>
      </c>
      <c r="Z265" s="37">
        <v>40</v>
      </c>
      <c r="AA265" s="37">
        <v>7</v>
      </c>
      <c r="AB265" s="37">
        <v>20</v>
      </c>
      <c r="AC265" s="37">
        <v>68</v>
      </c>
      <c r="AD265" s="37">
        <v>1</v>
      </c>
      <c r="AE265" s="37"/>
      <c r="AF265" s="37">
        <v>165</v>
      </c>
      <c r="AG265" s="37"/>
      <c r="AH265" s="37"/>
      <c r="AI265" s="37"/>
      <c r="AJ265" s="37">
        <v>34</v>
      </c>
      <c r="AK265" s="37"/>
      <c r="AL265" s="37"/>
      <c r="AM265" s="37"/>
      <c r="AN265" s="37">
        <v>191</v>
      </c>
      <c r="AO265" s="37"/>
      <c r="AP265" s="37">
        <v>0</v>
      </c>
      <c r="AQ265" s="37"/>
      <c r="AR265" s="37"/>
      <c r="AS265" s="37"/>
      <c r="AT265" s="37">
        <v>33</v>
      </c>
    </row>
    <row r="266" spans="1:46" ht="20.100000000000001" customHeight="1" x14ac:dyDescent="0.2">
      <c r="D266" s="38" t="s">
        <v>218</v>
      </c>
      <c r="F266" s="39">
        <v>0</v>
      </c>
      <c r="G266" s="40"/>
      <c r="H266" s="40"/>
      <c r="I266" s="40"/>
      <c r="J266" s="39">
        <v>0</v>
      </c>
      <c r="K266" s="39">
        <v>0</v>
      </c>
      <c r="L266" s="39">
        <v>0</v>
      </c>
      <c r="M266" s="40"/>
      <c r="N266" s="39">
        <v>0</v>
      </c>
      <c r="O266" s="40"/>
      <c r="P266" s="40"/>
      <c r="Q266" s="40"/>
      <c r="R266" s="39">
        <v>0</v>
      </c>
      <c r="S266" s="39">
        <v>1</v>
      </c>
      <c r="T266" s="39">
        <v>0</v>
      </c>
      <c r="U266" s="39">
        <v>0</v>
      </c>
      <c r="V266" s="40"/>
      <c r="W266" s="39">
        <v>0</v>
      </c>
      <c r="X266" s="39">
        <v>0</v>
      </c>
      <c r="Y266" s="39">
        <v>0</v>
      </c>
      <c r="Z266" s="39">
        <v>0</v>
      </c>
      <c r="AA266" s="39">
        <v>0</v>
      </c>
      <c r="AB266" s="39">
        <v>0</v>
      </c>
      <c r="AC266" s="39">
        <v>0</v>
      </c>
      <c r="AD266" s="39">
        <v>0</v>
      </c>
      <c r="AE266" s="40"/>
      <c r="AF266" s="39">
        <v>1</v>
      </c>
      <c r="AG266" s="40"/>
      <c r="AH266" s="40"/>
      <c r="AI266" s="40"/>
      <c r="AJ266" s="39">
        <v>0</v>
      </c>
      <c r="AK266" s="40"/>
      <c r="AL266" s="40"/>
      <c r="AM266" s="40"/>
      <c r="AN266" s="39">
        <v>1</v>
      </c>
      <c r="AO266" s="40"/>
      <c r="AP266" s="39">
        <v>0</v>
      </c>
      <c r="AQ266" s="40"/>
      <c r="AR266" s="40"/>
      <c r="AS266" s="40"/>
      <c r="AT266" s="39">
        <v>0</v>
      </c>
    </row>
    <row r="267" spans="1:46" ht="20.100000000000001" customHeight="1" x14ac:dyDescent="0.2">
      <c r="D267" s="2" t="s">
        <v>219</v>
      </c>
      <c r="F267" s="37">
        <v>0</v>
      </c>
      <c r="G267" s="37"/>
      <c r="H267" s="37"/>
      <c r="I267" s="37"/>
      <c r="J267" s="37">
        <v>0</v>
      </c>
      <c r="K267" s="37">
        <v>0</v>
      </c>
      <c r="L267" s="37">
        <v>0</v>
      </c>
      <c r="M267" s="37"/>
      <c r="N267" s="37">
        <v>0</v>
      </c>
      <c r="O267" s="37"/>
      <c r="P267" s="37"/>
      <c r="Q267" s="37"/>
      <c r="R267" s="37">
        <v>0</v>
      </c>
      <c r="S267" s="37">
        <v>0</v>
      </c>
      <c r="T267" s="37">
        <v>0</v>
      </c>
      <c r="U267" s="37">
        <v>0</v>
      </c>
      <c r="V267" s="37"/>
      <c r="W267" s="37">
        <v>0</v>
      </c>
      <c r="X267" s="37">
        <v>0</v>
      </c>
      <c r="Y267" s="37">
        <v>0</v>
      </c>
      <c r="Z267" s="37">
        <v>0</v>
      </c>
      <c r="AA267" s="37">
        <v>0</v>
      </c>
      <c r="AB267" s="37">
        <v>0</v>
      </c>
      <c r="AC267" s="37">
        <v>0</v>
      </c>
      <c r="AD267" s="37">
        <v>0</v>
      </c>
      <c r="AE267" s="37"/>
      <c r="AF267" s="37">
        <v>0</v>
      </c>
      <c r="AG267" s="37"/>
      <c r="AH267" s="37"/>
      <c r="AI267" s="37"/>
      <c r="AJ267" s="37">
        <v>0</v>
      </c>
      <c r="AK267" s="37"/>
      <c r="AL267" s="37"/>
      <c r="AM267" s="37"/>
      <c r="AN267" s="37">
        <v>0</v>
      </c>
      <c r="AO267" s="37"/>
      <c r="AP267" s="37">
        <v>0</v>
      </c>
      <c r="AQ267" s="37"/>
      <c r="AR267" s="37"/>
      <c r="AS267" s="37"/>
      <c r="AT267" s="37">
        <v>0</v>
      </c>
    </row>
    <row r="268" spans="1:46"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spans="1:46" ht="20.100000000000001" customHeight="1" x14ac:dyDescent="0.2">
      <c r="C269" s="42" t="s">
        <v>112</v>
      </c>
      <c r="D269" s="42"/>
      <c r="F269" s="44">
        <v>0</v>
      </c>
      <c r="G269" s="45"/>
      <c r="H269" s="45"/>
      <c r="I269" s="45"/>
      <c r="J269" s="44">
        <v>4</v>
      </c>
      <c r="K269" s="44">
        <v>17</v>
      </c>
      <c r="L269" s="44">
        <v>23</v>
      </c>
      <c r="M269" s="45"/>
      <c r="N269" s="44">
        <v>44</v>
      </c>
      <c r="O269" s="45"/>
      <c r="P269" s="45"/>
      <c r="Q269" s="45"/>
      <c r="R269" s="44">
        <v>0</v>
      </c>
      <c r="S269" s="44">
        <v>9</v>
      </c>
      <c r="T269" s="44">
        <v>1</v>
      </c>
      <c r="U269" s="44">
        <v>1</v>
      </c>
      <c r="V269" s="45"/>
      <c r="W269" s="44">
        <v>39</v>
      </c>
      <c r="X269" s="44">
        <v>6</v>
      </c>
      <c r="Y269" s="44">
        <v>15</v>
      </c>
      <c r="Z269" s="44">
        <v>73</v>
      </c>
      <c r="AA269" s="44">
        <v>15</v>
      </c>
      <c r="AB269" s="44">
        <v>38</v>
      </c>
      <c r="AC269" s="44">
        <v>149</v>
      </c>
      <c r="AD269" s="44">
        <v>1</v>
      </c>
      <c r="AE269" s="45"/>
      <c r="AF269" s="44">
        <v>347</v>
      </c>
      <c r="AG269" s="45"/>
      <c r="AH269" s="45"/>
      <c r="AI269" s="45"/>
      <c r="AJ269" s="44">
        <v>91</v>
      </c>
      <c r="AK269" s="45"/>
      <c r="AL269" s="45"/>
      <c r="AM269" s="45"/>
      <c r="AN269" s="44">
        <v>394</v>
      </c>
      <c r="AO269" s="45"/>
      <c r="AP269" s="44">
        <v>0</v>
      </c>
      <c r="AQ269" s="45"/>
      <c r="AR269" s="45"/>
      <c r="AS269" s="45"/>
      <c r="AT269" s="44">
        <v>33</v>
      </c>
    </row>
    <row r="270" spans="1:46"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spans="1:46"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spans="1:46" ht="20.100000000000001" customHeight="1" x14ac:dyDescent="0.2">
      <c r="D272" s="2" t="s">
        <v>221</v>
      </c>
      <c r="F272" s="37">
        <v>0</v>
      </c>
      <c r="G272" s="37"/>
      <c r="H272" s="37"/>
      <c r="I272" s="37"/>
      <c r="J272" s="37">
        <v>316</v>
      </c>
      <c r="K272" s="37">
        <v>11</v>
      </c>
      <c r="L272" s="37">
        <v>15</v>
      </c>
      <c r="M272" s="37"/>
      <c r="N272" s="37">
        <v>342</v>
      </c>
      <c r="O272" s="37"/>
      <c r="P272" s="37"/>
      <c r="Q272" s="37"/>
      <c r="R272" s="37">
        <v>0</v>
      </c>
      <c r="S272" s="37">
        <v>18</v>
      </c>
      <c r="T272" s="37">
        <v>98</v>
      </c>
      <c r="U272" s="37">
        <v>23</v>
      </c>
      <c r="V272" s="37"/>
      <c r="W272" s="37">
        <v>18</v>
      </c>
      <c r="X272" s="37">
        <v>2</v>
      </c>
      <c r="Y272" s="37">
        <v>4</v>
      </c>
      <c r="Z272" s="37">
        <v>22</v>
      </c>
      <c r="AA272" s="37">
        <v>19</v>
      </c>
      <c r="AB272" s="37">
        <v>18</v>
      </c>
      <c r="AC272" s="37">
        <v>147</v>
      </c>
      <c r="AD272" s="37">
        <v>0</v>
      </c>
      <c r="AE272" s="37"/>
      <c r="AF272" s="37">
        <v>369</v>
      </c>
      <c r="AG272" s="37"/>
      <c r="AH272" s="37"/>
      <c r="AI272" s="37"/>
      <c r="AJ272" s="37">
        <v>101</v>
      </c>
      <c r="AK272" s="37"/>
      <c r="AL272" s="37"/>
      <c r="AM272" s="37"/>
      <c r="AN272" s="37">
        <v>128</v>
      </c>
      <c r="AO272" s="37"/>
      <c r="AP272" s="37">
        <v>0</v>
      </c>
      <c r="AQ272" s="37"/>
      <c r="AR272" s="37"/>
      <c r="AS272" s="37"/>
      <c r="AT272" s="37">
        <v>0</v>
      </c>
    </row>
    <row r="273" spans="3:46" ht="20.100000000000001" customHeight="1" x14ac:dyDescent="0.2">
      <c r="D273" s="38" t="s">
        <v>222</v>
      </c>
      <c r="F273" s="39">
        <v>0</v>
      </c>
      <c r="G273" s="40"/>
      <c r="H273" s="40"/>
      <c r="I273" s="40"/>
      <c r="J273" s="39">
        <v>294</v>
      </c>
      <c r="K273" s="39">
        <v>9</v>
      </c>
      <c r="L273" s="39">
        <v>9</v>
      </c>
      <c r="M273" s="40"/>
      <c r="N273" s="39">
        <v>312</v>
      </c>
      <c r="O273" s="40"/>
      <c r="P273" s="40"/>
      <c r="Q273" s="40"/>
      <c r="R273" s="39">
        <v>0</v>
      </c>
      <c r="S273" s="39">
        <v>14</v>
      </c>
      <c r="T273" s="39">
        <v>36</v>
      </c>
      <c r="U273" s="39">
        <v>8</v>
      </c>
      <c r="V273" s="40"/>
      <c r="W273" s="39">
        <v>36</v>
      </c>
      <c r="X273" s="39">
        <v>3</v>
      </c>
      <c r="Y273" s="39">
        <v>7</v>
      </c>
      <c r="Z273" s="39">
        <v>49</v>
      </c>
      <c r="AA273" s="39">
        <v>9</v>
      </c>
      <c r="AB273" s="39">
        <v>30</v>
      </c>
      <c r="AC273" s="39">
        <v>146</v>
      </c>
      <c r="AD273" s="39">
        <v>0</v>
      </c>
      <c r="AE273" s="40"/>
      <c r="AF273" s="39">
        <v>338</v>
      </c>
      <c r="AG273" s="40"/>
      <c r="AH273" s="40"/>
      <c r="AI273" s="40"/>
      <c r="AJ273" s="39">
        <v>217</v>
      </c>
      <c r="AK273" s="40"/>
      <c r="AL273" s="40"/>
      <c r="AM273" s="40"/>
      <c r="AN273" s="39">
        <v>243</v>
      </c>
      <c r="AO273" s="40"/>
      <c r="AP273" s="39">
        <v>0</v>
      </c>
      <c r="AQ273" s="40"/>
      <c r="AR273" s="40"/>
      <c r="AS273" s="40"/>
      <c r="AT273" s="39">
        <v>98</v>
      </c>
    </row>
    <row r="274" spans="3:46" ht="20.100000000000001" customHeight="1" x14ac:dyDescent="0.2">
      <c r="D274" s="2" t="s">
        <v>223</v>
      </c>
      <c r="F274" s="37">
        <v>0</v>
      </c>
      <c r="G274" s="37"/>
      <c r="H274" s="37"/>
      <c r="I274" s="37"/>
      <c r="J274" s="37">
        <v>278</v>
      </c>
      <c r="K274" s="37">
        <v>6</v>
      </c>
      <c r="L274" s="37">
        <v>14</v>
      </c>
      <c r="M274" s="37"/>
      <c r="N274" s="37">
        <v>298</v>
      </c>
      <c r="O274" s="37"/>
      <c r="P274" s="37"/>
      <c r="Q274" s="37"/>
      <c r="R274" s="37">
        <v>0</v>
      </c>
      <c r="S274" s="37">
        <v>10</v>
      </c>
      <c r="T274" s="37">
        <v>52</v>
      </c>
      <c r="U274" s="37">
        <v>25</v>
      </c>
      <c r="V274" s="37"/>
      <c r="W274" s="37">
        <v>17</v>
      </c>
      <c r="X274" s="37">
        <v>0</v>
      </c>
      <c r="Y274" s="37">
        <v>3</v>
      </c>
      <c r="Z274" s="37">
        <v>32</v>
      </c>
      <c r="AA274" s="37">
        <v>6</v>
      </c>
      <c r="AB274" s="37">
        <v>12</v>
      </c>
      <c r="AC274" s="37">
        <v>133</v>
      </c>
      <c r="AD274" s="37">
        <v>1</v>
      </c>
      <c r="AE274" s="37"/>
      <c r="AF274" s="37">
        <v>291</v>
      </c>
      <c r="AG274" s="37"/>
      <c r="AH274" s="37"/>
      <c r="AI274" s="37"/>
      <c r="AJ274" s="37">
        <v>204</v>
      </c>
      <c r="AK274" s="37"/>
      <c r="AL274" s="37"/>
      <c r="AM274" s="37"/>
      <c r="AN274" s="37">
        <v>197</v>
      </c>
      <c r="AO274" s="37"/>
      <c r="AP274" s="37">
        <v>0</v>
      </c>
      <c r="AQ274" s="37"/>
      <c r="AR274" s="37"/>
      <c r="AS274" s="37"/>
      <c r="AT274" s="37">
        <v>68</v>
      </c>
    </row>
    <row r="275" spans="3:46" ht="20.100000000000001" customHeight="1" x14ac:dyDescent="0.2">
      <c r="D275" s="38" t="s">
        <v>224</v>
      </c>
      <c r="F275" s="39">
        <v>0</v>
      </c>
      <c r="G275" s="40"/>
      <c r="H275" s="40"/>
      <c r="I275" s="40"/>
      <c r="J275" s="39">
        <v>296</v>
      </c>
      <c r="K275" s="39">
        <v>4</v>
      </c>
      <c r="L275" s="39">
        <v>10</v>
      </c>
      <c r="M275" s="40"/>
      <c r="N275" s="39">
        <v>310</v>
      </c>
      <c r="O275" s="40"/>
      <c r="P275" s="40"/>
      <c r="Q275" s="40"/>
      <c r="R275" s="39">
        <v>0</v>
      </c>
      <c r="S275" s="39">
        <v>6</v>
      </c>
      <c r="T275" s="39">
        <v>13</v>
      </c>
      <c r="U275" s="39">
        <v>12</v>
      </c>
      <c r="V275" s="40"/>
      <c r="W275" s="39">
        <v>46</v>
      </c>
      <c r="X275" s="39">
        <v>2</v>
      </c>
      <c r="Y275" s="39">
        <v>8</v>
      </c>
      <c r="Z275" s="39">
        <v>40</v>
      </c>
      <c r="AA275" s="39">
        <v>10</v>
      </c>
      <c r="AB275" s="39">
        <v>25</v>
      </c>
      <c r="AC275" s="39">
        <v>134</v>
      </c>
      <c r="AD275" s="39">
        <v>1</v>
      </c>
      <c r="AE275" s="40"/>
      <c r="AF275" s="39">
        <v>297</v>
      </c>
      <c r="AG275" s="40"/>
      <c r="AH275" s="40"/>
      <c r="AI275" s="40"/>
      <c r="AJ275" s="39">
        <v>208</v>
      </c>
      <c r="AK275" s="40"/>
      <c r="AL275" s="40"/>
      <c r="AM275" s="40"/>
      <c r="AN275" s="39">
        <v>195</v>
      </c>
      <c r="AO275" s="40"/>
      <c r="AP275" s="39">
        <v>0</v>
      </c>
      <c r="AQ275" s="40"/>
      <c r="AR275" s="40"/>
      <c r="AS275" s="40"/>
      <c r="AT275" s="39">
        <v>55</v>
      </c>
    </row>
    <row r="276" spans="3:46" ht="20.100000000000001" customHeight="1" x14ac:dyDescent="0.2">
      <c r="D276" s="2" t="s">
        <v>225</v>
      </c>
      <c r="F276" s="37">
        <v>0</v>
      </c>
      <c r="G276" s="37"/>
      <c r="H276" s="37"/>
      <c r="I276" s="37"/>
      <c r="J276" s="37">
        <v>335</v>
      </c>
      <c r="K276" s="37">
        <v>9</v>
      </c>
      <c r="L276" s="37">
        <v>7</v>
      </c>
      <c r="M276" s="37"/>
      <c r="N276" s="37">
        <v>351</v>
      </c>
      <c r="O276" s="37"/>
      <c r="P276" s="37"/>
      <c r="Q276" s="37"/>
      <c r="R276" s="37">
        <v>0</v>
      </c>
      <c r="S276" s="37">
        <v>6</v>
      </c>
      <c r="T276" s="37">
        <v>35</v>
      </c>
      <c r="U276" s="37">
        <v>13</v>
      </c>
      <c r="V276" s="37"/>
      <c r="W276" s="37">
        <v>40</v>
      </c>
      <c r="X276" s="37">
        <v>2</v>
      </c>
      <c r="Y276" s="37">
        <v>12</v>
      </c>
      <c r="Z276" s="37">
        <v>40</v>
      </c>
      <c r="AA276" s="37">
        <v>12</v>
      </c>
      <c r="AB276" s="37">
        <v>29</v>
      </c>
      <c r="AC276" s="37">
        <v>149</v>
      </c>
      <c r="AD276" s="37">
        <v>3</v>
      </c>
      <c r="AE276" s="37"/>
      <c r="AF276" s="37">
        <v>341</v>
      </c>
      <c r="AG276" s="37"/>
      <c r="AH276" s="37"/>
      <c r="AI276" s="37"/>
      <c r="AJ276" s="37">
        <v>140</v>
      </c>
      <c r="AK276" s="37"/>
      <c r="AL276" s="37"/>
      <c r="AM276" s="37"/>
      <c r="AN276" s="37">
        <v>130</v>
      </c>
      <c r="AO276" s="37"/>
      <c r="AP276" s="37">
        <v>0</v>
      </c>
      <c r="AQ276" s="37"/>
      <c r="AR276" s="37"/>
      <c r="AS276" s="37"/>
      <c r="AT276" s="37">
        <v>0</v>
      </c>
    </row>
    <row r="277" spans="3:46" ht="20.100000000000001" customHeight="1" x14ac:dyDescent="0.2">
      <c r="D277" s="38" t="s">
        <v>226</v>
      </c>
      <c r="F277" s="39">
        <v>0</v>
      </c>
      <c r="G277" s="40"/>
      <c r="H277" s="40"/>
      <c r="I277" s="40"/>
      <c r="J277" s="39">
        <v>252</v>
      </c>
      <c r="K277" s="39">
        <v>17</v>
      </c>
      <c r="L277" s="39">
        <v>9</v>
      </c>
      <c r="M277" s="40"/>
      <c r="N277" s="39">
        <v>278</v>
      </c>
      <c r="O277" s="40"/>
      <c r="P277" s="40"/>
      <c r="Q277" s="40"/>
      <c r="R277" s="39">
        <v>0</v>
      </c>
      <c r="S277" s="39">
        <v>11</v>
      </c>
      <c r="T277" s="39">
        <v>39</v>
      </c>
      <c r="U277" s="39">
        <v>51</v>
      </c>
      <c r="V277" s="40"/>
      <c r="W277" s="39">
        <v>21</v>
      </c>
      <c r="X277" s="39">
        <v>0</v>
      </c>
      <c r="Y277" s="39">
        <v>7</v>
      </c>
      <c r="Z277" s="39">
        <v>36</v>
      </c>
      <c r="AA277" s="39">
        <v>12</v>
      </c>
      <c r="AB277" s="39">
        <v>6</v>
      </c>
      <c r="AC277" s="39">
        <v>129</v>
      </c>
      <c r="AD277" s="39">
        <v>0</v>
      </c>
      <c r="AE277" s="40"/>
      <c r="AF277" s="39">
        <v>312</v>
      </c>
      <c r="AG277" s="40"/>
      <c r="AH277" s="40"/>
      <c r="AI277" s="40"/>
      <c r="AJ277" s="39">
        <v>160</v>
      </c>
      <c r="AK277" s="40"/>
      <c r="AL277" s="40"/>
      <c r="AM277" s="40"/>
      <c r="AN277" s="39">
        <v>194</v>
      </c>
      <c r="AO277" s="40"/>
      <c r="AP277" s="39">
        <v>0</v>
      </c>
      <c r="AQ277" s="40"/>
      <c r="AR277" s="40"/>
      <c r="AS277" s="40"/>
      <c r="AT277" s="39">
        <v>63</v>
      </c>
    </row>
    <row r="278" spans="3:46"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spans="3:46" ht="20.100000000000001" customHeight="1" x14ac:dyDescent="0.2">
      <c r="C279" s="42" t="s">
        <v>227</v>
      </c>
      <c r="D279" s="42"/>
      <c r="F279" s="44">
        <v>0</v>
      </c>
      <c r="G279" s="45"/>
      <c r="H279" s="45"/>
      <c r="I279" s="45"/>
      <c r="J279" s="44">
        <v>1771</v>
      </c>
      <c r="K279" s="44">
        <v>56</v>
      </c>
      <c r="L279" s="44">
        <v>64</v>
      </c>
      <c r="M279" s="45"/>
      <c r="N279" s="44">
        <v>1891</v>
      </c>
      <c r="O279" s="45"/>
      <c r="P279" s="45"/>
      <c r="Q279" s="45"/>
      <c r="R279" s="44">
        <v>0</v>
      </c>
      <c r="S279" s="44">
        <v>65</v>
      </c>
      <c r="T279" s="44">
        <v>273</v>
      </c>
      <c r="U279" s="44">
        <v>132</v>
      </c>
      <c r="V279" s="45"/>
      <c r="W279" s="44">
        <v>178</v>
      </c>
      <c r="X279" s="44">
        <v>9</v>
      </c>
      <c r="Y279" s="44">
        <v>41</v>
      </c>
      <c r="Z279" s="44">
        <v>219</v>
      </c>
      <c r="AA279" s="44">
        <v>68</v>
      </c>
      <c r="AB279" s="44">
        <v>120</v>
      </c>
      <c r="AC279" s="44">
        <v>838</v>
      </c>
      <c r="AD279" s="44">
        <v>5</v>
      </c>
      <c r="AE279" s="45"/>
      <c r="AF279" s="44">
        <v>1948</v>
      </c>
      <c r="AG279" s="45"/>
      <c r="AH279" s="45"/>
      <c r="AI279" s="45"/>
      <c r="AJ279" s="44">
        <v>1030</v>
      </c>
      <c r="AK279" s="45"/>
      <c r="AL279" s="45"/>
      <c r="AM279" s="45"/>
      <c r="AN279" s="44">
        <v>1087</v>
      </c>
      <c r="AO279" s="45"/>
      <c r="AP279" s="44">
        <v>0</v>
      </c>
      <c r="AQ279" s="45"/>
      <c r="AR279" s="45"/>
      <c r="AS279" s="45"/>
      <c r="AT279" s="44">
        <v>284</v>
      </c>
    </row>
    <row r="280" spans="3:46"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spans="3:46"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spans="3:46" ht="20.100000000000001" customHeight="1" x14ac:dyDescent="0.2">
      <c r="D282" s="2" t="s">
        <v>228</v>
      </c>
      <c r="F282" s="37">
        <v>0</v>
      </c>
      <c r="G282" s="37"/>
      <c r="H282" s="37"/>
      <c r="I282" s="37"/>
      <c r="J282" s="37">
        <v>0</v>
      </c>
      <c r="K282" s="37">
        <v>0</v>
      </c>
      <c r="L282" s="37">
        <v>0</v>
      </c>
      <c r="M282" s="37"/>
      <c r="N282" s="37">
        <v>0</v>
      </c>
      <c r="O282" s="37"/>
      <c r="P282" s="37"/>
      <c r="Q282" s="37"/>
      <c r="R282" s="37">
        <v>0</v>
      </c>
      <c r="S282" s="37">
        <v>0</v>
      </c>
      <c r="T282" s="37">
        <v>0</v>
      </c>
      <c r="U282" s="37">
        <v>0</v>
      </c>
      <c r="V282" s="37"/>
      <c r="W282" s="37">
        <v>0</v>
      </c>
      <c r="X282" s="37">
        <v>0</v>
      </c>
      <c r="Y282" s="37">
        <v>0</v>
      </c>
      <c r="Z282" s="37">
        <v>0</v>
      </c>
      <c r="AA282" s="37">
        <v>0</v>
      </c>
      <c r="AB282" s="37">
        <v>0</v>
      </c>
      <c r="AC282" s="37">
        <v>0</v>
      </c>
      <c r="AD282" s="37">
        <v>0</v>
      </c>
      <c r="AE282" s="37"/>
      <c r="AF282" s="37">
        <v>0</v>
      </c>
      <c r="AG282" s="37"/>
      <c r="AH282" s="37"/>
      <c r="AI282" s="37"/>
      <c r="AJ282" s="37">
        <v>0</v>
      </c>
      <c r="AK282" s="37"/>
      <c r="AL282" s="37"/>
      <c r="AM282" s="37"/>
      <c r="AN282" s="37">
        <v>0</v>
      </c>
      <c r="AO282" s="37"/>
      <c r="AP282" s="37">
        <v>0</v>
      </c>
      <c r="AQ282" s="37"/>
      <c r="AR282" s="37"/>
      <c r="AS282" s="37"/>
      <c r="AT282" s="37">
        <v>0</v>
      </c>
    </row>
    <row r="283" spans="3:46"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spans="3:46" ht="20.100000000000001" customHeight="1" x14ac:dyDescent="0.2">
      <c r="C284" s="42" t="s">
        <v>188</v>
      </c>
      <c r="D284" s="42"/>
      <c r="F284" s="44">
        <v>0</v>
      </c>
      <c r="G284" s="45"/>
      <c r="H284" s="45"/>
      <c r="I284" s="45"/>
      <c r="J284" s="44">
        <v>0</v>
      </c>
      <c r="K284" s="44">
        <v>0</v>
      </c>
      <c r="L284" s="44">
        <v>0</v>
      </c>
      <c r="M284" s="45"/>
      <c r="N284" s="44">
        <v>0</v>
      </c>
      <c r="O284" s="45"/>
      <c r="P284" s="45"/>
      <c r="Q284" s="45"/>
      <c r="R284" s="44">
        <v>0</v>
      </c>
      <c r="S284" s="44">
        <v>0</v>
      </c>
      <c r="T284" s="44">
        <v>0</v>
      </c>
      <c r="U284" s="44">
        <v>0</v>
      </c>
      <c r="V284" s="45"/>
      <c r="W284" s="44">
        <v>0</v>
      </c>
      <c r="X284" s="44">
        <v>0</v>
      </c>
      <c r="Y284" s="44">
        <v>0</v>
      </c>
      <c r="Z284" s="44">
        <v>0</v>
      </c>
      <c r="AA284" s="44">
        <v>0</v>
      </c>
      <c r="AB284" s="44">
        <v>0</v>
      </c>
      <c r="AC284" s="44">
        <v>0</v>
      </c>
      <c r="AD284" s="44">
        <v>0</v>
      </c>
      <c r="AE284" s="45"/>
      <c r="AF284" s="44">
        <v>0</v>
      </c>
      <c r="AG284" s="45"/>
      <c r="AH284" s="45"/>
      <c r="AI284" s="45"/>
      <c r="AJ284" s="44">
        <v>0</v>
      </c>
      <c r="AK284" s="45"/>
      <c r="AL284" s="45"/>
      <c r="AM284" s="45"/>
      <c r="AN284" s="44">
        <v>0</v>
      </c>
      <c r="AO284" s="45"/>
      <c r="AP284" s="44">
        <v>0</v>
      </c>
      <c r="AQ284" s="45"/>
      <c r="AR284" s="45"/>
      <c r="AS284" s="45"/>
      <c r="AT284" s="44">
        <v>0</v>
      </c>
    </row>
    <row r="285" spans="3:46"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spans="3:46"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spans="3:46" ht="20.100000000000001" customHeight="1" x14ac:dyDescent="0.2">
      <c r="D287" s="2" t="s">
        <v>229</v>
      </c>
      <c r="F287" s="37">
        <v>0</v>
      </c>
      <c r="G287" s="37"/>
      <c r="H287" s="37"/>
      <c r="I287" s="37"/>
      <c r="J287" s="37">
        <v>0</v>
      </c>
      <c r="K287" s="37">
        <v>8</v>
      </c>
      <c r="L287" s="37">
        <v>2</v>
      </c>
      <c r="M287" s="37"/>
      <c r="N287" s="37">
        <v>10</v>
      </c>
      <c r="O287" s="37"/>
      <c r="P287" s="37"/>
      <c r="Q287" s="37"/>
      <c r="R287" s="37">
        <v>0</v>
      </c>
      <c r="S287" s="37">
        <v>0</v>
      </c>
      <c r="T287" s="37">
        <v>0</v>
      </c>
      <c r="U287" s="37">
        <v>0</v>
      </c>
      <c r="V287" s="37"/>
      <c r="W287" s="37">
        <v>8</v>
      </c>
      <c r="X287" s="37">
        <v>0</v>
      </c>
      <c r="Y287" s="37">
        <v>7</v>
      </c>
      <c r="Z287" s="37">
        <v>10</v>
      </c>
      <c r="AA287" s="37">
        <v>1</v>
      </c>
      <c r="AB287" s="37">
        <v>2</v>
      </c>
      <c r="AC287" s="37">
        <v>13</v>
      </c>
      <c r="AD287" s="37">
        <v>0</v>
      </c>
      <c r="AE287" s="37"/>
      <c r="AF287" s="37">
        <v>41</v>
      </c>
      <c r="AG287" s="37"/>
      <c r="AH287" s="37"/>
      <c r="AI287" s="37"/>
      <c r="AJ287" s="37">
        <v>40</v>
      </c>
      <c r="AK287" s="37"/>
      <c r="AL287" s="37"/>
      <c r="AM287" s="37"/>
      <c r="AN287" s="37">
        <v>71</v>
      </c>
      <c r="AO287" s="37"/>
      <c r="AP287" s="37">
        <v>0</v>
      </c>
      <c r="AQ287" s="37"/>
      <c r="AR287" s="37"/>
      <c r="AS287" s="37"/>
      <c r="AT287" s="37">
        <v>0</v>
      </c>
    </row>
    <row r="288" spans="3:46" ht="20.100000000000001" customHeight="1" x14ac:dyDescent="0.2">
      <c r="D288" s="38" t="s">
        <v>230</v>
      </c>
      <c r="F288" s="39">
        <v>0</v>
      </c>
      <c r="G288" s="40"/>
      <c r="H288" s="40"/>
      <c r="I288" s="40"/>
      <c r="J288" s="39">
        <v>0</v>
      </c>
      <c r="K288" s="39">
        <v>2</v>
      </c>
      <c r="L288" s="39">
        <v>8</v>
      </c>
      <c r="M288" s="40"/>
      <c r="N288" s="39">
        <v>10</v>
      </c>
      <c r="O288" s="40"/>
      <c r="P288" s="40"/>
      <c r="Q288" s="40"/>
      <c r="R288" s="39">
        <v>0</v>
      </c>
      <c r="S288" s="39">
        <v>1</v>
      </c>
      <c r="T288" s="39">
        <v>0</v>
      </c>
      <c r="U288" s="39">
        <v>0</v>
      </c>
      <c r="V288" s="40"/>
      <c r="W288" s="39">
        <v>3</v>
      </c>
      <c r="X288" s="39">
        <v>0</v>
      </c>
      <c r="Y288" s="39">
        <v>3</v>
      </c>
      <c r="Z288" s="39">
        <v>11</v>
      </c>
      <c r="AA288" s="39">
        <v>1</v>
      </c>
      <c r="AB288" s="39">
        <v>1</v>
      </c>
      <c r="AC288" s="39">
        <v>15</v>
      </c>
      <c r="AD288" s="39">
        <v>0</v>
      </c>
      <c r="AE288" s="40"/>
      <c r="AF288" s="39">
        <v>35</v>
      </c>
      <c r="AG288" s="40"/>
      <c r="AH288" s="40"/>
      <c r="AI288" s="40"/>
      <c r="AJ288" s="39">
        <v>22</v>
      </c>
      <c r="AK288" s="40"/>
      <c r="AL288" s="40"/>
      <c r="AM288" s="40"/>
      <c r="AN288" s="39">
        <v>47</v>
      </c>
      <c r="AO288" s="40"/>
      <c r="AP288" s="39">
        <v>0</v>
      </c>
      <c r="AQ288" s="40"/>
      <c r="AR288" s="40"/>
      <c r="AS288" s="40"/>
      <c r="AT288" s="39">
        <v>0</v>
      </c>
    </row>
    <row r="289" spans="3:46"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spans="3:46" ht="20.100000000000001" customHeight="1" x14ac:dyDescent="0.2">
      <c r="C290" s="42" t="s">
        <v>122</v>
      </c>
      <c r="D290" s="42"/>
      <c r="F290" s="44">
        <v>0</v>
      </c>
      <c r="G290" s="45"/>
      <c r="H290" s="45"/>
      <c r="I290" s="45"/>
      <c r="J290" s="44">
        <v>0</v>
      </c>
      <c r="K290" s="44">
        <v>10</v>
      </c>
      <c r="L290" s="44">
        <v>10</v>
      </c>
      <c r="M290" s="45"/>
      <c r="N290" s="44">
        <v>20</v>
      </c>
      <c r="O290" s="45"/>
      <c r="P290" s="45"/>
      <c r="Q290" s="45"/>
      <c r="R290" s="44">
        <v>0</v>
      </c>
      <c r="S290" s="44">
        <v>1</v>
      </c>
      <c r="T290" s="44">
        <v>0</v>
      </c>
      <c r="U290" s="44">
        <v>0</v>
      </c>
      <c r="V290" s="45"/>
      <c r="W290" s="44">
        <v>11</v>
      </c>
      <c r="X290" s="44">
        <v>0</v>
      </c>
      <c r="Y290" s="44">
        <v>10</v>
      </c>
      <c r="Z290" s="44">
        <v>21</v>
      </c>
      <c r="AA290" s="44">
        <v>2</v>
      </c>
      <c r="AB290" s="44">
        <v>3</v>
      </c>
      <c r="AC290" s="44">
        <v>28</v>
      </c>
      <c r="AD290" s="44">
        <v>0</v>
      </c>
      <c r="AE290" s="45"/>
      <c r="AF290" s="44">
        <v>76</v>
      </c>
      <c r="AG290" s="45"/>
      <c r="AH290" s="45"/>
      <c r="AI290" s="45"/>
      <c r="AJ290" s="44">
        <v>62</v>
      </c>
      <c r="AK290" s="45"/>
      <c r="AL290" s="45"/>
      <c r="AM290" s="45"/>
      <c r="AN290" s="44">
        <v>118</v>
      </c>
      <c r="AO290" s="45"/>
      <c r="AP290" s="44">
        <v>0</v>
      </c>
      <c r="AQ290" s="45"/>
      <c r="AR290" s="45"/>
      <c r="AS290" s="45"/>
      <c r="AT290" s="44">
        <v>0</v>
      </c>
    </row>
    <row r="291" spans="3:46"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spans="3:46"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spans="3:46" ht="20.100000000000001" customHeight="1" x14ac:dyDescent="0.2">
      <c r="D293" s="2" t="s">
        <v>229</v>
      </c>
      <c r="F293" s="37">
        <v>209</v>
      </c>
      <c r="G293" s="37"/>
      <c r="H293" s="37"/>
      <c r="I293" s="37"/>
      <c r="J293" s="37">
        <v>260</v>
      </c>
      <c r="K293" s="37">
        <v>2</v>
      </c>
      <c r="L293" s="37">
        <v>12</v>
      </c>
      <c r="M293" s="37"/>
      <c r="N293" s="37">
        <v>274</v>
      </c>
      <c r="O293" s="37"/>
      <c r="P293" s="37"/>
      <c r="Q293" s="37"/>
      <c r="R293" s="37">
        <v>0</v>
      </c>
      <c r="S293" s="37">
        <v>32</v>
      </c>
      <c r="T293" s="37">
        <v>22</v>
      </c>
      <c r="U293" s="37">
        <v>3</v>
      </c>
      <c r="V293" s="37"/>
      <c r="W293" s="37">
        <v>22</v>
      </c>
      <c r="X293" s="37">
        <v>1</v>
      </c>
      <c r="Y293" s="37">
        <v>11</v>
      </c>
      <c r="Z293" s="37">
        <v>33</v>
      </c>
      <c r="AA293" s="37">
        <v>9</v>
      </c>
      <c r="AB293" s="37">
        <v>21</v>
      </c>
      <c r="AC293" s="37">
        <v>123</v>
      </c>
      <c r="AD293" s="37">
        <v>1</v>
      </c>
      <c r="AE293" s="37"/>
      <c r="AF293" s="37">
        <v>278</v>
      </c>
      <c r="AG293" s="37"/>
      <c r="AH293" s="37"/>
      <c r="AI293" s="37"/>
      <c r="AJ293" s="37">
        <v>0</v>
      </c>
      <c r="AK293" s="37"/>
      <c r="AL293" s="37"/>
      <c r="AM293" s="37"/>
      <c r="AN293" s="37">
        <v>0</v>
      </c>
      <c r="AO293" s="37"/>
      <c r="AP293" s="37">
        <v>205</v>
      </c>
      <c r="AQ293" s="37"/>
      <c r="AR293" s="37"/>
      <c r="AS293" s="37"/>
      <c r="AT293" s="37">
        <v>31</v>
      </c>
    </row>
    <row r="294" spans="3:46" ht="20.100000000000001" customHeight="1" x14ac:dyDescent="0.2">
      <c r="D294" s="38" t="s">
        <v>230</v>
      </c>
      <c r="F294" s="39">
        <v>141</v>
      </c>
      <c r="G294" s="40"/>
      <c r="H294" s="40"/>
      <c r="I294" s="40"/>
      <c r="J294" s="39">
        <v>259</v>
      </c>
      <c r="K294" s="39">
        <v>6</v>
      </c>
      <c r="L294" s="39">
        <v>11</v>
      </c>
      <c r="M294" s="40"/>
      <c r="N294" s="39">
        <v>276</v>
      </c>
      <c r="O294" s="40"/>
      <c r="P294" s="40"/>
      <c r="Q294" s="40"/>
      <c r="R294" s="39">
        <v>0</v>
      </c>
      <c r="S294" s="39">
        <v>53</v>
      </c>
      <c r="T294" s="39">
        <v>23</v>
      </c>
      <c r="U294" s="39">
        <v>9</v>
      </c>
      <c r="V294" s="40"/>
      <c r="W294" s="39">
        <v>32</v>
      </c>
      <c r="X294" s="39">
        <v>0</v>
      </c>
      <c r="Y294" s="39">
        <v>2</v>
      </c>
      <c r="Z294" s="39">
        <v>47</v>
      </c>
      <c r="AA294" s="39">
        <v>8</v>
      </c>
      <c r="AB294" s="39">
        <v>11</v>
      </c>
      <c r="AC294" s="39">
        <v>88</v>
      </c>
      <c r="AD294" s="39">
        <v>0</v>
      </c>
      <c r="AE294" s="40"/>
      <c r="AF294" s="39">
        <v>273</v>
      </c>
      <c r="AG294" s="40"/>
      <c r="AH294" s="40"/>
      <c r="AI294" s="40"/>
      <c r="AJ294" s="39">
        <v>0</v>
      </c>
      <c r="AK294" s="40"/>
      <c r="AL294" s="40"/>
      <c r="AM294" s="40"/>
      <c r="AN294" s="39">
        <v>0</v>
      </c>
      <c r="AO294" s="40"/>
      <c r="AP294" s="39">
        <v>144</v>
      </c>
      <c r="AQ294" s="40"/>
      <c r="AR294" s="40"/>
      <c r="AS294" s="40"/>
      <c r="AT294" s="39">
        <v>89</v>
      </c>
    </row>
    <row r="295" spans="3:46" ht="20.100000000000001" customHeight="1" x14ac:dyDescent="0.2">
      <c r="D295" s="2" t="s">
        <v>223</v>
      </c>
      <c r="F295" s="37">
        <v>122</v>
      </c>
      <c r="G295" s="37"/>
      <c r="H295" s="37"/>
      <c r="I295" s="37"/>
      <c r="J295" s="37">
        <v>245</v>
      </c>
      <c r="K295" s="37">
        <v>2</v>
      </c>
      <c r="L295" s="37">
        <v>9</v>
      </c>
      <c r="M295" s="37"/>
      <c r="N295" s="37">
        <v>256</v>
      </c>
      <c r="O295" s="37"/>
      <c r="P295" s="37"/>
      <c r="Q295" s="37"/>
      <c r="R295" s="37">
        <v>0</v>
      </c>
      <c r="S295" s="37">
        <v>33</v>
      </c>
      <c r="T295" s="37">
        <v>23</v>
      </c>
      <c r="U295" s="37">
        <v>17</v>
      </c>
      <c r="V295" s="37"/>
      <c r="W295" s="37">
        <v>20</v>
      </c>
      <c r="X295" s="37">
        <v>0</v>
      </c>
      <c r="Y295" s="37">
        <v>2</v>
      </c>
      <c r="Z295" s="37">
        <v>46</v>
      </c>
      <c r="AA295" s="37">
        <v>13</v>
      </c>
      <c r="AB295" s="37">
        <v>15</v>
      </c>
      <c r="AC295" s="37">
        <v>110</v>
      </c>
      <c r="AD295" s="37">
        <v>0</v>
      </c>
      <c r="AE295" s="37"/>
      <c r="AF295" s="37">
        <v>279</v>
      </c>
      <c r="AG295" s="37"/>
      <c r="AH295" s="37"/>
      <c r="AI295" s="37"/>
      <c r="AJ295" s="37">
        <v>0</v>
      </c>
      <c r="AK295" s="37"/>
      <c r="AL295" s="37"/>
      <c r="AM295" s="37"/>
      <c r="AN295" s="37">
        <v>0</v>
      </c>
      <c r="AO295" s="37"/>
      <c r="AP295" s="37">
        <v>99</v>
      </c>
      <c r="AQ295" s="37"/>
      <c r="AR295" s="37"/>
      <c r="AS295" s="37"/>
      <c r="AT295" s="37">
        <v>4</v>
      </c>
    </row>
    <row r="296" spans="3:46" ht="20.100000000000001" customHeight="1" x14ac:dyDescent="0.2">
      <c r="D296" s="38" t="s">
        <v>224</v>
      </c>
      <c r="F296" s="39">
        <v>198</v>
      </c>
      <c r="G296" s="40"/>
      <c r="H296" s="40"/>
      <c r="I296" s="40"/>
      <c r="J296" s="39">
        <v>256</v>
      </c>
      <c r="K296" s="39">
        <v>4</v>
      </c>
      <c r="L296" s="39">
        <v>10</v>
      </c>
      <c r="M296" s="40"/>
      <c r="N296" s="39">
        <v>270</v>
      </c>
      <c r="O296" s="40"/>
      <c r="P296" s="40"/>
      <c r="Q296" s="40"/>
      <c r="R296" s="39">
        <v>0</v>
      </c>
      <c r="S296" s="39">
        <v>40</v>
      </c>
      <c r="T296" s="39">
        <v>24</v>
      </c>
      <c r="U296" s="39">
        <v>4</v>
      </c>
      <c r="V296" s="40"/>
      <c r="W296" s="39">
        <v>13</v>
      </c>
      <c r="X296" s="39">
        <v>0</v>
      </c>
      <c r="Y296" s="39">
        <v>2</v>
      </c>
      <c r="Z296" s="39">
        <v>22</v>
      </c>
      <c r="AA296" s="39">
        <v>11</v>
      </c>
      <c r="AB296" s="39">
        <v>20</v>
      </c>
      <c r="AC296" s="39">
        <v>115</v>
      </c>
      <c r="AD296" s="39">
        <v>0</v>
      </c>
      <c r="AE296" s="40"/>
      <c r="AF296" s="39">
        <v>251</v>
      </c>
      <c r="AG296" s="40"/>
      <c r="AH296" s="40"/>
      <c r="AI296" s="40"/>
      <c r="AJ296" s="39">
        <v>0</v>
      </c>
      <c r="AK296" s="40"/>
      <c r="AL296" s="40"/>
      <c r="AM296" s="40"/>
      <c r="AN296" s="39">
        <v>0</v>
      </c>
      <c r="AO296" s="40"/>
      <c r="AP296" s="39">
        <v>217</v>
      </c>
      <c r="AQ296" s="40"/>
      <c r="AR296" s="40"/>
      <c r="AS296" s="40"/>
      <c r="AT296" s="39">
        <v>29</v>
      </c>
    </row>
    <row r="297" spans="3:46" ht="20.100000000000001" customHeight="1" x14ac:dyDescent="0.2">
      <c r="D297" s="2" t="s">
        <v>371</v>
      </c>
      <c r="F297" s="37">
        <v>198</v>
      </c>
      <c r="G297" s="37"/>
      <c r="H297" s="37"/>
      <c r="I297" s="37"/>
      <c r="J297" s="37">
        <v>230</v>
      </c>
      <c r="K297" s="37">
        <v>4</v>
      </c>
      <c r="L297" s="37">
        <v>13</v>
      </c>
      <c r="M297" s="37"/>
      <c r="N297" s="37">
        <v>247</v>
      </c>
      <c r="O297" s="37"/>
      <c r="P297" s="37"/>
      <c r="Q297" s="37"/>
      <c r="R297" s="37">
        <v>0</v>
      </c>
      <c r="S297" s="37">
        <v>22</v>
      </c>
      <c r="T297" s="37">
        <v>34</v>
      </c>
      <c r="U297" s="37">
        <v>7</v>
      </c>
      <c r="V297" s="37"/>
      <c r="W297" s="37">
        <v>13</v>
      </c>
      <c r="X297" s="37">
        <v>2</v>
      </c>
      <c r="Y297" s="37">
        <v>8</v>
      </c>
      <c r="Z297" s="37">
        <v>29</v>
      </c>
      <c r="AA297" s="37">
        <v>8</v>
      </c>
      <c r="AB297" s="37">
        <v>9</v>
      </c>
      <c r="AC297" s="37">
        <v>165</v>
      </c>
      <c r="AD297" s="37">
        <v>0</v>
      </c>
      <c r="AE297" s="37"/>
      <c r="AF297" s="37">
        <v>297</v>
      </c>
      <c r="AG297" s="37"/>
      <c r="AH297" s="37"/>
      <c r="AI297" s="37"/>
      <c r="AJ297" s="37">
        <v>0</v>
      </c>
      <c r="AK297" s="37"/>
      <c r="AL297" s="37"/>
      <c r="AM297" s="37"/>
      <c r="AN297" s="37">
        <v>0</v>
      </c>
      <c r="AO297" s="37"/>
      <c r="AP297" s="37">
        <v>145</v>
      </c>
      <c r="AQ297" s="37"/>
      <c r="AR297" s="37"/>
      <c r="AS297" s="37"/>
      <c r="AT297" s="37">
        <v>30</v>
      </c>
    </row>
    <row r="298" spans="3:46" ht="20.100000000000001" customHeight="1" x14ac:dyDescent="0.2">
      <c r="D298" s="38" t="s">
        <v>226</v>
      </c>
      <c r="F298" s="39">
        <v>133</v>
      </c>
      <c r="G298" s="40"/>
      <c r="H298" s="40"/>
      <c r="I298" s="40"/>
      <c r="J298" s="39">
        <v>254</v>
      </c>
      <c r="K298" s="39">
        <v>2</v>
      </c>
      <c r="L298" s="39">
        <v>15</v>
      </c>
      <c r="M298" s="40"/>
      <c r="N298" s="39">
        <v>271</v>
      </c>
      <c r="O298" s="40"/>
      <c r="P298" s="40"/>
      <c r="Q298" s="40"/>
      <c r="R298" s="39">
        <v>2</v>
      </c>
      <c r="S298" s="39">
        <v>22</v>
      </c>
      <c r="T298" s="39">
        <v>10</v>
      </c>
      <c r="U298" s="39">
        <v>9</v>
      </c>
      <c r="V298" s="40"/>
      <c r="W298" s="39">
        <v>30</v>
      </c>
      <c r="X298" s="39">
        <v>3</v>
      </c>
      <c r="Y298" s="39">
        <v>13</v>
      </c>
      <c r="Z298" s="39">
        <v>40</v>
      </c>
      <c r="AA298" s="39">
        <v>9</v>
      </c>
      <c r="AB298" s="39">
        <v>15</v>
      </c>
      <c r="AC298" s="39">
        <v>105</v>
      </c>
      <c r="AD298" s="39">
        <v>0</v>
      </c>
      <c r="AE298" s="40"/>
      <c r="AF298" s="39">
        <v>258</v>
      </c>
      <c r="AG298" s="40"/>
      <c r="AH298" s="40"/>
      <c r="AI298" s="40"/>
      <c r="AJ298" s="39">
        <v>0</v>
      </c>
      <c r="AK298" s="40"/>
      <c r="AL298" s="40"/>
      <c r="AM298" s="40"/>
      <c r="AN298" s="39">
        <v>0</v>
      </c>
      <c r="AO298" s="40"/>
      <c r="AP298" s="39">
        <v>146</v>
      </c>
      <c r="AQ298" s="40"/>
      <c r="AR298" s="40"/>
      <c r="AS298" s="40"/>
      <c r="AT298" s="39">
        <v>6</v>
      </c>
    </row>
    <row r="299" spans="3:46" ht="20.100000000000001" customHeight="1" x14ac:dyDescent="0.2">
      <c r="D299" s="2" t="s">
        <v>231</v>
      </c>
      <c r="F299" s="37">
        <v>109</v>
      </c>
      <c r="G299" s="37"/>
      <c r="H299" s="37"/>
      <c r="I299" s="37"/>
      <c r="J299" s="37">
        <v>257</v>
      </c>
      <c r="K299" s="37">
        <v>7</v>
      </c>
      <c r="L299" s="37">
        <v>20</v>
      </c>
      <c r="M299" s="37"/>
      <c r="N299" s="37">
        <v>284</v>
      </c>
      <c r="O299" s="37"/>
      <c r="P299" s="37"/>
      <c r="Q299" s="37"/>
      <c r="R299" s="37">
        <v>0</v>
      </c>
      <c r="S299" s="37">
        <v>22</v>
      </c>
      <c r="T299" s="37">
        <v>19</v>
      </c>
      <c r="U299" s="37">
        <v>7</v>
      </c>
      <c r="V299" s="37"/>
      <c r="W299" s="37">
        <v>20</v>
      </c>
      <c r="X299" s="37">
        <v>0</v>
      </c>
      <c r="Y299" s="37">
        <v>17</v>
      </c>
      <c r="Z299" s="37">
        <v>27</v>
      </c>
      <c r="AA299" s="37">
        <v>14</v>
      </c>
      <c r="AB299" s="37">
        <v>18</v>
      </c>
      <c r="AC299" s="37">
        <v>108</v>
      </c>
      <c r="AD299" s="37">
        <v>0</v>
      </c>
      <c r="AE299" s="37"/>
      <c r="AF299" s="37">
        <v>252</v>
      </c>
      <c r="AG299" s="37"/>
      <c r="AH299" s="37"/>
      <c r="AI299" s="37"/>
      <c r="AJ299" s="37">
        <v>0</v>
      </c>
      <c r="AK299" s="37"/>
      <c r="AL299" s="37"/>
      <c r="AM299" s="37"/>
      <c r="AN299" s="37">
        <v>0</v>
      </c>
      <c r="AO299" s="37"/>
      <c r="AP299" s="37">
        <v>141</v>
      </c>
      <c r="AQ299" s="37"/>
      <c r="AR299" s="37"/>
      <c r="AS299" s="37"/>
      <c r="AT299" s="37">
        <v>0</v>
      </c>
    </row>
    <row r="300" spans="3:46" ht="20.100000000000001" customHeight="1" x14ac:dyDescent="0.2">
      <c r="D300" s="38" t="s">
        <v>232</v>
      </c>
      <c r="F300" s="39">
        <v>66</v>
      </c>
      <c r="G300" s="40"/>
      <c r="H300" s="40"/>
      <c r="I300" s="40"/>
      <c r="J300" s="39">
        <v>268</v>
      </c>
      <c r="K300" s="39">
        <v>9</v>
      </c>
      <c r="L300" s="39">
        <v>9</v>
      </c>
      <c r="M300" s="40"/>
      <c r="N300" s="39">
        <v>286</v>
      </c>
      <c r="O300" s="40"/>
      <c r="P300" s="40"/>
      <c r="Q300" s="40"/>
      <c r="R300" s="39">
        <v>0</v>
      </c>
      <c r="S300" s="39">
        <v>26</v>
      </c>
      <c r="T300" s="39">
        <v>32</v>
      </c>
      <c r="U300" s="39">
        <v>4</v>
      </c>
      <c r="V300" s="40"/>
      <c r="W300" s="39">
        <v>20</v>
      </c>
      <c r="X300" s="39">
        <v>0</v>
      </c>
      <c r="Y300" s="39">
        <v>16</v>
      </c>
      <c r="Z300" s="39">
        <v>33</v>
      </c>
      <c r="AA300" s="39">
        <v>7</v>
      </c>
      <c r="AB300" s="39">
        <v>8</v>
      </c>
      <c r="AC300" s="39">
        <v>107</v>
      </c>
      <c r="AD300" s="39">
        <v>1</v>
      </c>
      <c r="AE300" s="40"/>
      <c r="AF300" s="39">
        <v>254</v>
      </c>
      <c r="AG300" s="40"/>
      <c r="AH300" s="40"/>
      <c r="AI300" s="40"/>
      <c r="AJ300" s="39">
        <v>0</v>
      </c>
      <c r="AK300" s="40"/>
      <c r="AL300" s="40"/>
      <c r="AM300" s="40"/>
      <c r="AN300" s="39">
        <v>0</v>
      </c>
      <c r="AO300" s="40"/>
      <c r="AP300" s="39">
        <v>98</v>
      </c>
      <c r="AQ300" s="40"/>
      <c r="AR300" s="40"/>
      <c r="AS300" s="40"/>
      <c r="AT300" s="39">
        <v>0</v>
      </c>
    </row>
    <row r="301" spans="3:46" ht="20.100000000000001" customHeight="1" x14ac:dyDescent="0.2">
      <c r="D301" s="2" t="s">
        <v>233</v>
      </c>
      <c r="F301" s="37">
        <v>115</v>
      </c>
      <c r="G301" s="37"/>
      <c r="H301" s="37"/>
      <c r="I301" s="37"/>
      <c r="J301" s="37">
        <v>264</v>
      </c>
      <c r="K301" s="37">
        <v>9</v>
      </c>
      <c r="L301" s="37">
        <v>6</v>
      </c>
      <c r="M301" s="37"/>
      <c r="N301" s="37">
        <v>279</v>
      </c>
      <c r="O301" s="37"/>
      <c r="P301" s="37"/>
      <c r="Q301" s="37"/>
      <c r="R301" s="37">
        <v>0</v>
      </c>
      <c r="S301" s="37">
        <v>49</v>
      </c>
      <c r="T301" s="37">
        <v>28</v>
      </c>
      <c r="U301" s="37">
        <v>11</v>
      </c>
      <c r="V301" s="37"/>
      <c r="W301" s="37">
        <v>14</v>
      </c>
      <c r="X301" s="37">
        <v>0</v>
      </c>
      <c r="Y301" s="37">
        <v>0</v>
      </c>
      <c r="Z301" s="37">
        <v>47</v>
      </c>
      <c r="AA301" s="37">
        <v>10</v>
      </c>
      <c r="AB301" s="37">
        <v>13</v>
      </c>
      <c r="AC301" s="37">
        <v>114</v>
      </c>
      <c r="AD301" s="37">
        <v>1</v>
      </c>
      <c r="AE301" s="37"/>
      <c r="AF301" s="37">
        <v>287</v>
      </c>
      <c r="AG301" s="37"/>
      <c r="AH301" s="37"/>
      <c r="AI301" s="37"/>
      <c r="AJ301" s="37">
        <v>0</v>
      </c>
      <c r="AK301" s="37"/>
      <c r="AL301" s="37"/>
      <c r="AM301" s="37"/>
      <c r="AN301" s="37">
        <v>0</v>
      </c>
      <c r="AO301" s="37"/>
      <c r="AP301" s="37">
        <v>107</v>
      </c>
      <c r="AQ301" s="37"/>
      <c r="AR301" s="37"/>
      <c r="AS301" s="37"/>
      <c r="AT301" s="37">
        <v>1</v>
      </c>
    </row>
    <row r="302" spans="3:46" ht="20.100000000000001" customHeight="1" x14ac:dyDescent="0.2">
      <c r="D302" s="38" t="s">
        <v>234</v>
      </c>
      <c r="F302" s="39">
        <v>183</v>
      </c>
      <c r="G302" s="40"/>
      <c r="H302" s="40"/>
      <c r="I302" s="40"/>
      <c r="J302" s="39">
        <v>259</v>
      </c>
      <c r="K302" s="39">
        <v>2</v>
      </c>
      <c r="L302" s="39">
        <v>5</v>
      </c>
      <c r="M302" s="40"/>
      <c r="N302" s="39">
        <v>266</v>
      </c>
      <c r="O302" s="40"/>
      <c r="P302" s="40"/>
      <c r="Q302" s="40"/>
      <c r="R302" s="39">
        <v>1</v>
      </c>
      <c r="S302" s="39">
        <v>23</v>
      </c>
      <c r="T302" s="39">
        <v>30</v>
      </c>
      <c r="U302" s="39">
        <v>4</v>
      </c>
      <c r="V302" s="40"/>
      <c r="W302" s="39">
        <v>25</v>
      </c>
      <c r="X302" s="39">
        <v>0</v>
      </c>
      <c r="Y302" s="39">
        <v>2</v>
      </c>
      <c r="Z302" s="39">
        <v>38</v>
      </c>
      <c r="AA302" s="39">
        <v>6</v>
      </c>
      <c r="AB302" s="39">
        <v>21</v>
      </c>
      <c r="AC302" s="39">
        <v>95</v>
      </c>
      <c r="AD302" s="39">
        <v>1</v>
      </c>
      <c r="AE302" s="40"/>
      <c r="AF302" s="39">
        <v>246</v>
      </c>
      <c r="AG302" s="40"/>
      <c r="AH302" s="40"/>
      <c r="AI302" s="40"/>
      <c r="AJ302" s="39">
        <v>0</v>
      </c>
      <c r="AK302" s="40"/>
      <c r="AL302" s="40"/>
      <c r="AM302" s="40"/>
      <c r="AN302" s="39">
        <v>0</v>
      </c>
      <c r="AO302" s="40"/>
      <c r="AP302" s="39">
        <v>203</v>
      </c>
      <c r="AQ302" s="40"/>
      <c r="AR302" s="40"/>
      <c r="AS302" s="40"/>
      <c r="AT302" s="39">
        <v>44</v>
      </c>
    </row>
    <row r="303" spans="3:46" ht="20.100000000000001" customHeight="1" x14ac:dyDescent="0.2">
      <c r="D303" s="2" t="s">
        <v>235</v>
      </c>
      <c r="F303" s="37">
        <v>138</v>
      </c>
      <c r="G303" s="37"/>
      <c r="H303" s="37"/>
      <c r="I303" s="37"/>
      <c r="J303" s="37">
        <v>282</v>
      </c>
      <c r="K303" s="37">
        <v>7</v>
      </c>
      <c r="L303" s="37">
        <v>12</v>
      </c>
      <c r="M303" s="37"/>
      <c r="N303" s="37">
        <v>301</v>
      </c>
      <c r="O303" s="37"/>
      <c r="P303" s="37"/>
      <c r="Q303" s="37"/>
      <c r="R303" s="37">
        <v>2</v>
      </c>
      <c r="S303" s="37">
        <v>34</v>
      </c>
      <c r="T303" s="37">
        <v>21</v>
      </c>
      <c r="U303" s="37">
        <v>48</v>
      </c>
      <c r="V303" s="37"/>
      <c r="W303" s="37">
        <v>21</v>
      </c>
      <c r="X303" s="37">
        <v>2</v>
      </c>
      <c r="Y303" s="37">
        <v>1</v>
      </c>
      <c r="Z303" s="37">
        <v>26</v>
      </c>
      <c r="AA303" s="37">
        <v>6</v>
      </c>
      <c r="AB303" s="37">
        <v>4</v>
      </c>
      <c r="AC303" s="37">
        <v>111</v>
      </c>
      <c r="AD303" s="37">
        <v>0</v>
      </c>
      <c r="AE303" s="37"/>
      <c r="AF303" s="37">
        <v>276</v>
      </c>
      <c r="AG303" s="37"/>
      <c r="AH303" s="37"/>
      <c r="AI303" s="37"/>
      <c r="AJ303" s="37">
        <v>0</v>
      </c>
      <c r="AK303" s="37"/>
      <c r="AL303" s="37"/>
      <c r="AM303" s="37"/>
      <c r="AN303" s="37">
        <v>0</v>
      </c>
      <c r="AO303" s="37"/>
      <c r="AP303" s="37">
        <v>163</v>
      </c>
      <c r="AQ303" s="37"/>
      <c r="AR303" s="37"/>
      <c r="AS303" s="37"/>
      <c r="AT303" s="37">
        <v>43</v>
      </c>
    </row>
    <row r="304" spans="3:46"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spans="1:46" s="1" customFormat="1" ht="20.100000000000001" customHeight="1" x14ac:dyDescent="0.2">
      <c r="A305" s="3"/>
      <c r="B305" s="6"/>
      <c r="C305" s="42" t="s">
        <v>180</v>
      </c>
      <c r="D305" s="42"/>
      <c r="E305" s="5"/>
      <c r="F305" s="44">
        <v>1612</v>
      </c>
      <c r="G305" s="45"/>
      <c r="H305" s="45"/>
      <c r="I305" s="45"/>
      <c r="J305" s="44">
        <v>2834</v>
      </c>
      <c r="K305" s="44">
        <v>54</v>
      </c>
      <c r="L305" s="44">
        <v>122</v>
      </c>
      <c r="M305" s="45"/>
      <c r="N305" s="44">
        <v>3010</v>
      </c>
      <c r="O305" s="45"/>
      <c r="P305" s="45"/>
      <c r="Q305" s="45"/>
      <c r="R305" s="44">
        <v>5</v>
      </c>
      <c r="S305" s="44">
        <v>356</v>
      </c>
      <c r="T305" s="44">
        <v>266</v>
      </c>
      <c r="U305" s="44">
        <v>123</v>
      </c>
      <c r="V305" s="45"/>
      <c r="W305" s="44">
        <v>230</v>
      </c>
      <c r="X305" s="44">
        <v>8</v>
      </c>
      <c r="Y305" s="44">
        <v>74</v>
      </c>
      <c r="Z305" s="44">
        <v>388</v>
      </c>
      <c r="AA305" s="44">
        <v>101</v>
      </c>
      <c r="AB305" s="44">
        <v>155</v>
      </c>
      <c r="AC305" s="44">
        <v>1241</v>
      </c>
      <c r="AD305" s="44">
        <v>4</v>
      </c>
      <c r="AE305" s="45"/>
      <c r="AF305" s="44">
        <v>2951</v>
      </c>
      <c r="AG305" s="45"/>
      <c r="AH305" s="45"/>
      <c r="AI305" s="45"/>
      <c r="AJ305" s="44">
        <v>0</v>
      </c>
      <c r="AK305" s="45"/>
      <c r="AL305" s="45"/>
      <c r="AM305" s="45"/>
      <c r="AN305" s="44">
        <v>0</v>
      </c>
      <c r="AO305" s="45"/>
      <c r="AP305" s="44">
        <v>1668</v>
      </c>
      <c r="AQ305" s="45"/>
      <c r="AR305" s="45"/>
      <c r="AS305" s="45"/>
      <c r="AT305" s="44">
        <v>277</v>
      </c>
    </row>
    <row r="306" spans="1:46"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row>
    <row r="307" spans="1:46"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row>
    <row r="308" spans="1:46" ht="20.100000000000001" customHeight="1" x14ac:dyDescent="0.2">
      <c r="D308" s="2" t="s">
        <v>237</v>
      </c>
      <c r="F308" s="37">
        <v>0</v>
      </c>
      <c r="G308" s="37"/>
      <c r="H308" s="37"/>
      <c r="I308" s="37"/>
      <c r="J308" s="37">
        <v>0</v>
      </c>
      <c r="K308" s="37">
        <v>0</v>
      </c>
      <c r="L308" s="37">
        <v>0</v>
      </c>
      <c r="M308" s="37"/>
      <c r="N308" s="37">
        <v>0</v>
      </c>
      <c r="O308" s="37"/>
      <c r="P308" s="37"/>
      <c r="Q308" s="37"/>
      <c r="R308" s="37">
        <v>0</v>
      </c>
      <c r="S308" s="37">
        <v>0</v>
      </c>
      <c r="T308" s="37">
        <v>0</v>
      </c>
      <c r="U308" s="37">
        <v>0</v>
      </c>
      <c r="V308" s="37"/>
      <c r="W308" s="37">
        <v>0</v>
      </c>
      <c r="X308" s="37">
        <v>0</v>
      </c>
      <c r="Y308" s="37">
        <v>0</v>
      </c>
      <c r="Z308" s="37">
        <v>0</v>
      </c>
      <c r="AA308" s="37">
        <v>0</v>
      </c>
      <c r="AB308" s="37">
        <v>0</v>
      </c>
      <c r="AC308" s="37">
        <v>0</v>
      </c>
      <c r="AD308" s="37">
        <v>0</v>
      </c>
      <c r="AE308" s="37"/>
      <c r="AF308" s="37">
        <v>0</v>
      </c>
      <c r="AG308" s="37"/>
      <c r="AH308" s="37"/>
      <c r="AI308" s="37"/>
      <c r="AJ308" s="37">
        <v>0</v>
      </c>
      <c r="AK308" s="37"/>
      <c r="AL308" s="37"/>
      <c r="AM308" s="37"/>
      <c r="AN308" s="37">
        <v>0</v>
      </c>
      <c r="AO308" s="37"/>
      <c r="AP308" s="37">
        <v>0</v>
      </c>
      <c r="AQ308" s="37"/>
      <c r="AR308" s="37"/>
      <c r="AS308" s="37"/>
      <c r="AT308" s="37">
        <v>0</v>
      </c>
    </row>
    <row r="309" spans="1:46" ht="20.100000000000001" customHeight="1" x14ac:dyDescent="0.2">
      <c r="D309" s="38" t="s">
        <v>238</v>
      </c>
      <c r="F309" s="39">
        <v>0</v>
      </c>
      <c r="G309" s="40"/>
      <c r="H309" s="40"/>
      <c r="I309" s="40"/>
      <c r="J309" s="39">
        <v>0</v>
      </c>
      <c r="K309" s="39">
        <v>0</v>
      </c>
      <c r="L309" s="39">
        <v>0</v>
      </c>
      <c r="M309" s="40"/>
      <c r="N309" s="39">
        <v>0</v>
      </c>
      <c r="O309" s="40"/>
      <c r="P309" s="40"/>
      <c r="Q309" s="40"/>
      <c r="R309" s="39">
        <v>0</v>
      </c>
      <c r="S309" s="39">
        <v>0</v>
      </c>
      <c r="T309" s="39">
        <v>0</v>
      </c>
      <c r="U309" s="39">
        <v>0</v>
      </c>
      <c r="V309" s="40"/>
      <c r="W309" s="39">
        <v>0</v>
      </c>
      <c r="X309" s="39">
        <v>0</v>
      </c>
      <c r="Y309" s="39">
        <v>0</v>
      </c>
      <c r="Z309" s="39">
        <v>0</v>
      </c>
      <c r="AA309" s="39">
        <v>0</v>
      </c>
      <c r="AB309" s="39">
        <v>0</v>
      </c>
      <c r="AC309" s="39">
        <v>0</v>
      </c>
      <c r="AD309" s="39">
        <v>0</v>
      </c>
      <c r="AE309" s="40"/>
      <c r="AF309" s="39">
        <v>0</v>
      </c>
      <c r="AG309" s="40"/>
      <c r="AH309" s="40"/>
      <c r="AI309" s="40"/>
      <c r="AJ309" s="39">
        <v>0</v>
      </c>
      <c r="AK309" s="40"/>
      <c r="AL309" s="40"/>
      <c r="AM309" s="40"/>
      <c r="AN309" s="39">
        <v>0</v>
      </c>
      <c r="AO309" s="40"/>
      <c r="AP309" s="39">
        <v>0</v>
      </c>
      <c r="AQ309" s="40"/>
      <c r="AR309" s="40"/>
      <c r="AS309" s="40"/>
      <c r="AT309" s="39">
        <v>0</v>
      </c>
    </row>
    <row r="310" spans="1:46" ht="20.100000000000001" customHeight="1" x14ac:dyDescent="0.2">
      <c r="D310" s="2" t="s">
        <v>239</v>
      </c>
      <c r="F310" s="37">
        <v>0</v>
      </c>
      <c r="G310" s="37"/>
      <c r="H310" s="37"/>
      <c r="I310" s="37"/>
      <c r="J310" s="37">
        <v>0</v>
      </c>
      <c r="K310" s="37">
        <v>0</v>
      </c>
      <c r="L310" s="37">
        <v>0</v>
      </c>
      <c r="M310" s="37"/>
      <c r="N310" s="37">
        <v>0</v>
      </c>
      <c r="O310" s="37"/>
      <c r="P310" s="37"/>
      <c r="Q310" s="37"/>
      <c r="R310" s="37">
        <v>0</v>
      </c>
      <c r="S310" s="37">
        <v>0</v>
      </c>
      <c r="T310" s="37">
        <v>0</v>
      </c>
      <c r="U310" s="37">
        <v>0</v>
      </c>
      <c r="V310" s="37"/>
      <c r="W310" s="37">
        <v>0</v>
      </c>
      <c r="X310" s="37">
        <v>0</v>
      </c>
      <c r="Y310" s="37">
        <v>0</v>
      </c>
      <c r="Z310" s="37">
        <v>0</v>
      </c>
      <c r="AA310" s="37">
        <v>0</v>
      </c>
      <c r="AB310" s="37">
        <v>0</v>
      </c>
      <c r="AC310" s="37">
        <v>0</v>
      </c>
      <c r="AD310" s="37">
        <v>0</v>
      </c>
      <c r="AE310" s="37"/>
      <c r="AF310" s="37">
        <v>0</v>
      </c>
      <c r="AG310" s="37"/>
      <c r="AH310" s="37"/>
      <c r="AI310" s="37"/>
      <c r="AJ310" s="37">
        <v>0</v>
      </c>
      <c r="AK310" s="37"/>
      <c r="AL310" s="37"/>
      <c r="AM310" s="37"/>
      <c r="AN310" s="37">
        <v>0</v>
      </c>
      <c r="AO310" s="37"/>
      <c r="AP310" s="37">
        <v>0</v>
      </c>
      <c r="AQ310" s="37"/>
      <c r="AR310" s="37"/>
      <c r="AS310" s="37"/>
      <c r="AT310" s="37">
        <v>0</v>
      </c>
    </row>
    <row r="311" spans="1:46" ht="20.100000000000001" customHeight="1" x14ac:dyDescent="0.2">
      <c r="D311" s="38" t="s">
        <v>240</v>
      </c>
      <c r="F311" s="39">
        <v>0</v>
      </c>
      <c r="G311" s="40"/>
      <c r="H311" s="40"/>
      <c r="I311" s="40"/>
      <c r="J311" s="39">
        <v>0</v>
      </c>
      <c r="K311" s="39">
        <v>0</v>
      </c>
      <c r="L311" s="39">
        <v>0</v>
      </c>
      <c r="M311" s="40"/>
      <c r="N311" s="39">
        <v>0</v>
      </c>
      <c r="O311" s="40"/>
      <c r="P311" s="40"/>
      <c r="Q311" s="40"/>
      <c r="R311" s="39">
        <v>0</v>
      </c>
      <c r="S311" s="39">
        <v>0</v>
      </c>
      <c r="T311" s="39">
        <v>0</v>
      </c>
      <c r="U311" s="39">
        <v>0</v>
      </c>
      <c r="V311" s="40"/>
      <c r="W311" s="39">
        <v>0</v>
      </c>
      <c r="X311" s="39">
        <v>0</v>
      </c>
      <c r="Y311" s="39">
        <v>0</v>
      </c>
      <c r="Z311" s="39">
        <v>0</v>
      </c>
      <c r="AA311" s="39">
        <v>0</v>
      </c>
      <c r="AB311" s="39">
        <v>0</v>
      </c>
      <c r="AC311" s="39">
        <v>0</v>
      </c>
      <c r="AD311" s="39">
        <v>0</v>
      </c>
      <c r="AE311" s="40"/>
      <c r="AF311" s="39">
        <v>0</v>
      </c>
      <c r="AG311" s="40"/>
      <c r="AH311" s="40"/>
      <c r="AI311" s="40"/>
      <c r="AJ311" s="39">
        <v>0</v>
      </c>
      <c r="AK311" s="40"/>
      <c r="AL311" s="40"/>
      <c r="AM311" s="40"/>
      <c r="AN311" s="39">
        <v>0</v>
      </c>
      <c r="AO311" s="40"/>
      <c r="AP311" s="39">
        <v>0</v>
      </c>
      <c r="AQ311" s="40"/>
      <c r="AR311" s="40"/>
      <c r="AS311" s="40"/>
      <c r="AT311" s="39">
        <v>0</v>
      </c>
    </row>
    <row r="312" spans="1:46"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row>
    <row r="313" spans="1:46" s="1" customFormat="1" ht="20.100000000000001" customHeight="1" x14ac:dyDescent="0.2">
      <c r="A313" s="3"/>
      <c r="B313" s="6"/>
      <c r="C313" s="42" t="s">
        <v>241</v>
      </c>
      <c r="D313" s="42"/>
      <c r="E313" s="5"/>
      <c r="F313" s="44">
        <v>0</v>
      </c>
      <c r="G313" s="45"/>
      <c r="H313" s="45"/>
      <c r="I313" s="45"/>
      <c r="J313" s="44">
        <v>0</v>
      </c>
      <c r="K313" s="44">
        <v>0</v>
      </c>
      <c r="L313" s="44">
        <v>0</v>
      </c>
      <c r="M313" s="45"/>
      <c r="N313" s="44">
        <v>0</v>
      </c>
      <c r="O313" s="45"/>
      <c r="P313" s="45"/>
      <c r="Q313" s="45"/>
      <c r="R313" s="44">
        <v>0</v>
      </c>
      <c r="S313" s="44">
        <v>0</v>
      </c>
      <c r="T313" s="44">
        <v>0</v>
      </c>
      <c r="U313" s="44">
        <v>0</v>
      </c>
      <c r="V313" s="45"/>
      <c r="W313" s="44">
        <v>0</v>
      </c>
      <c r="X313" s="44">
        <v>0</v>
      </c>
      <c r="Y313" s="44">
        <v>0</v>
      </c>
      <c r="Z313" s="44">
        <v>0</v>
      </c>
      <c r="AA313" s="44">
        <v>0</v>
      </c>
      <c r="AB313" s="44">
        <v>0</v>
      </c>
      <c r="AC313" s="44">
        <v>0</v>
      </c>
      <c r="AD313" s="44">
        <v>0</v>
      </c>
      <c r="AE313" s="45"/>
      <c r="AF313" s="44">
        <v>0</v>
      </c>
      <c r="AG313" s="45"/>
      <c r="AH313" s="45"/>
      <c r="AI313" s="45"/>
      <c r="AJ313" s="44">
        <v>0</v>
      </c>
      <c r="AK313" s="45"/>
      <c r="AL313" s="45"/>
      <c r="AM313" s="45"/>
      <c r="AN313" s="44">
        <v>0</v>
      </c>
      <c r="AO313" s="45"/>
      <c r="AP313" s="44">
        <v>0</v>
      </c>
      <c r="AQ313" s="45"/>
      <c r="AR313" s="45"/>
      <c r="AS313" s="45"/>
      <c r="AT313" s="44">
        <v>0</v>
      </c>
    </row>
    <row r="314" spans="1:46"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row>
    <row r="315" spans="1:46" s="1" customFormat="1" ht="20.100000000000001" customHeight="1" x14ac:dyDescent="0.25">
      <c r="A315" s="3"/>
      <c r="B315" s="49" t="s">
        <v>242</v>
      </c>
      <c r="C315" s="50"/>
      <c r="D315" s="50"/>
      <c r="E315" s="5"/>
      <c r="F315" s="51">
        <v>1612</v>
      </c>
      <c r="G315" s="52"/>
      <c r="H315" s="52"/>
      <c r="I315" s="52"/>
      <c r="J315" s="51">
        <v>4609</v>
      </c>
      <c r="K315" s="51">
        <v>137</v>
      </c>
      <c r="L315" s="51">
        <v>219</v>
      </c>
      <c r="M315" s="52"/>
      <c r="N315" s="51">
        <v>4965</v>
      </c>
      <c r="O315" s="52"/>
      <c r="P315" s="52"/>
      <c r="Q315" s="52"/>
      <c r="R315" s="51">
        <v>5</v>
      </c>
      <c r="S315" s="51">
        <v>431</v>
      </c>
      <c r="T315" s="51">
        <v>540</v>
      </c>
      <c r="U315" s="51">
        <v>256</v>
      </c>
      <c r="V315" s="52"/>
      <c r="W315" s="51">
        <v>458</v>
      </c>
      <c r="X315" s="51">
        <v>23</v>
      </c>
      <c r="Y315" s="51">
        <v>140</v>
      </c>
      <c r="Z315" s="51">
        <v>701</v>
      </c>
      <c r="AA315" s="51">
        <v>186</v>
      </c>
      <c r="AB315" s="51">
        <v>316</v>
      </c>
      <c r="AC315" s="51">
        <v>2256</v>
      </c>
      <c r="AD315" s="51">
        <v>10</v>
      </c>
      <c r="AE315" s="52"/>
      <c r="AF315" s="51">
        <v>5322</v>
      </c>
      <c r="AG315" s="52"/>
      <c r="AH315" s="52"/>
      <c r="AI315" s="52"/>
      <c r="AJ315" s="51">
        <v>1183</v>
      </c>
      <c r="AK315" s="52"/>
      <c r="AL315" s="52"/>
      <c r="AM315" s="52"/>
      <c r="AN315" s="51">
        <v>1599</v>
      </c>
      <c r="AO315" s="52"/>
      <c r="AP315" s="51">
        <v>1668</v>
      </c>
      <c r="AQ315" s="52"/>
      <c r="AR315" s="52"/>
      <c r="AS315" s="52"/>
      <c r="AT315" s="51">
        <v>594</v>
      </c>
    </row>
    <row r="316" spans="1:46"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spans="1:46"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spans="1:46"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spans="1:46" ht="20.100000000000001" customHeight="1" x14ac:dyDescent="0.2">
      <c r="D319" s="2" t="s">
        <v>124</v>
      </c>
      <c r="F319" s="37">
        <v>0</v>
      </c>
      <c r="G319" s="37"/>
      <c r="H319" s="37"/>
      <c r="I319" s="37"/>
      <c r="J319" s="37">
        <v>0</v>
      </c>
      <c r="K319" s="37">
        <v>0</v>
      </c>
      <c r="L319" s="37">
        <v>0</v>
      </c>
      <c r="M319" s="37"/>
      <c r="N319" s="37">
        <v>0</v>
      </c>
      <c r="O319" s="37"/>
      <c r="P319" s="37"/>
      <c r="Q319" s="37"/>
      <c r="R319" s="37">
        <v>0</v>
      </c>
      <c r="S319" s="37">
        <v>0</v>
      </c>
      <c r="T319" s="37">
        <v>0</v>
      </c>
      <c r="U319" s="37">
        <v>0</v>
      </c>
      <c r="V319" s="37"/>
      <c r="W319" s="37">
        <v>0</v>
      </c>
      <c r="X319" s="37">
        <v>0</v>
      </c>
      <c r="Y319" s="37">
        <v>0</v>
      </c>
      <c r="Z319" s="37">
        <v>0</v>
      </c>
      <c r="AA319" s="37">
        <v>0</v>
      </c>
      <c r="AB319" s="37">
        <v>0</v>
      </c>
      <c r="AC319" s="37">
        <v>0</v>
      </c>
      <c r="AD319" s="37">
        <v>0</v>
      </c>
      <c r="AE319" s="37"/>
      <c r="AF319" s="37">
        <v>0</v>
      </c>
      <c r="AG319" s="37"/>
      <c r="AH319" s="37"/>
      <c r="AI319" s="37"/>
      <c r="AJ319" s="37">
        <v>0</v>
      </c>
      <c r="AK319" s="37"/>
      <c r="AL319" s="37"/>
      <c r="AM319" s="37"/>
      <c r="AN319" s="37">
        <v>0</v>
      </c>
      <c r="AO319" s="37"/>
      <c r="AP319" s="37">
        <v>0</v>
      </c>
      <c r="AQ319" s="37"/>
      <c r="AR319" s="37"/>
      <c r="AS319" s="37"/>
      <c r="AT319" s="37">
        <v>0</v>
      </c>
    </row>
    <row r="320" spans="1:46" ht="20.100000000000001" customHeight="1" x14ac:dyDescent="0.2">
      <c r="D320" s="38" t="s">
        <v>173</v>
      </c>
      <c r="F320" s="39">
        <v>0</v>
      </c>
      <c r="G320" s="40"/>
      <c r="H320" s="40"/>
      <c r="I320" s="40"/>
      <c r="J320" s="39">
        <v>0</v>
      </c>
      <c r="K320" s="39">
        <v>0</v>
      </c>
      <c r="L320" s="39">
        <v>0</v>
      </c>
      <c r="M320" s="40"/>
      <c r="N320" s="39">
        <v>0</v>
      </c>
      <c r="O320" s="40"/>
      <c r="P320" s="40"/>
      <c r="Q320" s="40"/>
      <c r="R320" s="39">
        <v>0</v>
      </c>
      <c r="S320" s="39">
        <v>0</v>
      </c>
      <c r="T320" s="39">
        <v>0</v>
      </c>
      <c r="U320" s="39">
        <v>0</v>
      </c>
      <c r="V320" s="40"/>
      <c r="W320" s="39">
        <v>0</v>
      </c>
      <c r="X320" s="39">
        <v>0</v>
      </c>
      <c r="Y320" s="39">
        <v>0</v>
      </c>
      <c r="Z320" s="39">
        <v>0</v>
      </c>
      <c r="AA320" s="39">
        <v>0</v>
      </c>
      <c r="AB320" s="39">
        <v>0</v>
      </c>
      <c r="AC320" s="39">
        <v>0</v>
      </c>
      <c r="AD320" s="39">
        <v>0</v>
      </c>
      <c r="AE320" s="40"/>
      <c r="AF320" s="39">
        <v>0</v>
      </c>
      <c r="AG320" s="40"/>
      <c r="AH320" s="40"/>
      <c r="AI320" s="40"/>
      <c r="AJ320" s="39">
        <v>0</v>
      </c>
      <c r="AK320" s="40"/>
      <c r="AL320" s="40"/>
      <c r="AM320" s="40"/>
      <c r="AN320" s="39">
        <v>0</v>
      </c>
      <c r="AO320" s="40"/>
      <c r="AP320" s="39">
        <v>0</v>
      </c>
      <c r="AQ320" s="40"/>
      <c r="AR320" s="40"/>
      <c r="AS320" s="40"/>
      <c r="AT320" s="39">
        <v>0</v>
      </c>
    </row>
    <row r="321" spans="3:46"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spans="3:46" ht="20.100000000000001" customHeight="1" x14ac:dyDescent="0.2">
      <c r="C322" s="42" t="s">
        <v>122</v>
      </c>
      <c r="D322" s="42"/>
      <c r="F322" s="44">
        <v>0</v>
      </c>
      <c r="G322" s="45"/>
      <c r="H322" s="45"/>
      <c r="I322" s="45"/>
      <c r="J322" s="44">
        <v>0</v>
      </c>
      <c r="K322" s="44">
        <v>0</v>
      </c>
      <c r="L322" s="44">
        <v>0</v>
      </c>
      <c r="M322" s="45"/>
      <c r="N322" s="44">
        <v>0</v>
      </c>
      <c r="O322" s="45"/>
      <c r="P322" s="45"/>
      <c r="Q322" s="45"/>
      <c r="R322" s="44">
        <v>0</v>
      </c>
      <c r="S322" s="44">
        <v>0</v>
      </c>
      <c r="T322" s="44">
        <v>0</v>
      </c>
      <c r="U322" s="44">
        <v>0</v>
      </c>
      <c r="V322" s="45"/>
      <c r="W322" s="44">
        <v>0</v>
      </c>
      <c r="X322" s="44">
        <v>0</v>
      </c>
      <c r="Y322" s="44">
        <v>0</v>
      </c>
      <c r="Z322" s="44">
        <v>0</v>
      </c>
      <c r="AA322" s="44">
        <v>0</v>
      </c>
      <c r="AB322" s="44">
        <v>0</v>
      </c>
      <c r="AC322" s="44">
        <v>0</v>
      </c>
      <c r="AD322" s="44">
        <v>0</v>
      </c>
      <c r="AE322" s="45"/>
      <c r="AF322" s="44">
        <v>0</v>
      </c>
      <c r="AG322" s="45"/>
      <c r="AH322" s="45"/>
      <c r="AI322" s="45"/>
      <c r="AJ322" s="44">
        <v>0</v>
      </c>
      <c r="AK322" s="45"/>
      <c r="AL322" s="45"/>
      <c r="AM322" s="45"/>
      <c r="AN322" s="44">
        <v>0</v>
      </c>
      <c r="AO322" s="45"/>
      <c r="AP322" s="44">
        <v>0</v>
      </c>
      <c r="AQ322" s="45"/>
      <c r="AR322" s="45"/>
      <c r="AS322" s="45"/>
      <c r="AT322" s="44">
        <v>0</v>
      </c>
    </row>
    <row r="323" spans="3:46"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spans="3:46"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spans="3:46" ht="20.100000000000001" customHeight="1" x14ac:dyDescent="0.2">
      <c r="D325" s="2" t="s">
        <v>124</v>
      </c>
      <c r="F325" s="37">
        <v>263</v>
      </c>
      <c r="G325" s="37"/>
      <c r="H325" s="37"/>
      <c r="I325" s="37"/>
      <c r="J325" s="37">
        <v>362</v>
      </c>
      <c r="K325" s="37">
        <v>23</v>
      </c>
      <c r="L325" s="37">
        <v>2</v>
      </c>
      <c r="M325" s="37"/>
      <c r="N325" s="37">
        <v>387</v>
      </c>
      <c r="O325" s="37"/>
      <c r="P325" s="37"/>
      <c r="Q325" s="37"/>
      <c r="R325" s="37">
        <v>1</v>
      </c>
      <c r="S325" s="37">
        <v>78</v>
      </c>
      <c r="T325" s="37">
        <v>46</v>
      </c>
      <c r="U325" s="37">
        <v>56</v>
      </c>
      <c r="V325" s="37"/>
      <c r="W325" s="37">
        <v>13</v>
      </c>
      <c r="X325" s="37">
        <v>2</v>
      </c>
      <c r="Y325" s="37">
        <v>139</v>
      </c>
      <c r="Z325" s="37">
        <v>63</v>
      </c>
      <c r="AA325" s="37">
        <v>12</v>
      </c>
      <c r="AB325" s="37">
        <v>41</v>
      </c>
      <c r="AC325" s="37">
        <v>124</v>
      </c>
      <c r="AD325" s="37">
        <v>0</v>
      </c>
      <c r="AE325" s="37"/>
      <c r="AF325" s="37">
        <v>575</v>
      </c>
      <c r="AG325" s="37"/>
      <c r="AH325" s="37"/>
      <c r="AI325" s="37"/>
      <c r="AJ325" s="37">
        <v>75</v>
      </c>
      <c r="AK325" s="37"/>
      <c r="AL325" s="37"/>
      <c r="AM325" s="37"/>
      <c r="AN325" s="37">
        <v>0</v>
      </c>
      <c r="AO325" s="37"/>
      <c r="AP325" s="37">
        <v>0</v>
      </c>
      <c r="AQ325" s="37"/>
      <c r="AR325" s="37"/>
      <c r="AS325" s="37"/>
      <c r="AT325" s="37">
        <v>175</v>
      </c>
    </row>
    <row r="326" spans="3:46" ht="20.100000000000001" customHeight="1" x14ac:dyDescent="0.2">
      <c r="D326" s="38" t="s">
        <v>173</v>
      </c>
      <c r="F326" s="39">
        <v>257</v>
      </c>
      <c r="G326" s="40"/>
      <c r="H326" s="40"/>
      <c r="I326" s="40"/>
      <c r="J326" s="39">
        <v>354</v>
      </c>
      <c r="K326" s="39">
        <v>7</v>
      </c>
      <c r="L326" s="39">
        <v>2</v>
      </c>
      <c r="M326" s="40"/>
      <c r="N326" s="39">
        <v>363</v>
      </c>
      <c r="O326" s="40"/>
      <c r="P326" s="40"/>
      <c r="Q326" s="40"/>
      <c r="R326" s="39">
        <v>1</v>
      </c>
      <c r="S326" s="39">
        <v>66</v>
      </c>
      <c r="T326" s="39">
        <v>60</v>
      </c>
      <c r="U326" s="39">
        <v>38</v>
      </c>
      <c r="V326" s="40"/>
      <c r="W326" s="39">
        <v>18</v>
      </c>
      <c r="X326" s="39">
        <v>0</v>
      </c>
      <c r="Y326" s="39">
        <v>169</v>
      </c>
      <c r="Z326" s="39">
        <v>24</v>
      </c>
      <c r="AA326" s="39">
        <v>2</v>
      </c>
      <c r="AB326" s="39">
        <v>9</v>
      </c>
      <c r="AC326" s="39">
        <v>109</v>
      </c>
      <c r="AD326" s="39">
        <v>0</v>
      </c>
      <c r="AE326" s="40"/>
      <c r="AF326" s="39">
        <v>496</v>
      </c>
      <c r="AG326" s="40"/>
      <c r="AH326" s="40"/>
      <c r="AI326" s="40"/>
      <c r="AJ326" s="39">
        <v>119</v>
      </c>
      <c r="AK326" s="40"/>
      <c r="AL326" s="40"/>
      <c r="AM326" s="40"/>
      <c r="AN326" s="39">
        <v>0</v>
      </c>
      <c r="AO326" s="40"/>
      <c r="AP326" s="39">
        <v>5</v>
      </c>
      <c r="AQ326" s="40"/>
      <c r="AR326" s="40"/>
      <c r="AS326" s="40"/>
      <c r="AT326" s="39">
        <v>0</v>
      </c>
    </row>
    <row r="327" spans="3:46" ht="20.100000000000001" customHeight="1" x14ac:dyDescent="0.2">
      <c r="D327" s="2" t="s">
        <v>113</v>
      </c>
      <c r="F327" s="37">
        <v>84</v>
      </c>
      <c r="G327" s="37"/>
      <c r="H327" s="37"/>
      <c r="I327" s="37"/>
      <c r="J327" s="37">
        <v>375</v>
      </c>
      <c r="K327" s="37">
        <v>81</v>
      </c>
      <c r="L327" s="37">
        <v>2</v>
      </c>
      <c r="M327" s="37"/>
      <c r="N327" s="37">
        <v>458</v>
      </c>
      <c r="O327" s="37"/>
      <c r="P327" s="37"/>
      <c r="Q327" s="37"/>
      <c r="R327" s="37">
        <v>0</v>
      </c>
      <c r="S327" s="37">
        <v>33</v>
      </c>
      <c r="T327" s="37">
        <v>143</v>
      </c>
      <c r="U327" s="37">
        <v>5</v>
      </c>
      <c r="V327" s="37"/>
      <c r="W327" s="37">
        <v>10</v>
      </c>
      <c r="X327" s="37">
        <v>1</v>
      </c>
      <c r="Y327" s="37">
        <v>2</v>
      </c>
      <c r="Z327" s="37">
        <v>13</v>
      </c>
      <c r="AA327" s="37">
        <v>7</v>
      </c>
      <c r="AB327" s="37">
        <v>27</v>
      </c>
      <c r="AC327" s="37">
        <v>259</v>
      </c>
      <c r="AD327" s="37">
        <v>0</v>
      </c>
      <c r="AE327" s="37"/>
      <c r="AF327" s="37">
        <v>500</v>
      </c>
      <c r="AG327" s="37"/>
      <c r="AH327" s="37"/>
      <c r="AI327" s="37"/>
      <c r="AJ327" s="37">
        <v>39</v>
      </c>
      <c r="AK327" s="37"/>
      <c r="AL327" s="37"/>
      <c r="AM327" s="37"/>
      <c r="AN327" s="37">
        <v>0</v>
      </c>
      <c r="AO327" s="37"/>
      <c r="AP327" s="37">
        <v>3</v>
      </c>
      <c r="AQ327" s="37"/>
      <c r="AR327" s="37"/>
      <c r="AS327" s="37"/>
      <c r="AT327" s="37">
        <v>135</v>
      </c>
    </row>
    <row r="328" spans="3:46" ht="20.100000000000001" customHeight="1" x14ac:dyDescent="0.2">
      <c r="D328" s="38" t="s">
        <v>101</v>
      </c>
      <c r="F328" s="39">
        <v>88</v>
      </c>
      <c r="G328" s="40"/>
      <c r="H328" s="40"/>
      <c r="I328" s="40"/>
      <c r="J328" s="39">
        <v>343</v>
      </c>
      <c r="K328" s="39">
        <v>81</v>
      </c>
      <c r="L328" s="39">
        <v>0</v>
      </c>
      <c r="M328" s="40"/>
      <c r="N328" s="39">
        <v>424</v>
      </c>
      <c r="O328" s="40"/>
      <c r="P328" s="40"/>
      <c r="Q328" s="40"/>
      <c r="R328" s="39">
        <v>0</v>
      </c>
      <c r="S328" s="39">
        <v>12</v>
      </c>
      <c r="T328" s="39">
        <v>180</v>
      </c>
      <c r="U328" s="39">
        <v>8</v>
      </c>
      <c r="V328" s="40"/>
      <c r="W328" s="39">
        <v>13</v>
      </c>
      <c r="X328" s="39">
        <v>0</v>
      </c>
      <c r="Y328" s="39">
        <v>2</v>
      </c>
      <c r="Z328" s="39">
        <v>35</v>
      </c>
      <c r="AA328" s="39">
        <v>6</v>
      </c>
      <c r="AB328" s="39">
        <v>19</v>
      </c>
      <c r="AC328" s="39">
        <v>170</v>
      </c>
      <c r="AD328" s="39">
        <v>0</v>
      </c>
      <c r="AE328" s="40"/>
      <c r="AF328" s="39">
        <v>445</v>
      </c>
      <c r="AG328" s="40"/>
      <c r="AH328" s="40"/>
      <c r="AI328" s="40"/>
      <c r="AJ328" s="39">
        <v>49</v>
      </c>
      <c r="AK328" s="40"/>
      <c r="AL328" s="40"/>
      <c r="AM328" s="40"/>
      <c r="AN328" s="39">
        <v>0</v>
      </c>
      <c r="AO328" s="40"/>
      <c r="AP328" s="39">
        <v>18</v>
      </c>
      <c r="AQ328" s="40"/>
      <c r="AR328" s="40"/>
      <c r="AS328" s="40"/>
      <c r="AT328" s="39">
        <v>0</v>
      </c>
    </row>
    <row r="329" spans="3:46" ht="20.100000000000001" customHeight="1" x14ac:dyDescent="0.2">
      <c r="D329" s="2" t="s">
        <v>115</v>
      </c>
      <c r="F329" s="37">
        <v>47</v>
      </c>
      <c r="G329" s="37"/>
      <c r="H329" s="37"/>
      <c r="I329" s="37"/>
      <c r="J329" s="37">
        <v>356</v>
      </c>
      <c r="K329" s="37">
        <v>100</v>
      </c>
      <c r="L329" s="37">
        <v>0</v>
      </c>
      <c r="M329" s="37"/>
      <c r="N329" s="37">
        <v>456</v>
      </c>
      <c r="O329" s="37"/>
      <c r="P329" s="37"/>
      <c r="Q329" s="37"/>
      <c r="R329" s="37">
        <v>1</v>
      </c>
      <c r="S329" s="37">
        <v>27</v>
      </c>
      <c r="T329" s="37">
        <v>208</v>
      </c>
      <c r="U329" s="37">
        <v>16</v>
      </c>
      <c r="V329" s="37"/>
      <c r="W329" s="37">
        <v>10</v>
      </c>
      <c r="X329" s="37">
        <v>0</v>
      </c>
      <c r="Y329" s="37">
        <v>0</v>
      </c>
      <c r="Z329" s="37">
        <v>6</v>
      </c>
      <c r="AA329" s="37">
        <v>12</v>
      </c>
      <c r="AB329" s="37">
        <v>52</v>
      </c>
      <c r="AC329" s="37">
        <v>145</v>
      </c>
      <c r="AD329" s="37">
        <v>1</v>
      </c>
      <c r="AE329" s="37"/>
      <c r="AF329" s="37">
        <v>478</v>
      </c>
      <c r="AG329" s="37"/>
      <c r="AH329" s="37"/>
      <c r="AI329" s="37"/>
      <c r="AJ329" s="37">
        <v>17</v>
      </c>
      <c r="AK329" s="37"/>
      <c r="AL329" s="37"/>
      <c r="AM329" s="37"/>
      <c r="AN329" s="37">
        <v>0</v>
      </c>
      <c r="AO329" s="37"/>
      <c r="AP329" s="37">
        <v>8</v>
      </c>
      <c r="AQ329" s="37"/>
      <c r="AR329" s="37"/>
      <c r="AS329" s="37"/>
      <c r="AT329" s="37">
        <v>0</v>
      </c>
    </row>
    <row r="330" spans="3:46" ht="20.100000000000001" customHeight="1" x14ac:dyDescent="0.2">
      <c r="D330" s="38" t="s">
        <v>116</v>
      </c>
      <c r="F330" s="39">
        <v>92</v>
      </c>
      <c r="G330" s="40"/>
      <c r="H330" s="40"/>
      <c r="I330" s="40"/>
      <c r="J330" s="39">
        <v>361</v>
      </c>
      <c r="K330" s="39">
        <v>93</v>
      </c>
      <c r="L330" s="39">
        <v>4</v>
      </c>
      <c r="M330" s="40"/>
      <c r="N330" s="39">
        <v>458</v>
      </c>
      <c r="O330" s="40"/>
      <c r="P330" s="40"/>
      <c r="Q330" s="40"/>
      <c r="R330" s="39">
        <v>1</v>
      </c>
      <c r="S330" s="39">
        <v>22</v>
      </c>
      <c r="T330" s="39">
        <v>208</v>
      </c>
      <c r="U330" s="39">
        <v>25</v>
      </c>
      <c r="V330" s="40"/>
      <c r="W330" s="39">
        <v>14</v>
      </c>
      <c r="X330" s="39">
        <v>1</v>
      </c>
      <c r="Y330" s="39">
        <v>2</v>
      </c>
      <c r="Z330" s="39">
        <v>14</v>
      </c>
      <c r="AA330" s="39">
        <v>13</v>
      </c>
      <c r="AB330" s="39">
        <v>27</v>
      </c>
      <c r="AC330" s="39">
        <v>152</v>
      </c>
      <c r="AD330" s="39">
        <v>0</v>
      </c>
      <c r="AE330" s="40"/>
      <c r="AF330" s="39">
        <v>479</v>
      </c>
      <c r="AG330" s="40"/>
      <c r="AH330" s="40"/>
      <c r="AI330" s="40"/>
      <c r="AJ330" s="39">
        <v>61</v>
      </c>
      <c r="AK330" s="40"/>
      <c r="AL330" s="40"/>
      <c r="AM330" s="40"/>
      <c r="AN330" s="39">
        <v>0</v>
      </c>
      <c r="AO330" s="40"/>
      <c r="AP330" s="39">
        <v>10</v>
      </c>
      <c r="AQ330" s="40"/>
      <c r="AR330" s="40"/>
      <c r="AS330" s="40"/>
      <c r="AT330" s="39">
        <v>0</v>
      </c>
    </row>
    <row r="331" spans="3:46" ht="20.100000000000001" customHeight="1" x14ac:dyDescent="0.2">
      <c r="D331" s="2" t="s">
        <v>117</v>
      </c>
      <c r="F331" s="37">
        <v>32</v>
      </c>
      <c r="G331" s="37"/>
      <c r="H331" s="37"/>
      <c r="I331" s="37"/>
      <c r="J331" s="37">
        <v>108</v>
      </c>
      <c r="K331" s="37">
        <v>7</v>
      </c>
      <c r="L331" s="37">
        <v>2</v>
      </c>
      <c r="M331" s="37"/>
      <c r="N331" s="37">
        <v>117</v>
      </c>
      <c r="O331" s="37"/>
      <c r="P331" s="37"/>
      <c r="Q331" s="37"/>
      <c r="R331" s="37">
        <v>0</v>
      </c>
      <c r="S331" s="37">
        <v>3</v>
      </c>
      <c r="T331" s="37">
        <v>25</v>
      </c>
      <c r="U331" s="37">
        <v>5</v>
      </c>
      <c r="V331" s="37"/>
      <c r="W331" s="37">
        <v>14</v>
      </c>
      <c r="X331" s="37">
        <v>0</v>
      </c>
      <c r="Y331" s="37">
        <v>8</v>
      </c>
      <c r="Z331" s="37">
        <v>4</v>
      </c>
      <c r="AA331" s="37">
        <v>5</v>
      </c>
      <c r="AB331" s="37">
        <v>1</v>
      </c>
      <c r="AC331" s="37">
        <v>55</v>
      </c>
      <c r="AD331" s="37">
        <v>0</v>
      </c>
      <c r="AE331" s="37"/>
      <c r="AF331" s="37">
        <v>120</v>
      </c>
      <c r="AG331" s="37"/>
      <c r="AH331" s="37"/>
      <c r="AI331" s="37"/>
      <c r="AJ331" s="37">
        <v>29</v>
      </c>
      <c r="AK331" s="37"/>
      <c r="AL331" s="37"/>
      <c r="AM331" s="37"/>
      <c r="AN331" s="37">
        <v>0</v>
      </c>
      <c r="AO331" s="37"/>
      <c r="AP331" s="37">
        <v>0</v>
      </c>
      <c r="AQ331" s="37"/>
      <c r="AR331" s="37"/>
      <c r="AS331" s="37"/>
      <c r="AT331" s="37">
        <v>25</v>
      </c>
    </row>
    <row r="332" spans="3:46" ht="20.100000000000001" customHeight="1" x14ac:dyDescent="0.2">
      <c r="D332" s="38" t="s">
        <v>105</v>
      </c>
      <c r="F332" s="39">
        <v>19</v>
      </c>
      <c r="G332" s="40"/>
      <c r="H332" s="40"/>
      <c r="I332" s="40"/>
      <c r="J332" s="39">
        <v>118</v>
      </c>
      <c r="K332" s="39">
        <v>3</v>
      </c>
      <c r="L332" s="39">
        <v>4</v>
      </c>
      <c r="M332" s="40"/>
      <c r="N332" s="39">
        <v>125</v>
      </c>
      <c r="O332" s="40"/>
      <c r="P332" s="40"/>
      <c r="Q332" s="40"/>
      <c r="R332" s="39">
        <v>2</v>
      </c>
      <c r="S332" s="39">
        <v>11</v>
      </c>
      <c r="T332" s="39">
        <v>24</v>
      </c>
      <c r="U332" s="39">
        <v>0</v>
      </c>
      <c r="V332" s="40"/>
      <c r="W332" s="39">
        <v>9</v>
      </c>
      <c r="X332" s="39">
        <v>1</v>
      </c>
      <c r="Y332" s="39">
        <v>1</v>
      </c>
      <c r="Z332" s="39">
        <v>3</v>
      </c>
      <c r="AA332" s="39">
        <v>7</v>
      </c>
      <c r="AB332" s="39">
        <v>3</v>
      </c>
      <c r="AC332" s="39">
        <v>57</v>
      </c>
      <c r="AD332" s="39">
        <v>4</v>
      </c>
      <c r="AE332" s="40"/>
      <c r="AF332" s="39">
        <v>122</v>
      </c>
      <c r="AG332" s="40"/>
      <c r="AH332" s="40"/>
      <c r="AI332" s="40"/>
      <c r="AJ332" s="39">
        <v>22</v>
      </c>
      <c r="AK332" s="40"/>
      <c r="AL332" s="40"/>
      <c r="AM332" s="40"/>
      <c r="AN332" s="39">
        <v>0</v>
      </c>
      <c r="AO332" s="40"/>
      <c r="AP332" s="39">
        <v>0</v>
      </c>
      <c r="AQ332" s="40"/>
      <c r="AR332" s="40"/>
      <c r="AS332" s="40"/>
      <c r="AT332" s="39">
        <v>1</v>
      </c>
    </row>
    <row r="333" spans="3:46" ht="20.100000000000001" customHeight="1" x14ac:dyDescent="0.2">
      <c r="D333" s="2" t="s">
        <v>244</v>
      </c>
      <c r="F333" s="37">
        <v>32</v>
      </c>
      <c r="G333" s="37"/>
      <c r="H333" s="37"/>
      <c r="I333" s="37"/>
      <c r="J333" s="37">
        <v>105</v>
      </c>
      <c r="K333" s="37">
        <v>1</v>
      </c>
      <c r="L333" s="37">
        <v>1</v>
      </c>
      <c r="M333" s="37"/>
      <c r="N333" s="37">
        <v>107</v>
      </c>
      <c r="O333" s="37"/>
      <c r="P333" s="37"/>
      <c r="Q333" s="37"/>
      <c r="R333" s="37">
        <v>0</v>
      </c>
      <c r="S333" s="37">
        <v>7</v>
      </c>
      <c r="T333" s="37">
        <v>16</v>
      </c>
      <c r="U333" s="37">
        <v>3</v>
      </c>
      <c r="V333" s="37"/>
      <c r="W333" s="37">
        <v>7</v>
      </c>
      <c r="X333" s="37">
        <v>0</v>
      </c>
      <c r="Y333" s="37">
        <v>1</v>
      </c>
      <c r="Z333" s="37">
        <v>4</v>
      </c>
      <c r="AA333" s="37">
        <v>1</v>
      </c>
      <c r="AB333" s="37">
        <v>24</v>
      </c>
      <c r="AC333" s="37">
        <v>49</v>
      </c>
      <c r="AD333" s="37">
        <v>0</v>
      </c>
      <c r="AE333" s="37"/>
      <c r="AF333" s="37">
        <v>112</v>
      </c>
      <c r="AG333" s="37"/>
      <c r="AH333" s="37"/>
      <c r="AI333" s="37"/>
      <c r="AJ333" s="37">
        <v>27</v>
      </c>
      <c r="AK333" s="37"/>
      <c r="AL333" s="37"/>
      <c r="AM333" s="37"/>
      <c r="AN333" s="37">
        <v>0</v>
      </c>
      <c r="AO333" s="37"/>
      <c r="AP333" s="37">
        <v>0</v>
      </c>
      <c r="AQ333" s="37"/>
      <c r="AR333" s="37"/>
      <c r="AS333" s="37"/>
      <c r="AT333" s="37">
        <v>0</v>
      </c>
    </row>
    <row r="334" spans="3:46" ht="20.100000000000001" customHeight="1" x14ac:dyDescent="0.2">
      <c r="D334" s="38" t="s">
        <v>245</v>
      </c>
      <c r="F334" s="39">
        <v>61</v>
      </c>
      <c r="G334" s="40"/>
      <c r="H334" s="40"/>
      <c r="I334" s="40"/>
      <c r="J334" s="39">
        <v>183</v>
      </c>
      <c r="K334" s="39">
        <v>21</v>
      </c>
      <c r="L334" s="39">
        <v>1</v>
      </c>
      <c r="M334" s="40"/>
      <c r="N334" s="39">
        <v>205</v>
      </c>
      <c r="O334" s="40"/>
      <c r="P334" s="40"/>
      <c r="Q334" s="40"/>
      <c r="R334" s="39">
        <v>1</v>
      </c>
      <c r="S334" s="39">
        <v>6</v>
      </c>
      <c r="T334" s="39">
        <v>84</v>
      </c>
      <c r="U334" s="39">
        <v>4</v>
      </c>
      <c r="V334" s="40"/>
      <c r="W334" s="39">
        <v>11</v>
      </c>
      <c r="X334" s="39">
        <v>0</v>
      </c>
      <c r="Y334" s="39">
        <v>0</v>
      </c>
      <c r="Z334" s="39">
        <v>12</v>
      </c>
      <c r="AA334" s="39">
        <v>4</v>
      </c>
      <c r="AB334" s="39">
        <v>21</v>
      </c>
      <c r="AC334" s="39">
        <v>59</v>
      </c>
      <c r="AD334" s="39">
        <v>0</v>
      </c>
      <c r="AE334" s="40"/>
      <c r="AF334" s="39">
        <v>202</v>
      </c>
      <c r="AG334" s="40"/>
      <c r="AH334" s="40"/>
      <c r="AI334" s="40"/>
      <c r="AJ334" s="39">
        <v>42</v>
      </c>
      <c r="AK334" s="40"/>
      <c r="AL334" s="40"/>
      <c r="AM334" s="40"/>
      <c r="AN334" s="39">
        <v>0</v>
      </c>
      <c r="AO334" s="40"/>
      <c r="AP334" s="39">
        <v>22</v>
      </c>
      <c r="AQ334" s="40"/>
      <c r="AR334" s="40"/>
      <c r="AS334" s="40"/>
      <c r="AT334" s="39">
        <v>163</v>
      </c>
    </row>
    <row r="335" spans="3:46" ht="20.100000000000001" customHeight="1" x14ac:dyDescent="0.2">
      <c r="D335" s="2" t="s">
        <v>246</v>
      </c>
      <c r="F335" s="37">
        <v>41</v>
      </c>
      <c r="G335" s="37"/>
      <c r="H335" s="37"/>
      <c r="I335" s="37"/>
      <c r="J335" s="37">
        <v>110</v>
      </c>
      <c r="K335" s="37">
        <v>2</v>
      </c>
      <c r="L335" s="37">
        <v>0</v>
      </c>
      <c r="M335" s="37"/>
      <c r="N335" s="37">
        <v>112</v>
      </c>
      <c r="O335" s="37"/>
      <c r="P335" s="37"/>
      <c r="Q335" s="37"/>
      <c r="R335" s="37">
        <v>0</v>
      </c>
      <c r="S335" s="37">
        <v>4</v>
      </c>
      <c r="T335" s="37">
        <v>21</v>
      </c>
      <c r="U335" s="37">
        <v>8</v>
      </c>
      <c r="V335" s="37"/>
      <c r="W335" s="37">
        <v>4</v>
      </c>
      <c r="X335" s="37">
        <v>0</v>
      </c>
      <c r="Y335" s="37">
        <v>0</v>
      </c>
      <c r="Z335" s="37">
        <v>0</v>
      </c>
      <c r="AA335" s="37">
        <v>2</v>
      </c>
      <c r="AB335" s="37">
        <v>30</v>
      </c>
      <c r="AC335" s="37">
        <v>42</v>
      </c>
      <c r="AD335" s="37">
        <v>0</v>
      </c>
      <c r="AE335" s="37"/>
      <c r="AF335" s="37">
        <v>111</v>
      </c>
      <c r="AG335" s="37"/>
      <c r="AH335" s="37"/>
      <c r="AI335" s="37"/>
      <c r="AJ335" s="37">
        <v>40</v>
      </c>
      <c r="AK335" s="37"/>
      <c r="AL335" s="37"/>
      <c r="AM335" s="37"/>
      <c r="AN335" s="37">
        <v>0</v>
      </c>
      <c r="AO335" s="37"/>
      <c r="AP335" s="37">
        <v>2</v>
      </c>
      <c r="AQ335" s="37"/>
      <c r="AR335" s="37"/>
      <c r="AS335" s="37"/>
      <c r="AT335" s="37">
        <v>2</v>
      </c>
    </row>
    <row r="336" spans="3:46" ht="20.100000000000001" customHeight="1" x14ac:dyDescent="0.2">
      <c r="D336" s="38" t="s">
        <v>247</v>
      </c>
      <c r="F336" s="39">
        <v>257</v>
      </c>
      <c r="G336" s="40"/>
      <c r="H336" s="40"/>
      <c r="I336" s="40"/>
      <c r="J336" s="39">
        <v>354</v>
      </c>
      <c r="K336" s="39">
        <v>16</v>
      </c>
      <c r="L336" s="39">
        <v>11</v>
      </c>
      <c r="M336" s="40"/>
      <c r="N336" s="39">
        <v>381</v>
      </c>
      <c r="O336" s="40"/>
      <c r="P336" s="40"/>
      <c r="Q336" s="40"/>
      <c r="R336" s="39">
        <v>2</v>
      </c>
      <c r="S336" s="39">
        <v>67</v>
      </c>
      <c r="T336" s="39">
        <v>60</v>
      </c>
      <c r="U336" s="39">
        <v>42</v>
      </c>
      <c r="V336" s="40"/>
      <c r="W336" s="39">
        <v>15</v>
      </c>
      <c r="X336" s="39">
        <v>0</v>
      </c>
      <c r="Y336" s="39">
        <v>2</v>
      </c>
      <c r="Z336" s="39">
        <v>30</v>
      </c>
      <c r="AA336" s="39">
        <v>12</v>
      </c>
      <c r="AB336" s="39">
        <v>165</v>
      </c>
      <c r="AC336" s="39">
        <v>150</v>
      </c>
      <c r="AD336" s="39">
        <v>0</v>
      </c>
      <c r="AE336" s="40"/>
      <c r="AF336" s="39">
        <v>545</v>
      </c>
      <c r="AG336" s="40"/>
      <c r="AH336" s="40"/>
      <c r="AI336" s="40"/>
      <c r="AJ336" s="39">
        <v>87</v>
      </c>
      <c r="AK336" s="40"/>
      <c r="AL336" s="40"/>
      <c r="AM336" s="40"/>
      <c r="AN336" s="39">
        <v>0</v>
      </c>
      <c r="AO336" s="40"/>
      <c r="AP336" s="39">
        <v>6</v>
      </c>
      <c r="AQ336" s="40"/>
      <c r="AR336" s="40"/>
      <c r="AS336" s="40"/>
      <c r="AT336" s="39">
        <v>55</v>
      </c>
    </row>
    <row r="337" spans="1:46" ht="20.100000000000001" customHeight="1" x14ac:dyDescent="0.2">
      <c r="D337" s="2" t="s">
        <v>120</v>
      </c>
      <c r="F337" s="37">
        <v>52</v>
      </c>
      <c r="G337" s="37"/>
      <c r="H337" s="37"/>
      <c r="I337" s="37"/>
      <c r="J337" s="37">
        <v>204</v>
      </c>
      <c r="K337" s="37">
        <v>12</v>
      </c>
      <c r="L337" s="37">
        <v>2</v>
      </c>
      <c r="M337" s="37"/>
      <c r="N337" s="37">
        <v>218</v>
      </c>
      <c r="O337" s="37"/>
      <c r="P337" s="37"/>
      <c r="Q337" s="37"/>
      <c r="R337" s="37">
        <v>0</v>
      </c>
      <c r="S337" s="37">
        <v>6</v>
      </c>
      <c r="T337" s="37">
        <v>53</v>
      </c>
      <c r="U337" s="37">
        <v>23</v>
      </c>
      <c r="V337" s="37"/>
      <c r="W337" s="37">
        <v>18</v>
      </c>
      <c r="X337" s="37">
        <v>0</v>
      </c>
      <c r="Y337" s="37">
        <v>3</v>
      </c>
      <c r="Z337" s="37">
        <v>18</v>
      </c>
      <c r="AA337" s="37">
        <v>1</v>
      </c>
      <c r="AB337" s="37">
        <v>24</v>
      </c>
      <c r="AC337" s="37">
        <v>54</v>
      </c>
      <c r="AD337" s="37">
        <v>0</v>
      </c>
      <c r="AE337" s="37"/>
      <c r="AF337" s="37">
        <v>200</v>
      </c>
      <c r="AG337" s="37"/>
      <c r="AH337" s="37"/>
      <c r="AI337" s="37"/>
      <c r="AJ337" s="37">
        <v>50</v>
      </c>
      <c r="AK337" s="37"/>
      <c r="AL337" s="37"/>
      <c r="AM337" s="37"/>
      <c r="AN337" s="37">
        <v>0</v>
      </c>
      <c r="AO337" s="37"/>
      <c r="AP337" s="37">
        <v>20</v>
      </c>
      <c r="AQ337" s="37"/>
      <c r="AR337" s="37"/>
      <c r="AS337" s="37"/>
      <c r="AT337" s="37">
        <v>5</v>
      </c>
    </row>
    <row r="338" spans="1:46" ht="20.100000000000001" customHeight="1" x14ac:dyDescent="0.2">
      <c r="D338" s="38" t="s">
        <v>248</v>
      </c>
      <c r="F338" s="39">
        <v>145</v>
      </c>
      <c r="G338" s="40"/>
      <c r="H338" s="40"/>
      <c r="I338" s="40"/>
      <c r="J338" s="39">
        <v>362</v>
      </c>
      <c r="K338" s="39">
        <v>51</v>
      </c>
      <c r="L338" s="39">
        <v>4</v>
      </c>
      <c r="M338" s="40"/>
      <c r="N338" s="39">
        <v>417</v>
      </c>
      <c r="O338" s="40"/>
      <c r="P338" s="40"/>
      <c r="Q338" s="40"/>
      <c r="R338" s="39">
        <v>0</v>
      </c>
      <c r="S338" s="39">
        <v>61</v>
      </c>
      <c r="T338" s="39">
        <v>53</v>
      </c>
      <c r="U338" s="39">
        <v>41</v>
      </c>
      <c r="V338" s="40"/>
      <c r="W338" s="39">
        <v>22</v>
      </c>
      <c r="X338" s="39">
        <v>0</v>
      </c>
      <c r="Y338" s="39">
        <v>45</v>
      </c>
      <c r="Z338" s="39">
        <v>27</v>
      </c>
      <c r="AA338" s="39">
        <v>12</v>
      </c>
      <c r="AB338" s="39">
        <v>35</v>
      </c>
      <c r="AC338" s="39">
        <v>83</v>
      </c>
      <c r="AD338" s="39">
        <v>75</v>
      </c>
      <c r="AE338" s="40"/>
      <c r="AF338" s="39">
        <v>454</v>
      </c>
      <c r="AG338" s="40"/>
      <c r="AH338" s="40"/>
      <c r="AI338" s="40"/>
      <c r="AJ338" s="39">
        <v>101</v>
      </c>
      <c r="AK338" s="40"/>
      <c r="AL338" s="40"/>
      <c r="AM338" s="40"/>
      <c r="AN338" s="39">
        <v>0</v>
      </c>
      <c r="AO338" s="40"/>
      <c r="AP338" s="39">
        <v>7</v>
      </c>
      <c r="AQ338" s="40"/>
      <c r="AR338" s="40"/>
      <c r="AS338" s="40"/>
      <c r="AT338" s="39">
        <v>0</v>
      </c>
    </row>
    <row r="339" spans="1:46"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spans="1:46" s="1" customFormat="1" ht="20.100000000000001" customHeight="1" x14ac:dyDescent="0.2">
      <c r="A340" s="3"/>
      <c r="B340" s="6"/>
      <c r="C340" s="42" t="s">
        <v>180</v>
      </c>
      <c r="D340" s="42"/>
      <c r="E340" s="5"/>
      <c r="F340" s="44">
        <v>1470</v>
      </c>
      <c r="G340" s="45"/>
      <c r="H340" s="45"/>
      <c r="I340" s="45"/>
      <c r="J340" s="44">
        <v>3695</v>
      </c>
      <c r="K340" s="44">
        <v>498</v>
      </c>
      <c r="L340" s="44">
        <v>35</v>
      </c>
      <c r="M340" s="45"/>
      <c r="N340" s="44">
        <v>4228</v>
      </c>
      <c r="O340" s="45"/>
      <c r="P340" s="45"/>
      <c r="Q340" s="45"/>
      <c r="R340" s="44">
        <v>9</v>
      </c>
      <c r="S340" s="44">
        <v>403</v>
      </c>
      <c r="T340" s="44">
        <v>1181</v>
      </c>
      <c r="U340" s="44">
        <v>274</v>
      </c>
      <c r="V340" s="45"/>
      <c r="W340" s="44">
        <v>178</v>
      </c>
      <c r="X340" s="44">
        <v>5</v>
      </c>
      <c r="Y340" s="44">
        <v>374</v>
      </c>
      <c r="Z340" s="44">
        <v>253</v>
      </c>
      <c r="AA340" s="44">
        <v>96</v>
      </c>
      <c r="AB340" s="44">
        <v>478</v>
      </c>
      <c r="AC340" s="44">
        <v>1508</v>
      </c>
      <c r="AD340" s="44">
        <v>80</v>
      </c>
      <c r="AE340" s="45"/>
      <c r="AF340" s="44">
        <v>4839</v>
      </c>
      <c r="AG340" s="45"/>
      <c r="AH340" s="45"/>
      <c r="AI340" s="45"/>
      <c r="AJ340" s="44">
        <v>758</v>
      </c>
      <c r="AK340" s="45"/>
      <c r="AL340" s="45"/>
      <c r="AM340" s="45"/>
      <c r="AN340" s="44">
        <v>0</v>
      </c>
      <c r="AO340" s="45"/>
      <c r="AP340" s="44">
        <v>101</v>
      </c>
      <c r="AQ340" s="45"/>
      <c r="AR340" s="45"/>
      <c r="AS340" s="45"/>
      <c r="AT340" s="44">
        <v>561</v>
      </c>
    </row>
    <row r="341" spans="1:46"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row>
    <row r="342" spans="1:46" s="1" customFormat="1" ht="20.100000000000001" customHeight="1" x14ac:dyDescent="0.25">
      <c r="A342" s="3"/>
      <c r="B342" s="49" t="s">
        <v>249</v>
      </c>
      <c r="C342" s="50"/>
      <c r="D342" s="50"/>
      <c r="E342" s="5"/>
      <c r="F342" s="51">
        <v>1470</v>
      </c>
      <c r="G342" s="52"/>
      <c r="H342" s="52"/>
      <c r="I342" s="52"/>
      <c r="J342" s="51">
        <v>3695</v>
      </c>
      <c r="K342" s="51">
        <v>498</v>
      </c>
      <c r="L342" s="51">
        <v>35</v>
      </c>
      <c r="M342" s="52"/>
      <c r="N342" s="51">
        <v>4228</v>
      </c>
      <c r="O342" s="52"/>
      <c r="P342" s="52"/>
      <c r="Q342" s="52"/>
      <c r="R342" s="51">
        <v>9</v>
      </c>
      <c r="S342" s="51">
        <v>403</v>
      </c>
      <c r="T342" s="51">
        <v>1181</v>
      </c>
      <c r="U342" s="51">
        <v>274</v>
      </c>
      <c r="V342" s="52"/>
      <c r="W342" s="51">
        <v>178</v>
      </c>
      <c r="X342" s="51">
        <v>5</v>
      </c>
      <c r="Y342" s="51">
        <v>374</v>
      </c>
      <c r="Z342" s="51">
        <v>253</v>
      </c>
      <c r="AA342" s="51">
        <v>96</v>
      </c>
      <c r="AB342" s="51">
        <v>478</v>
      </c>
      <c r="AC342" s="51">
        <v>1508</v>
      </c>
      <c r="AD342" s="51">
        <v>80</v>
      </c>
      <c r="AE342" s="52"/>
      <c r="AF342" s="51">
        <v>4839</v>
      </c>
      <c r="AG342" s="52"/>
      <c r="AH342" s="52"/>
      <c r="AI342" s="52"/>
      <c r="AJ342" s="51">
        <v>758</v>
      </c>
      <c r="AK342" s="52"/>
      <c r="AL342" s="52"/>
      <c r="AM342" s="52"/>
      <c r="AN342" s="51">
        <v>0</v>
      </c>
      <c r="AO342" s="52"/>
      <c r="AP342" s="51">
        <v>101</v>
      </c>
      <c r="AQ342" s="52"/>
      <c r="AR342" s="52"/>
      <c r="AS342" s="52"/>
      <c r="AT342" s="51">
        <v>561</v>
      </c>
    </row>
    <row r="343" spans="1:46"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spans="1:46"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spans="1:46"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spans="1:46" ht="20.100000000000001" customHeight="1" x14ac:dyDescent="0.2">
      <c r="D346" s="2" t="s">
        <v>251</v>
      </c>
      <c r="F346" s="37">
        <v>61</v>
      </c>
      <c r="G346" s="37"/>
      <c r="H346" s="37"/>
      <c r="I346" s="37"/>
      <c r="J346" s="37">
        <v>1102</v>
      </c>
      <c r="K346" s="37">
        <v>12</v>
      </c>
      <c r="L346" s="37">
        <v>3</v>
      </c>
      <c r="M346" s="37"/>
      <c r="N346" s="37">
        <v>1117</v>
      </c>
      <c r="O346" s="37"/>
      <c r="P346" s="37"/>
      <c r="Q346" s="37"/>
      <c r="R346" s="37">
        <v>2</v>
      </c>
      <c r="S346" s="37">
        <v>18</v>
      </c>
      <c r="T346" s="37">
        <v>116</v>
      </c>
      <c r="U346" s="37">
        <v>78</v>
      </c>
      <c r="V346" s="37"/>
      <c r="W346" s="37">
        <v>105</v>
      </c>
      <c r="X346" s="37">
        <v>0</v>
      </c>
      <c r="Y346" s="37">
        <v>46</v>
      </c>
      <c r="Z346" s="37">
        <v>285</v>
      </c>
      <c r="AA346" s="37">
        <v>32</v>
      </c>
      <c r="AB346" s="37">
        <v>29</v>
      </c>
      <c r="AC346" s="37">
        <v>358</v>
      </c>
      <c r="AD346" s="37">
        <v>0</v>
      </c>
      <c r="AE346" s="37"/>
      <c r="AF346" s="37">
        <v>1069</v>
      </c>
      <c r="AG346" s="37"/>
      <c r="AH346" s="37"/>
      <c r="AI346" s="37"/>
      <c r="AJ346" s="37">
        <v>89</v>
      </c>
      <c r="AK346" s="37"/>
      <c r="AL346" s="37"/>
      <c r="AM346" s="37"/>
      <c r="AN346" s="37">
        <v>0</v>
      </c>
      <c r="AO346" s="37"/>
      <c r="AP346" s="37">
        <v>20</v>
      </c>
      <c r="AQ346" s="37"/>
      <c r="AR346" s="37"/>
      <c r="AS346" s="37"/>
      <c r="AT346" s="37">
        <v>3</v>
      </c>
    </row>
    <row r="347" spans="1:46" ht="20.100000000000001" customHeight="1" x14ac:dyDescent="0.2">
      <c r="D347" s="38" t="s">
        <v>252</v>
      </c>
      <c r="F347" s="39">
        <v>246</v>
      </c>
      <c r="G347" s="40"/>
      <c r="H347" s="40"/>
      <c r="I347" s="40"/>
      <c r="J347" s="39">
        <v>1121</v>
      </c>
      <c r="K347" s="39">
        <v>8</v>
      </c>
      <c r="L347" s="39">
        <v>5</v>
      </c>
      <c r="M347" s="40"/>
      <c r="N347" s="39">
        <v>1134</v>
      </c>
      <c r="O347" s="40"/>
      <c r="P347" s="40"/>
      <c r="Q347" s="40"/>
      <c r="R347" s="39">
        <v>1</v>
      </c>
      <c r="S347" s="39">
        <v>12</v>
      </c>
      <c r="T347" s="39">
        <v>97</v>
      </c>
      <c r="U347" s="39">
        <v>74</v>
      </c>
      <c r="V347" s="40"/>
      <c r="W347" s="39">
        <v>189</v>
      </c>
      <c r="X347" s="39">
        <v>2</v>
      </c>
      <c r="Y347" s="39">
        <v>43</v>
      </c>
      <c r="Z347" s="39">
        <v>174</v>
      </c>
      <c r="AA347" s="39">
        <v>27</v>
      </c>
      <c r="AB347" s="39">
        <v>42</v>
      </c>
      <c r="AC347" s="39">
        <v>379</v>
      </c>
      <c r="AD347" s="39">
        <v>0</v>
      </c>
      <c r="AE347" s="40"/>
      <c r="AF347" s="39">
        <v>1040</v>
      </c>
      <c r="AG347" s="40"/>
      <c r="AH347" s="40"/>
      <c r="AI347" s="40"/>
      <c r="AJ347" s="39">
        <v>316</v>
      </c>
      <c r="AK347" s="40"/>
      <c r="AL347" s="40"/>
      <c r="AM347" s="40"/>
      <c r="AN347" s="39">
        <v>0</v>
      </c>
      <c r="AO347" s="40"/>
      <c r="AP347" s="39">
        <v>24</v>
      </c>
      <c r="AQ347" s="40"/>
      <c r="AR347" s="40"/>
      <c r="AS347" s="40"/>
      <c r="AT347" s="39">
        <v>2</v>
      </c>
    </row>
    <row r="348" spans="1:46" ht="20.100000000000001" customHeight="1" x14ac:dyDescent="0.2">
      <c r="D348" s="2" t="s">
        <v>253</v>
      </c>
      <c r="F348" s="37">
        <v>194</v>
      </c>
      <c r="G348" s="37"/>
      <c r="H348" s="37"/>
      <c r="I348" s="37"/>
      <c r="J348" s="37">
        <v>808</v>
      </c>
      <c r="K348" s="37">
        <v>11</v>
      </c>
      <c r="L348" s="37">
        <v>6</v>
      </c>
      <c r="M348" s="37"/>
      <c r="N348" s="37">
        <v>825</v>
      </c>
      <c r="O348" s="37"/>
      <c r="P348" s="37"/>
      <c r="Q348" s="37"/>
      <c r="R348" s="37">
        <v>0</v>
      </c>
      <c r="S348" s="37">
        <v>12</v>
      </c>
      <c r="T348" s="37">
        <v>97</v>
      </c>
      <c r="U348" s="37">
        <v>10</v>
      </c>
      <c r="V348" s="37"/>
      <c r="W348" s="37">
        <v>260</v>
      </c>
      <c r="X348" s="37">
        <v>5</v>
      </c>
      <c r="Y348" s="37">
        <v>57</v>
      </c>
      <c r="Z348" s="37">
        <v>122</v>
      </c>
      <c r="AA348" s="37">
        <v>34</v>
      </c>
      <c r="AB348" s="37">
        <v>43</v>
      </c>
      <c r="AC348" s="37">
        <v>213</v>
      </c>
      <c r="AD348" s="37">
        <v>0</v>
      </c>
      <c r="AE348" s="37"/>
      <c r="AF348" s="37">
        <v>853</v>
      </c>
      <c r="AG348" s="37"/>
      <c r="AH348" s="37"/>
      <c r="AI348" s="37"/>
      <c r="AJ348" s="37">
        <v>135</v>
      </c>
      <c r="AK348" s="37"/>
      <c r="AL348" s="37"/>
      <c r="AM348" s="37"/>
      <c r="AN348" s="37">
        <v>0</v>
      </c>
      <c r="AO348" s="37"/>
      <c r="AP348" s="37">
        <v>31</v>
      </c>
      <c r="AQ348" s="37"/>
      <c r="AR348" s="37"/>
      <c r="AS348" s="37"/>
      <c r="AT348" s="37">
        <v>7</v>
      </c>
    </row>
    <row r="349" spans="1:46" ht="20.100000000000001" customHeight="1" x14ac:dyDescent="0.2">
      <c r="D349" s="38" t="s">
        <v>254</v>
      </c>
      <c r="F349" s="39">
        <v>180</v>
      </c>
      <c r="G349" s="40"/>
      <c r="H349" s="40"/>
      <c r="I349" s="40"/>
      <c r="J349" s="39">
        <v>1140</v>
      </c>
      <c r="K349" s="39">
        <v>20</v>
      </c>
      <c r="L349" s="39">
        <v>3</v>
      </c>
      <c r="M349" s="40"/>
      <c r="N349" s="39">
        <v>1163</v>
      </c>
      <c r="O349" s="40"/>
      <c r="P349" s="40"/>
      <c r="Q349" s="40"/>
      <c r="R349" s="39">
        <v>2</v>
      </c>
      <c r="S349" s="39">
        <v>44</v>
      </c>
      <c r="T349" s="39">
        <v>116</v>
      </c>
      <c r="U349" s="39">
        <v>59</v>
      </c>
      <c r="V349" s="40"/>
      <c r="W349" s="39">
        <v>121</v>
      </c>
      <c r="X349" s="39">
        <v>0</v>
      </c>
      <c r="Y349" s="39">
        <v>17</v>
      </c>
      <c r="Z349" s="39">
        <v>155</v>
      </c>
      <c r="AA349" s="39">
        <v>16</v>
      </c>
      <c r="AB349" s="39">
        <v>20</v>
      </c>
      <c r="AC349" s="39">
        <v>494</v>
      </c>
      <c r="AD349" s="39">
        <v>0</v>
      </c>
      <c r="AE349" s="40"/>
      <c r="AF349" s="39">
        <v>1044</v>
      </c>
      <c r="AG349" s="40"/>
      <c r="AH349" s="40"/>
      <c r="AI349" s="40"/>
      <c r="AJ349" s="39">
        <v>299</v>
      </c>
      <c r="AK349" s="40"/>
      <c r="AL349" s="40"/>
      <c r="AM349" s="40"/>
      <c r="AN349" s="39">
        <v>0</v>
      </c>
      <c r="AO349" s="40"/>
      <c r="AP349" s="39">
        <v>0</v>
      </c>
      <c r="AQ349" s="40"/>
      <c r="AR349" s="40"/>
      <c r="AS349" s="40"/>
      <c r="AT349" s="39">
        <v>46</v>
      </c>
    </row>
    <row r="350" spans="1:46" ht="20.100000000000001" customHeight="1" x14ac:dyDescent="0.2">
      <c r="D350" s="2" t="s">
        <v>255</v>
      </c>
      <c r="F350" s="37">
        <v>164</v>
      </c>
      <c r="G350" s="37"/>
      <c r="H350" s="37"/>
      <c r="I350" s="37"/>
      <c r="J350" s="37">
        <v>1043</v>
      </c>
      <c r="K350" s="37">
        <v>31</v>
      </c>
      <c r="L350" s="37">
        <v>3</v>
      </c>
      <c r="M350" s="37"/>
      <c r="N350" s="37">
        <v>1077</v>
      </c>
      <c r="O350" s="37"/>
      <c r="P350" s="37"/>
      <c r="Q350" s="37"/>
      <c r="R350" s="37">
        <v>0</v>
      </c>
      <c r="S350" s="37">
        <v>28</v>
      </c>
      <c r="T350" s="37">
        <v>98</v>
      </c>
      <c r="U350" s="37">
        <v>14</v>
      </c>
      <c r="V350" s="37"/>
      <c r="W350" s="37">
        <v>119</v>
      </c>
      <c r="X350" s="37">
        <v>2</v>
      </c>
      <c r="Y350" s="37">
        <v>77</v>
      </c>
      <c r="Z350" s="37">
        <v>205</v>
      </c>
      <c r="AA350" s="37">
        <v>43</v>
      </c>
      <c r="AB350" s="37">
        <v>74</v>
      </c>
      <c r="AC350" s="37">
        <v>226</v>
      </c>
      <c r="AD350" s="37">
        <v>94</v>
      </c>
      <c r="AE350" s="37"/>
      <c r="AF350" s="37">
        <v>980</v>
      </c>
      <c r="AG350" s="37"/>
      <c r="AH350" s="37"/>
      <c r="AI350" s="37"/>
      <c r="AJ350" s="37">
        <v>261</v>
      </c>
      <c r="AK350" s="37"/>
      <c r="AL350" s="37"/>
      <c r="AM350" s="37"/>
      <c r="AN350" s="37">
        <v>0</v>
      </c>
      <c r="AO350" s="37"/>
      <c r="AP350" s="37">
        <v>0</v>
      </c>
      <c r="AQ350" s="37"/>
      <c r="AR350" s="37"/>
      <c r="AS350" s="37"/>
      <c r="AT350" s="37">
        <v>3</v>
      </c>
    </row>
    <row r="351" spans="1:46" ht="20.100000000000001" customHeight="1" x14ac:dyDescent="0.2">
      <c r="D351" s="38" t="s">
        <v>256</v>
      </c>
      <c r="F351" s="39">
        <v>187</v>
      </c>
      <c r="G351" s="40"/>
      <c r="H351" s="40"/>
      <c r="I351" s="40"/>
      <c r="J351" s="39">
        <v>1142</v>
      </c>
      <c r="K351" s="39">
        <v>39</v>
      </c>
      <c r="L351" s="39">
        <v>8</v>
      </c>
      <c r="M351" s="40"/>
      <c r="N351" s="39">
        <v>1189</v>
      </c>
      <c r="O351" s="40"/>
      <c r="P351" s="40"/>
      <c r="Q351" s="40"/>
      <c r="R351" s="39">
        <v>3</v>
      </c>
      <c r="S351" s="39">
        <v>10</v>
      </c>
      <c r="T351" s="39">
        <v>88</v>
      </c>
      <c r="U351" s="39">
        <v>19</v>
      </c>
      <c r="V351" s="40"/>
      <c r="W351" s="39">
        <v>178</v>
      </c>
      <c r="X351" s="39">
        <v>11</v>
      </c>
      <c r="Y351" s="39">
        <v>108</v>
      </c>
      <c r="Z351" s="39">
        <v>156</v>
      </c>
      <c r="AA351" s="39">
        <v>41</v>
      </c>
      <c r="AB351" s="39">
        <v>56</v>
      </c>
      <c r="AC351" s="39">
        <v>318</v>
      </c>
      <c r="AD351" s="39">
        <v>0</v>
      </c>
      <c r="AE351" s="40"/>
      <c r="AF351" s="39">
        <v>988</v>
      </c>
      <c r="AG351" s="40"/>
      <c r="AH351" s="40"/>
      <c r="AI351" s="40"/>
      <c r="AJ351" s="39">
        <v>377</v>
      </c>
      <c r="AK351" s="40"/>
      <c r="AL351" s="40"/>
      <c r="AM351" s="40"/>
      <c r="AN351" s="39">
        <v>0</v>
      </c>
      <c r="AO351" s="40"/>
      <c r="AP351" s="39">
        <v>11</v>
      </c>
      <c r="AQ351" s="40"/>
      <c r="AR351" s="40"/>
      <c r="AS351" s="40"/>
      <c r="AT351" s="39">
        <v>85</v>
      </c>
    </row>
    <row r="352" spans="1:46" ht="20.100000000000001" customHeight="1" x14ac:dyDescent="0.2">
      <c r="D352" s="2" t="s">
        <v>257</v>
      </c>
      <c r="F352" s="37">
        <v>125</v>
      </c>
      <c r="G352" s="37"/>
      <c r="H352" s="37"/>
      <c r="I352" s="37"/>
      <c r="J352" s="37">
        <v>444</v>
      </c>
      <c r="K352" s="37">
        <v>11</v>
      </c>
      <c r="L352" s="37">
        <v>6</v>
      </c>
      <c r="M352" s="37"/>
      <c r="N352" s="37">
        <v>461</v>
      </c>
      <c r="O352" s="37"/>
      <c r="P352" s="37"/>
      <c r="Q352" s="37"/>
      <c r="R352" s="37">
        <v>0</v>
      </c>
      <c r="S352" s="37">
        <v>1</v>
      </c>
      <c r="T352" s="37">
        <v>41</v>
      </c>
      <c r="U352" s="37">
        <v>47</v>
      </c>
      <c r="V352" s="37"/>
      <c r="W352" s="37">
        <v>28</v>
      </c>
      <c r="X352" s="37">
        <v>0</v>
      </c>
      <c r="Y352" s="37">
        <v>2</v>
      </c>
      <c r="Z352" s="37">
        <v>9</v>
      </c>
      <c r="AA352" s="37">
        <v>10</v>
      </c>
      <c r="AB352" s="37">
        <v>4</v>
      </c>
      <c r="AC352" s="37">
        <v>291</v>
      </c>
      <c r="AD352" s="37">
        <v>0</v>
      </c>
      <c r="AE352" s="37"/>
      <c r="AF352" s="37">
        <v>433</v>
      </c>
      <c r="AG352" s="37"/>
      <c r="AH352" s="37"/>
      <c r="AI352" s="37"/>
      <c r="AJ352" s="37">
        <v>105</v>
      </c>
      <c r="AK352" s="37"/>
      <c r="AL352" s="37"/>
      <c r="AM352" s="37"/>
      <c r="AN352" s="37">
        <v>0</v>
      </c>
      <c r="AO352" s="37"/>
      <c r="AP352" s="37">
        <v>48</v>
      </c>
      <c r="AQ352" s="37"/>
      <c r="AR352" s="37"/>
      <c r="AS352" s="37"/>
      <c r="AT352" s="37">
        <v>0</v>
      </c>
    </row>
    <row r="353" spans="1:46" ht="20.100000000000001" customHeight="1" x14ac:dyDescent="0.2">
      <c r="D353" s="38" t="s">
        <v>258</v>
      </c>
      <c r="F353" s="39">
        <v>38</v>
      </c>
      <c r="G353" s="40"/>
      <c r="H353" s="40"/>
      <c r="I353" s="40"/>
      <c r="J353" s="39">
        <v>110</v>
      </c>
      <c r="K353" s="39">
        <v>11</v>
      </c>
      <c r="L353" s="39">
        <v>1</v>
      </c>
      <c r="M353" s="40"/>
      <c r="N353" s="39">
        <v>122</v>
      </c>
      <c r="O353" s="40"/>
      <c r="P353" s="40"/>
      <c r="Q353" s="40"/>
      <c r="R353" s="39">
        <v>0</v>
      </c>
      <c r="S353" s="39">
        <v>4</v>
      </c>
      <c r="T353" s="39">
        <v>19</v>
      </c>
      <c r="U353" s="39">
        <v>2</v>
      </c>
      <c r="V353" s="40"/>
      <c r="W353" s="39">
        <v>19</v>
      </c>
      <c r="X353" s="39">
        <v>1</v>
      </c>
      <c r="Y353" s="39">
        <v>4</v>
      </c>
      <c r="Z353" s="39">
        <v>21</v>
      </c>
      <c r="AA353" s="39">
        <v>3</v>
      </c>
      <c r="AB353" s="39">
        <v>5</v>
      </c>
      <c r="AC353" s="39">
        <v>50</v>
      </c>
      <c r="AD353" s="39">
        <v>0</v>
      </c>
      <c r="AE353" s="40"/>
      <c r="AF353" s="39">
        <v>128</v>
      </c>
      <c r="AG353" s="40"/>
      <c r="AH353" s="40"/>
      <c r="AI353" s="40"/>
      <c r="AJ353" s="39">
        <v>28</v>
      </c>
      <c r="AK353" s="40"/>
      <c r="AL353" s="40"/>
      <c r="AM353" s="40"/>
      <c r="AN353" s="39">
        <v>0</v>
      </c>
      <c r="AO353" s="40"/>
      <c r="AP353" s="39">
        <v>4</v>
      </c>
      <c r="AQ353" s="40"/>
      <c r="AR353" s="40"/>
      <c r="AS353" s="40"/>
      <c r="AT353" s="39">
        <v>0</v>
      </c>
    </row>
    <row r="354" spans="1:46" ht="20.100000000000001" customHeight="1" x14ac:dyDescent="0.2">
      <c r="D354" s="41" t="s">
        <v>259</v>
      </c>
      <c r="F354" s="37">
        <v>68</v>
      </c>
      <c r="G354" s="37"/>
      <c r="H354" s="37"/>
      <c r="I354" s="37"/>
      <c r="J354" s="37">
        <v>386</v>
      </c>
      <c r="K354" s="37">
        <v>1</v>
      </c>
      <c r="L354" s="37">
        <v>3</v>
      </c>
      <c r="M354" s="37"/>
      <c r="N354" s="37">
        <v>390</v>
      </c>
      <c r="O354" s="37"/>
      <c r="P354" s="37"/>
      <c r="Q354" s="37"/>
      <c r="R354" s="37">
        <v>0</v>
      </c>
      <c r="S354" s="37">
        <v>12</v>
      </c>
      <c r="T354" s="37">
        <v>20</v>
      </c>
      <c r="U354" s="37">
        <v>37</v>
      </c>
      <c r="V354" s="37"/>
      <c r="W354" s="37">
        <v>40</v>
      </c>
      <c r="X354" s="37">
        <v>3</v>
      </c>
      <c r="Y354" s="37">
        <v>3</v>
      </c>
      <c r="Z354" s="37">
        <v>43</v>
      </c>
      <c r="AA354" s="37">
        <v>10</v>
      </c>
      <c r="AB354" s="37">
        <v>8</v>
      </c>
      <c r="AC354" s="37">
        <v>210</v>
      </c>
      <c r="AD354" s="37">
        <v>0</v>
      </c>
      <c r="AE354" s="37"/>
      <c r="AF354" s="37">
        <v>386</v>
      </c>
      <c r="AG354" s="37"/>
      <c r="AH354" s="37"/>
      <c r="AI354" s="37"/>
      <c r="AJ354" s="37">
        <v>72</v>
      </c>
      <c r="AK354" s="37"/>
      <c r="AL354" s="37"/>
      <c r="AM354" s="37"/>
      <c r="AN354" s="37">
        <v>0</v>
      </c>
      <c r="AO354" s="37"/>
      <c r="AP354" s="37">
        <v>0</v>
      </c>
      <c r="AQ354" s="37"/>
      <c r="AR354" s="37"/>
      <c r="AS354" s="37"/>
      <c r="AT354" s="37">
        <v>1</v>
      </c>
    </row>
    <row r="355" spans="1:46"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spans="1:46" s="1" customFormat="1" ht="20.100000000000001" customHeight="1" x14ac:dyDescent="0.2">
      <c r="A356" s="3"/>
      <c r="B356" s="6"/>
      <c r="C356" s="42" t="s">
        <v>180</v>
      </c>
      <c r="D356" s="42"/>
      <c r="E356" s="5"/>
      <c r="F356" s="44">
        <v>1263</v>
      </c>
      <c r="G356" s="45"/>
      <c r="H356" s="45"/>
      <c r="I356" s="45"/>
      <c r="J356" s="44">
        <v>7296</v>
      </c>
      <c r="K356" s="44">
        <v>144</v>
      </c>
      <c r="L356" s="44">
        <v>38</v>
      </c>
      <c r="M356" s="45"/>
      <c r="N356" s="44">
        <v>7478</v>
      </c>
      <c r="O356" s="45"/>
      <c r="P356" s="45"/>
      <c r="Q356" s="45"/>
      <c r="R356" s="44">
        <v>8</v>
      </c>
      <c r="S356" s="44">
        <v>141</v>
      </c>
      <c r="T356" s="44">
        <v>692</v>
      </c>
      <c r="U356" s="44">
        <v>340</v>
      </c>
      <c r="V356" s="45"/>
      <c r="W356" s="44">
        <v>1059</v>
      </c>
      <c r="X356" s="44">
        <v>24</v>
      </c>
      <c r="Y356" s="44">
        <v>357</v>
      </c>
      <c r="Z356" s="44">
        <v>1170</v>
      </c>
      <c r="AA356" s="44">
        <v>216</v>
      </c>
      <c r="AB356" s="44">
        <v>281</v>
      </c>
      <c r="AC356" s="44">
        <v>2539</v>
      </c>
      <c r="AD356" s="44">
        <v>94</v>
      </c>
      <c r="AE356" s="45"/>
      <c r="AF356" s="44">
        <v>6921</v>
      </c>
      <c r="AG356" s="45"/>
      <c r="AH356" s="45"/>
      <c r="AI356" s="45"/>
      <c r="AJ356" s="44">
        <v>1682</v>
      </c>
      <c r="AK356" s="45"/>
      <c r="AL356" s="45"/>
      <c r="AM356" s="45"/>
      <c r="AN356" s="44">
        <v>0</v>
      </c>
      <c r="AO356" s="45"/>
      <c r="AP356" s="44">
        <v>138</v>
      </c>
      <c r="AQ356" s="45"/>
      <c r="AR356" s="45"/>
      <c r="AS356" s="45"/>
      <c r="AT356" s="44">
        <v>147</v>
      </c>
    </row>
    <row r="357" spans="1:46"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row>
    <row r="358" spans="1:46" s="1" customFormat="1" ht="20.100000000000001" customHeight="1" x14ac:dyDescent="0.25">
      <c r="A358" s="3"/>
      <c r="B358" s="49" t="s">
        <v>260</v>
      </c>
      <c r="C358" s="50"/>
      <c r="D358" s="50"/>
      <c r="E358" s="5"/>
      <c r="F358" s="51">
        <v>1263</v>
      </c>
      <c r="G358" s="52"/>
      <c r="H358" s="52"/>
      <c r="I358" s="52"/>
      <c r="J358" s="51">
        <v>7296</v>
      </c>
      <c r="K358" s="51">
        <v>144</v>
      </c>
      <c r="L358" s="51">
        <v>38</v>
      </c>
      <c r="M358" s="52"/>
      <c r="N358" s="51">
        <v>7478</v>
      </c>
      <c r="O358" s="52"/>
      <c r="P358" s="52"/>
      <c r="Q358" s="52"/>
      <c r="R358" s="51">
        <v>8</v>
      </c>
      <c r="S358" s="51">
        <v>141</v>
      </c>
      <c r="T358" s="51">
        <v>692</v>
      </c>
      <c r="U358" s="51">
        <v>340</v>
      </c>
      <c r="V358" s="52"/>
      <c r="W358" s="51">
        <v>1059</v>
      </c>
      <c r="X358" s="51">
        <v>24</v>
      </c>
      <c r="Y358" s="51">
        <v>357</v>
      </c>
      <c r="Z358" s="51">
        <v>1170</v>
      </c>
      <c r="AA358" s="51">
        <v>216</v>
      </c>
      <c r="AB358" s="51">
        <v>281</v>
      </c>
      <c r="AC358" s="51">
        <v>2539</v>
      </c>
      <c r="AD358" s="51">
        <v>94</v>
      </c>
      <c r="AE358" s="52"/>
      <c r="AF358" s="51">
        <v>6921</v>
      </c>
      <c r="AG358" s="52"/>
      <c r="AH358" s="52"/>
      <c r="AI358" s="52"/>
      <c r="AJ358" s="51">
        <v>1682</v>
      </c>
      <c r="AK358" s="52"/>
      <c r="AL358" s="52"/>
      <c r="AM358" s="52"/>
      <c r="AN358" s="51">
        <v>0</v>
      </c>
      <c r="AO358" s="52"/>
      <c r="AP358" s="51">
        <v>138</v>
      </c>
      <c r="AQ358" s="52"/>
      <c r="AR358" s="52"/>
      <c r="AS358" s="52"/>
      <c r="AT358" s="51">
        <v>147</v>
      </c>
    </row>
    <row r="359" spans="1:46"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spans="1:46"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spans="1:46"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spans="1:46" ht="20.100000000000001" customHeight="1" x14ac:dyDescent="0.2">
      <c r="D362" s="2" t="s">
        <v>98</v>
      </c>
      <c r="F362" s="37">
        <v>67</v>
      </c>
      <c r="G362" s="37"/>
      <c r="H362" s="37"/>
      <c r="I362" s="37"/>
      <c r="J362" s="37">
        <v>467</v>
      </c>
      <c r="K362" s="37">
        <v>4</v>
      </c>
      <c r="L362" s="37">
        <v>10</v>
      </c>
      <c r="M362" s="37"/>
      <c r="N362" s="37">
        <v>481</v>
      </c>
      <c r="O362" s="37"/>
      <c r="P362" s="37"/>
      <c r="Q362" s="37"/>
      <c r="R362" s="37">
        <v>1</v>
      </c>
      <c r="S362" s="37">
        <v>9</v>
      </c>
      <c r="T362" s="37">
        <v>65</v>
      </c>
      <c r="U362" s="37">
        <v>4</v>
      </c>
      <c r="V362" s="37"/>
      <c r="W362" s="37">
        <v>67</v>
      </c>
      <c r="X362" s="37">
        <v>9</v>
      </c>
      <c r="Y362" s="37">
        <v>5</v>
      </c>
      <c r="Z362" s="37">
        <v>44</v>
      </c>
      <c r="AA362" s="37">
        <v>24</v>
      </c>
      <c r="AB362" s="37">
        <v>24</v>
      </c>
      <c r="AC362" s="37">
        <v>213</v>
      </c>
      <c r="AD362" s="37">
        <v>0</v>
      </c>
      <c r="AE362" s="37"/>
      <c r="AF362" s="37">
        <v>465</v>
      </c>
      <c r="AG362" s="37"/>
      <c r="AH362" s="37"/>
      <c r="AI362" s="37"/>
      <c r="AJ362" s="37">
        <v>70</v>
      </c>
      <c r="AK362" s="37"/>
      <c r="AL362" s="37"/>
      <c r="AM362" s="37"/>
      <c r="AN362" s="37">
        <v>0</v>
      </c>
      <c r="AO362" s="37"/>
      <c r="AP362" s="37">
        <v>13</v>
      </c>
      <c r="AQ362" s="37"/>
      <c r="AR362" s="37"/>
      <c r="AS362" s="37"/>
      <c r="AT362" s="37">
        <v>0</v>
      </c>
    </row>
    <row r="363" spans="1:46" ht="20.100000000000001" customHeight="1" x14ac:dyDescent="0.2">
      <c r="D363" s="38" t="s">
        <v>99</v>
      </c>
      <c r="F363" s="39">
        <v>68</v>
      </c>
      <c r="G363" s="40"/>
      <c r="H363" s="40"/>
      <c r="I363" s="40"/>
      <c r="J363" s="39">
        <v>466</v>
      </c>
      <c r="K363" s="39">
        <v>4</v>
      </c>
      <c r="L363" s="39">
        <v>17</v>
      </c>
      <c r="M363" s="40"/>
      <c r="N363" s="39">
        <v>487</v>
      </c>
      <c r="O363" s="40"/>
      <c r="P363" s="40"/>
      <c r="Q363" s="40"/>
      <c r="R363" s="39">
        <v>1</v>
      </c>
      <c r="S363" s="39">
        <v>20</v>
      </c>
      <c r="T363" s="39">
        <v>95</v>
      </c>
      <c r="U363" s="39">
        <v>19</v>
      </c>
      <c r="V363" s="40"/>
      <c r="W363" s="39">
        <v>76</v>
      </c>
      <c r="X363" s="39">
        <v>3</v>
      </c>
      <c r="Y363" s="39">
        <v>4</v>
      </c>
      <c r="Z363" s="39">
        <v>52</v>
      </c>
      <c r="AA363" s="39">
        <v>34</v>
      </c>
      <c r="AB363" s="39">
        <v>18</v>
      </c>
      <c r="AC363" s="39">
        <v>149</v>
      </c>
      <c r="AD363" s="39">
        <v>1</v>
      </c>
      <c r="AE363" s="40"/>
      <c r="AF363" s="39">
        <v>472</v>
      </c>
      <c r="AG363" s="40"/>
      <c r="AH363" s="40"/>
      <c r="AI363" s="40"/>
      <c r="AJ363" s="39">
        <v>83</v>
      </c>
      <c r="AK363" s="40"/>
      <c r="AL363" s="40"/>
      <c r="AM363" s="40"/>
      <c r="AN363" s="39">
        <v>0</v>
      </c>
      <c r="AO363" s="40"/>
      <c r="AP363" s="39">
        <v>0</v>
      </c>
      <c r="AQ363" s="40"/>
      <c r="AR363" s="40"/>
      <c r="AS363" s="40"/>
      <c r="AT363" s="39">
        <v>2</v>
      </c>
    </row>
    <row r="364" spans="1:46" ht="20.100000000000001" customHeight="1" x14ac:dyDescent="0.2">
      <c r="D364" s="2" t="s">
        <v>113</v>
      </c>
      <c r="F364" s="37">
        <v>71</v>
      </c>
      <c r="G364" s="37"/>
      <c r="H364" s="37"/>
      <c r="I364" s="37"/>
      <c r="J364" s="37">
        <v>393</v>
      </c>
      <c r="K364" s="37">
        <v>22</v>
      </c>
      <c r="L364" s="37">
        <v>15</v>
      </c>
      <c r="M364" s="37"/>
      <c r="N364" s="37">
        <v>430</v>
      </c>
      <c r="O364" s="37"/>
      <c r="P364" s="37"/>
      <c r="Q364" s="37"/>
      <c r="R364" s="37">
        <v>4</v>
      </c>
      <c r="S364" s="37">
        <v>15</v>
      </c>
      <c r="T364" s="37">
        <v>166</v>
      </c>
      <c r="U364" s="37">
        <v>8</v>
      </c>
      <c r="V364" s="37"/>
      <c r="W364" s="37">
        <v>36</v>
      </c>
      <c r="X364" s="37">
        <v>1</v>
      </c>
      <c r="Y364" s="37">
        <v>8</v>
      </c>
      <c r="Z364" s="37">
        <v>32</v>
      </c>
      <c r="AA364" s="37">
        <v>19</v>
      </c>
      <c r="AB364" s="37">
        <v>18</v>
      </c>
      <c r="AC364" s="37">
        <v>114</v>
      </c>
      <c r="AD364" s="37">
        <v>1</v>
      </c>
      <c r="AE364" s="37"/>
      <c r="AF364" s="37">
        <v>422</v>
      </c>
      <c r="AG364" s="37"/>
      <c r="AH364" s="37"/>
      <c r="AI364" s="37"/>
      <c r="AJ364" s="37">
        <v>62</v>
      </c>
      <c r="AK364" s="37"/>
      <c r="AL364" s="37"/>
      <c r="AM364" s="37"/>
      <c r="AN364" s="37">
        <v>0</v>
      </c>
      <c r="AO364" s="37"/>
      <c r="AP364" s="37">
        <v>17</v>
      </c>
      <c r="AQ364" s="37"/>
      <c r="AR364" s="37"/>
      <c r="AS364" s="37"/>
      <c r="AT364" s="37">
        <v>10</v>
      </c>
    </row>
    <row r="365" spans="1:46" ht="20.100000000000001" customHeight="1" x14ac:dyDescent="0.2">
      <c r="D365" s="38" t="s">
        <v>101</v>
      </c>
      <c r="F365" s="39">
        <v>40</v>
      </c>
      <c r="G365" s="40"/>
      <c r="H365" s="40"/>
      <c r="I365" s="40"/>
      <c r="J365" s="39">
        <v>457</v>
      </c>
      <c r="K365" s="39">
        <v>27</v>
      </c>
      <c r="L365" s="39">
        <v>7</v>
      </c>
      <c r="M365" s="40"/>
      <c r="N365" s="39">
        <v>491</v>
      </c>
      <c r="O365" s="40"/>
      <c r="P365" s="40"/>
      <c r="Q365" s="40"/>
      <c r="R365" s="39">
        <v>2</v>
      </c>
      <c r="S365" s="39">
        <v>5</v>
      </c>
      <c r="T365" s="39">
        <v>119</v>
      </c>
      <c r="U365" s="39">
        <v>12</v>
      </c>
      <c r="V365" s="40"/>
      <c r="W365" s="39">
        <v>65</v>
      </c>
      <c r="X365" s="39">
        <v>5</v>
      </c>
      <c r="Y365" s="39">
        <v>2</v>
      </c>
      <c r="Z365" s="39">
        <v>41</v>
      </c>
      <c r="AA365" s="39">
        <v>35</v>
      </c>
      <c r="AB365" s="39">
        <v>10</v>
      </c>
      <c r="AC365" s="39">
        <v>156</v>
      </c>
      <c r="AD365" s="39">
        <v>0</v>
      </c>
      <c r="AE365" s="40"/>
      <c r="AF365" s="39">
        <v>452</v>
      </c>
      <c r="AG365" s="40"/>
      <c r="AH365" s="40"/>
      <c r="AI365" s="40"/>
      <c r="AJ365" s="39">
        <v>63</v>
      </c>
      <c r="AK365" s="40"/>
      <c r="AL365" s="40"/>
      <c r="AM365" s="40"/>
      <c r="AN365" s="39">
        <v>0</v>
      </c>
      <c r="AO365" s="40"/>
      <c r="AP365" s="39">
        <v>16</v>
      </c>
      <c r="AQ365" s="40"/>
      <c r="AR365" s="40"/>
      <c r="AS365" s="40"/>
      <c r="AT365" s="39">
        <v>1</v>
      </c>
    </row>
    <row r="366" spans="1:46" ht="20.100000000000001" customHeight="1" x14ac:dyDescent="0.2">
      <c r="D366" s="2" t="s">
        <v>115</v>
      </c>
      <c r="F366" s="37">
        <v>36</v>
      </c>
      <c r="G366" s="37"/>
      <c r="H366" s="37"/>
      <c r="I366" s="37"/>
      <c r="J366" s="37">
        <v>132</v>
      </c>
      <c r="K366" s="37">
        <v>5</v>
      </c>
      <c r="L366" s="37">
        <v>1</v>
      </c>
      <c r="M366" s="37"/>
      <c r="N366" s="37">
        <v>138</v>
      </c>
      <c r="O366" s="37"/>
      <c r="P366" s="37"/>
      <c r="Q366" s="37"/>
      <c r="R366" s="37">
        <v>1</v>
      </c>
      <c r="S366" s="37">
        <v>8</v>
      </c>
      <c r="T366" s="37">
        <v>23</v>
      </c>
      <c r="U366" s="37">
        <v>8</v>
      </c>
      <c r="V366" s="37"/>
      <c r="W366" s="37">
        <v>12</v>
      </c>
      <c r="X366" s="37">
        <v>0</v>
      </c>
      <c r="Y366" s="37">
        <v>0</v>
      </c>
      <c r="Z366" s="37">
        <v>2</v>
      </c>
      <c r="AA366" s="37">
        <v>6</v>
      </c>
      <c r="AB366" s="37">
        <v>3</v>
      </c>
      <c r="AC366" s="37">
        <v>76</v>
      </c>
      <c r="AD366" s="37">
        <v>0</v>
      </c>
      <c r="AE366" s="37"/>
      <c r="AF366" s="37">
        <v>139</v>
      </c>
      <c r="AG366" s="37"/>
      <c r="AH366" s="37"/>
      <c r="AI366" s="37"/>
      <c r="AJ366" s="37">
        <v>35</v>
      </c>
      <c r="AK366" s="37"/>
      <c r="AL366" s="37"/>
      <c r="AM366" s="37"/>
      <c r="AN366" s="37">
        <v>0</v>
      </c>
      <c r="AO366" s="37"/>
      <c r="AP366" s="37">
        <v>0</v>
      </c>
      <c r="AQ366" s="37"/>
      <c r="AR366" s="37"/>
      <c r="AS366" s="37"/>
      <c r="AT366" s="37">
        <v>2</v>
      </c>
    </row>
    <row r="367" spans="1:46" ht="20.100000000000001" customHeight="1" x14ac:dyDescent="0.2">
      <c r="D367" s="38" t="s">
        <v>116</v>
      </c>
      <c r="F367" s="39">
        <v>99</v>
      </c>
      <c r="G367" s="40"/>
      <c r="H367" s="40"/>
      <c r="I367" s="40"/>
      <c r="J367" s="39">
        <v>456</v>
      </c>
      <c r="K367" s="39">
        <v>2</v>
      </c>
      <c r="L367" s="39">
        <v>23</v>
      </c>
      <c r="M367" s="40"/>
      <c r="N367" s="39">
        <v>481</v>
      </c>
      <c r="O367" s="40"/>
      <c r="P367" s="40"/>
      <c r="Q367" s="40"/>
      <c r="R367" s="39">
        <v>3</v>
      </c>
      <c r="S367" s="39">
        <v>11</v>
      </c>
      <c r="T367" s="39">
        <v>89</v>
      </c>
      <c r="U367" s="39">
        <v>6</v>
      </c>
      <c r="V367" s="40"/>
      <c r="W367" s="39">
        <v>65</v>
      </c>
      <c r="X367" s="39">
        <v>0</v>
      </c>
      <c r="Y367" s="39">
        <v>6</v>
      </c>
      <c r="Z367" s="39">
        <v>37</v>
      </c>
      <c r="AA367" s="39">
        <v>36</v>
      </c>
      <c r="AB367" s="39">
        <v>29</v>
      </c>
      <c r="AC367" s="39">
        <v>201</v>
      </c>
      <c r="AD367" s="39">
        <v>0</v>
      </c>
      <c r="AE367" s="40"/>
      <c r="AF367" s="39">
        <v>483</v>
      </c>
      <c r="AG367" s="40"/>
      <c r="AH367" s="40"/>
      <c r="AI367" s="40"/>
      <c r="AJ367" s="39">
        <v>85</v>
      </c>
      <c r="AK367" s="40"/>
      <c r="AL367" s="40"/>
      <c r="AM367" s="40"/>
      <c r="AN367" s="39">
        <v>0</v>
      </c>
      <c r="AO367" s="40"/>
      <c r="AP367" s="39">
        <v>12</v>
      </c>
      <c r="AQ367" s="40"/>
      <c r="AR367" s="40"/>
      <c r="AS367" s="40"/>
      <c r="AT367" s="39">
        <v>2</v>
      </c>
    </row>
    <row r="368" spans="1:46" ht="20.100000000000001" customHeight="1" x14ac:dyDescent="0.2">
      <c r="D368" s="41" t="s">
        <v>104</v>
      </c>
      <c r="F368" s="40">
        <v>48</v>
      </c>
      <c r="G368" s="40"/>
      <c r="H368" s="40"/>
      <c r="I368" s="40"/>
      <c r="J368" s="40">
        <v>154</v>
      </c>
      <c r="K368" s="40">
        <v>2</v>
      </c>
      <c r="L368" s="40">
        <v>3</v>
      </c>
      <c r="M368" s="40"/>
      <c r="N368" s="40">
        <v>159</v>
      </c>
      <c r="O368" s="40"/>
      <c r="P368" s="40"/>
      <c r="Q368" s="40"/>
      <c r="R368" s="40">
        <v>0</v>
      </c>
      <c r="S368" s="40">
        <v>6</v>
      </c>
      <c r="T368" s="40">
        <v>22</v>
      </c>
      <c r="U368" s="40">
        <v>9</v>
      </c>
      <c r="V368" s="40"/>
      <c r="W368" s="40">
        <v>22</v>
      </c>
      <c r="X368" s="40">
        <v>0</v>
      </c>
      <c r="Y368" s="40">
        <v>1</v>
      </c>
      <c r="Z368" s="40">
        <v>8</v>
      </c>
      <c r="AA368" s="40">
        <v>10</v>
      </c>
      <c r="AB368" s="40">
        <v>11</v>
      </c>
      <c r="AC368" s="40">
        <v>86</v>
      </c>
      <c r="AD368" s="40">
        <v>0</v>
      </c>
      <c r="AE368" s="40"/>
      <c r="AF368" s="40">
        <v>175</v>
      </c>
      <c r="AG368" s="40"/>
      <c r="AH368" s="40"/>
      <c r="AI368" s="40"/>
      <c r="AJ368" s="40">
        <v>32</v>
      </c>
      <c r="AK368" s="40"/>
      <c r="AL368" s="40"/>
      <c r="AM368" s="40"/>
      <c r="AN368" s="40">
        <v>0</v>
      </c>
      <c r="AO368" s="40"/>
      <c r="AP368" s="40">
        <v>0</v>
      </c>
      <c r="AQ368" s="40"/>
      <c r="AR368" s="40"/>
      <c r="AS368" s="40"/>
      <c r="AT368" s="40">
        <v>0</v>
      </c>
    </row>
    <row r="369" spans="1:46"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spans="1:46" s="1" customFormat="1" ht="20.100000000000001" customHeight="1" x14ac:dyDescent="0.2">
      <c r="A370" s="3"/>
      <c r="B370" s="6"/>
      <c r="C370" s="42" t="s">
        <v>180</v>
      </c>
      <c r="D370" s="42"/>
      <c r="E370" s="5"/>
      <c r="F370" s="44">
        <v>429</v>
      </c>
      <c r="G370" s="45"/>
      <c r="H370" s="45"/>
      <c r="I370" s="45"/>
      <c r="J370" s="44">
        <v>2525</v>
      </c>
      <c r="K370" s="44">
        <v>66</v>
      </c>
      <c r="L370" s="44">
        <v>76</v>
      </c>
      <c r="M370" s="45"/>
      <c r="N370" s="44">
        <v>2667</v>
      </c>
      <c r="O370" s="45"/>
      <c r="P370" s="45"/>
      <c r="Q370" s="45"/>
      <c r="R370" s="44">
        <v>12</v>
      </c>
      <c r="S370" s="44">
        <v>74</v>
      </c>
      <c r="T370" s="44">
        <v>579</v>
      </c>
      <c r="U370" s="44">
        <v>66</v>
      </c>
      <c r="V370" s="45"/>
      <c r="W370" s="44">
        <v>343</v>
      </c>
      <c r="X370" s="44">
        <v>18</v>
      </c>
      <c r="Y370" s="44">
        <v>26</v>
      </c>
      <c r="Z370" s="44">
        <v>216</v>
      </c>
      <c r="AA370" s="44">
        <v>164</v>
      </c>
      <c r="AB370" s="44">
        <v>113</v>
      </c>
      <c r="AC370" s="44">
        <v>995</v>
      </c>
      <c r="AD370" s="44">
        <v>2</v>
      </c>
      <c r="AE370" s="45"/>
      <c r="AF370" s="44">
        <v>2608</v>
      </c>
      <c r="AG370" s="45"/>
      <c r="AH370" s="45"/>
      <c r="AI370" s="45"/>
      <c r="AJ370" s="44">
        <v>430</v>
      </c>
      <c r="AK370" s="45"/>
      <c r="AL370" s="45"/>
      <c r="AM370" s="45"/>
      <c r="AN370" s="44">
        <v>0</v>
      </c>
      <c r="AO370" s="45"/>
      <c r="AP370" s="44">
        <v>58</v>
      </c>
      <c r="AQ370" s="45"/>
      <c r="AR370" s="45"/>
      <c r="AS370" s="45"/>
      <c r="AT370" s="44">
        <v>17</v>
      </c>
    </row>
    <row r="371" spans="1:46"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row>
    <row r="372" spans="1:46" s="1" customFormat="1" ht="20.100000000000001" customHeight="1" x14ac:dyDescent="0.25">
      <c r="A372" s="3"/>
      <c r="B372" s="49" t="s">
        <v>262</v>
      </c>
      <c r="C372" s="50"/>
      <c r="D372" s="50"/>
      <c r="E372" s="5"/>
      <c r="F372" s="51">
        <v>429</v>
      </c>
      <c r="G372" s="52"/>
      <c r="H372" s="52"/>
      <c r="I372" s="52"/>
      <c r="J372" s="51">
        <v>2525</v>
      </c>
      <c r="K372" s="51">
        <v>66</v>
      </c>
      <c r="L372" s="51">
        <v>76</v>
      </c>
      <c r="M372" s="52"/>
      <c r="N372" s="51">
        <v>2667</v>
      </c>
      <c r="O372" s="52"/>
      <c r="P372" s="52"/>
      <c r="Q372" s="52"/>
      <c r="R372" s="51">
        <v>12</v>
      </c>
      <c r="S372" s="51">
        <v>74</v>
      </c>
      <c r="T372" s="51">
        <v>579</v>
      </c>
      <c r="U372" s="51">
        <v>66</v>
      </c>
      <c r="V372" s="52"/>
      <c r="W372" s="51">
        <v>343</v>
      </c>
      <c r="X372" s="51">
        <v>18</v>
      </c>
      <c r="Y372" s="51">
        <v>26</v>
      </c>
      <c r="Z372" s="51">
        <v>216</v>
      </c>
      <c r="AA372" s="51">
        <v>164</v>
      </c>
      <c r="AB372" s="51">
        <v>113</v>
      </c>
      <c r="AC372" s="51">
        <v>995</v>
      </c>
      <c r="AD372" s="51">
        <v>2</v>
      </c>
      <c r="AE372" s="52"/>
      <c r="AF372" s="51">
        <v>2608</v>
      </c>
      <c r="AG372" s="52"/>
      <c r="AH372" s="52"/>
      <c r="AI372" s="52"/>
      <c r="AJ372" s="51">
        <v>430</v>
      </c>
      <c r="AK372" s="52"/>
      <c r="AL372" s="52"/>
      <c r="AM372" s="52"/>
      <c r="AN372" s="51">
        <v>0</v>
      </c>
      <c r="AO372" s="52"/>
      <c r="AP372" s="51">
        <v>58</v>
      </c>
      <c r="AQ372" s="52"/>
      <c r="AR372" s="52"/>
      <c r="AS372" s="52"/>
      <c r="AT372" s="51">
        <v>17</v>
      </c>
    </row>
    <row r="373" spans="1:46"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spans="1:46"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spans="1:46"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spans="1:46" ht="20.100000000000001" customHeight="1" x14ac:dyDescent="0.2">
      <c r="D376" s="2" t="s">
        <v>264</v>
      </c>
      <c r="F376" s="37">
        <v>118</v>
      </c>
      <c r="G376" s="37"/>
      <c r="H376" s="37"/>
      <c r="I376" s="37"/>
      <c r="J376" s="37">
        <v>233</v>
      </c>
      <c r="K376" s="37">
        <v>1</v>
      </c>
      <c r="L376" s="37">
        <v>4</v>
      </c>
      <c r="M376" s="37"/>
      <c r="N376" s="37">
        <v>238</v>
      </c>
      <c r="O376" s="37"/>
      <c r="P376" s="37"/>
      <c r="Q376" s="37"/>
      <c r="R376" s="37">
        <v>0</v>
      </c>
      <c r="S376" s="37">
        <v>6</v>
      </c>
      <c r="T376" s="37">
        <v>41</v>
      </c>
      <c r="U376" s="37">
        <v>7</v>
      </c>
      <c r="V376" s="37"/>
      <c r="W376" s="37">
        <v>30</v>
      </c>
      <c r="X376" s="37">
        <v>0</v>
      </c>
      <c r="Y376" s="37">
        <v>1</v>
      </c>
      <c r="Z376" s="37">
        <v>26</v>
      </c>
      <c r="AA376" s="37">
        <v>16</v>
      </c>
      <c r="AB376" s="37">
        <v>8</v>
      </c>
      <c r="AC376" s="37">
        <v>131</v>
      </c>
      <c r="AD376" s="37">
        <v>0</v>
      </c>
      <c r="AE376" s="37"/>
      <c r="AF376" s="37">
        <v>266</v>
      </c>
      <c r="AG376" s="37"/>
      <c r="AH376" s="37"/>
      <c r="AI376" s="37"/>
      <c r="AJ376" s="37">
        <v>65</v>
      </c>
      <c r="AK376" s="37"/>
      <c r="AL376" s="37"/>
      <c r="AM376" s="37"/>
      <c r="AN376" s="37">
        <v>0</v>
      </c>
      <c r="AO376" s="37"/>
      <c r="AP376" s="37">
        <v>25</v>
      </c>
      <c r="AQ376" s="37"/>
      <c r="AR376" s="37"/>
      <c r="AS376" s="37"/>
      <c r="AT376" s="37">
        <v>101</v>
      </c>
    </row>
    <row r="377" spans="1:46" ht="20.100000000000001" customHeight="1" x14ac:dyDescent="0.2">
      <c r="D377" s="38" t="s">
        <v>265</v>
      </c>
      <c r="F377" s="39">
        <v>54</v>
      </c>
      <c r="G377" s="40"/>
      <c r="H377" s="40"/>
      <c r="I377" s="40"/>
      <c r="J377" s="39">
        <v>221</v>
      </c>
      <c r="K377" s="39">
        <v>8</v>
      </c>
      <c r="L377" s="39">
        <v>5</v>
      </c>
      <c r="M377" s="40"/>
      <c r="N377" s="39">
        <v>234</v>
      </c>
      <c r="O377" s="40"/>
      <c r="P377" s="40"/>
      <c r="Q377" s="40"/>
      <c r="R377" s="39">
        <v>2</v>
      </c>
      <c r="S377" s="39">
        <v>1</v>
      </c>
      <c r="T377" s="39">
        <v>82</v>
      </c>
      <c r="U377" s="39">
        <v>11</v>
      </c>
      <c r="V377" s="40"/>
      <c r="W377" s="39">
        <v>22</v>
      </c>
      <c r="X377" s="39">
        <v>0</v>
      </c>
      <c r="Y377" s="39">
        <v>0</v>
      </c>
      <c r="Z377" s="39">
        <v>24</v>
      </c>
      <c r="AA377" s="39">
        <v>8</v>
      </c>
      <c r="AB377" s="39">
        <v>3</v>
      </c>
      <c r="AC377" s="39">
        <v>98</v>
      </c>
      <c r="AD377" s="39">
        <v>1</v>
      </c>
      <c r="AE377" s="40"/>
      <c r="AF377" s="39">
        <v>252</v>
      </c>
      <c r="AG377" s="40"/>
      <c r="AH377" s="40"/>
      <c r="AI377" s="40"/>
      <c r="AJ377" s="39">
        <v>20</v>
      </c>
      <c r="AK377" s="40"/>
      <c r="AL377" s="40"/>
      <c r="AM377" s="40"/>
      <c r="AN377" s="39">
        <v>0</v>
      </c>
      <c r="AO377" s="40"/>
      <c r="AP377" s="39">
        <v>16</v>
      </c>
      <c r="AQ377" s="40"/>
      <c r="AR377" s="40"/>
      <c r="AS377" s="40"/>
      <c r="AT377" s="39">
        <v>32</v>
      </c>
    </row>
    <row r="378" spans="1:46" ht="20.100000000000001" customHeight="1" x14ac:dyDescent="0.2">
      <c r="D378" s="2" t="s">
        <v>266</v>
      </c>
      <c r="F378" s="37">
        <v>55</v>
      </c>
      <c r="G378" s="37"/>
      <c r="H378" s="37"/>
      <c r="I378" s="37"/>
      <c r="J378" s="37">
        <v>225</v>
      </c>
      <c r="K378" s="37">
        <v>7</v>
      </c>
      <c r="L378" s="37">
        <v>5</v>
      </c>
      <c r="M378" s="37"/>
      <c r="N378" s="37">
        <v>237</v>
      </c>
      <c r="O378" s="37"/>
      <c r="P378" s="37"/>
      <c r="Q378" s="37"/>
      <c r="R378" s="37">
        <v>0</v>
      </c>
      <c r="S378" s="37">
        <v>2</v>
      </c>
      <c r="T378" s="37">
        <v>53</v>
      </c>
      <c r="U378" s="37">
        <v>10</v>
      </c>
      <c r="V378" s="37"/>
      <c r="W378" s="37">
        <v>19</v>
      </c>
      <c r="X378" s="37">
        <v>0</v>
      </c>
      <c r="Y378" s="37">
        <v>1</v>
      </c>
      <c r="Z378" s="37">
        <v>19</v>
      </c>
      <c r="AA378" s="37">
        <v>8</v>
      </c>
      <c r="AB378" s="37">
        <v>14</v>
      </c>
      <c r="AC378" s="37">
        <v>94</v>
      </c>
      <c r="AD378" s="37">
        <v>0</v>
      </c>
      <c r="AE378" s="37"/>
      <c r="AF378" s="37">
        <v>220</v>
      </c>
      <c r="AG378" s="37"/>
      <c r="AH378" s="37"/>
      <c r="AI378" s="37"/>
      <c r="AJ378" s="37">
        <v>56</v>
      </c>
      <c r="AK378" s="37"/>
      <c r="AL378" s="37"/>
      <c r="AM378" s="37"/>
      <c r="AN378" s="37">
        <v>0</v>
      </c>
      <c r="AO378" s="37"/>
      <c r="AP378" s="37">
        <v>16</v>
      </c>
      <c r="AQ378" s="37"/>
      <c r="AR378" s="37"/>
      <c r="AS378" s="37"/>
      <c r="AT378" s="37">
        <v>39</v>
      </c>
    </row>
    <row r="379" spans="1:46" ht="20.100000000000001" customHeight="1" x14ac:dyDescent="0.2">
      <c r="D379" s="38" t="s">
        <v>267</v>
      </c>
      <c r="F379" s="39">
        <v>66</v>
      </c>
      <c r="G379" s="40"/>
      <c r="H379" s="40"/>
      <c r="I379" s="40"/>
      <c r="J379" s="39">
        <v>219</v>
      </c>
      <c r="K379" s="39">
        <v>12</v>
      </c>
      <c r="L379" s="39">
        <v>6</v>
      </c>
      <c r="M379" s="40"/>
      <c r="N379" s="39">
        <v>237</v>
      </c>
      <c r="O379" s="40"/>
      <c r="P379" s="40"/>
      <c r="Q379" s="40"/>
      <c r="R379" s="39">
        <v>0</v>
      </c>
      <c r="S379" s="39">
        <v>16</v>
      </c>
      <c r="T379" s="39">
        <v>57</v>
      </c>
      <c r="U379" s="39">
        <v>47</v>
      </c>
      <c r="V379" s="40"/>
      <c r="W379" s="39">
        <v>18</v>
      </c>
      <c r="X379" s="39">
        <v>0</v>
      </c>
      <c r="Y379" s="39">
        <v>0</v>
      </c>
      <c r="Z379" s="39">
        <v>17</v>
      </c>
      <c r="AA379" s="39">
        <v>8</v>
      </c>
      <c r="AB379" s="39">
        <v>10</v>
      </c>
      <c r="AC379" s="39">
        <v>71</v>
      </c>
      <c r="AD379" s="39">
        <v>1</v>
      </c>
      <c r="AE379" s="40"/>
      <c r="AF379" s="39">
        <v>245</v>
      </c>
      <c r="AG379" s="40"/>
      <c r="AH379" s="40"/>
      <c r="AI379" s="40"/>
      <c r="AJ379" s="39">
        <v>58</v>
      </c>
      <c r="AK379" s="40"/>
      <c r="AL379" s="40"/>
      <c r="AM379" s="40"/>
      <c r="AN379" s="39">
        <v>0</v>
      </c>
      <c r="AO379" s="40"/>
      <c r="AP379" s="39">
        <v>0</v>
      </c>
      <c r="AQ379" s="40"/>
      <c r="AR379" s="40"/>
      <c r="AS379" s="40"/>
      <c r="AT379" s="39">
        <v>31</v>
      </c>
    </row>
    <row r="380" spans="1:46" ht="20.100000000000001" customHeight="1" x14ac:dyDescent="0.2">
      <c r="D380" s="41" t="s">
        <v>268</v>
      </c>
      <c r="F380" s="40">
        <v>0</v>
      </c>
      <c r="G380" s="40"/>
      <c r="H380" s="40"/>
      <c r="I380" s="40"/>
      <c r="J380" s="40">
        <v>220</v>
      </c>
      <c r="K380" s="40">
        <v>6</v>
      </c>
      <c r="L380" s="40">
        <v>1</v>
      </c>
      <c r="M380" s="40"/>
      <c r="N380" s="40">
        <v>227</v>
      </c>
      <c r="O380" s="40"/>
      <c r="P380" s="40"/>
      <c r="Q380" s="40"/>
      <c r="R380" s="40">
        <v>1</v>
      </c>
      <c r="S380" s="40">
        <v>5</v>
      </c>
      <c r="T380" s="40">
        <v>70</v>
      </c>
      <c r="U380" s="40">
        <v>9</v>
      </c>
      <c r="V380" s="40"/>
      <c r="W380" s="40">
        <v>18</v>
      </c>
      <c r="X380" s="40">
        <v>0</v>
      </c>
      <c r="Y380" s="40">
        <v>0</v>
      </c>
      <c r="Z380" s="40">
        <v>13</v>
      </c>
      <c r="AA380" s="40">
        <v>4</v>
      </c>
      <c r="AB380" s="40">
        <v>2</v>
      </c>
      <c r="AC380" s="40">
        <v>59</v>
      </c>
      <c r="AD380" s="40">
        <v>0</v>
      </c>
      <c r="AE380" s="40"/>
      <c r="AF380" s="40">
        <v>181</v>
      </c>
      <c r="AG380" s="40"/>
      <c r="AH380" s="40"/>
      <c r="AI380" s="40"/>
      <c r="AJ380" s="40">
        <v>46</v>
      </c>
      <c r="AK380" s="40"/>
      <c r="AL380" s="40"/>
      <c r="AM380" s="40"/>
      <c r="AN380" s="40">
        <v>0</v>
      </c>
      <c r="AO380" s="40"/>
      <c r="AP380" s="40">
        <v>0</v>
      </c>
      <c r="AQ380" s="40"/>
      <c r="AR380" s="40"/>
      <c r="AS380" s="40"/>
      <c r="AT380" s="40">
        <v>0</v>
      </c>
    </row>
    <row r="381" spans="1:46" ht="20.100000000000001" customHeight="1" x14ac:dyDescent="0.2">
      <c r="D381" s="38" t="s">
        <v>269</v>
      </c>
      <c r="F381" s="39">
        <v>0</v>
      </c>
      <c r="G381" s="40"/>
      <c r="H381" s="40"/>
      <c r="I381" s="40"/>
      <c r="J381" s="39">
        <v>213</v>
      </c>
      <c r="K381" s="39">
        <v>2</v>
      </c>
      <c r="L381" s="39">
        <v>0</v>
      </c>
      <c r="M381" s="40"/>
      <c r="N381" s="39">
        <v>215</v>
      </c>
      <c r="O381" s="40"/>
      <c r="P381" s="40"/>
      <c r="Q381" s="40"/>
      <c r="R381" s="39">
        <v>1</v>
      </c>
      <c r="S381" s="39">
        <v>4</v>
      </c>
      <c r="T381" s="39">
        <v>85</v>
      </c>
      <c r="U381" s="39">
        <v>23</v>
      </c>
      <c r="V381" s="40"/>
      <c r="W381" s="39">
        <v>13</v>
      </c>
      <c r="X381" s="39">
        <v>0</v>
      </c>
      <c r="Y381" s="39">
        <v>0</v>
      </c>
      <c r="Z381" s="39">
        <v>0</v>
      </c>
      <c r="AA381" s="39">
        <v>6</v>
      </c>
      <c r="AB381" s="39">
        <v>2</v>
      </c>
      <c r="AC381" s="39">
        <v>50</v>
      </c>
      <c r="AD381" s="39">
        <v>0</v>
      </c>
      <c r="AE381" s="40"/>
      <c r="AF381" s="39">
        <v>184</v>
      </c>
      <c r="AG381" s="40"/>
      <c r="AH381" s="40"/>
      <c r="AI381" s="40"/>
      <c r="AJ381" s="39">
        <v>31</v>
      </c>
      <c r="AK381" s="40"/>
      <c r="AL381" s="40"/>
      <c r="AM381" s="40"/>
      <c r="AN381" s="39">
        <v>0</v>
      </c>
      <c r="AO381" s="40"/>
      <c r="AP381" s="39">
        <v>0</v>
      </c>
      <c r="AQ381" s="40"/>
      <c r="AR381" s="40"/>
      <c r="AS381" s="40"/>
      <c r="AT381" s="39">
        <v>0</v>
      </c>
    </row>
    <row r="382" spans="1:46" ht="20.100000000000001" customHeight="1" x14ac:dyDescent="0.2">
      <c r="D382" s="2" t="s">
        <v>270</v>
      </c>
      <c r="F382" s="37">
        <v>85</v>
      </c>
      <c r="G382" s="37"/>
      <c r="H382" s="37"/>
      <c r="I382" s="37"/>
      <c r="J382" s="37">
        <v>175</v>
      </c>
      <c r="K382" s="37">
        <v>12</v>
      </c>
      <c r="L382" s="37">
        <v>2</v>
      </c>
      <c r="M382" s="37"/>
      <c r="N382" s="37">
        <v>189</v>
      </c>
      <c r="O382" s="37"/>
      <c r="P382" s="37"/>
      <c r="Q382" s="37"/>
      <c r="R382" s="37">
        <v>0</v>
      </c>
      <c r="S382" s="37">
        <v>4</v>
      </c>
      <c r="T382" s="37">
        <v>42</v>
      </c>
      <c r="U382" s="37">
        <v>8</v>
      </c>
      <c r="V382" s="37"/>
      <c r="W382" s="37">
        <v>12</v>
      </c>
      <c r="X382" s="37">
        <v>0</v>
      </c>
      <c r="Y382" s="37">
        <v>1</v>
      </c>
      <c r="Z382" s="37">
        <v>17</v>
      </c>
      <c r="AA382" s="37">
        <v>4</v>
      </c>
      <c r="AB382" s="37">
        <v>33</v>
      </c>
      <c r="AC382" s="37">
        <v>88</v>
      </c>
      <c r="AD382" s="37">
        <v>0</v>
      </c>
      <c r="AE382" s="37"/>
      <c r="AF382" s="37">
        <v>209</v>
      </c>
      <c r="AG382" s="37"/>
      <c r="AH382" s="37"/>
      <c r="AI382" s="37"/>
      <c r="AJ382" s="37">
        <v>44</v>
      </c>
      <c r="AK382" s="37"/>
      <c r="AL382" s="37"/>
      <c r="AM382" s="37"/>
      <c r="AN382" s="37">
        <v>0</v>
      </c>
      <c r="AO382" s="37"/>
      <c r="AP382" s="37">
        <v>21</v>
      </c>
      <c r="AQ382" s="37"/>
      <c r="AR382" s="37"/>
      <c r="AS382" s="37"/>
      <c r="AT382" s="37">
        <v>14</v>
      </c>
    </row>
    <row r="383" spans="1:46" ht="20.100000000000001" customHeight="1" x14ac:dyDescent="0.2">
      <c r="D383" s="38" t="s">
        <v>271</v>
      </c>
      <c r="F383" s="39">
        <v>87</v>
      </c>
      <c r="G383" s="40"/>
      <c r="H383" s="40"/>
      <c r="I383" s="40"/>
      <c r="J383" s="39">
        <v>179</v>
      </c>
      <c r="K383" s="39">
        <v>1</v>
      </c>
      <c r="L383" s="39">
        <v>5</v>
      </c>
      <c r="M383" s="40"/>
      <c r="N383" s="39">
        <v>185</v>
      </c>
      <c r="O383" s="40"/>
      <c r="P383" s="40"/>
      <c r="Q383" s="40"/>
      <c r="R383" s="39">
        <v>0</v>
      </c>
      <c r="S383" s="39">
        <v>19</v>
      </c>
      <c r="T383" s="39">
        <v>7</v>
      </c>
      <c r="U383" s="39">
        <v>7</v>
      </c>
      <c r="V383" s="40"/>
      <c r="W383" s="39">
        <v>18</v>
      </c>
      <c r="X383" s="39">
        <v>1</v>
      </c>
      <c r="Y383" s="39">
        <v>33</v>
      </c>
      <c r="Z383" s="39">
        <v>17</v>
      </c>
      <c r="AA383" s="39">
        <v>6</v>
      </c>
      <c r="AB383" s="39">
        <v>9</v>
      </c>
      <c r="AC383" s="39">
        <v>104</v>
      </c>
      <c r="AD383" s="39">
        <v>0</v>
      </c>
      <c r="AE383" s="40"/>
      <c r="AF383" s="39">
        <v>221</v>
      </c>
      <c r="AG383" s="40"/>
      <c r="AH383" s="40"/>
      <c r="AI383" s="40"/>
      <c r="AJ383" s="39">
        <v>51</v>
      </c>
      <c r="AK383" s="40"/>
      <c r="AL383" s="40"/>
      <c r="AM383" s="40"/>
      <c r="AN383" s="39">
        <v>0</v>
      </c>
      <c r="AO383" s="40"/>
      <c r="AP383" s="39">
        <v>0</v>
      </c>
      <c r="AQ383" s="40"/>
      <c r="AR383" s="40"/>
      <c r="AS383" s="40"/>
      <c r="AT383" s="39">
        <v>0</v>
      </c>
    </row>
    <row r="384" spans="1:46" ht="20.100000000000001" customHeight="1" x14ac:dyDescent="0.2">
      <c r="D384" s="2" t="s">
        <v>272</v>
      </c>
      <c r="F384" s="37">
        <v>105</v>
      </c>
      <c r="G384" s="37"/>
      <c r="H384" s="37"/>
      <c r="I384" s="37"/>
      <c r="J384" s="37">
        <v>196</v>
      </c>
      <c r="K384" s="37">
        <v>8</v>
      </c>
      <c r="L384" s="37">
        <v>3</v>
      </c>
      <c r="M384" s="37"/>
      <c r="N384" s="37">
        <v>207</v>
      </c>
      <c r="O384" s="37"/>
      <c r="P384" s="37"/>
      <c r="Q384" s="37"/>
      <c r="R384" s="37">
        <v>0</v>
      </c>
      <c r="S384" s="37">
        <v>43</v>
      </c>
      <c r="T384" s="37">
        <v>41</v>
      </c>
      <c r="U384" s="37">
        <v>12</v>
      </c>
      <c r="V384" s="37"/>
      <c r="W384" s="37">
        <v>12</v>
      </c>
      <c r="X384" s="37">
        <v>1</v>
      </c>
      <c r="Y384" s="37">
        <v>1</v>
      </c>
      <c r="Z384" s="37">
        <v>8</v>
      </c>
      <c r="AA384" s="37">
        <v>3</v>
      </c>
      <c r="AB384" s="37">
        <v>32</v>
      </c>
      <c r="AC384" s="37">
        <v>97</v>
      </c>
      <c r="AD384" s="37">
        <v>1</v>
      </c>
      <c r="AE384" s="37"/>
      <c r="AF384" s="37">
        <v>251</v>
      </c>
      <c r="AG384" s="37"/>
      <c r="AH384" s="37"/>
      <c r="AI384" s="37"/>
      <c r="AJ384" s="37">
        <v>61</v>
      </c>
      <c r="AK384" s="37"/>
      <c r="AL384" s="37"/>
      <c r="AM384" s="37"/>
      <c r="AN384" s="37">
        <v>0</v>
      </c>
      <c r="AO384" s="37"/>
      <c r="AP384" s="37">
        <v>0</v>
      </c>
      <c r="AQ384" s="37"/>
      <c r="AR384" s="37"/>
      <c r="AS384" s="37"/>
      <c r="AT384" s="37">
        <v>2</v>
      </c>
    </row>
    <row r="385" spans="1:46"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spans="1:46" s="1" customFormat="1" ht="20.100000000000001" customHeight="1" x14ac:dyDescent="0.2">
      <c r="A386" s="3"/>
      <c r="B386" s="6"/>
      <c r="C386" s="42" t="s">
        <v>180</v>
      </c>
      <c r="D386" s="42"/>
      <c r="E386" s="5"/>
      <c r="F386" s="44">
        <v>570</v>
      </c>
      <c r="G386" s="45"/>
      <c r="H386" s="45"/>
      <c r="I386" s="45"/>
      <c r="J386" s="44">
        <v>1881</v>
      </c>
      <c r="K386" s="44">
        <v>57</v>
      </c>
      <c r="L386" s="44">
        <v>31</v>
      </c>
      <c r="M386" s="45"/>
      <c r="N386" s="44">
        <v>1969</v>
      </c>
      <c r="O386" s="45"/>
      <c r="P386" s="45"/>
      <c r="Q386" s="45"/>
      <c r="R386" s="44">
        <v>4</v>
      </c>
      <c r="S386" s="44">
        <v>100</v>
      </c>
      <c r="T386" s="44">
        <v>478</v>
      </c>
      <c r="U386" s="44">
        <v>134</v>
      </c>
      <c r="V386" s="45"/>
      <c r="W386" s="44">
        <v>162</v>
      </c>
      <c r="X386" s="44">
        <v>2</v>
      </c>
      <c r="Y386" s="44">
        <v>37</v>
      </c>
      <c r="Z386" s="44">
        <v>141</v>
      </c>
      <c r="AA386" s="44">
        <v>63</v>
      </c>
      <c r="AB386" s="44">
        <v>113</v>
      </c>
      <c r="AC386" s="44">
        <v>792</v>
      </c>
      <c r="AD386" s="44">
        <v>3</v>
      </c>
      <c r="AE386" s="45"/>
      <c r="AF386" s="44">
        <v>2029</v>
      </c>
      <c r="AG386" s="45"/>
      <c r="AH386" s="45"/>
      <c r="AI386" s="45"/>
      <c r="AJ386" s="44">
        <v>432</v>
      </c>
      <c r="AK386" s="45"/>
      <c r="AL386" s="45"/>
      <c r="AM386" s="45"/>
      <c r="AN386" s="44">
        <v>0</v>
      </c>
      <c r="AO386" s="45"/>
      <c r="AP386" s="44">
        <v>78</v>
      </c>
      <c r="AQ386" s="45"/>
      <c r="AR386" s="45"/>
      <c r="AS386" s="45"/>
      <c r="AT386" s="44">
        <v>219</v>
      </c>
    </row>
    <row r="387" spans="1:46"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row>
    <row r="388" spans="1:46" s="1" customFormat="1" ht="20.100000000000001" customHeight="1" x14ac:dyDescent="0.25">
      <c r="A388" s="3"/>
      <c r="B388" s="49" t="s">
        <v>273</v>
      </c>
      <c r="C388" s="50"/>
      <c r="D388" s="50"/>
      <c r="E388" s="5"/>
      <c r="F388" s="51">
        <v>570</v>
      </c>
      <c r="G388" s="52"/>
      <c r="H388" s="52"/>
      <c r="I388" s="52"/>
      <c r="J388" s="51">
        <v>1881</v>
      </c>
      <c r="K388" s="51">
        <v>57</v>
      </c>
      <c r="L388" s="51">
        <v>31</v>
      </c>
      <c r="M388" s="52"/>
      <c r="N388" s="51">
        <v>1969</v>
      </c>
      <c r="O388" s="52"/>
      <c r="P388" s="52"/>
      <c r="Q388" s="52"/>
      <c r="R388" s="51">
        <v>4</v>
      </c>
      <c r="S388" s="51">
        <v>100</v>
      </c>
      <c r="T388" s="51">
        <v>478</v>
      </c>
      <c r="U388" s="51">
        <v>134</v>
      </c>
      <c r="V388" s="52"/>
      <c r="W388" s="51">
        <v>162</v>
      </c>
      <c r="X388" s="51">
        <v>2</v>
      </c>
      <c r="Y388" s="51">
        <v>37</v>
      </c>
      <c r="Z388" s="51">
        <v>141</v>
      </c>
      <c r="AA388" s="51">
        <v>63</v>
      </c>
      <c r="AB388" s="51">
        <v>113</v>
      </c>
      <c r="AC388" s="51">
        <v>792</v>
      </c>
      <c r="AD388" s="51">
        <v>3</v>
      </c>
      <c r="AE388" s="52"/>
      <c r="AF388" s="51">
        <v>2029</v>
      </c>
      <c r="AG388" s="52"/>
      <c r="AH388" s="52"/>
      <c r="AI388" s="52"/>
      <c r="AJ388" s="51">
        <v>432</v>
      </c>
      <c r="AK388" s="52"/>
      <c r="AL388" s="52"/>
      <c r="AM388" s="52"/>
      <c r="AN388" s="51">
        <v>0</v>
      </c>
      <c r="AO388" s="52"/>
      <c r="AP388" s="51">
        <v>78</v>
      </c>
      <c r="AQ388" s="52"/>
      <c r="AR388" s="52"/>
      <c r="AS388" s="52"/>
      <c r="AT388" s="51">
        <v>219</v>
      </c>
    </row>
    <row r="389" spans="1:46"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spans="1:46"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spans="1:46"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spans="1:46" ht="20.100000000000001" customHeight="1" x14ac:dyDescent="0.2">
      <c r="D392" s="2" t="s">
        <v>98</v>
      </c>
      <c r="F392" s="37">
        <v>82</v>
      </c>
      <c r="G392" s="37"/>
      <c r="H392" s="37"/>
      <c r="I392" s="37"/>
      <c r="J392" s="37">
        <v>337</v>
      </c>
      <c r="K392" s="37">
        <v>24</v>
      </c>
      <c r="L392" s="37">
        <v>4</v>
      </c>
      <c r="M392" s="37"/>
      <c r="N392" s="37">
        <v>365</v>
      </c>
      <c r="O392" s="37"/>
      <c r="P392" s="37"/>
      <c r="Q392" s="37"/>
      <c r="R392" s="37">
        <v>1</v>
      </c>
      <c r="S392" s="37">
        <v>27</v>
      </c>
      <c r="T392" s="37">
        <v>35</v>
      </c>
      <c r="U392" s="37">
        <v>25</v>
      </c>
      <c r="V392" s="37"/>
      <c r="W392" s="37">
        <v>31</v>
      </c>
      <c r="X392" s="37">
        <v>2</v>
      </c>
      <c r="Y392" s="37">
        <v>15</v>
      </c>
      <c r="Z392" s="37">
        <v>31</v>
      </c>
      <c r="AA392" s="37">
        <v>22</v>
      </c>
      <c r="AB392" s="37">
        <v>11</v>
      </c>
      <c r="AC392" s="37">
        <v>103</v>
      </c>
      <c r="AD392" s="37">
        <v>1</v>
      </c>
      <c r="AE392" s="37"/>
      <c r="AF392" s="37">
        <v>304</v>
      </c>
      <c r="AG392" s="37"/>
      <c r="AH392" s="37"/>
      <c r="AI392" s="37"/>
      <c r="AJ392" s="37">
        <v>133</v>
      </c>
      <c r="AK392" s="37"/>
      <c r="AL392" s="37"/>
      <c r="AM392" s="37"/>
      <c r="AN392" s="37">
        <v>0</v>
      </c>
      <c r="AO392" s="37"/>
      <c r="AP392" s="37">
        <v>10</v>
      </c>
      <c r="AQ392" s="37"/>
      <c r="AR392" s="37"/>
      <c r="AS392" s="37"/>
      <c r="AT392" s="37">
        <v>51</v>
      </c>
    </row>
    <row r="393" spans="1:46" ht="20.100000000000001" customHeight="1" x14ac:dyDescent="0.2">
      <c r="D393" s="38" t="s">
        <v>99</v>
      </c>
      <c r="F393" s="39">
        <v>95</v>
      </c>
      <c r="G393" s="40"/>
      <c r="H393" s="40"/>
      <c r="I393" s="40"/>
      <c r="J393" s="39">
        <v>328</v>
      </c>
      <c r="K393" s="39">
        <v>1</v>
      </c>
      <c r="L393" s="39">
        <v>16</v>
      </c>
      <c r="M393" s="40"/>
      <c r="N393" s="39">
        <v>345</v>
      </c>
      <c r="O393" s="40"/>
      <c r="P393" s="40"/>
      <c r="Q393" s="40"/>
      <c r="R393" s="39">
        <v>2</v>
      </c>
      <c r="S393" s="39">
        <v>26</v>
      </c>
      <c r="T393" s="39">
        <v>39</v>
      </c>
      <c r="U393" s="39">
        <v>32</v>
      </c>
      <c r="V393" s="40"/>
      <c r="W393" s="39">
        <v>55</v>
      </c>
      <c r="X393" s="39">
        <v>2</v>
      </c>
      <c r="Y393" s="39">
        <v>1</v>
      </c>
      <c r="Z393" s="39">
        <v>38</v>
      </c>
      <c r="AA393" s="39">
        <v>11</v>
      </c>
      <c r="AB393" s="39">
        <v>12</v>
      </c>
      <c r="AC393" s="39">
        <v>110</v>
      </c>
      <c r="AD393" s="39">
        <v>0</v>
      </c>
      <c r="AE393" s="40"/>
      <c r="AF393" s="39">
        <v>328</v>
      </c>
      <c r="AG393" s="40"/>
      <c r="AH393" s="40"/>
      <c r="AI393" s="40"/>
      <c r="AJ393" s="39">
        <v>87</v>
      </c>
      <c r="AK393" s="40"/>
      <c r="AL393" s="40"/>
      <c r="AM393" s="40"/>
      <c r="AN393" s="39">
        <v>0</v>
      </c>
      <c r="AO393" s="40"/>
      <c r="AP393" s="39">
        <v>25</v>
      </c>
      <c r="AQ393" s="40"/>
      <c r="AR393" s="40"/>
      <c r="AS393" s="40"/>
      <c r="AT393" s="39">
        <v>4</v>
      </c>
    </row>
    <row r="394" spans="1:46" ht="20.100000000000001" customHeight="1" x14ac:dyDescent="0.2">
      <c r="D394" s="2" t="s">
        <v>113</v>
      </c>
      <c r="F394" s="37">
        <v>118</v>
      </c>
      <c r="G394" s="37"/>
      <c r="H394" s="37"/>
      <c r="I394" s="37"/>
      <c r="J394" s="37">
        <v>341</v>
      </c>
      <c r="K394" s="37">
        <v>9</v>
      </c>
      <c r="L394" s="37">
        <v>4</v>
      </c>
      <c r="M394" s="37"/>
      <c r="N394" s="37">
        <v>354</v>
      </c>
      <c r="O394" s="37"/>
      <c r="P394" s="37"/>
      <c r="Q394" s="37"/>
      <c r="R394" s="37">
        <v>2</v>
      </c>
      <c r="S394" s="37">
        <v>19</v>
      </c>
      <c r="T394" s="37">
        <v>30</v>
      </c>
      <c r="U394" s="37">
        <v>61</v>
      </c>
      <c r="V394" s="37"/>
      <c r="W394" s="37">
        <v>46</v>
      </c>
      <c r="X394" s="37">
        <v>2</v>
      </c>
      <c r="Y394" s="37">
        <v>2</v>
      </c>
      <c r="Z394" s="37">
        <v>35</v>
      </c>
      <c r="AA394" s="37">
        <v>13</v>
      </c>
      <c r="AB394" s="37">
        <v>14</v>
      </c>
      <c r="AC394" s="37">
        <v>137</v>
      </c>
      <c r="AD394" s="37">
        <v>0</v>
      </c>
      <c r="AE394" s="37"/>
      <c r="AF394" s="37">
        <v>361</v>
      </c>
      <c r="AG394" s="37"/>
      <c r="AH394" s="37"/>
      <c r="AI394" s="37"/>
      <c r="AJ394" s="37">
        <v>88</v>
      </c>
      <c r="AK394" s="37"/>
      <c r="AL394" s="37"/>
      <c r="AM394" s="37"/>
      <c r="AN394" s="37">
        <v>0</v>
      </c>
      <c r="AO394" s="37"/>
      <c r="AP394" s="37">
        <v>23</v>
      </c>
      <c r="AQ394" s="37"/>
      <c r="AR394" s="37"/>
      <c r="AS394" s="37"/>
      <c r="AT394" s="37">
        <v>1</v>
      </c>
    </row>
    <row r="395" spans="1:46" ht="20.100000000000001" customHeight="1" x14ac:dyDescent="0.2">
      <c r="B395" s="5"/>
      <c r="D395" s="38" t="s">
        <v>101</v>
      </c>
      <c r="F395" s="39">
        <v>56</v>
      </c>
      <c r="G395" s="40"/>
      <c r="H395" s="40"/>
      <c r="I395" s="40"/>
      <c r="J395" s="39">
        <v>308</v>
      </c>
      <c r="K395" s="39">
        <v>13</v>
      </c>
      <c r="L395" s="39">
        <v>1</v>
      </c>
      <c r="M395" s="40"/>
      <c r="N395" s="39">
        <v>322</v>
      </c>
      <c r="O395" s="40"/>
      <c r="P395" s="40"/>
      <c r="Q395" s="40"/>
      <c r="R395" s="39">
        <v>3</v>
      </c>
      <c r="S395" s="39">
        <v>36</v>
      </c>
      <c r="T395" s="39">
        <v>22</v>
      </c>
      <c r="U395" s="39">
        <v>27</v>
      </c>
      <c r="V395" s="40"/>
      <c r="W395" s="39">
        <v>27</v>
      </c>
      <c r="X395" s="39">
        <v>0</v>
      </c>
      <c r="Y395" s="39">
        <v>1</v>
      </c>
      <c r="Z395" s="39">
        <v>30</v>
      </c>
      <c r="AA395" s="39">
        <v>9</v>
      </c>
      <c r="AB395" s="39">
        <v>17</v>
      </c>
      <c r="AC395" s="39">
        <v>94</v>
      </c>
      <c r="AD395" s="39">
        <v>0</v>
      </c>
      <c r="AE395" s="40"/>
      <c r="AF395" s="39">
        <v>266</v>
      </c>
      <c r="AG395" s="40"/>
      <c r="AH395" s="40"/>
      <c r="AI395" s="40"/>
      <c r="AJ395" s="39">
        <v>99</v>
      </c>
      <c r="AK395" s="40"/>
      <c r="AL395" s="40"/>
      <c r="AM395" s="40"/>
      <c r="AN395" s="39">
        <v>0</v>
      </c>
      <c r="AO395" s="40"/>
      <c r="AP395" s="39">
        <v>13</v>
      </c>
      <c r="AQ395" s="40"/>
      <c r="AR395" s="40"/>
      <c r="AS395" s="40"/>
      <c r="AT395" s="39">
        <v>0</v>
      </c>
    </row>
    <row r="396" spans="1:46" ht="20.100000000000001" customHeight="1" x14ac:dyDescent="0.2">
      <c r="D396" s="2" t="s">
        <v>115</v>
      </c>
      <c r="F396" s="37">
        <v>101</v>
      </c>
      <c r="G396" s="37"/>
      <c r="H396" s="37"/>
      <c r="I396" s="37"/>
      <c r="J396" s="37">
        <v>338</v>
      </c>
      <c r="K396" s="37">
        <v>5</v>
      </c>
      <c r="L396" s="37">
        <v>0</v>
      </c>
      <c r="M396" s="37"/>
      <c r="N396" s="37">
        <v>343</v>
      </c>
      <c r="O396" s="37"/>
      <c r="P396" s="37"/>
      <c r="Q396" s="37"/>
      <c r="R396" s="37">
        <v>1</v>
      </c>
      <c r="S396" s="37">
        <v>43</v>
      </c>
      <c r="T396" s="37">
        <v>29</v>
      </c>
      <c r="U396" s="37">
        <v>30</v>
      </c>
      <c r="V396" s="37"/>
      <c r="W396" s="37">
        <v>13</v>
      </c>
      <c r="X396" s="37">
        <v>0</v>
      </c>
      <c r="Y396" s="37">
        <v>0</v>
      </c>
      <c r="Z396" s="37">
        <v>12</v>
      </c>
      <c r="AA396" s="37">
        <v>6</v>
      </c>
      <c r="AB396" s="37">
        <v>10</v>
      </c>
      <c r="AC396" s="37">
        <v>169</v>
      </c>
      <c r="AD396" s="37">
        <v>0</v>
      </c>
      <c r="AE396" s="37"/>
      <c r="AF396" s="37">
        <v>313</v>
      </c>
      <c r="AG396" s="37"/>
      <c r="AH396" s="37"/>
      <c r="AI396" s="37"/>
      <c r="AJ396" s="37">
        <v>106</v>
      </c>
      <c r="AK396" s="37"/>
      <c r="AL396" s="37"/>
      <c r="AM396" s="37"/>
      <c r="AN396" s="37">
        <v>0</v>
      </c>
      <c r="AO396" s="37"/>
      <c r="AP396" s="37">
        <v>25</v>
      </c>
      <c r="AQ396" s="37"/>
      <c r="AR396" s="37"/>
      <c r="AS396" s="37"/>
      <c r="AT396" s="37">
        <v>2</v>
      </c>
    </row>
    <row r="397" spans="1:46" ht="20.100000000000001" customHeight="1" x14ac:dyDescent="0.2">
      <c r="D397" s="38" t="s">
        <v>116</v>
      </c>
      <c r="F397" s="39">
        <v>79</v>
      </c>
      <c r="G397" s="40"/>
      <c r="H397" s="40"/>
      <c r="I397" s="40"/>
      <c r="J397" s="39">
        <v>262</v>
      </c>
      <c r="K397" s="39">
        <v>11</v>
      </c>
      <c r="L397" s="39">
        <v>3</v>
      </c>
      <c r="M397" s="40"/>
      <c r="N397" s="39">
        <v>276</v>
      </c>
      <c r="O397" s="40"/>
      <c r="P397" s="40"/>
      <c r="Q397" s="40"/>
      <c r="R397" s="39">
        <v>1</v>
      </c>
      <c r="S397" s="39">
        <v>39</v>
      </c>
      <c r="T397" s="39">
        <v>25</v>
      </c>
      <c r="U397" s="39">
        <v>3</v>
      </c>
      <c r="V397" s="40"/>
      <c r="W397" s="39">
        <v>37</v>
      </c>
      <c r="X397" s="39">
        <v>2</v>
      </c>
      <c r="Y397" s="39">
        <v>1</v>
      </c>
      <c r="Z397" s="39">
        <v>52</v>
      </c>
      <c r="AA397" s="39">
        <v>7</v>
      </c>
      <c r="AB397" s="39">
        <v>9</v>
      </c>
      <c r="AC397" s="39">
        <v>90</v>
      </c>
      <c r="AD397" s="39">
        <v>0</v>
      </c>
      <c r="AE397" s="40"/>
      <c r="AF397" s="39">
        <v>266</v>
      </c>
      <c r="AG397" s="40"/>
      <c r="AH397" s="40"/>
      <c r="AI397" s="40"/>
      <c r="AJ397" s="39">
        <v>54</v>
      </c>
      <c r="AK397" s="40"/>
      <c r="AL397" s="40"/>
      <c r="AM397" s="40"/>
      <c r="AN397" s="39">
        <v>0</v>
      </c>
      <c r="AO397" s="40"/>
      <c r="AP397" s="39">
        <v>35</v>
      </c>
      <c r="AQ397" s="40"/>
      <c r="AR397" s="40"/>
      <c r="AS397" s="40"/>
      <c r="AT397" s="39">
        <v>2</v>
      </c>
    </row>
    <row r="398" spans="1:46" ht="20.100000000000001" customHeight="1" x14ac:dyDescent="0.2">
      <c r="D398" s="2" t="s">
        <v>117</v>
      </c>
      <c r="F398" s="37">
        <v>57</v>
      </c>
      <c r="G398" s="37"/>
      <c r="H398" s="37"/>
      <c r="I398" s="37"/>
      <c r="J398" s="37">
        <v>321</v>
      </c>
      <c r="K398" s="37">
        <v>14</v>
      </c>
      <c r="L398" s="37">
        <v>4</v>
      </c>
      <c r="M398" s="37"/>
      <c r="N398" s="37">
        <v>339</v>
      </c>
      <c r="O398" s="37"/>
      <c r="P398" s="37"/>
      <c r="Q398" s="37"/>
      <c r="R398" s="37">
        <v>1</v>
      </c>
      <c r="S398" s="37">
        <v>19</v>
      </c>
      <c r="T398" s="37">
        <v>39</v>
      </c>
      <c r="U398" s="37">
        <v>66</v>
      </c>
      <c r="V398" s="37"/>
      <c r="W398" s="37">
        <v>36</v>
      </c>
      <c r="X398" s="37">
        <v>1</v>
      </c>
      <c r="Y398" s="37">
        <v>1</v>
      </c>
      <c r="Z398" s="37">
        <v>23</v>
      </c>
      <c r="AA398" s="37">
        <v>10</v>
      </c>
      <c r="AB398" s="37">
        <v>17</v>
      </c>
      <c r="AC398" s="37">
        <v>96</v>
      </c>
      <c r="AD398" s="37">
        <v>0</v>
      </c>
      <c r="AE398" s="37"/>
      <c r="AF398" s="37">
        <v>309</v>
      </c>
      <c r="AG398" s="37"/>
      <c r="AH398" s="37"/>
      <c r="AI398" s="37"/>
      <c r="AJ398" s="37">
        <v>71</v>
      </c>
      <c r="AK398" s="37"/>
      <c r="AL398" s="37"/>
      <c r="AM398" s="37"/>
      <c r="AN398" s="37">
        <v>0</v>
      </c>
      <c r="AO398" s="37"/>
      <c r="AP398" s="37">
        <v>16</v>
      </c>
      <c r="AQ398" s="37"/>
      <c r="AR398" s="37"/>
      <c r="AS398" s="37"/>
      <c r="AT398" s="37">
        <v>0</v>
      </c>
    </row>
    <row r="399" spans="1:46" ht="20.100000000000001" customHeight="1" x14ac:dyDescent="0.2">
      <c r="D399" s="38" t="s">
        <v>105</v>
      </c>
      <c r="F399" s="39">
        <v>67</v>
      </c>
      <c r="G399" s="40"/>
      <c r="H399" s="40"/>
      <c r="I399" s="40"/>
      <c r="J399" s="39">
        <v>330</v>
      </c>
      <c r="K399" s="39">
        <v>23</v>
      </c>
      <c r="L399" s="39">
        <v>4</v>
      </c>
      <c r="M399" s="40"/>
      <c r="N399" s="39">
        <v>357</v>
      </c>
      <c r="O399" s="40"/>
      <c r="P399" s="40"/>
      <c r="Q399" s="40"/>
      <c r="R399" s="39">
        <v>0</v>
      </c>
      <c r="S399" s="39">
        <v>32</v>
      </c>
      <c r="T399" s="39">
        <v>41</v>
      </c>
      <c r="U399" s="39">
        <v>70</v>
      </c>
      <c r="V399" s="40"/>
      <c r="W399" s="39">
        <v>22</v>
      </c>
      <c r="X399" s="39">
        <v>0</v>
      </c>
      <c r="Y399" s="39">
        <v>8</v>
      </c>
      <c r="Z399" s="39">
        <v>40</v>
      </c>
      <c r="AA399" s="39">
        <v>3</v>
      </c>
      <c r="AB399" s="39">
        <v>4</v>
      </c>
      <c r="AC399" s="39">
        <v>88</v>
      </c>
      <c r="AD399" s="39">
        <v>0</v>
      </c>
      <c r="AE399" s="40"/>
      <c r="AF399" s="39">
        <v>308</v>
      </c>
      <c r="AG399" s="40"/>
      <c r="AH399" s="40"/>
      <c r="AI399" s="40"/>
      <c r="AJ399" s="39">
        <v>80</v>
      </c>
      <c r="AK399" s="40"/>
      <c r="AL399" s="40"/>
      <c r="AM399" s="40"/>
      <c r="AN399" s="39">
        <v>0</v>
      </c>
      <c r="AO399" s="40"/>
      <c r="AP399" s="39">
        <v>36</v>
      </c>
      <c r="AQ399" s="40"/>
      <c r="AR399" s="40"/>
      <c r="AS399" s="40"/>
      <c r="AT399" s="39">
        <v>0</v>
      </c>
    </row>
    <row r="400" spans="1:46" ht="20.100000000000001" customHeight="1" x14ac:dyDescent="0.2">
      <c r="D400" s="2" t="s">
        <v>106</v>
      </c>
      <c r="F400" s="37">
        <v>75</v>
      </c>
      <c r="G400" s="37"/>
      <c r="H400" s="37"/>
      <c r="I400" s="37"/>
      <c r="J400" s="37">
        <v>335</v>
      </c>
      <c r="K400" s="37">
        <v>7</v>
      </c>
      <c r="L400" s="37">
        <v>5</v>
      </c>
      <c r="M400" s="37"/>
      <c r="N400" s="37">
        <v>347</v>
      </c>
      <c r="O400" s="37"/>
      <c r="P400" s="37"/>
      <c r="Q400" s="37"/>
      <c r="R400" s="37">
        <v>3</v>
      </c>
      <c r="S400" s="37">
        <v>40</v>
      </c>
      <c r="T400" s="37">
        <v>25</v>
      </c>
      <c r="U400" s="37">
        <v>42</v>
      </c>
      <c r="V400" s="37"/>
      <c r="W400" s="37">
        <v>49</v>
      </c>
      <c r="X400" s="37">
        <v>7</v>
      </c>
      <c r="Y400" s="37">
        <v>11</v>
      </c>
      <c r="Z400" s="37">
        <v>30</v>
      </c>
      <c r="AA400" s="37">
        <v>7</v>
      </c>
      <c r="AB400" s="37">
        <v>10</v>
      </c>
      <c r="AC400" s="37">
        <v>100</v>
      </c>
      <c r="AD400" s="37">
        <v>0</v>
      </c>
      <c r="AE400" s="37"/>
      <c r="AF400" s="37">
        <v>324</v>
      </c>
      <c r="AG400" s="37"/>
      <c r="AH400" s="37"/>
      <c r="AI400" s="37"/>
      <c r="AJ400" s="37">
        <v>96</v>
      </c>
      <c r="AK400" s="37"/>
      <c r="AL400" s="37"/>
      <c r="AM400" s="37"/>
      <c r="AN400" s="37">
        <v>0</v>
      </c>
      <c r="AO400" s="37"/>
      <c r="AP400" s="37">
        <v>2</v>
      </c>
      <c r="AQ400" s="37"/>
      <c r="AR400" s="37"/>
      <c r="AS400" s="37"/>
      <c r="AT400" s="37">
        <v>59</v>
      </c>
    </row>
    <row r="401" spans="1:46"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spans="1:46" s="1" customFormat="1" ht="20.100000000000001" customHeight="1" x14ac:dyDescent="0.2">
      <c r="A402" s="3"/>
      <c r="B402" s="6"/>
      <c r="C402" s="42" t="s">
        <v>180</v>
      </c>
      <c r="D402" s="42"/>
      <c r="E402" s="5"/>
      <c r="F402" s="44">
        <v>730</v>
      </c>
      <c r="G402" s="45"/>
      <c r="H402" s="45"/>
      <c r="I402" s="45"/>
      <c r="J402" s="44">
        <v>2900</v>
      </c>
      <c r="K402" s="44">
        <v>107</v>
      </c>
      <c r="L402" s="44">
        <v>41</v>
      </c>
      <c r="M402" s="45"/>
      <c r="N402" s="44">
        <v>3048</v>
      </c>
      <c r="O402" s="45"/>
      <c r="P402" s="45"/>
      <c r="Q402" s="45"/>
      <c r="R402" s="44">
        <v>14</v>
      </c>
      <c r="S402" s="44">
        <v>281</v>
      </c>
      <c r="T402" s="44">
        <v>285</v>
      </c>
      <c r="U402" s="44">
        <v>356</v>
      </c>
      <c r="V402" s="45"/>
      <c r="W402" s="44">
        <v>316</v>
      </c>
      <c r="X402" s="44">
        <v>16</v>
      </c>
      <c r="Y402" s="44">
        <v>40</v>
      </c>
      <c r="Z402" s="44">
        <v>291</v>
      </c>
      <c r="AA402" s="44">
        <v>88</v>
      </c>
      <c r="AB402" s="44">
        <v>104</v>
      </c>
      <c r="AC402" s="44">
        <v>987</v>
      </c>
      <c r="AD402" s="44">
        <v>1</v>
      </c>
      <c r="AE402" s="45"/>
      <c r="AF402" s="44">
        <v>2779</v>
      </c>
      <c r="AG402" s="45"/>
      <c r="AH402" s="45"/>
      <c r="AI402" s="45"/>
      <c r="AJ402" s="44">
        <v>814</v>
      </c>
      <c r="AK402" s="45"/>
      <c r="AL402" s="45"/>
      <c r="AM402" s="45"/>
      <c r="AN402" s="44">
        <v>0</v>
      </c>
      <c r="AO402" s="45"/>
      <c r="AP402" s="44">
        <v>185</v>
      </c>
      <c r="AQ402" s="45"/>
      <c r="AR402" s="45"/>
      <c r="AS402" s="45"/>
      <c r="AT402" s="44">
        <v>119</v>
      </c>
    </row>
    <row r="403" spans="1:46"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row>
    <row r="404" spans="1:46" s="1" customFormat="1" ht="20.100000000000001" customHeight="1" x14ac:dyDescent="0.25">
      <c r="A404" s="3"/>
      <c r="B404" s="49" t="s">
        <v>275</v>
      </c>
      <c r="C404" s="50"/>
      <c r="D404" s="50"/>
      <c r="E404" s="5"/>
      <c r="F404" s="51">
        <v>730</v>
      </c>
      <c r="G404" s="52"/>
      <c r="H404" s="52"/>
      <c r="I404" s="52"/>
      <c r="J404" s="51">
        <v>2900</v>
      </c>
      <c r="K404" s="51">
        <v>107</v>
      </c>
      <c r="L404" s="51">
        <v>41</v>
      </c>
      <c r="M404" s="52"/>
      <c r="N404" s="51">
        <v>3048</v>
      </c>
      <c r="O404" s="52"/>
      <c r="P404" s="52"/>
      <c r="Q404" s="52"/>
      <c r="R404" s="51">
        <v>14</v>
      </c>
      <c r="S404" s="51">
        <v>281</v>
      </c>
      <c r="T404" s="51">
        <v>285</v>
      </c>
      <c r="U404" s="51">
        <v>356</v>
      </c>
      <c r="V404" s="52"/>
      <c r="W404" s="51">
        <v>316</v>
      </c>
      <c r="X404" s="51">
        <v>16</v>
      </c>
      <c r="Y404" s="51">
        <v>40</v>
      </c>
      <c r="Z404" s="51">
        <v>291</v>
      </c>
      <c r="AA404" s="51">
        <v>88</v>
      </c>
      <c r="AB404" s="51">
        <v>104</v>
      </c>
      <c r="AC404" s="51">
        <v>987</v>
      </c>
      <c r="AD404" s="51">
        <v>1</v>
      </c>
      <c r="AE404" s="52"/>
      <c r="AF404" s="51">
        <v>2779</v>
      </c>
      <c r="AG404" s="52"/>
      <c r="AH404" s="52"/>
      <c r="AI404" s="52"/>
      <c r="AJ404" s="51">
        <v>814</v>
      </c>
      <c r="AK404" s="52"/>
      <c r="AL404" s="52"/>
      <c r="AM404" s="52"/>
      <c r="AN404" s="51">
        <v>0</v>
      </c>
      <c r="AO404" s="52"/>
      <c r="AP404" s="51">
        <v>185</v>
      </c>
      <c r="AQ404" s="52"/>
      <c r="AR404" s="52"/>
      <c r="AS404" s="52"/>
      <c r="AT404" s="51">
        <v>119</v>
      </c>
    </row>
    <row r="405" spans="1:46"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spans="1:46"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spans="1:46"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spans="1:46" ht="20.100000000000001" customHeight="1" x14ac:dyDescent="0.2">
      <c r="D408" s="2" t="s">
        <v>98</v>
      </c>
      <c r="F408" s="37">
        <v>102</v>
      </c>
      <c r="G408" s="37"/>
      <c r="H408" s="37"/>
      <c r="I408" s="37"/>
      <c r="J408" s="37">
        <v>314</v>
      </c>
      <c r="K408" s="37">
        <v>9</v>
      </c>
      <c r="L408" s="37">
        <v>3</v>
      </c>
      <c r="M408" s="37"/>
      <c r="N408" s="37">
        <v>326</v>
      </c>
      <c r="O408" s="37"/>
      <c r="P408" s="37"/>
      <c r="Q408" s="37"/>
      <c r="R408" s="37">
        <v>0</v>
      </c>
      <c r="S408" s="37">
        <v>19</v>
      </c>
      <c r="T408" s="37">
        <v>39</v>
      </c>
      <c r="U408" s="37">
        <v>23</v>
      </c>
      <c r="V408" s="37"/>
      <c r="W408" s="37">
        <v>33</v>
      </c>
      <c r="X408" s="37">
        <v>0</v>
      </c>
      <c r="Y408" s="37">
        <v>7</v>
      </c>
      <c r="Z408" s="37">
        <v>30</v>
      </c>
      <c r="AA408" s="37">
        <v>11</v>
      </c>
      <c r="AB408" s="37">
        <v>33</v>
      </c>
      <c r="AC408" s="37">
        <v>146</v>
      </c>
      <c r="AD408" s="37">
        <v>0</v>
      </c>
      <c r="AE408" s="37"/>
      <c r="AF408" s="37">
        <v>341</v>
      </c>
      <c r="AG408" s="37"/>
      <c r="AH408" s="37"/>
      <c r="AI408" s="37"/>
      <c r="AJ408" s="37">
        <v>71</v>
      </c>
      <c r="AK408" s="37"/>
      <c r="AL408" s="37"/>
      <c r="AM408" s="37"/>
      <c r="AN408" s="37">
        <v>0</v>
      </c>
      <c r="AO408" s="37"/>
      <c r="AP408" s="37">
        <v>16</v>
      </c>
      <c r="AQ408" s="37"/>
      <c r="AR408" s="37"/>
      <c r="AS408" s="37"/>
      <c r="AT408" s="37">
        <v>25</v>
      </c>
    </row>
    <row r="409" spans="1:46" ht="20.100000000000001" customHeight="1" x14ac:dyDescent="0.2">
      <c r="D409" s="38" t="s">
        <v>99</v>
      </c>
      <c r="F409" s="39">
        <v>100</v>
      </c>
      <c r="G409" s="40"/>
      <c r="H409" s="40"/>
      <c r="I409" s="40"/>
      <c r="J409" s="39">
        <v>254</v>
      </c>
      <c r="K409" s="39">
        <v>3</v>
      </c>
      <c r="L409" s="39">
        <v>5</v>
      </c>
      <c r="M409" s="40"/>
      <c r="N409" s="39">
        <v>262</v>
      </c>
      <c r="O409" s="40"/>
      <c r="P409" s="40"/>
      <c r="Q409" s="40"/>
      <c r="R409" s="39">
        <v>0</v>
      </c>
      <c r="S409" s="39">
        <v>22</v>
      </c>
      <c r="T409" s="39">
        <v>16</v>
      </c>
      <c r="U409" s="39">
        <v>2</v>
      </c>
      <c r="V409" s="40"/>
      <c r="W409" s="39">
        <v>34</v>
      </c>
      <c r="X409" s="39">
        <v>2</v>
      </c>
      <c r="Y409" s="39">
        <v>10</v>
      </c>
      <c r="Z409" s="39">
        <v>41</v>
      </c>
      <c r="AA409" s="39">
        <v>12</v>
      </c>
      <c r="AB409" s="39">
        <v>32</v>
      </c>
      <c r="AC409" s="39">
        <v>133</v>
      </c>
      <c r="AD409" s="39">
        <v>0</v>
      </c>
      <c r="AE409" s="40"/>
      <c r="AF409" s="39">
        <v>304</v>
      </c>
      <c r="AG409" s="40"/>
      <c r="AH409" s="40"/>
      <c r="AI409" s="40"/>
      <c r="AJ409" s="39">
        <v>58</v>
      </c>
      <c r="AK409" s="40"/>
      <c r="AL409" s="40"/>
      <c r="AM409" s="40"/>
      <c r="AN409" s="39">
        <v>0</v>
      </c>
      <c r="AO409" s="40"/>
      <c r="AP409" s="39">
        <v>0</v>
      </c>
      <c r="AQ409" s="40"/>
      <c r="AR409" s="40"/>
      <c r="AS409" s="40"/>
      <c r="AT409" s="39">
        <v>10</v>
      </c>
    </row>
    <row r="410" spans="1:46" ht="20.100000000000001" customHeight="1" x14ac:dyDescent="0.2">
      <c r="D410" s="2" t="s">
        <v>113</v>
      </c>
      <c r="F410" s="37">
        <v>104</v>
      </c>
      <c r="G410" s="37"/>
      <c r="H410" s="37"/>
      <c r="I410" s="37"/>
      <c r="J410" s="37">
        <v>297</v>
      </c>
      <c r="K410" s="37">
        <v>24</v>
      </c>
      <c r="L410" s="37">
        <v>3</v>
      </c>
      <c r="M410" s="37"/>
      <c r="N410" s="37">
        <v>324</v>
      </c>
      <c r="O410" s="37"/>
      <c r="P410" s="37"/>
      <c r="Q410" s="37"/>
      <c r="R410" s="37">
        <v>1</v>
      </c>
      <c r="S410" s="37">
        <v>9</v>
      </c>
      <c r="T410" s="37">
        <v>39</v>
      </c>
      <c r="U410" s="37">
        <v>18</v>
      </c>
      <c r="V410" s="37"/>
      <c r="W410" s="37">
        <v>30</v>
      </c>
      <c r="X410" s="37">
        <v>3</v>
      </c>
      <c r="Y410" s="37">
        <v>10</v>
      </c>
      <c r="Z410" s="37">
        <v>23</v>
      </c>
      <c r="AA410" s="37">
        <v>11</v>
      </c>
      <c r="AB410" s="37">
        <v>24</v>
      </c>
      <c r="AC410" s="37">
        <v>141</v>
      </c>
      <c r="AD410" s="37">
        <v>1</v>
      </c>
      <c r="AE410" s="37"/>
      <c r="AF410" s="37">
        <v>310</v>
      </c>
      <c r="AG410" s="37"/>
      <c r="AH410" s="37"/>
      <c r="AI410" s="37"/>
      <c r="AJ410" s="37">
        <v>88</v>
      </c>
      <c r="AK410" s="37"/>
      <c r="AL410" s="37"/>
      <c r="AM410" s="37"/>
      <c r="AN410" s="37">
        <v>0</v>
      </c>
      <c r="AO410" s="37"/>
      <c r="AP410" s="37">
        <v>30</v>
      </c>
      <c r="AQ410" s="37"/>
      <c r="AR410" s="37"/>
      <c r="AS410" s="37"/>
      <c r="AT410" s="37">
        <v>6</v>
      </c>
    </row>
    <row r="411" spans="1:46" ht="20.100000000000001" customHeight="1" x14ac:dyDescent="0.2">
      <c r="D411" s="38" t="s">
        <v>101</v>
      </c>
      <c r="F411" s="39">
        <v>81</v>
      </c>
      <c r="G411" s="40"/>
      <c r="H411" s="40"/>
      <c r="I411" s="40"/>
      <c r="J411" s="39">
        <v>287</v>
      </c>
      <c r="K411" s="39">
        <v>11</v>
      </c>
      <c r="L411" s="39">
        <v>7</v>
      </c>
      <c r="M411" s="40"/>
      <c r="N411" s="39">
        <v>305</v>
      </c>
      <c r="O411" s="40"/>
      <c r="P411" s="40"/>
      <c r="Q411" s="40"/>
      <c r="R411" s="39">
        <v>3</v>
      </c>
      <c r="S411" s="39">
        <v>28</v>
      </c>
      <c r="T411" s="39">
        <v>63</v>
      </c>
      <c r="U411" s="39">
        <v>30</v>
      </c>
      <c r="V411" s="40"/>
      <c r="W411" s="39">
        <v>26</v>
      </c>
      <c r="X411" s="39">
        <v>1</v>
      </c>
      <c r="Y411" s="39">
        <v>10</v>
      </c>
      <c r="Z411" s="39">
        <v>24</v>
      </c>
      <c r="AA411" s="39">
        <v>6</v>
      </c>
      <c r="AB411" s="39">
        <v>16</v>
      </c>
      <c r="AC411" s="39">
        <v>90</v>
      </c>
      <c r="AD411" s="39">
        <v>0</v>
      </c>
      <c r="AE411" s="40"/>
      <c r="AF411" s="39">
        <v>297</v>
      </c>
      <c r="AG411" s="40"/>
      <c r="AH411" s="40"/>
      <c r="AI411" s="40"/>
      <c r="AJ411" s="39">
        <v>68</v>
      </c>
      <c r="AK411" s="40"/>
      <c r="AL411" s="40"/>
      <c r="AM411" s="40"/>
      <c r="AN411" s="39">
        <v>0</v>
      </c>
      <c r="AO411" s="40"/>
      <c r="AP411" s="39">
        <v>21</v>
      </c>
      <c r="AQ411" s="40"/>
      <c r="AR411" s="40"/>
      <c r="AS411" s="40"/>
      <c r="AT411" s="39">
        <v>11</v>
      </c>
    </row>
    <row r="412" spans="1:46" ht="20.100000000000001" customHeight="1" x14ac:dyDescent="0.2">
      <c r="D412" s="2" t="s">
        <v>115</v>
      </c>
      <c r="F412" s="37">
        <v>165</v>
      </c>
      <c r="G412" s="37"/>
      <c r="H412" s="37"/>
      <c r="I412" s="37"/>
      <c r="J412" s="37">
        <v>472</v>
      </c>
      <c r="K412" s="37">
        <v>4</v>
      </c>
      <c r="L412" s="37">
        <v>25</v>
      </c>
      <c r="M412" s="37"/>
      <c r="N412" s="37">
        <v>501</v>
      </c>
      <c r="O412" s="37"/>
      <c r="P412" s="37"/>
      <c r="Q412" s="37"/>
      <c r="R412" s="37">
        <v>0</v>
      </c>
      <c r="S412" s="37">
        <v>40</v>
      </c>
      <c r="T412" s="37">
        <v>44</v>
      </c>
      <c r="U412" s="37">
        <v>17</v>
      </c>
      <c r="V412" s="37"/>
      <c r="W412" s="37">
        <v>43</v>
      </c>
      <c r="X412" s="37">
        <v>4</v>
      </c>
      <c r="Y412" s="37">
        <v>2</v>
      </c>
      <c r="Z412" s="37">
        <v>57</v>
      </c>
      <c r="AA412" s="37">
        <v>30</v>
      </c>
      <c r="AB412" s="37">
        <v>30</v>
      </c>
      <c r="AC412" s="37">
        <v>313</v>
      </c>
      <c r="AD412" s="37">
        <v>0</v>
      </c>
      <c r="AE412" s="37"/>
      <c r="AF412" s="37">
        <v>580</v>
      </c>
      <c r="AG412" s="37"/>
      <c r="AH412" s="37"/>
      <c r="AI412" s="37"/>
      <c r="AJ412" s="37">
        <v>86</v>
      </c>
      <c r="AK412" s="37"/>
      <c r="AL412" s="37"/>
      <c r="AM412" s="37"/>
      <c r="AN412" s="37">
        <v>0</v>
      </c>
      <c r="AO412" s="37"/>
      <c r="AP412" s="37">
        <v>0</v>
      </c>
      <c r="AQ412" s="37"/>
      <c r="AR412" s="37"/>
      <c r="AS412" s="37"/>
      <c r="AT412" s="37">
        <v>1</v>
      </c>
    </row>
    <row r="413" spans="1:46" ht="20.100000000000001" customHeight="1" x14ac:dyDescent="0.2">
      <c r="D413" s="38" t="s">
        <v>116</v>
      </c>
      <c r="F413" s="39">
        <v>84</v>
      </c>
      <c r="G413" s="40"/>
      <c r="H413" s="40"/>
      <c r="I413" s="40"/>
      <c r="J413" s="39">
        <v>306</v>
      </c>
      <c r="K413" s="39">
        <v>2</v>
      </c>
      <c r="L413" s="39">
        <v>27</v>
      </c>
      <c r="M413" s="40"/>
      <c r="N413" s="39">
        <v>335</v>
      </c>
      <c r="O413" s="40"/>
      <c r="P413" s="40"/>
      <c r="Q413" s="40"/>
      <c r="R413" s="39">
        <v>1</v>
      </c>
      <c r="S413" s="39">
        <v>27</v>
      </c>
      <c r="T413" s="39">
        <v>33</v>
      </c>
      <c r="U413" s="39">
        <v>16</v>
      </c>
      <c r="V413" s="40"/>
      <c r="W413" s="39">
        <v>27</v>
      </c>
      <c r="X413" s="39">
        <v>1</v>
      </c>
      <c r="Y413" s="39">
        <v>2</v>
      </c>
      <c r="Z413" s="39">
        <v>29</v>
      </c>
      <c r="AA413" s="39">
        <v>7</v>
      </c>
      <c r="AB413" s="39">
        <v>11</v>
      </c>
      <c r="AC413" s="39">
        <v>207</v>
      </c>
      <c r="AD413" s="39">
        <v>0</v>
      </c>
      <c r="AE413" s="40"/>
      <c r="AF413" s="39">
        <v>361</v>
      </c>
      <c r="AG413" s="40"/>
      <c r="AH413" s="40"/>
      <c r="AI413" s="40"/>
      <c r="AJ413" s="39">
        <v>58</v>
      </c>
      <c r="AK413" s="40"/>
      <c r="AL413" s="40"/>
      <c r="AM413" s="40"/>
      <c r="AN413" s="39">
        <v>0</v>
      </c>
      <c r="AO413" s="40"/>
      <c r="AP413" s="39">
        <v>0</v>
      </c>
      <c r="AQ413" s="40"/>
      <c r="AR413" s="40"/>
      <c r="AS413" s="40"/>
      <c r="AT413" s="39">
        <v>21</v>
      </c>
    </row>
    <row r="414" spans="1:46" ht="20.100000000000001" customHeight="1" x14ac:dyDescent="0.2">
      <c r="D414" s="2" t="s">
        <v>117</v>
      </c>
      <c r="F414" s="37">
        <v>141</v>
      </c>
      <c r="G414" s="37"/>
      <c r="H414" s="37"/>
      <c r="I414" s="37"/>
      <c r="J414" s="37">
        <v>506</v>
      </c>
      <c r="K414" s="37">
        <v>9</v>
      </c>
      <c r="L414" s="37">
        <v>17</v>
      </c>
      <c r="M414" s="37"/>
      <c r="N414" s="37">
        <v>532</v>
      </c>
      <c r="O414" s="37"/>
      <c r="P414" s="37"/>
      <c r="Q414" s="37"/>
      <c r="R414" s="37">
        <v>1</v>
      </c>
      <c r="S414" s="37">
        <v>36</v>
      </c>
      <c r="T414" s="37">
        <v>31</v>
      </c>
      <c r="U414" s="37">
        <v>8</v>
      </c>
      <c r="V414" s="37"/>
      <c r="W414" s="37">
        <v>43</v>
      </c>
      <c r="X414" s="37">
        <v>3</v>
      </c>
      <c r="Y414" s="37">
        <v>8</v>
      </c>
      <c r="Z414" s="37">
        <v>28</v>
      </c>
      <c r="AA414" s="37">
        <v>32</v>
      </c>
      <c r="AB414" s="37">
        <v>19</v>
      </c>
      <c r="AC414" s="37">
        <v>275</v>
      </c>
      <c r="AD414" s="37">
        <v>1</v>
      </c>
      <c r="AE414" s="37"/>
      <c r="AF414" s="37">
        <v>485</v>
      </c>
      <c r="AG414" s="37"/>
      <c r="AH414" s="37"/>
      <c r="AI414" s="37"/>
      <c r="AJ414" s="37">
        <v>188</v>
      </c>
      <c r="AK414" s="37"/>
      <c r="AL414" s="37"/>
      <c r="AM414" s="37"/>
      <c r="AN414" s="37">
        <v>0</v>
      </c>
      <c r="AO414" s="37"/>
      <c r="AP414" s="37">
        <v>0</v>
      </c>
      <c r="AQ414" s="37"/>
      <c r="AR414" s="37"/>
      <c r="AS414" s="37"/>
      <c r="AT414" s="37">
        <v>7</v>
      </c>
    </row>
    <row r="415" spans="1:46" ht="20.100000000000001" customHeight="1" x14ac:dyDescent="0.2">
      <c r="D415" s="38" t="s">
        <v>105</v>
      </c>
      <c r="F415" s="39">
        <v>98</v>
      </c>
      <c r="G415" s="40"/>
      <c r="H415" s="40"/>
      <c r="I415" s="40"/>
      <c r="J415" s="39">
        <v>299</v>
      </c>
      <c r="K415" s="39">
        <v>8</v>
      </c>
      <c r="L415" s="39">
        <v>10</v>
      </c>
      <c r="M415" s="40"/>
      <c r="N415" s="39">
        <v>317</v>
      </c>
      <c r="O415" s="40"/>
      <c r="P415" s="40"/>
      <c r="Q415" s="40"/>
      <c r="R415" s="39">
        <v>0</v>
      </c>
      <c r="S415" s="39">
        <v>13</v>
      </c>
      <c r="T415" s="39">
        <v>40</v>
      </c>
      <c r="U415" s="39">
        <v>3</v>
      </c>
      <c r="V415" s="40"/>
      <c r="W415" s="39">
        <v>36</v>
      </c>
      <c r="X415" s="39">
        <v>0</v>
      </c>
      <c r="Y415" s="39">
        <v>1</v>
      </c>
      <c r="Z415" s="39">
        <v>31</v>
      </c>
      <c r="AA415" s="39">
        <v>15</v>
      </c>
      <c r="AB415" s="39">
        <v>15</v>
      </c>
      <c r="AC415" s="39">
        <v>144</v>
      </c>
      <c r="AD415" s="39">
        <v>2</v>
      </c>
      <c r="AE415" s="40"/>
      <c r="AF415" s="39">
        <v>300</v>
      </c>
      <c r="AG415" s="40"/>
      <c r="AH415" s="40"/>
      <c r="AI415" s="40"/>
      <c r="AJ415" s="39">
        <v>115</v>
      </c>
      <c r="AK415" s="40"/>
      <c r="AL415" s="40"/>
      <c r="AM415" s="40"/>
      <c r="AN415" s="39">
        <v>0</v>
      </c>
      <c r="AO415" s="40"/>
      <c r="AP415" s="39">
        <v>0</v>
      </c>
      <c r="AQ415" s="40"/>
      <c r="AR415" s="40"/>
      <c r="AS415" s="40"/>
      <c r="AT415" s="39">
        <v>2</v>
      </c>
    </row>
    <row r="416" spans="1:46" ht="20.100000000000001" customHeight="1" x14ac:dyDescent="0.2">
      <c r="D416" s="2" t="s">
        <v>106</v>
      </c>
      <c r="F416" s="37">
        <v>191</v>
      </c>
      <c r="G416" s="37"/>
      <c r="H416" s="37"/>
      <c r="I416" s="37"/>
      <c r="J416" s="37">
        <v>408</v>
      </c>
      <c r="K416" s="37">
        <v>11</v>
      </c>
      <c r="L416" s="37">
        <v>7</v>
      </c>
      <c r="M416" s="37"/>
      <c r="N416" s="37">
        <v>426</v>
      </c>
      <c r="O416" s="37"/>
      <c r="P416" s="37"/>
      <c r="Q416" s="37"/>
      <c r="R416" s="37">
        <v>0</v>
      </c>
      <c r="S416" s="37">
        <v>10</v>
      </c>
      <c r="T416" s="37">
        <v>19</v>
      </c>
      <c r="U416" s="37">
        <v>33</v>
      </c>
      <c r="V416" s="37"/>
      <c r="W416" s="37">
        <v>47</v>
      </c>
      <c r="X416" s="37">
        <v>0</v>
      </c>
      <c r="Y416" s="37">
        <v>1</v>
      </c>
      <c r="Z416" s="37">
        <v>20</v>
      </c>
      <c r="AA416" s="37">
        <v>7</v>
      </c>
      <c r="AB416" s="37">
        <v>22</v>
      </c>
      <c r="AC416" s="37">
        <v>216</v>
      </c>
      <c r="AD416" s="37">
        <v>0</v>
      </c>
      <c r="AE416" s="37"/>
      <c r="AF416" s="37">
        <v>375</v>
      </c>
      <c r="AG416" s="37"/>
      <c r="AH416" s="37"/>
      <c r="AI416" s="37"/>
      <c r="AJ416" s="37">
        <v>220</v>
      </c>
      <c r="AK416" s="37"/>
      <c r="AL416" s="37"/>
      <c r="AM416" s="37"/>
      <c r="AN416" s="37">
        <v>0</v>
      </c>
      <c r="AO416" s="37"/>
      <c r="AP416" s="37">
        <v>22</v>
      </c>
      <c r="AQ416" s="37"/>
      <c r="AR416" s="37"/>
      <c r="AS416" s="37"/>
      <c r="AT416" s="37">
        <v>1</v>
      </c>
    </row>
    <row r="417" spans="1:46" ht="20.100000000000001" customHeight="1" x14ac:dyDescent="0.2">
      <c r="D417" s="38" t="s">
        <v>118</v>
      </c>
      <c r="F417" s="39">
        <v>128</v>
      </c>
      <c r="G417" s="40"/>
      <c r="H417" s="40"/>
      <c r="I417" s="40"/>
      <c r="J417" s="39">
        <v>419</v>
      </c>
      <c r="K417" s="39">
        <v>19</v>
      </c>
      <c r="L417" s="39">
        <v>2</v>
      </c>
      <c r="M417" s="40"/>
      <c r="N417" s="39">
        <v>440</v>
      </c>
      <c r="O417" s="40"/>
      <c r="P417" s="40"/>
      <c r="Q417" s="40"/>
      <c r="R417" s="39">
        <v>0</v>
      </c>
      <c r="S417" s="39">
        <v>32</v>
      </c>
      <c r="T417" s="39">
        <v>25</v>
      </c>
      <c r="U417" s="39">
        <v>16</v>
      </c>
      <c r="V417" s="40"/>
      <c r="W417" s="39">
        <v>28</v>
      </c>
      <c r="X417" s="39">
        <v>0</v>
      </c>
      <c r="Y417" s="39">
        <v>0</v>
      </c>
      <c r="Z417" s="39">
        <v>29</v>
      </c>
      <c r="AA417" s="39">
        <v>12</v>
      </c>
      <c r="AB417" s="39">
        <v>24</v>
      </c>
      <c r="AC417" s="39">
        <v>245</v>
      </c>
      <c r="AD417" s="39">
        <v>0</v>
      </c>
      <c r="AE417" s="40"/>
      <c r="AF417" s="39">
        <v>411</v>
      </c>
      <c r="AG417" s="40"/>
      <c r="AH417" s="40"/>
      <c r="AI417" s="40"/>
      <c r="AJ417" s="39">
        <v>157</v>
      </c>
      <c r="AK417" s="40"/>
      <c r="AL417" s="40"/>
      <c r="AM417" s="40"/>
      <c r="AN417" s="39">
        <v>0</v>
      </c>
      <c r="AO417" s="40"/>
      <c r="AP417" s="39">
        <v>0</v>
      </c>
      <c r="AQ417" s="40"/>
      <c r="AR417" s="40"/>
      <c r="AS417" s="40"/>
      <c r="AT417" s="39">
        <v>0</v>
      </c>
    </row>
    <row r="418" spans="1:46"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spans="1:46" s="1" customFormat="1" ht="20.100000000000001" customHeight="1" x14ac:dyDescent="0.2">
      <c r="A419" s="3"/>
      <c r="B419" s="6"/>
      <c r="C419" s="42" t="s">
        <v>180</v>
      </c>
      <c r="D419" s="42"/>
      <c r="E419" s="5"/>
      <c r="F419" s="44">
        <v>1194</v>
      </c>
      <c r="G419" s="45"/>
      <c r="H419" s="45"/>
      <c r="I419" s="45"/>
      <c r="J419" s="44">
        <v>3562</v>
      </c>
      <c r="K419" s="44">
        <v>100</v>
      </c>
      <c r="L419" s="44">
        <v>106</v>
      </c>
      <c r="M419" s="45"/>
      <c r="N419" s="44">
        <v>3768</v>
      </c>
      <c r="O419" s="45"/>
      <c r="P419" s="45"/>
      <c r="Q419" s="45"/>
      <c r="R419" s="44">
        <v>6</v>
      </c>
      <c r="S419" s="44">
        <v>236</v>
      </c>
      <c r="T419" s="44">
        <v>349</v>
      </c>
      <c r="U419" s="44">
        <v>166</v>
      </c>
      <c r="V419" s="45"/>
      <c r="W419" s="44">
        <v>347</v>
      </c>
      <c r="X419" s="44">
        <v>14</v>
      </c>
      <c r="Y419" s="44">
        <v>51</v>
      </c>
      <c r="Z419" s="44">
        <v>312</v>
      </c>
      <c r="AA419" s="44">
        <v>143</v>
      </c>
      <c r="AB419" s="44">
        <v>226</v>
      </c>
      <c r="AC419" s="44">
        <v>1910</v>
      </c>
      <c r="AD419" s="44">
        <v>4</v>
      </c>
      <c r="AE419" s="45"/>
      <c r="AF419" s="44">
        <v>3764</v>
      </c>
      <c r="AG419" s="45"/>
      <c r="AH419" s="45"/>
      <c r="AI419" s="45"/>
      <c r="AJ419" s="44">
        <v>1109</v>
      </c>
      <c r="AK419" s="45"/>
      <c r="AL419" s="45"/>
      <c r="AM419" s="45"/>
      <c r="AN419" s="44">
        <v>0</v>
      </c>
      <c r="AO419" s="45"/>
      <c r="AP419" s="44">
        <v>89</v>
      </c>
      <c r="AQ419" s="45"/>
      <c r="AR419" s="45"/>
      <c r="AS419" s="45"/>
      <c r="AT419" s="44">
        <v>84</v>
      </c>
    </row>
    <row r="420" spans="1:46"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spans="1:46"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spans="1:46" ht="20.100000000000001" customHeight="1" x14ac:dyDescent="0.2">
      <c r="D422" s="2" t="s">
        <v>277</v>
      </c>
      <c r="F422" s="37">
        <v>0</v>
      </c>
      <c r="G422" s="37"/>
      <c r="H422" s="37"/>
      <c r="I422" s="37"/>
      <c r="J422" s="37">
        <v>0</v>
      </c>
      <c r="K422" s="37">
        <v>0</v>
      </c>
      <c r="L422" s="37">
        <v>0</v>
      </c>
      <c r="M422" s="37"/>
      <c r="N422" s="37">
        <v>0</v>
      </c>
      <c r="O422" s="37"/>
      <c r="P422" s="37"/>
      <c r="Q422" s="37"/>
      <c r="R422" s="37">
        <v>0</v>
      </c>
      <c r="S422" s="37">
        <v>0</v>
      </c>
      <c r="T422" s="37">
        <v>0</v>
      </c>
      <c r="U422" s="37">
        <v>0</v>
      </c>
      <c r="V422" s="37"/>
      <c r="W422" s="37">
        <v>0</v>
      </c>
      <c r="X422" s="37">
        <v>0</v>
      </c>
      <c r="Y422" s="37">
        <v>0</v>
      </c>
      <c r="Z422" s="37">
        <v>0</v>
      </c>
      <c r="AA422" s="37">
        <v>0</v>
      </c>
      <c r="AB422" s="37">
        <v>0</v>
      </c>
      <c r="AC422" s="37">
        <v>0</v>
      </c>
      <c r="AD422" s="37">
        <v>0</v>
      </c>
      <c r="AE422" s="37"/>
      <c r="AF422" s="37">
        <v>0</v>
      </c>
      <c r="AG422" s="37"/>
      <c r="AH422" s="37"/>
      <c r="AI422" s="37"/>
      <c r="AJ422" s="37">
        <v>0</v>
      </c>
      <c r="AK422" s="37"/>
      <c r="AL422" s="37"/>
      <c r="AM422" s="37"/>
      <c r="AN422" s="37">
        <v>0</v>
      </c>
      <c r="AO422" s="37"/>
      <c r="AP422" s="37">
        <v>0</v>
      </c>
      <c r="AQ422" s="37"/>
      <c r="AR422" s="37"/>
      <c r="AS422" s="37"/>
      <c r="AT422" s="37">
        <v>0</v>
      </c>
    </row>
    <row r="423" spans="1:46" ht="20.100000000000001" customHeight="1" x14ac:dyDescent="0.2">
      <c r="D423" s="38" t="s">
        <v>278</v>
      </c>
      <c r="F423" s="39">
        <v>0</v>
      </c>
      <c r="G423" s="40"/>
      <c r="H423" s="40"/>
      <c r="I423" s="40"/>
      <c r="J423" s="39">
        <v>0</v>
      </c>
      <c r="K423" s="39">
        <v>0</v>
      </c>
      <c r="L423" s="39">
        <v>0</v>
      </c>
      <c r="M423" s="40"/>
      <c r="N423" s="39">
        <v>0</v>
      </c>
      <c r="O423" s="40"/>
      <c r="P423" s="40"/>
      <c r="Q423" s="40"/>
      <c r="R423" s="39">
        <v>0</v>
      </c>
      <c r="S423" s="39">
        <v>0</v>
      </c>
      <c r="T423" s="39">
        <v>0</v>
      </c>
      <c r="U423" s="39">
        <v>0</v>
      </c>
      <c r="V423" s="40"/>
      <c r="W423" s="39">
        <v>0</v>
      </c>
      <c r="X423" s="39">
        <v>0</v>
      </c>
      <c r="Y423" s="39">
        <v>0</v>
      </c>
      <c r="Z423" s="39">
        <v>0</v>
      </c>
      <c r="AA423" s="39">
        <v>0</v>
      </c>
      <c r="AB423" s="39">
        <v>0</v>
      </c>
      <c r="AC423" s="39">
        <v>0</v>
      </c>
      <c r="AD423" s="39">
        <v>0</v>
      </c>
      <c r="AE423" s="40"/>
      <c r="AF423" s="39">
        <v>0</v>
      </c>
      <c r="AG423" s="40"/>
      <c r="AH423" s="40"/>
      <c r="AI423" s="40"/>
      <c r="AJ423" s="39">
        <v>0</v>
      </c>
      <c r="AK423" s="40"/>
      <c r="AL423" s="40"/>
      <c r="AM423" s="40"/>
      <c r="AN423" s="39">
        <v>0</v>
      </c>
      <c r="AO423" s="40"/>
      <c r="AP423" s="39">
        <v>0</v>
      </c>
      <c r="AQ423" s="40"/>
      <c r="AR423" s="40"/>
      <c r="AS423" s="40"/>
      <c r="AT423" s="39">
        <v>0</v>
      </c>
    </row>
    <row r="424" spans="1:46" ht="20.100000000000001" customHeight="1" x14ac:dyDescent="0.2">
      <c r="D424" s="2" t="s">
        <v>279</v>
      </c>
      <c r="F424" s="37">
        <v>7</v>
      </c>
      <c r="G424" s="37"/>
      <c r="H424" s="37"/>
      <c r="I424" s="37"/>
      <c r="J424" s="37">
        <v>11</v>
      </c>
      <c r="K424" s="37">
        <v>0</v>
      </c>
      <c r="L424" s="37">
        <v>0</v>
      </c>
      <c r="M424" s="37"/>
      <c r="N424" s="37">
        <v>11</v>
      </c>
      <c r="O424" s="37"/>
      <c r="P424" s="37"/>
      <c r="Q424" s="37"/>
      <c r="R424" s="37">
        <v>0</v>
      </c>
      <c r="S424" s="37">
        <v>0</v>
      </c>
      <c r="T424" s="37">
        <v>1</v>
      </c>
      <c r="U424" s="37">
        <v>1</v>
      </c>
      <c r="V424" s="37"/>
      <c r="W424" s="37">
        <v>3</v>
      </c>
      <c r="X424" s="37">
        <v>0</v>
      </c>
      <c r="Y424" s="37">
        <v>0</v>
      </c>
      <c r="Z424" s="37">
        <v>1</v>
      </c>
      <c r="AA424" s="37">
        <v>0</v>
      </c>
      <c r="AB424" s="37">
        <v>0</v>
      </c>
      <c r="AC424" s="37">
        <v>6</v>
      </c>
      <c r="AD424" s="37">
        <v>0</v>
      </c>
      <c r="AE424" s="37"/>
      <c r="AF424" s="37">
        <v>12</v>
      </c>
      <c r="AG424" s="37"/>
      <c r="AH424" s="37"/>
      <c r="AI424" s="37"/>
      <c r="AJ424" s="37">
        <v>6</v>
      </c>
      <c r="AK424" s="37"/>
      <c r="AL424" s="37"/>
      <c r="AM424" s="37"/>
      <c r="AN424" s="37">
        <v>0</v>
      </c>
      <c r="AO424" s="37"/>
      <c r="AP424" s="37">
        <v>0</v>
      </c>
      <c r="AQ424" s="37"/>
      <c r="AR424" s="37"/>
      <c r="AS424" s="37"/>
      <c r="AT424" s="37">
        <v>0</v>
      </c>
    </row>
    <row r="425" spans="1:46"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spans="1:46" s="1" customFormat="1" ht="20.100000000000001" customHeight="1" x14ac:dyDescent="0.2">
      <c r="A426" s="3"/>
      <c r="B426" s="6"/>
      <c r="C426" s="42" t="s">
        <v>241</v>
      </c>
      <c r="D426" s="42"/>
      <c r="E426" s="5"/>
      <c r="F426" s="44">
        <v>7</v>
      </c>
      <c r="G426" s="45"/>
      <c r="H426" s="45"/>
      <c r="I426" s="45"/>
      <c r="J426" s="44">
        <v>11</v>
      </c>
      <c r="K426" s="44">
        <v>0</v>
      </c>
      <c r="L426" s="44">
        <v>0</v>
      </c>
      <c r="M426" s="45"/>
      <c r="N426" s="44">
        <v>11</v>
      </c>
      <c r="O426" s="45"/>
      <c r="P426" s="45"/>
      <c r="Q426" s="45"/>
      <c r="R426" s="44">
        <v>0</v>
      </c>
      <c r="S426" s="44">
        <v>0</v>
      </c>
      <c r="T426" s="44">
        <v>1</v>
      </c>
      <c r="U426" s="44">
        <v>1</v>
      </c>
      <c r="V426" s="45"/>
      <c r="W426" s="44">
        <v>3</v>
      </c>
      <c r="X426" s="44">
        <v>0</v>
      </c>
      <c r="Y426" s="44">
        <v>0</v>
      </c>
      <c r="Z426" s="44">
        <v>1</v>
      </c>
      <c r="AA426" s="44">
        <v>0</v>
      </c>
      <c r="AB426" s="44">
        <v>0</v>
      </c>
      <c r="AC426" s="44">
        <v>6</v>
      </c>
      <c r="AD426" s="44">
        <v>0</v>
      </c>
      <c r="AE426" s="45"/>
      <c r="AF426" s="44">
        <v>12</v>
      </c>
      <c r="AG426" s="45"/>
      <c r="AH426" s="45"/>
      <c r="AI426" s="45"/>
      <c r="AJ426" s="44">
        <v>6</v>
      </c>
      <c r="AK426" s="45"/>
      <c r="AL426" s="45"/>
      <c r="AM426" s="45"/>
      <c r="AN426" s="44">
        <v>0</v>
      </c>
      <c r="AO426" s="45"/>
      <c r="AP426" s="44">
        <v>0</v>
      </c>
      <c r="AQ426" s="45"/>
      <c r="AR426" s="45"/>
      <c r="AS426" s="45"/>
      <c r="AT426" s="44">
        <v>0</v>
      </c>
    </row>
    <row r="427" spans="1:46"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spans="1:46" s="1" customFormat="1" ht="20.100000000000001" customHeight="1" x14ac:dyDescent="0.25">
      <c r="A428" s="3"/>
      <c r="B428" s="49" t="s">
        <v>280</v>
      </c>
      <c r="C428" s="50"/>
      <c r="D428" s="50"/>
      <c r="E428" s="5"/>
      <c r="F428" s="51">
        <v>1201</v>
      </c>
      <c r="G428" s="52"/>
      <c r="H428" s="52"/>
      <c r="I428" s="52"/>
      <c r="J428" s="51">
        <v>3573</v>
      </c>
      <c r="K428" s="51">
        <v>100</v>
      </c>
      <c r="L428" s="51">
        <v>106</v>
      </c>
      <c r="M428" s="52"/>
      <c r="N428" s="51">
        <v>3779</v>
      </c>
      <c r="O428" s="52"/>
      <c r="P428" s="52"/>
      <c r="Q428" s="52"/>
      <c r="R428" s="51">
        <v>6</v>
      </c>
      <c r="S428" s="51">
        <v>236</v>
      </c>
      <c r="T428" s="51">
        <v>350</v>
      </c>
      <c r="U428" s="51">
        <v>167</v>
      </c>
      <c r="V428" s="52"/>
      <c r="W428" s="51">
        <v>350</v>
      </c>
      <c r="X428" s="51">
        <v>14</v>
      </c>
      <c r="Y428" s="51">
        <v>51</v>
      </c>
      <c r="Z428" s="51">
        <v>313</v>
      </c>
      <c r="AA428" s="51">
        <v>143</v>
      </c>
      <c r="AB428" s="51">
        <v>226</v>
      </c>
      <c r="AC428" s="51">
        <v>1916</v>
      </c>
      <c r="AD428" s="51">
        <v>4</v>
      </c>
      <c r="AE428" s="52"/>
      <c r="AF428" s="51">
        <v>3776</v>
      </c>
      <c r="AG428" s="52"/>
      <c r="AH428" s="52"/>
      <c r="AI428" s="52"/>
      <c r="AJ428" s="51">
        <v>1115</v>
      </c>
      <c r="AK428" s="52"/>
      <c r="AL428" s="52"/>
      <c r="AM428" s="52"/>
      <c r="AN428" s="51">
        <v>0</v>
      </c>
      <c r="AO428" s="52"/>
      <c r="AP428" s="51">
        <v>89</v>
      </c>
      <c r="AQ428" s="52"/>
      <c r="AR428" s="52"/>
      <c r="AS428" s="52"/>
      <c r="AT428" s="51">
        <v>84</v>
      </c>
    </row>
    <row r="429" spans="1:46"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spans="1:46"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spans="1:46"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spans="1:46" ht="20.100000000000001" customHeight="1" x14ac:dyDescent="0.2">
      <c r="D432" s="2" t="s">
        <v>98</v>
      </c>
      <c r="F432" s="37">
        <v>134</v>
      </c>
      <c r="G432" s="37"/>
      <c r="H432" s="37"/>
      <c r="I432" s="37"/>
      <c r="J432" s="37">
        <v>548</v>
      </c>
      <c r="K432" s="37">
        <v>3</v>
      </c>
      <c r="L432" s="37">
        <v>3</v>
      </c>
      <c r="M432" s="37"/>
      <c r="N432" s="37">
        <v>554</v>
      </c>
      <c r="O432" s="37"/>
      <c r="P432" s="37"/>
      <c r="Q432" s="37"/>
      <c r="R432" s="37">
        <v>0</v>
      </c>
      <c r="S432" s="37">
        <v>17</v>
      </c>
      <c r="T432" s="37">
        <v>70</v>
      </c>
      <c r="U432" s="37">
        <v>13</v>
      </c>
      <c r="V432" s="37"/>
      <c r="W432" s="37">
        <v>114</v>
      </c>
      <c r="X432" s="37">
        <v>1</v>
      </c>
      <c r="Y432" s="37">
        <v>5</v>
      </c>
      <c r="Z432" s="37">
        <v>78</v>
      </c>
      <c r="AA432" s="37">
        <v>20</v>
      </c>
      <c r="AB432" s="37">
        <v>19</v>
      </c>
      <c r="AC432" s="37">
        <v>280</v>
      </c>
      <c r="AD432" s="37">
        <v>0</v>
      </c>
      <c r="AE432" s="37"/>
      <c r="AF432" s="37">
        <v>617</v>
      </c>
      <c r="AG432" s="37"/>
      <c r="AH432" s="37"/>
      <c r="AI432" s="37"/>
      <c r="AJ432" s="37">
        <v>58</v>
      </c>
      <c r="AK432" s="37"/>
      <c r="AL432" s="37"/>
      <c r="AM432" s="37"/>
      <c r="AN432" s="37">
        <v>0</v>
      </c>
      <c r="AO432" s="37"/>
      <c r="AP432" s="37">
        <v>13</v>
      </c>
      <c r="AQ432" s="37"/>
      <c r="AR432" s="37"/>
      <c r="AS432" s="37"/>
      <c r="AT432" s="37">
        <v>92</v>
      </c>
    </row>
    <row r="433" spans="1:46" ht="20.100000000000001" customHeight="1" x14ac:dyDescent="0.2">
      <c r="D433" s="38" t="s">
        <v>99</v>
      </c>
      <c r="F433" s="39">
        <v>145</v>
      </c>
      <c r="G433" s="40"/>
      <c r="H433" s="40"/>
      <c r="I433" s="40"/>
      <c r="J433" s="39">
        <v>643</v>
      </c>
      <c r="K433" s="39">
        <v>6</v>
      </c>
      <c r="L433" s="39">
        <v>5</v>
      </c>
      <c r="M433" s="40"/>
      <c r="N433" s="39">
        <v>654</v>
      </c>
      <c r="O433" s="40"/>
      <c r="P433" s="40"/>
      <c r="Q433" s="40"/>
      <c r="R433" s="39">
        <v>0</v>
      </c>
      <c r="S433" s="39">
        <v>12</v>
      </c>
      <c r="T433" s="39">
        <v>90</v>
      </c>
      <c r="U433" s="39">
        <v>29</v>
      </c>
      <c r="V433" s="40"/>
      <c r="W433" s="39">
        <v>115</v>
      </c>
      <c r="X433" s="39">
        <v>4</v>
      </c>
      <c r="Y433" s="39">
        <v>3</v>
      </c>
      <c r="Z433" s="39">
        <v>68</v>
      </c>
      <c r="AA433" s="39">
        <v>12</v>
      </c>
      <c r="AB433" s="39">
        <v>6</v>
      </c>
      <c r="AC433" s="39">
        <v>263</v>
      </c>
      <c r="AD433" s="39">
        <v>0</v>
      </c>
      <c r="AE433" s="40"/>
      <c r="AF433" s="39">
        <v>602</v>
      </c>
      <c r="AG433" s="40"/>
      <c r="AH433" s="40"/>
      <c r="AI433" s="40"/>
      <c r="AJ433" s="39">
        <v>185</v>
      </c>
      <c r="AK433" s="40"/>
      <c r="AL433" s="40"/>
      <c r="AM433" s="40"/>
      <c r="AN433" s="39">
        <v>0</v>
      </c>
      <c r="AO433" s="40"/>
      <c r="AP433" s="39">
        <v>12</v>
      </c>
      <c r="AQ433" s="40"/>
      <c r="AR433" s="40"/>
      <c r="AS433" s="40"/>
      <c r="AT433" s="39">
        <v>13</v>
      </c>
    </row>
    <row r="434" spans="1:46" ht="20.100000000000001" customHeight="1" x14ac:dyDescent="0.2">
      <c r="D434" s="2" t="s">
        <v>113</v>
      </c>
      <c r="F434" s="37">
        <v>109</v>
      </c>
      <c r="G434" s="37"/>
      <c r="H434" s="37"/>
      <c r="I434" s="37"/>
      <c r="J434" s="37">
        <v>819</v>
      </c>
      <c r="K434" s="37">
        <v>12</v>
      </c>
      <c r="L434" s="37">
        <v>6</v>
      </c>
      <c r="M434" s="37"/>
      <c r="N434" s="37">
        <v>837</v>
      </c>
      <c r="O434" s="37"/>
      <c r="P434" s="37"/>
      <c r="Q434" s="37"/>
      <c r="R434" s="37">
        <v>0</v>
      </c>
      <c r="S434" s="37">
        <v>25</v>
      </c>
      <c r="T434" s="37">
        <v>79</v>
      </c>
      <c r="U434" s="37">
        <v>42</v>
      </c>
      <c r="V434" s="37"/>
      <c r="W434" s="37">
        <v>135</v>
      </c>
      <c r="X434" s="37">
        <v>4</v>
      </c>
      <c r="Y434" s="37">
        <v>0</v>
      </c>
      <c r="Z434" s="37">
        <v>81</v>
      </c>
      <c r="AA434" s="37">
        <v>14</v>
      </c>
      <c r="AB434" s="37">
        <v>15</v>
      </c>
      <c r="AC434" s="37">
        <v>334</v>
      </c>
      <c r="AD434" s="37">
        <v>0</v>
      </c>
      <c r="AE434" s="37"/>
      <c r="AF434" s="37">
        <v>729</v>
      </c>
      <c r="AG434" s="37"/>
      <c r="AH434" s="37"/>
      <c r="AI434" s="37"/>
      <c r="AJ434" s="37">
        <v>203</v>
      </c>
      <c r="AK434" s="37"/>
      <c r="AL434" s="37"/>
      <c r="AM434" s="37"/>
      <c r="AN434" s="37">
        <v>0</v>
      </c>
      <c r="AO434" s="37"/>
      <c r="AP434" s="37">
        <v>14</v>
      </c>
      <c r="AQ434" s="37"/>
      <c r="AR434" s="37"/>
      <c r="AS434" s="37"/>
      <c r="AT434" s="37">
        <v>1</v>
      </c>
    </row>
    <row r="435" spans="1:46" ht="20.100000000000001" customHeight="1" x14ac:dyDescent="0.2">
      <c r="D435" s="38" t="s">
        <v>101</v>
      </c>
      <c r="F435" s="39">
        <v>127</v>
      </c>
      <c r="G435" s="40"/>
      <c r="H435" s="40"/>
      <c r="I435" s="40"/>
      <c r="J435" s="39">
        <v>565</v>
      </c>
      <c r="K435" s="39">
        <v>4</v>
      </c>
      <c r="L435" s="39">
        <v>7</v>
      </c>
      <c r="M435" s="40"/>
      <c r="N435" s="39">
        <v>576</v>
      </c>
      <c r="O435" s="40"/>
      <c r="P435" s="40"/>
      <c r="Q435" s="40"/>
      <c r="R435" s="39">
        <v>0</v>
      </c>
      <c r="S435" s="39">
        <v>17</v>
      </c>
      <c r="T435" s="39">
        <v>38</v>
      </c>
      <c r="U435" s="39">
        <v>45</v>
      </c>
      <c r="V435" s="40"/>
      <c r="W435" s="39">
        <v>91</v>
      </c>
      <c r="X435" s="39">
        <v>1</v>
      </c>
      <c r="Y435" s="39">
        <v>2</v>
      </c>
      <c r="Z435" s="39">
        <v>76</v>
      </c>
      <c r="AA435" s="39">
        <v>14</v>
      </c>
      <c r="AB435" s="39">
        <v>7</v>
      </c>
      <c r="AC435" s="39">
        <v>228</v>
      </c>
      <c r="AD435" s="39">
        <v>0</v>
      </c>
      <c r="AE435" s="40"/>
      <c r="AF435" s="39">
        <v>519</v>
      </c>
      <c r="AG435" s="40"/>
      <c r="AH435" s="40"/>
      <c r="AI435" s="40"/>
      <c r="AJ435" s="39">
        <v>181</v>
      </c>
      <c r="AK435" s="40"/>
      <c r="AL435" s="40"/>
      <c r="AM435" s="40"/>
      <c r="AN435" s="39">
        <v>0</v>
      </c>
      <c r="AO435" s="40"/>
      <c r="AP435" s="39">
        <v>3</v>
      </c>
      <c r="AQ435" s="40"/>
      <c r="AR435" s="40"/>
      <c r="AS435" s="40"/>
      <c r="AT435" s="39">
        <v>35</v>
      </c>
    </row>
    <row r="436" spans="1:46" ht="20.100000000000001" customHeight="1" x14ac:dyDescent="0.2">
      <c r="D436" s="2" t="s">
        <v>115</v>
      </c>
      <c r="F436" s="37">
        <v>114</v>
      </c>
      <c r="G436" s="37"/>
      <c r="H436" s="37"/>
      <c r="I436" s="37"/>
      <c r="J436" s="37">
        <v>684</v>
      </c>
      <c r="K436" s="37">
        <v>29</v>
      </c>
      <c r="L436" s="37">
        <v>12</v>
      </c>
      <c r="M436" s="37"/>
      <c r="N436" s="37">
        <v>725</v>
      </c>
      <c r="O436" s="37"/>
      <c r="P436" s="37"/>
      <c r="Q436" s="37"/>
      <c r="R436" s="37">
        <v>0</v>
      </c>
      <c r="S436" s="37">
        <v>38</v>
      </c>
      <c r="T436" s="37">
        <v>78</v>
      </c>
      <c r="U436" s="37">
        <v>41</v>
      </c>
      <c r="V436" s="37"/>
      <c r="W436" s="37">
        <v>133</v>
      </c>
      <c r="X436" s="37">
        <v>0</v>
      </c>
      <c r="Y436" s="37">
        <v>1</v>
      </c>
      <c r="Z436" s="37">
        <v>88</v>
      </c>
      <c r="AA436" s="37">
        <v>12</v>
      </c>
      <c r="AB436" s="37">
        <v>13</v>
      </c>
      <c r="AC436" s="37">
        <v>266</v>
      </c>
      <c r="AD436" s="37">
        <v>0</v>
      </c>
      <c r="AE436" s="37"/>
      <c r="AF436" s="37">
        <v>670</v>
      </c>
      <c r="AG436" s="37"/>
      <c r="AH436" s="37"/>
      <c r="AI436" s="37"/>
      <c r="AJ436" s="37">
        <v>151</v>
      </c>
      <c r="AK436" s="37"/>
      <c r="AL436" s="37"/>
      <c r="AM436" s="37"/>
      <c r="AN436" s="37">
        <v>0</v>
      </c>
      <c r="AO436" s="37"/>
      <c r="AP436" s="37">
        <v>18</v>
      </c>
      <c r="AQ436" s="37"/>
      <c r="AR436" s="37"/>
      <c r="AS436" s="37"/>
      <c r="AT436" s="37">
        <v>1</v>
      </c>
    </row>
    <row r="437" spans="1:46" ht="20.100000000000001" customHeight="1" x14ac:dyDescent="0.2">
      <c r="D437" s="38" t="s">
        <v>116</v>
      </c>
      <c r="F437" s="39">
        <v>54</v>
      </c>
      <c r="G437" s="40"/>
      <c r="H437" s="40"/>
      <c r="I437" s="40"/>
      <c r="J437" s="39">
        <v>192</v>
      </c>
      <c r="K437" s="39">
        <v>0</v>
      </c>
      <c r="L437" s="39">
        <v>4</v>
      </c>
      <c r="M437" s="40"/>
      <c r="N437" s="39">
        <v>196</v>
      </c>
      <c r="O437" s="40"/>
      <c r="P437" s="40"/>
      <c r="Q437" s="40"/>
      <c r="R437" s="39">
        <v>0</v>
      </c>
      <c r="S437" s="39">
        <v>7</v>
      </c>
      <c r="T437" s="39">
        <v>25</v>
      </c>
      <c r="U437" s="39">
        <v>10</v>
      </c>
      <c r="V437" s="40"/>
      <c r="W437" s="39">
        <v>21</v>
      </c>
      <c r="X437" s="39">
        <v>1</v>
      </c>
      <c r="Y437" s="39">
        <v>1</v>
      </c>
      <c r="Z437" s="39">
        <v>20</v>
      </c>
      <c r="AA437" s="39">
        <v>5</v>
      </c>
      <c r="AB437" s="39">
        <v>4</v>
      </c>
      <c r="AC437" s="39">
        <v>76</v>
      </c>
      <c r="AD437" s="39">
        <v>0</v>
      </c>
      <c r="AE437" s="40"/>
      <c r="AF437" s="39">
        <v>170</v>
      </c>
      <c r="AG437" s="40"/>
      <c r="AH437" s="40"/>
      <c r="AI437" s="40"/>
      <c r="AJ437" s="39">
        <v>62</v>
      </c>
      <c r="AK437" s="40"/>
      <c r="AL437" s="40"/>
      <c r="AM437" s="40"/>
      <c r="AN437" s="39">
        <v>0</v>
      </c>
      <c r="AO437" s="40"/>
      <c r="AP437" s="39">
        <v>18</v>
      </c>
      <c r="AQ437" s="40"/>
      <c r="AR437" s="40"/>
      <c r="AS437" s="40"/>
      <c r="AT437" s="39">
        <v>1</v>
      </c>
    </row>
    <row r="438" spans="1:46" ht="20.100000000000001" customHeight="1" x14ac:dyDescent="0.2">
      <c r="D438" s="2" t="s">
        <v>117</v>
      </c>
      <c r="F438" s="37">
        <v>66</v>
      </c>
      <c r="G438" s="37"/>
      <c r="H438" s="37"/>
      <c r="I438" s="37"/>
      <c r="J438" s="37">
        <v>184</v>
      </c>
      <c r="K438" s="37">
        <v>3</v>
      </c>
      <c r="L438" s="37">
        <v>2</v>
      </c>
      <c r="M438" s="37"/>
      <c r="N438" s="37">
        <v>189</v>
      </c>
      <c r="O438" s="37"/>
      <c r="P438" s="37"/>
      <c r="Q438" s="37"/>
      <c r="R438" s="37">
        <v>3</v>
      </c>
      <c r="S438" s="37">
        <v>3</v>
      </c>
      <c r="T438" s="37">
        <v>8</v>
      </c>
      <c r="U438" s="37">
        <v>2</v>
      </c>
      <c r="V438" s="37"/>
      <c r="W438" s="37">
        <v>15</v>
      </c>
      <c r="X438" s="37">
        <v>0</v>
      </c>
      <c r="Y438" s="37">
        <v>0</v>
      </c>
      <c r="Z438" s="37">
        <v>17</v>
      </c>
      <c r="AA438" s="37">
        <v>0</v>
      </c>
      <c r="AB438" s="37">
        <v>5</v>
      </c>
      <c r="AC438" s="37">
        <v>111</v>
      </c>
      <c r="AD438" s="37">
        <v>0</v>
      </c>
      <c r="AE438" s="37"/>
      <c r="AF438" s="37">
        <v>164</v>
      </c>
      <c r="AG438" s="37"/>
      <c r="AH438" s="37"/>
      <c r="AI438" s="37"/>
      <c r="AJ438" s="37">
        <v>60</v>
      </c>
      <c r="AK438" s="37"/>
      <c r="AL438" s="37"/>
      <c r="AM438" s="37"/>
      <c r="AN438" s="37">
        <v>0</v>
      </c>
      <c r="AO438" s="37"/>
      <c r="AP438" s="37">
        <v>31</v>
      </c>
      <c r="AQ438" s="37"/>
      <c r="AR438" s="37"/>
      <c r="AS438" s="37"/>
      <c r="AT438" s="37">
        <v>10</v>
      </c>
    </row>
    <row r="439" spans="1:46" ht="20.100000000000001" customHeight="1" x14ac:dyDescent="0.2">
      <c r="D439" s="38" t="s">
        <v>105</v>
      </c>
      <c r="F439" s="39">
        <v>211</v>
      </c>
      <c r="G439" s="40"/>
      <c r="H439" s="40"/>
      <c r="I439" s="40"/>
      <c r="J439" s="39">
        <v>601</v>
      </c>
      <c r="K439" s="39">
        <v>28</v>
      </c>
      <c r="L439" s="39">
        <v>9</v>
      </c>
      <c r="M439" s="40"/>
      <c r="N439" s="39">
        <v>638</v>
      </c>
      <c r="O439" s="40"/>
      <c r="P439" s="40"/>
      <c r="Q439" s="40"/>
      <c r="R439" s="39">
        <v>1</v>
      </c>
      <c r="S439" s="39">
        <v>12</v>
      </c>
      <c r="T439" s="39">
        <v>119</v>
      </c>
      <c r="U439" s="39">
        <v>24</v>
      </c>
      <c r="V439" s="40"/>
      <c r="W439" s="39">
        <v>116</v>
      </c>
      <c r="X439" s="39">
        <v>0</v>
      </c>
      <c r="Y439" s="39">
        <v>4</v>
      </c>
      <c r="Z439" s="39">
        <v>54</v>
      </c>
      <c r="AA439" s="39">
        <v>15</v>
      </c>
      <c r="AB439" s="39">
        <v>10</v>
      </c>
      <c r="AC439" s="39">
        <v>383</v>
      </c>
      <c r="AD439" s="39">
        <v>0</v>
      </c>
      <c r="AE439" s="40"/>
      <c r="AF439" s="39">
        <v>738</v>
      </c>
      <c r="AG439" s="40"/>
      <c r="AH439" s="40"/>
      <c r="AI439" s="40"/>
      <c r="AJ439" s="39">
        <v>96</v>
      </c>
      <c r="AK439" s="40"/>
      <c r="AL439" s="40"/>
      <c r="AM439" s="40"/>
      <c r="AN439" s="39">
        <v>0</v>
      </c>
      <c r="AO439" s="40"/>
      <c r="AP439" s="39">
        <v>15</v>
      </c>
      <c r="AQ439" s="40"/>
      <c r="AR439" s="40"/>
      <c r="AS439" s="40"/>
      <c r="AT439" s="39">
        <v>68</v>
      </c>
    </row>
    <row r="440" spans="1:46"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spans="1:46" s="1" customFormat="1" ht="20.100000000000001" customHeight="1" x14ac:dyDescent="0.2">
      <c r="A441" s="3"/>
      <c r="B441" s="6"/>
      <c r="C441" s="42" t="s">
        <v>180</v>
      </c>
      <c r="D441" s="42"/>
      <c r="E441" s="5"/>
      <c r="F441" s="44">
        <v>960</v>
      </c>
      <c r="G441" s="45"/>
      <c r="H441" s="45"/>
      <c r="I441" s="45"/>
      <c r="J441" s="44">
        <v>4236</v>
      </c>
      <c r="K441" s="44">
        <v>85</v>
      </c>
      <c r="L441" s="44">
        <v>48</v>
      </c>
      <c r="M441" s="45"/>
      <c r="N441" s="44">
        <v>4369</v>
      </c>
      <c r="O441" s="45"/>
      <c r="P441" s="45"/>
      <c r="Q441" s="45"/>
      <c r="R441" s="44">
        <v>4</v>
      </c>
      <c r="S441" s="44">
        <v>131</v>
      </c>
      <c r="T441" s="44">
        <v>507</v>
      </c>
      <c r="U441" s="44">
        <v>206</v>
      </c>
      <c r="V441" s="45"/>
      <c r="W441" s="44">
        <v>740</v>
      </c>
      <c r="X441" s="44">
        <v>11</v>
      </c>
      <c r="Y441" s="44">
        <v>16</v>
      </c>
      <c r="Z441" s="44">
        <v>482</v>
      </c>
      <c r="AA441" s="44">
        <v>92</v>
      </c>
      <c r="AB441" s="44">
        <v>79</v>
      </c>
      <c r="AC441" s="44">
        <v>1941</v>
      </c>
      <c r="AD441" s="44">
        <v>0</v>
      </c>
      <c r="AE441" s="45"/>
      <c r="AF441" s="44">
        <v>4209</v>
      </c>
      <c r="AG441" s="45"/>
      <c r="AH441" s="45"/>
      <c r="AI441" s="45"/>
      <c r="AJ441" s="44">
        <v>996</v>
      </c>
      <c r="AK441" s="45"/>
      <c r="AL441" s="45"/>
      <c r="AM441" s="45"/>
      <c r="AN441" s="44">
        <v>0</v>
      </c>
      <c r="AO441" s="45"/>
      <c r="AP441" s="44">
        <v>124</v>
      </c>
      <c r="AQ441" s="45"/>
      <c r="AR441" s="45"/>
      <c r="AS441" s="45"/>
      <c r="AT441" s="44">
        <v>221</v>
      </c>
    </row>
    <row r="442" spans="1:46"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row>
    <row r="443" spans="1:46" s="1" customFormat="1" ht="20.100000000000001" customHeight="1" x14ac:dyDescent="0.25">
      <c r="A443" s="3"/>
      <c r="B443" s="49" t="s">
        <v>282</v>
      </c>
      <c r="C443" s="50"/>
      <c r="D443" s="50"/>
      <c r="E443" s="5"/>
      <c r="F443" s="51">
        <v>960</v>
      </c>
      <c r="G443" s="52"/>
      <c r="H443" s="52"/>
      <c r="I443" s="52"/>
      <c r="J443" s="51">
        <v>4236</v>
      </c>
      <c r="K443" s="51">
        <v>85</v>
      </c>
      <c r="L443" s="51">
        <v>48</v>
      </c>
      <c r="M443" s="52"/>
      <c r="N443" s="51">
        <v>4369</v>
      </c>
      <c r="O443" s="52"/>
      <c r="P443" s="52"/>
      <c r="Q443" s="52"/>
      <c r="R443" s="51">
        <v>4</v>
      </c>
      <c r="S443" s="51">
        <v>131</v>
      </c>
      <c r="T443" s="51">
        <v>507</v>
      </c>
      <c r="U443" s="51">
        <v>206</v>
      </c>
      <c r="V443" s="52"/>
      <c r="W443" s="51">
        <v>740</v>
      </c>
      <c r="X443" s="51">
        <v>11</v>
      </c>
      <c r="Y443" s="51">
        <v>16</v>
      </c>
      <c r="Z443" s="51">
        <v>482</v>
      </c>
      <c r="AA443" s="51">
        <v>92</v>
      </c>
      <c r="AB443" s="51">
        <v>79</v>
      </c>
      <c r="AC443" s="51">
        <v>1941</v>
      </c>
      <c r="AD443" s="51">
        <v>0</v>
      </c>
      <c r="AE443" s="52"/>
      <c r="AF443" s="51">
        <v>4209</v>
      </c>
      <c r="AG443" s="52"/>
      <c r="AH443" s="52"/>
      <c r="AI443" s="52"/>
      <c r="AJ443" s="51">
        <v>996</v>
      </c>
      <c r="AK443" s="52"/>
      <c r="AL443" s="52"/>
      <c r="AM443" s="52"/>
      <c r="AN443" s="51">
        <v>0</v>
      </c>
      <c r="AO443" s="52"/>
      <c r="AP443" s="51">
        <v>124</v>
      </c>
      <c r="AQ443" s="52"/>
      <c r="AR443" s="52"/>
      <c r="AS443" s="52"/>
      <c r="AT443" s="51">
        <v>221</v>
      </c>
    </row>
    <row r="444" spans="1:46"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spans="1:46"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spans="1:46"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spans="1:46" ht="20.100000000000001" customHeight="1" x14ac:dyDescent="0.2">
      <c r="D447" s="2" t="s">
        <v>124</v>
      </c>
      <c r="F447" s="37">
        <v>81</v>
      </c>
      <c r="G447" s="37"/>
      <c r="H447" s="37"/>
      <c r="I447" s="37"/>
      <c r="J447" s="37">
        <v>331</v>
      </c>
      <c r="K447" s="37">
        <v>6</v>
      </c>
      <c r="L447" s="37">
        <v>1</v>
      </c>
      <c r="M447" s="37"/>
      <c r="N447" s="37">
        <v>338</v>
      </c>
      <c r="O447" s="37"/>
      <c r="P447" s="37"/>
      <c r="Q447" s="37"/>
      <c r="R447" s="37">
        <v>0</v>
      </c>
      <c r="S447" s="37">
        <v>8</v>
      </c>
      <c r="T447" s="37">
        <v>33</v>
      </c>
      <c r="U447" s="37">
        <v>10</v>
      </c>
      <c r="V447" s="37"/>
      <c r="W447" s="37">
        <v>44</v>
      </c>
      <c r="X447" s="37">
        <v>0</v>
      </c>
      <c r="Y447" s="37">
        <v>8</v>
      </c>
      <c r="Z447" s="37">
        <v>26</v>
      </c>
      <c r="AA447" s="37">
        <v>9</v>
      </c>
      <c r="AB447" s="37">
        <v>66</v>
      </c>
      <c r="AC447" s="37">
        <v>109</v>
      </c>
      <c r="AD447" s="37">
        <v>0</v>
      </c>
      <c r="AE447" s="37"/>
      <c r="AF447" s="37">
        <v>313</v>
      </c>
      <c r="AG447" s="37"/>
      <c r="AH447" s="37"/>
      <c r="AI447" s="37"/>
      <c r="AJ447" s="37">
        <v>68</v>
      </c>
      <c r="AK447" s="37"/>
      <c r="AL447" s="37"/>
      <c r="AM447" s="37"/>
      <c r="AN447" s="37">
        <v>0</v>
      </c>
      <c r="AO447" s="37"/>
      <c r="AP447" s="37">
        <v>38</v>
      </c>
      <c r="AQ447" s="37"/>
      <c r="AR447" s="37"/>
      <c r="AS447" s="37"/>
      <c r="AT447" s="37">
        <v>33</v>
      </c>
    </row>
    <row r="448" spans="1:46" ht="20.100000000000001" customHeight="1" x14ac:dyDescent="0.2">
      <c r="D448" s="38" t="s">
        <v>99</v>
      </c>
      <c r="F448" s="39">
        <v>110</v>
      </c>
      <c r="G448" s="40"/>
      <c r="H448" s="40"/>
      <c r="I448" s="40"/>
      <c r="J448" s="39">
        <v>316</v>
      </c>
      <c r="K448" s="39">
        <v>8</v>
      </c>
      <c r="L448" s="39">
        <v>5</v>
      </c>
      <c r="M448" s="40"/>
      <c r="N448" s="39">
        <v>329</v>
      </c>
      <c r="O448" s="40"/>
      <c r="P448" s="40"/>
      <c r="Q448" s="40"/>
      <c r="R448" s="39">
        <v>0</v>
      </c>
      <c r="S448" s="39">
        <v>9</v>
      </c>
      <c r="T448" s="39">
        <v>31</v>
      </c>
      <c r="U448" s="39">
        <v>19</v>
      </c>
      <c r="V448" s="40"/>
      <c r="W448" s="39">
        <v>39</v>
      </c>
      <c r="X448" s="39">
        <v>0</v>
      </c>
      <c r="Y448" s="39">
        <v>14</v>
      </c>
      <c r="Z448" s="39">
        <v>34</v>
      </c>
      <c r="AA448" s="39">
        <v>7</v>
      </c>
      <c r="AB448" s="39">
        <v>43</v>
      </c>
      <c r="AC448" s="39">
        <v>109</v>
      </c>
      <c r="AD448" s="39">
        <v>0</v>
      </c>
      <c r="AE448" s="40"/>
      <c r="AF448" s="39">
        <v>305</v>
      </c>
      <c r="AG448" s="40"/>
      <c r="AH448" s="40"/>
      <c r="AI448" s="40"/>
      <c r="AJ448" s="39">
        <v>88</v>
      </c>
      <c r="AK448" s="40"/>
      <c r="AL448" s="40"/>
      <c r="AM448" s="40"/>
      <c r="AN448" s="39">
        <v>0</v>
      </c>
      <c r="AO448" s="40"/>
      <c r="AP448" s="39">
        <v>46</v>
      </c>
      <c r="AQ448" s="40"/>
      <c r="AR448" s="40"/>
      <c r="AS448" s="40"/>
      <c r="AT448" s="39">
        <v>19</v>
      </c>
    </row>
    <row r="449" spans="1:46" ht="20.100000000000001" customHeight="1" x14ac:dyDescent="0.2">
      <c r="D449" s="2" t="s">
        <v>113</v>
      </c>
      <c r="F449" s="37">
        <v>111</v>
      </c>
      <c r="G449" s="37"/>
      <c r="H449" s="37"/>
      <c r="I449" s="37"/>
      <c r="J449" s="37">
        <v>314</v>
      </c>
      <c r="K449" s="37">
        <v>4</v>
      </c>
      <c r="L449" s="37">
        <v>7</v>
      </c>
      <c r="M449" s="37"/>
      <c r="N449" s="37">
        <v>325</v>
      </c>
      <c r="O449" s="37"/>
      <c r="P449" s="37"/>
      <c r="Q449" s="37"/>
      <c r="R449" s="37">
        <v>0</v>
      </c>
      <c r="S449" s="37">
        <v>47</v>
      </c>
      <c r="T449" s="37">
        <v>42</v>
      </c>
      <c r="U449" s="37">
        <v>7</v>
      </c>
      <c r="V449" s="37"/>
      <c r="W449" s="37">
        <v>44</v>
      </c>
      <c r="X449" s="37">
        <v>1</v>
      </c>
      <c r="Y449" s="37">
        <v>9</v>
      </c>
      <c r="Z449" s="37">
        <v>20</v>
      </c>
      <c r="AA449" s="37">
        <v>13</v>
      </c>
      <c r="AB449" s="37">
        <v>61</v>
      </c>
      <c r="AC449" s="37">
        <v>111</v>
      </c>
      <c r="AD449" s="37">
        <v>0</v>
      </c>
      <c r="AE449" s="37"/>
      <c r="AF449" s="37">
        <v>355</v>
      </c>
      <c r="AG449" s="37"/>
      <c r="AH449" s="37"/>
      <c r="AI449" s="37"/>
      <c r="AJ449" s="37">
        <v>81</v>
      </c>
      <c r="AK449" s="37"/>
      <c r="AL449" s="37"/>
      <c r="AM449" s="37"/>
      <c r="AN449" s="37">
        <v>0</v>
      </c>
      <c r="AO449" s="37"/>
      <c r="AP449" s="37">
        <v>0</v>
      </c>
      <c r="AQ449" s="37"/>
      <c r="AR449" s="37"/>
      <c r="AS449" s="37"/>
      <c r="AT449" s="37">
        <v>21</v>
      </c>
    </row>
    <row r="450" spans="1:46" ht="20.100000000000001" customHeight="1" x14ac:dyDescent="0.2">
      <c r="D450" s="38" t="s">
        <v>174</v>
      </c>
      <c r="F450" s="39">
        <v>91</v>
      </c>
      <c r="G450" s="40"/>
      <c r="H450" s="40"/>
      <c r="I450" s="40"/>
      <c r="J450" s="39">
        <v>319</v>
      </c>
      <c r="K450" s="39">
        <v>2</v>
      </c>
      <c r="L450" s="39">
        <v>2</v>
      </c>
      <c r="M450" s="40"/>
      <c r="N450" s="39">
        <v>323</v>
      </c>
      <c r="O450" s="40"/>
      <c r="P450" s="40"/>
      <c r="Q450" s="40"/>
      <c r="R450" s="39">
        <v>0</v>
      </c>
      <c r="S450" s="39">
        <v>10</v>
      </c>
      <c r="T450" s="39">
        <v>26</v>
      </c>
      <c r="U450" s="39">
        <v>13</v>
      </c>
      <c r="V450" s="40"/>
      <c r="W450" s="39">
        <v>42</v>
      </c>
      <c r="X450" s="39">
        <v>1</v>
      </c>
      <c r="Y450" s="39">
        <v>6</v>
      </c>
      <c r="Z450" s="39">
        <v>19</v>
      </c>
      <c r="AA450" s="39">
        <v>6</v>
      </c>
      <c r="AB450" s="39">
        <v>64</v>
      </c>
      <c r="AC450" s="39">
        <v>121</v>
      </c>
      <c r="AD450" s="39">
        <v>0</v>
      </c>
      <c r="AE450" s="40"/>
      <c r="AF450" s="39">
        <v>308</v>
      </c>
      <c r="AG450" s="40"/>
      <c r="AH450" s="40"/>
      <c r="AI450" s="40"/>
      <c r="AJ450" s="39">
        <v>73</v>
      </c>
      <c r="AK450" s="40"/>
      <c r="AL450" s="40"/>
      <c r="AM450" s="40"/>
      <c r="AN450" s="39">
        <v>0</v>
      </c>
      <c r="AO450" s="40"/>
      <c r="AP450" s="39">
        <v>33</v>
      </c>
      <c r="AQ450" s="40"/>
      <c r="AR450" s="40"/>
      <c r="AS450" s="40"/>
      <c r="AT450" s="39">
        <v>15</v>
      </c>
    </row>
    <row r="451" spans="1:46" ht="20.100000000000001" customHeight="1" x14ac:dyDescent="0.2">
      <c r="D451" s="2" t="s">
        <v>115</v>
      </c>
      <c r="F451" s="37">
        <v>135</v>
      </c>
      <c r="G451" s="37"/>
      <c r="H451" s="37"/>
      <c r="I451" s="37"/>
      <c r="J451" s="37">
        <v>325</v>
      </c>
      <c r="K451" s="37">
        <v>1</v>
      </c>
      <c r="L451" s="37">
        <v>4</v>
      </c>
      <c r="M451" s="37"/>
      <c r="N451" s="37">
        <v>330</v>
      </c>
      <c r="O451" s="37"/>
      <c r="P451" s="37"/>
      <c r="Q451" s="37"/>
      <c r="R451" s="37">
        <v>1</v>
      </c>
      <c r="S451" s="37">
        <v>8</v>
      </c>
      <c r="T451" s="37">
        <v>24</v>
      </c>
      <c r="U451" s="37">
        <v>6</v>
      </c>
      <c r="V451" s="37"/>
      <c r="W451" s="37">
        <v>43</v>
      </c>
      <c r="X451" s="37">
        <v>3</v>
      </c>
      <c r="Y451" s="37">
        <v>13</v>
      </c>
      <c r="Z451" s="37">
        <v>34</v>
      </c>
      <c r="AA451" s="37">
        <v>12</v>
      </c>
      <c r="AB451" s="37">
        <v>70</v>
      </c>
      <c r="AC451" s="37">
        <v>118</v>
      </c>
      <c r="AD451" s="37">
        <v>0</v>
      </c>
      <c r="AE451" s="37"/>
      <c r="AF451" s="37">
        <v>332</v>
      </c>
      <c r="AG451" s="37"/>
      <c r="AH451" s="37"/>
      <c r="AI451" s="37"/>
      <c r="AJ451" s="37">
        <v>98</v>
      </c>
      <c r="AK451" s="37"/>
      <c r="AL451" s="37"/>
      <c r="AM451" s="37"/>
      <c r="AN451" s="37">
        <v>0</v>
      </c>
      <c r="AO451" s="37"/>
      <c r="AP451" s="37">
        <v>35</v>
      </c>
      <c r="AQ451" s="37"/>
      <c r="AR451" s="37"/>
      <c r="AS451" s="37"/>
      <c r="AT451" s="37">
        <v>32</v>
      </c>
    </row>
    <row r="452" spans="1:46"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spans="1:46" s="1" customFormat="1" ht="20.100000000000001" customHeight="1" x14ac:dyDescent="0.2">
      <c r="A453" s="3"/>
      <c r="B453" s="6"/>
      <c r="C453" s="42" t="s">
        <v>180</v>
      </c>
      <c r="D453" s="42"/>
      <c r="E453" s="5"/>
      <c r="F453" s="44">
        <v>528</v>
      </c>
      <c r="G453" s="45"/>
      <c r="H453" s="45"/>
      <c r="I453" s="45"/>
      <c r="J453" s="44">
        <v>1605</v>
      </c>
      <c r="K453" s="44">
        <v>21</v>
      </c>
      <c r="L453" s="44">
        <v>19</v>
      </c>
      <c r="M453" s="45"/>
      <c r="N453" s="44">
        <v>1645</v>
      </c>
      <c r="O453" s="45"/>
      <c r="P453" s="45"/>
      <c r="Q453" s="45"/>
      <c r="R453" s="44">
        <v>1</v>
      </c>
      <c r="S453" s="44">
        <v>82</v>
      </c>
      <c r="T453" s="44">
        <v>156</v>
      </c>
      <c r="U453" s="44">
        <v>55</v>
      </c>
      <c r="V453" s="45"/>
      <c r="W453" s="44">
        <v>212</v>
      </c>
      <c r="X453" s="44">
        <v>5</v>
      </c>
      <c r="Y453" s="44">
        <v>50</v>
      </c>
      <c r="Z453" s="44">
        <v>133</v>
      </c>
      <c r="AA453" s="44">
        <v>47</v>
      </c>
      <c r="AB453" s="44">
        <v>304</v>
      </c>
      <c r="AC453" s="44">
        <v>568</v>
      </c>
      <c r="AD453" s="44">
        <v>0</v>
      </c>
      <c r="AE453" s="45"/>
      <c r="AF453" s="44">
        <v>1613</v>
      </c>
      <c r="AG453" s="45"/>
      <c r="AH453" s="45"/>
      <c r="AI453" s="45"/>
      <c r="AJ453" s="44">
        <v>408</v>
      </c>
      <c r="AK453" s="45"/>
      <c r="AL453" s="45"/>
      <c r="AM453" s="45"/>
      <c r="AN453" s="44">
        <v>0</v>
      </c>
      <c r="AO453" s="45"/>
      <c r="AP453" s="44">
        <v>152</v>
      </c>
      <c r="AQ453" s="45"/>
      <c r="AR453" s="45"/>
      <c r="AS453" s="45"/>
      <c r="AT453" s="44">
        <v>120</v>
      </c>
    </row>
    <row r="454" spans="1:46"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row>
    <row r="455" spans="1:46" s="1" customFormat="1" ht="20.100000000000001" customHeight="1" x14ac:dyDescent="0.25">
      <c r="A455" s="3"/>
      <c r="B455" s="49" t="s">
        <v>284</v>
      </c>
      <c r="C455" s="50"/>
      <c r="D455" s="50"/>
      <c r="E455" s="5"/>
      <c r="F455" s="51">
        <v>528</v>
      </c>
      <c r="G455" s="52"/>
      <c r="H455" s="52"/>
      <c r="I455" s="52"/>
      <c r="J455" s="51">
        <v>1605</v>
      </c>
      <c r="K455" s="51">
        <v>21</v>
      </c>
      <c r="L455" s="51">
        <v>19</v>
      </c>
      <c r="M455" s="52"/>
      <c r="N455" s="51">
        <v>1645</v>
      </c>
      <c r="O455" s="52"/>
      <c r="P455" s="52"/>
      <c r="Q455" s="52"/>
      <c r="R455" s="51">
        <v>1</v>
      </c>
      <c r="S455" s="51">
        <v>82</v>
      </c>
      <c r="T455" s="51">
        <v>156</v>
      </c>
      <c r="U455" s="51">
        <v>55</v>
      </c>
      <c r="V455" s="52"/>
      <c r="W455" s="51">
        <v>212</v>
      </c>
      <c r="X455" s="51">
        <v>5</v>
      </c>
      <c r="Y455" s="51">
        <v>50</v>
      </c>
      <c r="Z455" s="51">
        <v>133</v>
      </c>
      <c r="AA455" s="51">
        <v>47</v>
      </c>
      <c r="AB455" s="51">
        <v>304</v>
      </c>
      <c r="AC455" s="51">
        <v>568</v>
      </c>
      <c r="AD455" s="51">
        <v>0</v>
      </c>
      <c r="AE455" s="52"/>
      <c r="AF455" s="51">
        <v>1613</v>
      </c>
      <c r="AG455" s="52"/>
      <c r="AH455" s="52"/>
      <c r="AI455" s="52"/>
      <c r="AJ455" s="51">
        <v>408</v>
      </c>
      <c r="AK455" s="52"/>
      <c r="AL455" s="52"/>
      <c r="AM455" s="52"/>
      <c r="AN455" s="51">
        <v>0</v>
      </c>
      <c r="AO455" s="52"/>
      <c r="AP455" s="51">
        <v>152</v>
      </c>
      <c r="AQ455" s="52"/>
      <c r="AR455" s="52"/>
      <c r="AS455" s="52"/>
      <c r="AT455" s="51">
        <v>120</v>
      </c>
    </row>
    <row r="456" spans="1:46"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spans="1:46"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spans="1:46"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spans="1:46" ht="20.100000000000001" customHeight="1" x14ac:dyDescent="0.2">
      <c r="D459" s="2" t="s">
        <v>124</v>
      </c>
      <c r="F459" s="37">
        <v>1</v>
      </c>
      <c r="G459" s="37"/>
      <c r="H459" s="37"/>
      <c r="I459" s="37"/>
      <c r="J459" s="37">
        <v>0</v>
      </c>
      <c r="K459" s="37">
        <v>0</v>
      </c>
      <c r="L459" s="37">
        <v>0</v>
      </c>
      <c r="M459" s="37"/>
      <c r="N459" s="37">
        <v>0</v>
      </c>
      <c r="O459" s="37"/>
      <c r="P459" s="37"/>
      <c r="Q459" s="37"/>
      <c r="R459" s="37">
        <v>0</v>
      </c>
      <c r="S459" s="37">
        <v>0</v>
      </c>
      <c r="T459" s="37">
        <v>0</v>
      </c>
      <c r="U459" s="37">
        <v>0</v>
      </c>
      <c r="V459" s="37"/>
      <c r="W459" s="37">
        <v>0</v>
      </c>
      <c r="X459" s="37">
        <v>0</v>
      </c>
      <c r="Y459" s="37">
        <v>0</v>
      </c>
      <c r="Z459" s="37">
        <v>0</v>
      </c>
      <c r="AA459" s="37">
        <v>0</v>
      </c>
      <c r="AB459" s="37">
        <v>0</v>
      </c>
      <c r="AC459" s="37">
        <v>1</v>
      </c>
      <c r="AD459" s="37">
        <v>0</v>
      </c>
      <c r="AE459" s="37"/>
      <c r="AF459" s="37">
        <v>1</v>
      </c>
      <c r="AG459" s="37"/>
      <c r="AH459" s="37"/>
      <c r="AI459" s="37"/>
      <c r="AJ459" s="37">
        <v>0</v>
      </c>
      <c r="AK459" s="37"/>
      <c r="AL459" s="37"/>
      <c r="AM459" s="37"/>
      <c r="AN459" s="37">
        <v>0</v>
      </c>
      <c r="AO459" s="37"/>
      <c r="AP459" s="37">
        <v>0</v>
      </c>
      <c r="AQ459" s="37"/>
      <c r="AR459" s="37"/>
      <c r="AS459" s="37"/>
      <c r="AT459" s="37">
        <v>0</v>
      </c>
    </row>
    <row r="460" spans="1:46" ht="20.100000000000001" customHeight="1" x14ac:dyDescent="0.2">
      <c r="D460" s="38" t="s">
        <v>99</v>
      </c>
      <c r="F460" s="39">
        <v>0</v>
      </c>
      <c r="G460" s="40"/>
      <c r="H460" s="40"/>
      <c r="I460" s="40"/>
      <c r="J460" s="39">
        <v>0</v>
      </c>
      <c r="K460" s="39">
        <v>0</v>
      </c>
      <c r="L460" s="39">
        <v>0</v>
      </c>
      <c r="M460" s="40"/>
      <c r="N460" s="39">
        <v>0</v>
      </c>
      <c r="O460" s="40"/>
      <c r="P460" s="40"/>
      <c r="Q460" s="40"/>
      <c r="R460" s="39">
        <v>0</v>
      </c>
      <c r="S460" s="39">
        <v>0</v>
      </c>
      <c r="T460" s="39">
        <v>0</v>
      </c>
      <c r="U460" s="39">
        <v>0</v>
      </c>
      <c r="V460" s="40"/>
      <c r="W460" s="39">
        <v>0</v>
      </c>
      <c r="X460" s="39">
        <v>0</v>
      </c>
      <c r="Y460" s="39">
        <v>0</v>
      </c>
      <c r="Z460" s="39">
        <v>0</v>
      </c>
      <c r="AA460" s="39">
        <v>0</v>
      </c>
      <c r="AB460" s="39">
        <v>0</v>
      </c>
      <c r="AC460" s="39">
        <v>0</v>
      </c>
      <c r="AD460" s="39">
        <v>0</v>
      </c>
      <c r="AE460" s="40"/>
      <c r="AF460" s="39">
        <v>0</v>
      </c>
      <c r="AG460" s="40"/>
      <c r="AH460" s="40"/>
      <c r="AI460" s="40"/>
      <c r="AJ460" s="39">
        <v>0</v>
      </c>
      <c r="AK460" s="40"/>
      <c r="AL460" s="40"/>
      <c r="AM460" s="40"/>
      <c r="AN460" s="39">
        <v>0</v>
      </c>
      <c r="AO460" s="40"/>
      <c r="AP460" s="39">
        <v>0</v>
      </c>
      <c r="AQ460" s="40"/>
      <c r="AR460" s="40"/>
      <c r="AS460" s="40"/>
      <c r="AT460" s="39">
        <v>0</v>
      </c>
    </row>
    <row r="461" spans="1:46" ht="20.100000000000001" customHeight="1" x14ac:dyDescent="0.2">
      <c r="B461" s="5"/>
      <c r="D461" s="2" t="s">
        <v>113</v>
      </c>
      <c r="F461" s="37">
        <v>0</v>
      </c>
      <c r="G461" s="37"/>
      <c r="H461" s="37"/>
      <c r="I461" s="37"/>
      <c r="J461" s="37">
        <v>0</v>
      </c>
      <c r="K461" s="37">
        <v>0</v>
      </c>
      <c r="L461" s="37">
        <v>0</v>
      </c>
      <c r="M461" s="37"/>
      <c r="N461" s="37">
        <v>0</v>
      </c>
      <c r="O461" s="37"/>
      <c r="P461" s="37"/>
      <c r="Q461" s="37"/>
      <c r="R461" s="37">
        <v>0</v>
      </c>
      <c r="S461" s="37">
        <v>0</v>
      </c>
      <c r="T461" s="37">
        <v>0</v>
      </c>
      <c r="U461" s="37">
        <v>0</v>
      </c>
      <c r="V461" s="37"/>
      <c r="W461" s="37">
        <v>0</v>
      </c>
      <c r="X461" s="37">
        <v>0</v>
      </c>
      <c r="Y461" s="37">
        <v>0</v>
      </c>
      <c r="Z461" s="37">
        <v>0</v>
      </c>
      <c r="AA461" s="37">
        <v>0</v>
      </c>
      <c r="AB461" s="37">
        <v>0</v>
      </c>
      <c r="AC461" s="37">
        <v>0</v>
      </c>
      <c r="AD461" s="37">
        <v>0</v>
      </c>
      <c r="AE461" s="37"/>
      <c r="AF461" s="37">
        <v>0</v>
      </c>
      <c r="AG461" s="37"/>
      <c r="AH461" s="37"/>
      <c r="AI461" s="37"/>
      <c r="AJ461" s="37">
        <v>0</v>
      </c>
      <c r="AK461" s="37"/>
      <c r="AL461" s="37"/>
      <c r="AM461" s="37"/>
      <c r="AN461" s="37">
        <v>0</v>
      </c>
      <c r="AO461" s="37"/>
      <c r="AP461" s="37">
        <v>0</v>
      </c>
      <c r="AQ461" s="37"/>
      <c r="AR461" s="37"/>
      <c r="AS461" s="37"/>
      <c r="AT461" s="37">
        <v>0</v>
      </c>
    </row>
    <row r="462" spans="1:46" ht="20.100000000000001" customHeight="1" x14ac:dyDescent="0.2">
      <c r="D462" s="38" t="s">
        <v>174</v>
      </c>
      <c r="F462" s="39">
        <v>3</v>
      </c>
      <c r="G462" s="40"/>
      <c r="H462" s="40"/>
      <c r="I462" s="40"/>
      <c r="J462" s="39">
        <v>0</v>
      </c>
      <c r="K462" s="39">
        <v>0</v>
      </c>
      <c r="L462" s="39">
        <v>0</v>
      </c>
      <c r="M462" s="40"/>
      <c r="N462" s="39">
        <v>0</v>
      </c>
      <c r="O462" s="40"/>
      <c r="P462" s="40"/>
      <c r="Q462" s="40"/>
      <c r="R462" s="39">
        <v>0</v>
      </c>
      <c r="S462" s="39">
        <v>0</v>
      </c>
      <c r="T462" s="39">
        <v>0</v>
      </c>
      <c r="U462" s="39">
        <v>0</v>
      </c>
      <c r="V462" s="40"/>
      <c r="W462" s="39">
        <v>0</v>
      </c>
      <c r="X462" s="39">
        <v>0</v>
      </c>
      <c r="Y462" s="39">
        <v>0</v>
      </c>
      <c r="Z462" s="39">
        <v>1</v>
      </c>
      <c r="AA462" s="39">
        <v>0</v>
      </c>
      <c r="AB462" s="39">
        <v>0</v>
      </c>
      <c r="AC462" s="39">
        <v>1</v>
      </c>
      <c r="AD462" s="39">
        <v>0</v>
      </c>
      <c r="AE462" s="40"/>
      <c r="AF462" s="39">
        <v>2</v>
      </c>
      <c r="AG462" s="40"/>
      <c r="AH462" s="40"/>
      <c r="AI462" s="40"/>
      <c r="AJ462" s="39">
        <v>1</v>
      </c>
      <c r="AK462" s="40"/>
      <c r="AL462" s="40"/>
      <c r="AM462" s="40"/>
      <c r="AN462" s="39">
        <v>0</v>
      </c>
      <c r="AO462" s="40"/>
      <c r="AP462" s="39">
        <v>0</v>
      </c>
      <c r="AQ462" s="40"/>
      <c r="AR462" s="40"/>
      <c r="AS462" s="40"/>
      <c r="AT462" s="39">
        <v>0</v>
      </c>
    </row>
    <row r="463" spans="1:46" ht="20.100000000000001" customHeight="1" x14ac:dyDescent="0.2">
      <c r="D463" s="2" t="s">
        <v>102</v>
      </c>
      <c r="F463" s="37">
        <v>0</v>
      </c>
      <c r="G463" s="37"/>
      <c r="H463" s="37"/>
      <c r="I463" s="37"/>
      <c r="J463" s="37">
        <v>0</v>
      </c>
      <c r="K463" s="37">
        <v>1</v>
      </c>
      <c r="L463" s="37">
        <v>0</v>
      </c>
      <c r="M463" s="37"/>
      <c r="N463" s="37">
        <v>1</v>
      </c>
      <c r="O463" s="37"/>
      <c r="P463" s="37"/>
      <c r="Q463" s="37"/>
      <c r="R463" s="37">
        <v>0</v>
      </c>
      <c r="S463" s="37">
        <v>0</v>
      </c>
      <c r="T463" s="37">
        <v>0</v>
      </c>
      <c r="U463" s="37">
        <v>0</v>
      </c>
      <c r="V463" s="37"/>
      <c r="W463" s="37">
        <v>0</v>
      </c>
      <c r="X463" s="37">
        <v>0</v>
      </c>
      <c r="Y463" s="37">
        <v>0</v>
      </c>
      <c r="Z463" s="37">
        <v>0</v>
      </c>
      <c r="AA463" s="37">
        <v>0</v>
      </c>
      <c r="AB463" s="37">
        <v>0</v>
      </c>
      <c r="AC463" s="37">
        <v>1</v>
      </c>
      <c r="AD463" s="37">
        <v>0</v>
      </c>
      <c r="AE463" s="37"/>
      <c r="AF463" s="37">
        <v>1</v>
      </c>
      <c r="AG463" s="37"/>
      <c r="AH463" s="37"/>
      <c r="AI463" s="37"/>
      <c r="AJ463" s="37">
        <v>0</v>
      </c>
      <c r="AK463" s="37"/>
      <c r="AL463" s="37"/>
      <c r="AM463" s="37"/>
      <c r="AN463" s="37">
        <v>0</v>
      </c>
      <c r="AO463" s="37"/>
      <c r="AP463" s="37">
        <v>0</v>
      </c>
      <c r="AQ463" s="37"/>
      <c r="AR463" s="37"/>
      <c r="AS463" s="37"/>
      <c r="AT463" s="37">
        <v>0</v>
      </c>
    </row>
    <row r="464" spans="1:46" ht="20.100000000000001" customHeight="1" x14ac:dyDescent="0.2">
      <c r="D464" s="38" t="s">
        <v>116</v>
      </c>
      <c r="F464" s="39">
        <v>0</v>
      </c>
      <c r="G464" s="40"/>
      <c r="H464" s="40"/>
      <c r="I464" s="40"/>
      <c r="J464" s="39">
        <v>0</v>
      </c>
      <c r="K464" s="39">
        <v>0</v>
      </c>
      <c r="L464" s="39">
        <v>0</v>
      </c>
      <c r="M464" s="40"/>
      <c r="N464" s="39">
        <v>0</v>
      </c>
      <c r="O464" s="40"/>
      <c r="P464" s="40"/>
      <c r="Q464" s="40"/>
      <c r="R464" s="39">
        <v>0</v>
      </c>
      <c r="S464" s="39">
        <v>0</v>
      </c>
      <c r="T464" s="39">
        <v>0</v>
      </c>
      <c r="U464" s="39">
        <v>0</v>
      </c>
      <c r="V464" s="40"/>
      <c r="W464" s="39">
        <v>0</v>
      </c>
      <c r="X464" s="39">
        <v>0</v>
      </c>
      <c r="Y464" s="39">
        <v>0</v>
      </c>
      <c r="Z464" s="39">
        <v>0</v>
      </c>
      <c r="AA464" s="39">
        <v>0</v>
      </c>
      <c r="AB464" s="39">
        <v>0</v>
      </c>
      <c r="AC464" s="39">
        <v>0</v>
      </c>
      <c r="AD464" s="39">
        <v>0</v>
      </c>
      <c r="AE464" s="40"/>
      <c r="AF464" s="39">
        <v>0</v>
      </c>
      <c r="AG464" s="40"/>
      <c r="AH464" s="40"/>
      <c r="AI464" s="40"/>
      <c r="AJ464" s="39">
        <v>0</v>
      </c>
      <c r="AK464" s="40"/>
      <c r="AL464" s="40"/>
      <c r="AM464" s="40"/>
      <c r="AN464" s="39">
        <v>0</v>
      </c>
      <c r="AO464" s="40"/>
      <c r="AP464" s="39">
        <v>0</v>
      </c>
      <c r="AQ464" s="40"/>
      <c r="AR464" s="40"/>
      <c r="AS464" s="40"/>
      <c r="AT464" s="39">
        <v>0</v>
      </c>
    </row>
    <row r="465" spans="2:46"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row>
    <row r="466" spans="2:46" ht="20.100000000000001" customHeight="1" x14ac:dyDescent="0.2">
      <c r="C466" s="42" t="s">
        <v>122</v>
      </c>
      <c r="D466" s="42"/>
      <c r="F466" s="44">
        <v>4</v>
      </c>
      <c r="G466" s="45"/>
      <c r="H466" s="45"/>
      <c r="I466" s="45"/>
      <c r="J466" s="44">
        <v>0</v>
      </c>
      <c r="K466" s="44">
        <v>1</v>
      </c>
      <c r="L466" s="44">
        <v>0</v>
      </c>
      <c r="M466" s="45"/>
      <c r="N466" s="44">
        <v>1</v>
      </c>
      <c r="O466" s="45"/>
      <c r="P466" s="45"/>
      <c r="Q466" s="45"/>
      <c r="R466" s="44">
        <v>0</v>
      </c>
      <c r="S466" s="44">
        <v>0</v>
      </c>
      <c r="T466" s="44">
        <v>0</v>
      </c>
      <c r="U466" s="44">
        <v>0</v>
      </c>
      <c r="V466" s="45"/>
      <c r="W466" s="44">
        <v>0</v>
      </c>
      <c r="X466" s="44">
        <v>0</v>
      </c>
      <c r="Y466" s="44">
        <v>0</v>
      </c>
      <c r="Z466" s="44">
        <v>1</v>
      </c>
      <c r="AA466" s="44">
        <v>0</v>
      </c>
      <c r="AB466" s="44">
        <v>0</v>
      </c>
      <c r="AC466" s="44">
        <v>3</v>
      </c>
      <c r="AD466" s="44">
        <v>0</v>
      </c>
      <c r="AE466" s="45"/>
      <c r="AF466" s="44">
        <v>4</v>
      </c>
      <c r="AG466" s="45"/>
      <c r="AH466" s="45"/>
      <c r="AI466" s="45"/>
      <c r="AJ466" s="44">
        <v>1</v>
      </c>
      <c r="AK466" s="45"/>
      <c r="AL466" s="45"/>
      <c r="AM466" s="45"/>
      <c r="AN466" s="44">
        <v>0</v>
      </c>
      <c r="AO466" s="45"/>
      <c r="AP466" s="44">
        <v>0</v>
      </c>
      <c r="AQ466" s="45"/>
      <c r="AR466" s="45"/>
      <c r="AS466" s="45"/>
      <c r="AT466" s="44">
        <v>0</v>
      </c>
    </row>
    <row r="467" spans="2:46"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row>
    <row r="468" spans="2:46"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row>
    <row r="469" spans="2:46" ht="20.100000000000001" customHeight="1" x14ac:dyDescent="0.2">
      <c r="D469" s="2" t="s">
        <v>124</v>
      </c>
      <c r="F469" s="37">
        <v>127</v>
      </c>
      <c r="G469" s="37"/>
      <c r="H469" s="37"/>
      <c r="I469" s="37"/>
      <c r="J469" s="37">
        <v>535</v>
      </c>
      <c r="K469" s="37">
        <v>4</v>
      </c>
      <c r="L469" s="37">
        <v>8</v>
      </c>
      <c r="M469" s="37"/>
      <c r="N469" s="37">
        <v>547</v>
      </c>
      <c r="O469" s="37"/>
      <c r="P469" s="37"/>
      <c r="Q469" s="37"/>
      <c r="R469" s="37">
        <v>2</v>
      </c>
      <c r="S469" s="37">
        <v>12</v>
      </c>
      <c r="T469" s="37">
        <v>11</v>
      </c>
      <c r="U469" s="37">
        <v>62</v>
      </c>
      <c r="V469" s="37"/>
      <c r="W469" s="37">
        <v>61</v>
      </c>
      <c r="X469" s="37">
        <v>2</v>
      </c>
      <c r="Y469" s="37">
        <v>4</v>
      </c>
      <c r="Z469" s="37">
        <v>54</v>
      </c>
      <c r="AA469" s="37">
        <v>22</v>
      </c>
      <c r="AB469" s="37">
        <v>25</v>
      </c>
      <c r="AC469" s="37">
        <v>251</v>
      </c>
      <c r="AD469" s="37">
        <v>0</v>
      </c>
      <c r="AE469" s="37"/>
      <c r="AF469" s="37">
        <v>506</v>
      </c>
      <c r="AG469" s="37"/>
      <c r="AH469" s="37"/>
      <c r="AI469" s="37"/>
      <c r="AJ469" s="37">
        <v>154</v>
      </c>
      <c r="AK469" s="37"/>
      <c r="AL469" s="37"/>
      <c r="AM469" s="37"/>
      <c r="AN469" s="37">
        <v>0</v>
      </c>
      <c r="AO469" s="37"/>
      <c r="AP469" s="37">
        <v>14</v>
      </c>
      <c r="AQ469" s="37"/>
      <c r="AR469" s="37"/>
      <c r="AS469" s="37"/>
      <c r="AT469" s="37">
        <v>1</v>
      </c>
    </row>
    <row r="470" spans="2:46" ht="20.100000000000001" customHeight="1" x14ac:dyDescent="0.2">
      <c r="D470" s="38" t="s">
        <v>173</v>
      </c>
      <c r="F470" s="39">
        <v>166</v>
      </c>
      <c r="G470" s="40"/>
      <c r="H470" s="40"/>
      <c r="I470" s="40"/>
      <c r="J470" s="39">
        <v>463</v>
      </c>
      <c r="K470" s="39">
        <v>4</v>
      </c>
      <c r="L470" s="39">
        <v>7</v>
      </c>
      <c r="M470" s="40"/>
      <c r="N470" s="39">
        <v>474</v>
      </c>
      <c r="O470" s="40"/>
      <c r="P470" s="40"/>
      <c r="Q470" s="40"/>
      <c r="R470" s="39">
        <v>1</v>
      </c>
      <c r="S470" s="39">
        <v>28</v>
      </c>
      <c r="T470" s="39">
        <v>42</v>
      </c>
      <c r="U470" s="39">
        <v>33</v>
      </c>
      <c r="V470" s="40"/>
      <c r="W470" s="39">
        <v>49</v>
      </c>
      <c r="X470" s="39">
        <v>1</v>
      </c>
      <c r="Y470" s="39">
        <v>5</v>
      </c>
      <c r="Z470" s="39">
        <v>59</v>
      </c>
      <c r="AA470" s="39">
        <v>10</v>
      </c>
      <c r="AB470" s="39">
        <v>18</v>
      </c>
      <c r="AC470" s="39">
        <v>256</v>
      </c>
      <c r="AD470" s="39">
        <v>0</v>
      </c>
      <c r="AE470" s="40"/>
      <c r="AF470" s="39">
        <v>502</v>
      </c>
      <c r="AG470" s="40"/>
      <c r="AH470" s="40"/>
      <c r="AI470" s="40"/>
      <c r="AJ470" s="39">
        <v>135</v>
      </c>
      <c r="AK470" s="40"/>
      <c r="AL470" s="40"/>
      <c r="AM470" s="40"/>
      <c r="AN470" s="39">
        <v>0</v>
      </c>
      <c r="AO470" s="40"/>
      <c r="AP470" s="39">
        <v>3</v>
      </c>
      <c r="AQ470" s="40"/>
      <c r="AR470" s="40"/>
      <c r="AS470" s="40"/>
      <c r="AT470" s="39">
        <v>3</v>
      </c>
    </row>
    <row r="471" spans="2:46" ht="20.100000000000001" customHeight="1" x14ac:dyDescent="0.2">
      <c r="B471" s="5"/>
      <c r="D471" s="2" t="s">
        <v>113</v>
      </c>
      <c r="F471" s="37">
        <v>99</v>
      </c>
      <c r="G471" s="37"/>
      <c r="H471" s="37"/>
      <c r="I471" s="37"/>
      <c r="J471" s="37">
        <v>699</v>
      </c>
      <c r="K471" s="37">
        <v>11</v>
      </c>
      <c r="L471" s="37">
        <v>8</v>
      </c>
      <c r="M471" s="37"/>
      <c r="N471" s="37">
        <v>718</v>
      </c>
      <c r="O471" s="37"/>
      <c r="P471" s="37"/>
      <c r="Q471" s="37"/>
      <c r="R471" s="37">
        <v>0</v>
      </c>
      <c r="S471" s="37">
        <v>17</v>
      </c>
      <c r="T471" s="37">
        <v>67</v>
      </c>
      <c r="U471" s="37">
        <v>42</v>
      </c>
      <c r="V471" s="37"/>
      <c r="W471" s="37">
        <v>45</v>
      </c>
      <c r="X471" s="37">
        <v>1</v>
      </c>
      <c r="Y471" s="37">
        <v>5</v>
      </c>
      <c r="Z471" s="37">
        <v>52</v>
      </c>
      <c r="AA471" s="37">
        <v>19</v>
      </c>
      <c r="AB471" s="37">
        <v>21</v>
      </c>
      <c r="AC471" s="37">
        <v>408</v>
      </c>
      <c r="AD471" s="37">
        <v>0</v>
      </c>
      <c r="AE471" s="37"/>
      <c r="AF471" s="37">
        <v>677</v>
      </c>
      <c r="AG471" s="37"/>
      <c r="AH471" s="37"/>
      <c r="AI471" s="37"/>
      <c r="AJ471" s="37">
        <v>124</v>
      </c>
      <c r="AK471" s="37"/>
      <c r="AL471" s="37"/>
      <c r="AM471" s="37"/>
      <c r="AN471" s="37">
        <v>0</v>
      </c>
      <c r="AO471" s="37"/>
      <c r="AP471" s="37">
        <v>16</v>
      </c>
      <c r="AQ471" s="37"/>
      <c r="AR471" s="37"/>
      <c r="AS471" s="37"/>
      <c r="AT471" s="37">
        <v>1</v>
      </c>
    </row>
    <row r="472" spans="2:46" ht="20.100000000000001" customHeight="1" x14ac:dyDescent="0.2">
      <c r="D472" s="38" t="s">
        <v>174</v>
      </c>
      <c r="F472" s="39">
        <v>117</v>
      </c>
      <c r="G472" s="40"/>
      <c r="H472" s="40"/>
      <c r="I472" s="40"/>
      <c r="J472" s="39">
        <v>738</v>
      </c>
      <c r="K472" s="39">
        <v>13</v>
      </c>
      <c r="L472" s="39">
        <v>5</v>
      </c>
      <c r="M472" s="40"/>
      <c r="N472" s="39">
        <v>756</v>
      </c>
      <c r="O472" s="40"/>
      <c r="P472" s="40"/>
      <c r="Q472" s="40"/>
      <c r="R472" s="39">
        <v>0</v>
      </c>
      <c r="S472" s="39">
        <v>13</v>
      </c>
      <c r="T472" s="39">
        <v>37</v>
      </c>
      <c r="U472" s="39">
        <v>64</v>
      </c>
      <c r="V472" s="40"/>
      <c r="W472" s="39">
        <v>49</v>
      </c>
      <c r="X472" s="39">
        <v>4</v>
      </c>
      <c r="Y472" s="39">
        <v>2</v>
      </c>
      <c r="Z472" s="39">
        <v>21</v>
      </c>
      <c r="AA472" s="39">
        <v>45</v>
      </c>
      <c r="AB472" s="39">
        <v>71</v>
      </c>
      <c r="AC472" s="39">
        <v>395</v>
      </c>
      <c r="AD472" s="39">
        <v>0</v>
      </c>
      <c r="AE472" s="40"/>
      <c r="AF472" s="39">
        <v>701</v>
      </c>
      <c r="AG472" s="40"/>
      <c r="AH472" s="40"/>
      <c r="AI472" s="40"/>
      <c r="AJ472" s="39">
        <v>156</v>
      </c>
      <c r="AK472" s="40"/>
      <c r="AL472" s="40"/>
      <c r="AM472" s="40"/>
      <c r="AN472" s="39">
        <v>0</v>
      </c>
      <c r="AO472" s="40"/>
      <c r="AP472" s="39">
        <v>16</v>
      </c>
      <c r="AQ472" s="40"/>
      <c r="AR472" s="40"/>
      <c r="AS472" s="40"/>
      <c r="AT472" s="39">
        <v>0</v>
      </c>
    </row>
    <row r="473" spans="2:46"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spans="2:46" ht="20.100000000000001" customHeight="1" x14ac:dyDescent="0.2">
      <c r="C474" s="42" t="s">
        <v>287</v>
      </c>
      <c r="D474" s="42"/>
      <c r="F474" s="44">
        <v>509</v>
      </c>
      <c r="G474" s="45"/>
      <c r="H474" s="45"/>
      <c r="I474" s="45"/>
      <c r="J474" s="44">
        <v>2435</v>
      </c>
      <c r="K474" s="44">
        <v>32</v>
      </c>
      <c r="L474" s="44">
        <v>28</v>
      </c>
      <c r="M474" s="45"/>
      <c r="N474" s="44">
        <v>2495</v>
      </c>
      <c r="O474" s="45"/>
      <c r="P474" s="45"/>
      <c r="Q474" s="45"/>
      <c r="R474" s="44">
        <v>3</v>
      </c>
      <c r="S474" s="44">
        <v>70</v>
      </c>
      <c r="T474" s="44">
        <v>157</v>
      </c>
      <c r="U474" s="44">
        <v>201</v>
      </c>
      <c r="V474" s="45"/>
      <c r="W474" s="44">
        <v>204</v>
      </c>
      <c r="X474" s="44">
        <v>8</v>
      </c>
      <c r="Y474" s="44">
        <v>16</v>
      </c>
      <c r="Z474" s="44">
        <v>186</v>
      </c>
      <c r="AA474" s="44">
        <v>96</v>
      </c>
      <c r="AB474" s="44">
        <v>135</v>
      </c>
      <c r="AC474" s="44">
        <v>1310</v>
      </c>
      <c r="AD474" s="44">
        <v>0</v>
      </c>
      <c r="AE474" s="45"/>
      <c r="AF474" s="44">
        <v>2386</v>
      </c>
      <c r="AG474" s="45"/>
      <c r="AH474" s="45"/>
      <c r="AI474" s="45"/>
      <c r="AJ474" s="44">
        <v>569</v>
      </c>
      <c r="AK474" s="45"/>
      <c r="AL474" s="45"/>
      <c r="AM474" s="45"/>
      <c r="AN474" s="44">
        <v>0</v>
      </c>
      <c r="AO474" s="45"/>
      <c r="AP474" s="44">
        <v>49</v>
      </c>
      <c r="AQ474" s="45"/>
      <c r="AR474" s="45"/>
      <c r="AS474" s="45"/>
      <c r="AT474" s="44">
        <v>5</v>
      </c>
    </row>
    <row r="475" spans="2:46"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spans="2:46"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spans="2:46" ht="20.100000000000001" customHeight="1" x14ac:dyDescent="0.2">
      <c r="B477" s="5"/>
      <c r="D477" s="53" t="s">
        <v>288</v>
      </c>
      <c r="F477" s="37">
        <v>161</v>
      </c>
      <c r="G477" s="37"/>
      <c r="H477" s="37"/>
      <c r="I477" s="37"/>
      <c r="J477" s="37">
        <v>256</v>
      </c>
      <c r="K477" s="37">
        <v>3</v>
      </c>
      <c r="L477" s="37">
        <v>5</v>
      </c>
      <c r="M477" s="37"/>
      <c r="N477" s="37">
        <v>264</v>
      </c>
      <c r="O477" s="37"/>
      <c r="P477" s="37"/>
      <c r="Q477" s="37"/>
      <c r="R477" s="37">
        <v>0</v>
      </c>
      <c r="S477" s="37">
        <v>18</v>
      </c>
      <c r="T477" s="37">
        <v>25</v>
      </c>
      <c r="U477" s="37">
        <v>7</v>
      </c>
      <c r="V477" s="37"/>
      <c r="W477" s="37">
        <v>33</v>
      </c>
      <c r="X477" s="37">
        <v>0</v>
      </c>
      <c r="Y477" s="37">
        <v>3</v>
      </c>
      <c r="Z477" s="37">
        <v>10</v>
      </c>
      <c r="AA477" s="37">
        <v>21</v>
      </c>
      <c r="AB477" s="37">
        <v>10</v>
      </c>
      <c r="AC477" s="37">
        <v>230</v>
      </c>
      <c r="AD477" s="37">
        <v>0</v>
      </c>
      <c r="AE477" s="37"/>
      <c r="AF477" s="37">
        <v>357</v>
      </c>
      <c r="AG477" s="37"/>
      <c r="AH477" s="37"/>
      <c r="AI477" s="37"/>
      <c r="AJ477" s="37">
        <v>68</v>
      </c>
      <c r="AK477" s="37"/>
      <c r="AL477" s="37"/>
      <c r="AM477" s="37"/>
      <c r="AN477" s="37">
        <v>0</v>
      </c>
      <c r="AO477" s="37"/>
      <c r="AP477" s="37">
        <v>0</v>
      </c>
      <c r="AQ477" s="37"/>
      <c r="AR477" s="37"/>
      <c r="AS477" s="37"/>
      <c r="AT477" s="37">
        <v>0</v>
      </c>
    </row>
    <row r="478" spans="2:46" ht="20.100000000000001" customHeight="1" x14ac:dyDescent="0.2">
      <c r="B478" s="5"/>
      <c r="D478" s="38" t="s">
        <v>289</v>
      </c>
      <c r="F478" s="39">
        <v>133</v>
      </c>
      <c r="G478" s="40"/>
      <c r="H478" s="40"/>
      <c r="I478" s="40"/>
      <c r="J478" s="39">
        <v>287</v>
      </c>
      <c r="K478" s="39">
        <v>29</v>
      </c>
      <c r="L478" s="39">
        <v>15</v>
      </c>
      <c r="M478" s="40"/>
      <c r="N478" s="39">
        <v>331</v>
      </c>
      <c r="O478" s="40"/>
      <c r="P478" s="40"/>
      <c r="Q478" s="40"/>
      <c r="R478" s="39">
        <v>0</v>
      </c>
      <c r="S478" s="39">
        <v>19</v>
      </c>
      <c r="T478" s="39">
        <v>57</v>
      </c>
      <c r="U478" s="39">
        <v>48</v>
      </c>
      <c r="V478" s="40"/>
      <c r="W478" s="39">
        <v>25</v>
      </c>
      <c r="X478" s="39">
        <v>0</v>
      </c>
      <c r="Y478" s="39">
        <v>0</v>
      </c>
      <c r="Z478" s="39">
        <v>13</v>
      </c>
      <c r="AA478" s="39">
        <v>9</v>
      </c>
      <c r="AB478" s="39">
        <v>13</v>
      </c>
      <c r="AC478" s="39">
        <v>218</v>
      </c>
      <c r="AD478" s="39">
        <v>0</v>
      </c>
      <c r="AE478" s="40"/>
      <c r="AF478" s="39">
        <v>402</v>
      </c>
      <c r="AG478" s="40"/>
      <c r="AH478" s="40"/>
      <c r="AI478" s="40"/>
      <c r="AJ478" s="39">
        <v>56</v>
      </c>
      <c r="AK478" s="40"/>
      <c r="AL478" s="40"/>
      <c r="AM478" s="40"/>
      <c r="AN478" s="39">
        <v>0</v>
      </c>
      <c r="AO478" s="40"/>
      <c r="AP478" s="39">
        <v>6</v>
      </c>
      <c r="AQ478" s="40"/>
      <c r="AR478" s="40"/>
      <c r="AS478" s="40"/>
      <c r="AT478" s="39">
        <v>1</v>
      </c>
    </row>
    <row r="479" spans="2:46" ht="20.100000000000001" customHeight="1" x14ac:dyDescent="0.2">
      <c r="B479" s="5"/>
      <c r="D479" s="53" t="s">
        <v>290</v>
      </c>
      <c r="F479" s="37">
        <v>136</v>
      </c>
      <c r="G479" s="37"/>
      <c r="H479" s="37"/>
      <c r="I479" s="37"/>
      <c r="J479" s="37">
        <v>290</v>
      </c>
      <c r="K479" s="37">
        <v>7</v>
      </c>
      <c r="L479" s="37">
        <v>10</v>
      </c>
      <c r="M479" s="37"/>
      <c r="N479" s="37">
        <v>307</v>
      </c>
      <c r="O479" s="37"/>
      <c r="P479" s="37"/>
      <c r="Q479" s="37"/>
      <c r="R479" s="37">
        <v>0</v>
      </c>
      <c r="S479" s="37">
        <v>14</v>
      </c>
      <c r="T479" s="37">
        <v>23</v>
      </c>
      <c r="U479" s="37">
        <v>14</v>
      </c>
      <c r="V479" s="37"/>
      <c r="W479" s="37">
        <v>38</v>
      </c>
      <c r="X479" s="37">
        <v>0</v>
      </c>
      <c r="Y479" s="37">
        <v>1</v>
      </c>
      <c r="Z479" s="37">
        <v>10</v>
      </c>
      <c r="AA479" s="37">
        <v>24</v>
      </c>
      <c r="AB479" s="37">
        <v>6</v>
      </c>
      <c r="AC479" s="37">
        <v>236</v>
      </c>
      <c r="AD479" s="37">
        <v>0</v>
      </c>
      <c r="AE479" s="37"/>
      <c r="AF479" s="37">
        <v>366</v>
      </c>
      <c r="AG479" s="37"/>
      <c r="AH479" s="37"/>
      <c r="AI479" s="37"/>
      <c r="AJ479" s="37">
        <v>74</v>
      </c>
      <c r="AK479" s="37"/>
      <c r="AL479" s="37"/>
      <c r="AM479" s="37"/>
      <c r="AN479" s="37">
        <v>0</v>
      </c>
      <c r="AO479" s="37"/>
      <c r="AP479" s="37">
        <v>3</v>
      </c>
      <c r="AQ479" s="37"/>
      <c r="AR479" s="37"/>
      <c r="AS479" s="37"/>
      <c r="AT479" s="37">
        <v>2</v>
      </c>
    </row>
    <row r="480" spans="2:46" ht="20.100000000000001" customHeight="1" x14ac:dyDescent="0.2">
      <c r="B480" s="5"/>
      <c r="D480" s="38" t="s">
        <v>291</v>
      </c>
      <c r="F480" s="39">
        <v>73</v>
      </c>
      <c r="G480" s="40"/>
      <c r="H480" s="40"/>
      <c r="I480" s="40"/>
      <c r="J480" s="39">
        <v>214</v>
      </c>
      <c r="K480" s="39">
        <v>0</v>
      </c>
      <c r="L480" s="39">
        <v>9</v>
      </c>
      <c r="M480" s="40"/>
      <c r="N480" s="39">
        <v>223</v>
      </c>
      <c r="O480" s="40"/>
      <c r="P480" s="40"/>
      <c r="Q480" s="40"/>
      <c r="R480" s="39">
        <v>0</v>
      </c>
      <c r="S480" s="39">
        <v>8</v>
      </c>
      <c r="T480" s="39">
        <v>14</v>
      </c>
      <c r="U480" s="39">
        <v>2</v>
      </c>
      <c r="V480" s="40"/>
      <c r="W480" s="39">
        <v>35</v>
      </c>
      <c r="X480" s="39">
        <v>0</v>
      </c>
      <c r="Y480" s="39">
        <v>2</v>
      </c>
      <c r="Z480" s="39">
        <v>20</v>
      </c>
      <c r="AA480" s="39">
        <v>20</v>
      </c>
      <c r="AB480" s="39">
        <v>20</v>
      </c>
      <c r="AC480" s="39">
        <v>119</v>
      </c>
      <c r="AD480" s="39">
        <v>0</v>
      </c>
      <c r="AE480" s="40"/>
      <c r="AF480" s="39">
        <v>240</v>
      </c>
      <c r="AG480" s="40"/>
      <c r="AH480" s="40"/>
      <c r="AI480" s="40"/>
      <c r="AJ480" s="39">
        <v>51</v>
      </c>
      <c r="AK480" s="40"/>
      <c r="AL480" s="40"/>
      <c r="AM480" s="40"/>
      <c r="AN480" s="39">
        <v>0</v>
      </c>
      <c r="AO480" s="40"/>
      <c r="AP480" s="39">
        <v>5</v>
      </c>
      <c r="AQ480" s="40"/>
      <c r="AR480" s="40"/>
      <c r="AS480" s="40"/>
      <c r="AT480" s="39">
        <v>0</v>
      </c>
    </row>
    <row r="481" spans="1:46" ht="20.100000000000001" customHeight="1" x14ac:dyDescent="0.2">
      <c r="D481" s="53" t="s">
        <v>292</v>
      </c>
      <c r="F481" s="37">
        <v>83</v>
      </c>
      <c r="G481" s="37"/>
      <c r="H481" s="37"/>
      <c r="I481" s="37"/>
      <c r="J481" s="37">
        <v>222</v>
      </c>
      <c r="K481" s="37">
        <v>5</v>
      </c>
      <c r="L481" s="37">
        <v>6</v>
      </c>
      <c r="M481" s="37"/>
      <c r="N481" s="37">
        <v>233</v>
      </c>
      <c r="O481" s="37"/>
      <c r="P481" s="37"/>
      <c r="Q481" s="37"/>
      <c r="R481" s="37">
        <v>1</v>
      </c>
      <c r="S481" s="37">
        <v>14</v>
      </c>
      <c r="T481" s="37">
        <v>28</v>
      </c>
      <c r="U481" s="37">
        <v>4</v>
      </c>
      <c r="V481" s="37"/>
      <c r="W481" s="37">
        <v>14</v>
      </c>
      <c r="X481" s="37">
        <v>2</v>
      </c>
      <c r="Y481" s="37">
        <v>2</v>
      </c>
      <c r="Z481" s="37">
        <v>22</v>
      </c>
      <c r="AA481" s="37">
        <v>12</v>
      </c>
      <c r="AB481" s="37">
        <v>22</v>
      </c>
      <c r="AC481" s="37">
        <v>131</v>
      </c>
      <c r="AD481" s="37">
        <v>1</v>
      </c>
      <c r="AE481" s="37"/>
      <c r="AF481" s="37">
        <v>253</v>
      </c>
      <c r="AG481" s="37"/>
      <c r="AH481" s="37"/>
      <c r="AI481" s="37"/>
      <c r="AJ481" s="37">
        <v>63</v>
      </c>
      <c r="AK481" s="37"/>
      <c r="AL481" s="37"/>
      <c r="AM481" s="37"/>
      <c r="AN481" s="37">
        <v>0</v>
      </c>
      <c r="AO481" s="37"/>
      <c r="AP481" s="37">
        <v>0</v>
      </c>
      <c r="AQ481" s="37"/>
      <c r="AR481" s="37"/>
      <c r="AS481" s="37"/>
      <c r="AT481" s="37">
        <v>0</v>
      </c>
    </row>
    <row r="482" spans="1:46" ht="20.100000000000001" customHeight="1" x14ac:dyDescent="0.2">
      <c r="D482" s="38" t="s">
        <v>293</v>
      </c>
      <c r="F482" s="39">
        <v>123</v>
      </c>
      <c r="G482" s="40"/>
      <c r="H482" s="40"/>
      <c r="I482" s="40"/>
      <c r="J482" s="39">
        <v>299</v>
      </c>
      <c r="K482" s="39">
        <v>7</v>
      </c>
      <c r="L482" s="39">
        <v>3</v>
      </c>
      <c r="M482" s="40"/>
      <c r="N482" s="39">
        <v>309</v>
      </c>
      <c r="O482" s="40"/>
      <c r="P482" s="40"/>
      <c r="Q482" s="40"/>
      <c r="R482" s="39">
        <v>1</v>
      </c>
      <c r="S482" s="39">
        <v>22</v>
      </c>
      <c r="T482" s="39">
        <v>27</v>
      </c>
      <c r="U482" s="39">
        <v>6</v>
      </c>
      <c r="V482" s="40"/>
      <c r="W482" s="39">
        <v>46</v>
      </c>
      <c r="X482" s="39">
        <v>1</v>
      </c>
      <c r="Y482" s="39">
        <v>3</v>
      </c>
      <c r="Z482" s="39">
        <v>28</v>
      </c>
      <c r="AA482" s="39">
        <v>15</v>
      </c>
      <c r="AB482" s="39">
        <v>22</v>
      </c>
      <c r="AC482" s="39">
        <v>186</v>
      </c>
      <c r="AD482" s="39">
        <v>0</v>
      </c>
      <c r="AE482" s="40"/>
      <c r="AF482" s="39">
        <v>357</v>
      </c>
      <c r="AG482" s="40"/>
      <c r="AH482" s="40"/>
      <c r="AI482" s="40"/>
      <c r="AJ482" s="39">
        <v>72</v>
      </c>
      <c r="AK482" s="40"/>
      <c r="AL482" s="40"/>
      <c r="AM482" s="40"/>
      <c r="AN482" s="39">
        <v>0</v>
      </c>
      <c r="AO482" s="40"/>
      <c r="AP482" s="39">
        <v>3</v>
      </c>
      <c r="AQ482" s="40"/>
      <c r="AR482" s="40"/>
      <c r="AS482" s="40"/>
      <c r="AT482" s="39">
        <v>0</v>
      </c>
    </row>
    <row r="483" spans="1:46" ht="20.100000000000001" customHeight="1" x14ac:dyDescent="0.2">
      <c r="D483" s="53" t="s">
        <v>294</v>
      </c>
      <c r="F483" s="37">
        <v>106</v>
      </c>
      <c r="G483" s="37"/>
      <c r="H483" s="37"/>
      <c r="I483" s="37"/>
      <c r="J483" s="37">
        <v>264</v>
      </c>
      <c r="K483" s="37">
        <v>6</v>
      </c>
      <c r="L483" s="37">
        <v>5</v>
      </c>
      <c r="M483" s="37"/>
      <c r="N483" s="37">
        <v>275</v>
      </c>
      <c r="O483" s="37"/>
      <c r="P483" s="37"/>
      <c r="Q483" s="37"/>
      <c r="R483" s="37">
        <v>1</v>
      </c>
      <c r="S483" s="37">
        <v>6</v>
      </c>
      <c r="T483" s="37">
        <v>23</v>
      </c>
      <c r="U483" s="37">
        <v>9</v>
      </c>
      <c r="V483" s="37"/>
      <c r="W483" s="37">
        <v>27</v>
      </c>
      <c r="X483" s="37">
        <v>0</v>
      </c>
      <c r="Y483" s="37">
        <v>3</v>
      </c>
      <c r="Z483" s="37">
        <v>8</v>
      </c>
      <c r="AA483" s="37">
        <v>11</v>
      </c>
      <c r="AB483" s="37">
        <v>7</v>
      </c>
      <c r="AC483" s="37">
        <v>231</v>
      </c>
      <c r="AD483" s="37">
        <v>0</v>
      </c>
      <c r="AE483" s="37"/>
      <c r="AF483" s="37">
        <v>326</v>
      </c>
      <c r="AG483" s="37"/>
      <c r="AH483" s="37"/>
      <c r="AI483" s="37"/>
      <c r="AJ483" s="37">
        <v>44</v>
      </c>
      <c r="AK483" s="37"/>
      <c r="AL483" s="37"/>
      <c r="AM483" s="37"/>
      <c r="AN483" s="37">
        <v>0</v>
      </c>
      <c r="AO483" s="37"/>
      <c r="AP483" s="37">
        <v>11</v>
      </c>
      <c r="AQ483" s="37"/>
      <c r="AR483" s="37"/>
      <c r="AS483" s="37"/>
      <c r="AT483" s="37">
        <v>0</v>
      </c>
    </row>
    <row r="484" spans="1:46" ht="20.100000000000001" customHeight="1" x14ac:dyDescent="0.2">
      <c r="D484" s="38" t="s">
        <v>295</v>
      </c>
      <c r="F484" s="39">
        <v>100</v>
      </c>
      <c r="G484" s="40"/>
      <c r="H484" s="40"/>
      <c r="I484" s="40"/>
      <c r="J484" s="39">
        <v>169</v>
      </c>
      <c r="K484" s="39">
        <v>6</v>
      </c>
      <c r="L484" s="39">
        <v>7</v>
      </c>
      <c r="M484" s="40"/>
      <c r="N484" s="39">
        <v>182</v>
      </c>
      <c r="O484" s="40"/>
      <c r="P484" s="40"/>
      <c r="Q484" s="40"/>
      <c r="R484" s="39">
        <v>0</v>
      </c>
      <c r="S484" s="39">
        <v>9</v>
      </c>
      <c r="T484" s="39">
        <v>26</v>
      </c>
      <c r="U484" s="39">
        <v>5</v>
      </c>
      <c r="V484" s="40"/>
      <c r="W484" s="39">
        <v>7</v>
      </c>
      <c r="X484" s="39">
        <v>2</v>
      </c>
      <c r="Y484" s="39">
        <v>0</v>
      </c>
      <c r="Z484" s="39">
        <v>19</v>
      </c>
      <c r="AA484" s="39">
        <v>8</v>
      </c>
      <c r="AB484" s="39">
        <v>5</v>
      </c>
      <c r="AC484" s="39">
        <v>135</v>
      </c>
      <c r="AD484" s="39">
        <v>0</v>
      </c>
      <c r="AE484" s="40"/>
      <c r="AF484" s="39">
        <v>216</v>
      </c>
      <c r="AG484" s="40"/>
      <c r="AH484" s="40"/>
      <c r="AI484" s="40"/>
      <c r="AJ484" s="39">
        <v>56</v>
      </c>
      <c r="AK484" s="40"/>
      <c r="AL484" s="40"/>
      <c r="AM484" s="40"/>
      <c r="AN484" s="39">
        <v>0</v>
      </c>
      <c r="AO484" s="40"/>
      <c r="AP484" s="39">
        <v>10</v>
      </c>
      <c r="AQ484" s="40"/>
      <c r="AR484" s="40"/>
      <c r="AS484" s="40"/>
      <c r="AT484" s="39">
        <v>0</v>
      </c>
    </row>
    <row r="485" spans="1:46" ht="20.100000000000001" customHeight="1" x14ac:dyDescent="0.2">
      <c r="D485" s="53" t="s">
        <v>296</v>
      </c>
      <c r="F485" s="37">
        <v>409</v>
      </c>
      <c r="G485" s="37"/>
      <c r="H485" s="37"/>
      <c r="I485" s="37"/>
      <c r="J485" s="37">
        <v>283</v>
      </c>
      <c r="K485" s="37">
        <v>5</v>
      </c>
      <c r="L485" s="37">
        <v>8</v>
      </c>
      <c r="M485" s="37"/>
      <c r="N485" s="37">
        <v>296</v>
      </c>
      <c r="O485" s="37"/>
      <c r="P485" s="37"/>
      <c r="Q485" s="37"/>
      <c r="R485" s="37">
        <v>1</v>
      </c>
      <c r="S485" s="37">
        <v>6</v>
      </c>
      <c r="T485" s="37">
        <v>32</v>
      </c>
      <c r="U485" s="37">
        <v>12</v>
      </c>
      <c r="V485" s="37"/>
      <c r="W485" s="37">
        <v>18</v>
      </c>
      <c r="X485" s="37">
        <v>1</v>
      </c>
      <c r="Y485" s="37">
        <v>0</v>
      </c>
      <c r="Z485" s="37">
        <v>11</v>
      </c>
      <c r="AA485" s="37">
        <v>6</v>
      </c>
      <c r="AB485" s="37">
        <v>25</v>
      </c>
      <c r="AC485" s="37">
        <v>507</v>
      </c>
      <c r="AD485" s="37">
        <v>0</v>
      </c>
      <c r="AE485" s="37"/>
      <c r="AF485" s="37">
        <v>619</v>
      </c>
      <c r="AG485" s="37"/>
      <c r="AH485" s="37"/>
      <c r="AI485" s="37"/>
      <c r="AJ485" s="37">
        <v>76</v>
      </c>
      <c r="AK485" s="37"/>
      <c r="AL485" s="37"/>
      <c r="AM485" s="37"/>
      <c r="AN485" s="37">
        <v>0</v>
      </c>
      <c r="AO485" s="37"/>
      <c r="AP485" s="37">
        <v>10</v>
      </c>
      <c r="AQ485" s="37"/>
      <c r="AR485" s="37"/>
      <c r="AS485" s="37"/>
      <c r="AT485" s="37">
        <v>0</v>
      </c>
    </row>
    <row r="486" spans="1:46"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spans="1:46" s="1" customFormat="1" ht="20.100000000000001" customHeight="1" x14ac:dyDescent="0.2">
      <c r="A487" s="3"/>
      <c r="B487" s="6"/>
      <c r="C487" s="42" t="s">
        <v>180</v>
      </c>
      <c r="D487" s="42"/>
      <c r="E487" s="5"/>
      <c r="F487" s="44">
        <v>1324</v>
      </c>
      <c r="G487" s="45"/>
      <c r="H487" s="45"/>
      <c r="I487" s="45"/>
      <c r="J487" s="44">
        <v>2284</v>
      </c>
      <c r="K487" s="44">
        <v>68</v>
      </c>
      <c r="L487" s="44">
        <v>68</v>
      </c>
      <c r="M487" s="45"/>
      <c r="N487" s="44">
        <v>2420</v>
      </c>
      <c r="O487" s="45"/>
      <c r="P487" s="45"/>
      <c r="Q487" s="45"/>
      <c r="R487" s="44">
        <v>4</v>
      </c>
      <c r="S487" s="44">
        <v>116</v>
      </c>
      <c r="T487" s="44">
        <v>255</v>
      </c>
      <c r="U487" s="44">
        <v>107</v>
      </c>
      <c r="V487" s="45"/>
      <c r="W487" s="44">
        <v>243</v>
      </c>
      <c r="X487" s="44">
        <v>6</v>
      </c>
      <c r="Y487" s="44">
        <v>14</v>
      </c>
      <c r="Z487" s="44">
        <v>141</v>
      </c>
      <c r="AA487" s="44">
        <v>126</v>
      </c>
      <c r="AB487" s="44">
        <v>130</v>
      </c>
      <c r="AC487" s="44">
        <v>1993</v>
      </c>
      <c r="AD487" s="44">
        <v>1</v>
      </c>
      <c r="AE487" s="45"/>
      <c r="AF487" s="44">
        <v>3136</v>
      </c>
      <c r="AG487" s="45"/>
      <c r="AH487" s="45"/>
      <c r="AI487" s="45"/>
      <c r="AJ487" s="44">
        <v>560</v>
      </c>
      <c r="AK487" s="45"/>
      <c r="AL487" s="45"/>
      <c r="AM487" s="45"/>
      <c r="AN487" s="44">
        <v>0</v>
      </c>
      <c r="AO487" s="45"/>
      <c r="AP487" s="44">
        <v>48</v>
      </c>
      <c r="AQ487" s="45"/>
      <c r="AR487" s="45"/>
      <c r="AS487" s="45"/>
      <c r="AT487" s="44">
        <v>3</v>
      </c>
    </row>
    <row r="488" spans="1:46"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row>
    <row r="489" spans="1:46" s="1" customFormat="1" ht="20.100000000000001" customHeight="1" x14ac:dyDescent="0.25">
      <c r="A489" s="3"/>
      <c r="B489" s="49" t="s">
        <v>297</v>
      </c>
      <c r="C489" s="50"/>
      <c r="D489" s="50"/>
      <c r="E489" s="5"/>
      <c r="F489" s="51">
        <v>1837</v>
      </c>
      <c r="G489" s="52"/>
      <c r="H489" s="52"/>
      <c r="I489" s="52"/>
      <c r="J489" s="51">
        <v>4719</v>
      </c>
      <c r="K489" s="51">
        <v>101</v>
      </c>
      <c r="L489" s="51">
        <v>96</v>
      </c>
      <c r="M489" s="52"/>
      <c r="N489" s="51">
        <v>4916</v>
      </c>
      <c r="O489" s="52"/>
      <c r="P489" s="52"/>
      <c r="Q489" s="52"/>
      <c r="R489" s="51">
        <v>7</v>
      </c>
      <c r="S489" s="51">
        <v>186</v>
      </c>
      <c r="T489" s="51">
        <v>412</v>
      </c>
      <c r="U489" s="51">
        <v>308</v>
      </c>
      <c r="V489" s="52"/>
      <c r="W489" s="51">
        <v>447</v>
      </c>
      <c r="X489" s="51">
        <v>14</v>
      </c>
      <c r="Y489" s="51">
        <v>30</v>
      </c>
      <c r="Z489" s="51">
        <v>328</v>
      </c>
      <c r="AA489" s="51">
        <v>222</v>
      </c>
      <c r="AB489" s="51">
        <v>265</v>
      </c>
      <c r="AC489" s="51">
        <v>3306</v>
      </c>
      <c r="AD489" s="51">
        <v>1</v>
      </c>
      <c r="AE489" s="52"/>
      <c r="AF489" s="51">
        <v>5526</v>
      </c>
      <c r="AG489" s="52"/>
      <c r="AH489" s="52"/>
      <c r="AI489" s="52"/>
      <c r="AJ489" s="51">
        <v>1130</v>
      </c>
      <c r="AK489" s="52"/>
      <c r="AL489" s="52"/>
      <c r="AM489" s="52"/>
      <c r="AN489" s="51">
        <v>0</v>
      </c>
      <c r="AO489" s="52"/>
      <c r="AP489" s="51">
        <v>97</v>
      </c>
      <c r="AQ489" s="52"/>
      <c r="AR489" s="52"/>
      <c r="AS489" s="52"/>
      <c r="AT489" s="51">
        <v>8</v>
      </c>
    </row>
    <row r="490" spans="1:46"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spans="1:46"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spans="1:46"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spans="1:46" ht="20.100000000000001" customHeight="1" x14ac:dyDescent="0.2">
      <c r="D493" s="2" t="s">
        <v>98</v>
      </c>
      <c r="F493" s="37">
        <v>64</v>
      </c>
      <c r="G493" s="37"/>
      <c r="H493" s="37"/>
      <c r="I493" s="37"/>
      <c r="J493" s="37">
        <v>261</v>
      </c>
      <c r="K493" s="37">
        <v>14</v>
      </c>
      <c r="L493" s="37">
        <v>3</v>
      </c>
      <c r="M493" s="37"/>
      <c r="N493" s="37">
        <v>278</v>
      </c>
      <c r="O493" s="37"/>
      <c r="P493" s="37"/>
      <c r="Q493" s="37"/>
      <c r="R493" s="37">
        <v>1</v>
      </c>
      <c r="S493" s="37">
        <v>36</v>
      </c>
      <c r="T493" s="37">
        <v>68</v>
      </c>
      <c r="U493" s="37">
        <v>21</v>
      </c>
      <c r="V493" s="37"/>
      <c r="W493" s="37">
        <v>25</v>
      </c>
      <c r="X493" s="37">
        <v>1</v>
      </c>
      <c r="Y493" s="37">
        <v>1</v>
      </c>
      <c r="Z493" s="37">
        <v>24</v>
      </c>
      <c r="AA493" s="37">
        <v>15</v>
      </c>
      <c r="AB493" s="37">
        <v>8</v>
      </c>
      <c r="AC493" s="37">
        <v>69</v>
      </c>
      <c r="AD493" s="37">
        <v>0</v>
      </c>
      <c r="AE493" s="37"/>
      <c r="AF493" s="37">
        <v>269</v>
      </c>
      <c r="AG493" s="37"/>
      <c r="AH493" s="37"/>
      <c r="AI493" s="37"/>
      <c r="AJ493" s="37">
        <v>70</v>
      </c>
      <c r="AK493" s="37"/>
      <c r="AL493" s="37"/>
      <c r="AM493" s="37"/>
      <c r="AN493" s="37">
        <v>0</v>
      </c>
      <c r="AO493" s="37"/>
      <c r="AP493" s="37">
        <v>3</v>
      </c>
      <c r="AQ493" s="37"/>
      <c r="AR493" s="37"/>
      <c r="AS493" s="37"/>
      <c r="AT493" s="37">
        <v>0</v>
      </c>
    </row>
    <row r="494" spans="1:46" ht="20.100000000000001" customHeight="1" x14ac:dyDescent="0.2">
      <c r="B494" s="5"/>
      <c r="D494" s="38" t="s">
        <v>99</v>
      </c>
      <c r="F494" s="39">
        <v>44</v>
      </c>
      <c r="G494" s="40"/>
      <c r="H494" s="40"/>
      <c r="I494" s="40"/>
      <c r="J494" s="39">
        <v>255</v>
      </c>
      <c r="K494" s="39">
        <v>14</v>
      </c>
      <c r="L494" s="39">
        <v>3</v>
      </c>
      <c r="M494" s="40"/>
      <c r="N494" s="39">
        <v>272</v>
      </c>
      <c r="O494" s="40"/>
      <c r="P494" s="40"/>
      <c r="Q494" s="40"/>
      <c r="R494" s="39">
        <v>0</v>
      </c>
      <c r="S494" s="39">
        <v>28</v>
      </c>
      <c r="T494" s="39">
        <v>54</v>
      </c>
      <c r="U494" s="39">
        <v>19</v>
      </c>
      <c r="V494" s="40"/>
      <c r="W494" s="39">
        <v>34</v>
      </c>
      <c r="X494" s="39">
        <v>1</v>
      </c>
      <c r="Y494" s="39">
        <v>3</v>
      </c>
      <c r="Z494" s="39">
        <v>17</v>
      </c>
      <c r="AA494" s="39">
        <v>22</v>
      </c>
      <c r="AB494" s="39">
        <v>13</v>
      </c>
      <c r="AC494" s="39">
        <v>78</v>
      </c>
      <c r="AD494" s="39">
        <v>0</v>
      </c>
      <c r="AE494" s="40"/>
      <c r="AF494" s="39">
        <v>269</v>
      </c>
      <c r="AG494" s="40"/>
      <c r="AH494" s="40"/>
      <c r="AI494" s="40"/>
      <c r="AJ494" s="39">
        <v>47</v>
      </c>
      <c r="AK494" s="40"/>
      <c r="AL494" s="40"/>
      <c r="AM494" s="40"/>
      <c r="AN494" s="39">
        <v>0</v>
      </c>
      <c r="AO494" s="40"/>
      <c r="AP494" s="39">
        <v>0</v>
      </c>
      <c r="AQ494" s="40"/>
      <c r="AR494" s="40"/>
      <c r="AS494" s="40"/>
      <c r="AT494" s="39">
        <v>0</v>
      </c>
    </row>
    <row r="495" spans="1:46" ht="20.100000000000001" customHeight="1" x14ac:dyDescent="0.2">
      <c r="B495" s="5"/>
      <c r="D495" s="2" t="s">
        <v>113</v>
      </c>
      <c r="F495" s="37">
        <v>121</v>
      </c>
      <c r="G495" s="37"/>
      <c r="H495" s="37"/>
      <c r="I495" s="37"/>
      <c r="J495" s="37">
        <v>796</v>
      </c>
      <c r="K495" s="37">
        <v>7</v>
      </c>
      <c r="L495" s="37">
        <v>3</v>
      </c>
      <c r="M495" s="37"/>
      <c r="N495" s="37">
        <v>806</v>
      </c>
      <c r="O495" s="37"/>
      <c r="P495" s="37"/>
      <c r="Q495" s="37"/>
      <c r="R495" s="37">
        <v>1</v>
      </c>
      <c r="S495" s="37">
        <v>16</v>
      </c>
      <c r="T495" s="37">
        <v>139</v>
      </c>
      <c r="U495" s="37">
        <v>99</v>
      </c>
      <c r="V495" s="37"/>
      <c r="W495" s="37">
        <v>26</v>
      </c>
      <c r="X495" s="37">
        <v>2</v>
      </c>
      <c r="Y495" s="37">
        <v>5</v>
      </c>
      <c r="Z495" s="37">
        <v>59</v>
      </c>
      <c r="AA495" s="37">
        <v>19</v>
      </c>
      <c r="AB495" s="37">
        <v>26</v>
      </c>
      <c r="AC495" s="37">
        <v>264</v>
      </c>
      <c r="AD495" s="37">
        <v>0</v>
      </c>
      <c r="AE495" s="37"/>
      <c r="AF495" s="37">
        <v>656</v>
      </c>
      <c r="AG495" s="37"/>
      <c r="AH495" s="37"/>
      <c r="AI495" s="37"/>
      <c r="AJ495" s="37">
        <v>260</v>
      </c>
      <c r="AK495" s="37"/>
      <c r="AL495" s="37"/>
      <c r="AM495" s="37"/>
      <c r="AN495" s="37">
        <v>0</v>
      </c>
      <c r="AO495" s="37"/>
      <c r="AP495" s="37">
        <v>11</v>
      </c>
      <c r="AQ495" s="37"/>
      <c r="AR495" s="37"/>
      <c r="AS495" s="37"/>
      <c r="AT495" s="37">
        <v>152</v>
      </c>
    </row>
    <row r="496" spans="1:46" ht="20.100000000000001" customHeight="1" x14ac:dyDescent="0.2">
      <c r="B496" s="5"/>
      <c r="D496" s="38" t="s">
        <v>174</v>
      </c>
      <c r="F496" s="39">
        <v>98</v>
      </c>
      <c r="G496" s="40"/>
      <c r="H496" s="40"/>
      <c r="I496" s="40"/>
      <c r="J496" s="39">
        <v>181</v>
      </c>
      <c r="K496" s="39">
        <v>9</v>
      </c>
      <c r="L496" s="39">
        <v>2</v>
      </c>
      <c r="M496" s="40"/>
      <c r="N496" s="39">
        <v>192</v>
      </c>
      <c r="O496" s="40"/>
      <c r="P496" s="40"/>
      <c r="Q496" s="40"/>
      <c r="R496" s="39">
        <v>0</v>
      </c>
      <c r="S496" s="39">
        <v>26</v>
      </c>
      <c r="T496" s="39">
        <v>18</v>
      </c>
      <c r="U496" s="39">
        <v>6</v>
      </c>
      <c r="V496" s="40"/>
      <c r="W496" s="39">
        <v>16</v>
      </c>
      <c r="X496" s="39">
        <v>5</v>
      </c>
      <c r="Y496" s="39">
        <v>4</v>
      </c>
      <c r="Z496" s="39">
        <v>25</v>
      </c>
      <c r="AA496" s="39">
        <v>3</v>
      </c>
      <c r="AB496" s="39">
        <v>6</v>
      </c>
      <c r="AC496" s="39">
        <v>77</v>
      </c>
      <c r="AD496" s="39">
        <v>0</v>
      </c>
      <c r="AE496" s="40"/>
      <c r="AF496" s="39">
        <v>186</v>
      </c>
      <c r="AG496" s="40"/>
      <c r="AH496" s="40"/>
      <c r="AI496" s="40"/>
      <c r="AJ496" s="39">
        <v>79</v>
      </c>
      <c r="AK496" s="40"/>
      <c r="AL496" s="40"/>
      <c r="AM496" s="40"/>
      <c r="AN496" s="39">
        <v>0</v>
      </c>
      <c r="AO496" s="40"/>
      <c r="AP496" s="39">
        <v>25</v>
      </c>
      <c r="AQ496" s="40"/>
      <c r="AR496" s="40"/>
      <c r="AS496" s="40"/>
      <c r="AT496" s="39">
        <v>24</v>
      </c>
    </row>
    <row r="497" spans="1:46" ht="20.100000000000001" customHeight="1" x14ac:dyDescent="0.2">
      <c r="D497" s="2" t="s">
        <v>115</v>
      </c>
      <c r="F497" s="37">
        <v>54</v>
      </c>
      <c r="G497" s="37"/>
      <c r="H497" s="37"/>
      <c r="I497" s="37"/>
      <c r="J497" s="37">
        <v>488</v>
      </c>
      <c r="K497" s="37">
        <v>19</v>
      </c>
      <c r="L497" s="37">
        <v>7</v>
      </c>
      <c r="M497" s="37"/>
      <c r="N497" s="37">
        <v>514</v>
      </c>
      <c r="O497" s="37"/>
      <c r="P497" s="37"/>
      <c r="Q497" s="37"/>
      <c r="R497" s="37">
        <v>0</v>
      </c>
      <c r="S497" s="37">
        <v>22</v>
      </c>
      <c r="T497" s="37">
        <v>60</v>
      </c>
      <c r="U497" s="37">
        <v>15</v>
      </c>
      <c r="V497" s="37"/>
      <c r="W497" s="37">
        <v>190</v>
      </c>
      <c r="X497" s="37">
        <v>1</v>
      </c>
      <c r="Y497" s="37">
        <v>6</v>
      </c>
      <c r="Z497" s="37">
        <v>14</v>
      </c>
      <c r="AA497" s="37">
        <v>38</v>
      </c>
      <c r="AB497" s="37">
        <v>9</v>
      </c>
      <c r="AC497" s="37">
        <v>142</v>
      </c>
      <c r="AD497" s="37">
        <v>1</v>
      </c>
      <c r="AE497" s="37"/>
      <c r="AF497" s="37">
        <v>498</v>
      </c>
      <c r="AG497" s="37"/>
      <c r="AH497" s="37"/>
      <c r="AI497" s="37"/>
      <c r="AJ497" s="37">
        <v>49</v>
      </c>
      <c r="AK497" s="37"/>
      <c r="AL497" s="37"/>
      <c r="AM497" s="37"/>
      <c r="AN497" s="37">
        <v>0</v>
      </c>
      <c r="AO497" s="37"/>
      <c r="AP497" s="37">
        <v>21</v>
      </c>
      <c r="AQ497" s="37"/>
      <c r="AR497" s="37"/>
      <c r="AS497" s="37"/>
      <c r="AT497" s="37">
        <v>0</v>
      </c>
    </row>
    <row r="498" spans="1:46" ht="20.100000000000001" customHeight="1" x14ac:dyDescent="0.2">
      <c r="D498" s="38" t="s">
        <v>116</v>
      </c>
      <c r="F498" s="39">
        <v>45</v>
      </c>
      <c r="G498" s="40"/>
      <c r="H498" s="40"/>
      <c r="I498" s="40"/>
      <c r="J498" s="39">
        <v>417</v>
      </c>
      <c r="K498" s="39">
        <v>13</v>
      </c>
      <c r="L498" s="39">
        <v>4</v>
      </c>
      <c r="M498" s="40"/>
      <c r="N498" s="39">
        <v>434</v>
      </c>
      <c r="O498" s="40"/>
      <c r="P498" s="40"/>
      <c r="Q498" s="40"/>
      <c r="R498" s="39">
        <v>1</v>
      </c>
      <c r="S498" s="39">
        <v>13</v>
      </c>
      <c r="T498" s="39">
        <v>36</v>
      </c>
      <c r="U498" s="39">
        <v>29</v>
      </c>
      <c r="V498" s="40"/>
      <c r="W498" s="39">
        <v>146</v>
      </c>
      <c r="X498" s="39">
        <v>2</v>
      </c>
      <c r="Y498" s="39">
        <v>0</v>
      </c>
      <c r="Z498" s="39">
        <v>63</v>
      </c>
      <c r="AA498" s="39">
        <v>11</v>
      </c>
      <c r="AB498" s="39">
        <v>9</v>
      </c>
      <c r="AC498" s="39">
        <v>91</v>
      </c>
      <c r="AD498" s="39">
        <v>0</v>
      </c>
      <c r="AE498" s="40"/>
      <c r="AF498" s="39">
        <v>401</v>
      </c>
      <c r="AG498" s="40"/>
      <c r="AH498" s="40"/>
      <c r="AI498" s="40"/>
      <c r="AJ498" s="39">
        <v>58</v>
      </c>
      <c r="AK498" s="40"/>
      <c r="AL498" s="40"/>
      <c r="AM498" s="40"/>
      <c r="AN498" s="39">
        <v>0</v>
      </c>
      <c r="AO498" s="40"/>
      <c r="AP498" s="39">
        <v>20</v>
      </c>
      <c r="AQ498" s="40"/>
      <c r="AR498" s="40"/>
      <c r="AS498" s="40"/>
      <c r="AT498" s="39">
        <v>2</v>
      </c>
    </row>
    <row r="499" spans="1:46" ht="20.100000000000001" customHeight="1" x14ac:dyDescent="0.2">
      <c r="D499" s="2" t="s">
        <v>104</v>
      </c>
      <c r="F499" s="37">
        <v>127</v>
      </c>
      <c r="G499" s="37"/>
      <c r="H499" s="37"/>
      <c r="I499" s="37"/>
      <c r="J499" s="37">
        <v>772</v>
      </c>
      <c r="K499" s="37">
        <v>9</v>
      </c>
      <c r="L499" s="37">
        <v>12</v>
      </c>
      <c r="M499" s="37"/>
      <c r="N499" s="37">
        <v>793</v>
      </c>
      <c r="O499" s="37"/>
      <c r="P499" s="37"/>
      <c r="Q499" s="37"/>
      <c r="R499" s="37">
        <v>1</v>
      </c>
      <c r="S499" s="37">
        <v>12</v>
      </c>
      <c r="T499" s="37">
        <v>70</v>
      </c>
      <c r="U499" s="37">
        <v>87</v>
      </c>
      <c r="V499" s="37"/>
      <c r="W499" s="37">
        <v>64</v>
      </c>
      <c r="X499" s="37">
        <v>2</v>
      </c>
      <c r="Y499" s="37">
        <v>12</v>
      </c>
      <c r="Z499" s="37">
        <v>88</v>
      </c>
      <c r="AA499" s="37">
        <v>35</v>
      </c>
      <c r="AB499" s="37">
        <v>27</v>
      </c>
      <c r="AC499" s="37">
        <v>299</v>
      </c>
      <c r="AD499" s="37">
        <v>0</v>
      </c>
      <c r="AE499" s="37"/>
      <c r="AF499" s="37">
        <v>697</v>
      </c>
      <c r="AG499" s="37"/>
      <c r="AH499" s="37"/>
      <c r="AI499" s="37"/>
      <c r="AJ499" s="37">
        <v>211</v>
      </c>
      <c r="AK499" s="37"/>
      <c r="AL499" s="37"/>
      <c r="AM499" s="37"/>
      <c r="AN499" s="37">
        <v>0</v>
      </c>
      <c r="AO499" s="37"/>
      <c r="AP499" s="37">
        <v>12</v>
      </c>
      <c r="AQ499" s="37"/>
      <c r="AR499" s="37"/>
      <c r="AS499" s="37"/>
      <c r="AT499" s="37">
        <v>22</v>
      </c>
    </row>
    <row r="500" spans="1:46" ht="20.100000000000001" customHeight="1" x14ac:dyDescent="0.2">
      <c r="B500" s="5"/>
      <c r="D500" s="38" t="s">
        <v>105</v>
      </c>
      <c r="F500" s="39">
        <v>69</v>
      </c>
      <c r="G500" s="40"/>
      <c r="H500" s="40"/>
      <c r="I500" s="40"/>
      <c r="J500" s="39">
        <v>398</v>
      </c>
      <c r="K500" s="39">
        <v>15</v>
      </c>
      <c r="L500" s="39">
        <v>3</v>
      </c>
      <c r="M500" s="40"/>
      <c r="N500" s="39">
        <v>416</v>
      </c>
      <c r="O500" s="40"/>
      <c r="P500" s="40"/>
      <c r="Q500" s="40"/>
      <c r="R500" s="39">
        <v>0</v>
      </c>
      <c r="S500" s="39">
        <v>37</v>
      </c>
      <c r="T500" s="39">
        <v>21</v>
      </c>
      <c r="U500" s="39">
        <v>30</v>
      </c>
      <c r="V500" s="40"/>
      <c r="W500" s="39">
        <v>135</v>
      </c>
      <c r="X500" s="39">
        <v>2</v>
      </c>
      <c r="Y500" s="39">
        <v>7</v>
      </c>
      <c r="Z500" s="39">
        <v>67</v>
      </c>
      <c r="AA500" s="39">
        <v>27</v>
      </c>
      <c r="AB500" s="39">
        <v>11</v>
      </c>
      <c r="AC500" s="39">
        <v>78</v>
      </c>
      <c r="AD500" s="39">
        <v>1</v>
      </c>
      <c r="AE500" s="40"/>
      <c r="AF500" s="39">
        <v>416</v>
      </c>
      <c r="AG500" s="40"/>
      <c r="AH500" s="40"/>
      <c r="AI500" s="40"/>
      <c r="AJ500" s="39">
        <v>69</v>
      </c>
      <c r="AK500" s="40"/>
      <c r="AL500" s="40"/>
      <c r="AM500" s="40"/>
      <c r="AN500" s="39">
        <v>0</v>
      </c>
      <c r="AO500" s="40"/>
      <c r="AP500" s="39">
        <v>0</v>
      </c>
      <c r="AQ500" s="40"/>
      <c r="AR500" s="40"/>
      <c r="AS500" s="40"/>
      <c r="AT500" s="39">
        <v>2</v>
      </c>
    </row>
    <row r="501" spans="1:46" ht="20.100000000000001" customHeight="1" x14ac:dyDescent="0.2">
      <c r="B501" s="5"/>
      <c r="D501" s="2" t="s">
        <v>106</v>
      </c>
      <c r="F501" s="37">
        <v>62</v>
      </c>
      <c r="G501" s="37"/>
      <c r="H501" s="37"/>
      <c r="I501" s="37"/>
      <c r="J501" s="37">
        <v>204</v>
      </c>
      <c r="K501" s="37">
        <v>4</v>
      </c>
      <c r="L501" s="37">
        <v>5</v>
      </c>
      <c r="M501" s="37"/>
      <c r="N501" s="37">
        <v>213</v>
      </c>
      <c r="O501" s="37"/>
      <c r="P501" s="37"/>
      <c r="Q501" s="37"/>
      <c r="R501" s="37">
        <v>1</v>
      </c>
      <c r="S501" s="37">
        <v>3</v>
      </c>
      <c r="T501" s="37">
        <v>29</v>
      </c>
      <c r="U501" s="37">
        <v>2</v>
      </c>
      <c r="V501" s="37"/>
      <c r="W501" s="37">
        <v>24</v>
      </c>
      <c r="X501" s="37">
        <v>2</v>
      </c>
      <c r="Y501" s="37">
        <v>4</v>
      </c>
      <c r="Z501" s="37">
        <v>27</v>
      </c>
      <c r="AA501" s="37">
        <v>6</v>
      </c>
      <c r="AB501" s="37">
        <v>8</v>
      </c>
      <c r="AC501" s="37">
        <v>71</v>
      </c>
      <c r="AD501" s="37">
        <v>0</v>
      </c>
      <c r="AE501" s="37"/>
      <c r="AF501" s="37">
        <v>177</v>
      </c>
      <c r="AG501" s="37"/>
      <c r="AH501" s="37"/>
      <c r="AI501" s="37"/>
      <c r="AJ501" s="37">
        <v>81</v>
      </c>
      <c r="AK501" s="37"/>
      <c r="AL501" s="37"/>
      <c r="AM501" s="37"/>
      <c r="AN501" s="37">
        <v>0</v>
      </c>
      <c r="AO501" s="37"/>
      <c r="AP501" s="37">
        <v>17</v>
      </c>
      <c r="AQ501" s="37"/>
      <c r="AR501" s="37"/>
      <c r="AS501" s="37"/>
      <c r="AT501" s="37">
        <v>1</v>
      </c>
    </row>
    <row r="502" spans="1:46" ht="20.100000000000001" customHeight="1" x14ac:dyDescent="0.2">
      <c r="B502" s="5"/>
      <c r="D502" s="38" t="s">
        <v>118</v>
      </c>
      <c r="F502" s="39">
        <v>65</v>
      </c>
      <c r="G502" s="40"/>
      <c r="H502" s="40"/>
      <c r="I502" s="40"/>
      <c r="J502" s="39">
        <v>189</v>
      </c>
      <c r="K502" s="39">
        <v>12</v>
      </c>
      <c r="L502" s="39">
        <v>3</v>
      </c>
      <c r="M502" s="40"/>
      <c r="N502" s="39">
        <v>204</v>
      </c>
      <c r="O502" s="40"/>
      <c r="P502" s="40"/>
      <c r="Q502" s="40"/>
      <c r="R502" s="39">
        <v>1</v>
      </c>
      <c r="S502" s="39">
        <v>16</v>
      </c>
      <c r="T502" s="39">
        <v>41</v>
      </c>
      <c r="U502" s="39">
        <v>19</v>
      </c>
      <c r="V502" s="40"/>
      <c r="W502" s="39">
        <v>19</v>
      </c>
      <c r="X502" s="39">
        <v>0</v>
      </c>
      <c r="Y502" s="39">
        <v>2</v>
      </c>
      <c r="Z502" s="39">
        <v>16</v>
      </c>
      <c r="AA502" s="39">
        <v>6</v>
      </c>
      <c r="AB502" s="39">
        <v>10</v>
      </c>
      <c r="AC502" s="39">
        <v>57</v>
      </c>
      <c r="AD502" s="39">
        <v>0</v>
      </c>
      <c r="AE502" s="40"/>
      <c r="AF502" s="39">
        <v>187</v>
      </c>
      <c r="AG502" s="40"/>
      <c r="AH502" s="40"/>
      <c r="AI502" s="40"/>
      <c r="AJ502" s="39">
        <v>57</v>
      </c>
      <c r="AK502" s="40"/>
      <c r="AL502" s="40"/>
      <c r="AM502" s="40"/>
      <c r="AN502" s="39">
        <v>0</v>
      </c>
      <c r="AO502" s="40"/>
      <c r="AP502" s="39">
        <v>25</v>
      </c>
      <c r="AQ502" s="40"/>
      <c r="AR502" s="40"/>
      <c r="AS502" s="40"/>
      <c r="AT502" s="39">
        <v>18</v>
      </c>
    </row>
    <row r="503" spans="1:46" ht="20.100000000000001" customHeight="1" x14ac:dyDescent="0.2">
      <c r="B503" s="5"/>
      <c r="D503" s="2" t="s">
        <v>176</v>
      </c>
      <c r="F503" s="37">
        <v>85</v>
      </c>
      <c r="G503" s="37"/>
      <c r="H503" s="37"/>
      <c r="I503" s="37"/>
      <c r="J503" s="37">
        <v>180</v>
      </c>
      <c r="K503" s="37">
        <v>7</v>
      </c>
      <c r="L503" s="37">
        <v>5</v>
      </c>
      <c r="M503" s="37"/>
      <c r="N503" s="37">
        <v>192</v>
      </c>
      <c r="O503" s="37"/>
      <c r="P503" s="37"/>
      <c r="Q503" s="37"/>
      <c r="R503" s="37">
        <v>2</v>
      </c>
      <c r="S503" s="37">
        <v>27</v>
      </c>
      <c r="T503" s="37">
        <v>23</v>
      </c>
      <c r="U503" s="37">
        <v>20</v>
      </c>
      <c r="V503" s="37"/>
      <c r="W503" s="37">
        <v>13</v>
      </c>
      <c r="X503" s="37">
        <v>1</v>
      </c>
      <c r="Y503" s="37">
        <v>6</v>
      </c>
      <c r="Z503" s="37">
        <v>32</v>
      </c>
      <c r="AA503" s="37">
        <v>9</v>
      </c>
      <c r="AB503" s="37">
        <v>11</v>
      </c>
      <c r="AC503" s="37">
        <v>80</v>
      </c>
      <c r="AD503" s="37">
        <v>0</v>
      </c>
      <c r="AE503" s="37"/>
      <c r="AF503" s="37">
        <v>224</v>
      </c>
      <c r="AG503" s="37"/>
      <c r="AH503" s="37"/>
      <c r="AI503" s="37"/>
      <c r="AJ503" s="37">
        <v>53</v>
      </c>
      <c r="AK503" s="37"/>
      <c r="AL503" s="37"/>
      <c r="AM503" s="37"/>
      <c r="AN503" s="37">
        <v>0</v>
      </c>
      <c r="AO503" s="37"/>
      <c r="AP503" s="37">
        <v>0</v>
      </c>
      <c r="AQ503" s="37"/>
      <c r="AR503" s="37"/>
      <c r="AS503" s="37"/>
      <c r="AT503" s="37">
        <v>0</v>
      </c>
    </row>
    <row r="504" spans="1:46"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spans="1:46" s="1" customFormat="1" ht="20.100000000000001" customHeight="1" x14ac:dyDescent="0.2">
      <c r="A505" s="3"/>
      <c r="B505" s="6"/>
      <c r="C505" s="42" t="s">
        <v>180</v>
      </c>
      <c r="D505" s="42"/>
      <c r="E505" s="5"/>
      <c r="F505" s="44">
        <v>834</v>
      </c>
      <c r="G505" s="45"/>
      <c r="H505" s="45"/>
      <c r="I505" s="45"/>
      <c r="J505" s="44">
        <v>4141</v>
      </c>
      <c r="K505" s="44">
        <v>123</v>
      </c>
      <c r="L505" s="44">
        <v>50</v>
      </c>
      <c r="M505" s="45"/>
      <c r="N505" s="44">
        <v>4314</v>
      </c>
      <c r="O505" s="45"/>
      <c r="P505" s="45"/>
      <c r="Q505" s="45"/>
      <c r="R505" s="44">
        <v>8</v>
      </c>
      <c r="S505" s="44">
        <v>236</v>
      </c>
      <c r="T505" s="44">
        <v>559</v>
      </c>
      <c r="U505" s="44">
        <v>347</v>
      </c>
      <c r="V505" s="45"/>
      <c r="W505" s="44">
        <v>692</v>
      </c>
      <c r="X505" s="44">
        <v>19</v>
      </c>
      <c r="Y505" s="44">
        <v>50</v>
      </c>
      <c r="Z505" s="44">
        <v>432</v>
      </c>
      <c r="AA505" s="44">
        <v>191</v>
      </c>
      <c r="AB505" s="44">
        <v>138</v>
      </c>
      <c r="AC505" s="44">
        <v>1306</v>
      </c>
      <c r="AD505" s="44">
        <v>2</v>
      </c>
      <c r="AE505" s="45"/>
      <c r="AF505" s="44">
        <v>3980</v>
      </c>
      <c r="AG505" s="45"/>
      <c r="AH505" s="45"/>
      <c r="AI505" s="45"/>
      <c r="AJ505" s="44">
        <v>1034</v>
      </c>
      <c r="AK505" s="45"/>
      <c r="AL505" s="45"/>
      <c r="AM505" s="45"/>
      <c r="AN505" s="44">
        <v>0</v>
      </c>
      <c r="AO505" s="45"/>
      <c r="AP505" s="44">
        <v>134</v>
      </c>
      <c r="AQ505" s="45"/>
      <c r="AR505" s="45"/>
      <c r="AS505" s="45"/>
      <c r="AT505" s="44">
        <v>221</v>
      </c>
    </row>
    <row r="506" spans="1:46"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row>
    <row r="507" spans="1:46" s="1" customFormat="1" ht="20.100000000000001" customHeight="1" x14ac:dyDescent="0.25">
      <c r="A507" s="3"/>
      <c r="B507" s="49" t="s">
        <v>299</v>
      </c>
      <c r="C507" s="50"/>
      <c r="D507" s="50"/>
      <c r="E507" s="5"/>
      <c r="F507" s="51">
        <v>834</v>
      </c>
      <c r="G507" s="52"/>
      <c r="H507" s="52"/>
      <c r="I507" s="52"/>
      <c r="J507" s="51">
        <v>4141</v>
      </c>
      <c r="K507" s="51">
        <v>123</v>
      </c>
      <c r="L507" s="51">
        <v>50</v>
      </c>
      <c r="M507" s="52"/>
      <c r="N507" s="51">
        <v>4314</v>
      </c>
      <c r="O507" s="52"/>
      <c r="P507" s="52"/>
      <c r="Q507" s="52"/>
      <c r="R507" s="51">
        <v>8</v>
      </c>
      <c r="S507" s="51">
        <v>236</v>
      </c>
      <c r="T507" s="51">
        <v>559</v>
      </c>
      <c r="U507" s="51">
        <v>347</v>
      </c>
      <c r="V507" s="52"/>
      <c r="W507" s="51">
        <v>692</v>
      </c>
      <c r="X507" s="51">
        <v>19</v>
      </c>
      <c r="Y507" s="51">
        <v>50</v>
      </c>
      <c r="Z507" s="51">
        <v>432</v>
      </c>
      <c r="AA507" s="51">
        <v>191</v>
      </c>
      <c r="AB507" s="51">
        <v>138</v>
      </c>
      <c r="AC507" s="51">
        <v>1306</v>
      </c>
      <c r="AD507" s="51">
        <v>2</v>
      </c>
      <c r="AE507" s="52"/>
      <c r="AF507" s="51">
        <v>3980</v>
      </c>
      <c r="AG507" s="52"/>
      <c r="AH507" s="52"/>
      <c r="AI507" s="52"/>
      <c r="AJ507" s="51">
        <v>1034</v>
      </c>
      <c r="AK507" s="52"/>
      <c r="AL507" s="52"/>
      <c r="AM507" s="52"/>
      <c r="AN507" s="51">
        <v>0</v>
      </c>
      <c r="AO507" s="52"/>
      <c r="AP507" s="51">
        <v>134</v>
      </c>
      <c r="AQ507" s="52"/>
      <c r="AR507" s="52"/>
      <c r="AS507" s="52"/>
      <c r="AT507" s="51">
        <v>221</v>
      </c>
    </row>
    <row r="508" spans="1:46"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spans="1:46"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spans="1:46"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spans="1:46" ht="20.100000000000001" customHeight="1" x14ac:dyDescent="0.2">
      <c r="D511" s="2" t="s">
        <v>124</v>
      </c>
      <c r="F511" s="37">
        <v>68</v>
      </c>
      <c r="G511" s="37"/>
      <c r="H511" s="37"/>
      <c r="I511" s="37"/>
      <c r="J511" s="37">
        <v>515</v>
      </c>
      <c r="K511" s="37">
        <v>3</v>
      </c>
      <c r="L511" s="37">
        <v>7</v>
      </c>
      <c r="M511" s="37"/>
      <c r="N511" s="37">
        <v>525</v>
      </c>
      <c r="O511" s="37"/>
      <c r="P511" s="37"/>
      <c r="Q511" s="37"/>
      <c r="R511" s="37">
        <v>0</v>
      </c>
      <c r="S511" s="37">
        <v>5</v>
      </c>
      <c r="T511" s="37">
        <v>37</v>
      </c>
      <c r="U511" s="37">
        <v>26</v>
      </c>
      <c r="V511" s="37"/>
      <c r="W511" s="37">
        <v>121</v>
      </c>
      <c r="X511" s="37">
        <v>1</v>
      </c>
      <c r="Y511" s="37">
        <v>0</v>
      </c>
      <c r="Z511" s="37">
        <v>65</v>
      </c>
      <c r="AA511" s="37">
        <v>31</v>
      </c>
      <c r="AB511" s="37">
        <v>21</v>
      </c>
      <c r="AC511" s="37">
        <v>172</v>
      </c>
      <c r="AD511" s="37">
        <v>0</v>
      </c>
      <c r="AE511" s="37"/>
      <c r="AF511" s="37">
        <v>479</v>
      </c>
      <c r="AG511" s="37"/>
      <c r="AH511" s="37"/>
      <c r="AI511" s="37"/>
      <c r="AJ511" s="37">
        <v>97</v>
      </c>
      <c r="AK511" s="37"/>
      <c r="AL511" s="37"/>
      <c r="AM511" s="37"/>
      <c r="AN511" s="37">
        <v>0</v>
      </c>
      <c r="AO511" s="37"/>
      <c r="AP511" s="37">
        <v>17</v>
      </c>
      <c r="AQ511" s="37"/>
      <c r="AR511" s="37"/>
      <c r="AS511" s="37"/>
      <c r="AT511" s="37">
        <v>0</v>
      </c>
    </row>
    <row r="512" spans="1:46" ht="20.100000000000001" customHeight="1" x14ac:dyDescent="0.2">
      <c r="D512" s="38" t="s">
        <v>99</v>
      </c>
      <c r="F512" s="39">
        <v>109</v>
      </c>
      <c r="G512" s="40"/>
      <c r="H512" s="40"/>
      <c r="I512" s="40"/>
      <c r="J512" s="39">
        <v>610</v>
      </c>
      <c r="K512" s="39">
        <v>9</v>
      </c>
      <c r="L512" s="39">
        <v>6</v>
      </c>
      <c r="M512" s="40"/>
      <c r="N512" s="39">
        <v>625</v>
      </c>
      <c r="O512" s="40"/>
      <c r="P512" s="40"/>
      <c r="Q512" s="40"/>
      <c r="R512" s="39">
        <v>0</v>
      </c>
      <c r="S512" s="39">
        <v>44</v>
      </c>
      <c r="T512" s="39">
        <v>15</v>
      </c>
      <c r="U512" s="39">
        <v>43</v>
      </c>
      <c r="V512" s="40"/>
      <c r="W512" s="39">
        <v>95</v>
      </c>
      <c r="X512" s="39">
        <v>0</v>
      </c>
      <c r="Y512" s="39">
        <v>0</v>
      </c>
      <c r="Z512" s="39">
        <v>87</v>
      </c>
      <c r="AA512" s="39">
        <v>21</v>
      </c>
      <c r="AB512" s="39">
        <v>23</v>
      </c>
      <c r="AC512" s="39">
        <v>246</v>
      </c>
      <c r="AD512" s="39">
        <v>0</v>
      </c>
      <c r="AE512" s="40"/>
      <c r="AF512" s="39">
        <v>574</v>
      </c>
      <c r="AG512" s="40"/>
      <c r="AH512" s="40"/>
      <c r="AI512" s="40"/>
      <c r="AJ512" s="39">
        <v>160</v>
      </c>
      <c r="AK512" s="40"/>
      <c r="AL512" s="40"/>
      <c r="AM512" s="40"/>
      <c r="AN512" s="39">
        <v>0</v>
      </c>
      <c r="AO512" s="40"/>
      <c r="AP512" s="39">
        <v>0</v>
      </c>
      <c r="AQ512" s="40"/>
      <c r="AR512" s="40"/>
      <c r="AS512" s="40"/>
      <c r="AT512" s="39">
        <v>11</v>
      </c>
    </row>
    <row r="513" spans="1:46" ht="20.100000000000001" customHeight="1" x14ac:dyDescent="0.2">
      <c r="D513" s="2" t="s">
        <v>100</v>
      </c>
      <c r="F513" s="37">
        <v>103</v>
      </c>
      <c r="G513" s="37"/>
      <c r="H513" s="37"/>
      <c r="I513" s="37"/>
      <c r="J513" s="37">
        <v>627</v>
      </c>
      <c r="K513" s="37">
        <v>8</v>
      </c>
      <c r="L513" s="37">
        <v>3</v>
      </c>
      <c r="M513" s="37"/>
      <c r="N513" s="37">
        <v>638</v>
      </c>
      <c r="O513" s="37"/>
      <c r="P513" s="37"/>
      <c r="Q513" s="37"/>
      <c r="R513" s="37">
        <v>4</v>
      </c>
      <c r="S513" s="37">
        <v>35</v>
      </c>
      <c r="T513" s="37">
        <v>49</v>
      </c>
      <c r="U513" s="37">
        <v>45</v>
      </c>
      <c r="V513" s="37"/>
      <c r="W513" s="37">
        <v>139</v>
      </c>
      <c r="X513" s="37">
        <v>1</v>
      </c>
      <c r="Y513" s="37">
        <v>3</v>
      </c>
      <c r="Z513" s="37">
        <v>80</v>
      </c>
      <c r="AA513" s="37">
        <v>24</v>
      </c>
      <c r="AB513" s="37">
        <v>41</v>
      </c>
      <c r="AC513" s="37">
        <v>219</v>
      </c>
      <c r="AD513" s="37">
        <v>0</v>
      </c>
      <c r="AE513" s="37"/>
      <c r="AF513" s="37">
        <v>640</v>
      </c>
      <c r="AG513" s="37"/>
      <c r="AH513" s="37"/>
      <c r="AI513" s="37"/>
      <c r="AJ513" s="37">
        <v>101</v>
      </c>
      <c r="AK513" s="37"/>
      <c r="AL513" s="37"/>
      <c r="AM513" s="37"/>
      <c r="AN513" s="37">
        <v>0</v>
      </c>
      <c r="AO513" s="37"/>
      <c r="AP513" s="37">
        <v>0</v>
      </c>
      <c r="AQ513" s="37"/>
      <c r="AR513" s="37"/>
      <c r="AS513" s="37"/>
      <c r="AT513" s="37">
        <v>0</v>
      </c>
    </row>
    <row r="514" spans="1:46" ht="20.100000000000001" customHeight="1" x14ac:dyDescent="0.2">
      <c r="D514" s="38" t="s">
        <v>101</v>
      </c>
      <c r="F514" s="39">
        <v>45</v>
      </c>
      <c r="G514" s="40"/>
      <c r="H514" s="40"/>
      <c r="I514" s="40"/>
      <c r="J514" s="39">
        <v>366</v>
      </c>
      <c r="K514" s="39">
        <v>3</v>
      </c>
      <c r="L514" s="39">
        <v>5</v>
      </c>
      <c r="M514" s="40"/>
      <c r="N514" s="39">
        <v>374</v>
      </c>
      <c r="O514" s="40"/>
      <c r="P514" s="40"/>
      <c r="Q514" s="40"/>
      <c r="R514" s="39">
        <v>0</v>
      </c>
      <c r="S514" s="39">
        <v>6</v>
      </c>
      <c r="T514" s="39">
        <v>31</v>
      </c>
      <c r="U514" s="39">
        <v>21</v>
      </c>
      <c r="V514" s="40"/>
      <c r="W514" s="39">
        <v>7</v>
      </c>
      <c r="X514" s="39">
        <v>0</v>
      </c>
      <c r="Y514" s="39">
        <v>3</v>
      </c>
      <c r="Z514" s="39">
        <v>87</v>
      </c>
      <c r="AA514" s="39">
        <v>4</v>
      </c>
      <c r="AB514" s="39">
        <v>20</v>
      </c>
      <c r="AC514" s="39">
        <v>167</v>
      </c>
      <c r="AD514" s="39">
        <v>0</v>
      </c>
      <c r="AE514" s="40"/>
      <c r="AF514" s="39">
        <v>346</v>
      </c>
      <c r="AG514" s="40"/>
      <c r="AH514" s="40"/>
      <c r="AI514" s="40"/>
      <c r="AJ514" s="39">
        <v>53</v>
      </c>
      <c r="AK514" s="40"/>
      <c r="AL514" s="40"/>
      <c r="AM514" s="40"/>
      <c r="AN514" s="39">
        <v>0</v>
      </c>
      <c r="AO514" s="40"/>
      <c r="AP514" s="39">
        <v>20</v>
      </c>
      <c r="AQ514" s="40"/>
      <c r="AR514" s="40"/>
      <c r="AS514" s="40"/>
      <c r="AT514" s="39">
        <v>1</v>
      </c>
    </row>
    <row r="515" spans="1:46" ht="20.100000000000001" customHeight="1" x14ac:dyDescent="0.2">
      <c r="D515" s="2" t="s">
        <v>115</v>
      </c>
      <c r="F515" s="37">
        <v>43</v>
      </c>
      <c r="G515" s="37"/>
      <c r="H515" s="37"/>
      <c r="I515" s="37"/>
      <c r="J515" s="37">
        <v>371</v>
      </c>
      <c r="K515" s="37">
        <v>8</v>
      </c>
      <c r="L515" s="37">
        <v>3</v>
      </c>
      <c r="M515" s="37"/>
      <c r="N515" s="37">
        <v>382</v>
      </c>
      <c r="O515" s="37"/>
      <c r="P515" s="37"/>
      <c r="Q515" s="37"/>
      <c r="R515" s="37">
        <v>0</v>
      </c>
      <c r="S515" s="37">
        <v>11</v>
      </c>
      <c r="T515" s="37">
        <v>17</v>
      </c>
      <c r="U515" s="37">
        <v>35</v>
      </c>
      <c r="V515" s="37"/>
      <c r="W515" s="37">
        <v>23</v>
      </c>
      <c r="X515" s="37">
        <v>0</v>
      </c>
      <c r="Y515" s="37">
        <v>0</v>
      </c>
      <c r="Z515" s="37">
        <v>79</v>
      </c>
      <c r="AA515" s="37">
        <v>8</v>
      </c>
      <c r="AB515" s="37">
        <v>17</v>
      </c>
      <c r="AC515" s="37">
        <v>173</v>
      </c>
      <c r="AD515" s="37">
        <v>0</v>
      </c>
      <c r="AE515" s="37"/>
      <c r="AF515" s="37">
        <v>363</v>
      </c>
      <c r="AG515" s="37"/>
      <c r="AH515" s="37"/>
      <c r="AI515" s="37"/>
      <c r="AJ515" s="37">
        <v>42</v>
      </c>
      <c r="AK515" s="37"/>
      <c r="AL515" s="37"/>
      <c r="AM515" s="37"/>
      <c r="AN515" s="37">
        <v>0</v>
      </c>
      <c r="AO515" s="37"/>
      <c r="AP515" s="37">
        <v>20</v>
      </c>
      <c r="AQ515" s="37"/>
      <c r="AR515" s="37"/>
      <c r="AS515" s="37"/>
      <c r="AT515" s="37">
        <v>0</v>
      </c>
    </row>
    <row r="516" spans="1:46" ht="20.100000000000001" customHeight="1" x14ac:dyDescent="0.2">
      <c r="D516" s="38" t="s">
        <v>116</v>
      </c>
      <c r="F516" s="39">
        <v>69</v>
      </c>
      <c r="G516" s="40"/>
      <c r="H516" s="40"/>
      <c r="I516" s="40"/>
      <c r="J516" s="39">
        <v>325</v>
      </c>
      <c r="K516" s="39">
        <v>4</v>
      </c>
      <c r="L516" s="39">
        <v>4</v>
      </c>
      <c r="M516" s="40"/>
      <c r="N516" s="39">
        <v>333</v>
      </c>
      <c r="O516" s="40"/>
      <c r="P516" s="40"/>
      <c r="Q516" s="40"/>
      <c r="R516" s="39">
        <v>3</v>
      </c>
      <c r="S516" s="39">
        <v>2</v>
      </c>
      <c r="T516" s="39">
        <v>22</v>
      </c>
      <c r="U516" s="39">
        <v>5</v>
      </c>
      <c r="V516" s="40"/>
      <c r="W516" s="39">
        <v>15</v>
      </c>
      <c r="X516" s="39">
        <v>0</v>
      </c>
      <c r="Y516" s="39">
        <v>3</v>
      </c>
      <c r="Z516" s="39">
        <v>95</v>
      </c>
      <c r="AA516" s="39">
        <v>8</v>
      </c>
      <c r="AB516" s="39">
        <v>18</v>
      </c>
      <c r="AC516" s="39">
        <v>117</v>
      </c>
      <c r="AD516" s="39">
        <v>0</v>
      </c>
      <c r="AE516" s="40"/>
      <c r="AF516" s="39">
        <v>288</v>
      </c>
      <c r="AG516" s="40"/>
      <c r="AH516" s="40"/>
      <c r="AI516" s="40"/>
      <c r="AJ516" s="39">
        <v>94</v>
      </c>
      <c r="AK516" s="40"/>
      <c r="AL516" s="40"/>
      <c r="AM516" s="40"/>
      <c r="AN516" s="39">
        <v>0</v>
      </c>
      <c r="AO516" s="40"/>
      <c r="AP516" s="39">
        <v>20</v>
      </c>
      <c r="AQ516" s="40"/>
      <c r="AR516" s="40"/>
      <c r="AS516" s="40"/>
      <c r="AT516" s="39">
        <v>0</v>
      </c>
    </row>
    <row r="517" spans="1:46" ht="20.100000000000001" customHeight="1" x14ac:dyDescent="0.2">
      <c r="D517" s="2" t="s">
        <v>117</v>
      </c>
      <c r="F517" s="37">
        <v>46</v>
      </c>
      <c r="G517" s="37"/>
      <c r="H517" s="37"/>
      <c r="I517" s="37"/>
      <c r="J517" s="37">
        <v>316</v>
      </c>
      <c r="K517" s="37">
        <v>6</v>
      </c>
      <c r="L517" s="37">
        <v>8</v>
      </c>
      <c r="M517" s="37"/>
      <c r="N517" s="37">
        <v>330</v>
      </c>
      <c r="O517" s="37"/>
      <c r="P517" s="37"/>
      <c r="Q517" s="37"/>
      <c r="R517" s="37">
        <v>0</v>
      </c>
      <c r="S517" s="37">
        <v>5</v>
      </c>
      <c r="T517" s="37">
        <v>20</v>
      </c>
      <c r="U517" s="37">
        <v>11</v>
      </c>
      <c r="V517" s="37"/>
      <c r="W517" s="37">
        <v>14</v>
      </c>
      <c r="X517" s="37">
        <v>0</v>
      </c>
      <c r="Y517" s="37">
        <v>5</v>
      </c>
      <c r="Z517" s="37">
        <v>117</v>
      </c>
      <c r="AA517" s="37">
        <v>3</v>
      </c>
      <c r="AB517" s="37">
        <v>16</v>
      </c>
      <c r="AC517" s="37">
        <v>123</v>
      </c>
      <c r="AD517" s="37">
        <v>0</v>
      </c>
      <c r="AE517" s="37"/>
      <c r="AF517" s="37">
        <v>314</v>
      </c>
      <c r="AG517" s="37"/>
      <c r="AH517" s="37"/>
      <c r="AI517" s="37"/>
      <c r="AJ517" s="37">
        <v>42</v>
      </c>
      <c r="AK517" s="37"/>
      <c r="AL517" s="37"/>
      <c r="AM517" s="37"/>
      <c r="AN517" s="37">
        <v>0</v>
      </c>
      <c r="AO517" s="37"/>
      <c r="AP517" s="37">
        <v>20</v>
      </c>
      <c r="AQ517" s="37"/>
      <c r="AR517" s="37"/>
      <c r="AS517" s="37"/>
      <c r="AT517" s="37">
        <v>0</v>
      </c>
    </row>
    <row r="518" spans="1:46" ht="20.100000000000001" customHeight="1" x14ac:dyDescent="0.2">
      <c r="D518" s="38" t="s">
        <v>105</v>
      </c>
      <c r="F518" s="39">
        <v>106</v>
      </c>
      <c r="G518" s="40"/>
      <c r="H518" s="40"/>
      <c r="I518" s="40"/>
      <c r="J518" s="39">
        <v>501</v>
      </c>
      <c r="K518" s="39">
        <v>1</v>
      </c>
      <c r="L518" s="39">
        <v>4</v>
      </c>
      <c r="M518" s="40"/>
      <c r="N518" s="39">
        <v>506</v>
      </c>
      <c r="O518" s="40"/>
      <c r="P518" s="40"/>
      <c r="Q518" s="40"/>
      <c r="R518" s="39">
        <v>0</v>
      </c>
      <c r="S518" s="39">
        <v>6</v>
      </c>
      <c r="T518" s="39">
        <v>34</v>
      </c>
      <c r="U518" s="39">
        <v>42</v>
      </c>
      <c r="V518" s="40"/>
      <c r="W518" s="39">
        <v>127</v>
      </c>
      <c r="X518" s="39">
        <v>0</v>
      </c>
      <c r="Y518" s="39">
        <v>3</v>
      </c>
      <c r="Z518" s="39">
        <v>105</v>
      </c>
      <c r="AA518" s="39">
        <v>13</v>
      </c>
      <c r="AB518" s="39">
        <v>46</v>
      </c>
      <c r="AC518" s="39">
        <v>128</v>
      </c>
      <c r="AD518" s="39">
        <v>0</v>
      </c>
      <c r="AE518" s="40"/>
      <c r="AF518" s="39">
        <v>504</v>
      </c>
      <c r="AG518" s="40"/>
      <c r="AH518" s="40"/>
      <c r="AI518" s="40"/>
      <c r="AJ518" s="39">
        <v>83</v>
      </c>
      <c r="AK518" s="40"/>
      <c r="AL518" s="40"/>
      <c r="AM518" s="40"/>
      <c r="AN518" s="39">
        <v>0</v>
      </c>
      <c r="AO518" s="40"/>
      <c r="AP518" s="39">
        <v>25</v>
      </c>
      <c r="AQ518" s="40"/>
      <c r="AR518" s="40"/>
      <c r="AS518" s="40"/>
      <c r="AT518" s="39">
        <v>0</v>
      </c>
    </row>
    <row r="519" spans="1:46" ht="20.100000000000001" customHeight="1" x14ac:dyDescent="0.2">
      <c r="D519" s="2" t="s">
        <v>106</v>
      </c>
      <c r="F519" s="37">
        <v>32</v>
      </c>
      <c r="G519" s="37"/>
      <c r="H519" s="37"/>
      <c r="I519" s="37"/>
      <c r="J519" s="37">
        <v>340</v>
      </c>
      <c r="K519" s="37">
        <v>2</v>
      </c>
      <c r="L519" s="37">
        <v>2</v>
      </c>
      <c r="M519" s="37"/>
      <c r="N519" s="37">
        <v>344</v>
      </c>
      <c r="O519" s="37"/>
      <c r="P519" s="37"/>
      <c r="Q519" s="37"/>
      <c r="R519" s="37">
        <v>0</v>
      </c>
      <c r="S519" s="37">
        <v>5</v>
      </c>
      <c r="T519" s="37">
        <v>3</v>
      </c>
      <c r="U519" s="37">
        <v>13</v>
      </c>
      <c r="V519" s="37"/>
      <c r="W519" s="37">
        <v>13</v>
      </c>
      <c r="X519" s="37">
        <v>1</v>
      </c>
      <c r="Y519" s="37">
        <v>1</v>
      </c>
      <c r="Z519" s="37">
        <v>66</v>
      </c>
      <c r="AA519" s="37">
        <v>4</v>
      </c>
      <c r="AB519" s="37">
        <v>16</v>
      </c>
      <c r="AC519" s="37">
        <v>195</v>
      </c>
      <c r="AD519" s="37">
        <v>0</v>
      </c>
      <c r="AE519" s="37"/>
      <c r="AF519" s="37">
        <v>317</v>
      </c>
      <c r="AG519" s="37"/>
      <c r="AH519" s="37"/>
      <c r="AI519" s="37"/>
      <c r="AJ519" s="37">
        <v>37</v>
      </c>
      <c r="AK519" s="37"/>
      <c r="AL519" s="37"/>
      <c r="AM519" s="37"/>
      <c r="AN519" s="37">
        <v>0</v>
      </c>
      <c r="AO519" s="37"/>
      <c r="AP519" s="37">
        <v>22</v>
      </c>
      <c r="AQ519" s="37"/>
      <c r="AR519" s="37"/>
      <c r="AS519" s="37"/>
      <c r="AT519" s="37">
        <v>2</v>
      </c>
    </row>
    <row r="520" spans="1:46" ht="20.100000000000001" customHeight="1" x14ac:dyDescent="0.2">
      <c r="D520" s="38" t="s">
        <v>118</v>
      </c>
      <c r="F520" s="39">
        <v>68</v>
      </c>
      <c r="G520" s="40"/>
      <c r="H520" s="40"/>
      <c r="I520" s="40"/>
      <c r="J520" s="39">
        <v>670</v>
      </c>
      <c r="K520" s="39">
        <v>5</v>
      </c>
      <c r="L520" s="39">
        <v>1</v>
      </c>
      <c r="M520" s="40"/>
      <c r="N520" s="39">
        <v>676</v>
      </c>
      <c r="O520" s="40"/>
      <c r="P520" s="40"/>
      <c r="Q520" s="40"/>
      <c r="R520" s="39">
        <v>2</v>
      </c>
      <c r="S520" s="39">
        <v>46</v>
      </c>
      <c r="T520" s="39">
        <v>36</v>
      </c>
      <c r="U520" s="39">
        <v>29</v>
      </c>
      <c r="V520" s="40"/>
      <c r="W520" s="39">
        <v>143</v>
      </c>
      <c r="X520" s="39">
        <v>0</v>
      </c>
      <c r="Y520" s="39">
        <v>2</v>
      </c>
      <c r="Z520" s="39">
        <v>91</v>
      </c>
      <c r="AA520" s="39">
        <v>31</v>
      </c>
      <c r="AB520" s="39">
        <v>52</v>
      </c>
      <c r="AC520" s="39">
        <v>224</v>
      </c>
      <c r="AD520" s="39">
        <v>1</v>
      </c>
      <c r="AE520" s="40"/>
      <c r="AF520" s="39">
        <v>657</v>
      </c>
      <c r="AG520" s="40"/>
      <c r="AH520" s="40"/>
      <c r="AI520" s="40"/>
      <c r="AJ520" s="39">
        <v>87</v>
      </c>
      <c r="AK520" s="40"/>
      <c r="AL520" s="40"/>
      <c r="AM520" s="40"/>
      <c r="AN520" s="39">
        <v>0</v>
      </c>
      <c r="AO520" s="40"/>
      <c r="AP520" s="39">
        <v>0</v>
      </c>
      <c r="AQ520" s="40"/>
      <c r="AR520" s="40"/>
      <c r="AS520" s="40"/>
      <c r="AT520" s="39">
        <v>0</v>
      </c>
    </row>
    <row r="521" spans="1:46"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spans="1:46" s="1" customFormat="1" ht="20.100000000000001" customHeight="1" x14ac:dyDescent="0.2">
      <c r="A522" s="3"/>
      <c r="B522" s="6"/>
      <c r="C522" s="42" t="s">
        <v>180</v>
      </c>
      <c r="D522" s="42"/>
      <c r="E522" s="5"/>
      <c r="F522" s="44">
        <v>689</v>
      </c>
      <c r="G522" s="45"/>
      <c r="H522" s="45"/>
      <c r="I522" s="45"/>
      <c r="J522" s="44">
        <v>4641</v>
      </c>
      <c r="K522" s="44">
        <v>49</v>
      </c>
      <c r="L522" s="44">
        <v>43</v>
      </c>
      <c r="M522" s="45"/>
      <c r="N522" s="44">
        <v>4733</v>
      </c>
      <c r="O522" s="45"/>
      <c r="P522" s="45"/>
      <c r="Q522" s="45"/>
      <c r="R522" s="44">
        <v>9</v>
      </c>
      <c r="S522" s="44">
        <v>165</v>
      </c>
      <c r="T522" s="44">
        <v>264</v>
      </c>
      <c r="U522" s="44">
        <v>270</v>
      </c>
      <c r="V522" s="45"/>
      <c r="W522" s="44">
        <v>697</v>
      </c>
      <c r="X522" s="44">
        <v>3</v>
      </c>
      <c r="Y522" s="44">
        <v>20</v>
      </c>
      <c r="Z522" s="44">
        <v>872</v>
      </c>
      <c r="AA522" s="44">
        <v>147</v>
      </c>
      <c r="AB522" s="44">
        <v>270</v>
      </c>
      <c r="AC522" s="44">
        <v>1764</v>
      </c>
      <c r="AD522" s="44">
        <v>1</v>
      </c>
      <c r="AE522" s="45"/>
      <c r="AF522" s="44">
        <v>4482</v>
      </c>
      <c r="AG522" s="45"/>
      <c r="AH522" s="45"/>
      <c r="AI522" s="45"/>
      <c r="AJ522" s="44">
        <v>796</v>
      </c>
      <c r="AK522" s="45"/>
      <c r="AL522" s="45"/>
      <c r="AM522" s="45"/>
      <c r="AN522" s="44">
        <v>0</v>
      </c>
      <c r="AO522" s="45"/>
      <c r="AP522" s="44">
        <v>144</v>
      </c>
      <c r="AQ522" s="45"/>
      <c r="AR522" s="45"/>
      <c r="AS522" s="45"/>
      <c r="AT522" s="44">
        <v>14</v>
      </c>
    </row>
    <row r="523" spans="1:46"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row>
    <row r="524" spans="1:46" s="1" customFormat="1" ht="20.100000000000001" customHeight="1" x14ac:dyDescent="0.25">
      <c r="A524" s="3"/>
      <c r="B524" s="49" t="s">
        <v>301</v>
      </c>
      <c r="C524" s="50"/>
      <c r="D524" s="50"/>
      <c r="E524" s="5"/>
      <c r="F524" s="51">
        <v>689</v>
      </c>
      <c r="G524" s="52"/>
      <c r="H524" s="52"/>
      <c r="I524" s="52"/>
      <c r="J524" s="51">
        <v>4641</v>
      </c>
      <c r="K524" s="51">
        <v>49</v>
      </c>
      <c r="L524" s="51">
        <v>43</v>
      </c>
      <c r="M524" s="52"/>
      <c r="N524" s="51">
        <v>4733</v>
      </c>
      <c r="O524" s="52"/>
      <c r="P524" s="52"/>
      <c r="Q524" s="52"/>
      <c r="R524" s="51">
        <v>9</v>
      </c>
      <c r="S524" s="51">
        <v>165</v>
      </c>
      <c r="T524" s="51">
        <v>264</v>
      </c>
      <c r="U524" s="51">
        <v>270</v>
      </c>
      <c r="V524" s="52"/>
      <c r="W524" s="51">
        <v>697</v>
      </c>
      <c r="X524" s="51">
        <v>3</v>
      </c>
      <c r="Y524" s="51">
        <v>20</v>
      </c>
      <c r="Z524" s="51">
        <v>872</v>
      </c>
      <c r="AA524" s="51">
        <v>147</v>
      </c>
      <c r="AB524" s="51">
        <v>270</v>
      </c>
      <c r="AC524" s="51">
        <v>1764</v>
      </c>
      <c r="AD524" s="51">
        <v>1</v>
      </c>
      <c r="AE524" s="52"/>
      <c r="AF524" s="51">
        <v>4482</v>
      </c>
      <c r="AG524" s="52"/>
      <c r="AH524" s="52"/>
      <c r="AI524" s="52"/>
      <c r="AJ524" s="51">
        <v>796</v>
      </c>
      <c r="AK524" s="52"/>
      <c r="AL524" s="52"/>
      <c r="AM524" s="52"/>
      <c r="AN524" s="51">
        <v>0</v>
      </c>
      <c r="AO524" s="52"/>
      <c r="AP524" s="51">
        <v>144</v>
      </c>
      <c r="AQ524" s="52"/>
      <c r="AR524" s="52"/>
      <c r="AS524" s="52"/>
      <c r="AT524" s="51">
        <v>14</v>
      </c>
    </row>
    <row r="525" spans="1:46"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spans="1:46"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spans="1:46"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spans="1:46" ht="20.100000000000001" customHeight="1" x14ac:dyDescent="0.2">
      <c r="D528" s="2" t="s">
        <v>98</v>
      </c>
      <c r="F528" s="37">
        <v>479</v>
      </c>
      <c r="G528" s="37"/>
      <c r="H528" s="37"/>
      <c r="I528" s="37"/>
      <c r="J528" s="37">
        <v>1166</v>
      </c>
      <c r="K528" s="37">
        <v>14</v>
      </c>
      <c r="L528" s="37">
        <v>13</v>
      </c>
      <c r="M528" s="37"/>
      <c r="N528" s="37">
        <v>1193</v>
      </c>
      <c r="O528" s="37"/>
      <c r="P528" s="37"/>
      <c r="Q528" s="37"/>
      <c r="R528" s="37">
        <v>22</v>
      </c>
      <c r="S528" s="37">
        <v>18</v>
      </c>
      <c r="T528" s="37">
        <v>77</v>
      </c>
      <c r="U528" s="37">
        <v>76</v>
      </c>
      <c r="V528" s="37"/>
      <c r="W528" s="37">
        <v>122</v>
      </c>
      <c r="X528" s="37">
        <v>25</v>
      </c>
      <c r="Y528" s="37">
        <v>140</v>
      </c>
      <c r="Z528" s="37">
        <v>417</v>
      </c>
      <c r="AA528" s="37">
        <v>15</v>
      </c>
      <c r="AB528" s="37">
        <v>48</v>
      </c>
      <c r="AC528" s="37">
        <v>451</v>
      </c>
      <c r="AD528" s="37">
        <v>0</v>
      </c>
      <c r="AE528" s="37"/>
      <c r="AF528" s="37">
        <v>1411</v>
      </c>
      <c r="AG528" s="37"/>
      <c r="AH528" s="37"/>
      <c r="AI528" s="37"/>
      <c r="AJ528" s="37">
        <v>241</v>
      </c>
      <c r="AK528" s="37"/>
      <c r="AL528" s="37"/>
      <c r="AM528" s="37"/>
      <c r="AN528" s="37">
        <v>0</v>
      </c>
      <c r="AO528" s="37"/>
      <c r="AP528" s="37">
        <v>20</v>
      </c>
      <c r="AQ528" s="37"/>
      <c r="AR528" s="37"/>
      <c r="AS528" s="37"/>
      <c r="AT528" s="37">
        <v>518</v>
      </c>
    </row>
    <row r="529" spans="1:46" ht="20.100000000000001" customHeight="1" x14ac:dyDescent="0.2">
      <c r="D529" s="38" t="s">
        <v>99</v>
      </c>
      <c r="F529" s="39">
        <v>475</v>
      </c>
      <c r="G529" s="40"/>
      <c r="H529" s="40"/>
      <c r="I529" s="40"/>
      <c r="J529" s="39">
        <v>1122</v>
      </c>
      <c r="K529" s="39">
        <v>4</v>
      </c>
      <c r="L529" s="39">
        <v>3</v>
      </c>
      <c r="M529" s="40"/>
      <c r="N529" s="39">
        <v>1129</v>
      </c>
      <c r="O529" s="40"/>
      <c r="P529" s="40"/>
      <c r="Q529" s="40"/>
      <c r="R529" s="39">
        <v>8</v>
      </c>
      <c r="S529" s="39">
        <v>30</v>
      </c>
      <c r="T529" s="39">
        <v>113</v>
      </c>
      <c r="U529" s="39">
        <v>49</v>
      </c>
      <c r="V529" s="40"/>
      <c r="W529" s="39">
        <v>133</v>
      </c>
      <c r="X529" s="39">
        <v>19</v>
      </c>
      <c r="Y529" s="39">
        <v>106</v>
      </c>
      <c r="Z529" s="39">
        <v>372</v>
      </c>
      <c r="AA529" s="39">
        <v>10</v>
      </c>
      <c r="AB529" s="39">
        <v>31</v>
      </c>
      <c r="AC529" s="39">
        <v>384</v>
      </c>
      <c r="AD529" s="39">
        <v>0</v>
      </c>
      <c r="AE529" s="40"/>
      <c r="AF529" s="39">
        <v>1255</v>
      </c>
      <c r="AG529" s="40"/>
      <c r="AH529" s="40"/>
      <c r="AI529" s="40"/>
      <c r="AJ529" s="39">
        <v>349</v>
      </c>
      <c r="AK529" s="40"/>
      <c r="AL529" s="40"/>
      <c r="AM529" s="40"/>
      <c r="AN529" s="39">
        <v>0</v>
      </c>
      <c r="AO529" s="40"/>
      <c r="AP529" s="39">
        <v>0</v>
      </c>
      <c r="AQ529" s="40"/>
      <c r="AR529" s="40"/>
      <c r="AS529" s="40"/>
      <c r="AT529" s="39">
        <v>68</v>
      </c>
    </row>
    <row r="530" spans="1:46" ht="20.100000000000001" customHeight="1" x14ac:dyDescent="0.2">
      <c r="D530" s="2" t="s">
        <v>113</v>
      </c>
      <c r="F530" s="37">
        <v>585</v>
      </c>
      <c r="G530" s="37"/>
      <c r="H530" s="37"/>
      <c r="I530" s="37"/>
      <c r="J530" s="37">
        <v>1090</v>
      </c>
      <c r="K530" s="37">
        <v>7</v>
      </c>
      <c r="L530" s="37">
        <v>10</v>
      </c>
      <c r="M530" s="37"/>
      <c r="N530" s="37">
        <v>1107</v>
      </c>
      <c r="O530" s="37"/>
      <c r="P530" s="37"/>
      <c r="Q530" s="37"/>
      <c r="R530" s="37">
        <v>1</v>
      </c>
      <c r="S530" s="37">
        <v>38</v>
      </c>
      <c r="T530" s="37">
        <v>66</v>
      </c>
      <c r="U530" s="37">
        <v>95</v>
      </c>
      <c r="V530" s="37"/>
      <c r="W530" s="37">
        <v>86</v>
      </c>
      <c r="X530" s="37">
        <v>36</v>
      </c>
      <c r="Y530" s="37">
        <v>90</v>
      </c>
      <c r="Z530" s="37">
        <v>181</v>
      </c>
      <c r="AA530" s="37">
        <v>19</v>
      </c>
      <c r="AB530" s="37">
        <v>29</v>
      </c>
      <c r="AC530" s="37">
        <v>894</v>
      </c>
      <c r="AD530" s="37">
        <v>0</v>
      </c>
      <c r="AE530" s="37"/>
      <c r="AF530" s="37">
        <v>1535</v>
      </c>
      <c r="AG530" s="37"/>
      <c r="AH530" s="37"/>
      <c r="AI530" s="37"/>
      <c r="AJ530" s="37">
        <v>157</v>
      </c>
      <c r="AK530" s="37"/>
      <c r="AL530" s="37"/>
      <c r="AM530" s="37"/>
      <c r="AN530" s="37">
        <v>0</v>
      </c>
      <c r="AO530" s="37"/>
      <c r="AP530" s="37">
        <v>0</v>
      </c>
      <c r="AQ530" s="37"/>
      <c r="AR530" s="37"/>
      <c r="AS530" s="37"/>
      <c r="AT530" s="37">
        <v>424</v>
      </c>
    </row>
    <row r="531" spans="1:46" ht="20.100000000000001" customHeight="1" x14ac:dyDescent="0.2">
      <c r="D531" s="38" t="s">
        <v>101</v>
      </c>
      <c r="F531" s="39">
        <v>487</v>
      </c>
      <c r="G531" s="40"/>
      <c r="H531" s="40"/>
      <c r="I531" s="40"/>
      <c r="J531" s="39">
        <v>948</v>
      </c>
      <c r="K531" s="39">
        <v>10</v>
      </c>
      <c r="L531" s="39">
        <v>6</v>
      </c>
      <c r="M531" s="40"/>
      <c r="N531" s="39">
        <v>964</v>
      </c>
      <c r="O531" s="40"/>
      <c r="P531" s="40"/>
      <c r="Q531" s="40"/>
      <c r="R531" s="39">
        <v>2</v>
      </c>
      <c r="S531" s="39">
        <v>22</v>
      </c>
      <c r="T531" s="39">
        <v>46</v>
      </c>
      <c r="U531" s="39">
        <v>102</v>
      </c>
      <c r="V531" s="40"/>
      <c r="W531" s="39">
        <v>67</v>
      </c>
      <c r="X531" s="39">
        <v>19</v>
      </c>
      <c r="Y531" s="39">
        <v>95</v>
      </c>
      <c r="Z531" s="39">
        <v>192</v>
      </c>
      <c r="AA531" s="39">
        <v>15</v>
      </c>
      <c r="AB531" s="39">
        <v>51</v>
      </c>
      <c r="AC531" s="39">
        <v>657</v>
      </c>
      <c r="AD531" s="39">
        <v>0</v>
      </c>
      <c r="AE531" s="40"/>
      <c r="AF531" s="39">
        <v>1268</v>
      </c>
      <c r="AG531" s="40"/>
      <c r="AH531" s="40"/>
      <c r="AI531" s="40"/>
      <c r="AJ531" s="39">
        <v>182</v>
      </c>
      <c r="AK531" s="40"/>
      <c r="AL531" s="40"/>
      <c r="AM531" s="40"/>
      <c r="AN531" s="39">
        <v>0</v>
      </c>
      <c r="AO531" s="40"/>
      <c r="AP531" s="39">
        <v>1</v>
      </c>
      <c r="AQ531" s="40"/>
      <c r="AR531" s="40"/>
      <c r="AS531" s="40"/>
      <c r="AT531" s="39">
        <v>371</v>
      </c>
    </row>
    <row r="532" spans="1:46" ht="20.100000000000001" customHeight="1" x14ac:dyDescent="0.2">
      <c r="D532" s="2" t="s">
        <v>372</v>
      </c>
      <c r="F532" s="37">
        <v>596</v>
      </c>
      <c r="G532" s="37"/>
      <c r="H532" s="37"/>
      <c r="I532" s="37"/>
      <c r="J532" s="37">
        <v>1032</v>
      </c>
      <c r="K532" s="37">
        <v>25</v>
      </c>
      <c r="L532" s="37">
        <v>4</v>
      </c>
      <c r="M532" s="37"/>
      <c r="N532" s="37">
        <v>1061</v>
      </c>
      <c r="O532" s="37"/>
      <c r="P532" s="37"/>
      <c r="Q532" s="37"/>
      <c r="R532" s="37">
        <v>0</v>
      </c>
      <c r="S532" s="37">
        <v>8</v>
      </c>
      <c r="T532" s="37">
        <v>98</v>
      </c>
      <c r="U532" s="37">
        <v>74</v>
      </c>
      <c r="V532" s="37"/>
      <c r="W532" s="37">
        <v>72</v>
      </c>
      <c r="X532" s="37">
        <v>23</v>
      </c>
      <c r="Y532" s="37">
        <v>158</v>
      </c>
      <c r="Z532" s="37">
        <v>305</v>
      </c>
      <c r="AA532" s="37">
        <v>24</v>
      </c>
      <c r="AB532" s="37">
        <v>37</v>
      </c>
      <c r="AC532" s="37">
        <v>639</v>
      </c>
      <c r="AD532" s="37">
        <v>1</v>
      </c>
      <c r="AE532" s="37"/>
      <c r="AF532" s="37">
        <v>1439</v>
      </c>
      <c r="AG532" s="37"/>
      <c r="AH532" s="37"/>
      <c r="AI532" s="37"/>
      <c r="AJ532" s="37">
        <v>221</v>
      </c>
      <c r="AK532" s="37"/>
      <c r="AL532" s="37"/>
      <c r="AM532" s="37"/>
      <c r="AN532" s="37">
        <v>0</v>
      </c>
      <c r="AO532" s="37"/>
      <c r="AP532" s="37">
        <v>0</v>
      </c>
      <c r="AQ532" s="37"/>
      <c r="AR532" s="37"/>
      <c r="AS532" s="37"/>
      <c r="AT532" s="37">
        <v>405</v>
      </c>
    </row>
    <row r="533" spans="1:46" ht="20.100000000000001" customHeight="1" x14ac:dyDescent="0.2">
      <c r="D533" s="38" t="s">
        <v>116</v>
      </c>
      <c r="F533" s="39">
        <v>187</v>
      </c>
      <c r="G533" s="40"/>
      <c r="H533" s="40"/>
      <c r="I533" s="40"/>
      <c r="J533" s="39">
        <v>1077</v>
      </c>
      <c r="K533" s="39">
        <v>17</v>
      </c>
      <c r="L533" s="39">
        <v>8</v>
      </c>
      <c r="M533" s="40"/>
      <c r="N533" s="39">
        <v>1102</v>
      </c>
      <c r="O533" s="40"/>
      <c r="P533" s="40"/>
      <c r="Q533" s="40"/>
      <c r="R533" s="39">
        <v>3</v>
      </c>
      <c r="S533" s="39">
        <v>20</v>
      </c>
      <c r="T533" s="39">
        <v>85</v>
      </c>
      <c r="U533" s="39">
        <v>84</v>
      </c>
      <c r="V533" s="40"/>
      <c r="W533" s="39">
        <v>81</v>
      </c>
      <c r="X533" s="39">
        <v>17</v>
      </c>
      <c r="Y533" s="39">
        <v>92</v>
      </c>
      <c r="Z533" s="39">
        <v>335</v>
      </c>
      <c r="AA533" s="39">
        <v>13</v>
      </c>
      <c r="AB533" s="39">
        <v>28</v>
      </c>
      <c r="AC533" s="39">
        <v>364</v>
      </c>
      <c r="AD533" s="39">
        <v>0</v>
      </c>
      <c r="AE533" s="40"/>
      <c r="AF533" s="39">
        <v>1122</v>
      </c>
      <c r="AG533" s="40"/>
      <c r="AH533" s="40"/>
      <c r="AI533" s="40"/>
      <c r="AJ533" s="39">
        <v>162</v>
      </c>
      <c r="AK533" s="40"/>
      <c r="AL533" s="40"/>
      <c r="AM533" s="40"/>
      <c r="AN533" s="39">
        <v>0</v>
      </c>
      <c r="AO533" s="40"/>
      <c r="AP533" s="39">
        <v>5</v>
      </c>
      <c r="AQ533" s="40"/>
      <c r="AR533" s="40"/>
      <c r="AS533" s="40"/>
      <c r="AT533" s="39">
        <v>0</v>
      </c>
    </row>
    <row r="534" spans="1:46" ht="20.100000000000001" customHeight="1" x14ac:dyDescent="0.2">
      <c r="D534" s="2" t="s">
        <v>117</v>
      </c>
      <c r="F534" s="37">
        <v>286</v>
      </c>
      <c r="G534" s="37"/>
      <c r="H534" s="37"/>
      <c r="I534" s="37"/>
      <c r="J534" s="37">
        <v>1035</v>
      </c>
      <c r="K534" s="37">
        <v>9</v>
      </c>
      <c r="L534" s="37">
        <v>11</v>
      </c>
      <c r="M534" s="37"/>
      <c r="N534" s="37">
        <v>1055</v>
      </c>
      <c r="O534" s="37"/>
      <c r="P534" s="37"/>
      <c r="Q534" s="37"/>
      <c r="R534" s="37">
        <v>0</v>
      </c>
      <c r="S534" s="37">
        <v>12</v>
      </c>
      <c r="T534" s="37">
        <v>93</v>
      </c>
      <c r="U534" s="37">
        <v>68</v>
      </c>
      <c r="V534" s="37"/>
      <c r="W534" s="37">
        <v>58</v>
      </c>
      <c r="X534" s="37">
        <v>25</v>
      </c>
      <c r="Y534" s="37">
        <v>88</v>
      </c>
      <c r="Z534" s="37">
        <v>132</v>
      </c>
      <c r="AA534" s="37">
        <v>7</v>
      </c>
      <c r="AB534" s="37">
        <v>19</v>
      </c>
      <c r="AC534" s="37">
        <v>638</v>
      </c>
      <c r="AD534" s="37">
        <v>1</v>
      </c>
      <c r="AE534" s="37"/>
      <c r="AF534" s="37">
        <v>1141</v>
      </c>
      <c r="AG534" s="37"/>
      <c r="AH534" s="37"/>
      <c r="AI534" s="37"/>
      <c r="AJ534" s="37">
        <v>193</v>
      </c>
      <c r="AK534" s="37"/>
      <c r="AL534" s="37"/>
      <c r="AM534" s="37"/>
      <c r="AN534" s="37">
        <v>0</v>
      </c>
      <c r="AO534" s="37"/>
      <c r="AP534" s="37">
        <v>7</v>
      </c>
      <c r="AQ534" s="37"/>
      <c r="AR534" s="37"/>
      <c r="AS534" s="37"/>
      <c r="AT534" s="37">
        <v>1</v>
      </c>
    </row>
    <row r="535" spans="1:46" ht="20.100000000000001" customHeight="1" x14ac:dyDescent="0.2">
      <c r="D535" s="38" t="s">
        <v>105</v>
      </c>
      <c r="F535" s="39">
        <v>404</v>
      </c>
      <c r="G535" s="40"/>
      <c r="H535" s="40"/>
      <c r="I535" s="40"/>
      <c r="J535" s="39">
        <v>1108</v>
      </c>
      <c r="K535" s="39">
        <v>5</v>
      </c>
      <c r="L535" s="39">
        <v>1</v>
      </c>
      <c r="M535" s="40"/>
      <c r="N535" s="39">
        <v>1114</v>
      </c>
      <c r="O535" s="40"/>
      <c r="P535" s="40"/>
      <c r="Q535" s="40"/>
      <c r="R535" s="39">
        <v>2</v>
      </c>
      <c r="S535" s="39">
        <v>18</v>
      </c>
      <c r="T535" s="39">
        <v>60</v>
      </c>
      <c r="U535" s="39">
        <v>107</v>
      </c>
      <c r="V535" s="40"/>
      <c r="W535" s="39">
        <v>121</v>
      </c>
      <c r="X535" s="39">
        <v>25</v>
      </c>
      <c r="Y535" s="39">
        <v>92</v>
      </c>
      <c r="Z535" s="39">
        <v>450</v>
      </c>
      <c r="AA535" s="39">
        <v>10</v>
      </c>
      <c r="AB535" s="39">
        <v>15</v>
      </c>
      <c r="AC535" s="39">
        <v>365</v>
      </c>
      <c r="AD535" s="39">
        <v>0</v>
      </c>
      <c r="AE535" s="40"/>
      <c r="AF535" s="39">
        <v>1265</v>
      </c>
      <c r="AG535" s="40"/>
      <c r="AH535" s="40"/>
      <c r="AI535" s="40"/>
      <c r="AJ535" s="39">
        <v>253</v>
      </c>
      <c r="AK535" s="40"/>
      <c r="AL535" s="40"/>
      <c r="AM535" s="40"/>
      <c r="AN535" s="39">
        <v>0</v>
      </c>
      <c r="AO535" s="40"/>
      <c r="AP535" s="39">
        <v>0</v>
      </c>
      <c r="AQ535" s="40"/>
      <c r="AR535" s="40"/>
      <c r="AS535" s="40"/>
      <c r="AT535" s="39">
        <v>13</v>
      </c>
    </row>
    <row r="536" spans="1:46"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spans="1:46" s="1" customFormat="1" ht="20.100000000000001" customHeight="1" x14ac:dyDescent="0.2">
      <c r="A537" s="3"/>
      <c r="B537" s="6"/>
      <c r="C537" s="42" t="s">
        <v>180</v>
      </c>
      <c r="D537" s="42"/>
      <c r="E537" s="5"/>
      <c r="F537" s="44">
        <v>3499</v>
      </c>
      <c r="G537" s="45"/>
      <c r="H537" s="45"/>
      <c r="I537" s="45"/>
      <c r="J537" s="44">
        <v>8578</v>
      </c>
      <c r="K537" s="44">
        <v>91</v>
      </c>
      <c r="L537" s="44">
        <v>56</v>
      </c>
      <c r="M537" s="45"/>
      <c r="N537" s="44">
        <v>8725</v>
      </c>
      <c r="O537" s="45"/>
      <c r="P537" s="45"/>
      <c r="Q537" s="45"/>
      <c r="R537" s="44">
        <v>38</v>
      </c>
      <c r="S537" s="44">
        <v>166</v>
      </c>
      <c r="T537" s="44">
        <v>638</v>
      </c>
      <c r="U537" s="44">
        <v>655</v>
      </c>
      <c r="V537" s="45"/>
      <c r="W537" s="44">
        <v>740</v>
      </c>
      <c r="X537" s="44">
        <v>189</v>
      </c>
      <c r="Y537" s="44">
        <v>861</v>
      </c>
      <c r="Z537" s="44">
        <v>2384</v>
      </c>
      <c r="AA537" s="44">
        <v>113</v>
      </c>
      <c r="AB537" s="44">
        <v>258</v>
      </c>
      <c r="AC537" s="44">
        <v>4392</v>
      </c>
      <c r="AD537" s="44">
        <v>2</v>
      </c>
      <c r="AE537" s="45"/>
      <c r="AF537" s="44">
        <v>10436</v>
      </c>
      <c r="AG537" s="45"/>
      <c r="AH537" s="45"/>
      <c r="AI537" s="45"/>
      <c r="AJ537" s="44">
        <v>1758</v>
      </c>
      <c r="AK537" s="45"/>
      <c r="AL537" s="45"/>
      <c r="AM537" s="45"/>
      <c r="AN537" s="44">
        <v>0</v>
      </c>
      <c r="AO537" s="45"/>
      <c r="AP537" s="44">
        <v>33</v>
      </c>
      <c r="AQ537" s="45"/>
      <c r="AR537" s="45"/>
      <c r="AS537" s="45"/>
      <c r="AT537" s="44">
        <v>1800</v>
      </c>
    </row>
    <row r="538" spans="1:46"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row>
    <row r="539" spans="1:46" s="1" customFormat="1" ht="20.100000000000001" customHeight="1" x14ac:dyDescent="0.25">
      <c r="A539" s="3"/>
      <c r="B539" s="49" t="s">
        <v>303</v>
      </c>
      <c r="C539" s="50"/>
      <c r="D539" s="50"/>
      <c r="E539" s="5"/>
      <c r="F539" s="51">
        <v>3499</v>
      </c>
      <c r="G539" s="52"/>
      <c r="H539" s="52"/>
      <c r="I539" s="52"/>
      <c r="J539" s="51">
        <v>8578</v>
      </c>
      <c r="K539" s="51">
        <v>91</v>
      </c>
      <c r="L539" s="51">
        <v>56</v>
      </c>
      <c r="M539" s="52"/>
      <c r="N539" s="51">
        <v>8725</v>
      </c>
      <c r="O539" s="52"/>
      <c r="P539" s="52"/>
      <c r="Q539" s="52"/>
      <c r="R539" s="51">
        <v>38</v>
      </c>
      <c r="S539" s="51">
        <v>166</v>
      </c>
      <c r="T539" s="51">
        <v>638</v>
      </c>
      <c r="U539" s="51">
        <v>655</v>
      </c>
      <c r="V539" s="52"/>
      <c r="W539" s="51">
        <v>740</v>
      </c>
      <c r="X539" s="51">
        <v>189</v>
      </c>
      <c r="Y539" s="51">
        <v>861</v>
      </c>
      <c r="Z539" s="51">
        <v>2384</v>
      </c>
      <c r="AA539" s="51">
        <v>113</v>
      </c>
      <c r="AB539" s="51">
        <v>258</v>
      </c>
      <c r="AC539" s="51">
        <v>4392</v>
      </c>
      <c r="AD539" s="51">
        <v>2</v>
      </c>
      <c r="AE539" s="52"/>
      <c r="AF539" s="51">
        <v>10436</v>
      </c>
      <c r="AG539" s="52"/>
      <c r="AH539" s="52"/>
      <c r="AI539" s="52"/>
      <c r="AJ539" s="51">
        <v>1758</v>
      </c>
      <c r="AK539" s="52"/>
      <c r="AL539" s="52"/>
      <c r="AM539" s="52"/>
      <c r="AN539" s="51">
        <v>0</v>
      </c>
      <c r="AO539" s="52"/>
      <c r="AP539" s="51">
        <v>33</v>
      </c>
      <c r="AQ539" s="52"/>
      <c r="AR539" s="52"/>
      <c r="AS539" s="52"/>
      <c r="AT539" s="51">
        <v>1800</v>
      </c>
    </row>
    <row r="540" spans="1:46"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spans="1:46"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spans="1:46"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spans="1:46" ht="20.100000000000001" customHeight="1" x14ac:dyDescent="0.2">
      <c r="D543" s="2" t="s">
        <v>98</v>
      </c>
      <c r="F543" s="37">
        <v>69</v>
      </c>
      <c r="G543" s="37"/>
      <c r="H543" s="37"/>
      <c r="I543" s="37"/>
      <c r="J543" s="37">
        <v>300</v>
      </c>
      <c r="K543" s="37">
        <v>3</v>
      </c>
      <c r="L543" s="37">
        <v>0</v>
      </c>
      <c r="M543" s="37"/>
      <c r="N543" s="37">
        <v>303</v>
      </c>
      <c r="O543" s="37"/>
      <c r="P543" s="37"/>
      <c r="Q543" s="37"/>
      <c r="R543" s="37">
        <v>3</v>
      </c>
      <c r="S543" s="37">
        <v>16</v>
      </c>
      <c r="T543" s="37">
        <v>22</v>
      </c>
      <c r="U543" s="37">
        <v>10</v>
      </c>
      <c r="V543" s="37"/>
      <c r="W543" s="37">
        <v>56</v>
      </c>
      <c r="X543" s="37">
        <v>0</v>
      </c>
      <c r="Y543" s="37">
        <v>0</v>
      </c>
      <c r="Z543" s="37">
        <v>21</v>
      </c>
      <c r="AA543" s="37">
        <v>11</v>
      </c>
      <c r="AB543" s="37">
        <v>48</v>
      </c>
      <c r="AC543" s="37">
        <v>110</v>
      </c>
      <c r="AD543" s="37">
        <v>0</v>
      </c>
      <c r="AE543" s="37"/>
      <c r="AF543" s="37">
        <v>297</v>
      </c>
      <c r="AG543" s="37"/>
      <c r="AH543" s="37"/>
      <c r="AI543" s="37"/>
      <c r="AJ543" s="37">
        <v>75</v>
      </c>
      <c r="AK543" s="37"/>
      <c r="AL543" s="37"/>
      <c r="AM543" s="37"/>
      <c r="AN543" s="37">
        <v>0</v>
      </c>
      <c r="AO543" s="37"/>
      <c r="AP543" s="37">
        <v>0</v>
      </c>
      <c r="AQ543" s="37"/>
      <c r="AR543" s="37"/>
      <c r="AS543" s="37"/>
      <c r="AT543" s="37">
        <v>0</v>
      </c>
    </row>
    <row r="544" spans="1:46" ht="20.100000000000001" customHeight="1" x14ac:dyDescent="0.2">
      <c r="D544" s="38" t="s">
        <v>173</v>
      </c>
      <c r="F544" s="39">
        <v>47</v>
      </c>
      <c r="G544" s="40"/>
      <c r="H544" s="40"/>
      <c r="I544" s="40"/>
      <c r="J544" s="39">
        <v>291</v>
      </c>
      <c r="K544" s="39">
        <v>2</v>
      </c>
      <c r="L544" s="39">
        <v>2</v>
      </c>
      <c r="M544" s="40"/>
      <c r="N544" s="39">
        <v>295</v>
      </c>
      <c r="O544" s="40"/>
      <c r="P544" s="40"/>
      <c r="Q544" s="40"/>
      <c r="R544" s="39">
        <v>0</v>
      </c>
      <c r="S544" s="39">
        <v>6</v>
      </c>
      <c r="T544" s="39">
        <v>61</v>
      </c>
      <c r="U544" s="39">
        <v>9</v>
      </c>
      <c r="V544" s="40"/>
      <c r="W544" s="39">
        <v>41</v>
      </c>
      <c r="X544" s="39">
        <v>2</v>
      </c>
      <c r="Y544" s="39">
        <v>2</v>
      </c>
      <c r="Z544" s="39">
        <v>22</v>
      </c>
      <c r="AA544" s="39">
        <v>1</v>
      </c>
      <c r="AB544" s="39">
        <v>46</v>
      </c>
      <c r="AC544" s="39">
        <v>112</v>
      </c>
      <c r="AD544" s="39">
        <v>0</v>
      </c>
      <c r="AE544" s="40"/>
      <c r="AF544" s="39">
        <v>302</v>
      </c>
      <c r="AG544" s="40"/>
      <c r="AH544" s="40"/>
      <c r="AI544" s="40"/>
      <c r="AJ544" s="39">
        <v>40</v>
      </c>
      <c r="AK544" s="40"/>
      <c r="AL544" s="40"/>
      <c r="AM544" s="40"/>
      <c r="AN544" s="39">
        <v>0</v>
      </c>
      <c r="AO544" s="40"/>
      <c r="AP544" s="39">
        <v>0</v>
      </c>
      <c r="AQ544" s="40"/>
      <c r="AR544" s="40"/>
      <c r="AS544" s="40"/>
      <c r="AT544" s="39">
        <v>0</v>
      </c>
    </row>
    <row r="545" spans="1:46" ht="20.100000000000001" customHeight="1" x14ac:dyDescent="0.2">
      <c r="D545" s="2" t="s">
        <v>113</v>
      </c>
      <c r="F545" s="37">
        <v>48</v>
      </c>
      <c r="G545" s="37"/>
      <c r="H545" s="37"/>
      <c r="I545" s="37"/>
      <c r="J545" s="37">
        <v>107</v>
      </c>
      <c r="K545" s="37">
        <v>1</v>
      </c>
      <c r="L545" s="37">
        <v>1</v>
      </c>
      <c r="M545" s="37"/>
      <c r="N545" s="37">
        <v>109</v>
      </c>
      <c r="O545" s="37"/>
      <c r="P545" s="37"/>
      <c r="Q545" s="37"/>
      <c r="R545" s="37">
        <v>0</v>
      </c>
      <c r="S545" s="37">
        <v>13</v>
      </c>
      <c r="T545" s="37">
        <v>6</v>
      </c>
      <c r="U545" s="37">
        <v>13</v>
      </c>
      <c r="V545" s="37"/>
      <c r="W545" s="37">
        <v>8</v>
      </c>
      <c r="X545" s="37">
        <v>0</v>
      </c>
      <c r="Y545" s="37">
        <v>2</v>
      </c>
      <c r="Z545" s="37">
        <v>4</v>
      </c>
      <c r="AA545" s="37">
        <v>5</v>
      </c>
      <c r="AB545" s="37">
        <v>5</v>
      </c>
      <c r="AC545" s="37">
        <v>44</v>
      </c>
      <c r="AD545" s="37">
        <v>0</v>
      </c>
      <c r="AE545" s="37"/>
      <c r="AF545" s="37">
        <v>100</v>
      </c>
      <c r="AG545" s="37"/>
      <c r="AH545" s="37"/>
      <c r="AI545" s="37"/>
      <c r="AJ545" s="37">
        <v>57</v>
      </c>
      <c r="AK545" s="37"/>
      <c r="AL545" s="37"/>
      <c r="AM545" s="37"/>
      <c r="AN545" s="37">
        <v>0</v>
      </c>
      <c r="AO545" s="37"/>
      <c r="AP545" s="37">
        <v>0</v>
      </c>
      <c r="AQ545" s="37"/>
      <c r="AR545" s="37"/>
      <c r="AS545" s="37"/>
      <c r="AT545" s="37">
        <v>2</v>
      </c>
    </row>
    <row r="546" spans="1:46" ht="20.100000000000001" customHeight="1" x14ac:dyDescent="0.2">
      <c r="D546" s="38" t="s">
        <v>101</v>
      </c>
      <c r="F546" s="39">
        <v>38</v>
      </c>
      <c r="G546" s="40"/>
      <c r="H546" s="40"/>
      <c r="I546" s="40"/>
      <c r="J546" s="39">
        <v>95</v>
      </c>
      <c r="K546" s="39">
        <v>2</v>
      </c>
      <c r="L546" s="39">
        <v>0</v>
      </c>
      <c r="M546" s="40"/>
      <c r="N546" s="39">
        <v>97</v>
      </c>
      <c r="O546" s="40"/>
      <c r="P546" s="40"/>
      <c r="Q546" s="40"/>
      <c r="R546" s="39">
        <v>1</v>
      </c>
      <c r="S546" s="39">
        <v>17</v>
      </c>
      <c r="T546" s="39">
        <v>11</v>
      </c>
      <c r="U546" s="39">
        <v>3</v>
      </c>
      <c r="V546" s="40"/>
      <c r="W546" s="39">
        <v>2</v>
      </c>
      <c r="X546" s="39">
        <v>0</v>
      </c>
      <c r="Y546" s="39">
        <v>2</v>
      </c>
      <c r="Z546" s="39">
        <v>11</v>
      </c>
      <c r="AA546" s="39">
        <v>7</v>
      </c>
      <c r="AB546" s="39">
        <v>7</v>
      </c>
      <c r="AC546" s="39">
        <v>31</v>
      </c>
      <c r="AD546" s="39">
        <v>0</v>
      </c>
      <c r="AE546" s="40"/>
      <c r="AF546" s="39">
        <v>92</v>
      </c>
      <c r="AG546" s="40"/>
      <c r="AH546" s="40"/>
      <c r="AI546" s="40"/>
      <c r="AJ546" s="39">
        <v>42</v>
      </c>
      <c r="AK546" s="40"/>
      <c r="AL546" s="40"/>
      <c r="AM546" s="40"/>
      <c r="AN546" s="39">
        <v>0</v>
      </c>
      <c r="AO546" s="40"/>
      <c r="AP546" s="39">
        <v>1</v>
      </c>
      <c r="AQ546" s="40"/>
      <c r="AR546" s="40"/>
      <c r="AS546" s="40"/>
      <c r="AT546" s="39">
        <v>1</v>
      </c>
    </row>
    <row r="547" spans="1:46" ht="20.100000000000001" customHeight="1" x14ac:dyDescent="0.2">
      <c r="D547" s="2" t="s">
        <v>117</v>
      </c>
      <c r="F547" s="37">
        <v>68</v>
      </c>
      <c r="G547" s="37"/>
      <c r="H547" s="37"/>
      <c r="I547" s="37"/>
      <c r="J547" s="37">
        <v>127</v>
      </c>
      <c r="K547" s="37">
        <v>0</v>
      </c>
      <c r="L547" s="37">
        <v>0</v>
      </c>
      <c r="M547" s="37"/>
      <c r="N547" s="37">
        <v>127</v>
      </c>
      <c r="O547" s="37"/>
      <c r="P547" s="37"/>
      <c r="Q547" s="37"/>
      <c r="R547" s="37">
        <v>0</v>
      </c>
      <c r="S547" s="37">
        <v>8</v>
      </c>
      <c r="T547" s="37">
        <v>11</v>
      </c>
      <c r="U547" s="37">
        <v>10</v>
      </c>
      <c r="V547" s="37"/>
      <c r="W547" s="37">
        <v>14</v>
      </c>
      <c r="X547" s="37">
        <v>0</v>
      </c>
      <c r="Y547" s="37">
        <v>0</v>
      </c>
      <c r="Z547" s="37">
        <v>8</v>
      </c>
      <c r="AA547" s="37">
        <v>2</v>
      </c>
      <c r="AB547" s="37">
        <v>4</v>
      </c>
      <c r="AC547" s="37">
        <v>78</v>
      </c>
      <c r="AD547" s="37">
        <v>0</v>
      </c>
      <c r="AE547" s="37"/>
      <c r="AF547" s="37">
        <v>135</v>
      </c>
      <c r="AG547" s="37"/>
      <c r="AH547" s="37"/>
      <c r="AI547" s="37"/>
      <c r="AJ547" s="37">
        <v>37</v>
      </c>
      <c r="AK547" s="37"/>
      <c r="AL547" s="37"/>
      <c r="AM547" s="37"/>
      <c r="AN547" s="37">
        <v>0</v>
      </c>
      <c r="AO547" s="37"/>
      <c r="AP547" s="37">
        <v>23</v>
      </c>
      <c r="AQ547" s="37"/>
      <c r="AR547" s="37"/>
      <c r="AS547" s="37"/>
      <c r="AT547" s="37">
        <v>0</v>
      </c>
    </row>
    <row r="548" spans="1:46" ht="20.100000000000001" customHeight="1" x14ac:dyDescent="0.2">
      <c r="D548" s="38" t="s">
        <v>105</v>
      </c>
      <c r="F548" s="39">
        <v>82</v>
      </c>
      <c r="G548" s="40"/>
      <c r="H548" s="40"/>
      <c r="I548" s="40"/>
      <c r="J548" s="39">
        <v>180</v>
      </c>
      <c r="K548" s="39">
        <v>6</v>
      </c>
      <c r="L548" s="39">
        <v>3</v>
      </c>
      <c r="M548" s="40"/>
      <c r="N548" s="39">
        <v>189</v>
      </c>
      <c r="O548" s="40"/>
      <c r="P548" s="40"/>
      <c r="Q548" s="40"/>
      <c r="R548" s="39">
        <v>0</v>
      </c>
      <c r="S548" s="39">
        <v>7</v>
      </c>
      <c r="T548" s="39">
        <v>5</v>
      </c>
      <c r="U548" s="39">
        <v>10</v>
      </c>
      <c r="V548" s="40"/>
      <c r="W548" s="39">
        <v>58</v>
      </c>
      <c r="X548" s="39">
        <v>0</v>
      </c>
      <c r="Y548" s="39">
        <v>0</v>
      </c>
      <c r="Z548" s="39">
        <v>11</v>
      </c>
      <c r="AA548" s="39">
        <v>2</v>
      </c>
      <c r="AB548" s="39">
        <v>3</v>
      </c>
      <c r="AC548" s="39">
        <v>96</v>
      </c>
      <c r="AD548" s="39">
        <v>0</v>
      </c>
      <c r="AE548" s="40"/>
      <c r="AF548" s="39">
        <v>192</v>
      </c>
      <c r="AG548" s="40"/>
      <c r="AH548" s="40"/>
      <c r="AI548" s="40"/>
      <c r="AJ548" s="39">
        <v>67</v>
      </c>
      <c r="AK548" s="40"/>
      <c r="AL548" s="40"/>
      <c r="AM548" s="40"/>
      <c r="AN548" s="39">
        <v>0</v>
      </c>
      <c r="AO548" s="40"/>
      <c r="AP548" s="39">
        <v>12</v>
      </c>
      <c r="AQ548" s="40"/>
      <c r="AR548" s="40"/>
      <c r="AS548" s="40"/>
      <c r="AT548" s="39">
        <v>0</v>
      </c>
    </row>
    <row r="549" spans="1:46" ht="20.100000000000001" customHeight="1" x14ac:dyDescent="0.2">
      <c r="D549" s="2" t="s">
        <v>106</v>
      </c>
      <c r="F549" s="37">
        <v>54</v>
      </c>
      <c r="G549" s="37"/>
      <c r="H549" s="37"/>
      <c r="I549" s="37"/>
      <c r="J549" s="37">
        <v>531</v>
      </c>
      <c r="K549" s="37">
        <v>19</v>
      </c>
      <c r="L549" s="37">
        <v>5</v>
      </c>
      <c r="M549" s="37"/>
      <c r="N549" s="37">
        <v>555</v>
      </c>
      <c r="O549" s="37"/>
      <c r="P549" s="37"/>
      <c r="Q549" s="37"/>
      <c r="R549" s="37">
        <v>2</v>
      </c>
      <c r="S549" s="37">
        <v>106</v>
      </c>
      <c r="T549" s="37">
        <v>33</v>
      </c>
      <c r="U549" s="37">
        <v>26</v>
      </c>
      <c r="V549" s="37"/>
      <c r="W549" s="37">
        <v>28</v>
      </c>
      <c r="X549" s="37">
        <v>1</v>
      </c>
      <c r="Y549" s="37">
        <v>1</v>
      </c>
      <c r="Z549" s="37">
        <v>47</v>
      </c>
      <c r="AA549" s="37">
        <v>21</v>
      </c>
      <c r="AB549" s="37">
        <v>13</v>
      </c>
      <c r="AC549" s="37">
        <v>259</v>
      </c>
      <c r="AD549" s="37">
        <v>0</v>
      </c>
      <c r="AE549" s="37"/>
      <c r="AF549" s="37">
        <v>537</v>
      </c>
      <c r="AG549" s="37"/>
      <c r="AH549" s="37"/>
      <c r="AI549" s="37"/>
      <c r="AJ549" s="37">
        <v>72</v>
      </c>
      <c r="AK549" s="37"/>
      <c r="AL549" s="37"/>
      <c r="AM549" s="37"/>
      <c r="AN549" s="37">
        <v>0</v>
      </c>
      <c r="AO549" s="37"/>
      <c r="AP549" s="37">
        <v>0</v>
      </c>
      <c r="AQ549" s="37"/>
      <c r="AR549" s="37"/>
      <c r="AS549" s="37"/>
      <c r="AT549" s="37">
        <v>4</v>
      </c>
    </row>
    <row r="550" spans="1:46" ht="20.100000000000001" customHeight="1" x14ac:dyDescent="0.2">
      <c r="D550" s="38" t="s">
        <v>118</v>
      </c>
      <c r="F550" s="39">
        <v>56</v>
      </c>
      <c r="G550" s="40"/>
      <c r="H550" s="40"/>
      <c r="I550" s="40"/>
      <c r="J550" s="39">
        <v>491</v>
      </c>
      <c r="K550" s="39">
        <v>6</v>
      </c>
      <c r="L550" s="39">
        <v>7</v>
      </c>
      <c r="M550" s="40"/>
      <c r="N550" s="39">
        <v>504</v>
      </c>
      <c r="O550" s="40"/>
      <c r="P550" s="40"/>
      <c r="Q550" s="40"/>
      <c r="R550" s="39">
        <v>1</v>
      </c>
      <c r="S550" s="39">
        <v>94</v>
      </c>
      <c r="T550" s="39">
        <v>22</v>
      </c>
      <c r="U550" s="39">
        <v>29</v>
      </c>
      <c r="V550" s="40"/>
      <c r="W550" s="39">
        <v>25</v>
      </c>
      <c r="X550" s="39">
        <v>0</v>
      </c>
      <c r="Y550" s="39">
        <v>16</v>
      </c>
      <c r="Z550" s="39">
        <v>31</v>
      </c>
      <c r="AA550" s="39">
        <v>25</v>
      </c>
      <c r="AB550" s="39">
        <v>6</v>
      </c>
      <c r="AC550" s="39">
        <v>266</v>
      </c>
      <c r="AD550" s="39">
        <v>0</v>
      </c>
      <c r="AE550" s="40"/>
      <c r="AF550" s="39">
        <v>515</v>
      </c>
      <c r="AG550" s="40"/>
      <c r="AH550" s="40"/>
      <c r="AI550" s="40"/>
      <c r="AJ550" s="39">
        <v>45</v>
      </c>
      <c r="AK550" s="40"/>
      <c r="AL550" s="40"/>
      <c r="AM550" s="40"/>
      <c r="AN550" s="39">
        <v>0</v>
      </c>
      <c r="AO550" s="40"/>
      <c r="AP550" s="39">
        <v>0</v>
      </c>
      <c r="AQ550" s="40"/>
      <c r="AR550" s="40"/>
      <c r="AS550" s="40"/>
      <c r="AT550" s="39">
        <v>91</v>
      </c>
    </row>
    <row r="551" spans="1:46" ht="20.100000000000001" customHeight="1" x14ac:dyDescent="0.2">
      <c r="D551" s="2" t="s">
        <v>305</v>
      </c>
      <c r="F551" s="37">
        <v>64</v>
      </c>
      <c r="G551" s="37"/>
      <c r="H551" s="37"/>
      <c r="I551" s="37"/>
      <c r="J551" s="37">
        <v>306</v>
      </c>
      <c r="K551" s="37">
        <v>5</v>
      </c>
      <c r="L551" s="37">
        <v>6</v>
      </c>
      <c r="M551" s="37"/>
      <c r="N551" s="37">
        <v>317</v>
      </c>
      <c r="O551" s="37"/>
      <c r="P551" s="37"/>
      <c r="Q551" s="37"/>
      <c r="R551" s="37">
        <v>2</v>
      </c>
      <c r="S551" s="37">
        <v>21</v>
      </c>
      <c r="T551" s="37">
        <v>32</v>
      </c>
      <c r="U551" s="37">
        <v>9</v>
      </c>
      <c r="V551" s="37"/>
      <c r="W551" s="37">
        <v>30</v>
      </c>
      <c r="X551" s="37">
        <v>0</v>
      </c>
      <c r="Y551" s="37">
        <v>1</v>
      </c>
      <c r="Z551" s="37">
        <v>15</v>
      </c>
      <c r="AA551" s="37">
        <v>13</v>
      </c>
      <c r="AB551" s="37">
        <v>48</v>
      </c>
      <c r="AC551" s="37">
        <v>100</v>
      </c>
      <c r="AD551" s="37">
        <v>14</v>
      </c>
      <c r="AE551" s="37"/>
      <c r="AF551" s="37">
        <v>285</v>
      </c>
      <c r="AG551" s="37"/>
      <c r="AH551" s="37"/>
      <c r="AI551" s="37"/>
      <c r="AJ551" s="37">
        <v>96</v>
      </c>
      <c r="AK551" s="37"/>
      <c r="AL551" s="37"/>
      <c r="AM551" s="37"/>
      <c r="AN551" s="37">
        <v>0</v>
      </c>
      <c r="AO551" s="37"/>
      <c r="AP551" s="37">
        <v>0</v>
      </c>
      <c r="AQ551" s="37"/>
      <c r="AR551" s="37"/>
      <c r="AS551" s="37"/>
      <c r="AT551" s="37">
        <v>0</v>
      </c>
    </row>
    <row r="552" spans="1:46"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spans="1:46" s="1" customFormat="1" ht="20.100000000000001" customHeight="1" x14ac:dyDescent="0.2">
      <c r="A553" s="3"/>
      <c r="B553" s="6"/>
      <c r="C553" s="42" t="s">
        <v>180</v>
      </c>
      <c r="D553" s="42"/>
      <c r="E553" s="5"/>
      <c r="F553" s="44">
        <v>526</v>
      </c>
      <c r="G553" s="45"/>
      <c r="H553" s="45"/>
      <c r="I553" s="45"/>
      <c r="J553" s="44">
        <v>2428</v>
      </c>
      <c r="K553" s="44">
        <v>44</v>
      </c>
      <c r="L553" s="44">
        <v>24</v>
      </c>
      <c r="M553" s="45"/>
      <c r="N553" s="44">
        <v>2496</v>
      </c>
      <c r="O553" s="45"/>
      <c r="P553" s="45"/>
      <c r="Q553" s="45"/>
      <c r="R553" s="44">
        <v>9</v>
      </c>
      <c r="S553" s="44">
        <v>288</v>
      </c>
      <c r="T553" s="44">
        <v>203</v>
      </c>
      <c r="U553" s="44">
        <v>119</v>
      </c>
      <c r="V553" s="45"/>
      <c r="W553" s="44">
        <v>262</v>
      </c>
      <c r="X553" s="44">
        <v>3</v>
      </c>
      <c r="Y553" s="44">
        <v>24</v>
      </c>
      <c r="Z553" s="44">
        <v>170</v>
      </c>
      <c r="AA553" s="44">
        <v>87</v>
      </c>
      <c r="AB553" s="44">
        <v>180</v>
      </c>
      <c r="AC553" s="44">
        <v>1096</v>
      </c>
      <c r="AD553" s="44">
        <v>14</v>
      </c>
      <c r="AE553" s="45"/>
      <c r="AF553" s="44">
        <v>2455</v>
      </c>
      <c r="AG553" s="45"/>
      <c r="AH553" s="45"/>
      <c r="AI553" s="45"/>
      <c r="AJ553" s="44">
        <v>531</v>
      </c>
      <c r="AK553" s="45"/>
      <c r="AL553" s="45"/>
      <c r="AM553" s="45"/>
      <c r="AN553" s="44">
        <v>0</v>
      </c>
      <c r="AO553" s="45"/>
      <c r="AP553" s="44">
        <v>36</v>
      </c>
      <c r="AQ553" s="45"/>
      <c r="AR553" s="45"/>
      <c r="AS553" s="45"/>
      <c r="AT553" s="44">
        <v>98</v>
      </c>
    </row>
    <row r="554" spans="1:46"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row>
    <row r="555" spans="1:46"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row>
    <row r="556" spans="1:46" s="1" customFormat="1" ht="20.100000000000001" customHeight="1" x14ac:dyDescent="0.2">
      <c r="A556" s="3"/>
      <c r="B556" s="6"/>
      <c r="C556" s="3"/>
      <c r="D556" s="41" t="s">
        <v>98</v>
      </c>
      <c r="E556" s="5"/>
      <c r="F556" s="37">
        <v>331</v>
      </c>
      <c r="G556" s="37"/>
      <c r="H556" s="37"/>
      <c r="I556" s="37"/>
      <c r="J556" s="37">
        <v>677</v>
      </c>
      <c r="K556" s="37">
        <v>3</v>
      </c>
      <c r="L556" s="37">
        <v>11</v>
      </c>
      <c r="M556" s="37"/>
      <c r="N556" s="37">
        <v>691</v>
      </c>
      <c r="O556" s="37"/>
      <c r="P556" s="37"/>
      <c r="Q556" s="37"/>
      <c r="R556" s="37">
        <v>0</v>
      </c>
      <c r="S556" s="37">
        <v>39</v>
      </c>
      <c r="T556" s="37">
        <v>53</v>
      </c>
      <c r="U556" s="37">
        <v>30</v>
      </c>
      <c r="V556" s="37"/>
      <c r="W556" s="37">
        <v>40</v>
      </c>
      <c r="X556" s="37">
        <v>1</v>
      </c>
      <c r="Y556" s="37">
        <v>16</v>
      </c>
      <c r="Z556" s="37">
        <v>75</v>
      </c>
      <c r="AA556" s="37">
        <v>8</v>
      </c>
      <c r="AB556" s="37">
        <v>16</v>
      </c>
      <c r="AC556" s="37">
        <v>592</v>
      </c>
      <c r="AD556" s="37">
        <v>0</v>
      </c>
      <c r="AE556" s="37"/>
      <c r="AF556" s="37">
        <v>870</v>
      </c>
      <c r="AG556" s="37"/>
      <c r="AH556" s="37"/>
      <c r="AI556" s="37"/>
      <c r="AJ556" s="37">
        <v>126</v>
      </c>
      <c r="AK556" s="37"/>
      <c r="AL556" s="37"/>
      <c r="AM556" s="37"/>
      <c r="AN556" s="37">
        <v>0</v>
      </c>
      <c r="AO556" s="37"/>
      <c r="AP556" s="37">
        <v>26</v>
      </c>
      <c r="AQ556" s="37"/>
      <c r="AR556" s="37"/>
      <c r="AS556" s="37"/>
      <c r="AT556" s="37">
        <v>109</v>
      </c>
    </row>
    <row r="557" spans="1:46"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row>
    <row r="558" spans="1:46" s="1" customFormat="1" ht="20.100000000000001" customHeight="1" x14ac:dyDescent="0.2">
      <c r="A558" s="3"/>
      <c r="B558" s="6"/>
      <c r="C558" s="42" t="s">
        <v>171</v>
      </c>
      <c r="D558" s="42"/>
      <c r="E558" s="5"/>
      <c r="F558" s="44">
        <v>331</v>
      </c>
      <c r="G558" s="45"/>
      <c r="H558" s="45"/>
      <c r="I558" s="45"/>
      <c r="J558" s="44">
        <v>677</v>
      </c>
      <c r="K558" s="44">
        <v>3</v>
      </c>
      <c r="L558" s="44">
        <v>11</v>
      </c>
      <c r="M558" s="45"/>
      <c r="N558" s="44">
        <v>691</v>
      </c>
      <c r="O558" s="45"/>
      <c r="P558" s="45"/>
      <c r="Q558" s="45"/>
      <c r="R558" s="44">
        <v>0</v>
      </c>
      <c r="S558" s="44">
        <v>39</v>
      </c>
      <c r="T558" s="44">
        <v>53</v>
      </c>
      <c r="U558" s="44">
        <v>30</v>
      </c>
      <c r="V558" s="45"/>
      <c r="W558" s="44">
        <v>40</v>
      </c>
      <c r="X558" s="44">
        <v>1</v>
      </c>
      <c r="Y558" s="44">
        <v>16</v>
      </c>
      <c r="Z558" s="44">
        <v>75</v>
      </c>
      <c r="AA558" s="44">
        <v>8</v>
      </c>
      <c r="AB558" s="44">
        <v>16</v>
      </c>
      <c r="AC558" s="44">
        <v>592</v>
      </c>
      <c r="AD558" s="44">
        <v>0</v>
      </c>
      <c r="AE558" s="45"/>
      <c r="AF558" s="44">
        <v>870</v>
      </c>
      <c r="AG558" s="45"/>
      <c r="AH558" s="45"/>
      <c r="AI558" s="45"/>
      <c r="AJ558" s="44">
        <v>126</v>
      </c>
      <c r="AK558" s="45"/>
      <c r="AL558" s="45"/>
      <c r="AM558" s="45"/>
      <c r="AN558" s="44">
        <v>0</v>
      </c>
      <c r="AO558" s="45"/>
      <c r="AP558" s="44">
        <v>26</v>
      </c>
      <c r="AQ558" s="45"/>
      <c r="AR558" s="45"/>
      <c r="AS558" s="45"/>
      <c r="AT558" s="44">
        <v>109</v>
      </c>
    </row>
    <row r="559" spans="1:46"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row>
    <row r="560" spans="1:46"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row>
    <row r="561" spans="1:46" s="1" customFormat="1" ht="20.100000000000001" customHeight="1" x14ac:dyDescent="0.2">
      <c r="A561" s="3"/>
      <c r="B561" s="6"/>
      <c r="C561" s="3"/>
      <c r="D561" s="2" t="s">
        <v>306</v>
      </c>
      <c r="E561" s="5"/>
      <c r="F561" s="37">
        <v>0</v>
      </c>
      <c r="G561" s="37"/>
      <c r="H561" s="37"/>
      <c r="I561" s="37"/>
      <c r="J561" s="37">
        <v>0</v>
      </c>
      <c r="K561" s="37">
        <v>0</v>
      </c>
      <c r="L561" s="37">
        <v>0</v>
      </c>
      <c r="M561" s="37"/>
      <c r="N561" s="37">
        <v>0</v>
      </c>
      <c r="O561" s="37"/>
      <c r="P561" s="37"/>
      <c r="Q561" s="37"/>
      <c r="R561" s="37">
        <v>0</v>
      </c>
      <c r="S561" s="37">
        <v>0</v>
      </c>
      <c r="T561" s="37">
        <v>0</v>
      </c>
      <c r="U561" s="37">
        <v>0</v>
      </c>
      <c r="V561" s="37"/>
      <c r="W561" s="37">
        <v>0</v>
      </c>
      <c r="X561" s="37">
        <v>0</v>
      </c>
      <c r="Y561" s="37">
        <v>0</v>
      </c>
      <c r="Z561" s="37">
        <v>0</v>
      </c>
      <c r="AA561" s="37">
        <v>0</v>
      </c>
      <c r="AB561" s="37">
        <v>0</v>
      </c>
      <c r="AC561" s="37">
        <v>0</v>
      </c>
      <c r="AD561" s="37">
        <v>0</v>
      </c>
      <c r="AE561" s="37"/>
      <c r="AF561" s="37">
        <v>0</v>
      </c>
      <c r="AG561" s="37"/>
      <c r="AH561" s="37"/>
      <c r="AI561" s="37"/>
      <c r="AJ561" s="37">
        <v>0</v>
      </c>
      <c r="AK561" s="37"/>
      <c r="AL561" s="37"/>
      <c r="AM561" s="37"/>
      <c r="AN561" s="37">
        <v>0</v>
      </c>
      <c r="AO561" s="37"/>
      <c r="AP561" s="37">
        <v>0</v>
      </c>
      <c r="AQ561" s="37"/>
      <c r="AR561" s="37"/>
      <c r="AS561" s="37"/>
      <c r="AT561" s="37">
        <v>0</v>
      </c>
    </row>
    <row r="562" spans="1:46" s="1" customFormat="1" ht="20.100000000000001" customHeight="1" x14ac:dyDescent="0.2">
      <c r="A562" s="3"/>
      <c r="B562" s="6"/>
      <c r="C562" s="3"/>
      <c r="D562" s="38" t="s">
        <v>307</v>
      </c>
      <c r="E562" s="5"/>
      <c r="F562" s="39">
        <v>0</v>
      </c>
      <c r="G562" s="40"/>
      <c r="H562" s="40"/>
      <c r="I562" s="40"/>
      <c r="J562" s="39">
        <v>0</v>
      </c>
      <c r="K562" s="39">
        <v>0</v>
      </c>
      <c r="L562" s="39">
        <v>0</v>
      </c>
      <c r="M562" s="40"/>
      <c r="N562" s="39">
        <v>0</v>
      </c>
      <c r="O562" s="40"/>
      <c r="P562" s="40"/>
      <c r="Q562" s="40"/>
      <c r="R562" s="39">
        <v>0</v>
      </c>
      <c r="S562" s="39">
        <v>0</v>
      </c>
      <c r="T562" s="39">
        <v>0</v>
      </c>
      <c r="U562" s="39">
        <v>0</v>
      </c>
      <c r="V562" s="40"/>
      <c r="W562" s="39">
        <v>0</v>
      </c>
      <c r="X562" s="39">
        <v>0</v>
      </c>
      <c r="Y562" s="39">
        <v>0</v>
      </c>
      <c r="Z562" s="39">
        <v>0</v>
      </c>
      <c r="AA562" s="39">
        <v>0</v>
      </c>
      <c r="AB562" s="39">
        <v>0</v>
      </c>
      <c r="AC562" s="39">
        <v>0</v>
      </c>
      <c r="AD562" s="39">
        <v>0</v>
      </c>
      <c r="AE562" s="40"/>
      <c r="AF562" s="39">
        <v>0</v>
      </c>
      <c r="AG562" s="40"/>
      <c r="AH562" s="40"/>
      <c r="AI562" s="40"/>
      <c r="AJ562" s="39">
        <v>0</v>
      </c>
      <c r="AK562" s="40"/>
      <c r="AL562" s="40"/>
      <c r="AM562" s="40"/>
      <c r="AN562" s="39">
        <v>0</v>
      </c>
      <c r="AO562" s="40"/>
      <c r="AP562" s="39">
        <v>0</v>
      </c>
      <c r="AQ562" s="40"/>
      <c r="AR562" s="40"/>
      <c r="AS562" s="40"/>
      <c r="AT562" s="39">
        <v>0</v>
      </c>
    </row>
    <row r="563" spans="1:46" s="1" customFormat="1" ht="20.100000000000001" customHeight="1" x14ac:dyDescent="0.2">
      <c r="A563" s="3"/>
      <c r="B563" s="6"/>
      <c r="C563" s="3"/>
      <c r="D563" s="2" t="s">
        <v>100</v>
      </c>
      <c r="E563" s="5"/>
      <c r="F563" s="37">
        <v>0</v>
      </c>
      <c r="G563" s="37"/>
      <c r="H563" s="37"/>
      <c r="I563" s="37"/>
      <c r="J563" s="37">
        <v>0</v>
      </c>
      <c r="K563" s="37">
        <v>0</v>
      </c>
      <c r="L563" s="37">
        <v>0</v>
      </c>
      <c r="M563" s="37"/>
      <c r="N563" s="37">
        <v>0</v>
      </c>
      <c r="O563" s="37"/>
      <c r="P563" s="37"/>
      <c r="Q563" s="37"/>
      <c r="R563" s="37">
        <v>0</v>
      </c>
      <c r="S563" s="37">
        <v>0</v>
      </c>
      <c r="T563" s="37">
        <v>0</v>
      </c>
      <c r="U563" s="37">
        <v>0</v>
      </c>
      <c r="V563" s="37"/>
      <c r="W563" s="37">
        <v>0</v>
      </c>
      <c r="X563" s="37">
        <v>0</v>
      </c>
      <c r="Y563" s="37">
        <v>0</v>
      </c>
      <c r="Z563" s="37">
        <v>0</v>
      </c>
      <c r="AA563" s="37">
        <v>0</v>
      </c>
      <c r="AB563" s="37">
        <v>0</v>
      </c>
      <c r="AC563" s="37">
        <v>0</v>
      </c>
      <c r="AD563" s="37">
        <v>0</v>
      </c>
      <c r="AE563" s="37"/>
      <c r="AF563" s="37">
        <v>0</v>
      </c>
      <c r="AG563" s="37"/>
      <c r="AH563" s="37"/>
      <c r="AI563" s="37"/>
      <c r="AJ563" s="37">
        <v>0</v>
      </c>
      <c r="AK563" s="37"/>
      <c r="AL563" s="37"/>
      <c r="AM563" s="37"/>
      <c r="AN563" s="37">
        <v>0</v>
      </c>
      <c r="AO563" s="37"/>
      <c r="AP563" s="37">
        <v>0</v>
      </c>
      <c r="AQ563" s="37"/>
      <c r="AR563" s="37"/>
      <c r="AS563" s="37"/>
      <c r="AT563" s="37">
        <v>0</v>
      </c>
    </row>
    <row r="564" spans="1:46"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row>
    <row r="565" spans="1:46" s="1" customFormat="1" ht="20.100000000000001" customHeight="1" x14ac:dyDescent="0.2">
      <c r="A565" s="3"/>
      <c r="B565" s="6"/>
      <c r="C565" s="42" t="s">
        <v>122</v>
      </c>
      <c r="D565" s="42"/>
      <c r="E565" s="5"/>
      <c r="F565" s="44">
        <v>0</v>
      </c>
      <c r="G565" s="45"/>
      <c r="H565" s="45"/>
      <c r="I565" s="45"/>
      <c r="J565" s="44">
        <v>0</v>
      </c>
      <c r="K565" s="44">
        <v>0</v>
      </c>
      <c r="L565" s="44">
        <v>0</v>
      </c>
      <c r="M565" s="45"/>
      <c r="N565" s="44">
        <v>0</v>
      </c>
      <c r="O565" s="45"/>
      <c r="P565" s="45"/>
      <c r="Q565" s="45"/>
      <c r="R565" s="44">
        <v>0</v>
      </c>
      <c r="S565" s="44">
        <v>0</v>
      </c>
      <c r="T565" s="44">
        <v>0</v>
      </c>
      <c r="U565" s="44">
        <v>0</v>
      </c>
      <c r="V565" s="45"/>
      <c r="W565" s="44">
        <v>0</v>
      </c>
      <c r="X565" s="44">
        <v>0</v>
      </c>
      <c r="Y565" s="44">
        <v>0</v>
      </c>
      <c r="Z565" s="44">
        <v>0</v>
      </c>
      <c r="AA565" s="44">
        <v>0</v>
      </c>
      <c r="AB565" s="44">
        <v>0</v>
      </c>
      <c r="AC565" s="44">
        <v>0</v>
      </c>
      <c r="AD565" s="44">
        <v>0</v>
      </c>
      <c r="AE565" s="45"/>
      <c r="AF565" s="44">
        <v>0</v>
      </c>
      <c r="AG565" s="45"/>
      <c r="AH565" s="45"/>
      <c r="AI565" s="45"/>
      <c r="AJ565" s="44">
        <v>0</v>
      </c>
      <c r="AK565" s="45"/>
      <c r="AL565" s="45"/>
      <c r="AM565" s="45"/>
      <c r="AN565" s="44">
        <v>0</v>
      </c>
      <c r="AO565" s="45"/>
      <c r="AP565" s="44">
        <v>0</v>
      </c>
      <c r="AQ565" s="45"/>
      <c r="AR565" s="45"/>
      <c r="AS565" s="45"/>
      <c r="AT565" s="44">
        <v>0</v>
      </c>
    </row>
    <row r="566" spans="1:46"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row>
    <row r="567" spans="1:46" s="1" customFormat="1" ht="20.100000000000001" customHeight="1" x14ac:dyDescent="0.25">
      <c r="A567" s="3"/>
      <c r="B567" s="49" t="s">
        <v>308</v>
      </c>
      <c r="C567" s="50"/>
      <c r="D567" s="50"/>
      <c r="E567" s="5"/>
      <c r="F567" s="51">
        <v>857</v>
      </c>
      <c r="G567" s="52"/>
      <c r="H567" s="52"/>
      <c r="I567" s="52"/>
      <c r="J567" s="51">
        <v>3105</v>
      </c>
      <c r="K567" s="51">
        <v>47</v>
      </c>
      <c r="L567" s="51">
        <v>35</v>
      </c>
      <c r="M567" s="52"/>
      <c r="N567" s="51">
        <v>3187</v>
      </c>
      <c r="O567" s="52"/>
      <c r="P567" s="52"/>
      <c r="Q567" s="52"/>
      <c r="R567" s="51">
        <v>9</v>
      </c>
      <c r="S567" s="51">
        <v>327</v>
      </c>
      <c r="T567" s="51">
        <v>256</v>
      </c>
      <c r="U567" s="51">
        <v>149</v>
      </c>
      <c r="V567" s="52"/>
      <c r="W567" s="51">
        <v>302</v>
      </c>
      <c r="X567" s="51">
        <v>4</v>
      </c>
      <c r="Y567" s="51">
        <v>40</v>
      </c>
      <c r="Z567" s="51">
        <v>245</v>
      </c>
      <c r="AA567" s="51">
        <v>95</v>
      </c>
      <c r="AB567" s="51">
        <v>196</v>
      </c>
      <c r="AC567" s="51">
        <v>1688</v>
      </c>
      <c r="AD567" s="51">
        <v>14</v>
      </c>
      <c r="AE567" s="52"/>
      <c r="AF567" s="51">
        <v>3325</v>
      </c>
      <c r="AG567" s="52"/>
      <c r="AH567" s="52"/>
      <c r="AI567" s="52"/>
      <c r="AJ567" s="51">
        <v>657</v>
      </c>
      <c r="AK567" s="52"/>
      <c r="AL567" s="52"/>
      <c r="AM567" s="52"/>
      <c r="AN567" s="51">
        <v>0</v>
      </c>
      <c r="AO567" s="52"/>
      <c r="AP567" s="51">
        <v>62</v>
      </c>
      <c r="AQ567" s="52"/>
      <c r="AR567" s="52"/>
      <c r="AS567" s="52"/>
      <c r="AT567" s="51">
        <v>207</v>
      </c>
    </row>
    <row r="568" spans="1:46"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spans="1:46"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spans="1:46"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spans="1:46" ht="20.100000000000001" customHeight="1" x14ac:dyDescent="0.2">
      <c r="D571" s="2" t="s">
        <v>98</v>
      </c>
      <c r="F571" s="37">
        <v>0</v>
      </c>
      <c r="G571" s="37"/>
      <c r="H571" s="37"/>
      <c r="I571" s="37"/>
      <c r="J571" s="37">
        <v>0</v>
      </c>
      <c r="K571" s="37">
        <v>0</v>
      </c>
      <c r="L571" s="37">
        <v>0</v>
      </c>
      <c r="M571" s="37"/>
      <c r="N571" s="37">
        <v>0</v>
      </c>
      <c r="O571" s="37"/>
      <c r="P571" s="37"/>
      <c r="Q571" s="37"/>
      <c r="R571" s="37">
        <v>0</v>
      </c>
      <c r="S571" s="37">
        <v>0</v>
      </c>
      <c r="T571" s="37">
        <v>0</v>
      </c>
      <c r="U571" s="37">
        <v>0</v>
      </c>
      <c r="V571" s="37"/>
      <c r="W571" s="37">
        <v>0</v>
      </c>
      <c r="X571" s="37">
        <v>0</v>
      </c>
      <c r="Y571" s="37">
        <v>0</v>
      </c>
      <c r="Z571" s="37">
        <v>0</v>
      </c>
      <c r="AA571" s="37">
        <v>0</v>
      </c>
      <c r="AB571" s="37">
        <v>0</v>
      </c>
      <c r="AC571" s="37">
        <v>0</v>
      </c>
      <c r="AD571" s="37">
        <v>0</v>
      </c>
      <c r="AE571" s="37"/>
      <c r="AF571" s="37">
        <v>0</v>
      </c>
      <c r="AG571" s="37"/>
      <c r="AH571" s="37"/>
      <c r="AI571" s="37"/>
      <c r="AJ571" s="37">
        <v>0</v>
      </c>
      <c r="AK571" s="37"/>
      <c r="AL571" s="37"/>
      <c r="AM571" s="37"/>
      <c r="AN571" s="37">
        <v>0</v>
      </c>
      <c r="AO571" s="37"/>
      <c r="AP571" s="37">
        <v>0</v>
      </c>
      <c r="AQ571" s="37"/>
      <c r="AR571" s="37"/>
      <c r="AS571" s="37"/>
      <c r="AT571" s="37">
        <v>0</v>
      </c>
    </row>
    <row r="572" spans="1:46" ht="20.100000000000001" customHeight="1" x14ac:dyDescent="0.2">
      <c r="D572" s="38" t="s">
        <v>99</v>
      </c>
      <c r="F572" s="39">
        <v>0</v>
      </c>
      <c r="G572" s="40"/>
      <c r="H572" s="40"/>
      <c r="I572" s="40"/>
      <c r="J572" s="39">
        <v>0</v>
      </c>
      <c r="K572" s="39">
        <v>0</v>
      </c>
      <c r="L572" s="39">
        <v>0</v>
      </c>
      <c r="M572" s="40"/>
      <c r="N572" s="39">
        <v>0</v>
      </c>
      <c r="O572" s="40"/>
      <c r="P572" s="40"/>
      <c r="Q572" s="40"/>
      <c r="R572" s="39">
        <v>0</v>
      </c>
      <c r="S572" s="39">
        <v>0</v>
      </c>
      <c r="T572" s="39">
        <v>0</v>
      </c>
      <c r="U572" s="39">
        <v>0</v>
      </c>
      <c r="V572" s="40"/>
      <c r="W572" s="39">
        <v>0</v>
      </c>
      <c r="X572" s="39">
        <v>0</v>
      </c>
      <c r="Y572" s="39">
        <v>0</v>
      </c>
      <c r="Z572" s="39">
        <v>0</v>
      </c>
      <c r="AA572" s="39">
        <v>0</v>
      </c>
      <c r="AB572" s="39">
        <v>0</v>
      </c>
      <c r="AC572" s="39">
        <v>0</v>
      </c>
      <c r="AD572" s="39">
        <v>0</v>
      </c>
      <c r="AE572" s="40"/>
      <c r="AF572" s="39">
        <v>0</v>
      </c>
      <c r="AG572" s="40"/>
      <c r="AH572" s="40"/>
      <c r="AI572" s="40"/>
      <c r="AJ572" s="39">
        <v>0</v>
      </c>
      <c r="AK572" s="40"/>
      <c r="AL572" s="40"/>
      <c r="AM572" s="40"/>
      <c r="AN572" s="39">
        <v>0</v>
      </c>
      <c r="AO572" s="40"/>
      <c r="AP572" s="39">
        <v>0</v>
      </c>
      <c r="AQ572" s="40"/>
      <c r="AR572" s="40"/>
      <c r="AS572" s="40"/>
      <c r="AT572" s="39">
        <v>0</v>
      </c>
    </row>
    <row r="573" spans="1:46"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spans="1:46" s="1" customFormat="1" ht="20.100000000000001" customHeight="1" x14ac:dyDescent="0.2">
      <c r="A574" s="3"/>
      <c r="B574" s="6"/>
      <c r="C574" s="42" t="s">
        <v>122</v>
      </c>
      <c r="D574" s="42"/>
      <c r="E574" s="5"/>
      <c r="F574" s="44">
        <v>0</v>
      </c>
      <c r="G574" s="45"/>
      <c r="H574" s="45"/>
      <c r="I574" s="45"/>
      <c r="J574" s="44">
        <v>0</v>
      </c>
      <c r="K574" s="44">
        <v>0</v>
      </c>
      <c r="L574" s="44">
        <v>0</v>
      </c>
      <c r="M574" s="45"/>
      <c r="N574" s="44">
        <v>0</v>
      </c>
      <c r="O574" s="45"/>
      <c r="P574" s="45"/>
      <c r="Q574" s="45"/>
      <c r="R574" s="44">
        <v>0</v>
      </c>
      <c r="S574" s="44">
        <v>0</v>
      </c>
      <c r="T574" s="44">
        <v>0</v>
      </c>
      <c r="U574" s="44">
        <v>0</v>
      </c>
      <c r="V574" s="45"/>
      <c r="W574" s="44">
        <v>0</v>
      </c>
      <c r="X574" s="44">
        <v>0</v>
      </c>
      <c r="Y574" s="44">
        <v>0</v>
      </c>
      <c r="Z574" s="44">
        <v>0</v>
      </c>
      <c r="AA574" s="44">
        <v>0</v>
      </c>
      <c r="AB574" s="44">
        <v>0</v>
      </c>
      <c r="AC574" s="44">
        <v>0</v>
      </c>
      <c r="AD574" s="44">
        <v>0</v>
      </c>
      <c r="AE574" s="45"/>
      <c r="AF574" s="44">
        <v>0</v>
      </c>
      <c r="AG574" s="45"/>
      <c r="AH574" s="45"/>
      <c r="AI574" s="45"/>
      <c r="AJ574" s="44">
        <v>0</v>
      </c>
      <c r="AK574" s="45"/>
      <c r="AL574" s="45"/>
      <c r="AM574" s="45"/>
      <c r="AN574" s="44">
        <v>0</v>
      </c>
      <c r="AO574" s="45"/>
      <c r="AP574" s="44">
        <v>0</v>
      </c>
      <c r="AQ574" s="45"/>
      <c r="AR574" s="45"/>
      <c r="AS574" s="45"/>
      <c r="AT574" s="44">
        <v>0</v>
      </c>
    </row>
    <row r="575" spans="1:46"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spans="1:46"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spans="1:46" ht="20.100000000000001" customHeight="1" x14ac:dyDescent="0.2">
      <c r="D577" s="2" t="s">
        <v>98</v>
      </c>
      <c r="F577" s="37">
        <v>151</v>
      </c>
      <c r="G577" s="37"/>
      <c r="H577" s="37"/>
      <c r="I577" s="37"/>
      <c r="J577" s="37">
        <v>938</v>
      </c>
      <c r="K577" s="37">
        <v>4</v>
      </c>
      <c r="L577" s="37">
        <v>10</v>
      </c>
      <c r="M577" s="37"/>
      <c r="N577" s="37">
        <v>952</v>
      </c>
      <c r="O577" s="37"/>
      <c r="P577" s="37"/>
      <c r="Q577" s="37"/>
      <c r="R577" s="37">
        <v>0</v>
      </c>
      <c r="S577" s="37">
        <v>63</v>
      </c>
      <c r="T577" s="37">
        <v>361</v>
      </c>
      <c r="U577" s="37">
        <v>111</v>
      </c>
      <c r="V577" s="37"/>
      <c r="W577" s="37">
        <v>68</v>
      </c>
      <c r="X577" s="37">
        <v>2</v>
      </c>
      <c r="Y577" s="37">
        <v>0</v>
      </c>
      <c r="Z577" s="37">
        <v>39</v>
      </c>
      <c r="AA577" s="37">
        <v>9</v>
      </c>
      <c r="AB577" s="37">
        <v>12</v>
      </c>
      <c r="AC577" s="37">
        <v>233</v>
      </c>
      <c r="AD577" s="37">
        <v>3</v>
      </c>
      <c r="AE577" s="37"/>
      <c r="AF577" s="37">
        <v>901</v>
      </c>
      <c r="AG577" s="37"/>
      <c r="AH577" s="37"/>
      <c r="AI577" s="37"/>
      <c r="AJ577" s="37">
        <v>202</v>
      </c>
      <c r="AK577" s="37"/>
      <c r="AL577" s="37"/>
      <c r="AM577" s="37"/>
      <c r="AN577" s="37">
        <v>0</v>
      </c>
      <c r="AO577" s="37"/>
      <c r="AP577" s="37">
        <v>0</v>
      </c>
      <c r="AQ577" s="37"/>
      <c r="AR577" s="37"/>
      <c r="AS577" s="37"/>
      <c r="AT577" s="37">
        <v>0</v>
      </c>
    </row>
    <row r="578" spans="1:46" ht="20.100000000000001" customHeight="1" x14ac:dyDescent="0.2">
      <c r="D578" s="38" t="s">
        <v>99</v>
      </c>
      <c r="F578" s="39">
        <v>96</v>
      </c>
      <c r="G578" s="40"/>
      <c r="H578" s="40"/>
      <c r="I578" s="40"/>
      <c r="J578" s="39">
        <v>788</v>
      </c>
      <c r="K578" s="39">
        <v>7</v>
      </c>
      <c r="L578" s="39">
        <v>8</v>
      </c>
      <c r="M578" s="40"/>
      <c r="N578" s="39">
        <v>803</v>
      </c>
      <c r="O578" s="40"/>
      <c r="P578" s="40"/>
      <c r="Q578" s="40"/>
      <c r="R578" s="39">
        <v>0</v>
      </c>
      <c r="S578" s="39">
        <v>10</v>
      </c>
      <c r="T578" s="39">
        <v>519</v>
      </c>
      <c r="U578" s="39">
        <v>10</v>
      </c>
      <c r="V578" s="40"/>
      <c r="W578" s="39">
        <v>46</v>
      </c>
      <c r="X578" s="39">
        <v>0</v>
      </c>
      <c r="Y578" s="39">
        <v>1</v>
      </c>
      <c r="Z578" s="39">
        <v>28</v>
      </c>
      <c r="AA578" s="39">
        <v>9</v>
      </c>
      <c r="AB578" s="39">
        <v>11</v>
      </c>
      <c r="AC578" s="39">
        <v>173</v>
      </c>
      <c r="AD578" s="39">
        <v>2</v>
      </c>
      <c r="AE578" s="40"/>
      <c r="AF578" s="39">
        <v>809</v>
      </c>
      <c r="AG578" s="40"/>
      <c r="AH578" s="40"/>
      <c r="AI578" s="40"/>
      <c r="AJ578" s="39">
        <v>84</v>
      </c>
      <c r="AK578" s="40"/>
      <c r="AL578" s="40"/>
      <c r="AM578" s="40"/>
      <c r="AN578" s="39">
        <v>0</v>
      </c>
      <c r="AO578" s="40"/>
      <c r="AP578" s="39">
        <v>6</v>
      </c>
      <c r="AQ578" s="40"/>
      <c r="AR578" s="40"/>
      <c r="AS578" s="40"/>
      <c r="AT578" s="39">
        <v>0</v>
      </c>
    </row>
    <row r="579" spans="1:46" ht="20.100000000000001" customHeight="1" x14ac:dyDescent="0.2">
      <c r="D579" s="2" t="s">
        <v>113</v>
      </c>
      <c r="F579" s="37">
        <v>56</v>
      </c>
      <c r="G579" s="37"/>
      <c r="H579" s="37"/>
      <c r="I579" s="37"/>
      <c r="J579" s="37">
        <v>455</v>
      </c>
      <c r="K579" s="37">
        <v>9</v>
      </c>
      <c r="L579" s="37">
        <v>2</v>
      </c>
      <c r="M579" s="37"/>
      <c r="N579" s="37">
        <v>466</v>
      </c>
      <c r="O579" s="37"/>
      <c r="P579" s="37"/>
      <c r="Q579" s="37"/>
      <c r="R579" s="37">
        <v>1</v>
      </c>
      <c r="S579" s="37">
        <v>9</v>
      </c>
      <c r="T579" s="37">
        <v>288</v>
      </c>
      <c r="U579" s="37">
        <v>26</v>
      </c>
      <c r="V579" s="37"/>
      <c r="W579" s="37">
        <v>31</v>
      </c>
      <c r="X579" s="37">
        <v>1</v>
      </c>
      <c r="Y579" s="37">
        <v>0</v>
      </c>
      <c r="Z579" s="37">
        <v>15</v>
      </c>
      <c r="AA579" s="37">
        <v>5</v>
      </c>
      <c r="AB579" s="37">
        <v>8</v>
      </c>
      <c r="AC579" s="37">
        <v>121</v>
      </c>
      <c r="AD579" s="37">
        <v>0</v>
      </c>
      <c r="AE579" s="37"/>
      <c r="AF579" s="37">
        <v>505</v>
      </c>
      <c r="AG579" s="37"/>
      <c r="AH579" s="37"/>
      <c r="AI579" s="37"/>
      <c r="AJ579" s="37">
        <v>17</v>
      </c>
      <c r="AK579" s="37"/>
      <c r="AL579" s="37"/>
      <c r="AM579" s="37"/>
      <c r="AN579" s="37">
        <v>0</v>
      </c>
      <c r="AO579" s="37"/>
      <c r="AP579" s="37">
        <v>0</v>
      </c>
      <c r="AQ579" s="37"/>
      <c r="AR579" s="37"/>
      <c r="AS579" s="37"/>
      <c r="AT579" s="37">
        <v>0</v>
      </c>
    </row>
    <row r="580" spans="1:46" ht="20.100000000000001" customHeight="1" x14ac:dyDescent="0.2">
      <c r="D580" s="38" t="s">
        <v>101</v>
      </c>
      <c r="F580" s="39">
        <v>36</v>
      </c>
      <c r="G580" s="40"/>
      <c r="H580" s="40"/>
      <c r="I580" s="40"/>
      <c r="J580" s="39">
        <v>451</v>
      </c>
      <c r="K580" s="39">
        <v>5</v>
      </c>
      <c r="L580" s="39">
        <v>9</v>
      </c>
      <c r="M580" s="40"/>
      <c r="N580" s="39">
        <v>465</v>
      </c>
      <c r="O580" s="40"/>
      <c r="P580" s="40"/>
      <c r="Q580" s="40"/>
      <c r="R580" s="39">
        <v>0</v>
      </c>
      <c r="S580" s="39">
        <v>73</v>
      </c>
      <c r="T580" s="39">
        <v>221</v>
      </c>
      <c r="U580" s="39">
        <v>14</v>
      </c>
      <c r="V580" s="40"/>
      <c r="W580" s="39">
        <v>32</v>
      </c>
      <c r="X580" s="39">
        <v>1</v>
      </c>
      <c r="Y580" s="39">
        <v>1</v>
      </c>
      <c r="Z580" s="39">
        <v>11</v>
      </c>
      <c r="AA580" s="39">
        <v>4</v>
      </c>
      <c r="AB580" s="39">
        <v>4</v>
      </c>
      <c r="AC580" s="39">
        <v>104</v>
      </c>
      <c r="AD580" s="39">
        <v>0</v>
      </c>
      <c r="AE580" s="40"/>
      <c r="AF580" s="39">
        <v>465</v>
      </c>
      <c r="AG580" s="40"/>
      <c r="AH580" s="40"/>
      <c r="AI580" s="40"/>
      <c r="AJ580" s="39">
        <v>36</v>
      </c>
      <c r="AK580" s="40"/>
      <c r="AL580" s="40"/>
      <c r="AM580" s="40"/>
      <c r="AN580" s="39">
        <v>0</v>
      </c>
      <c r="AO580" s="40"/>
      <c r="AP580" s="39">
        <v>0</v>
      </c>
      <c r="AQ580" s="40"/>
      <c r="AR580" s="40"/>
      <c r="AS580" s="40"/>
      <c r="AT580" s="39">
        <v>0</v>
      </c>
    </row>
    <row r="581" spans="1:46" ht="20.100000000000001" customHeight="1" x14ac:dyDescent="0.2">
      <c r="D581" s="2" t="s">
        <v>115</v>
      </c>
      <c r="F581" s="37">
        <v>107</v>
      </c>
      <c r="G581" s="37"/>
      <c r="H581" s="37"/>
      <c r="I581" s="37"/>
      <c r="J581" s="37">
        <v>756</v>
      </c>
      <c r="K581" s="37">
        <v>4</v>
      </c>
      <c r="L581" s="37">
        <v>5</v>
      </c>
      <c r="M581" s="37"/>
      <c r="N581" s="37">
        <v>765</v>
      </c>
      <c r="O581" s="37"/>
      <c r="P581" s="37"/>
      <c r="Q581" s="37"/>
      <c r="R581" s="37">
        <v>0</v>
      </c>
      <c r="S581" s="37">
        <v>7</v>
      </c>
      <c r="T581" s="37">
        <v>488</v>
      </c>
      <c r="U581" s="37">
        <v>14</v>
      </c>
      <c r="V581" s="37"/>
      <c r="W581" s="37">
        <v>35</v>
      </c>
      <c r="X581" s="37">
        <v>3</v>
      </c>
      <c r="Y581" s="37">
        <v>1</v>
      </c>
      <c r="Z581" s="37">
        <v>37</v>
      </c>
      <c r="AA581" s="37">
        <v>13</v>
      </c>
      <c r="AB581" s="37">
        <v>5</v>
      </c>
      <c r="AC581" s="37">
        <v>168</v>
      </c>
      <c r="AD581" s="37">
        <v>1</v>
      </c>
      <c r="AE581" s="37"/>
      <c r="AF581" s="37">
        <v>772</v>
      </c>
      <c r="AG581" s="37"/>
      <c r="AH581" s="37"/>
      <c r="AI581" s="37"/>
      <c r="AJ581" s="37">
        <v>98</v>
      </c>
      <c r="AK581" s="37"/>
      <c r="AL581" s="37"/>
      <c r="AM581" s="37"/>
      <c r="AN581" s="37">
        <v>0</v>
      </c>
      <c r="AO581" s="37"/>
      <c r="AP581" s="37">
        <v>2</v>
      </c>
      <c r="AQ581" s="37"/>
      <c r="AR581" s="37"/>
      <c r="AS581" s="37"/>
      <c r="AT581" s="37">
        <v>74</v>
      </c>
    </row>
    <row r="582" spans="1:46" ht="20.100000000000001" customHeight="1" x14ac:dyDescent="0.2">
      <c r="D582" s="38" t="s">
        <v>116</v>
      </c>
      <c r="F582" s="39">
        <v>91</v>
      </c>
      <c r="G582" s="40"/>
      <c r="H582" s="40"/>
      <c r="I582" s="40"/>
      <c r="J582" s="39">
        <v>891</v>
      </c>
      <c r="K582" s="39">
        <v>3</v>
      </c>
      <c r="L582" s="39">
        <v>2</v>
      </c>
      <c r="M582" s="40"/>
      <c r="N582" s="39">
        <v>896</v>
      </c>
      <c r="O582" s="40"/>
      <c r="P582" s="40"/>
      <c r="Q582" s="40"/>
      <c r="R582" s="39">
        <v>0</v>
      </c>
      <c r="S582" s="39">
        <v>7</v>
      </c>
      <c r="T582" s="39">
        <v>539</v>
      </c>
      <c r="U582" s="39">
        <v>59</v>
      </c>
      <c r="V582" s="40"/>
      <c r="W582" s="39">
        <v>48</v>
      </c>
      <c r="X582" s="39">
        <v>1</v>
      </c>
      <c r="Y582" s="39">
        <v>0</v>
      </c>
      <c r="Z582" s="39">
        <v>32</v>
      </c>
      <c r="AA582" s="39">
        <v>11</v>
      </c>
      <c r="AB582" s="39">
        <v>9</v>
      </c>
      <c r="AC582" s="39">
        <v>180</v>
      </c>
      <c r="AD582" s="39">
        <v>6</v>
      </c>
      <c r="AE582" s="40"/>
      <c r="AF582" s="39">
        <v>892</v>
      </c>
      <c r="AG582" s="40"/>
      <c r="AH582" s="40"/>
      <c r="AI582" s="40"/>
      <c r="AJ582" s="39">
        <v>94</v>
      </c>
      <c r="AK582" s="40"/>
      <c r="AL582" s="40"/>
      <c r="AM582" s="40"/>
      <c r="AN582" s="39">
        <v>0</v>
      </c>
      <c r="AO582" s="40"/>
      <c r="AP582" s="39">
        <v>1</v>
      </c>
      <c r="AQ582" s="40"/>
      <c r="AR582" s="40"/>
      <c r="AS582" s="40"/>
      <c r="AT582" s="39">
        <v>67</v>
      </c>
    </row>
    <row r="583" spans="1:46" ht="20.100000000000001" customHeight="1" x14ac:dyDescent="0.2">
      <c r="D583" s="2" t="s">
        <v>117</v>
      </c>
      <c r="F583" s="37">
        <v>84</v>
      </c>
      <c r="G583" s="37"/>
      <c r="H583" s="37"/>
      <c r="I583" s="37"/>
      <c r="J583" s="37">
        <v>971</v>
      </c>
      <c r="K583" s="37">
        <v>7</v>
      </c>
      <c r="L583" s="37">
        <v>10</v>
      </c>
      <c r="M583" s="37"/>
      <c r="N583" s="37">
        <v>988</v>
      </c>
      <c r="O583" s="37"/>
      <c r="P583" s="37"/>
      <c r="Q583" s="37"/>
      <c r="R583" s="37">
        <v>0</v>
      </c>
      <c r="S583" s="37">
        <v>12</v>
      </c>
      <c r="T583" s="37">
        <v>503</v>
      </c>
      <c r="U583" s="37">
        <v>26</v>
      </c>
      <c r="V583" s="37"/>
      <c r="W583" s="37">
        <v>84</v>
      </c>
      <c r="X583" s="37">
        <v>0</v>
      </c>
      <c r="Y583" s="37">
        <v>0</v>
      </c>
      <c r="Z583" s="37">
        <v>63</v>
      </c>
      <c r="AA583" s="37">
        <v>12</v>
      </c>
      <c r="AB583" s="37">
        <v>2</v>
      </c>
      <c r="AC583" s="37">
        <v>247</v>
      </c>
      <c r="AD583" s="37">
        <v>15</v>
      </c>
      <c r="AE583" s="37"/>
      <c r="AF583" s="37">
        <v>964</v>
      </c>
      <c r="AG583" s="37"/>
      <c r="AH583" s="37"/>
      <c r="AI583" s="37"/>
      <c r="AJ583" s="37">
        <v>104</v>
      </c>
      <c r="AK583" s="37"/>
      <c r="AL583" s="37"/>
      <c r="AM583" s="37"/>
      <c r="AN583" s="37">
        <v>0</v>
      </c>
      <c r="AO583" s="37"/>
      <c r="AP583" s="37">
        <v>4</v>
      </c>
      <c r="AQ583" s="37"/>
      <c r="AR583" s="37"/>
      <c r="AS583" s="37"/>
      <c r="AT583" s="37">
        <v>0</v>
      </c>
    </row>
    <row r="584" spans="1:46"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spans="1:46" s="1" customFormat="1" ht="20.100000000000001" customHeight="1" x14ac:dyDescent="0.2">
      <c r="A585" s="3"/>
      <c r="B585" s="6"/>
      <c r="C585" s="42" t="s">
        <v>180</v>
      </c>
      <c r="D585" s="42"/>
      <c r="E585" s="5"/>
      <c r="F585" s="44">
        <v>621</v>
      </c>
      <c r="G585" s="45"/>
      <c r="H585" s="45"/>
      <c r="I585" s="45"/>
      <c r="J585" s="44">
        <v>5250</v>
      </c>
      <c r="K585" s="44">
        <v>39</v>
      </c>
      <c r="L585" s="44">
        <v>46</v>
      </c>
      <c r="M585" s="45"/>
      <c r="N585" s="44">
        <v>5335</v>
      </c>
      <c r="O585" s="45"/>
      <c r="P585" s="45"/>
      <c r="Q585" s="45"/>
      <c r="R585" s="44">
        <v>1</v>
      </c>
      <c r="S585" s="44">
        <v>181</v>
      </c>
      <c r="T585" s="44">
        <v>2919</v>
      </c>
      <c r="U585" s="44">
        <v>260</v>
      </c>
      <c r="V585" s="45"/>
      <c r="W585" s="44">
        <v>344</v>
      </c>
      <c r="X585" s="44">
        <v>8</v>
      </c>
      <c r="Y585" s="44">
        <v>3</v>
      </c>
      <c r="Z585" s="44">
        <v>225</v>
      </c>
      <c r="AA585" s="44">
        <v>63</v>
      </c>
      <c r="AB585" s="44">
        <v>51</v>
      </c>
      <c r="AC585" s="44">
        <v>1226</v>
      </c>
      <c r="AD585" s="44">
        <v>27</v>
      </c>
      <c r="AE585" s="45"/>
      <c r="AF585" s="44">
        <v>5308</v>
      </c>
      <c r="AG585" s="45"/>
      <c r="AH585" s="45"/>
      <c r="AI585" s="45"/>
      <c r="AJ585" s="44">
        <v>635</v>
      </c>
      <c r="AK585" s="45"/>
      <c r="AL585" s="45"/>
      <c r="AM585" s="45"/>
      <c r="AN585" s="44">
        <v>0</v>
      </c>
      <c r="AO585" s="45"/>
      <c r="AP585" s="44">
        <v>13</v>
      </c>
      <c r="AQ585" s="45"/>
      <c r="AR585" s="45"/>
      <c r="AS585" s="45"/>
      <c r="AT585" s="44">
        <v>141</v>
      </c>
    </row>
    <row r="586" spans="1:46"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row>
    <row r="587" spans="1:46" s="1" customFormat="1" ht="20.100000000000001" customHeight="1" x14ac:dyDescent="0.25">
      <c r="A587" s="3"/>
      <c r="B587" s="49" t="s">
        <v>310</v>
      </c>
      <c r="C587" s="50"/>
      <c r="D587" s="50"/>
      <c r="E587" s="5"/>
      <c r="F587" s="51">
        <v>621</v>
      </c>
      <c r="G587" s="52"/>
      <c r="H587" s="52"/>
      <c r="I587" s="52"/>
      <c r="J587" s="51">
        <v>5250</v>
      </c>
      <c r="K587" s="51">
        <v>39</v>
      </c>
      <c r="L587" s="51">
        <v>46</v>
      </c>
      <c r="M587" s="52"/>
      <c r="N587" s="51">
        <v>5335</v>
      </c>
      <c r="O587" s="52"/>
      <c r="P587" s="52"/>
      <c r="Q587" s="52"/>
      <c r="R587" s="51">
        <v>1</v>
      </c>
      <c r="S587" s="51">
        <v>181</v>
      </c>
      <c r="T587" s="51">
        <v>2919</v>
      </c>
      <c r="U587" s="51">
        <v>260</v>
      </c>
      <c r="V587" s="52"/>
      <c r="W587" s="51">
        <v>344</v>
      </c>
      <c r="X587" s="51">
        <v>8</v>
      </c>
      <c r="Y587" s="51">
        <v>3</v>
      </c>
      <c r="Z587" s="51">
        <v>225</v>
      </c>
      <c r="AA587" s="51">
        <v>63</v>
      </c>
      <c r="AB587" s="51">
        <v>51</v>
      </c>
      <c r="AC587" s="51">
        <v>1226</v>
      </c>
      <c r="AD587" s="51">
        <v>27</v>
      </c>
      <c r="AE587" s="52"/>
      <c r="AF587" s="51">
        <v>5308</v>
      </c>
      <c r="AG587" s="52"/>
      <c r="AH587" s="52"/>
      <c r="AI587" s="52"/>
      <c r="AJ587" s="51">
        <v>635</v>
      </c>
      <c r="AK587" s="52"/>
      <c r="AL587" s="52"/>
      <c r="AM587" s="52"/>
      <c r="AN587" s="51">
        <v>0</v>
      </c>
      <c r="AO587" s="52"/>
      <c r="AP587" s="51">
        <v>13</v>
      </c>
      <c r="AQ587" s="52"/>
      <c r="AR587" s="52"/>
      <c r="AS587" s="52"/>
      <c r="AT587" s="51">
        <v>141</v>
      </c>
    </row>
    <row r="588" spans="1:46"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spans="1:46"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spans="1:46"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spans="1:46" ht="20.100000000000001" customHeight="1" x14ac:dyDescent="0.2">
      <c r="D591" s="2" t="s">
        <v>124</v>
      </c>
      <c r="F591" s="37">
        <v>94</v>
      </c>
      <c r="G591" s="37"/>
      <c r="H591" s="37"/>
      <c r="I591" s="37"/>
      <c r="J591" s="37">
        <v>252</v>
      </c>
      <c r="K591" s="37">
        <v>25</v>
      </c>
      <c r="L591" s="37">
        <v>3</v>
      </c>
      <c r="M591" s="37"/>
      <c r="N591" s="37">
        <v>280</v>
      </c>
      <c r="O591" s="37"/>
      <c r="P591" s="37"/>
      <c r="Q591" s="37"/>
      <c r="R591" s="37">
        <v>0</v>
      </c>
      <c r="S591" s="37">
        <v>26</v>
      </c>
      <c r="T591" s="37">
        <v>48</v>
      </c>
      <c r="U591" s="37">
        <v>8</v>
      </c>
      <c r="V591" s="37"/>
      <c r="W591" s="37">
        <v>50</v>
      </c>
      <c r="X591" s="37">
        <v>0</v>
      </c>
      <c r="Y591" s="37">
        <v>0</v>
      </c>
      <c r="Z591" s="37">
        <v>21</v>
      </c>
      <c r="AA591" s="37">
        <v>13</v>
      </c>
      <c r="AB591" s="37">
        <v>5</v>
      </c>
      <c r="AC591" s="37">
        <v>141</v>
      </c>
      <c r="AD591" s="37">
        <v>0</v>
      </c>
      <c r="AE591" s="37"/>
      <c r="AF591" s="37">
        <v>312</v>
      </c>
      <c r="AG591" s="37"/>
      <c r="AH591" s="37"/>
      <c r="AI591" s="37"/>
      <c r="AJ591" s="37">
        <v>56</v>
      </c>
      <c r="AK591" s="37"/>
      <c r="AL591" s="37"/>
      <c r="AM591" s="37"/>
      <c r="AN591" s="37">
        <v>0</v>
      </c>
      <c r="AO591" s="37"/>
      <c r="AP591" s="37">
        <v>6</v>
      </c>
      <c r="AQ591" s="37"/>
      <c r="AR591" s="37"/>
      <c r="AS591" s="37"/>
      <c r="AT591" s="37">
        <v>0</v>
      </c>
    </row>
    <row r="592" spans="1:46" ht="20.100000000000001" customHeight="1" x14ac:dyDescent="0.2">
      <c r="D592" s="38" t="s">
        <v>173</v>
      </c>
      <c r="F592" s="39">
        <v>138</v>
      </c>
      <c r="G592" s="40"/>
      <c r="H592" s="40"/>
      <c r="I592" s="40"/>
      <c r="J592" s="39">
        <v>464</v>
      </c>
      <c r="K592" s="39">
        <v>4</v>
      </c>
      <c r="L592" s="39">
        <v>9</v>
      </c>
      <c r="M592" s="40"/>
      <c r="N592" s="39">
        <v>477</v>
      </c>
      <c r="O592" s="40"/>
      <c r="P592" s="40"/>
      <c r="Q592" s="40"/>
      <c r="R592" s="39">
        <v>0</v>
      </c>
      <c r="S592" s="39">
        <v>19</v>
      </c>
      <c r="T592" s="39">
        <v>45</v>
      </c>
      <c r="U592" s="39">
        <v>45</v>
      </c>
      <c r="V592" s="40"/>
      <c r="W592" s="39">
        <v>78</v>
      </c>
      <c r="X592" s="39">
        <v>1</v>
      </c>
      <c r="Y592" s="39">
        <v>2</v>
      </c>
      <c r="Z592" s="39">
        <v>114</v>
      </c>
      <c r="AA592" s="39">
        <v>2</v>
      </c>
      <c r="AB592" s="39">
        <v>14</v>
      </c>
      <c r="AC592" s="39">
        <v>206</v>
      </c>
      <c r="AD592" s="39">
        <v>1</v>
      </c>
      <c r="AE592" s="40"/>
      <c r="AF592" s="39">
        <v>527</v>
      </c>
      <c r="AG592" s="40"/>
      <c r="AH592" s="40"/>
      <c r="AI592" s="40"/>
      <c r="AJ592" s="39">
        <v>88</v>
      </c>
      <c r="AK592" s="40"/>
      <c r="AL592" s="40"/>
      <c r="AM592" s="40"/>
      <c r="AN592" s="39">
        <v>0</v>
      </c>
      <c r="AO592" s="40"/>
      <c r="AP592" s="39">
        <v>0</v>
      </c>
      <c r="AQ592" s="40"/>
      <c r="AR592" s="40"/>
      <c r="AS592" s="40"/>
      <c r="AT592" s="39">
        <v>0</v>
      </c>
    </row>
    <row r="593" spans="1:46" ht="20.100000000000001" customHeight="1" x14ac:dyDescent="0.2">
      <c r="D593" s="2" t="s">
        <v>100</v>
      </c>
      <c r="F593" s="37">
        <v>257</v>
      </c>
      <c r="G593" s="37"/>
      <c r="H593" s="37"/>
      <c r="I593" s="37"/>
      <c r="J593" s="37">
        <v>499</v>
      </c>
      <c r="K593" s="37">
        <v>9</v>
      </c>
      <c r="L593" s="37">
        <v>2</v>
      </c>
      <c r="M593" s="37"/>
      <c r="N593" s="37">
        <v>510</v>
      </c>
      <c r="O593" s="37"/>
      <c r="P593" s="37"/>
      <c r="Q593" s="37"/>
      <c r="R593" s="37">
        <v>1</v>
      </c>
      <c r="S593" s="37">
        <v>11</v>
      </c>
      <c r="T593" s="37">
        <v>41</v>
      </c>
      <c r="U593" s="37">
        <v>41</v>
      </c>
      <c r="V593" s="37"/>
      <c r="W593" s="37">
        <v>151</v>
      </c>
      <c r="X593" s="37">
        <v>3</v>
      </c>
      <c r="Y593" s="37">
        <v>10</v>
      </c>
      <c r="Z593" s="37">
        <v>120</v>
      </c>
      <c r="AA593" s="37">
        <v>15</v>
      </c>
      <c r="AB593" s="37">
        <v>11</v>
      </c>
      <c r="AC593" s="37">
        <v>230</v>
      </c>
      <c r="AD593" s="37">
        <v>0</v>
      </c>
      <c r="AE593" s="37"/>
      <c r="AF593" s="37">
        <v>634</v>
      </c>
      <c r="AG593" s="37"/>
      <c r="AH593" s="37"/>
      <c r="AI593" s="37"/>
      <c r="AJ593" s="37">
        <v>133</v>
      </c>
      <c r="AK593" s="37"/>
      <c r="AL593" s="37"/>
      <c r="AM593" s="37"/>
      <c r="AN593" s="37">
        <v>0</v>
      </c>
      <c r="AO593" s="37"/>
      <c r="AP593" s="37">
        <v>0</v>
      </c>
      <c r="AQ593" s="37"/>
      <c r="AR593" s="37"/>
      <c r="AS593" s="37"/>
      <c r="AT593" s="37">
        <v>174</v>
      </c>
    </row>
    <row r="594" spans="1:46" ht="20.100000000000001" customHeight="1" x14ac:dyDescent="0.2">
      <c r="D594" s="38" t="s">
        <v>174</v>
      </c>
      <c r="F594" s="39">
        <v>126</v>
      </c>
      <c r="G594" s="40"/>
      <c r="H594" s="40"/>
      <c r="I594" s="40"/>
      <c r="J594" s="39">
        <v>436</v>
      </c>
      <c r="K594" s="39">
        <v>4</v>
      </c>
      <c r="L594" s="39">
        <v>24</v>
      </c>
      <c r="M594" s="40"/>
      <c r="N594" s="39">
        <v>464</v>
      </c>
      <c r="O594" s="40"/>
      <c r="P594" s="40"/>
      <c r="Q594" s="40"/>
      <c r="R594" s="39">
        <v>0</v>
      </c>
      <c r="S594" s="39">
        <v>13</v>
      </c>
      <c r="T594" s="39">
        <v>49</v>
      </c>
      <c r="U594" s="39">
        <v>16</v>
      </c>
      <c r="V594" s="40"/>
      <c r="W594" s="39">
        <v>53</v>
      </c>
      <c r="X594" s="39">
        <v>0</v>
      </c>
      <c r="Y594" s="39">
        <v>2</v>
      </c>
      <c r="Z594" s="39">
        <v>141</v>
      </c>
      <c r="AA594" s="39">
        <v>6</v>
      </c>
      <c r="AB594" s="39">
        <v>10</v>
      </c>
      <c r="AC594" s="39">
        <v>154</v>
      </c>
      <c r="AD594" s="39">
        <v>0</v>
      </c>
      <c r="AE594" s="40"/>
      <c r="AF594" s="39">
        <v>444</v>
      </c>
      <c r="AG594" s="40"/>
      <c r="AH594" s="40"/>
      <c r="AI594" s="40"/>
      <c r="AJ594" s="39">
        <v>146</v>
      </c>
      <c r="AK594" s="40"/>
      <c r="AL594" s="40"/>
      <c r="AM594" s="40"/>
      <c r="AN594" s="39">
        <v>0</v>
      </c>
      <c r="AO594" s="40"/>
      <c r="AP594" s="39">
        <v>0</v>
      </c>
      <c r="AQ594" s="40"/>
      <c r="AR594" s="40"/>
      <c r="AS594" s="40"/>
      <c r="AT594" s="39">
        <v>0</v>
      </c>
    </row>
    <row r="595" spans="1:46" ht="20.100000000000001" customHeight="1" x14ac:dyDescent="0.2">
      <c r="D595" s="2" t="s">
        <v>102</v>
      </c>
      <c r="F595" s="37">
        <v>15</v>
      </c>
      <c r="G595" s="37"/>
      <c r="H595" s="37"/>
      <c r="I595" s="37"/>
      <c r="J595" s="37">
        <v>120</v>
      </c>
      <c r="K595" s="37">
        <v>13</v>
      </c>
      <c r="L595" s="37">
        <v>0</v>
      </c>
      <c r="M595" s="37"/>
      <c r="N595" s="37">
        <v>133</v>
      </c>
      <c r="O595" s="37"/>
      <c r="P595" s="37"/>
      <c r="Q595" s="37"/>
      <c r="R595" s="37">
        <v>0</v>
      </c>
      <c r="S595" s="37">
        <v>5</v>
      </c>
      <c r="T595" s="37">
        <v>64</v>
      </c>
      <c r="U595" s="37">
        <v>7</v>
      </c>
      <c r="V595" s="37"/>
      <c r="W595" s="37">
        <v>10</v>
      </c>
      <c r="X595" s="37">
        <v>0</v>
      </c>
      <c r="Y595" s="37">
        <v>0</v>
      </c>
      <c r="Z595" s="37">
        <v>2</v>
      </c>
      <c r="AA595" s="37">
        <v>3</v>
      </c>
      <c r="AB595" s="37">
        <v>0</v>
      </c>
      <c r="AC595" s="37">
        <v>34</v>
      </c>
      <c r="AD595" s="37">
        <v>0</v>
      </c>
      <c r="AE595" s="37"/>
      <c r="AF595" s="37">
        <v>125</v>
      </c>
      <c r="AG595" s="37"/>
      <c r="AH595" s="37"/>
      <c r="AI595" s="37"/>
      <c r="AJ595" s="37">
        <v>23</v>
      </c>
      <c r="AK595" s="37"/>
      <c r="AL595" s="37"/>
      <c r="AM595" s="37"/>
      <c r="AN595" s="37">
        <v>0</v>
      </c>
      <c r="AO595" s="37"/>
      <c r="AP595" s="37">
        <v>0</v>
      </c>
      <c r="AQ595" s="37"/>
      <c r="AR595" s="37"/>
      <c r="AS595" s="37"/>
      <c r="AT595" s="37">
        <v>0</v>
      </c>
    </row>
    <row r="596" spans="1:46" ht="20.100000000000001" customHeight="1" x14ac:dyDescent="0.2">
      <c r="D596" s="38" t="s">
        <v>103</v>
      </c>
      <c r="F596" s="39">
        <v>89</v>
      </c>
      <c r="G596" s="40"/>
      <c r="H596" s="40"/>
      <c r="I596" s="40"/>
      <c r="J596" s="39">
        <v>444</v>
      </c>
      <c r="K596" s="39">
        <v>8</v>
      </c>
      <c r="L596" s="39">
        <v>3</v>
      </c>
      <c r="M596" s="40"/>
      <c r="N596" s="39">
        <v>455</v>
      </c>
      <c r="O596" s="40"/>
      <c r="P596" s="40"/>
      <c r="Q596" s="40"/>
      <c r="R596" s="39">
        <v>0</v>
      </c>
      <c r="S596" s="39">
        <v>10</v>
      </c>
      <c r="T596" s="39">
        <v>37</v>
      </c>
      <c r="U596" s="39">
        <v>18</v>
      </c>
      <c r="V596" s="40"/>
      <c r="W596" s="39">
        <v>79</v>
      </c>
      <c r="X596" s="39">
        <v>0</v>
      </c>
      <c r="Y596" s="39">
        <v>0</v>
      </c>
      <c r="Z596" s="39">
        <v>114</v>
      </c>
      <c r="AA596" s="39">
        <v>2</v>
      </c>
      <c r="AB596" s="39">
        <v>10</v>
      </c>
      <c r="AC596" s="39">
        <v>185</v>
      </c>
      <c r="AD596" s="39">
        <v>2</v>
      </c>
      <c r="AE596" s="40"/>
      <c r="AF596" s="39">
        <v>457</v>
      </c>
      <c r="AG596" s="40"/>
      <c r="AH596" s="40"/>
      <c r="AI596" s="40"/>
      <c r="AJ596" s="39">
        <v>87</v>
      </c>
      <c r="AK596" s="40"/>
      <c r="AL596" s="40"/>
      <c r="AM596" s="40"/>
      <c r="AN596" s="39">
        <v>0</v>
      </c>
      <c r="AO596" s="40"/>
      <c r="AP596" s="39">
        <v>0</v>
      </c>
      <c r="AQ596" s="40"/>
      <c r="AR596" s="40"/>
      <c r="AS596" s="40"/>
      <c r="AT596" s="39">
        <v>0</v>
      </c>
    </row>
    <row r="597" spans="1:46" ht="20.100000000000001" customHeight="1" x14ac:dyDescent="0.2">
      <c r="B597" s="5"/>
      <c r="D597" s="2" t="s">
        <v>104</v>
      </c>
      <c r="F597" s="37">
        <v>74</v>
      </c>
      <c r="G597" s="37"/>
      <c r="H597" s="37"/>
      <c r="I597" s="37"/>
      <c r="J597" s="37">
        <v>238</v>
      </c>
      <c r="K597" s="37">
        <v>6</v>
      </c>
      <c r="L597" s="37">
        <v>4</v>
      </c>
      <c r="M597" s="37"/>
      <c r="N597" s="37">
        <v>248</v>
      </c>
      <c r="O597" s="37"/>
      <c r="P597" s="37"/>
      <c r="Q597" s="37"/>
      <c r="R597" s="37">
        <v>0</v>
      </c>
      <c r="S597" s="37">
        <v>23</v>
      </c>
      <c r="T597" s="37">
        <v>43</v>
      </c>
      <c r="U597" s="37">
        <v>8</v>
      </c>
      <c r="V597" s="37"/>
      <c r="W597" s="37">
        <v>20</v>
      </c>
      <c r="X597" s="37">
        <v>1</v>
      </c>
      <c r="Y597" s="37">
        <v>0</v>
      </c>
      <c r="Z597" s="37">
        <v>18</v>
      </c>
      <c r="AA597" s="37">
        <v>13</v>
      </c>
      <c r="AB597" s="37">
        <v>11</v>
      </c>
      <c r="AC597" s="37">
        <v>114</v>
      </c>
      <c r="AD597" s="37">
        <v>0</v>
      </c>
      <c r="AE597" s="37"/>
      <c r="AF597" s="37">
        <v>251</v>
      </c>
      <c r="AG597" s="37"/>
      <c r="AH597" s="37"/>
      <c r="AI597" s="37"/>
      <c r="AJ597" s="37">
        <v>71</v>
      </c>
      <c r="AK597" s="37"/>
      <c r="AL597" s="37"/>
      <c r="AM597" s="37"/>
      <c r="AN597" s="37">
        <v>0</v>
      </c>
      <c r="AO597" s="37"/>
      <c r="AP597" s="37">
        <v>0</v>
      </c>
      <c r="AQ597" s="37"/>
      <c r="AR597" s="37"/>
      <c r="AS597" s="37"/>
      <c r="AT597" s="37">
        <v>0</v>
      </c>
    </row>
    <row r="598" spans="1:46" ht="20.100000000000001" customHeight="1" x14ac:dyDescent="0.2">
      <c r="B598" s="5"/>
      <c r="D598" s="38" t="s">
        <v>105</v>
      </c>
      <c r="F598" s="39">
        <v>107</v>
      </c>
      <c r="G598" s="40"/>
      <c r="H598" s="40"/>
      <c r="I598" s="40"/>
      <c r="J598" s="39">
        <v>405</v>
      </c>
      <c r="K598" s="39">
        <v>9</v>
      </c>
      <c r="L598" s="39">
        <v>13</v>
      </c>
      <c r="M598" s="40"/>
      <c r="N598" s="39">
        <v>427</v>
      </c>
      <c r="O598" s="40"/>
      <c r="P598" s="40"/>
      <c r="Q598" s="40"/>
      <c r="R598" s="39">
        <v>0</v>
      </c>
      <c r="S598" s="39">
        <v>14</v>
      </c>
      <c r="T598" s="39">
        <v>48</v>
      </c>
      <c r="U598" s="39">
        <v>25</v>
      </c>
      <c r="V598" s="40"/>
      <c r="W598" s="39">
        <v>17</v>
      </c>
      <c r="X598" s="39">
        <v>0</v>
      </c>
      <c r="Y598" s="39">
        <v>13</v>
      </c>
      <c r="Z598" s="39">
        <v>173</v>
      </c>
      <c r="AA598" s="39">
        <v>3</v>
      </c>
      <c r="AB598" s="39">
        <v>11</v>
      </c>
      <c r="AC598" s="39">
        <v>165</v>
      </c>
      <c r="AD598" s="39">
        <v>0</v>
      </c>
      <c r="AE598" s="40"/>
      <c r="AF598" s="39">
        <v>469</v>
      </c>
      <c r="AG598" s="40"/>
      <c r="AH598" s="40"/>
      <c r="AI598" s="40"/>
      <c r="AJ598" s="39">
        <v>65</v>
      </c>
      <c r="AK598" s="40"/>
      <c r="AL598" s="40"/>
      <c r="AM598" s="40"/>
      <c r="AN598" s="39">
        <v>0</v>
      </c>
      <c r="AO598" s="40"/>
      <c r="AP598" s="39">
        <v>0</v>
      </c>
      <c r="AQ598" s="40"/>
      <c r="AR598" s="40"/>
      <c r="AS598" s="40"/>
      <c r="AT598" s="39">
        <v>2</v>
      </c>
    </row>
    <row r="599" spans="1:46" ht="20.100000000000001" customHeight="1" x14ac:dyDescent="0.2">
      <c r="B599" s="5"/>
      <c r="D599" s="41" t="s">
        <v>183</v>
      </c>
      <c r="F599" s="40">
        <v>17</v>
      </c>
      <c r="G599" s="40"/>
      <c r="H599" s="40"/>
      <c r="I599" s="40"/>
      <c r="J599" s="40">
        <v>117</v>
      </c>
      <c r="K599" s="40">
        <v>3</v>
      </c>
      <c r="L599" s="40">
        <v>1</v>
      </c>
      <c r="M599" s="40"/>
      <c r="N599" s="40">
        <v>121</v>
      </c>
      <c r="O599" s="40"/>
      <c r="P599" s="40"/>
      <c r="Q599" s="40"/>
      <c r="R599" s="40">
        <v>0</v>
      </c>
      <c r="S599" s="40">
        <v>1</v>
      </c>
      <c r="T599" s="40">
        <v>15</v>
      </c>
      <c r="U599" s="40">
        <v>10</v>
      </c>
      <c r="V599" s="40"/>
      <c r="W599" s="40">
        <v>7</v>
      </c>
      <c r="X599" s="40">
        <v>0</v>
      </c>
      <c r="Y599" s="40">
        <v>0</v>
      </c>
      <c r="Z599" s="40">
        <v>5</v>
      </c>
      <c r="AA599" s="40">
        <v>3</v>
      </c>
      <c r="AB599" s="40">
        <v>4</v>
      </c>
      <c r="AC599" s="40">
        <v>24</v>
      </c>
      <c r="AD599" s="40">
        <v>0</v>
      </c>
      <c r="AE599" s="40"/>
      <c r="AF599" s="40">
        <v>69</v>
      </c>
      <c r="AG599" s="40"/>
      <c r="AH599" s="40"/>
      <c r="AI599" s="40"/>
      <c r="AJ599" s="40">
        <v>67</v>
      </c>
      <c r="AK599" s="40"/>
      <c r="AL599" s="40"/>
      <c r="AM599" s="40"/>
      <c r="AN599" s="40">
        <v>0</v>
      </c>
      <c r="AO599" s="40"/>
      <c r="AP599" s="40">
        <v>2</v>
      </c>
      <c r="AQ599" s="40"/>
      <c r="AR599" s="40"/>
      <c r="AS599" s="40"/>
      <c r="AT599" s="40">
        <v>0</v>
      </c>
    </row>
    <row r="600" spans="1:46" ht="20.100000000000001" customHeight="1" x14ac:dyDescent="0.2">
      <c r="B600" s="5"/>
      <c r="D600" s="38" t="s">
        <v>107</v>
      </c>
      <c r="F600" s="39">
        <v>70</v>
      </c>
      <c r="G600" s="40"/>
      <c r="H600" s="40"/>
      <c r="I600" s="40"/>
      <c r="J600" s="39">
        <v>282</v>
      </c>
      <c r="K600" s="39">
        <v>14</v>
      </c>
      <c r="L600" s="39">
        <v>0</v>
      </c>
      <c r="M600" s="40"/>
      <c r="N600" s="39">
        <v>296</v>
      </c>
      <c r="O600" s="40"/>
      <c r="P600" s="40"/>
      <c r="Q600" s="40"/>
      <c r="R600" s="39">
        <v>0</v>
      </c>
      <c r="S600" s="39">
        <v>23</v>
      </c>
      <c r="T600" s="39">
        <v>57</v>
      </c>
      <c r="U600" s="39">
        <v>18</v>
      </c>
      <c r="V600" s="40"/>
      <c r="W600" s="39">
        <v>50</v>
      </c>
      <c r="X600" s="39">
        <v>0</v>
      </c>
      <c r="Y600" s="39">
        <v>0</v>
      </c>
      <c r="Z600" s="39">
        <v>12</v>
      </c>
      <c r="AA600" s="39">
        <v>20</v>
      </c>
      <c r="AB600" s="39">
        <v>8</v>
      </c>
      <c r="AC600" s="39">
        <v>121</v>
      </c>
      <c r="AD600" s="39">
        <v>0</v>
      </c>
      <c r="AE600" s="40"/>
      <c r="AF600" s="39">
        <v>309</v>
      </c>
      <c r="AG600" s="40"/>
      <c r="AH600" s="40"/>
      <c r="AI600" s="40"/>
      <c r="AJ600" s="39">
        <v>57</v>
      </c>
      <c r="AK600" s="40"/>
      <c r="AL600" s="40"/>
      <c r="AM600" s="40"/>
      <c r="AN600" s="39">
        <v>0</v>
      </c>
      <c r="AO600" s="40"/>
      <c r="AP600" s="39">
        <v>0</v>
      </c>
      <c r="AQ600" s="40"/>
      <c r="AR600" s="40"/>
      <c r="AS600" s="40"/>
      <c r="AT600" s="39">
        <v>0</v>
      </c>
    </row>
    <row r="601" spans="1:46"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spans="1:46" s="1" customFormat="1" ht="20.100000000000001" customHeight="1" x14ac:dyDescent="0.2">
      <c r="A602" s="3"/>
      <c r="B602" s="6"/>
      <c r="C602" s="42" t="s">
        <v>180</v>
      </c>
      <c r="D602" s="42"/>
      <c r="E602" s="5"/>
      <c r="F602" s="44">
        <v>987</v>
      </c>
      <c r="G602" s="45"/>
      <c r="H602" s="45"/>
      <c r="I602" s="45"/>
      <c r="J602" s="44">
        <v>3257</v>
      </c>
      <c r="K602" s="44">
        <v>95</v>
      </c>
      <c r="L602" s="44">
        <v>59</v>
      </c>
      <c r="M602" s="45"/>
      <c r="N602" s="44">
        <v>3411</v>
      </c>
      <c r="O602" s="45"/>
      <c r="P602" s="45"/>
      <c r="Q602" s="45"/>
      <c r="R602" s="44">
        <v>1</v>
      </c>
      <c r="S602" s="44">
        <v>145</v>
      </c>
      <c r="T602" s="44">
        <v>447</v>
      </c>
      <c r="U602" s="44">
        <v>196</v>
      </c>
      <c r="V602" s="45"/>
      <c r="W602" s="44">
        <v>515</v>
      </c>
      <c r="X602" s="44">
        <v>5</v>
      </c>
      <c r="Y602" s="44">
        <v>27</v>
      </c>
      <c r="Z602" s="44">
        <v>720</v>
      </c>
      <c r="AA602" s="44">
        <v>80</v>
      </c>
      <c r="AB602" s="44">
        <v>84</v>
      </c>
      <c r="AC602" s="44">
        <v>1374</v>
      </c>
      <c r="AD602" s="44">
        <v>3</v>
      </c>
      <c r="AE602" s="45"/>
      <c r="AF602" s="44">
        <v>3597</v>
      </c>
      <c r="AG602" s="45"/>
      <c r="AH602" s="45"/>
      <c r="AI602" s="45"/>
      <c r="AJ602" s="44">
        <v>793</v>
      </c>
      <c r="AK602" s="45"/>
      <c r="AL602" s="45"/>
      <c r="AM602" s="45"/>
      <c r="AN602" s="44">
        <v>0</v>
      </c>
      <c r="AO602" s="45"/>
      <c r="AP602" s="44">
        <v>8</v>
      </c>
      <c r="AQ602" s="45"/>
      <c r="AR602" s="45"/>
      <c r="AS602" s="45"/>
      <c r="AT602" s="44">
        <v>176</v>
      </c>
    </row>
    <row r="603" spans="1:46"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row>
    <row r="604" spans="1:46" s="1" customFormat="1" ht="20.100000000000001" customHeight="1" x14ac:dyDescent="0.25">
      <c r="A604" s="3"/>
      <c r="B604" s="49" t="s">
        <v>312</v>
      </c>
      <c r="C604" s="50"/>
      <c r="D604" s="50"/>
      <c r="E604" s="5"/>
      <c r="F604" s="51">
        <v>987</v>
      </c>
      <c r="G604" s="52"/>
      <c r="H604" s="52"/>
      <c r="I604" s="52"/>
      <c r="J604" s="51">
        <v>3257</v>
      </c>
      <c r="K604" s="51">
        <v>95</v>
      </c>
      <c r="L604" s="51">
        <v>59</v>
      </c>
      <c r="M604" s="52"/>
      <c r="N604" s="51">
        <v>3411</v>
      </c>
      <c r="O604" s="52"/>
      <c r="P604" s="52"/>
      <c r="Q604" s="52"/>
      <c r="R604" s="51">
        <v>1</v>
      </c>
      <c r="S604" s="51">
        <v>145</v>
      </c>
      <c r="T604" s="51">
        <v>447</v>
      </c>
      <c r="U604" s="51">
        <v>196</v>
      </c>
      <c r="V604" s="52"/>
      <c r="W604" s="51">
        <v>515</v>
      </c>
      <c r="X604" s="51">
        <v>5</v>
      </c>
      <c r="Y604" s="51">
        <v>27</v>
      </c>
      <c r="Z604" s="51">
        <v>720</v>
      </c>
      <c r="AA604" s="51">
        <v>80</v>
      </c>
      <c r="AB604" s="51">
        <v>84</v>
      </c>
      <c r="AC604" s="51">
        <v>1374</v>
      </c>
      <c r="AD604" s="51">
        <v>3</v>
      </c>
      <c r="AE604" s="52"/>
      <c r="AF604" s="51">
        <v>3597</v>
      </c>
      <c r="AG604" s="52"/>
      <c r="AH604" s="52"/>
      <c r="AI604" s="52"/>
      <c r="AJ604" s="51">
        <v>793</v>
      </c>
      <c r="AK604" s="52"/>
      <c r="AL604" s="52"/>
      <c r="AM604" s="52"/>
      <c r="AN604" s="51">
        <v>0</v>
      </c>
      <c r="AO604" s="52"/>
      <c r="AP604" s="51">
        <v>8</v>
      </c>
      <c r="AQ604" s="52"/>
      <c r="AR604" s="52"/>
      <c r="AS604" s="52"/>
      <c r="AT604" s="51">
        <v>176</v>
      </c>
    </row>
    <row r="605" spans="1:46"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spans="1:46"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spans="1:46"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spans="1:46" ht="20.100000000000001" customHeight="1" x14ac:dyDescent="0.2">
      <c r="D608" s="2" t="s">
        <v>124</v>
      </c>
      <c r="F608" s="37">
        <v>20</v>
      </c>
      <c r="G608" s="37"/>
      <c r="H608" s="37"/>
      <c r="I608" s="37"/>
      <c r="J608" s="37">
        <v>0</v>
      </c>
      <c r="K608" s="37">
        <v>0</v>
      </c>
      <c r="L608" s="37">
        <v>3</v>
      </c>
      <c r="M608" s="37"/>
      <c r="N608" s="37">
        <v>3</v>
      </c>
      <c r="O608" s="37"/>
      <c r="P608" s="37"/>
      <c r="Q608" s="37"/>
      <c r="R608" s="37">
        <v>0</v>
      </c>
      <c r="S608" s="37">
        <v>0</v>
      </c>
      <c r="T608" s="37">
        <v>0</v>
      </c>
      <c r="U608" s="37">
        <v>0</v>
      </c>
      <c r="V608" s="37"/>
      <c r="W608" s="37">
        <v>2</v>
      </c>
      <c r="X608" s="37">
        <v>0</v>
      </c>
      <c r="Y608" s="37">
        <v>3</v>
      </c>
      <c r="Z608" s="37">
        <v>1</v>
      </c>
      <c r="AA608" s="37">
        <v>1</v>
      </c>
      <c r="AB608" s="37">
        <v>1</v>
      </c>
      <c r="AC608" s="37">
        <v>3</v>
      </c>
      <c r="AD608" s="37">
        <v>0</v>
      </c>
      <c r="AE608" s="37"/>
      <c r="AF608" s="37">
        <v>11</v>
      </c>
      <c r="AG608" s="37"/>
      <c r="AH608" s="37"/>
      <c r="AI608" s="37"/>
      <c r="AJ608" s="37">
        <v>9</v>
      </c>
      <c r="AK608" s="37"/>
      <c r="AL608" s="37"/>
      <c r="AM608" s="37"/>
      <c r="AN608" s="37">
        <v>0</v>
      </c>
      <c r="AO608" s="37"/>
      <c r="AP608" s="37">
        <v>3</v>
      </c>
      <c r="AQ608" s="37"/>
      <c r="AR608" s="37"/>
      <c r="AS608" s="37"/>
      <c r="AT608" s="37">
        <v>0</v>
      </c>
    </row>
    <row r="609" spans="1:46" ht="20.100000000000001" customHeight="1" x14ac:dyDescent="0.2">
      <c r="D609" s="38" t="s">
        <v>173</v>
      </c>
      <c r="F609" s="39">
        <v>67</v>
      </c>
      <c r="G609" s="40"/>
      <c r="H609" s="40"/>
      <c r="I609" s="40"/>
      <c r="J609" s="39">
        <v>0</v>
      </c>
      <c r="K609" s="39">
        <v>0</v>
      </c>
      <c r="L609" s="39">
        <v>6</v>
      </c>
      <c r="M609" s="40"/>
      <c r="N609" s="39">
        <v>6</v>
      </c>
      <c r="O609" s="40"/>
      <c r="P609" s="40"/>
      <c r="Q609" s="40"/>
      <c r="R609" s="39">
        <v>0</v>
      </c>
      <c r="S609" s="39">
        <v>0</v>
      </c>
      <c r="T609" s="39">
        <v>0</v>
      </c>
      <c r="U609" s="39">
        <v>0</v>
      </c>
      <c r="V609" s="40"/>
      <c r="W609" s="39">
        <v>7</v>
      </c>
      <c r="X609" s="39">
        <v>0</v>
      </c>
      <c r="Y609" s="39">
        <v>10</v>
      </c>
      <c r="Z609" s="39">
        <v>21</v>
      </c>
      <c r="AA609" s="39">
        <v>0</v>
      </c>
      <c r="AB609" s="39">
        <v>5</v>
      </c>
      <c r="AC609" s="39">
        <v>12</v>
      </c>
      <c r="AD609" s="39">
        <v>0</v>
      </c>
      <c r="AE609" s="40"/>
      <c r="AF609" s="39">
        <v>55</v>
      </c>
      <c r="AG609" s="40"/>
      <c r="AH609" s="40"/>
      <c r="AI609" s="40"/>
      <c r="AJ609" s="39">
        <v>12</v>
      </c>
      <c r="AK609" s="40"/>
      <c r="AL609" s="40"/>
      <c r="AM609" s="40"/>
      <c r="AN609" s="39">
        <v>0</v>
      </c>
      <c r="AO609" s="40"/>
      <c r="AP609" s="39">
        <v>6</v>
      </c>
      <c r="AQ609" s="40"/>
      <c r="AR609" s="40"/>
      <c r="AS609" s="40"/>
      <c r="AT609" s="39">
        <v>0</v>
      </c>
    </row>
    <row r="610" spans="1:46"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row>
    <row r="611" spans="1:46" ht="20.100000000000001" customHeight="1" x14ac:dyDescent="0.2">
      <c r="C611" s="42" t="s">
        <v>122</v>
      </c>
      <c r="D611" s="42"/>
      <c r="F611" s="44">
        <v>87</v>
      </c>
      <c r="G611" s="45"/>
      <c r="H611" s="45"/>
      <c r="I611" s="45"/>
      <c r="J611" s="44">
        <v>0</v>
      </c>
      <c r="K611" s="44">
        <v>0</v>
      </c>
      <c r="L611" s="44">
        <v>9</v>
      </c>
      <c r="M611" s="45"/>
      <c r="N611" s="44">
        <v>9</v>
      </c>
      <c r="O611" s="45"/>
      <c r="P611" s="45"/>
      <c r="Q611" s="45"/>
      <c r="R611" s="44">
        <v>0</v>
      </c>
      <c r="S611" s="44">
        <v>0</v>
      </c>
      <c r="T611" s="44">
        <v>0</v>
      </c>
      <c r="U611" s="44">
        <v>0</v>
      </c>
      <c r="V611" s="45"/>
      <c r="W611" s="44">
        <v>9</v>
      </c>
      <c r="X611" s="44">
        <v>0</v>
      </c>
      <c r="Y611" s="44">
        <v>13</v>
      </c>
      <c r="Z611" s="44">
        <v>22</v>
      </c>
      <c r="AA611" s="44">
        <v>1</v>
      </c>
      <c r="AB611" s="44">
        <v>6</v>
      </c>
      <c r="AC611" s="44">
        <v>15</v>
      </c>
      <c r="AD611" s="44">
        <v>0</v>
      </c>
      <c r="AE611" s="45"/>
      <c r="AF611" s="44">
        <v>66</v>
      </c>
      <c r="AG611" s="45"/>
      <c r="AH611" s="45"/>
      <c r="AI611" s="45"/>
      <c r="AJ611" s="44">
        <v>21</v>
      </c>
      <c r="AK611" s="45"/>
      <c r="AL611" s="45"/>
      <c r="AM611" s="45"/>
      <c r="AN611" s="44">
        <v>0</v>
      </c>
      <c r="AO611" s="45"/>
      <c r="AP611" s="44">
        <v>9</v>
      </c>
      <c r="AQ611" s="45"/>
      <c r="AR611" s="45"/>
      <c r="AS611" s="45"/>
      <c r="AT611" s="44">
        <v>0</v>
      </c>
    </row>
    <row r="612" spans="1:46"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row>
    <row r="613" spans="1:46"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row>
    <row r="614" spans="1:46" ht="20.100000000000001" customHeight="1" x14ac:dyDescent="0.2">
      <c r="D614" s="2" t="s">
        <v>124</v>
      </c>
      <c r="F614" s="37">
        <v>281</v>
      </c>
      <c r="G614" s="37"/>
      <c r="H614" s="37"/>
      <c r="I614" s="37"/>
      <c r="J614" s="37">
        <v>1986</v>
      </c>
      <c r="K614" s="37">
        <v>30</v>
      </c>
      <c r="L614" s="37">
        <v>11</v>
      </c>
      <c r="M614" s="37"/>
      <c r="N614" s="37">
        <v>2027</v>
      </c>
      <c r="O614" s="37"/>
      <c r="P614" s="37"/>
      <c r="Q614" s="37"/>
      <c r="R614" s="37">
        <v>0</v>
      </c>
      <c r="S614" s="37">
        <v>46</v>
      </c>
      <c r="T614" s="37">
        <v>157</v>
      </c>
      <c r="U614" s="37">
        <v>35</v>
      </c>
      <c r="V614" s="37"/>
      <c r="W614" s="37">
        <v>181</v>
      </c>
      <c r="X614" s="37">
        <v>10</v>
      </c>
      <c r="Y614" s="37">
        <v>217</v>
      </c>
      <c r="Z614" s="37">
        <v>908</v>
      </c>
      <c r="AA614" s="37">
        <v>19</v>
      </c>
      <c r="AB614" s="37">
        <v>87</v>
      </c>
      <c r="AC614" s="37">
        <v>400</v>
      </c>
      <c r="AD614" s="37">
        <v>0</v>
      </c>
      <c r="AE614" s="37"/>
      <c r="AF614" s="37">
        <v>2060</v>
      </c>
      <c r="AG614" s="37"/>
      <c r="AH614" s="37"/>
      <c r="AI614" s="37"/>
      <c r="AJ614" s="37">
        <v>248</v>
      </c>
      <c r="AK614" s="37"/>
      <c r="AL614" s="37"/>
      <c r="AM614" s="37"/>
      <c r="AN614" s="37">
        <v>0</v>
      </c>
      <c r="AO614" s="37"/>
      <c r="AP614" s="37">
        <v>0</v>
      </c>
      <c r="AQ614" s="37"/>
      <c r="AR614" s="37"/>
      <c r="AS614" s="37"/>
      <c r="AT614" s="37">
        <v>145</v>
      </c>
    </row>
    <row r="615" spans="1:46" ht="20.100000000000001" customHeight="1" x14ac:dyDescent="0.2">
      <c r="D615" s="38" t="s">
        <v>173</v>
      </c>
      <c r="F615" s="39">
        <v>588</v>
      </c>
      <c r="G615" s="40"/>
      <c r="H615" s="40"/>
      <c r="I615" s="40"/>
      <c r="J615" s="39">
        <v>1984</v>
      </c>
      <c r="K615" s="39">
        <v>3</v>
      </c>
      <c r="L615" s="39">
        <v>11</v>
      </c>
      <c r="M615" s="40"/>
      <c r="N615" s="39">
        <v>1998</v>
      </c>
      <c r="O615" s="40"/>
      <c r="P615" s="40"/>
      <c r="Q615" s="40"/>
      <c r="R615" s="39">
        <v>0</v>
      </c>
      <c r="S615" s="39">
        <v>29</v>
      </c>
      <c r="T615" s="39">
        <v>29</v>
      </c>
      <c r="U615" s="39">
        <v>24</v>
      </c>
      <c r="V615" s="40"/>
      <c r="W615" s="39">
        <v>122</v>
      </c>
      <c r="X615" s="39">
        <v>9</v>
      </c>
      <c r="Y615" s="39">
        <v>331</v>
      </c>
      <c r="Z615" s="39">
        <v>1146</v>
      </c>
      <c r="AA615" s="39">
        <v>34</v>
      </c>
      <c r="AB615" s="39">
        <v>96</v>
      </c>
      <c r="AC615" s="39">
        <v>355</v>
      </c>
      <c r="AD615" s="39">
        <v>0</v>
      </c>
      <c r="AE615" s="40"/>
      <c r="AF615" s="39">
        <v>2175</v>
      </c>
      <c r="AG615" s="40"/>
      <c r="AH615" s="40"/>
      <c r="AI615" s="40"/>
      <c r="AJ615" s="39">
        <v>392</v>
      </c>
      <c r="AK615" s="40"/>
      <c r="AL615" s="40"/>
      <c r="AM615" s="40"/>
      <c r="AN615" s="39">
        <v>0</v>
      </c>
      <c r="AO615" s="40"/>
      <c r="AP615" s="39">
        <v>19</v>
      </c>
      <c r="AQ615" s="40"/>
      <c r="AR615" s="40"/>
      <c r="AS615" s="40"/>
      <c r="AT615" s="39">
        <v>148</v>
      </c>
    </row>
    <row r="616" spans="1:46" ht="20.100000000000001" customHeight="1" x14ac:dyDescent="0.2">
      <c r="D616" s="41" t="s">
        <v>113</v>
      </c>
      <c r="F616" s="40">
        <v>319</v>
      </c>
      <c r="G616" s="40"/>
      <c r="H616" s="40"/>
      <c r="I616" s="40"/>
      <c r="J616" s="40">
        <v>1958</v>
      </c>
      <c r="K616" s="40">
        <v>5</v>
      </c>
      <c r="L616" s="40">
        <v>10</v>
      </c>
      <c r="M616" s="40"/>
      <c r="N616" s="40">
        <v>1973</v>
      </c>
      <c r="O616" s="40"/>
      <c r="P616" s="40"/>
      <c r="Q616" s="40"/>
      <c r="R616" s="40">
        <v>1</v>
      </c>
      <c r="S616" s="40">
        <v>17</v>
      </c>
      <c r="T616" s="40">
        <v>59</v>
      </c>
      <c r="U616" s="40">
        <v>72</v>
      </c>
      <c r="V616" s="40"/>
      <c r="W616" s="40">
        <v>287</v>
      </c>
      <c r="X616" s="40">
        <v>20</v>
      </c>
      <c r="Y616" s="40">
        <v>262</v>
      </c>
      <c r="Z616" s="40">
        <v>775</v>
      </c>
      <c r="AA616" s="40">
        <v>17</v>
      </c>
      <c r="AB616" s="40">
        <v>100</v>
      </c>
      <c r="AC616" s="40">
        <v>367</v>
      </c>
      <c r="AD616" s="40">
        <v>0</v>
      </c>
      <c r="AE616" s="40"/>
      <c r="AF616" s="40">
        <v>1977</v>
      </c>
      <c r="AG616" s="40"/>
      <c r="AH616" s="40"/>
      <c r="AI616" s="40"/>
      <c r="AJ616" s="40">
        <v>289</v>
      </c>
      <c r="AK616" s="40"/>
      <c r="AL616" s="40"/>
      <c r="AM616" s="40"/>
      <c r="AN616" s="40">
        <v>0</v>
      </c>
      <c r="AO616" s="40"/>
      <c r="AP616" s="40">
        <v>26</v>
      </c>
      <c r="AQ616" s="40"/>
      <c r="AR616" s="40"/>
      <c r="AS616" s="40"/>
      <c r="AT616" s="40">
        <v>311</v>
      </c>
    </row>
    <row r="617" spans="1:46" ht="20.100000000000001" customHeight="1" x14ac:dyDescent="0.2">
      <c r="D617" s="38" t="s">
        <v>101</v>
      </c>
      <c r="F617" s="39">
        <v>216</v>
      </c>
      <c r="G617" s="40"/>
      <c r="H617" s="40"/>
      <c r="I617" s="40"/>
      <c r="J617" s="39">
        <v>1931</v>
      </c>
      <c r="K617" s="39">
        <v>5</v>
      </c>
      <c r="L617" s="39">
        <v>3</v>
      </c>
      <c r="M617" s="40"/>
      <c r="N617" s="39">
        <v>1939</v>
      </c>
      <c r="O617" s="40"/>
      <c r="P617" s="40"/>
      <c r="Q617" s="40"/>
      <c r="R617" s="39">
        <v>0</v>
      </c>
      <c r="S617" s="39">
        <v>32</v>
      </c>
      <c r="T617" s="39">
        <v>60</v>
      </c>
      <c r="U617" s="39">
        <v>39</v>
      </c>
      <c r="V617" s="40"/>
      <c r="W617" s="39">
        <v>160</v>
      </c>
      <c r="X617" s="39">
        <v>13</v>
      </c>
      <c r="Y617" s="39">
        <v>302</v>
      </c>
      <c r="Z617" s="39">
        <v>1100</v>
      </c>
      <c r="AA617" s="39">
        <v>24</v>
      </c>
      <c r="AB617" s="39">
        <v>133</v>
      </c>
      <c r="AC617" s="39">
        <v>186</v>
      </c>
      <c r="AD617" s="39">
        <v>1</v>
      </c>
      <c r="AE617" s="40"/>
      <c r="AF617" s="39">
        <v>2050</v>
      </c>
      <c r="AG617" s="40"/>
      <c r="AH617" s="40"/>
      <c r="AI617" s="40"/>
      <c r="AJ617" s="39">
        <v>137</v>
      </c>
      <c r="AK617" s="40"/>
      <c r="AL617" s="40"/>
      <c r="AM617" s="40"/>
      <c r="AN617" s="39">
        <v>52</v>
      </c>
      <c r="AO617" s="40"/>
      <c r="AP617" s="39">
        <v>20</v>
      </c>
      <c r="AQ617" s="40"/>
      <c r="AR617" s="40"/>
      <c r="AS617" s="40"/>
      <c r="AT617" s="39">
        <v>3</v>
      </c>
    </row>
    <row r="618" spans="1:46" ht="20.100000000000001" customHeight="1" x14ac:dyDescent="0.2">
      <c r="D618" s="41" t="s">
        <v>115</v>
      </c>
      <c r="F618" s="40">
        <v>319</v>
      </c>
      <c r="G618" s="40"/>
      <c r="H618" s="40"/>
      <c r="I618" s="40"/>
      <c r="J618" s="40">
        <v>1921</v>
      </c>
      <c r="K618" s="40">
        <v>18</v>
      </c>
      <c r="L618" s="40">
        <v>6</v>
      </c>
      <c r="M618" s="40"/>
      <c r="N618" s="40">
        <v>1945</v>
      </c>
      <c r="O618" s="40"/>
      <c r="P618" s="40"/>
      <c r="Q618" s="40"/>
      <c r="R618" s="40">
        <v>2</v>
      </c>
      <c r="S618" s="40">
        <v>14</v>
      </c>
      <c r="T618" s="40">
        <v>164</v>
      </c>
      <c r="U618" s="40">
        <v>27</v>
      </c>
      <c r="V618" s="40"/>
      <c r="W618" s="40">
        <v>117</v>
      </c>
      <c r="X618" s="40">
        <v>12</v>
      </c>
      <c r="Y618" s="40">
        <v>251</v>
      </c>
      <c r="Z618" s="40">
        <v>1219</v>
      </c>
      <c r="AA618" s="40">
        <v>17</v>
      </c>
      <c r="AB618" s="40">
        <v>75</v>
      </c>
      <c r="AC618" s="40">
        <v>175</v>
      </c>
      <c r="AD618" s="40">
        <v>0</v>
      </c>
      <c r="AE618" s="40"/>
      <c r="AF618" s="40">
        <v>2073</v>
      </c>
      <c r="AG618" s="40"/>
      <c r="AH618" s="40"/>
      <c r="AI618" s="40"/>
      <c r="AJ618" s="40">
        <v>173</v>
      </c>
      <c r="AK618" s="40"/>
      <c r="AL618" s="40"/>
      <c r="AM618" s="40"/>
      <c r="AN618" s="40">
        <v>26</v>
      </c>
      <c r="AO618" s="40"/>
      <c r="AP618" s="40">
        <v>44</v>
      </c>
      <c r="AQ618" s="40"/>
      <c r="AR618" s="40"/>
      <c r="AS618" s="40"/>
      <c r="AT618" s="40">
        <v>2</v>
      </c>
    </row>
    <row r="619" spans="1:46"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spans="1:46" ht="20.100000000000001" customHeight="1" x14ac:dyDescent="0.2">
      <c r="C620" s="42" t="s">
        <v>287</v>
      </c>
      <c r="D620" s="42"/>
      <c r="F620" s="44">
        <v>1723</v>
      </c>
      <c r="G620" s="45"/>
      <c r="H620" s="45"/>
      <c r="I620" s="45"/>
      <c r="J620" s="44">
        <v>9780</v>
      </c>
      <c r="K620" s="44">
        <v>61</v>
      </c>
      <c r="L620" s="44">
        <v>41</v>
      </c>
      <c r="M620" s="45"/>
      <c r="N620" s="44">
        <v>9882</v>
      </c>
      <c r="O620" s="45"/>
      <c r="P620" s="45"/>
      <c r="Q620" s="45"/>
      <c r="R620" s="44">
        <v>3</v>
      </c>
      <c r="S620" s="44">
        <v>138</v>
      </c>
      <c r="T620" s="44">
        <v>469</v>
      </c>
      <c r="U620" s="44">
        <v>197</v>
      </c>
      <c r="V620" s="45"/>
      <c r="W620" s="44">
        <v>867</v>
      </c>
      <c r="X620" s="44">
        <v>64</v>
      </c>
      <c r="Y620" s="44">
        <v>1363</v>
      </c>
      <c r="Z620" s="44">
        <v>5148</v>
      </c>
      <c r="AA620" s="44">
        <v>111</v>
      </c>
      <c r="AB620" s="44">
        <v>491</v>
      </c>
      <c r="AC620" s="44">
        <v>1483</v>
      </c>
      <c r="AD620" s="44">
        <v>1</v>
      </c>
      <c r="AE620" s="45"/>
      <c r="AF620" s="44">
        <v>10335</v>
      </c>
      <c r="AG620" s="45"/>
      <c r="AH620" s="45"/>
      <c r="AI620" s="45"/>
      <c r="AJ620" s="44">
        <v>1239</v>
      </c>
      <c r="AK620" s="45"/>
      <c r="AL620" s="45"/>
      <c r="AM620" s="45"/>
      <c r="AN620" s="44">
        <v>78</v>
      </c>
      <c r="AO620" s="45"/>
      <c r="AP620" s="44">
        <v>109</v>
      </c>
      <c r="AQ620" s="45"/>
      <c r="AR620" s="45"/>
      <c r="AS620" s="45"/>
      <c r="AT620" s="44">
        <v>609</v>
      </c>
    </row>
    <row r="621" spans="1:46"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row>
    <row r="622" spans="1:46" s="1" customFormat="1" ht="20.100000000000001" customHeight="1" x14ac:dyDescent="0.25">
      <c r="A622" s="3"/>
      <c r="B622" s="49" t="s">
        <v>314</v>
      </c>
      <c r="C622" s="50"/>
      <c r="D622" s="50"/>
      <c r="E622" s="5"/>
      <c r="F622" s="51">
        <v>1810</v>
      </c>
      <c r="G622" s="52"/>
      <c r="H622" s="52"/>
      <c r="I622" s="52"/>
      <c r="J622" s="51">
        <v>9780</v>
      </c>
      <c r="K622" s="51">
        <v>61</v>
      </c>
      <c r="L622" s="51">
        <v>50</v>
      </c>
      <c r="M622" s="52"/>
      <c r="N622" s="51">
        <v>9891</v>
      </c>
      <c r="O622" s="52"/>
      <c r="P622" s="52"/>
      <c r="Q622" s="52"/>
      <c r="R622" s="51">
        <v>3</v>
      </c>
      <c r="S622" s="51">
        <v>138</v>
      </c>
      <c r="T622" s="51">
        <v>469</v>
      </c>
      <c r="U622" s="51">
        <v>197</v>
      </c>
      <c r="V622" s="52"/>
      <c r="W622" s="51">
        <v>876</v>
      </c>
      <c r="X622" s="51">
        <v>64</v>
      </c>
      <c r="Y622" s="51">
        <v>1376</v>
      </c>
      <c r="Z622" s="51">
        <v>5170</v>
      </c>
      <c r="AA622" s="51">
        <v>112</v>
      </c>
      <c r="AB622" s="51">
        <v>497</v>
      </c>
      <c r="AC622" s="51">
        <v>1498</v>
      </c>
      <c r="AD622" s="51">
        <v>1</v>
      </c>
      <c r="AE622" s="52"/>
      <c r="AF622" s="51">
        <v>10401</v>
      </c>
      <c r="AG622" s="52"/>
      <c r="AH622" s="52"/>
      <c r="AI622" s="52"/>
      <c r="AJ622" s="51">
        <v>1260</v>
      </c>
      <c r="AK622" s="52"/>
      <c r="AL622" s="52"/>
      <c r="AM622" s="52"/>
      <c r="AN622" s="51">
        <v>78</v>
      </c>
      <c r="AO622" s="52"/>
      <c r="AP622" s="51">
        <v>118</v>
      </c>
      <c r="AQ622" s="52"/>
      <c r="AR622" s="52"/>
      <c r="AS622" s="52"/>
      <c r="AT622" s="51">
        <v>609</v>
      </c>
    </row>
    <row r="623" spans="1:46"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spans="1:46"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spans="1:46"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spans="1:46" ht="20.100000000000001" customHeight="1" x14ac:dyDescent="0.2">
      <c r="D626" s="2" t="s">
        <v>98</v>
      </c>
      <c r="F626" s="37">
        <v>2164</v>
      </c>
      <c r="G626" s="37"/>
      <c r="H626" s="37"/>
      <c r="I626" s="37"/>
      <c r="J626" s="37">
        <v>987</v>
      </c>
      <c r="K626" s="37">
        <v>115</v>
      </c>
      <c r="L626" s="37">
        <v>20</v>
      </c>
      <c r="M626" s="37"/>
      <c r="N626" s="37">
        <v>1122</v>
      </c>
      <c r="O626" s="37"/>
      <c r="P626" s="37"/>
      <c r="Q626" s="37"/>
      <c r="R626" s="37">
        <v>0</v>
      </c>
      <c r="S626" s="37">
        <v>10</v>
      </c>
      <c r="T626" s="37">
        <v>221</v>
      </c>
      <c r="U626" s="37">
        <v>32</v>
      </c>
      <c r="V626" s="37"/>
      <c r="W626" s="37">
        <v>116</v>
      </c>
      <c r="X626" s="37">
        <v>7</v>
      </c>
      <c r="Y626" s="37">
        <v>4</v>
      </c>
      <c r="Z626" s="37">
        <v>54</v>
      </c>
      <c r="AA626" s="37">
        <v>62</v>
      </c>
      <c r="AB626" s="37">
        <v>114</v>
      </c>
      <c r="AC626" s="37">
        <v>2345</v>
      </c>
      <c r="AD626" s="37">
        <v>0</v>
      </c>
      <c r="AE626" s="37"/>
      <c r="AF626" s="37">
        <v>2965</v>
      </c>
      <c r="AG626" s="37"/>
      <c r="AH626" s="37"/>
      <c r="AI626" s="37"/>
      <c r="AJ626" s="37">
        <v>304</v>
      </c>
      <c r="AK626" s="37"/>
      <c r="AL626" s="37"/>
      <c r="AM626" s="37"/>
      <c r="AN626" s="37">
        <v>0</v>
      </c>
      <c r="AO626" s="37"/>
      <c r="AP626" s="37">
        <v>17</v>
      </c>
      <c r="AQ626" s="37"/>
      <c r="AR626" s="37"/>
      <c r="AS626" s="37"/>
      <c r="AT626" s="37">
        <v>1446</v>
      </c>
    </row>
    <row r="627" spans="1:46" ht="20.100000000000001" customHeight="1" x14ac:dyDescent="0.2">
      <c r="D627" s="38" t="s">
        <v>173</v>
      </c>
      <c r="F627" s="39">
        <v>6</v>
      </c>
      <c r="G627" s="40"/>
      <c r="H627" s="40"/>
      <c r="I627" s="40"/>
      <c r="J627" s="39">
        <v>0</v>
      </c>
      <c r="K627" s="39">
        <v>0</v>
      </c>
      <c r="L627" s="39">
        <v>1</v>
      </c>
      <c r="M627" s="40"/>
      <c r="N627" s="39">
        <v>1</v>
      </c>
      <c r="O627" s="40"/>
      <c r="P627" s="40"/>
      <c r="Q627" s="40"/>
      <c r="R627" s="39">
        <v>0</v>
      </c>
      <c r="S627" s="39">
        <v>0</v>
      </c>
      <c r="T627" s="39">
        <v>0</v>
      </c>
      <c r="U627" s="39">
        <v>0</v>
      </c>
      <c r="V627" s="40"/>
      <c r="W627" s="39">
        <v>0</v>
      </c>
      <c r="X627" s="39">
        <v>0</v>
      </c>
      <c r="Y627" s="39">
        <v>0</v>
      </c>
      <c r="Z627" s="39">
        <v>0</v>
      </c>
      <c r="AA627" s="39">
        <v>0</v>
      </c>
      <c r="AB627" s="39">
        <v>3</v>
      </c>
      <c r="AC627" s="39">
        <v>3</v>
      </c>
      <c r="AD627" s="39">
        <v>0</v>
      </c>
      <c r="AE627" s="40"/>
      <c r="AF627" s="39">
        <v>6</v>
      </c>
      <c r="AG627" s="40"/>
      <c r="AH627" s="40"/>
      <c r="AI627" s="40"/>
      <c r="AJ627" s="39">
        <v>0</v>
      </c>
      <c r="AK627" s="40"/>
      <c r="AL627" s="40"/>
      <c r="AM627" s="40"/>
      <c r="AN627" s="39">
        <v>0</v>
      </c>
      <c r="AO627" s="40"/>
      <c r="AP627" s="39">
        <v>1</v>
      </c>
      <c r="AQ627" s="40"/>
      <c r="AR627" s="40"/>
      <c r="AS627" s="40"/>
      <c r="AT627" s="39">
        <v>0</v>
      </c>
    </row>
    <row r="628" spans="1:46"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spans="1:46" s="1" customFormat="1" ht="20.100000000000001" customHeight="1" x14ac:dyDescent="0.2">
      <c r="A629" s="3"/>
      <c r="B629" s="6"/>
      <c r="C629" s="42" t="s">
        <v>180</v>
      </c>
      <c r="D629" s="42"/>
      <c r="E629" s="5"/>
      <c r="F629" s="44">
        <v>2170</v>
      </c>
      <c r="G629" s="45"/>
      <c r="H629" s="45"/>
      <c r="I629" s="45"/>
      <c r="J629" s="44">
        <v>987</v>
      </c>
      <c r="K629" s="44">
        <v>115</v>
      </c>
      <c r="L629" s="44">
        <v>21</v>
      </c>
      <c r="M629" s="45"/>
      <c r="N629" s="44">
        <v>1123</v>
      </c>
      <c r="O629" s="45"/>
      <c r="P629" s="45"/>
      <c r="Q629" s="45"/>
      <c r="R629" s="44">
        <v>0</v>
      </c>
      <c r="S629" s="44">
        <v>10</v>
      </c>
      <c r="T629" s="44">
        <v>221</v>
      </c>
      <c r="U629" s="44">
        <v>32</v>
      </c>
      <c r="V629" s="45"/>
      <c r="W629" s="44">
        <v>116</v>
      </c>
      <c r="X629" s="44">
        <v>7</v>
      </c>
      <c r="Y629" s="44">
        <v>4</v>
      </c>
      <c r="Z629" s="44">
        <v>54</v>
      </c>
      <c r="AA629" s="44">
        <v>62</v>
      </c>
      <c r="AB629" s="44">
        <v>117</v>
      </c>
      <c r="AC629" s="44">
        <v>2348</v>
      </c>
      <c r="AD629" s="44">
        <v>0</v>
      </c>
      <c r="AE629" s="45"/>
      <c r="AF629" s="44">
        <v>2971</v>
      </c>
      <c r="AG629" s="45"/>
      <c r="AH629" s="45"/>
      <c r="AI629" s="45"/>
      <c r="AJ629" s="44">
        <v>304</v>
      </c>
      <c r="AK629" s="45"/>
      <c r="AL629" s="45"/>
      <c r="AM629" s="45"/>
      <c r="AN629" s="44">
        <v>0</v>
      </c>
      <c r="AO629" s="45"/>
      <c r="AP629" s="44">
        <v>18</v>
      </c>
      <c r="AQ629" s="45"/>
      <c r="AR629" s="45"/>
      <c r="AS629" s="45"/>
      <c r="AT629" s="44">
        <v>1446</v>
      </c>
    </row>
    <row r="630" spans="1:46"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row>
    <row r="631" spans="1:46" s="1" customFormat="1" ht="20.100000000000001" customHeight="1" x14ac:dyDescent="0.25">
      <c r="A631" s="3"/>
      <c r="B631" s="49" t="s">
        <v>316</v>
      </c>
      <c r="C631" s="50"/>
      <c r="D631" s="50"/>
      <c r="E631" s="5"/>
      <c r="F631" s="51">
        <v>2170</v>
      </c>
      <c r="G631" s="52"/>
      <c r="H631" s="52"/>
      <c r="I631" s="52"/>
      <c r="J631" s="51">
        <v>987</v>
      </c>
      <c r="K631" s="51">
        <v>115</v>
      </c>
      <c r="L631" s="51">
        <v>21</v>
      </c>
      <c r="M631" s="52"/>
      <c r="N631" s="51">
        <v>1123</v>
      </c>
      <c r="O631" s="52"/>
      <c r="P631" s="52"/>
      <c r="Q631" s="52"/>
      <c r="R631" s="51">
        <v>0</v>
      </c>
      <c r="S631" s="51">
        <v>10</v>
      </c>
      <c r="T631" s="51">
        <v>221</v>
      </c>
      <c r="U631" s="51">
        <v>32</v>
      </c>
      <c r="V631" s="52"/>
      <c r="W631" s="51">
        <v>116</v>
      </c>
      <c r="X631" s="51">
        <v>7</v>
      </c>
      <c r="Y631" s="51">
        <v>4</v>
      </c>
      <c r="Z631" s="51">
        <v>54</v>
      </c>
      <c r="AA631" s="51">
        <v>62</v>
      </c>
      <c r="AB631" s="51">
        <v>117</v>
      </c>
      <c r="AC631" s="51">
        <v>2348</v>
      </c>
      <c r="AD631" s="51">
        <v>0</v>
      </c>
      <c r="AE631" s="52"/>
      <c r="AF631" s="51">
        <v>2971</v>
      </c>
      <c r="AG631" s="52"/>
      <c r="AH631" s="52"/>
      <c r="AI631" s="52"/>
      <c r="AJ631" s="51">
        <v>304</v>
      </c>
      <c r="AK631" s="52"/>
      <c r="AL631" s="52"/>
      <c r="AM631" s="52"/>
      <c r="AN631" s="51">
        <v>0</v>
      </c>
      <c r="AO631" s="52"/>
      <c r="AP631" s="51">
        <v>18</v>
      </c>
      <c r="AQ631" s="52"/>
      <c r="AR631" s="52"/>
      <c r="AS631" s="52"/>
      <c r="AT631" s="51">
        <v>1446</v>
      </c>
    </row>
    <row r="632" spans="1:46"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spans="1:46"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spans="1:46"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spans="1:46" ht="20.100000000000001" customHeight="1" x14ac:dyDescent="0.2">
      <c r="D635" s="2" t="s">
        <v>124</v>
      </c>
      <c r="F635" s="37">
        <v>0</v>
      </c>
      <c r="G635" s="37"/>
      <c r="H635" s="37"/>
      <c r="I635" s="37"/>
      <c r="J635" s="37">
        <v>0</v>
      </c>
      <c r="K635" s="37">
        <v>0</v>
      </c>
      <c r="L635" s="37">
        <v>0</v>
      </c>
      <c r="M635" s="37"/>
      <c r="N635" s="37">
        <v>0</v>
      </c>
      <c r="O635" s="37"/>
      <c r="P635" s="37"/>
      <c r="Q635" s="37"/>
      <c r="R635" s="37">
        <v>0</v>
      </c>
      <c r="S635" s="37">
        <v>0</v>
      </c>
      <c r="T635" s="37">
        <v>0</v>
      </c>
      <c r="U635" s="37">
        <v>0</v>
      </c>
      <c r="V635" s="37"/>
      <c r="W635" s="37">
        <v>0</v>
      </c>
      <c r="X635" s="37">
        <v>0</v>
      </c>
      <c r="Y635" s="37">
        <v>0</v>
      </c>
      <c r="Z635" s="37">
        <v>0</v>
      </c>
      <c r="AA635" s="37">
        <v>0</v>
      </c>
      <c r="AB635" s="37">
        <v>0</v>
      </c>
      <c r="AC635" s="37">
        <v>0</v>
      </c>
      <c r="AD635" s="37">
        <v>0</v>
      </c>
      <c r="AE635" s="37"/>
      <c r="AF635" s="37">
        <v>0</v>
      </c>
      <c r="AG635" s="37"/>
      <c r="AH635" s="37"/>
      <c r="AI635" s="37"/>
      <c r="AJ635" s="37">
        <v>0</v>
      </c>
      <c r="AK635" s="37"/>
      <c r="AL635" s="37"/>
      <c r="AM635" s="37"/>
      <c r="AN635" s="37">
        <v>0</v>
      </c>
      <c r="AO635" s="37"/>
      <c r="AP635" s="37">
        <v>0</v>
      </c>
      <c r="AQ635" s="37"/>
      <c r="AR635" s="37"/>
      <c r="AS635" s="37"/>
      <c r="AT635" s="37">
        <v>0</v>
      </c>
    </row>
    <row r="636" spans="1:46" ht="20.100000000000001" customHeight="1" x14ac:dyDescent="0.2">
      <c r="D636" s="38" t="s">
        <v>99</v>
      </c>
      <c r="F636" s="39">
        <v>0</v>
      </c>
      <c r="G636" s="40"/>
      <c r="H636" s="40"/>
      <c r="I636" s="40"/>
      <c r="J636" s="39">
        <v>0</v>
      </c>
      <c r="K636" s="39">
        <v>0</v>
      </c>
      <c r="L636" s="39">
        <v>0</v>
      </c>
      <c r="M636" s="40"/>
      <c r="N636" s="39">
        <v>0</v>
      </c>
      <c r="O636" s="40"/>
      <c r="P636" s="40"/>
      <c r="Q636" s="40"/>
      <c r="R636" s="39">
        <v>0</v>
      </c>
      <c r="S636" s="39">
        <v>0</v>
      </c>
      <c r="T636" s="39">
        <v>0</v>
      </c>
      <c r="U636" s="39">
        <v>0</v>
      </c>
      <c r="V636" s="40"/>
      <c r="W636" s="39">
        <v>0</v>
      </c>
      <c r="X636" s="39">
        <v>0</v>
      </c>
      <c r="Y636" s="39">
        <v>0</v>
      </c>
      <c r="Z636" s="39">
        <v>0</v>
      </c>
      <c r="AA636" s="39">
        <v>0</v>
      </c>
      <c r="AB636" s="39">
        <v>0</v>
      </c>
      <c r="AC636" s="39">
        <v>0</v>
      </c>
      <c r="AD636" s="39">
        <v>0</v>
      </c>
      <c r="AE636" s="40"/>
      <c r="AF636" s="39">
        <v>0</v>
      </c>
      <c r="AG636" s="40"/>
      <c r="AH636" s="40"/>
      <c r="AI636" s="40"/>
      <c r="AJ636" s="39">
        <v>0</v>
      </c>
      <c r="AK636" s="40"/>
      <c r="AL636" s="40"/>
      <c r="AM636" s="40"/>
      <c r="AN636" s="39">
        <v>0</v>
      </c>
      <c r="AO636" s="40"/>
      <c r="AP636" s="39">
        <v>0</v>
      </c>
      <c r="AQ636" s="40"/>
      <c r="AR636" s="40"/>
      <c r="AS636" s="40"/>
      <c r="AT636" s="39">
        <v>0</v>
      </c>
    </row>
    <row r="637" spans="1:46"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spans="1:46" ht="20.100000000000001" customHeight="1" x14ac:dyDescent="0.2">
      <c r="C638" s="42" t="s">
        <v>122</v>
      </c>
      <c r="D638" s="42"/>
      <c r="F638" s="44">
        <v>0</v>
      </c>
      <c r="G638" s="45"/>
      <c r="H638" s="45"/>
      <c r="I638" s="45"/>
      <c r="J638" s="44">
        <v>0</v>
      </c>
      <c r="K638" s="44">
        <v>0</v>
      </c>
      <c r="L638" s="44">
        <v>0</v>
      </c>
      <c r="M638" s="45"/>
      <c r="N638" s="44">
        <v>0</v>
      </c>
      <c r="O638" s="45"/>
      <c r="P638" s="45"/>
      <c r="Q638" s="45"/>
      <c r="R638" s="44">
        <v>0</v>
      </c>
      <c r="S638" s="44">
        <v>0</v>
      </c>
      <c r="T638" s="44">
        <v>0</v>
      </c>
      <c r="U638" s="44">
        <v>0</v>
      </c>
      <c r="V638" s="45"/>
      <c r="W638" s="44">
        <v>0</v>
      </c>
      <c r="X638" s="44">
        <v>0</v>
      </c>
      <c r="Y638" s="44">
        <v>0</v>
      </c>
      <c r="Z638" s="44">
        <v>0</v>
      </c>
      <c r="AA638" s="44">
        <v>0</v>
      </c>
      <c r="AB638" s="44">
        <v>0</v>
      </c>
      <c r="AC638" s="44">
        <v>0</v>
      </c>
      <c r="AD638" s="44">
        <v>0</v>
      </c>
      <c r="AE638" s="45"/>
      <c r="AF638" s="44">
        <v>0</v>
      </c>
      <c r="AG638" s="45"/>
      <c r="AH638" s="45"/>
      <c r="AI638" s="45"/>
      <c r="AJ638" s="44">
        <v>0</v>
      </c>
      <c r="AK638" s="45"/>
      <c r="AL638" s="45"/>
      <c r="AM638" s="45"/>
      <c r="AN638" s="44">
        <v>0</v>
      </c>
      <c r="AO638" s="45"/>
      <c r="AP638" s="44">
        <v>0</v>
      </c>
      <c r="AQ638" s="45"/>
      <c r="AR638" s="45"/>
      <c r="AS638" s="45"/>
      <c r="AT638" s="44">
        <v>0</v>
      </c>
    </row>
    <row r="639" spans="1:46"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spans="1:46"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spans="1:46" ht="20.100000000000001" customHeight="1" x14ac:dyDescent="0.2">
      <c r="D641" s="2" t="s">
        <v>98</v>
      </c>
      <c r="F641" s="37">
        <v>4</v>
      </c>
      <c r="G641" s="37"/>
      <c r="H641" s="37"/>
      <c r="I641" s="37"/>
      <c r="J641" s="37">
        <v>0</v>
      </c>
      <c r="K641" s="37">
        <v>1</v>
      </c>
      <c r="L641" s="37">
        <v>0</v>
      </c>
      <c r="M641" s="37"/>
      <c r="N641" s="37">
        <v>1</v>
      </c>
      <c r="O641" s="37"/>
      <c r="P641" s="37"/>
      <c r="Q641" s="37"/>
      <c r="R641" s="37">
        <v>0</v>
      </c>
      <c r="S641" s="37">
        <v>0</v>
      </c>
      <c r="T641" s="37">
        <v>0</v>
      </c>
      <c r="U641" s="37">
        <v>0</v>
      </c>
      <c r="V641" s="37"/>
      <c r="W641" s="37">
        <v>2</v>
      </c>
      <c r="X641" s="37">
        <v>0</v>
      </c>
      <c r="Y641" s="37">
        <v>0</v>
      </c>
      <c r="Z641" s="37">
        <v>1</v>
      </c>
      <c r="AA641" s="37">
        <v>0</v>
      </c>
      <c r="AB641" s="37">
        <v>0</v>
      </c>
      <c r="AC641" s="37">
        <v>2</v>
      </c>
      <c r="AD641" s="37">
        <v>0</v>
      </c>
      <c r="AE641" s="37"/>
      <c r="AF641" s="37">
        <v>5</v>
      </c>
      <c r="AG641" s="37"/>
      <c r="AH641" s="37"/>
      <c r="AI641" s="37"/>
      <c r="AJ641" s="37">
        <v>0</v>
      </c>
      <c r="AK641" s="37"/>
      <c r="AL641" s="37"/>
      <c r="AM641" s="37"/>
      <c r="AN641" s="37">
        <v>0</v>
      </c>
      <c r="AO641" s="37"/>
      <c r="AP641" s="37">
        <v>0</v>
      </c>
      <c r="AQ641" s="37"/>
      <c r="AR641" s="37"/>
      <c r="AS641" s="37"/>
      <c r="AT641" s="37">
        <v>0</v>
      </c>
    </row>
    <row r="642" spans="1:46" ht="20.100000000000001" customHeight="1" x14ac:dyDescent="0.2">
      <c r="D642" s="38" t="s">
        <v>99</v>
      </c>
      <c r="F642" s="39">
        <v>0</v>
      </c>
      <c r="G642" s="40"/>
      <c r="H642" s="40"/>
      <c r="I642" s="40"/>
      <c r="J642" s="39">
        <v>1</v>
      </c>
      <c r="K642" s="39">
        <v>0</v>
      </c>
      <c r="L642" s="39">
        <v>0</v>
      </c>
      <c r="M642" s="40"/>
      <c r="N642" s="39">
        <v>1</v>
      </c>
      <c r="O642" s="40"/>
      <c r="P642" s="40"/>
      <c r="Q642" s="40"/>
      <c r="R642" s="39">
        <v>0</v>
      </c>
      <c r="S642" s="39">
        <v>1</v>
      </c>
      <c r="T642" s="39">
        <v>0</v>
      </c>
      <c r="U642" s="39">
        <v>0</v>
      </c>
      <c r="V642" s="40"/>
      <c r="W642" s="39">
        <v>0</v>
      </c>
      <c r="X642" s="39">
        <v>0</v>
      </c>
      <c r="Y642" s="39">
        <v>0</v>
      </c>
      <c r="Z642" s="39">
        <v>0</v>
      </c>
      <c r="AA642" s="39">
        <v>0</v>
      </c>
      <c r="AB642" s="39">
        <v>0</v>
      </c>
      <c r="AC642" s="39">
        <v>0</v>
      </c>
      <c r="AD642" s="39">
        <v>0</v>
      </c>
      <c r="AE642" s="40"/>
      <c r="AF642" s="39">
        <v>1</v>
      </c>
      <c r="AG642" s="40"/>
      <c r="AH642" s="40"/>
      <c r="AI642" s="40"/>
      <c r="AJ642" s="39">
        <v>0</v>
      </c>
      <c r="AK642" s="40"/>
      <c r="AL642" s="40"/>
      <c r="AM642" s="40"/>
      <c r="AN642" s="39">
        <v>0</v>
      </c>
      <c r="AO642" s="40"/>
      <c r="AP642" s="39">
        <v>0</v>
      </c>
      <c r="AQ642" s="40"/>
      <c r="AR642" s="40"/>
      <c r="AS642" s="40"/>
      <c r="AT642" s="39">
        <v>0</v>
      </c>
    </row>
    <row r="643" spans="1:46" ht="20.100000000000001" customHeight="1" x14ac:dyDescent="0.2">
      <c r="D643" s="2" t="s">
        <v>100</v>
      </c>
      <c r="F643" s="37">
        <v>1</v>
      </c>
      <c r="G643" s="37"/>
      <c r="H643" s="37"/>
      <c r="I643" s="37"/>
      <c r="J643" s="37">
        <v>149</v>
      </c>
      <c r="K643" s="37">
        <v>0</v>
      </c>
      <c r="L643" s="37">
        <v>0</v>
      </c>
      <c r="M643" s="37"/>
      <c r="N643" s="37">
        <v>149</v>
      </c>
      <c r="O643" s="37"/>
      <c r="P643" s="37"/>
      <c r="Q643" s="37"/>
      <c r="R643" s="37">
        <v>0</v>
      </c>
      <c r="S643" s="37">
        <v>139</v>
      </c>
      <c r="T643" s="37">
        <v>4</v>
      </c>
      <c r="U643" s="37">
        <v>4</v>
      </c>
      <c r="V643" s="37"/>
      <c r="W643" s="37">
        <v>1</v>
      </c>
      <c r="X643" s="37">
        <v>1</v>
      </c>
      <c r="Y643" s="37">
        <v>0</v>
      </c>
      <c r="Z643" s="37">
        <v>1</v>
      </c>
      <c r="AA643" s="37">
        <v>0</v>
      </c>
      <c r="AB643" s="37">
        <v>0</v>
      </c>
      <c r="AC643" s="37">
        <v>0</v>
      </c>
      <c r="AD643" s="37">
        <v>0</v>
      </c>
      <c r="AE643" s="37"/>
      <c r="AF643" s="37">
        <v>150</v>
      </c>
      <c r="AG643" s="37"/>
      <c r="AH643" s="37"/>
      <c r="AI643" s="37"/>
      <c r="AJ643" s="37">
        <v>0</v>
      </c>
      <c r="AK643" s="37"/>
      <c r="AL643" s="37"/>
      <c r="AM643" s="37"/>
      <c r="AN643" s="37">
        <v>0</v>
      </c>
      <c r="AO643" s="37"/>
      <c r="AP643" s="37">
        <v>0</v>
      </c>
      <c r="AQ643" s="37"/>
      <c r="AR643" s="37"/>
      <c r="AS643" s="37"/>
      <c r="AT643" s="37">
        <v>0</v>
      </c>
    </row>
    <row r="644" spans="1:46"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spans="1:46" ht="20.100000000000001" customHeight="1" x14ac:dyDescent="0.2">
      <c r="C645" s="42" t="s">
        <v>112</v>
      </c>
      <c r="D645" s="42"/>
      <c r="F645" s="44">
        <v>5</v>
      </c>
      <c r="G645" s="45"/>
      <c r="H645" s="45"/>
      <c r="I645" s="45"/>
      <c r="J645" s="44">
        <v>150</v>
      </c>
      <c r="K645" s="44">
        <v>1</v>
      </c>
      <c r="L645" s="44">
        <v>0</v>
      </c>
      <c r="M645" s="45"/>
      <c r="N645" s="44">
        <v>151</v>
      </c>
      <c r="O645" s="45"/>
      <c r="P645" s="45"/>
      <c r="Q645" s="45"/>
      <c r="R645" s="44">
        <v>0</v>
      </c>
      <c r="S645" s="44">
        <v>140</v>
      </c>
      <c r="T645" s="44">
        <v>4</v>
      </c>
      <c r="U645" s="44">
        <v>4</v>
      </c>
      <c r="V645" s="45"/>
      <c r="W645" s="44">
        <v>3</v>
      </c>
      <c r="X645" s="44">
        <v>1</v>
      </c>
      <c r="Y645" s="44">
        <v>0</v>
      </c>
      <c r="Z645" s="44">
        <v>2</v>
      </c>
      <c r="AA645" s="44">
        <v>0</v>
      </c>
      <c r="AB645" s="44">
        <v>0</v>
      </c>
      <c r="AC645" s="44">
        <v>2</v>
      </c>
      <c r="AD645" s="44">
        <v>0</v>
      </c>
      <c r="AE645" s="45"/>
      <c r="AF645" s="44">
        <v>156</v>
      </c>
      <c r="AG645" s="45"/>
      <c r="AH645" s="45"/>
      <c r="AI645" s="45"/>
      <c r="AJ645" s="44">
        <v>0</v>
      </c>
      <c r="AK645" s="45"/>
      <c r="AL645" s="45"/>
      <c r="AM645" s="45"/>
      <c r="AN645" s="44">
        <v>0</v>
      </c>
      <c r="AO645" s="45"/>
      <c r="AP645" s="44">
        <v>0</v>
      </c>
      <c r="AQ645" s="45"/>
      <c r="AR645" s="45"/>
      <c r="AS645" s="45"/>
      <c r="AT645" s="44">
        <v>0</v>
      </c>
    </row>
    <row r="646" spans="1:46"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spans="1:46"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spans="1:46" ht="20.100000000000001" customHeight="1" x14ac:dyDescent="0.2">
      <c r="D648" s="2" t="s">
        <v>98</v>
      </c>
      <c r="F648" s="37">
        <v>333</v>
      </c>
      <c r="G648" s="37"/>
      <c r="H648" s="37"/>
      <c r="I648" s="37"/>
      <c r="J648" s="37">
        <v>1203</v>
      </c>
      <c r="K648" s="37">
        <v>14</v>
      </c>
      <c r="L648" s="37">
        <v>17</v>
      </c>
      <c r="M648" s="37"/>
      <c r="N648" s="37">
        <v>1234</v>
      </c>
      <c r="O648" s="37"/>
      <c r="P648" s="37"/>
      <c r="Q648" s="37"/>
      <c r="R648" s="37">
        <v>0</v>
      </c>
      <c r="S648" s="37">
        <v>88</v>
      </c>
      <c r="T648" s="37">
        <v>166</v>
      </c>
      <c r="U648" s="37">
        <v>88</v>
      </c>
      <c r="V648" s="37"/>
      <c r="W648" s="37">
        <v>477</v>
      </c>
      <c r="X648" s="37">
        <v>6</v>
      </c>
      <c r="Y648" s="37">
        <v>5</v>
      </c>
      <c r="Z648" s="37">
        <v>66</v>
      </c>
      <c r="AA648" s="37">
        <v>23</v>
      </c>
      <c r="AB648" s="37">
        <v>27</v>
      </c>
      <c r="AC648" s="37">
        <v>298</v>
      </c>
      <c r="AD648" s="37">
        <v>3</v>
      </c>
      <c r="AE648" s="37"/>
      <c r="AF648" s="37">
        <v>1247</v>
      </c>
      <c r="AG648" s="37"/>
      <c r="AH648" s="37"/>
      <c r="AI648" s="37"/>
      <c r="AJ648" s="37">
        <v>265</v>
      </c>
      <c r="AK648" s="37"/>
      <c r="AL648" s="37"/>
      <c r="AM648" s="37"/>
      <c r="AN648" s="37">
        <v>0</v>
      </c>
      <c r="AO648" s="37"/>
      <c r="AP648" s="37">
        <v>55</v>
      </c>
      <c r="AQ648" s="37"/>
      <c r="AR648" s="37"/>
      <c r="AS648" s="37"/>
      <c r="AT648" s="37">
        <v>3</v>
      </c>
    </row>
    <row r="649" spans="1:46" ht="20.100000000000001" customHeight="1" x14ac:dyDescent="0.2">
      <c r="D649" s="38" t="s">
        <v>99</v>
      </c>
      <c r="F649" s="39">
        <v>375</v>
      </c>
      <c r="G649" s="40"/>
      <c r="H649" s="40"/>
      <c r="I649" s="40"/>
      <c r="J649" s="39">
        <v>1451</v>
      </c>
      <c r="K649" s="39">
        <v>7</v>
      </c>
      <c r="L649" s="39">
        <v>12</v>
      </c>
      <c r="M649" s="40"/>
      <c r="N649" s="39">
        <v>1470</v>
      </c>
      <c r="O649" s="40"/>
      <c r="P649" s="40"/>
      <c r="Q649" s="40"/>
      <c r="R649" s="39">
        <v>2</v>
      </c>
      <c r="S649" s="39">
        <v>403</v>
      </c>
      <c r="T649" s="39">
        <v>68</v>
      </c>
      <c r="U649" s="39">
        <v>23</v>
      </c>
      <c r="V649" s="40"/>
      <c r="W649" s="39">
        <v>453</v>
      </c>
      <c r="X649" s="39">
        <v>4</v>
      </c>
      <c r="Y649" s="39">
        <v>12</v>
      </c>
      <c r="Z649" s="39">
        <v>145</v>
      </c>
      <c r="AA649" s="39">
        <v>29</v>
      </c>
      <c r="AB649" s="39">
        <v>34</v>
      </c>
      <c r="AC649" s="39">
        <v>383</v>
      </c>
      <c r="AD649" s="39">
        <v>0</v>
      </c>
      <c r="AE649" s="40"/>
      <c r="AF649" s="39">
        <v>1556</v>
      </c>
      <c r="AG649" s="40"/>
      <c r="AH649" s="40"/>
      <c r="AI649" s="40"/>
      <c r="AJ649" s="39">
        <v>289</v>
      </c>
      <c r="AK649" s="40"/>
      <c r="AL649" s="40"/>
      <c r="AM649" s="40"/>
      <c r="AN649" s="39">
        <v>0</v>
      </c>
      <c r="AO649" s="40"/>
      <c r="AP649" s="39">
        <v>0</v>
      </c>
      <c r="AQ649" s="40"/>
      <c r="AR649" s="40"/>
      <c r="AS649" s="40"/>
      <c r="AT649" s="39">
        <v>176</v>
      </c>
    </row>
    <row r="650" spans="1:46"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spans="1:46" ht="20.100000000000001" customHeight="1" x14ac:dyDescent="0.2">
      <c r="C651" s="42" t="s">
        <v>319</v>
      </c>
      <c r="D651" s="42"/>
      <c r="F651" s="44">
        <v>708</v>
      </c>
      <c r="G651" s="45"/>
      <c r="H651" s="45"/>
      <c r="I651" s="45"/>
      <c r="J651" s="44">
        <v>2654</v>
      </c>
      <c r="K651" s="44">
        <v>21</v>
      </c>
      <c r="L651" s="44">
        <v>29</v>
      </c>
      <c r="M651" s="45"/>
      <c r="N651" s="44">
        <v>2704</v>
      </c>
      <c r="O651" s="45"/>
      <c r="P651" s="45"/>
      <c r="Q651" s="45"/>
      <c r="R651" s="44">
        <v>2</v>
      </c>
      <c r="S651" s="44">
        <v>491</v>
      </c>
      <c r="T651" s="44">
        <v>234</v>
      </c>
      <c r="U651" s="44">
        <v>111</v>
      </c>
      <c r="V651" s="45"/>
      <c r="W651" s="44">
        <v>930</v>
      </c>
      <c r="X651" s="44">
        <v>10</v>
      </c>
      <c r="Y651" s="44">
        <v>17</v>
      </c>
      <c r="Z651" s="44">
        <v>211</v>
      </c>
      <c r="AA651" s="44">
        <v>52</v>
      </c>
      <c r="AB651" s="44">
        <v>61</v>
      </c>
      <c r="AC651" s="44">
        <v>681</v>
      </c>
      <c r="AD651" s="44">
        <v>3</v>
      </c>
      <c r="AE651" s="45"/>
      <c r="AF651" s="44">
        <v>2803</v>
      </c>
      <c r="AG651" s="45"/>
      <c r="AH651" s="45"/>
      <c r="AI651" s="45"/>
      <c r="AJ651" s="44">
        <v>554</v>
      </c>
      <c r="AK651" s="45"/>
      <c r="AL651" s="45"/>
      <c r="AM651" s="45"/>
      <c r="AN651" s="44">
        <v>0</v>
      </c>
      <c r="AO651" s="45"/>
      <c r="AP651" s="44">
        <v>55</v>
      </c>
      <c r="AQ651" s="45"/>
      <c r="AR651" s="45"/>
      <c r="AS651" s="45"/>
      <c r="AT651" s="44">
        <v>179</v>
      </c>
    </row>
    <row r="652" spans="1:46"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row>
    <row r="653" spans="1:46" s="1" customFormat="1" ht="20.100000000000001" customHeight="1" x14ac:dyDescent="0.25">
      <c r="A653" s="3"/>
      <c r="B653" s="49" t="s">
        <v>320</v>
      </c>
      <c r="C653" s="50"/>
      <c r="D653" s="50"/>
      <c r="E653" s="5"/>
      <c r="F653" s="51">
        <v>713</v>
      </c>
      <c r="G653" s="52"/>
      <c r="H653" s="52"/>
      <c r="I653" s="52"/>
      <c r="J653" s="51">
        <v>2804</v>
      </c>
      <c r="K653" s="51">
        <v>22</v>
      </c>
      <c r="L653" s="51">
        <v>29</v>
      </c>
      <c r="M653" s="52"/>
      <c r="N653" s="51">
        <v>2855</v>
      </c>
      <c r="O653" s="52"/>
      <c r="P653" s="52"/>
      <c r="Q653" s="52"/>
      <c r="R653" s="51">
        <v>2</v>
      </c>
      <c r="S653" s="51">
        <v>631</v>
      </c>
      <c r="T653" s="51">
        <v>238</v>
      </c>
      <c r="U653" s="51">
        <v>115</v>
      </c>
      <c r="V653" s="52"/>
      <c r="W653" s="51">
        <v>933</v>
      </c>
      <c r="X653" s="51">
        <v>11</v>
      </c>
      <c r="Y653" s="51">
        <v>17</v>
      </c>
      <c r="Z653" s="51">
        <v>213</v>
      </c>
      <c r="AA653" s="51">
        <v>52</v>
      </c>
      <c r="AB653" s="51">
        <v>61</v>
      </c>
      <c r="AC653" s="51">
        <v>683</v>
      </c>
      <c r="AD653" s="51">
        <v>3</v>
      </c>
      <c r="AE653" s="52"/>
      <c r="AF653" s="51">
        <v>2959</v>
      </c>
      <c r="AG653" s="52"/>
      <c r="AH653" s="52"/>
      <c r="AI653" s="52"/>
      <c r="AJ653" s="51">
        <v>554</v>
      </c>
      <c r="AK653" s="52"/>
      <c r="AL653" s="52"/>
      <c r="AM653" s="52"/>
      <c r="AN653" s="51">
        <v>0</v>
      </c>
      <c r="AO653" s="52"/>
      <c r="AP653" s="51">
        <v>55</v>
      </c>
      <c r="AQ653" s="52"/>
      <c r="AR653" s="52"/>
      <c r="AS653" s="52"/>
      <c r="AT653" s="51">
        <v>179</v>
      </c>
    </row>
    <row r="654" spans="1:46"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spans="1:46"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spans="1:46"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spans="1:46" ht="20.100000000000001" customHeight="1" x14ac:dyDescent="0.2">
      <c r="B657" s="5"/>
      <c r="D657" s="2" t="s">
        <v>98</v>
      </c>
      <c r="F657" s="37">
        <v>69</v>
      </c>
      <c r="G657" s="37"/>
      <c r="H657" s="37"/>
      <c r="I657" s="37"/>
      <c r="J657" s="37">
        <v>332</v>
      </c>
      <c r="K657" s="37">
        <v>10</v>
      </c>
      <c r="L657" s="37">
        <v>2</v>
      </c>
      <c r="M657" s="37"/>
      <c r="N657" s="37">
        <v>344</v>
      </c>
      <c r="O657" s="37"/>
      <c r="P657" s="37"/>
      <c r="Q657" s="37"/>
      <c r="R657" s="37">
        <v>2</v>
      </c>
      <c r="S657" s="37">
        <v>22</v>
      </c>
      <c r="T657" s="37">
        <v>53</v>
      </c>
      <c r="U657" s="37">
        <v>11</v>
      </c>
      <c r="V657" s="37"/>
      <c r="W657" s="37">
        <v>30</v>
      </c>
      <c r="X657" s="37">
        <v>3</v>
      </c>
      <c r="Y657" s="37">
        <v>10</v>
      </c>
      <c r="Z657" s="37">
        <v>22</v>
      </c>
      <c r="AA657" s="37">
        <v>11</v>
      </c>
      <c r="AB657" s="37">
        <v>3</v>
      </c>
      <c r="AC657" s="37">
        <v>185</v>
      </c>
      <c r="AD657" s="37">
        <v>1</v>
      </c>
      <c r="AE657" s="37"/>
      <c r="AF657" s="37">
        <v>353</v>
      </c>
      <c r="AG657" s="37"/>
      <c r="AH657" s="37"/>
      <c r="AI657" s="37"/>
      <c r="AJ657" s="37">
        <v>60</v>
      </c>
      <c r="AK657" s="37"/>
      <c r="AL657" s="37"/>
      <c r="AM657" s="37"/>
      <c r="AN657" s="37">
        <v>0</v>
      </c>
      <c r="AO657" s="37"/>
      <c r="AP657" s="37">
        <v>0</v>
      </c>
      <c r="AQ657" s="37"/>
      <c r="AR657" s="37"/>
      <c r="AS657" s="37"/>
      <c r="AT657" s="37">
        <v>0</v>
      </c>
    </row>
    <row r="658" spans="1:46" ht="20.100000000000001" customHeight="1" x14ac:dyDescent="0.2">
      <c r="D658" s="38" t="s">
        <v>99</v>
      </c>
      <c r="F658" s="39">
        <v>65</v>
      </c>
      <c r="G658" s="40"/>
      <c r="H658" s="40"/>
      <c r="I658" s="40"/>
      <c r="J658" s="39">
        <v>335</v>
      </c>
      <c r="K658" s="39">
        <v>3</v>
      </c>
      <c r="L658" s="39">
        <v>2</v>
      </c>
      <c r="M658" s="40"/>
      <c r="N658" s="39">
        <v>340</v>
      </c>
      <c r="O658" s="40"/>
      <c r="P658" s="40"/>
      <c r="Q658" s="40"/>
      <c r="R658" s="39">
        <v>1</v>
      </c>
      <c r="S658" s="39">
        <v>22</v>
      </c>
      <c r="T658" s="39">
        <v>32</v>
      </c>
      <c r="U658" s="39">
        <v>3</v>
      </c>
      <c r="V658" s="40"/>
      <c r="W658" s="39">
        <v>47</v>
      </c>
      <c r="X658" s="39">
        <v>3</v>
      </c>
      <c r="Y658" s="39">
        <v>2</v>
      </c>
      <c r="Z658" s="39">
        <v>41</v>
      </c>
      <c r="AA658" s="39">
        <v>14</v>
      </c>
      <c r="AB658" s="39">
        <v>23</v>
      </c>
      <c r="AC658" s="39">
        <v>158</v>
      </c>
      <c r="AD658" s="39">
        <v>0</v>
      </c>
      <c r="AE658" s="40"/>
      <c r="AF658" s="39">
        <v>346</v>
      </c>
      <c r="AG658" s="40"/>
      <c r="AH658" s="40"/>
      <c r="AI658" s="40"/>
      <c r="AJ658" s="39">
        <v>59</v>
      </c>
      <c r="AK658" s="40"/>
      <c r="AL658" s="40"/>
      <c r="AM658" s="40"/>
      <c r="AN658" s="39">
        <v>0</v>
      </c>
      <c r="AO658" s="40"/>
      <c r="AP658" s="39">
        <v>0</v>
      </c>
      <c r="AQ658" s="40"/>
      <c r="AR658" s="40"/>
      <c r="AS658" s="40"/>
      <c r="AT658" s="39">
        <v>1</v>
      </c>
    </row>
    <row r="659" spans="1:46" ht="20.100000000000001" customHeight="1" x14ac:dyDescent="0.2">
      <c r="D659" s="2" t="s">
        <v>113</v>
      </c>
      <c r="F659" s="37">
        <v>52</v>
      </c>
      <c r="G659" s="37"/>
      <c r="H659" s="37"/>
      <c r="I659" s="37"/>
      <c r="J659" s="37">
        <v>370</v>
      </c>
      <c r="K659" s="37">
        <v>34</v>
      </c>
      <c r="L659" s="37">
        <v>3</v>
      </c>
      <c r="M659" s="37"/>
      <c r="N659" s="37">
        <v>407</v>
      </c>
      <c r="O659" s="37"/>
      <c r="P659" s="37"/>
      <c r="Q659" s="37"/>
      <c r="R659" s="37">
        <v>56</v>
      </c>
      <c r="S659" s="37">
        <v>18</v>
      </c>
      <c r="T659" s="37">
        <v>71</v>
      </c>
      <c r="U659" s="37">
        <v>6</v>
      </c>
      <c r="V659" s="37"/>
      <c r="W659" s="37">
        <v>33</v>
      </c>
      <c r="X659" s="37">
        <v>1</v>
      </c>
      <c r="Y659" s="37">
        <v>6</v>
      </c>
      <c r="Z659" s="37">
        <v>17</v>
      </c>
      <c r="AA659" s="37">
        <v>25</v>
      </c>
      <c r="AB659" s="37">
        <v>15</v>
      </c>
      <c r="AC659" s="37">
        <v>138</v>
      </c>
      <c r="AD659" s="37">
        <v>0</v>
      </c>
      <c r="AE659" s="37"/>
      <c r="AF659" s="37">
        <v>386</v>
      </c>
      <c r="AG659" s="37"/>
      <c r="AH659" s="37"/>
      <c r="AI659" s="37"/>
      <c r="AJ659" s="37">
        <v>62</v>
      </c>
      <c r="AK659" s="37"/>
      <c r="AL659" s="37"/>
      <c r="AM659" s="37"/>
      <c r="AN659" s="37">
        <v>0</v>
      </c>
      <c r="AO659" s="37"/>
      <c r="AP659" s="37">
        <v>11</v>
      </c>
      <c r="AQ659" s="37"/>
      <c r="AR659" s="37"/>
      <c r="AS659" s="37"/>
      <c r="AT659" s="37">
        <v>3</v>
      </c>
    </row>
    <row r="660" spans="1:46"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spans="1:46" s="1" customFormat="1" ht="20.100000000000001" customHeight="1" x14ac:dyDescent="0.2">
      <c r="A661" s="3"/>
      <c r="B661" s="6"/>
      <c r="C661" s="42" t="s">
        <v>180</v>
      </c>
      <c r="D661" s="42"/>
      <c r="E661" s="5"/>
      <c r="F661" s="44">
        <v>186</v>
      </c>
      <c r="G661" s="45"/>
      <c r="H661" s="45"/>
      <c r="I661" s="45"/>
      <c r="J661" s="44">
        <v>1037</v>
      </c>
      <c r="K661" s="44">
        <v>47</v>
      </c>
      <c r="L661" s="44">
        <v>7</v>
      </c>
      <c r="M661" s="45"/>
      <c r="N661" s="44">
        <v>1091</v>
      </c>
      <c r="O661" s="45"/>
      <c r="P661" s="45"/>
      <c r="Q661" s="45"/>
      <c r="R661" s="44">
        <v>59</v>
      </c>
      <c r="S661" s="44">
        <v>62</v>
      </c>
      <c r="T661" s="44">
        <v>156</v>
      </c>
      <c r="U661" s="44">
        <v>20</v>
      </c>
      <c r="V661" s="45"/>
      <c r="W661" s="44">
        <v>110</v>
      </c>
      <c r="X661" s="44">
        <v>7</v>
      </c>
      <c r="Y661" s="44">
        <v>18</v>
      </c>
      <c r="Z661" s="44">
        <v>80</v>
      </c>
      <c r="AA661" s="44">
        <v>50</v>
      </c>
      <c r="AB661" s="44">
        <v>41</v>
      </c>
      <c r="AC661" s="44">
        <v>481</v>
      </c>
      <c r="AD661" s="44">
        <v>1</v>
      </c>
      <c r="AE661" s="45"/>
      <c r="AF661" s="44">
        <v>1085</v>
      </c>
      <c r="AG661" s="45"/>
      <c r="AH661" s="45"/>
      <c r="AI661" s="45"/>
      <c r="AJ661" s="44">
        <v>181</v>
      </c>
      <c r="AK661" s="45"/>
      <c r="AL661" s="45"/>
      <c r="AM661" s="45"/>
      <c r="AN661" s="44">
        <v>0</v>
      </c>
      <c r="AO661" s="45"/>
      <c r="AP661" s="44">
        <v>11</v>
      </c>
      <c r="AQ661" s="45"/>
      <c r="AR661" s="45"/>
      <c r="AS661" s="45"/>
      <c r="AT661" s="44">
        <v>4</v>
      </c>
    </row>
    <row r="662" spans="1:46"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row>
    <row r="663" spans="1:46" s="1" customFormat="1" ht="20.100000000000001" customHeight="1" x14ac:dyDescent="0.25">
      <c r="A663" s="3"/>
      <c r="B663" s="49" t="s">
        <v>322</v>
      </c>
      <c r="C663" s="50"/>
      <c r="D663" s="50"/>
      <c r="E663" s="5"/>
      <c r="F663" s="51">
        <v>186</v>
      </c>
      <c r="G663" s="52"/>
      <c r="H663" s="52"/>
      <c r="I663" s="52"/>
      <c r="J663" s="51">
        <v>1037</v>
      </c>
      <c r="K663" s="51">
        <v>47</v>
      </c>
      <c r="L663" s="51">
        <v>7</v>
      </c>
      <c r="M663" s="52"/>
      <c r="N663" s="51">
        <v>1091</v>
      </c>
      <c r="O663" s="52"/>
      <c r="P663" s="52"/>
      <c r="Q663" s="52"/>
      <c r="R663" s="51">
        <v>59</v>
      </c>
      <c r="S663" s="51">
        <v>62</v>
      </c>
      <c r="T663" s="51">
        <v>156</v>
      </c>
      <c r="U663" s="51">
        <v>20</v>
      </c>
      <c r="V663" s="52"/>
      <c r="W663" s="51">
        <v>110</v>
      </c>
      <c r="X663" s="51">
        <v>7</v>
      </c>
      <c r="Y663" s="51">
        <v>18</v>
      </c>
      <c r="Z663" s="51">
        <v>80</v>
      </c>
      <c r="AA663" s="51">
        <v>50</v>
      </c>
      <c r="AB663" s="51">
        <v>41</v>
      </c>
      <c r="AC663" s="51">
        <v>481</v>
      </c>
      <c r="AD663" s="51">
        <v>1</v>
      </c>
      <c r="AE663" s="52"/>
      <c r="AF663" s="51">
        <v>1085</v>
      </c>
      <c r="AG663" s="52"/>
      <c r="AH663" s="52"/>
      <c r="AI663" s="52"/>
      <c r="AJ663" s="51">
        <v>181</v>
      </c>
      <c r="AK663" s="52"/>
      <c r="AL663" s="52"/>
      <c r="AM663" s="52"/>
      <c r="AN663" s="51">
        <v>0</v>
      </c>
      <c r="AO663" s="52"/>
      <c r="AP663" s="51">
        <v>11</v>
      </c>
      <c r="AQ663" s="52"/>
      <c r="AR663" s="52"/>
      <c r="AS663" s="52"/>
      <c r="AT663" s="51">
        <v>4</v>
      </c>
    </row>
    <row r="664" spans="1:46"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spans="1:46"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spans="1:46"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spans="1:46" ht="20.100000000000001" customHeight="1" x14ac:dyDescent="0.2">
      <c r="B667" s="5"/>
      <c r="D667" s="2" t="s">
        <v>98</v>
      </c>
      <c r="F667" s="37">
        <v>33</v>
      </c>
      <c r="G667" s="37"/>
      <c r="H667" s="37"/>
      <c r="I667" s="37"/>
      <c r="J667" s="37">
        <v>345</v>
      </c>
      <c r="K667" s="37">
        <v>3</v>
      </c>
      <c r="L667" s="37">
        <v>6</v>
      </c>
      <c r="M667" s="37"/>
      <c r="N667" s="37">
        <v>354</v>
      </c>
      <c r="O667" s="37"/>
      <c r="P667" s="37"/>
      <c r="Q667" s="37"/>
      <c r="R667" s="37">
        <v>3</v>
      </c>
      <c r="S667" s="37">
        <v>14</v>
      </c>
      <c r="T667" s="37">
        <v>27</v>
      </c>
      <c r="U667" s="37">
        <v>5</v>
      </c>
      <c r="V667" s="37"/>
      <c r="W667" s="37">
        <v>65</v>
      </c>
      <c r="X667" s="37">
        <v>2</v>
      </c>
      <c r="Y667" s="37">
        <v>1</v>
      </c>
      <c r="Z667" s="37">
        <v>38</v>
      </c>
      <c r="AA667" s="37">
        <v>15</v>
      </c>
      <c r="AB667" s="37">
        <v>11</v>
      </c>
      <c r="AC667" s="37">
        <v>176</v>
      </c>
      <c r="AD667" s="37">
        <v>0</v>
      </c>
      <c r="AE667" s="37"/>
      <c r="AF667" s="37">
        <v>357</v>
      </c>
      <c r="AG667" s="37"/>
      <c r="AH667" s="37"/>
      <c r="AI667" s="37"/>
      <c r="AJ667" s="37">
        <v>22</v>
      </c>
      <c r="AK667" s="37"/>
      <c r="AL667" s="37"/>
      <c r="AM667" s="37"/>
      <c r="AN667" s="37">
        <v>0</v>
      </c>
      <c r="AO667" s="37"/>
      <c r="AP667" s="37">
        <v>8</v>
      </c>
      <c r="AQ667" s="37"/>
      <c r="AR667" s="37"/>
      <c r="AS667" s="37"/>
      <c r="AT667" s="37">
        <v>0</v>
      </c>
    </row>
    <row r="668" spans="1:46" ht="20.100000000000001" customHeight="1" x14ac:dyDescent="0.2">
      <c r="D668" s="38" t="s">
        <v>99</v>
      </c>
      <c r="F668" s="39">
        <v>87</v>
      </c>
      <c r="G668" s="40"/>
      <c r="H668" s="40"/>
      <c r="I668" s="40"/>
      <c r="J668" s="39">
        <v>399</v>
      </c>
      <c r="K668" s="39">
        <v>10</v>
      </c>
      <c r="L668" s="39">
        <v>13</v>
      </c>
      <c r="M668" s="40"/>
      <c r="N668" s="39">
        <v>422</v>
      </c>
      <c r="O668" s="40"/>
      <c r="P668" s="40"/>
      <c r="Q668" s="40"/>
      <c r="R668" s="39">
        <v>0</v>
      </c>
      <c r="S668" s="39">
        <v>3</v>
      </c>
      <c r="T668" s="39">
        <v>50</v>
      </c>
      <c r="U668" s="39">
        <v>14</v>
      </c>
      <c r="V668" s="40"/>
      <c r="W668" s="39">
        <v>52</v>
      </c>
      <c r="X668" s="39">
        <v>4</v>
      </c>
      <c r="Y668" s="39">
        <v>5</v>
      </c>
      <c r="Z668" s="39">
        <v>14</v>
      </c>
      <c r="AA668" s="39">
        <v>15</v>
      </c>
      <c r="AB668" s="39">
        <v>9</v>
      </c>
      <c r="AC668" s="39">
        <v>212</v>
      </c>
      <c r="AD668" s="39">
        <v>0</v>
      </c>
      <c r="AE668" s="40"/>
      <c r="AF668" s="39">
        <v>378</v>
      </c>
      <c r="AG668" s="40"/>
      <c r="AH668" s="40"/>
      <c r="AI668" s="40"/>
      <c r="AJ668" s="39">
        <v>119</v>
      </c>
      <c r="AK668" s="40"/>
      <c r="AL668" s="40"/>
      <c r="AM668" s="40"/>
      <c r="AN668" s="39">
        <v>0</v>
      </c>
      <c r="AO668" s="40"/>
      <c r="AP668" s="39">
        <v>12</v>
      </c>
      <c r="AQ668" s="40"/>
      <c r="AR668" s="40"/>
      <c r="AS668" s="40"/>
      <c r="AT668" s="39">
        <v>1</v>
      </c>
    </row>
    <row r="669" spans="1:46" ht="20.100000000000001" customHeight="1" x14ac:dyDescent="0.2">
      <c r="D669" s="2" t="s">
        <v>100</v>
      </c>
      <c r="F669" s="37">
        <v>96</v>
      </c>
      <c r="G669" s="37"/>
      <c r="H669" s="37"/>
      <c r="I669" s="37"/>
      <c r="J669" s="37">
        <v>463</v>
      </c>
      <c r="K669" s="37">
        <v>8</v>
      </c>
      <c r="L669" s="37">
        <v>9</v>
      </c>
      <c r="M669" s="37"/>
      <c r="N669" s="37">
        <v>480</v>
      </c>
      <c r="O669" s="37"/>
      <c r="P669" s="37"/>
      <c r="Q669" s="37"/>
      <c r="R669" s="37">
        <v>0</v>
      </c>
      <c r="S669" s="37">
        <v>5</v>
      </c>
      <c r="T669" s="37">
        <v>63</v>
      </c>
      <c r="U669" s="37">
        <v>13</v>
      </c>
      <c r="V669" s="37"/>
      <c r="W669" s="37">
        <v>43</v>
      </c>
      <c r="X669" s="37">
        <v>1</v>
      </c>
      <c r="Y669" s="37">
        <v>4</v>
      </c>
      <c r="Z669" s="37">
        <v>26</v>
      </c>
      <c r="AA669" s="37">
        <v>5</v>
      </c>
      <c r="AB669" s="37">
        <v>4</v>
      </c>
      <c r="AC669" s="37">
        <v>263</v>
      </c>
      <c r="AD669" s="37">
        <v>0</v>
      </c>
      <c r="AE669" s="37"/>
      <c r="AF669" s="37">
        <v>427</v>
      </c>
      <c r="AG669" s="37"/>
      <c r="AH669" s="37"/>
      <c r="AI669" s="37"/>
      <c r="AJ669" s="37">
        <v>143</v>
      </c>
      <c r="AK669" s="37"/>
      <c r="AL669" s="37"/>
      <c r="AM669" s="37"/>
      <c r="AN669" s="37">
        <v>0</v>
      </c>
      <c r="AO669" s="37"/>
      <c r="AP669" s="37">
        <v>6</v>
      </c>
      <c r="AQ669" s="37"/>
      <c r="AR669" s="37"/>
      <c r="AS669" s="37"/>
      <c r="AT669" s="37">
        <v>3</v>
      </c>
    </row>
    <row r="670" spans="1:46"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spans="1:46" s="1" customFormat="1" ht="20.100000000000001" customHeight="1" x14ac:dyDescent="0.2">
      <c r="A671" s="3"/>
      <c r="B671" s="6"/>
      <c r="C671" s="42" t="s">
        <v>180</v>
      </c>
      <c r="D671" s="42"/>
      <c r="E671" s="5"/>
      <c r="F671" s="44">
        <v>216</v>
      </c>
      <c r="G671" s="45"/>
      <c r="H671" s="45"/>
      <c r="I671" s="45"/>
      <c r="J671" s="44">
        <v>1207</v>
      </c>
      <c r="K671" s="44">
        <v>21</v>
      </c>
      <c r="L671" s="44">
        <v>28</v>
      </c>
      <c r="M671" s="45"/>
      <c r="N671" s="44">
        <v>1256</v>
      </c>
      <c r="O671" s="45"/>
      <c r="P671" s="45"/>
      <c r="Q671" s="45"/>
      <c r="R671" s="44">
        <v>3</v>
      </c>
      <c r="S671" s="44">
        <v>22</v>
      </c>
      <c r="T671" s="44">
        <v>140</v>
      </c>
      <c r="U671" s="44">
        <v>32</v>
      </c>
      <c r="V671" s="45"/>
      <c r="W671" s="44">
        <v>160</v>
      </c>
      <c r="X671" s="44">
        <v>7</v>
      </c>
      <c r="Y671" s="44">
        <v>10</v>
      </c>
      <c r="Z671" s="44">
        <v>78</v>
      </c>
      <c r="AA671" s="44">
        <v>35</v>
      </c>
      <c r="AB671" s="44">
        <v>24</v>
      </c>
      <c r="AC671" s="44">
        <v>651</v>
      </c>
      <c r="AD671" s="44">
        <v>0</v>
      </c>
      <c r="AE671" s="45"/>
      <c r="AF671" s="44">
        <v>1162</v>
      </c>
      <c r="AG671" s="45"/>
      <c r="AH671" s="45"/>
      <c r="AI671" s="45"/>
      <c r="AJ671" s="44">
        <v>284</v>
      </c>
      <c r="AK671" s="45"/>
      <c r="AL671" s="45"/>
      <c r="AM671" s="45"/>
      <c r="AN671" s="44">
        <v>0</v>
      </c>
      <c r="AO671" s="45"/>
      <c r="AP671" s="44">
        <v>26</v>
      </c>
      <c r="AQ671" s="45"/>
      <c r="AR671" s="45"/>
      <c r="AS671" s="45"/>
      <c r="AT671" s="44">
        <v>4</v>
      </c>
    </row>
    <row r="672" spans="1:46"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row>
    <row r="673" spans="1:46" s="1" customFormat="1" ht="20.100000000000001" customHeight="1" x14ac:dyDescent="0.25">
      <c r="A673" s="3"/>
      <c r="B673" s="49" t="s">
        <v>324</v>
      </c>
      <c r="C673" s="50"/>
      <c r="D673" s="50"/>
      <c r="E673" s="5"/>
      <c r="F673" s="51">
        <v>216</v>
      </c>
      <c r="G673" s="52"/>
      <c r="H673" s="52"/>
      <c r="I673" s="52"/>
      <c r="J673" s="51">
        <v>1207</v>
      </c>
      <c r="K673" s="51">
        <v>21</v>
      </c>
      <c r="L673" s="51">
        <v>28</v>
      </c>
      <c r="M673" s="52"/>
      <c r="N673" s="51">
        <v>1256</v>
      </c>
      <c r="O673" s="52"/>
      <c r="P673" s="52"/>
      <c r="Q673" s="52"/>
      <c r="R673" s="51">
        <v>3</v>
      </c>
      <c r="S673" s="51">
        <v>22</v>
      </c>
      <c r="T673" s="51">
        <v>140</v>
      </c>
      <c r="U673" s="51">
        <v>32</v>
      </c>
      <c r="V673" s="52"/>
      <c r="W673" s="51">
        <v>160</v>
      </c>
      <c r="X673" s="51">
        <v>7</v>
      </c>
      <c r="Y673" s="51">
        <v>10</v>
      </c>
      <c r="Z673" s="51">
        <v>78</v>
      </c>
      <c r="AA673" s="51">
        <v>35</v>
      </c>
      <c r="AB673" s="51">
        <v>24</v>
      </c>
      <c r="AC673" s="51">
        <v>651</v>
      </c>
      <c r="AD673" s="51">
        <v>0</v>
      </c>
      <c r="AE673" s="52"/>
      <c r="AF673" s="51">
        <v>1162</v>
      </c>
      <c r="AG673" s="52"/>
      <c r="AH673" s="52"/>
      <c r="AI673" s="52"/>
      <c r="AJ673" s="51">
        <v>284</v>
      </c>
      <c r="AK673" s="52"/>
      <c r="AL673" s="52"/>
      <c r="AM673" s="52"/>
      <c r="AN673" s="51">
        <v>0</v>
      </c>
      <c r="AO673" s="52"/>
      <c r="AP673" s="51">
        <v>26</v>
      </c>
      <c r="AQ673" s="52"/>
      <c r="AR673" s="52"/>
      <c r="AS673" s="52"/>
      <c r="AT673" s="51">
        <v>4</v>
      </c>
    </row>
    <row r="674" spans="1:46"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spans="1:46"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spans="1:46"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spans="1:46" ht="20.100000000000001" customHeight="1" x14ac:dyDescent="0.2">
      <c r="D677" s="2" t="s">
        <v>173</v>
      </c>
      <c r="F677" s="37">
        <v>0</v>
      </c>
      <c r="G677" s="37"/>
      <c r="H677" s="37"/>
      <c r="I677" s="37"/>
      <c r="J677" s="37">
        <v>0</v>
      </c>
      <c r="K677" s="37">
        <v>0</v>
      </c>
      <c r="L677" s="37">
        <v>0</v>
      </c>
      <c r="M677" s="37"/>
      <c r="N677" s="37">
        <v>0</v>
      </c>
      <c r="O677" s="37"/>
      <c r="P677" s="37"/>
      <c r="Q677" s="37"/>
      <c r="R677" s="37">
        <v>0</v>
      </c>
      <c r="S677" s="37">
        <v>0</v>
      </c>
      <c r="T677" s="37">
        <v>0</v>
      </c>
      <c r="U677" s="37">
        <v>0</v>
      </c>
      <c r="V677" s="37"/>
      <c r="W677" s="37">
        <v>0</v>
      </c>
      <c r="X677" s="37">
        <v>0</v>
      </c>
      <c r="Y677" s="37">
        <v>0</v>
      </c>
      <c r="Z677" s="37">
        <v>0</v>
      </c>
      <c r="AA677" s="37">
        <v>0</v>
      </c>
      <c r="AB677" s="37">
        <v>0</v>
      </c>
      <c r="AC677" s="37">
        <v>0</v>
      </c>
      <c r="AD677" s="37">
        <v>0</v>
      </c>
      <c r="AE677" s="37"/>
      <c r="AF677" s="37">
        <v>0</v>
      </c>
      <c r="AG677" s="37"/>
      <c r="AH677" s="37"/>
      <c r="AI677" s="37"/>
      <c r="AJ677" s="37">
        <v>0</v>
      </c>
      <c r="AK677" s="37"/>
      <c r="AL677" s="37"/>
      <c r="AM677" s="37"/>
      <c r="AN677" s="37">
        <v>0</v>
      </c>
      <c r="AO677" s="37"/>
      <c r="AP677" s="37">
        <v>0</v>
      </c>
      <c r="AQ677" s="37"/>
      <c r="AR677" s="37"/>
      <c r="AS677" s="37"/>
      <c r="AT677" s="37">
        <v>0</v>
      </c>
    </row>
    <row r="678" spans="1:46"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spans="1:46" ht="20.100000000000001" customHeight="1" x14ac:dyDescent="0.2">
      <c r="C679" s="42" t="s">
        <v>188</v>
      </c>
      <c r="D679" s="42"/>
      <c r="F679" s="44">
        <v>0</v>
      </c>
      <c r="G679" s="45"/>
      <c r="H679" s="45"/>
      <c r="I679" s="45"/>
      <c r="J679" s="44">
        <v>0</v>
      </c>
      <c r="K679" s="44">
        <v>0</v>
      </c>
      <c r="L679" s="44">
        <v>0</v>
      </c>
      <c r="M679" s="45"/>
      <c r="N679" s="44">
        <v>0</v>
      </c>
      <c r="O679" s="45"/>
      <c r="P679" s="45"/>
      <c r="Q679" s="45"/>
      <c r="R679" s="44">
        <v>0</v>
      </c>
      <c r="S679" s="44">
        <v>0</v>
      </c>
      <c r="T679" s="44">
        <v>0</v>
      </c>
      <c r="U679" s="44">
        <v>0</v>
      </c>
      <c r="V679" s="45"/>
      <c r="W679" s="44">
        <v>0</v>
      </c>
      <c r="X679" s="44">
        <v>0</v>
      </c>
      <c r="Y679" s="44">
        <v>0</v>
      </c>
      <c r="Z679" s="44">
        <v>0</v>
      </c>
      <c r="AA679" s="44">
        <v>0</v>
      </c>
      <c r="AB679" s="44">
        <v>0</v>
      </c>
      <c r="AC679" s="44">
        <v>0</v>
      </c>
      <c r="AD679" s="44">
        <v>0</v>
      </c>
      <c r="AE679" s="45"/>
      <c r="AF679" s="44">
        <v>0</v>
      </c>
      <c r="AG679" s="45"/>
      <c r="AH679" s="45"/>
      <c r="AI679" s="45"/>
      <c r="AJ679" s="44">
        <v>0</v>
      </c>
      <c r="AK679" s="45"/>
      <c r="AL679" s="45"/>
      <c r="AM679" s="45"/>
      <c r="AN679" s="44">
        <v>0</v>
      </c>
      <c r="AO679" s="45"/>
      <c r="AP679" s="44">
        <v>0</v>
      </c>
      <c r="AQ679" s="45"/>
      <c r="AR679" s="45"/>
      <c r="AS679" s="45"/>
      <c r="AT679" s="44">
        <v>0</v>
      </c>
    </row>
    <row r="680" spans="1:46"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spans="1:46"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spans="1:46" ht="20.100000000000001" customHeight="1" x14ac:dyDescent="0.2">
      <c r="D682" s="2" t="s">
        <v>124</v>
      </c>
      <c r="F682" s="37">
        <v>140</v>
      </c>
      <c r="G682" s="37"/>
      <c r="H682" s="37"/>
      <c r="I682" s="37"/>
      <c r="J682" s="37">
        <v>350</v>
      </c>
      <c r="K682" s="37">
        <v>10</v>
      </c>
      <c r="L682" s="37">
        <v>8</v>
      </c>
      <c r="M682" s="37"/>
      <c r="N682" s="37">
        <v>368</v>
      </c>
      <c r="O682" s="37"/>
      <c r="P682" s="37"/>
      <c r="Q682" s="37"/>
      <c r="R682" s="37">
        <v>0</v>
      </c>
      <c r="S682" s="37">
        <v>12</v>
      </c>
      <c r="T682" s="37">
        <v>57</v>
      </c>
      <c r="U682" s="37">
        <v>48</v>
      </c>
      <c r="V682" s="37"/>
      <c r="W682" s="37">
        <v>33</v>
      </c>
      <c r="X682" s="37">
        <v>3</v>
      </c>
      <c r="Y682" s="37">
        <v>1</v>
      </c>
      <c r="Z682" s="37">
        <v>30</v>
      </c>
      <c r="AA682" s="37">
        <v>12</v>
      </c>
      <c r="AB682" s="37">
        <v>16</v>
      </c>
      <c r="AC682" s="37">
        <v>228</v>
      </c>
      <c r="AD682" s="37">
        <v>1</v>
      </c>
      <c r="AE682" s="37"/>
      <c r="AF682" s="37">
        <v>441</v>
      </c>
      <c r="AG682" s="37"/>
      <c r="AH682" s="37"/>
      <c r="AI682" s="37"/>
      <c r="AJ682" s="37">
        <v>67</v>
      </c>
      <c r="AK682" s="37"/>
      <c r="AL682" s="37"/>
      <c r="AM682" s="37"/>
      <c r="AN682" s="37">
        <v>0</v>
      </c>
      <c r="AO682" s="37"/>
      <c r="AP682" s="37">
        <v>0</v>
      </c>
      <c r="AQ682" s="37"/>
      <c r="AR682" s="37"/>
      <c r="AS682" s="37"/>
      <c r="AT682" s="37">
        <v>5</v>
      </c>
    </row>
    <row r="683" spans="1:46" ht="20.100000000000001" customHeight="1" x14ac:dyDescent="0.2">
      <c r="B683" s="5"/>
      <c r="D683" s="38" t="s">
        <v>173</v>
      </c>
      <c r="F683" s="39">
        <v>67</v>
      </c>
      <c r="G683" s="40"/>
      <c r="H683" s="40"/>
      <c r="I683" s="40"/>
      <c r="J683" s="39">
        <v>592</v>
      </c>
      <c r="K683" s="39">
        <v>8</v>
      </c>
      <c r="L683" s="39">
        <v>6</v>
      </c>
      <c r="M683" s="40"/>
      <c r="N683" s="39">
        <v>606</v>
      </c>
      <c r="O683" s="40"/>
      <c r="P683" s="40"/>
      <c r="Q683" s="40"/>
      <c r="R683" s="39">
        <v>0</v>
      </c>
      <c r="S683" s="39">
        <v>14</v>
      </c>
      <c r="T683" s="39">
        <v>40</v>
      </c>
      <c r="U683" s="39">
        <v>276</v>
      </c>
      <c r="V683" s="40"/>
      <c r="W683" s="39">
        <v>36</v>
      </c>
      <c r="X683" s="39">
        <v>5</v>
      </c>
      <c r="Y683" s="39">
        <v>8</v>
      </c>
      <c r="Z683" s="39">
        <v>32</v>
      </c>
      <c r="AA683" s="39">
        <v>23</v>
      </c>
      <c r="AB683" s="39">
        <v>20</v>
      </c>
      <c r="AC683" s="39">
        <v>129</v>
      </c>
      <c r="AD683" s="39">
        <v>0</v>
      </c>
      <c r="AE683" s="40"/>
      <c r="AF683" s="39">
        <v>583</v>
      </c>
      <c r="AG683" s="40"/>
      <c r="AH683" s="40"/>
      <c r="AI683" s="40"/>
      <c r="AJ683" s="39">
        <v>69</v>
      </c>
      <c r="AK683" s="40"/>
      <c r="AL683" s="40"/>
      <c r="AM683" s="40"/>
      <c r="AN683" s="39">
        <v>0</v>
      </c>
      <c r="AO683" s="40"/>
      <c r="AP683" s="39">
        <v>21</v>
      </c>
      <c r="AQ683" s="40"/>
      <c r="AR683" s="40"/>
      <c r="AS683" s="40"/>
      <c r="AT683" s="39">
        <v>1</v>
      </c>
    </row>
    <row r="684" spans="1:46" ht="20.100000000000001" customHeight="1" x14ac:dyDescent="0.2">
      <c r="B684" s="5"/>
      <c r="D684" s="2" t="s">
        <v>100</v>
      </c>
      <c r="F684" s="37">
        <v>26</v>
      </c>
      <c r="G684" s="37"/>
      <c r="H684" s="37"/>
      <c r="I684" s="37"/>
      <c r="J684" s="37">
        <v>662</v>
      </c>
      <c r="K684" s="37">
        <v>24</v>
      </c>
      <c r="L684" s="37">
        <v>7</v>
      </c>
      <c r="M684" s="37"/>
      <c r="N684" s="37">
        <v>693</v>
      </c>
      <c r="O684" s="37"/>
      <c r="P684" s="37"/>
      <c r="Q684" s="37"/>
      <c r="R684" s="37">
        <v>0</v>
      </c>
      <c r="S684" s="37">
        <v>21</v>
      </c>
      <c r="T684" s="37">
        <v>66</v>
      </c>
      <c r="U684" s="37">
        <v>309</v>
      </c>
      <c r="V684" s="37"/>
      <c r="W684" s="37">
        <v>32</v>
      </c>
      <c r="X684" s="37">
        <v>2</v>
      </c>
      <c r="Y684" s="37">
        <v>1</v>
      </c>
      <c r="Z684" s="37">
        <v>25</v>
      </c>
      <c r="AA684" s="37">
        <v>23</v>
      </c>
      <c r="AB684" s="37">
        <v>15</v>
      </c>
      <c r="AC684" s="37">
        <v>167</v>
      </c>
      <c r="AD684" s="37">
        <v>0</v>
      </c>
      <c r="AE684" s="37"/>
      <c r="AF684" s="37">
        <v>661</v>
      </c>
      <c r="AG684" s="37"/>
      <c r="AH684" s="37"/>
      <c r="AI684" s="37"/>
      <c r="AJ684" s="37">
        <v>32</v>
      </c>
      <c r="AK684" s="37"/>
      <c r="AL684" s="37"/>
      <c r="AM684" s="37"/>
      <c r="AN684" s="37">
        <v>0</v>
      </c>
      <c r="AO684" s="37"/>
      <c r="AP684" s="37">
        <v>26</v>
      </c>
      <c r="AQ684" s="37"/>
      <c r="AR684" s="37"/>
      <c r="AS684" s="37"/>
      <c r="AT684" s="37">
        <v>1</v>
      </c>
    </row>
    <row r="685" spans="1:46" ht="20.100000000000001" customHeight="1" x14ac:dyDescent="0.2">
      <c r="D685" s="38" t="s">
        <v>101</v>
      </c>
      <c r="F685" s="39">
        <v>76</v>
      </c>
      <c r="G685" s="40"/>
      <c r="H685" s="40"/>
      <c r="I685" s="40"/>
      <c r="J685" s="39">
        <v>651</v>
      </c>
      <c r="K685" s="39">
        <v>8</v>
      </c>
      <c r="L685" s="39">
        <v>3</v>
      </c>
      <c r="M685" s="40"/>
      <c r="N685" s="39">
        <v>662</v>
      </c>
      <c r="O685" s="40"/>
      <c r="P685" s="40"/>
      <c r="Q685" s="40"/>
      <c r="R685" s="39">
        <v>3</v>
      </c>
      <c r="S685" s="39">
        <v>7</v>
      </c>
      <c r="T685" s="39">
        <v>38</v>
      </c>
      <c r="U685" s="39">
        <v>281</v>
      </c>
      <c r="V685" s="40"/>
      <c r="W685" s="39">
        <v>24</v>
      </c>
      <c r="X685" s="39">
        <v>3</v>
      </c>
      <c r="Y685" s="39">
        <v>0</v>
      </c>
      <c r="Z685" s="39">
        <v>45</v>
      </c>
      <c r="AA685" s="39">
        <v>19</v>
      </c>
      <c r="AB685" s="39">
        <v>10</v>
      </c>
      <c r="AC685" s="39">
        <v>155</v>
      </c>
      <c r="AD685" s="39">
        <v>1</v>
      </c>
      <c r="AE685" s="40"/>
      <c r="AF685" s="39">
        <v>586</v>
      </c>
      <c r="AG685" s="40"/>
      <c r="AH685" s="40"/>
      <c r="AI685" s="40"/>
      <c r="AJ685" s="39">
        <v>125</v>
      </c>
      <c r="AK685" s="40"/>
      <c r="AL685" s="40"/>
      <c r="AM685" s="40"/>
      <c r="AN685" s="39">
        <v>0</v>
      </c>
      <c r="AO685" s="40"/>
      <c r="AP685" s="39">
        <v>27</v>
      </c>
      <c r="AQ685" s="40"/>
      <c r="AR685" s="40"/>
      <c r="AS685" s="40"/>
      <c r="AT685" s="39">
        <v>1</v>
      </c>
    </row>
    <row r="686" spans="1:46" ht="20.100000000000001" customHeight="1" x14ac:dyDescent="0.2">
      <c r="D686" s="2" t="s">
        <v>115</v>
      </c>
      <c r="F686" s="37">
        <v>72</v>
      </c>
      <c r="G686" s="37"/>
      <c r="H686" s="37"/>
      <c r="I686" s="37"/>
      <c r="J686" s="37">
        <v>609</v>
      </c>
      <c r="K686" s="37">
        <v>13</v>
      </c>
      <c r="L686" s="37">
        <v>3</v>
      </c>
      <c r="M686" s="37"/>
      <c r="N686" s="37">
        <v>625</v>
      </c>
      <c r="O686" s="37"/>
      <c r="P686" s="37"/>
      <c r="Q686" s="37"/>
      <c r="R686" s="37">
        <v>1</v>
      </c>
      <c r="S686" s="37">
        <v>13</v>
      </c>
      <c r="T686" s="37">
        <v>71</v>
      </c>
      <c r="U686" s="37">
        <v>270</v>
      </c>
      <c r="V686" s="37"/>
      <c r="W686" s="37">
        <v>23</v>
      </c>
      <c r="X686" s="37">
        <v>0</v>
      </c>
      <c r="Y686" s="37">
        <v>0</v>
      </c>
      <c r="Z686" s="37">
        <v>56</v>
      </c>
      <c r="AA686" s="37">
        <v>12</v>
      </c>
      <c r="AB686" s="37">
        <v>18</v>
      </c>
      <c r="AC686" s="37">
        <v>160</v>
      </c>
      <c r="AD686" s="37">
        <v>0</v>
      </c>
      <c r="AE686" s="37"/>
      <c r="AF686" s="37">
        <v>624</v>
      </c>
      <c r="AG686" s="37"/>
      <c r="AH686" s="37"/>
      <c r="AI686" s="37"/>
      <c r="AJ686" s="37">
        <v>50</v>
      </c>
      <c r="AK686" s="37"/>
      <c r="AL686" s="37"/>
      <c r="AM686" s="37"/>
      <c r="AN686" s="37">
        <v>0</v>
      </c>
      <c r="AO686" s="37"/>
      <c r="AP686" s="37">
        <v>23</v>
      </c>
      <c r="AQ686" s="37"/>
      <c r="AR686" s="37"/>
      <c r="AS686" s="37"/>
      <c r="AT686" s="37">
        <v>0</v>
      </c>
    </row>
    <row r="687" spans="1:46" ht="20.100000000000001" customHeight="1" x14ac:dyDescent="0.2">
      <c r="D687" s="38" t="s">
        <v>103</v>
      </c>
      <c r="F687" s="39">
        <v>112</v>
      </c>
      <c r="G687" s="40"/>
      <c r="H687" s="40"/>
      <c r="I687" s="40"/>
      <c r="J687" s="39">
        <v>230</v>
      </c>
      <c r="K687" s="39">
        <v>4</v>
      </c>
      <c r="L687" s="39">
        <v>1</v>
      </c>
      <c r="M687" s="40"/>
      <c r="N687" s="39">
        <v>235</v>
      </c>
      <c r="O687" s="40"/>
      <c r="P687" s="40"/>
      <c r="Q687" s="40"/>
      <c r="R687" s="39">
        <v>0</v>
      </c>
      <c r="S687" s="39">
        <v>18</v>
      </c>
      <c r="T687" s="39">
        <v>63</v>
      </c>
      <c r="U687" s="39">
        <v>21</v>
      </c>
      <c r="V687" s="40"/>
      <c r="W687" s="39">
        <v>24</v>
      </c>
      <c r="X687" s="39">
        <v>6</v>
      </c>
      <c r="Y687" s="39">
        <v>13</v>
      </c>
      <c r="Z687" s="39">
        <v>10</v>
      </c>
      <c r="AA687" s="39">
        <v>10</v>
      </c>
      <c r="AB687" s="39">
        <v>10</v>
      </c>
      <c r="AC687" s="39">
        <v>104</v>
      </c>
      <c r="AD687" s="39">
        <v>0</v>
      </c>
      <c r="AE687" s="40"/>
      <c r="AF687" s="39">
        <v>279</v>
      </c>
      <c r="AG687" s="40"/>
      <c r="AH687" s="40"/>
      <c r="AI687" s="40"/>
      <c r="AJ687" s="39">
        <v>68</v>
      </c>
      <c r="AK687" s="40"/>
      <c r="AL687" s="40"/>
      <c r="AM687" s="40"/>
      <c r="AN687" s="39">
        <v>0</v>
      </c>
      <c r="AO687" s="40"/>
      <c r="AP687" s="39">
        <v>0</v>
      </c>
      <c r="AQ687" s="40"/>
      <c r="AR687" s="40"/>
      <c r="AS687" s="40"/>
      <c r="AT687" s="39">
        <v>28</v>
      </c>
    </row>
    <row r="688" spans="1:46" ht="20.100000000000001" customHeight="1" x14ac:dyDescent="0.2">
      <c r="D688" s="2" t="s">
        <v>104</v>
      </c>
      <c r="F688" s="37">
        <v>52</v>
      </c>
      <c r="G688" s="37"/>
      <c r="H688" s="37"/>
      <c r="I688" s="37"/>
      <c r="J688" s="37">
        <v>617</v>
      </c>
      <c r="K688" s="37">
        <v>18</v>
      </c>
      <c r="L688" s="37">
        <v>4</v>
      </c>
      <c r="M688" s="37"/>
      <c r="N688" s="37">
        <v>639</v>
      </c>
      <c r="O688" s="37"/>
      <c r="P688" s="37"/>
      <c r="Q688" s="37"/>
      <c r="R688" s="37">
        <v>0</v>
      </c>
      <c r="S688" s="37">
        <v>18</v>
      </c>
      <c r="T688" s="37">
        <v>57</v>
      </c>
      <c r="U688" s="37">
        <v>294</v>
      </c>
      <c r="V688" s="37"/>
      <c r="W688" s="37">
        <v>39</v>
      </c>
      <c r="X688" s="37">
        <v>0</v>
      </c>
      <c r="Y688" s="37">
        <v>4</v>
      </c>
      <c r="Z688" s="37">
        <v>33</v>
      </c>
      <c r="AA688" s="37">
        <v>7</v>
      </c>
      <c r="AB688" s="37">
        <v>12</v>
      </c>
      <c r="AC688" s="37">
        <v>136</v>
      </c>
      <c r="AD688" s="37">
        <v>1</v>
      </c>
      <c r="AE688" s="37"/>
      <c r="AF688" s="37">
        <v>601</v>
      </c>
      <c r="AG688" s="37"/>
      <c r="AH688" s="37"/>
      <c r="AI688" s="37"/>
      <c r="AJ688" s="37">
        <v>68</v>
      </c>
      <c r="AK688" s="37"/>
      <c r="AL688" s="37"/>
      <c r="AM688" s="37"/>
      <c r="AN688" s="37">
        <v>0</v>
      </c>
      <c r="AO688" s="37"/>
      <c r="AP688" s="37">
        <v>22</v>
      </c>
      <c r="AQ688" s="37"/>
      <c r="AR688" s="37"/>
      <c r="AS688" s="37"/>
      <c r="AT688" s="37">
        <v>1</v>
      </c>
    </row>
    <row r="689" spans="1:46"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spans="1:46" s="1" customFormat="1" ht="20.100000000000001" customHeight="1" x14ac:dyDescent="0.2">
      <c r="A690" s="3"/>
      <c r="B690" s="6"/>
      <c r="C690" s="42" t="s">
        <v>180</v>
      </c>
      <c r="D690" s="42"/>
      <c r="E690" s="5"/>
      <c r="F690" s="44">
        <v>545</v>
      </c>
      <c r="G690" s="45"/>
      <c r="H690" s="45"/>
      <c r="I690" s="45"/>
      <c r="J690" s="44">
        <v>3711</v>
      </c>
      <c r="K690" s="44">
        <v>85</v>
      </c>
      <c r="L690" s="44">
        <v>32</v>
      </c>
      <c r="M690" s="45"/>
      <c r="N690" s="44">
        <v>3828</v>
      </c>
      <c r="O690" s="45"/>
      <c r="P690" s="45"/>
      <c r="Q690" s="45"/>
      <c r="R690" s="44">
        <v>4</v>
      </c>
      <c r="S690" s="44">
        <v>103</v>
      </c>
      <c r="T690" s="44">
        <v>392</v>
      </c>
      <c r="U690" s="44">
        <v>1499</v>
      </c>
      <c r="V690" s="45"/>
      <c r="W690" s="44">
        <v>211</v>
      </c>
      <c r="X690" s="44">
        <v>19</v>
      </c>
      <c r="Y690" s="44">
        <v>27</v>
      </c>
      <c r="Z690" s="44">
        <v>231</v>
      </c>
      <c r="AA690" s="44">
        <v>106</v>
      </c>
      <c r="AB690" s="44">
        <v>101</v>
      </c>
      <c r="AC690" s="44">
        <v>1079</v>
      </c>
      <c r="AD690" s="44">
        <v>3</v>
      </c>
      <c r="AE690" s="45"/>
      <c r="AF690" s="44">
        <v>3775</v>
      </c>
      <c r="AG690" s="45"/>
      <c r="AH690" s="45"/>
      <c r="AI690" s="45"/>
      <c r="AJ690" s="44">
        <v>479</v>
      </c>
      <c r="AK690" s="45"/>
      <c r="AL690" s="45"/>
      <c r="AM690" s="45"/>
      <c r="AN690" s="44">
        <v>0</v>
      </c>
      <c r="AO690" s="45"/>
      <c r="AP690" s="44">
        <v>119</v>
      </c>
      <c r="AQ690" s="45"/>
      <c r="AR690" s="45"/>
      <c r="AS690" s="45"/>
      <c r="AT690" s="44">
        <v>37</v>
      </c>
    </row>
    <row r="691" spans="1:46"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row>
    <row r="692" spans="1:46" s="1" customFormat="1" ht="20.100000000000001" customHeight="1" x14ac:dyDescent="0.25">
      <c r="A692" s="3"/>
      <c r="B692" s="49" t="s">
        <v>326</v>
      </c>
      <c r="C692" s="50"/>
      <c r="D692" s="50"/>
      <c r="E692" s="5"/>
      <c r="F692" s="51">
        <v>545</v>
      </c>
      <c r="G692" s="52"/>
      <c r="H692" s="52"/>
      <c r="I692" s="52"/>
      <c r="J692" s="51">
        <v>3711</v>
      </c>
      <c r="K692" s="51">
        <v>85</v>
      </c>
      <c r="L692" s="51">
        <v>32</v>
      </c>
      <c r="M692" s="52"/>
      <c r="N692" s="51">
        <v>3828</v>
      </c>
      <c r="O692" s="52"/>
      <c r="P692" s="52"/>
      <c r="Q692" s="52"/>
      <c r="R692" s="51">
        <v>4</v>
      </c>
      <c r="S692" s="51">
        <v>103</v>
      </c>
      <c r="T692" s="51">
        <v>392</v>
      </c>
      <c r="U692" s="51">
        <v>1499</v>
      </c>
      <c r="V692" s="52"/>
      <c r="W692" s="51">
        <v>211</v>
      </c>
      <c r="X692" s="51">
        <v>19</v>
      </c>
      <c r="Y692" s="51">
        <v>27</v>
      </c>
      <c r="Z692" s="51">
        <v>231</v>
      </c>
      <c r="AA692" s="51">
        <v>106</v>
      </c>
      <c r="AB692" s="51">
        <v>101</v>
      </c>
      <c r="AC692" s="51">
        <v>1079</v>
      </c>
      <c r="AD692" s="51">
        <v>3</v>
      </c>
      <c r="AE692" s="52"/>
      <c r="AF692" s="51">
        <v>3775</v>
      </c>
      <c r="AG692" s="52"/>
      <c r="AH692" s="52"/>
      <c r="AI692" s="52"/>
      <c r="AJ692" s="51">
        <v>479</v>
      </c>
      <c r="AK692" s="52"/>
      <c r="AL692" s="52"/>
      <c r="AM692" s="52"/>
      <c r="AN692" s="51">
        <v>0</v>
      </c>
      <c r="AO692" s="52"/>
      <c r="AP692" s="51">
        <v>119</v>
      </c>
      <c r="AQ692" s="52"/>
      <c r="AR692" s="52"/>
      <c r="AS692" s="52"/>
      <c r="AT692" s="51">
        <v>37</v>
      </c>
    </row>
    <row r="693" spans="1:46"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spans="1:46"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spans="1:46"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spans="1:46" ht="20.100000000000001" customHeight="1" x14ac:dyDescent="0.2">
      <c r="D696" s="2" t="s">
        <v>98</v>
      </c>
      <c r="F696" s="37">
        <v>142</v>
      </c>
      <c r="G696" s="37"/>
      <c r="H696" s="37"/>
      <c r="I696" s="37"/>
      <c r="J696" s="37">
        <v>267</v>
      </c>
      <c r="K696" s="37">
        <v>8</v>
      </c>
      <c r="L696" s="37">
        <v>7</v>
      </c>
      <c r="M696" s="37"/>
      <c r="N696" s="37">
        <v>282</v>
      </c>
      <c r="O696" s="37"/>
      <c r="P696" s="37"/>
      <c r="Q696" s="37"/>
      <c r="R696" s="37">
        <v>0</v>
      </c>
      <c r="S696" s="37">
        <v>15</v>
      </c>
      <c r="T696" s="37">
        <v>18</v>
      </c>
      <c r="U696" s="37">
        <v>10</v>
      </c>
      <c r="V696" s="37"/>
      <c r="W696" s="37">
        <v>17</v>
      </c>
      <c r="X696" s="37">
        <v>0</v>
      </c>
      <c r="Y696" s="37">
        <v>0</v>
      </c>
      <c r="Z696" s="37">
        <v>4</v>
      </c>
      <c r="AA696" s="37">
        <v>8</v>
      </c>
      <c r="AB696" s="37">
        <v>8</v>
      </c>
      <c r="AC696" s="37">
        <v>194</v>
      </c>
      <c r="AD696" s="37">
        <v>1</v>
      </c>
      <c r="AE696" s="37"/>
      <c r="AF696" s="37">
        <v>275</v>
      </c>
      <c r="AG696" s="37"/>
      <c r="AH696" s="37"/>
      <c r="AI696" s="37"/>
      <c r="AJ696" s="37">
        <v>149</v>
      </c>
      <c r="AK696" s="37"/>
      <c r="AL696" s="37"/>
      <c r="AM696" s="37"/>
      <c r="AN696" s="37">
        <v>0</v>
      </c>
      <c r="AO696" s="37"/>
      <c r="AP696" s="37">
        <v>0</v>
      </c>
      <c r="AQ696" s="37"/>
      <c r="AR696" s="37"/>
      <c r="AS696" s="37"/>
      <c r="AT696" s="37">
        <v>4</v>
      </c>
    </row>
    <row r="697" spans="1:46" ht="20.100000000000001" customHeight="1" x14ac:dyDescent="0.2">
      <c r="D697" s="38" t="s">
        <v>99</v>
      </c>
      <c r="F697" s="39">
        <v>90</v>
      </c>
      <c r="G697" s="40"/>
      <c r="H697" s="40"/>
      <c r="I697" s="40"/>
      <c r="J697" s="39">
        <v>266</v>
      </c>
      <c r="K697" s="39">
        <v>4</v>
      </c>
      <c r="L697" s="39">
        <v>2</v>
      </c>
      <c r="M697" s="40"/>
      <c r="N697" s="39">
        <v>272</v>
      </c>
      <c r="O697" s="40"/>
      <c r="P697" s="40"/>
      <c r="Q697" s="40"/>
      <c r="R697" s="39">
        <v>0</v>
      </c>
      <c r="S697" s="39">
        <v>13</v>
      </c>
      <c r="T697" s="39">
        <v>70</v>
      </c>
      <c r="U697" s="39">
        <v>5</v>
      </c>
      <c r="V697" s="40"/>
      <c r="W697" s="39">
        <v>17</v>
      </c>
      <c r="X697" s="39">
        <v>1</v>
      </c>
      <c r="Y697" s="39">
        <v>0</v>
      </c>
      <c r="Z697" s="39">
        <v>19</v>
      </c>
      <c r="AA697" s="39">
        <v>10</v>
      </c>
      <c r="AB697" s="39">
        <v>6</v>
      </c>
      <c r="AC697" s="39">
        <v>133</v>
      </c>
      <c r="AD697" s="39">
        <v>0</v>
      </c>
      <c r="AE697" s="40"/>
      <c r="AF697" s="39">
        <v>274</v>
      </c>
      <c r="AG697" s="40"/>
      <c r="AH697" s="40"/>
      <c r="AI697" s="40"/>
      <c r="AJ697" s="39">
        <v>87</v>
      </c>
      <c r="AK697" s="40"/>
      <c r="AL697" s="40"/>
      <c r="AM697" s="40"/>
      <c r="AN697" s="39">
        <v>0</v>
      </c>
      <c r="AO697" s="40"/>
      <c r="AP697" s="39">
        <v>1</v>
      </c>
      <c r="AQ697" s="40"/>
      <c r="AR697" s="40"/>
      <c r="AS697" s="40"/>
      <c r="AT697" s="39">
        <v>2</v>
      </c>
    </row>
    <row r="698" spans="1:46" ht="20.100000000000001" customHeight="1" x14ac:dyDescent="0.2">
      <c r="D698" s="2" t="s">
        <v>100</v>
      </c>
      <c r="F698" s="40">
        <v>42</v>
      </c>
      <c r="G698" s="40"/>
      <c r="H698" s="40"/>
      <c r="I698" s="40"/>
      <c r="J698" s="40">
        <v>269</v>
      </c>
      <c r="K698" s="40">
        <v>8</v>
      </c>
      <c r="L698" s="40">
        <v>2</v>
      </c>
      <c r="M698" s="40"/>
      <c r="N698" s="40">
        <v>279</v>
      </c>
      <c r="O698" s="40"/>
      <c r="P698" s="40"/>
      <c r="Q698" s="40"/>
      <c r="R698" s="40">
        <v>0</v>
      </c>
      <c r="S698" s="40">
        <v>8</v>
      </c>
      <c r="T698" s="40">
        <v>54</v>
      </c>
      <c r="U698" s="40">
        <v>32</v>
      </c>
      <c r="V698" s="40"/>
      <c r="W698" s="40">
        <v>10</v>
      </c>
      <c r="X698" s="40">
        <v>1</v>
      </c>
      <c r="Y698" s="40">
        <v>3</v>
      </c>
      <c r="Z698" s="40">
        <v>18</v>
      </c>
      <c r="AA698" s="40">
        <v>11</v>
      </c>
      <c r="AB698" s="40">
        <v>8</v>
      </c>
      <c r="AC698" s="40">
        <v>106</v>
      </c>
      <c r="AD698" s="40">
        <v>0</v>
      </c>
      <c r="AE698" s="40"/>
      <c r="AF698" s="40">
        <v>251</v>
      </c>
      <c r="AG698" s="40"/>
      <c r="AH698" s="40"/>
      <c r="AI698" s="40"/>
      <c r="AJ698" s="40">
        <v>65</v>
      </c>
      <c r="AK698" s="40"/>
      <c r="AL698" s="40"/>
      <c r="AM698" s="40"/>
      <c r="AN698" s="40">
        <v>0</v>
      </c>
      <c r="AO698" s="40"/>
      <c r="AP698" s="40">
        <v>5</v>
      </c>
      <c r="AQ698" s="40"/>
      <c r="AR698" s="40"/>
      <c r="AS698" s="40"/>
      <c r="AT698" s="40">
        <v>0</v>
      </c>
    </row>
    <row r="699" spans="1:46"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spans="1:46" s="1" customFormat="1" ht="20.100000000000001" customHeight="1" x14ac:dyDescent="0.2">
      <c r="A700" s="3"/>
      <c r="B700" s="6"/>
      <c r="C700" s="42" t="s">
        <v>180</v>
      </c>
      <c r="D700" s="42"/>
      <c r="E700" s="5"/>
      <c r="F700" s="44">
        <v>274</v>
      </c>
      <c r="G700" s="45"/>
      <c r="H700" s="45"/>
      <c r="I700" s="45"/>
      <c r="J700" s="44">
        <v>802</v>
      </c>
      <c r="K700" s="44">
        <v>20</v>
      </c>
      <c r="L700" s="44">
        <v>11</v>
      </c>
      <c r="M700" s="45"/>
      <c r="N700" s="44">
        <v>833</v>
      </c>
      <c r="O700" s="45"/>
      <c r="P700" s="45"/>
      <c r="Q700" s="45"/>
      <c r="R700" s="44">
        <v>0</v>
      </c>
      <c r="S700" s="44">
        <v>36</v>
      </c>
      <c r="T700" s="44">
        <v>142</v>
      </c>
      <c r="U700" s="44">
        <v>47</v>
      </c>
      <c r="V700" s="45"/>
      <c r="W700" s="44">
        <v>44</v>
      </c>
      <c r="X700" s="44">
        <v>2</v>
      </c>
      <c r="Y700" s="44">
        <v>3</v>
      </c>
      <c r="Z700" s="44">
        <v>41</v>
      </c>
      <c r="AA700" s="44">
        <v>29</v>
      </c>
      <c r="AB700" s="44">
        <v>22</v>
      </c>
      <c r="AC700" s="44">
        <v>433</v>
      </c>
      <c r="AD700" s="44">
        <v>1</v>
      </c>
      <c r="AE700" s="45"/>
      <c r="AF700" s="44">
        <v>800</v>
      </c>
      <c r="AG700" s="45"/>
      <c r="AH700" s="45"/>
      <c r="AI700" s="45"/>
      <c r="AJ700" s="44">
        <v>301</v>
      </c>
      <c r="AK700" s="45"/>
      <c r="AL700" s="45"/>
      <c r="AM700" s="45"/>
      <c r="AN700" s="44">
        <v>0</v>
      </c>
      <c r="AO700" s="45"/>
      <c r="AP700" s="44">
        <v>6</v>
      </c>
      <c r="AQ700" s="45"/>
      <c r="AR700" s="45"/>
      <c r="AS700" s="45"/>
      <c r="AT700" s="44">
        <v>6</v>
      </c>
    </row>
    <row r="701" spans="1:46"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row>
    <row r="702" spans="1:46" s="1" customFormat="1" ht="20.100000000000001" customHeight="1" x14ac:dyDescent="0.25">
      <c r="A702" s="3"/>
      <c r="B702" s="49" t="s">
        <v>328</v>
      </c>
      <c r="C702" s="50"/>
      <c r="D702" s="50"/>
      <c r="E702" s="5"/>
      <c r="F702" s="51">
        <v>274</v>
      </c>
      <c r="G702" s="52"/>
      <c r="H702" s="52"/>
      <c r="I702" s="52"/>
      <c r="J702" s="51">
        <v>802</v>
      </c>
      <c r="K702" s="51">
        <v>20</v>
      </c>
      <c r="L702" s="51">
        <v>11</v>
      </c>
      <c r="M702" s="52"/>
      <c r="N702" s="51">
        <v>833</v>
      </c>
      <c r="O702" s="52"/>
      <c r="P702" s="52"/>
      <c r="Q702" s="52"/>
      <c r="R702" s="51">
        <v>0</v>
      </c>
      <c r="S702" s="51">
        <v>36</v>
      </c>
      <c r="T702" s="51">
        <v>142</v>
      </c>
      <c r="U702" s="51">
        <v>47</v>
      </c>
      <c r="V702" s="52"/>
      <c r="W702" s="51">
        <v>44</v>
      </c>
      <c r="X702" s="51">
        <v>2</v>
      </c>
      <c r="Y702" s="51">
        <v>3</v>
      </c>
      <c r="Z702" s="51">
        <v>41</v>
      </c>
      <c r="AA702" s="51">
        <v>29</v>
      </c>
      <c r="AB702" s="51">
        <v>22</v>
      </c>
      <c r="AC702" s="51">
        <v>433</v>
      </c>
      <c r="AD702" s="51">
        <v>1</v>
      </c>
      <c r="AE702" s="52"/>
      <c r="AF702" s="51">
        <v>800</v>
      </c>
      <c r="AG702" s="52"/>
      <c r="AH702" s="52"/>
      <c r="AI702" s="52"/>
      <c r="AJ702" s="51">
        <v>301</v>
      </c>
      <c r="AK702" s="52"/>
      <c r="AL702" s="52"/>
      <c r="AM702" s="52"/>
      <c r="AN702" s="51">
        <v>0</v>
      </c>
      <c r="AO702" s="52"/>
      <c r="AP702" s="51">
        <v>6</v>
      </c>
      <c r="AQ702" s="52"/>
      <c r="AR702" s="52"/>
      <c r="AS702" s="52"/>
      <c r="AT702" s="51">
        <v>6</v>
      </c>
    </row>
    <row r="703" spans="1:46"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spans="1:46"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spans="1:46"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spans="1:46" ht="20.100000000000001" customHeight="1" x14ac:dyDescent="0.2">
      <c r="B706" s="5"/>
      <c r="D706" s="2" t="s">
        <v>98</v>
      </c>
      <c r="F706" s="37">
        <v>72</v>
      </c>
      <c r="G706" s="37"/>
      <c r="H706" s="37"/>
      <c r="I706" s="37"/>
      <c r="J706" s="37">
        <v>312</v>
      </c>
      <c r="K706" s="37">
        <v>13</v>
      </c>
      <c r="L706" s="37">
        <v>0</v>
      </c>
      <c r="M706" s="37"/>
      <c r="N706" s="37">
        <v>325</v>
      </c>
      <c r="O706" s="37"/>
      <c r="P706" s="37"/>
      <c r="Q706" s="37"/>
      <c r="R706" s="37">
        <v>0</v>
      </c>
      <c r="S706" s="37">
        <v>7</v>
      </c>
      <c r="T706" s="37">
        <v>72</v>
      </c>
      <c r="U706" s="37">
        <v>15</v>
      </c>
      <c r="V706" s="37"/>
      <c r="W706" s="37">
        <v>44</v>
      </c>
      <c r="X706" s="37">
        <v>0</v>
      </c>
      <c r="Y706" s="37">
        <v>3</v>
      </c>
      <c r="Z706" s="37">
        <v>33</v>
      </c>
      <c r="AA706" s="37">
        <v>9</v>
      </c>
      <c r="AB706" s="37">
        <v>3</v>
      </c>
      <c r="AC706" s="37">
        <v>138</v>
      </c>
      <c r="AD706" s="37">
        <v>0</v>
      </c>
      <c r="AE706" s="37"/>
      <c r="AF706" s="37">
        <v>324</v>
      </c>
      <c r="AG706" s="37"/>
      <c r="AH706" s="37"/>
      <c r="AI706" s="37"/>
      <c r="AJ706" s="37">
        <v>59</v>
      </c>
      <c r="AK706" s="37"/>
      <c r="AL706" s="37"/>
      <c r="AM706" s="37"/>
      <c r="AN706" s="37">
        <v>0</v>
      </c>
      <c r="AO706" s="37"/>
      <c r="AP706" s="37">
        <v>14</v>
      </c>
      <c r="AQ706" s="37"/>
      <c r="AR706" s="37"/>
      <c r="AS706" s="37"/>
      <c r="AT706" s="37">
        <v>2</v>
      </c>
    </row>
    <row r="707" spans="1:46" ht="20.100000000000001" customHeight="1" x14ac:dyDescent="0.2">
      <c r="D707" s="38" t="s">
        <v>99</v>
      </c>
      <c r="F707" s="39">
        <v>84</v>
      </c>
      <c r="G707" s="40"/>
      <c r="H707" s="40"/>
      <c r="I707" s="40"/>
      <c r="J707" s="39">
        <v>309</v>
      </c>
      <c r="K707" s="39">
        <v>11</v>
      </c>
      <c r="L707" s="39">
        <v>3</v>
      </c>
      <c r="M707" s="40"/>
      <c r="N707" s="39">
        <v>323</v>
      </c>
      <c r="O707" s="40"/>
      <c r="P707" s="40"/>
      <c r="Q707" s="40"/>
      <c r="R707" s="39">
        <v>0</v>
      </c>
      <c r="S707" s="39">
        <v>9</v>
      </c>
      <c r="T707" s="39">
        <v>57</v>
      </c>
      <c r="U707" s="39">
        <v>22</v>
      </c>
      <c r="V707" s="40"/>
      <c r="W707" s="39">
        <v>41</v>
      </c>
      <c r="X707" s="39">
        <v>0</v>
      </c>
      <c r="Y707" s="39">
        <v>2</v>
      </c>
      <c r="Z707" s="39">
        <v>16</v>
      </c>
      <c r="AA707" s="39">
        <v>10</v>
      </c>
      <c r="AB707" s="39">
        <v>11</v>
      </c>
      <c r="AC707" s="39">
        <v>138</v>
      </c>
      <c r="AD707" s="39">
        <v>0</v>
      </c>
      <c r="AE707" s="40"/>
      <c r="AF707" s="39">
        <v>306</v>
      </c>
      <c r="AG707" s="40"/>
      <c r="AH707" s="40"/>
      <c r="AI707" s="40"/>
      <c r="AJ707" s="39">
        <v>89</v>
      </c>
      <c r="AK707" s="40"/>
      <c r="AL707" s="40"/>
      <c r="AM707" s="40"/>
      <c r="AN707" s="39">
        <v>0</v>
      </c>
      <c r="AO707" s="40"/>
      <c r="AP707" s="39">
        <v>12</v>
      </c>
      <c r="AQ707" s="40"/>
      <c r="AR707" s="40"/>
      <c r="AS707" s="40"/>
      <c r="AT707" s="39">
        <v>2</v>
      </c>
    </row>
    <row r="708" spans="1:46" ht="20.100000000000001" customHeight="1" x14ac:dyDescent="0.2">
      <c r="D708" s="2" t="s">
        <v>113</v>
      </c>
      <c r="F708" s="37">
        <v>39</v>
      </c>
      <c r="G708" s="37"/>
      <c r="H708" s="37"/>
      <c r="I708" s="37"/>
      <c r="J708" s="37">
        <v>311</v>
      </c>
      <c r="K708" s="37">
        <v>13</v>
      </c>
      <c r="L708" s="37">
        <v>3</v>
      </c>
      <c r="M708" s="37"/>
      <c r="N708" s="37">
        <v>327</v>
      </c>
      <c r="O708" s="37"/>
      <c r="P708" s="37"/>
      <c r="Q708" s="37"/>
      <c r="R708" s="37">
        <v>0</v>
      </c>
      <c r="S708" s="37">
        <v>9</v>
      </c>
      <c r="T708" s="37">
        <v>64</v>
      </c>
      <c r="U708" s="37">
        <v>23</v>
      </c>
      <c r="V708" s="37"/>
      <c r="W708" s="37">
        <v>29</v>
      </c>
      <c r="X708" s="37">
        <v>1</v>
      </c>
      <c r="Y708" s="37">
        <v>5</v>
      </c>
      <c r="Z708" s="37">
        <v>21</v>
      </c>
      <c r="AA708" s="37">
        <v>6</v>
      </c>
      <c r="AB708" s="37">
        <v>6</v>
      </c>
      <c r="AC708" s="37">
        <v>152</v>
      </c>
      <c r="AD708" s="37">
        <v>0</v>
      </c>
      <c r="AE708" s="37"/>
      <c r="AF708" s="37">
        <v>316</v>
      </c>
      <c r="AG708" s="37"/>
      <c r="AH708" s="37"/>
      <c r="AI708" s="37"/>
      <c r="AJ708" s="37">
        <v>36</v>
      </c>
      <c r="AK708" s="37"/>
      <c r="AL708" s="37"/>
      <c r="AM708" s="37"/>
      <c r="AN708" s="37">
        <v>0</v>
      </c>
      <c r="AO708" s="37"/>
      <c r="AP708" s="37">
        <v>14</v>
      </c>
      <c r="AQ708" s="37"/>
      <c r="AR708" s="37"/>
      <c r="AS708" s="37"/>
      <c r="AT708" s="37">
        <v>66</v>
      </c>
    </row>
    <row r="709" spans="1:46" ht="20.100000000000001" customHeight="1" x14ac:dyDescent="0.2">
      <c r="D709" s="38" t="s">
        <v>174</v>
      </c>
      <c r="F709" s="39">
        <v>62</v>
      </c>
      <c r="G709" s="40"/>
      <c r="H709" s="40"/>
      <c r="I709" s="40"/>
      <c r="J709" s="39">
        <v>306</v>
      </c>
      <c r="K709" s="39">
        <v>8</v>
      </c>
      <c r="L709" s="39">
        <v>2</v>
      </c>
      <c r="M709" s="40"/>
      <c r="N709" s="39">
        <v>316</v>
      </c>
      <c r="O709" s="40"/>
      <c r="P709" s="40"/>
      <c r="Q709" s="40"/>
      <c r="R709" s="39">
        <v>0</v>
      </c>
      <c r="S709" s="39">
        <v>19</v>
      </c>
      <c r="T709" s="39">
        <v>57</v>
      </c>
      <c r="U709" s="39">
        <v>7</v>
      </c>
      <c r="V709" s="40"/>
      <c r="W709" s="39">
        <v>29</v>
      </c>
      <c r="X709" s="39">
        <v>1</v>
      </c>
      <c r="Y709" s="39">
        <v>5</v>
      </c>
      <c r="Z709" s="39">
        <v>31</v>
      </c>
      <c r="AA709" s="39">
        <v>17</v>
      </c>
      <c r="AB709" s="39">
        <v>12</v>
      </c>
      <c r="AC709" s="39">
        <v>147</v>
      </c>
      <c r="AD709" s="39">
        <v>0</v>
      </c>
      <c r="AE709" s="40"/>
      <c r="AF709" s="39">
        <v>325</v>
      </c>
      <c r="AG709" s="40"/>
      <c r="AH709" s="40"/>
      <c r="AI709" s="40"/>
      <c r="AJ709" s="39">
        <v>53</v>
      </c>
      <c r="AK709" s="40"/>
      <c r="AL709" s="40"/>
      <c r="AM709" s="40"/>
      <c r="AN709" s="39">
        <v>0</v>
      </c>
      <c r="AO709" s="40"/>
      <c r="AP709" s="39">
        <v>0</v>
      </c>
      <c r="AQ709" s="40"/>
      <c r="AR709" s="40"/>
      <c r="AS709" s="40"/>
      <c r="AT709" s="39">
        <v>0</v>
      </c>
    </row>
    <row r="710" spans="1:46"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spans="1:46" s="1" customFormat="1" ht="20.100000000000001" customHeight="1" x14ac:dyDescent="0.2">
      <c r="A711" s="3"/>
      <c r="B711" s="6"/>
      <c r="C711" s="42" t="s">
        <v>180</v>
      </c>
      <c r="D711" s="42"/>
      <c r="E711" s="5"/>
      <c r="F711" s="44">
        <v>257</v>
      </c>
      <c r="G711" s="45"/>
      <c r="H711" s="45"/>
      <c r="I711" s="45"/>
      <c r="J711" s="44">
        <v>1238</v>
      </c>
      <c r="K711" s="44">
        <v>45</v>
      </c>
      <c r="L711" s="44">
        <v>8</v>
      </c>
      <c r="M711" s="45"/>
      <c r="N711" s="44">
        <v>1291</v>
      </c>
      <c r="O711" s="45"/>
      <c r="P711" s="45"/>
      <c r="Q711" s="45"/>
      <c r="R711" s="44">
        <v>0</v>
      </c>
      <c r="S711" s="44">
        <v>44</v>
      </c>
      <c r="T711" s="44">
        <v>250</v>
      </c>
      <c r="U711" s="44">
        <v>67</v>
      </c>
      <c r="V711" s="45"/>
      <c r="W711" s="44">
        <v>143</v>
      </c>
      <c r="X711" s="44">
        <v>2</v>
      </c>
      <c r="Y711" s="44">
        <v>15</v>
      </c>
      <c r="Z711" s="44">
        <v>101</v>
      </c>
      <c r="AA711" s="44">
        <v>42</v>
      </c>
      <c r="AB711" s="44">
        <v>32</v>
      </c>
      <c r="AC711" s="44">
        <v>575</v>
      </c>
      <c r="AD711" s="44">
        <v>0</v>
      </c>
      <c r="AE711" s="45"/>
      <c r="AF711" s="44">
        <v>1271</v>
      </c>
      <c r="AG711" s="45"/>
      <c r="AH711" s="45"/>
      <c r="AI711" s="45"/>
      <c r="AJ711" s="44">
        <v>237</v>
      </c>
      <c r="AK711" s="45"/>
      <c r="AL711" s="45"/>
      <c r="AM711" s="45"/>
      <c r="AN711" s="44">
        <v>0</v>
      </c>
      <c r="AO711" s="45"/>
      <c r="AP711" s="44">
        <v>40</v>
      </c>
      <c r="AQ711" s="45"/>
      <c r="AR711" s="45"/>
      <c r="AS711" s="45"/>
      <c r="AT711" s="44">
        <v>70</v>
      </c>
    </row>
    <row r="712" spans="1:46"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row>
    <row r="713" spans="1:46" s="1" customFormat="1" ht="20.100000000000001" customHeight="1" x14ac:dyDescent="0.25">
      <c r="A713" s="3"/>
      <c r="B713" s="49" t="s">
        <v>330</v>
      </c>
      <c r="C713" s="50"/>
      <c r="D713" s="50"/>
      <c r="E713" s="5"/>
      <c r="F713" s="51">
        <v>257</v>
      </c>
      <c r="G713" s="52"/>
      <c r="H713" s="52"/>
      <c r="I713" s="52"/>
      <c r="J713" s="51">
        <v>1238</v>
      </c>
      <c r="K713" s="51">
        <v>45</v>
      </c>
      <c r="L713" s="51">
        <v>8</v>
      </c>
      <c r="M713" s="52"/>
      <c r="N713" s="51">
        <v>1291</v>
      </c>
      <c r="O713" s="52"/>
      <c r="P713" s="52"/>
      <c r="Q713" s="52"/>
      <c r="R713" s="51">
        <v>0</v>
      </c>
      <c r="S713" s="51">
        <v>44</v>
      </c>
      <c r="T713" s="51">
        <v>250</v>
      </c>
      <c r="U713" s="51">
        <v>67</v>
      </c>
      <c r="V713" s="52"/>
      <c r="W713" s="51">
        <v>143</v>
      </c>
      <c r="X713" s="51">
        <v>2</v>
      </c>
      <c r="Y713" s="51">
        <v>15</v>
      </c>
      <c r="Z713" s="51">
        <v>101</v>
      </c>
      <c r="AA713" s="51">
        <v>42</v>
      </c>
      <c r="AB713" s="51">
        <v>32</v>
      </c>
      <c r="AC713" s="51">
        <v>575</v>
      </c>
      <c r="AD713" s="51">
        <v>0</v>
      </c>
      <c r="AE713" s="52"/>
      <c r="AF713" s="51">
        <v>1271</v>
      </c>
      <c r="AG713" s="52"/>
      <c r="AH713" s="52"/>
      <c r="AI713" s="52"/>
      <c r="AJ713" s="51">
        <v>237</v>
      </c>
      <c r="AK713" s="52"/>
      <c r="AL713" s="52"/>
      <c r="AM713" s="52"/>
      <c r="AN713" s="51">
        <v>0</v>
      </c>
      <c r="AO713" s="52"/>
      <c r="AP713" s="51">
        <v>40</v>
      </c>
      <c r="AQ713" s="52"/>
      <c r="AR713" s="52"/>
      <c r="AS713" s="52"/>
      <c r="AT713" s="51">
        <v>70</v>
      </c>
    </row>
    <row r="714" spans="1:46"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row>
    <row r="715" spans="1:46"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row>
    <row r="716" spans="1:46"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row>
    <row r="717" spans="1:46" s="1" customFormat="1" ht="20.100000000000001" customHeight="1" x14ac:dyDescent="0.2">
      <c r="A717" s="3"/>
      <c r="B717" s="55"/>
      <c r="C717" s="3"/>
      <c r="D717" s="2" t="s">
        <v>98</v>
      </c>
      <c r="E717" s="5"/>
      <c r="F717" s="37">
        <v>127</v>
      </c>
      <c r="G717" s="37"/>
      <c r="H717" s="37"/>
      <c r="I717" s="37"/>
      <c r="J717" s="37">
        <v>1606</v>
      </c>
      <c r="K717" s="37">
        <v>18</v>
      </c>
      <c r="L717" s="37">
        <v>10</v>
      </c>
      <c r="M717" s="37"/>
      <c r="N717" s="37">
        <v>1634</v>
      </c>
      <c r="O717" s="37"/>
      <c r="P717" s="37"/>
      <c r="Q717" s="37"/>
      <c r="R717" s="37">
        <v>0</v>
      </c>
      <c r="S717" s="37">
        <v>29</v>
      </c>
      <c r="T717" s="37">
        <v>72</v>
      </c>
      <c r="U717" s="37">
        <v>194</v>
      </c>
      <c r="V717" s="37"/>
      <c r="W717" s="37">
        <v>960</v>
      </c>
      <c r="X717" s="37">
        <v>0</v>
      </c>
      <c r="Y717" s="37">
        <v>4</v>
      </c>
      <c r="Z717" s="37">
        <v>61</v>
      </c>
      <c r="AA717" s="37">
        <v>33</v>
      </c>
      <c r="AB717" s="37">
        <v>29</v>
      </c>
      <c r="AC717" s="37">
        <v>235</v>
      </c>
      <c r="AD717" s="37">
        <v>0</v>
      </c>
      <c r="AE717" s="37"/>
      <c r="AF717" s="37">
        <v>1617</v>
      </c>
      <c r="AG717" s="37"/>
      <c r="AH717" s="37"/>
      <c r="AI717" s="37"/>
      <c r="AJ717" s="37">
        <v>144</v>
      </c>
      <c r="AK717" s="37"/>
      <c r="AL717" s="37"/>
      <c r="AM717" s="37"/>
      <c r="AN717" s="37">
        <v>0</v>
      </c>
      <c r="AO717" s="37"/>
      <c r="AP717" s="37">
        <v>0</v>
      </c>
      <c r="AQ717" s="37"/>
      <c r="AR717" s="37"/>
      <c r="AS717" s="37"/>
      <c r="AT717" s="37">
        <v>71</v>
      </c>
    </row>
    <row r="718" spans="1:46" s="1" customFormat="1" ht="20.100000000000001" customHeight="1" x14ac:dyDescent="0.2">
      <c r="A718" s="3"/>
      <c r="B718" s="55"/>
      <c r="C718" s="3"/>
      <c r="D718" s="38" t="s">
        <v>99</v>
      </c>
      <c r="E718" s="5"/>
      <c r="F718" s="39">
        <v>159</v>
      </c>
      <c r="G718" s="40"/>
      <c r="H718" s="40"/>
      <c r="I718" s="40"/>
      <c r="J718" s="39">
        <v>1912</v>
      </c>
      <c r="K718" s="39">
        <v>57</v>
      </c>
      <c r="L718" s="39">
        <v>4</v>
      </c>
      <c r="M718" s="40"/>
      <c r="N718" s="39">
        <v>1973</v>
      </c>
      <c r="O718" s="40"/>
      <c r="P718" s="40"/>
      <c r="Q718" s="40"/>
      <c r="R718" s="39">
        <v>2</v>
      </c>
      <c r="S718" s="39">
        <v>35</v>
      </c>
      <c r="T718" s="39">
        <v>85</v>
      </c>
      <c r="U718" s="39">
        <v>119</v>
      </c>
      <c r="V718" s="40"/>
      <c r="W718" s="39">
        <v>940</v>
      </c>
      <c r="X718" s="39">
        <v>5</v>
      </c>
      <c r="Y718" s="39">
        <v>8</v>
      </c>
      <c r="Z718" s="39">
        <v>137</v>
      </c>
      <c r="AA718" s="39">
        <v>23</v>
      </c>
      <c r="AB718" s="39">
        <v>30</v>
      </c>
      <c r="AC718" s="39">
        <v>517</v>
      </c>
      <c r="AD718" s="39">
        <v>4</v>
      </c>
      <c r="AE718" s="40"/>
      <c r="AF718" s="39">
        <v>1905</v>
      </c>
      <c r="AG718" s="40"/>
      <c r="AH718" s="40"/>
      <c r="AI718" s="40"/>
      <c r="AJ718" s="39">
        <v>216</v>
      </c>
      <c r="AK718" s="40"/>
      <c r="AL718" s="40"/>
      <c r="AM718" s="40"/>
      <c r="AN718" s="39">
        <v>0</v>
      </c>
      <c r="AO718" s="40"/>
      <c r="AP718" s="39">
        <v>11</v>
      </c>
      <c r="AQ718" s="40"/>
      <c r="AR718" s="40"/>
      <c r="AS718" s="40"/>
      <c r="AT718" s="39">
        <v>57</v>
      </c>
    </row>
    <row r="719" spans="1:46" s="1" customFormat="1" ht="20.100000000000001" customHeight="1" x14ac:dyDescent="0.2">
      <c r="A719" s="3"/>
      <c r="B719" s="55"/>
      <c r="C719" s="3"/>
      <c r="D719" s="2" t="s">
        <v>113</v>
      </c>
      <c r="E719" s="5"/>
      <c r="F719" s="37">
        <v>135</v>
      </c>
      <c r="G719" s="37"/>
      <c r="H719" s="37"/>
      <c r="I719" s="37"/>
      <c r="J719" s="37">
        <v>1490</v>
      </c>
      <c r="K719" s="37">
        <v>2</v>
      </c>
      <c r="L719" s="37">
        <v>3</v>
      </c>
      <c r="M719" s="37"/>
      <c r="N719" s="37">
        <v>1495</v>
      </c>
      <c r="O719" s="37"/>
      <c r="P719" s="37"/>
      <c r="Q719" s="37"/>
      <c r="R719" s="37">
        <v>0</v>
      </c>
      <c r="S719" s="37">
        <v>12</v>
      </c>
      <c r="T719" s="37">
        <v>30</v>
      </c>
      <c r="U719" s="37">
        <v>61</v>
      </c>
      <c r="V719" s="37"/>
      <c r="W719" s="37">
        <v>931</v>
      </c>
      <c r="X719" s="37">
        <v>10</v>
      </c>
      <c r="Y719" s="37">
        <v>5</v>
      </c>
      <c r="Z719" s="37">
        <v>141</v>
      </c>
      <c r="AA719" s="37">
        <v>24</v>
      </c>
      <c r="AB719" s="37">
        <v>45</v>
      </c>
      <c r="AC719" s="37">
        <v>174</v>
      </c>
      <c r="AD719" s="37">
        <v>0</v>
      </c>
      <c r="AE719" s="37"/>
      <c r="AF719" s="37">
        <v>1433</v>
      </c>
      <c r="AG719" s="37"/>
      <c r="AH719" s="37"/>
      <c r="AI719" s="37"/>
      <c r="AJ719" s="37">
        <v>184</v>
      </c>
      <c r="AK719" s="37"/>
      <c r="AL719" s="37"/>
      <c r="AM719" s="37"/>
      <c r="AN719" s="37">
        <v>0</v>
      </c>
      <c r="AO719" s="37"/>
      <c r="AP719" s="37">
        <v>13</v>
      </c>
      <c r="AQ719" s="37"/>
      <c r="AR719" s="37"/>
      <c r="AS719" s="37"/>
      <c r="AT719" s="37">
        <v>102</v>
      </c>
    </row>
    <row r="720" spans="1:46"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row>
    <row r="721" spans="1:46" s="1" customFormat="1" ht="20.100000000000001" customHeight="1" x14ac:dyDescent="0.2">
      <c r="A721" s="3"/>
      <c r="B721" s="55"/>
      <c r="C721" s="42" t="s">
        <v>180</v>
      </c>
      <c r="D721" s="42"/>
      <c r="E721" s="5"/>
      <c r="F721" s="44">
        <v>421</v>
      </c>
      <c r="G721" s="45"/>
      <c r="H721" s="45"/>
      <c r="I721" s="45"/>
      <c r="J721" s="44">
        <v>5008</v>
      </c>
      <c r="K721" s="44">
        <v>77</v>
      </c>
      <c r="L721" s="44">
        <v>17</v>
      </c>
      <c r="M721" s="45"/>
      <c r="N721" s="44">
        <v>5102</v>
      </c>
      <c r="O721" s="45"/>
      <c r="P721" s="45"/>
      <c r="Q721" s="45"/>
      <c r="R721" s="44">
        <v>2</v>
      </c>
      <c r="S721" s="44">
        <v>76</v>
      </c>
      <c r="T721" s="44">
        <v>187</v>
      </c>
      <c r="U721" s="44">
        <v>374</v>
      </c>
      <c r="V721" s="45"/>
      <c r="W721" s="44">
        <v>2831</v>
      </c>
      <c r="X721" s="44">
        <v>15</v>
      </c>
      <c r="Y721" s="44">
        <v>17</v>
      </c>
      <c r="Z721" s="44">
        <v>339</v>
      </c>
      <c r="AA721" s="44">
        <v>80</v>
      </c>
      <c r="AB721" s="44">
        <v>104</v>
      </c>
      <c r="AC721" s="44">
        <v>926</v>
      </c>
      <c r="AD721" s="44">
        <v>4</v>
      </c>
      <c r="AE721" s="45"/>
      <c r="AF721" s="44">
        <v>4955</v>
      </c>
      <c r="AG721" s="45"/>
      <c r="AH721" s="45"/>
      <c r="AI721" s="45"/>
      <c r="AJ721" s="44">
        <v>544</v>
      </c>
      <c r="AK721" s="45"/>
      <c r="AL721" s="45"/>
      <c r="AM721" s="45"/>
      <c r="AN721" s="44">
        <v>0</v>
      </c>
      <c r="AO721" s="45"/>
      <c r="AP721" s="44">
        <v>24</v>
      </c>
      <c r="AQ721" s="45"/>
      <c r="AR721" s="45"/>
      <c r="AS721" s="45"/>
      <c r="AT721" s="44">
        <v>230</v>
      </c>
    </row>
    <row r="722" spans="1:46"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row>
    <row r="723" spans="1:46" s="1" customFormat="1" ht="20.100000000000001" customHeight="1" x14ac:dyDescent="0.25">
      <c r="A723" s="3"/>
      <c r="B723" s="49" t="s">
        <v>332</v>
      </c>
      <c r="C723" s="50"/>
      <c r="D723" s="50"/>
      <c r="E723" s="5"/>
      <c r="F723" s="51">
        <v>421</v>
      </c>
      <c r="G723" s="52"/>
      <c r="H723" s="52"/>
      <c r="I723" s="52"/>
      <c r="J723" s="51">
        <v>5008</v>
      </c>
      <c r="K723" s="51">
        <v>77</v>
      </c>
      <c r="L723" s="51">
        <v>17</v>
      </c>
      <c r="M723" s="52"/>
      <c r="N723" s="51">
        <v>5102</v>
      </c>
      <c r="O723" s="52"/>
      <c r="P723" s="52"/>
      <c r="Q723" s="52"/>
      <c r="R723" s="51">
        <v>2</v>
      </c>
      <c r="S723" s="51">
        <v>76</v>
      </c>
      <c r="T723" s="51">
        <v>187</v>
      </c>
      <c r="U723" s="51">
        <v>374</v>
      </c>
      <c r="V723" s="52"/>
      <c r="W723" s="51">
        <v>2831</v>
      </c>
      <c r="X723" s="51">
        <v>15</v>
      </c>
      <c r="Y723" s="51">
        <v>17</v>
      </c>
      <c r="Z723" s="51">
        <v>339</v>
      </c>
      <c r="AA723" s="51">
        <v>80</v>
      </c>
      <c r="AB723" s="51">
        <v>104</v>
      </c>
      <c r="AC723" s="51">
        <v>926</v>
      </c>
      <c r="AD723" s="51">
        <v>4</v>
      </c>
      <c r="AE723" s="52"/>
      <c r="AF723" s="51">
        <v>4955</v>
      </c>
      <c r="AG723" s="52"/>
      <c r="AH723" s="52"/>
      <c r="AI723" s="52"/>
      <c r="AJ723" s="51">
        <v>544</v>
      </c>
      <c r="AK723" s="52"/>
      <c r="AL723" s="52"/>
      <c r="AM723" s="52"/>
      <c r="AN723" s="51">
        <v>0</v>
      </c>
      <c r="AO723" s="52"/>
      <c r="AP723" s="51">
        <v>24</v>
      </c>
      <c r="AQ723" s="52"/>
      <c r="AR723" s="52"/>
      <c r="AS723" s="52"/>
      <c r="AT723" s="51">
        <v>230</v>
      </c>
    </row>
    <row r="724" spans="1:46"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row>
    <row r="725" spans="1:46"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row>
    <row r="726" spans="1:46"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row>
    <row r="727" spans="1:46" s="1" customFormat="1" ht="20.100000000000001" customHeight="1" x14ac:dyDescent="0.2">
      <c r="A727" s="3"/>
      <c r="B727" s="55"/>
      <c r="C727" s="3"/>
      <c r="D727" s="2" t="s">
        <v>98</v>
      </c>
      <c r="E727" s="5"/>
      <c r="F727" s="37">
        <v>70</v>
      </c>
      <c r="G727" s="37"/>
      <c r="H727" s="37"/>
      <c r="I727" s="37"/>
      <c r="J727" s="37">
        <v>347</v>
      </c>
      <c r="K727" s="37">
        <v>1</v>
      </c>
      <c r="L727" s="37">
        <v>4</v>
      </c>
      <c r="M727" s="37"/>
      <c r="N727" s="37">
        <v>352</v>
      </c>
      <c r="O727" s="37"/>
      <c r="P727" s="37"/>
      <c r="Q727" s="37"/>
      <c r="R727" s="37">
        <v>0</v>
      </c>
      <c r="S727" s="37">
        <v>3</v>
      </c>
      <c r="T727" s="37">
        <v>63</v>
      </c>
      <c r="U727" s="37">
        <v>11</v>
      </c>
      <c r="V727" s="37"/>
      <c r="W727" s="37">
        <v>15</v>
      </c>
      <c r="X727" s="37">
        <v>1</v>
      </c>
      <c r="Y727" s="37">
        <v>4</v>
      </c>
      <c r="Z727" s="37">
        <v>25</v>
      </c>
      <c r="AA727" s="37">
        <v>19</v>
      </c>
      <c r="AB727" s="37">
        <v>8</v>
      </c>
      <c r="AC727" s="37">
        <v>194</v>
      </c>
      <c r="AD727" s="37">
        <v>0</v>
      </c>
      <c r="AE727" s="37"/>
      <c r="AF727" s="37">
        <v>343</v>
      </c>
      <c r="AG727" s="37"/>
      <c r="AH727" s="37"/>
      <c r="AI727" s="37"/>
      <c r="AJ727" s="37">
        <v>66</v>
      </c>
      <c r="AK727" s="37"/>
      <c r="AL727" s="37"/>
      <c r="AM727" s="37"/>
      <c r="AN727" s="37">
        <v>0</v>
      </c>
      <c r="AO727" s="37"/>
      <c r="AP727" s="37">
        <v>13</v>
      </c>
      <c r="AQ727" s="37"/>
      <c r="AR727" s="37"/>
      <c r="AS727" s="37"/>
      <c r="AT727" s="37">
        <v>0</v>
      </c>
    </row>
    <row r="728" spans="1:46" s="1" customFormat="1" ht="20.100000000000001" customHeight="1" x14ac:dyDescent="0.2">
      <c r="A728" s="3"/>
      <c r="B728" s="55"/>
      <c r="C728" s="3"/>
      <c r="D728" s="38" t="s">
        <v>99</v>
      </c>
      <c r="E728" s="5"/>
      <c r="F728" s="39">
        <v>89</v>
      </c>
      <c r="G728" s="40"/>
      <c r="H728" s="40"/>
      <c r="I728" s="40"/>
      <c r="J728" s="39">
        <v>384</v>
      </c>
      <c r="K728" s="39">
        <v>1</v>
      </c>
      <c r="L728" s="39">
        <v>5</v>
      </c>
      <c r="M728" s="40"/>
      <c r="N728" s="39">
        <v>390</v>
      </c>
      <c r="O728" s="40"/>
      <c r="P728" s="40"/>
      <c r="Q728" s="40"/>
      <c r="R728" s="39">
        <v>0</v>
      </c>
      <c r="S728" s="39">
        <v>2</v>
      </c>
      <c r="T728" s="39">
        <v>81</v>
      </c>
      <c r="U728" s="39">
        <v>25</v>
      </c>
      <c r="V728" s="40"/>
      <c r="W728" s="39">
        <v>34</v>
      </c>
      <c r="X728" s="39">
        <v>0</v>
      </c>
      <c r="Y728" s="39">
        <v>0</v>
      </c>
      <c r="Z728" s="39">
        <v>17</v>
      </c>
      <c r="AA728" s="39">
        <v>8</v>
      </c>
      <c r="AB728" s="39">
        <v>17</v>
      </c>
      <c r="AC728" s="39">
        <v>193</v>
      </c>
      <c r="AD728" s="39">
        <v>0</v>
      </c>
      <c r="AE728" s="40"/>
      <c r="AF728" s="39">
        <v>377</v>
      </c>
      <c r="AG728" s="40"/>
      <c r="AH728" s="40"/>
      <c r="AI728" s="40"/>
      <c r="AJ728" s="39">
        <v>87</v>
      </c>
      <c r="AK728" s="40"/>
      <c r="AL728" s="40"/>
      <c r="AM728" s="40"/>
      <c r="AN728" s="39">
        <v>0</v>
      </c>
      <c r="AO728" s="40"/>
      <c r="AP728" s="39">
        <v>15</v>
      </c>
      <c r="AQ728" s="40"/>
      <c r="AR728" s="40"/>
      <c r="AS728" s="40"/>
      <c r="AT728" s="39">
        <v>60</v>
      </c>
    </row>
    <row r="729" spans="1:46"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row>
    <row r="730" spans="1:46" s="1" customFormat="1" ht="20.100000000000001" customHeight="1" x14ac:dyDescent="0.2">
      <c r="A730" s="3"/>
      <c r="B730" s="55"/>
      <c r="C730" s="42" t="s">
        <v>180</v>
      </c>
      <c r="D730" s="42"/>
      <c r="E730" s="5"/>
      <c r="F730" s="44">
        <v>159</v>
      </c>
      <c r="G730" s="45"/>
      <c r="H730" s="45"/>
      <c r="I730" s="45"/>
      <c r="J730" s="44">
        <v>731</v>
      </c>
      <c r="K730" s="44">
        <v>2</v>
      </c>
      <c r="L730" s="44">
        <v>9</v>
      </c>
      <c r="M730" s="45"/>
      <c r="N730" s="44">
        <v>742</v>
      </c>
      <c r="O730" s="45"/>
      <c r="P730" s="45"/>
      <c r="Q730" s="45"/>
      <c r="R730" s="44">
        <v>0</v>
      </c>
      <c r="S730" s="44">
        <v>5</v>
      </c>
      <c r="T730" s="44">
        <v>144</v>
      </c>
      <c r="U730" s="44">
        <v>36</v>
      </c>
      <c r="V730" s="45"/>
      <c r="W730" s="44">
        <v>49</v>
      </c>
      <c r="X730" s="44">
        <v>1</v>
      </c>
      <c r="Y730" s="44">
        <v>4</v>
      </c>
      <c r="Z730" s="44">
        <v>42</v>
      </c>
      <c r="AA730" s="44">
        <v>27</v>
      </c>
      <c r="AB730" s="44">
        <v>25</v>
      </c>
      <c r="AC730" s="44">
        <v>387</v>
      </c>
      <c r="AD730" s="44">
        <v>0</v>
      </c>
      <c r="AE730" s="45"/>
      <c r="AF730" s="44">
        <v>720</v>
      </c>
      <c r="AG730" s="45"/>
      <c r="AH730" s="45"/>
      <c r="AI730" s="45"/>
      <c r="AJ730" s="44">
        <v>153</v>
      </c>
      <c r="AK730" s="45"/>
      <c r="AL730" s="45"/>
      <c r="AM730" s="45"/>
      <c r="AN730" s="44">
        <v>0</v>
      </c>
      <c r="AO730" s="45"/>
      <c r="AP730" s="44">
        <v>28</v>
      </c>
      <c r="AQ730" s="45"/>
      <c r="AR730" s="45"/>
      <c r="AS730" s="45"/>
      <c r="AT730" s="44">
        <v>60</v>
      </c>
    </row>
    <row r="731" spans="1:46"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row>
    <row r="732" spans="1:46" s="1" customFormat="1" ht="20.100000000000001" customHeight="1" x14ac:dyDescent="0.25">
      <c r="A732" s="3"/>
      <c r="B732" s="49" t="s">
        <v>334</v>
      </c>
      <c r="C732" s="50"/>
      <c r="D732" s="50"/>
      <c r="E732" s="5"/>
      <c r="F732" s="51">
        <v>159</v>
      </c>
      <c r="G732" s="52"/>
      <c r="H732" s="52"/>
      <c r="I732" s="52"/>
      <c r="J732" s="51">
        <v>731</v>
      </c>
      <c r="K732" s="51">
        <v>2</v>
      </c>
      <c r="L732" s="51">
        <v>9</v>
      </c>
      <c r="M732" s="52"/>
      <c r="N732" s="51">
        <v>742</v>
      </c>
      <c r="O732" s="52"/>
      <c r="P732" s="52"/>
      <c r="Q732" s="52"/>
      <c r="R732" s="51">
        <v>0</v>
      </c>
      <c r="S732" s="51">
        <v>5</v>
      </c>
      <c r="T732" s="51">
        <v>144</v>
      </c>
      <c r="U732" s="51">
        <v>36</v>
      </c>
      <c r="V732" s="52"/>
      <c r="W732" s="51">
        <v>49</v>
      </c>
      <c r="X732" s="51">
        <v>1</v>
      </c>
      <c r="Y732" s="51">
        <v>4</v>
      </c>
      <c r="Z732" s="51">
        <v>42</v>
      </c>
      <c r="AA732" s="51">
        <v>27</v>
      </c>
      <c r="AB732" s="51">
        <v>25</v>
      </c>
      <c r="AC732" s="51">
        <v>387</v>
      </c>
      <c r="AD732" s="51">
        <v>0</v>
      </c>
      <c r="AE732" s="52"/>
      <c r="AF732" s="51">
        <v>720</v>
      </c>
      <c r="AG732" s="52"/>
      <c r="AH732" s="52"/>
      <c r="AI732" s="52"/>
      <c r="AJ732" s="51">
        <v>153</v>
      </c>
      <c r="AK732" s="52"/>
      <c r="AL732" s="52"/>
      <c r="AM732" s="52"/>
      <c r="AN732" s="51">
        <v>0</v>
      </c>
      <c r="AO732" s="52"/>
      <c r="AP732" s="51">
        <v>28</v>
      </c>
      <c r="AQ732" s="52"/>
      <c r="AR732" s="52"/>
      <c r="AS732" s="52"/>
      <c r="AT732" s="51">
        <v>60</v>
      </c>
    </row>
    <row r="733" spans="1:46"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row>
    <row r="734" spans="1:46"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row>
    <row r="735" spans="1:46"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row>
    <row r="736" spans="1:46" s="1" customFormat="1" ht="20.100000000000001" customHeight="1" x14ac:dyDescent="0.2">
      <c r="A736" s="3"/>
      <c r="B736" s="55"/>
      <c r="C736" s="3"/>
      <c r="D736" s="2" t="s">
        <v>124</v>
      </c>
      <c r="E736" s="5"/>
      <c r="F736" s="37">
        <v>136</v>
      </c>
      <c r="G736" s="37"/>
      <c r="H736" s="37"/>
      <c r="I736" s="37"/>
      <c r="J736" s="37">
        <v>494</v>
      </c>
      <c r="K736" s="37">
        <v>8</v>
      </c>
      <c r="L736" s="37">
        <v>11</v>
      </c>
      <c r="M736" s="37"/>
      <c r="N736" s="37">
        <v>513</v>
      </c>
      <c r="O736" s="37"/>
      <c r="P736" s="37"/>
      <c r="Q736" s="37"/>
      <c r="R736" s="37">
        <v>5</v>
      </c>
      <c r="S736" s="37">
        <v>14</v>
      </c>
      <c r="T736" s="37">
        <v>70</v>
      </c>
      <c r="U736" s="37">
        <v>42</v>
      </c>
      <c r="V736" s="37"/>
      <c r="W736" s="37">
        <v>71</v>
      </c>
      <c r="X736" s="37">
        <v>2</v>
      </c>
      <c r="Y736" s="37">
        <v>3</v>
      </c>
      <c r="Z736" s="37">
        <v>52</v>
      </c>
      <c r="AA736" s="37">
        <v>12</v>
      </c>
      <c r="AB736" s="37">
        <v>18</v>
      </c>
      <c r="AC736" s="37">
        <v>188</v>
      </c>
      <c r="AD736" s="37">
        <v>0</v>
      </c>
      <c r="AE736" s="37"/>
      <c r="AF736" s="37">
        <v>477</v>
      </c>
      <c r="AG736" s="37"/>
      <c r="AH736" s="37"/>
      <c r="AI736" s="37"/>
      <c r="AJ736" s="37">
        <v>164</v>
      </c>
      <c r="AK736" s="37"/>
      <c r="AL736" s="37"/>
      <c r="AM736" s="37"/>
      <c r="AN736" s="37">
        <v>0</v>
      </c>
      <c r="AO736" s="37"/>
      <c r="AP736" s="37">
        <v>8</v>
      </c>
      <c r="AQ736" s="37"/>
      <c r="AR736" s="37"/>
      <c r="AS736" s="37"/>
      <c r="AT736" s="37">
        <v>39</v>
      </c>
    </row>
    <row r="737" spans="1:46" s="1" customFormat="1" ht="20.100000000000001" customHeight="1" x14ac:dyDescent="0.2">
      <c r="A737" s="3"/>
      <c r="B737" s="55"/>
      <c r="C737" s="3"/>
      <c r="D737" s="38" t="s">
        <v>99</v>
      </c>
      <c r="E737" s="5"/>
      <c r="F737" s="39">
        <v>83</v>
      </c>
      <c r="G737" s="40"/>
      <c r="H737" s="40"/>
      <c r="I737" s="40"/>
      <c r="J737" s="39">
        <v>492</v>
      </c>
      <c r="K737" s="39">
        <v>12</v>
      </c>
      <c r="L737" s="39">
        <v>7</v>
      </c>
      <c r="M737" s="40"/>
      <c r="N737" s="39">
        <v>511</v>
      </c>
      <c r="O737" s="40"/>
      <c r="P737" s="40"/>
      <c r="Q737" s="40"/>
      <c r="R737" s="39">
        <v>3</v>
      </c>
      <c r="S737" s="39">
        <v>7</v>
      </c>
      <c r="T737" s="39">
        <v>124</v>
      </c>
      <c r="U737" s="39">
        <v>41</v>
      </c>
      <c r="V737" s="40"/>
      <c r="W737" s="39">
        <v>52</v>
      </c>
      <c r="X737" s="39">
        <v>2</v>
      </c>
      <c r="Y737" s="39">
        <v>0</v>
      </c>
      <c r="Z737" s="39">
        <v>65</v>
      </c>
      <c r="AA737" s="39">
        <v>9</v>
      </c>
      <c r="AB737" s="39">
        <v>12</v>
      </c>
      <c r="AC737" s="39">
        <v>168</v>
      </c>
      <c r="AD737" s="39">
        <v>0</v>
      </c>
      <c r="AE737" s="40"/>
      <c r="AF737" s="39">
        <v>483</v>
      </c>
      <c r="AG737" s="40"/>
      <c r="AH737" s="40"/>
      <c r="AI737" s="40"/>
      <c r="AJ737" s="39">
        <v>99</v>
      </c>
      <c r="AK737" s="40"/>
      <c r="AL737" s="40"/>
      <c r="AM737" s="40"/>
      <c r="AN737" s="39">
        <v>0</v>
      </c>
      <c r="AO737" s="40"/>
      <c r="AP737" s="39">
        <v>12</v>
      </c>
      <c r="AQ737" s="40"/>
      <c r="AR737" s="40"/>
      <c r="AS737" s="40"/>
      <c r="AT737" s="39">
        <v>6</v>
      </c>
    </row>
    <row r="738" spans="1:46"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row>
    <row r="739" spans="1:46" s="1" customFormat="1" ht="20.100000000000001" customHeight="1" x14ac:dyDescent="0.2">
      <c r="A739" s="3"/>
      <c r="B739" s="55"/>
      <c r="C739" s="42" t="s">
        <v>180</v>
      </c>
      <c r="D739" s="42"/>
      <c r="E739" s="5"/>
      <c r="F739" s="44">
        <v>219</v>
      </c>
      <c r="G739" s="45"/>
      <c r="H739" s="45"/>
      <c r="I739" s="45"/>
      <c r="J739" s="44">
        <v>986</v>
      </c>
      <c r="K739" s="44">
        <v>20</v>
      </c>
      <c r="L739" s="44">
        <v>18</v>
      </c>
      <c r="M739" s="45"/>
      <c r="N739" s="44">
        <v>1024</v>
      </c>
      <c r="O739" s="45"/>
      <c r="P739" s="45"/>
      <c r="Q739" s="45"/>
      <c r="R739" s="44">
        <v>8</v>
      </c>
      <c r="S739" s="44">
        <v>21</v>
      </c>
      <c r="T739" s="44">
        <v>194</v>
      </c>
      <c r="U739" s="44">
        <v>83</v>
      </c>
      <c r="V739" s="45"/>
      <c r="W739" s="44">
        <v>123</v>
      </c>
      <c r="X739" s="44">
        <v>4</v>
      </c>
      <c r="Y739" s="44">
        <v>3</v>
      </c>
      <c r="Z739" s="44">
        <v>117</v>
      </c>
      <c r="AA739" s="44">
        <v>21</v>
      </c>
      <c r="AB739" s="44">
        <v>30</v>
      </c>
      <c r="AC739" s="44">
        <v>356</v>
      </c>
      <c r="AD739" s="44">
        <v>0</v>
      </c>
      <c r="AE739" s="45"/>
      <c r="AF739" s="44">
        <v>960</v>
      </c>
      <c r="AG739" s="45"/>
      <c r="AH739" s="45"/>
      <c r="AI739" s="45"/>
      <c r="AJ739" s="44">
        <v>263</v>
      </c>
      <c r="AK739" s="45"/>
      <c r="AL739" s="45"/>
      <c r="AM739" s="45"/>
      <c r="AN739" s="44">
        <v>0</v>
      </c>
      <c r="AO739" s="45"/>
      <c r="AP739" s="44">
        <v>20</v>
      </c>
      <c r="AQ739" s="45"/>
      <c r="AR739" s="45"/>
      <c r="AS739" s="45"/>
      <c r="AT739" s="44">
        <v>45</v>
      </c>
    </row>
    <row r="740" spans="1:46"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row>
    <row r="741" spans="1:46" s="1" customFormat="1" ht="20.100000000000001" customHeight="1" x14ac:dyDescent="0.25">
      <c r="A741" s="3"/>
      <c r="B741" s="49" t="s">
        <v>336</v>
      </c>
      <c r="C741" s="50"/>
      <c r="D741" s="50"/>
      <c r="E741" s="5"/>
      <c r="F741" s="51">
        <v>219</v>
      </c>
      <c r="G741" s="52"/>
      <c r="H741" s="52"/>
      <c r="I741" s="52"/>
      <c r="J741" s="51">
        <v>986</v>
      </c>
      <c r="K741" s="51">
        <v>20</v>
      </c>
      <c r="L741" s="51">
        <v>18</v>
      </c>
      <c r="M741" s="52"/>
      <c r="N741" s="51">
        <v>1024</v>
      </c>
      <c r="O741" s="52"/>
      <c r="P741" s="52"/>
      <c r="Q741" s="52"/>
      <c r="R741" s="51">
        <v>8</v>
      </c>
      <c r="S741" s="51">
        <v>21</v>
      </c>
      <c r="T741" s="51">
        <v>194</v>
      </c>
      <c r="U741" s="51">
        <v>83</v>
      </c>
      <c r="V741" s="52"/>
      <c r="W741" s="51">
        <v>123</v>
      </c>
      <c r="X741" s="51">
        <v>4</v>
      </c>
      <c r="Y741" s="51">
        <v>3</v>
      </c>
      <c r="Z741" s="51">
        <v>117</v>
      </c>
      <c r="AA741" s="51">
        <v>21</v>
      </c>
      <c r="AB741" s="51">
        <v>30</v>
      </c>
      <c r="AC741" s="51">
        <v>356</v>
      </c>
      <c r="AD741" s="51">
        <v>0</v>
      </c>
      <c r="AE741" s="52"/>
      <c r="AF741" s="51">
        <v>960</v>
      </c>
      <c r="AG741" s="52"/>
      <c r="AH741" s="52"/>
      <c r="AI741" s="52"/>
      <c r="AJ741" s="51">
        <v>263</v>
      </c>
      <c r="AK741" s="52"/>
      <c r="AL741" s="52"/>
      <c r="AM741" s="52"/>
      <c r="AN741" s="51">
        <v>0</v>
      </c>
      <c r="AO741" s="52"/>
      <c r="AP741" s="51">
        <v>20</v>
      </c>
      <c r="AQ741" s="52"/>
      <c r="AR741" s="52"/>
      <c r="AS741" s="52"/>
      <c r="AT741" s="51">
        <v>45</v>
      </c>
    </row>
    <row r="742" spans="1:46"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spans="1:46" s="61" customFormat="1" ht="30" customHeight="1" x14ac:dyDescent="0.2">
      <c r="A743" s="57"/>
      <c r="B743" s="58" t="s">
        <v>337</v>
      </c>
      <c r="C743" s="59"/>
      <c r="D743" s="59"/>
      <c r="E743" s="5"/>
      <c r="F743" s="60">
        <f>52868+33</f>
        <v>52901</v>
      </c>
      <c r="G743" s="52"/>
      <c r="H743" s="52"/>
      <c r="I743" s="52"/>
      <c r="J743" s="60">
        <v>176277</v>
      </c>
      <c r="K743" s="60">
        <v>3987</v>
      </c>
      <c r="L743" s="60">
        <v>2094</v>
      </c>
      <c r="M743" s="52"/>
      <c r="N743" s="60">
        <v>182358</v>
      </c>
      <c r="O743" s="52"/>
      <c r="P743" s="52"/>
      <c r="Q743" s="52"/>
      <c r="R743" s="60">
        <v>265</v>
      </c>
      <c r="S743" s="60">
        <v>8635</v>
      </c>
      <c r="T743" s="60">
        <v>18638</v>
      </c>
      <c r="U743" s="60">
        <v>27331</v>
      </c>
      <c r="V743" s="52"/>
      <c r="W743" s="60">
        <v>19150</v>
      </c>
      <c r="X743" s="60">
        <v>1098</v>
      </c>
      <c r="Y743" s="60">
        <v>5148</v>
      </c>
      <c r="Z743" s="60">
        <v>22289</v>
      </c>
      <c r="AA743" s="60">
        <v>5363</v>
      </c>
      <c r="AB743" s="60">
        <v>7871</v>
      </c>
      <c r="AC743" s="60">
        <v>55290</v>
      </c>
      <c r="AD743" s="60">
        <v>470</v>
      </c>
      <c r="AE743" s="52"/>
      <c r="AF743" s="60">
        <v>171548</v>
      </c>
      <c r="AG743" s="52"/>
      <c r="AH743" s="52"/>
      <c r="AI743" s="52"/>
      <c r="AJ743" s="60">
        <f>(68155+26)+27</f>
        <v>68208</v>
      </c>
      <c r="AK743" s="52"/>
      <c r="AL743" s="52"/>
      <c r="AM743" s="52"/>
      <c r="AN743" s="60">
        <v>10821</v>
      </c>
      <c r="AO743" s="52"/>
      <c r="AP743" s="60">
        <v>6324</v>
      </c>
      <c r="AQ743" s="52"/>
      <c r="AR743" s="52"/>
      <c r="AS743" s="52"/>
      <c r="AT743" s="60">
        <v>11759</v>
      </c>
    </row>
  </sheetData>
  <autoFilter ref="A9:AT743"/>
  <mergeCells count="4">
    <mergeCell ref="A2:AT3"/>
    <mergeCell ref="A4:AT5"/>
    <mergeCell ref="F7:AT7"/>
    <mergeCell ref="A8:D8"/>
  </mergeCells>
  <phoneticPr fontId="2" type="noConversion"/>
  <pageMargins left="0.43307086614173229" right="0" top="0" bottom="0" header="0" footer="0"/>
  <pageSetup paperSize="5" scale="4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T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2" width="12.7109375" style="4" customWidth="1"/>
    <col min="13" max="13" width="1.7109375" style="4" customWidth="1"/>
    <col min="14" max="14" width="12.7109375" style="4" customWidth="1"/>
    <col min="15" max="17" width="1.7109375" style="4" customWidth="1"/>
    <col min="18" max="21" width="12.7109375" style="4" customWidth="1"/>
    <col min="22" max="22" width="1.7109375" style="4" customWidth="1"/>
    <col min="23" max="30" width="12.7109375" style="4" customWidth="1"/>
    <col min="31" max="31" width="1.7109375" style="4" customWidth="1"/>
    <col min="32" max="32" width="12.7109375" style="4" customWidth="1"/>
    <col min="33" max="35" width="1.7109375" style="4" customWidth="1"/>
    <col min="36" max="36" width="12.7109375" style="4" customWidth="1"/>
    <col min="37" max="39" width="1.7109375" style="4" customWidth="1"/>
    <col min="40" max="40" width="12.7109375" style="4" customWidth="1"/>
    <col min="41" max="41" width="1.7109375" style="4" customWidth="1"/>
    <col min="42" max="42" width="12.7109375" style="4" customWidth="1"/>
    <col min="43" max="45" width="1.7109375" style="4" customWidth="1"/>
    <col min="46" max="46" width="12.7109375" style="4" customWidth="1"/>
    <col min="47" max="16384" width="11.42578125" style="7"/>
  </cols>
  <sheetData>
    <row r="2" spans="1:46" ht="12.75" x14ac:dyDescent="0.2">
      <c r="A2" s="84" t="s">
        <v>20</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row>
    <row r="3" spans="1:46"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row>
    <row r="4" spans="1:46"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row>
    <row r="5" spans="1:46"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row>
    <row r="6" spans="1:46"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9"/>
      <c r="AL6" s="9"/>
      <c r="AM6" s="9"/>
      <c r="AN6" s="9"/>
      <c r="AO6" s="9"/>
      <c r="AP6" s="9"/>
      <c r="AQ6" s="9"/>
      <c r="AR6" s="9"/>
      <c r="AS6" s="9"/>
      <c r="AT6" s="9"/>
    </row>
    <row r="7" spans="1:46" ht="30" customHeight="1" thickBot="1" x14ac:dyDescent="0.3">
      <c r="A7" s="13"/>
      <c r="B7" s="13"/>
      <c r="C7" s="13"/>
      <c r="D7" s="14"/>
      <c r="E7" s="14"/>
      <c r="F7" s="86" t="s">
        <v>35</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row>
    <row r="8" spans="1:46" ht="50.1" customHeight="1" thickBot="1" x14ac:dyDescent="0.25">
      <c r="A8" s="87" t="s">
        <v>3</v>
      </c>
      <c r="B8" s="87"/>
      <c r="C8" s="87"/>
      <c r="D8" s="87"/>
      <c r="E8" s="11"/>
      <c r="F8" s="10" t="s">
        <v>4</v>
      </c>
      <c r="G8" s="16"/>
      <c r="H8" s="16"/>
      <c r="I8" s="16"/>
      <c r="J8" s="10" t="s">
        <v>5</v>
      </c>
      <c r="K8" s="10" t="s">
        <v>22</v>
      </c>
      <c r="L8" s="10" t="s">
        <v>23</v>
      </c>
      <c r="M8" s="16"/>
      <c r="N8" s="10" t="s">
        <v>7</v>
      </c>
      <c r="O8" s="16"/>
      <c r="P8" s="16"/>
      <c r="Q8" s="16"/>
      <c r="R8" s="10" t="s">
        <v>10</v>
      </c>
      <c r="S8" s="10" t="s">
        <v>9</v>
      </c>
      <c r="T8" s="10" t="s">
        <v>24</v>
      </c>
      <c r="U8" s="10" t="s">
        <v>86</v>
      </c>
      <c r="V8" s="16"/>
      <c r="W8" s="18" t="s">
        <v>26</v>
      </c>
      <c r="X8" s="18" t="s">
        <v>27</v>
      </c>
      <c r="Y8" s="18" t="s">
        <v>28</v>
      </c>
      <c r="Z8" s="18" t="s">
        <v>29</v>
      </c>
      <c r="AA8" s="18" t="s">
        <v>30</v>
      </c>
      <c r="AB8" s="18" t="s">
        <v>31</v>
      </c>
      <c r="AC8" s="18" t="s">
        <v>32</v>
      </c>
      <c r="AD8" s="10" t="s">
        <v>369</v>
      </c>
      <c r="AE8" s="16"/>
      <c r="AF8" s="10" t="s">
        <v>15</v>
      </c>
      <c r="AG8" s="16"/>
      <c r="AH8" s="16"/>
      <c r="AI8" s="16"/>
      <c r="AJ8" s="10" t="s">
        <v>16</v>
      </c>
      <c r="AK8" s="17"/>
      <c r="AL8" s="17"/>
      <c r="AM8" s="17"/>
      <c r="AN8" s="10" t="s">
        <v>17</v>
      </c>
      <c r="AO8" s="17"/>
      <c r="AP8" s="10" t="s">
        <v>18</v>
      </c>
      <c r="AQ8" s="17"/>
      <c r="AR8" s="17"/>
      <c r="AS8" s="17"/>
      <c r="AT8" s="18" t="s">
        <v>33</v>
      </c>
    </row>
    <row r="9" spans="1:46" ht="20.100000000000001" customHeight="1" x14ac:dyDescent="0.2"/>
    <row r="10" spans="1:46" ht="20.100000000000001" customHeight="1" x14ac:dyDescent="0.2">
      <c r="A10" s="2"/>
      <c r="B10" s="6" t="s">
        <v>96</v>
      </c>
    </row>
    <row r="11" spans="1:46" ht="20.100000000000001" customHeight="1" x14ac:dyDescent="0.2">
      <c r="A11" s="35"/>
      <c r="B11" s="36"/>
      <c r="C11" s="3" t="s">
        <v>97</v>
      </c>
    </row>
    <row r="12" spans="1:46" ht="20.100000000000001" customHeight="1" x14ac:dyDescent="0.2">
      <c r="D12" s="2" t="s">
        <v>98</v>
      </c>
      <c r="F12" s="37">
        <v>0</v>
      </c>
      <c r="G12" s="37"/>
      <c r="H12" s="37"/>
      <c r="I12" s="37"/>
      <c r="J12" s="37">
        <v>0</v>
      </c>
      <c r="K12" s="37">
        <v>0</v>
      </c>
      <c r="L12" s="37">
        <v>0</v>
      </c>
      <c r="M12" s="37"/>
      <c r="N12" s="37">
        <v>0</v>
      </c>
      <c r="O12" s="37"/>
      <c r="P12" s="37"/>
      <c r="Q12" s="37"/>
      <c r="R12" s="37">
        <v>0</v>
      </c>
      <c r="S12" s="37">
        <v>0</v>
      </c>
      <c r="T12" s="37">
        <v>0</v>
      </c>
      <c r="U12" s="37">
        <v>0</v>
      </c>
      <c r="V12" s="37"/>
      <c r="W12" s="37">
        <v>0</v>
      </c>
      <c r="X12" s="37">
        <v>0</v>
      </c>
      <c r="Y12" s="37">
        <v>0</v>
      </c>
      <c r="Z12" s="37">
        <v>0</v>
      </c>
      <c r="AA12" s="37">
        <v>0</v>
      </c>
      <c r="AB12" s="37">
        <v>0</v>
      </c>
      <c r="AC12" s="37">
        <v>0</v>
      </c>
      <c r="AD12" s="37">
        <v>0</v>
      </c>
      <c r="AE12" s="37"/>
      <c r="AF12" s="37">
        <v>0</v>
      </c>
      <c r="AG12" s="37"/>
      <c r="AH12" s="37"/>
      <c r="AI12" s="37"/>
      <c r="AJ12" s="37">
        <v>0</v>
      </c>
      <c r="AK12" s="37"/>
      <c r="AL12" s="37"/>
      <c r="AM12" s="37"/>
      <c r="AN12" s="37">
        <v>0</v>
      </c>
      <c r="AO12" s="37"/>
      <c r="AP12" s="37">
        <v>0</v>
      </c>
      <c r="AQ12" s="37"/>
      <c r="AR12" s="37"/>
      <c r="AS12" s="37"/>
      <c r="AT12" s="37">
        <v>0</v>
      </c>
    </row>
    <row r="13" spans="1:46" ht="20.100000000000001" customHeight="1" x14ac:dyDescent="0.2">
      <c r="D13" s="38" t="s">
        <v>99</v>
      </c>
      <c r="F13" s="39">
        <v>0</v>
      </c>
      <c r="G13" s="40"/>
      <c r="H13" s="40"/>
      <c r="I13" s="40"/>
      <c r="J13" s="39">
        <v>0</v>
      </c>
      <c r="K13" s="39">
        <v>0</v>
      </c>
      <c r="L13" s="39">
        <v>0</v>
      </c>
      <c r="M13" s="40"/>
      <c r="N13" s="39">
        <v>0</v>
      </c>
      <c r="O13" s="40"/>
      <c r="P13" s="40"/>
      <c r="Q13" s="40"/>
      <c r="R13" s="39">
        <v>0</v>
      </c>
      <c r="S13" s="39">
        <v>0</v>
      </c>
      <c r="T13" s="39">
        <v>0</v>
      </c>
      <c r="U13" s="39">
        <v>0</v>
      </c>
      <c r="V13" s="40"/>
      <c r="W13" s="39">
        <v>0</v>
      </c>
      <c r="X13" s="39">
        <v>0</v>
      </c>
      <c r="Y13" s="39">
        <v>0</v>
      </c>
      <c r="Z13" s="39">
        <v>0</v>
      </c>
      <c r="AA13" s="39">
        <v>0</v>
      </c>
      <c r="AB13" s="39">
        <v>0</v>
      </c>
      <c r="AC13" s="39">
        <v>0</v>
      </c>
      <c r="AD13" s="39">
        <v>0</v>
      </c>
      <c r="AE13" s="40"/>
      <c r="AF13" s="39">
        <v>0</v>
      </c>
      <c r="AG13" s="40"/>
      <c r="AH13" s="40"/>
      <c r="AI13" s="40"/>
      <c r="AJ13" s="39">
        <v>0</v>
      </c>
      <c r="AK13" s="40"/>
      <c r="AL13" s="40"/>
      <c r="AM13" s="40"/>
      <c r="AN13" s="39">
        <v>0</v>
      </c>
      <c r="AO13" s="40"/>
      <c r="AP13" s="39">
        <v>0</v>
      </c>
      <c r="AQ13" s="40"/>
      <c r="AR13" s="40"/>
      <c r="AS13" s="40"/>
      <c r="AT13" s="39">
        <v>0</v>
      </c>
    </row>
    <row r="14" spans="1:46" ht="20.100000000000001" customHeight="1" x14ac:dyDescent="0.2">
      <c r="D14" s="2" t="s">
        <v>100</v>
      </c>
      <c r="F14" s="37">
        <v>0</v>
      </c>
      <c r="G14" s="37"/>
      <c r="H14" s="37"/>
      <c r="I14" s="37"/>
      <c r="J14" s="37">
        <v>0</v>
      </c>
      <c r="K14" s="37">
        <v>0</v>
      </c>
      <c r="L14" s="37">
        <v>0</v>
      </c>
      <c r="M14" s="37"/>
      <c r="N14" s="37">
        <v>0</v>
      </c>
      <c r="O14" s="37"/>
      <c r="P14" s="37"/>
      <c r="Q14" s="37"/>
      <c r="R14" s="37">
        <v>0</v>
      </c>
      <c r="S14" s="37">
        <v>0</v>
      </c>
      <c r="T14" s="37">
        <v>0</v>
      </c>
      <c r="U14" s="37">
        <v>0</v>
      </c>
      <c r="V14" s="37"/>
      <c r="W14" s="37">
        <v>0</v>
      </c>
      <c r="X14" s="37">
        <v>0</v>
      </c>
      <c r="Y14" s="37">
        <v>0</v>
      </c>
      <c r="Z14" s="37">
        <v>0</v>
      </c>
      <c r="AA14" s="37">
        <v>0</v>
      </c>
      <c r="AB14" s="37">
        <v>0</v>
      </c>
      <c r="AC14" s="37">
        <v>0</v>
      </c>
      <c r="AD14" s="37">
        <v>0</v>
      </c>
      <c r="AE14" s="37"/>
      <c r="AF14" s="37">
        <v>0</v>
      </c>
      <c r="AG14" s="37"/>
      <c r="AH14" s="37"/>
      <c r="AI14" s="37"/>
      <c r="AJ14" s="37">
        <v>0</v>
      </c>
      <c r="AK14" s="37"/>
      <c r="AL14" s="37"/>
      <c r="AM14" s="37"/>
      <c r="AN14" s="37">
        <v>0</v>
      </c>
      <c r="AO14" s="37"/>
      <c r="AP14" s="37">
        <v>0</v>
      </c>
      <c r="AQ14" s="37"/>
      <c r="AR14" s="37"/>
      <c r="AS14" s="37"/>
      <c r="AT14" s="37">
        <v>0</v>
      </c>
    </row>
    <row r="15" spans="1:46" ht="20.100000000000001" customHeight="1" x14ac:dyDescent="0.2">
      <c r="D15" s="38" t="s">
        <v>101</v>
      </c>
      <c r="F15" s="39">
        <v>0</v>
      </c>
      <c r="G15" s="40"/>
      <c r="H15" s="40"/>
      <c r="I15" s="40"/>
      <c r="J15" s="39">
        <v>0</v>
      </c>
      <c r="K15" s="39">
        <v>0</v>
      </c>
      <c r="L15" s="39">
        <v>0</v>
      </c>
      <c r="M15" s="40"/>
      <c r="N15" s="39">
        <v>0</v>
      </c>
      <c r="O15" s="40"/>
      <c r="P15" s="40"/>
      <c r="Q15" s="40"/>
      <c r="R15" s="39">
        <v>0</v>
      </c>
      <c r="S15" s="39">
        <v>0</v>
      </c>
      <c r="T15" s="39">
        <v>0</v>
      </c>
      <c r="U15" s="39">
        <v>0</v>
      </c>
      <c r="V15" s="40"/>
      <c r="W15" s="39">
        <v>0</v>
      </c>
      <c r="X15" s="39">
        <v>0</v>
      </c>
      <c r="Y15" s="39">
        <v>0</v>
      </c>
      <c r="Z15" s="39">
        <v>0</v>
      </c>
      <c r="AA15" s="39">
        <v>0</v>
      </c>
      <c r="AB15" s="39">
        <v>0</v>
      </c>
      <c r="AC15" s="39">
        <v>0</v>
      </c>
      <c r="AD15" s="39">
        <v>0</v>
      </c>
      <c r="AE15" s="40"/>
      <c r="AF15" s="39">
        <v>0</v>
      </c>
      <c r="AG15" s="40"/>
      <c r="AH15" s="40"/>
      <c r="AI15" s="40"/>
      <c r="AJ15" s="39">
        <v>0</v>
      </c>
      <c r="AK15" s="40"/>
      <c r="AL15" s="40"/>
      <c r="AM15" s="40"/>
      <c r="AN15" s="39">
        <v>0</v>
      </c>
      <c r="AO15" s="40"/>
      <c r="AP15" s="39">
        <v>0</v>
      </c>
      <c r="AQ15" s="40"/>
      <c r="AR15" s="40"/>
      <c r="AS15" s="40"/>
      <c r="AT15" s="39">
        <v>0</v>
      </c>
    </row>
    <row r="16" spans="1:46" ht="20.100000000000001" customHeight="1" x14ac:dyDescent="0.2">
      <c r="D16" s="2" t="s">
        <v>102</v>
      </c>
      <c r="F16" s="37">
        <v>0</v>
      </c>
      <c r="G16" s="37"/>
      <c r="H16" s="37"/>
      <c r="I16" s="37"/>
      <c r="J16" s="37">
        <v>0</v>
      </c>
      <c r="K16" s="37">
        <v>0</v>
      </c>
      <c r="L16" s="37">
        <v>0</v>
      </c>
      <c r="M16" s="37"/>
      <c r="N16" s="37">
        <v>0</v>
      </c>
      <c r="O16" s="37"/>
      <c r="P16" s="37"/>
      <c r="Q16" s="37"/>
      <c r="R16" s="37">
        <v>0</v>
      </c>
      <c r="S16" s="37">
        <v>0</v>
      </c>
      <c r="T16" s="37">
        <v>0</v>
      </c>
      <c r="U16" s="37">
        <v>0</v>
      </c>
      <c r="V16" s="37"/>
      <c r="W16" s="37">
        <v>0</v>
      </c>
      <c r="X16" s="37">
        <v>0</v>
      </c>
      <c r="Y16" s="37">
        <v>0</v>
      </c>
      <c r="Z16" s="37">
        <v>0</v>
      </c>
      <c r="AA16" s="37">
        <v>0</v>
      </c>
      <c r="AB16" s="37">
        <v>0</v>
      </c>
      <c r="AC16" s="37">
        <v>0</v>
      </c>
      <c r="AD16" s="37">
        <v>0</v>
      </c>
      <c r="AE16" s="37"/>
      <c r="AF16" s="37">
        <v>0</v>
      </c>
      <c r="AG16" s="37"/>
      <c r="AH16" s="37"/>
      <c r="AI16" s="37"/>
      <c r="AJ16" s="37">
        <v>0</v>
      </c>
      <c r="AK16" s="37"/>
      <c r="AL16" s="37"/>
      <c r="AM16" s="37"/>
      <c r="AN16" s="37">
        <v>0</v>
      </c>
      <c r="AO16" s="37"/>
      <c r="AP16" s="37">
        <v>0</v>
      </c>
      <c r="AQ16" s="37"/>
      <c r="AR16" s="37"/>
      <c r="AS16" s="37"/>
      <c r="AT16" s="37">
        <v>0</v>
      </c>
    </row>
    <row r="17" spans="1:46" ht="20.100000000000001" customHeight="1" x14ac:dyDescent="0.2">
      <c r="D17" s="38" t="s">
        <v>103</v>
      </c>
      <c r="F17" s="39">
        <v>0</v>
      </c>
      <c r="G17" s="40"/>
      <c r="H17" s="40"/>
      <c r="I17" s="40"/>
      <c r="J17" s="39">
        <v>0</v>
      </c>
      <c r="K17" s="39">
        <v>0</v>
      </c>
      <c r="L17" s="39">
        <v>0</v>
      </c>
      <c r="M17" s="40"/>
      <c r="N17" s="39">
        <v>0</v>
      </c>
      <c r="O17" s="40"/>
      <c r="P17" s="40"/>
      <c r="Q17" s="40"/>
      <c r="R17" s="39">
        <v>0</v>
      </c>
      <c r="S17" s="39">
        <v>0</v>
      </c>
      <c r="T17" s="39">
        <v>0</v>
      </c>
      <c r="U17" s="39">
        <v>0</v>
      </c>
      <c r="V17" s="40"/>
      <c r="W17" s="39">
        <v>0</v>
      </c>
      <c r="X17" s="39">
        <v>0</v>
      </c>
      <c r="Y17" s="39">
        <v>0</v>
      </c>
      <c r="Z17" s="39">
        <v>0</v>
      </c>
      <c r="AA17" s="39">
        <v>0</v>
      </c>
      <c r="AB17" s="39">
        <v>0</v>
      </c>
      <c r="AC17" s="39">
        <v>0</v>
      </c>
      <c r="AD17" s="39">
        <v>0</v>
      </c>
      <c r="AE17" s="40"/>
      <c r="AF17" s="39">
        <v>0</v>
      </c>
      <c r="AG17" s="40"/>
      <c r="AH17" s="40"/>
      <c r="AI17" s="40"/>
      <c r="AJ17" s="39">
        <v>0</v>
      </c>
      <c r="AK17" s="40"/>
      <c r="AL17" s="40"/>
      <c r="AM17" s="40"/>
      <c r="AN17" s="39">
        <v>0</v>
      </c>
      <c r="AO17" s="40"/>
      <c r="AP17" s="39">
        <v>0</v>
      </c>
      <c r="AQ17" s="40"/>
      <c r="AR17" s="40"/>
      <c r="AS17" s="40"/>
      <c r="AT17" s="39">
        <v>0</v>
      </c>
    </row>
    <row r="18" spans="1:46" ht="20.100000000000001" customHeight="1" x14ac:dyDescent="0.2">
      <c r="D18" s="2" t="s">
        <v>104</v>
      </c>
      <c r="F18" s="37">
        <v>0</v>
      </c>
      <c r="G18" s="37"/>
      <c r="H18" s="37"/>
      <c r="I18" s="37"/>
      <c r="J18" s="37">
        <v>0</v>
      </c>
      <c r="K18" s="37">
        <v>0</v>
      </c>
      <c r="L18" s="37">
        <v>0</v>
      </c>
      <c r="M18" s="37"/>
      <c r="N18" s="37">
        <v>0</v>
      </c>
      <c r="O18" s="37"/>
      <c r="P18" s="37"/>
      <c r="Q18" s="37"/>
      <c r="R18" s="37">
        <v>0</v>
      </c>
      <c r="S18" s="37">
        <v>0</v>
      </c>
      <c r="T18" s="37">
        <v>0</v>
      </c>
      <c r="U18" s="37">
        <v>0</v>
      </c>
      <c r="V18" s="37"/>
      <c r="W18" s="37">
        <v>0</v>
      </c>
      <c r="X18" s="37">
        <v>0</v>
      </c>
      <c r="Y18" s="37">
        <v>0</v>
      </c>
      <c r="Z18" s="37">
        <v>0</v>
      </c>
      <c r="AA18" s="37">
        <v>0</v>
      </c>
      <c r="AB18" s="37">
        <v>0</v>
      </c>
      <c r="AC18" s="37">
        <v>0</v>
      </c>
      <c r="AD18" s="37">
        <v>0</v>
      </c>
      <c r="AE18" s="37"/>
      <c r="AF18" s="37">
        <v>0</v>
      </c>
      <c r="AG18" s="37"/>
      <c r="AH18" s="37"/>
      <c r="AI18" s="37"/>
      <c r="AJ18" s="37">
        <v>0</v>
      </c>
      <c r="AK18" s="37"/>
      <c r="AL18" s="37"/>
      <c r="AM18" s="37"/>
      <c r="AN18" s="37">
        <v>0</v>
      </c>
      <c r="AO18" s="37"/>
      <c r="AP18" s="37">
        <v>0</v>
      </c>
      <c r="AQ18" s="37"/>
      <c r="AR18" s="37"/>
      <c r="AS18" s="37"/>
      <c r="AT18" s="37">
        <v>0</v>
      </c>
    </row>
    <row r="19" spans="1:46" ht="20.100000000000001" customHeight="1" x14ac:dyDescent="0.2">
      <c r="D19" s="38" t="s">
        <v>105</v>
      </c>
      <c r="F19" s="39">
        <v>0</v>
      </c>
      <c r="G19" s="40"/>
      <c r="H19" s="40"/>
      <c r="I19" s="40"/>
      <c r="J19" s="39">
        <v>0</v>
      </c>
      <c r="K19" s="39">
        <v>0</v>
      </c>
      <c r="L19" s="39">
        <v>0</v>
      </c>
      <c r="M19" s="40"/>
      <c r="N19" s="39">
        <v>0</v>
      </c>
      <c r="O19" s="40"/>
      <c r="P19" s="40"/>
      <c r="Q19" s="40"/>
      <c r="R19" s="39">
        <v>0</v>
      </c>
      <c r="S19" s="39">
        <v>0</v>
      </c>
      <c r="T19" s="39">
        <v>0</v>
      </c>
      <c r="U19" s="39">
        <v>0</v>
      </c>
      <c r="V19" s="40"/>
      <c r="W19" s="39">
        <v>0</v>
      </c>
      <c r="X19" s="39">
        <v>0</v>
      </c>
      <c r="Y19" s="39">
        <v>0</v>
      </c>
      <c r="Z19" s="39">
        <v>0</v>
      </c>
      <c r="AA19" s="39">
        <v>0</v>
      </c>
      <c r="AB19" s="39">
        <v>0</v>
      </c>
      <c r="AC19" s="39">
        <v>0</v>
      </c>
      <c r="AD19" s="39">
        <v>0</v>
      </c>
      <c r="AE19" s="40"/>
      <c r="AF19" s="39">
        <v>0</v>
      </c>
      <c r="AG19" s="40"/>
      <c r="AH19" s="40"/>
      <c r="AI19" s="40"/>
      <c r="AJ19" s="39">
        <v>0</v>
      </c>
      <c r="AK19" s="40"/>
      <c r="AL19" s="40"/>
      <c r="AM19" s="40"/>
      <c r="AN19" s="39">
        <v>0</v>
      </c>
      <c r="AO19" s="40"/>
      <c r="AP19" s="39">
        <v>0</v>
      </c>
      <c r="AQ19" s="40"/>
      <c r="AR19" s="40"/>
      <c r="AS19" s="40"/>
      <c r="AT19" s="39">
        <v>0</v>
      </c>
    </row>
    <row r="20" spans="1:46" ht="20.100000000000001" customHeight="1" x14ac:dyDescent="0.2">
      <c r="D20" s="2" t="s">
        <v>106</v>
      </c>
      <c r="F20" s="37">
        <v>0</v>
      </c>
      <c r="G20" s="37"/>
      <c r="H20" s="37"/>
      <c r="I20" s="37"/>
      <c r="J20" s="37">
        <v>0</v>
      </c>
      <c r="K20" s="37">
        <v>0</v>
      </c>
      <c r="L20" s="37">
        <v>0</v>
      </c>
      <c r="M20" s="37"/>
      <c r="N20" s="37">
        <v>0</v>
      </c>
      <c r="O20" s="37"/>
      <c r="P20" s="37"/>
      <c r="Q20" s="37"/>
      <c r="R20" s="37">
        <v>0</v>
      </c>
      <c r="S20" s="37">
        <v>0</v>
      </c>
      <c r="T20" s="37">
        <v>0</v>
      </c>
      <c r="U20" s="37">
        <v>0</v>
      </c>
      <c r="V20" s="37"/>
      <c r="W20" s="37">
        <v>0</v>
      </c>
      <c r="X20" s="37">
        <v>0</v>
      </c>
      <c r="Y20" s="37">
        <v>0</v>
      </c>
      <c r="Z20" s="37">
        <v>0</v>
      </c>
      <c r="AA20" s="37">
        <v>0</v>
      </c>
      <c r="AB20" s="37">
        <v>0</v>
      </c>
      <c r="AC20" s="37">
        <v>0</v>
      </c>
      <c r="AD20" s="37">
        <v>0</v>
      </c>
      <c r="AE20" s="37"/>
      <c r="AF20" s="37">
        <v>0</v>
      </c>
      <c r="AG20" s="37"/>
      <c r="AH20" s="37"/>
      <c r="AI20" s="37"/>
      <c r="AJ20" s="37">
        <v>0</v>
      </c>
      <c r="AK20" s="37"/>
      <c r="AL20" s="37"/>
      <c r="AM20" s="37"/>
      <c r="AN20" s="37">
        <v>0</v>
      </c>
      <c r="AO20" s="37"/>
      <c r="AP20" s="37">
        <v>0</v>
      </c>
      <c r="AQ20" s="37"/>
      <c r="AR20" s="37"/>
      <c r="AS20" s="37"/>
      <c r="AT20" s="37">
        <v>0</v>
      </c>
    </row>
    <row r="21" spans="1:46" ht="20.100000000000001" customHeight="1" x14ac:dyDescent="0.2">
      <c r="D21" s="38" t="s">
        <v>107</v>
      </c>
      <c r="F21" s="39">
        <v>0</v>
      </c>
      <c r="G21" s="40"/>
      <c r="H21" s="40"/>
      <c r="I21" s="40"/>
      <c r="J21" s="39">
        <v>0</v>
      </c>
      <c r="K21" s="39">
        <v>0</v>
      </c>
      <c r="L21" s="39">
        <v>0</v>
      </c>
      <c r="M21" s="40"/>
      <c r="N21" s="39">
        <v>0</v>
      </c>
      <c r="O21" s="40"/>
      <c r="P21" s="40"/>
      <c r="Q21" s="40"/>
      <c r="R21" s="39">
        <v>0</v>
      </c>
      <c r="S21" s="39">
        <v>0</v>
      </c>
      <c r="T21" s="39">
        <v>0</v>
      </c>
      <c r="U21" s="39">
        <v>0</v>
      </c>
      <c r="V21" s="40"/>
      <c r="W21" s="39">
        <v>0</v>
      </c>
      <c r="X21" s="39">
        <v>0</v>
      </c>
      <c r="Y21" s="39">
        <v>0</v>
      </c>
      <c r="Z21" s="39">
        <v>0</v>
      </c>
      <c r="AA21" s="39">
        <v>0</v>
      </c>
      <c r="AB21" s="39">
        <v>0</v>
      </c>
      <c r="AC21" s="39">
        <v>0</v>
      </c>
      <c r="AD21" s="39">
        <v>0</v>
      </c>
      <c r="AE21" s="40"/>
      <c r="AF21" s="39">
        <v>0</v>
      </c>
      <c r="AG21" s="40"/>
      <c r="AH21" s="40"/>
      <c r="AI21" s="40"/>
      <c r="AJ21" s="39">
        <v>0</v>
      </c>
      <c r="AK21" s="40"/>
      <c r="AL21" s="40"/>
      <c r="AM21" s="40"/>
      <c r="AN21" s="39">
        <v>0</v>
      </c>
      <c r="AO21" s="40"/>
      <c r="AP21" s="39">
        <v>0</v>
      </c>
      <c r="AQ21" s="40"/>
      <c r="AR21" s="40"/>
      <c r="AS21" s="40"/>
      <c r="AT21" s="39">
        <v>0</v>
      </c>
    </row>
    <row r="22" spans="1:46" ht="20.100000000000001" customHeight="1" x14ac:dyDescent="0.2">
      <c r="D22" s="2" t="s">
        <v>108</v>
      </c>
      <c r="F22" s="37">
        <v>0</v>
      </c>
      <c r="G22" s="37"/>
      <c r="H22" s="37"/>
      <c r="I22" s="37"/>
      <c r="J22" s="37">
        <v>0</v>
      </c>
      <c r="K22" s="37">
        <v>0</v>
      </c>
      <c r="L22" s="37">
        <v>0</v>
      </c>
      <c r="M22" s="37"/>
      <c r="N22" s="37">
        <v>0</v>
      </c>
      <c r="O22" s="37"/>
      <c r="P22" s="37"/>
      <c r="Q22" s="37"/>
      <c r="R22" s="37">
        <v>0</v>
      </c>
      <c r="S22" s="37">
        <v>0</v>
      </c>
      <c r="T22" s="37">
        <v>0</v>
      </c>
      <c r="U22" s="37">
        <v>0</v>
      </c>
      <c r="V22" s="37"/>
      <c r="W22" s="37">
        <v>0</v>
      </c>
      <c r="X22" s="37">
        <v>0</v>
      </c>
      <c r="Y22" s="37">
        <v>0</v>
      </c>
      <c r="Z22" s="37">
        <v>0</v>
      </c>
      <c r="AA22" s="37">
        <v>0</v>
      </c>
      <c r="AB22" s="37">
        <v>0</v>
      </c>
      <c r="AC22" s="37">
        <v>0</v>
      </c>
      <c r="AD22" s="37">
        <v>0</v>
      </c>
      <c r="AE22" s="37"/>
      <c r="AF22" s="37">
        <v>0</v>
      </c>
      <c r="AG22" s="37"/>
      <c r="AH22" s="37"/>
      <c r="AI22" s="37"/>
      <c r="AJ22" s="37">
        <v>0</v>
      </c>
      <c r="AK22" s="37"/>
      <c r="AL22" s="37"/>
      <c r="AM22" s="37"/>
      <c r="AN22" s="37">
        <v>0</v>
      </c>
      <c r="AO22" s="37"/>
      <c r="AP22" s="37">
        <v>0</v>
      </c>
      <c r="AQ22" s="37"/>
      <c r="AR22" s="37"/>
      <c r="AS22" s="37"/>
      <c r="AT22" s="37">
        <v>0</v>
      </c>
    </row>
    <row r="23" spans="1:46" ht="20.100000000000001" customHeight="1" x14ac:dyDescent="0.2">
      <c r="D23" s="38" t="s">
        <v>109</v>
      </c>
      <c r="F23" s="39">
        <v>0</v>
      </c>
      <c r="G23" s="40"/>
      <c r="H23" s="40"/>
      <c r="I23" s="40"/>
      <c r="J23" s="39">
        <v>0</v>
      </c>
      <c r="K23" s="39">
        <v>0</v>
      </c>
      <c r="L23" s="39">
        <v>0</v>
      </c>
      <c r="M23" s="40"/>
      <c r="N23" s="39">
        <v>0</v>
      </c>
      <c r="O23" s="40"/>
      <c r="P23" s="40"/>
      <c r="Q23" s="40"/>
      <c r="R23" s="39">
        <v>0</v>
      </c>
      <c r="S23" s="39">
        <v>0</v>
      </c>
      <c r="T23" s="39">
        <v>0</v>
      </c>
      <c r="U23" s="39">
        <v>0</v>
      </c>
      <c r="V23" s="40"/>
      <c r="W23" s="39">
        <v>0</v>
      </c>
      <c r="X23" s="39">
        <v>0</v>
      </c>
      <c r="Y23" s="39">
        <v>0</v>
      </c>
      <c r="Z23" s="39">
        <v>0</v>
      </c>
      <c r="AA23" s="39">
        <v>0</v>
      </c>
      <c r="AB23" s="39">
        <v>0</v>
      </c>
      <c r="AC23" s="39">
        <v>0</v>
      </c>
      <c r="AD23" s="39">
        <v>0</v>
      </c>
      <c r="AE23" s="40"/>
      <c r="AF23" s="39">
        <v>0</v>
      </c>
      <c r="AG23" s="40"/>
      <c r="AH23" s="40"/>
      <c r="AI23" s="40"/>
      <c r="AJ23" s="39">
        <v>0</v>
      </c>
      <c r="AK23" s="40"/>
      <c r="AL23" s="40"/>
      <c r="AM23" s="40"/>
      <c r="AN23" s="39">
        <v>0</v>
      </c>
      <c r="AO23" s="40"/>
      <c r="AP23" s="39">
        <v>0</v>
      </c>
      <c r="AQ23" s="40"/>
      <c r="AR23" s="40"/>
      <c r="AS23" s="40"/>
      <c r="AT23" s="39">
        <v>0</v>
      </c>
    </row>
    <row r="24" spans="1:46" ht="20.100000000000001" customHeight="1" x14ac:dyDescent="0.2">
      <c r="D24" s="2" t="s">
        <v>110</v>
      </c>
      <c r="F24" s="37">
        <v>0</v>
      </c>
      <c r="G24" s="37"/>
      <c r="H24" s="37"/>
      <c r="I24" s="37"/>
      <c r="J24" s="37">
        <v>0</v>
      </c>
      <c r="K24" s="37">
        <v>0</v>
      </c>
      <c r="L24" s="37">
        <v>0</v>
      </c>
      <c r="M24" s="37"/>
      <c r="N24" s="37">
        <v>0</v>
      </c>
      <c r="O24" s="37"/>
      <c r="P24" s="37"/>
      <c r="Q24" s="37"/>
      <c r="R24" s="37">
        <v>0</v>
      </c>
      <c r="S24" s="37">
        <v>0</v>
      </c>
      <c r="T24" s="37">
        <v>0</v>
      </c>
      <c r="U24" s="37">
        <v>0</v>
      </c>
      <c r="V24" s="37"/>
      <c r="W24" s="37">
        <v>0</v>
      </c>
      <c r="X24" s="37">
        <v>0</v>
      </c>
      <c r="Y24" s="37">
        <v>0</v>
      </c>
      <c r="Z24" s="37">
        <v>0</v>
      </c>
      <c r="AA24" s="37">
        <v>0</v>
      </c>
      <c r="AB24" s="37">
        <v>0</v>
      </c>
      <c r="AC24" s="37">
        <v>0</v>
      </c>
      <c r="AD24" s="37">
        <v>0</v>
      </c>
      <c r="AE24" s="37"/>
      <c r="AF24" s="37">
        <v>0</v>
      </c>
      <c r="AG24" s="37"/>
      <c r="AH24" s="37"/>
      <c r="AI24" s="37"/>
      <c r="AJ24" s="37">
        <v>0</v>
      </c>
      <c r="AK24" s="37"/>
      <c r="AL24" s="37"/>
      <c r="AM24" s="37"/>
      <c r="AN24" s="37">
        <v>0</v>
      </c>
      <c r="AO24" s="37"/>
      <c r="AP24" s="37">
        <v>0</v>
      </c>
      <c r="AQ24" s="37"/>
      <c r="AR24" s="37"/>
      <c r="AS24" s="37"/>
      <c r="AT24" s="37">
        <v>0</v>
      </c>
    </row>
    <row r="25" spans="1:46" ht="20.100000000000001" customHeight="1" x14ac:dyDescent="0.2">
      <c r="D25" s="38" t="s">
        <v>111</v>
      </c>
      <c r="F25" s="39">
        <v>0</v>
      </c>
      <c r="G25" s="40"/>
      <c r="H25" s="40"/>
      <c r="I25" s="40"/>
      <c r="J25" s="39">
        <v>0</v>
      </c>
      <c r="K25" s="39">
        <v>0</v>
      </c>
      <c r="L25" s="39">
        <v>0</v>
      </c>
      <c r="M25" s="40"/>
      <c r="N25" s="39">
        <v>0</v>
      </c>
      <c r="O25" s="40"/>
      <c r="P25" s="40"/>
      <c r="Q25" s="40"/>
      <c r="R25" s="39">
        <v>0</v>
      </c>
      <c r="S25" s="39">
        <v>0</v>
      </c>
      <c r="T25" s="39">
        <v>0</v>
      </c>
      <c r="U25" s="39">
        <v>0</v>
      </c>
      <c r="V25" s="40"/>
      <c r="W25" s="39">
        <v>0</v>
      </c>
      <c r="X25" s="39">
        <v>0</v>
      </c>
      <c r="Y25" s="39">
        <v>0</v>
      </c>
      <c r="Z25" s="39">
        <v>0</v>
      </c>
      <c r="AA25" s="39">
        <v>0</v>
      </c>
      <c r="AB25" s="39">
        <v>0</v>
      </c>
      <c r="AC25" s="39">
        <v>0</v>
      </c>
      <c r="AD25" s="39">
        <v>0</v>
      </c>
      <c r="AE25" s="40"/>
      <c r="AF25" s="39">
        <v>0</v>
      </c>
      <c r="AG25" s="40"/>
      <c r="AH25" s="40"/>
      <c r="AI25" s="40"/>
      <c r="AJ25" s="39">
        <v>0</v>
      </c>
      <c r="AK25" s="40"/>
      <c r="AL25" s="40"/>
      <c r="AM25" s="40"/>
      <c r="AN25" s="39">
        <v>0</v>
      </c>
      <c r="AO25" s="40"/>
      <c r="AP25" s="39">
        <v>0</v>
      </c>
      <c r="AQ25" s="40"/>
      <c r="AR25" s="40"/>
      <c r="AS25" s="40"/>
      <c r="AT25" s="39">
        <v>0</v>
      </c>
    </row>
    <row r="26" spans="1:46" ht="20.100000000000001" customHeight="1" x14ac:dyDescent="0.2">
      <c r="D26" s="41" t="s">
        <v>366</v>
      </c>
      <c r="F26" s="40">
        <v>0</v>
      </c>
      <c r="G26" s="40"/>
      <c r="H26" s="40"/>
      <c r="I26" s="40"/>
      <c r="J26" s="40">
        <v>0</v>
      </c>
      <c r="K26" s="40">
        <v>0</v>
      </c>
      <c r="L26" s="40">
        <v>0</v>
      </c>
      <c r="M26" s="40"/>
      <c r="N26" s="40">
        <v>0</v>
      </c>
      <c r="O26" s="40"/>
      <c r="P26" s="40"/>
      <c r="Q26" s="40"/>
      <c r="R26" s="40">
        <v>0</v>
      </c>
      <c r="S26" s="40">
        <v>0</v>
      </c>
      <c r="T26" s="40">
        <v>0</v>
      </c>
      <c r="U26" s="40">
        <v>0</v>
      </c>
      <c r="V26" s="40"/>
      <c r="W26" s="40">
        <v>0</v>
      </c>
      <c r="X26" s="40">
        <v>0</v>
      </c>
      <c r="Y26" s="40">
        <v>0</v>
      </c>
      <c r="Z26" s="40">
        <v>0</v>
      </c>
      <c r="AA26" s="40">
        <v>0</v>
      </c>
      <c r="AB26" s="40">
        <v>0</v>
      </c>
      <c r="AC26" s="40">
        <v>0</v>
      </c>
      <c r="AD26" s="40">
        <v>0</v>
      </c>
      <c r="AE26" s="40"/>
      <c r="AF26" s="40">
        <v>0</v>
      </c>
      <c r="AG26" s="40"/>
      <c r="AH26" s="40"/>
      <c r="AI26" s="40"/>
      <c r="AJ26" s="40">
        <v>0</v>
      </c>
      <c r="AK26" s="40"/>
      <c r="AL26" s="40"/>
      <c r="AM26" s="40"/>
      <c r="AN26" s="40">
        <v>0</v>
      </c>
      <c r="AO26" s="40"/>
      <c r="AP26" s="40">
        <v>0</v>
      </c>
      <c r="AQ26" s="40"/>
      <c r="AR26" s="40"/>
      <c r="AS26" s="40"/>
      <c r="AT26" s="40">
        <v>0</v>
      </c>
    </row>
    <row r="27" spans="1:46" ht="20.100000000000001" customHeight="1" x14ac:dyDescent="0.2">
      <c r="D27" s="38" t="s">
        <v>367</v>
      </c>
      <c r="F27" s="39">
        <v>0</v>
      </c>
      <c r="G27" s="40"/>
      <c r="H27" s="40"/>
      <c r="I27" s="40"/>
      <c r="J27" s="39">
        <v>0</v>
      </c>
      <c r="K27" s="39">
        <v>0</v>
      </c>
      <c r="L27" s="39">
        <v>0</v>
      </c>
      <c r="M27" s="40"/>
      <c r="N27" s="39">
        <v>0</v>
      </c>
      <c r="O27" s="40"/>
      <c r="P27" s="40"/>
      <c r="Q27" s="40"/>
      <c r="R27" s="39">
        <v>0</v>
      </c>
      <c r="S27" s="39">
        <v>0</v>
      </c>
      <c r="T27" s="39">
        <v>0</v>
      </c>
      <c r="U27" s="39">
        <v>0</v>
      </c>
      <c r="V27" s="40"/>
      <c r="W27" s="39">
        <v>0</v>
      </c>
      <c r="X27" s="39">
        <v>0</v>
      </c>
      <c r="Y27" s="39">
        <v>0</v>
      </c>
      <c r="Z27" s="39">
        <v>0</v>
      </c>
      <c r="AA27" s="39">
        <v>0</v>
      </c>
      <c r="AB27" s="39">
        <v>0</v>
      </c>
      <c r="AC27" s="39">
        <v>0</v>
      </c>
      <c r="AD27" s="39">
        <v>0</v>
      </c>
      <c r="AE27" s="40"/>
      <c r="AF27" s="39">
        <v>0</v>
      </c>
      <c r="AG27" s="40"/>
      <c r="AH27" s="40"/>
      <c r="AI27" s="40"/>
      <c r="AJ27" s="39">
        <v>0</v>
      </c>
      <c r="AK27" s="40"/>
      <c r="AL27" s="40"/>
      <c r="AM27" s="40"/>
      <c r="AN27" s="39">
        <v>0</v>
      </c>
      <c r="AO27" s="40"/>
      <c r="AP27" s="39">
        <v>0</v>
      </c>
      <c r="AQ27" s="40"/>
      <c r="AR27" s="40"/>
      <c r="AS27" s="40"/>
      <c r="AT27" s="39">
        <v>0</v>
      </c>
    </row>
    <row r="28" spans="1:46"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spans="1:46" s="1" customFormat="1" ht="20.100000000000001" customHeight="1" x14ac:dyDescent="0.25">
      <c r="A29" s="3"/>
      <c r="B29" s="6"/>
      <c r="C29" s="42" t="s">
        <v>112</v>
      </c>
      <c r="D29" s="43"/>
      <c r="E29" s="5"/>
      <c r="F29" s="44">
        <v>0</v>
      </c>
      <c r="G29" s="45"/>
      <c r="H29" s="45"/>
      <c r="I29" s="45"/>
      <c r="J29" s="44">
        <v>0</v>
      </c>
      <c r="K29" s="44">
        <v>0</v>
      </c>
      <c r="L29" s="44">
        <v>0</v>
      </c>
      <c r="M29" s="45"/>
      <c r="N29" s="44">
        <v>0</v>
      </c>
      <c r="O29" s="45"/>
      <c r="P29" s="45"/>
      <c r="Q29" s="45"/>
      <c r="R29" s="44">
        <v>0</v>
      </c>
      <c r="S29" s="44">
        <v>0</v>
      </c>
      <c r="T29" s="44">
        <v>0</v>
      </c>
      <c r="U29" s="44">
        <v>0</v>
      </c>
      <c r="V29" s="45"/>
      <c r="W29" s="44">
        <v>0</v>
      </c>
      <c r="X29" s="44">
        <v>0</v>
      </c>
      <c r="Y29" s="44">
        <v>0</v>
      </c>
      <c r="Z29" s="44">
        <v>0</v>
      </c>
      <c r="AA29" s="44">
        <v>0</v>
      </c>
      <c r="AB29" s="44">
        <v>0</v>
      </c>
      <c r="AC29" s="44">
        <v>0</v>
      </c>
      <c r="AD29" s="44">
        <v>0</v>
      </c>
      <c r="AE29" s="45"/>
      <c r="AF29" s="44">
        <v>0</v>
      </c>
      <c r="AG29" s="45"/>
      <c r="AH29" s="45"/>
      <c r="AI29" s="45"/>
      <c r="AJ29" s="44">
        <v>0</v>
      </c>
      <c r="AK29" s="45"/>
      <c r="AL29" s="45"/>
      <c r="AM29" s="45"/>
      <c r="AN29" s="44">
        <v>0</v>
      </c>
      <c r="AO29" s="45"/>
      <c r="AP29" s="44">
        <v>0</v>
      </c>
      <c r="AQ29" s="45"/>
      <c r="AR29" s="45"/>
      <c r="AS29" s="45"/>
      <c r="AT29" s="44">
        <v>0</v>
      </c>
    </row>
    <row r="30" spans="1:46"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spans="1:46"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spans="1:46" ht="20.100000000000001" customHeight="1" x14ac:dyDescent="0.2">
      <c r="D32" s="2" t="s">
        <v>98</v>
      </c>
      <c r="F32" s="37">
        <v>0</v>
      </c>
      <c r="G32" s="37"/>
      <c r="H32" s="37"/>
      <c r="I32" s="37"/>
      <c r="J32" s="37">
        <v>0</v>
      </c>
      <c r="K32" s="37">
        <v>0</v>
      </c>
      <c r="L32" s="37">
        <v>0</v>
      </c>
      <c r="M32" s="37"/>
      <c r="N32" s="37">
        <v>0</v>
      </c>
      <c r="O32" s="37"/>
      <c r="P32" s="37"/>
      <c r="Q32" s="37"/>
      <c r="R32" s="37">
        <v>0</v>
      </c>
      <c r="S32" s="37">
        <v>0</v>
      </c>
      <c r="T32" s="37">
        <v>0</v>
      </c>
      <c r="U32" s="37">
        <v>0</v>
      </c>
      <c r="V32" s="37"/>
      <c r="W32" s="37">
        <v>0</v>
      </c>
      <c r="X32" s="37">
        <v>0</v>
      </c>
      <c r="Y32" s="37">
        <v>0</v>
      </c>
      <c r="Z32" s="37">
        <v>0</v>
      </c>
      <c r="AA32" s="37">
        <v>0</v>
      </c>
      <c r="AB32" s="37">
        <v>0</v>
      </c>
      <c r="AC32" s="37">
        <v>0</v>
      </c>
      <c r="AD32" s="37">
        <v>0</v>
      </c>
      <c r="AE32" s="37"/>
      <c r="AF32" s="37">
        <v>0</v>
      </c>
      <c r="AG32" s="37"/>
      <c r="AH32" s="37"/>
      <c r="AI32" s="37"/>
      <c r="AJ32" s="37">
        <v>0</v>
      </c>
      <c r="AK32" s="37"/>
      <c r="AL32" s="37"/>
      <c r="AM32" s="37"/>
      <c r="AN32" s="37">
        <v>0</v>
      </c>
      <c r="AO32" s="37"/>
      <c r="AP32" s="37">
        <v>0</v>
      </c>
      <c r="AQ32" s="37"/>
      <c r="AR32" s="37"/>
      <c r="AS32" s="37"/>
      <c r="AT32" s="37">
        <v>0</v>
      </c>
    </row>
    <row r="33" spans="4:46" ht="20.100000000000001" customHeight="1" x14ac:dyDescent="0.2">
      <c r="D33" s="38" t="s">
        <v>99</v>
      </c>
      <c r="F33" s="39">
        <v>0</v>
      </c>
      <c r="G33" s="40"/>
      <c r="H33" s="40"/>
      <c r="I33" s="40"/>
      <c r="J33" s="39">
        <v>0</v>
      </c>
      <c r="K33" s="39">
        <v>0</v>
      </c>
      <c r="L33" s="39">
        <v>0</v>
      </c>
      <c r="M33" s="40"/>
      <c r="N33" s="39">
        <v>0</v>
      </c>
      <c r="O33" s="40"/>
      <c r="P33" s="40"/>
      <c r="Q33" s="40"/>
      <c r="R33" s="39">
        <v>0</v>
      </c>
      <c r="S33" s="39">
        <v>0</v>
      </c>
      <c r="T33" s="39">
        <v>0</v>
      </c>
      <c r="U33" s="39">
        <v>0</v>
      </c>
      <c r="V33" s="40"/>
      <c r="W33" s="39">
        <v>0</v>
      </c>
      <c r="X33" s="39">
        <v>0</v>
      </c>
      <c r="Y33" s="39">
        <v>0</v>
      </c>
      <c r="Z33" s="39">
        <v>0</v>
      </c>
      <c r="AA33" s="39">
        <v>0</v>
      </c>
      <c r="AB33" s="39">
        <v>0</v>
      </c>
      <c r="AC33" s="39">
        <v>0</v>
      </c>
      <c r="AD33" s="39">
        <v>0</v>
      </c>
      <c r="AE33" s="40"/>
      <c r="AF33" s="39">
        <v>0</v>
      </c>
      <c r="AG33" s="40"/>
      <c r="AH33" s="40"/>
      <c r="AI33" s="40"/>
      <c r="AJ33" s="39">
        <v>0</v>
      </c>
      <c r="AK33" s="40"/>
      <c r="AL33" s="40"/>
      <c r="AM33" s="40"/>
      <c r="AN33" s="39">
        <v>0</v>
      </c>
      <c r="AO33" s="40"/>
      <c r="AP33" s="39">
        <v>0</v>
      </c>
      <c r="AQ33" s="40"/>
      <c r="AR33" s="40"/>
      <c r="AS33" s="40"/>
      <c r="AT33" s="39">
        <v>0</v>
      </c>
    </row>
    <row r="34" spans="4:46" ht="20.100000000000001" customHeight="1" x14ac:dyDescent="0.2">
      <c r="D34" s="2" t="s">
        <v>113</v>
      </c>
      <c r="F34" s="37">
        <v>0</v>
      </c>
      <c r="G34" s="37"/>
      <c r="H34" s="37"/>
      <c r="I34" s="37"/>
      <c r="J34" s="37">
        <v>0</v>
      </c>
      <c r="K34" s="37">
        <v>0</v>
      </c>
      <c r="L34" s="37">
        <v>0</v>
      </c>
      <c r="M34" s="37"/>
      <c r="N34" s="37">
        <v>0</v>
      </c>
      <c r="O34" s="37"/>
      <c r="P34" s="37"/>
      <c r="Q34" s="37"/>
      <c r="R34" s="37">
        <v>0</v>
      </c>
      <c r="S34" s="37">
        <v>0</v>
      </c>
      <c r="T34" s="37">
        <v>0</v>
      </c>
      <c r="U34" s="37">
        <v>0</v>
      </c>
      <c r="V34" s="37"/>
      <c r="W34" s="37">
        <v>0</v>
      </c>
      <c r="X34" s="37">
        <v>0</v>
      </c>
      <c r="Y34" s="37">
        <v>0</v>
      </c>
      <c r="Z34" s="37">
        <v>0</v>
      </c>
      <c r="AA34" s="37">
        <v>0</v>
      </c>
      <c r="AB34" s="37">
        <v>0</v>
      </c>
      <c r="AC34" s="37">
        <v>0</v>
      </c>
      <c r="AD34" s="37">
        <v>0</v>
      </c>
      <c r="AE34" s="37"/>
      <c r="AF34" s="37">
        <v>0</v>
      </c>
      <c r="AG34" s="37"/>
      <c r="AH34" s="37"/>
      <c r="AI34" s="37"/>
      <c r="AJ34" s="37">
        <v>0</v>
      </c>
      <c r="AK34" s="37"/>
      <c r="AL34" s="37"/>
      <c r="AM34" s="37"/>
      <c r="AN34" s="37">
        <v>0</v>
      </c>
      <c r="AO34" s="37"/>
      <c r="AP34" s="37">
        <v>0</v>
      </c>
      <c r="AQ34" s="37"/>
      <c r="AR34" s="37"/>
      <c r="AS34" s="37"/>
      <c r="AT34" s="37">
        <v>0</v>
      </c>
    </row>
    <row r="35" spans="4:46" ht="20.100000000000001" customHeight="1" x14ac:dyDescent="0.2">
      <c r="D35" s="38" t="s">
        <v>114</v>
      </c>
      <c r="F35" s="39">
        <v>0</v>
      </c>
      <c r="G35" s="40"/>
      <c r="H35" s="40"/>
      <c r="I35" s="40"/>
      <c r="J35" s="39">
        <v>0</v>
      </c>
      <c r="K35" s="39">
        <v>0</v>
      </c>
      <c r="L35" s="39">
        <v>0</v>
      </c>
      <c r="M35" s="40"/>
      <c r="N35" s="39">
        <v>0</v>
      </c>
      <c r="O35" s="40"/>
      <c r="P35" s="40"/>
      <c r="Q35" s="40"/>
      <c r="R35" s="39">
        <v>0</v>
      </c>
      <c r="S35" s="39">
        <v>0</v>
      </c>
      <c r="T35" s="39">
        <v>0</v>
      </c>
      <c r="U35" s="39">
        <v>0</v>
      </c>
      <c r="V35" s="40"/>
      <c r="W35" s="39">
        <v>0</v>
      </c>
      <c r="X35" s="39">
        <v>0</v>
      </c>
      <c r="Y35" s="39">
        <v>0</v>
      </c>
      <c r="Z35" s="39">
        <v>0</v>
      </c>
      <c r="AA35" s="39">
        <v>0</v>
      </c>
      <c r="AB35" s="39">
        <v>0</v>
      </c>
      <c r="AC35" s="39">
        <v>0</v>
      </c>
      <c r="AD35" s="39">
        <v>0</v>
      </c>
      <c r="AE35" s="40"/>
      <c r="AF35" s="39">
        <v>0</v>
      </c>
      <c r="AG35" s="40"/>
      <c r="AH35" s="40"/>
      <c r="AI35" s="40"/>
      <c r="AJ35" s="39">
        <v>0</v>
      </c>
      <c r="AK35" s="40"/>
      <c r="AL35" s="40"/>
      <c r="AM35" s="40"/>
      <c r="AN35" s="39">
        <v>0</v>
      </c>
      <c r="AO35" s="40"/>
      <c r="AP35" s="39">
        <v>0</v>
      </c>
      <c r="AQ35" s="40"/>
      <c r="AR35" s="40"/>
      <c r="AS35" s="40"/>
      <c r="AT35" s="39">
        <v>0</v>
      </c>
    </row>
    <row r="36" spans="4:46" ht="20.100000000000001" customHeight="1" x14ac:dyDescent="0.2">
      <c r="D36" s="2" t="s">
        <v>115</v>
      </c>
      <c r="F36" s="37">
        <v>0</v>
      </c>
      <c r="G36" s="37"/>
      <c r="H36" s="37"/>
      <c r="I36" s="37"/>
      <c r="J36" s="37">
        <v>0</v>
      </c>
      <c r="K36" s="37">
        <v>0</v>
      </c>
      <c r="L36" s="37">
        <v>0</v>
      </c>
      <c r="M36" s="37"/>
      <c r="N36" s="37">
        <v>0</v>
      </c>
      <c r="O36" s="37"/>
      <c r="P36" s="37"/>
      <c r="Q36" s="37"/>
      <c r="R36" s="37">
        <v>0</v>
      </c>
      <c r="S36" s="37">
        <v>0</v>
      </c>
      <c r="T36" s="37">
        <v>0</v>
      </c>
      <c r="U36" s="37">
        <v>0</v>
      </c>
      <c r="V36" s="37"/>
      <c r="W36" s="37">
        <v>0</v>
      </c>
      <c r="X36" s="37">
        <v>0</v>
      </c>
      <c r="Y36" s="37">
        <v>0</v>
      </c>
      <c r="Z36" s="37">
        <v>0</v>
      </c>
      <c r="AA36" s="37">
        <v>0</v>
      </c>
      <c r="AB36" s="37">
        <v>0</v>
      </c>
      <c r="AC36" s="37">
        <v>0</v>
      </c>
      <c r="AD36" s="37">
        <v>0</v>
      </c>
      <c r="AE36" s="37"/>
      <c r="AF36" s="37">
        <v>0</v>
      </c>
      <c r="AG36" s="37"/>
      <c r="AH36" s="37"/>
      <c r="AI36" s="37"/>
      <c r="AJ36" s="37">
        <v>0</v>
      </c>
      <c r="AK36" s="37"/>
      <c r="AL36" s="37"/>
      <c r="AM36" s="37"/>
      <c r="AN36" s="37">
        <v>0</v>
      </c>
      <c r="AO36" s="37"/>
      <c r="AP36" s="37">
        <v>0</v>
      </c>
      <c r="AQ36" s="37"/>
      <c r="AR36" s="37"/>
      <c r="AS36" s="37"/>
      <c r="AT36" s="37">
        <v>0</v>
      </c>
    </row>
    <row r="37" spans="4:46" ht="20.100000000000001" customHeight="1" x14ac:dyDescent="0.2">
      <c r="D37" s="38" t="s">
        <v>116</v>
      </c>
      <c r="F37" s="39">
        <v>0</v>
      </c>
      <c r="G37" s="40"/>
      <c r="H37" s="40"/>
      <c r="I37" s="40"/>
      <c r="J37" s="39">
        <v>0</v>
      </c>
      <c r="K37" s="39">
        <v>0</v>
      </c>
      <c r="L37" s="39">
        <v>0</v>
      </c>
      <c r="M37" s="40"/>
      <c r="N37" s="39">
        <v>0</v>
      </c>
      <c r="O37" s="40"/>
      <c r="P37" s="40"/>
      <c r="Q37" s="40"/>
      <c r="R37" s="39">
        <v>0</v>
      </c>
      <c r="S37" s="39">
        <v>0</v>
      </c>
      <c r="T37" s="39">
        <v>0</v>
      </c>
      <c r="U37" s="39">
        <v>0</v>
      </c>
      <c r="V37" s="40"/>
      <c r="W37" s="39">
        <v>0</v>
      </c>
      <c r="X37" s="39">
        <v>0</v>
      </c>
      <c r="Y37" s="39">
        <v>0</v>
      </c>
      <c r="Z37" s="39">
        <v>0</v>
      </c>
      <c r="AA37" s="39">
        <v>0</v>
      </c>
      <c r="AB37" s="39">
        <v>0</v>
      </c>
      <c r="AC37" s="39">
        <v>0</v>
      </c>
      <c r="AD37" s="39">
        <v>0</v>
      </c>
      <c r="AE37" s="40"/>
      <c r="AF37" s="39">
        <v>0</v>
      </c>
      <c r="AG37" s="40"/>
      <c r="AH37" s="40"/>
      <c r="AI37" s="40"/>
      <c r="AJ37" s="39">
        <v>0</v>
      </c>
      <c r="AK37" s="40"/>
      <c r="AL37" s="40"/>
      <c r="AM37" s="40"/>
      <c r="AN37" s="39">
        <v>0</v>
      </c>
      <c r="AO37" s="40"/>
      <c r="AP37" s="39">
        <v>0</v>
      </c>
      <c r="AQ37" s="40"/>
      <c r="AR37" s="40"/>
      <c r="AS37" s="40"/>
      <c r="AT37" s="39">
        <v>0</v>
      </c>
    </row>
    <row r="38" spans="4:46" ht="20.100000000000001" customHeight="1" x14ac:dyDescent="0.2">
      <c r="D38" s="2" t="s">
        <v>117</v>
      </c>
      <c r="F38" s="37">
        <v>0</v>
      </c>
      <c r="G38" s="37"/>
      <c r="H38" s="37"/>
      <c r="I38" s="37"/>
      <c r="J38" s="37">
        <v>0</v>
      </c>
      <c r="K38" s="37">
        <v>0</v>
      </c>
      <c r="L38" s="37">
        <v>0</v>
      </c>
      <c r="M38" s="37"/>
      <c r="N38" s="37">
        <v>0</v>
      </c>
      <c r="O38" s="37"/>
      <c r="P38" s="37"/>
      <c r="Q38" s="37"/>
      <c r="R38" s="37">
        <v>0</v>
      </c>
      <c r="S38" s="37">
        <v>0</v>
      </c>
      <c r="T38" s="37">
        <v>0</v>
      </c>
      <c r="U38" s="37">
        <v>0</v>
      </c>
      <c r="V38" s="37"/>
      <c r="W38" s="37">
        <v>0</v>
      </c>
      <c r="X38" s="37">
        <v>0</v>
      </c>
      <c r="Y38" s="37">
        <v>0</v>
      </c>
      <c r="Z38" s="37">
        <v>0</v>
      </c>
      <c r="AA38" s="37">
        <v>0</v>
      </c>
      <c r="AB38" s="37">
        <v>0</v>
      </c>
      <c r="AC38" s="37">
        <v>0</v>
      </c>
      <c r="AD38" s="37">
        <v>0</v>
      </c>
      <c r="AE38" s="37"/>
      <c r="AF38" s="37">
        <v>0</v>
      </c>
      <c r="AG38" s="37"/>
      <c r="AH38" s="37"/>
      <c r="AI38" s="37"/>
      <c r="AJ38" s="37">
        <v>0</v>
      </c>
      <c r="AK38" s="37"/>
      <c r="AL38" s="37"/>
      <c r="AM38" s="37"/>
      <c r="AN38" s="37">
        <v>0</v>
      </c>
      <c r="AO38" s="37"/>
      <c r="AP38" s="37">
        <v>0</v>
      </c>
      <c r="AQ38" s="37"/>
      <c r="AR38" s="37"/>
      <c r="AS38" s="37"/>
      <c r="AT38" s="37">
        <v>0</v>
      </c>
    </row>
    <row r="39" spans="4:46" ht="20.100000000000001" customHeight="1" x14ac:dyDescent="0.2">
      <c r="D39" s="38" t="s">
        <v>105</v>
      </c>
      <c r="F39" s="39">
        <v>0</v>
      </c>
      <c r="G39" s="40"/>
      <c r="H39" s="40"/>
      <c r="I39" s="40"/>
      <c r="J39" s="39">
        <v>0</v>
      </c>
      <c r="K39" s="39">
        <v>0</v>
      </c>
      <c r="L39" s="39">
        <v>0</v>
      </c>
      <c r="M39" s="40"/>
      <c r="N39" s="39">
        <v>0</v>
      </c>
      <c r="O39" s="40"/>
      <c r="P39" s="40"/>
      <c r="Q39" s="40"/>
      <c r="R39" s="39">
        <v>0</v>
      </c>
      <c r="S39" s="39">
        <v>0</v>
      </c>
      <c r="T39" s="39">
        <v>0</v>
      </c>
      <c r="U39" s="39">
        <v>0</v>
      </c>
      <c r="V39" s="40"/>
      <c r="W39" s="39">
        <v>0</v>
      </c>
      <c r="X39" s="39">
        <v>0</v>
      </c>
      <c r="Y39" s="39">
        <v>0</v>
      </c>
      <c r="Z39" s="39">
        <v>0</v>
      </c>
      <c r="AA39" s="39">
        <v>0</v>
      </c>
      <c r="AB39" s="39">
        <v>0</v>
      </c>
      <c r="AC39" s="39">
        <v>0</v>
      </c>
      <c r="AD39" s="39">
        <v>0</v>
      </c>
      <c r="AE39" s="40"/>
      <c r="AF39" s="39">
        <v>0</v>
      </c>
      <c r="AG39" s="40"/>
      <c r="AH39" s="40"/>
      <c r="AI39" s="40"/>
      <c r="AJ39" s="39">
        <v>0</v>
      </c>
      <c r="AK39" s="40"/>
      <c r="AL39" s="40"/>
      <c r="AM39" s="40"/>
      <c r="AN39" s="39">
        <v>0</v>
      </c>
      <c r="AO39" s="40"/>
      <c r="AP39" s="39">
        <v>0</v>
      </c>
      <c r="AQ39" s="40"/>
      <c r="AR39" s="40"/>
      <c r="AS39" s="40"/>
      <c r="AT39" s="39">
        <v>0</v>
      </c>
    </row>
    <row r="40" spans="4:46" ht="20.100000000000001" customHeight="1" x14ac:dyDescent="0.2">
      <c r="D40" s="2" t="s">
        <v>106</v>
      </c>
      <c r="F40" s="37">
        <v>0</v>
      </c>
      <c r="G40" s="37"/>
      <c r="H40" s="37"/>
      <c r="I40" s="37"/>
      <c r="J40" s="37">
        <v>0</v>
      </c>
      <c r="K40" s="37">
        <v>0</v>
      </c>
      <c r="L40" s="37">
        <v>0</v>
      </c>
      <c r="M40" s="37"/>
      <c r="N40" s="37">
        <v>0</v>
      </c>
      <c r="O40" s="37"/>
      <c r="P40" s="37"/>
      <c r="Q40" s="37"/>
      <c r="R40" s="37">
        <v>0</v>
      </c>
      <c r="S40" s="37">
        <v>0</v>
      </c>
      <c r="T40" s="37">
        <v>0</v>
      </c>
      <c r="U40" s="37">
        <v>0</v>
      </c>
      <c r="V40" s="37"/>
      <c r="W40" s="37">
        <v>0</v>
      </c>
      <c r="X40" s="37">
        <v>0</v>
      </c>
      <c r="Y40" s="37">
        <v>0</v>
      </c>
      <c r="Z40" s="37">
        <v>0</v>
      </c>
      <c r="AA40" s="37">
        <v>0</v>
      </c>
      <c r="AB40" s="37">
        <v>0</v>
      </c>
      <c r="AC40" s="37">
        <v>0</v>
      </c>
      <c r="AD40" s="37">
        <v>0</v>
      </c>
      <c r="AE40" s="37"/>
      <c r="AF40" s="37">
        <v>0</v>
      </c>
      <c r="AG40" s="37"/>
      <c r="AH40" s="37"/>
      <c r="AI40" s="37"/>
      <c r="AJ40" s="37">
        <v>0</v>
      </c>
      <c r="AK40" s="37"/>
      <c r="AL40" s="37"/>
      <c r="AM40" s="37"/>
      <c r="AN40" s="37">
        <v>0</v>
      </c>
      <c r="AO40" s="37"/>
      <c r="AP40" s="37">
        <v>0</v>
      </c>
      <c r="AQ40" s="37"/>
      <c r="AR40" s="37"/>
      <c r="AS40" s="37"/>
      <c r="AT40" s="37">
        <v>0</v>
      </c>
    </row>
    <row r="41" spans="4:46" ht="20.100000000000001" customHeight="1" x14ac:dyDescent="0.2">
      <c r="D41" s="38" t="s">
        <v>118</v>
      </c>
      <c r="F41" s="39">
        <v>0</v>
      </c>
      <c r="G41" s="40"/>
      <c r="H41" s="40"/>
      <c r="I41" s="40"/>
      <c r="J41" s="39">
        <v>0</v>
      </c>
      <c r="K41" s="39">
        <v>0</v>
      </c>
      <c r="L41" s="39">
        <v>0</v>
      </c>
      <c r="M41" s="40"/>
      <c r="N41" s="39">
        <v>0</v>
      </c>
      <c r="O41" s="40"/>
      <c r="P41" s="40"/>
      <c r="Q41" s="40"/>
      <c r="R41" s="39">
        <v>0</v>
      </c>
      <c r="S41" s="39">
        <v>0</v>
      </c>
      <c r="T41" s="39">
        <v>0</v>
      </c>
      <c r="U41" s="39">
        <v>0</v>
      </c>
      <c r="V41" s="40"/>
      <c r="W41" s="39">
        <v>0</v>
      </c>
      <c r="X41" s="39">
        <v>0</v>
      </c>
      <c r="Y41" s="39">
        <v>0</v>
      </c>
      <c r="Z41" s="39">
        <v>0</v>
      </c>
      <c r="AA41" s="39">
        <v>0</v>
      </c>
      <c r="AB41" s="39">
        <v>0</v>
      </c>
      <c r="AC41" s="39">
        <v>0</v>
      </c>
      <c r="AD41" s="39">
        <v>0</v>
      </c>
      <c r="AE41" s="40"/>
      <c r="AF41" s="39">
        <v>0</v>
      </c>
      <c r="AG41" s="40"/>
      <c r="AH41" s="40"/>
      <c r="AI41" s="40"/>
      <c r="AJ41" s="39">
        <v>0</v>
      </c>
      <c r="AK41" s="40"/>
      <c r="AL41" s="40"/>
      <c r="AM41" s="40"/>
      <c r="AN41" s="39">
        <v>0</v>
      </c>
      <c r="AO41" s="40"/>
      <c r="AP41" s="39">
        <v>0</v>
      </c>
      <c r="AQ41" s="40"/>
      <c r="AR41" s="40"/>
      <c r="AS41" s="40"/>
      <c r="AT41" s="39">
        <v>0</v>
      </c>
    </row>
    <row r="42" spans="4:46" ht="20.100000000000001" customHeight="1" x14ac:dyDescent="0.2">
      <c r="D42" s="2" t="s">
        <v>108</v>
      </c>
      <c r="F42" s="37">
        <v>0</v>
      </c>
      <c r="G42" s="37"/>
      <c r="H42" s="37"/>
      <c r="I42" s="37"/>
      <c r="J42" s="37">
        <v>0</v>
      </c>
      <c r="K42" s="37">
        <v>0</v>
      </c>
      <c r="L42" s="37">
        <v>0</v>
      </c>
      <c r="M42" s="37"/>
      <c r="N42" s="37">
        <v>0</v>
      </c>
      <c r="O42" s="37"/>
      <c r="P42" s="37"/>
      <c r="Q42" s="37"/>
      <c r="R42" s="37">
        <v>0</v>
      </c>
      <c r="S42" s="37">
        <v>0</v>
      </c>
      <c r="T42" s="37">
        <v>0</v>
      </c>
      <c r="U42" s="37">
        <v>0</v>
      </c>
      <c r="V42" s="37"/>
      <c r="W42" s="37">
        <v>0</v>
      </c>
      <c r="X42" s="37">
        <v>0</v>
      </c>
      <c r="Y42" s="37">
        <v>0</v>
      </c>
      <c r="Z42" s="37">
        <v>0</v>
      </c>
      <c r="AA42" s="37">
        <v>0</v>
      </c>
      <c r="AB42" s="37">
        <v>0</v>
      </c>
      <c r="AC42" s="37">
        <v>0</v>
      </c>
      <c r="AD42" s="37">
        <v>0</v>
      </c>
      <c r="AE42" s="37"/>
      <c r="AF42" s="37">
        <v>0</v>
      </c>
      <c r="AG42" s="37"/>
      <c r="AH42" s="37"/>
      <c r="AI42" s="37"/>
      <c r="AJ42" s="37">
        <v>0</v>
      </c>
      <c r="AK42" s="37"/>
      <c r="AL42" s="37"/>
      <c r="AM42" s="37"/>
      <c r="AN42" s="37">
        <v>0</v>
      </c>
      <c r="AO42" s="37"/>
      <c r="AP42" s="37">
        <v>0</v>
      </c>
      <c r="AQ42" s="37"/>
      <c r="AR42" s="37"/>
      <c r="AS42" s="37"/>
      <c r="AT42" s="37">
        <v>0</v>
      </c>
    </row>
    <row r="43" spans="4:46" ht="20.100000000000001" customHeight="1" x14ac:dyDescent="0.2">
      <c r="D43" s="38" t="s">
        <v>109</v>
      </c>
      <c r="F43" s="39">
        <v>0</v>
      </c>
      <c r="G43" s="40"/>
      <c r="H43" s="40"/>
      <c r="I43" s="40"/>
      <c r="J43" s="39">
        <v>0</v>
      </c>
      <c r="K43" s="39">
        <v>0</v>
      </c>
      <c r="L43" s="39">
        <v>0</v>
      </c>
      <c r="M43" s="40"/>
      <c r="N43" s="39">
        <v>0</v>
      </c>
      <c r="O43" s="40"/>
      <c r="P43" s="40"/>
      <c r="Q43" s="40"/>
      <c r="R43" s="39">
        <v>0</v>
      </c>
      <c r="S43" s="39">
        <v>0</v>
      </c>
      <c r="T43" s="39">
        <v>0</v>
      </c>
      <c r="U43" s="39">
        <v>0</v>
      </c>
      <c r="V43" s="40"/>
      <c r="W43" s="39">
        <v>0</v>
      </c>
      <c r="X43" s="39">
        <v>0</v>
      </c>
      <c r="Y43" s="39">
        <v>0</v>
      </c>
      <c r="Z43" s="39">
        <v>0</v>
      </c>
      <c r="AA43" s="39">
        <v>0</v>
      </c>
      <c r="AB43" s="39">
        <v>0</v>
      </c>
      <c r="AC43" s="39">
        <v>0</v>
      </c>
      <c r="AD43" s="39">
        <v>0</v>
      </c>
      <c r="AE43" s="40"/>
      <c r="AF43" s="39">
        <v>0</v>
      </c>
      <c r="AG43" s="40"/>
      <c r="AH43" s="40"/>
      <c r="AI43" s="40"/>
      <c r="AJ43" s="39">
        <v>0</v>
      </c>
      <c r="AK43" s="40"/>
      <c r="AL43" s="40"/>
      <c r="AM43" s="40"/>
      <c r="AN43" s="39">
        <v>0</v>
      </c>
      <c r="AO43" s="40"/>
      <c r="AP43" s="39">
        <v>0</v>
      </c>
      <c r="AQ43" s="40"/>
      <c r="AR43" s="40"/>
      <c r="AS43" s="40"/>
      <c r="AT43" s="39">
        <v>0</v>
      </c>
    </row>
    <row r="44" spans="4:46" ht="20.100000000000001" customHeight="1" x14ac:dyDescent="0.2">
      <c r="D44" s="2" t="s">
        <v>110</v>
      </c>
      <c r="F44" s="37">
        <v>0</v>
      </c>
      <c r="G44" s="37"/>
      <c r="H44" s="37"/>
      <c r="I44" s="37"/>
      <c r="J44" s="37">
        <v>0</v>
      </c>
      <c r="K44" s="37">
        <v>0</v>
      </c>
      <c r="L44" s="37">
        <v>0</v>
      </c>
      <c r="M44" s="37"/>
      <c r="N44" s="37">
        <v>0</v>
      </c>
      <c r="O44" s="37"/>
      <c r="P44" s="37"/>
      <c r="Q44" s="37"/>
      <c r="R44" s="37">
        <v>0</v>
      </c>
      <c r="S44" s="37">
        <v>0</v>
      </c>
      <c r="T44" s="37">
        <v>0</v>
      </c>
      <c r="U44" s="37">
        <v>0</v>
      </c>
      <c r="V44" s="37"/>
      <c r="W44" s="37">
        <v>0</v>
      </c>
      <c r="X44" s="37">
        <v>0</v>
      </c>
      <c r="Y44" s="37">
        <v>0</v>
      </c>
      <c r="Z44" s="37">
        <v>0</v>
      </c>
      <c r="AA44" s="37">
        <v>0</v>
      </c>
      <c r="AB44" s="37">
        <v>0</v>
      </c>
      <c r="AC44" s="37">
        <v>0</v>
      </c>
      <c r="AD44" s="37">
        <v>0</v>
      </c>
      <c r="AE44" s="37"/>
      <c r="AF44" s="37">
        <v>0</v>
      </c>
      <c r="AG44" s="37"/>
      <c r="AH44" s="37"/>
      <c r="AI44" s="37"/>
      <c r="AJ44" s="37">
        <v>0</v>
      </c>
      <c r="AK44" s="37"/>
      <c r="AL44" s="37"/>
      <c r="AM44" s="37"/>
      <c r="AN44" s="37">
        <v>0</v>
      </c>
      <c r="AO44" s="37"/>
      <c r="AP44" s="37">
        <v>0</v>
      </c>
      <c r="AQ44" s="37"/>
      <c r="AR44" s="37"/>
      <c r="AS44" s="37"/>
      <c r="AT44" s="37">
        <v>0</v>
      </c>
    </row>
    <row r="45" spans="4:46" ht="20.100000000000001" customHeight="1" x14ac:dyDescent="0.2">
      <c r="D45" s="38" t="s">
        <v>111</v>
      </c>
      <c r="F45" s="39">
        <v>0</v>
      </c>
      <c r="G45" s="40"/>
      <c r="H45" s="40"/>
      <c r="I45" s="40"/>
      <c r="J45" s="39">
        <v>0</v>
      </c>
      <c r="K45" s="39">
        <v>0</v>
      </c>
      <c r="L45" s="39">
        <v>0</v>
      </c>
      <c r="M45" s="40"/>
      <c r="N45" s="39">
        <v>0</v>
      </c>
      <c r="O45" s="40"/>
      <c r="P45" s="40"/>
      <c r="Q45" s="40"/>
      <c r="R45" s="39">
        <v>0</v>
      </c>
      <c r="S45" s="39">
        <v>0</v>
      </c>
      <c r="T45" s="39">
        <v>0</v>
      </c>
      <c r="U45" s="39">
        <v>0</v>
      </c>
      <c r="V45" s="40"/>
      <c r="W45" s="39">
        <v>0</v>
      </c>
      <c r="X45" s="39">
        <v>0</v>
      </c>
      <c r="Y45" s="39">
        <v>0</v>
      </c>
      <c r="Z45" s="39">
        <v>0</v>
      </c>
      <c r="AA45" s="39">
        <v>0</v>
      </c>
      <c r="AB45" s="39">
        <v>0</v>
      </c>
      <c r="AC45" s="39">
        <v>0</v>
      </c>
      <c r="AD45" s="39">
        <v>0</v>
      </c>
      <c r="AE45" s="40"/>
      <c r="AF45" s="39">
        <v>0</v>
      </c>
      <c r="AG45" s="40"/>
      <c r="AH45" s="40"/>
      <c r="AI45" s="40"/>
      <c r="AJ45" s="39">
        <v>0</v>
      </c>
      <c r="AK45" s="40"/>
      <c r="AL45" s="40"/>
      <c r="AM45" s="40"/>
      <c r="AN45" s="39">
        <v>0</v>
      </c>
      <c r="AO45" s="40"/>
      <c r="AP45" s="39">
        <v>0</v>
      </c>
      <c r="AQ45" s="40"/>
      <c r="AR45" s="40"/>
      <c r="AS45" s="40"/>
      <c r="AT45" s="39">
        <v>0</v>
      </c>
    </row>
    <row r="46" spans="4:46" ht="20.100000000000001" customHeight="1" x14ac:dyDescent="0.2">
      <c r="D46" s="2" t="s">
        <v>119</v>
      </c>
      <c r="F46" s="37">
        <v>0</v>
      </c>
      <c r="G46" s="37"/>
      <c r="H46" s="37"/>
      <c r="I46" s="37"/>
      <c r="J46" s="37">
        <v>0</v>
      </c>
      <c r="K46" s="37">
        <v>0</v>
      </c>
      <c r="L46" s="37">
        <v>0</v>
      </c>
      <c r="M46" s="37"/>
      <c r="N46" s="37">
        <v>0</v>
      </c>
      <c r="O46" s="37"/>
      <c r="P46" s="37"/>
      <c r="Q46" s="37"/>
      <c r="R46" s="37">
        <v>0</v>
      </c>
      <c r="S46" s="37">
        <v>0</v>
      </c>
      <c r="T46" s="37">
        <v>0</v>
      </c>
      <c r="U46" s="37">
        <v>0</v>
      </c>
      <c r="V46" s="37"/>
      <c r="W46" s="37">
        <v>0</v>
      </c>
      <c r="X46" s="37">
        <v>0</v>
      </c>
      <c r="Y46" s="37">
        <v>0</v>
      </c>
      <c r="Z46" s="37">
        <v>0</v>
      </c>
      <c r="AA46" s="37">
        <v>0</v>
      </c>
      <c r="AB46" s="37">
        <v>0</v>
      </c>
      <c r="AC46" s="37">
        <v>0</v>
      </c>
      <c r="AD46" s="37">
        <v>0</v>
      </c>
      <c r="AE46" s="37"/>
      <c r="AF46" s="37">
        <v>0</v>
      </c>
      <c r="AG46" s="37"/>
      <c r="AH46" s="37"/>
      <c r="AI46" s="37"/>
      <c r="AJ46" s="37">
        <v>0</v>
      </c>
      <c r="AK46" s="37"/>
      <c r="AL46" s="37"/>
      <c r="AM46" s="37"/>
      <c r="AN46" s="37">
        <v>0</v>
      </c>
      <c r="AO46" s="37"/>
      <c r="AP46" s="37">
        <v>0</v>
      </c>
      <c r="AQ46" s="37"/>
      <c r="AR46" s="37"/>
      <c r="AS46" s="37"/>
      <c r="AT46" s="37">
        <v>0</v>
      </c>
    </row>
    <row r="47" spans="4:46" ht="20.100000000000001" customHeight="1" x14ac:dyDescent="0.2">
      <c r="D47" s="38" t="s">
        <v>120</v>
      </c>
      <c r="F47" s="39">
        <v>0</v>
      </c>
      <c r="G47" s="40"/>
      <c r="H47" s="40"/>
      <c r="I47" s="40"/>
      <c r="J47" s="39">
        <v>0</v>
      </c>
      <c r="K47" s="39">
        <v>0</v>
      </c>
      <c r="L47" s="39">
        <v>0</v>
      </c>
      <c r="M47" s="40"/>
      <c r="N47" s="39">
        <v>0</v>
      </c>
      <c r="O47" s="40"/>
      <c r="P47" s="40"/>
      <c r="Q47" s="40"/>
      <c r="R47" s="39">
        <v>0</v>
      </c>
      <c r="S47" s="39">
        <v>0</v>
      </c>
      <c r="T47" s="39">
        <v>0</v>
      </c>
      <c r="U47" s="39">
        <v>0</v>
      </c>
      <c r="V47" s="40"/>
      <c r="W47" s="39">
        <v>0</v>
      </c>
      <c r="X47" s="39">
        <v>0</v>
      </c>
      <c r="Y47" s="39">
        <v>0</v>
      </c>
      <c r="Z47" s="39">
        <v>0</v>
      </c>
      <c r="AA47" s="39">
        <v>0</v>
      </c>
      <c r="AB47" s="39">
        <v>0</v>
      </c>
      <c r="AC47" s="39">
        <v>0</v>
      </c>
      <c r="AD47" s="39">
        <v>0</v>
      </c>
      <c r="AE47" s="40"/>
      <c r="AF47" s="39">
        <v>0</v>
      </c>
      <c r="AG47" s="40"/>
      <c r="AH47" s="40"/>
      <c r="AI47" s="40"/>
      <c r="AJ47" s="39">
        <v>0</v>
      </c>
      <c r="AK47" s="40"/>
      <c r="AL47" s="40"/>
      <c r="AM47" s="40"/>
      <c r="AN47" s="39">
        <v>0</v>
      </c>
      <c r="AO47" s="40"/>
      <c r="AP47" s="39">
        <v>0</v>
      </c>
      <c r="AQ47" s="40"/>
      <c r="AR47" s="40"/>
      <c r="AS47" s="40"/>
      <c r="AT47" s="39">
        <v>0</v>
      </c>
    </row>
    <row r="48" spans="4:46" ht="20.100000000000001" customHeight="1" x14ac:dyDescent="0.2">
      <c r="D48" s="2" t="s">
        <v>368</v>
      </c>
      <c r="F48" s="37">
        <v>0</v>
      </c>
      <c r="G48" s="37"/>
      <c r="H48" s="37"/>
      <c r="I48" s="37"/>
      <c r="J48" s="37">
        <v>0</v>
      </c>
      <c r="K48" s="37">
        <v>0</v>
      </c>
      <c r="L48" s="37">
        <v>0</v>
      </c>
      <c r="M48" s="37"/>
      <c r="N48" s="37">
        <v>0</v>
      </c>
      <c r="O48" s="37"/>
      <c r="P48" s="37"/>
      <c r="Q48" s="37"/>
      <c r="R48" s="37">
        <v>0</v>
      </c>
      <c r="S48" s="37">
        <v>0</v>
      </c>
      <c r="T48" s="37">
        <v>0</v>
      </c>
      <c r="U48" s="37">
        <v>0</v>
      </c>
      <c r="V48" s="37"/>
      <c r="W48" s="37">
        <v>0</v>
      </c>
      <c r="X48" s="37">
        <v>0</v>
      </c>
      <c r="Y48" s="37">
        <v>0</v>
      </c>
      <c r="Z48" s="37">
        <v>0</v>
      </c>
      <c r="AA48" s="37">
        <v>0</v>
      </c>
      <c r="AB48" s="37">
        <v>0</v>
      </c>
      <c r="AC48" s="37">
        <v>0</v>
      </c>
      <c r="AD48" s="37">
        <v>0</v>
      </c>
      <c r="AE48" s="37"/>
      <c r="AF48" s="37">
        <v>0</v>
      </c>
      <c r="AG48" s="37"/>
      <c r="AH48" s="37"/>
      <c r="AI48" s="37"/>
      <c r="AJ48" s="37">
        <v>0</v>
      </c>
      <c r="AK48" s="37"/>
      <c r="AL48" s="37"/>
      <c r="AM48" s="37"/>
      <c r="AN48" s="37">
        <v>0</v>
      </c>
      <c r="AO48" s="37"/>
      <c r="AP48" s="37">
        <v>0</v>
      </c>
      <c r="AQ48" s="37"/>
      <c r="AR48" s="37"/>
      <c r="AS48" s="37"/>
      <c r="AT48" s="37">
        <v>0</v>
      </c>
    </row>
    <row r="49" spans="1:46" ht="20.100000000000001" customHeight="1" x14ac:dyDescent="0.2">
      <c r="D49" s="38" t="s">
        <v>121</v>
      </c>
      <c r="F49" s="39">
        <v>0</v>
      </c>
      <c r="G49" s="40"/>
      <c r="H49" s="40"/>
      <c r="I49" s="40"/>
      <c r="J49" s="39">
        <v>0</v>
      </c>
      <c r="K49" s="39">
        <v>0</v>
      </c>
      <c r="L49" s="39">
        <v>0</v>
      </c>
      <c r="M49" s="40"/>
      <c r="N49" s="39">
        <v>0</v>
      </c>
      <c r="O49" s="40"/>
      <c r="P49" s="40"/>
      <c r="Q49" s="40"/>
      <c r="R49" s="39">
        <v>0</v>
      </c>
      <c r="S49" s="39">
        <v>0</v>
      </c>
      <c r="T49" s="39">
        <v>0</v>
      </c>
      <c r="U49" s="39">
        <v>0</v>
      </c>
      <c r="V49" s="40"/>
      <c r="W49" s="39">
        <v>0</v>
      </c>
      <c r="X49" s="39">
        <v>0</v>
      </c>
      <c r="Y49" s="39">
        <v>0</v>
      </c>
      <c r="Z49" s="39">
        <v>0</v>
      </c>
      <c r="AA49" s="39">
        <v>0</v>
      </c>
      <c r="AB49" s="39">
        <v>0</v>
      </c>
      <c r="AC49" s="39">
        <v>0</v>
      </c>
      <c r="AD49" s="39">
        <v>0</v>
      </c>
      <c r="AE49" s="40"/>
      <c r="AF49" s="39">
        <v>0</v>
      </c>
      <c r="AG49" s="40"/>
      <c r="AH49" s="40"/>
      <c r="AI49" s="40"/>
      <c r="AJ49" s="39">
        <v>0</v>
      </c>
      <c r="AK49" s="40"/>
      <c r="AL49" s="40"/>
      <c r="AM49" s="40"/>
      <c r="AN49" s="39">
        <v>0</v>
      </c>
      <c r="AO49" s="40"/>
      <c r="AP49" s="39">
        <v>0</v>
      </c>
      <c r="AQ49" s="40"/>
      <c r="AR49" s="40"/>
      <c r="AS49" s="40"/>
      <c r="AT49" s="39">
        <v>0</v>
      </c>
    </row>
    <row r="50" spans="1:46"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spans="1:46" s="1" customFormat="1" ht="20.100000000000001" customHeight="1" x14ac:dyDescent="0.2">
      <c r="A51" s="3"/>
      <c r="B51" s="6"/>
      <c r="C51" s="42" t="s">
        <v>122</v>
      </c>
      <c r="D51" s="42"/>
      <c r="E51" s="5"/>
      <c r="F51" s="44">
        <v>0</v>
      </c>
      <c r="G51" s="45"/>
      <c r="H51" s="45"/>
      <c r="I51" s="45"/>
      <c r="J51" s="44">
        <v>0</v>
      </c>
      <c r="K51" s="44">
        <v>0</v>
      </c>
      <c r="L51" s="44">
        <v>0</v>
      </c>
      <c r="M51" s="45"/>
      <c r="N51" s="44">
        <v>0</v>
      </c>
      <c r="O51" s="45"/>
      <c r="P51" s="45"/>
      <c r="Q51" s="45"/>
      <c r="R51" s="44">
        <v>0</v>
      </c>
      <c r="S51" s="44">
        <v>0</v>
      </c>
      <c r="T51" s="44">
        <v>0</v>
      </c>
      <c r="U51" s="44">
        <v>0</v>
      </c>
      <c r="V51" s="45"/>
      <c r="W51" s="44">
        <v>0</v>
      </c>
      <c r="X51" s="44">
        <v>0</v>
      </c>
      <c r="Y51" s="44">
        <v>0</v>
      </c>
      <c r="Z51" s="44">
        <v>0</v>
      </c>
      <c r="AA51" s="44">
        <v>0</v>
      </c>
      <c r="AB51" s="44">
        <v>0</v>
      </c>
      <c r="AC51" s="44">
        <v>0</v>
      </c>
      <c r="AD51" s="44">
        <v>0</v>
      </c>
      <c r="AE51" s="45"/>
      <c r="AF51" s="44">
        <v>0</v>
      </c>
      <c r="AG51" s="45"/>
      <c r="AH51" s="45"/>
      <c r="AI51" s="45"/>
      <c r="AJ51" s="44">
        <v>0</v>
      </c>
      <c r="AK51" s="45"/>
      <c r="AL51" s="45"/>
      <c r="AM51" s="45"/>
      <c r="AN51" s="44">
        <v>0</v>
      </c>
      <c r="AO51" s="45"/>
      <c r="AP51" s="44">
        <v>0</v>
      </c>
      <c r="AQ51" s="45"/>
      <c r="AR51" s="45"/>
      <c r="AS51" s="45"/>
      <c r="AT51" s="44">
        <v>0</v>
      </c>
    </row>
    <row r="52" spans="1:46"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spans="1:46"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spans="1:46" ht="20.100000000000001" customHeight="1" x14ac:dyDescent="0.2">
      <c r="D54" s="2" t="s">
        <v>124</v>
      </c>
      <c r="F54" s="37">
        <v>0</v>
      </c>
      <c r="G54" s="37"/>
      <c r="H54" s="37"/>
      <c r="I54" s="37"/>
      <c r="J54" s="37">
        <v>0</v>
      </c>
      <c r="K54" s="37">
        <v>0</v>
      </c>
      <c r="L54" s="37">
        <v>0</v>
      </c>
      <c r="M54" s="37"/>
      <c r="N54" s="37">
        <v>0</v>
      </c>
      <c r="O54" s="37"/>
      <c r="P54" s="37"/>
      <c r="Q54" s="37"/>
      <c r="R54" s="37">
        <v>0</v>
      </c>
      <c r="S54" s="37">
        <v>0</v>
      </c>
      <c r="T54" s="37">
        <v>0</v>
      </c>
      <c r="U54" s="37">
        <v>0</v>
      </c>
      <c r="V54" s="37"/>
      <c r="W54" s="37">
        <v>0</v>
      </c>
      <c r="X54" s="37">
        <v>0</v>
      </c>
      <c r="Y54" s="37">
        <v>0</v>
      </c>
      <c r="Z54" s="37">
        <v>0</v>
      </c>
      <c r="AA54" s="37">
        <v>0</v>
      </c>
      <c r="AB54" s="37">
        <v>0</v>
      </c>
      <c r="AC54" s="37">
        <v>0</v>
      </c>
      <c r="AD54" s="37">
        <v>0</v>
      </c>
      <c r="AE54" s="37"/>
      <c r="AF54" s="37">
        <v>0</v>
      </c>
      <c r="AG54" s="37"/>
      <c r="AH54" s="37"/>
      <c r="AI54" s="37"/>
      <c r="AJ54" s="37">
        <v>0</v>
      </c>
      <c r="AK54" s="37"/>
      <c r="AL54" s="37"/>
      <c r="AM54" s="37"/>
      <c r="AN54" s="37">
        <v>0</v>
      </c>
      <c r="AO54" s="37"/>
      <c r="AP54" s="37">
        <v>0</v>
      </c>
      <c r="AQ54" s="37"/>
      <c r="AR54" s="37"/>
      <c r="AS54" s="37"/>
      <c r="AT54" s="37">
        <v>0</v>
      </c>
    </row>
    <row r="55" spans="1:46" ht="20.100000000000001" customHeight="1" x14ac:dyDescent="0.2">
      <c r="D55" s="38" t="s">
        <v>99</v>
      </c>
      <c r="F55" s="39">
        <v>0</v>
      </c>
      <c r="G55" s="40"/>
      <c r="H55" s="40"/>
      <c r="I55" s="40"/>
      <c r="J55" s="39">
        <v>0</v>
      </c>
      <c r="K55" s="39">
        <v>0</v>
      </c>
      <c r="L55" s="39">
        <v>0</v>
      </c>
      <c r="M55" s="40"/>
      <c r="N55" s="39">
        <v>0</v>
      </c>
      <c r="O55" s="40"/>
      <c r="P55" s="40"/>
      <c r="Q55" s="40"/>
      <c r="R55" s="39">
        <v>0</v>
      </c>
      <c r="S55" s="39">
        <v>0</v>
      </c>
      <c r="T55" s="39">
        <v>0</v>
      </c>
      <c r="U55" s="39">
        <v>0</v>
      </c>
      <c r="V55" s="40"/>
      <c r="W55" s="39">
        <v>0</v>
      </c>
      <c r="X55" s="39">
        <v>0</v>
      </c>
      <c r="Y55" s="39">
        <v>0</v>
      </c>
      <c r="Z55" s="39">
        <v>0</v>
      </c>
      <c r="AA55" s="39">
        <v>0</v>
      </c>
      <c r="AB55" s="39">
        <v>0</v>
      </c>
      <c r="AC55" s="39">
        <v>0</v>
      </c>
      <c r="AD55" s="39">
        <v>0</v>
      </c>
      <c r="AE55" s="40"/>
      <c r="AF55" s="39">
        <v>0</v>
      </c>
      <c r="AG55" s="40"/>
      <c r="AH55" s="40"/>
      <c r="AI55" s="40"/>
      <c r="AJ55" s="39">
        <v>0</v>
      </c>
      <c r="AK55" s="40"/>
      <c r="AL55" s="40"/>
      <c r="AM55" s="40"/>
      <c r="AN55" s="39">
        <v>0</v>
      </c>
      <c r="AO55" s="40"/>
      <c r="AP55" s="39">
        <v>0</v>
      </c>
      <c r="AQ55" s="40"/>
      <c r="AR55" s="40"/>
      <c r="AS55" s="40"/>
      <c r="AT55" s="39">
        <v>0</v>
      </c>
    </row>
    <row r="56" spans="1:46" ht="20.100000000000001" customHeight="1" x14ac:dyDescent="0.2">
      <c r="D56" s="2" t="s">
        <v>113</v>
      </c>
      <c r="F56" s="37">
        <v>0</v>
      </c>
      <c r="G56" s="37"/>
      <c r="H56" s="37"/>
      <c r="I56" s="37"/>
      <c r="J56" s="37">
        <v>0</v>
      </c>
      <c r="K56" s="37">
        <v>0</v>
      </c>
      <c r="L56" s="37">
        <v>0</v>
      </c>
      <c r="M56" s="37"/>
      <c r="N56" s="37">
        <v>0</v>
      </c>
      <c r="O56" s="37"/>
      <c r="P56" s="37"/>
      <c r="Q56" s="37"/>
      <c r="R56" s="37">
        <v>0</v>
      </c>
      <c r="S56" s="37">
        <v>0</v>
      </c>
      <c r="T56" s="37">
        <v>0</v>
      </c>
      <c r="U56" s="37">
        <v>0</v>
      </c>
      <c r="V56" s="37"/>
      <c r="W56" s="37">
        <v>0</v>
      </c>
      <c r="X56" s="37">
        <v>0</v>
      </c>
      <c r="Y56" s="37">
        <v>0</v>
      </c>
      <c r="Z56" s="37">
        <v>0</v>
      </c>
      <c r="AA56" s="37">
        <v>0</v>
      </c>
      <c r="AB56" s="37">
        <v>0</v>
      </c>
      <c r="AC56" s="37">
        <v>0</v>
      </c>
      <c r="AD56" s="37">
        <v>0</v>
      </c>
      <c r="AE56" s="37"/>
      <c r="AF56" s="37">
        <v>0</v>
      </c>
      <c r="AG56" s="37"/>
      <c r="AH56" s="37"/>
      <c r="AI56" s="37"/>
      <c r="AJ56" s="37">
        <v>0</v>
      </c>
      <c r="AK56" s="37"/>
      <c r="AL56" s="37"/>
      <c r="AM56" s="37"/>
      <c r="AN56" s="37">
        <v>0</v>
      </c>
      <c r="AO56" s="37"/>
      <c r="AP56" s="37">
        <v>0</v>
      </c>
      <c r="AQ56" s="37"/>
      <c r="AR56" s="37"/>
      <c r="AS56" s="37"/>
      <c r="AT56" s="37">
        <v>0</v>
      </c>
    </row>
    <row r="57" spans="1:46" ht="20.100000000000001" customHeight="1" x14ac:dyDescent="0.2">
      <c r="D57" s="38" t="s">
        <v>101</v>
      </c>
      <c r="F57" s="39">
        <v>0</v>
      </c>
      <c r="G57" s="40"/>
      <c r="H57" s="40"/>
      <c r="I57" s="40"/>
      <c r="J57" s="39">
        <v>0</v>
      </c>
      <c r="K57" s="39">
        <v>0</v>
      </c>
      <c r="L57" s="39">
        <v>0</v>
      </c>
      <c r="M57" s="40"/>
      <c r="N57" s="39">
        <v>0</v>
      </c>
      <c r="O57" s="40"/>
      <c r="P57" s="40"/>
      <c r="Q57" s="40"/>
      <c r="R57" s="39">
        <v>0</v>
      </c>
      <c r="S57" s="39">
        <v>0</v>
      </c>
      <c r="T57" s="39">
        <v>0</v>
      </c>
      <c r="U57" s="39">
        <v>0</v>
      </c>
      <c r="V57" s="40"/>
      <c r="W57" s="39">
        <v>0</v>
      </c>
      <c r="X57" s="39">
        <v>0</v>
      </c>
      <c r="Y57" s="39">
        <v>0</v>
      </c>
      <c r="Z57" s="39">
        <v>0</v>
      </c>
      <c r="AA57" s="39">
        <v>0</v>
      </c>
      <c r="AB57" s="39">
        <v>0</v>
      </c>
      <c r="AC57" s="39">
        <v>0</v>
      </c>
      <c r="AD57" s="39">
        <v>0</v>
      </c>
      <c r="AE57" s="40"/>
      <c r="AF57" s="39">
        <v>0</v>
      </c>
      <c r="AG57" s="40"/>
      <c r="AH57" s="40"/>
      <c r="AI57" s="40"/>
      <c r="AJ57" s="39">
        <v>0</v>
      </c>
      <c r="AK57" s="40"/>
      <c r="AL57" s="40"/>
      <c r="AM57" s="40"/>
      <c r="AN57" s="39">
        <v>0</v>
      </c>
      <c r="AO57" s="40"/>
      <c r="AP57" s="39">
        <v>0</v>
      </c>
      <c r="AQ57" s="40"/>
      <c r="AR57" s="40"/>
      <c r="AS57" s="40"/>
      <c r="AT57" s="39">
        <v>0</v>
      </c>
    </row>
    <row r="58" spans="1:46" ht="20.100000000000001" customHeight="1" x14ac:dyDescent="0.2">
      <c r="D58" s="2" t="s">
        <v>115</v>
      </c>
      <c r="F58" s="37">
        <v>0</v>
      </c>
      <c r="G58" s="37"/>
      <c r="H58" s="37"/>
      <c r="I58" s="37"/>
      <c r="J58" s="37">
        <v>0</v>
      </c>
      <c r="K58" s="37">
        <v>0</v>
      </c>
      <c r="L58" s="37">
        <v>0</v>
      </c>
      <c r="M58" s="37"/>
      <c r="N58" s="37">
        <v>0</v>
      </c>
      <c r="O58" s="37"/>
      <c r="P58" s="37"/>
      <c r="Q58" s="37"/>
      <c r="R58" s="37">
        <v>0</v>
      </c>
      <c r="S58" s="37">
        <v>0</v>
      </c>
      <c r="T58" s="37">
        <v>0</v>
      </c>
      <c r="U58" s="37">
        <v>0</v>
      </c>
      <c r="V58" s="37"/>
      <c r="W58" s="37">
        <v>0</v>
      </c>
      <c r="X58" s="37">
        <v>0</v>
      </c>
      <c r="Y58" s="37">
        <v>0</v>
      </c>
      <c r="Z58" s="37">
        <v>0</v>
      </c>
      <c r="AA58" s="37">
        <v>0</v>
      </c>
      <c r="AB58" s="37">
        <v>0</v>
      </c>
      <c r="AC58" s="37">
        <v>0</v>
      </c>
      <c r="AD58" s="37">
        <v>0</v>
      </c>
      <c r="AE58" s="37"/>
      <c r="AF58" s="37">
        <v>0</v>
      </c>
      <c r="AG58" s="37"/>
      <c r="AH58" s="37"/>
      <c r="AI58" s="37"/>
      <c r="AJ58" s="37">
        <v>0</v>
      </c>
      <c r="AK58" s="37"/>
      <c r="AL58" s="37"/>
      <c r="AM58" s="37"/>
      <c r="AN58" s="37">
        <v>0</v>
      </c>
      <c r="AO58" s="37"/>
      <c r="AP58" s="37">
        <v>0</v>
      </c>
      <c r="AQ58" s="37"/>
      <c r="AR58" s="37"/>
      <c r="AS58" s="37"/>
      <c r="AT58" s="37">
        <v>0</v>
      </c>
    </row>
    <row r="59" spans="1:46" ht="20.100000000000001" customHeight="1" x14ac:dyDescent="0.2">
      <c r="D59" s="38" t="s">
        <v>116</v>
      </c>
      <c r="F59" s="39">
        <v>0</v>
      </c>
      <c r="G59" s="40"/>
      <c r="H59" s="40"/>
      <c r="I59" s="40"/>
      <c r="J59" s="39">
        <v>0</v>
      </c>
      <c r="K59" s="39">
        <v>0</v>
      </c>
      <c r="L59" s="39">
        <v>0</v>
      </c>
      <c r="M59" s="40"/>
      <c r="N59" s="39">
        <v>0</v>
      </c>
      <c r="O59" s="40"/>
      <c r="P59" s="40"/>
      <c r="Q59" s="40"/>
      <c r="R59" s="39">
        <v>0</v>
      </c>
      <c r="S59" s="39">
        <v>0</v>
      </c>
      <c r="T59" s="39">
        <v>0</v>
      </c>
      <c r="U59" s="39">
        <v>0</v>
      </c>
      <c r="V59" s="40"/>
      <c r="W59" s="39">
        <v>0</v>
      </c>
      <c r="X59" s="39">
        <v>0</v>
      </c>
      <c r="Y59" s="39">
        <v>0</v>
      </c>
      <c r="Z59" s="39">
        <v>0</v>
      </c>
      <c r="AA59" s="39">
        <v>0</v>
      </c>
      <c r="AB59" s="39">
        <v>0</v>
      </c>
      <c r="AC59" s="39">
        <v>0</v>
      </c>
      <c r="AD59" s="39">
        <v>0</v>
      </c>
      <c r="AE59" s="40"/>
      <c r="AF59" s="39">
        <v>0</v>
      </c>
      <c r="AG59" s="40"/>
      <c r="AH59" s="40"/>
      <c r="AI59" s="40"/>
      <c r="AJ59" s="39">
        <v>0</v>
      </c>
      <c r="AK59" s="40"/>
      <c r="AL59" s="40"/>
      <c r="AM59" s="40"/>
      <c r="AN59" s="39">
        <v>0</v>
      </c>
      <c r="AO59" s="40"/>
      <c r="AP59" s="39">
        <v>0</v>
      </c>
      <c r="AQ59" s="40"/>
      <c r="AR59" s="40"/>
      <c r="AS59" s="40"/>
      <c r="AT59" s="39">
        <v>0</v>
      </c>
    </row>
    <row r="60" spans="1:46" ht="20.100000000000001" customHeight="1" x14ac:dyDescent="0.2">
      <c r="D60" s="2" t="s">
        <v>104</v>
      </c>
      <c r="F60" s="37">
        <v>0</v>
      </c>
      <c r="G60" s="37"/>
      <c r="H60" s="37"/>
      <c r="I60" s="37"/>
      <c r="J60" s="37">
        <v>0</v>
      </c>
      <c r="K60" s="37">
        <v>0</v>
      </c>
      <c r="L60" s="37">
        <v>0</v>
      </c>
      <c r="M60" s="37"/>
      <c r="N60" s="37">
        <v>0</v>
      </c>
      <c r="O60" s="37"/>
      <c r="P60" s="37"/>
      <c r="Q60" s="37"/>
      <c r="R60" s="37">
        <v>0</v>
      </c>
      <c r="S60" s="37">
        <v>0</v>
      </c>
      <c r="T60" s="37">
        <v>0</v>
      </c>
      <c r="U60" s="37">
        <v>0</v>
      </c>
      <c r="V60" s="37"/>
      <c r="W60" s="37">
        <v>0</v>
      </c>
      <c r="X60" s="37">
        <v>0</v>
      </c>
      <c r="Y60" s="37">
        <v>0</v>
      </c>
      <c r="Z60" s="37">
        <v>0</v>
      </c>
      <c r="AA60" s="37">
        <v>0</v>
      </c>
      <c r="AB60" s="37">
        <v>0</v>
      </c>
      <c r="AC60" s="37">
        <v>0</v>
      </c>
      <c r="AD60" s="37">
        <v>0</v>
      </c>
      <c r="AE60" s="37"/>
      <c r="AF60" s="37">
        <v>0</v>
      </c>
      <c r="AG60" s="37"/>
      <c r="AH60" s="37"/>
      <c r="AI60" s="37"/>
      <c r="AJ60" s="37">
        <v>0</v>
      </c>
      <c r="AK60" s="37"/>
      <c r="AL60" s="37"/>
      <c r="AM60" s="37"/>
      <c r="AN60" s="37">
        <v>0</v>
      </c>
      <c r="AO60" s="37"/>
      <c r="AP60" s="37">
        <v>0</v>
      </c>
      <c r="AQ60" s="37"/>
      <c r="AR60" s="37"/>
      <c r="AS60" s="37"/>
      <c r="AT60" s="37">
        <v>0</v>
      </c>
    </row>
    <row r="61" spans="1:46" ht="20.100000000000001" customHeight="1" x14ac:dyDescent="0.2">
      <c r="D61" s="38" t="s">
        <v>105</v>
      </c>
      <c r="F61" s="39">
        <v>0</v>
      </c>
      <c r="G61" s="40"/>
      <c r="H61" s="40"/>
      <c r="I61" s="40"/>
      <c r="J61" s="39">
        <v>0</v>
      </c>
      <c r="K61" s="39">
        <v>0</v>
      </c>
      <c r="L61" s="39">
        <v>0</v>
      </c>
      <c r="M61" s="40"/>
      <c r="N61" s="39">
        <v>0</v>
      </c>
      <c r="O61" s="40"/>
      <c r="P61" s="40"/>
      <c r="Q61" s="40"/>
      <c r="R61" s="39">
        <v>0</v>
      </c>
      <c r="S61" s="39">
        <v>0</v>
      </c>
      <c r="T61" s="39">
        <v>0</v>
      </c>
      <c r="U61" s="39">
        <v>0</v>
      </c>
      <c r="V61" s="40"/>
      <c r="W61" s="39">
        <v>0</v>
      </c>
      <c r="X61" s="39">
        <v>0</v>
      </c>
      <c r="Y61" s="39">
        <v>0</v>
      </c>
      <c r="Z61" s="39">
        <v>0</v>
      </c>
      <c r="AA61" s="39">
        <v>0</v>
      </c>
      <c r="AB61" s="39">
        <v>0</v>
      </c>
      <c r="AC61" s="39">
        <v>0</v>
      </c>
      <c r="AD61" s="39">
        <v>0</v>
      </c>
      <c r="AE61" s="40"/>
      <c r="AF61" s="39">
        <v>0</v>
      </c>
      <c r="AG61" s="40"/>
      <c r="AH61" s="40"/>
      <c r="AI61" s="40"/>
      <c r="AJ61" s="39">
        <v>0</v>
      </c>
      <c r="AK61" s="40"/>
      <c r="AL61" s="40"/>
      <c r="AM61" s="40"/>
      <c r="AN61" s="39">
        <v>0</v>
      </c>
      <c r="AO61" s="40"/>
      <c r="AP61" s="39">
        <v>0</v>
      </c>
      <c r="AQ61" s="40"/>
      <c r="AR61" s="40"/>
      <c r="AS61" s="40"/>
      <c r="AT61" s="39">
        <v>0</v>
      </c>
    </row>
    <row r="62" spans="1:46" ht="20.100000000000001" customHeight="1" x14ac:dyDescent="0.2">
      <c r="D62" s="2" t="s">
        <v>106</v>
      </c>
      <c r="F62" s="37">
        <v>0</v>
      </c>
      <c r="G62" s="37"/>
      <c r="H62" s="37"/>
      <c r="I62" s="37"/>
      <c r="J62" s="37">
        <v>0</v>
      </c>
      <c r="K62" s="37">
        <v>0</v>
      </c>
      <c r="L62" s="37">
        <v>0</v>
      </c>
      <c r="M62" s="37"/>
      <c r="N62" s="37">
        <v>0</v>
      </c>
      <c r="O62" s="37"/>
      <c r="P62" s="37"/>
      <c r="Q62" s="37"/>
      <c r="R62" s="37">
        <v>0</v>
      </c>
      <c r="S62" s="37">
        <v>0</v>
      </c>
      <c r="T62" s="37">
        <v>0</v>
      </c>
      <c r="U62" s="37">
        <v>0</v>
      </c>
      <c r="V62" s="37"/>
      <c r="W62" s="37">
        <v>0</v>
      </c>
      <c r="X62" s="37">
        <v>0</v>
      </c>
      <c r="Y62" s="37">
        <v>0</v>
      </c>
      <c r="Z62" s="37">
        <v>0</v>
      </c>
      <c r="AA62" s="37">
        <v>0</v>
      </c>
      <c r="AB62" s="37">
        <v>0</v>
      </c>
      <c r="AC62" s="37">
        <v>0</v>
      </c>
      <c r="AD62" s="37">
        <v>0</v>
      </c>
      <c r="AE62" s="37"/>
      <c r="AF62" s="37">
        <v>0</v>
      </c>
      <c r="AG62" s="37"/>
      <c r="AH62" s="37"/>
      <c r="AI62" s="37"/>
      <c r="AJ62" s="37">
        <v>0</v>
      </c>
      <c r="AK62" s="37"/>
      <c r="AL62" s="37"/>
      <c r="AM62" s="37"/>
      <c r="AN62" s="37">
        <v>0</v>
      </c>
      <c r="AO62" s="37"/>
      <c r="AP62" s="37">
        <v>0</v>
      </c>
      <c r="AQ62" s="37"/>
      <c r="AR62" s="37"/>
      <c r="AS62" s="37"/>
      <c r="AT62" s="37">
        <v>0</v>
      </c>
    </row>
    <row r="63" spans="1:46" ht="20.100000000000001" customHeight="1" x14ac:dyDescent="0.2">
      <c r="D63" s="38" t="s">
        <v>118</v>
      </c>
      <c r="F63" s="39">
        <v>1</v>
      </c>
      <c r="G63" s="40"/>
      <c r="H63" s="40"/>
      <c r="I63" s="40"/>
      <c r="J63" s="39">
        <v>24</v>
      </c>
      <c r="K63" s="39">
        <v>1</v>
      </c>
      <c r="L63" s="39">
        <v>0</v>
      </c>
      <c r="M63" s="40"/>
      <c r="N63" s="39">
        <v>25</v>
      </c>
      <c r="O63" s="40"/>
      <c r="P63" s="40"/>
      <c r="Q63" s="40"/>
      <c r="R63" s="39">
        <v>0</v>
      </c>
      <c r="S63" s="39">
        <v>25</v>
      </c>
      <c r="T63" s="39">
        <v>0</v>
      </c>
      <c r="U63" s="39">
        <v>0</v>
      </c>
      <c r="V63" s="40"/>
      <c r="W63" s="39">
        <v>0</v>
      </c>
      <c r="X63" s="39">
        <v>0</v>
      </c>
      <c r="Y63" s="39">
        <v>0</v>
      </c>
      <c r="Z63" s="39">
        <v>0</v>
      </c>
      <c r="AA63" s="39">
        <v>0</v>
      </c>
      <c r="AB63" s="39">
        <v>0</v>
      </c>
      <c r="AC63" s="39">
        <v>1</v>
      </c>
      <c r="AD63" s="39">
        <v>0</v>
      </c>
      <c r="AE63" s="40"/>
      <c r="AF63" s="39">
        <v>26</v>
      </c>
      <c r="AG63" s="40"/>
      <c r="AH63" s="40"/>
      <c r="AI63" s="40"/>
      <c r="AJ63" s="39">
        <v>0</v>
      </c>
      <c r="AK63" s="40"/>
      <c r="AL63" s="40"/>
      <c r="AM63" s="40"/>
      <c r="AN63" s="39">
        <v>0</v>
      </c>
      <c r="AO63" s="40"/>
      <c r="AP63" s="39">
        <v>0</v>
      </c>
      <c r="AQ63" s="40"/>
      <c r="AR63" s="40"/>
      <c r="AS63" s="40"/>
      <c r="AT63" s="39">
        <v>0</v>
      </c>
    </row>
    <row r="64" spans="1:46" ht="20.100000000000001" customHeight="1" x14ac:dyDescent="0.2">
      <c r="D64" s="2" t="s">
        <v>108</v>
      </c>
      <c r="F64" s="37">
        <v>0</v>
      </c>
      <c r="G64" s="37"/>
      <c r="H64" s="37"/>
      <c r="I64" s="37"/>
      <c r="J64" s="37">
        <v>0</v>
      </c>
      <c r="K64" s="37">
        <v>0</v>
      </c>
      <c r="L64" s="37">
        <v>0</v>
      </c>
      <c r="M64" s="37"/>
      <c r="N64" s="37">
        <v>0</v>
      </c>
      <c r="O64" s="37"/>
      <c r="P64" s="37"/>
      <c r="Q64" s="37"/>
      <c r="R64" s="37">
        <v>0</v>
      </c>
      <c r="S64" s="37">
        <v>0</v>
      </c>
      <c r="T64" s="37">
        <v>0</v>
      </c>
      <c r="U64" s="37">
        <v>0</v>
      </c>
      <c r="V64" s="37"/>
      <c r="W64" s="37">
        <v>0</v>
      </c>
      <c r="X64" s="37">
        <v>0</v>
      </c>
      <c r="Y64" s="37">
        <v>0</v>
      </c>
      <c r="Z64" s="37">
        <v>0</v>
      </c>
      <c r="AA64" s="37">
        <v>0</v>
      </c>
      <c r="AB64" s="37">
        <v>0</v>
      </c>
      <c r="AC64" s="37">
        <v>0</v>
      </c>
      <c r="AD64" s="37">
        <v>0</v>
      </c>
      <c r="AE64" s="37"/>
      <c r="AF64" s="37">
        <v>0</v>
      </c>
      <c r="AG64" s="37"/>
      <c r="AH64" s="37"/>
      <c r="AI64" s="37"/>
      <c r="AJ64" s="37">
        <v>0</v>
      </c>
      <c r="AK64" s="37"/>
      <c r="AL64" s="37"/>
      <c r="AM64" s="37"/>
      <c r="AN64" s="37">
        <v>0</v>
      </c>
      <c r="AO64" s="37"/>
      <c r="AP64" s="37">
        <v>0</v>
      </c>
      <c r="AQ64" s="37"/>
      <c r="AR64" s="37"/>
      <c r="AS64" s="37"/>
      <c r="AT64" s="37">
        <v>0</v>
      </c>
    </row>
    <row r="65" spans="1:46" ht="20.100000000000001" customHeight="1" x14ac:dyDescent="0.2">
      <c r="D65" s="38" t="s">
        <v>109</v>
      </c>
      <c r="F65" s="39">
        <v>0</v>
      </c>
      <c r="G65" s="40"/>
      <c r="H65" s="40"/>
      <c r="I65" s="40"/>
      <c r="J65" s="39">
        <v>0</v>
      </c>
      <c r="K65" s="39">
        <v>0</v>
      </c>
      <c r="L65" s="39">
        <v>0</v>
      </c>
      <c r="M65" s="40"/>
      <c r="N65" s="39">
        <v>0</v>
      </c>
      <c r="O65" s="40"/>
      <c r="P65" s="40"/>
      <c r="Q65" s="40"/>
      <c r="R65" s="39">
        <v>0</v>
      </c>
      <c r="S65" s="39">
        <v>0</v>
      </c>
      <c r="T65" s="39">
        <v>0</v>
      </c>
      <c r="U65" s="39">
        <v>0</v>
      </c>
      <c r="V65" s="40"/>
      <c r="W65" s="39">
        <v>0</v>
      </c>
      <c r="X65" s="39">
        <v>0</v>
      </c>
      <c r="Y65" s="39">
        <v>0</v>
      </c>
      <c r="Z65" s="39">
        <v>0</v>
      </c>
      <c r="AA65" s="39">
        <v>0</v>
      </c>
      <c r="AB65" s="39">
        <v>0</v>
      </c>
      <c r="AC65" s="39">
        <v>0</v>
      </c>
      <c r="AD65" s="39">
        <v>0</v>
      </c>
      <c r="AE65" s="40"/>
      <c r="AF65" s="39">
        <v>0</v>
      </c>
      <c r="AG65" s="40"/>
      <c r="AH65" s="40"/>
      <c r="AI65" s="40"/>
      <c r="AJ65" s="39">
        <v>0</v>
      </c>
      <c r="AK65" s="40"/>
      <c r="AL65" s="40"/>
      <c r="AM65" s="40"/>
      <c r="AN65" s="39">
        <v>0</v>
      </c>
      <c r="AO65" s="40"/>
      <c r="AP65" s="39">
        <v>0</v>
      </c>
      <c r="AQ65" s="40"/>
      <c r="AR65" s="40"/>
      <c r="AS65" s="40"/>
      <c r="AT65" s="39">
        <v>0</v>
      </c>
    </row>
    <row r="66" spans="1:46" ht="20.100000000000001" customHeight="1" x14ac:dyDescent="0.2">
      <c r="D66" s="2" t="s">
        <v>110</v>
      </c>
      <c r="F66" s="37">
        <v>0</v>
      </c>
      <c r="G66" s="37"/>
      <c r="H66" s="37"/>
      <c r="I66" s="37"/>
      <c r="J66" s="37">
        <v>0</v>
      </c>
      <c r="K66" s="37">
        <v>0</v>
      </c>
      <c r="L66" s="37">
        <v>0</v>
      </c>
      <c r="M66" s="37"/>
      <c r="N66" s="37">
        <v>0</v>
      </c>
      <c r="O66" s="37"/>
      <c r="P66" s="37"/>
      <c r="Q66" s="37"/>
      <c r="R66" s="37">
        <v>0</v>
      </c>
      <c r="S66" s="37">
        <v>0</v>
      </c>
      <c r="T66" s="37">
        <v>0</v>
      </c>
      <c r="U66" s="37">
        <v>0</v>
      </c>
      <c r="V66" s="37"/>
      <c r="W66" s="37">
        <v>0</v>
      </c>
      <c r="X66" s="37">
        <v>0</v>
      </c>
      <c r="Y66" s="37">
        <v>0</v>
      </c>
      <c r="Z66" s="37">
        <v>0</v>
      </c>
      <c r="AA66" s="37">
        <v>0</v>
      </c>
      <c r="AB66" s="37">
        <v>0</v>
      </c>
      <c r="AC66" s="37">
        <v>0</v>
      </c>
      <c r="AD66" s="37">
        <v>0</v>
      </c>
      <c r="AE66" s="37"/>
      <c r="AF66" s="37">
        <v>0</v>
      </c>
      <c r="AG66" s="37"/>
      <c r="AH66" s="37"/>
      <c r="AI66" s="37"/>
      <c r="AJ66" s="37">
        <v>0</v>
      </c>
      <c r="AK66" s="37"/>
      <c r="AL66" s="37"/>
      <c r="AM66" s="37"/>
      <c r="AN66" s="37">
        <v>0</v>
      </c>
      <c r="AO66" s="37"/>
      <c r="AP66" s="37">
        <v>0</v>
      </c>
      <c r="AQ66" s="37"/>
      <c r="AR66" s="37"/>
      <c r="AS66" s="37"/>
      <c r="AT66" s="37">
        <v>0</v>
      </c>
    </row>
    <row r="67" spans="1:46" ht="20.100000000000001" customHeight="1" x14ac:dyDescent="0.2">
      <c r="D67" s="38" t="s">
        <v>111</v>
      </c>
      <c r="F67" s="39">
        <v>0</v>
      </c>
      <c r="G67" s="40"/>
      <c r="H67" s="40"/>
      <c r="I67" s="40"/>
      <c r="J67" s="39">
        <v>0</v>
      </c>
      <c r="K67" s="39">
        <v>0</v>
      </c>
      <c r="L67" s="39">
        <v>0</v>
      </c>
      <c r="M67" s="40"/>
      <c r="N67" s="39">
        <v>0</v>
      </c>
      <c r="O67" s="40"/>
      <c r="P67" s="40"/>
      <c r="Q67" s="40"/>
      <c r="R67" s="39">
        <v>0</v>
      </c>
      <c r="S67" s="39">
        <v>0</v>
      </c>
      <c r="T67" s="39">
        <v>0</v>
      </c>
      <c r="U67" s="39">
        <v>0</v>
      </c>
      <c r="V67" s="40"/>
      <c r="W67" s="39">
        <v>0</v>
      </c>
      <c r="X67" s="39">
        <v>0</v>
      </c>
      <c r="Y67" s="39">
        <v>0</v>
      </c>
      <c r="Z67" s="39">
        <v>0</v>
      </c>
      <c r="AA67" s="39">
        <v>0</v>
      </c>
      <c r="AB67" s="39">
        <v>0</v>
      </c>
      <c r="AC67" s="39">
        <v>0</v>
      </c>
      <c r="AD67" s="39">
        <v>0</v>
      </c>
      <c r="AE67" s="40"/>
      <c r="AF67" s="39">
        <v>0</v>
      </c>
      <c r="AG67" s="40"/>
      <c r="AH67" s="40"/>
      <c r="AI67" s="40"/>
      <c r="AJ67" s="39">
        <v>0</v>
      </c>
      <c r="AK67" s="40"/>
      <c r="AL67" s="40"/>
      <c r="AM67" s="40"/>
      <c r="AN67" s="39">
        <v>0</v>
      </c>
      <c r="AO67" s="40"/>
      <c r="AP67" s="39">
        <v>0</v>
      </c>
      <c r="AQ67" s="40"/>
      <c r="AR67" s="40"/>
      <c r="AS67" s="40"/>
      <c r="AT67" s="39">
        <v>0</v>
      </c>
    </row>
    <row r="68" spans="1:46" ht="20.100000000000001" customHeight="1" x14ac:dyDescent="0.2">
      <c r="D68" s="2" t="s">
        <v>125</v>
      </c>
      <c r="F68" s="37">
        <v>0</v>
      </c>
      <c r="G68" s="37"/>
      <c r="H68" s="37"/>
      <c r="I68" s="37"/>
      <c r="J68" s="37">
        <v>0</v>
      </c>
      <c r="K68" s="37">
        <v>0</v>
      </c>
      <c r="L68" s="37">
        <v>0</v>
      </c>
      <c r="M68" s="37"/>
      <c r="N68" s="37">
        <v>0</v>
      </c>
      <c r="O68" s="37"/>
      <c r="P68" s="37"/>
      <c r="Q68" s="37"/>
      <c r="R68" s="37">
        <v>0</v>
      </c>
      <c r="S68" s="37">
        <v>0</v>
      </c>
      <c r="T68" s="37">
        <v>0</v>
      </c>
      <c r="U68" s="37">
        <v>0</v>
      </c>
      <c r="V68" s="37"/>
      <c r="W68" s="37">
        <v>0</v>
      </c>
      <c r="X68" s="37">
        <v>0</v>
      </c>
      <c r="Y68" s="37">
        <v>0</v>
      </c>
      <c r="Z68" s="37">
        <v>0</v>
      </c>
      <c r="AA68" s="37">
        <v>0</v>
      </c>
      <c r="AB68" s="37">
        <v>0</v>
      </c>
      <c r="AC68" s="37">
        <v>0</v>
      </c>
      <c r="AD68" s="37">
        <v>0</v>
      </c>
      <c r="AE68" s="37"/>
      <c r="AF68" s="37">
        <v>0</v>
      </c>
      <c r="AG68" s="37"/>
      <c r="AH68" s="37"/>
      <c r="AI68" s="37"/>
      <c r="AJ68" s="37">
        <v>0</v>
      </c>
      <c r="AK68" s="37"/>
      <c r="AL68" s="37"/>
      <c r="AM68" s="37"/>
      <c r="AN68" s="37">
        <v>0</v>
      </c>
      <c r="AO68" s="37"/>
      <c r="AP68" s="37">
        <v>0</v>
      </c>
      <c r="AQ68" s="37"/>
      <c r="AR68" s="37"/>
      <c r="AS68" s="37"/>
      <c r="AT68" s="37">
        <v>0</v>
      </c>
    </row>
    <row r="69" spans="1:46" ht="20.100000000000001" customHeight="1" x14ac:dyDescent="0.2">
      <c r="D69" s="38" t="s">
        <v>120</v>
      </c>
      <c r="F69" s="39">
        <v>0</v>
      </c>
      <c r="G69" s="40"/>
      <c r="H69" s="40"/>
      <c r="I69" s="40"/>
      <c r="J69" s="39">
        <v>0</v>
      </c>
      <c r="K69" s="39">
        <v>0</v>
      </c>
      <c r="L69" s="39">
        <v>0</v>
      </c>
      <c r="M69" s="40"/>
      <c r="N69" s="39">
        <v>0</v>
      </c>
      <c r="O69" s="40"/>
      <c r="P69" s="40"/>
      <c r="Q69" s="40"/>
      <c r="R69" s="39">
        <v>0</v>
      </c>
      <c r="S69" s="39">
        <v>0</v>
      </c>
      <c r="T69" s="39">
        <v>0</v>
      </c>
      <c r="U69" s="39">
        <v>0</v>
      </c>
      <c r="V69" s="40"/>
      <c r="W69" s="39">
        <v>0</v>
      </c>
      <c r="X69" s="39">
        <v>0</v>
      </c>
      <c r="Y69" s="39">
        <v>0</v>
      </c>
      <c r="Z69" s="39">
        <v>0</v>
      </c>
      <c r="AA69" s="39">
        <v>0</v>
      </c>
      <c r="AB69" s="39">
        <v>0</v>
      </c>
      <c r="AC69" s="39">
        <v>0</v>
      </c>
      <c r="AD69" s="39">
        <v>0</v>
      </c>
      <c r="AE69" s="40"/>
      <c r="AF69" s="39">
        <v>0</v>
      </c>
      <c r="AG69" s="40"/>
      <c r="AH69" s="40"/>
      <c r="AI69" s="40"/>
      <c r="AJ69" s="39">
        <v>0</v>
      </c>
      <c r="AK69" s="40"/>
      <c r="AL69" s="40"/>
      <c r="AM69" s="40"/>
      <c r="AN69" s="39">
        <v>0</v>
      </c>
      <c r="AO69" s="40"/>
      <c r="AP69" s="39">
        <v>0</v>
      </c>
      <c r="AQ69" s="40"/>
      <c r="AR69" s="40"/>
      <c r="AS69" s="40"/>
      <c r="AT69" s="39">
        <v>0</v>
      </c>
    </row>
    <row r="70" spans="1:46"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spans="1:46" s="1" customFormat="1" ht="20.100000000000001" customHeight="1" x14ac:dyDescent="0.25">
      <c r="A71" s="3"/>
      <c r="B71" s="6"/>
      <c r="C71" s="42" t="s">
        <v>126</v>
      </c>
      <c r="D71" s="43"/>
      <c r="E71" s="5"/>
      <c r="F71" s="44">
        <v>1</v>
      </c>
      <c r="G71" s="45"/>
      <c r="H71" s="45"/>
      <c r="I71" s="45"/>
      <c r="J71" s="44">
        <v>24</v>
      </c>
      <c r="K71" s="44">
        <v>1</v>
      </c>
      <c r="L71" s="44">
        <v>0</v>
      </c>
      <c r="M71" s="45"/>
      <c r="N71" s="44">
        <v>25</v>
      </c>
      <c r="O71" s="45"/>
      <c r="P71" s="45"/>
      <c r="Q71" s="45"/>
      <c r="R71" s="44">
        <v>0</v>
      </c>
      <c r="S71" s="44">
        <v>25</v>
      </c>
      <c r="T71" s="44">
        <v>0</v>
      </c>
      <c r="U71" s="44">
        <v>0</v>
      </c>
      <c r="V71" s="45"/>
      <c r="W71" s="44">
        <v>0</v>
      </c>
      <c r="X71" s="44">
        <v>0</v>
      </c>
      <c r="Y71" s="44">
        <v>0</v>
      </c>
      <c r="Z71" s="44">
        <v>0</v>
      </c>
      <c r="AA71" s="44">
        <v>0</v>
      </c>
      <c r="AB71" s="44">
        <v>0</v>
      </c>
      <c r="AC71" s="44">
        <v>1</v>
      </c>
      <c r="AD71" s="44">
        <v>0</v>
      </c>
      <c r="AE71" s="45"/>
      <c r="AF71" s="44">
        <v>26</v>
      </c>
      <c r="AG71" s="45"/>
      <c r="AH71" s="45"/>
      <c r="AI71" s="45"/>
      <c r="AJ71" s="44">
        <v>0</v>
      </c>
      <c r="AK71" s="45"/>
      <c r="AL71" s="45"/>
      <c r="AM71" s="45"/>
      <c r="AN71" s="44">
        <v>0</v>
      </c>
      <c r="AO71" s="45"/>
      <c r="AP71" s="44">
        <v>0</v>
      </c>
      <c r="AQ71" s="45"/>
      <c r="AR71" s="45"/>
      <c r="AS71" s="45"/>
      <c r="AT71" s="44">
        <v>0</v>
      </c>
    </row>
    <row r="72" spans="1:46"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spans="1:46"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spans="1:46" ht="20.100000000000001" customHeight="1" x14ac:dyDescent="0.2">
      <c r="D74" s="2" t="s">
        <v>124</v>
      </c>
      <c r="F74" s="37">
        <v>0</v>
      </c>
      <c r="G74" s="37"/>
      <c r="H74" s="37"/>
      <c r="I74" s="37"/>
      <c r="J74" s="37">
        <v>0</v>
      </c>
      <c r="K74" s="37">
        <v>0</v>
      </c>
      <c r="L74" s="37">
        <v>0</v>
      </c>
      <c r="M74" s="37"/>
      <c r="N74" s="37">
        <v>0</v>
      </c>
      <c r="O74" s="37"/>
      <c r="P74" s="37"/>
      <c r="Q74" s="37"/>
      <c r="R74" s="37">
        <v>0</v>
      </c>
      <c r="S74" s="37">
        <v>0</v>
      </c>
      <c r="T74" s="37">
        <v>0</v>
      </c>
      <c r="U74" s="37">
        <v>0</v>
      </c>
      <c r="V74" s="37"/>
      <c r="W74" s="37">
        <v>0</v>
      </c>
      <c r="X74" s="37">
        <v>0</v>
      </c>
      <c r="Y74" s="37">
        <v>0</v>
      </c>
      <c r="Z74" s="37">
        <v>0</v>
      </c>
      <c r="AA74" s="37">
        <v>0</v>
      </c>
      <c r="AB74" s="37">
        <v>0</v>
      </c>
      <c r="AC74" s="37">
        <v>0</v>
      </c>
      <c r="AD74" s="37">
        <v>0</v>
      </c>
      <c r="AE74" s="37"/>
      <c r="AF74" s="37">
        <v>0</v>
      </c>
      <c r="AG74" s="37"/>
      <c r="AH74" s="37"/>
      <c r="AI74" s="37"/>
      <c r="AJ74" s="37">
        <v>0</v>
      </c>
      <c r="AK74" s="37"/>
      <c r="AL74" s="37"/>
      <c r="AM74" s="37"/>
      <c r="AN74" s="37">
        <v>0</v>
      </c>
      <c r="AO74" s="37"/>
      <c r="AP74" s="37">
        <v>0</v>
      </c>
      <c r="AQ74" s="37"/>
      <c r="AR74" s="37"/>
      <c r="AS74" s="37"/>
      <c r="AT74" s="37">
        <v>0</v>
      </c>
    </row>
    <row r="75" spans="1:46" ht="20.100000000000001" customHeight="1" x14ac:dyDescent="0.2">
      <c r="D75" s="38" t="s">
        <v>99</v>
      </c>
      <c r="F75" s="39">
        <v>0</v>
      </c>
      <c r="G75" s="40"/>
      <c r="H75" s="40"/>
      <c r="I75" s="40"/>
      <c r="J75" s="39">
        <v>0</v>
      </c>
      <c r="K75" s="39">
        <v>0</v>
      </c>
      <c r="L75" s="39">
        <v>0</v>
      </c>
      <c r="M75" s="40"/>
      <c r="N75" s="39">
        <v>0</v>
      </c>
      <c r="O75" s="40"/>
      <c r="P75" s="40"/>
      <c r="Q75" s="40"/>
      <c r="R75" s="39">
        <v>0</v>
      </c>
      <c r="S75" s="39">
        <v>0</v>
      </c>
      <c r="T75" s="39">
        <v>0</v>
      </c>
      <c r="U75" s="39">
        <v>0</v>
      </c>
      <c r="V75" s="40"/>
      <c r="W75" s="39">
        <v>0</v>
      </c>
      <c r="X75" s="39">
        <v>0</v>
      </c>
      <c r="Y75" s="39">
        <v>0</v>
      </c>
      <c r="Z75" s="39">
        <v>0</v>
      </c>
      <c r="AA75" s="39">
        <v>0</v>
      </c>
      <c r="AB75" s="39">
        <v>0</v>
      </c>
      <c r="AC75" s="39">
        <v>0</v>
      </c>
      <c r="AD75" s="39">
        <v>0</v>
      </c>
      <c r="AE75" s="40"/>
      <c r="AF75" s="39">
        <v>0</v>
      </c>
      <c r="AG75" s="40"/>
      <c r="AH75" s="40"/>
      <c r="AI75" s="40"/>
      <c r="AJ75" s="39">
        <v>0</v>
      </c>
      <c r="AK75" s="40"/>
      <c r="AL75" s="40"/>
      <c r="AM75" s="40"/>
      <c r="AN75" s="39">
        <v>0</v>
      </c>
      <c r="AO75" s="40"/>
      <c r="AP75" s="39">
        <v>0</v>
      </c>
      <c r="AQ75" s="40"/>
      <c r="AR75" s="40"/>
      <c r="AS75" s="40"/>
      <c r="AT75" s="39">
        <v>0</v>
      </c>
    </row>
    <row r="76" spans="1:46"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row>
    <row r="77" spans="1:46" ht="20.100000000000001" customHeight="1" x14ac:dyDescent="0.25">
      <c r="C77" s="47" t="s">
        <v>128</v>
      </c>
      <c r="D77" s="43"/>
      <c r="F77" s="44">
        <v>0</v>
      </c>
      <c r="G77" s="45"/>
      <c r="H77" s="45"/>
      <c r="I77" s="45"/>
      <c r="J77" s="44">
        <v>0</v>
      </c>
      <c r="K77" s="44">
        <v>0</v>
      </c>
      <c r="L77" s="44">
        <v>0</v>
      </c>
      <c r="M77" s="45"/>
      <c r="N77" s="44">
        <v>0</v>
      </c>
      <c r="O77" s="45"/>
      <c r="P77" s="45"/>
      <c r="Q77" s="45"/>
      <c r="R77" s="44">
        <v>0</v>
      </c>
      <c r="S77" s="44">
        <v>0</v>
      </c>
      <c r="T77" s="44">
        <v>0</v>
      </c>
      <c r="U77" s="44">
        <v>0</v>
      </c>
      <c r="V77" s="45"/>
      <c r="W77" s="44">
        <v>0</v>
      </c>
      <c r="X77" s="44">
        <v>0</v>
      </c>
      <c r="Y77" s="44">
        <v>0</v>
      </c>
      <c r="Z77" s="44">
        <v>0</v>
      </c>
      <c r="AA77" s="44">
        <v>0</v>
      </c>
      <c r="AB77" s="44">
        <v>0</v>
      </c>
      <c r="AC77" s="44">
        <v>0</v>
      </c>
      <c r="AD77" s="44">
        <v>0</v>
      </c>
      <c r="AE77" s="45"/>
      <c r="AF77" s="44">
        <v>0</v>
      </c>
      <c r="AG77" s="45"/>
      <c r="AH77" s="45"/>
      <c r="AI77" s="45"/>
      <c r="AJ77" s="44">
        <v>0</v>
      </c>
      <c r="AK77" s="45"/>
      <c r="AL77" s="45"/>
      <c r="AM77" s="45"/>
      <c r="AN77" s="44">
        <v>0</v>
      </c>
      <c r="AO77" s="45"/>
      <c r="AP77" s="44">
        <v>0</v>
      </c>
      <c r="AQ77" s="45"/>
      <c r="AR77" s="45"/>
      <c r="AS77" s="45"/>
      <c r="AT77" s="44">
        <v>0</v>
      </c>
    </row>
    <row r="78" spans="1:46"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spans="1:46"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spans="1:46" ht="20.100000000000001" customHeight="1" x14ac:dyDescent="0.2">
      <c r="D80" s="2" t="s">
        <v>130</v>
      </c>
      <c r="F80" s="37">
        <v>257</v>
      </c>
      <c r="G80" s="37"/>
      <c r="H80" s="37"/>
      <c r="I80" s="37"/>
      <c r="J80" s="37">
        <v>1110</v>
      </c>
      <c r="K80" s="37">
        <v>38</v>
      </c>
      <c r="L80" s="37">
        <v>3</v>
      </c>
      <c r="M80" s="37"/>
      <c r="N80" s="37">
        <v>1151</v>
      </c>
      <c r="O80" s="37"/>
      <c r="P80" s="37"/>
      <c r="Q80" s="37"/>
      <c r="R80" s="37">
        <v>0</v>
      </c>
      <c r="S80" s="37">
        <v>44</v>
      </c>
      <c r="T80" s="37">
        <v>494</v>
      </c>
      <c r="U80" s="37">
        <v>90</v>
      </c>
      <c r="V80" s="37"/>
      <c r="W80" s="37">
        <v>117</v>
      </c>
      <c r="X80" s="37">
        <v>0</v>
      </c>
      <c r="Y80" s="37">
        <v>0</v>
      </c>
      <c r="Z80" s="37">
        <v>23</v>
      </c>
      <c r="AA80" s="37">
        <v>223</v>
      </c>
      <c r="AB80" s="37">
        <v>36</v>
      </c>
      <c r="AC80" s="37">
        <v>230</v>
      </c>
      <c r="AD80" s="37">
        <v>3</v>
      </c>
      <c r="AE80" s="37"/>
      <c r="AF80" s="37">
        <v>1260</v>
      </c>
      <c r="AG80" s="37"/>
      <c r="AH80" s="37"/>
      <c r="AI80" s="37"/>
      <c r="AJ80" s="37">
        <v>148</v>
      </c>
      <c r="AK80" s="37"/>
      <c r="AL80" s="37"/>
      <c r="AM80" s="37"/>
      <c r="AN80" s="37">
        <v>0</v>
      </c>
      <c r="AO80" s="37"/>
      <c r="AP80" s="37">
        <v>0</v>
      </c>
      <c r="AQ80" s="37"/>
      <c r="AR80" s="37"/>
      <c r="AS80" s="37"/>
      <c r="AT80" s="37">
        <v>133</v>
      </c>
    </row>
    <row r="81" spans="1:46" ht="20.100000000000001" customHeight="1" x14ac:dyDescent="0.2">
      <c r="D81" s="38" t="s">
        <v>131</v>
      </c>
      <c r="F81" s="39">
        <v>175</v>
      </c>
      <c r="G81" s="40"/>
      <c r="H81" s="40"/>
      <c r="I81" s="40"/>
      <c r="J81" s="39">
        <v>1125</v>
      </c>
      <c r="K81" s="39">
        <v>57</v>
      </c>
      <c r="L81" s="39">
        <v>13</v>
      </c>
      <c r="M81" s="40"/>
      <c r="N81" s="39">
        <v>1195</v>
      </c>
      <c r="O81" s="40"/>
      <c r="P81" s="40"/>
      <c r="Q81" s="40"/>
      <c r="R81" s="39">
        <v>1</v>
      </c>
      <c r="S81" s="39">
        <v>65</v>
      </c>
      <c r="T81" s="39">
        <v>513</v>
      </c>
      <c r="U81" s="39">
        <v>82</v>
      </c>
      <c r="V81" s="40"/>
      <c r="W81" s="39">
        <v>103</v>
      </c>
      <c r="X81" s="39">
        <v>3</v>
      </c>
      <c r="Y81" s="39">
        <v>3</v>
      </c>
      <c r="Z81" s="39">
        <v>7</v>
      </c>
      <c r="AA81" s="39">
        <v>170</v>
      </c>
      <c r="AB81" s="39">
        <v>18</v>
      </c>
      <c r="AC81" s="39">
        <v>209</v>
      </c>
      <c r="AD81" s="39">
        <v>1</v>
      </c>
      <c r="AE81" s="40"/>
      <c r="AF81" s="39">
        <v>1175</v>
      </c>
      <c r="AG81" s="40"/>
      <c r="AH81" s="40"/>
      <c r="AI81" s="40"/>
      <c r="AJ81" s="39">
        <v>195</v>
      </c>
      <c r="AK81" s="40"/>
      <c r="AL81" s="40"/>
      <c r="AM81" s="40"/>
      <c r="AN81" s="39">
        <v>0</v>
      </c>
      <c r="AO81" s="40"/>
      <c r="AP81" s="39">
        <v>0</v>
      </c>
      <c r="AQ81" s="40"/>
      <c r="AR81" s="40"/>
      <c r="AS81" s="40"/>
      <c r="AT81" s="39">
        <v>22</v>
      </c>
    </row>
    <row r="82" spans="1:46" ht="20.100000000000001" customHeight="1" x14ac:dyDescent="0.2">
      <c r="D82" s="2" t="s">
        <v>132</v>
      </c>
      <c r="F82" s="37">
        <v>153</v>
      </c>
      <c r="G82" s="37"/>
      <c r="H82" s="37"/>
      <c r="I82" s="37"/>
      <c r="J82" s="37">
        <v>1126</v>
      </c>
      <c r="K82" s="37">
        <v>72</v>
      </c>
      <c r="L82" s="37">
        <v>7</v>
      </c>
      <c r="M82" s="37"/>
      <c r="N82" s="37">
        <v>1205</v>
      </c>
      <c r="O82" s="37"/>
      <c r="P82" s="37"/>
      <c r="Q82" s="37"/>
      <c r="R82" s="37">
        <v>0</v>
      </c>
      <c r="S82" s="37">
        <v>66</v>
      </c>
      <c r="T82" s="37">
        <v>518</v>
      </c>
      <c r="U82" s="37">
        <v>142</v>
      </c>
      <c r="V82" s="37"/>
      <c r="W82" s="37">
        <v>86</v>
      </c>
      <c r="X82" s="37">
        <v>2</v>
      </c>
      <c r="Y82" s="37">
        <v>1</v>
      </c>
      <c r="Z82" s="37">
        <v>10</v>
      </c>
      <c r="AA82" s="37">
        <v>185</v>
      </c>
      <c r="AB82" s="37">
        <v>21</v>
      </c>
      <c r="AC82" s="37">
        <v>172</v>
      </c>
      <c r="AD82" s="37">
        <v>7</v>
      </c>
      <c r="AE82" s="37"/>
      <c r="AF82" s="37">
        <v>1210</v>
      </c>
      <c r="AG82" s="37"/>
      <c r="AH82" s="37"/>
      <c r="AI82" s="37"/>
      <c r="AJ82" s="37">
        <v>149</v>
      </c>
      <c r="AK82" s="37"/>
      <c r="AL82" s="37"/>
      <c r="AM82" s="37"/>
      <c r="AN82" s="37">
        <v>1</v>
      </c>
      <c r="AO82" s="37"/>
      <c r="AP82" s="37">
        <v>0</v>
      </c>
      <c r="AQ82" s="37"/>
      <c r="AR82" s="37"/>
      <c r="AS82" s="37"/>
      <c r="AT82" s="37">
        <v>22</v>
      </c>
    </row>
    <row r="83" spans="1:46" ht="20.100000000000001" customHeight="1" x14ac:dyDescent="0.2">
      <c r="D83" s="38" t="s">
        <v>133</v>
      </c>
      <c r="F83" s="39">
        <v>186</v>
      </c>
      <c r="G83" s="40"/>
      <c r="H83" s="40"/>
      <c r="I83" s="40"/>
      <c r="J83" s="39">
        <v>1126</v>
      </c>
      <c r="K83" s="39">
        <v>29</v>
      </c>
      <c r="L83" s="39">
        <v>2</v>
      </c>
      <c r="M83" s="40"/>
      <c r="N83" s="39">
        <v>1157</v>
      </c>
      <c r="O83" s="40"/>
      <c r="P83" s="40"/>
      <c r="Q83" s="40"/>
      <c r="R83" s="39">
        <v>0</v>
      </c>
      <c r="S83" s="39">
        <v>54</v>
      </c>
      <c r="T83" s="39">
        <v>431</v>
      </c>
      <c r="U83" s="39">
        <v>101</v>
      </c>
      <c r="V83" s="40"/>
      <c r="W83" s="39">
        <v>152</v>
      </c>
      <c r="X83" s="39">
        <v>5</v>
      </c>
      <c r="Y83" s="39">
        <v>1</v>
      </c>
      <c r="Z83" s="39">
        <v>17</v>
      </c>
      <c r="AA83" s="39">
        <v>162</v>
      </c>
      <c r="AB83" s="39">
        <v>14</v>
      </c>
      <c r="AC83" s="39">
        <v>212</v>
      </c>
      <c r="AD83" s="39">
        <v>6</v>
      </c>
      <c r="AE83" s="40"/>
      <c r="AF83" s="39">
        <v>1155</v>
      </c>
      <c r="AG83" s="40"/>
      <c r="AH83" s="40"/>
      <c r="AI83" s="40"/>
      <c r="AJ83" s="39">
        <v>188</v>
      </c>
      <c r="AK83" s="40"/>
      <c r="AL83" s="40"/>
      <c r="AM83" s="40"/>
      <c r="AN83" s="39">
        <v>0</v>
      </c>
      <c r="AO83" s="40"/>
      <c r="AP83" s="39">
        <v>0</v>
      </c>
      <c r="AQ83" s="40"/>
      <c r="AR83" s="40"/>
      <c r="AS83" s="40"/>
      <c r="AT83" s="39">
        <v>0</v>
      </c>
    </row>
    <row r="84" spans="1:46" ht="20.100000000000001" customHeight="1" x14ac:dyDescent="0.2">
      <c r="D84" s="2" t="s">
        <v>134</v>
      </c>
      <c r="F84" s="37">
        <v>194</v>
      </c>
      <c r="G84" s="37"/>
      <c r="H84" s="37"/>
      <c r="I84" s="37"/>
      <c r="J84" s="37">
        <v>1131</v>
      </c>
      <c r="K84" s="37">
        <v>43</v>
      </c>
      <c r="L84" s="37">
        <v>18</v>
      </c>
      <c r="M84" s="37"/>
      <c r="N84" s="37">
        <v>1192</v>
      </c>
      <c r="O84" s="37"/>
      <c r="P84" s="37"/>
      <c r="Q84" s="37"/>
      <c r="R84" s="37">
        <v>1</v>
      </c>
      <c r="S84" s="37">
        <v>68</v>
      </c>
      <c r="T84" s="37">
        <v>273</v>
      </c>
      <c r="U84" s="37">
        <v>92</v>
      </c>
      <c r="V84" s="37"/>
      <c r="W84" s="37">
        <v>113</v>
      </c>
      <c r="X84" s="37">
        <v>0</v>
      </c>
      <c r="Y84" s="37">
        <v>0</v>
      </c>
      <c r="Z84" s="37">
        <v>9</v>
      </c>
      <c r="AA84" s="37">
        <v>199</v>
      </c>
      <c r="AB84" s="37">
        <v>10</v>
      </c>
      <c r="AC84" s="37">
        <v>352</v>
      </c>
      <c r="AD84" s="37">
        <v>0</v>
      </c>
      <c r="AE84" s="37"/>
      <c r="AF84" s="37">
        <v>1117</v>
      </c>
      <c r="AG84" s="37"/>
      <c r="AH84" s="37"/>
      <c r="AI84" s="37"/>
      <c r="AJ84" s="37">
        <v>269</v>
      </c>
      <c r="AK84" s="37"/>
      <c r="AL84" s="37"/>
      <c r="AM84" s="37"/>
      <c r="AN84" s="37">
        <v>0</v>
      </c>
      <c r="AO84" s="37"/>
      <c r="AP84" s="37">
        <v>0</v>
      </c>
      <c r="AQ84" s="37"/>
      <c r="AR84" s="37"/>
      <c r="AS84" s="37"/>
      <c r="AT84" s="37">
        <v>40</v>
      </c>
    </row>
    <row r="85" spans="1:46" ht="20.100000000000001" customHeight="1" x14ac:dyDescent="0.2">
      <c r="D85" s="38" t="s">
        <v>135</v>
      </c>
      <c r="F85" s="39">
        <v>373</v>
      </c>
      <c r="G85" s="40"/>
      <c r="H85" s="40"/>
      <c r="I85" s="40"/>
      <c r="J85" s="39">
        <v>1123</v>
      </c>
      <c r="K85" s="39">
        <v>19</v>
      </c>
      <c r="L85" s="39">
        <v>8</v>
      </c>
      <c r="M85" s="40"/>
      <c r="N85" s="39">
        <v>1150</v>
      </c>
      <c r="O85" s="40"/>
      <c r="P85" s="40"/>
      <c r="Q85" s="40"/>
      <c r="R85" s="39">
        <v>2</v>
      </c>
      <c r="S85" s="39">
        <v>42</v>
      </c>
      <c r="T85" s="39">
        <v>238</v>
      </c>
      <c r="U85" s="39">
        <v>53</v>
      </c>
      <c r="V85" s="40"/>
      <c r="W85" s="39">
        <v>169</v>
      </c>
      <c r="X85" s="39">
        <v>2</v>
      </c>
      <c r="Y85" s="39">
        <v>2</v>
      </c>
      <c r="Z85" s="39">
        <v>18</v>
      </c>
      <c r="AA85" s="39">
        <v>186</v>
      </c>
      <c r="AB85" s="39">
        <v>28</v>
      </c>
      <c r="AC85" s="39">
        <v>405</v>
      </c>
      <c r="AD85" s="39">
        <v>2</v>
      </c>
      <c r="AE85" s="40"/>
      <c r="AF85" s="39">
        <v>1147</v>
      </c>
      <c r="AG85" s="40"/>
      <c r="AH85" s="40"/>
      <c r="AI85" s="40"/>
      <c r="AJ85" s="39">
        <v>376</v>
      </c>
      <c r="AK85" s="40"/>
      <c r="AL85" s="40"/>
      <c r="AM85" s="40"/>
      <c r="AN85" s="39">
        <v>0</v>
      </c>
      <c r="AO85" s="40"/>
      <c r="AP85" s="39">
        <v>0</v>
      </c>
      <c r="AQ85" s="40"/>
      <c r="AR85" s="40"/>
      <c r="AS85" s="40"/>
      <c r="AT85" s="39">
        <v>211</v>
      </c>
    </row>
    <row r="86" spans="1:46" ht="20.100000000000001" customHeight="1" x14ac:dyDescent="0.2">
      <c r="D86" s="2" t="s">
        <v>136</v>
      </c>
      <c r="F86" s="37">
        <v>320</v>
      </c>
      <c r="G86" s="37"/>
      <c r="H86" s="37"/>
      <c r="I86" s="37"/>
      <c r="J86" s="37">
        <v>1121</v>
      </c>
      <c r="K86" s="37">
        <v>37</v>
      </c>
      <c r="L86" s="37">
        <v>20</v>
      </c>
      <c r="M86" s="37"/>
      <c r="N86" s="37">
        <v>1178</v>
      </c>
      <c r="O86" s="37"/>
      <c r="P86" s="37"/>
      <c r="Q86" s="37"/>
      <c r="R86" s="37">
        <v>2</v>
      </c>
      <c r="S86" s="37">
        <v>63</v>
      </c>
      <c r="T86" s="37">
        <v>413</v>
      </c>
      <c r="U86" s="37">
        <v>72</v>
      </c>
      <c r="V86" s="37"/>
      <c r="W86" s="37">
        <v>148</v>
      </c>
      <c r="X86" s="37">
        <v>5</v>
      </c>
      <c r="Y86" s="37">
        <v>1</v>
      </c>
      <c r="Z86" s="37">
        <v>18</v>
      </c>
      <c r="AA86" s="37">
        <v>227</v>
      </c>
      <c r="AB86" s="37">
        <v>27</v>
      </c>
      <c r="AC86" s="37">
        <v>295</v>
      </c>
      <c r="AD86" s="37">
        <v>2</v>
      </c>
      <c r="AE86" s="37"/>
      <c r="AF86" s="37">
        <v>1273</v>
      </c>
      <c r="AG86" s="37"/>
      <c r="AH86" s="37"/>
      <c r="AI86" s="37"/>
      <c r="AJ86" s="37">
        <v>225</v>
      </c>
      <c r="AK86" s="37"/>
      <c r="AL86" s="37"/>
      <c r="AM86" s="37"/>
      <c r="AN86" s="37">
        <v>0</v>
      </c>
      <c r="AO86" s="37"/>
      <c r="AP86" s="37">
        <v>0</v>
      </c>
      <c r="AQ86" s="37"/>
      <c r="AR86" s="37"/>
      <c r="AS86" s="37"/>
      <c r="AT86" s="37">
        <v>144</v>
      </c>
    </row>
    <row r="87" spans="1:46" ht="20.100000000000001" customHeight="1" x14ac:dyDescent="0.2">
      <c r="D87" s="38" t="s">
        <v>137</v>
      </c>
      <c r="F87" s="39">
        <v>202</v>
      </c>
      <c r="G87" s="40"/>
      <c r="H87" s="40"/>
      <c r="I87" s="40"/>
      <c r="J87" s="39">
        <v>1127</v>
      </c>
      <c r="K87" s="39">
        <v>45</v>
      </c>
      <c r="L87" s="39">
        <v>19</v>
      </c>
      <c r="M87" s="40"/>
      <c r="N87" s="39">
        <v>1191</v>
      </c>
      <c r="O87" s="40"/>
      <c r="P87" s="40"/>
      <c r="Q87" s="40"/>
      <c r="R87" s="39">
        <v>1</v>
      </c>
      <c r="S87" s="39">
        <v>72</v>
      </c>
      <c r="T87" s="39">
        <v>440</v>
      </c>
      <c r="U87" s="39">
        <v>92</v>
      </c>
      <c r="V87" s="40"/>
      <c r="W87" s="39">
        <v>134</v>
      </c>
      <c r="X87" s="39">
        <v>2</v>
      </c>
      <c r="Y87" s="39">
        <v>1</v>
      </c>
      <c r="Z87" s="39">
        <v>14</v>
      </c>
      <c r="AA87" s="39">
        <v>153</v>
      </c>
      <c r="AB87" s="39">
        <v>20</v>
      </c>
      <c r="AC87" s="39">
        <v>242</v>
      </c>
      <c r="AD87" s="39">
        <v>2</v>
      </c>
      <c r="AE87" s="40"/>
      <c r="AF87" s="39">
        <v>1173</v>
      </c>
      <c r="AG87" s="40"/>
      <c r="AH87" s="40"/>
      <c r="AI87" s="40"/>
      <c r="AJ87" s="39">
        <v>220</v>
      </c>
      <c r="AK87" s="40"/>
      <c r="AL87" s="40"/>
      <c r="AM87" s="40"/>
      <c r="AN87" s="39">
        <v>0</v>
      </c>
      <c r="AO87" s="40"/>
      <c r="AP87" s="39">
        <v>0</v>
      </c>
      <c r="AQ87" s="40"/>
      <c r="AR87" s="40"/>
      <c r="AS87" s="40"/>
      <c r="AT87" s="39">
        <v>51</v>
      </c>
    </row>
    <row r="88" spans="1:46" ht="20.100000000000001" customHeight="1" x14ac:dyDescent="0.2">
      <c r="D88" s="2" t="s">
        <v>138</v>
      </c>
      <c r="F88" s="37">
        <v>216</v>
      </c>
      <c r="G88" s="37"/>
      <c r="H88" s="37"/>
      <c r="I88" s="37"/>
      <c r="J88" s="37">
        <v>1118</v>
      </c>
      <c r="K88" s="37">
        <v>45</v>
      </c>
      <c r="L88" s="37">
        <v>5</v>
      </c>
      <c r="M88" s="37"/>
      <c r="N88" s="37">
        <v>1168</v>
      </c>
      <c r="O88" s="37"/>
      <c r="P88" s="37"/>
      <c r="Q88" s="37"/>
      <c r="R88" s="37">
        <v>1</v>
      </c>
      <c r="S88" s="37">
        <v>57</v>
      </c>
      <c r="T88" s="37">
        <v>390</v>
      </c>
      <c r="U88" s="37">
        <v>206</v>
      </c>
      <c r="V88" s="37"/>
      <c r="W88" s="37">
        <v>121</v>
      </c>
      <c r="X88" s="37">
        <v>1</v>
      </c>
      <c r="Y88" s="37">
        <v>0</v>
      </c>
      <c r="Z88" s="37">
        <v>15</v>
      </c>
      <c r="AA88" s="37">
        <v>169</v>
      </c>
      <c r="AB88" s="37">
        <v>18</v>
      </c>
      <c r="AC88" s="37">
        <v>213</v>
      </c>
      <c r="AD88" s="37">
        <v>0</v>
      </c>
      <c r="AE88" s="37"/>
      <c r="AF88" s="37">
        <v>1191</v>
      </c>
      <c r="AG88" s="37"/>
      <c r="AH88" s="37"/>
      <c r="AI88" s="37"/>
      <c r="AJ88" s="37">
        <v>193</v>
      </c>
      <c r="AK88" s="37"/>
      <c r="AL88" s="37"/>
      <c r="AM88" s="37"/>
      <c r="AN88" s="37">
        <v>0</v>
      </c>
      <c r="AO88" s="37"/>
      <c r="AP88" s="37">
        <v>0</v>
      </c>
      <c r="AQ88" s="37"/>
      <c r="AR88" s="37"/>
      <c r="AS88" s="37"/>
      <c r="AT88" s="37">
        <v>12</v>
      </c>
    </row>
    <row r="89" spans="1:46" ht="20.100000000000001" customHeight="1" x14ac:dyDescent="0.2">
      <c r="D89" s="38" t="s">
        <v>139</v>
      </c>
      <c r="F89" s="39">
        <v>286</v>
      </c>
      <c r="G89" s="40"/>
      <c r="H89" s="40"/>
      <c r="I89" s="40"/>
      <c r="J89" s="39">
        <v>1125</v>
      </c>
      <c r="K89" s="39">
        <v>33</v>
      </c>
      <c r="L89" s="39">
        <v>12</v>
      </c>
      <c r="M89" s="40"/>
      <c r="N89" s="39">
        <v>1170</v>
      </c>
      <c r="O89" s="40"/>
      <c r="P89" s="40"/>
      <c r="Q89" s="40"/>
      <c r="R89" s="39">
        <v>0</v>
      </c>
      <c r="S89" s="39">
        <v>40</v>
      </c>
      <c r="T89" s="39">
        <v>351</v>
      </c>
      <c r="U89" s="39">
        <v>152</v>
      </c>
      <c r="V89" s="40"/>
      <c r="W89" s="39">
        <v>117</v>
      </c>
      <c r="X89" s="39">
        <v>1</v>
      </c>
      <c r="Y89" s="39">
        <v>0</v>
      </c>
      <c r="Z89" s="39">
        <v>10</v>
      </c>
      <c r="AA89" s="39">
        <v>230</v>
      </c>
      <c r="AB89" s="39">
        <v>23</v>
      </c>
      <c r="AC89" s="39">
        <v>252</v>
      </c>
      <c r="AD89" s="39">
        <v>3</v>
      </c>
      <c r="AE89" s="40"/>
      <c r="AF89" s="39">
        <v>1179</v>
      </c>
      <c r="AG89" s="40"/>
      <c r="AH89" s="40"/>
      <c r="AI89" s="40"/>
      <c r="AJ89" s="39">
        <v>277</v>
      </c>
      <c r="AK89" s="40"/>
      <c r="AL89" s="40"/>
      <c r="AM89" s="40"/>
      <c r="AN89" s="39">
        <v>0</v>
      </c>
      <c r="AO89" s="40"/>
      <c r="AP89" s="39">
        <v>0</v>
      </c>
      <c r="AQ89" s="40"/>
      <c r="AR89" s="40"/>
      <c r="AS89" s="40"/>
      <c r="AT89" s="39">
        <v>59</v>
      </c>
    </row>
    <row r="90" spans="1:46" ht="20.100000000000001" customHeight="1" x14ac:dyDescent="0.2">
      <c r="D90" s="2" t="s">
        <v>140</v>
      </c>
      <c r="F90" s="37">
        <v>210</v>
      </c>
      <c r="G90" s="37"/>
      <c r="H90" s="37"/>
      <c r="I90" s="37"/>
      <c r="J90" s="37">
        <v>1127</v>
      </c>
      <c r="K90" s="37">
        <v>27</v>
      </c>
      <c r="L90" s="37">
        <v>7</v>
      </c>
      <c r="M90" s="37"/>
      <c r="N90" s="37">
        <v>1161</v>
      </c>
      <c r="O90" s="37"/>
      <c r="P90" s="37"/>
      <c r="Q90" s="37"/>
      <c r="R90" s="37">
        <v>0</v>
      </c>
      <c r="S90" s="37">
        <v>71</v>
      </c>
      <c r="T90" s="37">
        <v>377</v>
      </c>
      <c r="U90" s="37">
        <v>119</v>
      </c>
      <c r="V90" s="37"/>
      <c r="W90" s="37">
        <v>131</v>
      </c>
      <c r="X90" s="37">
        <v>3</v>
      </c>
      <c r="Y90" s="37">
        <v>2</v>
      </c>
      <c r="Z90" s="37">
        <v>27</v>
      </c>
      <c r="AA90" s="37">
        <v>204</v>
      </c>
      <c r="AB90" s="37">
        <v>22</v>
      </c>
      <c r="AC90" s="37">
        <v>237</v>
      </c>
      <c r="AD90" s="37">
        <v>0</v>
      </c>
      <c r="AE90" s="37"/>
      <c r="AF90" s="37">
        <v>1193</v>
      </c>
      <c r="AG90" s="37"/>
      <c r="AH90" s="37"/>
      <c r="AI90" s="37"/>
      <c r="AJ90" s="37">
        <v>178</v>
      </c>
      <c r="AK90" s="37"/>
      <c r="AL90" s="37"/>
      <c r="AM90" s="37"/>
      <c r="AN90" s="37">
        <v>0</v>
      </c>
      <c r="AO90" s="37"/>
      <c r="AP90" s="37">
        <v>0</v>
      </c>
      <c r="AQ90" s="37"/>
      <c r="AR90" s="37"/>
      <c r="AS90" s="37"/>
      <c r="AT90" s="37">
        <v>125</v>
      </c>
    </row>
    <row r="91" spans="1:46" ht="20.100000000000001" customHeight="1" x14ac:dyDescent="0.2">
      <c r="D91" s="38" t="s">
        <v>141</v>
      </c>
      <c r="F91" s="39">
        <v>160</v>
      </c>
      <c r="G91" s="40"/>
      <c r="H91" s="40"/>
      <c r="I91" s="40"/>
      <c r="J91" s="39">
        <v>1125</v>
      </c>
      <c r="K91" s="39">
        <v>49</v>
      </c>
      <c r="L91" s="39">
        <v>1</v>
      </c>
      <c r="M91" s="40"/>
      <c r="N91" s="39">
        <v>1175</v>
      </c>
      <c r="O91" s="40"/>
      <c r="P91" s="40"/>
      <c r="Q91" s="40"/>
      <c r="R91" s="39">
        <v>5</v>
      </c>
      <c r="S91" s="39">
        <v>78</v>
      </c>
      <c r="T91" s="39">
        <v>484</v>
      </c>
      <c r="U91" s="39">
        <v>116</v>
      </c>
      <c r="V91" s="40"/>
      <c r="W91" s="39">
        <v>109</v>
      </c>
      <c r="X91" s="39">
        <v>4</v>
      </c>
      <c r="Y91" s="39">
        <v>1</v>
      </c>
      <c r="Z91" s="39">
        <v>8</v>
      </c>
      <c r="AA91" s="39">
        <v>181</v>
      </c>
      <c r="AB91" s="39">
        <v>16</v>
      </c>
      <c r="AC91" s="39">
        <v>176</v>
      </c>
      <c r="AD91" s="39">
        <v>2</v>
      </c>
      <c r="AE91" s="40"/>
      <c r="AF91" s="39">
        <v>1180</v>
      </c>
      <c r="AG91" s="40"/>
      <c r="AH91" s="40"/>
      <c r="AI91" s="40"/>
      <c r="AJ91" s="39">
        <v>155</v>
      </c>
      <c r="AK91" s="40"/>
      <c r="AL91" s="40"/>
      <c r="AM91" s="40"/>
      <c r="AN91" s="39">
        <v>0</v>
      </c>
      <c r="AO91" s="40"/>
      <c r="AP91" s="39">
        <v>0</v>
      </c>
      <c r="AQ91" s="40"/>
      <c r="AR91" s="40"/>
      <c r="AS91" s="40"/>
      <c r="AT91" s="39">
        <v>0</v>
      </c>
    </row>
    <row r="92" spans="1:46" ht="20.100000000000001" customHeight="1" x14ac:dyDescent="0.2">
      <c r="D92" s="2" t="s">
        <v>142</v>
      </c>
      <c r="F92" s="37">
        <v>335</v>
      </c>
      <c r="G92" s="37"/>
      <c r="H92" s="37"/>
      <c r="I92" s="37"/>
      <c r="J92" s="37">
        <v>1126</v>
      </c>
      <c r="K92" s="37">
        <v>62</v>
      </c>
      <c r="L92" s="37">
        <v>7</v>
      </c>
      <c r="M92" s="37"/>
      <c r="N92" s="37">
        <v>1195</v>
      </c>
      <c r="O92" s="37"/>
      <c r="P92" s="37"/>
      <c r="Q92" s="37"/>
      <c r="R92" s="37">
        <v>3</v>
      </c>
      <c r="S92" s="37">
        <v>61</v>
      </c>
      <c r="T92" s="37">
        <v>504</v>
      </c>
      <c r="U92" s="37">
        <v>123</v>
      </c>
      <c r="V92" s="37"/>
      <c r="W92" s="37">
        <v>115</v>
      </c>
      <c r="X92" s="37">
        <v>9</v>
      </c>
      <c r="Y92" s="37">
        <v>7</v>
      </c>
      <c r="Z92" s="37">
        <v>9</v>
      </c>
      <c r="AA92" s="37">
        <v>175</v>
      </c>
      <c r="AB92" s="37">
        <v>41</v>
      </c>
      <c r="AC92" s="37">
        <v>214</v>
      </c>
      <c r="AD92" s="37">
        <v>2</v>
      </c>
      <c r="AE92" s="37"/>
      <c r="AF92" s="37">
        <v>1263</v>
      </c>
      <c r="AG92" s="37"/>
      <c r="AH92" s="37"/>
      <c r="AI92" s="37"/>
      <c r="AJ92" s="37">
        <v>267</v>
      </c>
      <c r="AK92" s="37"/>
      <c r="AL92" s="37"/>
      <c r="AM92" s="37"/>
      <c r="AN92" s="37">
        <v>0</v>
      </c>
      <c r="AO92" s="37"/>
      <c r="AP92" s="37">
        <v>0</v>
      </c>
      <c r="AQ92" s="37"/>
      <c r="AR92" s="37"/>
      <c r="AS92" s="37"/>
      <c r="AT92" s="37">
        <v>284</v>
      </c>
    </row>
    <row r="93" spans="1:46" ht="20.100000000000001" customHeight="1" x14ac:dyDescent="0.2">
      <c r="D93" s="38" t="s">
        <v>143</v>
      </c>
      <c r="F93" s="39">
        <v>0</v>
      </c>
      <c r="G93" s="40"/>
      <c r="H93" s="40"/>
      <c r="I93" s="40"/>
      <c r="J93" s="39">
        <v>1163</v>
      </c>
      <c r="K93" s="39">
        <v>50</v>
      </c>
      <c r="L93" s="39">
        <v>5</v>
      </c>
      <c r="M93" s="40"/>
      <c r="N93" s="39">
        <v>1218</v>
      </c>
      <c r="O93" s="40"/>
      <c r="P93" s="40"/>
      <c r="Q93" s="40"/>
      <c r="R93" s="39">
        <v>7</v>
      </c>
      <c r="S93" s="39">
        <v>77</v>
      </c>
      <c r="T93" s="39">
        <v>470</v>
      </c>
      <c r="U93" s="39">
        <v>102</v>
      </c>
      <c r="V93" s="40"/>
      <c r="W93" s="39">
        <v>111</v>
      </c>
      <c r="X93" s="39">
        <v>3</v>
      </c>
      <c r="Y93" s="39">
        <v>0</v>
      </c>
      <c r="Z93" s="39">
        <v>5</v>
      </c>
      <c r="AA93" s="39">
        <v>152</v>
      </c>
      <c r="AB93" s="39">
        <v>13</v>
      </c>
      <c r="AC93" s="39">
        <v>129</v>
      </c>
      <c r="AD93" s="39">
        <v>0</v>
      </c>
      <c r="AE93" s="40"/>
      <c r="AF93" s="39">
        <v>1069</v>
      </c>
      <c r="AG93" s="40"/>
      <c r="AH93" s="40"/>
      <c r="AI93" s="40"/>
      <c r="AJ93" s="39">
        <v>149</v>
      </c>
      <c r="AK93" s="40"/>
      <c r="AL93" s="40"/>
      <c r="AM93" s="40"/>
      <c r="AN93" s="39">
        <v>0</v>
      </c>
      <c r="AO93" s="40"/>
      <c r="AP93" s="39">
        <v>0</v>
      </c>
      <c r="AQ93" s="40"/>
      <c r="AR93" s="40"/>
      <c r="AS93" s="40"/>
      <c r="AT93" s="39">
        <v>0</v>
      </c>
    </row>
    <row r="94" spans="1:46"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spans="1:46" s="1" customFormat="1" ht="20.100000000000001" customHeight="1" x14ac:dyDescent="0.2">
      <c r="A95" s="3"/>
      <c r="B95" s="6"/>
      <c r="C95" s="42" t="s">
        <v>144</v>
      </c>
      <c r="D95" s="42"/>
      <c r="E95" s="5"/>
      <c r="F95" s="44">
        <v>3067</v>
      </c>
      <c r="G95" s="45"/>
      <c r="H95" s="45"/>
      <c r="I95" s="45"/>
      <c r="J95" s="44">
        <v>15773</v>
      </c>
      <c r="K95" s="44">
        <v>606</v>
      </c>
      <c r="L95" s="44">
        <v>127</v>
      </c>
      <c r="M95" s="45"/>
      <c r="N95" s="44">
        <v>16506</v>
      </c>
      <c r="O95" s="45"/>
      <c r="P95" s="45"/>
      <c r="Q95" s="45"/>
      <c r="R95" s="44">
        <v>23</v>
      </c>
      <c r="S95" s="44">
        <v>858</v>
      </c>
      <c r="T95" s="44">
        <v>5896</v>
      </c>
      <c r="U95" s="44">
        <v>1542</v>
      </c>
      <c r="V95" s="45"/>
      <c r="W95" s="44">
        <v>1726</v>
      </c>
      <c r="X95" s="44">
        <v>40</v>
      </c>
      <c r="Y95" s="44">
        <v>19</v>
      </c>
      <c r="Z95" s="44">
        <v>190</v>
      </c>
      <c r="AA95" s="44">
        <v>2616</v>
      </c>
      <c r="AB95" s="44">
        <v>307</v>
      </c>
      <c r="AC95" s="44">
        <v>3338</v>
      </c>
      <c r="AD95" s="44">
        <v>30</v>
      </c>
      <c r="AE95" s="45"/>
      <c r="AF95" s="44">
        <v>16585</v>
      </c>
      <c r="AG95" s="45"/>
      <c r="AH95" s="45"/>
      <c r="AI95" s="45"/>
      <c r="AJ95" s="44">
        <v>2989</v>
      </c>
      <c r="AK95" s="45"/>
      <c r="AL95" s="45"/>
      <c r="AM95" s="45"/>
      <c r="AN95" s="44">
        <v>1</v>
      </c>
      <c r="AO95" s="45"/>
      <c r="AP95" s="44">
        <v>0</v>
      </c>
      <c r="AQ95" s="45"/>
      <c r="AR95" s="45"/>
      <c r="AS95" s="45"/>
      <c r="AT95" s="44">
        <v>1103</v>
      </c>
    </row>
    <row r="96" spans="1:46"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spans="1:46"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spans="1:46" ht="20.100000000000001" customHeight="1" x14ac:dyDescent="0.2">
      <c r="D98" s="2" t="s">
        <v>146</v>
      </c>
      <c r="F98" s="37">
        <v>0</v>
      </c>
      <c r="G98" s="37"/>
      <c r="H98" s="37"/>
      <c r="I98" s="37"/>
      <c r="J98" s="37">
        <v>0</v>
      </c>
      <c r="K98" s="37">
        <v>0</v>
      </c>
      <c r="L98" s="37">
        <v>0</v>
      </c>
      <c r="M98" s="37"/>
      <c r="N98" s="37">
        <v>0</v>
      </c>
      <c r="O98" s="37"/>
      <c r="P98" s="37"/>
      <c r="Q98" s="37"/>
      <c r="R98" s="37">
        <v>0</v>
      </c>
      <c r="S98" s="37">
        <v>0</v>
      </c>
      <c r="T98" s="37">
        <v>0</v>
      </c>
      <c r="U98" s="37">
        <v>0</v>
      </c>
      <c r="V98" s="37"/>
      <c r="W98" s="37">
        <v>0</v>
      </c>
      <c r="X98" s="37">
        <v>0</v>
      </c>
      <c r="Y98" s="37">
        <v>0</v>
      </c>
      <c r="Z98" s="37">
        <v>0</v>
      </c>
      <c r="AA98" s="37">
        <v>0</v>
      </c>
      <c r="AB98" s="37">
        <v>0</v>
      </c>
      <c r="AC98" s="37">
        <v>0</v>
      </c>
      <c r="AD98" s="37">
        <v>0</v>
      </c>
      <c r="AE98" s="37"/>
      <c r="AF98" s="37">
        <v>0</v>
      </c>
      <c r="AG98" s="37"/>
      <c r="AH98" s="37"/>
      <c r="AI98" s="37"/>
      <c r="AJ98" s="37">
        <v>0</v>
      </c>
      <c r="AK98" s="37"/>
      <c r="AL98" s="37"/>
      <c r="AM98" s="37"/>
      <c r="AN98" s="37">
        <v>0</v>
      </c>
      <c r="AO98" s="37"/>
      <c r="AP98" s="37">
        <v>0</v>
      </c>
      <c r="AQ98" s="37"/>
      <c r="AR98" s="37"/>
      <c r="AS98" s="37"/>
      <c r="AT98" s="37">
        <v>0</v>
      </c>
    </row>
    <row r="99" spans="1:46" ht="20.100000000000001" customHeight="1" x14ac:dyDescent="0.2">
      <c r="D99" s="38" t="s">
        <v>147</v>
      </c>
      <c r="F99" s="39">
        <v>0</v>
      </c>
      <c r="G99" s="40"/>
      <c r="H99" s="40"/>
      <c r="I99" s="40"/>
      <c r="J99" s="39">
        <v>0</v>
      </c>
      <c r="K99" s="39">
        <v>0</v>
      </c>
      <c r="L99" s="39">
        <v>0</v>
      </c>
      <c r="M99" s="40"/>
      <c r="N99" s="39">
        <v>0</v>
      </c>
      <c r="O99" s="40"/>
      <c r="P99" s="40"/>
      <c r="Q99" s="40"/>
      <c r="R99" s="39">
        <v>0</v>
      </c>
      <c r="S99" s="39">
        <v>0</v>
      </c>
      <c r="T99" s="39">
        <v>0</v>
      </c>
      <c r="U99" s="39">
        <v>0</v>
      </c>
      <c r="V99" s="40"/>
      <c r="W99" s="39">
        <v>0</v>
      </c>
      <c r="X99" s="39">
        <v>0</v>
      </c>
      <c r="Y99" s="39">
        <v>0</v>
      </c>
      <c r="Z99" s="39">
        <v>0</v>
      </c>
      <c r="AA99" s="39">
        <v>0</v>
      </c>
      <c r="AB99" s="39">
        <v>0</v>
      </c>
      <c r="AC99" s="39">
        <v>0</v>
      </c>
      <c r="AD99" s="39">
        <v>0</v>
      </c>
      <c r="AE99" s="40"/>
      <c r="AF99" s="39">
        <v>0</v>
      </c>
      <c r="AG99" s="40"/>
      <c r="AH99" s="40"/>
      <c r="AI99" s="40"/>
      <c r="AJ99" s="39">
        <v>0</v>
      </c>
      <c r="AK99" s="40"/>
      <c r="AL99" s="40"/>
      <c r="AM99" s="40"/>
      <c r="AN99" s="39">
        <v>0</v>
      </c>
      <c r="AO99" s="40"/>
      <c r="AP99" s="39">
        <v>0</v>
      </c>
      <c r="AQ99" s="40"/>
      <c r="AR99" s="40"/>
      <c r="AS99" s="40"/>
      <c r="AT99" s="39">
        <v>0</v>
      </c>
    </row>
    <row r="100" spans="1:46" ht="20.100000000000001" customHeight="1" x14ac:dyDescent="0.2">
      <c r="D100" s="2" t="s">
        <v>148</v>
      </c>
      <c r="F100" s="37">
        <v>0</v>
      </c>
      <c r="G100" s="37"/>
      <c r="H100" s="37"/>
      <c r="I100" s="37"/>
      <c r="J100" s="37">
        <v>0</v>
      </c>
      <c r="K100" s="37">
        <v>0</v>
      </c>
      <c r="L100" s="37">
        <v>0</v>
      </c>
      <c r="M100" s="37"/>
      <c r="N100" s="37">
        <v>0</v>
      </c>
      <c r="O100" s="37"/>
      <c r="P100" s="37"/>
      <c r="Q100" s="37"/>
      <c r="R100" s="37">
        <v>0</v>
      </c>
      <c r="S100" s="37">
        <v>0</v>
      </c>
      <c r="T100" s="37">
        <v>0</v>
      </c>
      <c r="U100" s="37">
        <v>0</v>
      </c>
      <c r="V100" s="37"/>
      <c r="W100" s="37">
        <v>0</v>
      </c>
      <c r="X100" s="37">
        <v>0</v>
      </c>
      <c r="Y100" s="37">
        <v>0</v>
      </c>
      <c r="Z100" s="37">
        <v>0</v>
      </c>
      <c r="AA100" s="37">
        <v>0</v>
      </c>
      <c r="AB100" s="37">
        <v>0</v>
      </c>
      <c r="AC100" s="37">
        <v>0</v>
      </c>
      <c r="AD100" s="37">
        <v>0</v>
      </c>
      <c r="AE100" s="37"/>
      <c r="AF100" s="37">
        <v>0</v>
      </c>
      <c r="AG100" s="37"/>
      <c r="AH100" s="37"/>
      <c r="AI100" s="37"/>
      <c r="AJ100" s="37">
        <v>0</v>
      </c>
      <c r="AK100" s="37"/>
      <c r="AL100" s="37"/>
      <c r="AM100" s="37"/>
      <c r="AN100" s="37">
        <v>0</v>
      </c>
      <c r="AO100" s="37"/>
      <c r="AP100" s="37">
        <v>0</v>
      </c>
      <c r="AQ100" s="37"/>
      <c r="AR100" s="37"/>
      <c r="AS100" s="37"/>
      <c r="AT100" s="37">
        <v>0</v>
      </c>
    </row>
    <row r="101" spans="1:46" ht="20.100000000000001" customHeight="1" x14ac:dyDescent="0.2">
      <c r="D101" s="38" t="s">
        <v>149</v>
      </c>
      <c r="F101" s="39">
        <v>0</v>
      </c>
      <c r="G101" s="40"/>
      <c r="H101" s="40"/>
      <c r="I101" s="40"/>
      <c r="J101" s="39">
        <v>0</v>
      </c>
      <c r="K101" s="39">
        <v>0</v>
      </c>
      <c r="L101" s="39">
        <v>0</v>
      </c>
      <c r="M101" s="40"/>
      <c r="N101" s="39">
        <v>0</v>
      </c>
      <c r="O101" s="40"/>
      <c r="P101" s="40"/>
      <c r="Q101" s="40"/>
      <c r="R101" s="39">
        <v>0</v>
      </c>
      <c r="S101" s="39">
        <v>0</v>
      </c>
      <c r="T101" s="39">
        <v>0</v>
      </c>
      <c r="U101" s="39">
        <v>0</v>
      </c>
      <c r="V101" s="40"/>
      <c r="W101" s="39">
        <v>0</v>
      </c>
      <c r="X101" s="39">
        <v>0</v>
      </c>
      <c r="Y101" s="39">
        <v>0</v>
      </c>
      <c r="Z101" s="39">
        <v>0</v>
      </c>
      <c r="AA101" s="39">
        <v>0</v>
      </c>
      <c r="AB101" s="39">
        <v>0</v>
      </c>
      <c r="AC101" s="39">
        <v>0</v>
      </c>
      <c r="AD101" s="39">
        <v>0</v>
      </c>
      <c r="AE101" s="40"/>
      <c r="AF101" s="39">
        <v>0</v>
      </c>
      <c r="AG101" s="40"/>
      <c r="AH101" s="40"/>
      <c r="AI101" s="40"/>
      <c r="AJ101" s="39">
        <v>0</v>
      </c>
      <c r="AK101" s="40"/>
      <c r="AL101" s="40"/>
      <c r="AM101" s="40"/>
      <c r="AN101" s="39">
        <v>0</v>
      </c>
      <c r="AO101" s="40"/>
      <c r="AP101" s="39">
        <v>0</v>
      </c>
      <c r="AQ101" s="40"/>
      <c r="AR101" s="40"/>
      <c r="AS101" s="40"/>
      <c r="AT101" s="39">
        <v>0</v>
      </c>
    </row>
    <row r="102" spans="1:46" ht="20.100000000000001" customHeight="1" x14ac:dyDescent="0.2">
      <c r="D102" s="2" t="s">
        <v>150</v>
      </c>
      <c r="F102" s="37">
        <v>0</v>
      </c>
      <c r="G102" s="37"/>
      <c r="H102" s="37"/>
      <c r="I102" s="37"/>
      <c r="J102" s="37">
        <v>0</v>
      </c>
      <c r="K102" s="37">
        <v>0</v>
      </c>
      <c r="L102" s="37">
        <v>0</v>
      </c>
      <c r="M102" s="37"/>
      <c r="N102" s="37">
        <v>0</v>
      </c>
      <c r="O102" s="37"/>
      <c r="P102" s="37"/>
      <c r="Q102" s="37"/>
      <c r="R102" s="37">
        <v>0</v>
      </c>
      <c r="S102" s="37">
        <v>0</v>
      </c>
      <c r="T102" s="37">
        <v>0</v>
      </c>
      <c r="U102" s="37">
        <v>0</v>
      </c>
      <c r="V102" s="37"/>
      <c r="W102" s="37">
        <v>0</v>
      </c>
      <c r="X102" s="37">
        <v>0</v>
      </c>
      <c r="Y102" s="37">
        <v>0</v>
      </c>
      <c r="Z102" s="37">
        <v>0</v>
      </c>
      <c r="AA102" s="37">
        <v>0</v>
      </c>
      <c r="AB102" s="37">
        <v>0</v>
      </c>
      <c r="AC102" s="37">
        <v>0</v>
      </c>
      <c r="AD102" s="37">
        <v>0</v>
      </c>
      <c r="AE102" s="37"/>
      <c r="AF102" s="37">
        <v>0</v>
      </c>
      <c r="AG102" s="37"/>
      <c r="AH102" s="37"/>
      <c r="AI102" s="37"/>
      <c r="AJ102" s="37">
        <v>0</v>
      </c>
      <c r="AK102" s="37"/>
      <c r="AL102" s="37"/>
      <c r="AM102" s="37"/>
      <c r="AN102" s="37">
        <v>0</v>
      </c>
      <c r="AO102" s="37"/>
      <c r="AP102" s="37">
        <v>0</v>
      </c>
      <c r="AQ102" s="37"/>
      <c r="AR102" s="37"/>
      <c r="AS102" s="37"/>
      <c r="AT102" s="37">
        <v>0</v>
      </c>
    </row>
    <row r="103" spans="1:46" ht="20.100000000000001" customHeight="1" x14ac:dyDescent="0.2">
      <c r="D103" s="38" t="s">
        <v>151</v>
      </c>
      <c r="F103" s="39">
        <v>0</v>
      </c>
      <c r="G103" s="40"/>
      <c r="H103" s="40"/>
      <c r="I103" s="40"/>
      <c r="J103" s="39">
        <v>0</v>
      </c>
      <c r="K103" s="39">
        <v>0</v>
      </c>
      <c r="L103" s="39">
        <v>0</v>
      </c>
      <c r="M103" s="40"/>
      <c r="N103" s="39">
        <v>0</v>
      </c>
      <c r="O103" s="40"/>
      <c r="P103" s="40"/>
      <c r="Q103" s="40"/>
      <c r="R103" s="39">
        <v>0</v>
      </c>
      <c r="S103" s="39">
        <v>0</v>
      </c>
      <c r="T103" s="39">
        <v>0</v>
      </c>
      <c r="U103" s="39">
        <v>0</v>
      </c>
      <c r="V103" s="40"/>
      <c r="W103" s="39">
        <v>0</v>
      </c>
      <c r="X103" s="39">
        <v>0</v>
      </c>
      <c r="Y103" s="39">
        <v>0</v>
      </c>
      <c r="Z103" s="39">
        <v>0</v>
      </c>
      <c r="AA103" s="39">
        <v>0</v>
      </c>
      <c r="AB103" s="39">
        <v>0</v>
      </c>
      <c r="AC103" s="39">
        <v>0</v>
      </c>
      <c r="AD103" s="39">
        <v>0</v>
      </c>
      <c r="AE103" s="40"/>
      <c r="AF103" s="39">
        <v>0</v>
      </c>
      <c r="AG103" s="40"/>
      <c r="AH103" s="40"/>
      <c r="AI103" s="40"/>
      <c r="AJ103" s="39">
        <v>0</v>
      </c>
      <c r="AK103" s="40"/>
      <c r="AL103" s="40"/>
      <c r="AM103" s="40"/>
      <c r="AN103" s="39">
        <v>0</v>
      </c>
      <c r="AO103" s="40"/>
      <c r="AP103" s="39">
        <v>0</v>
      </c>
      <c r="AQ103" s="40"/>
      <c r="AR103" s="40"/>
      <c r="AS103" s="40"/>
      <c r="AT103" s="39">
        <v>0</v>
      </c>
    </row>
    <row r="104" spans="1:46" ht="20.100000000000001" customHeight="1" x14ac:dyDescent="0.2">
      <c r="D104" s="41" t="s">
        <v>152</v>
      </c>
      <c r="F104" s="40">
        <v>0</v>
      </c>
      <c r="G104" s="40"/>
      <c r="H104" s="40"/>
      <c r="I104" s="40"/>
      <c r="J104" s="40">
        <v>0</v>
      </c>
      <c r="K104" s="40">
        <v>0</v>
      </c>
      <c r="L104" s="40">
        <v>0</v>
      </c>
      <c r="M104" s="40"/>
      <c r="N104" s="40">
        <v>0</v>
      </c>
      <c r="O104" s="40"/>
      <c r="P104" s="40"/>
      <c r="Q104" s="40"/>
      <c r="R104" s="40">
        <v>0</v>
      </c>
      <c r="S104" s="40">
        <v>0</v>
      </c>
      <c r="T104" s="40">
        <v>0</v>
      </c>
      <c r="U104" s="40">
        <v>0</v>
      </c>
      <c r="V104" s="40"/>
      <c r="W104" s="40">
        <v>0</v>
      </c>
      <c r="X104" s="40">
        <v>0</v>
      </c>
      <c r="Y104" s="40">
        <v>0</v>
      </c>
      <c r="Z104" s="40">
        <v>0</v>
      </c>
      <c r="AA104" s="40">
        <v>0</v>
      </c>
      <c r="AB104" s="40">
        <v>0</v>
      </c>
      <c r="AC104" s="40">
        <v>0</v>
      </c>
      <c r="AD104" s="40">
        <v>0</v>
      </c>
      <c r="AE104" s="40"/>
      <c r="AF104" s="40">
        <v>0</v>
      </c>
      <c r="AG104" s="40"/>
      <c r="AH104" s="40"/>
      <c r="AI104" s="40"/>
      <c r="AJ104" s="40">
        <v>0</v>
      </c>
      <c r="AK104" s="40"/>
      <c r="AL104" s="40"/>
      <c r="AM104" s="40"/>
      <c r="AN104" s="40">
        <v>0</v>
      </c>
      <c r="AO104" s="40"/>
      <c r="AP104" s="40">
        <v>0</v>
      </c>
      <c r="AQ104" s="40"/>
      <c r="AR104" s="40"/>
      <c r="AS104" s="40"/>
      <c r="AT104" s="40">
        <v>0</v>
      </c>
    </row>
    <row r="105" spans="1:46" ht="20.100000000000001" customHeight="1" x14ac:dyDescent="0.2">
      <c r="D105" s="38" t="s">
        <v>153</v>
      </c>
      <c r="F105" s="39">
        <v>0</v>
      </c>
      <c r="G105" s="40"/>
      <c r="H105" s="40"/>
      <c r="I105" s="40"/>
      <c r="J105" s="39">
        <v>0</v>
      </c>
      <c r="K105" s="39">
        <v>0</v>
      </c>
      <c r="L105" s="39">
        <v>0</v>
      </c>
      <c r="M105" s="40"/>
      <c r="N105" s="39">
        <v>0</v>
      </c>
      <c r="O105" s="40"/>
      <c r="P105" s="40"/>
      <c r="Q105" s="40"/>
      <c r="R105" s="39">
        <v>0</v>
      </c>
      <c r="S105" s="39">
        <v>0</v>
      </c>
      <c r="T105" s="39">
        <v>0</v>
      </c>
      <c r="U105" s="39">
        <v>0</v>
      </c>
      <c r="V105" s="40"/>
      <c r="W105" s="39">
        <v>0</v>
      </c>
      <c r="X105" s="39">
        <v>0</v>
      </c>
      <c r="Y105" s="39">
        <v>0</v>
      </c>
      <c r="Z105" s="39">
        <v>0</v>
      </c>
      <c r="AA105" s="39">
        <v>0</v>
      </c>
      <c r="AB105" s="39">
        <v>0</v>
      </c>
      <c r="AC105" s="39">
        <v>0</v>
      </c>
      <c r="AD105" s="39">
        <v>0</v>
      </c>
      <c r="AE105" s="40"/>
      <c r="AF105" s="39">
        <v>0</v>
      </c>
      <c r="AG105" s="40"/>
      <c r="AH105" s="40"/>
      <c r="AI105" s="40"/>
      <c r="AJ105" s="39">
        <v>0</v>
      </c>
      <c r="AK105" s="40"/>
      <c r="AL105" s="40"/>
      <c r="AM105" s="40"/>
      <c r="AN105" s="39">
        <v>0</v>
      </c>
      <c r="AO105" s="40"/>
      <c r="AP105" s="39">
        <v>0</v>
      </c>
      <c r="AQ105" s="40"/>
      <c r="AR105" s="40"/>
      <c r="AS105" s="40"/>
      <c r="AT105" s="39">
        <v>0</v>
      </c>
    </row>
    <row r="106" spans="1:46" ht="20.100000000000001" customHeight="1" x14ac:dyDescent="0.2">
      <c r="D106" s="41" t="s">
        <v>154</v>
      </c>
      <c r="F106" s="40">
        <v>0</v>
      </c>
      <c r="G106" s="40"/>
      <c r="H106" s="40"/>
      <c r="I106" s="40"/>
      <c r="J106" s="40">
        <v>0</v>
      </c>
      <c r="K106" s="40">
        <v>0</v>
      </c>
      <c r="L106" s="40">
        <v>0</v>
      </c>
      <c r="M106" s="40"/>
      <c r="N106" s="40">
        <v>0</v>
      </c>
      <c r="O106" s="40"/>
      <c r="P106" s="40"/>
      <c r="Q106" s="40"/>
      <c r="R106" s="40">
        <v>0</v>
      </c>
      <c r="S106" s="40">
        <v>0</v>
      </c>
      <c r="T106" s="40">
        <v>0</v>
      </c>
      <c r="U106" s="40">
        <v>0</v>
      </c>
      <c r="V106" s="40"/>
      <c r="W106" s="40">
        <v>0</v>
      </c>
      <c r="X106" s="40">
        <v>0</v>
      </c>
      <c r="Y106" s="40">
        <v>0</v>
      </c>
      <c r="Z106" s="40">
        <v>0</v>
      </c>
      <c r="AA106" s="40">
        <v>0</v>
      </c>
      <c r="AB106" s="40">
        <v>0</v>
      </c>
      <c r="AC106" s="40">
        <v>0</v>
      </c>
      <c r="AD106" s="40">
        <v>0</v>
      </c>
      <c r="AE106" s="40"/>
      <c r="AF106" s="40">
        <v>0</v>
      </c>
      <c r="AG106" s="40"/>
      <c r="AH106" s="40"/>
      <c r="AI106" s="40"/>
      <c r="AJ106" s="40">
        <v>0</v>
      </c>
      <c r="AK106" s="40"/>
      <c r="AL106" s="40"/>
      <c r="AM106" s="40"/>
      <c r="AN106" s="40">
        <v>0</v>
      </c>
      <c r="AO106" s="40"/>
      <c r="AP106" s="40">
        <v>0</v>
      </c>
      <c r="AQ106" s="40"/>
      <c r="AR106" s="40"/>
      <c r="AS106" s="40"/>
      <c r="AT106" s="40">
        <v>0</v>
      </c>
    </row>
    <row r="107" spans="1:46"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spans="1:46" s="1" customFormat="1" ht="20.100000000000001" customHeight="1" x14ac:dyDescent="0.2">
      <c r="A108" s="3"/>
      <c r="B108" s="6"/>
      <c r="C108" s="42" t="s">
        <v>155</v>
      </c>
      <c r="D108" s="42"/>
      <c r="E108" s="5"/>
      <c r="F108" s="44">
        <v>0</v>
      </c>
      <c r="G108" s="45"/>
      <c r="H108" s="45"/>
      <c r="I108" s="45"/>
      <c r="J108" s="44">
        <v>0</v>
      </c>
      <c r="K108" s="44">
        <v>0</v>
      </c>
      <c r="L108" s="44">
        <v>0</v>
      </c>
      <c r="M108" s="45"/>
      <c r="N108" s="44">
        <v>0</v>
      </c>
      <c r="O108" s="45"/>
      <c r="P108" s="45"/>
      <c r="Q108" s="45"/>
      <c r="R108" s="44">
        <v>0</v>
      </c>
      <c r="S108" s="44">
        <v>0</v>
      </c>
      <c r="T108" s="44">
        <v>0</v>
      </c>
      <c r="U108" s="44">
        <v>0</v>
      </c>
      <c r="V108" s="45"/>
      <c r="W108" s="44">
        <v>0</v>
      </c>
      <c r="X108" s="44">
        <v>0</v>
      </c>
      <c r="Y108" s="44">
        <v>0</v>
      </c>
      <c r="Z108" s="44">
        <v>0</v>
      </c>
      <c r="AA108" s="44">
        <v>0</v>
      </c>
      <c r="AB108" s="44">
        <v>0</v>
      </c>
      <c r="AC108" s="44">
        <v>0</v>
      </c>
      <c r="AD108" s="44">
        <v>0</v>
      </c>
      <c r="AE108" s="45"/>
      <c r="AF108" s="44">
        <v>0</v>
      </c>
      <c r="AG108" s="45"/>
      <c r="AH108" s="45"/>
      <c r="AI108" s="45"/>
      <c r="AJ108" s="44">
        <v>0</v>
      </c>
      <c r="AK108" s="45"/>
      <c r="AL108" s="45"/>
      <c r="AM108" s="45"/>
      <c r="AN108" s="44">
        <v>0</v>
      </c>
      <c r="AO108" s="45"/>
      <c r="AP108" s="44">
        <v>0</v>
      </c>
      <c r="AQ108" s="45"/>
      <c r="AR108" s="45"/>
      <c r="AS108" s="45"/>
      <c r="AT108" s="44">
        <v>0</v>
      </c>
    </row>
    <row r="109" spans="1:46"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row>
    <row r="110" spans="1:46"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row>
    <row r="111" spans="1:46" s="1" customFormat="1" ht="20.100000000000001" customHeight="1" x14ac:dyDescent="0.2">
      <c r="A111" s="3"/>
      <c r="B111" s="6"/>
      <c r="C111" s="3"/>
      <c r="D111" s="2" t="s">
        <v>157</v>
      </c>
      <c r="E111" s="5"/>
      <c r="F111" s="37">
        <v>0</v>
      </c>
      <c r="G111" s="37"/>
      <c r="H111" s="37"/>
      <c r="I111" s="37"/>
      <c r="J111" s="37">
        <v>0</v>
      </c>
      <c r="K111" s="37">
        <v>0</v>
      </c>
      <c r="L111" s="37">
        <v>0</v>
      </c>
      <c r="M111" s="37"/>
      <c r="N111" s="37">
        <v>0</v>
      </c>
      <c r="O111" s="37"/>
      <c r="P111" s="37"/>
      <c r="Q111" s="37"/>
      <c r="R111" s="37">
        <v>0</v>
      </c>
      <c r="S111" s="37">
        <v>0</v>
      </c>
      <c r="T111" s="37">
        <v>0</v>
      </c>
      <c r="U111" s="37">
        <v>0</v>
      </c>
      <c r="V111" s="37"/>
      <c r="W111" s="37">
        <v>0</v>
      </c>
      <c r="X111" s="37">
        <v>0</v>
      </c>
      <c r="Y111" s="37">
        <v>0</v>
      </c>
      <c r="Z111" s="37">
        <v>0</v>
      </c>
      <c r="AA111" s="37">
        <v>0</v>
      </c>
      <c r="AB111" s="37">
        <v>0</v>
      </c>
      <c r="AC111" s="37">
        <v>0</v>
      </c>
      <c r="AD111" s="37">
        <v>0</v>
      </c>
      <c r="AE111" s="37"/>
      <c r="AF111" s="37">
        <v>0</v>
      </c>
      <c r="AG111" s="37"/>
      <c r="AH111" s="37"/>
      <c r="AI111" s="37"/>
      <c r="AJ111" s="37">
        <v>0</v>
      </c>
      <c r="AK111" s="37"/>
      <c r="AL111" s="37"/>
      <c r="AM111" s="37"/>
      <c r="AN111" s="37">
        <v>0</v>
      </c>
      <c r="AO111" s="37"/>
      <c r="AP111" s="37">
        <v>0</v>
      </c>
      <c r="AQ111" s="37"/>
      <c r="AR111" s="37"/>
      <c r="AS111" s="37"/>
      <c r="AT111" s="37">
        <v>0</v>
      </c>
    </row>
    <row r="112" spans="1:46" s="1" customFormat="1" ht="20.100000000000001" customHeight="1" x14ac:dyDescent="0.2">
      <c r="A112" s="3"/>
      <c r="B112" s="6"/>
      <c r="C112" s="3"/>
      <c r="D112" s="38" t="s">
        <v>158</v>
      </c>
      <c r="E112" s="5"/>
      <c r="F112" s="39">
        <v>0</v>
      </c>
      <c r="G112" s="40"/>
      <c r="H112" s="40"/>
      <c r="I112" s="40"/>
      <c r="J112" s="39">
        <v>0</v>
      </c>
      <c r="K112" s="39">
        <v>0</v>
      </c>
      <c r="L112" s="39">
        <v>0</v>
      </c>
      <c r="M112" s="40"/>
      <c r="N112" s="39">
        <v>0</v>
      </c>
      <c r="O112" s="40"/>
      <c r="P112" s="40"/>
      <c r="Q112" s="40"/>
      <c r="R112" s="39">
        <v>0</v>
      </c>
      <c r="S112" s="39">
        <v>0</v>
      </c>
      <c r="T112" s="39">
        <v>0</v>
      </c>
      <c r="U112" s="39">
        <v>0</v>
      </c>
      <c r="V112" s="40"/>
      <c r="W112" s="39">
        <v>0</v>
      </c>
      <c r="X112" s="39">
        <v>0</v>
      </c>
      <c r="Y112" s="39">
        <v>0</v>
      </c>
      <c r="Z112" s="39">
        <v>0</v>
      </c>
      <c r="AA112" s="39">
        <v>0</v>
      </c>
      <c r="AB112" s="39">
        <v>0</v>
      </c>
      <c r="AC112" s="39">
        <v>0</v>
      </c>
      <c r="AD112" s="39">
        <v>0</v>
      </c>
      <c r="AE112" s="40"/>
      <c r="AF112" s="39">
        <v>0</v>
      </c>
      <c r="AG112" s="40"/>
      <c r="AH112" s="40"/>
      <c r="AI112" s="40"/>
      <c r="AJ112" s="39">
        <v>0</v>
      </c>
      <c r="AK112" s="40"/>
      <c r="AL112" s="40"/>
      <c r="AM112" s="40"/>
      <c r="AN112" s="39">
        <v>0</v>
      </c>
      <c r="AO112" s="40"/>
      <c r="AP112" s="39">
        <v>0</v>
      </c>
      <c r="AQ112" s="40"/>
      <c r="AR112" s="40"/>
      <c r="AS112" s="40"/>
      <c r="AT112" s="39">
        <v>0</v>
      </c>
    </row>
    <row r="113" spans="1:46" s="1" customFormat="1" ht="20.100000000000001" customHeight="1" x14ac:dyDescent="0.2">
      <c r="A113" s="3"/>
      <c r="B113" s="6"/>
      <c r="C113" s="3"/>
      <c r="D113" s="2" t="s">
        <v>159</v>
      </c>
      <c r="E113" s="5"/>
      <c r="F113" s="37">
        <v>10</v>
      </c>
      <c r="G113" s="37"/>
      <c r="H113" s="37"/>
      <c r="I113" s="37"/>
      <c r="J113" s="37">
        <v>23</v>
      </c>
      <c r="K113" s="37">
        <v>0</v>
      </c>
      <c r="L113" s="37">
        <v>0</v>
      </c>
      <c r="M113" s="37"/>
      <c r="N113" s="37">
        <v>23</v>
      </c>
      <c r="O113" s="37"/>
      <c r="P113" s="37"/>
      <c r="Q113" s="37"/>
      <c r="R113" s="37">
        <v>0</v>
      </c>
      <c r="S113" s="37">
        <v>1</v>
      </c>
      <c r="T113" s="37">
        <v>0</v>
      </c>
      <c r="U113" s="37">
        <v>2</v>
      </c>
      <c r="V113" s="37"/>
      <c r="W113" s="37">
        <v>4</v>
      </c>
      <c r="X113" s="37">
        <v>0</v>
      </c>
      <c r="Y113" s="37">
        <v>0</v>
      </c>
      <c r="Z113" s="37">
        <v>2</v>
      </c>
      <c r="AA113" s="37">
        <v>4</v>
      </c>
      <c r="AB113" s="37">
        <v>0</v>
      </c>
      <c r="AC113" s="37">
        <v>20</v>
      </c>
      <c r="AD113" s="37">
        <v>0</v>
      </c>
      <c r="AE113" s="37"/>
      <c r="AF113" s="37">
        <v>33</v>
      </c>
      <c r="AG113" s="37"/>
      <c r="AH113" s="37"/>
      <c r="AI113" s="37"/>
      <c r="AJ113" s="37">
        <v>0</v>
      </c>
      <c r="AK113" s="37"/>
      <c r="AL113" s="37"/>
      <c r="AM113" s="37"/>
      <c r="AN113" s="37">
        <v>0</v>
      </c>
      <c r="AO113" s="37"/>
      <c r="AP113" s="37">
        <v>0</v>
      </c>
      <c r="AQ113" s="37"/>
      <c r="AR113" s="37"/>
      <c r="AS113" s="37"/>
      <c r="AT113" s="37">
        <v>0</v>
      </c>
    </row>
    <row r="114" spans="1:46"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row>
    <row r="115" spans="1:46" s="1" customFormat="1" ht="20.100000000000001" customHeight="1" x14ac:dyDescent="0.2">
      <c r="A115" s="3"/>
      <c r="B115" s="6"/>
      <c r="C115" s="42" t="s">
        <v>160</v>
      </c>
      <c r="D115" s="42"/>
      <c r="E115" s="5"/>
      <c r="F115" s="44">
        <v>10</v>
      </c>
      <c r="G115" s="45"/>
      <c r="H115" s="45"/>
      <c r="I115" s="45"/>
      <c r="J115" s="44">
        <v>23</v>
      </c>
      <c r="K115" s="44">
        <v>0</v>
      </c>
      <c r="L115" s="44">
        <v>0</v>
      </c>
      <c r="M115" s="45"/>
      <c r="N115" s="44">
        <v>23</v>
      </c>
      <c r="O115" s="45"/>
      <c r="P115" s="45"/>
      <c r="Q115" s="45"/>
      <c r="R115" s="44">
        <v>0</v>
      </c>
      <c r="S115" s="44">
        <v>1</v>
      </c>
      <c r="T115" s="44">
        <v>0</v>
      </c>
      <c r="U115" s="44">
        <v>2</v>
      </c>
      <c r="V115" s="45"/>
      <c r="W115" s="44">
        <v>4</v>
      </c>
      <c r="X115" s="44">
        <v>0</v>
      </c>
      <c r="Y115" s="44">
        <v>0</v>
      </c>
      <c r="Z115" s="44">
        <v>2</v>
      </c>
      <c r="AA115" s="44">
        <v>4</v>
      </c>
      <c r="AB115" s="44">
        <v>0</v>
      </c>
      <c r="AC115" s="44">
        <v>20</v>
      </c>
      <c r="AD115" s="44">
        <v>0</v>
      </c>
      <c r="AE115" s="45"/>
      <c r="AF115" s="44">
        <v>33</v>
      </c>
      <c r="AG115" s="45"/>
      <c r="AH115" s="45"/>
      <c r="AI115" s="45"/>
      <c r="AJ115" s="44">
        <v>0</v>
      </c>
      <c r="AK115" s="45"/>
      <c r="AL115" s="45"/>
      <c r="AM115" s="45"/>
      <c r="AN115" s="44">
        <v>0</v>
      </c>
      <c r="AO115" s="45"/>
      <c r="AP115" s="44">
        <v>0</v>
      </c>
      <c r="AQ115" s="45"/>
      <c r="AR115" s="45"/>
      <c r="AS115" s="45"/>
      <c r="AT115" s="44">
        <v>0</v>
      </c>
    </row>
    <row r="116" spans="1:46"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row>
    <row r="117" spans="1:46" s="1" customFormat="1" ht="20.100000000000001" customHeight="1" x14ac:dyDescent="0.25">
      <c r="A117" s="3"/>
      <c r="B117" s="49" t="s">
        <v>161</v>
      </c>
      <c r="C117" s="50"/>
      <c r="D117" s="50"/>
      <c r="E117" s="5"/>
      <c r="F117" s="51">
        <v>3078</v>
      </c>
      <c r="G117" s="52"/>
      <c r="H117" s="52"/>
      <c r="I117" s="52"/>
      <c r="J117" s="51">
        <v>15820</v>
      </c>
      <c r="K117" s="51">
        <v>607</v>
      </c>
      <c r="L117" s="51">
        <v>127</v>
      </c>
      <c r="M117" s="52"/>
      <c r="N117" s="51">
        <v>16554</v>
      </c>
      <c r="O117" s="52"/>
      <c r="P117" s="52"/>
      <c r="Q117" s="52"/>
      <c r="R117" s="51">
        <v>23</v>
      </c>
      <c r="S117" s="51">
        <v>884</v>
      </c>
      <c r="T117" s="51">
        <v>5896</v>
      </c>
      <c r="U117" s="51">
        <v>1544</v>
      </c>
      <c r="V117" s="52"/>
      <c r="W117" s="51">
        <v>1730</v>
      </c>
      <c r="X117" s="51">
        <v>40</v>
      </c>
      <c r="Y117" s="51">
        <v>19</v>
      </c>
      <c r="Z117" s="51">
        <v>192</v>
      </c>
      <c r="AA117" s="51">
        <v>2620</v>
      </c>
      <c r="AB117" s="51">
        <v>307</v>
      </c>
      <c r="AC117" s="51">
        <v>3359</v>
      </c>
      <c r="AD117" s="51">
        <v>30</v>
      </c>
      <c r="AE117" s="52"/>
      <c r="AF117" s="51">
        <v>16644</v>
      </c>
      <c r="AG117" s="52"/>
      <c r="AH117" s="52"/>
      <c r="AI117" s="52"/>
      <c r="AJ117" s="51">
        <v>2989</v>
      </c>
      <c r="AK117" s="52"/>
      <c r="AL117" s="52"/>
      <c r="AM117" s="52"/>
      <c r="AN117" s="51">
        <v>1</v>
      </c>
      <c r="AO117" s="52"/>
      <c r="AP117" s="51">
        <v>0</v>
      </c>
      <c r="AQ117" s="52"/>
      <c r="AR117" s="52"/>
      <c r="AS117" s="52"/>
      <c r="AT117" s="51">
        <v>1103</v>
      </c>
    </row>
    <row r="118" spans="1:46"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spans="1:46"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spans="1:46"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spans="1:46" ht="20.100000000000001" customHeight="1" x14ac:dyDescent="0.2">
      <c r="D121" s="2" t="s">
        <v>163</v>
      </c>
      <c r="F121" s="37">
        <v>0</v>
      </c>
      <c r="G121" s="37"/>
      <c r="H121" s="37"/>
      <c r="I121" s="37"/>
      <c r="J121" s="37">
        <v>0</v>
      </c>
      <c r="K121" s="37">
        <v>0</v>
      </c>
      <c r="L121" s="37">
        <v>0</v>
      </c>
      <c r="M121" s="37"/>
      <c r="N121" s="37">
        <v>0</v>
      </c>
      <c r="O121" s="37"/>
      <c r="P121" s="37"/>
      <c r="Q121" s="37"/>
      <c r="R121" s="37">
        <v>0</v>
      </c>
      <c r="S121" s="37">
        <v>0</v>
      </c>
      <c r="T121" s="37">
        <v>0</v>
      </c>
      <c r="U121" s="37">
        <v>0</v>
      </c>
      <c r="V121" s="37"/>
      <c r="W121" s="37">
        <v>0</v>
      </c>
      <c r="X121" s="37">
        <v>0</v>
      </c>
      <c r="Y121" s="37">
        <v>0</v>
      </c>
      <c r="Z121" s="37">
        <v>0</v>
      </c>
      <c r="AA121" s="37">
        <v>0</v>
      </c>
      <c r="AB121" s="37">
        <v>0</v>
      </c>
      <c r="AC121" s="37">
        <v>0</v>
      </c>
      <c r="AD121" s="37">
        <v>0</v>
      </c>
      <c r="AE121" s="37"/>
      <c r="AF121" s="37">
        <v>0</v>
      </c>
      <c r="AG121" s="37"/>
      <c r="AH121" s="37"/>
      <c r="AI121" s="37"/>
      <c r="AJ121" s="37">
        <v>0</v>
      </c>
      <c r="AK121" s="37"/>
      <c r="AL121" s="37"/>
      <c r="AM121" s="37"/>
      <c r="AN121" s="37">
        <v>0</v>
      </c>
      <c r="AO121" s="37"/>
      <c r="AP121" s="37">
        <v>0</v>
      </c>
      <c r="AQ121" s="37"/>
      <c r="AR121" s="37"/>
      <c r="AS121" s="37"/>
      <c r="AT121" s="37">
        <v>0</v>
      </c>
    </row>
    <row r="122" spans="1:46" ht="20.100000000000001" customHeight="1" x14ac:dyDescent="0.2">
      <c r="D122" s="38" t="s">
        <v>164</v>
      </c>
      <c r="F122" s="39">
        <v>0</v>
      </c>
      <c r="G122" s="40"/>
      <c r="H122" s="40"/>
      <c r="I122" s="40"/>
      <c r="J122" s="39">
        <v>0</v>
      </c>
      <c r="K122" s="39">
        <v>0</v>
      </c>
      <c r="L122" s="39">
        <v>0</v>
      </c>
      <c r="M122" s="40"/>
      <c r="N122" s="39">
        <v>0</v>
      </c>
      <c r="O122" s="40"/>
      <c r="P122" s="40"/>
      <c r="Q122" s="40"/>
      <c r="R122" s="39">
        <v>0</v>
      </c>
      <c r="S122" s="39">
        <v>0</v>
      </c>
      <c r="T122" s="39">
        <v>0</v>
      </c>
      <c r="U122" s="39">
        <v>0</v>
      </c>
      <c r="V122" s="40"/>
      <c r="W122" s="39">
        <v>0</v>
      </c>
      <c r="X122" s="39">
        <v>0</v>
      </c>
      <c r="Y122" s="39">
        <v>0</v>
      </c>
      <c r="Z122" s="39">
        <v>0</v>
      </c>
      <c r="AA122" s="39">
        <v>0</v>
      </c>
      <c r="AB122" s="39">
        <v>0</v>
      </c>
      <c r="AC122" s="39">
        <v>0</v>
      </c>
      <c r="AD122" s="39">
        <v>0</v>
      </c>
      <c r="AE122" s="40"/>
      <c r="AF122" s="39">
        <v>0</v>
      </c>
      <c r="AG122" s="40"/>
      <c r="AH122" s="40"/>
      <c r="AI122" s="40"/>
      <c r="AJ122" s="39">
        <v>0</v>
      </c>
      <c r="AK122" s="40"/>
      <c r="AL122" s="40"/>
      <c r="AM122" s="40"/>
      <c r="AN122" s="39">
        <v>0</v>
      </c>
      <c r="AO122" s="40"/>
      <c r="AP122" s="39">
        <v>0</v>
      </c>
      <c r="AQ122" s="40"/>
      <c r="AR122" s="40"/>
      <c r="AS122" s="40"/>
      <c r="AT122" s="39">
        <v>0</v>
      </c>
    </row>
    <row r="123" spans="1:46" ht="20.100000000000001" customHeight="1" x14ac:dyDescent="0.2">
      <c r="D123" s="2" t="s">
        <v>165</v>
      </c>
      <c r="F123" s="37">
        <v>0</v>
      </c>
      <c r="G123" s="37"/>
      <c r="H123" s="37"/>
      <c r="I123" s="37"/>
      <c r="J123" s="37">
        <v>0</v>
      </c>
      <c r="K123" s="37">
        <v>0</v>
      </c>
      <c r="L123" s="37">
        <v>0</v>
      </c>
      <c r="M123" s="37"/>
      <c r="N123" s="37">
        <v>0</v>
      </c>
      <c r="O123" s="37"/>
      <c r="P123" s="37"/>
      <c r="Q123" s="37"/>
      <c r="R123" s="37">
        <v>0</v>
      </c>
      <c r="S123" s="37">
        <v>0</v>
      </c>
      <c r="T123" s="37">
        <v>0</v>
      </c>
      <c r="U123" s="37">
        <v>0</v>
      </c>
      <c r="V123" s="37"/>
      <c r="W123" s="37">
        <v>0</v>
      </c>
      <c r="X123" s="37">
        <v>0</v>
      </c>
      <c r="Y123" s="37">
        <v>0</v>
      </c>
      <c r="Z123" s="37">
        <v>0</v>
      </c>
      <c r="AA123" s="37">
        <v>0</v>
      </c>
      <c r="AB123" s="37">
        <v>0</v>
      </c>
      <c r="AC123" s="37">
        <v>0</v>
      </c>
      <c r="AD123" s="37">
        <v>0</v>
      </c>
      <c r="AE123" s="37"/>
      <c r="AF123" s="37">
        <v>0</v>
      </c>
      <c r="AG123" s="37"/>
      <c r="AH123" s="37"/>
      <c r="AI123" s="37"/>
      <c r="AJ123" s="37">
        <v>0</v>
      </c>
      <c r="AK123" s="37"/>
      <c r="AL123" s="37"/>
      <c r="AM123" s="37"/>
      <c r="AN123" s="37">
        <v>0</v>
      </c>
      <c r="AO123" s="37"/>
      <c r="AP123" s="37">
        <v>0</v>
      </c>
      <c r="AQ123" s="37"/>
      <c r="AR123" s="37"/>
      <c r="AS123" s="37"/>
      <c r="AT123" s="37">
        <v>0</v>
      </c>
    </row>
    <row r="124" spans="1:46" ht="20.100000000000001" customHeight="1" x14ac:dyDescent="0.2">
      <c r="D124" s="38" t="s">
        <v>166</v>
      </c>
      <c r="F124" s="39">
        <v>0</v>
      </c>
      <c r="G124" s="40"/>
      <c r="H124" s="40"/>
      <c r="I124" s="40"/>
      <c r="J124" s="39">
        <v>0</v>
      </c>
      <c r="K124" s="39">
        <v>0</v>
      </c>
      <c r="L124" s="39">
        <v>0</v>
      </c>
      <c r="M124" s="40"/>
      <c r="N124" s="39">
        <v>0</v>
      </c>
      <c r="O124" s="40"/>
      <c r="P124" s="40"/>
      <c r="Q124" s="40"/>
      <c r="R124" s="39">
        <v>0</v>
      </c>
      <c r="S124" s="39">
        <v>0</v>
      </c>
      <c r="T124" s="39">
        <v>0</v>
      </c>
      <c r="U124" s="39">
        <v>0</v>
      </c>
      <c r="V124" s="40"/>
      <c r="W124" s="39">
        <v>0</v>
      </c>
      <c r="X124" s="39">
        <v>0</v>
      </c>
      <c r="Y124" s="39">
        <v>0</v>
      </c>
      <c r="Z124" s="39">
        <v>0</v>
      </c>
      <c r="AA124" s="39">
        <v>0</v>
      </c>
      <c r="AB124" s="39">
        <v>0</v>
      </c>
      <c r="AC124" s="39">
        <v>0</v>
      </c>
      <c r="AD124" s="39">
        <v>0</v>
      </c>
      <c r="AE124" s="40"/>
      <c r="AF124" s="39">
        <v>0</v>
      </c>
      <c r="AG124" s="40"/>
      <c r="AH124" s="40"/>
      <c r="AI124" s="40"/>
      <c r="AJ124" s="39">
        <v>0</v>
      </c>
      <c r="AK124" s="40"/>
      <c r="AL124" s="40"/>
      <c r="AM124" s="40"/>
      <c r="AN124" s="39">
        <v>0</v>
      </c>
      <c r="AO124" s="40"/>
      <c r="AP124" s="39">
        <v>0</v>
      </c>
      <c r="AQ124" s="40"/>
      <c r="AR124" s="40"/>
      <c r="AS124" s="40"/>
      <c r="AT124" s="39">
        <v>0</v>
      </c>
    </row>
    <row r="125" spans="1:46" ht="20.100000000000001" customHeight="1" x14ac:dyDescent="0.2">
      <c r="D125" s="2" t="s">
        <v>167</v>
      </c>
      <c r="F125" s="37">
        <v>0</v>
      </c>
      <c r="G125" s="37"/>
      <c r="H125" s="37"/>
      <c r="I125" s="37"/>
      <c r="J125" s="37">
        <v>0</v>
      </c>
      <c r="K125" s="37">
        <v>0</v>
      </c>
      <c r="L125" s="37">
        <v>0</v>
      </c>
      <c r="M125" s="37"/>
      <c r="N125" s="37">
        <v>0</v>
      </c>
      <c r="O125" s="37"/>
      <c r="P125" s="37"/>
      <c r="Q125" s="37"/>
      <c r="R125" s="37">
        <v>0</v>
      </c>
      <c r="S125" s="37">
        <v>0</v>
      </c>
      <c r="T125" s="37">
        <v>0</v>
      </c>
      <c r="U125" s="37">
        <v>0</v>
      </c>
      <c r="V125" s="37"/>
      <c r="W125" s="37">
        <v>0</v>
      </c>
      <c r="X125" s="37">
        <v>0</v>
      </c>
      <c r="Y125" s="37">
        <v>0</v>
      </c>
      <c r="Z125" s="37">
        <v>0</v>
      </c>
      <c r="AA125" s="37">
        <v>0</v>
      </c>
      <c r="AB125" s="37">
        <v>0</v>
      </c>
      <c r="AC125" s="37">
        <v>0</v>
      </c>
      <c r="AD125" s="37">
        <v>0</v>
      </c>
      <c r="AE125" s="37"/>
      <c r="AF125" s="37">
        <v>0</v>
      </c>
      <c r="AG125" s="37"/>
      <c r="AH125" s="37"/>
      <c r="AI125" s="37"/>
      <c r="AJ125" s="37">
        <v>0</v>
      </c>
      <c r="AK125" s="37"/>
      <c r="AL125" s="37"/>
      <c r="AM125" s="37"/>
      <c r="AN125" s="37">
        <v>0</v>
      </c>
      <c r="AO125" s="37"/>
      <c r="AP125" s="37">
        <v>0</v>
      </c>
      <c r="AQ125" s="37"/>
      <c r="AR125" s="37"/>
      <c r="AS125" s="37"/>
      <c r="AT125" s="37">
        <v>0</v>
      </c>
    </row>
    <row r="126" spans="1:46" ht="20.100000000000001" customHeight="1" x14ac:dyDescent="0.2">
      <c r="D126" s="38" t="s">
        <v>168</v>
      </c>
      <c r="F126" s="39">
        <v>0</v>
      </c>
      <c r="G126" s="40"/>
      <c r="H126" s="40"/>
      <c r="I126" s="40"/>
      <c r="J126" s="39">
        <v>0</v>
      </c>
      <c r="K126" s="39">
        <v>0</v>
      </c>
      <c r="L126" s="39">
        <v>0</v>
      </c>
      <c r="M126" s="40"/>
      <c r="N126" s="39">
        <v>0</v>
      </c>
      <c r="O126" s="40"/>
      <c r="P126" s="40"/>
      <c r="Q126" s="40"/>
      <c r="R126" s="39">
        <v>0</v>
      </c>
      <c r="S126" s="39">
        <v>0</v>
      </c>
      <c r="T126" s="39">
        <v>0</v>
      </c>
      <c r="U126" s="39">
        <v>0</v>
      </c>
      <c r="V126" s="40"/>
      <c r="W126" s="39">
        <v>0</v>
      </c>
      <c r="X126" s="39">
        <v>0</v>
      </c>
      <c r="Y126" s="39">
        <v>0</v>
      </c>
      <c r="Z126" s="39">
        <v>0</v>
      </c>
      <c r="AA126" s="39">
        <v>0</v>
      </c>
      <c r="AB126" s="39">
        <v>0</v>
      </c>
      <c r="AC126" s="39">
        <v>0</v>
      </c>
      <c r="AD126" s="39">
        <v>0</v>
      </c>
      <c r="AE126" s="40"/>
      <c r="AF126" s="39">
        <v>0</v>
      </c>
      <c r="AG126" s="40"/>
      <c r="AH126" s="40"/>
      <c r="AI126" s="40"/>
      <c r="AJ126" s="39">
        <v>0</v>
      </c>
      <c r="AK126" s="40"/>
      <c r="AL126" s="40"/>
      <c r="AM126" s="40"/>
      <c r="AN126" s="39">
        <v>0</v>
      </c>
      <c r="AO126" s="40"/>
      <c r="AP126" s="39">
        <v>0</v>
      </c>
      <c r="AQ126" s="40"/>
      <c r="AR126" s="40"/>
      <c r="AS126" s="40"/>
      <c r="AT126" s="39">
        <v>0</v>
      </c>
    </row>
    <row r="127" spans="1:46" ht="20.100000000000001" customHeight="1" x14ac:dyDescent="0.2">
      <c r="D127" s="41" t="s">
        <v>169</v>
      </c>
      <c r="F127" s="40">
        <v>0</v>
      </c>
      <c r="G127" s="40"/>
      <c r="H127" s="40"/>
      <c r="I127" s="40"/>
      <c r="J127" s="40">
        <v>0</v>
      </c>
      <c r="K127" s="40">
        <v>0</v>
      </c>
      <c r="L127" s="40">
        <v>0</v>
      </c>
      <c r="M127" s="40"/>
      <c r="N127" s="40">
        <v>0</v>
      </c>
      <c r="O127" s="40"/>
      <c r="P127" s="40"/>
      <c r="Q127" s="40"/>
      <c r="R127" s="40">
        <v>0</v>
      </c>
      <c r="S127" s="40">
        <v>0</v>
      </c>
      <c r="T127" s="40">
        <v>0</v>
      </c>
      <c r="U127" s="40">
        <v>0</v>
      </c>
      <c r="V127" s="40"/>
      <c r="W127" s="40">
        <v>0</v>
      </c>
      <c r="X127" s="40">
        <v>0</v>
      </c>
      <c r="Y127" s="40">
        <v>0</v>
      </c>
      <c r="Z127" s="40">
        <v>0</v>
      </c>
      <c r="AA127" s="40">
        <v>0</v>
      </c>
      <c r="AB127" s="40">
        <v>0</v>
      </c>
      <c r="AC127" s="40">
        <v>0</v>
      </c>
      <c r="AD127" s="40">
        <v>0</v>
      </c>
      <c r="AE127" s="40"/>
      <c r="AF127" s="40">
        <v>0</v>
      </c>
      <c r="AG127" s="40"/>
      <c r="AH127" s="40"/>
      <c r="AI127" s="40"/>
      <c r="AJ127" s="40">
        <v>0</v>
      </c>
      <c r="AK127" s="40"/>
      <c r="AL127" s="40"/>
      <c r="AM127" s="40"/>
      <c r="AN127" s="40">
        <v>0</v>
      </c>
      <c r="AO127" s="40"/>
      <c r="AP127" s="40">
        <v>0</v>
      </c>
      <c r="AQ127" s="40"/>
      <c r="AR127" s="40"/>
      <c r="AS127" s="40"/>
      <c r="AT127" s="40">
        <v>0</v>
      </c>
    </row>
    <row r="128" spans="1:46"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spans="1:46" s="1" customFormat="1" ht="20.100000000000001" customHeight="1" x14ac:dyDescent="0.2">
      <c r="A129" s="3"/>
      <c r="B129" s="6"/>
      <c r="C129" s="42" t="s">
        <v>122</v>
      </c>
      <c r="D129" s="42"/>
      <c r="E129" s="5"/>
      <c r="F129" s="44">
        <v>0</v>
      </c>
      <c r="G129" s="45"/>
      <c r="H129" s="45"/>
      <c r="I129" s="45"/>
      <c r="J129" s="44">
        <v>0</v>
      </c>
      <c r="K129" s="44">
        <v>0</v>
      </c>
      <c r="L129" s="44">
        <v>0</v>
      </c>
      <c r="M129" s="45"/>
      <c r="N129" s="44">
        <v>0</v>
      </c>
      <c r="O129" s="45"/>
      <c r="P129" s="45"/>
      <c r="Q129" s="45"/>
      <c r="R129" s="44">
        <v>0</v>
      </c>
      <c r="S129" s="44">
        <v>0</v>
      </c>
      <c r="T129" s="44">
        <v>0</v>
      </c>
      <c r="U129" s="44">
        <v>0</v>
      </c>
      <c r="V129" s="45"/>
      <c r="W129" s="44">
        <v>0</v>
      </c>
      <c r="X129" s="44">
        <v>0</v>
      </c>
      <c r="Y129" s="44">
        <v>0</v>
      </c>
      <c r="Z129" s="44">
        <v>0</v>
      </c>
      <c r="AA129" s="44">
        <v>0</v>
      </c>
      <c r="AB129" s="44">
        <v>0</v>
      </c>
      <c r="AC129" s="44">
        <v>0</v>
      </c>
      <c r="AD129" s="44">
        <v>0</v>
      </c>
      <c r="AE129" s="45"/>
      <c r="AF129" s="44">
        <v>0</v>
      </c>
      <c r="AG129" s="45"/>
      <c r="AH129" s="45"/>
      <c r="AI129" s="45"/>
      <c r="AJ129" s="44">
        <v>0</v>
      </c>
      <c r="AK129" s="45"/>
      <c r="AL129" s="45"/>
      <c r="AM129" s="45"/>
      <c r="AN129" s="44">
        <v>0</v>
      </c>
      <c r="AO129" s="45"/>
      <c r="AP129" s="44">
        <v>0</v>
      </c>
      <c r="AQ129" s="45"/>
      <c r="AR129" s="45"/>
      <c r="AS129" s="45"/>
      <c r="AT129" s="44">
        <v>0</v>
      </c>
    </row>
    <row r="130" spans="1:46"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spans="1:46"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spans="1:46" ht="20.100000000000001" customHeight="1" x14ac:dyDescent="0.2">
      <c r="D132" s="2" t="s">
        <v>124</v>
      </c>
      <c r="F132" s="37">
        <v>94</v>
      </c>
      <c r="G132" s="37"/>
      <c r="H132" s="37"/>
      <c r="I132" s="37"/>
      <c r="J132" s="37">
        <v>391</v>
      </c>
      <c r="K132" s="37">
        <v>4</v>
      </c>
      <c r="L132" s="37">
        <v>1</v>
      </c>
      <c r="M132" s="37"/>
      <c r="N132" s="37">
        <v>396</v>
      </c>
      <c r="O132" s="37"/>
      <c r="P132" s="37"/>
      <c r="Q132" s="37"/>
      <c r="R132" s="37">
        <v>0</v>
      </c>
      <c r="S132" s="37">
        <v>23</v>
      </c>
      <c r="T132" s="37">
        <v>130</v>
      </c>
      <c r="U132" s="37">
        <v>25</v>
      </c>
      <c r="V132" s="37"/>
      <c r="W132" s="37">
        <v>42</v>
      </c>
      <c r="X132" s="37">
        <v>0</v>
      </c>
      <c r="Y132" s="37">
        <v>0</v>
      </c>
      <c r="Z132" s="37">
        <v>5</v>
      </c>
      <c r="AA132" s="37">
        <v>44</v>
      </c>
      <c r="AB132" s="37">
        <v>3</v>
      </c>
      <c r="AC132" s="37">
        <v>129</v>
      </c>
      <c r="AD132" s="37">
        <v>0</v>
      </c>
      <c r="AE132" s="37"/>
      <c r="AF132" s="37">
        <v>401</v>
      </c>
      <c r="AG132" s="37"/>
      <c r="AH132" s="37"/>
      <c r="AI132" s="37"/>
      <c r="AJ132" s="37">
        <v>89</v>
      </c>
      <c r="AK132" s="37"/>
      <c r="AL132" s="37"/>
      <c r="AM132" s="37"/>
      <c r="AN132" s="37">
        <v>0</v>
      </c>
      <c r="AO132" s="37"/>
      <c r="AP132" s="37">
        <v>0</v>
      </c>
      <c r="AQ132" s="37"/>
      <c r="AR132" s="37"/>
      <c r="AS132" s="37"/>
      <c r="AT132" s="37">
        <v>0</v>
      </c>
    </row>
    <row r="133" spans="1:46" ht="20.100000000000001" customHeight="1" x14ac:dyDescent="0.2">
      <c r="D133" s="38" t="s">
        <v>99</v>
      </c>
      <c r="F133" s="39">
        <v>64</v>
      </c>
      <c r="G133" s="40"/>
      <c r="H133" s="40"/>
      <c r="I133" s="40"/>
      <c r="J133" s="39">
        <v>391</v>
      </c>
      <c r="K133" s="39">
        <v>20</v>
      </c>
      <c r="L133" s="39">
        <v>2</v>
      </c>
      <c r="M133" s="40"/>
      <c r="N133" s="39">
        <v>413</v>
      </c>
      <c r="O133" s="40"/>
      <c r="P133" s="40"/>
      <c r="Q133" s="40"/>
      <c r="R133" s="39">
        <v>0</v>
      </c>
      <c r="S133" s="39">
        <v>23</v>
      </c>
      <c r="T133" s="39">
        <v>150</v>
      </c>
      <c r="U133" s="39">
        <v>47</v>
      </c>
      <c r="V133" s="40"/>
      <c r="W133" s="39">
        <v>24</v>
      </c>
      <c r="X133" s="39">
        <v>3</v>
      </c>
      <c r="Y133" s="39">
        <v>1</v>
      </c>
      <c r="Z133" s="39">
        <v>2</v>
      </c>
      <c r="AA133" s="39">
        <v>53</v>
      </c>
      <c r="AB133" s="39">
        <v>1</v>
      </c>
      <c r="AC133" s="39">
        <v>93</v>
      </c>
      <c r="AD133" s="39">
        <v>0</v>
      </c>
      <c r="AE133" s="40"/>
      <c r="AF133" s="39">
        <v>397</v>
      </c>
      <c r="AG133" s="40"/>
      <c r="AH133" s="40"/>
      <c r="AI133" s="40"/>
      <c r="AJ133" s="39">
        <v>77</v>
      </c>
      <c r="AK133" s="40"/>
      <c r="AL133" s="40"/>
      <c r="AM133" s="40"/>
      <c r="AN133" s="39">
        <v>0</v>
      </c>
      <c r="AO133" s="40"/>
      <c r="AP133" s="39">
        <v>3</v>
      </c>
      <c r="AQ133" s="40"/>
      <c r="AR133" s="40"/>
      <c r="AS133" s="40"/>
      <c r="AT133" s="39">
        <v>0</v>
      </c>
    </row>
    <row r="134" spans="1:46" ht="20.100000000000001" customHeight="1" x14ac:dyDescent="0.2">
      <c r="D134" s="2" t="s">
        <v>100</v>
      </c>
      <c r="F134" s="37">
        <v>51</v>
      </c>
      <c r="G134" s="37"/>
      <c r="H134" s="37"/>
      <c r="I134" s="37"/>
      <c r="J134" s="37">
        <v>389</v>
      </c>
      <c r="K134" s="37">
        <v>7</v>
      </c>
      <c r="L134" s="37">
        <v>0</v>
      </c>
      <c r="M134" s="37"/>
      <c r="N134" s="37">
        <v>396</v>
      </c>
      <c r="O134" s="37"/>
      <c r="P134" s="37"/>
      <c r="Q134" s="37"/>
      <c r="R134" s="37">
        <v>1</v>
      </c>
      <c r="S134" s="37">
        <v>16</v>
      </c>
      <c r="T134" s="37">
        <v>142</v>
      </c>
      <c r="U134" s="37">
        <v>22</v>
      </c>
      <c r="V134" s="37"/>
      <c r="W134" s="37">
        <v>38</v>
      </c>
      <c r="X134" s="37">
        <v>0</v>
      </c>
      <c r="Y134" s="37">
        <v>0</v>
      </c>
      <c r="Z134" s="37">
        <v>4</v>
      </c>
      <c r="AA134" s="37">
        <v>56</v>
      </c>
      <c r="AB134" s="37">
        <v>6</v>
      </c>
      <c r="AC134" s="37">
        <v>93</v>
      </c>
      <c r="AD134" s="37">
        <v>1</v>
      </c>
      <c r="AE134" s="37"/>
      <c r="AF134" s="37">
        <v>379</v>
      </c>
      <c r="AG134" s="37"/>
      <c r="AH134" s="37"/>
      <c r="AI134" s="37"/>
      <c r="AJ134" s="37">
        <v>68</v>
      </c>
      <c r="AK134" s="37"/>
      <c r="AL134" s="37"/>
      <c r="AM134" s="37"/>
      <c r="AN134" s="37">
        <v>0</v>
      </c>
      <c r="AO134" s="37"/>
      <c r="AP134" s="37">
        <v>0</v>
      </c>
      <c r="AQ134" s="37"/>
      <c r="AR134" s="37"/>
      <c r="AS134" s="37"/>
      <c r="AT134" s="37">
        <v>0</v>
      </c>
    </row>
    <row r="135" spans="1:46" ht="20.100000000000001" customHeight="1" x14ac:dyDescent="0.2">
      <c r="D135" s="38" t="s">
        <v>101</v>
      </c>
      <c r="F135" s="39">
        <v>87</v>
      </c>
      <c r="G135" s="40"/>
      <c r="H135" s="40"/>
      <c r="I135" s="40"/>
      <c r="J135" s="39">
        <v>388</v>
      </c>
      <c r="K135" s="39">
        <v>8</v>
      </c>
      <c r="L135" s="39">
        <v>2</v>
      </c>
      <c r="M135" s="40"/>
      <c r="N135" s="39">
        <v>398</v>
      </c>
      <c r="O135" s="40"/>
      <c r="P135" s="40"/>
      <c r="Q135" s="40"/>
      <c r="R135" s="39">
        <v>1</v>
      </c>
      <c r="S135" s="39">
        <v>20</v>
      </c>
      <c r="T135" s="39">
        <v>113</v>
      </c>
      <c r="U135" s="39">
        <v>34</v>
      </c>
      <c r="V135" s="40"/>
      <c r="W135" s="39">
        <v>47</v>
      </c>
      <c r="X135" s="39">
        <v>4</v>
      </c>
      <c r="Y135" s="39">
        <v>2</v>
      </c>
      <c r="Z135" s="39">
        <v>7</v>
      </c>
      <c r="AA135" s="39">
        <v>58</v>
      </c>
      <c r="AB135" s="39">
        <v>15</v>
      </c>
      <c r="AC135" s="39">
        <v>113</v>
      </c>
      <c r="AD135" s="39">
        <v>0</v>
      </c>
      <c r="AE135" s="40"/>
      <c r="AF135" s="39">
        <v>414</v>
      </c>
      <c r="AG135" s="40"/>
      <c r="AH135" s="40"/>
      <c r="AI135" s="40"/>
      <c r="AJ135" s="39">
        <v>71</v>
      </c>
      <c r="AK135" s="40"/>
      <c r="AL135" s="40"/>
      <c r="AM135" s="40"/>
      <c r="AN135" s="39">
        <v>0</v>
      </c>
      <c r="AO135" s="40"/>
      <c r="AP135" s="39">
        <v>0</v>
      </c>
      <c r="AQ135" s="40"/>
      <c r="AR135" s="40"/>
      <c r="AS135" s="40"/>
      <c r="AT135" s="39">
        <v>38</v>
      </c>
    </row>
    <row r="136" spans="1:46" ht="20.100000000000001" customHeight="1" x14ac:dyDescent="0.2">
      <c r="D136" s="2" t="s">
        <v>102</v>
      </c>
      <c r="F136" s="37">
        <v>132</v>
      </c>
      <c r="G136" s="37"/>
      <c r="H136" s="37"/>
      <c r="I136" s="37"/>
      <c r="J136" s="37">
        <v>395</v>
      </c>
      <c r="K136" s="37">
        <v>11</v>
      </c>
      <c r="L136" s="37">
        <v>3</v>
      </c>
      <c r="M136" s="37"/>
      <c r="N136" s="37">
        <v>409</v>
      </c>
      <c r="O136" s="37"/>
      <c r="P136" s="37"/>
      <c r="Q136" s="37"/>
      <c r="R136" s="37">
        <v>1</v>
      </c>
      <c r="S136" s="37">
        <v>22</v>
      </c>
      <c r="T136" s="37">
        <v>146</v>
      </c>
      <c r="U136" s="37">
        <v>22</v>
      </c>
      <c r="V136" s="37"/>
      <c r="W136" s="37">
        <v>33</v>
      </c>
      <c r="X136" s="37">
        <v>0</v>
      </c>
      <c r="Y136" s="37">
        <v>1</v>
      </c>
      <c r="Z136" s="37">
        <v>3</v>
      </c>
      <c r="AA136" s="37">
        <v>50</v>
      </c>
      <c r="AB136" s="37">
        <v>9</v>
      </c>
      <c r="AC136" s="37">
        <v>112</v>
      </c>
      <c r="AD136" s="37">
        <v>0</v>
      </c>
      <c r="AE136" s="37"/>
      <c r="AF136" s="37">
        <v>399</v>
      </c>
      <c r="AG136" s="37"/>
      <c r="AH136" s="37"/>
      <c r="AI136" s="37"/>
      <c r="AJ136" s="37">
        <v>142</v>
      </c>
      <c r="AK136" s="37"/>
      <c r="AL136" s="37"/>
      <c r="AM136" s="37"/>
      <c r="AN136" s="37">
        <v>0</v>
      </c>
      <c r="AO136" s="37"/>
      <c r="AP136" s="37">
        <v>0</v>
      </c>
      <c r="AQ136" s="37"/>
      <c r="AR136" s="37"/>
      <c r="AS136" s="37"/>
      <c r="AT136" s="37">
        <v>0</v>
      </c>
    </row>
    <row r="137" spans="1:46"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spans="1:46" s="1" customFormat="1" ht="20.100000000000001" customHeight="1" x14ac:dyDescent="0.2">
      <c r="A138" s="3"/>
      <c r="B138" s="6"/>
      <c r="C138" s="42" t="s">
        <v>171</v>
      </c>
      <c r="D138" s="42"/>
      <c r="E138" s="5"/>
      <c r="F138" s="44">
        <v>428</v>
      </c>
      <c r="G138" s="45"/>
      <c r="H138" s="45"/>
      <c r="I138" s="45"/>
      <c r="J138" s="44">
        <v>1954</v>
      </c>
      <c r="K138" s="44">
        <v>50</v>
      </c>
      <c r="L138" s="44">
        <v>8</v>
      </c>
      <c r="M138" s="45"/>
      <c r="N138" s="44">
        <v>2012</v>
      </c>
      <c r="O138" s="45"/>
      <c r="P138" s="45"/>
      <c r="Q138" s="45"/>
      <c r="R138" s="44">
        <v>3</v>
      </c>
      <c r="S138" s="44">
        <v>104</v>
      </c>
      <c r="T138" s="44">
        <v>681</v>
      </c>
      <c r="U138" s="44">
        <v>150</v>
      </c>
      <c r="V138" s="45"/>
      <c r="W138" s="44">
        <v>184</v>
      </c>
      <c r="X138" s="44">
        <v>7</v>
      </c>
      <c r="Y138" s="44">
        <v>4</v>
      </c>
      <c r="Z138" s="44">
        <v>21</v>
      </c>
      <c r="AA138" s="44">
        <v>261</v>
      </c>
      <c r="AB138" s="44">
        <v>34</v>
      </c>
      <c r="AC138" s="44">
        <v>540</v>
      </c>
      <c r="AD138" s="44">
        <v>1</v>
      </c>
      <c r="AE138" s="45"/>
      <c r="AF138" s="44">
        <v>1990</v>
      </c>
      <c r="AG138" s="45"/>
      <c r="AH138" s="45"/>
      <c r="AI138" s="45"/>
      <c r="AJ138" s="44">
        <v>447</v>
      </c>
      <c r="AK138" s="45"/>
      <c r="AL138" s="45"/>
      <c r="AM138" s="45"/>
      <c r="AN138" s="44">
        <v>0</v>
      </c>
      <c r="AO138" s="45"/>
      <c r="AP138" s="44">
        <v>3</v>
      </c>
      <c r="AQ138" s="45"/>
      <c r="AR138" s="45"/>
      <c r="AS138" s="45"/>
      <c r="AT138" s="44">
        <v>38</v>
      </c>
    </row>
    <row r="139" spans="1:46"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spans="1:46"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spans="1:46" ht="20.100000000000001" customHeight="1" x14ac:dyDescent="0.2">
      <c r="D141" s="2" t="s">
        <v>124</v>
      </c>
      <c r="F141" s="37">
        <v>36</v>
      </c>
      <c r="G141" s="37"/>
      <c r="H141" s="37"/>
      <c r="I141" s="37"/>
      <c r="J141" s="37">
        <v>316</v>
      </c>
      <c r="K141" s="37">
        <v>5</v>
      </c>
      <c r="L141" s="37">
        <v>4</v>
      </c>
      <c r="M141" s="37"/>
      <c r="N141" s="37">
        <v>325</v>
      </c>
      <c r="O141" s="37"/>
      <c r="P141" s="37"/>
      <c r="Q141" s="37"/>
      <c r="R141" s="37">
        <v>0</v>
      </c>
      <c r="S141" s="37">
        <v>14</v>
      </c>
      <c r="T141" s="37">
        <v>98</v>
      </c>
      <c r="U141" s="37">
        <v>32</v>
      </c>
      <c r="V141" s="37"/>
      <c r="W141" s="37">
        <v>22</v>
      </c>
      <c r="X141" s="37">
        <v>0</v>
      </c>
      <c r="Y141" s="37">
        <v>0</v>
      </c>
      <c r="Z141" s="37">
        <v>7</v>
      </c>
      <c r="AA141" s="37">
        <v>29</v>
      </c>
      <c r="AB141" s="37">
        <v>5</v>
      </c>
      <c r="AC141" s="37">
        <v>110</v>
      </c>
      <c r="AD141" s="37">
        <v>0</v>
      </c>
      <c r="AE141" s="37"/>
      <c r="AF141" s="37">
        <v>317</v>
      </c>
      <c r="AG141" s="37"/>
      <c r="AH141" s="37"/>
      <c r="AI141" s="37"/>
      <c r="AJ141" s="37">
        <v>44</v>
      </c>
      <c r="AK141" s="37"/>
      <c r="AL141" s="37"/>
      <c r="AM141" s="37"/>
      <c r="AN141" s="37">
        <v>0</v>
      </c>
      <c r="AO141" s="37"/>
      <c r="AP141" s="37">
        <v>0</v>
      </c>
      <c r="AQ141" s="37"/>
      <c r="AR141" s="37"/>
      <c r="AS141" s="37"/>
      <c r="AT141" s="37">
        <v>0</v>
      </c>
    </row>
    <row r="142" spans="1:46" ht="20.100000000000001" customHeight="1" x14ac:dyDescent="0.2">
      <c r="D142" s="38" t="s">
        <v>173</v>
      </c>
      <c r="F142" s="39">
        <v>106</v>
      </c>
      <c r="G142" s="40"/>
      <c r="H142" s="40"/>
      <c r="I142" s="40"/>
      <c r="J142" s="39">
        <v>366</v>
      </c>
      <c r="K142" s="39">
        <v>2</v>
      </c>
      <c r="L142" s="39">
        <v>0</v>
      </c>
      <c r="M142" s="40"/>
      <c r="N142" s="39">
        <v>368</v>
      </c>
      <c r="O142" s="40"/>
      <c r="P142" s="40"/>
      <c r="Q142" s="40"/>
      <c r="R142" s="39">
        <v>0</v>
      </c>
      <c r="S142" s="39">
        <v>23</v>
      </c>
      <c r="T142" s="39">
        <v>76</v>
      </c>
      <c r="U142" s="39">
        <v>26</v>
      </c>
      <c r="V142" s="40"/>
      <c r="W142" s="39">
        <v>40</v>
      </c>
      <c r="X142" s="39">
        <v>1</v>
      </c>
      <c r="Y142" s="39">
        <v>1</v>
      </c>
      <c r="Z142" s="39">
        <v>10</v>
      </c>
      <c r="AA142" s="39">
        <v>39</v>
      </c>
      <c r="AB142" s="39">
        <v>15</v>
      </c>
      <c r="AC142" s="39">
        <v>176</v>
      </c>
      <c r="AD142" s="39">
        <v>0</v>
      </c>
      <c r="AE142" s="40"/>
      <c r="AF142" s="39">
        <v>407</v>
      </c>
      <c r="AG142" s="40"/>
      <c r="AH142" s="40"/>
      <c r="AI142" s="40"/>
      <c r="AJ142" s="39">
        <v>67</v>
      </c>
      <c r="AK142" s="40"/>
      <c r="AL142" s="40"/>
      <c r="AM142" s="40"/>
      <c r="AN142" s="39">
        <v>0</v>
      </c>
      <c r="AO142" s="40"/>
      <c r="AP142" s="39">
        <v>0</v>
      </c>
      <c r="AQ142" s="40"/>
      <c r="AR142" s="40"/>
      <c r="AS142" s="40"/>
      <c r="AT142" s="39">
        <v>43</v>
      </c>
    </row>
    <row r="143" spans="1:46" ht="20.100000000000001" customHeight="1" x14ac:dyDescent="0.2">
      <c r="D143" s="2" t="s">
        <v>113</v>
      </c>
      <c r="F143" s="37">
        <v>71</v>
      </c>
      <c r="G143" s="37"/>
      <c r="H143" s="37"/>
      <c r="I143" s="37"/>
      <c r="J143" s="37">
        <v>353</v>
      </c>
      <c r="K143" s="37">
        <v>13</v>
      </c>
      <c r="L143" s="37">
        <v>5</v>
      </c>
      <c r="M143" s="37"/>
      <c r="N143" s="37">
        <v>371</v>
      </c>
      <c r="O143" s="37"/>
      <c r="P143" s="37"/>
      <c r="Q143" s="37"/>
      <c r="R143" s="37">
        <v>0</v>
      </c>
      <c r="S143" s="37">
        <v>13</v>
      </c>
      <c r="T143" s="37">
        <v>148</v>
      </c>
      <c r="U143" s="37">
        <v>40</v>
      </c>
      <c r="V143" s="37"/>
      <c r="W143" s="37">
        <v>26</v>
      </c>
      <c r="X143" s="37">
        <v>2</v>
      </c>
      <c r="Y143" s="37">
        <v>0</v>
      </c>
      <c r="Z143" s="37">
        <v>3</v>
      </c>
      <c r="AA143" s="37">
        <v>42</v>
      </c>
      <c r="AB143" s="37">
        <v>10</v>
      </c>
      <c r="AC143" s="37">
        <v>113</v>
      </c>
      <c r="AD143" s="37">
        <v>0</v>
      </c>
      <c r="AE143" s="37"/>
      <c r="AF143" s="37">
        <v>397</v>
      </c>
      <c r="AG143" s="37"/>
      <c r="AH143" s="37"/>
      <c r="AI143" s="37"/>
      <c r="AJ143" s="37">
        <v>44</v>
      </c>
      <c r="AK143" s="37"/>
      <c r="AL143" s="37"/>
      <c r="AM143" s="37"/>
      <c r="AN143" s="37">
        <v>0</v>
      </c>
      <c r="AO143" s="37"/>
      <c r="AP143" s="37">
        <v>1</v>
      </c>
      <c r="AQ143" s="37"/>
      <c r="AR143" s="37"/>
      <c r="AS143" s="37"/>
      <c r="AT143" s="37">
        <v>0</v>
      </c>
    </row>
    <row r="144" spans="1:46" ht="20.100000000000001" customHeight="1" x14ac:dyDescent="0.2">
      <c r="D144" s="38" t="s">
        <v>174</v>
      </c>
      <c r="F144" s="39">
        <v>52</v>
      </c>
      <c r="G144" s="40"/>
      <c r="H144" s="40"/>
      <c r="I144" s="40"/>
      <c r="J144" s="39">
        <v>349</v>
      </c>
      <c r="K144" s="39">
        <v>12</v>
      </c>
      <c r="L144" s="39">
        <v>3</v>
      </c>
      <c r="M144" s="40"/>
      <c r="N144" s="39">
        <v>364</v>
      </c>
      <c r="O144" s="40"/>
      <c r="P144" s="40"/>
      <c r="Q144" s="40"/>
      <c r="R144" s="39">
        <v>0</v>
      </c>
      <c r="S144" s="39">
        <v>21</v>
      </c>
      <c r="T144" s="39">
        <v>122</v>
      </c>
      <c r="U144" s="39">
        <v>57</v>
      </c>
      <c r="V144" s="40"/>
      <c r="W144" s="39">
        <v>36</v>
      </c>
      <c r="X144" s="39">
        <v>1</v>
      </c>
      <c r="Y144" s="39">
        <v>1</v>
      </c>
      <c r="Z144" s="39">
        <v>1</v>
      </c>
      <c r="AA144" s="39">
        <v>33</v>
      </c>
      <c r="AB144" s="39">
        <v>5</v>
      </c>
      <c r="AC144" s="39">
        <v>88</v>
      </c>
      <c r="AD144" s="39">
        <v>1</v>
      </c>
      <c r="AE144" s="40"/>
      <c r="AF144" s="39">
        <v>366</v>
      </c>
      <c r="AG144" s="40"/>
      <c r="AH144" s="40"/>
      <c r="AI144" s="40"/>
      <c r="AJ144" s="39">
        <v>50</v>
      </c>
      <c r="AK144" s="40"/>
      <c r="AL144" s="40"/>
      <c r="AM144" s="40"/>
      <c r="AN144" s="39">
        <v>0</v>
      </c>
      <c r="AO144" s="40"/>
      <c r="AP144" s="39">
        <v>0</v>
      </c>
      <c r="AQ144" s="40"/>
      <c r="AR144" s="40"/>
      <c r="AS144" s="40"/>
      <c r="AT144" s="39">
        <v>0</v>
      </c>
    </row>
    <row r="145" spans="1:46" ht="20.100000000000001" customHeight="1" x14ac:dyDescent="0.2">
      <c r="D145" s="2" t="s">
        <v>115</v>
      </c>
      <c r="F145" s="37">
        <v>43</v>
      </c>
      <c r="G145" s="37"/>
      <c r="H145" s="37"/>
      <c r="I145" s="37"/>
      <c r="J145" s="37">
        <v>386</v>
      </c>
      <c r="K145" s="37">
        <v>15</v>
      </c>
      <c r="L145" s="37">
        <v>3</v>
      </c>
      <c r="M145" s="37"/>
      <c r="N145" s="37">
        <v>404</v>
      </c>
      <c r="O145" s="37"/>
      <c r="P145" s="37"/>
      <c r="Q145" s="37"/>
      <c r="R145" s="37">
        <v>0</v>
      </c>
      <c r="S145" s="37">
        <v>19</v>
      </c>
      <c r="T145" s="37">
        <v>134</v>
      </c>
      <c r="U145" s="37">
        <v>25</v>
      </c>
      <c r="V145" s="37"/>
      <c r="W145" s="37">
        <v>48</v>
      </c>
      <c r="X145" s="37">
        <v>0</v>
      </c>
      <c r="Y145" s="37">
        <v>0</v>
      </c>
      <c r="Z145" s="37">
        <v>7</v>
      </c>
      <c r="AA145" s="37">
        <v>44</v>
      </c>
      <c r="AB145" s="37">
        <v>8</v>
      </c>
      <c r="AC145" s="37">
        <v>114</v>
      </c>
      <c r="AD145" s="37">
        <v>4</v>
      </c>
      <c r="AE145" s="37"/>
      <c r="AF145" s="37">
        <v>403</v>
      </c>
      <c r="AG145" s="37"/>
      <c r="AH145" s="37"/>
      <c r="AI145" s="37"/>
      <c r="AJ145" s="37">
        <v>44</v>
      </c>
      <c r="AK145" s="37"/>
      <c r="AL145" s="37"/>
      <c r="AM145" s="37"/>
      <c r="AN145" s="37">
        <v>0</v>
      </c>
      <c r="AO145" s="37"/>
      <c r="AP145" s="37">
        <v>0</v>
      </c>
      <c r="AQ145" s="37"/>
      <c r="AR145" s="37"/>
      <c r="AS145" s="37"/>
      <c r="AT145" s="37">
        <v>0</v>
      </c>
    </row>
    <row r="146" spans="1:46" ht="20.100000000000001" customHeight="1" x14ac:dyDescent="0.2">
      <c r="D146" s="38" t="s">
        <v>116</v>
      </c>
      <c r="F146" s="39">
        <v>26</v>
      </c>
      <c r="G146" s="40"/>
      <c r="H146" s="40"/>
      <c r="I146" s="40"/>
      <c r="J146" s="39">
        <v>378</v>
      </c>
      <c r="K146" s="39">
        <v>11</v>
      </c>
      <c r="L146" s="39">
        <v>3</v>
      </c>
      <c r="M146" s="40"/>
      <c r="N146" s="39">
        <v>392</v>
      </c>
      <c r="O146" s="40"/>
      <c r="P146" s="40"/>
      <c r="Q146" s="40"/>
      <c r="R146" s="39">
        <v>0</v>
      </c>
      <c r="S146" s="39">
        <v>13</v>
      </c>
      <c r="T146" s="39">
        <v>145</v>
      </c>
      <c r="U146" s="39">
        <v>33</v>
      </c>
      <c r="V146" s="40"/>
      <c r="W146" s="39">
        <v>19</v>
      </c>
      <c r="X146" s="39">
        <v>0</v>
      </c>
      <c r="Y146" s="39">
        <v>0</v>
      </c>
      <c r="Z146" s="39">
        <v>2</v>
      </c>
      <c r="AA146" s="39">
        <v>26</v>
      </c>
      <c r="AB146" s="39">
        <v>10</v>
      </c>
      <c r="AC146" s="39">
        <v>119</v>
      </c>
      <c r="AD146" s="39">
        <v>2</v>
      </c>
      <c r="AE146" s="40"/>
      <c r="AF146" s="39">
        <v>369</v>
      </c>
      <c r="AG146" s="40"/>
      <c r="AH146" s="40"/>
      <c r="AI146" s="40"/>
      <c r="AJ146" s="39">
        <v>49</v>
      </c>
      <c r="AK146" s="40"/>
      <c r="AL146" s="40"/>
      <c r="AM146" s="40"/>
      <c r="AN146" s="39">
        <v>0</v>
      </c>
      <c r="AO146" s="40"/>
      <c r="AP146" s="39">
        <v>0</v>
      </c>
      <c r="AQ146" s="40"/>
      <c r="AR146" s="40"/>
      <c r="AS146" s="40"/>
      <c r="AT146" s="39">
        <v>0</v>
      </c>
    </row>
    <row r="147" spans="1:46" ht="20.100000000000001" customHeight="1" x14ac:dyDescent="0.2">
      <c r="D147" s="2" t="s">
        <v>104</v>
      </c>
      <c r="F147" s="37">
        <v>69</v>
      </c>
      <c r="G147" s="37"/>
      <c r="H147" s="37"/>
      <c r="I147" s="37"/>
      <c r="J147" s="37">
        <v>350</v>
      </c>
      <c r="K147" s="37">
        <v>6</v>
      </c>
      <c r="L147" s="37">
        <v>2</v>
      </c>
      <c r="M147" s="37"/>
      <c r="N147" s="37">
        <v>358</v>
      </c>
      <c r="O147" s="37"/>
      <c r="P147" s="37"/>
      <c r="Q147" s="37"/>
      <c r="R147" s="37">
        <v>0</v>
      </c>
      <c r="S147" s="37">
        <v>18</v>
      </c>
      <c r="T147" s="37">
        <v>92</v>
      </c>
      <c r="U147" s="37">
        <v>65</v>
      </c>
      <c r="V147" s="37"/>
      <c r="W147" s="37">
        <v>45</v>
      </c>
      <c r="X147" s="37">
        <v>0</v>
      </c>
      <c r="Y147" s="37">
        <v>0</v>
      </c>
      <c r="Z147" s="37">
        <v>4</v>
      </c>
      <c r="AA147" s="37">
        <v>35</v>
      </c>
      <c r="AB147" s="37">
        <v>3</v>
      </c>
      <c r="AC147" s="37">
        <v>117</v>
      </c>
      <c r="AD147" s="37">
        <v>1</v>
      </c>
      <c r="AE147" s="37"/>
      <c r="AF147" s="37">
        <v>380</v>
      </c>
      <c r="AG147" s="37"/>
      <c r="AH147" s="37"/>
      <c r="AI147" s="37"/>
      <c r="AJ147" s="37">
        <v>47</v>
      </c>
      <c r="AK147" s="37"/>
      <c r="AL147" s="37"/>
      <c r="AM147" s="37"/>
      <c r="AN147" s="37">
        <v>0</v>
      </c>
      <c r="AO147" s="37"/>
      <c r="AP147" s="37">
        <v>0</v>
      </c>
      <c r="AQ147" s="37"/>
      <c r="AR147" s="37"/>
      <c r="AS147" s="37"/>
      <c r="AT147" s="37">
        <v>0</v>
      </c>
    </row>
    <row r="148" spans="1:46" ht="20.100000000000001" customHeight="1" x14ac:dyDescent="0.2">
      <c r="D148" s="38" t="s">
        <v>365</v>
      </c>
      <c r="E148" s="62"/>
      <c r="F148" s="39">
        <f>51+104</f>
        <v>155</v>
      </c>
      <c r="G148" s="40"/>
      <c r="H148" s="40"/>
      <c r="I148" s="40"/>
      <c r="J148" s="39">
        <v>0</v>
      </c>
      <c r="K148" s="39">
        <v>0</v>
      </c>
      <c r="L148" s="39">
        <v>0</v>
      </c>
      <c r="M148" s="40"/>
      <c r="N148" s="39">
        <v>0</v>
      </c>
      <c r="O148" s="40"/>
      <c r="P148" s="40"/>
      <c r="Q148" s="40"/>
      <c r="R148" s="39">
        <v>0</v>
      </c>
      <c r="S148" s="39">
        <v>0</v>
      </c>
      <c r="T148" s="39">
        <v>0</v>
      </c>
      <c r="U148" s="39">
        <v>0</v>
      </c>
      <c r="V148" s="40"/>
      <c r="W148" s="39">
        <v>0</v>
      </c>
      <c r="X148" s="39">
        <v>0</v>
      </c>
      <c r="Y148" s="39">
        <v>0</v>
      </c>
      <c r="Z148" s="39">
        <v>0</v>
      </c>
      <c r="AA148" s="39">
        <v>0</v>
      </c>
      <c r="AB148" s="39">
        <v>0</v>
      </c>
      <c r="AC148" s="39">
        <v>0</v>
      </c>
      <c r="AD148" s="39">
        <v>0</v>
      </c>
      <c r="AE148" s="40"/>
      <c r="AF148" s="39">
        <v>0</v>
      </c>
      <c r="AG148" s="40"/>
      <c r="AH148" s="40"/>
      <c r="AI148" s="40"/>
      <c r="AJ148" s="39">
        <f>52+103</f>
        <v>155</v>
      </c>
      <c r="AK148" s="40"/>
      <c r="AL148" s="40"/>
      <c r="AM148" s="40"/>
      <c r="AN148" s="39">
        <v>0</v>
      </c>
      <c r="AO148" s="40"/>
      <c r="AP148" s="39">
        <v>0</v>
      </c>
      <c r="AQ148" s="40"/>
      <c r="AR148" s="40"/>
      <c r="AS148" s="40"/>
      <c r="AT148" s="39">
        <v>0</v>
      </c>
    </row>
    <row r="149" spans="1:46" ht="20.100000000000001" customHeight="1" x14ac:dyDescent="0.2">
      <c r="D149" s="2" t="s">
        <v>106</v>
      </c>
      <c r="F149" s="37">
        <v>53</v>
      </c>
      <c r="G149" s="37"/>
      <c r="H149" s="37"/>
      <c r="I149" s="37"/>
      <c r="J149" s="37">
        <v>376</v>
      </c>
      <c r="K149" s="37">
        <v>7</v>
      </c>
      <c r="L149" s="37">
        <v>6</v>
      </c>
      <c r="M149" s="37"/>
      <c r="N149" s="37">
        <v>389</v>
      </c>
      <c r="O149" s="37"/>
      <c r="P149" s="37"/>
      <c r="Q149" s="37"/>
      <c r="R149" s="37">
        <v>0</v>
      </c>
      <c r="S149" s="37">
        <v>27</v>
      </c>
      <c r="T149" s="37">
        <v>139</v>
      </c>
      <c r="U149" s="37">
        <v>20</v>
      </c>
      <c r="V149" s="37"/>
      <c r="W149" s="37">
        <v>22</v>
      </c>
      <c r="X149" s="37">
        <v>0</v>
      </c>
      <c r="Y149" s="37">
        <v>0</v>
      </c>
      <c r="Z149" s="37">
        <v>4</v>
      </c>
      <c r="AA149" s="37">
        <v>31</v>
      </c>
      <c r="AB149" s="37">
        <v>8</v>
      </c>
      <c r="AC149" s="37">
        <v>114</v>
      </c>
      <c r="AD149" s="37">
        <v>2</v>
      </c>
      <c r="AE149" s="37"/>
      <c r="AF149" s="37">
        <v>367</v>
      </c>
      <c r="AG149" s="37"/>
      <c r="AH149" s="37"/>
      <c r="AI149" s="37"/>
      <c r="AJ149" s="37">
        <v>75</v>
      </c>
      <c r="AK149" s="37"/>
      <c r="AL149" s="37"/>
      <c r="AM149" s="37"/>
      <c r="AN149" s="37">
        <v>0</v>
      </c>
      <c r="AO149" s="37"/>
      <c r="AP149" s="37">
        <v>0</v>
      </c>
      <c r="AQ149" s="37"/>
      <c r="AR149" s="37"/>
      <c r="AS149" s="37"/>
      <c r="AT149" s="37">
        <v>0</v>
      </c>
    </row>
    <row r="150" spans="1:46" ht="20.100000000000001" customHeight="1" x14ac:dyDescent="0.2">
      <c r="D150" s="38" t="s">
        <v>107</v>
      </c>
      <c r="F150" s="39">
        <v>73</v>
      </c>
      <c r="G150" s="40"/>
      <c r="H150" s="40"/>
      <c r="I150" s="40"/>
      <c r="J150" s="39">
        <v>350</v>
      </c>
      <c r="K150" s="39">
        <v>7</v>
      </c>
      <c r="L150" s="39">
        <v>2</v>
      </c>
      <c r="M150" s="40"/>
      <c r="N150" s="39">
        <v>359</v>
      </c>
      <c r="O150" s="40"/>
      <c r="P150" s="40"/>
      <c r="Q150" s="40"/>
      <c r="R150" s="39">
        <v>0</v>
      </c>
      <c r="S150" s="39">
        <v>11</v>
      </c>
      <c r="T150" s="39">
        <v>95</v>
      </c>
      <c r="U150" s="39">
        <v>14</v>
      </c>
      <c r="V150" s="40"/>
      <c r="W150" s="39">
        <v>38</v>
      </c>
      <c r="X150" s="39">
        <v>0</v>
      </c>
      <c r="Y150" s="39">
        <v>0</v>
      </c>
      <c r="Z150" s="39">
        <v>11</v>
      </c>
      <c r="AA150" s="39">
        <v>43</v>
      </c>
      <c r="AB150" s="39">
        <v>8</v>
      </c>
      <c r="AC150" s="39">
        <v>134</v>
      </c>
      <c r="AD150" s="39">
        <v>1</v>
      </c>
      <c r="AE150" s="40"/>
      <c r="AF150" s="39">
        <v>355</v>
      </c>
      <c r="AG150" s="40"/>
      <c r="AH150" s="40"/>
      <c r="AI150" s="40"/>
      <c r="AJ150" s="39">
        <v>77</v>
      </c>
      <c r="AK150" s="40"/>
      <c r="AL150" s="40"/>
      <c r="AM150" s="40"/>
      <c r="AN150" s="39">
        <v>0</v>
      </c>
      <c r="AO150" s="40"/>
      <c r="AP150" s="39">
        <v>0</v>
      </c>
      <c r="AQ150" s="40"/>
      <c r="AR150" s="40"/>
      <c r="AS150" s="40"/>
      <c r="AT150" s="39">
        <v>0</v>
      </c>
    </row>
    <row r="151" spans="1:46" ht="20.100000000000001" customHeight="1" x14ac:dyDescent="0.2">
      <c r="D151" s="2" t="s">
        <v>176</v>
      </c>
      <c r="F151" s="37">
        <v>62</v>
      </c>
      <c r="G151" s="37"/>
      <c r="H151" s="37"/>
      <c r="I151" s="37"/>
      <c r="J151" s="37">
        <v>340</v>
      </c>
      <c r="K151" s="37">
        <v>6</v>
      </c>
      <c r="L151" s="37">
        <v>1</v>
      </c>
      <c r="M151" s="37"/>
      <c r="N151" s="37">
        <v>347</v>
      </c>
      <c r="O151" s="37"/>
      <c r="P151" s="37"/>
      <c r="Q151" s="37"/>
      <c r="R151" s="37">
        <v>0</v>
      </c>
      <c r="S151" s="37">
        <v>12</v>
      </c>
      <c r="T151" s="37">
        <v>120</v>
      </c>
      <c r="U151" s="37">
        <v>38</v>
      </c>
      <c r="V151" s="37"/>
      <c r="W151" s="37">
        <v>20</v>
      </c>
      <c r="X151" s="37">
        <v>0</v>
      </c>
      <c r="Y151" s="37">
        <v>0</v>
      </c>
      <c r="Z151" s="37">
        <v>4</v>
      </c>
      <c r="AA151" s="37">
        <v>39</v>
      </c>
      <c r="AB151" s="37">
        <v>13</v>
      </c>
      <c r="AC151" s="37">
        <v>107</v>
      </c>
      <c r="AD151" s="37">
        <v>0</v>
      </c>
      <c r="AE151" s="37"/>
      <c r="AF151" s="37">
        <v>353</v>
      </c>
      <c r="AG151" s="37"/>
      <c r="AH151" s="37"/>
      <c r="AI151" s="37"/>
      <c r="AJ151" s="37">
        <v>56</v>
      </c>
      <c r="AK151" s="37"/>
      <c r="AL151" s="37"/>
      <c r="AM151" s="37"/>
      <c r="AN151" s="37">
        <v>0</v>
      </c>
      <c r="AO151" s="37"/>
      <c r="AP151" s="37">
        <v>0</v>
      </c>
      <c r="AQ151" s="37"/>
      <c r="AR151" s="37"/>
      <c r="AS151" s="37"/>
      <c r="AT151" s="37">
        <v>0</v>
      </c>
    </row>
    <row r="152" spans="1:46" ht="20.100000000000001" customHeight="1" x14ac:dyDescent="0.2">
      <c r="D152" s="38" t="s">
        <v>177</v>
      </c>
      <c r="F152" s="39">
        <v>38</v>
      </c>
      <c r="G152" s="40"/>
      <c r="H152" s="40"/>
      <c r="I152" s="40"/>
      <c r="J152" s="39">
        <v>377</v>
      </c>
      <c r="K152" s="39">
        <v>9</v>
      </c>
      <c r="L152" s="39">
        <v>4</v>
      </c>
      <c r="M152" s="40"/>
      <c r="N152" s="39">
        <v>390</v>
      </c>
      <c r="O152" s="40"/>
      <c r="P152" s="40"/>
      <c r="Q152" s="40"/>
      <c r="R152" s="39">
        <v>0</v>
      </c>
      <c r="S152" s="39">
        <v>19</v>
      </c>
      <c r="T152" s="39">
        <v>121</v>
      </c>
      <c r="U152" s="39">
        <v>44</v>
      </c>
      <c r="V152" s="40"/>
      <c r="W152" s="39">
        <v>32</v>
      </c>
      <c r="X152" s="39">
        <v>0</v>
      </c>
      <c r="Y152" s="39">
        <v>0</v>
      </c>
      <c r="Z152" s="39">
        <v>7</v>
      </c>
      <c r="AA152" s="39">
        <v>27</v>
      </c>
      <c r="AB152" s="39">
        <v>4</v>
      </c>
      <c r="AC152" s="39">
        <v>115</v>
      </c>
      <c r="AD152" s="39">
        <v>2</v>
      </c>
      <c r="AE152" s="40"/>
      <c r="AF152" s="39">
        <v>371</v>
      </c>
      <c r="AG152" s="40"/>
      <c r="AH152" s="40"/>
      <c r="AI152" s="40"/>
      <c r="AJ152" s="39">
        <v>57</v>
      </c>
      <c r="AK152" s="40"/>
      <c r="AL152" s="40"/>
      <c r="AM152" s="40"/>
      <c r="AN152" s="39">
        <v>0</v>
      </c>
      <c r="AO152" s="40"/>
      <c r="AP152" s="39">
        <v>0</v>
      </c>
      <c r="AQ152" s="40"/>
      <c r="AR152" s="40"/>
      <c r="AS152" s="40"/>
      <c r="AT152" s="39">
        <v>0</v>
      </c>
    </row>
    <row r="153" spans="1:46" ht="20.100000000000001" customHeight="1" x14ac:dyDescent="0.2">
      <c r="D153" s="2" t="s">
        <v>178</v>
      </c>
      <c r="F153" s="37">
        <v>57</v>
      </c>
      <c r="G153" s="37"/>
      <c r="H153" s="37"/>
      <c r="I153" s="37"/>
      <c r="J153" s="37">
        <v>341</v>
      </c>
      <c r="K153" s="37">
        <v>3</v>
      </c>
      <c r="L153" s="37">
        <v>2</v>
      </c>
      <c r="M153" s="37"/>
      <c r="N153" s="37">
        <v>346</v>
      </c>
      <c r="O153" s="37"/>
      <c r="P153" s="37"/>
      <c r="Q153" s="37"/>
      <c r="R153" s="37">
        <v>0</v>
      </c>
      <c r="S153" s="37">
        <v>7</v>
      </c>
      <c r="T153" s="37">
        <v>102</v>
      </c>
      <c r="U153" s="37">
        <v>36</v>
      </c>
      <c r="V153" s="37"/>
      <c r="W153" s="37">
        <v>26</v>
      </c>
      <c r="X153" s="37">
        <v>0</v>
      </c>
      <c r="Y153" s="37">
        <v>0</v>
      </c>
      <c r="Z153" s="37">
        <v>3</v>
      </c>
      <c r="AA153" s="37">
        <v>36</v>
      </c>
      <c r="AB153" s="37">
        <v>8</v>
      </c>
      <c r="AC153" s="37">
        <v>131</v>
      </c>
      <c r="AD153" s="37">
        <v>0</v>
      </c>
      <c r="AE153" s="37"/>
      <c r="AF153" s="37">
        <v>349</v>
      </c>
      <c r="AG153" s="37"/>
      <c r="AH153" s="37"/>
      <c r="AI153" s="37"/>
      <c r="AJ153" s="37">
        <v>54</v>
      </c>
      <c r="AK153" s="37"/>
      <c r="AL153" s="37"/>
      <c r="AM153" s="37"/>
      <c r="AN153" s="37">
        <v>0</v>
      </c>
      <c r="AO153" s="37"/>
      <c r="AP153" s="37">
        <v>0</v>
      </c>
      <c r="AQ153" s="37"/>
      <c r="AR153" s="37"/>
      <c r="AS153" s="37"/>
      <c r="AT153" s="37">
        <v>0</v>
      </c>
    </row>
    <row r="154" spans="1:46" ht="20.100000000000001" customHeight="1" x14ac:dyDescent="0.2">
      <c r="D154" s="38" t="s">
        <v>179</v>
      </c>
      <c r="F154" s="39">
        <v>43</v>
      </c>
      <c r="G154" s="40"/>
      <c r="H154" s="40"/>
      <c r="I154" s="40"/>
      <c r="J154" s="39">
        <v>346</v>
      </c>
      <c r="K154" s="39">
        <v>6</v>
      </c>
      <c r="L154" s="39">
        <v>2</v>
      </c>
      <c r="M154" s="40"/>
      <c r="N154" s="39">
        <v>354</v>
      </c>
      <c r="O154" s="40"/>
      <c r="P154" s="40"/>
      <c r="Q154" s="40"/>
      <c r="R154" s="39">
        <v>0</v>
      </c>
      <c r="S154" s="39">
        <v>10</v>
      </c>
      <c r="T154" s="39">
        <v>96</v>
      </c>
      <c r="U154" s="39">
        <v>34</v>
      </c>
      <c r="V154" s="40"/>
      <c r="W154" s="39">
        <v>30</v>
      </c>
      <c r="X154" s="39">
        <v>4</v>
      </c>
      <c r="Y154" s="39">
        <v>0</v>
      </c>
      <c r="Z154" s="39">
        <v>9</v>
      </c>
      <c r="AA154" s="39">
        <v>39</v>
      </c>
      <c r="AB154" s="39">
        <v>9</v>
      </c>
      <c r="AC154" s="39">
        <v>105</v>
      </c>
      <c r="AD154" s="39">
        <v>0</v>
      </c>
      <c r="AE154" s="40"/>
      <c r="AF154" s="39">
        <v>336</v>
      </c>
      <c r="AG154" s="40"/>
      <c r="AH154" s="40"/>
      <c r="AI154" s="40"/>
      <c r="AJ154" s="39">
        <v>61</v>
      </c>
      <c r="AK154" s="40"/>
      <c r="AL154" s="40"/>
      <c r="AM154" s="40"/>
      <c r="AN154" s="39">
        <v>0</v>
      </c>
      <c r="AO154" s="40"/>
      <c r="AP154" s="39">
        <v>0</v>
      </c>
      <c r="AQ154" s="40"/>
      <c r="AR154" s="40"/>
      <c r="AS154" s="40"/>
      <c r="AT154" s="39">
        <v>0</v>
      </c>
    </row>
    <row r="155" spans="1:46"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spans="1:46" s="1" customFormat="1" ht="20.100000000000001" customHeight="1" x14ac:dyDescent="0.2">
      <c r="A156" s="3"/>
      <c r="B156" s="6"/>
      <c r="C156" s="42" t="s">
        <v>180</v>
      </c>
      <c r="D156" s="42"/>
      <c r="E156" s="5"/>
      <c r="F156" s="44">
        <f>780+104</f>
        <v>884</v>
      </c>
      <c r="G156" s="45"/>
      <c r="H156" s="45"/>
      <c r="I156" s="45"/>
      <c r="J156" s="44">
        <v>4628</v>
      </c>
      <c r="K156" s="44">
        <v>102</v>
      </c>
      <c r="L156" s="44">
        <v>37</v>
      </c>
      <c r="M156" s="45"/>
      <c r="N156" s="44">
        <v>4767</v>
      </c>
      <c r="O156" s="45"/>
      <c r="P156" s="45"/>
      <c r="Q156" s="45"/>
      <c r="R156" s="44">
        <v>0</v>
      </c>
      <c r="S156" s="44">
        <v>207</v>
      </c>
      <c r="T156" s="44">
        <v>1488</v>
      </c>
      <c r="U156" s="44">
        <v>464</v>
      </c>
      <c r="V156" s="45"/>
      <c r="W156" s="44">
        <v>404</v>
      </c>
      <c r="X156" s="44">
        <v>8</v>
      </c>
      <c r="Y156" s="44">
        <v>2</v>
      </c>
      <c r="Z156" s="44">
        <v>72</v>
      </c>
      <c r="AA156" s="44">
        <v>463</v>
      </c>
      <c r="AB156" s="44">
        <v>106</v>
      </c>
      <c r="AC156" s="44">
        <v>1543</v>
      </c>
      <c r="AD156" s="44">
        <v>13</v>
      </c>
      <c r="AE156" s="45"/>
      <c r="AF156" s="44">
        <v>4770</v>
      </c>
      <c r="AG156" s="45"/>
      <c r="AH156" s="45"/>
      <c r="AI156" s="45"/>
      <c r="AJ156" s="44">
        <f>777+103</f>
        <v>880</v>
      </c>
      <c r="AK156" s="45"/>
      <c r="AL156" s="45"/>
      <c r="AM156" s="45"/>
      <c r="AN156" s="44">
        <v>0</v>
      </c>
      <c r="AO156" s="45"/>
      <c r="AP156" s="44">
        <v>1</v>
      </c>
      <c r="AQ156" s="45"/>
      <c r="AR156" s="45"/>
      <c r="AS156" s="45"/>
      <c r="AT156" s="44">
        <v>43</v>
      </c>
    </row>
    <row r="157" spans="1:46"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spans="1:46" s="1" customFormat="1" ht="20.100000000000001" customHeight="1" x14ac:dyDescent="0.25">
      <c r="A158" s="3"/>
      <c r="B158" s="49" t="s">
        <v>181</v>
      </c>
      <c r="C158" s="50"/>
      <c r="D158" s="50"/>
      <c r="E158" s="5"/>
      <c r="F158" s="51">
        <f>1208+104</f>
        <v>1312</v>
      </c>
      <c r="G158" s="52"/>
      <c r="H158" s="52"/>
      <c r="I158" s="52"/>
      <c r="J158" s="51">
        <v>6582</v>
      </c>
      <c r="K158" s="51">
        <v>152</v>
      </c>
      <c r="L158" s="51">
        <v>45</v>
      </c>
      <c r="M158" s="52"/>
      <c r="N158" s="51">
        <v>6779</v>
      </c>
      <c r="O158" s="52"/>
      <c r="P158" s="52"/>
      <c r="Q158" s="52"/>
      <c r="R158" s="51">
        <v>3</v>
      </c>
      <c r="S158" s="51">
        <v>311</v>
      </c>
      <c r="T158" s="51">
        <v>2169</v>
      </c>
      <c r="U158" s="51">
        <v>614</v>
      </c>
      <c r="V158" s="52"/>
      <c r="W158" s="51">
        <v>588</v>
      </c>
      <c r="X158" s="51">
        <v>15</v>
      </c>
      <c r="Y158" s="51">
        <v>6</v>
      </c>
      <c r="Z158" s="51">
        <v>93</v>
      </c>
      <c r="AA158" s="51">
        <v>724</v>
      </c>
      <c r="AB158" s="51">
        <v>140</v>
      </c>
      <c r="AC158" s="51">
        <v>2083</v>
      </c>
      <c r="AD158" s="51">
        <v>14</v>
      </c>
      <c r="AE158" s="52"/>
      <c r="AF158" s="51">
        <v>6760</v>
      </c>
      <c r="AG158" s="52"/>
      <c r="AH158" s="52"/>
      <c r="AI158" s="52"/>
      <c r="AJ158" s="51">
        <f>1224+103</f>
        <v>1327</v>
      </c>
      <c r="AK158" s="52"/>
      <c r="AL158" s="52"/>
      <c r="AM158" s="52"/>
      <c r="AN158" s="51">
        <v>0</v>
      </c>
      <c r="AO158" s="52"/>
      <c r="AP158" s="51">
        <v>4</v>
      </c>
      <c r="AQ158" s="52"/>
      <c r="AR158" s="52"/>
      <c r="AS158" s="52"/>
      <c r="AT158" s="51">
        <v>81</v>
      </c>
    </row>
    <row r="159" spans="1:46"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spans="1:46"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spans="3:46"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spans="3:46" ht="20.100000000000001" customHeight="1" x14ac:dyDescent="0.2">
      <c r="D162" s="2" t="s">
        <v>124</v>
      </c>
      <c r="F162" s="37">
        <v>0</v>
      </c>
      <c r="G162" s="37"/>
      <c r="H162" s="37"/>
      <c r="I162" s="37"/>
      <c r="J162" s="37">
        <v>0</v>
      </c>
      <c r="K162" s="37">
        <v>0</v>
      </c>
      <c r="L162" s="37">
        <v>0</v>
      </c>
      <c r="M162" s="37"/>
      <c r="N162" s="37">
        <v>0</v>
      </c>
      <c r="O162" s="37"/>
      <c r="P162" s="37"/>
      <c r="Q162" s="37"/>
      <c r="R162" s="37">
        <v>0</v>
      </c>
      <c r="S162" s="37">
        <v>0</v>
      </c>
      <c r="T162" s="37">
        <v>0</v>
      </c>
      <c r="U162" s="37">
        <v>0</v>
      </c>
      <c r="V162" s="37"/>
      <c r="W162" s="37">
        <v>0</v>
      </c>
      <c r="X162" s="37">
        <v>0</v>
      </c>
      <c r="Y162" s="37">
        <v>0</v>
      </c>
      <c r="Z162" s="37">
        <v>0</v>
      </c>
      <c r="AA162" s="37">
        <v>0</v>
      </c>
      <c r="AB162" s="37">
        <v>0</v>
      </c>
      <c r="AC162" s="37">
        <v>0</v>
      </c>
      <c r="AD162" s="37">
        <v>0</v>
      </c>
      <c r="AE162" s="37"/>
      <c r="AF162" s="37">
        <v>0</v>
      </c>
      <c r="AG162" s="37"/>
      <c r="AH162" s="37"/>
      <c r="AI162" s="37"/>
      <c r="AJ162" s="37">
        <v>0</v>
      </c>
      <c r="AK162" s="37"/>
      <c r="AL162" s="37"/>
      <c r="AM162" s="37"/>
      <c r="AN162" s="37">
        <v>0</v>
      </c>
      <c r="AO162" s="37"/>
      <c r="AP162" s="37">
        <v>0</v>
      </c>
      <c r="AQ162" s="37"/>
      <c r="AR162" s="37"/>
      <c r="AS162" s="37"/>
      <c r="AT162" s="37">
        <v>0</v>
      </c>
    </row>
    <row r="163" spans="3:46" ht="20.100000000000001" customHeight="1" x14ac:dyDescent="0.2">
      <c r="D163" s="38" t="s">
        <v>173</v>
      </c>
      <c r="F163" s="39">
        <v>0</v>
      </c>
      <c r="G163" s="40"/>
      <c r="H163" s="40"/>
      <c r="I163" s="40"/>
      <c r="J163" s="39">
        <v>0</v>
      </c>
      <c r="K163" s="39">
        <v>0</v>
      </c>
      <c r="L163" s="39">
        <v>0</v>
      </c>
      <c r="M163" s="40"/>
      <c r="N163" s="39">
        <v>0</v>
      </c>
      <c r="O163" s="40"/>
      <c r="P163" s="40"/>
      <c r="Q163" s="40"/>
      <c r="R163" s="39">
        <v>0</v>
      </c>
      <c r="S163" s="39">
        <v>0</v>
      </c>
      <c r="T163" s="39">
        <v>0</v>
      </c>
      <c r="U163" s="39">
        <v>0</v>
      </c>
      <c r="V163" s="40"/>
      <c r="W163" s="39">
        <v>0</v>
      </c>
      <c r="X163" s="39">
        <v>0</v>
      </c>
      <c r="Y163" s="39">
        <v>0</v>
      </c>
      <c r="Z163" s="39">
        <v>0</v>
      </c>
      <c r="AA163" s="39">
        <v>0</v>
      </c>
      <c r="AB163" s="39">
        <v>0</v>
      </c>
      <c r="AC163" s="39">
        <v>0</v>
      </c>
      <c r="AD163" s="39">
        <v>0</v>
      </c>
      <c r="AE163" s="40"/>
      <c r="AF163" s="39">
        <v>0</v>
      </c>
      <c r="AG163" s="40"/>
      <c r="AH163" s="40"/>
      <c r="AI163" s="40"/>
      <c r="AJ163" s="39">
        <v>0</v>
      </c>
      <c r="AK163" s="40"/>
      <c r="AL163" s="40"/>
      <c r="AM163" s="40"/>
      <c r="AN163" s="39">
        <v>0</v>
      </c>
      <c r="AO163" s="40"/>
      <c r="AP163" s="39">
        <v>0</v>
      </c>
      <c r="AQ163" s="40"/>
      <c r="AR163" s="40"/>
      <c r="AS163" s="40"/>
      <c r="AT163" s="39">
        <v>0</v>
      </c>
    </row>
    <row r="164" spans="3:46" ht="20.100000000000001" customHeight="1" x14ac:dyDescent="0.2">
      <c r="D164" s="2" t="s">
        <v>100</v>
      </c>
      <c r="F164" s="37">
        <v>0</v>
      </c>
      <c r="G164" s="37"/>
      <c r="H164" s="37"/>
      <c r="I164" s="37"/>
      <c r="J164" s="37">
        <v>0</v>
      </c>
      <c r="K164" s="37">
        <v>0</v>
      </c>
      <c r="L164" s="37">
        <v>0</v>
      </c>
      <c r="M164" s="37"/>
      <c r="N164" s="37">
        <v>0</v>
      </c>
      <c r="O164" s="37"/>
      <c r="P164" s="37"/>
      <c r="Q164" s="37"/>
      <c r="R164" s="37">
        <v>0</v>
      </c>
      <c r="S164" s="37">
        <v>0</v>
      </c>
      <c r="T164" s="37">
        <v>0</v>
      </c>
      <c r="U164" s="37">
        <v>0</v>
      </c>
      <c r="V164" s="37"/>
      <c r="W164" s="37">
        <v>0</v>
      </c>
      <c r="X164" s="37">
        <v>0</v>
      </c>
      <c r="Y164" s="37">
        <v>0</v>
      </c>
      <c r="Z164" s="37">
        <v>0</v>
      </c>
      <c r="AA164" s="37">
        <v>0</v>
      </c>
      <c r="AB164" s="37">
        <v>0</v>
      </c>
      <c r="AC164" s="37">
        <v>0</v>
      </c>
      <c r="AD164" s="37">
        <v>0</v>
      </c>
      <c r="AE164" s="37"/>
      <c r="AF164" s="37">
        <v>0</v>
      </c>
      <c r="AG164" s="37"/>
      <c r="AH164" s="37"/>
      <c r="AI164" s="37"/>
      <c r="AJ164" s="37">
        <v>0</v>
      </c>
      <c r="AK164" s="37"/>
      <c r="AL164" s="37"/>
      <c r="AM164" s="37"/>
      <c r="AN164" s="37">
        <v>0</v>
      </c>
      <c r="AO164" s="37"/>
      <c r="AP164" s="37">
        <v>0</v>
      </c>
      <c r="AQ164" s="37"/>
      <c r="AR164" s="37"/>
      <c r="AS164" s="37"/>
      <c r="AT164" s="37">
        <v>0</v>
      </c>
    </row>
    <row r="165" spans="3:46" ht="20.100000000000001" customHeight="1" x14ac:dyDescent="0.2">
      <c r="D165" s="38" t="s">
        <v>174</v>
      </c>
      <c r="F165" s="39">
        <v>0</v>
      </c>
      <c r="G165" s="40"/>
      <c r="H165" s="40"/>
      <c r="I165" s="40"/>
      <c r="J165" s="39">
        <v>0</v>
      </c>
      <c r="K165" s="39">
        <v>0</v>
      </c>
      <c r="L165" s="39">
        <v>0</v>
      </c>
      <c r="M165" s="40"/>
      <c r="N165" s="39">
        <v>0</v>
      </c>
      <c r="O165" s="40"/>
      <c r="P165" s="40"/>
      <c r="Q165" s="40"/>
      <c r="R165" s="39">
        <v>0</v>
      </c>
      <c r="S165" s="39">
        <v>0</v>
      </c>
      <c r="T165" s="39">
        <v>0</v>
      </c>
      <c r="U165" s="39">
        <v>0</v>
      </c>
      <c r="V165" s="40"/>
      <c r="W165" s="39">
        <v>0</v>
      </c>
      <c r="X165" s="39">
        <v>0</v>
      </c>
      <c r="Y165" s="39">
        <v>0</v>
      </c>
      <c r="Z165" s="39">
        <v>0</v>
      </c>
      <c r="AA165" s="39">
        <v>0</v>
      </c>
      <c r="AB165" s="39">
        <v>0</v>
      </c>
      <c r="AC165" s="39">
        <v>0</v>
      </c>
      <c r="AD165" s="39">
        <v>0</v>
      </c>
      <c r="AE165" s="40"/>
      <c r="AF165" s="39">
        <v>0</v>
      </c>
      <c r="AG165" s="40"/>
      <c r="AH165" s="40"/>
      <c r="AI165" s="40"/>
      <c r="AJ165" s="39">
        <v>0</v>
      </c>
      <c r="AK165" s="40"/>
      <c r="AL165" s="40"/>
      <c r="AM165" s="40"/>
      <c r="AN165" s="39">
        <v>0</v>
      </c>
      <c r="AO165" s="40"/>
      <c r="AP165" s="39">
        <v>0</v>
      </c>
      <c r="AQ165" s="40"/>
      <c r="AR165" s="40"/>
      <c r="AS165" s="40"/>
      <c r="AT165" s="39">
        <v>0</v>
      </c>
    </row>
    <row r="166" spans="3:46" ht="20.100000000000001" customHeight="1" x14ac:dyDescent="0.2">
      <c r="D166" s="2" t="s">
        <v>115</v>
      </c>
      <c r="F166" s="37">
        <v>0</v>
      </c>
      <c r="G166" s="37"/>
      <c r="H166" s="37"/>
      <c r="I166" s="37"/>
      <c r="J166" s="37">
        <v>0</v>
      </c>
      <c r="K166" s="37">
        <v>0</v>
      </c>
      <c r="L166" s="37">
        <v>0</v>
      </c>
      <c r="M166" s="37"/>
      <c r="N166" s="37">
        <v>0</v>
      </c>
      <c r="O166" s="37"/>
      <c r="P166" s="37"/>
      <c r="Q166" s="37"/>
      <c r="R166" s="37">
        <v>0</v>
      </c>
      <c r="S166" s="37">
        <v>0</v>
      </c>
      <c r="T166" s="37">
        <v>0</v>
      </c>
      <c r="U166" s="37">
        <v>0</v>
      </c>
      <c r="V166" s="37"/>
      <c r="W166" s="37">
        <v>0</v>
      </c>
      <c r="X166" s="37">
        <v>0</v>
      </c>
      <c r="Y166" s="37">
        <v>0</v>
      </c>
      <c r="Z166" s="37">
        <v>0</v>
      </c>
      <c r="AA166" s="37">
        <v>0</v>
      </c>
      <c r="AB166" s="37">
        <v>0</v>
      </c>
      <c r="AC166" s="37">
        <v>0</v>
      </c>
      <c r="AD166" s="37">
        <v>0</v>
      </c>
      <c r="AE166" s="37"/>
      <c r="AF166" s="37">
        <v>0</v>
      </c>
      <c r="AG166" s="37"/>
      <c r="AH166" s="37"/>
      <c r="AI166" s="37"/>
      <c r="AJ166" s="37">
        <v>0</v>
      </c>
      <c r="AK166" s="37"/>
      <c r="AL166" s="37"/>
      <c r="AM166" s="37"/>
      <c r="AN166" s="37">
        <v>0</v>
      </c>
      <c r="AO166" s="37"/>
      <c r="AP166" s="37">
        <v>0</v>
      </c>
      <c r="AQ166" s="37"/>
      <c r="AR166" s="37"/>
      <c r="AS166" s="37"/>
      <c r="AT166" s="37">
        <v>0</v>
      </c>
    </row>
    <row r="167" spans="3:46" ht="20.100000000000001" customHeight="1" x14ac:dyDescent="0.2">
      <c r="D167" s="38" t="s">
        <v>103</v>
      </c>
      <c r="F167" s="39">
        <v>0</v>
      </c>
      <c r="G167" s="40"/>
      <c r="H167" s="40"/>
      <c r="I167" s="40"/>
      <c r="J167" s="39">
        <v>0</v>
      </c>
      <c r="K167" s="39">
        <v>0</v>
      </c>
      <c r="L167" s="39">
        <v>0</v>
      </c>
      <c r="M167" s="40"/>
      <c r="N167" s="39">
        <v>0</v>
      </c>
      <c r="O167" s="40"/>
      <c r="P167" s="40"/>
      <c r="Q167" s="40"/>
      <c r="R167" s="39">
        <v>0</v>
      </c>
      <c r="S167" s="39">
        <v>0</v>
      </c>
      <c r="T167" s="39">
        <v>0</v>
      </c>
      <c r="U167" s="39">
        <v>0</v>
      </c>
      <c r="V167" s="40"/>
      <c r="W167" s="39">
        <v>0</v>
      </c>
      <c r="X167" s="39">
        <v>0</v>
      </c>
      <c r="Y167" s="39">
        <v>0</v>
      </c>
      <c r="Z167" s="39">
        <v>0</v>
      </c>
      <c r="AA167" s="39">
        <v>0</v>
      </c>
      <c r="AB167" s="39">
        <v>0</v>
      </c>
      <c r="AC167" s="39">
        <v>0</v>
      </c>
      <c r="AD167" s="39">
        <v>0</v>
      </c>
      <c r="AE167" s="40"/>
      <c r="AF167" s="39">
        <v>0</v>
      </c>
      <c r="AG167" s="40"/>
      <c r="AH167" s="40"/>
      <c r="AI167" s="40"/>
      <c r="AJ167" s="39">
        <v>0</v>
      </c>
      <c r="AK167" s="40"/>
      <c r="AL167" s="40"/>
      <c r="AM167" s="40"/>
      <c r="AN167" s="39">
        <v>0</v>
      </c>
      <c r="AO167" s="40"/>
      <c r="AP167" s="39">
        <v>0</v>
      </c>
      <c r="AQ167" s="40"/>
      <c r="AR167" s="40"/>
      <c r="AS167" s="40"/>
      <c r="AT167" s="39">
        <v>0</v>
      </c>
    </row>
    <row r="168" spans="3:46"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row>
    <row r="169" spans="3:46" ht="20.100000000000001" customHeight="1" x14ac:dyDescent="0.2">
      <c r="C169" s="42" t="s">
        <v>112</v>
      </c>
      <c r="D169" s="42"/>
      <c r="F169" s="44">
        <v>0</v>
      </c>
      <c r="G169" s="45"/>
      <c r="H169" s="45"/>
      <c r="I169" s="45"/>
      <c r="J169" s="44">
        <v>0</v>
      </c>
      <c r="K169" s="44">
        <v>0</v>
      </c>
      <c r="L169" s="44">
        <v>0</v>
      </c>
      <c r="M169" s="45"/>
      <c r="N169" s="44">
        <v>0</v>
      </c>
      <c r="O169" s="45"/>
      <c r="P169" s="45"/>
      <c r="Q169" s="45"/>
      <c r="R169" s="44">
        <v>0</v>
      </c>
      <c r="S169" s="44">
        <v>0</v>
      </c>
      <c r="T169" s="44">
        <v>0</v>
      </c>
      <c r="U169" s="44">
        <v>0</v>
      </c>
      <c r="V169" s="45"/>
      <c r="W169" s="44">
        <v>0</v>
      </c>
      <c r="X169" s="44">
        <v>0</v>
      </c>
      <c r="Y169" s="44">
        <v>0</v>
      </c>
      <c r="Z169" s="44">
        <v>0</v>
      </c>
      <c r="AA169" s="44">
        <v>0</v>
      </c>
      <c r="AB169" s="44">
        <v>0</v>
      </c>
      <c r="AC169" s="44">
        <v>0</v>
      </c>
      <c r="AD169" s="44">
        <v>0</v>
      </c>
      <c r="AE169" s="45"/>
      <c r="AF169" s="44">
        <v>0</v>
      </c>
      <c r="AG169" s="45"/>
      <c r="AH169" s="45"/>
      <c r="AI169" s="45"/>
      <c r="AJ169" s="44">
        <v>0</v>
      </c>
      <c r="AK169" s="45"/>
      <c r="AL169" s="45"/>
      <c r="AM169" s="45"/>
      <c r="AN169" s="44">
        <v>0</v>
      </c>
      <c r="AO169" s="45"/>
      <c r="AP169" s="44">
        <v>0</v>
      </c>
      <c r="AQ169" s="45"/>
      <c r="AR169" s="45"/>
      <c r="AS169" s="45"/>
      <c r="AT169" s="44">
        <v>0</v>
      </c>
    </row>
    <row r="170" spans="3:46"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row>
    <row r="171" spans="3:46"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row>
    <row r="172" spans="3:46" ht="20.100000000000001" customHeight="1" x14ac:dyDescent="0.2">
      <c r="D172" s="2" t="s">
        <v>124</v>
      </c>
      <c r="F172" s="37">
        <v>0</v>
      </c>
      <c r="G172" s="37"/>
      <c r="H172" s="37"/>
      <c r="I172" s="37"/>
      <c r="J172" s="37">
        <v>0</v>
      </c>
      <c r="K172" s="37">
        <v>0</v>
      </c>
      <c r="L172" s="37">
        <v>0</v>
      </c>
      <c r="M172" s="37"/>
      <c r="N172" s="37">
        <v>0</v>
      </c>
      <c r="O172" s="37"/>
      <c r="P172" s="37"/>
      <c r="Q172" s="37"/>
      <c r="R172" s="37">
        <v>0</v>
      </c>
      <c r="S172" s="37">
        <v>0</v>
      </c>
      <c r="T172" s="37">
        <v>0</v>
      </c>
      <c r="U172" s="37">
        <v>0</v>
      </c>
      <c r="V172" s="37"/>
      <c r="W172" s="37">
        <v>0</v>
      </c>
      <c r="X172" s="37">
        <v>0</v>
      </c>
      <c r="Y172" s="37">
        <v>0</v>
      </c>
      <c r="Z172" s="37">
        <v>0</v>
      </c>
      <c r="AA172" s="37">
        <v>0</v>
      </c>
      <c r="AB172" s="37">
        <v>0</v>
      </c>
      <c r="AC172" s="37">
        <v>0</v>
      </c>
      <c r="AD172" s="37">
        <v>0</v>
      </c>
      <c r="AE172" s="37"/>
      <c r="AF172" s="37">
        <v>0</v>
      </c>
      <c r="AG172" s="37"/>
      <c r="AH172" s="37"/>
      <c r="AI172" s="37"/>
      <c r="AJ172" s="37">
        <v>0</v>
      </c>
      <c r="AK172" s="37"/>
      <c r="AL172" s="37"/>
      <c r="AM172" s="37"/>
      <c r="AN172" s="37">
        <v>0</v>
      </c>
      <c r="AO172" s="37"/>
      <c r="AP172" s="37">
        <v>0</v>
      </c>
      <c r="AQ172" s="37"/>
      <c r="AR172" s="37"/>
      <c r="AS172" s="37"/>
      <c r="AT172" s="37">
        <v>0</v>
      </c>
    </row>
    <row r="173" spans="3:46" ht="20.100000000000001" customHeight="1" x14ac:dyDescent="0.2">
      <c r="D173" s="38" t="s">
        <v>173</v>
      </c>
      <c r="F173" s="39">
        <v>0</v>
      </c>
      <c r="G173" s="40"/>
      <c r="H173" s="40"/>
      <c r="I173" s="40"/>
      <c r="J173" s="39">
        <v>0</v>
      </c>
      <c r="K173" s="39">
        <v>0</v>
      </c>
      <c r="L173" s="39">
        <v>0</v>
      </c>
      <c r="M173" s="40"/>
      <c r="N173" s="39">
        <v>0</v>
      </c>
      <c r="O173" s="40"/>
      <c r="P173" s="40"/>
      <c r="Q173" s="40"/>
      <c r="R173" s="39">
        <v>0</v>
      </c>
      <c r="S173" s="39">
        <v>0</v>
      </c>
      <c r="T173" s="39">
        <v>0</v>
      </c>
      <c r="U173" s="39">
        <v>0</v>
      </c>
      <c r="V173" s="40"/>
      <c r="W173" s="39">
        <v>0</v>
      </c>
      <c r="X173" s="39">
        <v>0</v>
      </c>
      <c r="Y173" s="39">
        <v>0</v>
      </c>
      <c r="Z173" s="39">
        <v>0</v>
      </c>
      <c r="AA173" s="39">
        <v>0</v>
      </c>
      <c r="AB173" s="39">
        <v>0</v>
      </c>
      <c r="AC173" s="39">
        <v>0</v>
      </c>
      <c r="AD173" s="39">
        <v>0</v>
      </c>
      <c r="AE173" s="40"/>
      <c r="AF173" s="39">
        <v>0</v>
      </c>
      <c r="AG173" s="40"/>
      <c r="AH173" s="40"/>
      <c r="AI173" s="40"/>
      <c r="AJ173" s="39">
        <v>0</v>
      </c>
      <c r="AK173" s="40"/>
      <c r="AL173" s="40"/>
      <c r="AM173" s="40"/>
      <c r="AN173" s="39">
        <v>0</v>
      </c>
      <c r="AO173" s="40"/>
      <c r="AP173" s="39">
        <v>0</v>
      </c>
      <c r="AQ173" s="40"/>
      <c r="AR173" s="40"/>
      <c r="AS173" s="40"/>
      <c r="AT173" s="39">
        <v>0</v>
      </c>
    </row>
    <row r="174" spans="3:46" ht="20.100000000000001" customHeight="1" x14ac:dyDescent="0.2">
      <c r="D174" s="2" t="s">
        <v>113</v>
      </c>
      <c r="F174" s="37">
        <v>0</v>
      </c>
      <c r="G174" s="37"/>
      <c r="H174" s="37"/>
      <c r="I174" s="37"/>
      <c r="J174" s="37">
        <v>0</v>
      </c>
      <c r="K174" s="37">
        <v>0</v>
      </c>
      <c r="L174" s="37">
        <v>0</v>
      </c>
      <c r="M174" s="37"/>
      <c r="N174" s="37">
        <v>0</v>
      </c>
      <c r="O174" s="37"/>
      <c r="P174" s="37"/>
      <c r="Q174" s="37"/>
      <c r="R174" s="37">
        <v>0</v>
      </c>
      <c r="S174" s="37">
        <v>0</v>
      </c>
      <c r="T174" s="37">
        <v>0</v>
      </c>
      <c r="U174" s="37">
        <v>0</v>
      </c>
      <c r="V174" s="37"/>
      <c r="W174" s="37">
        <v>0</v>
      </c>
      <c r="X174" s="37">
        <v>0</v>
      </c>
      <c r="Y174" s="37">
        <v>0</v>
      </c>
      <c r="Z174" s="37">
        <v>0</v>
      </c>
      <c r="AA174" s="37">
        <v>0</v>
      </c>
      <c r="AB174" s="37">
        <v>0</v>
      </c>
      <c r="AC174" s="37">
        <v>0</v>
      </c>
      <c r="AD174" s="37">
        <v>0</v>
      </c>
      <c r="AE174" s="37"/>
      <c r="AF174" s="37">
        <v>0</v>
      </c>
      <c r="AG174" s="37"/>
      <c r="AH174" s="37"/>
      <c r="AI174" s="37"/>
      <c r="AJ174" s="37">
        <v>0</v>
      </c>
      <c r="AK174" s="37"/>
      <c r="AL174" s="37"/>
      <c r="AM174" s="37"/>
      <c r="AN174" s="37">
        <v>0</v>
      </c>
      <c r="AO174" s="37"/>
      <c r="AP174" s="37">
        <v>0</v>
      </c>
      <c r="AQ174" s="37"/>
      <c r="AR174" s="37"/>
      <c r="AS174" s="37"/>
      <c r="AT174" s="37">
        <v>0</v>
      </c>
    </row>
    <row r="175" spans="3:46" ht="20.100000000000001" customHeight="1" x14ac:dyDescent="0.2">
      <c r="D175" s="38" t="s">
        <v>174</v>
      </c>
      <c r="F175" s="39">
        <v>0</v>
      </c>
      <c r="G175" s="40"/>
      <c r="H175" s="40"/>
      <c r="I175" s="40"/>
      <c r="J175" s="39">
        <v>0</v>
      </c>
      <c r="K175" s="39">
        <v>0</v>
      </c>
      <c r="L175" s="39">
        <v>0</v>
      </c>
      <c r="M175" s="40"/>
      <c r="N175" s="39">
        <v>0</v>
      </c>
      <c r="O175" s="40"/>
      <c r="P175" s="40"/>
      <c r="Q175" s="40"/>
      <c r="R175" s="39">
        <v>0</v>
      </c>
      <c r="S175" s="39">
        <v>0</v>
      </c>
      <c r="T175" s="39">
        <v>0</v>
      </c>
      <c r="U175" s="39">
        <v>0</v>
      </c>
      <c r="V175" s="40"/>
      <c r="W175" s="39">
        <v>0</v>
      </c>
      <c r="X175" s="39">
        <v>0</v>
      </c>
      <c r="Y175" s="39">
        <v>0</v>
      </c>
      <c r="Z175" s="39">
        <v>0</v>
      </c>
      <c r="AA175" s="39">
        <v>0</v>
      </c>
      <c r="AB175" s="39">
        <v>0</v>
      </c>
      <c r="AC175" s="39">
        <v>0</v>
      </c>
      <c r="AD175" s="39">
        <v>0</v>
      </c>
      <c r="AE175" s="40"/>
      <c r="AF175" s="39">
        <v>0</v>
      </c>
      <c r="AG175" s="40"/>
      <c r="AH175" s="40"/>
      <c r="AI175" s="40"/>
      <c r="AJ175" s="39">
        <v>0</v>
      </c>
      <c r="AK175" s="40"/>
      <c r="AL175" s="40"/>
      <c r="AM175" s="40"/>
      <c r="AN175" s="39">
        <v>0</v>
      </c>
      <c r="AO175" s="40"/>
      <c r="AP175" s="39">
        <v>0</v>
      </c>
      <c r="AQ175" s="40"/>
      <c r="AR175" s="40"/>
      <c r="AS175" s="40"/>
      <c r="AT175" s="39">
        <v>0</v>
      </c>
    </row>
    <row r="176" spans="3:46" ht="20.100000000000001" customHeight="1" x14ac:dyDescent="0.2">
      <c r="D176" s="2" t="s">
        <v>115</v>
      </c>
      <c r="F176" s="37">
        <v>0</v>
      </c>
      <c r="G176" s="37"/>
      <c r="H176" s="37"/>
      <c r="I176" s="37"/>
      <c r="J176" s="37">
        <v>0</v>
      </c>
      <c r="K176" s="37">
        <v>0</v>
      </c>
      <c r="L176" s="37">
        <v>0</v>
      </c>
      <c r="M176" s="37"/>
      <c r="N176" s="37">
        <v>0</v>
      </c>
      <c r="O176" s="37"/>
      <c r="P176" s="37"/>
      <c r="Q176" s="37"/>
      <c r="R176" s="37">
        <v>0</v>
      </c>
      <c r="S176" s="37">
        <v>0</v>
      </c>
      <c r="T176" s="37">
        <v>0</v>
      </c>
      <c r="U176" s="37">
        <v>0</v>
      </c>
      <c r="V176" s="37"/>
      <c r="W176" s="37">
        <v>0</v>
      </c>
      <c r="X176" s="37">
        <v>0</v>
      </c>
      <c r="Y176" s="37">
        <v>0</v>
      </c>
      <c r="Z176" s="37">
        <v>0</v>
      </c>
      <c r="AA176" s="37">
        <v>0</v>
      </c>
      <c r="AB176" s="37">
        <v>0</v>
      </c>
      <c r="AC176" s="37">
        <v>0</v>
      </c>
      <c r="AD176" s="37">
        <v>0</v>
      </c>
      <c r="AE176" s="37"/>
      <c r="AF176" s="37">
        <v>0</v>
      </c>
      <c r="AG176" s="37"/>
      <c r="AH176" s="37"/>
      <c r="AI176" s="37"/>
      <c r="AJ176" s="37">
        <v>0</v>
      </c>
      <c r="AK176" s="37"/>
      <c r="AL176" s="37"/>
      <c r="AM176" s="37"/>
      <c r="AN176" s="37">
        <v>0</v>
      </c>
      <c r="AO176" s="37"/>
      <c r="AP176" s="37">
        <v>0</v>
      </c>
      <c r="AQ176" s="37"/>
      <c r="AR176" s="37"/>
      <c r="AS176" s="37"/>
      <c r="AT176" s="37">
        <v>0</v>
      </c>
    </row>
    <row r="177" spans="1:46" ht="20.100000000000001" customHeight="1" x14ac:dyDescent="0.2">
      <c r="D177" s="38" t="s">
        <v>103</v>
      </c>
      <c r="F177" s="39">
        <v>0</v>
      </c>
      <c r="G177" s="40"/>
      <c r="H177" s="40"/>
      <c r="I177" s="40"/>
      <c r="J177" s="39">
        <v>0</v>
      </c>
      <c r="K177" s="39">
        <v>0</v>
      </c>
      <c r="L177" s="39">
        <v>0</v>
      </c>
      <c r="M177" s="40"/>
      <c r="N177" s="39">
        <v>0</v>
      </c>
      <c r="O177" s="40"/>
      <c r="P177" s="40"/>
      <c r="Q177" s="40"/>
      <c r="R177" s="39">
        <v>0</v>
      </c>
      <c r="S177" s="39">
        <v>0</v>
      </c>
      <c r="T177" s="39">
        <v>0</v>
      </c>
      <c r="U177" s="39">
        <v>0</v>
      </c>
      <c r="V177" s="40"/>
      <c r="W177" s="39">
        <v>0</v>
      </c>
      <c r="X177" s="39">
        <v>0</v>
      </c>
      <c r="Y177" s="39">
        <v>0</v>
      </c>
      <c r="Z177" s="39">
        <v>0</v>
      </c>
      <c r="AA177" s="39">
        <v>0</v>
      </c>
      <c r="AB177" s="39">
        <v>0</v>
      </c>
      <c r="AC177" s="39">
        <v>0</v>
      </c>
      <c r="AD177" s="39">
        <v>0</v>
      </c>
      <c r="AE177" s="40"/>
      <c r="AF177" s="39">
        <v>0</v>
      </c>
      <c r="AG177" s="40"/>
      <c r="AH177" s="40"/>
      <c r="AI177" s="40"/>
      <c r="AJ177" s="39">
        <v>0</v>
      </c>
      <c r="AK177" s="40"/>
      <c r="AL177" s="40"/>
      <c r="AM177" s="40"/>
      <c r="AN177" s="39">
        <v>0</v>
      </c>
      <c r="AO177" s="40"/>
      <c r="AP177" s="39">
        <v>0</v>
      </c>
      <c r="AQ177" s="40"/>
      <c r="AR177" s="40"/>
      <c r="AS177" s="40"/>
      <c r="AT177" s="39">
        <v>0</v>
      </c>
    </row>
    <row r="178" spans="1:46" ht="19.5" customHeight="1" x14ac:dyDescent="0.2">
      <c r="D178" s="2" t="s">
        <v>117</v>
      </c>
      <c r="F178" s="37">
        <v>0</v>
      </c>
      <c r="G178" s="37"/>
      <c r="H178" s="37"/>
      <c r="I178" s="37"/>
      <c r="J178" s="37">
        <v>0</v>
      </c>
      <c r="K178" s="37">
        <v>0</v>
      </c>
      <c r="L178" s="37">
        <v>0</v>
      </c>
      <c r="M178" s="37"/>
      <c r="N178" s="37">
        <v>0</v>
      </c>
      <c r="O178" s="37"/>
      <c r="P178" s="37"/>
      <c r="Q178" s="37"/>
      <c r="R178" s="37">
        <v>0</v>
      </c>
      <c r="S178" s="37">
        <v>0</v>
      </c>
      <c r="T178" s="37">
        <v>0</v>
      </c>
      <c r="U178" s="37">
        <v>0</v>
      </c>
      <c r="V178" s="37"/>
      <c r="W178" s="37">
        <v>0</v>
      </c>
      <c r="X178" s="37">
        <v>0</v>
      </c>
      <c r="Y178" s="37">
        <v>0</v>
      </c>
      <c r="Z178" s="37">
        <v>0</v>
      </c>
      <c r="AA178" s="37">
        <v>0</v>
      </c>
      <c r="AB178" s="37">
        <v>0</v>
      </c>
      <c r="AC178" s="37">
        <v>0</v>
      </c>
      <c r="AD178" s="37">
        <v>0</v>
      </c>
      <c r="AE178" s="37"/>
      <c r="AF178" s="37">
        <v>0</v>
      </c>
      <c r="AG178" s="37"/>
      <c r="AH178" s="37"/>
      <c r="AI178" s="37"/>
      <c r="AJ178" s="37">
        <v>0</v>
      </c>
      <c r="AK178" s="37"/>
      <c r="AL178" s="37"/>
      <c r="AM178" s="37"/>
      <c r="AN178" s="37">
        <v>0</v>
      </c>
      <c r="AO178" s="37"/>
      <c r="AP178" s="37">
        <v>0</v>
      </c>
      <c r="AQ178" s="37"/>
      <c r="AR178" s="37"/>
      <c r="AS178" s="37"/>
      <c r="AT178" s="37">
        <v>0</v>
      </c>
    </row>
    <row r="179" spans="1:46" ht="20.100000000000001" customHeight="1" x14ac:dyDescent="0.2">
      <c r="D179" s="38" t="s">
        <v>175</v>
      </c>
      <c r="F179" s="39">
        <v>0</v>
      </c>
      <c r="G179" s="40"/>
      <c r="H179" s="40"/>
      <c r="I179" s="40"/>
      <c r="J179" s="39">
        <v>0</v>
      </c>
      <c r="K179" s="39">
        <v>0</v>
      </c>
      <c r="L179" s="39">
        <v>0</v>
      </c>
      <c r="M179" s="40"/>
      <c r="N179" s="39">
        <v>0</v>
      </c>
      <c r="O179" s="40"/>
      <c r="P179" s="40"/>
      <c r="Q179" s="40"/>
      <c r="R179" s="39">
        <v>0</v>
      </c>
      <c r="S179" s="39">
        <v>0</v>
      </c>
      <c r="T179" s="39">
        <v>0</v>
      </c>
      <c r="U179" s="39">
        <v>0</v>
      </c>
      <c r="V179" s="40"/>
      <c r="W179" s="39">
        <v>0</v>
      </c>
      <c r="X179" s="39">
        <v>0</v>
      </c>
      <c r="Y179" s="39">
        <v>0</v>
      </c>
      <c r="Z179" s="39">
        <v>0</v>
      </c>
      <c r="AA179" s="39">
        <v>0</v>
      </c>
      <c r="AB179" s="39">
        <v>0</v>
      </c>
      <c r="AC179" s="39">
        <v>0</v>
      </c>
      <c r="AD179" s="39">
        <v>0</v>
      </c>
      <c r="AE179" s="40"/>
      <c r="AF179" s="39">
        <v>0</v>
      </c>
      <c r="AG179" s="40"/>
      <c r="AH179" s="40"/>
      <c r="AI179" s="40"/>
      <c r="AJ179" s="39">
        <v>0</v>
      </c>
      <c r="AK179" s="40"/>
      <c r="AL179" s="40"/>
      <c r="AM179" s="40"/>
      <c r="AN179" s="39">
        <v>0</v>
      </c>
      <c r="AO179" s="40"/>
      <c r="AP179" s="39">
        <v>0</v>
      </c>
      <c r="AQ179" s="40"/>
      <c r="AR179" s="40"/>
      <c r="AS179" s="40"/>
      <c r="AT179" s="39">
        <v>0</v>
      </c>
    </row>
    <row r="180" spans="1:46" ht="20.100000000000001" customHeight="1" x14ac:dyDescent="0.2">
      <c r="D180" s="2" t="s">
        <v>183</v>
      </c>
      <c r="F180" s="37">
        <v>0</v>
      </c>
      <c r="G180" s="37"/>
      <c r="H180" s="37"/>
      <c r="I180" s="37"/>
      <c r="J180" s="37">
        <v>0</v>
      </c>
      <c r="K180" s="37">
        <v>0</v>
      </c>
      <c r="L180" s="37">
        <v>0</v>
      </c>
      <c r="M180" s="37"/>
      <c r="N180" s="37">
        <v>0</v>
      </c>
      <c r="O180" s="37"/>
      <c r="P180" s="37"/>
      <c r="Q180" s="37"/>
      <c r="R180" s="37">
        <v>0</v>
      </c>
      <c r="S180" s="37">
        <v>0</v>
      </c>
      <c r="T180" s="37">
        <v>0</v>
      </c>
      <c r="U180" s="37">
        <v>0</v>
      </c>
      <c r="V180" s="37"/>
      <c r="W180" s="37">
        <v>0</v>
      </c>
      <c r="X180" s="37">
        <v>0</v>
      </c>
      <c r="Y180" s="37">
        <v>0</v>
      </c>
      <c r="Z180" s="37">
        <v>0</v>
      </c>
      <c r="AA180" s="37">
        <v>0</v>
      </c>
      <c r="AB180" s="37">
        <v>0</v>
      </c>
      <c r="AC180" s="37">
        <v>0</v>
      </c>
      <c r="AD180" s="37">
        <v>0</v>
      </c>
      <c r="AE180" s="37"/>
      <c r="AF180" s="37">
        <v>0</v>
      </c>
      <c r="AG180" s="37"/>
      <c r="AH180" s="37"/>
      <c r="AI180" s="37"/>
      <c r="AJ180" s="37">
        <v>0</v>
      </c>
      <c r="AK180" s="37"/>
      <c r="AL180" s="37"/>
      <c r="AM180" s="37"/>
      <c r="AN180" s="37">
        <v>0</v>
      </c>
      <c r="AO180" s="37"/>
      <c r="AP180" s="37">
        <v>0</v>
      </c>
      <c r="AQ180" s="37"/>
      <c r="AR180" s="37"/>
      <c r="AS180" s="37"/>
      <c r="AT180" s="37">
        <v>0</v>
      </c>
    </row>
    <row r="181" spans="1:46"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spans="1:46" s="1" customFormat="1" ht="20.100000000000001" customHeight="1" x14ac:dyDescent="0.2">
      <c r="A182" s="3"/>
      <c r="B182" s="6"/>
      <c r="C182" s="42" t="s">
        <v>122</v>
      </c>
      <c r="D182" s="42"/>
      <c r="E182" s="5"/>
      <c r="F182" s="44">
        <v>0</v>
      </c>
      <c r="G182" s="45"/>
      <c r="H182" s="45"/>
      <c r="I182" s="45"/>
      <c r="J182" s="44">
        <v>0</v>
      </c>
      <c r="K182" s="44">
        <v>0</v>
      </c>
      <c r="L182" s="44">
        <v>0</v>
      </c>
      <c r="M182" s="45"/>
      <c r="N182" s="44">
        <v>0</v>
      </c>
      <c r="O182" s="45"/>
      <c r="P182" s="45"/>
      <c r="Q182" s="45"/>
      <c r="R182" s="44">
        <v>0</v>
      </c>
      <c r="S182" s="44">
        <v>0</v>
      </c>
      <c r="T182" s="44">
        <v>0</v>
      </c>
      <c r="U182" s="44">
        <v>0</v>
      </c>
      <c r="V182" s="45"/>
      <c r="W182" s="44">
        <v>0</v>
      </c>
      <c r="X182" s="44">
        <v>0</v>
      </c>
      <c r="Y182" s="44">
        <v>0</v>
      </c>
      <c r="Z182" s="44">
        <v>0</v>
      </c>
      <c r="AA182" s="44">
        <v>0</v>
      </c>
      <c r="AB182" s="44">
        <v>0</v>
      </c>
      <c r="AC182" s="44">
        <v>0</v>
      </c>
      <c r="AD182" s="44">
        <v>0</v>
      </c>
      <c r="AE182" s="45"/>
      <c r="AF182" s="44">
        <v>0</v>
      </c>
      <c r="AG182" s="45"/>
      <c r="AH182" s="45"/>
      <c r="AI182" s="45"/>
      <c r="AJ182" s="44">
        <v>0</v>
      </c>
      <c r="AK182" s="45"/>
      <c r="AL182" s="45"/>
      <c r="AM182" s="45"/>
      <c r="AN182" s="44">
        <v>0</v>
      </c>
      <c r="AO182" s="45"/>
      <c r="AP182" s="44">
        <v>0</v>
      </c>
      <c r="AQ182" s="45"/>
      <c r="AR182" s="45"/>
      <c r="AS182" s="45"/>
      <c r="AT182" s="44">
        <v>0</v>
      </c>
    </row>
    <row r="183" spans="1:46"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spans="1:46"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spans="1:46" ht="20.100000000000001" customHeight="1" x14ac:dyDescent="0.2">
      <c r="D185" s="2" t="s">
        <v>124</v>
      </c>
      <c r="F185" s="37">
        <v>0</v>
      </c>
      <c r="G185" s="37"/>
      <c r="H185" s="37"/>
      <c r="I185" s="37"/>
      <c r="J185" s="37">
        <v>0</v>
      </c>
      <c r="K185" s="37">
        <v>0</v>
      </c>
      <c r="L185" s="37">
        <v>0</v>
      </c>
      <c r="M185" s="37"/>
      <c r="N185" s="37">
        <v>0</v>
      </c>
      <c r="O185" s="37"/>
      <c r="P185" s="37"/>
      <c r="Q185" s="37"/>
      <c r="R185" s="37">
        <v>0</v>
      </c>
      <c r="S185" s="37">
        <v>0</v>
      </c>
      <c r="T185" s="37">
        <v>0</v>
      </c>
      <c r="U185" s="37">
        <v>0</v>
      </c>
      <c r="V185" s="37"/>
      <c r="W185" s="37">
        <v>0</v>
      </c>
      <c r="X185" s="37">
        <v>0</v>
      </c>
      <c r="Y185" s="37">
        <v>0</v>
      </c>
      <c r="Z185" s="37">
        <v>0</v>
      </c>
      <c r="AA185" s="37">
        <v>0</v>
      </c>
      <c r="AB185" s="37">
        <v>0</v>
      </c>
      <c r="AC185" s="37">
        <v>0</v>
      </c>
      <c r="AD185" s="37">
        <v>0</v>
      </c>
      <c r="AE185" s="37"/>
      <c r="AF185" s="37">
        <v>0</v>
      </c>
      <c r="AG185" s="37"/>
      <c r="AH185" s="37"/>
      <c r="AI185" s="37"/>
      <c r="AJ185" s="37">
        <v>0</v>
      </c>
      <c r="AK185" s="37"/>
      <c r="AL185" s="37"/>
      <c r="AM185" s="37"/>
      <c r="AN185" s="37">
        <v>0</v>
      </c>
      <c r="AO185" s="37"/>
      <c r="AP185" s="37">
        <v>0</v>
      </c>
      <c r="AQ185" s="37"/>
      <c r="AR185" s="37"/>
      <c r="AS185" s="37"/>
      <c r="AT185" s="37">
        <v>0</v>
      </c>
    </row>
    <row r="186" spans="1:46" ht="20.100000000000001" customHeight="1" x14ac:dyDescent="0.2">
      <c r="D186" s="38" t="s">
        <v>173</v>
      </c>
      <c r="F186" s="39">
        <v>0</v>
      </c>
      <c r="G186" s="40"/>
      <c r="H186" s="40"/>
      <c r="I186" s="40"/>
      <c r="J186" s="39">
        <v>11</v>
      </c>
      <c r="K186" s="39">
        <v>0</v>
      </c>
      <c r="L186" s="39">
        <v>0</v>
      </c>
      <c r="M186" s="40"/>
      <c r="N186" s="39">
        <v>11</v>
      </c>
      <c r="O186" s="40"/>
      <c r="P186" s="40"/>
      <c r="Q186" s="40"/>
      <c r="R186" s="39">
        <v>0</v>
      </c>
      <c r="S186" s="39">
        <v>11</v>
      </c>
      <c r="T186" s="39">
        <v>0</v>
      </c>
      <c r="U186" s="39">
        <v>0</v>
      </c>
      <c r="V186" s="40"/>
      <c r="W186" s="39">
        <v>0</v>
      </c>
      <c r="X186" s="39">
        <v>0</v>
      </c>
      <c r="Y186" s="39">
        <v>0</v>
      </c>
      <c r="Z186" s="39">
        <v>0</v>
      </c>
      <c r="AA186" s="39">
        <v>0</v>
      </c>
      <c r="AB186" s="39">
        <v>0</v>
      </c>
      <c r="AC186" s="39">
        <v>0</v>
      </c>
      <c r="AD186" s="39">
        <v>0</v>
      </c>
      <c r="AE186" s="40"/>
      <c r="AF186" s="39">
        <v>11</v>
      </c>
      <c r="AG186" s="40"/>
      <c r="AH186" s="40"/>
      <c r="AI186" s="40"/>
      <c r="AJ186" s="39">
        <v>0</v>
      </c>
      <c r="AK186" s="40"/>
      <c r="AL186" s="40"/>
      <c r="AM186" s="40"/>
      <c r="AN186" s="39">
        <v>0</v>
      </c>
      <c r="AO186" s="40"/>
      <c r="AP186" s="39">
        <v>0</v>
      </c>
      <c r="AQ186" s="40"/>
      <c r="AR186" s="40"/>
      <c r="AS186" s="40"/>
      <c r="AT186" s="39">
        <v>0</v>
      </c>
    </row>
    <row r="187" spans="1:46" ht="20.100000000000001" customHeight="1" x14ac:dyDescent="0.2">
      <c r="D187" s="2" t="s">
        <v>100</v>
      </c>
      <c r="F187" s="37">
        <v>0</v>
      </c>
      <c r="G187" s="37"/>
      <c r="H187" s="37"/>
      <c r="I187" s="37"/>
      <c r="J187" s="37">
        <v>0</v>
      </c>
      <c r="K187" s="37">
        <v>0</v>
      </c>
      <c r="L187" s="37">
        <v>0</v>
      </c>
      <c r="M187" s="37"/>
      <c r="N187" s="37">
        <v>0</v>
      </c>
      <c r="O187" s="37"/>
      <c r="P187" s="37"/>
      <c r="Q187" s="37"/>
      <c r="R187" s="37">
        <v>0</v>
      </c>
      <c r="S187" s="37">
        <v>0</v>
      </c>
      <c r="T187" s="37">
        <v>0</v>
      </c>
      <c r="U187" s="37">
        <v>0</v>
      </c>
      <c r="V187" s="37"/>
      <c r="W187" s="37">
        <v>0</v>
      </c>
      <c r="X187" s="37">
        <v>0</v>
      </c>
      <c r="Y187" s="37">
        <v>0</v>
      </c>
      <c r="Z187" s="37">
        <v>0</v>
      </c>
      <c r="AA187" s="37">
        <v>0</v>
      </c>
      <c r="AB187" s="37">
        <v>0</v>
      </c>
      <c r="AC187" s="37">
        <v>0</v>
      </c>
      <c r="AD187" s="37">
        <v>0</v>
      </c>
      <c r="AE187" s="37"/>
      <c r="AF187" s="37">
        <v>0</v>
      </c>
      <c r="AG187" s="37"/>
      <c r="AH187" s="37"/>
      <c r="AI187" s="37"/>
      <c r="AJ187" s="37">
        <v>0</v>
      </c>
      <c r="AK187" s="37"/>
      <c r="AL187" s="37"/>
      <c r="AM187" s="37"/>
      <c r="AN187" s="37">
        <v>0</v>
      </c>
      <c r="AO187" s="37"/>
      <c r="AP187" s="37">
        <v>0</v>
      </c>
      <c r="AQ187" s="37"/>
      <c r="AR187" s="37"/>
      <c r="AS187" s="37"/>
      <c r="AT187" s="37">
        <v>0</v>
      </c>
    </row>
    <row r="188" spans="1:46" ht="20.100000000000001" customHeight="1" x14ac:dyDescent="0.2">
      <c r="D188" s="38" t="s">
        <v>174</v>
      </c>
      <c r="F188" s="39">
        <v>0</v>
      </c>
      <c r="G188" s="40"/>
      <c r="H188" s="40"/>
      <c r="I188" s="40"/>
      <c r="J188" s="39">
        <v>0</v>
      </c>
      <c r="K188" s="39">
        <v>0</v>
      </c>
      <c r="L188" s="39">
        <v>0</v>
      </c>
      <c r="M188" s="40"/>
      <c r="N188" s="39">
        <v>0</v>
      </c>
      <c r="O188" s="40"/>
      <c r="P188" s="40"/>
      <c r="Q188" s="40"/>
      <c r="R188" s="39">
        <v>0</v>
      </c>
      <c r="S188" s="39">
        <v>0</v>
      </c>
      <c r="T188" s="39">
        <v>0</v>
      </c>
      <c r="U188" s="39">
        <v>0</v>
      </c>
      <c r="V188" s="40"/>
      <c r="W188" s="39">
        <v>0</v>
      </c>
      <c r="X188" s="39">
        <v>0</v>
      </c>
      <c r="Y188" s="39">
        <v>0</v>
      </c>
      <c r="Z188" s="39">
        <v>0</v>
      </c>
      <c r="AA188" s="39">
        <v>0</v>
      </c>
      <c r="AB188" s="39">
        <v>0</v>
      </c>
      <c r="AC188" s="39">
        <v>0</v>
      </c>
      <c r="AD188" s="39">
        <v>0</v>
      </c>
      <c r="AE188" s="40"/>
      <c r="AF188" s="39">
        <v>0</v>
      </c>
      <c r="AG188" s="40"/>
      <c r="AH188" s="40"/>
      <c r="AI188" s="40"/>
      <c r="AJ188" s="39">
        <v>0</v>
      </c>
      <c r="AK188" s="40"/>
      <c r="AL188" s="40"/>
      <c r="AM188" s="40"/>
      <c r="AN188" s="39">
        <v>0</v>
      </c>
      <c r="AO188" s="40"/>
      <c r="AP188" s="39">
        <v>0</v>
      </c>
      <c r="AQ188" s="40"/>
      <c r="AR188" s="40"/>
      <c r="AS188" s="40"/>
      <c r="AT188" s="39">
        <v>0</v>
      </c>
    </row>
    <row r="189" spans="1:46" ht="20.100000000000001" customHeight="1" x14ac:dyDescent="0.2">
      <c r="D189" s="2" t="s">
        <v>115</v>
      </c>
      <c r="F189" s="37">
        <v>0</v>
      </c>
      <c r="G189" s="37"/>
      <c r="H189" s="37"/>
      <c r="I189" s="37"/>
      <c r="J189" s="37">
        <v>0</v>
      </c>
      <c r="K189" s="37">
        <v>0</v>
      </c>
      <c r="L189" s="37">
        <v>0</v>
      </c>
      <c r="M189" s="37"/>
      <c r="N189" s="37">
        <v>0</v>
      </c>
      <c r="O189" s="37"/>
      <c r="P189" s="37"/>
      <c r="Q189" s="37"/>
      <c r="R189" s="37">
        <v>0</v>
      </c>
      <c r="S189" s="37">
        <v>0</v>
      </c>
      <c r="T189" s="37">
        <v>0</v>
      </c>
      <c r="U189" s="37">
        <v>0</v>
      </c>
      <c r="V189" s="37"/>
      <c r="W189" s="37">
        <v>0</v>
      </c>
      <c r="X189" s="37">
        <v>0</v>
      </c>
      <c r="Y189" s="37">
        <v>0</v>
      </c>
      <c r="Z189" s="37">
        <v>0</v>
      </c>
      <c r="AA189" s="37">
        <v>0</v>
      </c>
      <c r="AB189" s="37">
        <v>0</v>
      </c>
      <c r="AC189" s="37">
        <v>0</v>
      </c>
      <c r="AD189" s="37">
        <v>0</v>
      </c>
      <c r="AE189" s="37"/>
      <c r="AF189" s="37">
        <v>0</v>
      </c>
      <c r="AG189" s="37"/>
      <c r="AH189" s="37"/>
      <c r="AI189" s="37"/>
      <c r="AJ189" s="37">
        <v>0</v>
      </c>
      <c r="AK189" s="37"/>
      <c r="AL189" s="37"/>
      <c r="AM189" s="37"/>
      <c r="AN189" s="37">
        <v>0</v>
      </c>
      <c r="AO189" s="37"/>
      <c r="AP189" s="37">
        <v>0</v>
      </c>
      <c r="AQ189" s="37"/>
      <c r="AR189" s="37"/>
      <c r="AS189" s="37"/>
      <c r="AT189" s="37">
        <v>0</v>
      </c>
    </row>
    <row r="190" spans="1:46" ht="20.100000000000001" customHeight="1" x14ac:dyDescent="0.2">
      <c r="D190" s="38" t="s">
        <v>103</v>
      </c>
      <c r="F190" s="39">
        <v>0</v>
      </c>
      <c r="G190" s="40"/>
      <c r="H190" s="40"/>
      <c r="I190" s="40"/>
      <c r="J190" s="39">
        <v>12</v>
      </c>
      <c r="K190" s="39">
        <v>0</v>
      </c>
      <c r="L190" s="39">
        <v>0</v>
      </c>
      <c r="M190" s="40"/>
      <c r="N190" s="39">
        <v>12</v>
      </c>
      <c r="O190" s="40"/>
      <c r="P190" s="40"/>
      <c r="Q190" s="40"/>
      <c r="R190" s="39">
        <v>0</v>
      </c>
      <c r="S190" s="39">
        <v>12</v>
      </c>
      <c r="T190" s="39">
        <v>0</v>
      </c>
      <c r="U190" s="39">
        <v>0</v>
      </c>
      <c r="V190" s="40"/>
      <c r="W190" s="39">
        <v>0</v>
      </c>
      <c r="X190" s="39">
        <v>0</v>
      </c>
      <c r="Y190" s="39">
        <v>0</v>
      </c>
      <c r="Z190" s="39">
        <v>0</v>
      </c>
      <c r="AA190" s="39">
        <v>0</v>
      </c>
      <c r="AB190" s="39">
        <v>0</v>
      </c>
      <c r="AC190" s="39">
        <v>0</v>
      </c>
      <c r="AD190" s="39">
        <v>0</v>
      </c>
      <c r="AE190" s="40"/>
      <c r="AF190" s="39">
        <v>12</v>
      </c>
      <c r="AG190" s="40"/>
      <c r="AH190" s="40"/>
      <c r="AI190" s="40"/>
      <c r="AJ190" s="39">
        <v>0</v>
      </c>
      <c r="AK190" s="40"/>
      <c r="AL190" s="40"/>
      <c r="AM190" s="40"/>
      <c r="AN190" s="39">
        <v>0</v>
      </c>
      <c r="AO190" s="40"/>
      <c r="AP190" s="39">
        <v>0</v>
      </c>
      <c r="AQ190" s="40"/>
      <c r="AR190" s="40"/>
      <c r="AS190" s="40"/>
      <c r="AT190" s="39">
        <v>0</v>
      </c>
    </row>
    <row r="191" spans="1:46" ht="20.100000000000001" customHeight="1" x14ac:dyDescent="0.2">
      <c r="D191" s="2" t="s">
        <v>117</v>
      </c>
      <c r="F191" s="37">
        <v>0</v>
      </c>
      <c r="G191" s="37"/>
      <c r="H191" s="37"/>
      <c r="I191" s="37"/>
      <c r="J191" s="37">
        <v>0</v>
      </c>
      <c r="K191" s="37">
        <v>0</v>
      </c>
      <c r="L191" s="37">
        <v>0</v>
      </c>
      <c r="M191" s="37"/>
      <c r="N191" s="37">
        <v>0</v>
      </c>
      <c r="O191" s="37"/>
      <c r="P191" s="37"/>
      <c r="Q191" s="37"/>
      <c r="R191" s="37">
        <v>0</v>
      </c>
      <c r="S191" s="37">
        <v>0</v>
      </c>
      <c r="T191" s="37">
        <v>0</v>
      </c>
      <c r="U191" s="37">
        <v>0</v>
      </c>
      <c r="V191" s="37"/>
      <c r="W191" s="37">
        <v>0</v>
      </c>
      <c r="X191" s="37">
        <v>0</v>
      </c>
      <c r="Y191" s="37">
        <v>0</v>
      </c>
      <c r="Z191" s="37">
        <v>0</v>
      </c>
      <c r="AA191" s="37">
        <v>0</v>
      </c>
      <c r="AB191" s="37">
        <v>0</v>
      </c>
      <c r="AC191" s="37">
        <v>0</v>
      </c>
      <c r="AD191" s="37">
        <v>0</v>
      </c>
      <c r="AE191" s="37"/>
      <c r="AF191" s="37">
        <v>0</v>
      </c>
      <c r="AG191" s="37"/>
      <c r="AH191" s="37"/>
      <c r="AI191" s="37"/>
      <c r="AJ191" s="37">
        <v>0</v>
      </c>
      <c r="AK191" s="37"/>
      <c r="AL191" s="37"/>
      <c r="AM191" s="37"/>
      <c r="AN191" s="37">
        <v>0</v>
      </c>
      <c r="AO191" s="37"/>
      <c r="AP191" s="37">
        <v>0</v>
      </c>
      <c r="AQ191" s="37"/>
      <c r="AR191" s="37"/>
      <c r="AS191" s="37"/>
      <c r="AT191" s="37">
        <v>0</v>
      </c>
    </row>
    <row r="192" spans="1:46" ht="20.100000000000001" customHeight="1" x14ac:dyDescent="0.2">
      <c r="D192" s="38" t="s">
        <v>175</v>
      </c>
      <c r="F192" s="39">
        <v>0</v>
      </c>
      <c r="G192" s="40"/>
      <c r="H192" s="40"/>
      <c r="I192" s="40"/>
      <c r="J192" s="39">
        <v>4</v>
      </c>
      <c r="K192" s="39">
        <v>0</v>
      </c>
      <c r="L192" s="39">
        <v>0</v>
      </c>
      <c r="M192" s="40"/>
      <c r="N192" s="39">
        <v>4</v>
      </c>
      <c r="O192" s="40"/>
      <c r="P192" s="40"/>
      <c r="Q192" s="40"/>
      <c r="R192" s="39">
        <v>0</v>
      </c>
      <c r="S192" s="39">
        <v>4</v>
      </c>
      <c r="T192" s="39">
        <v>0</v>
      </c>
      <c r="U192" s="39">
        <v>0</v>
      </c>
      <c r="V192" s="40"/>
      <c r="W192" s="39">
        <v>0</v>
      </c>
      <c r="X192" s="39">
        <v>0</v>
      </c>
      <c r="Y192" s="39">
        <v>0</v>
      </c>
      <c r="Z192" s="39">
        <v>0</v>
      </c>
      <c r="AA192" s="39">
        <v>0</v>
      </c>
      <c r="AB192" s="39">
        <v>0</v>
      </c>
      <c r="AC192" s="39">
        <v>0</v>
      </c>
      <c r="AD192" s="39">
        <v>0</v>
      </c>
      <c r="AE192" s="40"/>
      <c r="AF192" s="39">
        <v>4</v>
      </c>
      <c r="AG192" s="40"/>
      <c r="AH192" s="40"/>
      <c r="AI192" s="40"/>
      <c r="AJ192" s="39">
        <v>0</v>
      </c>
      <c r="AK192" s="40"/>
      <c r="AL192" s="40"/>
      <c r="AM192" s="40"/>
      <c r="AN192" s="39">
        <v>0</v>
      </c>
      <c r="AO192" s="40"/>
      <c r="AP192" s="39">
        <v>0</v>
      </c>
      <c r="AQ192" s="40"/>
      <c r="AR192" s="40"/>
      <c r="AS192" s="40"/>
      <c r="AT192" s="39">
        <v>0</v>
      </c>
    </row>
    <row r="193" spans="1:46"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spans="1:46" s="1" customFormat="1" ht="20.100000000000001" customHeight="1" x14ac:dyDescent="0.2">
      <c r="A194" s="3"/>
      <c r="B194" s="6"/>
      <c r="C194" s="42" t="s">
        <v>185</v>
      </c>
      <c r="D194" s="42"/>
      <c r="E194" s="5"/>
      <c r="F194" s="44">
        <v>0</v>
      </c>
      <c r="G194" s="45"/>
      <c r="H194" s="45"/>
      <c r="I194" s="45"/>
      <c r="J194" s="44">
        <v>27</v>
      </c>
      <c r="K194" s="44">
        <v>0</v>
      </c>
      <c r="L194" s="44">
        <v>0</v>
      </c>
      <c r="M194" s="45"/>
      <c r="N194" s="44">
        <v>27</v>
      </c>
      <c r="O194" s="45"/>
      <c r="P194" s="45"/>
      <c r="Q194" s="45"/>
      <c r="R194" s="44">
        <v>0</v>
      </c>
      <c r="S194" s="44">
        <v>27</v>
      </c>
      <c r="T194" s="44">
        <v>0</v>
      </c>
      <c r="U194" s="44">
        <v>0</v>
      </c>
      <c r="V194" s="45"/>
      <c r="W194" s="44">
        <v>0</v>
      </c>
      <c r="X194" s="44">
        <v>0</v>
      </c>
      <c r="Y194" s="44">
        <v>0</v>
      </c>
      <c r="Z194" s="44">
        <v>0</v>
      </c>
      <c r="AA194" s="44">
        <v>0</v>
      </c>
      <c r="AB194" s="44">
        <v>0</v>
      </c>
      <c r="AC194" s="44">
        <v>0</v>
      </c>
      <c r="AD194" s="44">
        <v>0</v>
      </c>
      <c r="AE194" s="45"/>
      <c r="AF194" s="44">
        <v>27</v>
      </c>
      <c r="AG194" s="45"/>
      <c r="AH194" s="45"/>
      <c r="AI194" s="45"/>
      <c r="AJ194" s="44">
        <v>0</v>
      </c>
      <c r="AK194" s="45"/>
      <c r="AL194" s="45"/>
      <c r="AM194" s="45"/>
      <c r="AN194" s="44">
        <v>0</v>
      </c>
      <c r="AO194" s="45"/>
      <c r="AP194" s="44">
        <v>0</v>
      </c>
      <c r="AQ194" s="45"/>
      <c r="AR194" s="45"/>
      <c r="AS194" s="45"/>
      <c r="AT194" s="44">
        <v>0</v>
      </c>
    </row>
    <row r="195" spans="1:46"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spans="1:46"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spans="1:46" ht="20.100000000000001" customHeight="1" x14ac:dyDescent="0.2">
      <c r="D197" s="2" t="s">
        <v>124</v>
      </c>
      <c r="F197" s="37">
        <v>188</v>
      </c>
      <c r="G197" s="37"/>
      <c r="H197" s="37"/>
      <c r="I197" s="37"/>
      <c r="J197" s="37">
        <v>1184</v>
      </c>
      <c r="K197" s="37">
        <v>25</v>
      </c>
      <c r="L197" s="37">
        <v>19</v>
      </c>
      <c r="M197" s="37"/>
      <c r="N197" s="37">
        <v>1228</v>
      </c>
      <c r="O197" s="37"/>
      <c r="P197" s="37"/>
      <c r="Q197" s="37"/>
      <c r="R197" s="37">
        <v>0</v>
      </c>
      <c r="S197" s="37">
        <v>36</v>
      </c>
      <c r="T197" s="37">
        <v>312</v>
      </c>
      <c r="U197" s="37">
        <v>79</v>
      </c>
      <c r="V197" s="37"/>
      <c r="W197" s="37">
        <v>164</v>
      </c>
      <c r="X197" s="37">
        <v>3</v>
      </c>
      <c r="Y197" s="37">
        <v>2</v>
      </c>
      <c r="Z197" s="37">
        <v>28</v>
      </c>
      <c r="AA197" s="37">
        <v>148</v>
      </c>
      <c r="AB197" s="37">
        <v>28</v>
      </c>
      <c r="AC197" s="37">
        <v>409</v>
      </c>
      <c r="AD197" s="37">
        <v>0</v>
      </c>
      <c r="AE197" s="37"/>
      <c r="AF197" s="37">
        <v>1209</v>
      </c>
      <c r="AG197" s="37"/>
      <c r="AH197" s="37"/>
      <c r="AI197" s="37"/>
      <c r="AJ197" s="37">
        <v>207</v>
      </c>
      <c r="AK197" s="37"/>
      <c r="AL197" s="37"/>
      <c r="AM197" s="37"/>
      <c r="AN197" s="37">
        <v>0</v>
      </c>
      <c r="AO197" s="37"/>
      <c r="AP197" s="37">
        <v>0</v>
      </c>
      <c r="AQ197" s="37"/>
      <c r="AR197" s="37"/>
      <c r="AS197" s="37"/>
      <c r="AT197" s="37">
        <v>0</v>
      </c>
    </row>
    <row r="198" spans="1:46" ht="20.100000000000001" customHeight="1" x14ac:dyDescent="0.2">
      <c r="D198" s="38" t="s">
        <v>173</v>
      </c>
      <c r="F198" s="39">
        <v>190</v>
      </c>
      <c r="G198" s="40"/>
      <c r="H198" s="40"/>
      <c r="I198" s="40"/>
      <c r="J198" s="39">
        <v>1188</v>
      </c>
      <c r="K198" s="39">
        <v>29</v>
      </c>
      <c r="L198" s="39">
        <v>21</v>
      </c>
      <c r="M198" s="40"/>
      <c r="N198" s="39">
        <v>1238</v>
      </c>
      <c r="O198" s="40"/>
      <c r="P198" s="40"/>
      <c r="Q198" s="40"/>
      <c r="R198" s="39">
        <v>5</v>
      </c>
      <c r="S198" s="39">
        <v>33</v>
      </c>
      <c r="T198" s="39">
        <v>344</v>
      </c>
      <c r="U198" s="39">
        <v>48</v>
      </c>
      <c r="V198" s="40"/>
      <c r="W198" s="39">
        <v>174</v>
      </c>
      <c r="X198" s="39">
        <v>3</v>
      </c>
      <c r="Y198" s="39">
        <v>2</v>
      </c>
      <c r="Z198" s="39">
        <v>26</v>
      </c>
      <c r="AA198" s="39">
        <v>133</v>
      </c>
      <c r="AB198" s="39">
        <v>29</v>
      </c>
      <c r="AC198" s="39">
        <v>409</v>
      </c>
      <c r="AD198" s="39">
        <v>2</v>
      </c>
      <c r="AE198" s="40"/>
      <c r="AF198" s="39">
        <v>1208</v>
      </c>
      <c r="AG198" s="40"/>
      <c r="AH198" s="40"/>
      <c r="AI198" s="40"/>
      <c r="AJ198" s="39">
        <v>220</v>
      </c>
      <c r="AK198" s="40"/>
      <c r="AL198" s="40"/>
      <c r="AM198" s="40"/>
      <c r="AN198" s="39">
        <v>0</v>
      </c>
      <c r="AO198" s="40"/>
      <c r="AP198" s="39">
        <v>0</v>
      </c>
      <c r="AQ198" s="40"/>
      <c r="AR198" s="40"/>
      <c r="AS198" s="40"/>
      <c r="AT198" s="39">
        <v>0</v>
      </c>
    </row>
    <row r="199" spans="1:46" ht="20.100000000000001" customHeight="1" x14ac:dyDescent="0.2">
      <c r="D199" s="2" t="s">
        <v>100</v>
      </c>
      <c r="F199" s="37">
        <v>415</v>
      </c>
      <c r="G199" s="37"/>
      <c r="H199" s="37"/>
      <c r="I199" s="37"/>
      <c r="J199" s="37">
        <v>1187</v>
      </c>
      <c r="K199" s="37">
        <v>32</v>
      </c>
      <c r="L199" s="37">
        <v>15</v>
      </c>
      <c r="M199" s="37"/>
      <c r="N199" s="37">
        <v>1234</v>
      </c>
      <c r="O199" s="37"/>
      <c r="P199" s="37"/>
      <c r="Q199" s="37"/>
      <c r="R199" s="37">
        <v>1</v>
      </c>
      <c r="S199" s="37">
        <v>41</v>
      </c>
      <c r="T199" s="37">
        <v>357</v>
      </c>
      <c r="U199" s="37">
        <v>164</v>
      </c>
      <c r="V199" s="37"/>
      <c r="W199" s="37">
        <v>120</v>
      </c>
      <c r="X199" s="37">
        <v>10</v>
      </c>
      <c r="Y199" s="37">
        <v>5</v>
      </c>
      <c r="Z199" s="37">
        <v>39</v>
      </c>
      <c r="AA199" s="37">
        <v>169</v>
      </c>
      <c r="AB199" s="37">
        <v>24</v>
      </c>
      <c r="AC199" s="37">
        <v>447</v>
      </c>
      <c r="AD199" s="37">
        <v>1</v>
      </c>
      <c r="AE199" s="37"/>
      <c r="AF199" s="37">
        <v>1378</v>
      </c>
      <c r="AG199" s="37"/>
      <c r="AH199" s="37"/>
      <c r="AI199" s="37"/>
      <c r="AJ199" s="37">
        <v>271</v>
      </c>
      <c r="AK199" s="37"/>
      <c r="AL199" s="37"/>
      <c r="AM199" s="37"/>
      <c r="AN199" s="37">
        <v>0</v>
      </c>
      <c r="AO199" s="37"/>
      <c r="AP199" s="37">
        <v>0</v>
      </c>
      <c r="AQ199" s="37"/>
      <c r="AR199" s="37"/>
      <c r="AS199" s="37"/>
      <c r="AT199" s="37">
        <v>63</v>
      </c>
    </row>
    <row r="200" spans="1:46" ht="20.100000000000001" customHeight="1" x14ac:dyDescent="0.2">
      <c r="D200" s="38" t="s">
        <v>174</v>
      </c>
      <c r="F200" s="39">
        <v>283</v>
      </c>
      <c r="G200" s="40"/>
      <c r="H200" s="40"/>
      <c r="I200" s="40"/>
      <c r="J200" s="39">
        <v>1186</v>
      </c>
      <c r="K200" s="39">
        <v>40</v>
      </c>
      <c r="L200" s="39">
        <v>4</v>
      </c>
      <c r="M200" s="40"/>
      <c r="N200" s="39">
        <v>1230</v>
      </c>
      <c r="O200" s="40"/>
      <c r="P200" s="40"/>
      <c r="Q200" s="40"/>
      <c r="R200" s="39">
        <v>0</v>
      </c>
      <c r="S200" s="39">
        <v>60</v>
      </c>
      <c r="T200" s="39">
        <v>404</v>
      </c>
      <c r="U200" s="39">
        <v>171</v>
      </c>
      <c r="V200" s="40"/>
      <c r="W200" s="39">
        <v>123</v>
      </c>
      <c r="X200" s="39">
        <v>2</v>
      </c>
      <c r="Y200" s="39">
        <v>4</v>
      </c>
      <c r="Z200" s="39">
        <v>22</v>
      </c>
      <c r="AA200" s="39">
        <v>107</v>
      </c>
      <c r="AB200" s="39">
        <v>18</v>
      </c>
      <c r="AC200" s="39">
        <v>338</v>
      </c>
      <c r="AD200" s="39">
        <v>2</v>
      </c>
      <c r="AE200" s="40"/>
      <c r="AF200" s="39">
        <v>1251</v>
      </c>
      <c r="AG200" s="40"/>
      <c r="AH200" s="40"/>
      <c r="AI200" s="40"/>
      <c r="AJ200" s="39">
        <v>262</v>
      </c>
      <c r="AK200" s="40"/>
      <c r="AL200" s="40"/>
      <c r="AM200" s="40"/>
      <c r="AN200" s="39">
        <v>0</v>
      </c>
      <c r="AO200" s="40"/>
      <c r="AP200" s="39">
        <v>0</v>
      </c>
      <c r="AQ200" s="40"/>
      <c r="AR200" s="40"/>
      <c r="AS200" s="40"/>
      <c r="AT200" s="39">
        <v>0</v>
      </c>
    </row>
    <row r="201" spans="1:46" ht="20.100000000000001" customHeight="1" x14ac:dyDescent="0.2">
      <c r="D201" s="2" t="s">
        <v>115</v>
      </c>
      <c r="F201" s="37">
        <v>126</v>
      </c>
      <c r="G201" s="37"/>
      <c r="H201" s="37"/>
      <c r="I201" s="37"/>
      <c r="J201" s="37">
        <v>1192</v>
      </c>
      <c r="K201" s="37">
        <v>53</v>
      </c>
      <c r="L201" s="37">
        <v>10</v>
      </c>
      <c r="M201" s="37"/>
      <c r="N201" s="37">
        <v>1255</v>
      </c>
      <c r="O201" s="37"/>
      <c r="P201" s="37"/>
      <c r="Q201" s="37"/>
      <c r="R201" s="37">
        <v>0</v>
      </c>
      <c r="S201" s="37">
        <v>56</v>
      </c>
      <c r="T201" s="37">
        <v>513</v>
      </c>
      <c r="U201" s="37">
        <v>112</v>
      </c>
      <c r="V201" s="37"/>
      <c r="W201" s="37">
        <v>73</v>
      </c>
      <c r="X201" s="37">
        <v>2</v>
      </c>
      <c r="Y201" s="37">
        <v>0</v>
      </c>
      <c r="Z201" s="37">
        <v>28</v>
      </c>
      <c r="AA201" s="37">
        <v>93</v>
      </c>
      <c r="AB201" s="37">
        <v>36</v>
      </c>
      <c r="AC201" s="37">
        <v>220</v>
      </c>
      <c r="AD201" s="37">
        <v>1</v>
      </c>
      <c r="AE201" s="37"/>
      <c r="AF201" s="37">
        <v>1134</v>
      </c>
      <c r="AG201" s="37"/>
      <c r="AH201" s="37"/>
      <c r="AI201" s="37"/>
      <c r="AJ201" s="37">
        <v>247</v>
      </c>
      <c r="AK201" s="37"/>
      <c r="AL201" s="37"/>
      <c r="AM201" s="37"/>
      <c r="AN201" s="37">
        <v>0</v>
      </c>
      <c r="AO201" s="37"/>
      <c r="AP201" s="37">
        <v>0</v>
      </c>
      <c r="AQ201" s="37"/>
      <c r="AR201" s="37"/>
      <c r="AS201" s="37"/>
      <c r="AT201" s="37">
        <v>0</v>
      </c>
    </row>
    <row r="202" spans="1:46" ht="20.100000000000001" customHeight="1" x14ac:dyDescent="0.2">
      <c r="D202" s="38" t="s">
        <v>116</v>
      </c>
      <c r="F202" s="39">
        <v>155</v>
      </c>
      <c r="G202" s="40"/>
      <c r="H202" s="40"/>
      <c r="I202" s="40"/>
      <c r="J202" s="39">
        <v>1187</v>
      </c>
      <c r="K202" s="39">
        <v>40</v>
      </c>
      <c r="L202" s="39">
        <v>10</v>
      </c>
      <c r="M202" s="40"/>
      <c r="N202" s="39">
        <v>1237</v>
      </c>
      <c r="O202" s="40"/>
      <c r="P202" s="40"/>
      <c r="Q202" s="40"/>
      <c r="R202" s="39">
        <v>1</v>
      </c>
      <c r="S202" s="39">
        <v>45</v>
      </c>
      <c r="T202" s="39">
        <v>401</v>
      </c>
      <c r="U202" s="39">
        <v>126</v>
      </c>
      <c r="V202" s="40"/>
      <c r="W202" s="39">
        <v>159</v>
      </c>
      <c r="X202" s="39">
        <v>1</v>
      </c>
      <c r="Y202" s="39">
        <v>1</v>
      </c>
      <c r="Z202" s="39">
        <v>36</v>
      </c>
      <c r="AA202" s="39">
        <v>98</v>
      </c>
      <c r="AB202" s="39">
        <v>21</v>
      </c>
      <c r="AC202" s="39">
        <v>303</v>
      </c>
      <c r="AD202" s="39">
        <v>1</v>
      </c>
      <c r="AE202" s="40"/>
      <c r="AF202" s="39">
        <v>1193</v>
      </c>
      <c r="AG202" s="40"/>
      <c r="AH202" s="40"/>
      <c r="AI202" s="40"/>
      <c r="AJ202" s="39">
        <v>199</v>
      </c>
      <c r="AK202" s="40"/>
      <c r="AL202" s="40"/>
      <c r="AM202" s="40"/>
      <c r="AN202" s="39">
        <v>0</v>
      </c>
      <c r="AO202" s="40"/>
      <c r="AP202" s="39">
        <v>0</v>
      </c>
      <c r="AQ202" s="40"/>
      <c r="AR202" s="40"/>
      <c r="AS202" s="40"/>
      <c r="AT202" s="39">
        <v>0</v>
      </c>
    </row>
    <row r="203" spans="1:46" ht="20.100000000000001" customHeight="1" x14ac:dyDescent="0.2">
      <c r="D203" s="2" t="s">
        <v>104</v>
      </c>
      <c r="F203" s="37">
        <v>274</v>
      </c>
      <c r="G203" s="37"/>
      <c r="H203" s="37"/>
      <c r="I203" s="37"/>
      <c r="J203" s="37">
        <v>1198</v>
      </c>
      <c r="K203" s="37">
        <v>30</v>
      </c>
      <c r="L203" s="37">
        <v>2</v>
      </c>
      <c r="M203" s="37"/>
      <c r="N203" s="37">
        <v>1230</v>
      </c>
      <c r="O203" s="37"/>
      <c r="P203" s="37"/>
      <c r="Q203" s="37"/>
      <c r="R203" s="37">
        <v>3</v>
      </c>
      <c r="S203" s="37">
        <v>46</v>
      </c>
      <c r="T203" s="37">
        <v>349</v>
      </c>
      <c r="U203" s="37">
        <v>99</v>
      </c>
      <c r="V203" s="37"/>
      <c r="W203" s="37">
        <v>138</v>
      </c>
      <c r="X203" s="37">
        <v>2</v>
      </c>
      <c r="Y203" s="37">
        <v>1</v>
      </c>
      <c r="Z203" s="37">
        <v>39</v>
      </c>
      <c r="AA203" s="37">
        <v>88</v>
      </c>
      <c r="AB203" s="37">
        <v>41</v>
      </c>
      <c r="AC203" s="37">
        <v>526</v>
      </c>
      <c r="AD203" s="37">
        <v>0</v>
      </c>
      <c r="AE203" s="37"/>
      <c r="AF203" s="37">
        <v>1332</v>
      </c>
      <c r="AG203" s="37"/>
      <c r="AH203" s="37"/>
      <c r="AI203" s="37"/>
      <c r="AJ203" s="37">
        <v>172</v>
      </c>
      <c r="AK203" s="37"/>
      <c r="AL203" s="37"/>
      <c r="AM203" s="37"/>
      <c r="AN203" s="37">
        <v>0</v>
      </c>
      <c r="AO203" s="37"/>
      <c r="AP203" s="37">
        <v>0</v>
      </c>
      <c r="AQ203" s="37"/>
      <c r="AR203" s="37"/>
      <c r="AS203" s="37"/>
      <c r="AT203" s="37">
        <v>0</v>
      </c>
    </row>
    <row r="204" spans="1:46"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spans="1:46" s="1" customFormat="1" ht="20.100000000000001" customHeight="1" x14ac:dyDescent="0.2">
      <c r="A205" s="3"/>
      <c r="B205" s="6"/>
      <c r="C205" s="42" t="s">
        <v>144</v>
      </c>
      <c r="D205" s="42"/>
      <c r="E205" s="5"/>
      <c r="F205" s="44">
        <v>1631</v>
      </c>
      <c r="G205" s="45"/>
      <c r="H205" s="45"/>
      <c r="I205" s="45"/>
      <c r="J205" s="44">
        <v>8322</v>
      </c>
      <c r="K205" s="44">
        <v>249</v>
      </c>
      <c r="L205" s="44">
        <v>81</v>
      </c>
      <c r="M205" s="45"/>
      <c r="N205" s="44">
        <v>8652</v>
      </c>
      <c r="O205" s="45"/>
      <c r="P205" s="45"/>
      <c r="Q205" s="45"/>
      <c r="R205" s="44">
        <v>10</v>
      </c>
      <c r="S205" s="44">
        <v>317</v>
      </c>
      <c r="T205" s="44">
        <v>2680</v>
      </c>
      <c r="U205" s="44">
        <v>799</v>
      </c>
      <c r="V205" s="45"/>
      <c r="W205" s="44">
        <v>951</v>
      </c>
      <c r="X205" s="44">
        <v>23</v>
      </c>
      <c r="Y205" s="44">
        <v>15</v>
      </c>
      <c r="Z205" s="44">
        <v>218</v>
      </c>
      <c r="AA205" s="44">
        <v>836</v>
      </c>
      <c r="AB205" s="44">
        <v>197</v>
      </c>
      <c r="AC205" s="44">
        <v>2652</v>
      </c>
      <c r="AD205" s="44">
        <v>7</v>
      </c>
      <c r="AE205" s="45"/>
      <c r="AF205" s="44">
        <v>8705</v>
      </c>
      <c r="AG205" s="45"/>
      <c r="AH205" s="45"/>
      <c r="AI205" s="45"/>
      <c r="AJ205" s="44">
        <v>1578</v>
      </c>
      <c r="AK205" s="45"/>
      <c r="AL205" s="45"/>
      <c r="AM205" s="45"/>
      <c r="AN205" s="44">
        <v>0</v>
      </c>
      <c r="AO205" s="45"/>
      <c r="AP205" s="44">
        <v>0</v>
      </c>
      <c r="AQ205" s="45"/>
      <c r="AR205" s="45"/>
      <c r="AS205" s="45"/>
      <c r="AT205" s="44">
        <v>63</v>
      </c>
    </row>
    <row r="206" spans="1:46"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row>
    <row r="207" spans="1:46"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spans="1:46" ht="19.5" customHeight="1" x14ac:dyDescent="0.2">
      <c r="D208" s="2" t="s">
        <v>187</v>
      </c>
      <c r="F208" s="37">
        <v>0</v>
      </c>
      <c r="G208" s="37"/>
      <c r="H208" s="37"/>
      <c r="I208" s="37"/>
      <c r="J208" s="37">
        <v>0</v>
      </c>
      <c r="K208" s="37">
        <v>0</v>
      </c>
      <c r="L208" s="37">
        <v>0</v>
      </c>
      <c r="M208" s="37"/>
      <c r="N208" s="37">
        <v>0</v>
      </c>
      <c r="O208" s="37"/>
      <c r="P208" s="37"/>
      <c r="Q208" s="37"/>
      <c r="R208" s="37">
        <v>0</v>
      </c>
      <c r="S208" s="37">
        <v>0</v>
      </c>
      <c r="T208" s="37">
        <v>0</v>
      </c>
      <c r="U208" s="37">
        <v>0</v>
      </c>
      <c r="V208" s="37"/>
      <c r="W208" s="37">
        <v>0</v>
      </c>
      <c r="X208" s="37">
        <v>0</v>
      </c>
      <c r="Y208" s="37">
        <v>0</v>
      </c>
      <c r="Z208" s="37">
        <v>0</v>
      </c>
      <c r="AA208" s="37">
        <v>0</v>
      </c>
      <c r="AB208" s="37">
        <v>0</v>
      </c>
      <c r="AC208" s="37">
        <v>0</v>
      </c>
      <c r="AD208" s="37">
        <v>0</v>
      </c>
      <c r="AE208" s="37"/>
      <c r="AF208" s="37">
        <v>0</v>
      </c>
      <c r="AG208" s="37"/>
      <c r="AH208" s="37"/>
      <c r="AI208" s="37"/>
      <c r="AJ208" s="37">
        <v>0</v>
      </c>
      <c r="AK208" s="37"/>
      <c r="AL208" s="37"/>
      <c r="AM208" s="37"/>
      <c r="AN208" s="37">
        <v>0</v>
      </c>
      <c r="AO208" s="37"/>
      <c r="AP208" s="37">
        <v>0</v>
      </c>
      <c r="AQ208" s="37"/>
      <c r="AR208" s="37"/>
      <c r="AS208" s="37"/>
      <c r="AT208" s="37">
        <v>0</v>
      </c>
    </row>
    <row r="209" spans="1:46"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row>
    <row r="210" spans="1:46" s="1" customFormat="1" ht="20.100000000000001" customHeight="1" x14ac:dyDescent="0.2">
      <c r="A210" s="3"/>
      <c r="B210" s="6"/>
      <c r="C210" s="42" t="s">
        <v>188</v>
      </c>
      <c r="D210" s="42"/>
      <c r="E210" s="5"/>
      <c r="F210" s="44">
        <v>0</v>
      </c>
      <c r="G210" s="45"/>
      <c r="H210" s="45"/>
      <c r="I210" s="45"/>
      <c r="J210" s="44">
        <v>0</v>
      </c>
      <c r="K210" s="44">
        <v>0</v>
      </c>
      <c r="L210" s="44">
        <v>0</v>
      </c>
      <c r="M210" s="45"/>
      <c r="N210" s="44">
        <v>0</v>
      </c>
      <c r="O210" s="45"/>
      <c r="P210" s="45"/>
      <c r="Q210" s="45"/>
      <c r="R210" s="44">
        <v>0</v>
      </c>
      <c r="S210" s="44">
        <v>0</v>
      </c>
      <c r="T210" s="44">
        <v>0</v>
      </c>
      <c r="U210" s="44">
        <v>0</v>
      </c>
      <c r="V210" s="45"/>
      <c r="W210" s="44">
        <v>0</v>
      </c>
      <c r="X210" s="44">
        <v>0</v>
      </c>
      <c r="Y210" s="44">
        <v>0</v>
      </c>
      <c r="Z210" s="44">
        <v>0</v>
      </c>
      <c r="AA210" s="44">
        <v>0</v>
      </c>
      <c r="AB210" s="44">
        <v>0</v>
      </c>
      <c r="AC210" s="44">
        <v>0</v>
      </c>
      <c r="AD210" s="44">
        <v>0</v>
      </c>
      <c r="AE210" s="45"/>
      <c r="AF210" s="44">
        <v>0</v>
      </c>
      <c r="AG210" s="45"/>
      <c r="AH210" s="45"/>
      <c r="AI210" s="45"/>
      <c r="AJ210" s="44">
        <v>0</v>
      </c>
      <c r="AK210" s="45"/>
      <c r="AL210" s="45"/>
      <c r="AM210" s="45"/>
      <c r="AN210" s="44">
        <v>0</v>
      </c>
      <c r="AO210" s="45"/>
      <c r="AP210" s="44">
        <v>0</v>
      </c>
      <c r="AQ210" s="45"/>
      <c r="AR210" s="45"/>
      <c r="AS210" s="45"/>
      <c r="AT210" s="44">
        <v>0</v>
      </c>
    </row>
    <row r="211" spans="1:46"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row>
    <row r="212" spans="1:46" s="1" customFormat="1" ht="20.100000000000001" customHeight="1" x14ac:dyDescent="0.25">
      <c r="A212" s="3"/>
      <c r="B212" s="49" t="s">
        <v>189</v>
      </c>
      <c r="C212" s="50"/>
      <c r="D212" s="50"/>
      <c r="E212" s="5"/>
      <c r="F212" s="51">
        <v>1631</v>
      </c>
      <c r="G212" s="52"/>
      <c r="H212" s="52"/>
      <c r="I212" s="52"/>
      <c r="J212" s="51">
        <v>8349</v>
      </c>
      <c r="K212" s="51">
        <v>249</v>
      </c>
      <c r="L212" s="51">
        <v>81</v>
      </c>
      <c r="M212" s="52"/>
      <c r="N212" s="51">
        <v>8679</v>
      </c>
      <c r="O212" s="52"/>
      <c r="P212" s="52"/>
      <c r="Q212" s="52"/>
      <c r="R212" s="51">
        <v>10</v>
      </c>
      <c r="S212" s="51">
        <v>344</v>
      </c>
      <c r="T212" s="51">
        <v>2680</v>
      </c>
      <c r="U212" s="51">
        <v>799</v>
      </c>
      <c r="V212" s="52"/>
      <c r="W212" s="51">
        <v>951</v>
      </c>
      <c r="X212" s="51">
        <v>23</v>
      </c>
      <c r="Y212" s="51">
        <v>15</v>
      </c>
      <c r="Z212" s="51">
        <v>218</v>
      </c>
      <c r="AA212" s="51">
        <v>836</v>
      </c>
      <c r="AB212" s="51">
        <v>197</v>
      </c>
      <c r="AC212" s="51">
        <v>2652</v>
      </c>
      <c r="AD212" s="51">
        <v>7</v>
      </c>
      <c r="AE212" s="52"/>
      <c r="AF212" s="51">
        <v>8732</v>
      </c>
      <c r="AG212" s="52"/>
      <c r="AH212" s="52"/>
      <c r="AI212" s="52"/>
      <c r="AJ212" s="51">
        <v>1578</v>
      </c>
      <c r="AK212" s="52"/>
      <c r="AL212" s="52"/>
      <c r="AM212" s="52"/>
      <c r="AN212" s="51">
        <v>0</v>
      </c>
      <c r="AO212" s="52"/>
      <c r="AP212" s="51">
        <v>0</v>
      </c>
      <c r="AQ212" s="52"/>
      <c r="AR212" s="52"/>
      <c r="AS212" s="52"/>
      <c r="AT212" s="51">
        <v>63</v>
      </c>
    </row>
    <row r="213" spans="1:46"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spans="1:46"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spans="1:46"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spans="1:46" ht="20.100000000000001" customHeight="1" x14ac:dyDescent="0.2">
      <c r="D216" s="2" t="s">
        <v>192</v>
      </c>
      <c r="F216" s="37">
        <v>0</v>
      </c>
      <c r="G216" s="37"/>
      <c r="H216" s="37"/>
      <c r="I216" s="37"/>
      <c r="J216" s="37">
        <v>0</v>
      </c>
      <c r="K216" s="37">
        <v>0</v>
      </c>
      <c r="L216" s="37">
        <v>0</v>
      </c>
      <c r="M216" s="37"/>
      <c r="N216" s="37">
        <v>0</v>
      </c>
      <c r="O216" s="37"/>
      <c r="P216" s="37"/>
      <c r="Q216" s="37"/>
      <c r="R216" s="37">
        <v>0</v>
      </c>
      <c r="S216" s="37">
        <v>0</v>
      </c>
      <c r="T216" s="37">
        <v>0</v>
      </c>
      <c r="U216" s="37">
        <v>0</v>
      </c>
      <c r="V216" s="37"/>
      <c r="W216" s="37">
        <v>0</v>
      </c>
      <c r="X216" s="37">
        <v>0</v>
      </c>
      <c r="Y216" s="37">
        <v>0</v>
      </c>
      <c r="Z216" s="37">
        <v>0</v>
      </c>
      <c r="AA216" s="37">
        <v>0</v>
      </c>
      <c r="AB216" s="37">
        <v>0</v>
      </c>
      <c r="AC216" s="37">
        <v>0</v>
      </c>
      <c r="AD216" s="37">
        <v>0</v>
      </c>
      <c r="AE216" s="37"/>
      <c r="AF216" s="37">
        <v>0</v>
      </c>
      <c r="AG216" s="37"/>
      <c r="AH216" s="37"/>
      <c r="AI216" s="37"/>
      <c r="AJ216" s="37">
        <v>0</v>
      </c>
      <c r="AK216" s="37"/>
      <c r="AL216" s="37"/>
      <c r="AM216" s="37"/>
      <c r="AN216" s="37">
        <v>0</v>
      </c>
      <c r="AO216" s="37"/>
      <c r="AP216" s="37">
        <v>0</v>
      </c>
      <c r="AQ216" s="37"/>
      <c r="AR216" s="37"/>
      <c r="AS216" s="37"/>
      <c r="AT216" s="37">
        <v>0</v>
      </c>
    </row>
    <row r="217" spans="1:46" ht="20.100000000000001" customHeight="1" x14ac:dyDescent="0.2">
      <c r="D217" s="38" t="s">
        <v>193</v>
      </c>
      <c r="F217" s="39">
        <v>0</v>
      </c>
      <c r="G217" s="40"/>
      <c r="H217" s="40"/>
      <c r="I217" s="40"/>
      <c r="J217" s="39">
        <v>0</v>
      </c>
      <c r="K217" s="39">
        <v>0</v>
      </c>
      <c r="L217" s="39">
        <v>0</v>
      </c>
      <c r="M217" s="40"/>
      <c r="N217" s="39">
        <v>0</v>
      </c>
      <c r="O217" s="40"/>
      <c r="P217" s="40"/>
      <c r="Q217" s="40"/>
      <c r="R217" s="39">
        <v>0</v>
      </c>
      <c r="S217" s="39">
        <v>0</v>
      </c>
      <c r="T217" s="39">
        <v>0</v>
      </c>
      <c r="U217" s="39">
        <v>0</v>
      </c>
      <c r="V217" s="40"/>
      <c r="W217" s="39">
        <v>0</v>
      </c>
      <c r="X217" s="39">
        <v>0</v>
      </c>
      <c r="Y217" s="39">
        <v>0</v>
      </c>
      <c r="Z217" s="39">
        <v>0</v>
      </c>
      <c r="AA217" s="39">
        <v>0</v>
      </c>
      <c r="AB217" s="39">
        <v>0</v>
      </c>
      <c r="AC217" s="39">
        <v>0</v>
      </c>
      <c r="AD217" s="39">
        <v>0</v>
      </c>
      <c r="AE217" s="40"/>
      <c r="AF217" s="39">
        <v>0</v>
      </c>
      <c r="AG217" s="40"/>
      <c r="AH217" s="40"/>
      <c r="AI217" s="40"/>
      <c r="AJ217" s="39">
        <v>0</v>
      </c>
      <c r="AK217" s="40"/>
      <c r="AL217" s="40"/>
      <c r="AM217" s="40"/>
      <c r="AN217" s="39">
        <v>0</v>
      </c>
      <c r="AO217" s="40"/>
      <c r="AP217" s="39">
        <v>0</v>
      </c>
      <c r="AQ217" s="40"/>
      <c r="AR217" s="40"/>
      <c r="AS217" s="40"/>
      <c r="AT217" s="39">
        <v>0</v>
      </c>
    </row>
    <row r="218" spans="1:46" ht="20.100000000000001" customHeight="1" x14ac:dyDescent="0.2">
      <c r="D218" s="2" t="s">
        <v>194</v>
      </c>
      <c r="F218" s="37">
        <v>0</v>
      </c>
      <c r="G218" s="37"/>
      <c r="H218" s="37"/>
      <c r="I218" s="37"/>
      <c r="J218" s="37">
        <v>0</v>
      </c>
      <c r="K218" s="37">
        <v>0</v>
      </c>
      <c r="L218" s="37">
        <v>0</v>
      </c>
      <c r="M218" s="37"/>
      <c r="N218" s="37">
        <v>0</v>
      </c>
      <c r="O218" s="37"/>
      <c r="P218" s="37"/>
      <c r="Q218" s="37"/>
      <c r="R218" s="37">
        <v>0</v>
      </c>
      <c r="S218" s="37">
        <v>0</v>
      </c>
      <c r="T218" s="37">
        <v>0</v>
      </c>
      <c r="U218" s="37">
        <v>0</v>
      </c>
      <c r="V218" s="37"/>
      <c r="W218" s="37">
        <v>0</v>
      </c>
      <c r="X218" s="37">
        <v>0</v>
      </c>
      <c r="Y218" s="37">
        <v>0</v>
      </c>
      <c r="Z218" s="37">
        <v>0</v>
      </c>
      <c r="AA218" s="37">
        <v>0</v>
      </c>
      <c r="AB218" s="37">
        <v>0</v>
      </c>
      <c r="AC218" s="37">
        <v>0</v>
      </c>
      <c r="AD218" s="37">
        <v>0</v>
      </c>
      <c r="AE218" s="37"/>
      <c r="AF218" s="37">
        <v>0</v>
      </c>
      <c r="AG218" s="37"/>
      <c r="AH218" s="37"/>
      <c r="AI218" s="37"/>
      <c r="AJ218" s="37">
        <v>0</v>
      </c>
      <c r="AK218" s="37"/>
      <c r="AL218" s="37"/>
      <c r="AM218" s="37"/>
      <c r="AN218" s="37">
        <v>0</v>
      </c>
      <c r="AO218" s="37"/>
      <c r="AP218" s="37">
        <v>0</v>
      </c>
      <c r="AQ218" s="37"/>
      <c r="AR218" s="37"/>
      <c r="AS218" s="37"/>
      <c r="AT218" s="37">
        <v>0</v>
      </c>
    </row>
    <row r="219" spans="1:46" ht="20.100000000000001" customHeight="1" x14ac:dyDescent="0.2">
      <c r="D219" s="38" t="s">
        <v>195</v>
      </c>
      <c r="F219" s="39">
        <v>0</v>
      </c>
      <c r="G219" s="40"/>
      <c r="H219" s="40"/>
      <c r="I219" s="40"/>
      <c r="J219" s="39">
        <v>0</v>
      </c>
      <c r="K219" s="39">
        <v>0</v>
      </c>
      <c r="L219" s="39">
        <v>0</v>
      </c>
      <c r="M219" s="40"/>
      <c r="N219" s="39">
        <v>0</v>
      </c>
      <c r="O219" s="40"/>
      <c r="P219" s="40"/>
      <c r="Q219" s="40"/>
      <c r="R219" s="39">
        <v>0</v>
      </c>
      <c r="S219" s="39">
        <v>0</v>
      </c>
      <c r="T219" s="39">
        <v>0</v>
      </c>
      <c r="U219" s="39">
        <v>0</v>
      </c>
      <c r="V219" s="40"/>
      <c r="W219" s="39">
        <v>0</v>
      </c>
      <c r="X219" s="39">
        <v>0</v>
      </c>
      <c r="Y219" s="39">
        <v>0</v>
      </c>
      <c r="Z219" s="39">
        <v>0</v>
      </c>
      <c r="AA219" s="39">
        <v>0</v>
      </c>
      <c r="AB219" s="39">
        <v>0</v>
      </c>
      <c r="AC219" s="39">
        <v>0</v>
      </c>
      <c r="AD219" s="39">
        <v>0</v>
      </c>
      <c r="AE219" s="40"/>
      <c r="AF219" s="39">
        <v>0</v>
      </c>
      <c r="AG219" s="40"/>
      <c r="AH219" s="40"/>
      <c r="AI219" s="40"/>
      <c r="AJ219" s="39">
        <v>0</v>
      </c>
      <c r="AK219" s="40"/>
      <c r="AL219" s="40"/>
      <c r="AM219" s="40"/>
      <c r="AN219" s="39">
        <v>0</v>
      </c>
      <c r="AO219" s="40"/>
      <c r="AP219" s="39">
        <v>0</v>
      </c>
      <c r="AQ219" s="40"/>
      <c r="AR219" s="40"/>
      <c r="AS219" s="40"/>
      <c r="AT219" s="39">
        <v>0</v>
      </c>
    </row>
    <row r="220" spans="1:46" ht="20.100000000000001" customHeight="1" x14ac:dyDescent="0.2">
      <c r="D220" s="2" t="s">
        <v>115</v>
      </c>
      <c r="F220" s="37">
        <v>0</v>
      </c>
      <c r="G220" s="37"/>
      <c r="H220" s="37"/>
      <c r="I220" s="37"/>
      <c r="J220" s="37">
        <v>0</v>
      </c>
      <c r="K220" s="37">
        <v>0</v>
      </c>
      <c r="L220" s="37">
        <v>0</v>
      </c>
      <c r="M220" s="37"/>
      <c r="N220" s="37">
        <v>0</v>
      </c>
      <c r="O220" s="37"/>
      <c r="P220" s="37"/>
      <c r="Q220" s="37"/>
      <c r="R220" s="37">
        <v>0</v>
      </c>
      <c r="S220" s="37">
        <v>0</v>
      </c>
      <c r="T220" s="37">
        <v>0</v>
      </c>
      <c r="U220" s="37">
        <v>0</v>
      </c>
      <c r="V220" s="37"/>
      <c r="W220" s="37">
        <v>0</v>
      </c>
      <c r="X220" s="37">
        <v>0</v>
      </c>
      <c r="Y220" s="37">
        <v>0</v>
      </c>
      <c r="Z220" s="37">
        <v>0</v>
      </c>
      <c r="AA220" s="37">
        <v>0</v>
      </c>
      <c r="AB220" s="37">
        <v>0</v>
      </c>
      <c r="AC220" s="37">
        <v>0</v>
      </c>
      <c r="AD220" s="37">
        <v>0</v>
      </c>
      <c r="AE220" s="37"/>
      <c r="AF220" s="37">
        <v>0</v>
      </c>
      <c r="AG220" s="37"/>
      <c r="AH220" s="37"/>
      <c r="AI220" s="37"/>
      <c r="AJ220" s="37">
        <v>0</v>
      </c>
      <c r="AK220" s="37"/>
      <c r="AL220" s="37"/>
      <c r="AM220" s="37"/>
      <c r="AN220" s="37">
        <v>0</v>
      </c>
      <c r="AO220" s="37"/>
      <c r="AP220" s="37">
        <v>0</v>
      </c>
      <c r="AQ220" s="37"/>
      <c r="AR220" s="37"/>
      <c r="AS220" s="37"/>
      <c r="AT220" s="37">
        <v>0</v>
      </c>
    </row>
    <row r="221" spans="1:46" ht="20.100000000000001" customHeight="1" x14ac:dyDescent="0.2">
      <c r="D221" s="38" t="s">
        <v>116</v>
      </c>
      <c r="F221" s="39">
        <v>0</v>
      </c>
      <c r="G221" s="40"/>
      <c r="H221" s="40"/>
      <c r="I221" s="40"/>
      <c r="J221" s="39">
        <v>0</v>
      </c>
      <c r="K221" s="39">
        <v>0</v>
      </c>
      <c r="L221" s="39">
        <v>0</v>
      </c>
      <c r="M221" s="40"/>
      <c r="N221" s="39">
        <v>0</v>
      </c>
      <c r="O221" s="40"/>
      <c r="P221" s="40"/>
      <c r="Q221" s="40"/>
      <c r="R221" s="39">
        <v>0</v>
      </c>
      <c r="S221" s="39">
        <v>0</v>
      </c>
      <c r="T221" s="39">
        <v>0</v>
      </c>
      <c r="U221" s="39">
        <v>0</v>
      </c>
      <c r="V221" s="40"/>
      <c r="W221" s="39">
        <v>0</v>
      </c>
      <c r="X221" s="39">
        <v>0</v>
      </c>
      <c r="Y221" s="39">
        <v>0</v>
      </c>
      <c r="Z221" s="39">
        <v>0</v>
      </c>
      <c r="AA221" s="39">
        <v>0</v>
      </c>
      <c r="AB221" s="39">
        <v>0</v>
      </c>
      <c r="AC221" s="39">
        <v>0</v>
      </c>
      <c r="AD221" s="39">
        <v>0</v>
      </c>
      <c r="AE221" s="40"/>
      <c r="AF221" s="39">
        <v>0</v>
      </c>
      <c r="AG221" s="40"/>
      <c r="AH221" s="40"/>
      <c r="AI221" s="40"/>
      <c r="AJ221" s="39">
        <v>0</v>
      </c>
      <c r="AK221" s="40"/>
      <c r="AL221" s="40"/>
      <c r="AM221" s="40"/>
      <c r="AN221" s="39">
        <v>0</v>
      </c>
      <c r="AO221" s="40"/>
      <c r="AP221" s="39">
        <v>0</v>
      </c>
      <c r="AQ221" s="40"/>
      <c r="AR221" s="40"/>
      <c r="AS221" s="40"/>
      <c r="AT221" s="39">
        <v>0</v>
      </c>
    </row>
    <row r="222" spans="1:46"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spans="1:46" s="1" customFormat="1" ht="20.100000000000001" customHeight="1" x14ac:dyDescent="0.2">
      <c r="A223" s="3"/>
      <c r="B223" s="6"/>
      <c r="C223" s="42" t="s">
        <v>196</v>
      </c>
      <c r="D223" s="42"/>
      <c r="E223" s="5"/>
      <c r="F223" s="44">
        <v>0</v>
      </c>
      <c r="G223" s="45"/>
      <c r="H223" s="45"/>
      <c r="I223" s="45"/>
      <c r="J223" s="44">
        <v>0</v>
      </c>
      <c r="K223" s="44">
        <v>0</v>
      </c>
      <c r="L223" s="44">
        <v>0</v>
      </c>
      <c r="M223" s="45"/>
      <c r="N223" s="44">
        <v>0</v>
      </c>
      <c r="O223" s="45"/>
      <c r="P223" s="45"/>
      <c r="Q223" s="45"/>
      <c r="R223" s="44">
        <v>0</v>
      </c>
      <c r="S223" s="44">
        <v>0</v>
      </c>
      <c r="T223" s="44">
        <v>0</v>
      </c>
      <c r="U223" s="44">
        <v>0</v>
      </c>
      <c r="V223" s="45"/>
      <c r="W223" s="44">
        <v>0</v>
      </c>
      <c r="X223" s="44">
        <v>0</v>
      </c>
      <c r="Y223" s="44">
        <v>0</v>
      </c>
      <c r="Z223" s="44">
        <v>0</v>
      </c>
      <c r="AA223" s="44">
        <v>0</v>
      </c>
      <c r="AB223" s="44">
        <v>0</v>
      </c>
      <c r="AC223" s="44">
        <v>0</v>
      </c>
      <c r="AD223" s="44">
        <v>0</v>
      </c>
      <c r="AE223" s="45"/>
      <c r="AF223" s="44">
        <v>0</v>
      </c>
      <c r="AG223" s="45"/>
      <c r="AH223" s="45"/>
      <c r="AI223" s="45"/>
      <c r="AJ223" s="44">
        <v>0</v>
      </c>
      <c r="AK223" s="45"/>
      <c r="AL223" s="45"/>
      <c r="AM223" s="45"/>
      <c r="AN223" s="44">
        <v>0</v>
      </c>
      <c r="AO223" s="45"/>
      <c r="AP223" s="44">
        <v>0</v>
      </c>
      <c r="AQ223" s="45"/>
      <c r="AR223" s="45"/>
      <c r="AS223" s="45"/>
      <c r="AT223" s="44">
        <v>0</v>
      </c>
    </row>
    <row r="224" spans="1:46"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spans="1:46"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spans="1:46" ht="20.100000000000001" customHeight="1" x14ac:dyDescent="0.2">
      <c r="D226" s="2" t="s">
        <v>192</v>
      </c>
      <c r="F226" s="37">
        <v>0</v>
      </c>
      <c r="G226" s="37"/>
      <c r="H226" s="37"/>
      <c r="I226" s="37"/>
      <c r="J226" s="37">
        <v>0</v>
      </c>
      <c r="K226" s="37">
        <v>0</v>
      </c>
      <c r="L226" s="37">
        <v>0</v>
      </c>
      <c r="M226" s="37"/>
      <c r="N226" s="37">
        <v>0</v>
      </c>
      <c r="O226" s="37"/>
      <c r="P226" s="37"/>
      <c r="Q226" s="37"/>
      <c r="R226" s="37">
        <v>0</v>
      </c>
      <c r="S226" s="37">
        <v>0</v>
      </c>
      <c r="T226" s="37">
        <v>0</v>
      </c>
      <c r="U226" s="37">
        <v>0</v>
      </c>
      <c r="V226" s="37"/>
      <c r="W226" s="37">
        <v>0</v>
      </c>
      <c r="X226" s="37">
        <v>0</v>
      </c>
      <c r="Y226" s="37">
        <v>0</v>
      </c>
      <c r="Z226" s="37">
        <v>0</v>
      </c>
      <c r="AA226" s="37">
        <v>0</v>
      </c>
      <c r="AB226" s="37">
        <v>0</v>
      </c>
      <c r="AC226" s="37">
        <v>0</v>
      </c>
      <c r="AD226" s="37">
        <v>0</v>
      </c>
      <c r="AE226" s="37"/>
      <c r="AF226" s="37">
        <v>0</v>
      </c>
      <c r="AG226" s="37"/>
      <c r="AH226" s="37"/>
      <c r="AI226" s="37"/>
      <c r="AJ226" s="37">
        <v>0</v>
      </c>
      <c r="AK226" s="37"/>
      <c r="AL226" s="37"/>
      <c r="AM226" s="37"/>
      <c r="AN226" s="37">
        <v>0</v>
      </c>
      <c r="AO226" s="37"/>
      <c r="AP226" s="37">
        <v>0</v>
      </c>
      <c r="AQ226" s="37"/>
      <c r="AR226" s="37"/>
      <c r="AS226" s="37"/>
      <c r="AT226" s="37">
        <v>0</v>
      </c>
    </row>
    <row r="227" spans="1:46" ht="20.100000000000001" customHeight="1" x14ac:dyDescent="0.2">
      <c r="D227" s="38" t="s">
        <v>99</v>
      </c>
      <c r="F227" s="39">
        <v>0</v>
      </c>
      <c r="G227" s="40"/>
      <c r="H227" s="40"/>
      <c r="I227" s="40"/>
      <c r="J227" s="39">
        <v>0</v>
      </c>
      <c r="K227" s="39">
        <v>0</v>
      </c>
      <c r="L227" s="39">
        <v>0</v>
      </c>
      <c r="M227" s="40"/>
      <c r="N227" s="39">
        <v>0</v>
      </c>
      <c r="O227" s="40"/>
      <c r="P227" s="40"/>
      <c r="Q227" s="40"/>
      <c r="R227" s="39">
        <v>0</v>
      </c>
      <c r="S227" s="39">
        <v>0</v>
      </c>
      <c r="T227" s="39">
        <v>0</v>
      </c>
      <c r="U227" s="39">
        <v>0</v>
      </c>
      <c r="V227" s="40"/>
      <c r="W227" s="39">
        <v>0</v>
      </c>
      <c r="X227" s="39">
        <v>0</v>
      </c>
      <c r="Y227" s="39">
        <v>0</v>
      </c>
      <c r="Z227" s="39">
        <v>0</v>
      </c>
      <c r="AA227" s="39">
        <v>0</v>
      </c>
      <c r="AB227" s="39">
        <v>0</v>
      </c>
      <c r="AC227" s="39">
        <v>0</v>
      </c>
      <c r="AD227" s="39">
        <v>0</v>
      </c>
      <c r="AE227" s="40"/>
      <c r="AF227" s="39">
        <v>0</v>
      </c>
      <c r="AG227" s="40"/>
      <c r="AH227" s="40"/>
      <c r="AI227" s="40"/>
      <c r="AJ227" s="39">
        <v>0</v>
      </c>
      <c r="AK227" s="40"/>
      <c r="AL227" s="40"/>
      <c r="AM227" s="40"/>
      <c r="AN227" s="39">
        <v>0</v>
      </c>
      <c r="AO227" s="40"/>
      <c r="AP227" s="39">
        <v>0</v>
      </c>
      <c r="AQ227" s="40"/>
      <c r="AR227" s="40"/>
      <c r="AS227" s="40"/>
      <c r="AT227" s="39">
        <v>0</v>
      </c>
    </row>
    <row r="228" spans="1:46"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spans="1:46" s="1" customFormat="1" ht="20.100000000000001" customHeight="1" x14ac:dyDescent="0.2">
      <c r="A229" s="3"/>
      <c r="B229" s="6"/>
      <c r="C229" s="42" t="s">
        <v>126</v>
      </c>
      <c r="D229" s="42"/>
      <c r="E229" s="5"/>
      <c r="F229" s="44">
        <v>0</v>
      </c>
      <c r="G229" s="45"/>
      <c r="H229" s="45"/>
      <c r="I229" s="45"/>
      <c r="J229" s="44">
        <v>0</v>
      </c>
      <c r="K229" s="44">
        <v>0</v>
      </c>
      <c r="L229" s="44">
        <v>0</v>
      </c>
      <c r="M229" s="45"/>
      <c r="N229" s="44">
        <v>0</v>
      </c>
      <c r="O229" s="45"/>
      <c r="P229" s="45"/>
      <c r="Q229" s="45"/>
      <c r="R229" s="44">
        <v>0</v>
      </c>
      <c r="S229" s="44">
        <v>0</v>
      </c>
      <c r="T229" s="44">
        <v>0</v>
      </c>
      <c r="U229" s="44">
        <v>0</v>
      </c>
      <c r="V229" s="45"/>
      <c r="W229" s="44">
        <v>0</v>
      </c>
      <c r="X229" s="44">
        <v>0</v>
      </c>
      <c r="Y229" s="44">
        <v>0</v>
      </c>
      <c r="Z229" s="44">
        <v>0</v>
      </c>
      <c r="AA229" s="44">
        <v>0</v>
      </c>
      <c r="AB229" s="44">
        <v>0</v>
      </c>
      <c r="AC229" s="44">
        <v>0</v>
      </c>
      <c r="AD229" s="44">
        <v>0</v>
      </c>
      <c r="AE229" s="45"/>
      <c r="AF229" s="44">
        <v>0</v>
      </c>
      <c r="AG229" s="45"/>
      <c r="AH229" s="45"/>
      <c r="AI229" s="45"/>
      <c r="AJ229" s="44">
        <v>0</v>
      </c>
      <c r="AK229" s="45"/>
      <c r="AL229" s="45"/>
      <c r="AM229" s="45"/>
      <c r="AN229" s="44">
        <v>0</v>
      </c>
      <c r="AO229" s="45"/>
      <c r="AP229" s="44">
        <v>0</v>
      </c>
      <c r="AQ229" s="45"/>
      <c r="AR229" s="45"/>
      <c r="AS229" s="45"/>
      <c r="AT229" s="44">
        <v>0</v>
      </c>
    </row>
    <row r="230" spans="1:46"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spans="1:46"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spans="1:46" ht="20.100000000000001" customHeight="1" x14ac:dyDescent="0.2">
      <c r="D232" s="2" t="s">
        <v>98</v>
      </c>
      <c r="F232" s="37">
        <v>161</v>
      </c>
      <c r="G232" s="37"/>
      <c r="H232" s="37"/>
      <c r="I232" s="37"/>
      <c r="J232" s="37">
        <v>852</v>
      </c>
      <c r="K232" s="37">
        <v>7</v>
      </c>
      <c r="L232" s="37">
        <v>7</v>
      </c>
      <c r="M232" s="37"/>
      <c r="N232" s="37">
        <v>866</v>
      </c>
      <c r="O232" s="37"/>
      <c r="P232" s="37"/>
      <c r="Q232" s="37"/>
      <c r="R232" s="37">
        <v>0</v>
      </c>
      <c r="S232" s="37">
        <v>26</v>
      </c>
      <c r="T232" s="37">
        <v>195</v>
      </c>
      <c r="U232" s="37">
        <v>40</v>
      </c>
      <c r="V232" s="37"/>
      <c r="W232" s="37">
        <v>103</v>
      </c>
      <c r="X232" s="37">
        <v>10</v>
      </c>
      <c r="Y232" s="37">
        <v>3</v>
      </c>
      <c r="Z232" s="37">
        <v>43</v>
      </c>
      <c r="AA232" s="37">
        <v>103</v>
      </c>
      <c r="AB232" s="37">
        <v>58</v>
      </c>
      <c r="AC232" s="37">
        <v>279</v>
      </c>
      <c r="AD232" s="37">
        <v>2</v>
      </c>
      <c r="AE232" s="37"/>
      <c r="AF232" s="37">
        <v>862</v>
      </c>
      <c r="AG232" s="37"/>
      <c r="AH232" s="37"/>
      <c r="AI232" s="37"/>
      <c r="AJ232" s="37">
        <v>165</v>
      </c>
      <c r="AK232" s="37"/>
      <c r="AL232" s="37"/>
      <c r="AM232" s="37"/>
      <c r="AN232" s="37">
        <v>0</v>
      </c>
      <c r="AO232" s="37"/>
      <c r="AP232" s="37">
        <v>0</v>
      </c>
      <c r="AQ232" s="37"/>
      <c r="AR232" s="37"/>
      <c r="AS232" s="37"/>
      <c r="AT232" s="37">
        <v>103</v>
      </c>
    </row>
    <row r="233" spans="1:46" ht="20.100000000000001" customHeight="1" x14ac:dyDescent="0.2">
      <c r="D233" s="38" t="s">
        <v>99</v>
      </c>
      <c r="F233" s="39">
        <v>172</v>
      </c>
      <c r="G233" s="40"/>
      <c r="H233" s="40"/>
      <c r="I233" s="40"/>
      <c r="J233" s="39">
        <v>849</v>
      </c>
      <c r="K233" s="39">
        <v>11</v>
      </c>
      <c r="L233" s="39">
        <v>7</v>
      </c>
      <c r="M233" s="40"/>
      <c r="N233" s="39">
        <v>867</v>
      </c>
      <c r="O233" s="40"/>
      <c r="P233" s="40"/>
      <c r="Q233" s="40"/>
      <c r="R233" s="39">
        <v>0</v>
      </c>
      <c r="S233" s="39">
        <v>21</v>
      </c>
      <c r="T233" s="39">
        <v>193</v>
      </c>
      <c r="U233" s="39">
        <v>45</v>
      </c>
      <c r="V233" s="40"/>
      <c r="W233" s="39">
        <v>84</v>
      </c>
      <c r="X233" s="39">
        <v>8</v>
      </c>
      <c r="Y233" s="39">
        <v>7</v>
      </c>
      <c r="Z233" s="39">
        <v>26</v>
      </c>
      <c r="AA233" s="39">
        <v>115</v>
      </c>
      <c r="AB233" s="39">
        <v>50</v>
      </c>
      <c r="AC233" s="39">
        <v>291</v>
      </c>
      <c r="AD233" s="39">
        <v>2</v>
      </c>
      <c r="AE233" s="40"/>
      <c r="AF233" s="39">
        <v>842</v>
      </c>
      <c r="AG233" s="40"/>
      <c r="AH233" s="40"/>
      <c r="AI233" s="40"/>
      <c r="AJ233" s="39">
        <v>197</v>
      </c>
      <c r="AK233" s="40"/>
      <c r="AL233" s="40"/>
      <c r="AM233" s="40"/>
      <c r="AN233" s="39">
        <v>0</v>
      </c>
      <c r="AO233" s="40"/>
      <c r="AP233" s="39">
        <v>0</v>
      </c>
      <c r="AQ233" s="40"/>
      <c r="AR233" s="40"/>
      <c r="AS233" s="40"/>
      <c r="AT233" s="39">
        <v>0</v>
      </c>
    </row>
    <row r="234" spans="1:46" ht="20.100000000000001" customHeight="1" x14ac:dyDescent="0.2">
      <c r="D234" s="2" t="s">
        <v>113</v>
      </c>
      <c r="F234" s="37">
        <v>192</v>
      </c>
      <c r="G234" s="37"/>
      <c r="H234" s="37"/>
      <c r="I234" s="37"/>
      <c r="J234" s="37">
        <v>854</v>
      </c>
      <c r="K234" s="37">
        <v>6</v>
      </c>
      <c r="L234" s="37">
        <v>5</v>
      </c>
      <c r="M234" s="37"/>
      <c r="N234" s="37">
        <v>865</v>
      </c>
      <c r="O234" s="37"/>
      <c r="P234" s="37"/>
      <c r="Q234" s="37"/>
      <c r="R234" s="37">
        <v>2</v>
      </c>
      <c r="S234" s="37">
        <v>27</v>
      </c>
      <c r="T234" s="37">
        <v>172</v>
      </c>
      <c r="U234" s="37">
        <v>70</v>
      </c>
      <c r="V234" s="37"/>
      <c r="W234" s="37">
        <v>83</v>
      </c>
      <c r="X234" s="37">
        <v>4</v>
      </c>
      <c r="Y234" s="37">
        <v>7</v>
      </c>
      <c r="Z234" s="37">
        <v>21</v>
      </c>
      <c r="AA234" s="37">
        <v>139</v>
      </c>
      <c r="AB234" s="37">
        <v>43</v>
      </c>
      <c r="AC234" s="37">
        <v>290</v>
      </c>
      <c r="AD234" s="37">
        <v>4</v>
      </c>
      <c r="AE234" s="37"/>
      <c r="AF234" s="37">
        <v>862</v>
      </c>
      <c r="AG234" s="37"/>
      <c r="AH234" s="37"/>
      <c r="AI234" s="37"/>
      <c r="AJ234" s="37">
        <v>195</v>
      </c>
      <c r="AK234" s="37"/>
      <c r="AL234" s="37"/>
      <c r="AM234" s="37"/>
      <c r="AN234" s="37">
        <v>0</v>
      </c>
      <c r="AO234" s="37"/>
      <c r="AP234" s="37">
        <v>0</v>
      </c>
      <c r="AQ234" s="37"/>
      <c r="AR234" s="37"/>
      <c r="AS234" s="37"/>
      <c r="AT234" s="37">
        <v>0</v>
      </c>
    </row>
    <row r="235" spans="1:46" ht="20.100000000000001" customHeight="1" x14ac:dyDescent="0.2">
      <c r="D235" s="38" t="s">
        <v>101</v>
      </c>
      <c r="F235" s="39">
        <v>138</v>
      </c>
      <c r="G235" s="40"/>
      <c r="H235" s="40"/>
      <c r="I235" s="40"/>
      <c r="J235" s="39">
        <v>860</v>
      </c>
      <c r="K235" s="39">
        <v>10</v>
      </c>
      <c r="L235" s="39">
        <v>3</v>
      </c>
      <c r="M235" s="40"/>
      <c r="N235" s="39">
        <v>873</v>
      </c>
      <c r="O235" s="40"/>
      <c r="P235" s="40"/>
      <c r="Q235" s="40"/>
      <c r="R235" s="39">
        <v>2</v>
      </c>
      <c r="S235" s="39">
        <v>24</v>
      </c>
      <c r="T235" s="39">
        <v>212</v>
      </c>
      <c r="U235" s="39">
        <v>50</v>
      </c>
      <c r="V235" s="40"/>
      <c r="W235" s="39">
        <v>81</v>
      </c>
      <c r="X235" s="39">
        <v>7</v>
      </c>
      <c r="Y235" s="39">
        <v>5</v>
      </c>
      <c r="Z235" s="39">
        <v>32</v>
      </c>
      <c r="AA235" s="39">
        <v>101</v>
      </c>
      <c r="AB235" s="39">
        <v>45</v>
      </c>
      <c r="AC235" s="39">
        <v>259</v>
      </c>
      <c r="AD235" s="39">
        <v>1</v>
      </c>
      <c r="AE235" s="40"/>
      <c r="AF235" s="39">
        <v>819</v>
      </c>
      <c r="AG235" s="40"/>
      <c r="AH235" s="40"/>
      <c r="AI235" s="40"/>
      <c r="AJ235" s="39">
        <v>192</v>
      </c>
      <c r="AK235" s="40"/>
      <c r="AL235" s="40"/>
      <c r="AM235" s="40"/>
      <c r="AN235" s="39">
        <v>0</v>
      </c>
      <c r="AO235" s="40"/>
      <c r="AP235" s="39">
        <v>0</v>
      </c>
      <c r="AQ235" s="40"/>
      <c r="AR235" s="40"/>
      <c r="AS235" s="40"/>
      <c r="AT235" s="39">
        <v>0</v>
      </c>
    </row>
    <row r="236" spans="1:46" ht="20.100000000000001" customHeight="1" x14ac:dyDescent="0.2">
      <c r="D236" s="41" t="s">
        <v>115</v>
      </c>
      <c r="F236" s="40">
        <v>126</v>
      </c>
      <c r="G236" s="40"/>
      <c r="H236" s="40"/>
      <c r="I236" s="40"/>
      <c r="J236" s="40">
        <v>851</v>
      </c>
      <c r="K236" s="40">
        <v>13</v>
      </c>
      <c r="L236" s="40">
        <v>12</v>
      </c>
      <c r="M236" s="40"/>
      <c r="N236" s="40">
        <v>876</v>
      </c>
      <c r="O236" s="40"/>
      <c r="P236" s="40"/>
      <c r="Q236" s="40"/>
      <c r="R236" s="40">
        <v>1</v>
      </c>
      <c r="S236" s="40">
        <v>25</v>
      </c>
      <c r="T236" s="40">
        <v>181</v>
      </c>
      <c r="U236" s="40">
        <v>78</v>
      </c>
      <c r="V236" s="40"/>
      <c r="W236" s="40">
        <v>66</v>
      </c>
      <c r="X236" s="40">
        <v>6</v>
      </c>
      <c r="Y236" s="40">
        <v>4</v>
      </c>
      <c r="Z236" s="40">
        <v>25</v>
      </c>
      <c r="AA236" s="40">
        <v>98</v>
      </c>
      <c r="AB236" s="40">
        <v>45</v>
      </c>
      <c r="AC236" s="40">
        <v>267</v>
      </c>
      <c r="AD236" s="40">
        <v>2</v>
      </c>
      <c r="AE236" s="40"/>
      <c r="AF236" s="40">
        <v>798</v>
      </c>
      <c r="AG236" s="40"/>
      <c r="AH236" s="40"/>
      <c r="AI236" s="40"/>
      <c r="AJ236" s="40">
        <v>204</v>
      </c>
      <c r="AK236" s="40"/>
      <c r="AL236" s="40"/>
      <c r="AM236" s="40"/>
      <c r="AN236" s="40">
        <v>0</v>
      </c>
      <c r="AO236" s="40"/>
      <c r="AP236" s="40">
        <v>0</v>
      </c>
      <c r="AQ236" s="40"/>
      <c r="AR236" s="40"/>
      <c r="AS236" s="40"/>
      <c r="AT236" s="40">
        <v>0</v>
      </c>
    </row>
    <row r="237" spans="1:46"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spans="1:46" s="1" customFormat="1" ht="20.100000000000001" customHeight="1" x14ac:dyDescent="0.2">
      <c r="A238" s="3"/>
      <c r="B238" s="6"/>
      <c r="C238" s="42" t="s">
        <v>198</v>
      </c>
      <c r="D238" s="42"/>
      <c r="E238" s="5"/>
      <c r="F238" s="44">
        <v>789</v>
      </c>
      <c r="G238" s="45"/>
      <c r="H238" s="45"/>
      <c r="I238" s="45"/>
      <c r="J238" s="44">
        <v>4266</v>
      </c>
      <c r="K238" s="44">
        <v>47</v>
      </c>
      <c r="L238" s="44">
        <v>34</v>
      </c>
      <c r="M238" s="45"/>
      <c r="N238" s="44">
        <v>4347</v>
      </c>
      <c r="O238" s="45"/>
      <c r="P238" s="45"/>
      <c r="Q238" s="45"/>
      <c r="R238" s="44">
        <v>5</v>
      </c>
      <c r="S238" s="44">
        <v>123</v>
      </c>
      <c r="T238" s="44">
        <v>953</v>
      </c>
      <c r="U238" s="44">
        <v>283</v>
      </c>
      <c r="V238" s="45"/>
      <c r="W238" s="44">
        <v>417</v>
      </c>
      <c r="X238" s="44">
        <v>35</v>
      </c>
      <c r="Y238" s="44">
        <v>26</v>
      </c>
      <c r="Z238" s="44">
        <v>147</v>
      </c>
      <c r="AA238" s="44">
        <v>556</v>
      </c>
      <c r="AB238" s="44">
        <v>241</v>
      </c>
      <c r="AC238" s="44">
        <v>1386</v>
      </c>
      <c r="AD238" s="44">
        <v>11</v>
      </c>
      <c r="AE238" s="45"/>
      <c r="AF238" s="44">
        <v>4183</v>
      </c>
      <c r="AG238" s="45"/>
      <c r="AH238" s="45"/>
      <c r="AI238" s="45"/>
      <c r="AJ238" s="44">
        <v>953</v>
      </c>
      <c r="AK238" s="45"/>
      <c r="AL238" s="45"/>
      <c r="AM238" s="45"/>
      <c r="AN238" s="44">
        <v>0</v>
      </c>
      <c r="AO238" s="45"/>
      <c r="AP238" s="44">
        <v>0</v>
      </c>
      <c r="AQ238" s="45"/>
      <c r="AR238" s="45"/>
      <c r="AS238" s="45"/>
      <c r="AT238" s="44">
        <v>103</v>
      </c>
    </row>
    <row r="239" spans="1:46"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spans="1:46" s="1" customFormat="1" ht="20.100000000000001" customHeight="1" x14ac:dyDescent="0.25">
      <c r="A240" s="3"/>
      <c r="B240" s="49" t="s">
        <v>199</v>
      </c>
      <c r="C240" s="50"/>
      <c r="D240" s="50"/>
      <c r="E240" s="5"/>
      <c r="F240" s="51">
        <v>789</v>
      </c>
      <c r="G240" s="52"/>
      <c r="H240" s="52"/>
      <c r="I240" s="52"/>
      <c r="J240" s="51">
        <v>4266</v>
      </c>
      <c r="K240" s="51">
        <v>47</v>
      </c>
      <c r="L240" s="51">
        <v>34</v>
      </c>
      <c r="M240" s="52"/>
      <c r="N240" s="51">
        <v>4347</v>
      </c>
      <c r="O240" s="52"/>
      <c r="P240" s="52"/>
      <c r="Q240" s="52"/>
      <c r="R240" s="51">
        <v>5</v>
      </c>
      <c r="S240" s="51">
        <v>123</v>
      </c>
      <c r="T240" s="51">
        <v>953</v>
      </c>
      <c r="U240" s="51">
        <v>283</v>
      </c>
      <c r="V240" s="52"/>
      <c r="W240" s="51">
        <v>417</v>
      </c>
      <c r="X240" s="51">
        <v>35</v>
      </c>
      <c r="Y240" s="51">
        <v>26</v>
      </c>
      <c r="Z240" s="51">
        <v>147</v>
      </c>
      <c r="AA240" s="51">
        <v>556</v>
      </c>
      <c r="AB240" s="51">
        <v>241</v>
      </c>
      <c r="AC240" s="51">
        <v>1386</v>
      </c>
      <c r="AD240" s="51">
        <v>11</v>
      </c>
      <c r="AE240" s="52"/>
      <c r="AF240" s="51">
        <v>4183</v>
      </c>
      <c r="AG240" s="52"/>
      <c r="AH240" s="52"/>
      <c r="AI240" s="52"/>
      <c r="AJ240" s="51">
        <v>953</v>
      </c>
      <c r="AK240" s="52"/>
      <c r="AL240" s="52"/>
      <c r="AM240" s="52"/>
      <c r="AN240" s="51">
        <v>0</v>
      </c>
      <c r="AO240" s="52"/>
      <c r="AP240" s="51">
        <v>0</v>
      </c>
      <c r="AQ240" s="52"/>
      <c r="AR240" s="52"/>
      <c r="AS240" s="52"/>
      <c r="AT240" s="51">
        <v>103</v>
      </c>
    </row>
    <row r="241" spans="2:46"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spans="2:46"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spans="2:46"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spans="2:46" ht="20.100000000000001" customHeight="1" x14ac:dyDescent="0.2">
      <c r="D244" s="2" t="s">
        <v>201</v>
      </c>
      <c r="F244" s="37">
        <v>105</v>
      </c>
      <c r="G244" s="37"/>
      <c r="H244" s="37"/>
      <c r="I244" s="37"/>
      <c r="J244" s="37">
        <v>193</v>
      </c>
      <c r="K244" s="37">
        <v>0</v>
      </c>
      <c r="L244" s="37">
        <v>14</v>
      </c>
      <c r="M244" s="37"/>
      <c r="N244" s="37">
        <v>207</v>
      </c>
      <c r="O244" s="37"/>
      <c r="P244" s="37"/>
      <c r="Q244" s="37"/>
      <c r="R244" s="37">
        <v>0</v>
      </c>
      <c r="S244" s="37">
        <v>12</v>
      </c>
      <c r="T244" s="37">
        <v>42</v>
      </c>
      <c r="U244" s="37">
        <v>7</v>
      </c>
      <c r="V244" s="37"/>
      <c r="W244" s="37">
        <v>28</v>
      </c>
      <c r="X244" s="37">
        <v>1</v>
      </c>
      <c r="Y244" s="37">
        <v>0</v>
      </c>
      <c r="Z244" s="37">
        <v>8</v>
      </c>
      <c r="AA244" s="37">
        <v>35</v>
      </c>
      <c r="AB244" s="37">
        <v>8</v>
      </c>
      <c r="AC244" s="37">
        <v>112</v>
      </c>
      <c r="AD244" s="37">
        <v>0</v>
      </c>
      <c r="AE244" s="37"/>
      <c r="AF244" s="37">
        <v>253</v>
      </c>
      <c r="AG244" s="37"/>
      <c r="AH244" s="37"/>
      <c r="AI244" s="37"/>
      <c r="AJ244" s="37">
        <v>59</v>
      </c>
      <c r="AK244" s="37"/>
      <c r="AL244" s="37"/>
      <c r="AM244" s="37"/>
      <c r="AN244" s="37">
        <v>0</v>
      </c>
      <c r="AO244" s="37"/>
      <c r="AP244" s="37">
        <v>0</v>
      </c>
      <c r="AQ244" s="37"/>
      <c r="AR244" s="37"/>
      <c r="AS244" s="37"/>
      <c r="AT244" s="37">
        <v>53</v>
      </c>
    </row>
    <row r="245" spans="2:46" ht="20.100000000000001" customHeight="1" x14ac:dyDescent="0.2">
      <c r="D245" s="38" t="s">
        <v>202</v>
      </c>
      <c r="F245" s="39">
        <v>125</v>
      </c>
      <c r="G245" s="40"/>
      <c r="H245" s="40"/>
      <c r="I245" s="40"/>
      <c r="J245" s="39">
        <v>176</v>
      </c>
      <c r="K245" s="39">
        <v>5</v>
      </c>
      <c r="L245" s="39">
        <v>5</v>
      </c>
      <c r="M245" s="40"/>
      <c r="N245" s="39">
        <v>186</v>
      </c>
      <c r="O245" s="40"/>
      <c r="P245" s="40"/>
      <c r="Q245" s="40"/>
      <c r="R245" s="39">
        <v>1</v>
      </c>
      <c r="S245" s="39">
        <v>4</v>
      </c>
      <c r="T245" s="39">
        <v>39</v>
      </c>
      <c r="U245" s="39">
        <v>7</v>
      </c>
      <c r="V245" s="40"/>
      <c r="W245" s="39">
        <v>13</v>
      </c>
      <c r="X245" s="39">
        <v>0</v>
      </c>
      <c r="Y245" s="39">
        <v>0</v>
      </c>
      <c r="Z245" s="39">
        <v>6</v>
      </c>
      <c r="AA245" s="39">
        <v>20</v>
      </c>
      <c r="AB245" s="39">
        <v>3</v>
      </c>
      <c r="AC245" s="39">
        <v>60</v>
      </c>
      <c r="AD245" s="39">
        <v>4</v>
      </c>
      <c r="AE245" s="40"/>
      <c r="AF245" s="39">
        <v>157</v>
      </c>
      <c r="AG245" s="40"/>
      <c r="AH245" s="40"/>
      <c r="AI245" s="40"/>
      <c r="AJ245" s="39">
        <v>154</v>
      </c>
      <c r="AK245" s="40"/>
      <c r="AL245" s="40"/>
      <c r="AM245" s="40"/>
      <c r="AN245" s="39">
        <v>0</v>
      </c>
      <c r="AO245" s="40"/>
      <c r="AP245" s="39">
        <v>0</v>
      </c>
      <c r="AQ245" s="40"/>
      <c r="AR245" s="40"/>
      <c r="AS245" s="40"/>
      <c r="AT245" s="39">
        <v>0</v>
      </c>
    </row>
    <row r="246" spans="2:46" ht="20.100000000000001" customHeight="1" x14ac:dyDescent="0.2">
      <c r="D246" s="2" t="s">
        <v>203</v>
      </c>
      <c r="F246" s="37">
        <v>90</v>
      </c>
      <c r="G246" s="37"/>
      <c r="H246" s="37"/>
      <c r="I246" s="37"/>
      <c r="J246" s="37">
        <v>186</v>
      </c>
      <c r="K246" s="37">
        <v>6</v>
      </c>
      <c r="L246" s="37">
        <v>5</v>
      </c>
      <c r="M246" s="37"/>
      <c r="N246" s="37">
        <v>197</v>
      </c>
      <c r="O246" s="37"/>
      <c r="P246" s="37"/>
      <c r="Q246" s="37"/>
      <c r="R246" s="37">
        <v>1</v>
      </c>
      <c r="S246" s="37">
        <v>5</v>
      </c>
      <c r="T246" s="37">
        <v>63</v>
      </c>
      <c r="U246" s="37">
        <v>6</v>
      </c>
      <c r="V246" s="37"/>
      <c r="W246" s="37">
        <v>24</v>
      </c>
      <c r="X246" s="37">
        <v>1</v>
      </c>
      <c r="Y246" s="37">
        <v>0</v>
      </c>
      <c r="Z246" s="37">
        <v>3</v>
      </c>
      <c r="AA246" s="37">
        <v>22</v>
      </c>
      <c r="AB246" s="37">
        <v>4</v>
      </c>
      <c r="AC246" s="37">
        <v>80</v>
      </c>
      <c r="AD246" s="37">
        <v>0</v>
      </c>
      <c r="AE246" s="37"/>
      <c r="AF246" s="37">
        <v>209</v>
      </c>
      <c r="AG246" s="37"/>
      <c r="AH246" s="37"/>
      <c r="AI246" s="37"/>
      <c r="AJ246" s="37">
        <v>78</v>
      </c>
      <c r="AK246" s="37"/>
      <c r="AL246" s="37"/>
      <c r="AM246" s="37"/>
      <c r="AN246" s="37">
        <v>0</v>
      </c>
      <c r="AO246" s="37"/>
      <c r="AP246" s="37">
        <v>0</v>
      </c>
      <c r="AQ246" s="37"/>
      <c r="AR246" s="37"/>
      <c r="AS246" s="37"/>
      <c r="AT246" s="37">
        <v>0</v>
      </c>
    </row>
    <row r="247" spans="2:46" ht="20.100000000000001" customHeight="1" x14ac:dyDescent="0.2">
      <c r="D247" s="38" t="s">
        <v>204</v>
      </c>
      <c r="F247" s="39">
        <v>6</v>
      </c>
      <c r="G247" s="40"/>
      <c r="H247" s="40"/>
      <c r="I247" s="40"/>
      <c r="J247" s="39">
        <v>48</v>
      </c>
      <c r="K247" s="39">
        <v>0</v>
      </c>
      <c r="L247" s="39">
        <v>3</v>
      </c>
      <c r="M247" s="40"/>
      <c r="N247" s="39">
        <v>51</v>
      </c>
      <c r="O247" s="40"/>
      <c r="P247" s="40"/>
      <c r="Q247" s="40"/>
      <c r="R247" s="39">
        <v>0</v>
      </c>
      <c r="S247" s="39">
        <v>4</v>
      </c>
      <c r="T247" s="39">
        <v>17</v>
      </c>
      <c r="U247" s="39">
        <v>4</v>
      </c>
      <c r="V247" s="40"/>
      <c r="W247" s="39">
        <v>3</v>
      </c>
      <c r="X247" s="39">
        <v>0</v>
      </c>
      <c r="Y247" s="39">
        <v>0</v>
      </c>
      <c r="Z247" s="39">
        <v>0</v>
      </c>
      <c r="AA247" s="39">
        <v>9</v>
      </c>
      <c r="AB247" s="39">
        <v>0</v>
      </c>
      <c r="AC247" s="39">
        <v>14</v>
      </c>
      <c r="AD247" s="39">
        <v>0</v>
      </c>
      <c r="AE247" s="40"/>
      <c r="AF247" s="39">
        <v>51</v>
      </c>
      <c r="AG247" s="40"/>
      <c r="AH247" s="40"/>
      <c r="AI247" s="40"/>
      <c r="AJ247" s="39">
        <v>6</v>
      </c>
      <c r="AK247" s="40"/>
      <c r="AL247" s="40"/>
      <c r="AM247" s="40"/>
      <c r="AN247" s="39">
        <v>0</v>
      </c>
      <c r="AO247" s="40"/>
      <c r="AP247" s="39">
        <v>0</v>
      </c>
      <c r="AQ247" s="40"/>
      <c r="AR247" s="40"/>
      <c r="AS247" s="40"/>
      <c r="AT247" s="39">
        <v>0</v>
      </c>
    </row>
    <row r="248" spans="2:46" ht="20.100000000000001" customHeight="1" x14ac:dyDescent="0.2">
      <c r="D248" s="2" t="s">
        <v>205</v>
      </c>
      <c r="F248" s="37">
        <v>22</v>
      </c>
      <c r="G248" s="37"/>
      <c r="H248" s="37"/>
      <c r="I248" s="37"/>
      <c r="J248" s="37">
        <v>42</v>
      </c>
      <c r="K248" s="37">
        <v>3</v>
      </c>
      <c r="L248" s="37">
        <v>1</v>
      </c>
      <c r="M248" s="37"/>
      <c r="N248" s="37">
        <v>46</v>
      </c>
      <c r="O248" s="37"/>
      <c r="P248" s="37"/>
      <c r="Q248" s="37"/>
      <c r="R248" s="37">
        <v>1</v>
      </c>
      <c r="S248" s="37">
        <v>4</v>
      </c>
      <c r="T248" s="37">
        <v>10</v>
      </c>
      <c r="U248" s="37">
        <v>1</v>
      </c>
      <c r="V248" s="37"/>
      <c r="W248" s="37">
        <v>5</v>
      </c>
      <c r="X248" s="37">
        <v>0</v>
      </c>
      <c r="Y248" s="37">
        <v>0</v>
      </c>
      <c r="Z248" s="37">
        <v>1</v>
      </c>
      <c r="AA248" s="37">
        <v>6</v>
      </c>
      <c r="AB248" s="37">
        <v>0</v>
      </c>
      <c r="AC248" s="37">
        <v>21</v>
      </c>
      <c r="AD248" s="37">
        <v>0</v>
      </c>
      <c r="AE248" s="37"/>
      <c r="AF248" s="37">
        <v>49</v>
      </c>
      <c r="AG248" s="37"/>
      <c r="AH248" s="37"/>
      <c r="AI248" s="37"/>
      <c r="AJ248" s="37">
        <v>19</v>
      </c>
      <c r="AK248" s="37"/>
      <c r="AL248" s="37"/>
      <c r="AM248" s="37"/>
      <c r="AN248" s="37">
        <v>0</v>
      </c>
      <c r="AO248" s="37"/>
      <c r="AP248" s="37">
        <v>0</v>
      </c>
      <c r="AQ248" s="37"/>
      <c r="AR248" s="37"/>
      <c r="AS248" s="37"/>
      <c r="AT248" s="37">
        <v>0</v>
      </c>
    </row>
    <row r="249" spans="2:46" ht="20.100000000000001" customHeight="1" x14ac:dyDescent="0.2">
      <c r="D249" s="38" t="s">
        <v>206</v>
      </c>
      <c r="F249" s="39">
        <v>8</v>
      </c>
      <c r="G249" s="40"/>
      <c r="H249" s="40"/>
      <c r="I249" s="40"/>
      <c r="J249" s="39">
        <v>48</v>
      </c>
      <c r="K249" s="39">
        <v>5</v>
      </c>
      <c r="L249" s="39">
        <v>1</v>
      </c>
      <c r="M249" s="40"/>
      <c r="N249" s="39">
        <v>54</v>
      </c>
      <c r="O249" s="40"/>
      <c r="P249" s="40"/>
      <c r="Q249" s="40"/>
      <c r="R249" s="39">
        <v>0</v>
      </c>
      <c r="S249" s="39">
        <v>5</v>
      </c>
      <c r="T249" s="39">
        <v>16</v>
      </c>
      <c r="U249" s="39">
        <v>5</v>
      </c>
      <c r="V249" s="40"/>
      <c r="W249" s="39">
        <v>3</v>
      </c>
      <c r="X249" s="39">
        <v>0</v>
      </c>
      <c r="Y249" s="39">
        <v>0</v>
      </c>
      <c r="Z249" s="39">
        <v>2</v>
      </c>
      <c r="AA249" s="39">
        <v>5</v>
      </c>
      <c r="AB249" s="39">
        <v>1</v>
      </c>
      <c r="AC249" s="39">
        <v>16</v>
      </c>
      <c r="AD249" s="39">
        <v>0</v>
      </c>
      <c r="AE249" s="40"/>
      <c r="AF249" s="39">
        <v>53</v>
      </c>
      <c r="AG249" s="40"/>
      <c r="AH249" s="40"/>
      <c r="AI249" s="40"/>
      <c r="AJ249" s="39">
        <v>9</v>
      </c>
      <c r="AK249" s="40"/>
      <c r="AL249" s="40"/>
      <c r="AM249" s="40"/>
      <c r="AN249" s="39">
        <v>0</v>
      </c>
      <c r="AO249" s="40"/>
      <c r="AP249" s="39">
        <v>0</v>
      </c>
      <c r="AQ249" s="40"/>
      <c r="AR249" s="40"/>
      <c r="AS249" s="40"/>
      <c r="AT249" s="39">
        <v>0</v>
      </c>
    </row>
    <row r="250" spans="2:46" ht="20.100000000000001" customHeight="1" x14ac:dyDescent="0.2">
      <c r="D250" s="2" t="s">
        <v>207</v>
      </c>
      <c r="F250" s="37">
        <v>38</v>
      </c>
      <c r="G250" s="37"/>
      <c r="H250" s="37"/>
      <c r="I250" s="37"/>
      <c r="J250" s="37">
        <v>191</v>
      </c>
      <c r="K250" s="37">
        <v>2</v>
      </c>
      <c r="L250" s="37">
        <v>1</v>
      </c>
      <c r="M250" s="37"/>
      <c r="N250" s="37">
        <v>194</v>
      </c>
      <c r="O250" s="37"/>
      <c r="P250" s="37"/>
      <c r="Q250" s="37"/>
      <c r="R250" s="37">
        <v>1</v>
      </c>
      <c r="S250" s="37">
        <v>8</v>
      </c>
      <c r="T250" s="37">
        <v>32</v>
      </c>
      <c r="U250" s="37">
        <v>20</v>
      </c>
      <c r="V250" s="37"/>
      <c r="W250" s="37">
        <v>33</v>
      </c>
      <c r="X250" s="37">
        <v>0</v>
      </c>
      <c r="Y250" s="37">
        <v>0</v>
      </c>
      <c r="Z250" s="37">
        <v>2</v>
      </c>
      <c r="AA250" s="37">
        <v>32</v>
      </c>
      <c r="AB250" s="37">
        <v>5</v>
      </c>
      <c r="AC250" s="37">
        <v>56</v>
      </c>
      <c r="AD250" s="37">
        <v>0</v>
      </c>
      <c r="AE250" s="37"/>
      <c r="AF250" s="37">
        <v>189</v>
      </c>
      <c r="AG250" s="37"/>
      <c r="AH250" s="37"/>
      <c r="AI250" s="37"/>
      <c r="AJ250" s="37">
        <v>43</v>
      </c>
      <c r="AK250" s="37"/>
      <c r="AL250" s="37"/>
      <c r="AM250" s="37"/>
      <c r="AN250" s="37">
        <v>0</v>
      </c>
      <c r="AO250" s="37"/>
      <c r="AP250" s="37">
        <v>0</v>
      </c>
      <c r="AQ250" s="37"/>
      <c r="AR250" s="37"/>
      <c r="AS250" s="37"/>
      <c r="AT250" s="37">
        <v>0</v>
      </c>
    </row>
    <row r="251" spans="2:46" ht="20.100000000000001" customHeight="1" x14ac:dyDescent="0.2">
      <c r="D251" s="38" t="s">
        <v>208</v>
      </c>
      <c r="F251" s="39">
        <v>47</v>
      </c>
      <c r="G251" s="40"/>
      <c r="H251" s="40"/>
      <c r="I251" s="40"/>
      <c r="J251" s="39">
        <v>200</v>
      </c>
      <c r="K251" s="39">
        <v>8</v>
      </c>
      <c r="L251" s="39">
        <v>0</v>
      </c>
      <c r="M251" s="40"/>
      <c r="N251" s="39">
        <v>208</v>
      </c>
      <c r="O251" s="40"/>
      <c r="P251" s="40"/>
      <c r="Q251" s="40"/>
      <c r="R251" s="39">
        <v>1</v>
      </c>
      <c r="S251" s="39">
        <v>3</v>
      </c>
      <c r="T251" s="39">
        <v>38</v>
      </c>
      <c r="U251" s="39">
        <v>13</v>
      </c>
      <c r="V251" s="40"/>
      <c r="W251" s="39">
        <v>21</v>
      </c>
      <c r="X251" s="39">
        <v>1</v>
      </c>
      <c r="Y251" s="39">
        <v>0</v>
      </c>
      <c r="Z251" s="39">
        <v>3</v>
      </c>
      <c r="AA251" s="39">
        <v>25</v>
      </c>
      <c r="AB251" s="39">
        <v>4</v>
      </c>
      <c r="AC251" s="39">
        <v>96</v>
      </c>
      <c r="AD251" s="39">
        <v>1</v>
      </c>
      <c r="AE251" s="40"/>
      <c r="AF251" s="39">
        <v>206</v>
      </c>
      <c r="AG251" s="40"/>
      <c r="AH251" s="40"/>
      <c r="AI251" s="40"/>
      <c r="AJ251" s="39">
        <v>49</v>
      </c>
      <c r="AK251" s="40"/>
      <c r="AL251" s="40"/>
      <c r="AM251" s="40"/>
      <c r="AN251" s="39">
        <v>0</v>
      </c>
      <c r="AO251" s="40"/>
      <c r="AP251" s="39">
        <v>0</v>
      </c>
      <c r="AQ251" s="40"/>
      <c r="AR251" s="40"/>
      <c r="AS251" s="40"/>
      <c r="AT251" s="39">
        <v>0</v>
      </c>
    </row>
    <row r="252" spans="2:46" ht="20.100000000000001" customHeight="1" x14ac:dyDescent="0.2">
      <c r="D252" s="2" t="s">
        <v>209</v>
      </c>
      <c r="F252" s="37">
        <v>0</v>
      </c>
      <c r="G252" s="37"/>
      <c r="H252" s="37"/>
      <c r="I252" s="37"/>
      <c r="J252" s="37">
        <v>41</v>
      </c>
      <c r="K252" s="37">
        <v>1</v>
      </c>
      <c r="L252" s="37">
        <v>0</v>
      </c>
      <c r="M252" s="37"/>
      <c r="N252" s="37">
        <v>42</v>
      </c>
      <c r="O252" s="37"/>
      <c r="P252" s="37"/>
      <c r="Q252" s="37"/>
      <c r="R252" s="37">
        <v>0</v>
      </c>
      <c r="S252" s="37">
        <v>3</v>
      </c>
      <c r="T252" s="37">
        <v>5</v>
      </c>
      <c r="U252" s="37">
        <v>4</v>
      </c>
      <c r="V252" s="37"/>
      <c r="W252" s="37">
        <v>1</v>
      </c>
      <c r="X252" s="37">
        <v>0</v>
      </c>
      <c r="Y252" s="37">
        <v>0</v>
      </c>
      <c r="Z252" s="37">
        <v>0</v>
      </c>
      <c r="AA252" s="37">
        <v>3</v>
      </c>
      <c r="AB252" s="37">
        <v>0</v>
      </c>
      <c r="AC252" s="37">
        <v>18</v>
      </c>
      <c r="AD252" s="37">
        <v>0</v>
      </c>
      <c r="AE252" s="37"/>
      <c r="AF252" s="37">
        <v>34</v>
      </c>
      <c r="AG252" s="37"/>
      <c r="AH252" s="37"/>
      <c r="AI252" s="37"/>
      <c r="AJ252" s="37">
        <v>8</v>
      </c>
      <c r="AK252" s="37"/>
      <c r="AL252" s="37"/>
      <c r="AM252" s="37"/>
      <c r="AN252" s="37">
        <v>0</v>
      </c>
      <c r="AO252" s="37"/>
      <c r="AP252" s="37">
        <v>0</v>
      </c>
      <c r="AQ252" s="37"/>
      <c r="AR252" s="37"/>
      <c r="AS252" s="37"/>
      <c r="AT252" s="37">
        <v>0</v>
      </c>
    </row>
    <row r="253" spans="2:46" ht="20.100000000000001" customHeight="1" x14ac:dyDescent="0.2">
      <c r="D253" s="38" t="s">
        <v>210</v>
      </c>
      <c r="F253" s="39">
        <v>71</v>
      </c>
      <c r="G253" s="40"/>
      <c r="H253" s="40"/>
      <c r="I253" s="40"/>
      <c r="J253" s="39">
        <v>185</v>
      </c>
      <c r="K253" s="39">
        <v>15</v>
      </c>
      <c r="L253" s="39">
        <v>5</v>
      </c>
      <c r="M253" s="40"/>
      <c r="N253" s="39">
        <v>205</v>
      </c>
      <c r="O253" s="40"/>
      <c r="P253" s="40"/>
      <c r="Q253" s="40"/>
      <c r="R253" s="39">
        <v>1</v>
      </c>
      <c r="S253" s="39">
        <v>5</v>
      </c>
      <c r="T253" s="39">
        <v>36</v>
      </c>
      <c r="U253" s="39">
        <v>10</v>
      </c>
      <c r="V253" s="40"/>
      <c r="W253" s="39">
        <v>26</v>
      </c>
      <c r="X253" s="39">
        <v>0</v>
      </c>
      <c r="Y253" s="39">
        <v>1</v>
      </c>
      <c r="Z253" s="39">
        <v>6</v>
      </c>
      <c r="AA253" s="39">
        <v>33</v>
      </c>
      <c r="AB253" s="39">
        <v>9</v>
      </c>
      <c r="AC253" s="39">
        <v>94</v>
      </c>
      <c r="AD253" s="39">
        <v>0</v>
      </c>
      <c r="AE253" s="40"/>
      <c r="AF253" s="39">
        <v>221</v>
      </c>
      <c r="AG253" s="40"/>
      <c r="AH253" s="40"/>
      <c r="AI253" s="40"/>
      <c r="AJ253" s="39">
        <v>55</v>
      </c>
      <c r="AK253" s="40"/>
      <c r="AL253" s="40"/>
      <c r="AM253" s="40"/>
      <c r="AN253" s="39">
        <v>0</v>
      </c>
      <c r="AO253" s="40"/>
      <c r="AP253" s="39">
        <v>0</v>
      </c>
      <c r="AQ253" s="40"/>
      <c r="AR253" s="40"/>
      <c r="AS253" s="40"/>
      <c r="AT253" s="39">
        <v>9</v>
      </c>
    </row>
    <row r="254" spans="2:46" ht="20.100000000000001" customHeight="1" x14ac:dyDescent="0.2">
      <c r="D254" s="2" t="s">
        <v>211</v>
      </c>
      <c r="F254" s="37">
        <v>0</v>
      </c>
      <c r="G254" s="37"/>
      <c r="H254" s="37"/>
      <c r="I254" s="37"/>
      <c r="J254" s="37">
        <v>14</v>
      </c>
      <c r="K254" s="37">
        <v>0</v>
      </c>
      <c r="L254" s="37">
        <v>0</v>
      </c>
      <c r="M254" s="37"/>
      <c r="N254" s="37">
        <v>14</v>
      </c>
      <c r="O254" s="37"/>
      <c r="P254" s="37"/>
      <c r="Q254" s="37"/>
      <c r="R254" s="37">
        <v>0</v>
      </c>
      <c r="S254" s="37">
        <v>0</v>
      </c>
      <c r="T254" s="37">
        <v>0</v>
      </c>
      <c r="U254" s="37">
        <v>0</v>
      </c>
      <c r="V254" s="37"/>
      <c r="W254" s="37">
        <v>0</v>
      </c>
      <c r="X254" s="37">
        <v>0</v>
      </c>
      <c r="Y254" s="37">
        <v>0</v>
      </c>
      <c r="Z254" s="37">
        <v>0</v>
      </c>
      <c r="AA254" s="37">
        <v>1</v>
      </c>
      <c r="AB254" s="37">
        <v>0</v>
      </c>
      <c r="AC254" s="37">
        <v>0</v>
      </c>
      <c r="AD254" s="37">
        <v>0</v>
      </c>
      <c r="AE254" s="37"/>
      <c r="AF254" s="37">
        <v>1</v>
      </c>
      <c r="AG254" s="37"/>
      <c r="AH254" s="37"/>
      <c r="AI254" s="37"/>
      <c r="AJ254" s="37">
        <v>13</v>
      </c>
      <c r="AK254" s="37"/>
      <c r="AL254" s="37"/>
      <c r="AM254" s="37"/>
      <c r="AN254" s="37">
        <v>0</v>
      </c>
      <c r="AO254" s="37"/>
      <c r="AP254" s="37">
        <v>0</v>
      </c>
      <c r="AQ254" s="37"/>
      <c r="AR254" s="37"/>
      <c r="AS254" s="37"/>
      <c r="AT254" s="37">
        <v>0</v>
      </c>
    </row>
    <row r="255" spans="2:46" ht="20.100000000000001" customHeight="1" x14ac:dyDescent="0.2">
      <c r="D255" s="38" t="s">
        <v>212</v>
      </c>
      <c r="F255" s="39">
        <v>0</v>
      </c>
      <c r="G255" s="40"/>
      <c r="H255" s="40"/>
      <c r="I255" s="40"/>
      <c r="J255" s="39">
        <v>20</v>
      </c>
      <c r="K255" s="39">
        <v>0</v>
      </c>
      <c r="L255" s="39">
        <v>0</v>
      </c>
      <c r="M255" s="40"/>
      <c r="N255" s="39">
        <v>20</v>
      </c>
      <c r="O255" s="40"/>
      <c r="P255" s="40"/>
      <c r="Q255" s="40"/>
      <c r="R255" s="39">
        <v>0</v>
      </c>
      <c r="S255" s="39">
        <v>2</v>
      </c>
      <c r="T255" s="39">
        <v>3</v>
      </c>
      <c r="U255" s="39">
        <v>0</v>
      </c>
      <c r="V255" s="40"/>
      <c r="W255" s="39">
        <v>0</v>
      </c>
      <c r="X255" s="39">
        <v>0</v>
      </c>
      <c r="Y255" s="39">
        <v>0</v>
      </c>
      <c r="Z255" s="39">
        <v>0</v>
      </c>
      <c r="AA255" s="39">
        <v>0</v>
      </c>
      <c r="AB255" s="39">
        <v>0</v>
      </c>
      <c r="AC255" s="39">
        <v>0</v>
      </c>
      <c r="AD255" s="39">
        <v>0</v>
      </c>
      <c r="AE255" s="40"/>
      <c r="AF255" s="39">
        <v>5</v>
      </c>
      <c r="AG255" s="40"/>
      <c r="AH255" s="40"/>
      <c r="AI255" s="40"/>
      <c r="AJ255" s="39">
        <v>15</v>
      </c>
      <c r="AK255" s="40"/>
      <c r="AL255" s="40"/>
      <c r="AM255" s="40"/>
      <c r="AN255" s="39">
        <v>0</v>
      </c>
      <c r="AO255" s="40"/>
      <c r="AP255" s="39">
        <v>0</v>
      </c>
      <c r="AQ255" s="40"/>
      <c r="AR255" s="40"/>
      <c r="AS255" s="40"/>
      <c r="AT255" s="39">
        <v>0</v>
      </c>
    </row>
    <row r="256" spans="2:46"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spans="1:46" s="1" customFormat="1" ht="20.100000000000001" customHeight="1" x14ac:dyDescent="0.2">
      <c r="A257" s="3"/>
      <c r="B257" s="6"/>
      <c r="C257" s="42" t="s">
        <v>180</v>
      </c>
      <c r="D257" s="42"/>
      <c r="E257" s="5"/>
      <c r="F257" s="44">
        <v>512</v>
      </c>
      <c r="G257" s="45"/>
      <c r="H257" s="45"/>
      <c r="I257" s="45"/>
      <c r="J257" s="44">
        <v>1344</v>
      </c>
      <c r="K257" s="44">
        <v>45</v>
      </c>
      <c r="L257" s="44">
        <v>35</v>
      </c>
      <c r="M257" s="45"/>
      <c r="N257" s="44">
        <v>1424</v>
      </c>
      <c r="O257" s="45"/>
      <c r="P257" s="45"/>
      <c r="Q257" s="45"/>
      <c r="R257" s="44">
        <v>6</v>
      </c>
      <c r="S257" s="44">
        <v>55</v>
      </c>
      <c r="T257" s="44">
        <v>301</v>
      </c>
      <c r="U257" s="44">
        <v>77</v>
      </c>
      <c r="V257" s="45"/>
      <c r="W257" s="44">
        <v>157</v>
      </c>
      <c r="X257" s="44">
        <v>3</v>
      </c>
      <c r="Y257" s="44">
        <v>1</v>
      </c>
      <c r="Z257" s="44">
        <v>31</v>
      </c>
      <c r="AA257" s="44">
        <v>191</v>
      </c>
      <c r="AB257" s="44">
        <v>34</v>
      </c>
      <c r="AC257" s="44">
        <v>567</v>
      </c>
      <c r="AD257" s="44">
        <v>5</v>
      </c>
      <c r="AE257" s="45"/>
      <c r="AF257" s="44">
        <v>1428</v>
      </c>
      <c r="AG257" s="45"/>
      <c r="AH257" s="45"/>
      <c r="AI257" s="45"/>
      <c r="AJ257" s="44">
        <v>508</v>
      </c>
      <c r="AK257" s="45"/>
      <c r="AL257" s="45"/>
      <c r="AM257" s="45"/>
      <c r="AN257" s="44">
        <v>0</v>
      </c>
      <c r="AO257" s="45"/>
      <c r="AP257" s="44">
        <v>0</v>
      </c>
      <c r="AQ257" s="45"/>
      <c r="AR257" s="45"/>
      <c r="AS257" s="45"/>
      <c r="AT257" s="44">
        <v>62</v>
      </c>
    </row>
    <row r="258" spans="1:46"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row>
    <row r="259" spans="1:46" s="1" customFormat="1" ht="20.100000000000001" customHeight="1" x14ac:dyDescent="0.25">
      <c r="A259" s="3"/>
      <c r="B259" s="49" t="s">
        <v>213</v>
      </c>
      <c r="C259" s="50"/>
      <c r="D259" s="50"/>
      <c r="E259" s="5"/>
      <c r="F259" s="51">
        <v>512</v>
      </c>
      <c r="G259" s="52"/>
      <c r="H259" s="52"/>
      <c r="I259" s="52"/>
      <c r="J259" s="51">
        <v>1344</v>
      </c>
      <c r="K259" s="51">
        <v>45</v>
      </c>
      <c r="L259" s="51">
        <v>35</v>
      </c>
      <c r="M259" s="52"/>
      <c r="N259" s="51">
        <v>1424</v>
      </c>
      <c r="O259" s="52"/>
      <c r="P259" s="52"/>
      <c r="Q259" s="52"/>
      <c r="R259" s="51">
        <v>6</v>
      </c>
      <c r="S259" s="51">
        <v>55</v>
      </c>
      <c r="T259" s="51">
        <v>301</v>
      </c>
      <c r="U259" s="51">
        <v>77</v>
      </c>
      <c r="V259" s="52"/>
      <c r="W259" s="51">
        <v>157</v>
      </c>
      <c r="X259" s="51">
        <v>3</v>
      </c>
      <c r="Y259" s="51">
        <v>1</v>
      </c>
      <c r="Z259" s="51">
        <v>31</v>
      </c>
      <c r="AA259" s="51">
        <v>191</v>
      </c>
      <c r="AB259" s="51">
        <v>34</v>
      </c>
      <c r="AC259" s="51">
        <v>567</v>
      </c>
      <c r="AD259" s="51">
        <v>5</v>
      </c>
      <c r="AE259" s="52"/>
      <c r="AF259" s="51">
        <v>1428</v>
      </c>
      <c r="AG259" s="52"/>
      <c r="AH259" s="52"/>
      <c r="AI259" s="52"/>
      <c r="AJ259" s="51">
        <v>508</v>
      </c>
      <c r="AK259" s="52"/>
      <c r="AL259" s="52"/>
      <c r="AM259" s="52"/>
      <c r="AN259" s="51">
        <v>0</v>
      </c>
      <c r="AO259" s="52"/>
      <c r="AP259" s="51">
        <v>0</v>
      </c>
      <c r="AQ259" s="52"/>
      <c r="AR259" s="52"/>
      <c r="AS259" s="52"/>
      <c r="AT259" s="51">
        <v>62</v>
      </c>
    </row>
    <row r="260" spans="1:46"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spans="1:46"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spans="1:46"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spans="1:46" ht="20.100000000000001" customHeight="1" x14ac:dyDescent="0.2">
      <c r="D263" s="2" t="s">
        <v>215</v>
      </c>
      <c r="F263" s="37">
        <v>0</v>
      </c>
      <c r="G263" s="37"/>
      <c r="H263" s="37"/>
      <c r="I263" s="37"/>
      <c r="J263" s="37">
        <v>2</v>
      </c>
      <c r="K263" s="37">
        <v>1</v>
      </c>
      <c r="L263" s="37">
        <v>3</v>
      </c>
      <c r="M263" s="37"/>
      <c r="N263" s="37">
        <v>6</v>
      </c>
      <c r="O263" s="37"/>
      <c r="P263" s="37"/>
      <c r="Q263" s="37"/>
      <c r="R263" s="37">
        <v>0</v>
      </c>
      <c r="S263" s="37">
        <v>1</v>
      </c>
      <c r="T263" s="37">
        <v>1</v>
      </c>
      <c r="U263" s="37">
        <v>0</v>
      </c>
      <c r="V263" s="37"/>
      <c r="W263" s="37">
        <v>19</v>
      </c>
      <c r="X263" s="37">
        <v>0</v>
      </c>
      <c r="Y263" s="37">
        <v>0</v>
      </c>
      <c r="Z263" s="37">
        <v>3</v>
      </c>
      <c r="AA263" s="37">
        <v>10</v>
      </c>
      <c r="AB263" s="37">
        <v>1</v>
      </c>
      <c r="AC263" s="37">
        <v>19</v>
      </c>
      <c r="AD263" s="37">
        <v>0</v>
      </c>
      <c r="AE263" s="37"/>
      <c r="AF263" s="37">
        <v>54</v>
      </c>
      <c r="AG263" s="37"/>
      <c r="AH263" s="37"/>
      <c r="AI263" s="37"/>
      <c r="AJ263" s="37">
        <v>4</v>
      </c>
      <c r="AK263" s="37"/>
      <c r="AL263" s="37"/>
      <c r="AM263" s="37"/>
      <c r="AN263" s="37">
        <v>52</v>
      </c>
      <c r="AO263" s="37"/>
      <c r="AP263" s="37">
        <v>0</v>
      </c>
      <c r="AQ263" s="37"/>
      <c r="AR263" s="37"/>
      <c r="AS263" s="37"/>
      <c r="AT263" s="37">
        <v>0</v>
      </c>
    </row>
    <row r="264" spans="1:46" ht="20.100000000000001" customHeight="1" x14ac:dyDescent="0.2">
      <c r="D264" s="38" t="s">
        <v>216</v>
      </c>
      <c r="F264" s="39">
        <v>0</v>
      </c>
      <c r="G264" s="40"/>
      <c r="H264" s="40"/>
      <c r="I264" s="40"/>
      <c r="J264" s="39">
        <v>0</v>
      </c>
      <c r="K264" s="39">
        <v>4</v>
      </c>
      <c r="L264" s="39">
        <v>0</v>
      </c>
      <c r="M264" s="40"/>
      <c r="N264" s="39">
        <v>4</v>
      </c>
      <c r="O264" s="40"/>
      <c r="P264" s="40"/>
      <c r="Q264" s="40"/>
      <c r="R264" s="39">
        <v>0</v>
      </c>
      <c r="S264" s="39">
        <v>1</v>
      </c>
      <c r="T264" s="39">
        <v>0</v>
      </c>
      <c r="U264" s="39">
        <v>1</v>
      </c>
      <c r="V264" s="40"/>
      <c r="W264" s="39">
        <v>11</v>
      </c>
      <c r="X264" s="39">
        <v>2</v>
      </c>
      <c r="Y264" s="39">
        <v>1</v>
      </c>
      <c r="Z264" s="39">
        <v>2</v>
      </c>
      <c r="AA264" s="39">
        <v>6</v>
      </c>
      <c r="AB264" s="39">
        <v>1</v>
      </c>
      <c r="AC264" s="39">
        <v>24</v>
      </c>
      <c r="AD264" s="39">
        <v>0</v>
      </c>
      <c r="AE264" s="40"/>
      <c r="AF264" s="39">
        <v>49</v>
      </c>
      <c r="AG264" s="40"/>
      <c r="AH264" s="40"/>
      <c r="AI264" s="40"/>
      <c r="AJ264" s="39">
        <v>4</v>
      </c>
      <c r="AK264" s="40"/>
      <c r="AL264" s="40"/>
      <c r="AM264" s="40"/>
      <c r="AN264" s="39">
        <v>49</v>
      </c>
      <c r="AO264" s="40"/>
      <c r="AP264" s="39">
        <v>0</v>
      </c>
      <c r="AQ264" s="40"/>
      <c r="AR264" s="40"/>
      <c r="AS264" s="40"/>
      <c r="AT264" s="39">
        <v>0</v>
      </c>
    </row>
    <row r="265" spans="1:46" ht="20.100000000000001" customHeight="1" x14ac:dyDescent="0.2">
      <c r="D265" s="2" t="s">
        <v>217</v>
      </c>
      <c r="F265" s="37">
        <v>0</v>
      </c>
      <c r="G265" s="37"/>
      <c r="H265" s="37"/>
      <c r="I265" s="37"/>
      <c r="J265" s="37">
        <v>0</v>
      </c>
      <c r="K265" s="37">
        <v>2</v>
      </c>
      <c r="L265" s="37">
        <v>1</v>
      </c>
      <c r="M265" s="37"/>
      <c r="N265" s="37">
        <v>3</v>
      </c>
      <c r="O265" s="37"/>
      <c r="P265" s="37"/>
      <c r="Q265" s="37"/>
      <c r="R265" s="37">
        <v>0</v>
      </c>
      <c r="S265" s="37">
        <v>1</v>
      </c>
      <c r="T265" s="37">
        <v>5</v>
      </c>
      <c r="U265" s="37">
        <v>0</v>
      </c>
      <c r="V265" s="37"/>
      <c r="W265" s="37">
        <v>24</v>
      </c>
      <c r="X265" s="37">
        <v>1</v>
      </c>
      <c r="Y265" s="37">
        <v>0</v>
      </c>
      <c r="Z265" s="37">
        <v>6</v>
      </c>
      <c r="AA265" s="37">
        <v>14</v>
      </c>
      <c r="AB265" s="37">
        <v>5</v>
      </c>
      <c r="AC265" s="37">
        <v>56</v>
      </c>
      <c r="AD265" s="37">
        <v>0</v>
      </c>
      <c r="AE265" s="37"/>
      <c r="AF265" s="37">
        <v>112</v>
      </c>
      <c r="AG265" s="37"/>
      <c r="AH265" s="37"/>
      <c r="AI265" s="37"/>
      <c r="AJ265" s="37">
        <v>15</v>
      </c>
      <c r="AK265" s="37"/>
      <c r="AL265" s="37"/>
      <c r="AM265" s="37"/>
      <c r="AN265" s="37">
        <v>124</v>
      </c>
      <c r="AO265" s="37"/>
      <c r="AP265" s="37">
        <v>0</v>
      </c>
      <c r="AQ265" s="37"/>
      <c r="AR265" s="37"/>
      <c r="AS265" s="37"/>
      <c r="AT265" s="37">
        <v>19</v>
      </c>
    </row>
    <row r="266" spans="1:46" ht="20.100000000000001" customHeight="1" x14ac:dyDescent="0.2">
      <c r="D266" s="38" t="s">
        <v>218</v>
      </c>
      <c r="F266" s="39">
        <v>0</v>
      </c>
      <c r="G266" s="40"/>
      <c r="H266" s="40"/>
      <c r="I266" s="40"/>
      <c r="J266" s="39">
        <v>0</v>
      </c>
      <c r="K266" s="39">
        <v>0</v>
      </c>
      <c r="L266" s="39">
        <v>0</v>
      </c>
      <c r="M266" s="40"/>
      <c r="N266" s="39">
        <v>0</v>
      </c>
      <c r="O266" s="40"/>
      <c r="P266" s="40"/>
      <c r="Q266" s="40"/>
      <c r="R266" s="39">
        <v>0</v>
      </c>
      <c r="S266" s="39">
        <v>0</v>
      </c>
      <c r="T266" s="39">
        <v>0</v>
      </c>
      <c r="U266" s="39">
        <v>0</v>
      </c>
      <c r="V266" s="40"/>
      <c r="W266" s="39">
        <v>0</v>
      </c>
      <c r="X266" s="39">
        <v>0</v>
      </c>
      <c r="Y266" s="39">
        <v>0</v>
      </c>
      <c r="Z266" s="39">
        <v>0</v>
      </c>
      <c r="AA266" s="39">
        <v>0</v>
      </c>
      <c r="AB266" s="39">
        <v>0</v>
      </c>
      <c r="AC266" s="39">
        <v>0</v>
      </c>
      <c r="AD266" s="39">
        <v>0</v>
      </c>
      <c r="AE266" s="40"/>
      <c r="AF266" s="39">
        <v>0</v>
      </c>
      <c r="AG266" s="40"/>
      <c r="AH266" s="40"/>
      <c r="AI266" s="40"/>
      <c r="AJ266" s="39">
        <v>0</v>
      </c>
      <c r="AK266" s="40"/>
      <c r="AL266" s="40"/>
      <c r="AM266" s="40"/>
      <c r="AN266" s="39">
        <v>0</v>
      </c>
      <c r="AO266" s="40"/>
      <c r="AP266" s="39">
        <v>0</v>
      </c>
      <c r="AQ266" s="40"/>
      <c r="AR266" s="40"/>
      <c r="AS266" s="40"/>
      <c r="AT266" s="39">
        <v>0</v>
      </c>
    </row>
    <row r="267" spans="1:46" ht="20.100000000000001" customHeight="1" x14ac:dyDescent="0.2">
      <c r="D267" s="2" t="s">
        <v>219</v>
      </c>
      <c r="F267" s="37">
        <v>0</v>
      </c>
      <c r="G267" s="37"/>
      <c r="H267" s="37"/>
      <c r="I267" s="37"/>
      <c r="J267" s="37">
        <v>0</v>
      </c>
      <c r="K267" s="37">
        <v>0</v>
      </c>
      <c r="L267" s="37">
        <v>0</v>
      </c>
      <c r="M267" s="37"/>
      <c r="N267" s="37">
        <v>0</v>
      </c>
      <c r="O267" s="37"/>
      <c r="P267" s="37"/>
      <c r="Q267" s="37"/>
      <c r="R267" s="37">
        <v>0</v>
      </c>
      <c r="S267" s="37">
        <v>0</v>
      </c>
      <c r="T267" s="37">
        <v>0</v>
      </c>
      <c r="U267" s="37">
        <v>0</v>
      </c>
      <c r="V267" s="37"/>
      <c r="W267" s="37">
        <v>0</v>
      </c>
      <c r="X267" s="37">
        <v>0</v>
      </c>
      <c r="Y267" s="37">
        <v>0</v>
      </c>
      <c r="Z267" s="37">
        <v>0</v>
      </c>
      <c r="AA267" s="37">
        <v>0</v>
      </c>
      <c r="AB267" s="37">
        <v>0</v>
      </c>
      <c r="AC267" s="37">
        <v>0</v>
      </c>
      <c r="AD267" s="37">
        <v>0</v>
      </c>
      <c r="AE267" s="37"/>
      <c r="AF267" s="37">
        <v>0</v>
      </c>
      <c r="AG267" s="37"/>
      <c r="AH267" s="37"/>
      <c r="AI267" s="37"/>
      <c r="AJ267" s="37">
        <v>0</v>
      </c>
      <c r="AK267" s="37"/>
      <c r="AL267" s="37"/>
      <c r="AM267" s="37"/>
      <c r="AN267" s="37">
        <v>0</v>
      </c>
      <c r="AO267" s="37"/>
      <c r="AP267" s="37">
        <v>0</v>
      </c>
      <c r="AQ267" s="37"/>
      <c r="AR267" s="37"/>
      <c r="AS267" s="37"/>
      <c r="AT267" s="37">
        <v>0</v>
      </c>
    </row>
    <row r="268" spans="1:46"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spans="1:46" ht="20.100000000000001" customHeight="1" x14ac:dyDescent="0.2">
      <c r="C269" s="42" t="s">
        <v>112</v>
      </c>
      <c r="D269" s="42"/>
      <c r="F269" s="44">
        <v>0</v>
      </c>
      <c r="G269" s="45"/>
      <c r="H269" s="45"/>
      <c r="I269" s="45"/>
      <c r="J269" s="44">
        <v>2</v>
      </c>
      <c r="K269" s="44">
        <v>7</v>
      </c>
      <c r="L269" s="44">
        <v>4</v>
      </c>
      <c r="M269" s="45"/>
      <c r="N269" s="44">
        <v>13</v>
      </c>
      <c r="O269" s="45"/>
      <c r="P269" s="45"/>
      <c r="Q269" s="45"/>
      <c r="R269" s="44">
        <v>0</v>
      </c>
      <c r="S269" s="44">
        <v>3</v>
      </c>
      <c r="T269" s="44">
        <v>6</v>
      </c>
      <c r="U269" s="44">
        <v>1</v>
      </c>
      <c r="V269" s="45"/>
      <c r="W269" s="44">
        <v>54</v>
      </c>
      <c r="X269" s="44">
        <v>3</v>
      </c>
      <c r="Y269" s="44">
        <v>1</v>
      </c>
      <c r="Z269" s="44">
        <v>11</v>
      </c>
      <c r="AA269" s="44">
        <v>30</v>
      </c>
      <c r="AB269" s="44">
        <v>7</v>
      </c>
      <c r="AC269" s="44">
        <v>99</v>
      </c>
      <c r="AD269" s="44">
        <v>0</v>
      </c>
      <c r="AE269" s="45"/>
      <c r="AF269" s="44">
        <v>215</v>
      </c>
      <c r="AG269" s="45"/>
      <c r="AH269" s="45"/>
      <c r="AI269" s="45"/>
      <c r="AJ269" s="44">
        <v>23</v>
      </c>
      <c r="AK269" s="45"/>
      <c r="AL269" s="45"/>
      <c r="AM269" s="45"/>
      <c r="AN269" s="44">
        <v>225</v>
      </c>
      <c r="AO269" s="45"/>
      <c r="AP269" s="44">
        <v>0</v>
      </c>
      <c r="AQ269" s="45"/>
      <c r="AR269" s="45"/>
      <c r="AS269" s="45"/>
      <c r="AT269" s="44">
        <v>19</v>
      </c>
    </row>
    <row r="270" spans="1:46"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spans="1:46"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spans="1:46" ht="20.100000000000001" customHeight="1" x14ac:dyDescent="0.2">
      <c r="D272" s="2" t="s">
        <v>221</v>
      </c>
      <c r="F272" s="37">
        <v>0</v>
      </c>
      <c r="G272" s="37"/>
      <c r="H272" s="37"/>
      <c r="I272" s="37"/>
      <c r="J272" s="37">
        <v>391</v>
      </c>
      <c r="K272" s="37">
        <v>14</v>
      </c>
      <c r="L272" s="37">
        <v>3</v>
      </c>
      <c r="M272" s="37"/>
      <c r="N272" s="37">
        <v>408</v>
      </c>
      <c r="O272" s="37"/>
      <c r="P272" s="37"/>
      <c r="Q272" s="37"/>
      <c r="R272" s="37">
        <v>0</v>
      </c>
      <c r="S272" s="37">
        <v>7</v>
      </c>
      <c r="T272" s="37">
        <v>128</v>
      </c>
      <c r="U272" s="37">
        <v>26</v>
      </c>
      <c r="V272" s="37"/>
      <c r="W272" s="37">
        <v>32</v>
      </c>
      <c r="X272" s="37">
        <v>1</v>
      </c>
      <c r="Y272" s="37">
        <v>1</v>
      </c>
      <c r="Z272" s="37">
        <v>6</v>
      </c>
      <c r="AA272" s="37">
        <v>47</v>
      </c>
      <c r="AB272" s="37">
        <v>7</v>
      </c>
      <c r="AC272" s="37">
        <v>108</v>
      </c>
      <c r="AD272" s="37">
        <v>0</v>
      </c>
      <c r="AE272" s="37"/>
      <c r="AF272" s="37">
        <v>363</v>
      </c>
      <c r="AG272" s="37"/>
      <c r="AH272" s="37"/>
      <c r="AI272" s="37"/>
      <c r="AJ272" s="37">
        <v>120</v>
      </c>
      <c r="AK272" s="37"/>
      <c r="AL272" s="37"/>
      <c r="AM272" s="37"/>
      <c r="AN272" s="37">
        <v>75</v>
      </c>
      <c r="AO272" s="37"/>
      <c r="AP272" s="37">
        <v>0</v>
      </c>
      <c r="AQ272" s="37"/>
      <c r="AR272" s="37"/>
      <c r="AS272" s="37"/>
      <c r="AT272" s="37">
        <v>0</v>
      </c>
    </row>
    <row r="273" spans="3:46" ht="20.100000000000001" customHeight="1" x14ac:dyDescent="0.2">
      <c r="D273" s="38" t="s">
        <v>222</v>
      </c>
      <c r="F273" s="39">
        <v>0</v>
      </c>
      <c r="G273" s="40"/>
      <c r="H273" s="40"/>
      <c r="I273" s="40"/>
      <c r="J273" s="39">
        <v>391</v>
      </c>
      <c r="K273" s="39">
        <v>9</v>
      </c>
      <c r="L273" s="39">
        <v>3</v>
      </c>
      <c r="M273" s="40"/>
      <c r="N273" s="39">
        <v>403</v>
      </c>
      <c r="O273" s="40"/>
      <c r="P273" s="40"/>
      <c r="Q273" s="40"/>
      <c r="R273" s="39">
        <v>0</v>
      </c>
      <c r="S273" s="39">
        <v>14</v>
      </c>
      <c r="T273" s="39">
        <v>90</v>
      </c>
      <c r="U273" s="39">
        <v>24</v>
      </c>
      <c r="V273" s="40"/>
      <c r="W273" s="39">
        <v>51</v>
      </c>
      <c r="X273" s="39">
        <v>2</v>
      </c>
      <c r="Y273" s="39">
        <v>1</v>
      </c>
      <c r="Z273" s="39">
        <v>13</v>
      </c>
      <c r="AA273" s="39">
        <v>44</v>
      </c>
      <c r="AB273" s="39">
        <v>11</v>
      </c>
      <c r="AC273" s="39">
        <v>148</v>
      </c>
      <c r="AD273" s="39">
        <v>0</v>
      </c>
      <c r="AE273" s="40"/>
      <c r="AF273" s="39">
        <v>398</v>
      </c>
      <c r="AG273" s="40"/>
      <c r="AH273" s="40"/>
      <c r="AI273" s="40"/>
      <c r="AJ273" s="39">
        <v>199</v>
      </c>
      <c r="AK273" s="40"/>
      <c r="AL273" s="40"/>
      <c r="AM273" s="40"/>
      <c r="AN273" s="39">
        <v>194</v>
      </c>
      <c r="AO273" s="40"/>
      <c r="AP273" s="39">
        <v>0</v>
      </c>
      <c r="AQ273" s="40"/>
      <c r="AR273" s="40"/>
      <c r="AS273" s="40"/>
      <c r="AT273" s="39">
        <v>114</v>
      </c>
    </row>
    <row r="274" spans="3:46" ht="20.100000000000001" customHeight="1" x14ac:dyDescent="0.2">
      <c r="D274" s="2" t="s">
        <v>223</v>
      </c>
      <c r="F274" s="37">
        <v>0</v>
      </c>
      <c r="G274" s="37"/>
      <c r="H274" s="37"/>
      <c r="I274" s="37"/>
      <c r="J274" s="37">
        <v>407</v>
      </c>
      <c r="K274" s="37">
        <v>8</v>
      </c>
      <c r="L274" s="37">
        <v>0</v>
      </c>
      <c r="M274" s="37"/>
      <c r="N274" s="37">
        <v>415</v>
      </c>
      <c r="O274" s="37"/>
      <c r="P274" s="37"/>
      <c r="Q274" s="37"/>
      <c r="R274" s="37">
        <v>1</v>
      </c>
      <c r="S274" s="37">
        <v>20</v>
      </c>
      <c r="T274" s="37">
        <v>108</v>
      </c>
      <c r="U274" s="37">
        <v>24</v>
      </c>
      <c r="V274" s="37"/>
      <c r="W274" s="37">
        <v>35</v>
      </c>
      <c r="X274" s="37">
        <v>0</v>
      </c>
      <c r="Y274" s="37">
        <v>1</v>
      </c>
      <c r="Z274" s="37">
        <v>7</v>
      </c>
      <c r="AA274" s="37">
        <v>27</v>
      </c>
      <c r="AB274" s="37">
        <v>2</v>
      </c>
      <c r="AC274" s="37">
        <v>104</v>
      </c>
      <c r="AD274" s="37">
        <v>1</v>
      </c>
      <c r="AE274" s="37"/>
      <c r="AF274" s="37">
        <v>330</v>
      </c>
      <c r="AG274" s="37"/>
      <c r="AH274" s="37"/>
      <c r="AI274" s="37"/>
      <c r="AJ274" s="37">
        <v>203</v>
      </c>
      <c r="AK274" s="37"/>
      <c r="AL274" s="37"/>
      <c r="AM274" s="37"/>
      <c r="AN274" s="37">
        <v>118</v>
      </c>
      <c r="AO274" s="37"/>
      <c r="AP274" s="37">
        <v>0</v>
      </c>
      <c r="AQ274" s="37"/>
      <c r="AR274" s="37"/>
      <c r="AS274" s="37"/>
      <c r="AT274" s="37">
        <v>71</v>
      </c>
    </row>
    <row r="275" spans="3:46" ht="20.100000000000001" customHeight="1" x14ac:dyDescent="0.2">
      <c r="D275" s="38" t="s">
        <v>224</v>
      </c>
      <c r="F275" s="39">
        <v>0</v>
      </c>
      <c r="G275" s="40"/>
      <c r="H275" s="40"/>
      <c r="I275" s="40"/>
      <c r="J275" s="39">
        <v>382</v>
      </c>
      <c r="K275" s="39">
        <v>3</v>
      </c>
      <c r="L275" s="39">
        <v>3</v>
      </c>
      <c r="M275" s="40"/>
      <c r="N275" s="39">
        <v>388</v>
      </c>
      <c r="O275" s="40"/>
      <c r="P275" s="40"/>
      <c r="Q275" s="40"/>
      <c r="R275" s="39">
        <v>0</v>
      </c>
      <c r="S275" s="39">
        <v>5</v>
      </c>
      <c r="T275" s="39">
        <v>38</v>
      </c>
      <c r="U275" s="39">
        <v>25</v>
      </c>
      <c r="V275" s="40"/>
      <c r="W275" s="39">
        <v>34</v>
      </c>
      <c r="X275" s="39">
        <v>1</v>
      </c>
      <c r="Y275" s="39">
        <v>0</v>
      </c>
      <c r="Z275" s="39">
        <v>14</v>
      </c>
      <c r="AA275" s="39">
        <v>32</v>
      </c>
      <c r="AB275" s="39">
        <v>7</v>
      </c>
      <c r="AC275" s="39">
        <v>153</v>
      </c>
      <c r="AD275" s="39">
        <v>1</v>
      </c>
      <c r="AE275" s="40"/>
      <c r="AF275" s="39">
        <v>310</v>
      </c>
      <c r="AG275" s="40"/>
      <c r="AH275" s="40"/>
      <c r="AI275" s="40"/>
      <c r="AJ275" s="39">
        <v>218</v>
      </c>
      <c r="AK275" s="40"/>
      <c r="AL275" s="40"/>
      <c r="AM275" s="40"/>
      <c r="AN275" s="39">
        <v>140</v>
      </c>
      <c r="AO275" s="40"/>
      <c r="AP275" s="39">
        <v>0</v>
      </c>
      <c r="AQ275" s="40"/>
      <c r="AR275" s="40"/>
      <c r="AS275" s="40"/>
      <c r="AT275" s="39">
        <v>48</v>
      </c>
    </row>
    <row r="276" spans="3:46" ht="20.100000000000001" customHeight="1" x14ac:dyDescent="0.2">
      <c r="D276" s="2" t="s">
        <v>225</v>
      </c>
      <c r="F276" s="37">
        <v>0</v>
      </c>
      <c r="G276" s="37"/>
      <c r="H276" s="37"/>
      <c r="I276" s="37"/>
      <c r="J276" s="37">
        <v>427</v>
      </c>
      <c r="K276" s="37">
        <v>16</v>
      </c>
      <c r="L276" s="37">
        <v>0</v>
      </c>
      <c r="M276" s="37"/>
      <c r="N276" s="37">
        <v>443</v>
      </c>
      <c r="O276" s="37"/>
      <c r="P276" s="37"/>
      <c r="Q276" s="37"/>
      <c r="R276" s="37">
        <v>0</v>
      </c>
      <c r="S276" s="37">
        <v>13</v>
      </c>
      <c r="T276" s="37">
        <v>119</v>
      </c>
      <c r="U276" s="37">
        <v>22</v>
      </c>
      <c r="V276" s="37"/>
      <c r="W276" s="37">
        <v>54</v>
      </c>
      <c r="X276" s="37">
        <v>0</v>
      </c>
      <c r="Y276" s="37">
        <v>0</v>
      </c>
      <c r="Z276" s="37">
        <v>10</v>
      </c>
      <c r="AA276" s="37">
        <v>33</v>
      </c>
      <c r="AB276" s="37">
        <v>7</v>
      </c>
      <c r="AC276" s="37">
        <v>108</v>
      </c>
      <c r="AD276" s="37">
        <v>0</v>
      </c>
      <c r="AE276" s="37"/>
      <c r="AF276" s="37">
        <v>366</v>
      </c>
      <c r="AG276" s="37"/>
      <c r="AH276" s="37"/>
      <c r="AI276" s="37"/>
      <c r="AJ276" s="37">
        <v>143</v>
      </c>
      <c r="AK276" s="37"/>
      <c r="AL276" s="37"/>
      <c r="AM276" s="37"/>
      <c r="AN276" s="37">
        <v>66</v>
      </c>
      <c r="AO276" s="37"/>
      <c r="AP276" s="37">
        <v>0</v>
      </c>
      <c r="AQ276" s="37"/>
      <c r="AR276" s="37"/>
      <c r="AS276" s="37"/>
      <c r="AT276" s="37">
        <v>0</v>
      </c>
    </row>
    <row r="277" spans="3:46" ht="20.100000000000001" customHeight="1" x14ac:dyDescent="0.2">
      <c r="D277" s="38" t="s">
        <v>226</v>
      </c>
      <c r="F277" s="39">
        <v>0</v>
      </c>
      <c r="G277" s="40"/>
      <c r="H277" s="40"/>
      <c r="I277" s="40"/>
      <c r="J277" s="39">
        <v>392</v>
      </c>
      <c r="K277" s="39">
        <v>9</v>
      </c>
      <c r="L277" s="39">
        <v>3</v>
      </c>
      <c r="M277" s="40"/>
      <c r="N277" s="39">
        <v>404</v>
      </c>
      <c r="O277" s="40"/>
      <c r="P277" s="40"/>
      <c r="Q277" s="40"/>
      <c r="R277" s="39">
        <v>0</v>
      </c>
      <c r="S277" s="39">
        <v>8</v>
      </c>
      <c r="T277" s="39">
        <v>129</v>
      </c>
      <c r="U277" s="39">
        <v>65</v>
      </c>
      <c r="V277" s="40"/>
      <c r="W277" s="39">
        <v>26</v>
      </c>
      <c r="X277" s="39">
        <v>0</v>
      </c>
      <c r="Y277" s="39">
        <v>0</v>
      </c>
      <c r="Z277" s="39">
        <v>4</v>
      </c>
      <c r="AA277" s="39">
        <v>33</v>
      </c>
      <c r="AB277" s="39">
        <v>8</v>
      </c>
      <c r="AC277" s="39">
        <v>84</v>
      </c>
      <c r="AD277" s="39">
        <v>0</v>
      </c>
      <c r="AE277" s="40"/>
      <c r="AF277" s="39">
        <v>357</v>
      </c>
      <c r="AG277" s="40"/>
      <c r="AH277" s="40"/>
      <c r="AI277" s="40"/>
      <c r="AJ277" s="39">
        <v>185</v>
      </c>
      <c r="AK277" s="40"/>
      <c r="AL277" s="40"/>
      <c r="AM277" s="40"/>
      <c r="AN277" s="39">
        <v>138</v>
      </c>
      <c r="AO277" s="40"/>
      <c r="AP277" s="39">
        <v>0</v>
      </c>
      <c r="AQ277" s="40"/>
      <c r="AR277" s="40"/>
      <c r="AS277" s="40"/>
      <c r="AT277" s="39">
        <v>72</v>
      </c>
    </row>
    <row r="278" spans="3:46"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spans="3:46" ht="20.100000000000001" customHeight="1" x14ac:dyDescent="0.2">
      <c r="C279" s="42" t="s">
        <v>227</v>
      </c>
      <c r="D279" s="42"/>
      <c r="F279" s="44">
        <v>0</v>
      </c>
      <c r="G279" s="45"/>
      <c r="H279" s="45"/>
      <c r="I279" s="45"/>
      <c r="J279" s="44">
        <v>2390</v>
      </c>
      <c r="K279" s="44">
        <v>59</v>
      </c>
      <c r="L279" s="44">
        <v>12</v>
      </c>
      <c r="M279" s="45"/>
      <c r="N279" s="44">
        <v>2461</v>
      </c>
      <c r="O279" s="45"/>
      <c r="P279" s="45"/>
      <c r="Q279" s="45"/>
      <c r="R279" s="44">
        <v>1</v>
      </c>
      <c r="S279" s="44">
        <v>67</v>
      </c>
      <c r="T279" s="44">
        <v>612</v>
      </c>
      <c r="U279" s="44">
        <v>186</v>
      </c>
      <c r="V279" s="45"/>
      <c r="W279" s="44">
        <v>232</v>
      </c>
      <c r="X279" s="44">
        <v>4</v>
      </c>
      <c r="Y279" s="44">
        <v>3</v>
      </c>
      <c r="Z279" s="44">
        <v>54</v>
      </c>
      <c r="AA279" s="44">
        <v>216</v>
      </c>
      <c r="AB279" s="44">
        <v>42</v>
      </c>
      <c r="AC279" s="44">
        <v>705</v>
      </c>
      <c r="AD279" s="44">
        <v>2</v>
      </c>
      <c r="AE279" s="45"/>
      <c r="AF279" s="44">
        <v>2124</v>
      </c>
      <c r="AG279" s="45"/>
      <c r="AH279" s="45"/>
      <c r="AI279" s="45"/>
      <c r="AJ279" s="44">
        <v>1068</v>
      </c>
      <c r="AK279" s="45"/>
      <c r="AL279" s="45"/>
      <c r="AM279" s="45"/>
      <c r="AN279" s="44">
        <v>731</v>
      </c>
      <c r="AO279" s="45"/>
      <c r="AP279" s="44">
        <v>0</v>
      </c>
      <c r="AQ279" s="45"/>
      <c r="AR279" s="45"/>
      <c r="AS279" s="45"/>
      <c r="AT279" s="44">
        <v>305</v>
      </c>
    </row>
    <row r="280" spans="3:46"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spans="3:46"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spans="3:46" ht="20.100000000000001" customHeight="1" x14ac:dyDescent="0.2">
      <c r="D282" s="2" t="s">
        <v>228</v>
      </c>
      <c r="F282" s="37">
        <v>0</v>
      </c>
      <c r="G282" s="37"/>
      <c r="H282" s="37"/>
      <c r="I282" s="37"/>
      <c r="J282" s="37">
        <v>0</v>
      </c>
      <c r="K282" s="37">
        <v>0</v>
      </c>
      <c r="L282" s="37">
        <v>0</v>
      </c>
      <c r="M282" s="37"/>
      <c r="N282" s="37">
        <v>0</v>
      </c>
      <c r="O282" s="37"/>
      <c r="P282" s="37"/>
      <c r="Q282" s="37"/>
      <c r="R282" s="37">
        <v>0</v>
      </c>
      <c r="S282" s="37">
        <v>0</v>
      </c>
      <c r="T282" s="37">
        <v>0</v>
      </c>
      <c r="U282" s="37">
        <v>0</v>
      </c>
      <c r="V282" s="37"/>
      <c r="W282" s="37">
        <v>0</v>
      </c>
      <c r="X282" s="37">
        <v>0</v>
      </c>
      <c r="Y282" s="37">
        <v>0</v>
      </c>
      <c r="Z282" s="37">
        <v>0</v>
      </c>
      <c r="AA282" s="37">
        <v>0</v>
      </c>
      <c r="AB282" s="37">
        <v>0</v>
      </c>
      <c r="AC282" s="37">
        <v>0</v>
      </c>
      <c r="AD282" s="37">
        <v>0</v>
      </c>
      <c r="AE282" s="37"/>
      <c r="AF282" s="37">
        <v>0</v>
      </c>
      <c r="AG282" s="37"/>
      <c r="AH282" s="37"/>
      <c r="AI282" s="37"/>
      <c r="AJ282" s="37">
        <v>0</v>
      </c>
      <c r="AK282" s="37"/>
      <c r="AL282" s="37"/>
      <c r="AM282" s="37"/>
      <c r="AN282" s="37">
        <v>0</v>
      </c>
      <c r="AO282" s="37"/>
      <c r="AP282" s="37">
        <v>0</v>
      </c>
      <c r="AQ282" s="37"/>
      <c r="AR282" s="37"/>
      <c r="AS282" s="37"/>
      <c r="AT282" s="37">
        <v>0</v>
      </c>
    </row>
    <row r="283" spans="3:46"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spans="3:46" ht="20.100000000000001" customHeight="1" x14ac:dyDescent="0.2">
      <c r="C284" s="42" t="s">
        <v>188</v>
      </c>
      <c r="D284" s="42"/>
      <c r="F284" s="44">
        <v>0</v>
      </c>
      <c r="G284" s="45"/>
      <c r="H284" s="45"/>
      <c r="I284" s="45"/>
      <c r="J284" s="44">
        <v>0</v>
      </c>
      <c r="K284" s="44">
        <v>0</v>
      </c>
      <c r="L284" s="44">
        <v>0</v>
      </c>
      <c r="M284" s="45"/>
      <c r="N284" s="44">
        <v>0</v>
      </c>
      <c r="O284" s="45"/>
      <c r="P284" s="45"/>
      <c r="Q284" s="45"/>
      <c r="R284" s="44">
        <v>0</v>
      </c>
      <c r="S284" s="44">
        <v>0</v>
      </c>
      <c r="T284" s="44">
        <v>0</v>
      </c>
      <c r="U284" s="44">
        <v>0</v>
      </c>
      <c r="V284" s="45"/>
      <c r="W284" s="44">
        <v>0</v>
      </c>
      <c r="X284" s="44">
        <v>0</v>
      </c>
      <c r="Y284" s="44">
        <v>0</v>
      </c>
      <c r="Z284" s="44">
        <v>0</v>
      </c>
      <c r="AA284" s="44">
        <v>0</v>
      </c>
      <c r="AB284" s="44">
        <v>0</v>
      </c>
      <c r="AC284" s="44">
        <v>0</v>
      </c>
      <c r="AD284" s="44">
        <v>0</v>
      </c>
      <c r="AE284" s="45"/>
      <c r="AF284" s="44">
        <v>0</v>
      </c>
      <c r="AG284" s="45"/>
      <c r="AH284" s="45"/>
      <c r="AI284" s="45"/>
      <c r="AJ284" s="44">
        <v>0</v>
      </c>
      <c r="AK284" s="45"/>
      <c r="AL284" s="45"/>
      <c r="AM284" s="45"/>
      <c r="AN284" s="44">
        <v>0</v>
      </c>
      <c r="AO284" s="45"/>
      <c r="AP284" s="44">
        <v>0</v>
      </c>
      <c r="AQ284" s="45"/>
      <c r="AR284" s="45"/>
      <c r="AS284" s="45"/>
      <c r="AT284" s="44">
        <v>0</v>
      </c>
    </row>
    <row r="285" spans="3:46"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spans="3:46"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spans="3:46" ht="20.100000000000001" customHeight="1" x14ac:dyDescent="0.2">
      <c r="D287" s="2" t="s">
        <v>229</v>
      </c>
      <c r="F287" s="37">
        <v>0</v>
      </c>
      <c r="G287" s="37"/>
      <c r="H287" s="37"/>
      <c r="I287" s="37"/>
      <c r="J287" s="37">
        <v>0</v>
      </c>
      <c r="K287" s="37">
        <v>1</v>
      </c>
      <c r="L287" s="37">
        <v>2</v>
      </c>
      <c r="M287" s="37"/>
      <c r="N287" s="37">
        <v>3</v>
      </c>
      <c r="O287" s="37"/>
      <c r="P287" s="37"/>
      <c r="Q287" s="37"/>
      <c r="R287" s="37">
        <v>0</v>
      </c>
      <c r="S287" s="37">
        <v>1</v>
      </c>
      <c r="T287" s="37">
        <v>0</v>
      </c>
      <c r="U287" s="37">
        <v>0</v>
      </c>
      <c r="V287" s="37"/>
      <c r="W287" s="37">
        <v>11</v>
      </c>
      <c r="X287" s="37">
        <v>0</v>
      </c>
      <c r="Y287" s="37">
        <v>1</v>
      </c>
      <c r="Z287" s="37">
        <v>5</v>
      </c>
      <c r="AA287" s="37">
        <v>5</v>
      </c>
      <c r="AB287" s="37">
        <v>6</v>
      </c>
      <c r="AC287" s="37">
        <v>19</v>
      </c>
      <c r="AD287" s="37">
        <v>0</v>
      </c>
      <c r="AE287" s="37"/>
      <c r="AF287" s="37">
        <v>48</v>
      </c>
      <c r="AG287" s="37"/>
      <c r="AH287" s="37"/>
      <c r="AI287" s="37"/>
      <c r="AJ287" s="37">
        <v>8</v>
      </c>
      <c r="AK287" s="37"/>
      <c r="AL287" s="37"/>
      <c r="AM287" s="37"/>
      <c r="AN287" s="37">
        <v>53</v>
      </c>
      <c r="AO287" s="37"/>
      <c r="AP287" s="37">
        <v>0</v>
      </c>
      <c r="AQ287" s="37"/>
      <c r="AR287" s="37"/>
      <c r="AS287" s="37"/>
      <c r="AT287" s="37">
        <v>0</v>
      </c>
    </row>
    <row r="288" spans="3:46" ht="20.100000000000001" customHeight="1" x14ac:dyDescent="0.2">
      <c r="D288" s="38" t="s">
        <v>230</v>
      </c>
      <c r="F288" s="39">
        <v>0</v>
      </c>
      <c r="G288" s="40"/>
      <c r="H288" s="40"/>
      <c r="I288" s="40"/>
      <c r="J288" s="39">
        <v>0</v>
      </c>
      <c r="K288" s="39">
        <v>1</v>
      </c>
      <c r="L288" s="39">
        <v>0</v>
      </c>
      <c r="M288" s="40"/>
      <c r="N288" s="39">
        <v>1</v>
      </c>
      <c r="O288" s="40"/>
      <c r="P288" s="40"/>
      <c r="Q288" s="40"/>
      <c r="R288" s="39">
        <v>0</v>
      </c>
      <c r="S288" s="39">
        <v>0</v>
      </c>
      <c r="T288" s="39">
        <v>0</v>
      </c>
      <c r="U288" s="39">
        <v>0</v>
      </c>
      <c r="V288" s="40"/>
      <c r="W288" s="39">
        <v>6</v>
      </c>
      <c r="X288" s="39">
        <v>0</v>
      </c>
      <c r="Y288" s="39">
        <v>0</v>
      </c>
      <c r="Z288" s="39">
        <v>0</v>
      </c>
      <c r="AA288" s="39">
        <v>3</v>
      </c>
      <c r="AB288" s="39">
        <v>0</v>
      </c>
      <c r="AC288" s="39">
        <v>6</v>
      </c>
      <c r="AD288" s="39">
        <v>0</v>
      </c>
      <c r="AE288" s="40"/>
      <c r="AF288" s="39">
        <v>15</v>
      </c>
      <c r="AG288" s="40"/>
      <c r="AH288" s="40"/>
      <c r="AI288" s="40"/>
      <c r="AJ288" s="39">
        <v>3</v>
      </c>
      <c r="AK288" s="40"/>
      <c r="AL288" s="40"/>
      <c r="AM288" s="40"/>
      <c r="AN288" s="39">
        <v>17</v>
      </c>
      <c r="AO288" s="40"/>
      <c r="AP288" s="39">
        <v>0</v>
      </c>
      <c r="AQ288" s="40"/>
      <c r="AR288" s="40"/>
      <c r="AS288" s="40"/>
      <c r="AT288" s="39">
        <v>0</v>
      </c>
    </row>
    <row r="289" spans="3:46"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spans="3:46" ht="20.100000000000001" customHeight="1" x14ac:dyDescent="0.2">
      <c r="C290" s="42" t="s">
        <v>122</v>
      </c>
      <c r="D290" s="42"/>
      <c r="F290" s="44">
        <v>0</v>
      </c>
      <c r="G290" s="45"/>
      <c r="H290" s="45"/>
      <c r="I290" s="45"/>
      <c r="J290" s="44">
        <v>0</v>
      </c>
      <c r="K290" s="44">
        <v>2</v>
      </c>
      <c r="L290" s="44">
        <v>2</v>
      </c>
      <c r="M290" s="45"/>
      <c r="N290" s="44">
        <v>4</v>
      </c>
      <c r="O290" s="45"/>
      <c r="P290" s="45"/>
      <c r="Q290" s="45"/>
      <c r="R290" s="44">
        <v>0</v>
      </c>
      <c r="S290" s="44">
        <v>1</v>
      </c>
      <c r="T290" s="44">
        <v>0</v>
      </c>
      <c r="U290" s="44">
        <v>0</v>
      </c>
      <c r="V290" s="45"/>
      <c r="W290" s="44">
        <v>17</v>
      </c>
      <c r="X290" s="44">
        <v>0</v>
      </c>
      <c r="Y290" s="44">
        <v>1</v>
      </c>
      <c r="Z290" s="44">
        <v>5</v>
      </c>
      <c r="AA290" s="44">
        <v>8</v>
      </c>
      <c r="AB290" s="44">
        <v>6</v>
      </c>
      <c r="AC290" s="44">
        <v>25</v>
      </c>
      <c r="AD290" s="44">
        <v>0</v>
      </c>
      <c r="AE290" s="45"/>
      <c r="AF290" s="44">
        <v>63</v>
      </c>
      <c r="AG290" s="45"/>
      <c r="AH290" s="45"/>
      <c r="AI290" s="45"/>
      <c r="AJ290" s="44">
        <v>11</v>
      </c>
      <c r="AK290" s="45"/>
      <c r="AL290" s="45"/>
      <c r="AM290" s="45"/>
      <c r="AN290" s="44">
        <v>70</v>
      </c>
      <c r="AO290" s="45"/>
      <c r="AP290" s="44">
        <v>0</v>
      </c>
      <c r="AQ290" s="45"/>
      <c r="AR290" s="45"/>
      <c r="AS290" s="45"/>
      <c r="AT290" s="44">
        <v>0</v>
      </c>
    </row>
    <row r="291" spans="3:46"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spans="3:46"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spans="3:46" ht="20.100000000000001" customHeight="1" x14ac:dyDescent="0.2">
      <c r="D293" s="2" t="s">
        <v>229</v>
      </c>
      <c r="F293" s="37">
        <v>158</v>
      </c>
      <c r="G293" s="37"/>
      <c r="H293" s="37"/>
      <c r="I293" s="37"/>
      <c r="J293" s="37">
        <v>220</v>
      </c>
      <c r="K293" s="37">
        <v>4</v>
      </c>
      <c r="L293" s="37">
        <v>1</v>
      </c>
      <c r="M293" s="37"/>
      <c r="N293" s="37">
        <v>225</v>
      </c>
      <c r="O293" s="37"/>
      <c r="P293" s="37"/>
      <c r="Q293" s="37"/>
      <c r="R293" s="37">
        <v>0</v>
      </c>
      <c r="S293" s="37">
        <v>6</v>
      </c>
      <c r="T293" s="37">
        <v>40</v>
      </c>
      <c r="U293" s="37">
        <v>5</v>
      </c>
      <c r="V293" s="37"/>
      <c r="W293" s="37">
        <v>30</v>
      </c>
      <c r="X293" s="37">
        <v>0</v>
      </c>
      <c r="Y293" s="37">
        <v>0</v>
      </c>
      <c r="Z293" s="37">
        <v>7</v>
      </c>
      <c r="AA293" s="37">
        <v>24</v>
      </c>
      <c r="AB293" s="37">
        <v>5</v>
      </c>
      <c r="AC293" s="37">
        <v>99</v>
      </c>
      <c r="AD293" s="37">
        <v>0</v>
      </c>
      <c r="AE293" s="37"/>
      <c r="AF293" s="37">
        <v>216</v>
      </c>
      <c r="AG293" s="37"/>
      <c r="AH293" s="37"/>
      <c r="AI293" s="37"/>
      <c r="AJ293" s="37">
        <v>0</v>
      </c>
      <c r="AK293" s="37"/>
      <c r="AL293" s="37"/>
      <c r="AM293" s="37"/>
      <c r="AN293" s="37">
        <v>0</v>
      </c>
      <c r="AO293" s="37"/>
      <c r="AP293" s="37">
        <v>167</v>
      </c>
      <c r="AQ293" s="37"/>
      <c r="AR293" s="37"/>
      <c r="AS293" s="37"/>
      <c r="AT293" s="37">
        <v>26</v>
      </c>
    </row>
    <row r="294" spans="3:46" ht="20.100000000000001" customHeight="1" x14ac:dyDescent="0.2">
      <c r="D294" s="38" t="s">
        <v>230</v>
      </c>
      <c r="F294" s="39">
        <v>118</v>
      </c>
      <c r="G294" s="40"/>
      <c r="H294" s="40"/>
      <c r="I294" s="40"/>
      <c r="J294" s="39">
        <v>217</v>
      </c>
      <c r="K294" s="39">
        <v>3</v>
      </c>
      <c r="L294" s="39">
        <v>4</v>
      </c>
      <c r="M294" s="40"/>
      <c r="N294" s="39">
        <v>224</v>
      </c>
      <c r="O294" s="40"/>
      <c r="P294" s="40"/>
      <c r="Q294" s="40"/>
      <c r="R294" s="39">
        <v>0</v>
      </c>
      <c r="S294" s="39">
        <v>2</v>
      </c>
      <c r="T294" s="39">
        <v>52</v>
      </c>
      <c r="U294" s="39">
        <v>8</v>
      </c>
      <c r="V294" s="40"/>
      <c r="W294" s="39">
        <v>24</v>
      </c>
      <c r="X294" s="39">
        <v>0</v>
      </c>
      <c r="Y294" s="39">
        <v>0</v>
      </c>
      <c r="Z294" s="39">
        <v>10</v>
      </c>
      <c r="AA294" s="39">
        <v>24</v>
      </c>
      <c r="AB294" s="39">
        <v>9</v>
      </c>
      <c r="AC294" s="39">
        <v>113</v>
      </c>
      <c r="AD294" s="39">
        <v>0</v>
      </c>
      <c r="AE294" s="40"/>
      <c r="AF294" s="39">
        <v>242</v>
      </c>
      <c r="AG294" s="40"/>
      <c r="AH294" s="40"/>
      <c r="AI294" s="40"/>
      <c r="AJ294" s="39">
        <v>0</v>
      </c>
      <c r="AK294" s="40"/>
      <c r="AL294" s="40"/>
      <c r="AM294" s="40"/>
      <c r="AN294" s="39">
        <v>0</v>
      </c>
      <c r="AO294" s="40"/>
      <c r="AP294" s="39">
        <v>100</v>
      </c>
      <c r="AQ294" s="40"/>
      <c r="AR294" s="40"/>
      <c r="AS294" s="40"/>
      <c r="AT294" s="39">
        <v>75</v>
      </c>
    </row>
    <row r="295" spans="3:46" ht="20.100000000000001" customHeight="1" x14ac:dyDescent="0.2">
      <c r="D295" s="2" t="s">
        <v>223</v>
      </c>
      <c r="F295" s="37">
        <v>58</v>
      </c>
      <c r="G295" s="37"/>
      <c r="H295" s="37"/>
      <c r="I295" s="37"/>
      <c r="J295" s="37">
        <v>227</v>
      </c>
      <c r="K295" s="37">
        <v>6</v>
      </c>
      <c r="L295" s="37">
        <v>4</v>
      </c>
      <c r="M295" s="37"/>
      <c r="N295" s="37">
        <v>237</v>
      </c>
      <c r="O295" s="37"/>
      <c r="P295" s="37"/>
      <c r="Q295" s="37"/>
      <c r="R295" s="37">
        <v>0</v>
      </c>
      <c r="S295" s="37">
        <v>4</v>
      </c>
      <c r="T295" s="37">
        <v>60</v>
      </c>
      <c r="U295" s="37">
        <v>8</v>
      </c>
      <c r="V295" s="37"/>
      <c r="W295" s="37">
        <v>25</v>
      </c>
      <c r="X295" s="37">
        <v>1</v>
      </c>
      <c r="Y295" s="37">
        <v>1</v>
      </c>
      <c r="Z295" s="37">
        <v>15</v>
      </c>
      <c r="AA295" s="37">
        <v>37</v>
      </c>
      <c r="AB295" s="37">
        <v>12</v>
      </c>
      <c r="AC295" s="37">
        <v>89</v>
      </c>
      <c r="AD295" s="37">
        <v>0</v>
      </c>
      <c r="AE295" s="37"/>
      <c r="AF295" s="37">
        <v>252</v>
      </c>
      <c r="AG295" s="37"/>
      <c r="AH295" s="37"/>
      <c r="AI295" s="37"/>
      <c r="AJ295" s="37">
        <v>0</v>
      </c>
      <c r="AK295" s="37"/>
      <c r="AL295" s="37"/>
      <c r="AM295" s="37"/>
      <c r="AN295" s="37">
        <v>0</v>
      </c>
      <c r="AO295" s="37"/>
      <c r="AP295" s="37">
        <v>43</v>
      </c>
      <c r="AQ295" s="37"/>
      <c r="AR295" s="37"/>
      <c r="AS295" s="37"/>
      <c r="AT295" s="37">
        <v>0</v>
      </c>
    </row>
    <row r="296" spans="3:46" ht="20.100000000000001" customHeight="1" x14ac:dyDescent="0.2">
      <c r="D296" s="38" t="s">
        <v>224</v>
      </c>
      <c r="F296" s="39">
        <v>135</v>
      </c>
      <c r="G296" s="40"/>
      <c r="H296" s="40"/>
      <c r="I296" s="40"/>
      <c r="J296" s="39">
        <v>222</v>
      </c>
      <c r="K296" s="39">
        <v>3</v>
      </c>
      <c r="L296" s="39">
        <v>1</v>
      </c>
      <c r="M296" s="40"/>
      <c r="N296" s="39">
        <v>226</v>
      </c>
      <c r="O296" s="40"/>
      <c r="P296" s="40"/>
      <c r="Q296" s="40"/>
      <c r="R296" s="39">
        <v>0</v>
      </c>
      <c r="S296" s="39">
        <v>12</v>
      </c>
      <c r="T296" s="39">
        <v>56</v>
      </c>
      <c r="U296" s="39">
        <v>8</v>
      </c>
      <c r="V296" s="40"/>
      <c r="W296" s="39">
        <v>25</v>
      </c>
      <c r="X296" s="39">
        <v>1</v>
      </c>
      <c r="Y296" s="39">
        <v>0</v>
      </c>
      <c r="Z296" s="39">
        <v>8</v>
      </c>
      <c r="AA296" s="39">
        <v>26</v>
      </c>
      <c r="AB296" s="39">
        <v>6</v>
      </c>
      <c r="AC296" s="39">
        <v>58</v>
      </c>
      <c r="AD296" s="39">
        <v>1</v>
      </c>
      <c r="AE296" s="40"/>
      <c r="AF296" s="39">
        <v>201</v>
      </c>
      <c r="AG296" s="40"/>
      <c r="AH296" s="40"/>
      <c r="AI296" s="40"/>
      <c r="AJ296" s="39">
        <v>0</v>
      </c>
      <c r="AK296" s="40"/>
      <c r="AL296" s="40"/>
      <c r="AM296" s="40"/>
      <c r="AN296" s="39">
        <v>0</v>
      </c>
      <c r="AO296" s="40"/>
      <c r="AP296" s="39">
        <v>160</v>
      </c>
      <c r="AQ296" s="40"/>
      <c r="AR296" s="40"/>
      <c r="AS296" s="40"/>
      <c r="AT296" s="39">
        <v>32</v>
      </c>
    </row>
    <row r="297" spans="3:46" ht="20.100000000000001" customHeight="1" x14ac:dyDescent="0.2">
      <c r="D297" s="2" t="s">
        <v>371</v>
      </c>
      <c r="F297" s="37">
        <v>98</v>
      </c>
      <c r="G297" s="37"/>
      <c r="H297" s="37"/>
      <c r="I297" s="37"/>
      <c r="J297" s="37">
        <v>196</v>
      </c>
      <c r="K297" s="37">
        <v>6</v>
      </c>
      <c r="L297" s="37">
        <v>0</v>
      </c>
      <c r="M297" s="37"/>
      <c r="N297" s="37">
        <v>202</v>
      </c>
      <c r="O297" s="37"/>
      <c r="P297" s="37"/>
      <c r="Q297" s="37"/>
      <c r="R297" s="37">
        <v>2</v>
      </c>
      <c r="S297" s="37">
        <v>4</v>
      </c>
      <c r="T297" s="37">
        <v>60</v>
      </c>
      <c r="U297" s="37">
        <v>23</v>
      </c>
      <c r="V297" s="37"/>
      <c r="W297" s="37">
        <v>23</v>
      </c>
      <c r="X297" s="37">
        <v>0</v>
      </c>
      <c r="Y297" s="37">
        <v>0</v>
      </c>
      <c r="Z297" s="37">
        <v>9</v>
      </c>
      <c r="AA297" s="37">
        <v>20</v>
      </c>
      <c r="AB297" s="37">
        <v>9</v>
      </c>
      <c r="AC297" s="37">
        <v>69</v>
      </c>
      <c r="AD297" s="37">
        <v>0</v>
      </c>
      <c r="AE297" s="37"/>
      <c r="AF297" s="37">
        <v>219</v>
      </c>
      <c r="AG297" s="37"/>
      <c r="AH297" s="37"/>
      <c r="AI297" s="37"/>
      <c r="AJ297" s="37">
        <v>0</v>
      </c>
      <c r="AK297" s="37"/>
      <c r="AL297" s="37"/>
      <c r="AM297" s="37"/>
      <c r="AN297" s="37">
        <v>0</v>
      </c>
      <c r="AO297" s="37"/>
      <c r="AP297" s="37">
        <v>81</v>
      </c>
      <c r="AQ297" s="37"/>
      <c r="AR297" s="37"/>
      <c r="AS297" s="37"/>
      <c r="AT297" s="37">
        <v>37</v>
      </c>
    </row>
    <row r="298" spans="3:46" ht="20.100000000000001" customHeight="1" x14ac:dyDescent="0.2">
      <c r="D298" s="38" t="s">
        <v>226</v>
      </c>
      <c r="F298" s="39">
        <v>90</v>
      </c>
      <c r="G298" s="40"/>
      <c r="H298" s="40"/>
      <c r="I298" s="40"/>
      <c r="J298" s="39">
        <v>212</v>
      </c>
      <c r="K298" s="39">
        <v>2</v>
      </c>
      <c r="L298" s="39">
        <v>3</v>
      </c>
      <c r="M298" s="40"/>
      <c r="N298" s="39">
        <v>217</v>
      </c>
      <c r="O298" s="40"/>
      <c r="P298" s="40"/>
      <c r="Q298" s="40"/>
      <c r="R298" s="39">
        <v>0</v>
      </c>
      <c r="S298" s="39">
        <v>6</v>
      </c>
      <c r="T298" s="39">
        <v>26</v>
      </c>
      <c r="U298" s="39">
        <v>17</v>
      </c>
      <c r="V298" s="40"/>
      <c r="W298" s="39">
        <v>30</v>
      </c>
      <c r="X298" s="39">
        <v>0</v>
      </c>
      <c r="Y298" s="39">
        <v>0</v>
      </c>
      <c r="Z298" s="39">
        <v>7</v>
      </c>
      <c r="AA298" s="39">
        <v>23</v>
      </c>
      <c r="AB298" s="39">
        <v>4</v>
      </c>
      <c r="AC298" s="39">
        <v>116</v>
      </c>
      <c r="AD298" s="39">
        <v>0</v>
      </c>
      <c r="AE298" s="40"/>
      <c r="AF298" s="39">
        <v>229</v>
      </c>
      <c r="AG298" s="40"/>
      <c r="AH298" s="40"/>
      <c r="AI298" s="40"/>
      <c r="AJ298" s="39">
        <v>0</v>
      </c>
      <c r="AK298" s="40"/>
      <c r="AL298" s="40"/>
      <c r="AM298" s="40"/>
      <c r="AN298" s="39">
        <v>0</v>
      </c>
      <c r="AO298" s="40"/>
      <c r="AP298" s="39">
        <v>78</v>
      </c>
      <c r="AQ298" s="40"/>
      <c r="AR298" s="40"/>
      <c r="AS298" s="40"/>
      <c r="AT298" s="39">
        <v>5</v>
      </c>
    </row>
    <row r="299" spans="3:46" ht="20.100000000000001" customHeight="1" x14ac:dyDescent="0.2">
      <c r="D299" s="2" t="s">
        <v>231</v>
      </c>
      <c r="F299" s="37">
        <v>68</v>
      </c>
      <c r="G299" s="37"/>
      <c r="H299" s="37"/>
      <c r="I299" s="37"/>
      <c r="J299" s="37">
        <v>221</v>
      </c>
      <c r="K299" s="37">
        <v>5</v>
      </c>
      <c r="L299" s="37">
        <v>1</v>
      </c>
      <c r="M299" s="37"/>
      <c r="N299" s="37">
        <v>227</v>
      </c>
      <c r="O299" s="37"/>
      <c r="P299" s="37"/>
      <c r="Q299" s="37"/>
      <c r="R299" s="37">
        <v>0</v>
      </c>
      <c r="S299" s="37">
        <v>2</v>
      </c>
      <c r="T299" s="37">
        <v>64</v>
      </c>
      <c r="U299" s="37">
        <v>9</v>
      </c>
      <c r="V299" s="37"/>
      <c r="W299" s="37">
        <v>35</v>
      </c>
      <c r="X299" s="37">
        <v>0</v>
      </c>
      <c r="Y299" s="37">
        <v>0</v>
      </c>
      <c r="Z299" s="37">
        <v>7</v>
      </c>
      <c r="AA299" s="37">
        <v>34</v>
      </c>
      <c r="AB299" s="37">
        <v>5</v>
      </c>
      <c r="AC299" s="37">
        <v>72</v>
      </c>
      <c r="AD299" s="37">
        <v>1</v>
      </c>
      <c r="AE299" s="37"/>
      <c r="AF299" s="37">
        <v>229</v>
      </c>
      <c r="AG299" s="37"/>
      <c r="AH299" s="37"/>
      <c r="AI299" s="37"/>
      <c r="AJ299" s="37">
        <v>0</v>
      </c>
      <c r="AK299" s="37"/>
      <c r="AL299" s="37"/>
      <c r="AM299" s="37"/>
      <c r="AN299" s="37">
        <v>0</v>
      </c>
      <c r="AO299" s="37"/>
      <c r="AP299" s="37">
        <v>66</v>
      </c>
      <c r="AQ299" s="37"/>
      <c r="AR299" s="37"/>
      <c r="AS299" s="37"/>
      <c r="AT299" s="37">
        <v>0</v>
      </c>
    </row>
    <row r="300" spans="3:46" ht="20.100000000000001" customHeight="1" x14ac:dyDescent="0.2">
      <c r="D300" s="38" t="s">
        <v>232</v>
      </c>
      <c r="F300" s="39">
        <v>43</v>
      </c>
      <c r="G300" s="40"/>
      <c r="H300" s="40"/>
      <c r="I300" s="40"/>
      <c r="J300" s="39">
        <v>220</v>
      </c>
      <c r="K300" s="39">
        <v>9</v>
      </c>
      <c r="L300" s="39">
        <v>3</v>
      </c>
      <c r="M300" s="40"/>
      <c r="N300" s="39">
        <v>232</v>
      </c>
      <c r="O300" s="40"/>
      <c r="P300" s="40"/>
      <c r="Q300" s="40"/>
      <c r="R300" s="39">
        <v>0</v>
      </c>
      <c r="S300" s="39">
        <v>5</v>
      </c>
      <c r="T300" s="39">
        <v>63</v>
      </c>
      <c r="U300" s="39">
        <v>3</v>
      </c>
      <c r="V300" s="40"/>
      <c r="W300" s="39">
        <v>29</v>
      </c>
      <c r="X300" s="39">
        <v>0</v>
      </c>
      <c r="Y300" s="39">
        <v>0</v>
      </c>
      <c r="Z300" s="39">
        <v>15</v>
      </c>
      <c r="AA300" s="39">
        <v>16</v>
      </c>
      <c r="AB300" s="39">
        <v>6</v>
      </c>
      <c r="AC300" s="39">
        <v>85</v>
      </c>
      <c r="AD300" s="39">
        <v>0</v>
      </c>
      <c r="AE300" s="40"/>
      <c r="AF300" s="39">
        <v>222</v>
      </c>
      <c r="AG300" s="40"/>
      <c r="AH300" s="40"/>
      <c r="AI300" s="40"/>
      <c r="AJ300" s="39">
        <v>0</v>
      </c>
      <c r="AK300" s="40"/>
      <c r="AL300" s="40"/>
      <c r="AM300" s="40"/>
      <c r="AN300" s="39">
        <v>0</v>
      </c>
      <c r="AO300" s="40"/>
      <c r="AP300" s="39">
        <v>53</v>
      </c>
      <c r="AQ300" s="40"/>
      <c r="AR300" s="40"/>
      <c r="AS300" s="40"/>
      <c r="AT300" s="39">
        <v>0</v>
      </c>
    </row>
    <row r="301" spans="3:46" ht="20.100000000000001" customHeight="1" x14ac:dyDescent="0.2">
      <c r="D301" s="2" t="s">
        <v>233</v>
      </c>
      <c r="F301" s="37">
        <v>49</v>
      </c>
      <c r="G301" s="37"/>
      <c r="H301" s="37"/>
      <c r="I301" s="37"/>
      <c r="J301" s="37">
        <v>218</v>
      </c>
      <c r="K301" s="37">
        <v>8</v>
      </c>
      <c r="L301" s="37">
        <v>0</v>
      </c>
      <c r="M301" s="37"/>
      <c r="N301" s="37">
        <v>226</v>
      </c>
      <c r="O301" s="37"/>
      <c r="P301" s="37"/>
      <c r="Q301" s="37"/>
      <c r="R301" s="37">
        <v>0</v>
      </c>
      <c r="S301" s="37">
        <v>9</v>
      </c>
      <c r="T301" s="37">
        <v>71</v>
      </c>
      <c r="U301" s="37">
        <v>15</v>
      </c>
      <c r="V301" s="37"/>
      <c r="W301" s="37">
        <v>30</v>
      </c>
      <c r="X301" s="37">
        <v>0</v>
      </c>
      <c r="Y301" s="37">
        <v>1</v>
      </c>
      <c r="Z301" s="37">
        <v>6</v>
      </c>
      <c r="AA301" s="37">
        <v>22</v>
      </c>
      <c r="AB301" s="37">
        <v>7</v>
      </c>
      <c r="AC301" s="37">
        <v>65</v>
      </c>
      <c r="AD301" s="37">
        <v>0</v>
      </c>
      <c r="AE301" s="37"/>
      <c r="AF301" s="37">
        <v>226</v>
      </c>
      <c r="AG301" s="37"/>
      <c r="AH301" s="37"/>
      <c r="AI301" s="37"/>
      <c r="AJ301" s="37">
        <v>0</v>
      </c>
      <c r="AK301" s="37"/>
      <c r="AL301" s="37"/>
      <c r="AM301" s="37"/>
      <c r="AN301" s="37">
        <v>0</v>
      </c>
      <c r="AO301" s="37"/>
      <c r="AP301" s="37">
        <v>49</v>
      </c>
      <c r="AQ301" s="37"/>
      <c r="AR301" s="37"/>
      <c r="AS301" s="37"/>
      <c r="AT301" s="37">
        <v>0</v>
      </c>
    </row>
    <row r="302" spans="3:46" ht="20.100000000000001" customHeight="1" x14ac:dyDescent="0.2">
      <c r="D302" s="38" t="s">
        <v>234</v>
      </c>
      <c r="F302" s="39">
        <v>145</v>
      </c>
      <c r="G302" s="40"/>
      <c r="H302" s="40"/>
      <c r="I302" s="40"/>
      <c r="J302" s="39">
        <v>221</v>
      </c>
      <c r="K302" s="39">
        <v>3</v>
      </c>
      <c r="L302" s="39">
        <v>0</v>
      </c>
      <c r="M302" s="40"/>
      <c r="N302" s="39">
        <v>224</v>
      </c>
      <c r="O302" s="40"/>
      <c r="P302" s="40"/>
      <c r="Q302" s="40"/>
      <c r="R302" s="39">
        <v>0</v>
      </c>
      <c r="S302" s="39">
        <v>5</v>
      </c>
      <c r="T302" s="39">
        <v>57</v>
      </c>
      <c r="U302" s="39">
        <v>13</v>
      </c>
      <c r="V302" s="40"/>
      <c r="W302" s="39">
        <v>23</v>
      </c>
      <c r="X302" s="39">
        <v>2</v>
      </c>
      <c r="Y302" s="39">
        <v>1</v>
      </c>
      <c r="Z302" s="39">
        <v>12</v>
      </c>
      <c r="AA302" s="39">
        <v>20</v>
      </c>
      <c r="AB302" s="39">
        <v>7</v>
      </c>
      <c r="AC302" s="39">
        <v>105</v>
      </c>
      <c r="AD302" s="39">
        <v>0</v>
      </c>
      <c r="AE302" s="40"/>
      <c r="AF302" s="39">
        <v>245</v>
      </c>
      <c r="AG302" s="40"/>
      <c r="AH302" s="40"/>
      <c r="AI302" s="40"/>
      <c r="AJ302" s="39">
        <v>0</v>
      </c>
      <c r="AK302" s="40"/>
      <c r="AL302" s="40"/>
      <c r="AM302" s="40"/>
      <c r="AN302" s="39">
        <v>0</v>
      </c>
      <c r="AO302" s="40"/>
      <c r="AP302" s="39">
        <v>124</v>
      </c>
      <c r="AQ302" s="40"/>
      <c r="AR302" s="40"/>
      <c r="AS302" s="40"/>
      <c r="AT302" s="39">
        <v>43</v>
      </c>
    </row>
    <row r="303" spans="3:46" ht="20.100000000000001" customHeight="1" x14ac:dyDescent="0.2">
      <c r="D303" s="2" t="s">
        <v>235</v>
      </c>
      <c r="F303" s="37">
        <v>117</v>
      </c>
      <c r="G303" s="37"/>
      <c r="H303" s="37"/>
      <c r="I303" s="37"/>
      <c r="J303" s="37">
        <v>260</v>
      </c>
      <c r="K303" s="37">
        <v>7</v>
      </c>
      <c r="L303" s="37">
        <v>2</v>
      </c>
      <c r="M303" s="37"/>
      <c r="N303" s="37">
        <v>269</v>
      </c>
      <c r="O303" s="37"/>
      <c r="P303" s="37"/>
      <c r="Q303" s="37"/>
      <c r="R303" s="37">
        <v>0</v>
      </c>
      <c r="S303" s="37">
        <v>10</v>
      </c>
      <c r="T303" s="37">
        <v>85</v>
      </c>
      <c r="U303" s="37">
        <v>33</v>
      </c>
      <c r="V303" s="37"/>
      <c r="W303" s="37">
        <v>24</v>
      </c>
      <c r="X303" s="37">
        <v>0</v>
      </c>
      <c r="Y303" s="37">
        <v>0</v>
      </c>
      <c r="Z303" s="37">
        <v>8</v>
      </c>
      <c r="AA303" s="37">
        <v>29</v>
      </c>
      <c r="AB303" s="37">
        <v>10</v>
      </c>
      <c r="AC303" s="37">
        <v>83</v>
      </c>
      <c r="AD303" s="37">
        <v>0</v>
      </c>
      <c r="AE303" s="37"/>
      <c r="AF303" s="37">
        <v>282</v>
      </c>
      <c r="AG303" s="37"/>
      <c r="AH303" s="37"/>
      <c r="AI303" s="37"/>
      <c r="AJ303" s="37">
        <v>0</v>
      </c>
      <c r="AK303" s="37"/>
      <c r="AL303" s="37"/>
      <c r="AM303" s="37"/>
      <c r="AN303" s="37">
        <v>0</v>
      </c>
      <c r="AO303" s="37"/>
      <c r="AP303" s="37">
        <v>104</v>
      </c>
      <c r="AQ303" s="37"/>
      <c r="AR303" s="37"/>
      <c r="AS303" s="37"/>
      <c r="AT303" s="37">
        <v>57</v>
      </c>
    </row>
    <row r="304" spans="3:46"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spans="1:46" s="1" customFormat="1" ht="20.100000000000001" customHeight="1" x14ac:dyDescent="0.2">
      <c r="A305" s="3"/>
      <c r="B305" s="6"/>
      <c r="C305" s="42" t="s">
        <v>180</v>
      </c>
      <c r="D305" s="42"/>
      <c r="E305" s="5"/>
      <c r="F305" s="44">
        <v>1079</v>
      </c>
      <c r="G305" s="45"/>
      <c r="H305" s="45"/>
      <c r="I305" s="45"/>
      <c r="J305" s="44">
        <v>2434</v>
      </c>
      <c r="K305" s="44">
        <v>56</v>
      </c>
      <c r="L305" s="44">
        <v>19</v>
      </c>
      <c r="M305" s="45"/>
      <c r="N305" s="44">
        <v>2509</v>
      </c>
      <c r="O305" s="45"/>
      <c r="P305" s="45"/>
      <c r="Q305" s="45"/>
      <c r="R305" s="44">
        <v>2</v>
      </c>
      <c r="S305" s="44">
        <v>65</v>
      </c>
      <c r="T305" s="44">
        <v>634</v>
      </c>
      <c r="U305" s="44">
        <v>142</v>
      </c>
      <c r="V305" s="45"/>
      <c r="W305" s="44">
        <v>298</v>
      </c>
      <c r="X305" s="44">
        <v>4</v>
      </c>
      <c r="Y305" s="44">
        <v>3</v>
      </c>
      <c r="Z305" s="44">
        <v>104</v>
      </c>
      <c r="AA305" s="44">
        <v>275</v>
      </c>
      <c r="AB305" s="44">
        <v>80</v>
      </c>
      <c r="AC305" s="44">
        <v>954</v>
      </c>
      <c r="AD305" s="44">
        <v>2</v>
      </c>
      <c r="AE305" s="45"/>
      <c r="AF305" s="44">
        <v>2563</v>
      </c>
      <c r="AG305" s="45"/>
      <c r="AH305" s="45"/>
      <c r="AI305" s="45"/>
      <c r="AJ305" s="44">
        <v>0</v>
      </c>
      <c r="AK305" s="45"/>
      <c r="AL305" s="45"/>
      <c r="AM305" s="45"/>
      <c r="AN305" s="44">
        <v>0</v>
      </c>
      <c r="AO305" s="45"/>
      <c r="AP305" s="44">
        <v>1025</v>
      </c>
      <c r="AQ305" s="45"/>
      <c r="AR305" s="45"/>
      <c r="AS305" s="45"/>
      <c r="AT305" s="44">
        <v>275</v>
      </c>
    </row>
    <row r="306" spans="1:46"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row>
    <row r="307" spans="1:46"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row>
    <row r="308" spans="1:46" ht="20.100000000000001" customHeight="1" x14ac:dyDescent="0.2">
      <c r="D308" s="2" t="s">
        <v>237</v>
      </c>
      <c r="F308" s="37">
        <v>0</v>
      </c>
      <c r="G308" s="37"/>
      <c r="H308" s="37"/>
      <c r="I308" s="37"/>
      <c r="J308" s="37">
        <v>0</v>
      </c>
      <c r="K308" s="37">
        <v>0</v>
      </c>
      <c r="L308" s="37">
        <v>0</v>
      </c>
      <c r="M308" s="37"/>
      <c r="N308" s="37">
        <v>0</v>
      </c>
      <c r="O308" s="37"/>
      <c r="P308" s="37"/>
      <c r="Q308" s="37"/>
      <c r="R308" s="37">
        <v>0</v>
      </c>
      <c r="S308" s="37">
        <v>0</v>
      </c>
      <c r="T308" s="37">
        <v>0</v>
      </c>
      <c r="U308" s="37">
        <v>0</v>
      </c>
      <c r="V308" s="37"/>
      <c r="W308" s="37">
        <v>0</v>
      </c>
      <c r="X308" s="37">
        <v>0</v>
      </c>
      <c r="Y308" s="37">
        <v>0</v>
      </c>
      <c r="Z308" s="37">
        <v>0</v>
      </c>
      <c r="AA308" s="37">
        <v>0</v>
      </c>
      <c r="AB308" s="37">
        <v>0</v>
      </c>
      <c r="AC308" s="37">
        <v>0</v>
      </c>
      <c r="AD308" s="37">
        <v>0</v>
      </c>
      <c r="AE308" s="37"/>
      <c r="AF308" s="37">
        <v>0</v>
      </c>
      <c r="AG308" s="37"/>
      <c r="AH308" s="37"/>
      <c r="AI308" s="37"/>
      <c r="AJ308" s="37">
        <v>0</v>
      </c>
      <c r="AK308" s="37"/>
      <c r="AL308" s="37"/>
      <c r="AM308" s="37"/>
      <c r="AN308" s="37">
        <v>0</v>
      </c>
      <c r="AO308" s="37"/>
      <c r="AP308" s="37">
        <v>0</v>
      </c>
      <c r="AQ308" s="37"/>
      <c r="AR308" s="37"/>
      <c r="AS308" s="37"/>
      <c r="AT308" s="37">
        <v>0</v>
      </c>
    </row>
    <row r="309" spans="1:46" ht="20.100000000000001" customHeight="1" x14ac:dyDescent="0.2">
      <c r="D309" s="38" t="s">
        <v>238</v>
      </c>
      <c r="F309" s="39">
        <v>0</v>
      </c>
      <c r="G309" s="40"/>
      <c r="H309" s="40"/>
      <c r="I309" s="40"/>
      <c r="J309" s="39">
        <v>0</v>
      </c>
      <c r="K309" s="39">
        <v>0</v>
      </c>
      <c r="L309" s="39">
        <v>0</v>
      </c>
      <c r="M309" s="40"/>
      <c r="N309" s="39">
        <v>0</v>
      </c>
      <c r="O309" s="40"/>
      <c r="P309" s="40"/>
      <c r="Q309" s="40"/>
      <c r="R309" s="39">
        <v>0</v>
      </c>
      <c r="S309" s="39">
        <v>0</v>
      </c>
      <c r="T309" s="39">
        <v>0</v>
      </c>
      <c r="U309" s="39">
        <v>0</v>
      </c>
      <c r="V309" s="40"/>
      <c r="W309" s="39">
        <v>0</v>
      </c>
      <c r="X309" s="39">
        <v>0</v>
      </c>
      <c r="Y309" s="39">
        <v>0</v>
      </c>
      <c r="Z309" s="39">
        <v>0</v>
      </c>
      <c r="AA309" s="39">
        <v>0</v>
      </c>
      <c r="AB309" s="39">
        <v>0</v>
      </c>
      <c r="AC309" s="39">
        <v>0</v>
      </c>
      <c r="AD309" s="39">
        <v>0</v>
      </c>
      <c r="AE309" s="40"/>
      <c r="AF309" s="39">
        <v>0</v>
      </c>
      <c r="AG309" s="40"/>
      <c r="AH309" s="40"/>
      <c r="AI309" s="40"/>
      <c r="AJ309" s="39">
        <v>0</v>
      </c>
      <c r="AK309" s="40"/>
      <c r="AL309" s="40"/>
      <c r="AM309" s="40"/>
      <c r="AN309" s="39">
        <v>0</v>
      </c>
      <c r="AO309" s="40"/>
      <c r="AP309" s="39">
        <v>0</v>
      </c>
      <c r="AQ309" s="40"/>
      <c r="AR309" s="40"/>
      <c r="AS309" s="40"/>
      <c r="AT309" s="39">
        <v>0</v>
      </c>
    </row>
    <row r="310" spans="1:46" ht="20.100000000000001" customHeight="1" x14ac:dyDescent="0.2">
      <c r="D310" s="2" t="s">
        <v>239</v>
      </c>
      <c r="F310" s="37">
        <v>0</v>
      </c>
      <c r="G310" s="37"/>
      <c r="H310" s="37"/>
      <c r="I310" s="37"/>
      <c r="J310" s="37">
        <v>0</v>
      </c>
      <c r="K310" s="37">
        <v>0</v>
      </c>
      <c r="L310" s="37">
        <v>0</v>
      </c>
      <c r="M310" s="37"/>
      <c r="N310" s="37">
        <v>0</v>
      </c>
      <c r="O310" s="37"/>
      <c r="P310" s="37"/>
      <c r="Q310" s="37"/>
      <c r="R310" s="37">
        <v>0</v>
      </c>
      <c r="S310" s="37">
        <v>0</v>
      </c>
      <c r="T310" s="37">
        <v>0</v>
      </c>
      <c r="U310" s="37">
        <v>0</v>
      </c>
      <c r="V310" s="37"/>
      <c r="W310" s="37">
        <v>0</v>
      </c>
      <c r="X310" s="37">
        <v>0</v>
      </c>
      <c r="Y310" s="37">
        <v>0</v>
      </c>
      <c r="Z310" s="37">
        <v>0</v>
      </c>
      <c r="AA310" s="37">
        <v>0</v>
      </c>
      <c r="AB310" s="37">
        <v>0</v>
      </c>
      <c r="AC310" s="37">
        <v>0</v>
      </c>
      <c r="AD310" s="37">
        <v>0</v>
      </c>
      <c r="AE310" s="37"/>
      <c r="AF310" s="37">
        <v>0</v>
      </c>
      <c r="AG310" s="37"/>
      <c r="AH310" s="37"/>
      <c r="AI310" s="37"/>
      <c r="AJ310" s="37">
        <v>0</v>
      </c>
      <c r="AK310" s="37"/>
      <c r="AL310" s="37"/>
      <c r="AM310" s="37"/>
      <c r="AN310" s="37">
        <v>0</v>
      </c>
      <c r="AO310" s="37"/>
      <c r="AP310" s="37">
        <v>0</v>
      </c>
      <c r="AQ310" s="37"/>
      <c r="AR310" s="37"/>
      <c r="AS310" s="37"/>
      <c r="AT310" s="37">
        <v>0</v>
      </c>
    </row>
    <row r="311" spans="1:46" ht="20.100000000000001" customHeight="1" x14ac:dyDescent="0.2">
      <c r="D311" s="38" t="s">
        <v>240</v>
      </c>
      <c r="F311" s="39">
        <v>0</v>
      </c>
      <c r="G311" s="40"/>
      <c r="H311" s="40"/>
      <c r="I311" s="40"/>
      <c r="J311" s="39">
        <v>0</v>
      </c>
      <c r="K311" s="39">
        <v>0</v>
      </c>
      <c r="L311" s="39">
        <v>0</v>
      </c>
      <c r="M311" s="40"/>
      <c r="N311" s="39">
        <v>0</v>
      </c>
      <c r="O311" s="40"/>
      <c r="P311" s="40"/>
      <c r="Q311" s="40"/>
      <c r="R311" s="39">
        <v>0</v>
      </c>
      <c r="S311" s="39">
        <v>0</v>
      </c>
      <c r="T311" s="39">
        <v>0</v>
      </c>
      <c r="U311" s="39">
        <v>0</v>
      </c>
      <c r="V311" s="40"/>
      <c r="W311" s="39">
        <v>0</v>
      </c>
      <c r="X311" s="39">
        <v>0</v>
      </c>
      <c r="Y311" s="39">
        <v>0</v>
      </c>
      <c r="Z311" s="39">
        <v>0</v>
      </c>
      <c r="AA311" s="39">
        <v>0</v>
      </c>
      <c r="AB311" s="39">
        <v>0</v>
      </c>
      <c r="AC311" s="39">
        <v>0</v>
      </c>
      <c r="AD311" s="39">
        <v>0</v>
      </c>
      <c r="AE311" s="40"/>
      <c r="AF311" s="39">
        <v>0</v>
      </c>
      <c r="AG311" s="40"/>
      <c r="AH311" s="40"/>
      <c r="AI311" s="40"/>
      <c r="AJ311" s="39">
        <v>0</v>
      </c>
      <c r="AK311" s="40"/>
      <c r="AL311" s="40"/>
      <c r="AM311" s="40"/>
      <c r="AN311" s="39">
        <v>0</v>
      </c>
      <c r="AO311" s="40"/>
      <c r="AP311" s="39">
        <v>0</v>
      </c>
      <c r="AQ311" s="40"/>
      <c r="AR311" s="40"/>
      <c r="AS311" s="40"/>
      <c r="AT311" s="39">
        <v>0</v>
      </c>
    </row>
    <row r="312" spans="1:46"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row>
    <row r="313" spans="1:46" s="1" customFormat="1" ht="20.100000000000001" customHeight="1" x14ac:dyDescent="0.2">
      <c r="A313" s="3"/>
      <c r="B313" s="6"/>
      <c r="C313" s="42" t="s">
        <v>241</v>
      </c>
      <c r="D313" s="42"/>
      <c r="E313" s="5"/>
      <c r="F313" s="44">
        <v>0</v>
      </c>
      <c r="G313" s="45"/>
      <c r="H313" s="45"/>
      <c r="I313" s="45"/>
      <c r="J313" s="44">
        <v>0</v>
      </c>
      <c r="K313" s="44">
        <v>0</v>
      </c>
      <c r="L313" s="44">
        <v>0</v>
      </c>
      <c r="M313" s="45"/>
      <c r="N313" s="44">
        <v>0</v>
      </c>
      <c r="O313" s="45"/>
      <c r="P313" s="45"/>
      <c r="Q313" s="45"/>
      <c r="R313" s="44">
        <v>0</v>
      </c>
      <c r="S313" s="44">
        <v>0</v>
      </c>
      <c r="T313" s="44">
        <v>0</v>
      </c>
      <c r="U313" s="44">
        <v>0</v>
      </c>
      <c r="V313" s="45"/>
      <c r="W313" s="44">
        <v>0</v>
      </c>
      <c r="X313" s="44">
        <v>0</v>
      </c>
      <c r="Y313" s="44">
        <v>0</v>
      </c>
      <c r="Z313" s="44">
        <v>0</v>
      </c>
      <c r="AA313" s="44">
        <v>0</v>
      </c>
      <c r="AB313" s="44">
        <v>0</v>
      </c>
      <c r="AC313" s="44">
        <v>0</v>
      </c>
      <c r="AD313" s="44">
        <v>0</v>
      </c>
      <c r="AE313" s="45"/>
      <c r="AF313" s="44">
        <v>0</v>
      </c>
      <c r="AG313" s="45"/>
      <c r="AH313" s="45"/>
      <c r="AI313" s="45"/>
      <c r="AJ313" s="44">
        <v>0</v>
      </c>
      <c r="AK313" s="45"/>
      <c r="AL313" s="45"/>
      <c r="AM313" s="45"/>
      <c r="AN313" s="44">
        <v>0</v>
      </c>
      <c r="AO313" s="45"/>
      <c r="AP313" s="44">
        <v>0</v>
      </c>
      <c r="AQ313" s="45"/>
      <c r="AR313" s="45"/>
      <c r="AS313" s="45"/>
      <c r="AT313" s="44">
        <v>0</v>
      </c>
    </row>
    <row r="314" spans="1:46"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row>
    <row r="315" spans="1:46" s="1" customFormat="1" ht="20.100000000000001" customHeight="1" x14ac:dyDescent="0.25">
      <c r="A315" s="3"/>
      <c r="B315" s="49" t="s">
        <v>242</v>
      </c>
      <c r="C315" s="50"/>
      <c r="D315" s="50"/>
      <c r="E315" s="5"/>
      <c r="F315" s="51">
        <v>1079</v>
      </c>
      <c r="G315" s="52"/>
      <c r="H315" s="52"/>
      <c r="I315" s="52"/>
      <c r="J315" s="51">
        <v>4826</v>
      </c>
      <c r="K315" s="51">
        <v>124</v>
      </c>
      <c r="L315" s="51">
        <v>37</v>
      </c>
      <c r="M315" s="52"/>
      <c r="N315" s="51">
        <v>4987</v>
      </c>
      <c r="O315" s="52"/>
      <c r="P315" s="52"/>
      <c r="Q315" s="52"/>
      <c r="R315" s="51">
        <v>3</v>
      </c>
      <c r="S315" s="51">
        <v>136</v>
      </c>
      <c r="T315" s="51">
        <v>1252</v>
      </c>
      <c r="U315" s="51">
        <v>329</v>
      </c>
      <c r="V315" s="52"/>
      <c r="W315" s="51">
        <v>601</v>
      </c>
      <c r="X315" s="51">
        <v>11</v>
      </c>
      <c r="Y315" s="51">
        <v>8</v>
      </c>
      <c r="Z315" s="51">
        <v>174</v>
      </c>
      <c r="AA315" s="51">
        <v>529</v>
      </c>
      <c r="AB315" s="51">
        <v>135</v>
      </c>
      <c r="AC315" s="51">
        <v>1783</v>
      </c>
      <c r="AD315" s="51">
        <v>4</v>
      </c>
      <c r="AE315" s="52"/>
      <c r="AF315" s="51">
        <v>4965</v>
      </c>
      <c r="AG315" s="52"/>
      <c r="AH315" s="52"/>
      <c r="AI315" s="52"/>
      <c r="AJ315" s="51">
        <v>1102</v>
      </c>
      <c r="AK315" s="52"/>
      <c r="AL315" s="52"/>
      <c r="AM315" s="52"/>
      <c r="AN315" s="51">
        <v>1026</v>
      </c>
      <c r="AO315" s="52"/>
      <c r="AP315" s="51">
        <v>1025</v>
      </c>
      <c r="AQ315" s="52"/>
      <c r="AR315" s="52"/>
      <c r="AS315" s="52"/>
      <c r="AT315" s="51">
        <v>599</v>
      </c>
    </row>
    <row r="316" spans="1:46"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spans="1:46"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spans="1:46"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spans="1:46" ht="20.100000000000001" customHeight="1" x14ac:dyDescent="0.2">
      <c r="D319" s="2" t="s">
        <v>124</v>
      </c>
      <c r="F319" s="37">
        <v>0</v>
      </c>
      <c r="G319" s="37"/>
      <c r="H319" s="37"/>
      <c r="I319" s="37"/>
      <c r="J319" s="37">
        <v>0</v>
      </c>
      <c r="K319" s="37">
        <v>0</v>
      </c>
      <c r="L319" s="37">
        <v>0</v>
      </c>
      <c r="M319" s="37"/>
      <c r="N319" s="37">
        <v>0</v>
      </c>
      <c r="O319" s="37"/>
      <c r="P319" s="37"/>
      <c r="Q319" s="37"/>
      <c r="R319" s="37">
        <v>0</v>
      </c>
      <c r="S319" s="37">
        <v>0</v>
      </c>
      <c r="T319" s="37">
        <v>0</v>
      </c>
      <c r="U319" s="37">
        <v>0</v>
      </c>
      <c r="V319" s="37"/>
      <c r="W319" s="37">
        <v>0</v>
      </c>
      <c r="X319" s="37">
        <v>0</v>
      </c>
      <c r="Y319" s="37">
        <v>0</v>
      </c>
      <c r="Z319" s="37">
        <v>0</v>
      </c>
      <c r="AA319" s="37">
        <v>0</v>
      </c>
      <c r="AB319" s="37">
        <v>0</v>
      </c>
      <c r="AC319" s="37">
        <v>0</v>
      </c>
      <c r="AD319" s="37">
        <v>0</v>
      </c>
      <c r="AE319" s="37"/>
      <c r="AF319" s="37">
        <v>0</v>
      </c>
      <c r="AG319" s="37"/>
      <c r="AH319" s="37"/>
      <c r="AI319" s="37"/>
      <c r="AJ319" s="37">
        <v>0</v>
      </c>
      <c r="AK319" s="37"/>
      <c r="AL319" s="37"/>
      <c r="AM319" s="37"/>
      <c r="AN319" s="37">
        <v>0</v>
      </c>
      <c r="AO319" s="37"/>
      <c r="AP319" s="37">
        <v>0</v>
      </c>
      <c r="AQ319" s="37"/>
      <c r="AR319" s="37"/>
      <c r="AS319" s="37"/>
      <c r="AT319" s="37">
        <v>0</v>
      </c>
    </row>
    <row r="320" spans="1:46" ht="20.100000000000001" customHeight="1" x14ac:dyDescent="0.2">
      <c r="D320" s="38" t="s">
        <v>173</v>
      </c>
      <c r="F320" s="39">
        <v>0</v>
      </c>
      <c r="G320" s="40"/>
      <c r="H320" s="40"/>
      <c r="I320" s="40"/>
      <c r="J320" s="39">
        <v>0</v>
      </c>
      <c r="K320" s="39">
        <v>0</v>
      </c>
      <c r="L320" s="39">
        <v>0</v>
      </c>
      <c r="M320" s="40"/>
      <c r="N320" s="39">
        <v>0</v>
      </c>
      <c r="O320" s="40"/>
      <c r="P320" s="40"/>
      <c r="Q320" s="40"/>
      <c r="R320" s="39">
        <v>0</v>
      </c>
      <c r="S320" s="39">
        <v>0</v>
      </c>
      <c r="T320" s="39">
        <v>0</v>
      </c>
      <c r="U320" s="39">
        <v>0</v>
      </c>
      <c r="V320" s="40"/>
      <c r="W320" s="39">
        <v>0</v>
      </c>
      <c r="X320" s="39">
        <v>0</v>
      </c>
      <c r="Y320" s="39">
        <v>0</v>
      </c>
      <c r="Z320" s="39">
        <v>0</v>
      </c>
      <c r="AA320" s="39">
        <v>0</v>
      </c>
      <c r="AB320" s="39">
        <v>0</v>
      </c>
      <c r="AC320" s="39">
        <v>0</v>
      </c>
      <c r="AD320" s="39">
        <v>0</v>
      </c>
      <c r="AE320" s="40"/>
      <c r="AF320" s="39">
        <v>0</v>
      </c>
      <c r="AG320" s="40"/>
      <c r="AH320" s="40"/>
      <c r="AI320" s="40"/>
      <c r="AJ320" s="39">
        <v>0</v>
      </c>
      <c r="AK320" s="40"/>
      <c r="AL320" s="40"/>
      <c r="AM320" s="40"/>
      <c r="AN320" s="39">
        <v>0</v>
      </c>
      <c r="AO320" s="40"/>
      <c r="AP320" s="39">
        <v>0</v>
      </c>
      <c r="AQ320" s="40"/>
      <c r="AR320" s="40"/>
      <c r="AS320" s="40"/>
      <c r="AT320" s="39">
        <v>0</v>
      </c>
    </row>
    <row r="321" spans="3:46"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spans="3:46" ht="20.100000000000001" customHeight="1" x14ac:dyDescent="0.2">
      <c r="C322" s="42" t="s">
        <v>122</v>
      </c>
      <c r="D322" s="42"/>
      <c r="F322" s="44">
        <v>0</v>
      </c>
      <c r="G322" s="45"/>
      <c r="H322" s="45"/>
      <c r="I322" s="45"/>
      <c r="J322" s="44">
        <v>0</v>
      </c>
      <c r="K322" s="44">
        <v>0</v>
      </c>
      <c r="L322" s="44">
        <v>0</v>
      </c>
      <c r="M322" s="45"/>
      <c r="N322" s="44">
        <v>0</v>
      </c>
      <c r="O322" s="45"/>
      <c r="P322" s="45"/>
      <c r="Q322" s="45"/>
      <c r="R322" s="44">
        <v>0</v>
      </c>
      <c r="S322" s="44">
        <v>0</v>
      </c>
      <c r="T322" s="44">
        <v>0</v>
      </c>
      <c r="U322" s="44">
        <v>0</v>
      </c>
      <c r="V322" s="45"/>
      <c r="W322" s="44">
        <v>0</v>
      </c>
      <c r="X322" s="44">
        <v>0</v>
      </c>
      <c r="Y322" s="44">
        <v>0</v>
      </c>
      <c r="Z322" s="44">
        <v>0</v>
      </c>
      <c r="AA322" s="44">
        <v>0</v>
      </c>
      <c r="AB322" s="44">
        <v>0</v>
      </c>
      <c r="AC322" s="44">
        <v>0</v>
      </c>
      <c r="AD322" s="44">
        <v>0</v>
      </c>
      <c r="AE322" s="45"/>
      <c r="AF322" s="44">
        <v>0</v>
      </c>
      <c r="AG322" s="45"/>
      <c r="AH322" s="45"/>
      <c r="AI322" s="45"/>
      <c r="AJ322" s="44">
        <v>0</v>
      </c>
      <c r="AK322" s="45"/>
      <c r="AL322" s="45"/>
      <c r="AM322" s="45"/>
      <c r="AN322" s="44">
        <v>0</v>
      </c>
      <c r="AO322" s="45"/>
      <c r="AP322" s="44">
        <v>0</v>
      </c>
      <c r="AQ322" s="45"/>
      <c r="AR322" s="45"/>
      <c r="AS322" s="45"/>
      <c r="AT322" s="44">
        <v>0</v>
      </c>
    </row>
    <row r="323" spans="3:46"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spans="3:46"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spans="3:46" ht="20.100000000000001" customHeight="1" x14ac:dyDescent="0.2">
      <c r="D325" s="2" t="s">
        <v>124</v>
      </c>
      <c r="F325" s="37">
        <v>60</v>
      </c>
      <c r="G325" s="37"/>
      <c r="H325" s="37"/>
      <c r="I325" s="37"/>
      <c r="J325" s="37">
        <v>269</v>
      </c>
      <c r="K325" s="37">
        <v>1</v>
      </c>
      <c r="L325" s="37">
        <v>2</v>
      </c>
      <c r="M325" s="37"/>
      <c r="N325" s="37">
        <v>272</v>
      </c>
      <c r="O325" s="37"/>
      <c r="P325" s="37"/>
      <c r="Q325" s="37"/>
      <c r="R325" s="37">
        <v>0</v>
      </c>
      <c r="S325" s="37">
        <v>22</v>
      </c>
      <c r="T325" s="37">
        <v>81</v>
      </c>
      <c r="U325" s="37">
        <v>13</v>
      </c>
      <c r="V325" s="37"/>
      <c r="W325" s="37">
        <v>37</v>
      </c>
      <c r="X325" s="37">
        <v>1</v>
      </c>
      <c r="Y325" s="37">
        <v>1</v>
      </c>
      <c r="Z325" s="37">
        <v>8</v>
      </c>
      <c r="AA325" s="37">
        <v>55</v>
      </c>
      <c r="AB325" s="37">
        <v>6</v>
      </c>
      <c r="AC325" s="37">
        <v>50</v>
      </c>
      <c r="AD325" s="37">
        <v>0</v>
      </c>
      <c r="AE325" s="37"/>
      <c r="AF325" s="37">
        <v>274</v>
      </c>
      <c r="AG325" s="37"/>
      <c r="AH325" s="37"/>
      <c r="AI325" s="37"/>
      <c r="AJ325" s="37">
        <v>58</v>
      </c>
      <c r="AK325" s="37"/>
      <c r="AL325" s="37"/>
      <c r="AM325" s="37"/>
      <c r="AN325" s="37">
        <v>0</v>
      </c>
      <c r="AO325" s="37"/>
      <c r="AP325" s="37">
        <v>0</v>
      </c>
      <c r="AQ325" s="37"/>
      <c r="AR325" s="37"/>
      <c r="AS325" s="37"/>
      <c r="AT325" s="37">
        <v>84</v>
      </c>
    </row>
    <row r="326" spans="3:46" ht="20.100000000000001" customHeight="1" x14ac:dyDescent="0.2">
      <c r="D326" s="38" t="s">
        <v>173</v>
      </c>
      <c r="F326" s="39">
        <v>63</v>
      </c>
      <c r="G326" s="40"/>
      <c r="H326" s="40"/>
      <c r="I326" s="40"/>
      <c r="J326" s="39">
        <v>264</v>
      </c>
      <c r="K326" s="39">
        <v>10</v>
      </c>
      <c r="L326" s="39">
        <v>2</v>
      </c>
      <c r="M326" s="40"/>
      <c r="N326" s="39">
        <v>276</v>
      </c>
      <c r="O326" s="40"/>
      <c r="P326" s="40"/>
      <c r="Q326" s="40"/>
      <c r="R326" s="39">
        <v>1</v>
      </c>
      <c r="S326" s="39">
        <v>24</v>
      </c>
      <c r="T326" s="39">
        <v>67</v>
      </c>
      <c r="U326" s="39">
        <v>9</v>
      </c>
      <c r="V326" s="40"/>
      <c r="W326" s="39">
        <v>47</v>
      </c>
      <c r="X326" s="39">
        <v>1</v>
      </c>
      <c r="Y326" s="39">
        <v>0</v>
      </c>
      <c r="Z326" s="39">
        <v>4</v>
      </c>
      <c r="AA326" s="39">
        <v>23</v>
      </c>
      <c r="AB326" s="39">
        <v>3</v>
      </c>
      <c r="AC326" s="39">
        <v>55</v>
      </c>
      <c r="AD326" s="39">
        <v>2</v>
      </c>
      <c r="AE326" s="40"/>
      <c r="AF326" s="39">
        <v>236</v>
      </c>
      <c r="AG326" s="40"/>
      <c r="AH326" s="40"/>
      <c r="AI326" s="40"/>
      <c r="AJ326" s="39">
        <v>103</v>
      </c>
      <c r="AK326" s="40"/>
      <c r="AL326" s="40"/>
      <c r="AM326" s="40"/>
      <c r="AN326" s="39">
        <v>0</v>
      </c>
      <c r="AO326" s="40"/>
      <c r="AP326" s="39">
        <v>0</v>
      </c>
      <c r="AQ326" s="40"/>
      <c r="AR326" s="40"/>
      <c r="AS326" s="40"/>
      <c r="AT326" s="39">
        <v>0</v>
      </c>
    </row>
    <row r="327" spans="3:46" ht="20.100000000000001" customHeight="1" x14ac:dyDescent="0.2">
      <c r="D327" s="2" t="s">
        <v>113</v>
      </c>
      <c r="F327" s="37">
        <v>67</v>
      </c>
      <c r="G327" s="37"/>
      <c r="H327" s="37"/>
      <c r="I327" s="37"/>
      <c r="J327" s="37">
        <v>261</v>
      </c>
      <c r="K327" s="37">
        <v>4</v>
      </c>
      <c r="L327" s="37">
        <v>2</v>
      </c>
      <c r="M327" s="37"/>
      <c r="N327" s="37">
        <v>267</v>
      </c>
      <c r="O327" s="37"/>
      <c r="P327" s="37"/>
      <c r="Q327" s="37"/>
      <c r="R327" s="37">
        <v>0</v>
      </c>
      <c r="S327" s="37">
        <v>10</v>
      </c>
      <c r="T327" s="37">
        <v>62</v>
      </c>
      <c r="U327" s="37">
        <v>3</v>
      </c>
      <c r="V327" s="37"/>
      <c r="W327" s="37">
        <v>38</v>
      </c>
      <c r="X327" s="37">
        <v>4</v>
      </c>
      <c r="Y327" s="37">
        <v>0</v>
      </c>
      <c r="Z327" s="37">
        <v>6</v>
      </c>
      <c r="AA327" s="37">
        <v>63</v>
      </c>
      <c r="AB327" s="37">
        <v>19</v>
      </c>
      <c r="AC327" s="37">
        <v>85</v>
      </c>
      <c r="AD327" s="37">
        <v>1</v>
      </c>
      <c r="AE327" s="37"/>
      <c r="AF327" s="37">
        <v>291</v>
      </c>
      <c r="AG327" s="37"/>
      <c r="AH327" s="37"/>
      <c r="AI327" s="37"/>
      <c r="AJ327" s="37">
        <v>43</v>
      </c>
      <c r="AK327" s="37"/>
      <c r="AL327" s="37"/>
      <c r="AM327" s="37"/>
      <c r="AN327" s="37">
        <v>0</v>
      </c>
      <c r="AO327" s="37"/>
      <c r="AP327" s="37">
        <v>0</v>
      </c>
      <c r="AQ327" s="37"/>
      <c r="AR327" s="37"/>
      <c r="AS327" s="37"/>
      <c r="AT327" s="37">
        <v>0</v>
      </c>
    </row>
    <row r="328" spans="3:46" ht="20.100000000000001" customHeight="1" x14ac:dyDescent="0.2">
      <c r="D328" s="38" t="s">
        <v>101</v>
      </c>
      <c r="F328" s="39">
        <v>68</v>
      </c>
      <c r="G328" s="40"/>
      <c r="H328" s="40"/>
      <c r="I328" s="40"/>
      <c r="J328" s="39">
        <v>261</v>
      </c>
      <c r="K328" s="39">
        <v>1</v>
      </c>
      <c r="L328" s="39">
        <v>2</v>
      </c>
      <c r="M328" s="40"/>
      <c r="N328" s="39">
        <v>264</v>
      </c>
      <c r="O328" s="40"/>
      <c r="P328" s="40"/>
      <c r="Q328" s="40"/>
      <c r="R328" s="39">
        <v>0</v>
      </c>
      <c r="S328" s="39">
        <v>12</v>
      </c>
      <c r="T328" s="39">
        <v>48</v>
      </c>
      <c r="U328" s="39">
        <v>11</v>
      </c>
      <c r="V328" s="40"/>
      <c r="W328" s="39">
        <v>61</v>
      </c>
      <c r="X328" s="39">
        <v>0</v>
      </c>
      <c r="Y328" s="39">
        <v>0</v>
      </c>
      <c r="Z328" s="39">
        <v>12</v>
      </c>
      <c r="AA328" s="39">
        <v>44</v>
      </c>
      <c r="AB328" s="39">
        <v>14</v>
      </c>
      <c r="AC328" s="39">
        <v>82</v>
      </c>
      <c r="AD328" s="39">
        <v>0</v>
      </c>
      <c r="AE328" s="40"/>
      <c r="AF328" s="39">
        <v>284</v>
      </c>
      <c r="AG328" s="40"/>
      <c r="AH328" s="40"/>
      <c r="AI328" s="40"/>
      <c r="AJ328" s="39">
        <v>48</v>
      </c>
      <c r="AK328" s="40"/>
      <c r="AL328" s="40"/>
      <c r="AM328" s="40"/>
      <c r="AN328" s="39">
        <v>0</v>
      </c>
      <c r="AO328" s="40"/>
      <c r="AP328" s="39">
        <v>0</v>
      </c>
      <c r="AQ328" s="40"/>
      <c r="AR328" s="40"/>
      <c r="AS328" s="40"/>
      <c r="AT328" s="39">
        <v>0</v>
      </c>
    </row>
    <row r="329" spans="3:46" ht="20.100000000000001" customHeight="1" x14ac:dyDescent="0.2">
      <c r="D329" s="2" t="s">
        <v>115</v>
      </c>
      <c r="F329" s="37">
        <v>60</v>
      </c>
      <c r="G329" s="37"/>
      <c r="H329" s="37"/>
      <c r="I329" s="37"/>
      <c r="J329" s="37">
        <v>264</v>
      </c>
      <c r="K329" s="37">
        <v>11</v>
      </c>
      <c r="L329" s="37">
        <v>0</v>
      </c>
      <c r="M329" s="37"/>
      <c r="N329" s="37">
        <v>275</v>
      </c>
      <c r="O329" s="37"/>
      <c r="P329" s="37"/>
      <c r="Q329" s="37"/>
      <c r="R329" s="37">
        <v>0</v>
      </c>
      <c r="S329" s="37">
        <v>19</v>
      </c>
      <c r="T329" s="37">
        <v>78</v>
      </c>
      <c r="U329" s="37">
        <v>21</v>
      </c>
      <c r="V329" s="37"/>
      <c r="W329" s="37">
        <v>22</v>
      </c>
      <c r="X329" s="37">
        <v>0</v>
      </c>
      <c r="Y329" s="37">
        <v>0</v>
      </c>
      <c r="Z329" s="37">
        <v>9</v>
      </c>
      <c r="AA329" s="37">
        <v>56</v>
      </c>
      <c r="AB329" s="37">
        <v>13</v>
      </c>
      <c r="AC329" s="37">
        <v>72</v>
      </c>
      <c r="AD329" s="37">
        <v>0</v>
      </c>
      <c r="AE329" s="37"/>
      <c r="AF329" s="37">
        <v>290</v>
      </c>
      <c r="AG329" s="37"/>
      <c r="AH329" s="37"/>
      <c r="AI329" s="37"/>
      <c r="AJ329" s="37">
        <v>45</v>
      </c>
      <c r="AK329" s="37"/>
      <c r="AL329" s="37"/>
      <c r="AM329" s="37"/>
      <c r="AN329" s="37">
        <v>0</v>
      </c>
      <c r="AO329" s="37"/>
      <c r="AP329" s="37">
        <v>0</v>
      </c>
      <c r="AQ329" s="37"/>
      <c r="AR329" s="37"/>
      <c r="AS329" s="37"/>
      <c r="AT329" s="37">
        <v>0</v>
      </c>
    </row>
    <row r="330" spans="3:46" ht="20.100000000000001" customHeight="1" x14ac:dyDescent="0.2">
      <c r="D330" s="38" t="s">
        <v>116</v>
      </c>
      <c r="F330" s="39">
        <v>47</v>
      </c>
      <c r="G330" s="40"/>
      <c r="H330" s="40"/>
      <c r="I330" s="40"/>
      <c r="J330" s="39">
        <v>262</v>
      </c>
      <c r="K330" s="39">
        <v>2</v>
      </c>
      <c r="L330" s="39">
        <v>0</v>
      </c>
      <c r="M330" s="40"/>
      <c r="N330" s="39">
        <v>264</v>
      </c>
      <c r="O330" s="40"/>
      <c r="P330" s="40"/>
      <c r="Q330" s="40"/>
      <c r="R330" s="39">
        <v>0</v>
      </c>
      <c r="S330" s="39">
        <v>7</v>
      </c>
      <c r="T330" s="39">
        <v>67</v>
      </c>
      <c r="U330" s="39">
        <v>24</v>
      </c>
      <c r="V330" s="40"/>
      <c r="W330" s="39">
        <v>37</v>
      </c>
      <c r="X330" s="39">
        <v>0</v>
      </c>
      <c r="Y330" s="39">
        <v>0</v>
      </c>
      <c r="Z330" s="39">
        <v>6</v>
      </c>
      <c r="AA330" s="39">
        <v>32</v>
      </c>
      <c r="AB330" s="39">
        <v>9</v>
      </c>
      <c r="AC330" s="39">
        <v>63</v>
      </c>
      <c r="AD330" s="39">
        <v>1</v>
      </c>
      <c r="AE330" s="40"/>
      <c r="AF330" s="39">
        <v>246</v>
      </c>
      <c r="AG330" s="40"/>
      <c r="AH330" s="40"/>
      <c r="AI330" s="40"/>
      <c r="AJ330" s="39">
        <v>65</v>
      </c>
      <c r="AK330" s="40"/>
      <c r="AL330" s="40"/>
      <c r="AM330" s="40"/>
      <c r="AN330" s="39">
        <v>0</v>
      </c>
      <c r="AO330" s="40"/>
      <c r="AP330" s="39">
        <v>0</v>
      </c>
      <c r="AQ330" s="40"/>
      <c r="AR330" s="40"/>
      <c r="AS330" s="40"/>
      <c r="AT330" s="39">
        <v>0</v>
      </c>
    </row>
    <row r="331" spans="3:46" ht="20.100000000000001" customHeight="1" x14ac:dyDescent="0.2">
      <c r="D331" s="2" t="s">
        <v>117</v>
      </c>
      <c r="F331" s="37">
        <v>26</v>
      </c>
      <c r="G331" s="37"/>
      <c r="H331" s="37"/>
      <c r="I331" s="37"/>
      <c r="J331" s="37">
        <v>161</v>
      </c>
      <c r="K331" s="37">
        <v>1</v>
      </c>
      <c r="L331" s="37">
        <v>0</v>
      </c>
      <c r="M331" s="37"/>
      <c r="N331" s="37">
        <v>162</v>
      </c>
      <c r="O331" s="37"/>
      <c r="P331" s="37"/>
      <c r="Q331" s="37"/>
      <c r="R331" s="37">
        <v>1</v>
      </c>
      <c r="S331" s="37">
        <v>3</v>
      </c>
      <c r="T331" s="37">
        <v>31</v>
      </c>
      <c r="U331" s="37">
        <v>7</v>
      </c>
      <c r="V331" s="37"/>
      <c r="W331" s="37">
        <v>40</v>
      </c>
      <c r="X331" s="37">
        <v>0</v>
      </c>
      <c r="Y331" s="37">
        <v>0</v>
      </c>
      <c r="Z331" s="37">
        <v>4</v>
      </c>
      <c r="AA331" s="37">
        <v>13</v>
      </c>
      <c r="AB331" s="37">
        <v>2</v>
      </c>
      <c r="AC331" s="37">
        <v>49</v>
      </c>
      <c r="AD331" s="37">
        <v>1</v>
      </c>
      <c r="AE331" s="37"/>
      <c r="AF331" s="37">
        <v>151</v>
      </c>
      <c r="AG331" s="37"/>
      <c r="AH331" s="37"/>
      <c r="AI331" s="37"/>
      <c r="AJ331" s="37">
        <v>37</v>
      </c>
      <c r="AK331" s="37"/>
      <c r="AL331" s="37"/>
      <c r="AM331" s="37"/>
      <c r="AN331" s="37">
        <v>0</v>
      </c>
      <c r="AO331" s="37"/>
      <c r="AP331" s="37">
        <v>0</v>
      </c>
      <c r="AQ331" s="37"/>
      <c r="AR331" s="37"/>
      <c r="AS331" s="37"/>
      <c r="AT331" s="37">
        <v>0</v>
      </c>
    </row>
    <row r="332" spans="3:46" ht="20.100000000000001" customHeight="1" x14ac:dyDescent="0.2">
      <c r="D332" s="38" t="s">
        <v>105</v>
      </c>
      <c r="F332" s="39">
        <v>29</v>
      </c>
      <c r="G332" s="40"/>
      <c r="H332" s="40"/>
      <c r="I332" s="40"/>
      <c r="J332" s="39">
        <v>144</v>
      </c>
      <c r="K332" s="39">
        <v>2</v>
      </c>
      <c r="L332" s="39">
        <v>4</v>
      </c>
      <c r="M332" s="40"/>
      <c r="N332" s="39">
        <v>150</v>
      </c>
      <c r="O332" s="40"/>
      <c r="P332" s="40"/>
      <c r="Q332" s="40"/>
      <c r="R332" s="39">
        <v>5</v>
      </c>
      <c r="S332" s="39">
        <v>10</v>
      </c>
      <c r="T332" s="39">
        <v>27</v>
      </c>
      <c r="U332" s="39">
        <v>2</v>
      </c>
      <c r="V332" s="40"/>
      <c r="W332" s="39">
        <v>23</v>
      </c>
      <c r="X332" s="39">
        <v>0</v>
      </c>
      <c r="Y332" s="39">
        <v>0</v>
      </c>
      <c r="Z332" s="39">
        <v>11</v>
      </c>
      <c r="AA332" s="39">
        <v>19</v>
      </c>
      <c r="AB332" s="39">
        <v>7</v>
      </c>
      <c r="AC332" s="39">
        <v>54</v>
      </c>
      <c r="AD332" s="39">
        <v>0</v>
      </c>
      <c r="AE332" s="40"/>
      <c r="AF332" s="39">
        <v>158</v>
      </c>
      <c r="AG332" s="40"/>
      <c r="AH332" s="40"/>
      <c r="AI332" s="40"/>
      <c r="AJ332" s="39">
        <v>21</v>
      </c>
      <c r="AK332" s="40"/>
      <c r="AL332" s="40"/>
      <c r="AM332" s="40"/>
      <c r="AN332" s="39">
        <v>0</v>
      </c>
      <c r="AO332" s="40"/>
      <c r="AP332" s="39">
        <v>0</v>
      </c>
      <c r="AQ332" s="40"/>
      <c r="AR332" s="40"/>
      <c r="AS332" s="40"/>
      <c r="AT332" s="39">
        <v>0</v>
      </c>
    </row>
    <row r="333" spans="3:46" ht="20.100000000000001" customHeight="1" x14ac:dyDescent="0.2">
      <c r="D333" s="2" t="s">
        <v>244</v>
      </c>
      <c r="F333" s="37">
        <v>32</v>
      </c>
      <c r="G333" s="37"/>
      <c r="H333" s="37"/>
      <c r="I333" s="37"/>
      <c r="J333" s="37">
        <v>242</v>
      </c>
      <c r="K333" s="37">
        <v>4</v>
      </c>
      <c r="L333" s="37">
        <v>2</v>
      </c>
      <c r="M333" s="37"/>
      <c r="N333" s="37">
        <v>248</v>
      </c>
      <c r="O333" s="37"/>
      <c r="P333" s="37"/>
      <c r="Q333" s="37"/>
      <c r="R333" s="37">
        <v>0</v>
      </c>
      <c r="S333" s="37">
        <v>26</v>
      </c>
      <c r="T333" s="37">
        <v>33</v>
      </c>
      <c r="U333" s="37">
        <v>6</v>
      </c>
      <c r="V333" s="37"/>
      <c r="W333" s="37">
        <v>35</v>
      </c>
      <c r="X333" s="37">
        <v>0</v>
      </c>
      <c r="Y333" s="37">
        <v>0</v>
      </c>
      <c r="Z333" s="37">
        <v>9</v>
      </c>
      <c r="AA333" s="37">
        <v>32</v>
      </c>
      <c r="AB333" s="37">
        <v>18</v>
      </c>
      <c r="AC333" s="37">
        <v>74</v>
      </c>
      <c r="AD333" s="37">
        <v>1</v>
      </c>
      <c r="AE333" s="37"/>
      <c r="AF333" s="37">
        <v>234</v>
      </c>
      <c r="AG333" s="37"/>
      <c r="AH333" s="37"/>
      <c r="AI333" s="37"/>
      <c r="AJ333" s="37">
        <v>46</v>
      </c>
      <c r="AK333" s="37"/>
      <c r="AL333" s="37"/>
      <c r="AM333" s="37"/>
      <c r="AN333" s="37">
        <v>0</v>
      </c>
      <c r="AO333" s="37"/>
      <c r="AP333" s="37">
        <v>0</v>
      </c>
      <c r="AQ333" s="37"/>
      <c r="AR333" s="37"/>
      <c r="AS333" s="37"/>
      <c r="AT333" s="37">
        <v>0</v>
      </c>
    </row>
    <row r="334" spans="3:46" ht="20.100000000000001" customHeight="1" x14ac:dyDescent="0.2">
      <c r="D334" s="38" t="s">
        <v>245</v>
      </c>
      <c r="F334" s="39">
        <v>63</v>
      </c>
      <c r="G334" s="40"/>
      <c r="H334" s="40"/>
      <c r="I334" s="40"/>
      <c r="J334" s="39">
        <v>411</v>
      </c>
      <c r="K334" s="39">
        <v>8</v>
      </c>
      <c r="L334" s="39">
        <v>0</v>
      </c>
      <c r="M334" s="40"/>
      <c r="N334" s="39">
        <v>419</v>
      </c>
      <c r="O334" s="40"/>
      <c r="P334" s="40"/>
      <c r="Q334" s="40"/>
      <c r="R334" s="39">
        <v>3</v>
      </c>
      <c r="S334" s="39">
        <v>16</v>
      </c>
      <c r="T334" s="39">
        <v>120</v>
      </c>
      <c r="U334" s="39">
        <v>13</v>
      </c>
      <c r="V334" s="40"/>
      <c r="W334" s="39">
        <v>49</v>
      </c>
      <c r="X334" s="39">
        <v>0</v>
      </c>
      <c r="Y334" s="39">
        <v>1</v>
      </c>
      <c r="Z334" s="39">
        <v>15</v>
      </c>
      <c r="AA334" s="39">
        <v>58</v>
      </c>
      <c r="AB334" s="39">
        <v>11</v>
      </c>
      <c r="AC334" s="39">
        <v>72</v>
      </c>
      <c r="AD334" s="39">
        <v>0</v>
      </c>
      <c r="AE334" s="40"/>
      <c r="AF334" s="39">
        <v>358</v>
      </c>
      <c r="AG334" s="40"/>
      <c r="AH334" s="40"/>
      <c r="AI334" s="40"/>
      <c r="AJ334" s="39">
        <v>124</v>
      </c>
      <c r="AK334" s="40"/>
      <c r="AL334" s="40"/>
      <c r="AM334" s="40"/>
      <c r="AN334" s="39">
        <v>0</v>
      </c>
      <c r="AO334" s="40"/>
      <c r="AP334" s="39">
        <v>0</v>
      </c>
      <c r="AQ334" s="40"/>
      <c r="AR334" s="40"/>
      <c r="AS334" s="40"/>
      <c r="AT334" s="39">
        <v>0</v>
      </c>
    </row>
    <row r="335" spans="3:46" ht="20.100000000000001" customHeight="1" x14ac:dyDescent="0.2">
      <c r="D335" s="2" t="s">
        <v>246</v>
      </c>
      <c r="F335" s="37">
        <v>40</v>
      </c>
      <c r="G335" s="37"/>
      <c r="H335" s="37"/>
      <c r="I335" s="37"/>
      <c r="J335" s="37">
        <v>249</v>
      </c>
      <c r="K335" s="37">
        <v>2</v>
      </c>
      <c r="L335" s="37">
        <v>2</v>
      </c>
      <c r="M335" s="37"/>
      <c r="N335" s="37">
        <v>253</v>
      </c>
      <c r="O335" s="37"/>
      <c r="P335" s="37"/>
      <c r="Q335" s="37"/>
      <c r="R335" s="37">
        <v>0</v>
      </c>
      <c r="S335" s="37">
        <v>24</v>
      </c>
      <c r="T335" s="37">
        <v>43</v>
      </c>
      <c r="U335" s="37">
        <v>5</v>
      </c>
      <c r="V335" s="37"/>
      <c r="W335" s="37">
        <v>47</v>
      </c>
      <c r="X335" s="37">
        <v>2</v>
      </c>
      <c r="Y335" s="37">
        <v>0</v>
      </c>
      <c r="Z335" s="37">
        <v>18</v>
      </c>
      <c r="AA335" s="37">
        <v>28</v>
      </c>
      <c r="AB335" s="37">
        <v>12</v>
      </c>
      <c r="AC335" s="37">
        <v>63</v>
      </c>
      <c r="AD335" s="37">
        <v>0</v>
      </c>
      <c r="AE335" s="37"/>
      <c r="AF335" s="37">
        <v>242</v>
      </c>
      <c r="AG335" s="37"/>
      <c r="AH335" s="37"/>
      <c r="AI335" s="37"/>
      <c r="AJ335" s="37">
        <v>51</v>
      </c>
      <c r="AK335" s="37"/>
      <c r="AL335" s="37"/>
      <c r="AM335" s="37"/>
      <c r="AN335" s="37">
        <v>0</v>
      </c>
      <c r="AO335" s="37"/>
      <c r="AP335" s="37">
        <v>0</v>
      </c>
      <c r="AQ335" s="37"/>
      <c r="AR335" s="37"/>
      <c r="AS335" s="37"/>
      <c r="AT335" s="37">
        <v>0</v>
      </c>
    </row>
    <row r="336" spans="3:46" ht="20.100000000000001" customHeight="1" x14ac:dyDescent="0.2">
      <c r="D336" s="38" t="s">
        <v>247</v>
      </c>
      <c r="F336" s="39">
        <v>2</v>
      </c>
      <c r="G336" s="40"/>
      <c r="H336" s="40"/>
      <c r="I336" s="40"/>
      <c r="J336" s="39">
        <v>263</v>
      </c>
      <c r="K336" s="39">
        <v>0</v>
      </c>
      <c r="L336" s="39">
        <v>2</v>
      </c>
      <c r="M336" s="40"/>
      <c r="N336" s="39">
        <v>265</v>
      </c>
      <c r="O336" s="40"/>
      <c r="P336" s="40"/>
      <c r="Q336" s="40"/>
      <c r="R336" s="39">
        <v>1</v>
      </c>
      <c r="S336" s="39">
        <v>8</v>
      </c>
      <c r="T336" s="39">
        <v>65</v>
      </c>
      <c r="U336" s="39">
        <v>13</v>
      </c>
      <c r="V336" s="40"/>
      <c r="W336" s="39">
        <v>41</v>
      </c>
      <c r="X336" s="39">
        <v>1</v>
      </c>
      <c r="Y336" s="39">
        <v>0</v>
      </c>
      <c r="Z336" s="39">
        <v>9</v>
      </c>
      <c r="AA336" s="39">
        <v>41</v>
      </c>
      <c r="AB336" s="39">
        <v>8</v>
      </c>
      <c r="AC336" s="39">
        <v>66</v>
      </c>
      <c r="AD336" s="39">
        <v>0</v>
      </c>
      <c r="AE336" s="40"/>
      <c r="AF336" s="39">
        <v>253</v>
      </c>
      <c r="AG336" s="40"/>
      <c r="AH336" s="40"/>
      <c r="AI336" s="40"/>
      <c r="AJ336" s="39">
        <v>14</v>
      </c>
      <c r="AK336" s="40"/>
      <c r="AL336" s="40"/>
      <c r="AM336" s="40"/>
      <c r="AN336" s="39">
        <v>0</v>
      </c>
      <c r="AO336" s="40"/>
      <c r="AP336" s="39">
        <v>0</v>
      </c>
      <c r="AQ336" s="40"/>
      <c r="AR336" s="40"/>
      <c r="AS336" s="40"/>
      <c r="AT336" s="39">
        <v>43</v>
      </c>
    </row>
    <row r="337" spans="1:46" ht="20.100000000000001" customHeight="1" x14ac:dyDescent="0.2">
      <c r="D337" s="2" t="s">
        <v>120</v>
      </c>
      <c r="F337" s="37">
        <v>74</v>
      </c>
      <c r="G337" s="37"/>
      <c r="H337" s="37"/>
      <c r="I337" s="37"/>
      <c r="J337" s="37">
        <v>407</v>
      </c>
      <c r="K337" s="37">
        <v>5</v>
      </c>
      <c r="L337" s="37">
        <v>1</v>
      </c>
      <c r="M337" s="37"/>
      <c r="N337" s="37">
        <v>413</v>
      </c>
      <c r="O337" s="37"/>
      <c r="P337" s="37"/>
      <c r="Q337" s="37"/>
      <c r="R337" s="37">
        <v>0</v>
      </c>
      <c r="S337" s="37">
        <v>21</v>
      </c>
      <c r="T337" s="37">
        <v>91</v>
      </c>
      <c r="U337" s="37">
        <v>45</v>
      </c>
      <c r="V337" s="37"/>
      <c r="W337" s="37">
        <v>59</v>
      </c>
      <c r="X337" s="37">
        <v>1</v>
      </c>
      <c r="Y337" s="37">
        <v>0</v>
      </c>
      <c r="Z337" s="37">
        <v>8</v>
      </c>
      <c r="AA337" s="37">
        <v>89</v>
      </c>
      <c r="AB337" s="37">
        <v>10</v>
      </c>
      <c r="AC337" s="37">
        <v>73</v>
      </c>
      <c r="AD337" s="37">
        <v>0</v>
      </c>
      <c r="AE337" s="37"/>
      <c r="AF337" s="37">
        <v>397</v>
      </c>
      <c r="AG337" s="37"/>
      <c r="AH337" s="37"/>
      <c r="AI337" s="37"/>
      <c r="AJ337" s="37">
        <v>90</v>
      </c>
      <c r="AK337" s="37"/>
      <c r="AL337" s="37"/>
      <c r="AM337" s="37"/>
      <c r="AN337" s="37">
        <v>0</v>
      </c>
      <c r="AO337" s="37"/>
      <c r="AP337" s="37">
        <v>0</v>
      </c>
      <c r="AQ337" s="37"/>
      <c r="AR337" s="37"/>
      <c r="AS337" s="37"/>
      <c r="AT337" s="37">
        <v>17</v>
      </c>
    </row>
    <row r="338" spans="1:46" ht="20.100000000000001" customHeight="1" x14ac:dyDescent="0.2">
      <c r="D338" s="38" t="s">
        <v>248</v>
      </c>
      <c r="F338" s="39">
        <v>54</v>
      </c>
      <c r="G338" s="40"/>
      <c r="H338" s="40"/>
      <c r="I338" s="40"/>
      <c r="J338" s="39">
        <v>269</v>
      </c>
      <c r="K338" s="39">
        <v>8</v>
      </c>
      <c r="L338" s="39">
        <v>3</v>
      </c>
      <c r="M338" s="40"/>
      <c r="N338" s="39">
        <v>280</v>
      </c>
      <c r="O338" s="40"/>
      <c r="P338" s="40"/>
      <c r="Q338" s="40"/>
      <c r="R338" s="39">
        <v>1</v>
      </c>
      <c r="S338" s="39">
        <v>17</v>
      </c>
      <c r="T338" s="39">
        <v>55</v>
      </c>
      <c r="U338" s="39">
        <v>15</v>
      </c>
      <c r="V338" s="40"/>
      <c r="W338" s="39">
        <v>39</v>
      </c>
      <c r="X338" s="39">
        <v>3</v>
      </c>
      <c r="Y338" s="39">
        <v>1</v>
      </c>
      <c r="Z338" s="39">
        <v>9</v>
      </c>
      <c r="AA338" s="39">
        <v>41</v>
      </c>
      <c r="AB338" s="39">
        <v>17</v>
      </c>
      <c r="AC338" s="39">
        <v>68</v>
      </c>
      <c r="AD338" s="39">
        <v>2</v>
      </c>
      <c r="AE338" s="40"/>
      <c r="AF338" s="39">
        <v>268</v>
      </c>
      <c r="AG338" s="40"/>
      <c r="AH338" s="40"/>
      <c r="AI338" s="40"/>
      <c r="AJ338" s="39">
        <v>66</v>
      </c>
      <c r="AK338" s="40"/>
      <c r="AL338" s="40"/>
      <c r="AM338" s="40"/>
      <c r="AN338" s="39">
        <v>0</v>
      </c>
      <c r="AO338" s="40"/>
      <c r="AP338" s="39">
        <v>0</v>
      </c>
      <c r="AQ338" s="40"/>
      <c r="AR338" s="40"/>
      <c r="AS338" s="40"/>
      <c r="AT338" s="39">
        <v>0</v>
      </c>
    </row>
    <row r="339" spans="1:46"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spans="1:46" s="1" customFormat="1" ht="20.100000000000001" customHeight="1" x14ac:dyDescent="0.2">
      <c r="A340" s="3"/>
      <c r="B340" s="6"/>
      <c r="C340" s="42" t="s">
        <v>180</v>
      </c>
      <c r="D340" s="42"/>
      <c r="E340" s="5"/>
      <c r="F340" s="44">
        <v>685</v>
      </c>
      <c r="G340" s="45"/>
      <c r="H340" s="45"/>
      <c r="I340" s="45"/>
      <c r="J340" s="44">
        <v>3727</v>
      </c>
      <c r="K340" s="44">
        <v>59</v>
      </c>
      <c r="L340" s="44">
        <v>22</v>
      </c>
      <c r="M340" s="45"/>
      <c r="N340" s="44">
        <v>3808</v>
      </c>
      <c r="O340" s="45"/>
      <c r="P340" s="45"/>
      <c r="Q340" s="45"/>
      <c r="R340" s="44">
        <v>12</v>
      </c>
      <c r="S340" s="44">
        <v>219</v>
      </c>
      <c r="T340" s="44">
        <v>868</v>
      </c>
      <c r="U340" s="44">
        <v>187</v>
      </c>
      <c r="V340" s="45"/>
      <c r="W340" s="44">
        <v>575</v>
      </c>
      <c r="X340" s="44">
        <v>13</v>
      </c>
      <c r="Y340" s="44">
        <v>3</v>
      </c>
      <c r="Z340" s="44">
        <v>128</v>
      </c>
      <c r="AA340" s="44">
        <v>594</v>
      </c>
      <c r="AB340" s="44">
        <v>149</v>
      </c>
      <c r="AC340" s="44">
        <v>926</v>
      </c>
      <c r="AD340" s="44">
        <v>8</v>
      </c>
      <c r="AE340" s="45"/>
      <c r="AF340" s="44">
        <v>3682</v>
      </c>
      <c r="AG340" s="45"/>
      <c r="AH340" s="45"/>
      <c r="AI340" s="45"/>
      <c r="AJ340" s="44">
        <v>811</v>
      </c>
      <c r="AK340" s="45"/>
      <c r="AL340" s="45"/>
      <c r="AM340" s="45"/>
      <c r="AN340" s="44">
        <v>0</v>
      </c>
      <c r="AO340" s="45"/>
      <c r="AP340" s="44">
        <v>0</v>
      </c>
      <c r="AQ340" s="45"/>
      <c r="AR340" s="45"/>
      <c r="AS340" s="45"/>
      <c r="AT340" s="44">
        <v>144</v>
      </c>
    </row>
    <row r="341" spans="1:46"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row>
    <row r="342" spans="1:46" s="1" customFormat="1" ht="20.100000000000001" customHeight="1" x14ac:dyDescent="0.25">
      <c r="A342" s="3"/>
      <c r="B342" s="49" t="s">
        <v>249</v>
      </c>
      <c r="C342" s="50"/>
      <c r="D342" s="50"/>
      <c r="E342" s="5"/>
      <c r="F342" s="51">
        <v>685</v>
      </c>
      <c r="G342" s="52"/>
      <c r="H342" s="52"/>
      <c r="I342" s="52"/>
      <c r="J342" s="51">
        <v>3727</v>
      </c>
      <c r="K342" s="51">
        <v>59</v>
      </c>
      <c r="L342" s="51">
        <v>22</v>
      </c>
      <c r="M342" s="52"/>
      <c r="N342" s="51">
        <v>3808</v>
      </c>
      <c r="O342" s="52"/>
      <c r="P342" s="52"/>
      <c r="Q342" s="52"/>
      <c r="R342" s="51">
        <v>12</v>
      </c>
      <c r="S342" s="51">
        <v>219</v>
      </c>
      <c r="T342" s="51">
        <v>868</v>
      </c>
      <c r="U342" s="51">
        <v>187</v>
      </c>
      <c r="V342" s="52"/>
      <c r="W342" s="51">
        <v>575</v>
      </c>
      <c r="X342" s="51">
        <v>13</v>
      </c>
      <c r="Y342" s="51">
        <v>3</v>
      </c>
      <c r="Z342" s="51">
        <v>128</v>
      </c>
      <c r="AA342" s="51">
        <v>594</v>
      </c>
      <c r="AB342" s="51">
        <v>149</v>
      </c>
      <c r="AC342" s="51">
        <v>926</v>
      </c>
      <c r="AD342" s="51">
        <v>8</v>
      </c>
      <c r="AE342" s="52"/>
      <c r="AF342" s="51">
        <v>3682</v>
      </c>
      <c r="AG342" s="52"/>
      <c r="AH342" s="52"/>
      <c r="AI342" s="52"/>
      <c r="AJ342" s="51">
        <v>811</v>
      </c>
      <c r="AK342" s="52"/>
      <c r="AL342" s="52"/>
      <c r="AM342" s="52"/>
      <c r="AN342" s="51">
        <v>0</v>
      </c>
      <c r="AO342" s="52"/>
      <c r="AP342" s="51">
        <v>0</v>
      </c>
      <c r="AQ342" s="52"/>
      <c r="AR342" s="52"/>
      <c r="AS342" s="52"/>
      <c r="AT342" s="51">
        <v>144</v>
      </c>
    </row>
    <row r="343" spans="1:46"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spans="1:46"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spans="1:46"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spans="1:46" ht="20.100000000000001" customHeight="1" x14ac:dyDescent="0.2">
      <c r="D346" s="2" t="s">
        <v>251</v>
      </c>
      <c r="F346" s="37">
        <v>61</v>
      </c>
      <c r="G346" s="37"/>
      <c r="H346" s="37"/>
      <c r="I346" s="37"/>
      <c r="J346" s="37">
        <v>352</v>
      </c>
      <c r="K346" s="37">
        <v>8</v>
      </c>
      <c r="L346" s="37">
        <v>0</v>
      </c>
      <c r="M346" s="37"/>
      <c r="N346" s="37">
        <v>360</v>
      </c>
      <c r="O346" s="37"/>
      <c r="P346" s="37"/>
      <c r="Q346" s="37"/>
      <c r="R346" s="37">
        <v>1</v>
      </c>
      <c r="S346" s="37">
        <v>11</v>
      </c>
      <c r="T346" s="37">
        <v>120</v>
      </c>
      <c r="U346" s="37">
        <v>30</v>
      </c>
      <c r="V346" s="37"/>
      <c r="W346" s="37">
        <v>52</v>
      </c>
      <c r="X346" s="37">
        <v>2</v>
      </c>
      <c r="Y346" s="37">
        <v>0</v>
      </c>
      <c r="Z346" s="37">
        <v>12</v>
      </c>
      <c r="AA346" s="37">
        <v>36</v>
      </c>
      <c r="AB346" s="37">
        <v>4</v>
      </c>
      <c r="AC346" s="37">
        <v>112</v>
      </c>
      <c r="AD346" s="37">
        <v>2</v>
      </c>
      <c r="AE346" s="37"/>
      <c r="AF346" s="37">
        <v>382</v>
      </c>
      <c r="AG346" s="37"/>
      <c r="AH346" s="37"/>
      <c r="AI346" s="37"/>
      <c r="AJ346" s="37">
        <v>39</v>
      </c>
      <c r="AK346" s="37"/>
      <c r="AL346" s="37"/>
      <c r="AM346" s="37"/>
      <c r="AN346" s="37">
        <v>0</v>
      </c>
      <c r="AO346" s="37"/>
      <c r="AP346" s="37">
        <v>0</v>
      </c>
      <c r="AQ346" s="37"/>
      <c r="AR346" s="37"/>
      <c r="AS346" s="37"/>
      <c r="AT346" s="37">
        <v>0</v>
      </c>
    </row>
    <row r="347" spans="1:46" ht="20.100000000000001" customHeight="1" x14ac:dyDescent="0.2">
      <c r="D347" s="38" t="s">
        <v>252</v>
      </c>
      <c r="F347" s="39">
        <v>85</v>
      </c>
      <c r="G347" s="40"/>
      <c r="H347" s="40"/>
      <c r="I347" s="40"/>
      <c r="J347" s="39">
        <v>364</v>
      </c>
      <c r="K347" s="39">
        <v>1</v>
      </c>
      <c r="L347" s="39">
        <v>1</v>
      </c>
      <c r="M347" s="40"/>
      <c r="N347" s="39">
        <v>366</v>
      </c>
      <c r="O347" s="40"/>
      <c r="P347" s="40"/>
      <c r="Q347" s="40"/>
      <c r="R347" s="39">
        <v>0</v>
      </c>
      <c r="S347" s="39">
        <v>11</v>
      </c>
      <c r="T347" s="39">
        <v>104</v>
      </c>
      <c r="U347" s="39">
        <v>38</v>
      </c>
      <c r="V347" s="40"/>
      <c r="W347" s="39">
        <v>41</v>
      </c>
      <c r="X347" s="39">
        <v>2</v>
      </c>
      <c r="Y347" s="39">
        <v>0</v>
      </c>
      <c r="Z347" s="39">
        <v>15</v>
      </c>
      <c r="AA347" s="39">
        <v>23</v>
      </c>
      <c r="AB347" s="39">
        <v>6</v>
      </c>
      <c r="AC347" s="39">
        <v>114</v>
      </c>
      <c r="AD347" s="39">
        <v>0</v>
      </c>
      <c r="AE347" s="40"/>
      <c r="AF347" s="39">
        <v>354</v>
      </c>
      <c r="AG347" s="40"/>
      <c r="AH347" s="40"/>
      <c r="AI347" s="40"/>
      <c r="AJ347" s="39">
        <v>97</v>
      </c>
      <c r="AK347" s="40"/>
      <c r="AL347" s="40"/>
      <c r="AM347" s="40"/>
      <c r="AN347" s="39">
        <v>0</v>
      </c>
      <c r="AO347" s="40"/>
      <c r="AP347" s="39">
        <v>0</v>
      </c>
      <c r="AQ347" s="40"/>
      <c r="AR347" s="40"/>
      <c r="AS347" s="40"/>
      <c r="AT347" s="39">
        <v>0</v>
      </c>
    </row>
    <row r="348" spans="1:46" ht="20.100000000000001" customHeight="1" x14ac:dyDescent="0.2">
      <c r="D348" s="2" t="s">
        <v>253</v>
      </c>
      <c r="F348" s="37">
        <v>103</v>
      </c>
      <c r="G348" s="37"/>
      <c r="H348" s="37"/>
      <c r="I348" s="37"/>
      <c r="J348" s="37">
        <v>369</v>
      </c>
      <c r="K348" s="37">
        <v>4</v>
      </c>
      <c r="L348" s="37">
        <v>4</v>
      </c>
      <c r="M348" s="37"/>
      <c r="N348" s="37">
        <v>377</v>
      </c>
      <c r="O348" s="37"/>
      <c r="P348" s="37"/>
      <c r="Q348" s="37"/>
      <c r="R348" s="37">
        <v>2</v>
      </c>
      <c r="S348" s="37">
        <v>12</v>
      </c>
      <c r="T348" s="37">
        <v>124</v>
      </c>
      <c r="U348" s="37">
        <v>11</v>
      </c>
      <c r="V348" s="37"/>
      <c r="W348" s="37">
        <v>50</v>
      </c>
      <c r="X348" s="37">
        <v>0</v>
      </c>
      <c r="Y348" s="37">
        <v>0</v>
      </c>
      <c r="Z348" s="37">
        <v>11</v>
      </c>
      <c r="AA348" s="37">
        <v>61</v>
      </c>
      <c r="AB348" s="37">
        <v>11</v>
      </c>
      <c r="AC348" s="37">
        <v>145</v>
      </c>
      <c r="AD348" s="37">
        <v>0</v>
      </c>
      <c r="AE348" s="37"/>
      <c r="AF348" s="37">
        <v>427</v>
      </c>
      <c r="AG348" s="37"/>
      <c r="AH348" s="37"/>
      <c r="AI348" s="37"/>
      <c r="AJ348" s="37">
        <v>53</v>
      </c>
      <c r="AK348" s="37"/>
      <c r="AL348" s="37"/>
      <c r="AM348" s="37"/>
      <c r="AN348" s="37">
        <v>0</v>
      </c>
      <c r="AO348" s="37"/>
      <c r="AP348" s="37">
        <v>0</v>
      </c>
      <c r="AQ348" s="37"/>
      <c r="AR348" s="37"/>
      <c r="AS348" s="37"/>
      <c r="AT348" s="37">
        <v>0</v>
      </c>
    </row>
    <row r="349" spans="1:46" ht="20.100000000000001" customHeight="1" x14ac:dyDescent="0.2">
      <c r="D349" s="38" t="s">
        <v>254</v>
      </c>
      <c r="F349" s="39">
        <v>85</v>
      </c>
      <c r="G349" s="40"/>
      <c r="H349" s="40"/>
      <c r="I349" s="40"/>
      <c r="J349" s="39">
        <v>362</v>
      </c>
      <c r="K349" s="39">
        <v>5</v>
      </c>
      <c r="L349" s="39">
        <v>1</v>
      </c>
      <c r="M349" s="40"/>
      <c r="N349" s="39">
        <v>368</v>
      </c>
      <c r="O349" s="40"/>
      <c r="P349" s="40"/>
      <c r="Q349" s="40"/>
      <c r="R349" s="39">
        <v>0</v>
      </c>
      <c r="S349" s="39">
        <v>8</v>
      </c>
      <c r="T349" s="39">
        <v>115</v>
      </c>
      <c r="U349" s="39">
        <v>32</v>
      </c>
      <c r="V349" s="40"/>
      <c r="W349" s="39">
        <v>45</v>
      </c>
      <c r="X349" s="39">
        <v>0</v>
      </c>
      <c r="Y349" s="39">
        <v>0</v>
      </c>
      <c r="Z349" s="39">
        <v>12</v>
      </c>
      <c r="AA349" s="39">
        <v>29</v>
      </c>
      <c r="AB349" s="39">
        <v>4</v>
      </c>
      <c r="AC349" s="39">
        <v>105</v>
      </c>
      <c r="AD349" s="39">
        <v>0</v>
      </c>
      <c r="AE349" s="40"/>
      <c r="AF349" s="39">
        <v>350</v>
      </c>
      <c r="AG349" s="40"/>
      <c r="AH349" s="40"/>
      <c r="AI349" s="40"/>
      <c r="AJ349" s="39">
        <v>103</v>
      </c>
      <c r="AK349" s="40"/>
      <c r="AL349" s="40"/>
      <c r="AM349" s="40"/>
      <c r="AN349" s="39">
        <v>0</v>
      </c>
      <c r="AO349" s="40"/>
      <c r="AP349" s="39">
        <v>0</v>
      </c>
      <c r="AQ349" s="40"/>
      <c r="AR349" s="40"/>
      <c r="AS349" s="40"/>
      <c r="AT349" s="39">
        <v>23</v>
      </c>
    </row>
    <row r="350" spans="1:46" ht="20.100000000000001" customHeight="1" x14ac:dyDescent="0.2">
      <c r="D350" s="2" t="s">
        <v>255</v>
      </c>
      <c r="F350" s="37">
        <v>80</v>
      </c>
      <c r="G350" s="37"/>
      <c r="H350" s="37"/>
      <c r="I350" s="37"/>
      <c r="J350" s="37">
        <v>334</v>
      </c>
      <c r="K350" s="37">
        <v>17</v>
      </c>
      <c r="L350" s="37">
        <v>1</v>
      </c>
      <c r="M350" s="37"/>
      <c r="N350" s="37">
        <v>352</v>
      </c>
      <c r="O350" s="37"/>
      <c r="P350" s="37"/>
      <c r="Q350" s="37"/>
      <c r="R350" s="37">
        <v>0</v>
      </c>
      <c r="S350" s="37">
        <v>7</v>
      </c>
      <c r="T350" s="37">
        <v>140</v>
      </c>
      <c r="U350" s="37">
        <v>10</v>
      </c>
      <c r="V350" s="37"/>
      <c r="W350" s="37">
        <v>39</v>
      </c>
      <c r="X350" s="37">
        <v>0</v>
      </c>
      <c r="Y350" s="37">
        <v>0</v>
      </c>
      <c r="Z350" s="37">
        <v>14</v>
      </c>
      <c r="AA350" s="37">
        <v>36</v>
      </c>
      <c r="AB350" s="37">
        <v>9</v>
      </c>
      <c r="AC350" s="37">
        <v>105</v>
      </c>
      <c r="AD350" s="37">
        <v>0</v>
      </c>
      <c r="AE350" s="37"/>
      <c r="AF350" s="37">
        <v>360</v>
      </c>
      <c r="AG350" s="37"/>
      <c r="AH350" s="37"/>
      <c r="AI350" s="37"/>
      <c r="AJ350" s="37">
        <v>72</v>
      </c>
      <c r="AK350" s="37"/>
      <c r="AL350" s="37"/>
      <c r="AM350" s="37"/>
      <c r="AN350" s="37">
        <v>0</v>
      </c>
      <c r="AO350" s="37"/>
      <c r="AP350" s="37">
        <v>0</v>
      </c>
      <c r="AQ350" s="37"/>
      <c r="AR350" s="37"/>
      <c r="AS350" s="37"/>
      <c r="AT350" s="37">
        <v>0</v>
      </c>
    </row>
    <row r="351" spans="1:46" ht="20.100000000000001" customHeight="1" x14ac:dyDescent="0.2">
      <c r="D351" s="38" t="s">
        <v>256</v>
      </c>
      <c r="F351" s="39">
        <v>90</v>
      </c>
      <c r="G351" s="40"/>
      <c r="H351" s="40"/>
      <c r="I351" s="40"/>
      <c r="J351" s="39">
        <v>326</v>
      </c>
      <c r="K351" s="39">
        <v>4</v>
      </c>
      <c r="L351" s="39">
        <v>1</v>
      </c>
      <c r="M351" s="40"/>
      <c r="N351" s="39">
        <v>331</v>
      </c>
      <c r="O351" s="40"/>
      <c r="P351" s="40"/>
      <c r="Q351" s="40"/>
      <c r="R351" s="39">
        <v>0</v>
      </c>
      <c r="S351" s="39">
        <v>11</v>
      </c>
      <c r="T351" s="39">
        <v>77</v>
      </c>
      <c r="U351" s="39">
        <v>28</v>
      </c>
      <c r="V351" s="40"/>
      <c r="W351" s="39">
        <v>39</v>
      </c>
      <c r="X351" s="39">
        <v>0</v>
      </c>
      <c r="Y351" s="39">
        <v>0</v>
      </c>
      <c r="Z351" s="39">
        <v>14</v>
      </c>
      <c r="AA351" s="39">
        <v>32</v>
      </c>
      <c r="AB351" s="39">
        <v>7</v>
      </c>
      <c r="AC351" s="39">
        <v>121</v>
      </c>
      <c r="AD351" s="39">
        <v>0</v>
      </c>
      <c r="AE351" s="40"/>
      <c r="AF351" s="39">
        <v>329</v>
      </c>
      <c r="AG351" s="40"/>
      <c r="AH351" s="40"/>
      <c r="AI351" s="40"/>
      <c r="AJ351" s="39">
        <v>92</v>
      </c>
      <c r="AK351" s="40"/>
      <c r="AL351" s="40"/>
      <c r="AM351" s="40"/>
      <c r="AN351" s="39">
        <v>0</v>
      </c>
      <c r="AO351" s="40"/>
      <c r="AP351" s="39">
        <v>0</v>
      </c>
      <c r="AQ351" s="40"/>
      <c r="AR351" s="40"/>
      <c r="AS351" s="40"/>
      <c r="AT351" s="39">
        <v>39</v>
      </c>
    </row>
    <row r="352" spans="1:46" ht="20.100000000000001" customHeight="1" x14ac:dyDescent="0.2">
      <c r="D352" s="2" t="s">
        <v>257</v>
      </c>
      <c r="F352" s="37">
        <v>31</v>
      </c>
      <c r="G352" s="37"/>
      <c r="H352" s="37"/>
      <c r="I352" s="37"/>
      <c r="J352" s="37">
        <v>103</v>
      </c>
      <c r="K352" s="37">
        <v>2</v>
      </c>
      <c r="L352" s="37">
        <v>0</v>
      </c>
      <c r="M352" s="37"/>
      <c r="N352" s="37">
        <v>105</v>
      </c>
      <c r="O352" s="37"/>
      <c r="P352" s="37"/>
      <c r="Q352" s="37"/>
      <c r="R352" s="37">
        <v>0</v>
      </c>
      <c r="S352" s="37">
        <v>4</v>
      </c>
      <c r="T352" s="37">
        <v>17</v>
      </c>
      <c r="U352" s="37">
        <v>6</v>
      </c>
      <c r="V352" s="37"/>
      <c r="W352" s="37">
        <v>7</v>
      </c>
      <c r="X352" s="37">
        <v>0</v>
      </c>
      <c r="Y352" s="37">
        <v>0</v>
      </c>
      <c r="Z352" s="37">
        <v>3</v>
      </c>
      <c r="AA352" s="37">
        <v>17</v>
      </c>
      <c r="AB352" s="37">
        <v>0</v>
      </c>
      <c r="AC352" s="37">
        <v>50</v>
      </c>
      <c r="AD352" s="37">
        <v>0</v>
      </c>
      <c r="AE352" s="37"/>
      <c r="AF352" s="37">
        <v>104</v>
      </c>
      <c r="AG352" s="37"/>
      <c r="AH352" s="37"/>
      <c r="AI352" s="37"/>
      <c r="AJ352" s="37">
        <v>32</v>
      </c>
      <c r="AK352" s="37"/>
      <c r="AL352" s="37"/>
      <c r="AM352" s="37"/>
      <c r="AN352" s="37">
        <v>0</v>
      </c>
      <c r="AO352" s="37"/>
      <c r="AP352" s="37">
        <v>0</v>
      </c>
      <c r="AQ352" s="37"/>
      <c r="AR352" s="37"/>
      <c r="AS352" s="37"/>
      <c r="AT352" s="37">
        <v>0</v>
      </c>
    </row>
    <row r="353" spans="1:46" ht="20.100000000000001" customHeight="1" x14ac:dyDescent="0.2">
      <c r="D353" s="38" t="s">
        <v>258</v>
      </c>
      <c r="F353" s="39">
        <v>25</v>
      </c>
      <c r="G353" s="40"/>
      <c r="H353" s="40"/>
      <c r="I353" s="40"/>
      <c r="J353" s="39">
        <v>106</v>
      </c>
      <c r="K353" s="39">
        <v>4</v>
      </c>
      <c r="L353" s="39">
        <v>0</v>
      </c>
      <c r="M353" s="40"/>
      <c r="N353" s="39">
        <v>110</v>
      </c>
      <c r="O353" s="40"/>
      <c r="P353" s="40"/>
      <c r="Q353" s="40"/>
      <c r="R353" s="39">
        <v>0</v>
      </c>
      <c r="S353" s="39">
        <v>4</v>
      </c>
      <c r="T353" s="39">
        <v>22</v>
      </c>
      <c r="U353" s="39">
        <v>5</v>
      </c>
      <c r="V353" s="40"/>
      <c r="W353" s="39">
        <v>14</v>
      </c>
      <c r="X353" s="39">
        <v>0</v>
      </c>
      <c r="Y353" s="39">
        <v>0</v>
      </c>
      <c r="Z353" s="39">
        <v>11</v>
      </c>
      <c r="AA353" s="39">
        <v>16</v>
      </c>
      <c r="AB353" s="39">
        <v>4</v>
      </c>
      <c r="AC353" s="39">
        <v>31</v>
      </c>
      <c r="AD353" s="39">
        <v>0</v>
      </c>
      <c r="AE353" s="40"/>
      <c r="AF353" s="39">
        <v>107</v>
      </c>
      <c r="AG353" s="40"/>
      <c r="AH353" s="40"/>
      <c r="AI353" s="40"/>
      <c r="AJ353" s="39">
        <v>28</v>
      </c>
      <c r="AK353" s="40"/>
      <c r="AL353" s="40"/>
      <c r="AM353" s="40"/>
      <c r="AN353" s="39">
        <v>0</v>
      </c>
      <c r="AO353" s="40"/>
      <c r="AP353" s="39">
        <v>0</v>
      </c>
      <c r="AQ353" s="40"/>
      <c r="AR353" s="40"/>
      <c r="AS353" s="40"/>
      <c r="AT353" s="39">
        <v>0</v>
      </c>
    </row>
    <row r="354" spans="1:46" ht="20.100000000000001" customHeight="1" x14ac:dyDescent="0.2">
      <c r="D354" s="41" t="s">
        <v>259</v>
      </c>
      <c r="F354" s="37">
        <v>23</v>
      </c>
      <c r="G354" s="37"/>
      <c r="H354" s="37"/>
      <c r="I354" s="37"/>
      <c r="J354" s="37">
        <v>101</v>
      </c>
      <c r="K354" s="37">
        <v>1</v>
      </c>
      <c r="L354" s="37">
        <v>0</v>
      </c>
      <c r="M354" s="37"/>
      <c r="N354" s="37">
        <v>102</v>
      </c>
      <c r="O354" s="37"/>
      <c r="P354" s="37"/>
      <c r="Q354" s="37"/>
      <c r="R354" s="37">
        <v>0</v>
      </c>
      <c r="S354" s="37">
        <v>4</v>
      </c>
      <c r="T354" s="37">
        <v>27</v>
      </c>
      <c r="U354" s="37">
        <v>1</v>
      </c>
      <c r="V354" s="37"/>
      <c r="W354" s="37">
        <v>14</v>
      </c>
      <c r="X354" s="37">
        <v>0</v>
      </c>
      <c r="Y354" s="37">
        <v>0</v>
      </c>
      <c r="Z354" s="37">
        <v>9</v>
      </c>
      <c r="AA354" s="37">
        <v>8</v>
      </c>
      <c r="AB354" s="37">
        <v>1</v>
      </c>
      <c r="AC354" s="37">
        <v>41</v>
      </c>
      <c r="AD354" s="37">
        <v>2</v>
      </c>
      <c r="AE354" s="37"/>
      <c r="AF354" s="37">
        <v>107</v>
      </c>
      <c r="AG354" s="37"/>
      <c r="AH354" s="37"/>
      <c r="AI354" s="37"/>
      <c r="AJ354" s="37">
        <v>18</v>
      </c>
      <c r="AK354" s="37"/>
      <c r="AL354" s="37"/>
      <c r="AM354" s="37"/>
      <c r="AN354" s="37">
        <v>0</v>
      </c>
      <c r="AO354" s="37"/>
      <c r="AP354" s="37">
        <v>0</v>
      </c>
      <c r="AQ354" s="37"/>
      <c r="AR354" s="37"/>
      <c r="AS354" s="37"/>
      <c r="AT354" s="37">
        <v>0</v>
      </c>
    </row>
    <row r="355" spans="1:46"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spans="1:46" s="1" customFormat="1" ht="20.100000000000001" customHeight="1" x14ac:dyDescent="0.2">
      <c r="A356" s="3"/>
      <c r="B356" s="6"/>
      <c r="C356" s="42" t="s">
        <v>180</v>
      </c>
      <c r="D356" s="42"/>
      <c r="E356" s="5"/>
      <c r="F356" s="44">
        <v>583</v>
      </c>
      <c r="G356" s="45"/>
      <c r="H356" s="45"/>
      <c r="I356" s="45"/>
      <c r="J356" s="44">
        <v>2417</v>
      </c>
      <c r="K356" s="44">
        <v>46</v>
      </c>
      <c r="L356" s="44">
        <v>8</v>
      </c>
      <c r="M356" s="45"/>
      <c r="N356" s="44">
        <v>2471</v>
      </c>
      <c r="O356" s="45"/>
      <c r="P356" s="45"/>
      <c r="Q356" s="45"/>
      <c r="R356" s="44">
        <v>3</v>
      </c>
      <c r="S356" s="44">
        <v>72</v>
      </c>
      <c r="T356" s="44">
        <v>746</v>
      </c>
      <c r="U356" s="44">
        <v>161</v>
      </c>
      <c r="V356" s="45"/>
      <c r="W356" s="44">
        <v>301</v>
      </c>
      <c r="X356" s="44">
        <v>4</v>
      </c>
      <c r="Y356" s="44">
        <v>0</v>
      </c>
      <c r="Z356" s="44">
        <v>101</v>
      </c>
      <c r="AA356" s="44">
        <v>258</v>
      </c>
      <c r="AB356" s="44">
        <v>46</v>
      </c>
      <c r="AC356" s="44">
        <v>824</v>
      </c>
      <c r="AD356" s="44">
        <v>4</v>
      </c>
      <c r="AE356" s="45"/>
      <c r="AF356" s="44">
        <v>2520</v>
      </c>
      <c r="AG356" s="45"/>
      <c r="AH356" s="45"/>
      <c r="AI356" s="45"/>
      <c r="AJ356" s="44">
        <v>534</v>
      </c>
      <c r="AK356" s="45"/>
      <c r="AL356" s="45"/>
      <c r="AM356" s="45"/>
      <c r="AN356" s="44">
        <v>0</v>
      </c>
      <c r="AO356" s="45"/>
      <c r="AP356" s="44">
        <v>0</v>
      </c>
      <c r="AQ356" s="45"/>
      <c r="AR356" s="45"/>
      <c r="AS356" s="45"/>
      <c r="AT356" s="44">
        <v>62</v>
      </c>
    </row>
    <row r="357" spans="1:46"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row>
    <row r="358" spans="1:46" s="1" customFormat="1" ht="20.100000000000001" customHeight="1" x14ac:dyDescent="0.25">
      <c r="A358" s="3"/>
      <c r="B358" s="49" t="s">
        <v>260</v>
      </c>
      <c r="C358" s="50"/>
      <c r="D358" s="50"/>
      <c r="E358" s="5"/>
      <c r="F358" s="51">
        <v>583</v>
      </c>
      <c r="G358" s="52"/>
      <c r="H358" s="52"/>
      <c r="I358" s="52"/>
      <c r="J358" s="51">
        <v>2417</v>
      </c>
      <c r="K358" s="51">
        <v>46</v>
      </c>
      <c r="L358" s="51">
        <v>8</v>
      </c>
      <c r="M358" s="52"/>
      <c r="N358" s="51">
        <v>2471</v>
      </c>
      <c r="O358" s="52"/>
      <c r="P358" s="52"/>
      <c r="Q358" s="52"/>
      <c r="R358" s="51">
        <v>3</v>
      </c>
      <c r="S358" s="51">
        <v>72</v>
      </c>
      <c r="T358" s="51">
        <v>746</v>
      </c>
      <c r="U358" s="51">
        <v>161</v>
      </c>
      <c r="V358" s="52"/>
      <c r="W358" s="51">
        <v>301</v>
      </c>
      <c r="X358" s="51">
        <v>4</v>
      </c>
      <c r="Y358" s="51">
        <v>0</v>
      </c>
      <c r="Z358" s="51">
        <v>101</v>
      </c>
      <c r="AA358" s="51">
        <v>258</v>
      </c>
      <c r="AB358" s="51">
        <v>46</v>
      </c>
      <c r="AC358" s="51">
        <v>824</v>
      </c>
      <c r="AD358" s="51">
        <v>4</v>
      </c>
      <c r="AE358" s="52"/>
      <c r="AF358" s="51">
        <v>2520</v>
      </c>
      <c r="AG358" s="52"/>
      <c r="AH358" s="52"/>
      <c r="AI358" s="52"/>
      <c r="AJ358" s="51">
        <v>534</v>
      </c>
      <c r="AK358" s="52"/>
      <c r="AL358" s="52"/>
      <c r="AM358" s="52"/>
      <c r="AN358" s="51">
        <v>0</v>
      </c>
      <c r="AO358" s="52"/>
      <c r="AP358" s="51">
        <v>0</v>
      </c>
      <c r="AQ358" s="52"/>
      <c r="AR358" s="52"/>
      <c r="AS358" s="52"/>
      <c r="AT358" s="51">
        <v>62</v>
      </c>
    </row>
    <row r="359" spans="1:46"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spans="1:46"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spans="1:46"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spans="1:46" ht="20.100000000000001" customHeight="1" x14ac:dyDescent="0.2">
      <c r="D362" s="2" t="s">
        <v>98</v>
      </c>
      <c r="F362" s="37">
        <v>43</v>
      </c>
      <c r="G362" s="37"/>
      <c r="H362" s="37"/>
      <c r="I362" s="37"/>
      <c r="J362" s="37">
        <v>351</v>
      </c>
      <c r="K362" s="37">
        <v>6</v>
      </c>
      <c r="L362" s="37">
        <v>2</v>
      </c>
      <c r="M362" s="37"/>
      <c r="N362" s="37">
        <v>359</v>
      </c>
      <c r="O362" s="37"/>
      <c r="P362" s="37"/>
      <c r="Q362" s="37"/>
      <c r="R362" s="37">
        <v>0</v>
      </c>
      <c r="S362" s="37">
        <v>11</v>
      </c>
      <c r="T362" s="37">
        <v>96</v>
      </c>
      <c r="U362" s="37">
        <v>8</v>
      </c>
      <c r="V362" s="37"/>
      <c r="W362" s="37">
        <v>42</v>
      </c>
      <c r="X362" s="37">
        <v>5</v>
      </c>
      <c r="Y362" s="37">
        <v>1</v>
      </c>
      <c r="Z362" s="37">
        <v>12</v>
      </c>
      <c r="AA362" s="37">
        <v>57</v>
      </c>
      <c r="AB362" s="37">
        <v>7</v>
      </c>
      <c r="AC362" s="37">
        <v>117</v>
      </c>
      <c r="AD362" s="37">
        <v>1</v>
      </c>
      <c r="AE362" s="37"/>
      <c r="AF362" s="37">
        <v>357</v>
      </c>
      <c r="AG362" s="37"/>
      <c r="AH362" s="37"/>
      <c r="AI362" s="37"/>
      <c r="AJ362" s="37">
        <v>45</v>
      </c>
      <c r="AK362" s="37"/>
      <c r="AL362" s="37"/>
      <c r="AM362" s="37"/>
      <c r="AN362" s="37">
        <v>0</v>
      </c>
      <c r="AO362" s="37"/>
      <c r="AP362" s="37">
        <v>0</v>
      </c>
      <c r="AQ362" s="37"/>
      <c r="AR362" s="37"/>
      <c r="AS362" s="37"/>
      <c r="AT362" s="37">
        <v>0</v>
      </c>
    </row>
    <row r="363" spans="1:46" ht="20.100000000000001" customHeight="1" x14ac:dyDescent="0.2">
      <c r="D363" s="38" t="s">
        <v>99</v>
      </c>
      <c r="F363" s="39">
        <v>47</v>
      </c>
      <c r="G363" s="40"/>
      <c r="H363" s="40"/>
      <c r="I363" s="40"/>
      <c r="J363" s="39">
        <v>353</v>
      </c>
      <c r="K363" s="39">
        <v>2</v>
      </c>
      <c r="L363" s="39">
        <v>3</v>
      </c>
      <c r="M363" s="40"/>
      <c r="N363" s="39">
        <v>358</v>
      </c>
      <c r="O363" s="40"/>
      <c r="P363" s="40"/>
      <c r="Q363" s="40"/>
      <c r="R363" s="39">
        <v>0</v>
      </c>
      <c r="S363" s="39">
        <v>16</v>
      </c>
      <c r="T363" s="39">
        <v>79</v>
      </c>
      <c r="U363" s="39">
        <v>29</v>
      </c>
      <c r="V363" s="40"/>
      <c r="W363" s="39">
        <v>45</v>
      </c>
      <c r="X363" s="39">
        <v>2</v>
      </c>
      <c r="Y363" s="39">
        <v>0</v>
      </c>
      <c r="Z363" s="39">
        <v>6</v>
      </c>
      <c r="AA363" s="39">
        <v>54</v>
      </c>
      <c r="AB363" s="39">
        <v>14</v>
      </c>
      <c r="AC363" s="39">
        <v>112</v>
      </c>
      <c r="AD363" s="39">
        <v>0</v>
      </c>
      <c r="AE363" s="40"/>
      <c r="AF363" s="39">
        <v>357</v>
      </c>
      <c r="AG363" s="40"/>
      <c r="AH363" s="40"/>
      <c r="AI363" s="40"/>
      <c r="AJ363" s="39">
        <v>48</v>
      </c>
      <c r="AK363" s="40"/>
      <c r="AL363" s="40"/>
      <c r="AM363" s="40"/>
      <c r="AN363" s="39">
        <v>0</v>
      </c>
      <c r="AO363" s="40"/>
      <c r="AP363" s="39">
        <v>0</v>
      </c>
      <c r="AQ363" s="40"/>
      <c r="AR363" s="40"/>
      <c r="AS363" s="40"/>
      <c r="AT363" s="39">
        <v>0</v>
      </c>
    </row>
    <row r="364" spans="1:46" ht="20.100000000000001" customHeight="1" x14ac:dyDescent="0.2">
      <c r="D364" s="2" t="s">
        <v>113</v>
      </c>
      <c r="F364" s="37">
        <v>45</v>
      </c>
      <c r="G364" s="37"/>
      <c r="H364" s="37"/>
      <c r="I364" s="37"/>
      <c r="J364" s="37">
        <v>370</v>
      </c>
      <c r="K364" s="37">
        <v>15</v>
      </c>
      <c r="L364" s="37">
        <v>4</v>
      </c>
      <c r="M364" s="37"/>
      <c r="N364" s="37">
        <v>389</v>
      </c>
      <c r="O364" s="37"/>
      <c r="P364" s="37"/>
      <c r="Q364" s="37"/>
      <c r="R364" s="37">
        <v>1</v>
      </c>
      <c r="S364" s="37">
        <v>20</v>
      </c>
      <c r="T364" s="37">
        <v>107</v>
      </c>
      <c r="U364" s="37">
        <v>12</v>
      </c>
      <c r="V364" s="37"/>
      <c r="W364" s="37">
        <v>41</v>
      </c>
      <c r="X364" s="37">
        <v>1</v>
      </c>
      <c r="Y364" s="37">
        <v>0</v>
      </c>
      <c r="Z364" s="37">
        <v>21</v>
      </c>
      <c r="AA364" s="37">
        <v>33</v>
      </c>
      <c r="AB364" s="37">
        <v>16</v>
      </c>
      <c r="AC364" s="37">
        <v>116</v>
      </c>
      <c r="AD364" s="37">
        <v>0</v>
      </c>
      <c r="AE364" s="37"/>
      <c r="AF364" s="37">
        <v>368</v>
      </c>
      <c r="AG364" s="37"/>
      <c r="AH364" s="37"/>
      <c r="AI364" s="37"/>
      <c r="AJ364" s="37">
        <v>66</v>
      </c>
      <c r="AK364" s="37"/>
      <c r="AL364" s="37"/>
      <c r="AM364" s="37"/>
      <c r="AN364" s="37">
        <v>0</v>
      </c>
      <c r="AO364" s="37"/>
      <c r="AP364" s="37">
        <v>0</v>
      </c>
      <c r="AQ364" s="37"/>
      <c r="AR364" s="37"/>
      <c r="AS364" s="37"/>
      <c r="AT364" s="37">
        <v>0</v>
      </c>
    </row>
    <row r="365" spans="1:46" ht="20.100000000000001" customHeight="1" x14ac:dyDescent="0.2">
      <c r="D365" s="38" t="s">
        <v>101</v>
      </c>
      <c r="F365" s="39">
        <v>42</v>
      </c>
      <c r="G365" s="40"/>
      <c r="H365" s="40"/>
      <c r="I365" s="40"/>
      <c r="J365" s="39">
        <v>359</v>
      </c>
      <c r="K365" s="39">
        <v>17</v>
      </c>
      <c r="L365" s="39">
        <v>3</v>
      </c>
      <c r="M365" s="40"/>
      <c r="N365" s="39">
        <v>379</v>
      </c>
      <c r="O365" s="40"/>
      <c r="P365" s="40"/>
      <c r="Q365" s="40"/>
      <c r="R365" s="39">
        <v>2</v>
      </c>
      <c r="S365" s="39">
        <v>10</v>
      </c>
      <c r="T365" s="39">
        <v>114</v>
      </c>
      <c r="U365" s="39">
        <v>15</v>
      </c>
      <c r="V365" s="40"/>
      <c r="W365" s="39">
        <v>52</v>
      </c>
      <c r="X365" s="39">
        <v>0</v>
      </c>
      <c r="Y365" s="39">
        <v>0</v>
      </c>
      <c r="Z365" s="39">
        <v>9</v>
      </c>
      <c r="AA365" s="39">
        <v>42</v>
      </c>
      <c r="AB365" s="39">
        <v>7</v>
      </c>
      <c r="AC365" s="39">
        <v>128</v>
      </c>
      <c r="AD365" s="39">
        <v>0</v>
      </c>
      <c r="AE365" s="40"/>
      <c r="AF365" s="39">
        <v>379</v>
      </c>
      <c r="AG365" s="40"/>
      <c r="AH365" s="40"/>
      <c r="AI365" s="40"/>
      <c r="AJ365" s="39">
        <v>42</v>
      </c>
      <c r="AK365" s="40"/>
      <c r="AL365" s="40"/>
      <c r="AM365" s="40"/>
      <c r="AN365" s="39">
        <v>0</v>
      </c>
      <c r="AO365" s="40"/>
      <c r="AP365" s="39">
        <v>0</v>
      </c>
      <c r="AQ365" s="40"/>
      <c r="AR365" s="40"/>
      <c r="AS365" s="40"/>
      <c r="AT365" s="39">
        <v>0</v>
      </c>
    </row>
    <row r="366" spans="1:46" ht="20.100000000000001" customHeight="1" x14ac:dyDescent="0.2">
      <c r="D366" s="2" t="s">
        <v>115</v>
      </c>
      <c r="F366" s="37">
        <v>15</v>
      </c>
      <c r="G366" s="37"/>
      <c r="H366" s="37"/>
      <c r="I366" s="37"/>
      <c r="J366" s="37">
        <v>111</v>
      </c>
      <c r="K366" s="37">
        <v>3</v>
      </c>
      <c r="L366" s="37">
        <v>0</v>
      </c>
      <c r="M366" s="37"/>
      <c r="N366" s="37">
        <v>114</v>
      </c>
      <c r="O366" s="37"/>
      <c r="P366" s="37"/>
      <c r="Q366" s="37"/>
      <c r="R366" s="37">
        <v>5</v>
      </c>
      <c r="S366" s="37">
        <v>4</v>
      </c>
      <c r="T366" s="37">
        <v>33</v>
      </c>
      <c r="U366" s="37">
        <v>6</v>
      </c>
      <c r="V366" s="37"/>
      <c r="W366" s="37">
        <v>14</v>
      </c>
      <c r="X366" s="37">
        <v>0</v>
      </c>
      <c r="Y366" s="37">
        <v>0</v>
      </c>
      <c r="Z366" s="37">
        <v>5</v>
      </c>
      <c r="AA366" s="37">
        <v>11</v>
      </c>
      <c r="AB366" s="37">
        <v>1</v>
      </c>
      <c r="AC366" s="37">
        <v>34</v>
      </c>
      <c r="AD366" s="37">
        <v>0</v>
      </c>
      <c r="AE366" s="37"/>
      <c r="AF366" s="37">
        <v>113</v>
      </c>
      <c r="AG366" s="37"/>
      <c r="AH366" s="37"/>
      <c r="AI366" s="37"/>
      <c r="AJ366" s="37">
        <v>16</v>
      </c>
      <c r="AK366" s="37"/>
      <c r="AL366" s="37"/>
      <c r="AM366" s="37"/>
      <c r="AN366" s="37">
        <v>0</v>
      </c>
      <c r="AO366" s="37"/>
      <c r="AP366" s="37">
        <v>0</v>
      </c>
      <c r="AQ366" s="37"/>
      <c r="AR366" s="37"/>
      <c r="AS366" s="37"/>
      <c r="AT366" s="37">
        <v>0</v>
      </c>
    </row>
    <row r="367" spans="1:46" ht="20.100000000000001" customHeight="1" x14ac:dyDescent="0.2">
      <c r="D367" s="38" t="s">
        <v>116</v>
      </c>
      <c r="F367" s="39">
        <v>63</v>
      </c>
      <c r="G367" s="40"/>
      <c r="H367" s="40"/>
      <c r="I367" s="40"/>
      <c r="J367" s="39">
        <v>354</v>
      </c>
      <c r="K367" s="39">
        <v>0</v>
      </c>
      <c r="L367" s="39">
        <v>5</v>
      </c>
      <c r="M367" s="40"/>
      <c r="N367" s="39">
        <v>359</v>
      </c>
      <c r="O367" s="40"/>
      <c r="P367" s="40"/>
      <c r="Q367" s="40"/>
      <c r="R367" s="39">
        <v>0</v>
      </c>
      <c r="S367" s="39">
        <v>11</v>
      </c>
      <c r="T367" s="39">
        <v>64</v>
      </c>
      <c r="U367" s="39">
        <v>13</v>
      </c>
      <c r="V367" s="40"/>
      <c r="W367" s="39">
        <v>35</v>
      </c>
      <c r="X367" s="39">
        <v>3</v>
      </c>
      <c r="Y367" s="39">
        <v>0</v>
      </c>
      <c r="Z367" s="39">
        <v>8</v>
      </c>
      <c r="AA367" s="39">
        <v>49</v>
      </c>
      <c r="AB367" s="39">
        <v>12</v>
      </c>
      <c r="AC367" s="39">
        <v>123</v>
      </c>
      <c r="AD367" s="39">
        <v>2</v>
      </c>
      <c r="AE367" s="40"/>
      <c r="AF367" s="39">
        <v>320</v>
      </c>
      <c r="AG367" s="40"/>
      <c r="AH367" s="40"/>
      <c r="AI367" s="40"/>
      <c r="AJ367" s="39">
        <v>102</v>
      </c>
      <c r="AK367" s="40"/>
      <c r="AL367" s="40"/>
      <c r="AM367" s="40"/>
      <c r="AN367" s="39">
        <v>0</v>
      </c>
      <c r="AO367" s="40"/>
      <c r="AP367" s="39">
        <v>0</v>
      </c>
      <c r="AQ367" s="40"/>
      <c r="AR367" s="40"/>
      <c r="AS367" s="40"/>
      <c r="AT367" s="39">
        <v>0</v>
      </c>
    </row>
    <row r="368" spans="1:46" ht="20.100000000000001" customHeight="1" x14ac:dyDescent="0.2">
      <c r="D368" s="41" t="s">
        <v>104</v>
      </c>
      <c r="F368" s="40">
        <v>22</v>
      </c>
      <c r="G368" s="40"/>
      <c r="H368" s="40"/>
      <c r="I368" s="40"/>
      <c r="J368" s="40">
        <v>110</v>
      </c>
      <c r="K368" s="40">
        <v>1</v>
      </c>
      <c r="L368" s="40">
        <v>1</v>
      </c>
      <c r="M368" s="40"/>
      <c r="N368" s="40">
        <v>112</v>
      </c>
      <c r="O368" s="40"/>
      <c r="P368" s="40"/>
      <c r="Q368" s="40"/>
      <c r="R368" s="40">
        <v>0</v>
      </c>
      <c r="S368" s="40">
        <v>4</v>
      </c>
      <c r="T368" s="40">
        <v>27</v>
      </c>
      <c r="U368" s="40">
        <v>3</v>
      </c>
      <c r="V368" s="40"/>
      <c r="W368" s="40">
        <v>19</v>
      </c>
      <c r="X368" s="40">
        <v>0</v>
      </c>
      <c r="Y368" s="40">
        <v>0</v>
      </c>
      <c r="Z368" s="40">
        <v>3</v>
      </c>
      <c r="AA368" s="40">
        <v>13</v>
      </c>
      <c r="AB368" s="40">
        <v>4</v>
      </c>
      <c r="AC368" s="40">
        <v>35</v>
      </c>
      <c r="AD368" s="40">
        <v>0</v>
      </c>
      <c r="AE368" s="40"/>
      <c r="AF368" s="40">
        <v>108</v>
      </c>
      <c r="AG368" s="40"/>
      <c r="AH368" s="40"/>
      <c r="AI368" s="40"/>
      <c r="AJ368" s="40">
        <v>26</v>
      </c>
      <c r="AK368" s="40"/>
      <c r="AL368" s="40"/>
      <c r="AM368" s="40"/>
      <c r="AN368" s="40">
        <v>0</v>
      </c>
      <c r="AO368" s="40"/>
      <c r="AP368" s="40">
        <v>0</v>
      </c>
      <c r="AQ368" s="40"/>
      <c r="AR368" s="40"/>
      <c r="AS368" s="40"/>
      <c r="AT368" s="40">
        <v>0</v>
      </c>
    </row>
    <row r="369" spans="1:46"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spans="1:46" s="1" customFormat="1" ht="20.100000000000001" customHeight="1" x14ac:dyDescent="0.2">
      <c r="A370" s="3"/>
      <c r="B370" s="6"/>
      <c r="C370" s="42" t="s">
        <v>180</v>
      </c>
      <c r="D370" s="42"/>
      <c r="E370" s="5"/>
      <c r="F370" s="44">
        <v>277</v>
      </c>
      <c r="G370" s="45"/>
      <c r="H370" s="45"/>
      <c r="I370" s="45"/>
      <c r="J370" s="44">
        <v>2008</v>
      </c>
      <c r="K370" s="44">
        <v>44</v>
      </c>
      <c r="L370" s="44">
        <v>18</v>
      </c>
      <c r="M370" s="45"/>
      <c r="N370" s="44">
        <v>2070</v>
      </c>
      <c r="O370" s="45"/>
      <c r="P370" s="45"/>
      <c r="Q370" s="45"/>
      <c r="R370" s="44">
        <v>8</v>
      </c>
      <c r="S370" s="44">
        <v>76</v>
      </c>
      <c r="T370" s="44">
        <v>520</v>
      </c>
      <c r="U370" s="44">
        <v>86</v>
      </c>
      <c r="V370" s="45"/>
      <c r="W370" s="44">
        <v>248</v>
      </c>
      <c r="X370" s="44">
        <v>11</v>
      </c>
      <c r="Y370" s="44">
        <v>1</v>
      </c>
      <c r="Z370" s="44">
        <v>64</v>
      </c>
      <c r="AA370" s="44">
        <v>259</v>
      </c>
      <c r="AB370" s="44">
        <v>61</v>
      </c>
      <c r="AC370" s="44">
        <v>665</v>
      </c>
      <c r="AD370" s="44">
        <v>3</v>
      </c>
      <c r="AE370" s="45"/>
      <c r="AF370" s="44">
        <v>2002</v>
      </c>
      <c r="AG370" s="45"/>
      <c r="AH370" s="45"/>
      <c r="AI370" s="45"/>
      <c r="AJ370" s="44">
        <v>345</v>
      </c>
      <c r="AK370" s="45"/>
      <c r="AL370" s="45"/>
      <c r="AM370" s="45"/>
      <c r="AN370" s="44">
        <v>0</v>
      </c>
      <c r="AO370" s="45"/>
      <c r="AP370" s="44">
        <v>0</v>
      </c>
      <c r="AQ370" s="45"/>
      <c r="AR370" s="45"/>
      <c r="AS370" s="45"/>
      <c r="AT370" s="44">
        <v>0</v>
      </c>
    </row>
    <row r="371" spans="1:46"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row>
    <row r="372" spans="1:46" s="1" customFormat="1" ht="20.100000000000001" customHeight="1" x14ac:dyDescent="0.25">
      <c r="A372" s="3"/>
      <c r="B372" s="49" t="s">
        <v>262</v>
      </c>
      <c r="C372" s="50"/>
      <c r="D372" s="50"/>
      <c r="E372" s="5"/>
      <c r="F372" s="51">
        <v>277</v>
      </c>
      <c r="G372" s="52"/>
      <c r="H372" s="52"/>
      <c r="I372" s="52"/>
      <c r="J372" s="51">
        <v>2008</v>
      </c>
      <c r="K372" s="51">
        <v>44</v>
      </c>
      <c r="L372" s="51">
        <v>18</v>
      </c>
      <c r="M372" s="52"/>
      <c r="N372" s="51">
        <v>2070</v>
      </c>
      <c r="O372" s="52"/>
      <c r="P372" s="52"/>
      <c r="Q372" s="52"/>
      <c r="R372" s="51">
        <v>8</v>
      </c>
      <c r="S372" s="51">
        <v>76</v>
      </c>
      <c r="T372" s="51">
        <v>520</v>
      </c>
      <c r="U372" s="51">
        <v>86</v>
      </c>
      <c r="V372" s="52"/>
      <c r="W372" s="51">
        <v>248</v>
      </c>
      <c r="X372" s="51">
        <v>11</v>
      </c>
      <c r="Y372" s="51">
        <v>1</v>
      </c>
      <c r="Z372" s="51">
        <v>64</v>
      </c>
      <c r="AA372" s="51">
        <v>259</v>
      </c>
      <c r="AB372" s="51">
        <v>61</v>
      </c>
      <c r="AC372" s="51">
        <v>665</v>
      </c>
      <c r="AD372" s="51">
        <v>3</v>
      </c>
      <c r="AE372" s="52"/>
      <c r="AF372" s="51">
        <v>2002</v>
      </c>
      <c r="AG372" s="52"/>
      <c r="AH372" s="52"/>
      <c r="AI372" s="52"/>
      <c r="AJ372" s="51">
        <v>345</v>
      </c>
      <c r="AK372" s="52"/>
      <c r="AL372" s="52"/>
      <c r="AM372" s="52"/>
      <c r="AN372" s="51">
        <v>0</v>
      </c>
      <c r="AO372" s="52"/>
      <c r="AP372" s="51">
        <v>0</v>
      </c>
      <c r="AQ372" s="52"/>
      <c r="AR372" s="52"/>
      <c r="AS372" s="52"/>
      <c r="AT372" s="51">
        <v>0</v>
      </c>
    </row>
    <row r="373" spans="1:46"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spans="1:46"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spans="1:46"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spans="1:46" ht="20.100000000000001" customHeight="1" x14ac:dyDescent="0.2">
      <c r="D376" s="2" t="s">
        <v>264</v>
      </c>
      <c r="F376" s="37">
        <v>171</v>
      </c>
      <c r="G376" s="37"/>
      <c r="H376" s="37"/>
      <c r="I376" s="37"/>
      <c r="J376" s="37">
        <v>166</v>
      </c>
      <c r="K376" s="37">
        <v>2</v>
      </c>
      <c r="L376" s="37">
        <v>3</v>
      </c>
      <c r="M376" s="37"/>
      <c r="N376" s="37">
        <v>171</v>
      </c>
      <c r="O376" s="37"/>
      <c r="P376" s="37"/>
      <c r="Q376" s="37"/>
      <c r="R376" s="37">
        <v>3</v>
      </c>
      <c r="S376" s="37">
        <v>9</v>
      </c>
      <c r="T376" s="37">
        <v>43</v>
      </c>
      <c r="U376" s="37">
        <v>14</v>
      </c>
      <c r="V376" s="37"/>
      <c r="W376" s="37">
        <v>29</v>
      </c>
      <c r="X376" s="37">
        <v>1</v>
      </c>
      <c r="Y376" s="37">
        <v>2</v>
      </c>
      <c r="Z376" s="37">
        <v>12</v>
      </c>
      <c r="AA376" s="37">
        <v>33</v>
      </c>
      <c r="AB376" s="37">
        <v>9</v>
      </c>
      <c r="AC376" s="37">
        <v>139</v>
      </c>
      <c r="AD376" s="37">
        <v>1</v>
      </c>
      <c r="AE376" s="37"/>
      <c r="AF376" s="37">
        <v>295</v>
      </c>
      <c r="AG376" s="37"/>
      <c r="AH376" s="37"/>
      <c r="AI376" s="37"/>
      <c r="AJ376" s="37">
        <v>47</v>
      </c>
      <c r="AK376" s="37"/>
      <c r="AL376" s="37"/>
      <c r="AM376" s="37"/>
      <c r="AN376" s="37">
        <v>0</v>
      </c>
      <c r="AO376" s="37"/>
      <c r="AP376" s="37">
        <v>0</v>
      </c>
      <c r="AQ376" s="37"/>
      <c r="AR376" s="37"/>
      <c r="AS376" s="37"/>
      <c r="AT376" s="37">
        <v>114</v>
      </c>
    </row>
    <row r="377" spans="1:46" ht="20.100000000000001" customHeight="1" x14ac:dyDescent="0.2">
      <c r="D377" s="38" t="s">
        <v>265</v>
      </c>
      <c r="F377" s="39">
        <v>40</v>
      </c>
      <c r="G377" s="40"/>
      <c r="H377" s="40"/>
      <c r="I377" s="40"/>
      <c r="J377" s="39">
        <v>169</v>
      </c>
      <c r="K377" s="39">
        <v>7</v>
      </c>
      <c r="L377" s="39">
        <v>1</v>
      </c>
      <c r="M377" s="40"/>
      <c r="N377" s="39">
        <v>177</v>
      </c>
      <c r="O377" s="40"/>
      <c r="P377" s="40"/>
      <c r="Q377" s="40"/>
      <c r="R377" s="39">
        <v>0</v>
      </c>
      <c r="S377" s="39">
        <v>7</v>
      </c>
      <c r="T377" s="39">
        <v>80</v>
      </c>
      <c r="U377" s="39">
        <v>6</v>
      </c>
      <c r="V377" s="40"/>
      <c r="W377" s="39">
        <v>20</v>
      </c>
      <c r="X377" s="39">
        <v>0</v>
      </c>
      <c r="Y377" s="39">
        <v>0</v>
      </c>
      <c r="Z377" s="39">
        <v>8</v>
      </c>
      <c r="AA377" s="39">
        <v>24</v>
      </c>
      <c r="AB377" s="39">
        <v>3</v>
      </c>
      <c r="AC377" s="39">
        <v>36</v>
      </c>
      <c r="AD377" s="39">
        <v>0</v>
      </c>
      <c r="AE377" s="40"/>
      <c r="AF377" s="39">
        <v>184</v>
      </c>
      <c r="AG377" s="40"/>
      <c r="AH377" s="40"/>
      <c r="AI377" s="40"/>
      <c r="AJ377" s="39">
        <v>33</v>
      </c>
      <c r="AK377" s="40"/>
      <c r="AL377" s="40"/>
      <c r="AM377" s="40"/>
      <c r="AN377" s="39">
        <v>0</v>
      </c>
      <c r="AO377" s="40"/>
      <c r="AP377" s="39">
        <v>0</v>
      </c>
      <c r="AQ377" s="40"/>
      <c r="AR377" s="40"/>
      <c r="AS377" s="40"/>
      <c r="AT377" s="39">
        <v>31</v>
      </c>
    </row>
    <row r="378" spans="1:46" ht="20.100000000000001" customHeight="1" x14ac:dyDescent="0.2">
      <c r="D378" s="2" t="s">
        <v>266</v>
      </c>
      <c r="F378" s="37">
        <v>50</v>
      </c>
      <c r="G378" s="37"/>
      <c r="H378" s="37"/>
      <c r="I378" s="37"/>
      <c r="J378" s="37">
        <v>171</v>
      </c>
      <c r="K378" s="37">
        <v>2</v>
      </c>
      <c r="L378" s="37">
        <v>2</v>
      </c>
      <c r="M378" s="37"/>
      <c r="N378" s="37">
        <v>175</v>
      </c>
      <c r="O378" s="37"/>
      <c r="P378" s="37"/>
      <c r="Q378" s="37"/>
      <c r="R378" s="37">
        <v>0</v>
      </c>
      <c r="S378" s="37">
        <v>8</v>
      </c>
      <c r="T378" s="37">
        <v>57</v>
      </c>
      <c r="U378" s="37">
        <v>8</v>
      </c>
      <c r="V378" s="37"/>
      <c r="W378" s="37">
        <v>18</v>
      </c>
      <c r="X378" s="37">
        <v>0</v>
      </c>
      <c r="Y378" s="37">
        <v>0</v>
      </c>
      <c r="Z378" s="37">
        <v>1</v>
      </c>
      <c r="AA378" s="37">
        <v>24</v>
      </c>
      <c r="AB378" s="37">
        <v>5</v>
      </c>
      <c r="AC378" s="37">
        <v>58</v>
      </c>
      <c r="AD378" s="37">
        <v>1</v>
      </c>
      <c r="AE378" s="37"/>
      <c r="AF378" s="37">
        <v>180</v>
      </c>
      <c r="AG378" s="37"/>
      <c r="AH378" s="37"/>
      <c r="AI378" s="37"/>
      <c r="AJ378" s="37">
        <v>45</v>
      </c>
      <c r="AK378" s="37"/>
      <c r="AL378" s="37"/>
      <c r="AM378" s="37"/>
      <c r="AN378" s="37">
        <v>0</v>
      </c>
      <c r="AO378" s="37"/>
      <c r="AP378" s="37">
        <v>0</v>
      </c>
      <c r="AQ378" s="37"/>
      <c r="AR378" s="37"/>
      <c r="AS378" s="37"/>
      <c r="AT378" s="37">
        <v>35</v>
      </c>
    </row>
    <row r="379" spans="1:46" ht="20.100000000000001" customHeight="1" x14ac:dyDescent="0.2">
      <c r="D379" s="38" t="s">
        <v>267</v>
      </c>
      <c r="F379" s="39">
        <v>35</v>
      </c>
      <c r="G379" s="40"/>
      <c r="H379" s="40"/>
      <c r="I379" s="40"/>
      <c r="J379" s="39">
        <v>164</v>
      </c>
      <c r="K379" s="39">
        <v>10</v>
      </c>
      <c r="L379" s="39">
        <v>2</v>
      </c>
      <c r="M379" s="40"/>
      <c r="N379" s="39">
        <v>176</v>
      </c>
      <c r="O379" s="40"/>
      <c r="P379" s="40"/>
      <c r="Q379" s="40"/>
      <c r="R379" s="39">
        <v>0</v>
      </c>
      <c r="S379" s="39">
        <v>9</v>
      </c>
      <c r="T379" s="39">
        <v>52</v>
      </c>
      <c r="U379" s="39">
        <v>24</v>
      </c>
      <c r="V379" s="40"/>
      <c r="W379" s="39">
        <v>11</v>
      </c>
      <c r="X379" s="39">
        <v>0</v>
      </c>
      <c r="Y379" s="39">
        <v>0</v>
      </c>
      <c r="Z379" s="39">
        <v>1</v>
      </c>
      <c r="AA379" s="39">
        <v>25</v>
      </c>
      <c r="AB379" s="39">
        <v>6</v>
      </c>
      <c r="AC379" s="39">
        <v>44</v>
      </c>
      <c r="AD379" s="39">
        <v>0</v>
      </c>
      <c r="AE379" s="40"/>
      <c r="AF379" s="39">
        <v>172</v>
      </c>
      <c r="AG379" s="40"/>
      <c r="AH379" s="40"/>
      <c r="AI379" s="40"/>
      <c r="AJ379" s="39">
        <v>39</v>
      </c>
      <c r="AK379" s="40"/>
      <c r="AL379" s="40"/>
      <c r="AM379" s="40"/>
      <c r="AN379" s="39">
        <v>0</v>
      </c>
      <c r="AO379" s="40"/>
      <c r="AP379" s="39">
        <v>0</v>
      </c>
      <c r="AQ379" s="40"/>
      <c r="AR379" s="40"/>
      <c r="AS379" s="40"/>
      <c r="AT379" s="39">
        <v>37</v>
      </c>
    </row>
    <row r="380" spans="1:46" ht="20.100000000000001" customHeight="1" x14ac:dyDescent="0.2">
      <c r="D380" s="41" t="s">
        <v>268</v>
      </c>
      <c r="F380" s="40">
        <v>0</v>
      </c>
      <c r="G380" s="40"/>
      <c r="H380" s="40"/>
      <c r="I380" s="40"/>
      <c r="J380" s="40">
        <v>160</v>
      </c>
      <c r="K380" s="40">
        <v>3</v>
      </c>
      <c r="L380" s="40">
        <v>0</v>
      </c>
      <c r="M380" s="40"/>
      <c r="N380" s="40">
        <v>163</v>
      </c>
      <c r="O380" s="40"/>
      <c r="P380" s="40"/>
      <c r="Q380" s="40"/>
      <c r="R380" s="40">
        <v>1</v>
      </c>
      <c r="S380" s="40">
        <v>5</v>
      </c>
      <c r="T380" s="40">
        <v>44</v>
      </c>
      <c r="U380" s="40">
        <v>6</v>
      </c>
      <c r="V380" s="40"/>
      <c r="W380" s="40">
        <v>18</v>
      </c>
      <c r="X380" s="40">
        <v>0</v>
      </c>
      <c r="Y380" s="40">
        <v>0</v>
      </c>
      <c r="Z380" s="40">
        <v>3</v>
      </c>
      <c r="AA380" s="40">
        <v>20</v>
      </c>
      <c r="AB380" s="40">
        <v>1</v>
      </c>
      <c r="AC380" s="40">
        <v>23</v>
      </c>
      <c r="AD380" s="40">
        <v>0</v>
      </c>
      <c r="AE380" s="40"/>
      <c r="AF380" s="40">
        <v>121</v>
      </c>
      <c r="AG380" s="40"/>
      <c r="AH380" s="40"/>
      <c r="AI380" s="40"/>
      <c r="AJ380" s="40">
        <v>42</v>
      </c>
      <c r="AK380" s="40"/>
      <c r="AL380" s="40"/>
      <c r="AM380" s="40"/>
      <c r="AN380" s="40">
        <v>0</v>
      </c>
      <c r="AO380" s="40"/>
      <c r="AP380" s="40">
        <v>0</v>
      </c>
      <c r="AQ380" s="40"/>
      <c r="AR380" s="40"/>
      <c r="AS380" s="40"/>
      <c r="AT380" s="40">
        <v>0</v>
      </c>
    </row>
    <row r="381" spans="1:46" ht="20.100000000000001" customHeight="1" x14ac:dyDescent="0.2">
      <c r="D381" s="38" t="s">
        <v>269</v>
      </c>
      <c r="F381" s="39">
        <v>0</v>
      </c>
      <c r="G381" s="40"/>
      <c r="H381" s="40"/>
      <c r="I381" s="40"/>
      <c r="J381" s="39">
        <v>148</v>
      </c>
      <c r="K381" s="39">
        <v>7</v>
      </c>
      <c r="L381" s="39">
        <v>0</v>
      </c>
      <c r="M381" s="40"/>
      <c r="N381" s="39">
        <v>155</v>
      </c>
      <c r="O381" s="40"/>
      <c r="P381" s="40"/>
      <c r="Q381" s="40"/>
      <c r="R381" s="39">
        <v>2</v>
      </c>
      <c r="S381" s="39">
        <v>5</v>
      </c>
      <c r="T381" s="39">
        <v>76</v>
      </c>
      <c r="U381" s="39">
        <v>14</v>
      </c>
      <c r="V381" s="40"/>
      <c r="W381" s="39">
        <v>4</v>
      </c>
      <c r="X381" s="39">
        <v>0</v>
      </c>
      <c r="Y381" s="39">
        <v>0</v>
      </c>
      <c r="Z381" s="39">
        <v>0</v>
      </c>
      <c r="AA381" s="39">
        <v>12</v>
      </c>
      <c r="AB381" s="39">
        <v>1</v>
      </c>
      <c r="AC381" s="39">
        <v>25</v>
      </c>
      <c r="AD381" s="39">
        <v>0</v>
      </c>
      <c r="AE381" s="40"/>
      <c r="AF381" s="39">
        <v>139</v>
      </c>
      <c r="AG381" s="40"/>
      <c r="AH381" s="40"/>
      <c r="AI381" s="40"/>
      <c r="AJ381" s="39">
        <v>16</v>
      </c>
      <c r="AK381" s="40"/>
      <c r="AL381" s="40"/>
      <c r="AM381" s="40"/>
      <c r="AN381" s="39">
        <v>0</v>
      </c>
      <c r="AO381" s="40"/>
      <c r="AP381" s="39">
        <v>0</v>
      </c>
      <c r="AQ381" s="40"/>
      <c r="AR381" s="40"/>
      <c r="AS381" s="40"/>
      <c r="AT381" s="39">
        <v>0</v>
      </c>
    </row>
    <row r="382" spans="1:46" ht="20.100000000000001" customHeight="1" x14ac:dyDescent="0.2">
      <c r="D382" s="2" t="s">
        <v>270</v>
      </c>
      <c r="F382" s="37">
        <v>43</v>
      </c>
      <c r="G382" s="37"/>
      <c r="H382" s="37"/>
      <c r="I382" s="37"/>
      <c r="J382" s="37">
        <v>221</v>
      </c>
      <c r="K382" s="37">
        <v>1</v>
      </c>
      <c r="L382" s="37">
        <v>6</v>
      </c>
      <c r="M382" s="37"/>
      <c r="N382" s="37">
        <v>228</v>
      </c>
      <c r="O382" s="37"/>
      <c r="P382" s="37"/>
      <c r="Q382" s="37"/>
      <c r="R382" s="37">
        <v>0</v>
      </c>
      <c r="S382" s="37">
        <v>8</v>
      </c>
      <c r="T382" s="37">
        <v>33</v>
      </c>
      <c r="U382" s="37">
        <v>8</v>
      </c>
      <c r="V382" s="37"/>
      <c r="W382" s="37">
        <v>48</v>
      </c>
      <c r="X382" s="37">
        <v>3</v>
      </c>
      <c r="Y382" s="37">
        <v>0</v>
      </c>
      <c r="Z382" s="37">
        <v>4</v>
      </c>
      <c r="AA382" s="37">
        <v>41</v>
      </c>
      <c r="AB382" s="37">
        <v>4</v>
      </c>
      <c r="AC382" s="37">
        <v>52</v>
      </c>
      <c r="AD382" s="37">
        <v>1</v>
      </c>
      <c r="AE382" s="37"/>
      <c r="AF382" s="37">
        <v>202</v>
      </c>
      <c r="AG382" s="37"/>
      <c r="AH382" s="37"/>
      <c r="AI382" s="37"/>
      <c r="AJ382" s="37">
        <v>69</v>
      </c>
      <c r="AK382" s="37"/>
      <c r="AL382" s="37"/>
      <c r="AM382" s="37"/>
      <c r="AN382" s="37">
        <v>0</v>
      </c>
      <c r="AO382" s="37"/>
      <c r="AP382" s="37">
        <v>0</v>
      </c>
      <c r="AQ382" s="37"/>
      <c r="AR382" s="37"/>
      <c r="AS382" s="37"/>
      <c r="AT382" s="37">
        <v>0</v>
      </c>
    </row>
    <row r="383" spans="1:46" ht="20.100000000000001" customHeight="1" x14ac:dyDescent="0.2">
      <c r="D383" s="38" t="s">
        <v>271</v>
      </c>
      <c r="F383" s="39">
        <v>53</v>
      </c>
      <c r="G383" s="40"/>
      <c r="H383" s="40"/>
      <c r="I383" s="40"/>
      <c r="J383" s="39">
        <v>226</v>
      </c>
      <c r="K383" s="39">
        <v>0</v>
      </c>
      <c r="L383" s="39">
        <v>3</v>
      </c>
      <c r="M383" s="40"/>
      <c r="N383" s="39">
        <v>229</v>
      </c>
      <c r="O383" s="40"/>
      <c r="P383" s="40"/>
      <c r="Q383" s="40"/>
      <c r="R383" s="39">
        <v>0</v>
      </c>
      <c r="S383" s="39">
        <v>11</v>
      </c>
      <c r="T383" s="39">
        <v>23</v>
      </c>
      <c r="U383" s="39">
        <v>2</v>
      </c>
      <c r="V383" s="40"/>
      <c r="W383" s="39">
        <v>45</v>
      </c>
      <c r="X383" s="39">
        <v>0</v>
      </c>
      <c r="Y383" s="39">
        <v>0</v>
      </c>
      <c r="Z383" s="39">
        <v>7</v>
      </c>
      <c r="AA383" s="39">
        <v>64</v>
      </c>
      <c r="AB383" s="39">
        <v>4</v>
      </c>
      <c r="AC383" s="39">
        <v>54</v>
      </c>
      <c r="AD383" s="39">
        <v>1</v>
      </c>
      <c r="AE383" s="40"/>
      <c r="AF383" s="39">
        <v>211</v>
      </c>
      <c r="AG383" s="40"/>
      <c r="AH383" s="40"/>
      <c r="AI383" s="40"/>
      <c r="AJ383" s="39">
        <v>71</v>
      </c>
      <c r="AK383" s="40"/>
      <c r="AL383" s="40"/>
      <c r="AM383" s="40"/>
      <c r="AN383" s="39">
        <v>0</v>
      </c>
      <c r="AO383" s="40"/>
      <c r="AP383" s="39">
        <v>0</v>
      </c>
      <c r="AQ383" s="40"/>
      <c r="AR383" s="40"/>
      <c r="AS383" s="40"/>
      <c r="AT383" s="39">
        <v>1</v>
      </c>
    </row>
    <row r="384" spans="1:46" ht="20.100000000000001" customHeight="1" x14ac:dyDescent="0.2">
      <c r="D384" s="2" t="s">
        <v>272</v>
      </c>
      <c r="F384" s="37">
        <v>41</v>
      </c>
      <c r="G384" s="37"/>
      <c r="H384" s="37"/>
      <c r="I384" s="37"/>
      <c r="J384" s="37">
        <v>224</v>
      </c>
      <c r="K384" s="37">
        <v>7</v>
      </c>
      <c r="L384" s="37">
        <v>2</v>
      </c>
      <c r="M384" s="37"/>
      <c r="N384" s="37">
        <v>233</v>
      </c>
      <c r="O384" s="37"/>
      <c r="P384" s="37"/>
      <c r="Q384" s="37"/>
      <c r="R384" s="37">
        <v>0</v>
      </c>
      <c r="S384" s="37">
        <v>14</v>
      </c>
      <c r="T384" s="37">
        <v>30</v>
      </c>
      <c r="U384" s="37">
        <v>10</v>
      </c>
      <c r="V384" s="37"/>
      <c r="W384" s="37">
        <v>42</v>
      </c>
      <c r="X384" s="37">
        <v>0</v>
      </c>
      <c r="Y384" s="37">
        <v>0</v>
      </c>
      <c r="Z384" s="37">
        <v>7</v>
      </c>
      <c r="AA384" s="37">
        <v>45</v>
      </c>
      <c r="AB384" s="37">
        <v>3</v>
      </c>
      <c r="AC384" s="37">
        <v>53</v>
      </c>
      <c r="AD384" s="37">
        <v>2</v>
      </c>
      <c r="AE384" s="37"/>
      <c r="AF384" s="37">
        <v>206</v>
      </c>
      <c r="AG384" s="37"/>
      <c r="AH384" s="37"/>
      <c r="AI384" s="37"/>
      <c r="AJ384" s="37">
        <v>68</v>
      </c>
      <c r="AK384" s="37"/>
      <c r="AL384" s="37"/>
      <c r="AM384" s="37"/>
      <c r="AN384" s="37">
        <v>0</v>
      </c>
      <c r="AO384" s="37"/>
      <c r="AP384" s="37">
        <v>0</v>
      </c>
      <c r="AQ384" s="37"/>
      <c r="AR384" s="37"/>
      <c r="AS384" s="37"/>
      <c r="AT384" s="37">
        <v>0</v>
      </c>
    </row>
    <row r="385" spans="1:46"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spans="1:46" s="1" customFormat="1" ht="20.100000000000001" customHeight="1" x14ac:dyDescent="0.2">
      <c r="A386" s="3"/>
      <c r="B386" s="6"/>
      <c r="C386" s="42" t="s">
        <v>180</v>
      </c>
      <c r="D386" s="42"/>
      <c r="E386" s="5"/>
      <c r="F386" s="44">
        <v>433</v>
      </c>
      <c r="G386" s="45"/>
      <c r="H386" s="45"/>
      <c r="I386" s="45"/>
      <c r="J386" s="44">
        <v>1649</v>
      </c>
      <c r="K386" s="44">
        <v>39</v>
      </c>
      <c r="L386" s="44">
        <v>19</v>
      </c>
      <c r="M386" s="45"/>
      <c r="N386" s="44">
        <v>1707</v>
      </c>
      <c r="O386" s="45"/>
      <c r="P386" s="45"/>
      <c r="Q386" s="45"/>
      <c r="R386" s="44">
        <v>6</v>
      </c>
      <c r="S386" s="44">
        <v>76</v>
      </c>
      <c r="T386" s="44">
        <v>438</v>
      </c>
      <c r="U386" s="44">
        <v>92</v>
      </c>
      <c r="V386" s="45"/>
      <c r="W386" s="44">
        <v>235</v>
      </c>
      <c r="X386" s="44">
        <v>4</v>
      </c>
      <c r="Y386" s="44">
        <v>2</v>
      </c>
      <c r="Z386" s="44">
        <v>43</v>
      </c>
      <c r="AA386" s="44">
        <v>288</v>
      </c>
      <c r="AB386" s="44">
        <v>36</v>
      </c>
      <c r="AC386" s="44">
        <v>484</v>
      </c>
      <c r="AD386" s="44">
        <v>6</v>
      </c>
      <c r="AE386" s="45"/>
      <c r="AF386" s="44">
        <v>1710</v>
      </c>
      <c r="AG386" s="45"/>
      <c r="AH386" s="45"/>
      <c r="AI386" s="45"/>
      <c r="AJ386" s="44">
        <v>430</v>
      </c>
      <c r="AK386" s="45"/>
      <c r="AL386" s="45"/>
      <c r="AM386" s="45"/>
      <c r="AN386" s="44">
        <v>0</v>
      </c>
      <c r="AO386" s="45"/>
      <c r="AP386" s="44">
        <v>0</v>
      </c>
      <c r="AQ386" s="45"/>
      <c r="AR386" s="45"/>
      <c r="AS386" s="45"/>
      <c r="AT386" s="44">
        <v>218</v>
      </c>
    </row>
    <row r="387" spans="1:46"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row>
    <row r="388" spans="1:46" s="1" customFormat="1" ht="20.100000000000001" customHeight="1" x14ac:dyDescent="0.25">
      <c r="A388" s="3"/>
      <c r="B388" s="49" t="s">
        <v>273</v>
      </c>
      <c r="C388" s="50"/>
      <c r="D388" s="50"/>
      <c r="E388" s="5"/>
      <c r="F388" s="51">
        <v>433</v>
      </c>
      <c r="G388" s="52"/>
      <c r="H388" s="52"/>
      <c r="I388" s="52"/>
      <c r="J388" s="51">
        <v>1649</v>
      </c>
      <c r="K388" s="51">
        <v>39</v>
      </c>
      <c r="L388" s="51">
        <v>19</v>
      </c>
      <c r="M388" s="52"/>
      <c r="N388" s="51">
        <v>1707</v>
      </c>
      <c r="O388" s="52"/>
      <c r="P388" s="52"/>
      <c r="Q388" s="52"/>
      <c r="R388" s="51">
        <v>6</v>
      </c>
      <c r="S388" s="51">
        <v>76</v>
      </c>
      <c r="T388" s="51">
        <v>438</v>
      </c>
      <c r="U388" s="51">
        <v>92</v>
      </c>
      <c r="V388" s="52"/>
      <c r="W388" s="51">
        <v>235</v>
      </c>
      <c r="X388" s="51">
        <v>4</v>
      </c>
      <c r="Y388" s="51">
        <v>2</v>
      </c>
      <c r="Z388" s="51">
        <v>43</v>
      </c>
      <c r="AA388" s="51">
        <v>288</v>
      </c>
      <c r="AB388" s="51">
        <v>36</v>
      </c>
      <c r="AC388" s="51">
        <v>484</v>
      </c>
      <c r="AD388" s="51">
        <v>6</v>
      </c>
      <c r="AE388" s="52"/>
      <c r="AF388" s="51">
        <v>1710</v>
      </c>
      <c r="AG388" s="52"/>
      <c r="AH388" s="52"/>
      <c r="AI388" s="52"/>
      <c r="AJ388" s="51">
        <v>430</v>
      </c>
      <c r="AK388" s="52"/>
      <c r="AL388" s="52"/>
      <c r="AM388" s="52"/>
      <c r="AN388" s="51">
        <v>0</v>
      </c>
      <c r="AO388" s="52"/>
      <c r="AP388" s="51">
        <v>0</v>
      </c>
      <c r="AQ388" s="52"/>
      <c r="AR388" s="52"/>
      <c r="AS388" s="52"/>
      <c r="AT388" s="51">
        <v>218</v>
      </c>
    </row>
    <row r="389" spans="1:46"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spans="1:46"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spans="1:46"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spans="1:46" ht="20.100000000000001" customHeight="1" x14ac:dyDescent="0.2">
      <c r="D392" s="2" t="s">
        <v>98</v>
      </c>
      <c r="F392" s="37">
        <v>52</v>
      </c>
      <c r="G392" s="37"/>
      <c r="H392" s="37"/>
      <c r="I392" s="37"/>
      <c r="J392" s="37">
        <v>272</v>
      </c>
      <c r="K392" s="37">
        <v>6</v>
      </c>
      <c r="L392" s="37">
        <v>2</v>
      </c>
      <c r="M392" s="37"/>
      <c r="N392" s="37">
        <v>280</v>
      </c>
      <c r="O392" s="37"/>
      <c r="P392" s="37"/>
      <c r="Q392" s="37"/>
      <c r="R392" s="37">
        <v>0</v>
      </c>
      <c r="S392" s="37">
        <v>12</v>
      </c>
      <c r="T392" s="37">
        <v>96</v>
      </c>
      <c r="U392" s="37">
        <v>21</v>
      </c>
      <c r="V392" s="37"/>
      <c r="W392" s="37">
        <v>15</v>
      </c>
      <c r="X392" s="37">
        <v>0</v>
      </c>
      <c r="Y392" s="37">
        <v>0</v>
      </c>
      <c r="Z392" s="37">
        <v>4</v>
      </c>
      <c r="AA392" s="37">
        <v>39</v>
      </c>
      <c r="AB392" s="37">
        <v>7</v>
      </c>
      <c r="AC392" s="37">
        <v>68</v>
      </c>
      <c r="AD392" s="37">
        <v>0</v>
      </c>
      <c r="AE392" s="37"/>
      <c r="AF392" s="37">
        <v>262</v>
      </c>
      <c r="AG392" s="37"/>
      <c r="AH392" s="37"/>
      <c r="AI392" s="37"/>
      <c r="AJ392" s="37">
        <v>70</v>
      </c>
      <c r="AK392" s="37"/>
      <c r="AL392" s="37"/>
      <c r="AM392" s="37"/>
      <c r="AN392" s="37">
        <v>0</v>
      </c>
      <c r="AO392" s="37"/>
      <c r="AP392" s="37">
        <v>0</v>
      </c>
      <c r="AQ392" s="37"/>
      <c r="AR392" s="37"/>
      <c r="AS392" s="37"/>
      <c r="AT392" s="37">
        <v>36</v>
      </c>
    </row>
    <row r="393" spans="1:46" ht="20.100000000000001" customHeight="1" x14ac:dyDescent="0.2">
      <c r="D393" s="38" t="s">
        <v>99</v>
      </c>
      <c r="F393" s="39">
        <v>60</v>
      </c>
      <c r="G393" s="40"/>
      <c r="H393" s="40"/>
      <c r="I393" s="40"/>
      <c r="J393" s="39">
        <v>273</v>
      </c>
      <c r="K393" s="39">
        <v>0</v>
      </c>
      <c r="L393" s="39">
        <v>7</v>
      </c>
      <c r="M393" s="40"/>
      <c r="N393" s="39">
        <v>280</v>
      </c>
      <c r="O393" s="40"/>
      <c r="P393" s="40"/>
      <c r="Q393" s="40"/>
      <c r="R393" s="39">
        <v>0</v>
      </c>
      <c r="S393" s="39">
        <v>17</v>
      </c>
      <c r="T393" s="39">
        <v>104</v>
      </c>
      <c r="U393" s="39">
        <v>11</v>
      </c>
      <c r="V393" s="40"/>
      <c r="W393" s="39">
        <v>30</v>
      </c>
      <c r="X393" s="39">
        <v>0</v>
      </c>
      <c r="Y393" s="39">
        <v>0</v>
      </c>
      <c r="Z393" s="39">
        <v>2</v>
      </c>
      <c r="AA393" s="39">
        <v>42</v>
      </c>
      <c r="AB393" s="39">
        <v>5</v>
      </c>
      <c r="AC393" s="39">
        <v>92</v>
      </c>
      <c r="AD393" s="39">
        <v>0</v>
      </c>
      <c r="AE393" s="40"/>
      <c r="AF393" s="39">
        <v>303</v>
      </c>
      <c r="AG393" s="40"/>
      <c r="AH393" s="40"/>
      <c r="AI393" s="40"/>
      <c r="AJ393" s="39">
        <v>37</v>
      </c>
      <c r="AK393" s="40"/>
      <c r="AL393" s="40"/>
      <c r="AM393" s="40"/>
      <c r="AN393" s="39">
        <v>0</v>
      </c>
      <c r="AO393" s="40"/>
      <c r="AP393" s="39">
        <v>0</v>
      </c>
      <c r="AQ393" s="40"/>
      <c r="AR393" s="40"/>
      <c r="AS393" s="40"/>
      <c r="AT393" s="39">
        <v>0</v>
      </c>
    </row>
    <row r="394" spans="1:46" ht="20.100000000000001" customHeight="1" x14ac:dyDescent="0.2">
      <c r="D394" s="2" t="s">
        <v>113</v>
      </c>
      <c r="F394" s="37">
        <v>57</v>
      </c>
      <c r="G394" s="37"/>
      <c r="H394" s="37"/>
      <c r="I394" s="37"/>
      <c r="J394" s="37">
        <v>278</v>
      </c>
      <c r="K394" s="37">
        <v>8</v>
      </c>
      <c r="L394" s="37">
        <v>0</v>
      </c>
      <c r="M394" s="37"/>
      <c r="N394" s="37">
        <v>286</v>
      </c>
      <c r="O394" s="37"/>
      <c r="P394" s="37"/>
      <c r="Q394" s="37"/>
      <c r="R394" s="37">
        <v>0</v>
      </c>
      <c r="S394" s="37">
        <v>13</v>
      </c>
      <c r="T394" s="37">
        <v>76</v>
      </c>
      <c r="U394" s="37">
        <v>23</v>
      </c>
      <c r="V394" s="37"/>
      <c r="W394" s="37">
        <v>24</v>
      </c>
      <c r="X394" s="37">
        <v>0</v>
      </c>
      <c r="Y394" s="37">
        <v>0</v>
      </c>
      <c r="Z394" s="37">
        <v>7</v>
      </c>
      <c r="AA394" s="37">
        <v>49</v>
      </c>
      <c r="AB394" s="37">
        <v>3</v>
      </c>
      <c r="AC394" s="37">
        <v>74</v>
      </c>
      <c r="AD394" s="37">
        <v>2</v>
      </c>
      <c r="AE394" s="37"/>
      <c r="AF394" s="37">
        <v>271</v>
      </c>
      <c r="AG394" s="37"/>
      <c r="AH394" s="37"/>
      <c r="AI394" s="37"/>
      <c r="AJ394" s="37">
        <v>72</v>
      </c>
      <c r="AK394" s="37"/>
      <c r="AL394" s="37"/>
      <c r="AM394" s="37"/>
      <c r="AN394" s="37">
        <v>0</v>
      </c>
      <c r="AO394" s="37"/>
      <c r="AP394" s="37">
        <v>0</v>
      </c>
      <c r="AQ394" s="37"/>
      <c r="AR394" s="37"/>
      <c r="AS394" s="37"/>
      <c r="AT394" s="37">
        <v>0</v>
      </c>
    </row>
    <row r="395" spans="1:46" ht="20.100000000000001" customHeight="1" x14ac:dyDescent="0.2">
      <c r="B395" s="5"/>
      <c r="D395" s="38" t="s">
        <v>101</v>
      </c>
      <c r="F395" s="39">
        <v>86</v>
      </c>
      <c r="G395" s="40"/>
      <c r="H395" s="40"/>
      <c r="I395" s="40"/>
      <c r="J395" s="39">
        <v>278</v>
      </c>
      <c r="K395" s="39">
        <v>7</v>
      </c>
      <c r="L395" s="39">
        <v>1</v>
      </c>
      <c r="M395" s="40"/>
      <c r="N395" s="39">
        <v>286</v>
      </c>
      <c r="O395" s="40"/>
      <c r="P395" s="40"/>
      <c r="Q395" s="40"/>
      <c r="R395" s="39">
        <v>2</v>
      </c>
      <c r="S395" s="39">
        <v>23</v>
      </c>
      <c r="T395" s="39">
        <v>76</v>
      </c>
      <c r="U395" s="39">
        <v>15</v>
      </c>
      <c r="V395" s="40"/>
      <c r="W395" s="39">
        <v>39</v>
      </c>
      <c r="X395" s="39">
        <v>0</v>
      </c>
      <c r="Y395" s="39">
        <v>0</v>
      </c>
      <c r="Z395" s="39">
        <v>5</v>
      </c>
      <c r="AA395" s="39">
        <v>60</v>
      </c>
      <c r="AB395" s="39">
        <v>5</v>
      </c>
      <c r="AC395" s="39">
        <v>66</v>
      </c>
      <c r="AD395" s="39">
        <v>0</v>
      </c>
      <c r="AE395" s="40"/>
      <c r="AF395" s="39">
        <v>291</v>
      </c>
      <c r="AG395" s="40"/>
      <c r="AH395" s="40"/>
      <c r="AI395" s="40"/>
      <c r="AJ395" s="39">
        <v>81</v>
      </c>
      <c r="AK395" s="40"/>
      <c r="AL395" s="40"/>
      <c r="AM395" s="40"/>
      <c r="AN395" s="39">
        <v>0</v>
      </c>
      <c r="AO395" s="40"/>
      <c r="AP395" s="39">
        <v>0</v>
      </c>
      <c r="AQ395" s="40"/>
      <c r="AR395" s="40"/>
      <c r="AS395" s="40"/>
      <c r="AT395" s="39">
        <v>0</v>
      </c>
    </row>
    <row r="396" spans="1:46" ht="20.100000000000001" customHeight="1" x14ac:dyDescent="0.2">
      <c r="D396" s="2" t="s">
        <v>115</v>
      </c>
      <c r="F396" s="37">
        <v>60</v>
      </c>
      <c r="G396" s="37"/>
      <c r="H396" s="37"/>
      <c r="I396" s="37"/>
      <c r="J396" s="37">
        <v>171</v>
      </c>
      <c r="K396" s="37">
        <v>3</v>
      </c>
      <c r="L396" s="37">
        <v>1</v>
      </c>
      <c r="M396" s="37"/>
      <c r="N396" s="37">
        <v>175</v>
      </c>
      <c r="O396" s="37"/>
      <c r="P396" s="37"/>
      <c r="Q396" s="37"/>
      <c r="R396" s="37">
        <v>0</v>
      </c>
      <c r="S396" s="37">
        <v>7</v>
      </c>
      <c r="T396" s="37">
        <v>51</v>
      </c>
      <c r="U396" s="37">
        <v>4</v>
      </c>
      <c r="V396" s="37"/>
      <c r="W396" s="37">
        <v>8</v>
      </c>
      <c r="X396" s="37">
        <v>0</v>
      </c>
      <c r="Y396" s="37">
        <v>0</v>
      </c>
      <c r="Z396" s="37">
        <v>0</v>
      </c>
      <c r="AA396" s="37">
        <v>53</v>
      </c>
      <c r="AB396" s="37">
        <v>1</v>
      </c>
      <c r="AC396" s="37">
        <v>43</v>
      </c>
      <c r="AD396" s="37">
        <v>0</v>
      </c>
      <c r="AE396" s="37"/>
      <c r="AF396" s="37">
        <v>167</v>
      </c>
      <c r="AG396" s="37"/>
      <c r="AH396" s="37"/>
      <c r="AI396" s="37"/>
      <c r="AJ396" s="37">
        <v>68</v>
      </c>
      <c r="AK396" s="37"/>
      <c r="AL396" s="37"/>
      <c r="AM396" s="37"/>
      <c r="AN396" s="37">
        <v>0</v>
      </c>
      <c r="AO396" s="37"/>
      <c r="AP396" s="37">
        <v>0</v>
      </c>
      <c r="AQ396" s="37"/>
      <c r="AR396" s="37"/>
      <c r="AS396" s="37"/>
      <c r="AT396" s="37">
        <v>1</v>
      </c>
    </row>
    <row r="397" spans="1:46" ht="20.100000000000001" customHeight="1" x14ac:dyDescent="0.2">
      <c r="D397" s="38" t="s">
        <v>116</v>
      </c>
      <c r="F397" s="39">
        <v>72</v>
      </c>
      <c r="G397" s="40"/>
      <c r="H397" s="40"/>
      <c r="I397" s="40"/>
      <c r="J397" s="39">
        <v>173</v>
      </c>
      <c r="K397" s="39">
        <v>2</v>
      </c>
      <c r="L397" s="39">
        <v>1</v>
      </c>
      <c r="M397" s="40"/>
      <c r="N397" s="39">
        <v>176</v>
      </c>
      <c r="O397" s="40"/>
      <c r="P397" s="40"/>
      <c r="Q397" s="40"/>
      <c r="R397" s="39">
        <v>0</v>
      </c>
      <c r="S397" s="39">
        <v>4</v>
      </c>
      <c r="T397" s="39">
        <v>37</v>
      </c>
      <c r="U397" s="39">
        <v>3</v>
      </c>
      <c r="V397" s="40"/>
      <c r="W397" s="39">
        <v>42</v>
      </c>
      <c r="X397" s="39">
        <v>0</v>
      </c>
      <c r="Y397" s="39">
        <v>0</v>
      </c>
      <c r="Z397" s="39">
        <v>7</v>
      </c>
      <c r="AA397" s="39">
        <v>23</v>
      </c>
      <c r="AB397" s="39">
        <v>5</v>
      </c>
      <c r="AC397" s="39">
        <v>87</v>
      </c>
      <c r="AD397" s="39">
        <v>4</v>
      </c>
      <c r="AE397" s="40"/>
      <c r="AF397" s="39">
        <v>212</v>
      </c>
      <c r="AG397" s="40"/>
      <c r="AH397" s="40"/>
      <c r="AI397" s="40"/>
      <c r="AJ397" s="39">
        <v>36</v>
      </c>
      <c r="AK397" s="40"/>
      <c r="AL397" s="40"/>
      <c r="AM397" s="40"/>
      <c r="AN397" s="39">
        <v>0</v>
      </c>
      <c r="AO397" s="40"/>
      <c r="AP397" s="39">
        <v>0</v>
      </c>
      <c r="AQ397" s="40"/>
      <c r="AR397" s="40"/>
      <c r="AS397" s="40"/>
      <c r="AT397" s="39">
        <v>0</v>
      </c>
    </row>
    <row r="398" spans="1:46" ht="20.100000000000001" customHeight="1" x14ac:dyDescent="0.2">
      <c r="D398" s="2" t="s">
        <v>117</v>
      </c>
      <c r="F398" s="37">
        <v>34</v>
      </c>
      <c r="G398" s="37"/>
      <c r="H398" s="37"/>
      <c r="I398" s="37"/>
      <c r="J398" s="37">
        <v>279</v>
      </c>
      <c r="K398" s="37">
        <v>9</v>
      </c>
      <c r="L398" s="37">
        <v>3</v>
      </c>
      <c r="M398" s="37"/>
      <c r="N398" s="37">
        <v>291</v>
      </c>
      <c r="O398" s="37"/>
      <c r="P398" s="37"/>
      <c r="Q398" s="37"/>
      <c r="R398" s="37">
        <v>1</v>
      </c>
      <c r="S398" s="37">
        <v>16</v>
      </c>
      <c r="T398" s="37">
        <v>94</v>
      </c>
      <c r="U398" s="37">
        <v>26</v>
      </c>
      <c r="V398" s="37"/>
      <c r="W398" s="37">
        <v>27</v>
      </c>
      <c r="X398" s="37">
        <v>0</v>
      </c>
      <c r="Y398" s="37">
        <v>0</v>
      </c>
      <c r="Z398" s="37">
        <v>5</v>
      </c>
      <c r="AA398" s="37">
        <v>43</v>
      </c>
      <c r="AB398" s="37">
        <v>6</v>
      </c>
      <c r="AC398" s="37">
        <v>56</v>
      </c>
      <c r="AD398" s="37">
        <v>1</v>
      </c>
      <c r="AE398" s="37"/>
      <c r="AF398" s="37">
        <v>275</v>
      </c>
      <c r="AG398" s="37"/>
      <c r="AH398" s="37"/>
      <c r="AI398" s="37"/>
      <c r="AJ398" s="37">
        <v>50</v>
      </c>
      <c r="AK398" s="37"/>
      <c r="AL398" s="37"/>
      <c r="AM398" s="37"/>
      <c r="AN398" s="37">
        <v>0</v>
      </c>
      <c r="AO398" s="37"/>
      <c r="AP398" s="37">
        <v>0</v>
      </c>
      <c r="AQ398" s="37"/>
      <c r="AR398" s="37"/>
      <c r="AS398" s="37"/>
      <c r="AT398" s="37">
        <v>0</v>
      </c>
    </row>
    <row r="399" spans="1:46" ht="20.100000000000001" customHeight="1" x14ac:dyDescent="0.2">
      <c r="D399" s="38" t="s">
        <v>105</v>
      </c>
      <c r="F399" s="39">
        <v>38</v>
      </c>
      <c r="G399" s="40"/>
      <c r="H399" s="40"/>
      <c r="I399" s="40"/>
      <c r="J399" s="39">
        <v>185</v>
      </c>
      <c r="K399" s="39">
        <v>11</v>
      </c>
      <c r="L399" s="39">
        <v>0</v>
      </c>
      <c r="M399" s="40"/>
      <c r="N399" s="39">
        <v>196</v>
      </c>
      <c r="O399" s="40"/>
      <c r="P399" s="40"/>
      <c r="Q399" s="40"/>
      <c r="R399" s="39">
        <v>0</v>
      </c>
      <c r="S399" s="39">
        <v>7</v>
      </c>
      <c r="T399" s="39">
        <v>40</v>
      </c>
      <c r="U399" s="39">
        <v>27</v>
      </c>
      <c r="V399" s="40"/>
      <c r="W399" s="39">
        <v>7</v>
      </c>
      <c r="X399" s="39">
        <v>0</v>
      </c>
      <c r="Y399" s="39">
        <v>0</v>
      </c>
      <c r="Z399" s="39">
        <v>3</v>
      </c>
      <c r="AA399" s="39">
        <v>55</v>
      </c>
      <c r="AB399" s="39">
        <v>3</v>
      </c>
      <c r="AC399" s="39">
        <v>37</v>
      </c>
      <c r="AD399" s="39">
        <v>4</v>
      </c>
      <c r="AE399" s="40"/>
      <c r="AF399" s="39">
        <v>183</v>
      </c>
      <c r="AG399" s="40"/>
      <c r="AH399" s="40"/>
      <c r="AI399" s="40"/>
      <c r="AJ399" s="39">
        <v>51</v>
      </c>
      <c r="AK399" s="40"/>
      <c r="AL399" s="40"/>
      <c r="AM399" s="40"/>
      <c r="AN399" s="39">
        <v>0</v>
      </c>
      <c r="AO399" s="40"/>
      <c r="AP399" s="39">
        <v>0</v>
      </c>
      <c r="AQ399" s="40"/>
      <c r="AR399" s="40"/>
      <c r="AS399" s="40"/>
      <c r="AT399" s="39">
        <v>0</v>
      </c>
    </row>
    <row r="400" spans="1:46" ht="20.100000000000001" customHeight="1" x14ac:dyDescent="0.2">
      <c r="D400" s="2" t="s">
        <v>106</v>
      </c>
      <c r="F400" s="37">
        <v>45</v>
      </c>
      <c r="G400" s="37"/>
      <c r="H400" s="37"/>
      <c r="I400" s="37"/>
      <c r="J400" s="37">
        <v>282</v>
      </c>
      <c r="K400" s="37">
        <v>2</v>
      </c>
      <c r="L400" s="37">
        <v>2</v>
      </c>
      <c r="M400" s="37"/>
      <c r="N400" s="37">
        <v>286</v>
      </c>
      <c r="O400" s="37"/>
      <c r="P400" s="37"/>
      <c r="Q400" s="37"/>
      <c r="R400" s="37">
        <v>1</v>
      </c>
      <c r="S400" s="37">
        <v>21</v>
      </c>
      <c r="T400" s="37">
        <v>99</v>
      </c>
      <c r="U400" s="37">
        <v>14</v>
      </c>
      <c r="V400" s="37"/>
      <c r="W400" s="37">
        <v>31</v>
      </c>
      <c r="X400" s="37">
        <v>0</v>
      </c>
      <c r="Y400" s="37">
        <v>0</v>
      </c>
      <c r="Z400" s="37">
        <v>6</v>
      </c>
      <c r="AA400" s="37">
        <v>49</v>
      </c>
      <c r="AB400" s="37">
        <v>4</v>
      </c>
      <c r="AC400" s="37">
        <v>53</v>
      </c>
      <c r="AD400" s="37">
        <v>0</v>
      </c>
      <c r="AE400" s="37"/>
      <c r="AF400" s="37">
        <v>278</v>
      </c>
      <c r="AG400" s="37"/>
      <c r="AH400" s="37"/>
      <c r="AI400" s="37"/>
      <c r="AJ400" s="37">
        <v>53</v>
      </c>
      <c r="AK400" s="37"/>
      <c r="AL400" s="37"/>
      <c r="AM400" s="37"/>
      <c r="AN400" s="37">
        <v>0</v>
      </c>
      <c r="AO400" s="37"/>
      <c r="AP400" s="37">
        <v>0</v>
      </c>
      <c r="AQ400" s="37"/>
      <c r="AR400" s="37"/>
      <c r="AS400" s="37"/>
      <c r="AT400" s="37">
        <v>46</v>
      </c>
    </row>
    <row r="401" spans="1:46"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spans="1:46" s="1" customFormat="1" ht="20.100000000000001" customHeight="1" x14ac:dyDescent="0.2">
      <c r="A402" s="3"/>
      <c r="B402" s="6"/>
      <c r="C402" s="42" t="s">
        <v>180</v>
      </c>
      <c r="D402" s="42"/>
      <c r="E402" s="5"/>
      <c r="F402" s="44">
        <v>504</v>
      </c>
      <c r="G402" s="45"/>
      <c r="H402" s="45"/>
      <c r="I402" s="45"/>
      <c r="J402" s="44">
        <v>2191</v>
      </c>
      <c r="K402" s="44">
        <v>48</v>
      </c>
      <c r="L402" s="44">
        <v>17</v>
      </c>
      <c r="M402" s="45"/>
      <c r="N402" s="44">
        <v>2256</v>
      </c>
      <c r="O402" s="45"/>
      <c r="P402" s="45"/>
      <c r="Q402" s="45"/>
      <c r="R402" s="44">
        <v>4</v>
      </c>
      <c r="S402" s="44">
        <v>120</v>
      </c>
      <c r="T402" s="44">
        <v>673</v>
      </c>
      <c r="U402" s="44">
        <v>144</v>
      </c>
      <c r="V402" s="45"/>
      <c r="W402" s="44">
        <v>223</v>
      </c>
      <c r="X402" s="44">
        <v>0</v>
      </c>
      <c r="Y402" s="44">
        <v>0</v>
      </c>
      <c r="Z402" s="44">
        <v>39</v>
      </c>
      <c r="AA402" s="44">
        <v>413</v>
      </c>
      <c r="AB402" s="44">
        <v>39</v>
      </c>
      <c r="AC402" s="44">
        <v>576</v>
      </c>
      <c r="AD402" s="44">
        <v>11</v>
      </c>
      <c r="AE402" s="45"/>
      <c r="AF402" s="44">
        <v>2242</v>
      </c>
      <c r="AG402" s="45"/>
      <c r="AH402" s="45"/>
      <c r="AI402" s="45"/>
      <c r="AJ402" s="44">
        <v>518</v>
      </c>
      <c r="AK402" s="45"/>
      <c r="AL402" s="45"/>
      <c r="AM402" s="45"/>
      <c r="AN402" s="44">
        <v>0</v>
      </c>
      <c r="AO402" s="45"/>
      <c r="AP402" s="44">
        <v>0</v>
      </c>
      <c r="AQ402" s="45"/>
      <c r="AR402" s="45"/>
      <c r="AS402" s="45"/>
      <c r="AT402" s="44">
        <v>83</v>
      </c>
    </row>
    <row r="403" spans="1:46"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row>
    <row r="404" spans="1:46" s="1" customFormat="1" ht="20.100000000000001" customHeight="1" x14ac:dyDescent="0.25">
      <c r="A404" s="3"/>
      <c r="B404" s="49" t="s">
        <v>275</v>
      </c>
      <c r="C404" s="50"/>
      <c r="D404" s="50"/>
      <c r="E404" s="5"/>
      <c r="F404" s="51">
        <v>504</v>
      </c>
      <c r="G404" s="52"/>
      <c r="H404" s="52"/>
      <c r="I404" s="52"/>
      <c r="J404" s="51">
        <v>2191</v>
      </c>
      <c r="K404" s="51">
        <v>48</v>
      </c>
      <c r="L404" s="51">
        <v>17</v>
      </c>
      <c r="M404" s="52"/>
      <c r="N404" s="51">
        <v>2256</v>
      </c>
      <c r="O404" s="52"/>
      <c r="P404" s="52"/>
      <c r="Q404" s="52"/>
      <c r="R404" s="51">
        <v>4</v>
      </c>
      <c r="S404" s="51">
        <v>120</v>
      </c>
      <c r="T404" s="51">
        <v>673</v>
      </c>
      <c r="U404" s="51">
        <v>144</v>
      </c>
      <c r="V404" s="52"/>
      <c r="W404" s="51">
        <v>223</v>
      </c>
      <c r="X404" s="51">
        <v>0</v>
      </c>
      <c r="Y404" s="51">
        <v>0</v>
      </c>
      <c r="Z404" s="51">
        <v>39</v>
      </c>
      <c r="AA404" s="51">
        <v>413</v>
      </c>
      <c r="AB404" s="51">
        <v>39</v>
      </c>
      <c r="AC404" s="51">
        <v>576</v>
      </c>
      <c r="AD404" s="51">
        <v>11</v>
      </c>
      <c r="AE404" s="52"/>
      <c r="AF404" s="51">
        <v>2242</v>
      </c>
      <c r="AG404" s="52"/>
      <c r="AH404" s="52"/>
      <c r="AI404" s="52"/>
      <c r="AJ404" s="51">
        <v>518</v>
      </c>
      <c r="AK404" s="52"/>
      <c r="AL404" s="52"/>
      <c r="AM404" s="52"/>
      <c r="AN404" s="51">
        <v>0</v>
      </c>
      <c r="AO404" s="52"/>
      <c r="AP404" s="51">
        <v>0</v>
      </c>
      <c r="AQ404" s="52"/>
      <c r="AR404" s="52"/>
      <c r="AS404" s="52"/>
      <c r="AT404" s="51">
        <v>83</v>
      </c>
    </row>
    <row r="405" spans="1:46"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spans="1:46"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spans="1:46"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spans="1:46" ht="20.100000000000001" customHeight="1" x14ac:dyDescent="0.2">
      <c r="D408" s="2" t="s">
        <v>98</v>
      </c>
      <c r="F408" s="37">
        <v>39</v>
      </c>
      <c r="G408" s="37"/>
      <c r="H408" s="37"/>
      <c r="I408" s="37"/>
      <c r="J408" s="37">
        <v>147</v>
      </c>
      <c r="K408" s="37">
        <v>8</v>
      </c>
      <c r="L408" s="37">
        <v>2</v>
      </c>
      <c r="M408" s="37"/>
      <c r="N408" s="37">
        <v>157</v>
      </c>
      <c r="O408" s="37"/>
      <c r="P408" s="37"/>
      <c r="Q408" s="37"/>
      <c r="R408" s="37">
        <v>0</v>
      </c>
      <c r="S408" s="37">
        <v>15</v>
      </c>
      <c r="T408" s="37">
        <v>41</v>
      </c>
      <c r="U408" s="37">
        <v>16</v>
      </c>
      <c r="V408" s="37"/>
      <c r="W408" s="37">
        <v>28</v>
      </c>
      <c r="X408" s="37">
        <v>0</v>
      </c>
      <c r="Y408" s="37">
        <v>0</v>
      </c>
      <c r="Z408" s="37">
        <v>4</v>
      </c>
      <c r="AA408" s="37">
        <v>21</v>
      </c>
      <c r="AB408" s="37">
        <v>0</v>
      </c>
      <c r="AC408" s="37">
        <v>44</v>
      </c>
      <c r="AD408" s="37">
        <v>0</v>
      </c>
      <c r="AE408" s="37"/>
      <c r="AF408" s="37">
        <v>169</v>
      </c>
      <c r="AG408" s="37"/>
      <c r="AH408" s="37"/>
      <c r="AI408" s="37"/>
      <c r="AJ408" s="37">
        <v>27</v>
      </c>
      <c r="AK408" s="37"/>
      <c r="AL408" s="37"/>
      <c r="AM408" s="37"/>
      <c r="AN408" s="37">
        <v>0</v>
      </c>
      <c r="AO408" s="37"/>
      <c r="AP408" s="37">
        <v>0</v>
      </c>
      <c r="AQ408" s="37"/>
      <c r="AR408" s="37"/>
      <c r="AS408" s="37"/>
      <c r="AT408" s="37">
        <v>2</v>
      </c>
    </row>
    <row r="409" spans="1:46" ht="20.100000000000001" customHeight="1" x14ac:dyDescent="0.2">
      <c r="D409" s="38" t="s">
        <v>99</v>
      </c>
      <c r="F409" s="39">
        <v>27</v>
      </c>
      <c r="G409" s="40"/>
      <c r="H409" s="40"/>
      <c r="I409" s="40"/>
      <c r="J409" s="39">
        <v>157</v>
      </c>
      <c r="K409" s="39">
        <v>1</v>
      </c>
      <c r="L409" s="39">
        <v>1</v>
      </c>
      <c r="M409" s="40"/>
      <c r="N409" s="39">
        <v>159</v>
      </c>
      <c r="O409" s="40"/>
      <c r="P409" s="40"/>
      <c r="Q409" s="40"/>
      <c r="R409" s="39">
        <v>0</v>
      </c>
      <c r="S409" s="39">
        <v>6</v>
      </c>
      <c r="T409" s="39">
        <v>37</v>
      </c>
      <c r="U409" s="39">
        <v>4</v>
      </c>
      <c r="V409" s="40"/>
      <c r="W409" s="39">
        <v>14</v>
      </c>
      <c r="X409" s="39">
        <v>0</v>
      </c>
      <c r="Y409" s="39">
        <v>0</v>
      </c>
      <c r="Z409" s="39">
        <v>5</v>
      </c>
      <c r="AA409" s="39">
        <v>21</v>
      </c>
      <c r="AB409" s="39">
        <v>5</v>
      </c>
      <c r="AC409" s="39">
        <v>59</v>
      </c>
      <c r="AD409" s="39">
        <v>0</v>
      </c>
      <c r="AE409" s="40"/>
      <c r="AF409" s="39">
        <v>151</v>
      </c>
      <c r="AG409" s="40"/>
      <c r="AH409" s="40"/>
      <c r="AI409" s="40"/>
      <c r="AJ409" s="39">
        <v>35</v>
      </c>
      <c r="AK409" s="40"/>
      <c r="AL409" s="40"/>
      <c r="AM409" s="40"/>
      <c r="AN409" s="39">
        <v>0</v>
      </c>
      <c r="AO409" s="40"/>
      <c r="AP409" s="39">
        <v>0</v>
      </c>
      <c r="AQ409" s="40"/>
      <c r="AR409" s="40"/>
      <c r="AS409" s="40"/>
      <c r="AT409" s="39">
        <v>0</v>
      </c>
    </row>
    <row r="410" spans="1:46" ht="20.100000000000001" customHeight="1" x14ac:dyDescent="0.2">
      <c r="D410" s="2" t="s">
        <v>113</v>
      </c>
      <c r="F410" s="37">
        <v>17</v>
      </c>
      <c r="G410" s="37"/>
      <c r="H410" s="37"/>
      <c r="I410" s="37"/>
      <c r="J410" s="37">
        <v>149</v>
      </c>
      <c r="K410" s="37">
        <v>3</v>
      </c>
      <c r="L410" s="37">
        <v>3</v>
      </c>
      <c r="M410" s="37"/>
      <c r="N410" s="37">
        <v>155</v>
      </c>
      <c r="O410" s="37"/>
      <c r="P410" s="37"/>
      <c r="Q410" s="37"/>
      <c r="R410" s="37">
        <v>1</v>
      </c>
      <c r="S410" s="37">
        <v>7</v>
      </c>
      <c r="T410" s="37">
        <v>41</v>
      </c>
      <c r="U410" s="37">
        <v>7</v>
      </c>
      <c r="V410" s="37"/>
      <c r="W410" s="37">
        <v>17</v>
      </c>
      <c r="X410" s="37">
        <v>0</v>
      </c>
      <c r="Y410" s="37">
        <v>0</v>
      </c>
      <c r="Z410" s="37">
        <v>3</v>
      </c>
      <c r="AA410" s="37">
        <v>15</v>
      </c>
      <c r="AB410" s="37">
        <v>1</v>
      </c>
      <c r="AC410" s="37">
        <v>57</v>
      </c>
      <c r="AD410" s="37">
        <v>2</v>
      </c>
      <c r="AE410" s="37"/>
      <c r="AF410" s="37">
        <v>151</v>
      </c>
      <c r="AG410" s="37"/>
      <c r="AH410" s="37"/>
      <c r="AI410" s="37"/>
      <c r="AJ410" s="37">
        <v>21</v>
      </c>
      <c r="AK410" s="37"/>
      <c r="AL410" s="37"/>
      <c r="AM410" s="37"/>
      <c r="AN410" s="37">
        <v>0</v>
      </c>
      <c r="AO410" s="37"/>
      <c r="AP410" s="37">
        <v>0</v>
      </c>
      <c r="AQ410" s="37"/>
      <c r="AR410" s="37"/>
      <c r="AS410" s="37"/>
      <c r="AT410" s="37">
        <v>0</v>
      </c>
    </row>
    <row r="411" spans="1:46" ht="20.100000000000001" customHeight="1" x14ac:dyDescent="0.2">
      <c r="D411" s="38" t="s">
        <v>101</v>
      </c>
      <c r="F411" s="39">
        <v>18</v>
      </c>
      <c r="G411" s="40"/>
      <c r="H411" s="40"/>
      <c r="I411" s="40"/>
      <c r="J411" s="39">
        <v>151</v>
      </c>
      <c r="K411" s="39">
        <v>7</v>
      </c>
      <c r="L411" s="39">
        <v>0</v>
      </c>
      <c r="M411" s="40"/>
      <c r="N411" s="39">
        <v>158</v>
      </c>
      <c r="O411" s="40"/>
      <c r="P411" s="40"/>
      <c r="Q411" s="40"/>
      <c r="R411" s="39">
        <v>0</v>
      </c>
      <c r="S411" s="39">
        <v>4</v>
      </c>
      <c r="T411" s="39">
        <v>42</v>
      </c>
      <c r="U411" s="39">
        <v>16</v>
      </c>
      <c r="V411" s="40"/>
      <c r="W411" s="39">
        <v>9</v>
      </c>
      <c r="X411" s="39">
        <v>2</v>
      </c>
      <c r="Y411" s="39">
        <v>0</v>
      </c>
      <c r="Z411" s="39">
        <v>3</v>
      </c>
      <c r="AA411" s="39">
        <v>8</v>
      </c>
      <c r="AB411" s="39">
        <v>2</v>
      </c>
      <c r="AC411" s="39">
        <v>50</v>
      </c>
      <c r="AD411" s="39">
        <v>0</v>
      </c>
      <c r="AE411" s="40"/>
      <c r="AF411" s="39">
        <v>136</v>
      </c>
      <c r="AG411" s="40"/>
      <c r="AH411" s="40"/>
      <c r="AI411" s="40"/>
      <c r="AJ411" s="39">
        <v>40</v>
      </c>
      <c r="AK411" s="40"/>
      <c r="AL411" s="40"/>
      <c r="AM411" s="40"/>
      <c r="AN411" s="39">
        <v>0</v>
      </c>
      <c r="AO411" s="40"/>
      <c r="AP411" s="39">
        <v>0</v>
      </c>
      <c r="AQ411" s="40"/>
      <c r="AR411" s="40"/>
      <c r="AS411" s="40"/>
      <c r="AT411" s="39">
        <v>0</v>
      </c>
    </row>
    <row r="412" spans="1:46" ht="20.100000000000001" customHeight="1" x14ac:dyDescent="0.2">
      <c r="D412" s="2" t="s">
        <v>115</v>
      </c>
      <c r="F412" s="37">
        <v>51</v>
      </c>
      <c r="G412" s="37"/>
      <c r="H412" s="37"/>
      <c r="I412" s="37"/>
      <c r="J412" s="37">
        <v>116</v>
      </c>
      <c r="K412" s="37">
        <v>2</v>
      </c>
      <c r="L412" s="37">
        <v>4</v>
      </c>
      <c r="M412" s="37"/>
      <c r="N412" s="37">
        <v>122</v>
      </c>
      <c r="O412" s="37"/>
      <c r="P412" s="37"/>
      <c r="Q412" s="37"/>
      <c r="R412" s="37">
        <v>1</v>
      </c>
      <c r="S412" s="37">
        <v>3</v>
      </c>
      <c r="T412" s="37">
        <v>27</v>
      </c>
      <c r="U412" s="37">
        <v>8</v>
      </c>
      <c r="V412" s="37"/>
      <c r="W412" s="37">
        <v>19</v>
      </c>
      <c r="X412" s="37">
        <v>0</v>
      </c>
      <c r="Y412" s="37">
        <v>0</v>
      </c>
      <c r="Z412" s="37">
        <v>2</v>
      </c>
      <c r="AA412" s="37">
        <v>20</v>
      </c>
      <c r="AB412" s="37">
        <v>2</v>
      </c>
      <c r="AC412" s="37">
        <v>62</v>
      </c>
      <c r="AD412" s="37">
        <v>1</v>
      </c>
      <c r="AE412" s="37"/>
      <c r="AF412" s="37">
        <v>145</v>
      </c>
      <c r="AG412" s="37"/>
      <c r="AH412" s="37"/>
      <c r="AI412" s="37"/>
      <c r="AJ412" s="37">
        <v>28</v>
      </c>
      <c r="AK412" s="37"/>
      <c r="AL412" s="37"/>
      <c r="AM412" s="37"/>
      <c r="AN412" s="37">
        <v>0</v>
      </c>
      <c r="AO412" s="37"/>
      <c r="AP412" s="37">
        <v>0</v>
      </c>
      <c r="AQ412" s="37"/>
      <c r="AR412" s="37"/>
      <c r="AS412" s="37"/>
      <c r="AT412" s="37">
        <v>0</v>
      </c>
    </row>
    <row r="413" spans="1:46" ht="20.100000000000001" customHeight="1" x14ac:dyDescent="0.2">
      <c r="D413" s="38" t="s">
        <v>116</v>
      </c>
      <c r="F413" s="39">
        <v>29</v>
      </c>
      <c r="G413" s="40"/>
      <c r="H413" s="40"/>
      <c r="I413" s="40"/>
      <c r="J413" s="39">
        <v>120</v>
      </c>
      <c r="K413" s="39">
        <v>1</v>
      </c>
      <c r="L413" s="39">
        <v>1</v>
      </c>
      <c r="M413" s="40"/>
      <c r="N413" s="39">
        <v>122</v>
      </c>
      <c r="O413" s="40"/>
      <c r="P413" s="40"/>
      <c r="Q413" s="40"/>
      <c r="R413" s="39">
        <v>0</v>
      </c>
      <c r="S413" s="39">
        <v>3</v>
      </c>
      <c r="T413" s="39">
        <v>31</v>
      </c>
      <c r="U413" s="39">
        <v>9</v>
      </c>
      <c r="V413" s="40"/>
      <c r="W413" s="39">
        <v>13</v>
      </c>
      <c r="X413" s="39">
        <v>0</v>
      </c>
      <c r="Y413" s="39">
        <v>0</v>
      </c>
      <c r="Z413" s="39">
        <v>4</v>
      </c>
      <c r="AA413" s="39">
        <v>17</v>
      </c>
      <c r="AB413" s="39">
        <v>4</v>
      </c>
      <c r="AC413" s="39">
        <v>44</v>
      </c>
      <c r="AD413" s="39">
        <v>0</v>
      </c>
      <c r="AE413" s="40"/>
      <c r="AF413" s="39">
        <v>125</v>
      </c>
      <c r="AG413" s="40"/>
      <c r="AH413" s="40"/>
      <c r="AI413" s="40"/>
      <c r="AJ413" s="39">
        <v>26</v>
      </c>
      <c r="AK413" s="40"/>
      <c r="AL413" s="40"/>
      <c r="AM413" s="40"/>
      <c r="AN413" s="39">
        <v>0</v>
      </c>
      <c r="AO413" s="40"/>
      <c r="AP413" s="39">
        <v>0</v>
      </c>
      <c r="AQ413" s="40"/>
      <c r="AR413" s="40"/>
      <c r="AS413" s="40"/>
      <c r="AT413" s="39">
        <v>0</v>
      </c>
    </row>
    <row r="414" spans="1:46" ht="20.100000000000001" customHeight="1" x14ac:dyDescent="0.2">
      <c r="D414" s="2" t="s">
        <v>117</v>
      </c>
      <c r="F414" s="37">
        <v>30</v>
      </c>
      <c r="G414" s="37"/>
      <c r="H414" s="37"/>
      <c r="I414" s="37"/>
      <c r="J414" s="37">
        <v>122</v>
      </c>
      <c r="K414" s="37">
        <v>2</v>
      </c>
      <c r="L414" s="37">
        <v>0</v>
      </c>
      <c r="M414" s="37"/>
      <c r="N414" s="37">
        <v>124</v>
      </c>
      <c r="O414" s="37"/>
      <c r="P414" s="37"/>
      <c r="Q414" s="37"/>
      <c r="R414" s="37">
        <v>0</v>
      </c>
      <c r="S414" s="37">
        <v>5</v>
      </c>
      <c r="T414" s="37">
        <v>23</v>
      </c>
      <c r="U414" s="37">
        <v>3</v>
      </c>
      <c r="V414" s="37"/>
      <c r="W414" s="37">
        <v>13</v>
      </c>
      <c r="X414" s="37">
        <v>0</v>
      </c>
      <c r="Y414" s="37">
        <v>1</v>
      </c>
      <c r="Z414" s="37">
        <v>0</v>
      </c>
      <c r="AA414" s="37">
        <v>25</v>
      </c>
      <c r="AB414" s="37">
        <v>2</v>
      </c>
      <c r="AC414" s="37">
        <v>50</v>
      </c>
      <c r="AD414" s="37">
        <v>0</v>
      </c>
      <c r="AE414" s="37"/>
      <c r="AF414" s="37">
        <v>122</v>
      </c>
      <c r="AG414" s="37"/>
      <c r="AH414" s="37"/>
      <c r="AI414" s="37"/>
      <c r="AJ414" s="37">
        <v>32</v>
      </c>
      <c r="AK414" s="37"/>
      <c r="AL414" s="37"/>
      <c r="AM414" s="37"/>
      <c r="AN414" s="37">
        <v>0</v>
      </c>
      <c r="AO414" s="37"/>
      <c r="AP414" s="37">
        <v>0</v>
      </c>
      <c r="AQ414" s="37"/>
      <c r="AR414" s="37"/>
      <c r="AS414" s="37"/>
      <c r="AT414" s="37">
        <v>3</v>
      </c>
    </row>
    <row r="415" spans="1:46" ht="20.100000000000001" customHeight="1" x14ac:dyDescent="0.2">
      <c r="D415" s="38" t="s">
        <v>105</v>
      </c>
      <c r="F415" s="39">
        <v>41</v>
      </c>
      <c r="G415" s="40"/>
      <c r="H415" s="40"/>
      <c r="I415" s="40"/>
      <c r="J415" s="39">
        <v>205</v>
      </c>
      <c r="K415" s="39">
        <v>1</v>
      </c>
      <c r="L415" s="39">
        <v>2</v>
      </c>
      <c r="M415" s="40"/>
      <c r="N415" s="39">
        <v>208</v>
      </c>
      <c r="O415" s="40"/>
      <c r="P415" s="40"/>
      <c r="Q415" s="40"/>
      <c r="R415" s="39">
        <v>1</v>
      </c>
      <c r="S415" s="39">
        <v>4</v>
      </c>
      <c r="T415" s="39">
        <v>43</v>
      </c>
      <c r="U415" s="39">
        <v>8</v>
      </c>
      <c r="V415" s="40"/>
      <c r="W415" s="39">
        <v>28</v>
      </c>
      <c r="X415" s="39">
        <v>0</v>
      </c>
      <c r="Y415" s="39">
        <v>0</v>
      </c>
      <c r="Z415" s="39">
        <v>6</v>
      </c>
      <c r="AA415" s="39">
        <v>21</v>
      </c>
      <c r="AB415" s="39">
        <v>3</v>
      </c>
      <c r="AC415" s="39">
        <v>78</v>
      </c>
      <c r="AD415" s="39">
        <v>0</v>
      </c>
      <c r="AE415" s="40"/>
      <c r="AF415" s="39">
        <v>192</v>
      </c>
      <c r="AG415" s="40"/>
      <c r="AH415" s="40"/>
      <c r="AI415" s="40"/>
      <c r="AJ415" s="39">
        <v>57</v>
      </c>
      <c r="AK415" s="40"/>
      <c r="AL415" s="40"/>
      <c r="AM415" s="40"/>
      <c r="AN415" s="39">
        <v>0</v>
      </c>
      <c r="AO415" s="40"/>
      <c r="AP415" s="39">
        <v>0</v>
      </c>
      <c r="AQ415" s="40"/>
      <c r="AR415" s="40"/>
      <c r="AS415" s="40"/>
      <c r="AT415" s="39">
        <v>0</v>
      </c>
    </row>
    <row r="416" spans="1:46" ht="20.100000000000001" customHeight="1" x14ac:dyDescent="0.2">
      <c r="D416" s="2" t="s">
        <v>106</v>
      </c>
      <c r="F416" s="37">
        <v>117</v>
      </c>
      <c r="G416" s="37"/>
      <c r="H416" s="37"/>
      <c r="I416" s="37"/>
      <c r="J416" s="37">
        <v>200</v>
      </c>
      <c r="K416" s="37">
        <v>1</v>
      </c>
      <c r="L416" s="37">
        <v>3</v>
      </c>
      <c r="M416" s="37"/>
      <c r="N416" s="37">
        <v>204</v>
      </c>
      <c r="O416" s="37"/>
      <c r="P416" s="37"/>
      <c r="Q416" s="37"/>
      <c r="R416" s="37">
        <v>0</v>
      </c>
      <c r="S416" s="37">
        <v>11</v>
      </c>
      <c r="T416" s="37">
        <v>24</v>
      </c>
      <c r="U416" s="37">
        <v>20</v>
      </c>
      <c r="V416" s="37"/>
      <c r="W416" s="37">
        <v>27</v>
      </c>
      <c r="X416" s="37">
        <v>0</v>
      </c>
      <c r="Y416" s="37">
        <v>0</v>
      </c>
      <c r="Z416" s="37">
        <v>7</v>
      </c>
      <c r="AA416" s="37">
        <v>23</v>
      </c>
      <c r="AB416" s="37">
        <v>2</v>
      </c>
      <c r="AC416" s="37">
        <v>84</v>
      </c>
      <c r="AD416" s="37">
        <v>0</v>
      </c>
      <c r="AE416" s="37"/>
      <c r="AF416" s="37">
        <v>198</v>
      </c>
      <c r="AG416" s="37"/>
      <c r="AH416" s="37"/>
      <c r="AI416" s="37"/>
      <c r="AJ416" s="37">
        <v>123</v>
      </c>
      <c r="AK416" s="37"/>
      <c r="AL416" s="37"/>
      <c r="AM416" s="37"/>
      <c r="AN416" s="37">
        <v>0</v>
      </c>
      <c r="AO416" s="37"/>
      <c r="AP416" s="37">
        <v>0</v>
      </c>
      <c r="AQ416" s="37"/>
      <c r="AR416" s="37"/>
      <c r="AS416" s="37"/>
      <c r="AT416" s="37">
        <v>0</v>
      </c>
    </row>
    <row r="417" spans="1:46" ht="20.100000000000001" customHeight="1" x14ac:dyDescent="0.2">
      <c r="D417" s="38" t="s">
        <v>118</v>
      </c>
      <c r="F417" s="39">
        <v>111</v>
      </c>
      <c r="G417" s="40"/>
      <c r="H417" s="40"/>
      <c r="I417" s="40"/>
      <c r="J417" s="39">
        <v>187</v>
      </c>
      <c r="K417" s="39">
        <v>4</v>
      </c>
      <c r="L417" s="39">
        <v>0</v>
      </c>
      <c r="M417" s="40"/>
      <c r="N417" s="39">
        <v>191</v>
      </c>
      <c r="O417" s="40"/>
      <c r="P417" s="40"/>
      <c r="Q417" s="40"/>
      <c r="R417" s="39">
        <v>1</v>
      </c>
      <c r="S417" s="39">
        <v>6</v>
      </c>
      <c r="T417" s="39">
        <v>19</v>
      </c>
      <c r="U417" s="39">
        <v>8</v>
      </c>
      <c r="V417" s="40"/>
      <c r="W417" s="39">
        <v>20</v>
      </c>
      <c r="X417" s="39">
        <v>0</v>
      </c>
      <c r="Y417" s="39">
        <v>0</v>
      </c>
      <c r="Z417" s="39">
        <v>3</v>
      </c>
      <c r="AA417" s="39">
        <v>29</v>
      </c>
      <c r="AB417" s="39">
        <v>5</v>
      </c>
      <c r="AC417" s="39">
        <v>94</v>
      </c>
      <c r="AD417" s="39">
        <v>0</v>
      </c>
      <c r="AE417" s="40"/>
      <c r="AF417" s="39">
        <v>185</v>
      </c>
      <c r="AG417" s="40"/>
      <c r="AH417" s="40"/>
      <c r="AI417" s="40"/>
      <c r="AJ417" s="39">
        <v>117</v>
      </c>
      <c r="AK417" s="40"/>
      <c r="AL417" s="40"/>
      <c r="AM417" s="40"/>
      <c r="AN417" s="39">
        <v>0</v>
      </c>
      <c r="AO417" s="40"/>
      <c r="AP417" s="39">
        <v>0</v>
      </c>
      <c r="AQ417" s="40"/>
      <c r="AR417" s="40"/>
      <c r="AS417" s="40"/>
      <c r="AT417" s="39">
        <v>0</v>
      </c>
    </row>
    <row r="418" spans="1:46"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spans="1:46" s="1" customFormat="1" ht="20.100000000000001" customHeight="1" x14ac:dyDescent="0.2">
      <c r="A419" s="3"/>
      <c r="B419" s="6"/>
      <c r="C419" s="42" t="s">
        <v>180</v>
      </c>
      <c r="D419" s="42"/>
      <c r="E419" s="5"/>
      <c r="F419" s="44">
        <v>480</v>
      </c>
      <c r="G419" s="45"/>
      <c r="H419" s="45"/>
      <c r="I419" s="45"/>
      <c r="J419" s="44">
        <v>1554</v>
      </c>
      <c r="K419" s="44">
        <v>30</v>
      </c>
      <c r="L419" s="44">
        <v>16</v>
      </c>
      <c r="M419" s="45"/>
      <c r="N419" s="44">
        <v>1600</v>
      </c>
      <c r="O419" s="45"/>
      <c r="P419" s="45"/>
      <c r="Q419" s="45"/>
      <c r="R419" s="44">
        <v>4</v>
      </c>
      <c r="S419" s="44">
        <v>64</v>
      </c>
      <c r="T419" s="44">
        <v>328</v>
      </c>
      <c r="U419" s="44">
        <v>99</v>
      </c>
      <c r="V419" s="45"/>
      <c r="W419" s="44">
        <v>188</v>
      </c>
      <c r="X419" s="44">
        <v>2</v>
      </c>
      <c r="Y419" s="44">
        <v>1</v>
      </c>
      <c r="Z419" s="44">
        <v>37</v>
      </c>
      <c r="AA419" s="44">
        <v>200</v>
      </c>
      <c r="AB419" s="44">
        <v>26</v>
      </c>
      <c r="AC419" s="44">
        <v>622</v>
      </c>
      <c r="AD419" s="44">
        <v>3</v>
      </c>
      <c r="AE419" s="45"/>
      <c r="AF419" s="44">
        <v>1574</v>
      </c>
      <c r="AG419" s="45"/>
      <c r="AH419" s="45"/>
      <c r="AI419" s="45"/>
      <c r="AJ419" s="44">
        <v>506</v>
      </c>
      <c r="AK419" s="45"/>
      <c r="AL419" s="45"/>
      <c r="AM419" s="45"/>
      <c r="AN419" s="44">
        <v>0</v>
      </c>
      <c r="AO419" s="45"/>
      <c r="AP419" s="44">
        <v>0</v>
      </c>
      <c r="AQ419" s="45"/>
      <c r="AR419" s="45"/>
      <c r="AS419" s="45"/>
      <c r="AT419" s="44">
        <v>5</v>
      </c>
    </row>
    <row r="420" spans="1:46"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spans="1:46"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spans="1:46" ht="20.100000000000001" customHeight="1" x14ac:dyDescent="0.2">
      <c r="D422" s="2" t="s">
        <v>277</v>
      </c>
      <c r="F422" s="37">
        <v>0</v>
      </c>
      <c r="G422" s="37"/>
      <c r="H422" s="37"/>
      <c r="I422" s="37"/>
      <c r="J422" s="37">
        <v>0</v>
      </c>
      <c r="K422" s="37">
        <v>0</v>
      </c>
      <c r="L422" s="37">
        <v>0</v>
      </c>
      <c r="M422" s="37"/>
      <c r="N422" s="37">
        <v>0</v>
      </c>
      <c r="O422" s="37"/>
      <c r="P422" s="37"/>
      <c r="Q422" s="37"/>
      <c r="R422" s="37">
        <v>0</v>
      </c>
      <c r="S422" s="37">
        <v>0</v>
      </c>
      <c r="T422" s="37">
        <v>0</v>
      </c>
      <c r="U422" s="37">
        <v>0</v>
      </c>
      <c r="V422" s="37"/>
      <c r="W422" s="37">
        <v>0</v>
      </c>
      <c r="X422" s="37">
        <v>0</v>
      </c>
      <c r="Y422" s="37">
        <v>0</v>
      </c>
      <c r="Z422" s="37">
        <v>0</v>
      </c>
      <c r="AA422" s="37">
        <v>0</v>
      </c>
      <c r="AB422" s="37">
        <v>0</v>
      </c>
      <c r="AC422" s="37">
        <v>0</v>
      </c>
      <c r="AD422" s="37">
        <v>0</v>
      </c>
      <c r="AE422" s="37"/>
      <c r="AF422" s="37">
        <v>0</v>
      </c>
      <c r="AG422" s="37"/>
      <c r="AH422" s="37"/>
      <c r="AI422" s="37"/>
      <c r="AJ422" s="37">
        <v>0</v>
      </c>
      <c r="AK422" s="37"/>
      <c r="AL422" s="37"/>
      <c r="AM422" s="37"/>
      <c r="AN422" s="37">
        <v>0</v>
      </c>
      <c r="AO422" s="37"/>
      <c r="AP422" s="37">
        <v>0</v>
      </c>
      <c r="AQ422" s="37"/>
      <c r="AR422" s="37"/>
      <c r="AS422" s="37"/>
      <c r="AT422" s="37">
        <v>0</v>
      </c>
    </row>
    <row r="423" spans="1:46" ht="20.100000000000001" customHeight="1" x14ac:dyDescent="0.2">
      <c r="D423" s="38" t="s">
        <v>278</v>
      </c>
      <c r="F423" s="39">
        <v>0</v>
      </c>
      <c r="G423" s="40"/>
      <c r="H423" s="40"/>
      <c r="I423" s="40"/>
      <c r="J423" s="39">
        <v>0</v>
      </c>
      <c r="K423" s="39">
        <v>0</v>
      </c>
      <c r="L423" s="39">
        <v>0</v>
      </c>
      <c r="M423" s="40"/>
      <c r="N423" s="39">
        <v>0</v>
      </c>
      <c r="O423" s="40"/>
      <c r="P423" s="40"/>
      <c r="Q423" s="40"/>
      <c r="R423" s="39">
        <v>0</v>
      </c>
      <c r="S423" s="39">
        <v>0</v>
      </c>
      <c r="T423" s="39">
        <v>0</v>
      </c>
      <c r="U423" s="39">
        <v>0</v>
      </c>
      <c r="V423" s="40"/>
      <c r="W423" s="39">
        <v>0</v>
      </c>
      <c r="X423" s="39">
        <v>0</v>
      </c>
      <c r="Y423" s="39">
        <v>0</v>
      </c>
      <c r="Z423" s="39">
        <v>0</v>
      </c>
      <c r="AA423" s="39">
        <v>0</v>
      </c>
      <c r="AB423" s="39">
        <v>0</v>
      </c>
      <c r="AC423" s="39">
        <v>0</v>
      </c>
      <c r="AD423" s="39">
        <v>0</v>
      </c>
      <c r="AE423" s="40"/>
      <c r="AF423" s="39">
        <v>0</v>
      </c>
      <c r="AG423" s="40"/>
      <c r="AH423" s="40"/>
      <c r="AI423" s="40"/>
      <c r="AJ423" s="39">
        <v>0</v>
      </c>
      <c r="AK423" s="40"/>
      <c r="AL423" s="40"/>
      <c r="AM423" s="40"/>
      <c r="AN423" s="39">
        <v>0</v>
      </c>
      <c r="AO423" s="40"/>
      <c r="AP423" s="39">
        <v>0</v>
      </c>
      <c r="AQ423" s="40"/>
      <c r="AR423" s="40"/>
      <c r="AS423" s="40"/>
      <c r="AT423" s="39">
        <v>0</v>
      </c>
    </row>
    <row r="424" spans="1:46" ht="20.100000000000001" customHeight="1" x14ac:dyDescent="0.2">
      <c r="D424" s="2" t="s">
        <v>279</v>
      </c>
      <c r="F424" s="37">
        <v>0</v>
      </c>
      <c r="G424" s="37"/>
      <c r="H424" s="37"/>
      <c r="I424" s="37"/>
      <c r="J424" s="37">
        <v>0</v>
      </c>
      <c r="K424" s="37">
        <v>0</v>
      </c>
      <c r="L424" s="37">
        <v>0</v>
      </c>
      <c r="M424" s="37"/>
      <c r="N424" s="37">
        <v>0</v>
      </c>
      <c r="O424" s="37"/>
      <c r="P424" s="37"/>
      <c r="Q424" s="37"/>
      <c r="R424" s="37">
        <v>0</v>
      </c>
      <c r="S424" s="37">
        <v>0</v>
      </c>
      <c r="T424" s="37">
        <v>0</v>
      </c>
      <c r="U424" s="37">
        <v>0</v>
      </c>
      <c r="V424" s="37"/>
      <c r="W424" s="37">
        <v>0</v>
      </c>
      <c r="X424" s="37">
        <v>0</v>
      </c>
      <c r="Y424" s="37">
        <v>0</v>
      </c>
      <c r="Z424" s="37">
        <v>0</v>
      </c>
      <c r="AA424" s="37">
        <v>0</v>
      </c>
      <c r="AB424" s="37">
        <v>0</v>
      </c>
      <c r="AC424" s="37">
        <v>0</v>
      </c>
      <c r="AD424" s="37">
        <v>0</v>
      </c>
      <c r="AE424" s="37"/>
      <c r="AF424" s="37">
        <v>0</v>
      </c>
      <c r="AG424" s="37"/>
      <c r="AH424" s="37"/>
      <c r="AI424" s="37"/>
      <c r="AJ424" s="37">
        <v>0</v>
      </c>
      <c r="AK424" s="37"/>
      <c r="AL424" s="37"/>
      <c r="AM424" s="37"/>
      <c r="AN424" s="37">
        <v>0</v>
      </c>
      <c r="AO424" s="37"/>
      <c r="AP424" s="37">
        <v>0</v>
      </c>
      <c r="AQ424" s="37"/>
      <c r="AR424" s="37"/>
      <c r="AS424" s="37"/>
      <c r="AT424" s="37">
        <v>0</v>
      </c>
    </row>
    <row r="425" spans="1:46"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spans="1:46" s="1" customFormat="1" ht="20.100000000000001" customHeight="1" x14ac:dyDescent="0.2">
      <c r="A426" s="3"/>
      <c r="B426" s="6"/>
      <c r="C426" s="42" t="s">
        <v>241</v>
      </c>
      <c r="D426" s="42"/>
      <c r="E426" s="5"/>
      <c r="F426" s="44">
        <v>0</v>
      </c>
      <c r="G426" s="45"/>
      <c r="H426" s="45"/>
      <c r="I426" s="45"/>
      <c r="J426" s="44">
        <v>0</v>
      </c>
      <c r="K426" s="44">
        <v>0</v>
      </c>
      <c r="L426" s="44">
        <v>0</v>
      </c>
      <c r="M426" s="45"/>
      <c r="N426" s="44">
        <v>0</v>
      </c>
      <c r="O426" s="45"/>
      <c r="P426" s="45"/>
      <c r="Q426" s="45"/>
      <c r="R426" s="44">
        <v>0</v>
      </c>
      <c r="S426" s="44">
        <v>0</v>
      </c>
      <c r="T426" s="44">
        <v>0</v>
      </c>
      <c r="U426" s="44">
        <v>0</v>
      </c>
      <c r="V426" s="45"/>
      <c r="W426" s="44">
        <v>0</v>
      </c>
      <c r="X426" s="44">
        <v>0</v>
      </c>
      <c r="Y426" s="44">
        <v>0</v>
      </c>
      <c r="Z426" s="44">
        <v>0</v>
      </c>
      <c r="AA426" s="44">
        <v>0</v>
      </c>
      <c r="AB426" s="44">
        <v>0</v>
      </c>
      <c r="AC426" s="44">
        <v>0</v>
      </c>
      <c r="AD426" s="44">
        <v>0</v>
      </c>
      <c r="AE426" s="45"/>
      <c r="AF426" s="44">
        <v>0</v>
      </c>
      <c r="AG426" s="45"/>
      <c r="AH426" s="45"/>
      <c r="AI426" s="45"/>
      <c r="AJ426" s="44">
        <v>0</v>
      </c>
      <c r="AK426" s="45"/>
      <c r="AL426" s="45"/>
      <c r="AM426" s="45"/>
      <c r="AN426" s="44">
        <v>0</v>
      </c>
      <c r="AO426" s="45"/>
      <c r="AP426" s="44">
        <v>0</v>
      </c>
      <c r="AQ426" s="45"/>
      <c r="AR426" s="45"/>
      <c r="AS426" s="45"/>
      <c r="AT426" s="44">
        <v>0</v>
      </c>
    </row>
    <row r="427" spans="1:46"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spans="1:46" s="1" customFormat="1" ht="20.100000000000001" customHeight="1" x14ac:dyDescent="0.25">
      <c r="A428" s="3"/>
      <c r="B428" s="49" t="s">
        <v>280</v>
      </c>
      <c r="C428" s="50"/>
      <c r="D428" s="50"/>
      <c r="E428" s="5"/>
      <c r="F428" s="51">
        <v>480</v>
      </c>
      <c r="G428" s="52"/>
      <c r="H428" s="52"/>
      <c r="I428" s="52"/>
      <c r="J428" s="51">
        <v>1554</v>
      </c>
      <c r="K428" s="51">
        <v>30</v>
      </c>
      <c r="L428" s="51">
        <v>16</v>
      </c>
      <c r="M428" s="52"/>
      <c r="N428" s="51">
        <v>1600</v>
      </c>
      <c r="O428" s="52"/>
      <c r="P428" s="52"/>
      <c r="Q428" s="52"/>
      <c r="R428" s="51">
        <v>4</v>
      </c>
      <c r="S428" s="51">
        <v>64</v>
      </c>
      <c r="T428" s="51">
        <v>328</v>
      </c>
      <c r="U428" s="51">
        <v>99</v>
      </c>
      <c r="V428" s="52"/>
      <c r="W428" s="51">
        <v>188</v>
      </c>
      <c r="X428" s="51">
        <v>2</v>
      </c>
      <c r="Y428" s="51">
        <v>1</v>
      </c>
      <c r="Z428" s="51">
        <v>37</v>
      </c>
      <c r="AA428" s="51">
        <v>200</v>
      </c>
      <c r="AB428" s="51">
        <v>26</v>
      </c>
      <c r="AC428" s="51">
        <v>622</v>
      </c>
      <c r="AD428" s="51">
        <v>3</v>
      </c>
      <c r="AE428" s="52"/>
      <c r="AF428" s="51">
        <v>1574</v>
      </c>
      <c r="AG428" s="52"/>
      <c r="AH428" s="52"/>
      <c r="AI428" s="52"/>
      <c r="AJ428" s="51">
        <v>506</v>
      </c>
      <c r="AK428" s="52"/>
      <c r="AL428" s="52"/>
      <c r="AM428" s="52"/>
      <c r="AN428" s="51">
        <v>0</v>
      </c>
      <c r="AO428" s="52"/>
      <c r="AP428" s="51">
        <v>0</v>
      </c>
      <c r="AQ428" s="52"/>
      <c r="AR428" s="52"/>
      <c r="AS428" s="52"/>
      <c r="AT428" s="51">
        <v>5</v>
      </c>
    </row>
    <row r="429" spans="1:46"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spans="1:46"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spans="1:46"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spans="1:46" ht="20.100000000000001" customHeight="1" x14ac:dyDescent="0.2">
      <c r="D432" s="2" t="s">
        <v>98</v>
      </c>
      <c r="F432" s="37">
        <v>49</v>
      </c>
      <c r="G432" s="37"/>
      <c r="H432" s="37"/>
      <c r="I432" s="37"/>
      <c r="J432" s="37">
        <v>197</v>
      </c>
      <c r="K432" s="37">
        <v>3</v>
      </c>
      <c r="L432" s="37">
        <v>2</v>
      </c>
      <c r="M432" s="37"/>
      <c r="N432" s="37">
        <v>202</v>
      </c>
      <c r="O432" s="37"/>
      <c r="P432" s="37"/>
      <c r="Q432" s="37"/>
      <c r="R432" s="37">
        <v>0</v>
      </c>
      <c r="S432" s="37">
        <v>6</v>
      </c>
      <c r="T432" s="37">
        <v>66</v>
      </c>
      <c r="U432" s="37">
        <v>5</v>
      </c>
      <c r="V432" s="37"/>
      <c r="W432" s="37">
        <v>13</v>
      </c>
      <c r="X432" s="37">
        <v>1</v>
      </c>
      <c r="Y432" s="37">
        <v>0</v>
      </c>
      <c r="Z432" s="37">
        <v>6</v>
      </c>
      <c r="AA432" s="37">
        <v>18</v>
      </c>
      <c r="AB432" s="37">
        <v>5</v>
      </c>
      <c r="AC432" s="37">
        <v>90</v>
      </c>
      <c r="AD432" s="37">
        <v>0</v>
      </c>
      <c r="AE432" s="37"/>
      <c r="AF432" s="37">
        <v>210</v>
      </c>
      <c r="AG432" s="37"/>
      <c r="AH432" s="37"/>
      <c r="AI432" s="37"/>
      <c r="AJ432" s="37">
        <v>41</v>
      </c>
      <c r="AK432" s="37"/>
      <c r="AL432" s="37"/>
      <c r="AM432" s="37"/>
      <c r="AN432" s="37">
        <v>0</v>
      </c>
      <c r="AO432" s="37"/>
      <c r="AP432" s="37">
        <v>0</v>
      </c>
      <c r="AQ432" s="37"/>
      <c r="AR432" s="37"/>
      <c r="AS432" s="37"/>
      <c r="AT432" s="37">
        <v>24</v>
      </c>
    </row>
    <row r="433" spans="1:46" ht="20.100000000000001" customHeight="1" x14ac:dyDescent="0.2">
      <c r="D433" s="38" t="s">
        <v>99</v>
      </c>
      <c r="F433" s="39">
        <v>53</v>
      </c>
      <c r="G433" s="40"/>
      <c r="H433" s="40"/>
      <c r="I433" s="40"/>
      <c r="J433" s="39">
        <v>209</v>
      </c>
      <c r="K433" s="39">
        <v>4</v>
      </c>
      <c r="L433" s="39">
        <v>2</v>
      </c>
      <c r="M433" s="40"/>
      <c r="N433" s="39">
        <v>215</v>
      </c>
      <c r="O433" s="40"/>
      <c r="P433" s="40"/>
      <c r="Q433" s="40"/>
      <c r="R433" s="39">
        <v>0</v>
      </c>
      <c r="S433" s="39">
        <v>4</v>
      </c>
      <c r="T433" s="39">
        <v>58</v>
      </c>
      <c r="U433" s="39">
        <v>16</v>
      </c>
      <c r="V433" s="40"/>
      <c r="W433" s="39">
        <v>25</v>
      </c>
      <c r="X433" s="39">
        <v>0</v>
      </c>
      <c r="Y433" s="39">
        <v>0</v>
      </c>
      <c r="Z433" s="39">
        <v>11</v>
      </c>
      <c r="AA433" s="39">
        <v>16</v>
      </c>
      <c r="AB433" s="39">
        <v>3</v>
      </c>
      <c r="AC433" s="39">
        <v>93</v>
      </c>
      <c r="AD433" s="39">
        <v>0</v>
      </c>
      <c r="AE433" s="40"/>
      <c r="AF433" s="39">
        <v>226</v>
      </c>
      <c r="AG433" s="40"/>
      <c r="AH433" s="40"/>
      <c r="AI433" s="40"/>
      <c r="AJ433" s="39">
        <v>42</v>
      </c>
      <c r="AK433" s="40"/>
      <c r="AL433" s="40"/>
      <c r="AM433" s="40"/>
      <c r="AN433" s="39">
        <v>0</v>
      </c>
      <c r="AO433" s="40"/>
      <c r="AP433" s="39">
        <v>0</v>
      </c>
      <c r="AQ433" s="40"/>
      <c r="AR433" s="40"/>
      <c r="AS433" s="40"/>
      <c r="AT433" s="39">
        <v>4</v>
      </c>
    </row>
    <row r="434" spans="1:46" ht="20.100000000000001" customHeight="1" x14ac:dyDescent="0.2">
      <c r="D434" s="2" t="s">
        <v>113</v>
      </c>
      <c r="F434" s="37">
        <v>39</v>
      </c>
      <c r="G434" s="37"/>
      <c r="H434" s="37"/>
      <c r="I434" s="37"/>
      <c r="J434" s="37">
        <v>194</v>
      </c>
      <c r="K434" s="37">
        <v>1</v>
      </c>
      <c r="L434" s="37">
        <v>0</v>
      </c>
      <c r="M434" s="37"/>
      <c r="N434" s="37">
        <v>195</v>
      </c>
      <c r="O434" s="37"/>
      <c r="P434" s="37"/>
      <c r="Q434" s="37"/>
      <c r="R434" s="37">
        <v>0</v>
      </c>
      <c r="S434" s="37">
        <v>9</v>
      </c>
      <c r="T434" s="37">
        <v>51</v>
      </c>
      <c r="U434" s="37">
        <v>4</v>
      </c>
      <c r="V434" s="37"/>
      <c r="W434" s="37">
        <v>22</v>
      </c>
      <c r="X434" s="37">
        <v>2</v>
      </c>
      <c r="Y434" s="37">
        <v>0</v>
      </c>
      <c r="Z434" s="37">
        <v>8</v>
      </c>
      <c r="AA434" s="37">
        <v>10</v>
      </c>
      <c r="AB434" s="37">
        <v>5</v>
      </c>
      <c r="AC434" s="37">
        <v>69</v>
      </c>
      <c r="AD434" s="37">
        <v>0</v>
      </c>
      <c r="AE434" s="37"/>
      <c r="AF434" s="37">
        <v>180</v>
      </c>
      <c r="AG434" s="37"/>
      <c r="AH434" s="37"/>
      <c r="AI434" s="37"/>
      <c r="AJ434" s="37">
        <v>54</v>
      </c>
      <c r="AK434" s="37"/>
      <c r="AL434" s="37"/>
      <c r="AM434" s="37"/>
      <c r="AN434" s="37">
        <v>0</v>
      </c>
      <c r="AO434" s="37"/>
      <c r="AP434" s="37">
        <v>0</v>
      </c>
      <c r="AQ434" s="37"/>
      <c r="AR434" s="37"/>
      <c r="AS434" s="37"/>
      <c r="AT434" s="37">
        <v>0</v>
      </c>
    </row>
    <row r="435" spans="1:46" ht="20.100000000000001" customHeight="1" x14ac:dyDescent="0.2">
      <c r="D435" s="38" t="s">
        <v>101</v>
      </c>
      <c r="F435" s="39">
        <v>71</v>
      </c>
      <c r="G435" s="40"/>
      <c r="H435" s="40"/>
      <c r="I435" s="40"/>
      <c r="J435" s="39">
        <v>200</v>
      </c>
      <c r="K435" s="39">
        <v>1</v>
      </c>
      <c r="L435" s="39">
        <v>4</v>
      </c>
      <c r="M435" s="40"/>
      <c r="N435" s="39">
        <v>205</v>
      </c>
      <c r="O435" s="40"/>
      <c r="P435" s="40"/>
      <c r="Q435" s="40"/>
      <c r="R435" s="39">
        <v>0</v>
      </c>
      <c r="S435" s="39">
        <v>3</v>
      </c>
      <c r="T435" s="39">
        <v>18</v>
      </c>
      <c r="U435" s="39">
        <v>9</v>
      </c>
      <c r="V435" s="40"/>
      <c r="W435" s="39">
        <v>31</v>
      </c>
      <c r="X435" s="39">
        <v>0</v>
      </c>
      <c r="Y435" s="39">
        <v>0</v>
      </c>
      <c r="Z435" s="39">
        <v>10</v>
      </c>
      <c r="AA435" s="39">
        <v>20</v>
      </c>
      <c r="AB435" s="39">
        <v>9</v>
      </c>
      <c r="AC435" s="39">
        <v>98</v>
      </c>
      <c r="AD435" s="39">
        <v>0</v>
      </c>
      <c r="AE435" s="40"/>
      <c r="AF435" s="39">
        <v>198</v>
      </c>
      <c r="AG435" s="40"/>
      <c r="AH435" s="40"/>
      <c r="AI435" s="40"/>
      <c r="AJ435" s="39">
        <v>78</v>
      </c>
      <c r="AK435" s="40"/>
      <c r="AL435" s="40"/>
      <c r="AM435" s="40"/>
      <c r="AN435" s="39">
        <v>0</v>
      </c>
      <c r="AO435" s="40"/>
      <c r="AP435" s="39">
        <v>0</v>
      </c>
      <c r="AQ435" s="40"/>
      <c r="AR435" s="40"/>
      <c r="AS435" s="40"/>
      <c r="AT435" s="39">
        <v>23</v>
      </c>
    </row>
    <row r="436" spans="1:46" ht="20.100000000000001" customHeight="1" x14ac:dyDescent="0.2">
      <c r="D436" s="2" t="s">
        <v>115</v>
      </c>
      <c r="F436" s="37">
        <v>40</v>
      </c>
      <c r="G436" s="37"/>
      <c r="H436" s="37"/>
      <c r="I436" s="37"/>
      <c r="J436" s="37">
        <v>196</v>
      </c>
      <c r="K436" s="37">
        <v>1</v>
      </c>
      <c r="L436" s="37">
        <v>0</v>
      </c>
      <c r="M436" s="37"/>
      <c r="N436" s="37">
        <v>197</v>
      </c>
      <c r="O436" s="37"/>
      <c r="P436" s="37"/>
      <c r="Q436" s="37"/>
      <c r="R436" s="37">
        <v>0</v>
      </c>
      <c r="S436" s="37">
        <v>12</v>
      </c>
      <c r="T436" s="37">
        <v>48</v>
      </c>
      <c r="U436" s="37">
        <v>6</v>
      </c>
      <c r="V436" s="37"/>
      <c r="W436" s="37">
        <v>21</v>
      </c>
      <c r="X436" s="37">
        <v>1</v>
      </c>
      <c r="Y436" s="37">
        <v>0</v>
      </c>
      <c r="Z436" s="37">
        <v>10</v>
      </c>
      <c r="AA436" s="37">
        <v>7</v>
      </c>
      <c r="AB436" s="37">
        <v>10</v>
      </c>
      <c r="AC436" s="37">
        <v>78</v>
      </c>
      <c r="AD436" s="37">
        <v>0</v>
      </c>
      <c r="AE436" s="37"/>
      <c r="AF436" s="37">
        <v>193</v>
      </c>
      <c r="AG436" s="37"/>
      <c r="AH436" s="37"/>
      <c r="AI436" s="37"/>
      <c r="AJ436" s="37">
        <v>44</v>
      </c>
      <c r="AK436" s="37"/>
      <c r="AL436" s="37"/>
      <c r="AM436" s="37"/>
      <c r="AN436" s="37">
        <v>0</v>
      </c>
      <c r="AO436" s="37"/>
      <c r="AP436" s="37">
        <v>0</v>
      </c>
      <c r="AQ436" s="37"/>
      <c r="AR436" s="37"/>
      <c r="AS436" s="37"/>
      <c r="AT436" s="37">
        <v>0</v>
      </c>
    </row>
    <row r="437" spans="1:46" ht="20.100000000000001" customHeight="1" x14ac:dyDescent="0.2">
      <c r="D437" s="38" t="s">
        <v>116</v>
      </c>
      <c r="F437" s="39">
        <v>38</v>
      </c>
      <c r="G437" s="40"/>
      <c r="H437" s="40"/>
      <c r="I437" s="40"/>
      <c r="J437" s="39">
        <v>99</v>
      </c>
      <c r="K437" s="39">
        <v>1</v>
      </c>
      <c r="L437" s="39">
        <v>4</v>
      </c>
      <c r="M437" s="40"/>
      <c r="N437" s="39">
        <v>104</v>
      </c>
      <c r="O437" s="40"/>
      <c r="P437" s="40"/>
      <c r="Q437" s="40"/>
      <c r="R437" s="39">
        <v>0</v>
      </c>
      <c r="S437" s="39">
        <v>3</v>
      </c>
      <c r="T437" s="39">
        <v>31</v>
      </c>
      <c r="U437" s="39">
        <v>12</v>
      </c>
      <c r="V437" s="40"/>
      <c r="W437" s="39">
        <v>13</v>
      </c>
      <c r="X437" s="39">
        <v>1</v>
      </c>
      <c r="Y437" s="39">
        <v>0</v>
      </c>
      <c r="Z437" s="39">
        <v>9</v>
      </c>
      <c r="AA437" s="39">
        <v>7</v>
      </c>
      <c r="AB437" s="39">
        <v>3</v>
      </c>
      <c r="AC437" s="39">
        <v>33</v>
      </c>
      <c r="AD437" s="39">
        <v>0</v>
      </c>
      <c r="AE437" s="40"/>
      <c r="AF437" s="39">
        <v>112</v>
      </c>
      <c r="AG437" s="40"/>
      <c r="AH437" s="40"/>
      <c r="AI437" s="40"/>
      <c r="AJ437" s="39">
        <v>30</v>
      </c>
      <c r="AK437" s="40"/>
      <c r="AL437" s="40"/>
      <c r="AM437" s="40"/>
      <c r="AN437" s="39">
        <v>0</v>
      </c>
      <c r="AO437" s="40"/>
      <c r="AP437" s="39">
        <v>0</v>
      </c>
      <c r="AQ437" s="40"/>
      <c r="AR437" s="40"/>
      <c r="AS437" s="40"/>
      <c r="AT437" s="39">
        <v>0</v>
      </c>
    </row>
    <row r="438" spans="1:46" ht="20.100000000000001" customHeight="1" x14ac:dyDescent="0.2">
      <c r="D438" s="2" t="s">
        <v>117</v>
      </c>
      <c r="F438" s="37">
        <v>39</v>
      </c>
      <c r="G438" s="37"/>
      <c r="H438" s="37"/>
      <c r="I438" s="37"/>
      <c r="J438" s="37">
        <v>106</v>
      </c>
      <c r="K438" s="37">
        <v>1</v>
      </c>
      <c r="L438" s="37">
        <v>0</v>
      </c>
      <c r="M438" s="37"/>
      <c r="N438" s="37">
        <v>107</v>
      </c>
      <c r="O438" s="37"/>
      <c r="P438" s="37"/>
      <c r="Q438" s="37"/>
      <c r="R438" s="37">
        <v>0</v>
      </c>
      <c r="S438" s="37">
        <v>4</v>
      </c>
      <c r="T438" s="37">
        <v>11</v>
      </c>
      <c r="U438" s="37">
        <v>4</v>
      </c>
      <c r="V438" s="37"/>
      <c r="W438" s="37">
        <v>11</v>
      </c>
      <c r="X438" s="37">
        <v>0</v>
      </c>
      <c r="Y438" s="37">
        <v>0</v>
      </c>
      <c r="Z438" s="37">
        <v>3</v>
      </c>
      <c r="AA438" s="37">
        <v>8</v>
      </c>
      <c r="AB438" s="37">
        <v>5</v>
      </c>
      <c r="AC438" s="37">
        <v>63</v>
      </c>
      <c r="AD438" s="37">
        <v>0</v>
      </c>
      <c r="AE438" s="37"/>
      <c r="AF438" s="37">
        <v>109</v>
      </c>
      <c r="AG438" s="37"/>
      <c r="AH438" s="37"/>
      <c r="AI438" s="37"/>
      <c r="AJ438" s="37">
        <v>37</v>
      </c>
      <c r="AK438" s="37"/>
      <c r="AL438" s="37"/>
      <c r="AM438" s="37"/>
      <c r="AN438" s="37">
        <v>0</v>
      </c>
      <c r="AO438" s="37"/>
      <c r="AP438" s="37">
        <v>0</v>
      </c>
      <c r="AQ438" s="37"/>
      <c r="AR438" s="37"/>
      <c r="AS438" s="37"/>
      <c r="AT438" s="37">
        <v>0</v>
      </c>
    </row>
    <row r="439" spans="1:46" ht="20.100000000000001" customHeight="1" x14ac:dyDescent="0.2">
      <c r="D439" s="38" t="s">
        <v>105</v>
      </c>
      <c r="F439" s="39">
        <v>70</v>
      </c>
      <c r="G439" s="40"/>
      <c r="H439" s="40"/>
      <c r="I439" s="40"/>
      <c r="J439" s="39">
        <v>197</v>
      </c>
      <c r="K439" s="39">
        <v>7</v>
      </c>
      <c r="L439" s="39">
        <v>5</v>
      </c>
      <c r="M439" s="40"/>
      <c r="N439" s="39">
        <v>209</v>
      </c>
      <c r="O439" s="40"/>
      <c r="P439" s="40"/>
      <c r="Q439" s="40"/>
      <c r="R439" s="39">
        <v>0</v>
      </c>
      <c r="S439" s="39">
        <v>8</v>
      </c>
      <c r="T439" s="39">
        <v>48</v>
      </c>
      <c r="U439" s="39">
        <v>12</v>
      </c>
      <c r="V439" s="40"/>
      <c r="W439" s="39">
        <v>17</v>
      </c>
      <c r="X439" s="39">
        <v>0</v>
      </c>
      <c r="Y439" s="39">
        <v>0</v>
      </c>
      <c r="Z439" s="39">
        <v>13</v>
      </c>
      <c r="AA439" s="39">
        <v>21</v>
      </c>
      <c r="AB439" s="39">
        <v>8</v>
      </c>
      <c r="AC439" s="39">
        <v>105</v>
      </c>
      <c r="AD439" s="39">
        <v>0</v>
      </c>
      <c r="AE439" s="40"/>
      <c r="AF439" s="39">
        <v>232</v>
      </c>
      <c r="AG439" s="40"/>
      <c r="AH439" s="40"/>
      <c r="AI439" s="40"/>
      <c r="AJ439" s="39">
        <v>47</v>
      </c>
      <c r="AK439" s="40"/>
      <c r="AL439" s="40"/>
      <c r="AM439" s="40"/>
      <c r="AN439" s="39">
        <v>0</v>
      </c>
      <c r="AO439" s="40"/>
      <c r="AP439" s="39">
        <v>0</v>
      </c>
      <c r="AQ439" s="40"/>
      <c r="AR439" s="40"/>
      <c r="AS439" s="40"/>
      <c r="AT439" s="39">
        <v>26</v>
      </c>
    </row>
    <row r="440" spans="1:46"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spans="1:46" s="1" customFormat="1" ht="20.100000000000001" customHeight="1" x14ac:dyDescent="0.2">
      <c r="A441" s="3"/>
      <c r="B441" s="6"/>
      <c r="C441" s="42" t="s">
        <v>180</v>
      </c>
      <c r="D441" s="42"/>
      <c r="E441" s="5"/>
      <c r="F441" s="44">
        <v>399</v>
      </c>
      <c r="G441" s="45"/>
      <c r="H441" s="45"/>
      <c r="I441" s="45"/>
      <c r="J441" s="44">
        <v>1398</v>
      </c>
      <c r="K441" s="44">
        <v>19</v>
      </c>
      <c r="L441" s="44">
        <v>17</v>
      </c>
      <c r="M441" s="45"/>
      <c r="N441" s="44">
        <v>1434</v>
      </c>
      <c r="O441" s="45"/>
      <c r="P441" s="45"/>
      <c r="Q441" s="45"/>
      <c r="R441" s="44">
        <v>0</v>
      </c>
      <c r="S441" s="44">
        <v>49</v>
      </c>
      <c r="T441" s="44">
        <v>331</v>
      </c>
      <c r="U441" s="44">
        <v>68</v>
      </c>
      <c r="V441" s="45"/>
      <c r="W441" s="44">
        <v>153</v>
      </c>
      <c r="X441" s="44">
        <v>5</v>
      </c>
      <c r="Y441" s="44">
        <v>0</v>
      </c>
      <c r="Z441" s="44">
        <v>70</v>
      </c>
      <c r="AA441" s="44">
        <v>107</v>
      </c>
      <c r="AB441" s="44">
        <v>48</v>
      </c>
      <c r="AC441" s="44">
        <v>629</v>
      </c>
      <c r="AD441" s="44">
        <v>0</v>
      </c>
      <c r="AE441" s="45"/>
      <c r="AF441" s="44">
        <v>1460</v>
      </c>
      <c r="AG441" s="45"/>
      <c r="AH441" s="45"/>
      <c r="AI441" s="45"/>
      <c r="AJ441" s="44">
        <v>373</v>
      </c>
      <c r="AK441" s="45"/>
      <c r="AL441" s="45"/>
      <c r="AM441" s="45"/>
      <c r="AN441" s="44">
        <v>0</v>
      </c>
      <c r="AO441" s="45"/>
      <c r="AP441" s="44">
        <v>0</v>
      </c>
      <c r="AQ441" s="45"/>
      <c r="AR441" s="45"/>
      <c r="AS441" s="45"/>
      <c r="AT441" s="44">
        <v>77</v>
      </c>
    </row>
    <row r="442" spans="1:46"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row>
    <row r="443" spans="1:46" s="1" customFormat="1" ht="20.100000000000001" customHeight="1" x14ac:dyDescent="0.25">
      <c r="A443" s="3"/>
      <c r="B443" s="49" t="s">
        <v>282</v>
      </c>
      <c r="C443" s="50"/>
      <c r="D443" s="50"/>
      <c r="E443" s="5"/>
      <c r="F443" s="51">
        <v>399</v>
      </c>
      <c r="G443" s="52"/>
      <c r="H443" s="52"/>
      <c r="I443" s="52"/>
      <c r="J443" s="51">
        <v>1398</v>
      </c>
      <c r="K443" s="51">
        <v>19</v>
      </c>
      <c r="L443" s="51">
        <v>17</v>
      </c>
      <c r="M443" s="52"/>
      <c r="N443" s="51">
        <v>1434</v>
      </c>
      <c r="O443" s="52"/>
      <c r="P443" s="52"/>
      <c r="Q443" s="52"/>
      <c r="R443" s="51">
        <v>0</v>
      </c>
      <c r="S443" s="51">
        <v>49</v>
      </c>
      <c r="T443" s="51">
        <v>331</v>
      </c>
      <c r="U443" s="51">
        <v>68</v>
      </c>
      <c r="V443" s="52"/>
      <c r="W443" s="51">
        <v>153</v>
      </c>
      <c r="X443" s="51">
        <v>5</v>
      </c>
      <c r="Y443" s="51">
        <v>0</v>
      </c>
      <c r="Z443" s="51">
        <v>70</v>
      </c>
      <c r="AA443" s="51">
        <v>107</v>
      </c>
      <c r="AB443" s="51">
        <v>48</v>
      </c>
      <c r="AC443" s="51">
        <v>629</v>
      </c>
      <c r="AD443" s="51">
        <v>0</v>
      </c>
      <c r="AE443" s="52"/>
      <c r="AF443" s="51">
        <v>1460</v>
      </c>
      <c r="AG443" s="52"/>
      <c r="AH443" s="52"/>
      <c r="AI443" s="52"/>
      <c r="AJ443" s="51">
        <v>373</v>
      </c>
      <c r="AK443" s="52"/>
      <c r="AL443" s="52"/>
      <c r="AM443" s="52"/>
      <c r="AN443" s="51">
        <v>0</v>
      </c>
      <c r="AO443" s="52"/>
      <c r="AP443" s="51">
        <v>0</v>
      </c>
      <c r="AQ443" s="52"/>
      <c r="AR443" s="52"/>
      <c r="AS443" s="52"/>
      <c r="AT443" s="51">
        <v>77</v>
      </c>
    </row>
    <row r="444" spans="1:46"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spans="1:46"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spans="1:46"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spans="1:46" ht="20.100000000000001" customHeight="1" x14ac:dyDescent="0.2">
      <c r="D447" s="2" t="s">
        <v>124</v>
      </c>
      <c r="F447" s="37">
        <v>63</v>
      </c>
      <c r="G447" s="37"/>
      <c r="H447" s="37"/>
      <c r="I447" s="37"/>
      <c r="J447" s="37">
        <v>327</v>
      </c>
      <c r="K447" s="37">
        <v>2</v>
      </c>
      <c r="L447" s="37">
        <v>1</v>
      </c>
      <c r="M447" s="37"/>
      <c r="N447" s="37">
        <v>330</v>
      </c>
      <c r="O447" s="37"/>
      <c r="P447" s="37"/>
      <c r="Q447" s="37"/>
      <c r="R447" s="37">
        <v>0</v>
      </c>
      <c r="S447" s="37">
        <v>8</v>
      </c>
      <c r="T447" s="37">
        <v>67</v>
      </c>
      <c r="U447" s="37">
        <v>10</v>
      </c>
      <c r="V447" s="37"/>
      <c r="W447" s="37">
        <v>50</v>
      </c>
      <c r="X447" s="37">
        <v>0</v>
      </c>
      <c r="Y447" s="37">
        <v>0</v>
      </c>
      <c r="Z447" s="37">
        <v>8</v>
      </c>
      <c r="AA447" s="37">
        <v>14</v>
      </c>
      <c r="AB447" s="37">
        <v>6</v>
      </c>
      <c r="AC447" s="37">
        <v>161</v>
      </c>
      <c r="AD447" s="37">
        <v>0</v>
      </c>
      <c r="AE447" s="37"/>
      <c r="AF447" s="37">
        <v>324</v>
      </c>
      <c r="AG447" s="37"/>
      <c r="AH447" s="37"/>
      <c r="AI447" s="37"/>
      <c r="AJ447" s="37">
        <v>69</v>
      </c>
      <c r="AK447" s="37"/>
      <c r="AL447" s="37"/>
      <c r="AM447" s="37"/>
      <c r="AN447" s="37">
        <v>0</v>
      </c>
      <c r="AO447" s="37"/>
      <c r="AP447" s="37">
        <v>0</v>
      </c>
      <c r="AQ447" s="37"/>
      <c r="AR447" s="37"/>
      <c r="AS447" s="37"/>
      <c r="AT447" s="37">
        <v>0</v>
      </c>
    </row>
    <row r="448" spans="1:46" ht="20.100000000000001" customHeight="1" x14ac:dyDescent="0.2">
      <c r="D448" s="38" t="s">
        <v>99</v>
      </c>
      <c r="F448" s="39">
        <v>57</v>
      </c>
      <c r="G448" s="40"/>
      <c r="H448" s="40"/>
      <c r="I448" s="40"/>
      <c r="J448" s="39">
        <v>325</v>
      </c>
      <c r="K448" s="39">
        <v>6</v>
      </c>
      <c r="L448" s="39">
        <v>0</v>
      </c>
      <c r="M448" s="40"/>
      <c r="N448" s="39">
        <v>331</v>
      </c>
      <c r="O448" s="40"/>
      <c r="P448" s="40"/>
      <c r="Q448" s="40"/>
      <c r="R448" s="39">
        <v>0</v>
      </c>
      <c r="S448" s="39">
        <v>6</v>
      </c>
      <c r="T448" s="39">
        <v>80</v>
      </c>
      <c r="U448" s="39">
        <v>19</v>
      </c>
      <c r="V448" s="40"/>
      <c r="W448" s="39">
        <v>21</v>
      </c>
      <c r="X448" s="39">
        <v>0</v>
      </c>
      <c r="Y448" s="39">
        <v>1</v>
      </c>
      <c r="Z448" s="39">
        <v>8</v>
      </c>
      <c r="AA448" s="39">
        <v>30</v>
      </c>
      <c r="AB448" s="39">
        <v>0</v>
      </c>
      <c r="AC448" s="39">
        <v>151</v>
      </c>
      <c r="AD448" s="39">
        <v>0</v>
      </c>
      <c r="AE448" s="40"/>
      <c r="AF448" s="39">
        <v>316</v>
      </c>
      <c r="AG448" s="40"/>
      <c r="AH448" s="40"/>
      <c r="AI448" s="40"/>
      <c r="AJ448" s="39">
        <v>72</v>
      </c>
      <c r="AK448" s="40"/>
      <c r="AL448" s="40"/>
      <c r="AM448" s="40"/>
      <c r="AN448" s="39">
        <v>0</v>
      </c>
      <c r="AO448" s="40"/>
      <c r="AP448" s="39">
        <v>0</v>
      </c>
      <c r="AQ448" s="40"/>
      <c r="AR448" s="40"/>
      <c r="AS448" s="40"/>
      <c r="AT448" s="39">
        <v>0</v>
      </c>
    </row>
    <row r="449" spans="1:46" ht="20.100000000000001" customHeight="1" x14ac:dyDescent="0.2">
      <c r="D449" s="2" t="s">
        <v>113</v>
      </c>
      <c r="F449" s="37">
        <v>52</v>
      </c>
      <c r="G449" s="37"/>
      <c r="H449" s="37"/>
      <c r="I449" s="37"/>
      <c r="J449" s="37">
        <v>340</v>
      </c>
      <c r="K449" s="37">
        <v>8</v>
      </c>
      <c r="L449" s="37">
        <v>2</v>
      </c>
      <c r="M449" s="37"/>
      <c r="N449" s="37">
        <v>350</v>
      </c>
      <c r="O449" s="37"/>
      <c r="P449" s="37"/>
      <c r="Q449" s="37"/>
      <c r="R449" s="37">
        <v>0</v>
      </c>
      <c r="S449" s="37">
        <v>4</v>
      </c>
      <c r="T449" s="37">
        <v>56</v>
      </c>
      <c r="U449" s="37">
        <v>14</v>
      </c>
      <c r="V449" s="37"/>
      <c r="W449" s="37">
        <v>40</v>
      </c>
      <c r="X449" s="37">
        <v>0</v>
      </c>
      <c r="Y449" s="37">
        <v>2</v>
      </c>
      <c r="Z449" s="37">
        <v>11</v>
      </c>
      <c r="AA449" s="37">
        <v>32</v>
      </c>
      <c r="AB449" s="37">
        <v>7</v>
      </c>
      <c r="AC449" s="37">
        <v>157</v>
      </c>
      <c r="AD449" s="37">
        <v>0</v>
      </c>
      <c r="AE449" s="37"/>
      <c r="AF449" s="37">
        <v>323</v>
      </c>
      <c r="AG449" s="37"/>
      <c r="AH449" s="37"/>
      <c r="AI449" s="37"/>
      <c r="AJ449" s="37">
        <v>79</v>
      </c>
      <c r="AK449" s="37"/>
      <c r="AL449" s="37"/>
      <c r="AM449" s="37"/>
      <c r="AN449" s="37">
        <v>0</v>
      </c>
      <c r="AO449" s="37"/>
      <c r="AP449" s="37">
        <v>0</v>
      </c>
      <c r="AQ449" s="37"/>
      <c r="AR449" s="37"/>
      <c r="AS449" s="37"/>
      <c r="AT449" s="37">
        <v>0</v>
      </c>
    </row>
    <row r="450" spans="1:46" ht="20.100000000000001" customHeight="1" x14ac:dyDescent="0.2">
      <c r="D450" s="38" t="s">
        <v>174</v>
      </c>
      <c r="F450" s="39">
        <v>69</v>
      </c>
      <c r="G450" s="40"/>
      <c r="H450" s="40"/>
      <c r="I450" s="40"/>
      <c r="J450" s="39">
        <v>327</v>
      </c>
      <c r="K450" s="39">
        <v>2</v>
      </c>
      <c r="L450" s="39">
        <v>2</v>
      </c>
      <c r="M450" s="40"/>
      <c r="N450" s="39">
        <v>331</v>
      </c>
      <c r="O450" s="40"/>
      <c r="P450" s="40"/>
      <c r="Q450" s="40"/>
      <c r="R450" s="39">
        <v>2</v>
      </c>
      <c r="S450" s="39">
        <v>8</v>
      </c>
      <c r="T450" s="39">
        <v>62</v>
      </c>
      <c r="U450" s="39">
        <v>7</v>
      </c>
      <c r="V450" s="40"/>
      <c r="W450" s="39">
        <v>28</v>
      </c>
      <c r="X450" s="39">
        <v>1</v>
      </c>
      <c r="Y450" s="39">
        <v>0</v>
      </c>
      <c r="Z450" s="39">
        <v>11</v>
      </c>
      <c r="AA450" s="39">
        <v>38</v>
      </c>
      <c r="AB450" s="39">
        <v>5</v>
      </c>
      <c r="AC450" s="39">
        <v>165</v>
      </c>
      <c r="AD450" s="39">
        <v>0</v>
      </c>
      <c r="AE450" s="40"/>
      <c r="AF450" s="39">
        <v>327</v>
      </c>
      <c r="AG450" s="40"/>
      <c r="AH450" s="40"/>
      <c r="AI450" s="40"/>
      <c r="AJ450" s="39">
        <v>73</v>
      </c>
      <c r="AK450" s="40"/>
      <c r="AL450" s="40"/>
      <c r="AM450" s="40"/>
      <c r="AN450" s="39">
        <v>0</v>
      </c>
      <c r="AO450" s="40"/>
      <c r="AP450" s="39">
        <v>0</v>
      </c>
      <c r="AQ450" s="40"/>
      <c r="AR450" s="40"/>
      <c r="AS450" s="40"/>
      <c r="AT450" s="39">
        <v>0</v>
      </c>
    </row>
    <row r="451" spans="1:46" ht="20.100000000000001" customHeight="1" x14ac:dyDescent="0.2">
      <c r="D451" s="2" t="s">
        <v>115</v>
      </c>
      <c r="F451" s="37">
        <v>57</v>
      </c>
      <c r="G451" s="37"/>
      <c r="H451" s="37"/>
      <c r="I451" s="37"/>
      <c r="J451" s="37">
        <v>331</v>
      </c>
      <c r="K451" s="37">
        <v>2</v>
      </c>
      <c r="L451" s="37">
        <v>0</v>
      </c>
      <c r="M451" s="37"/>
      <c r="N451" s="37">
        <v>333</v>
      </c>
      <c r="O451" s="37"/>
      <c r="P451" s="37"/>
      <c r="Q451" s="37"/>
      <c r="R451" s="37">
        <v>1</v>
      </c>
      <c r="S451" s="37">
        <v>6</v>
      </c>
      <c r="T451" s="37">
        <v>67</v>
      </c>
      <c r="U451" s="37">
        <v>17</v>
      </c>
      <c r="V451" s="37"/>
      <c r="W451" s="37">
        <v>37</v>
      </c>
      <c r="X451" s="37">
        <v>1</v>
      </c>
      <c r="Y451" s="37">
        <v>3</v>
      </c>
      <c r="Z451" s="37">
        <v>11</v>
      </c>
      <c r="AA451" s="37">
        <v>42</v>
      </c>
      <c r="AB451" s="37">
        <v>6</v>
      </c>
      <c r="AC451" s="37">
        <v>138</v>
      </c>
      <c r="AD451" s="37">
        <v>0</v>
      </c>
      <c r="AE451" s="37"/>
      <c r="AF451" s="37">
        <v>329</v>
      </c>
      <c r="AG451" s="37"/>
      <c r="AH451" s="37"/>
      <c r="AI451" s="37"/>
      <c r="AJ451" s="37">
        <v>61</v>
      </c>
      <c r="AK451" s="37"/>
      <c r="AL451" s="37"/>
      <c r="AM451" s="37"/>
      <c r="AN451" s="37">
        <v>0</v>
      </c>
      <c r="AO451" s="37"/>
      <c r="AP451" s="37">
        <v>0</v>
      </c>
      <c r="AQ451" s="37"/>
      <c r="AR451" s="37"/>
      <c r="AS451" s="37"/>
      <c r="AT451" s="37">
        <v>0</v>
      </c>
    </row>
    <row r="452" spans="1:46"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spans="1:46" s="1" customFormat="1" ht="20.100000000000001" customHeight="1" x14ac:dyDescent="0.2">
      <c r="A453" s="3"/>
      <c r="B453" s="6"/>
      <c r="C453" s="42" t="s">
        <v>180</v>
      </c>
      <c r="D453" s="42"/>
      <c r="E453" s="5"/>
      <c r="F453" s="44">
        <v>298</v>
      </c>
      <c r="G453" s="45"/>
      <c r="H453" s="45"/>
      <c r="I453" s="45"/>
      <c r="J453" s="44">
        <v>1650</v>
      </c>
      <c r="K453" s="44">
        <v>20</v>
      </c>
      <c r="L453" s="44">
        <v>5</v>
      </c>
      <c r="M453" s="45"/>
      <c r="N453" s="44">
        <v>1675</v>
      </c>
      <c r="O453" s="45"/>
      <c r="P453" s="45"/>
      <c r="Q453" s="45"/>
      <c r="R453" s="44">
        <v>3</v>
      </c>
      <c r="S453" s="44">
        <v>32</v>
      </c>
      <c r="T453" s="44">
        <v>332</v>
      </c>
      <c r="U453" s="44">
        <v>67</v>
      </c>
      <c r="V453" s="45"/>
      <c r="W453" s="44">
        <v>176</v>
      </c>
      <c r="X453" s="44">
        <v>2</v>
      </c>
      <c r="Y453" s="44">
        <v>6</v>
      </c>
      <c r="Z453" s="44">
        <v>49</v>
      </c>
      <c r="AA453" s="44">
        <v>156</v>
      </c>
      <c r="AB453" s="44">
        <v>24</v>
      </c>
      <c r="AC453" s="44">
        <v>772</v>
      </c>
      <c r="AD453" s="44">
        <v>0</v>
      </c>
      <c r="AE453" s="45"/>
      <c r="AF453" s="44">
        <v>1619</v>
      </c>
      <c r="AG453" s="45"/>
      <c r="AH453" s="45"/>
      <c r="AI453" s="45"/>
      <c r="AJ453" s="44">
        <v>354</v>
      </c>
      <c r="AK453" s="45"/>
      <c r="AL453" s="45"/>
      <c r="AM453" s="45"/>
      <c r="AN453" s="44">
        <v>0</v>
      </c>
      <c r="AO453" s="45"/>
      <c r="AP453" s="44">
        <v>0</v>
      </c>
      <c r="AQ453" s="45"/>
      <c r="AR453" s="45"/>
      <c r="AS453" s="45"/>
      <c r="AT453" s="44">
        <v>0</v>
      </c>
    </row>
    <row r="454" spans="1:46"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row>
    <row r="455" spans="1:46" s="1" customFormat="1" ht="20.100000000000001" customHeight="1" x14ac:dyDescent="0.25">
      <c r="A455" s="3"/>
      <c r="B455" s="49" t="s">
        <v>284</v>
      </c>
      <c r="C455" s="50"/>
      <c r="D455" s="50"/>
      <c r="E455" s="5"/>
      <c r="F455" s="51">
        <v>298</v>
      </c>
      <c r="G455" s="52"/>
      <c r="H455" s="52"/>
      <c r="I455" s="52"/>
      <c r="J455" s="51">
        <v>1650</v>
      </c>
      <c r="K455" s="51">
        <v>20</v>
      </c>
      <c r="L455" s="51">
        <v>5</v>
      </c>
      <c r="M455" s="52"/>
      <c r="N455" s="51">
        <v>1675</v>
      </c>
      <c r="O455" s="52"/>
      <c r="P455" s="52"/>
      <c r="Q455" s="52"/>
      <c r="R455" s="51">
        <v>3</v>
      </c>
      <c r="S455" s="51">
        <v>32</v>
      </c>
      <c r="T455" s="51">
        <v>332</v>
      </c>
      <c r="U455" s="51">
        <v>67</v>
      </c>
      <c r="V455" s="52"/>
      <c r="W455" s="51">
        <v>176</v>
      </c>
      <c r="X455" s="51">
        <v>2</v>
      </c>
      <c r="Y455" s="51">
        <v>6</v>
      </c>
      <c r="Z455" s="51">
        <v>49</v>
      </c>
      <c r="AA455" s="51">
        <v>156</v>
      </c>
      <c r="AB455" s="51">
        <v>24</v>
      </c>
      <c r="AC455" s="51">
        <v>772</v>
      </c>
      <c r="AD455" s="51">
        <v>0</v>
      </c>
      <c r="AE455" s="52"/>
      <c r="AF455" s="51">
        <v>1619</v>
      </c>
      <c r="AG455" s="52"/>
      <c r="AH455" s="52"/>
      <c r="AI455" s="52"/>
      <c r="AJ455" s="51">
        <v>354</v>
      </c>
      <c r="AK455" s="52"/>
      <c r="AL455" s="52"/>
      <c r="AM455" s="52"/>
      <c r="AN455" s="51">
        <v>0</v>
      </c>
      <c r="AO455" s="52"/>
      <c r="AP455" s="51">
        <v>0</v>
      </c>
      <c r="AQ455" s="52"/>
      <c r="AR455" s="52"/>
      <c r="AS455" s="52"/>
      <c r="AT455" s="51">
        <v>0</v>
      </c>
    </row>
    <row r="456" spans="1:46"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spans="1:46"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spans="1:46"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spans="1:46" ht="20.100000000000001" customHeight="1" x14ac:dyDescent="0.2">
      <c r="D459" s="2" t="s">
        <v>124</v>
      </c>
      <c r="F459" s="37">
        <v>0</v>
      </c>
      <c r="G459" s="37"/>
      <c r="H459" s="37"/>
      <c r="I459" s="37"/>
      <c r="J459" s="37">
        <v>0</v>
      </c>
      <c r="K459" s="37">
        <v>0</v>
      </c>
      <c r="L459" s="37">
        <v>0</v>
      </c>
      <c r="M459" s="37"/>
      <c r="N459" s="37">
        <v>0</v>
      </c>
      <c r="O459" s="37"/>
      <c r="P459" s="37"/>
      <c r="Q459" s="37"/>
      <c r="R459" s="37">
        <v>0</v>
      </c>
      <c r="S459" s="37">
        <v>0</v>
      </c>
      <c r="T459" s="37">
        <v>0</v>
      </c>
      <c r="U459" s="37">
        <v>0</v>
      </c>
      <c r="V459" s="37"/>
      <c r="W459" s="37">
        <v>0</v>
      </c>
      <c r="X459" s="37">
        <v>0</v>
      </c>
      <c r="Y459" s="37">
        <v>0</v>
      </c>
      <c r="Z459" s="37">
        <v>0</v>
      </c>
      <c r="AA459" s="37">
        <v>0</v>
      </c>
      <c r="AB459" s="37">
        <v>0</v>
      </c>
      <c r="AC459" s="37">
        <v>0</v>
      </c>
      <c r="AD459" s="37">
        <v>0</v>
      </c>
      <c r="AE459" s="37"/>
      <c r="AF459" s="37">
        <v>0</v>
      </c>
      <c r="AG459" s="37"/>
      <c r="AH459" s="37"/>
      <c r="AI459" s="37"/>
      <c r="AJ459" s="37">
        <v>0</v>
      </c>
      <c r="AK459" s="37"/>
      <c r="AL459" s="37"/>
      <c r="AM459" s="37"/>
      <c r="AN459" s="37">
        <v>0</v>
      </c>
      <c r="AO459" s="37"/>
      <c r="AP459" s="37">
        <v>0</v>
      </c>
      <c r="AQ459" s="37"/>
      <c r="AR459" s="37"/>
      <c r="AS459" s="37"/>
      <c r="AT459" s="37">
        <v>0</v>
      </c>
    </row>
    <row r="460" spans="1:46" ht="20.100000000000001" customHeight="1" x14ac:dyDescent="0.2">
      <c r="D460" s="38" t="s">
        <v>99</v>
      </c>
      <c r="F460" s="39">
        <v>0</v>
      </c>
      <c r="G460" s="40"/>
      <c r="H460" s="40"/>
      <c r="I460" s="40"/>
      <c r="J460" s="39">
        <v>0</v>
      </c>
      <c r="K460" s="39">
        <v>0</v>
      </c>
      <c r="L460" s="39">
        <v>0</v>
      </c>
      <c r="M460" s="40"/>
      <c r="N460" s="39">
        <v>0</v>
      </c>
      <c r="O460" s="40"/>
      <c r="P460" s="40"/>
      <c r="Q460" s="40"/>
      <c r="R460" s="39">
        <v>0</v>
      </c>
      <c r="S460" s="39">
        <v>0</v>
      </c>
      <c r="T460" s="39">
        <v>0</v>
      </c>
      <c r="U460" s="39">
        <v>0</v>
      </c>
      <c r="V460" s="40"/>
      <c r="W460" s="39">
        <v>0</v>
      </c>
      <c r="X460" s="39">
        <v>0</v>
      </c>
      <c r="Y460" s="39">
        <v>0</v>
      </c>
      <c r="Z460" s="39">
        <v>0</v>
      </c>
      <c r="AA460" s="39">
        <v>0</v>
      </c>
      <c r="AB460" s="39">
        <v>0</v>
      </c>
      <c r="AC460" s="39">
        <v>0</v>
      </c>
      <c r="AD460" s="39">
        <v>0</v>
      </c>
      <c r="AE460" s="40"/>
      <c r="AF460" s="39">
        <v>0</v>
      </c>
      <c r="AG460" s="40"/>
      <c r="AH460" s="40"/>
      <c r="AI460" s="40"/>
      <c r="AJ460" s="39">
        <v>0</v>
      </c>
      <c r="AK460" s="40"/>
      <c r="AL460" s="40"/>
      <c r="AM460" s="40"/>
      <c r="AN460" s="39">
        <v>0</v>
      </c>
      <c r="AO460" s="40"/>
      <c r="AP460" s="39">
        <v>0</v>
      </c>
      <c r="AQ460" s="40"/>
      <c r="AR460" s="40"/>
      <c r="AS460" s="40"/>
      <c r="AT460" s="39">
        <v>0</v>
      </c>
    </row>
    <row r="461" spans="1:46" ht="20.100000000000001" customHeight="1" x14ac:dyDescent="0.2">
      <c r="B461" s="5"/>
      <c r="D461" s="2" t="s">
        <v>113</v>
      </c>
      <c r="F461" s="37">
        <v>0</v>
      </c>
      <c r="G461" s="37"/>
      <c r="H461" s="37"/>
      <c r="I461" s="37"/>
      <c r="J461" s="37">
        <v>0</v>
      </c>
      <c r="K461" s="37">
        <v>0</v>
      </c>
      <c r="L461" s="37">
        <v>1</v>
      </c>
      <c r="M461" s="37"/>
      <c r="N461" s="37">
        <v>1</v>
      </c>
      <c r="O461" s="37"/>
      <c r="P461" s="37"/>
      <c r="Q461" s="37"/>
      <c r="R461" s="37">
        <v>0</v>
      </c>
      <c r="S461" s="37">
        <v>0</v>
      </c>
      <c r="T461" s="37">
        <v>0</v>
      </c>
      <c r="U461" s="37">
        <v>0</v>
      </c>
      <c r="V461" s="37"/>
      <c r="W461" s="37">
        <v>0</v>
      </c>
      <c r="X461" s="37">
        <v>0</v>
      </c>
      <c r="Y461" s="37">
        <v>0</v>
      </c>
      <c r="Z461" s="37">
        <v>0</v>
      </c>
      <c r="AA461" s="37">
        <v>0</v>
      </c>
      <c r="AB461" s="37">
        <v>0</v>
      </c>
      <c r="AC461" s="37">
        <v>1</v>
      </c>
      <c r="AD461" s="37">
        <v>0</v>
      </c>
      <c r="AE461" s="37"/>
      <c r="AF461" s="37">
        <v>1</v>
      </c>
      <c r="AG461" s="37"/>
      <c r="AH461" s="37"/>
      <c r="AI461" s="37"/>
      <c r="AJ461" s="37">
        <v>0</v>
      </c>
      <c r="AK461" s="37"/>
      <c r="AL461" s="37"/>
      <c r="AM461" s="37"/>
      <c r="AN461" s="37">
        <v>0</v>
      </c>
      <c r="AO461" s="37"/>
      <c r="AP461" s="37">
        <v>0</v>
      </c>
      <c r="AQ461" s="37"/>
      <c r="AR461" s="37"/>
      <c r="AS461" s="37"/>
      <c r="AT461" s="37">
        <v>0</v>
      </c>
    </row>
    <row r="462" spans="1:46" ht="20.100000000000001" customHeight="1" x14ac:dyDescent="0.2">
      <c r="D462" s="38" t="s">
        <v>174</v>
      </c>
      <c r="F462" s="39">
        <v>0</v>
      </c>
      <c r="G462" s="40"/>
      <c r="H462" s="40"/>
      <c r="I462" s="40"/>
      <c r="J462" s="39">
        <v>0</v>
      </c>
      <c r="K462" s="39">
        <v>0</v>
      </c>
      <c r="L462" s="39">
        <v>1</v>
      </c>
      <c r="M462" s="40"/>
      <c r="N462" s="39">
        <v>1</v>
      </c>
      <c r="O462" s="40"/>
      <c r="P462" s="40"/>
      <c r="Q462" s="40"/>
      <c r="R462" s="39">
        <v>0</v>
      </c>
      <c r="S462" s="39">
        <v>0</v>
      </c>
      <c r="T462" s="39">
        <v>0</v>
      </c>
      <c r="U462" s="39">
        <v>0</v>
      </c>
      <c r="V462" s="40"/>
      <c r="W462" s="39">
        <v>0</v>
      </c>
      <c r="X462" s="39">
        <v>0</v>
      </c>
      <c r="Y462" s="39">
        <v>0</v>
      </c>
      <c r="Z462" s="39">
        <v>0</v>
      </c>
      <c r="AA462" s="39">
        <v>0</v>
      </c>
      <c r="AB462" s="39">
        <v>0</v>
      </c>
      <c r="AC462" s="39">
        <v>1</v>
      </c>
      <c r="AD462" s="39">
        <v>0</v>
      </c>
      <c r="AE462" s="40"/>
      <c r="AF462" s="39">
        <v>1</v>
      </c>
      <c r="AG462" s="40"/>
      <c r="AH462" s="40"/>
      <c r="AI462" s="40"/>
      <c r="AJ462" s="39">
        <v>0</v>
      </c>
      <c r="AK462" s="40"/>
      <c r="AL462" s="40"/>
      <c r="AM462" s="40"/>
      <c r="AN462" s="39">
        <v>0</v>
      </c>
      <c r="AO462" s="40"/>
      <c r="AP462" s="39">
        <v>0</v>
      </c>
      <c r="AQ462" s="40"/>
      <c r="AR462" s="40"/>
      <c r="AS462" s="40"/>
      <c r="AT462" s="39">
        <v>0</v>
      </c>
    </row>
    <row r="463" spans="1:46" ht="20.100000000000001" customHeight="1" x14ac:dyDescent="0.2">
      <c r="D463" s="2" t="s">
        <v>102</v>
      </c>
      <c r="F463" s="37">
        <v>0</v>
      </c>
      <c r="G463" s="37"/>
      <c r="H463" s="37"/>
      <c r="I463" s="37"/>
      <c r="J463" s="37">
        <v>0</v>
      </c>
      <c r="K463" s="37">
        <v>0</v>
      </c>
      <c r="L463" s="37">
        <v>0</v>
      </c>
      <c r="M463" s="37"/>
      <c r="N463" s="37">
        <v>0</v>
      </c>
      <c r="O463" s="37"/>
      <c r="P463" s="37"/>
      <c r="Q463" s="37"/>
      <c r="R463" s="37">
        <v>0</v>
      </c>
      <c r="S463" s="37">
        <v>0</v>
      </c>
      <c r="T463" s="37">
        <v>0</v>
      </c>
      <c r="U463" s="37">
        <v>0</v>
      </c>
      <c r="V463" s="37"/>
      <c r="W463" s="37">
        <v>0</v>
      </c>
      <c r="X463" s="37">
        <v>0</v>
      </c>
      <c r="Y463" s="37">
        <v>0</v>
      </c>
      <c r="Z463" s="37">
        <v>0</v>
      </c>
      <c r="AA463" s="37">
        <v>0</v>
      </c>
      <c r="AB463" s="37">
        <v>0</v>
      </c>
      <c r="AC463" s="37">
        <v>0</v>
      </c>
      <c r="AD463" s="37">
        <v>0</v>
      </c>
      <c r="AE463" s="37"/>
      <c r="AF463" s="37">
        <v>0</v>
      </c>
      <c r="AG463" s="37"/>
      <c r="AH463" s="37"/>
      <c r="AI463" s="37"/>
      <c r="AJ463" s="37">
        <v>0</v>
      </c>
      <c r="AK463" s="37"/>
      <c r="AL463" s="37"/>
      <c r="AM463" s="37"/>
      <c r="AN463" s="37">
        <v>0</v>
      </c>
      <c r="AO463" s="37"/>
      <c r="AP463" s="37">
        <v>0</v>
      </c>
      <c r="AQ463" s="37"/>
      <c r="AR463" s="37"/>
      <c r="AS463" s="37"/>
      <c r="AT463" s="37">
        <v>0</v>
      </c>
    </row>
    <row r="464" spans="1:46" ht="20.100000000000001" customHeight="1" x14ac:dyDescent="0.2">
      <c r="D464" s="38" t="s">
        <v>116</v>
      </c>
      <c r="F464" s="39">
        <v>0</v>
      </c>
      <c r="G464" s="40"/>
      <c r="H464" s="40"/>
      <c r="I464" s="40"/>
      <c r="J464" s="39">
        <v>0</v>
      </c>
      <c r="K464" s="39">
        <v>0</v>
      </c>
      <c r="L464" s="39">
        <v>0</v>
      </c>
      <c r="M464" s="40"/>
      <c r="N464" s="39">
        <v>0</v>
      </c>
      <c r="O464" s="40"/>
      <c r="P464" s="40"/>
      <c r="Q464" s="40"/>
      <c r="R464" s="39">
        <v>0</v>
      </c>
      <c r="S464" s="39">
        <v>0</v>
      </c>
      <c r="T464" s="39">
        <v>0</v>
      </c>
      <c r="U464" s="39">
        <v>0</v>
      </c>
      <c r="V464" s="40"/>
      <c r="W464" s="39">
        <v>0</v>
      </c>
      <c r="X464" s="39">
        <v>0</v>
      </c>
      <c r="Y464" s="39">
        <v>0</v>
      </c>
      <c r="Z464" s="39">
        <v>0</v>
      </c>
      <c r="AA464" s="39">
        <v>0</v>
      </c>
      <c r="AB464" s="39">
        <v>0</v>
      </c>
      <c r="AC464" s="39">
        <v>0</v>
      </c>
      <c r="AD464" s="39">
        <v>0</v>
      </c>
      <c r="AE464" s="40"/>
      <c r="AF464" s="39">
        <v>0</v>
      </c>
      <c r="AG464" s="40"/>
      <c r="AH464" s="40"/>
      <c r="AI464" s="40"/>
      <c r="AJ464" s="39">
        <v>0</v>
      </c>
      <c r="AK464" s="40"/>
      <c r="AL464" s="40"/>
      <c r="AM464" s="40"/>
      <c r="AN464" s="39">
        <v>0</v>
      </c>
      <c r="AO464" s="40"/>
      <c r="AP464" s="39">
        <v>0</v>
      </c>
      <c r="AQ464" s="40"/>
      <c r="AR464" s="40"/>
      <c r="AS464" s="40"/>
      <c r="AT464" s="39">
        <v>0</v>
      </c>
    </row>
    <row r="465" spans="2:46"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row>
    <row r="466" spans="2:46" ht="20.100000000000001" customHeight="1" x14ac:dyDescent="0.2">
      <c r="C466" s="42" t="s">
        <v>122</v>
      </c>
      <c r="D466" s="42"/>
      <c r="F466" s="44">
        <v>0</v>
      </c>
      <c r="G466" s="45"/>
      <c r="H466" s="45"/>
      <c r="I466" s="45"/>
      <c r="J466" s="44">
        <v>0</v>
      </c>
      <c r="K466" s="44">
        <v>0</v>
      </c>
      <c r="L466" s="44">
        <v>2</v>
      </c>
      <c r="M466" s="45"/>
      <c r="N466" s="44">
        <v>2</v>
      </c>
      <c r="O466" s="45"/>
      <c r="P466" s="45"/>
      <c r="Q466" s="45"/>
      <c r="R466" s="44">
        <v>0</v>
      </c>
      <c r="S466" s="44">
        <v>0</v>
      </c>
      <c r="T466" s="44">
        <v>0</v>
      </c>
      <c r="U466" s="44">
        <v>0</v>
      </c>
      <c r="V466" s="45"/>
      <c r="W466" s="44">
        <v>0</v>
      </c>
      <c r="X466" s="44">
        <v>0</v>
      </c>
      <c r="Y466" s="44">
        <v>0</v>
      </c>
      <c r="Z466" s="44">
        <v>0</v>
      </c>
      <c r="AA466" s="44">
        <v>0</v>
      </c>
      <c r="AB466" s="44">
        <v>0</v>
      </c>
      <c r="AC466" s="44">
        <v>2</v>
      </c>
      <c r="AD466" s="44">
        <v>0</v>
      </c>
      <c r="AE466" s="45"/>
      <c r="AF466" s="44">
        <v>2</v>
      </c>
      <c r="AG466" s="45"/>
      <c r="AH466" s="45"/>
      <c r="AI466" s="45"/>
      <c r="AJ466" s="44">
        <v>0</v>
      </c>
      <c r="AK466" s="45"/>
      <c r="AL466" s="45"/>
      <c r="AM466" s="45"/>
      <c r="AN466" s="44">
        <v>0</v>
      </c>
      <c r="AO466" s="45"/>
      <c r="AP466" s="44">
        <v>0</v>
      </c>
      <c r="AQ466" s="45"/>
      <c r="AR466" s="45"/>
      <c r="AS466" s="45"/>
      <c r="AT466" s="44">
        <v>0</v>
      </c>
    </row>
    <row r="467" spans="2:46"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row>
    <row r="468" spans="2:46"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row>
    <row r="469" spans="2:46" ht="20.100000000000001" customHeight="1" x14ac:dyDescent="0.2">
      <c r="D469" s="2" t="s">
        <v>124</v>
      </c>
      <c r="F469" s="37">
        <v>98</v>
      </c>
      <c r="G469" s="37"/>
      <c r="H469" s="37"/>
      <c r="I469" s="37"/>
      <c r="J469" s="37">
        <v>280</v>
      </c>
      <c r="K469" s="37">
        <v>10</v>
      </c>
      <c r="L469" s="37">
        <v>9</v>
      </c>
      <c r="M469" s="37"/>
      <c r="N469" s="37">
        <v>299</v>
      </c>
      <c r="O469" s="37"/>
      <c r="P469" s="37"/>
      <c r="Q469" s="37"/>
      <c r="R469" s="37">
        <v>2</v>
      </c>
      <c r="S469" s="37">
        <v>10</v>
      </c>
      <c r="T469" s="37">
        <v>34</v>
      </c>
      <c r="U469" s="37">
        <v>27</v>
      </c>
      <c r="V469" s="37"/>
      <c r="W469" s="37">
        <v>47</v>
      </c>
      <c r="X469" s="37">
        <v>1</v>
      </c>
      <c r="Y469" s="37">
        <v>1</v>
      </c>
      <c r="Z469" s="37">
        <v>17</v>
      </c>
      <c r="AA469" s="37">
        <v>29</v>
      </c>
      <c r="AB469" s="37">
        <v>12</v>
      </c>
      <c r="AC469" s="37">
        <v>122</v>
      </c>
      <c r="AD469" s="37">
        <v>0</v>
      </c>
      <c r="AE469" s="37"/>
      <c r="AF469" s="37">
        <v>302</v>
      </c>
      <c r="AG469" s="37"/>
      <c r="AH469" s="37"/>
      <c r="AI469" s="37"/>
      <c r="AJ469" s="37">
        <v>95</v>
      </c>
      <c r="AK469" s="37"/>
      <c r="AL469" s="37"/>
      <c r="AM469" s="37"/>
      <c r="AN469" s="37">
        <v>0</v>
      </c>
      <c r="AO469" s="37"/>
      <c r="AP469" s="37">
        <v>0</v>
      </c>
      <c r="AQ469" s="37"/>
      <c r="AR469" s="37"/>
      <c r="AS469" s="37"/>
      <c r="AT469" s="37">
        <v>0</v>
      </c>
    </row>
    <row r="470" spans="2:46" ht="20.100000000000001" customHeight="1" x14ac:dyDescent="0.2">
      <c r="D470" s="38" t="s">
        <v>173</v>
      </c>
      <c r="F470" s="39">
        <v>111</v>
      </c>
      <c r="G470" s="40"/>
      <c r="H470" s="40"/>
      <c r="I470" s="40"/>
      <c r="J470" s="39">
        <v>295</v>
      </c>
      <c r="K470" s="39">
        <v>6</v>
      </c>
      <c r="L470" s="39">
        <v>6</v>
      </c>
      <c r="M470" s="40"/>
      <c r="N470" s="39">
        <v>307</v>
      </c>
      <c r="O470" s="40"/>
      <c r="P470" s="40"/>
      <c r="Q470" s="40"/>
      <c r="R470" s="39">
        <v>12</v>
      </c>
      <c r="S470" s="39">
        <v>14</v>
      </c>
      <c r="T470" s="39">
        <v>47</v>
      </c>
      <c r="U470" s="39">
        <v>16</v>
      </c>
      <c r="V470" s="40"/>
      <c r="W470" s="39">
        <v>41</v>
      </c>
      <c r="X470" s="39">
        <v>1</v>
      </c>
      <c r="Y470" s="39">
        <v>0</v>
      </c>
      <c r="Z470" s="39">
        <v>17</v>
      </c>
      <c r="AA470" s="39">
        <v>22</v>
      </c>
      <c r="AB470" s="39">
        <v>7</v>
      </c>
      <c r="AC470" s="39">
        <v>127</v>
      </c>
      <c r="AD470" s="39">
        <v>0</v>
      </c>
      <c r="AE470" s="40"/>
      <c r="AF470" s="39">
        <v>304</v>
      </c>
      <c r="AG470" s="40"/>
      <c r="AH470" s="40"/>
      <c r="AI470" s="40"/>
      <c r="AJ470" s="39">
        <v>114</v>
      </c>
      <c r="AK470" s="40"/>
      <c r="AL470" s="40"/>
      <c r="AM470" s="40"/>
      <c r="AN470" s="39">
        <v>0</v>
      </c>
      <c r="AO470" s="40"/>
      <c r="AP470" s="39">
        <v>0</v>
      </c>
      <c r="AQ470" s="40"/>
      <c r="AR470" s="40"/>
      <c r="AS470" s="40"/>
      <c r="AT470" s="39">
        <v>0</v>
      </c>
    </row>
    <row r="471" spans="2:46" ht="20.100000000000001" customHeight="1" x14ac:dyDescent="0.2">
      <c r="B471" s="5"/>
      <c r="D471" s="2" t="s">
        <v>113</v>
      </c>
      <c r="F471" s="37">
        <v>67</v>
      </c>
      <c r="G471" s="37"/>
      <c r="H471" s="37"/>
      <c r="I471" s="37"/>
      <c r="J471" s="37">
        <v>286</v>
      </c>
      <c r="K471" s="37">
        <v>7</v>
      </c>
      <c r="L471" s="37">
        <v>6</v>
      </c>
      <c r="M471" s="37"/>
      <c r="N471" s="37">
        <v>299</v>
      </c>
      <c r="O471" s="37"/>
      <c r="P471" s="37"/>
      <c r="Q471" s="37"/>
      <c r="R471" s="37">
        <v>0</v>
      </c>
      <c r="S471" s="37">
        <v>6</v>
      </c>
      <c r="T471" s="37">
        <v>61</v>
      </c>
      <c r="U471" s="37">
        <v>18</v>
      </c>
      <c r="V471" s="37"/>
      <c r="W471" s="37">
        <v>50</v>
      </c>
      <c r="X471" s="37">
        <v>1</v>
      </c>
      <c r="Y471" s="37">
        <v>0</v>
      </c>
      <c r="Z471" s="37">
        <v>19</v>
      </c>
      <c r="AA471" s="37">
        <v>21</v>
      </c>
      <c r="AB471" s="37">
        <v>6</v>
      </c>
      <c r="AC471" s="37">
        <v>111</v>
      </c>
      <c r="AD471" s="37">
        <v>0</v>
      </c>
      <c r="AE471" s="37"/>
      <c r="AF471" s="37">
        <v>293</v>
      </c>
      <c r="AG471" s="37"/>
      <c r="AH471" s="37"/>
      <c r="AI471" s="37"/>
      <c r="AJ471" s="37">
        <v>73</v>
      </c>
      <c r="AK471" s="37"/>
      <c r="AL471" s="37"/>
      <c r="AM471" s="37"/>
      <c r="AN471" s="37">
        <v>0</v>
      </c>
      <c r="AO471" s="37"/>
      <c r="AP471" s="37">
        <v>0</v>
      </c>
      <c r="AQ471" s="37"/>
      <c r="AR471" s="37"/>
      <c r="AS471" s="37"/>
      <c r="AT471" s="37">
        <v>0</v>
      </c>
    </row>
    <row r="472" spans="2:46" ht="20.100000000000001" customHeight="1" x14ac:dyDescent="0.2">
      <c r="D472" s="38" t="s">
        <v>174</v>
      </c>
      <c r="F472" s="39">
        <v>54</v>
      </c>
      <c r="G472" s="40"/>
      <c r="H472" s="40"/>
      <c r="I472" s="40"/>
      <c r="J472" s="39">
        <v>280</v>
      </c>
      <c r="K472" s="39">
        <v>10</v>
      </c>
      <c r="L472" s="39">
        <v>2</v>
      </c>
      <c r="M472" s="40"/>
      <c r="N472" s="39">
        <v>292</v>
      </c>
      <c r="O472" s="40"/>
      <c r="P472" s="40"/>
      <c r="Q472" s="40"/>
      <c r="R472" s="39">
        <v>1</v>
      </c>
      <c r="S472" s="39">
        <v>9</v>
      </c>
      <c r="T472" s="39">
        <v>30</v>
      </c>
      <c r="U472" s="39">
        <v>20</v>
      </c>
      <c r="V472" s="40"/>
      <c r="W472" s="39">
        <v>48</v>
      </c>
      <c r="X472" s="39">
        <v>0</v>
      </c>
      <c r="Y472" s="39">
        <v>0</v>
      </c>
      <c r="Z472" s="39">
        <v>7</v>
      </c>
      <c r="AA472" s="39">
        <v>38</v>
      </c>
      <c r="AB472" s="39">
        <v>4</v>
      </c>
      <c r="AC472" s="39">
        <v>128</v>
      </c>
      <c r="AD472" s="39">
        <v>0</v>
      </c>
      <c r="AE472" s="40"/>
      <c r="AF472" s="39">
        <v>285</v>
      </c>
      <c r="AG472" s="40"/>
      <c r="AH472" s="40"/>
      <c r="AI472" s="40"/>
      <c r="AJ472" s="39">
        <v>61</v>
      </c>
      <c r="AK472" s="40"/>
      <c r="AL472" s="40"/>
      <c r="AM472" s="40"/>
      <c r="AN472" s="39">
        <v>0</v>
      </c>
      <c r="AO472" s="40"/>
      <c r="AP472" s="39">
        <v>0</v>
      </c>
      <c r="AQ472" s="40"/>
      <c r="AR472" s="40"/>
      <c r="AS472" s="40"/>
      <c r="AT472" s="39">
        <v>0</v>
      </c>
    </row>
    <row r="473" spans="2:46"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spans="2:46" ht="20.100000000000001" customHeight="1" x14ac:dyDescent="0.2">
      <c r="C474" s="42" t="s">
        <v>287</v>
      </c>
      <c r="D474" s="42"/>
      <c r="F474" s="44">
        <v>330</v>
      </c>
      <c r="G474" s="45"/>
      <c r="H474" s="45"/>
      <c r="I474" s="45"/>
      <c r="J474" s="44">
        <v>1141</v>
      </c>
      <c r="K474" s="44">
        <v>33</v>
      </c>
      <c r="L474" s="44">
        <v>23</v>
      </c>
      <c r="M474" s="45"/>
      <c r="N474" s="44">
        <v>1197</v>
      </c>
      <c r="O474" s="45"/>
      <c r="P474" s="45"/>
      <c r="Q474" s="45"/>
      <c r="R474" s="44">
        <v>15</v>
      </c>
      <c r="S474" s="44">
        <v>39</v>
      </c>
      <c r="T474" s="44">
        <v>172</v>
      </c>
      <c r="U474" s="44">
        <v>81</v>
      </c>
      <c r="V474" s="45"/>
      <c r="W474" s="44">
        <v>186</v>
      </c>
      <c r="X474" s="44">
        <v>3</v>
      </c>
      <c r="Y474" s="44">
        <v>1</v>
      </c>
      <c r="Z474" s="44">
        <v>60</v>
      </c>
      <c r="AA474" s="44">
        <v>110</v>
      </c>
      <c r="AB474" s="44">
        <v>29</v>
      </c>
      <c r="AC474" s="44">
        <v>488</v>
      </c>
      <c r="AD474" s="44">
        <v>0</v>
      </c>
      <c r="AE474" s="45"/>
      <c r="AF474" s="44">
        <v>1184</v>
      </c>
      <c r="AG474" s="45"/>
      <c r="AH474" s="45"/>
      <c r="AI474" s="45"/>
      <c r="AJ474" s="44">
        <v>343</v>
      </c>
      <c r="AK474" s="45"/>
      <c r="AL474" s="45"/>
      <c r="AM474" s="45"/>
      <c r="AN474" s="44">
        <v>0</v>
      </c>
      <c r="AO474" s="45"/>
      <c r="AP474" s="44">
        <v>0</v>
      </c>
      <c r="AQ474" s="45"/>
      <c r="AR474" s="45"/>
      <c r="AS474" s="45"/>
      <c r="AT474" s="44">
        <v>0</v>
      </c>
    </row>
    <row r="475" spans="2:46"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spans="2:46"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spans="2:46" ht="20.100000000000001" customHeight="1" x14ac:dyDescent="0.2">
      <c r="B477" s="5"/>
      <c r="D477" s="53" t="s">
        <v>288</v>
      </c>
      <c r="F477" s="37">
        <v>52</v>
      </c>
      <c r="G477" s="37"/>
      <c r="H477" s="37"/>
      <c r="I477" s="37"/>
      <c r="J477" s="37">
        <v>123</v>
      </c>
      <c r="K477" s="37">
        <v>0</v>
      </c>
      <c r="L477" s="37">
        <v>1</v>
      </c>
      <c r="M477" s="37"/>
      <c r="N477" s="37">
        <v>124</v>
      </c>
      <c r="O477" s="37"/>
      <c r="P477" s="37"/>
      <c r="Q477" s="37"/>
      <c r="R477" s="37">
        <v>0</v>
      </c>
      <c r="S477" s="37">
        <v>6</v>
      </c>
      <c r="T477" s="37">
        <v>26</v>
      </c>
      <c r="U477" s="37">
        <v>7</v>
      </c>
      <c r="V477" s="37"/>
      <c r="W477" s="37">
        <v>15</v>
      </c>
      <c r="X477" s="37">
        <v>0</v>
      </c>
      <c r="Y477" s="37">
        <v>0</v>
      </c>
      <c r="Z477" s="37">
        <v>4</v>
      </c>
      <c r="AA477" s="37">
        <v>19</v>
      </c>
      <c r="AB477" s="37">
        <v>3</v>
      </c>
      <c r="AC477" s="37">
        <v>61</v>
      </c>
      <c r="AD477" s="37">
        <v>0</v>
      </c>
      <c r="AE477" s="37"/>
      <c r="AF477" s="37">
        <v>141</v>
      </c>
      <c r="AG477" s="37"/>
      <c r="AH477" s="37"/>
      <c r="AI477" s="37"/>
      <c r="AJ477" s="37">
        <v>35</v>
      </c>
      <c r="AK477" s="37"/>
      <c r="AL477" s="37"/>
      <c r="AM477" s="37"/>
      <c r="AN477" s="37">
        <v>0</v>
      </c>
      <c r="AO477" s="37"/>
      <c r="AP477" s="37">
        <v>0</v>
      </c>
      <c r="AQ477" s="37"/>
      <c r="AR477" s="37"/>
      <c r="AS477" s="37"/>
      <c r="AT477" s="37">
        <v>0</v>
      </c>
    </row>
    <row r="478" spans="2:46" ht="20.100000000000001" customHeight="1" x14ac:dyDescent="0.2">
      <c r="B478" s="5"/>
      <c r="D478" s="38" t="s">
        <v>289</v>
      </c>
      <c r="F478" s="39">
        <v>53</v>
      </c>
      <c r="G478" s="40"/>
      <c r="H478" s="40"/>
      <c r="I478" s="40"/>
      <c r="J478" s="39">
        <v>125</v>
      </c>
      <c r="K478" s="39">
        <v>9</v>
      </c>
      <c r="L478" s="39">
        <v>8</v>
      </c>
      <c r="M478" s="40"/>
      <c r="N478" s="39">
        <v>142</v>
      </c>
      <c r="O478" s="40"/>
      <c r="P478" s="40"/>
      <c r="Q478" s="40"/>
      <c r="R478" s="39">
        <v>2</v>
      </c>
      <c r="S478" s="39">
        <v>13</v>
      </c>
      <c r="T478" s="39">
        <v>46</v>
      </c>
      <c r="U478" s="39">
        <v>12</v>
      </c>
      <c r="V478" s="40"/>
      <c r="W478" s="39">
        <v>14</v>
      </c>
      <c r="X478" s="39">
        <v>0</v>
      </c>
      <c r="Y478" s="39">
        <v>0</v>
      </c>
      <c r="Z478" s="39">
        <v>3</v>
      </c>
      <c r="AA478" s="39">
        <v>16</v>
      </c>
      <c r="AB478" s="39">
        <v>2</v>
      </c>
      <c r="AC478" s="39">
        <v>60</v>
      </c>
      <c r="AD478" s="39">
        <v>0</v>
      </c>
      <c r="AE478" s="40"/>
      <c r="AF478" s="39">
        <v>168</v>
      </c>
      <c r="AG478" s="40"/>
      <c r="AH478" s="40"/>
      <c r="AI478" s="40"/>
      <c r="AJ478" s="39">
        <v>27</v>
      </c>
      <c r="AK478" s="40"/>
      <c r="AL478" s="40"/>
      <c r="AM478" s="40"/>
      <c r="AN478" s="39">
        <v>0</v>
      </c>
      <c r="AO478" s="40"/>
      <c r="AP478" s="39">
        <v>0</v>
      </c>
      <c r="AQ478" s="40"/>
      <c r="AR478" s="40"/>
      <c r="AS478" s="40"/>
      <c r="AT478" s="39">
        <v>0</v>
      </c>
    </row>
    <row r="479" spans="2:46" ht="20.100000000000001" customHeight="1" x14ac:dyDescent="0.2">
      <c r="B479" s="5"/>
      <c r="D479" s="53" t="s">
        <v>290</v>
      </c>
      <c r="F479" s="37">
        <v>58</v>
      </c>
      <c r="G479" s="37"/>
      <c r="H479" s="37"/>
      <c r="I479" s="37"/>
      <c r="J479" s="37">
        <v>123</v>
      </c>
      <c r="K479" s="37">
        <v>5</v>
      </c>
      <c r="L479" s="37">
        <v>4</v>
      </c>
      <c r="M479" s="37"/>
      <c r="N479" s="37">
        <v>132</v>
      </c>
      <c r="O479" s="37"/>
      <c r="P479" s="37"/>
      <c r="Q479" s="37"/>
      <c r="R479" s="37">
        <v>0</v>
      </c>
      <c r="S479" s="37">
        <v>2</v>
      </c>
      <c r="T479" s="37">
        <v>15</v>
      </c>
      <c r="U479" s="37">
        <v>4</v>
      </c>
      <c r="V479" s="37"/>
      <c r="W479" s="37">
        <v>14</v>
      </c>
      <c r="X479" s="37">
        <v>0</v>
      </c>
      <c r="Y479" s="37">
        <v>0</v>
      </c>
      <c r="Z479" s="37">
        <v>5</v>
      </c>
      <c r="AA479" s="37">
        <v>27</v>
      </c>
      <c r="AB479" s="37">
        <v>3</v>
      </c>
      <c r="AC479" s="37">
        <v>69</v>
      </c>
      <c r="AD479" s="37">
        <v>0</v>
      </c>
      <c r="AE479" s="37"/>
      <c r="AF479" s="37">
        <v>139</v>
      </c>
      <c r="AG479" s="37"/>
      <c r="AH479" s="37"/>
      <c r="AI479" s="37"/>
      <c r="AJ479" s="37">
        <v>51</v>
      </c>
      <c r="AK479" s="37"/>
      <c r="AL479" s="37"/>
      <c r="AM479" s="37"/>
      <c r="AN479" s="37">
        <v>0</v>
      </c>
      <c r="AO479" s="37"/>
      <c r="AP479" s="37">
        <v>0</v>
      </c>
      <c r="AQ479" s="37"/>
      <c r="AR479" s="37"/>
      <c r="AS479" s="37"/>
      <c r="AT479" s="37">
        <v>0</v>
      </c>
    </row>
    <row r="480" spans="2:46" ht="20.100000000000001" customHeight="1" x14ac:dyDescent="0.2">
      <c r="B480" s="5"/>
      <c r="D480" s="38" t="s">
        <v>291</v>
      </c>
      <c r="F480" s="39">
        <v>27</v>
      </c>
      <c r="G480" s="40"/>
      <c r="H480" s="40"/>
      <c r="I480" s="40"/>
      <c r="J480" s="39">
        <v>124</v>
      </c>
      <c r="K480" s="39">
        <v>0</v>
      </c>
      <c r="L480" s="39">
        <v>5</v>
      </c>
      <c r="M480" s="40"/>
      <c r="N480" s="39">
        <v>129</v>
      </c>
      <c r="O480" s="40"/>
      <c r="P480" s="40"/>
      <c r="Q480" s="40"/>
      <c r="R480" s="39">
        <v>0</v>
      </c>
      <c r="S480" s="39">
        <v>4</v>
      </c>
      <c r="T480" s="39">
        <v>12</v>
      </c>
      <c r="U480" s="39">
        <v>4</v>
      </c>
      <c r="V480" s="40"/>
      <c r="W480" s="39">
        <v>25</v>
      </c>
      <c r="X480" s="39">
        <v>1</v>
      </c>
      <c r="Y480" s="39">
        <v>0</v>
      </c>
      <c r="Z480" s="39">
        <v>1</v>
      </c>
      <c r="AA480" s="39">
        <v>13</v>
      </c>
      <c r="AB480" s="39">
        <v>3</v>
      </c>
      <c r="AC480" s="39">
        <v>61</v>
      </c>
      <c r="AD480" s="39">
        <v>0</v>
      </c>
      <c r="AE480" s="40"/>
      <c r="AF480" s="39">
        <v>124</v>
      </c>
      <c r="AG480" s="40"/>
      <c r="AH480" s="40"/>
      <c r="AI480" s="40"/>
      <c r="AJ480" s="39">
        <v>32</v>
      </c>
      <c r="AK480" s="40"/>
      <c r="AL480" s="40"/>
      <c r="AM480" s="40"/>
      <c r="AN480" s="39">
        <v>0</v>
      </c>
      <c r="AO480" s="40"/>
      <c r="AP480" s="39">
        <v>0</v>
      </c>
      <c r="AQ480" s="40"/>
      <c r="AR480" s="40"/>
      <c r="AS480" s="40"/>
      <c r="AT480" s="39">
        <v>0</v>
      </c>
    </row>
    <row r="481" spans="1:46" ht="20.100000000000001" customHeight="1" x14ac:dyDescent="0.2">
      <c r="D481" s="53" t="s">
        <v>292</v>
      </c>
      <c r="F481" s="37">
        <v>39</v>
      </c>
      <c r="G481" s="37"/>
      <c r="H481" s="37"/>
      <c r="I481" s="37"/>
      <c r="J481" s="37">
        <v>134</v>
      </c>
      <c r="K481" s="37">
        <v>7</v>
      </c>
      <c r="L481" s="37">
        <v>1</v>
      </c>
      <c r="M481" s="37"/>
      <c r="N481" s="37">
        <v>142</v>
      </c>
      <c r="O481" s="37"/>
      <c r="P481" s="37"/>
      <c r="Q481" s="37"/>
      <c r="R481" s="37">
        <v>7</v>
      </c>
      <c r="S481" s="37">
        <v>9</v>
      </c>
      <c r="T481" s="37">
        <v>35</v>
      </c>
      <c r="U481" s="37">
        <v>5</v>
      </c>
      <c r="V481" s="37"/>
      <c r="W481" s="37">
        <v>9</v>
      </c>
      <c r="X481" s="37">
        <v>0</v>
      </c>
      <c r="Y481" s="37">
        <v>1</v>
      </c>
      <c r="Z481" s="37">
        <v>3</v>
      </c>
      <c r="AA481" s="37">
        <v>10</v>
      </c>
      <c r="AB481" s="37">
        <v>5</v>
      </c>
      <c r="AC481" s="37">
        <v>54</v>
      </c>
      <c r="AD481" s="37">
        <v>0</v>
      </c>
      <c r="AE481" s="37"/>
      <c r="AF481" s="37">
        <v>138</v>
      </c>
      <c r="AG481" s="37"/>
      <c r="AH481" s="37"/>
      <c r="AI481" s="37"/>
      <c r="AJ481" s="37">
        <v>43</v>
      </c>
      <c r="AK481" s="37"/>
      <c r="AL481" s="37"/>
      <c r="AM481" s="37"/>
      <c r="AN481" s="37">
        <v>0</v>
      </c>
      <c r="AO481" s="37"/>
      <c r="AP481" s="37">
        <v>0</v>
      </c>
      <c r="AQ481" s="37"/>
      <c r="AR481" s="37"/>
      <c r="AS481" s="37"/>
      <c r="AT481" s="37">
        <v>0</v>
      </c>
    </row>
    <row r="482" spans="1:46" ht="20.100000000000001" customHeight="1" x14ac:dyDescent="0.2">
      <c r="D482" s="38" t="s">
        <v>293</v>
      </c>
      <c r="F482" s="39">
        <v>21</v>
      </c>
      <c r="G482" s="40"/>
      <c r="H482" s="40"/>
      <c r="I482" s="40"/>
      <c r="J482" s="39">
        <v>126</v>
      </c>
      <c r="K482" s="39">
        <v>1</v>
      </c>
      <c r="L482" s="39">
        <v>0</v>
      </c>
      <c r="M482" s="40"/>
      <c r="N482" s="39">
        <v>127</v>
      </c>
      <c r="O482" s="40"/>
      <c r="P482" s="40"/>
      <c r="Q482" s="40"/>
      <c r="R482" s="39">
        <v>0</v>
      </c>
      <c r="S482" s="39">
        <v>2</v>
      </c>
      <c r="T482" s="39">
        <v>23</v>
      </c>
      <c r="U482" s="39">
        <v>3</v>
      </c>
      <c r="V482" s="40"/>
      <c r="W482" s="39">
        <v>14</v>
      </c>
      <c r="X482" s="39">
        <v>0</v>
      </c>
      <c r="Y482" s="39">
        <v>0</v>
      </c>
      <c r="Z482" s="39">
        <v>3</v>
      </c>
      <c r="AA482" s="39">
        <v>10</v>
      </c>
      <c r="AB482" s="39">
        <v>7</v>
      </c>
      <c r="AC482" s="39">
        <v>60</v>
      </c>
      <c r="AD482" s="39">
        <v>0</v>
      </c>
      <c r="AE482" s="40"/>
      <c r="AF482" s="39">
        <v>122</v>
      </c>
      <c r="AG482" s="40"/>
      <c r="AH482" s="40"/>
      <c r="AI482" s="40"/>
      <c r="AJ482" s="39">
        <v>26</v>
      </c>
      <c r="AK482" s="40"/>
      <c r="AL482" s="40"/>
      <c r="AM482" s="40"/>
      <c r="AN482" s="39">
        <v>0</v>
      </c>
      <c r="AO482" s="40"/>
      <c r="AP482" s="39">
        <v>0</v>
      </c>
      <c r="AQ482" s="40"/>
      <c r="AR482" s="40"/>
      <c r="AS482" s="40"/>
      <c r="AT482" s="39">
        <v>0</v>
      </c>
    </row>
    <row r="483" spans="1:46" ht="20.100000000000001" customHeight="1" x14ac:dyDescent="0.2">
      <c r="D483" s="53" t="s">
        <v>294</v>
      </c>
      <c r="F483" s="37">
        <v>30</v>
      </c>
      <c r="G483" s="37"/>
      <c r="H483" s="37"/>
      <c r="I483" s="37"/>
      <c r="J483" s="37">
        <v>128</v>
      </c>
      <c r="K483" s="37">
        <v>4</v>
      </c>
      <c r="L483" s="37">
        <v>8</v>
      </c>
      <c r="M483" s="37"/>
      <c r="N483" s="37">
        <v>140</v>
      </c>
      <c r="O483" s="37"/>
      <c r="P483" s="37"/>
      <c r="Q483" s="37"/>
      <c r="R483" s="37">
        <v>0</v>
      </c>
      <c r="S483" s="37">
        <v>2</v>
      </c>
      <c r="T483" s="37">
        <v>17</v>
      </c>
      <c r="U483" s="37">
        <v>9</v>
      </c>
      <c r="V483" s="37"/>
      <c r="W483" s="37">
        <v>19</v>
      </c>
      <c r="X483" s="37">
        <v>0</v>
      </c>
      <c r="Y483" s="37">
        <v>0</v>
      </c>
      <c r="Z483" s="37">
        <v>0</v>
      </c>
      <c r="AA483" s="37">
        <v>19</v>
      </c>
      <c r="AB483" s="37">
        <v>2</v>
      </c>
      <c r="AC483" s="37">
        <v>72</v>
      </c>
      <c r="AD483" s="37">
        <v>0</v>
      </c>
      <c r="AE483" s="37"/>
      <c r="AF483" s="37">
        <v>140</v>
      </c>
      <c r="AG483" s="37"/>
      <c r="AH483" s="37"/>
      <c r="AI483" s="37"/>
      <c r="AJ483" s="37">
        <v>30</v>
      </c>
      <c r="AK483" s="37"/>
      <c r="AL483" s="37"/>
      <c r="AM483" s="37"/>
      <c r="AN483" s="37">
        <v>0</v>
      </c>
      <c r="AO483" s="37"/>
      <c r="AP483" s="37">
        <v>0</v>
      </c>
      <c r="AQ483" s="37"/>
      <c r="AR483" s="37"/>
      <c r="AS483" s="37"/>
      <c r="AT483" s="37">
        <v>0</v>
      </c>
    </row>
    <row r="484" spans="1:46" ht="20.100000000000001" customHeight="1" x14ac:dyDescent="0.2">
      <c r="D484" s="38" t="s">
        <v>295</v>
      </c>
      <c r="F484" s="39">
        <v>45</v>
      </c>
      <c r="G484" s="40"/>
      <c r="H484" s="40"/>
      <c r="I484" s="40"/>
      <c r="J484" s="39">
        <v>130</v>
      </c>
      <c r="K484" s="39">
        <v>3</v>
      </c>
      <c r="L484" s="39">
        <v>5</v>
      </c>
      <c r="M484" s="40"/>
      <c r="N484" s="39">
        <v>138</v>
      </c>
      <c r="O484" s="40"/>
      <c r="P484" s="40"/>
      <c r="Q484" s="40"/>
      <c r="R484" s="39">
        <v>3</v>
      </c>
      <c r="S484" s="39">
        <v>6</v>
      </c>
      <c r="T484" s="39">
        <v>30</v>
      </c>
      <c r="U484" s="39">
        <v>2</v>
      </c>
      <c r="V484" s="40"/>
      <c r="W484" s="39">
        <v>29</v>
      </c>
      <c r="X484" s="39">
        <v>1</v>
      </c>
      <c r="Y484" s="39">
        <v>0</v>
      </c>
      <c r="Z484" s="39">
        <v>4</v>
      </c>
      <c r="AA484" s="39">
        <v>15</v>
      </c>
      <c r="AB484" s="39">
        <v>0</v>
      </c>
      <c r="AC484" s="39">
        <v>73</v>
      </c>
      <c r="AD484" s="39">
        <v>0</v>
      </c>
      <c r="AE484" s="40"/>
      <c r="AF484" s="39">
        <v>163</v>
      </c>
      <c r="AG484" s="40"/>
      <c r="AH484" s="40"/>
      <c r="AI484" s="40"/>
      <c r="AJ484" s="39">
        <v>20</v>
      </c>
      <c r="AK484" s="40"/>
      <c r="AL484" s="40"/>
      <c r="AM484" s="40"/>
      <c r="AN484" s="39">
        <v>0</v>
      </c>
      <c r="AO484" s="40"/>
      <c r="AP484" s="39">
        <v>0</v>
      </c>
      <c r="AQ484" s="40"/>
      <c r="AR484" s="40"/>
      <c r="AS484" s="40"/>
      <c r="AT484" s="39">
        <v>0</v>
      </c>
    </row>
    <row r="485" spans="1:46" ht="20.100000000000001" customHeight="1" x14ac:dyDescent="0.2">
      <c r="D485" s="53" t="s">
        <v>296</v>
      </c>
      <c r="F485" s="37">
        <v>50</v>
      </c>
      <c r="G485" s="37"/>
      <c r="H485" s="37"/>
      <c r="I485" s="37"/>
      <c r="J485" s="37">
        <v>134</v>
      </c>
      <c r="K485" s="37">
        <v>4</v>
      </c>
      <c r="L485" s="37">
        <v>1</v>
      </c>
      <c r="M485" s="37"/>
      <c r="N485" s="37">
        <v>139</v>
      </c>
      <c r="O485" s="37"/>
      <c r="P485" s="37"/>
      <c r="Q485" s="37"/>
      <c r="R485" s="37">
        <v>0</v>
      </c>
      <c r="S485" s="37">
        <v>7</v>
      </c>
      <c r="T485" s="37">
        <v>27</v>
      </c>
      <c r="U485" s="37">
        <v>7</v>
      </c>
      <c r="V485" s="37"/>
      <c r="W485" s="37">
        <v>32</v>
      </c>
      <c r="X485" s="37">
        <v>0</v>
      </c>
      <c r="Y485" s="37">
        <v>0</v>
      </c>
      <c r="Z485" s="37">
        <v>1</v>
      </c>
      <c r="AA485" s="37">
        <v>11</v>
      </c>
      <c r="AB485" s="37">
        <v>0</v>
      </c>
      <c r="AC485" s="37">
        <v>67</v>
      </c>
      <c r="AD485" s="37">
        <v>0</v>
      </c>
      <c r="AE485" s="37"/>
      <c r="AF485" s="37">
        <v>152</v>
      </c>
      <c r="AG485" s="37"/>
      <c r="AH485" s="37"/>
      <c r="AI485" s="37"/>
      <c r="AJ485" s="37">
        <v>37</v>
      </c>
      <c r="AK485" s="37"/>
      <c r="AL485" s="37"/>
      <c r="AM485" s="37"/>
      <c r="AN485" s="37">
        <v>0</v>
      </c>
      <c r="AO485" s="37"/>
      <c r="AP485" s="37">
        <v>0</v>
      </c>
      <c r="AQ485" s="37"/>
      <c r="AR485" s="37"/>
      <c r="AS485" s="37"/>
      <c r="AT485" s="37">
        <v>0</v>
      </c>
    </row>
    <row r="486" spans="1:46"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spans="1:46" s="1" customFormat="1" ht="20.100000000000001" customHeight="1" x14ac:dyDescent="0.2">
      <c r="A487" s="3"/>
      <c r="B487" s="6"/>
      <c r="C487" s="42" t="s">
        <v>180</v>
      </c>
      <c r="D487" s="42"/>
      <c r="E487" s="5"/>
      <c r="F487" s="44">
        <v>375</v>
      </c>
      <c r="G487" s="45"/>
      <c r="H487" s="45"/>
      <c r="I487" s="45"/>
      <c r="J487" s="44">
        <v>1147</v>
      </c>
      <c r="K487" s="44">
        <v>33</v>
      </c>
      <c r="L487" s="44">
        <v>33</v>
      </c>
      <c r="M487" s="45"/>
      <c r="N487" s="44">
        <v>1213</v>
      </c>
      <c r="O487" s="45"/>
      <c r="P487" s="45"/>
      <c r="Q487" s="45"/>
      <c r="R487" s="44">
        <v>12</v>
      </c>
      <c r="S487" s="44">
        <v>51</v>
      </c>
      <c r="T487" s="44">
        <v>231</v>
      </c>
      <c r="U487" s="44">
        <v>53</v>
      </c>
      <c r="V487" s="45"/>
      <c r="W487" s="44">
        <v>171</v>
      </c>
      <c r="X487" s="44">
        <v>2</v>
      </c>
      <c r="Y487" s="44">
        <v>1</v>
      </c>
      <c r="Z487" s="44">
        <v>24</v>
      </c>
      <c r="AA487" s="44">
        <v>140</v>
      </c>
      <c r="AB487" s="44">
        <v>25</v>
      </c>
      <c r="AC487" s="44">
        <v>577</v>
      </c>
      <c r="AD487" s="44">
        <v>0</v>
      </c>
      <c r="AE487" s="45"/>
      <c r="AF487" s="44">
        <v>1287</v>
      </c>
      <c r="AG487" s="45"/>
      <c r="AH487" s="45"/>
      <c r="AI487" s="45"/>
      <c r="AJ487" s="44">
        <v>301</v>
      </c>
      <c r="AK487" s="45"/>
      <c r="AL487" s="45"/>
      <c r="AM487" s="45"/>
      <c r="AN487" s="44">
        <v>0</v>
      </c>
      <c r="AO487" s="45"/>
      <c r="AP487" s="44">
        <v>0</v>
      </c>
      <c r="AQ487" s="45"/>
      <c r="AR487" s="45"/>
      <c r="AS487" s="45"/>
      <c r="AT487" s="44">
        <v>0</v>
      </c>
    </row>
    <row r="488" spans="1:46"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row>
    <row r="489" spans="1:46" s="1" customFormat="1" ht="20.100000000000001" customHeight="1" x14ac:dyDescent="0.25">
      <c r="A489" s="3"/>
      <c r="B489" s="49" t="s">
        <v>297</v>
      </c>
      <c r="C489" s="50"/>
      <c r="D489" s="50"/>
      <c r="E489" s="5"/>
      <c r="F489" s="51">
        <v>705</v>
      </c>
      <c r="G489" s="52"/>
      <c r="H489" s="52"/>
      <c r="I489" s="52"/>
      <c r="J489" s="51">
        <v>2288</v>
      </c>
      <c r="K489" s="51">
        <v>66</v>
      </c>
      <c r="L489" s="51">
        <v>58</v>
      </c>
      <c r="M489" s="52"/>
      <c r="N489" s="51">
        <v>2412</v>
      </c>
      <c r="O489" s="52"/>
      <c r="P489" s="52"/>
      <c r="Q489" s="52"/>
      <c r="R489" s="51">
        <v>27</v>
      </c>
      <c r="S489" s="51">
        <v>90</v>
      </c>
      <c r="T489" s="51">
        <v>403</v>
      </c>
      <c r="U489" s="51">
        <v>134</v>
      </c>
      <c r="V489" s="52"/>
      <c r="W489" s="51">
        <v>357</v>
      </c>
      <c r="X489" s="51">
        <v>5</v>
      </c>
      <c r="Y489" s="51">
        <v>2</v>
      </c>
      <c r="Z489" s="51">
        <v>84</v>
      </c>
      <c r="AA489" s="51">
        <v>250</v>
      </c>
      <c r="AB489" s="51">
        <v>54</v>
      </c>
      <c r="AC489" s="51">
        <v>1067</v>
      </c>
      <c r="AD489" s="51">
        <v>0</v>
      </c>
      <c r="AE489" s="52"/>
      <c r="AF489" s="51">
        <v>2473</v>
      </c>
      <c r="AG489" s="52"/>
      <c r="AH489" s="52"/>
      <c r="AI489" s="52"/>
      <c r="AJ489" s="51">
        <v>644</v>
      </c>
      <c r="AK489" s="52"/>
      <c r="AL489" s="52"/>
      <c r="AM489" s="52"/>
      <c r="AN489" s="51">
        <v>0</v>
      </c>
      <c r="AO489" s="52"/>
      <c r="AP489" s="51">
        <v>0</v>
      </c>
      <c r="AQ489" s="52"/>
      <c r="AR489" s="52"/>
      <c r="AS489" s="52"/>
      <c r="AT489" s="51">
        <v>0</v>
      </c>
    </row>
    <row r="490" spans="1:46"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spans="1:46"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spans="1:46"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spans="1:46" ht="20.100000000000001" customHeight="1" x14ac:dyDescent="0.2">
      <c r="D493" s="2" t="s">
        <v>98</v>
      </c>
      <c r="F493" s="37">
        <v>91</v>
      </c>
      <c r="G493" s="37"/>
      <c r="H493" s="37"/>
      <c r="I493" s="37"/>
      <c r="J493" s="37">
        <v>300</v>
      </c>
      <c r="K493" s="37">
        <v>7</v>
      </c>
      <c r="L493" s="37">
        <v>2</v>
      </c>
      <c r="M493" s="37"/>
      <c r="N493" s="37">
        <v>309</v>
      </c>
      <c r="O493" s="37"/>
      <c r="P493" s="37"/>
      <c r="Q493" s="37"/>
      <c r="R493" s="37">
        <v>2</v>
      </c>
      <c r="S493" s="37">
        <v>19</v>
      </c>
      <c r="T493" s="37">
        <v>101</v>
      </c>
      <c r="U493" s="37">
        <v>26</v>
      </c>
      <c r="V493" s="37"/>
      <c r="W493" s="37">
        <v>22</v>
      </c>
      <c r="X493" s="37">
        <v>0</v>
      </c>
      <c r="Y493" s="37">
        <v>0</v>
      </c>
      <c r="Z493" s="37">
        <v>3</v>
      </c>
      <c r="AA493" s="37">
        <v>50</v>
      </c>
      <c r="AB493" s="37">
        <v>4</v>
      </c>
      <c r="AC493" s="37">
        <v>91</v>
      </c>
      <c r="AD493" s="37">
        <v>0</v>
      </c>
      <c r="AE493" s="37"/>
      <c r="AF493" s="37">
        <v>318</v>
      </c>
      <c r="AG493" s="37"/>
      <c r="AH493" s="37"/>
      <c r="AI493" s="37"/>
      <c r="AJ493" s="37">
        <v>82</v>
      </c>
      <c r="AK493" s="37"/>
      <c r="AL493" s="37"/>
      <c r="AM493" s="37"/>
      <c r="AN493" s="37">
        <v>0</v>
      </c>
      <c r="AO493" s="37"/>
      <c r="AP493" s="37">
        <v>0</v>
      </c>
      <c r="AQ493" s="37"/>
      <c r="AR493" s="37"/>
      <c r="AS493" s="37"/>
      <c r="AT493" s="37">
        <v>0</v>
      </c>
    </row>
    <row r="494" spans="1:46" ht="20.100000000000001" customHeight="1" x14ac:dyDescent="0.2">
      <c r="B494" s="5"/>
      <c r="D494" s="38" t="s">
        <v>99</v>
      </c>
      <c r="F494" s="39">
        <v>63</v>
      </c>
      <c r="G494" s="40"/>
      <c r="H494" s="40"/>
      <c r="I494" s="40"/>
      <c r="J494" s="39">
        <v>296</v>
      </c>
      <c r="K494" s="39">
        <v>9</v>
      </c>
      <c r="L494" s="39">
        <v>0</v>
      </c>
      <c r="M494" s="40"/>
      <c r="N494" s="39">
        <v>305</v>
      </c>
      <c r="O494" s="40"/>
      <c r="P494" s="40"/>
      <c r="Q494" s="40"/>
      <c r="R494" s="39">
        <v>1</v>
      </c>
      <c r="S494" s="39">
        <v>30</v>
      </c>
      <c r="T494" s="39">
        <v>85</v>
      </c>
      <c r="U494" s="39">
        <v>25</v>
      </c>
      <c r="V494" s="40"/>
      <c r="W494" s="39">
        <v>28</v>
      </c>
      <c r="X494" s="39">
        <v>0</v>
      </c>
      <c r="Y494" s="39">
        <v>0</v>
      </c>
      <c r="Z494" s="39">
        <v>10</v>
      </c>
      <c r="AA494" s="39">
        <v>34</v>
      </c>
      <c r="AB494" s="39">
        <v>13</v>
      </c>
      <c r="AC494" s="39">
        <v>85</v>
      </c>
      <c r="AD494" s="39">
        <v>0</v>
      </c>
      <c r="AE494" s="40"/>
      <c r="AF494" s="39">
        <v>311</v>
      </c>
      <c r="AG494" s="40"/>
      <c r="AH494" s="40"/>
      <c r="AI494" s="40"/>
      <c r="AJ494" s="39">
        <v>57</v>
      </c>
      <c r="AK494" s="40"/>
      <c r="AL494" s="40"/>
      <c r="AM494" s="40"/>
      <c r="AN494" s="39">
        <v>0</v>
      </c>
      <c r="AO494" s="40"/>
      <c r="AP494" s="39">
        <v>0</v>
      </c>
      <c r="AQ494" s="40"/>
      <c r="AR494" s="40"/>
      <c r="AS494" s="40"/>
      <c r="AT494" s="39">
        <v>0</v>
      </c>
    </row>
    <row r="495" spans="1:46" ht="20.100000000000001" customHeight="1" x14ac:dyDescent="0.2">
      <c r="B495" s="5"/>
      <c r="D495" s="2" t="s">
        <v>113</v>
      </c>
      <c r="F495" s="37">
        <v>127</v>
      </c>
      <c r="G495" s="37"/>
      <c r="H495" s="37"/>
      <c r="I495" s="37"/>
      <c r="J495" s="37">
        <v>395</v>
      </c>
      <c r="K495" s="37">
        <v>10</v>
      </c>
      <c r="L495" s="37">
        <v>6</v>
      </c>
      <c r="M495" s="37"/>
      <c r="N495" s="37">
        <v>411</v>
      </c>
      <c r="O495" s="37"/>
      <c r="P495" s="37"/>
      <c r="Q495" s="37"/>
      <c r="R495" s="37">
        <v>2</v>
      </c>
      <c r="S495" s="37">
        <v>18</v>
      </c>
      <c r="T495" s="37">
        <v>110</v>
      </c>
      <c r="U495" s="37">
        <v>23</v>
      </c>
      <c r="V495" s="37"/>
      <c r="W495" s="37">
        <v>24</v>
      </c>
      <c r="X495" s="37">
        <v>3</v>
      </c>
      <c r="Y495" s="37">
        <v>1</v>
      </c>
      <c r="Z495" s="37">
        <v>6</v>
      </c>
      <c r="AA495" s="37">
        <v>54</v>
      </c>
      <c r="AB495" s="37">
        <v>8</v>
      </c>
      <c r="AC495" s="37">
        <v>159</v>
      </c>
      <c r="AD495" s="37">
        <v>0</v>
      </c>
      <c r="AE495" s="37"/>
      <c r="AF495" s="37">
        <v>408</v>
      </c>
      <c r="AG495" s="37"/>
      <c r="AH495" s="37"/>
      <c r="AI495" s="37"/>
      <c r="AJ495" s="37">
        <v>130</v>
      </c>
      <c r="AK495" s="37"/>
      <c r="AL495" s="37"/>
      <c r="AM495" s="37"/>
      <c r="AN495" s="37">
        <v>0</v>
      </c>
      <c r="AO495" s="37"/>
      <c r="AP495" s="37">
        <v>0</v>
      </c>
      <c r="AQ495" s="37"/>
      <c r="AR495" s="37"/>
      <c r="AS495" s="37"/>
      <c r="AT495" s="37">
        <v>85</v>
      </c>
    </row>
    <row r="496" spans="1:46" ht="20.100000000000001" customHeight="1" x14ac:dyDescent="0.2">
      <c r="B496" s="5"/>
      <c r="D496" s="38" t="s">
        <v>174</v>
      </c>
      <c r="F496" s="39">
        <v>112</v>
      </c>
      <c r="G496" s="40"/>
      <c r="H496" s="40"/>
      <c r="I496" s="40"/>
      <c r="J496" s="39">
        <v>397</v>
      </c>
      <c r="K496" s="39">
        <v>7</v>
      </c>
      <c r="L496" s="39">
        <v>4</v>
      </c>
      <c r="M496" s="40"/>
      <c r="N496" s="39">
        <v>408</v>
      </c>
      <c r="O496" s="40"/>
      <c r="P496" s="40"/>
      <c r="Q496" s="40"/>
      <c r="R496" s="39">
        <v>1</v>
      </c>
      <c r="S496" s="39">
        <v>26</v>
      </c>
      <c r="T496" s="39">
        <v>60</v>
      </c>
      <c r="U496" s="39">
        <v>28</v>
      </c>
      <c r="V496" s="40"/>
      <c r="W496" s="39">
        <v>48</v>
      </c>
      <c r="X496" s="39">
        <v>3</v>
      </c>
      <c r="Y496" s="39">
        <v>0</v>
      </c>
      <c r="Z496" s="39">
        <v>7</v>
      </c>
      <c r="AA496" s="39">
        <v>34</v>
      </c>
      <c r="AB496" s="39">
        <v>2</v>
      </c>
      <c r="AC496" s="39">
        <v>155</v>
      </c>
      <c r="AD496" s="39">
        <v>1</v>
      </c>
      <c r="AE496" s="40"/>
      <c r="AF496" s="39">
        <v>365</v>
      </c>
      <c r="AG496" s="40"/>
      <c r="AH496" s="40"/>
      <c r="AI496" s="40"/>
      <c r="AJ496" s="39">
        <v>155</v>
      </c>
      <c r="AK496" s="40"/>
      <c r="AL496" s="40"/>
      <c r="AM496" s="40"/>
      <c r="AN496" s="39">
        <v>0</v>
      </c>
      <c r="AO496" s="40"/>
      <c r="AP496" s="39">
        <v>0</v>
      </c>
      <c r="AQ496" s="40"/>
      <c r="AR496" s="40"/>
      <c r="AS496" s="40"/>
      <c r="AT496" s="39">
        <v>34</v>
      </c>
    </row>
    <row r="497" spans="1:46" ht="20.100000000000001" customHeight="1" x14ac:dyDescent="0.2">
      <c r="D497" s="2" t="s">
        <v>115</v>
      </c>
      <c r="F497" s="37">
        <v>36</v>
      </c>
      <c r="G497" s="37"/>
      <c r="H497" s="37"/>
      <c r="I497" s="37"/>
      <c r="J497" s="37">
        <v>327</v>
      </c>
      <c r="K497" s="37">
        <v>11</v>
      </c>
      <c r="L497" s="37">
        <v>3</v>
      </c>
      <c r="M497" s="37"/>
      <c r="N497" s="37">
        <v>341</v>
      </c>
      <c r="O497" s="37"/>
      <c r="P497" s="37"/>
      <c r="Q497" s="37"/>
      <c r="R497" s="37">
        <v>0</v>
      </c>
      <c r="S497" s="37">
        <v>15</v>
      </c>
      <c r="T497" s="37">
        <v>124</v>
      </c>
      <c r="U497" s="37">
        <v>2</v>
      </c>
      <c r="V497" s="37"/>
      <c r="W497" s="37">
        <v>41</v>
      </c>
      <c r="X497" s="37">
        <v>0</v>
      </c>
      <c r="Y497" s="37">
        <v>0</v>
      </c>
      <c r="Z497" s="37">
        <v>6</v>
      </c>
      <c r="AA497" s="37">
        <v>69</v>
      </c>
      <c r="AB497" s="37">
        <v>5</v>
      </c>
      <c r="AC497" s="37">
        <v>90</v>
      </c>
      <c r="AD497" s="37">
        <v>1</v>
      </c>
      <c r="AE497" s="37"/>
      <c r="AF497" s="37">
        <v>353</v>
      </c>
      <c r="AG497" s="37"/>
      <c r="AH497" s="37"/>
      <c r="AI497" s="37"/>
      <c r="AJ497" s="37">
        <v>24</v>
      </c>
      <c r="AK497" s="37"/>
      <c r="AL497" s="37"/>
      <c r="AM497" s="37"/>
      <c r="AN497" s="37">
        <v>0</v>
      </c>
      <c r="AO497" s="37"/>
      <c r="AP497" s="37">
        <v>0</v>
      </c>
      <c r="AQ497" s="37"/>
      <c r="AR497" s="37"/>
      <c r="AS497" s="37"/>
      <c r="AT497" s="37">
        <v>0</v>
      </c>
    </row>
    <row r="498" spans="1:46" ht="20.100000000000001" customHeight="1" x14ac:dyDescent="0.2">
      <c r="D498" s="38" t="s">
        <v>116</v>
      </c>
      <c r="F498" s="39">
        <v>72</v>
      </c>
      <c r="G498" s="40"/>
      <c r="H498" s="40"/>
      <c r="I498" s="40"/>
      <c r="J498" s="39">
        <v>342</v>
      </c>
      <c r="K498" s="39">
        <v>7</v>
      </c>
      <c r="L498" s="39">
        <v>2</v>
      </c>
      <c r="M498" s="40"/>
      <c r="N498" s="39">
        <v>351</v>
      </c>
      <c r="O498" s="40"/>
      <c r="P498" s="40"/>
      <c r="Q498" s="40"/>
      <c r="R498" s="39">
        <v>0</v>
      </c>
      <c r="S498" s="39">
        <v>6</v>
      </c>
      <c r="T498" s="39">
        <v>114</v>
      </c>
      <c r="U498" s="39">
        <v>34</v>
      </c>
      <c r="V498" s="40"/>
      <c r="W498" s="39">
        <v>36</v>
      </c>
      <c r="X498" s="39">
        <v>0</v>
      </c>
      <c r="Y498" s="39">
        <v>0</v>
      </c>
      <c r="Z498" s="39">
        <v>8</v>
      </c>
      <c r="AA498" s="39">
        <v>54</v>
      </c>
      <c r="AB498" s="39">
        <v>6</v>
      </c>
      <c r="AC498" s="39">
        <v>102</v>
      </c>
      <c r="AD498" s="39">
        <v>0</v>
      </c>
      <c r="AE498" s="40"/>
      <c r="AF498" s="39">
        <v>360</v>
      </c>
      <c r="AG498" s="40"/>
      <c r="AH498" s="40"/>
      <c r="AI498" s="40"/>
      <c r="AJ498" s="39">
        <v>63</v>
      </c>
      <c r="AK498" s="40"/>
      <c r="AL498" s="40"/>
      <c r="AM498" s="40"/>
      <c r="AN498" s="39">
        <v>0</v>
      </c>
      <c r="AO498" s="40"/>
      <c r="AP498" s="39">
        <v>0</v>
      </c>
      <c r="AQ498" s="40"/>
      <c r="AR498" s="40"/>
      <c r="AS498" s="40"/>
      <c r="AT498" s="39">
        <v>0</v>
      </c>
    </row>
    <row r="499" spans="1:46" ht="20.100000000000001" customHeight="1" x14ac:dyDescent="0.2">
      <c r="D499" s="2" t="s">
        <v>104</v>
      </c>
      <c r="F499" s="37">
        <v>128</v>
      </c>
      <c r="G499" s="37"/>
      <c r="H499" s="37"/>
      <c r="I499" s="37"/>
      <c r="J499" s="37">
        <v>388</v>
      </c>
      <c r="K499" s="37">
        <v>4</v>
      </c>
      <c r="L499" s="37">
        <v>2</v>
      </c>
      <c r="M499" s="37"/>
      <c r="N499" s="37">
        <v>394</v>
      </c>
      <c r="O499" s="37"/>
      <c r="P499" s="37"/>
      <c r="Q499" s="37"/>
      <c r="R499" s="37">
        <v>0</v>
      </c>
      <c r="S499" s="37">
        <v>16</v>
      </c>
      <c r="T499" s="37">
        <v>99</v>
      </c>
      <c r="U499" s="37">
        <v>47</v>
      </c>
      <c r="V499" s="37"/>
      <c r="W499" s="37">
        <v>43</v>
      </c>
      <c r="X499" s="37">
        <v>2</v>
      </c>
      <c r="Y499" s="37">
        <v>0</v>
      </c>
      <c r="Z499" s="37">
        <v>8</v>
      </c>
      <c r="AA499" s="37">
        <v>43</v>
      </c>
      <c r="AB499" s="37">
        <v>15</v>
      </c>
      <c r="AC499" s="37">
        <v>144</v>
      </c>
      <c r="AD499" s="37">
        <v>0</v>
      </c>
      <c r="AE499" s="37"/>
      <c r="AF499" s="37">
        <v>417</v>
      </c>
      <c r="AG499" s="37"/>
      <c r="AH499" s="37"/>
      <c r="AI499" s="37"/>
      <c r="AJ499" s="37">
        <v>105</v>
      </c>
      <c r="AK499" s="37"/>
      <c r="AL499" s="37"/>
      <c r="AM499" s="37"/>
      <c r="AN499" s="37">
        <v>0</v>
      </c>
      <c r="AO499" s="37"/>
      <c r="AP499" s="37">
        <v>0</v>
      </c>
      <c r="AQ499" s="37"/>
      <c r="AR499" s="37"/>
      <c r="AS499" s="37"/>
      <c r="AT499" s="37">
        <v>28</v>
      </c>
    </row>
    <row r="500" spans="1:46" ht="20.100000000000001" customHeight="1" x14ac:dyDescent="0.2">
      <c r="B500" s="5"/>
      <c r="D500" s="38" t="s">
        <v>105</v>
      </c>
      <c r="F500" s="39">
        <v>73</v>
      </c>
      <c r="G500" s="40"/>
      <c r="H500" s="40"/>
      <c r="I500" s="40"/>
      <c r="J500" s="39">
        <v>354</v>
      </c>
      <c r="K500" s="39">
        <v>7</v>
      </c>
      <c r="L500" s="39">
        <v>0</v>
      </c>
      <c r="M500" s="40"/>
      <c r="N500" s="39">
        <v>361</v>
      </c>
      <c r="O500" s="40"/>
      <c r="P500" s="40"/>
      <c r="Q500" s="40"/>
      <c r="R500" s="39">
        <v>0</v>
      </c>
      <c r="S500" s="39">
        <v>15</v>
      </c>
      <c r="T500" s="39">
        <v>99</v>
      </c>
      <c r="U500" s="39">
        <v>54</v>
      </c>
      <c r="V500" s="40"/>
      <c r="W500" s="39">
        <v>36</v>
      </c>
      <c r="X500" s="39">
        <v>0</v>
      </c>
      <c r="Y500" s="39">
        <v>0</v>
      </c>
      <c r="Z500" s="39">
        <v>7</v>
      </c>
      <c r="AA500" s="39">
        <v>57</v>
      </c>
      <c r="AB500" s="39">
        <v>8</v>
      </c>
      <c r="AC500" s="39">
        <v>87</v>
      </c>
      <c r="AD500" s="39">
        <v>1</v>
      </c>
      <c r="AE500" s="40"/>
      <c r="AF500" s="39">
        <v>364</v>
      </c>
      <c r="AG500" s="40"/>
      <c r="AH500" s="40"/>
      <c r="AI500" s="40"/>
      <c r="AJ500" s="39">
        <v>70</v>
      </c>
      <c r="AK500" s="40"/>
      <c r="AL500" s="40"/>
      <c r="AM500" s="40"/>
      <c r="AN500" s="39">
        <v>0</v>
      </c>
      <c r="AO500" s="40"/>
      <c r="AP500" s="39">
        <v>0</v>
      </c>
      <c r="AQ500" s="40"/>
      <c r="AR500" s="40"/>
      <c r="AS500" s="40"/>
      <c r="AT500" s="39">
        <v>0</v>
      </c>
    </row>
    <row r="501" spans="1:46" ht="20.100000000000001" customHeight="1" x14ac:dyDescent="0.2">
      <c r="B501" s="5"/>
      <c r="D501" s="2" t="s">
        <v>106</v>
      </c>
      <c r="F501" s="37">
        <v>90</v>
      </c>
      <c r="G501" s="37"/>
      <c r="H501" s="37"/>
      <c r="I501" s="37"/>
      <c r="J501" s="37">
        <v>533</v>
      </c>
      <c r="K501" s="37">
        <v>5</v>
      </c>
      <c r="L501" s="37">
        <v>0</v>
      </c>
      <c r="M501" s="37"/>
      <c r="N501" s="37">
        <v>538</v>
      </c>
      <c r="O501" s="37"/>
      <c r="P501" s="37"/>
      <c r="Q501" s="37"/>
      <c r="R501" s="37">
        <v>0</v>
      </c>
      <c r="S501" s="37">
        <v>21</v>
      </c>
      <c r="T501" s="37">
        <v>119</v>
      </c>
      <c r="U501" s="37">
        <v>27</v>
      </c>
      <c r="V501" s="37"/>
      <c r="W501" s="37">
        <v>86</v>
      </c>
      <c r="X501" s="37">
        <v>2</v>
      </c>
      <c r="Y501" s="37">
        <v>0</v>
      </c>
      <c r="Z501" s="37">
        <v>19</v>
      </c>
      <c r="AA501" s="37">
        <v>73</v>
      </c>
      <c r="AB501" s="37">
        <v>13</v>
      </c>
      <c r="AC501" s="37">
        <v>150</v>
      </c>
      <c r="AD501" s="37">
        <v>1</v>
      </c>
      <c r="AE501" s="37"/>
      <c r="AF501" s="37">
        <v>511</v>
      </c>
      <c r="AG501" s="37"/>
      <c r="AH501" s="37"/>
      <c r="AI501" s="37"/>
      <c r="AJ501" s="37">
        <v>117</v>
      </c>
      <c r="AK501" s="37"/>
      <c r="AL501" s="37"/>
      <c r="AM501" s="37"/>
      <c r="AN501" s="37">
        <v>0</v>
      </c>
      <c r="AO501" s="37"/>
      <c r="AP501" s="37">
        <v>0</v>
      </c>
      <c r="AQ501" s="37"/>
      <c r="AR501" s="37"/>
      <c r="AS501" s="37"/>
      <c r="AT501" s="37">
        <v>0</v>
      </c>
    </row>
    <row r="502" spans="1:46" ht="20.100000000000001" customHeight="1" x14ac:dyDescent="0.2">
      <c r="B502" s="5"/>
      <c r="D502" s="38" t="s">
        <v>118</v>
      </c>
      <c r="F502" s="39">
        <v>112</v>
      </c>
      <c r="G502" s="40"/>
      <c r="H502" s="40"/>
      <c r="I502" s="40"/>
      <c r="J502" s="39">
        <v>533</v>
      </c>
      <c r="K502" s="39">
        <v>10</v>
      </c>
      <c r="L502" s="39">
        <v>5</v>
      </c>
      <c r="M502" s="40"/>
      <c r="N502" s="39">
        <v>548</v>
      </c>
      <c r="O502" s="40"/>
      <c r="P502" s="40"/>
      <c r="Q502" s="40"/>
      <c r="R502" s="39">
        <v>1</v>
      </c>
      <c r="S502" s="39">
        <v>18</v>
      </c>
      <c r="T502" s="39">
        <v>181</v>
      </c>
      <c r="U502" s="39">
        <v>71</v>
      </c>
      <c r="V502" s="40"/>
      <c r="W502" s="39">
        <v>40</v>
      </c>
      <c r="X502" s="39">
        <v>0</v>
      </c>
      <c r="Y502" s="39">
        <v>0</v>
      </c>
      <c r="Z502" s="39">
        <v>9</v>
      </c>
      <c r="AA502" s="39">
        <v>65</v>
      </c>
      <c r="AB502" s="39">
        <v>16</v>
      </c>
      <c r="AC502" s="39">
        <v>134</v>
      </c>
      <c r="AD502" s="39">
        <v>0</v>
      </c>
      <c r="AE502" s="40"/>
      <c r="AF502" s="39">
        <v>535</v>
      </c>
      <c r="AG502" s="40"/>
      <c r="AH502" s="40"/>
      <c r="AI502" s="40"/>
      <c r="AJ502" s="39">
        <v>125</v>
      </c>
      <c r="AK502" s="40"/>
      <c r="AL502" s="40"/>
      <c r="AM502" s="40"/>
      <c r="AN502" s="39">
        <v>0</v>
      </c>
      <c r="AO502" s="40"/>
      <c r="AP502" s="39">
        <v>0</v>
      </c>
      <c r="AQ502" s="40"/>
      <c r="AR502" s="40"/>
      <c r="AS502" s="40"/>
      <c r="AT502" s="39">
        <v>0</v>
      </c>
    </row>
    <row r="503" spans="1:46" ht="20.100000000000001" customHeight="1" x14ac:dyDescent="0.2">
      <c r="B503" s="5"/>
      <c r="D503" s="2" t="s">
        <v>176</v>
      </c>
      <c r="F503" s="37">
        <v>103</v>
      </c>
      <c r="G503" s="37"/>
      <c r="H503" s="37"/>
      <c r="I503" s="37"/>
      <c r="J503" s="37">
        <v>397</v>
      </c>
      <c r="K503" s="37">
        <v>7</v>
      </c>
      <c r="L503" s="37">
        <v>3</v>
      </c>
      <c r="M503" s="37"/>
      <c r="N503" s="37">
        <v>407</v>
      </c>
      <c r="O503" s="37"/>
      <c r="P503" s="37"/>
      <c r="Q503" s="37"/>
      <c r="R503" s="37">
        <v>0</v>
      </c>
      <c r="S503" s="37">
        <v>23</v>
      </c>
      <c r="T503" s="37">
        <v>82</v>
      </c>
      <c r="U503" s="37">
        <v>42</v>
      </c>
      <c r="V503" s="37"/>
      <c r="W503" s="37">
        <v>36</v>
      </c>
      <c r="X503" s="37">
        <v>0</v>
      </c>
      <c r="Y503" s="37">
        <v>0</v>
      </c>
      <c r="Z503" s="37">
        <v>7</v>
      </c>
      <c r="AA503" s="37">
        <v>36</v>
      </c>
      <c r="AB503" s="37">
        <v>12</v>
      </c>
      <c r="AC503" s="37">
        <v>155</v>
      </c>
      <c r="AD503" s="37">
        <v>0</v>
      </c>
      <c r="AE503" s="37"/>
      <c r="AF503" s="37">
        <v>393</v>
      </c>
      <c r="AG503" s="37"/>
      <c r="AH503" s="37"/>
      <c r="AI503" s="37"/>
      <c r="AJ503" s="37">
        <v>117</v>
      </c>
      <c r="AK503" s="37"/>
      <c r="AL503" s="37"/>
      <c r="AM503" s="37"/>
      <c r="AN503" s="37">
        <v>0</v>
      </c>
      <c r="AO503" s="37"/>
      <c r="AP503" s="37">
        <v>0</v>
      </c>
      <c r="AQ503" s="37"/>
      <c r="AR503" s="37"/>
      <c r="AS503" s="37"/>
      <c r="AT503" s="37">
        <v>0</v>
      </c>
    </row>
    <row r="504" spans="1:46"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spans="1:46" s="1" customFormat="1" ht="20.100000000000001" customHeight="1" x14ac:dyDescent="0.2">
      <c r="A505" s="3"/>
      <c r="B505" s="6"/>
      <c r="C505" s="42" t="s">
        <v>180</v>
      </c>
      <c r="D505" s="42"/>
      <c r="E505" s="5"/>
      <c r="F505" s="44">
        <v>1007</v>
      </c>
      <c r="G505" s="45"/>
      <c r="H505" s="45"/>
      <c r="I505" s="45"/>
      <c r="J505" s="44">
        <v>4262</v>
      </c>
      <c r="K505" s="44">
        <v>84</v>
      </c>
      <c r="L505" s="44">
        <v>27</v>
      </c>
      <c r="M505" s="45"/>
      <c r="N505" s="44">
        <v>4373</v>
      </c>
      <c r="O505" s="45"/>
      <c r="P505" s="45"/>
      <c r="Q505" s="45"/>
      <c r="R505" s="44">
        <v>7</v>
      </c>
      <c r="S505" s="44">
        <v>207</v>
      </c>
      <c r="T505" s="44">
        <v>1174</v>
      </c>
      <c r="U505" s="44">
        <v>379</v>
      </c>
      <c r="V505" s="45"/>
      <c r="W505" s="44">
        <v>440</v>
      </c>
      <c r="X505" s="44">
        <v>10</v>
      </c>
      <c r="Y505" s="44">
        <v>1</v>
      </c>
      <c r="Z505" s="44">
        <v>90</v>
      </c>
      <c r="AA505" s="44">
        <v>569</v>
      </c>
      <c r="AB505" s="44">
        <v>102</v>
      </c>
      <c r="AC505" s="44">
        <v>1352</v>
      </c>
      <c r="AD505" s="44">
        <v>4</v>
      </c>
      <c r="AE505" s="45"/>
      <c r="AF505" s="44">
        <v>4335</v>
      </c>
      <c r="AG505" s="45"/>
      <c r="AH505" s="45"/>
      <c r="AI505" s="45"/>
      <c r="AJ505" s="44">
        <v>1045</v>
      </c>
      <c r="AK505" s="45"/>
      <c r="AL505" s="45"/>
      <c r="AM505" s="45"/>
      <c r="AN505" s="44">
        <v>0</v>
      </c>
      <c r="AO505" s="45"/>
      <c r="AP505" s="44">
        <v>0</v>
      </c>
      <c r="AQ505" s="45"/>
      <c r="AR505" s="45"/>
      <c r="AS505" s="45"/>
      <c r="AT505" s="44">
        <v>147</v>
      </c>
    </row>
    <row r="506" spans="1:46"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row>
    <row r="507" spans="1:46" s="1" customFormat="1" ht="20.100000000000001" customHeight="1" x14ac:dyDescent="0.25">
      <c r="A507" s="3"/>
      <c r="B507" s="49" t="s">
        <v>299</v>
      </c>
      <c r="C507" s="50"/>
      <c r="D507" s="50"/>
      <c r="E507" s="5"/>
      <c r="F507" s="51">
        <v>1007</v>
      </c>
      <c r="G507" s="52"/>
      <c r="H507" s="52"/>
      <c r="I507" s="52"/>
      <c r="J507" s="51">
        <v>4262</v>
      </c>
      <c r="K507" s="51">
        <v>84</v>
      </c>
      <c r="L507" s="51">
        <v>27</v>
      </c>
      <c r="M507" s="52"/>
      <c r="N507" s="51">
        <v>4373</v>
      </c>
      <c r="O507" s="52"/>
      <c r="P507" s="52"/>
      <c r="Q507" s="52"/>
      <c r="R507" s="51">
        <v>7</v>
      </c>
      <c r="S507" s="51">
        <v>207</v>
      </c>
      <c r="T507" s="51">
        <v>1174</v>
      </c>
      <c r="U507" s="51">
        <v>379</v>
      </c>
      <c r="V507" s="52"/>
      <c r="W507" s="51">
        <v>440</v>
      </c>
      <c r="X507" s="51">
        <v>10</v>
      </c>
      <c r="Y507" s="51">
        <v>1</v>
      </c>
      <c r="Z507" s="51">
        <v>90</v>
      </c>
      <c r="AA507" s="51">
        <v>569</v>
      </c>
      <c r="AB507" s="51">
        <v>102</v>
      </c>
      <c r="AC507" s="51">
        <v>1352</v>
      </c>
      <c r="AD507" s="51">
        <v>4</v>
      </c>
      <c r="AE507" s="52"/>
      <c r="AF507" s="51">
        <v>4335</v>
      </c>
      <c r="AG507" s="52"/>
      <c r="AH507" s="52"/>
      <c r="AI507" s="52"/>
      <c r="AJ507" s="51">
        <v>1045</v>
      </c>
      <c r="AK507" s="52"/>
      <c r="AL507" s="52"/>
      <c r="AM507" s="52"/>
      <c r="AN507" s="51">
        <v>0</v>
      </c>
      <c r="AO507" s="52"/>
      <c r="AP507" s="51">
        <v>0</v>
      </c>
      <c r="AQ507" s="52"/>
      <c r="AR507" s="52"/>
      <c r="AS507" s="52"/>
      <c r="AT507" s="51">
        <v>147</v>
      </c>
    </row>
    <row r="508" spans="1:46"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spans="1:46"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spans="1:46"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spans="1:46" ht="20.100000000000001" customHeight="1" x14ac:dyDescent="0.2">
      <c r="D511" s="2" t="s">
        <v>124</v>
      </c>
      <c r="F511" s="37">
        <v>41</v>
      </c>
      <c r="G511" s="37"/>
      <c r="H511" s="37"/>
      <c r="I511" s="37"/>
      <c r="J511" s="37">
        <v>223</v>
      </c>
      <c r="K511" s="37">
        <v>7</v>
      </c>
      <c r="L511" s="37">
        <v>2</v>
      </c>
      <c r="M511" s="37"/>
      <c r="N511" s="37">
        <v>232</v>
      </c>
      <c r="O511" s="37"/>
      <c r="P511" s="37"/>
      <c r="Q511" s="37"/>
      <c r="R511" s="37">
        <v>0</v>
      </c>
      <c r="S511" s="37">
        <v>8</v>
      </c>
      <c r="T511" s="37">
        <v>58</v>
      </c>
      <c r="U511" s="37">
        <v>5</v>
      </c>
      <c r="V511" s="37"/>
      <c r="W511" s="37">
        <v>27</v>
      </c>
      <c r="X511" s="37">
        <v>0</v>
      </c>
      <c r="Y511" s="37">
        <v>0</v>
      </c>
      <c r="Z511" s="37">
        <v>3</v>
      </c>
      <c r="AA511" s="37">
        <v>31</v>
      </c>
      <c r="AB511" s="37">
        <v>5</v>
      </c>
      <c r="AC511" s="37">
        <v>86</v>
      </c>
      <c r="AD511" s="37">
        <v>0</v>
      </c>
      <c r="AE511" s="37"/>
      <c r="AF511" s="37">
        <v>223</v>
      </c>
      <c r="AG511" s="37"/>
      <c r="AH511" s="37"/>
      <c r="AI511" s="37"/>
      <c r="AJ511" s="37">
        <v>50</v>
      </c>
      <c r="AK511" s="37"/>
      <c r="AL511" s="37"/>
      <c r="AM511" s="37"/>
      <c r="AN511" s="37">
        <v>0</v>
      </c>
      <c r="AO511" s="37"/>
      <c r="AP511" s="37">
        <v>0</v>
      </c>
      <c r="AQ511" s="37"/>
      <c r="AR511" s="37"/>
      <c r="AS511" s="37"/>
      <c r="AT511" s="37">
        <v>0</v>
      </c>
    </row>
    <row r="512" spans="1:46" ht="20.100000000000001" customHeight="1" x14ac:dyDescent="0.2">
      <c r="D512" s="38" t="s">
        <v>99</v>
      </c>
      <c r="F512" s="39">
        <v>61</v>
      </c>
      <c r="G512" s="40"/>
      <c r="H512" s="40"/>
      <c r="I512" s="40"/>
      <c r="J512" s="39">
        <v>231</v>
      </c>
      <c r="K512" s="39">
        <v>2</v>
      </c>
      <c r="L512" s="39">
        <v>7</v>
      </c>
      <c r="M512" s="40"/>
      <c r="N512" s="39">
        <v>240</v>
      </c>
      <c r="O512" s="40"/>
      <c r="P512" s="40"/>
      <c r="Q512" s="40"/>
      <c r="R512" s="39">
        <v>0</v>
      </c>
      <c r="S512" s="39">
        <v>12</v>
      </c>
      <c r="T512" s="39">
        <v>42</v>
      </c>
      <c r="U512" s="39">
        <v>18</v>
      </c>
      <c r="V512" s="40"/>
      <c r="W512" s="39">
        <v>19</v>
      </c>
      <c r="X512" s="39">
        <v>0</v>
      </c>
      <c r="Y512" s="39">
        <v>1</v>
      </c>
      <c r="Z512" s="39">
        <v>10</v>
      </c>
      <c r="AA512" s="39">
        <v>37</v>
      </c>
      <c r="AB512" s="39">
        <v>2</v>
      </c>
      <c r="AC512" s="39">
        <v>87</v>
      </c>
      <c r="AD512" s="39">
        <v>2</v>
      </c>
      <c r="AE512" s="40"/>
      <c r="AF512" s="39">
        <v>230</v>
      </c>
      <c r="AG512" s="40"/>
      <c r="AH512" s="40"/>
      <c r="AI512" s="40"/>
      <c r="AJ512" s="39">
        <v>71</v>
      </c>
      <c r="AK512" s="40"/>
      <c r="AL512" s="40"/>
      <c r="AM512" s="40"/>
      <c r="AN512" s="39">
        <v>0</v>
      </c>
      <c r="AO512" s="40"/>
      <c r="AP512" s="39">
        <v>0</v>
      </c>
      <c r="AQ512" s="40"/>
      <c r="AR512" s="40"/>
      <c r="AS512" s="40"/>
      <c r="AT512" s="39">
        <v>0</v>
      </c>
    </row>
    <row r="513" spans="1:46" ht="20.100000000000001" customHeight="1" x14ac:dyDescent="0.2">
      <c r="D513" s="2" t="s">
        <v>100</v>
      </c>
      <c r="F513" s="37">
        <v>67</v>
      </c>
      <c r="G513" s="37"/>
      <c r="H513" s="37"/>
      <c r="I513" s="37"/>
      <c r="J513" s="37">
        <v>235</v>
      </c>
      <c r="K513" s="37">
        <v>4</v>
      </c>
      <c r="L513" s="37">
        <v>3</v>
      </c>
      <c r="M513" s="37"/>
      <c r="N513" s="37">
        <v>242</v>
      </c>
      <c r="O513" s="37"/>
      <c r="P513" s="37"/>
      <c r="Q513" s="37"/>
      <c r="R513" s="37">
        <v>0</v>
      </c>
      <c r="S513" s="37">
        <v>12</v>
      </c>
      <c r="T513" s="37">
        <v>63</v>
      </c>
      <c r="U513" s="37">
        <v>21</v>
      </c>
      <c r="V513" s="37"/>
      <c r="W513" s="37">
        <v>28</v>
      </c>
      <c r="X513" s="37">
        <v>2</v>
      </c>
      <c r="Y513" s="37">
        <v>0</v>
      </c>
      <c r="Z513" s="37">
        <v>3</v>
      </c>
      <c r="AA513" s="37">
        <v>13</v>
      </c>
      <c r="AB513" s="37">
        <v>0</v>
      </c>
      <c r="AC513" s="37">
        <v>87</v>
      </c>
      <c r="AD513" s="37">
        <v>0</v>
      </c>
      <c r="AE513" s="37"/>
      <c r="AF513" s="37">
        <v>229</v>
      </c>
      <c r="AG513" s="37"/>
      <c r="AH513" s="37"/>
      <c r="AI513" s="37"/>
      <c r="AJ513" s="37">
        <v>80</v>
      </c>
      <c r="AK513" s="37"/>
      <c r="AL513" s="37"/>
      <c r="AM513" s="37"/>
      <c r="AN513" s="37">
        <v>0</v>
      </c>
      <c r="AO513" s="37"/>
      <c r="AP513" s="37">
        <v>0</v>
      </c>
      <c r="AQ513" s="37"/>
      <c r="AR513" s="37"/>
      <c r="AS513" s="37"/>
      <c r="AT513" s="37">
        <v>0</v>
      </c>
    </row>
    <row r="514" spans="1:46" ht="20.100000000000001" customHeight="1" x14ac:dyDescent="0.2">
      <c r="D514" s="38" t="s">
        <v>101</v>
      </c>
      <c r="F514" s="39">
        <v>6</v>
      </c>
      <c r="G514" s="40"/>
      <c r="H514" s="40"/>
      <c r="I514" s="40"/>
      <c r="J514" s="39">
        <v>88</v>
      </c>
      <c r="K514" s="39">
        <v>5</v>
      </c>
      <c r="L514" s="39">
        <v>1</v>
      </c>
      <c r="M514" s="40"/>
      <c r="N514" s="39">
        <v>94</v>
      </c>
      <c r="O514" s="40"/>
      <c r="P514" s="40"/>
      <c r="Q514" s="40"/>
      <c r="R514" s="39">
        <v>0</v>
      </c>
      <c r="S514" s="39">
        <v>7</v>
      </c>
      <c r="T514" s="39">
        <v>26</v>
      </c>
      <c r="U514" s="39">
        <v>4</v>
      </c>
      <c r="V514" s="40"/>
      <c r="W514" s="39">
        <v>6</v>
      </c>
      <c r="X514" s="39">
        <v>0</v>
      </c>
      <c r="Y514" s="39">
        <v>0</v>
      </c>
      <c r="Z514" s="39">
        <v>2</v>
      </c>
      <c r="AA514" s="39">
        <v>8</v>
      </c>
      <c r="AB514" s="39">
        <v>3</v>
      </c>
      <c r="AC514" s="39">
        <v>30</v>
      </c>
      <c r="AD514" s="39">
        <v>0</v>
      </c>
      <c r="AE514" s="40"/>
      <c r="AF514" s="39">
        <v>86</v>
      </c>
      <c r="AG514" s="40"/>
      <c r="AH514" s="40"/>
      <c r="AI514" s="40"/>
      <c r="AJ514" s="39">
        <v>14</v>
      </c>
      <c r="AK514" s="40"/>
      <c r="AL514" s="40"/>
      <c r="AM514" s="40"/>
      <c r="AN514" s="39">
        <v>0</v>
      </c>
      <c r="AO514" s="40"/>
      <c r="AP514" s="39">
        <v>0</v>
      </c>
      <c r="AQ514" s="40"/>
      <c r="AR514" s="40"/>
      <c r="AS514" s="40"/>
      <c r="AT514" s="39">
        <v>0</v>
      </c>
    </row>
    <row r="515" spans="1:46" ht="20.100000000000001" customHeight="1" x14ac:dyDescent="0.2">
      <c r="D515" s="2" t="s">
        <v>115</v>
      </c>
      <c r="F515" s="37">
        <v>16</v>
      </c>
      <c r="G515" s="37"/>
      <c r="H515" s="37"/>
      <c r="I515" s="37"/>
      <c r="J515" s="37">
        <v>80</v>
      </c>
      <c r="K515" s="37">
        <v>0</v>
      </c>
      <c r="L515" s="37">
        <v>4</v>
      </c>
      <c r="M515" s="37"/>
      <c r="N515" s="37">
        <v>84</v>
      </c>
      <c r="O515" s="37"/>
      <c r="P515" s="37"/>
      <c r="Q515" s="37"/>
      <c r="R515" s="37">
        <v>0</v>
      </c>
      <c r="S515" s="37">
        <v>2</v>
      </c>
      <c r="T515" s="37">
        <v>23</v>
      </c>
      <c r="U515" s="37">
        <v>7</v>
      </c>
      <c r="V515" s="37"/>
      <c r="W515" s="37">
        <v>10</v>
      </c>
      <c r="X515" s="37">
        <v>0</v>
      </c>
      <c r="Y515" s="37">
        <v>0</v>
      </c>
      <c r="Z515" s="37">
        <v>10</v>
      </c>
      <c r="AA515" s="37">
        <v>10</v>
      </c>
      <c r="AB515" s="37">
        <v>5</v>
      </c>
      <c r="AC515" s="37">
        <v>22</v>
      </c>
      <c r="AD515" s="37">
        <v>0</v>
      </c>
      <c r="AE515" s="37"/>
      <c r="AF515" s="37">
        <v>89</v>
      </c>
      <c r="AG515" s="37"/>
      <c r="AH515" s="37"/>
      <c r="AI515" s="37"/>
      <c r="AJ515" s="37">
        <v>11</v>
      </c>
      <c r="AK515" s="37"/>
      <c r="AL515" s="37"/>
      <c r="AM515" s="37"/>
      <c r="AN515" s="37">
        <v>0</v>
      </c>
      <c r="AO515" s="37"/>
      <c r="AP515" s="37">
        <v>0</v>
      </c>
      <c r="AQ515" s="37"/>
      <c r="AR515" s="37"/>
      <c r="AS515" s="37"/>
      <c r="AT515" s="37">
        <v>0</v>
      </c>
    </row>
    <row r="516" spans="1:46" ht="20.100000000000001" customHeight="1" x14ac:dyDescent="0.2">
      <c r="D516" s="38" t="s">
        <v>116</v>
      </c>
      <c r="F516" s="39">
        <v>26</v>
      </c>
      <c r="G516" s="40"/>
      <c r="H516" s="40"/>
      <c r="I516" s="40"/>
      <c r="J516" s="39">
        <v>80</v>
      </c>
      <c r="K516" s="39">
        <v>1</v>
      </c>
      <c r="L516" s="39">
        <v>4</v>
      </c>
      <c r="M516" s="40"/>
      <c r="N516" s="39">
        <v>85</v>
      </c>
      <c r="O516" s="40"/>
      <c r="P516" s="40"/>
      <c r="Q516" s="40"/>
      <c r="R516" s="39">
        <v>0</v>
      </c>
      <c r="S516" s="39">
        <v>8</v>
      </c>
      <c r="T516" s="39">
        <v>18</v>
      </c>
      <c r="U516" s="39">
        <v>4</v>
      </c>
      <c r="V516" s="40"/>
      <c r="W516" s="39">
        <v>6</v>
      </c>
      <c r="X516" s="39">
        <v>0</v>
      </c>
      <c r="Y516" s="39">
        <v>0</v>
      </c>
      <c r="Z516" s="39">
        <v>6</v>
      </c>
      <c r="AA516" s="39">
        <v>7</v>
      </c>
      <c r="AB516" s="39">
        <v>4</v>
      </c>
      <c r="AC516" s="39">
        <v>28</v>
      </c>
      <c r="AD516" s="39">
        <v>0</v>
      </c>
      <c r="AE516" s="40"/>
      <c r="AF516" s="39">
        <v>81</v>
      </c>
      <c r="AG516" s="40"/>
      <c r="AH516" s="40"/>
      <c r="AI516" s="40"/>
      <c r="AJ516" s="39">
        <v>30</v>
      </c>
      <c r="AK516" s="40"/>
      <c r="AL516" s="40"/>
      <c r="AM516" s="40"/>
      <c r="AN516" s="39">
        <v>0</v>
      </c>
      <c r="AO516" s="40"/>
      <c r="AP516" s="39">
        <v>0</v>
      </c>
      <c r="AQ516" s="40"/>
      <c r="AR516" s="40"/>
      <c r="AS516" s="40"/>
      <c r="AT516" s="39">
        <v>0</v>
      </c>
    </row>
    <row r="517" spans="1:46" ht="20.100000000000001" customHeight="1" x14ac:dyDescent="0.2">
      <c r="D517" s="2" t="s">
        <v>117</v>
      </c>
      <c r="F517" s="37">
        <v>14</v>
      </c>
      <c r="G517" s="37"/>
      <c r="H517" s="37"/>
      <c r="I517" s="37"/>
      <c r="J517" s="37">
        <v>91</v>
      </c>
      <c r="K517" s="37">
        <v>0</v>
      </c>
      <c r="L517" s="37">
        <v>0</v>
      </c>
      <c r="M517" s="37"/>
      <c r="N517" s="37">
        <v>91</v>
      </c>
      <c r="O517" s="37"/>
      <c r="P517" s="37"/>
      <c r="Q517" s="37"/>
      <c r="R517" s="37">
        <v>0</v>
      </c>
      <c r="S517" s="37">
        <v>3</v>
      </c>
      <c r="T517" s="37">
        <v>29</v>
      </c>
      <c r="U517" s="37">
        <v>4</v>
      </c>
      <c r="V517" s="37"/>
      <c r="W517" s="37">
        <v>12</v>
      </c>
      <c r="X517" s="37">
        <v>0</v>
      </c>
      <c r="Y517" s="37">
        <v>0</v>
      </c>
      <c r="Z517" s="37">
        <v>7</v>
      </c>
      <c r="AA517" s="37">
        <v>4</v>
      </c>
      <c r="AB517" s="37">
        <v>2</v>
      </c>
      <c r="AC517" s="37">
        <v>29</v>
      </c>
      <c r="AD517" s="37">
        <v>0</v>
      </c>
      <c r="AE517" s="37"/>
      <c r="AF517" s="37">
        <v>90</v>
      </c>
      <c r="AG517" s="37"/>
      <c r="AH517" s="37"/>
      <c r="AI517" s="37"/>
      <c r="AJ517" s="37">
        <v>15</v>
      </c>
      <c r="AK517" s="37"/>
      <c r="AL517" s="37"/>
      <c r="AM517" s="37"/>
      <c r="AN517" s="37">
        <v>0</v>
      </c>
      <c r="AO517" s="37"/>
      <c r="AP517" s="37">
        <v>0</v>
      </c>
      <c r="AQ517" s="37"/>
      <c r="AR517" s="37"/>
      <c r="AS517" s="37"/>
      <c r="AT517" s="37">
        <v>0</v>
      </c>
    </row>
    <row r="518" spans="1:46" ht="20.100000000000001" customHeight="1" x14ac:dyDescent="0.2">
      <c r="D518" s="38" t="s">
        <v>105</v>
      </c>
      <c r="F518" s="39">
        <v>51</v>
      </c>
      <c r="G518" s="40"/>
      <c r="H518" s="40"/>
      <c r="I518" s="40"/>
      <c r="J518" s="39">
        <v>239</v>
      </c>
      <c r="K518" s="39">
        <v>3</v>
      </c>
      <c r="L518" s="39">
        <v>2</v>
      </c>
      <c r="M518" s="40"/>
      <c r="N518" s="39">
        <v>244</v>
      </c>
      <c r="O518" s="40"/>
      <c r="P518" s="40"/>
      <c r="Q518" s="40"/>
      <c r="R518" s="39">
        <v>0</v>
      </c>
      <c r="S518" s="39">
        <v>5</v>
      </c>
      <c r="T518" s="39">
        <v>64</v>
      </c>
      <c r="U518" s="39">
        <v>27</v>
      </c>
      <c r="V518" s="40"/>
      <c r="W518" s="39">
        <v>42</v>
      </c>
      <c r="X518" s="39">
        <v>0</v>
      </c>
      <c r="Y518" s="39">
        <v>0</v>
      </c>
      <c r="Z518" s="39">
        <v>9</v>
      </c>
      <c r="AA518" s="39">
        <v>29</v>
      </c>
      <c r="AB518" s="39">
        <v>8</v>
      </c>
      <c r="AC518" s="39">
        <v>56</v>
      </c>
      <c r="AD518" s="39">
        <v>0</v>
      </c>
      <c r="AE518" s="40"/>
      <c r="AF518" s="39">
        <v>240</v>
      </c>
      <c r="AG518" s="40"/>
      <c r="AH518" s="40"/>
      <c r="AI518" s="40"/>
      <c r="AJ518" s="39">
        <v>55</v>
      </c>
      <c r="AK518" s="40"/>
      <c r="AL518" s="40"/>
      <c r="AM518" s="40"/>
      <c r="AN518" s="39">
        <v>0</v>
      </c>
      <c r="AO518" s="40"/>
      <c r="AP518" s="39">
        <v>0</v>
      </c>
      <c r="AQ518" s="40"/>
      <c r="AR518" s="40"/>
      <c r="AS518" s="40"/>
      <c r="AT518" s="39">
        <v>0</v>
      </c>
    </row>
    <row r="519" spans="1:46" ht="20.100000000000001" customHeight="1" x14ac:dyDescent="0.2">
      <c r="D519" s="2" t="s">
        <v>106</v>
      </c>
      <c r="F519" s="37">
        <v>15</v>
      </c>
      <c r="G519" s="37"/>
      <c r="H519" s="37"/>
      <c r="I519" s="37"/>
      <c r="J519" s="37">
        <v>82</v>
      </c>
      <c r="K519" s="37">
        <v>3</v>
      </c>
      <c r="L519" s="37">
        <v>2</v>
      </c>
      <c r="M519" s="37"/>
      <c r="N519" s="37">
        <v>87</v>
      </c>
      <c r="O519" s="37"/>
      <c r="P519" s="37"/>
      <c r="Q519" s="37"/>
      <c r="R519" s="37">
        <v>0</v>
      </c>
      <c r="S519" s="37">
        <v>4</v>
      </c>
      <c r="T519" s="37">
        <v>10</v>
      </c>
      <c r="U519" s="37">
        <v>2</v>
      </c>
      <c r="V519" s="37"/>
      <c r="W519" s="37">
        <v>4</v>
      </c>
      <c r="X519" s="37">
        <v>0</v>
      </c>
      <c r="Y519" s="37">
        <v>0</v>
      </c>
      <c r="Z519" s="37">
        <v>2</v>
      </c>
      <c r="AA519" s="37">
        <v>12</v>
      </c>
      <c r="AB519" s="37">
        <v>7</v>
      </c>
      <c r="AC519" s="37">
        <v>50</v>
      </c>
      <c r="AD519" s="37">
        <v>0</v>
      </c>
      <c r="AE519" s="37"/>
      <c r="AF519" s="37">
        <v>91</v>
      </c>
      <c r="AG519" s="37"/>
      <c r="AH519" s="37"/>
      <c r="AI519" s="37"/>
      <c r="AJ519" s="37">
        <v>11</v>
      </c>
      <c r="AK519" s="37"/>
      <c r="AL519" s="37"/>
      <c r="AM519" s="37"/>
      <c r="AN519" s="37">
        <v>0</v>
      </c>
      <c r="AO519" s="37"/>
      <c r="AP519" s="37">
        <v>0</v>
      </c>
      <c r="AQ519" s="37"/>
      <c r="AR519" s="37"/>
      <c r="AS519" s="37"/>
      <c r="AT519" s="37">
        <v>0</v>
      </c>
    </row>
    <row r="520" spans="1:46" ht="20.100000000000001" customHeight="1" x14ac:dyDescent="0.2">
      <c r="D520" s="38" t="s">
        <v>118</v>
      </c>
      <c r="F520" s="39">
        <v>42</v>
      </c>
      <c r="G520" s="40"/>
      <c r="H520" s="40"/>
      <c r="I520" s="40"/>
      <c r="J520" s="39">
        <v>226</v>
      </c>
      <c r="K520" s="39">
        <v>2</v>
      </c>
      <c r="L520" s="39">
        <v>2</v>
      </c>
      <c r="M520" s="40"/>
      <c r="N520" s="39">
        <v>230</v>
      </c>
      <c r="O520" s="40"/>
      <c r="P520" s="40"/>
      <c r="Q520" s="40"/>
      <c r="R520" s="39">
        <v>2</v>
      </c>
      <c r="S520" s="39">
        <v>16</v>
      </c>
      <c r="T520" s="39">
        <v>51</v>
      </c>
      <c r="U520" s="39">
        <v>13</v>
      </c>
      <c r="V520" s="40"/>
      <c r="W520" s="39">
        <v>43</v>
      </c>
      <c r="X520" s="39">
        <v>0</v>
      </c>
      <c r="Y520" s="39">
        <v>0</v>
      </c>
      <c r="Z520" s="39">
        <v>9</v>
      </c>
      <c r="AA520" s="39">
        <v>28</v>
      </c>
      <c r="AB520" s="39">
        <v>0</v>
      </c>
      <c r="AC520" s="39">
        <v>85</v>
      </c>
      <c r="AD520" s="39">
        <v>0</v>
      </c>
      <c r="AE520" s="40"/>
      <c r="AF520" s="39">
        <v>247</v>
      </c>
      <c r="AG520" s="40"/>
      <c r="AH520" s="40"/>
      <c r="AI520" s="40"/>
      <c r="AJ520" s="39">
        <v>25</v>
      </c>
      <c r="AK520" s="40"/>
      <c r="AL520" s="40"/>
      <c r="AM520" s="40"/>
      <c r="AN520" s="39">
        <v>0</v>
      </c>
      <c r="AO520" s="40"/>
      <c r="AP520" s="39">
        <v>0</v>
      </c>
      <c r="AQ520" s="40"/>
      <c r="AR520" s="40"/>
      <c r="AS520" s="40"/>
      <c r="AT520" s="39">
        <v>0</v>
      </c>
    </row>
    <row r="521" spans="1:46"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spans="1:46" s="1" customFormat="1" ht="20.100000000000001" customHeight="1" x14ac:dyDescent="0.2">
      <c r="A522" s="3"/>
      <c r="B522" s="6"/>
      <c r="C522" s="42" t="s">
        <v>180</v>
      </c>
      <c r="D522" s="42"/>
      <c r="E522" s="5"/>
      <c r="F522" s="44">
        <v>339</v>
      </c>
      <c r="G522" s="45"/>
      <c r="H522" s="45"/>
      <c r="I522" s="45"/>
      <c r="J522" s="44">
        <v>1575</v>
      </c>
      <c r="K522" s="44">
        <v>27</v>
      </c>
      <c r="L522" s="44">
        <v>27</v>
      </c>
      <c r="M522" s="45"/>
      <c r="N522" s="44">
        <v>1629</v>
      </c>
      <c r="O522" s="45"/>
      <c r="P522" s="45"/>
      <c r="Q522" s="45"/>
      <c r="R522" s="44">
        <v>2</v>
      </c>
      <c r="S522" s="44">
        <v>77</v>
      </c>
      <c r="T522" s="44">
        <v>384</v>
      </c>
      <c r="U522" s="44">
        <v>105</v>
      </c>
      <c r="V522" s="45"/>
      <c r="W522" s="44">
        <v>197</v>
      </c>
      <c r="X522" s="44">
        <v>2</v>
      </c>
      <c r="Y522" s="44">
        <v>1</v>
      </c>
      <c r="Z522" s="44">
        <v>61</v>
      </c>
      <c r="AA522" s="44">
        <v>179</v>
      </c>
      <c r="AB522" s="44">
        <v>36</v>
      </c>
      <c r="AC522" s="44">
        <v>560</v>
      </c>
      <c r="AD522" s="44">
        <v>2</v>
      </c>
      <c r="AE522" s="45"/>
      <c r="AF522" s="44">
        <v>1606</v>
      </c>
      <c r="AG522" s="45"/>
      <c r="AH522" s="45"/>
      <c r="AI522" s="45"/>
      <c r="AJ522" s="44">
        <v>362</v>
      </c>
      <c r="AK522" s="45"/>
      <c r="AL522" s="45"/>
      <c r="AM522" s="45"/>
      <c r="AN522" s="44">
        <v>0</v>
      </c>
      <c r="AO522" s="45"/>
      <c r="AP522" s="44">
        <v>0</v>
      </c>
      <c r="AQ522" s="45"/>
      <c r="AR522" s="45"/>
      <c r="AS522" s="45"/>
      <c r="AT522" s="44">
        <v>0</v>
      </c>
    </row>
    <row r="523" spans="1:46"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row>
    <row r="524" spans="1:46" s="1" customFormat="1" ht="20.100000000000001" customHeight="1" x14ac:dyDescent="0.25">
      <c r="A524" s="3"/>
      <c r="B524" s="49" t="s">
        <v>301</v>
      </c>
      <c r="C524" s="50"/>
      <c r="D524" s="50"/>
      <c r="E524" s="5"/>
      <c r="F524" s="51">
        <v>339</v>
      </c>
      <c r="G524" s="52"/>
      <c r="H524" s="52"/>
      <c r="I524" s="52"/>
      <c r="J524" s="51">
        <v>1575</v>
      </c>
      <c r="K524" s="51">
        <v>27</v>
      </c>
      <c r="L524" s="51">
        <v>27</v>
      </c>
      <c r="M524" s="52"/>
      <c r="N524" s="51">
        <v>1629</v>
      </c>
      <c r="O524" s="52"/>
      <c r="P524" s="52"/>
      <c r="Q524" s="52"/>
      <c r="R524" s="51">
        <v>2</v>
      </c>
      <c r="S524" s="51">
        <v>77</v>
      </c>
      <c r="T524" s="51">
        <v>384</v>
      </c>
      <c r="U524" s="51">
        <v>105</v>
      </c>
      <c r="V524" s="52"/>
      <c r="W524" s="51">
        <v>197</v>
      </c>
      <c r="X524" s="51">
        <v>2</v>
      </c>
      <c r="Y524" s="51">
        <v>1</v>
      </c>
      <c r="Z524" s="51">
        <v>61</v>
      </c>
      <c r="AA524" s="51">
        <v>179</v>
      </c>
      <c r="AB524" s="51">
        <v>36</v>
      </c>
      <c r="AC524" s="51">
        <v>560</v>
      </c>
      <c r="AD524" s="51">
        <v>2</v>
      </c>
      <c r="AE524" s="52"/>
      <c r="AF524" s="51">
        <v>1606</v>
      </c>
      <c r="AG524" s="52"/>
      <c r="AH524" s="52"/>
      <c r="AI524" s="52"/>
      <c r="AJ524" s="51">
        <v>362</v>
      </c>
      <c r="AK524" s="52"/>
      <c r="AL524" s="52"/>
      <c r="AM524" s="52"/>
      <c r="AN524" s="51">
        <v>0</v>
      </c>
      <c r="AO524" s="52"/>
      <c r="AP524" s="51">
        <v>0</v>
      </c>
      <c r="AQ524" s="52"/>
      <c r="AR524" s="52"/>
      <c r="AS524" s="52"/>
      <c r="AT524" s="51">
        <v>0</v>
      </c>
    </row>
    <row r="525" spans="1:46"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spans="1:46"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spans="1:46"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spans="1:46" ht="20.100000000000001" customHeight="1" x14ac:dyDescent="0.2">
      <c r="D528" s="2" t="s">
        <v>98</v>
      </c>
      <c r="F528" s="37">
        <v>71</v>
      </c>
      <c r="G528" s="37"/>
      <c r="H528" s="37"/>
      <c r="I528" s="37"/>
      <c r="J528" s="37">
        <v>272</v>
      </c>
      <c r="K528" s="37">
        <v>3</v>
      </c>
      <c r="L528" s="37">
        <v>3</v>
      </c>
      <c r="M528" s="37"/>
      <c r="N528" s="37">
        <v>278</v>
      </c>
      <c r="O528" s="37"/>
      <c r="P528" s="37"/>
      <c r="Q528" s="37"/>
      <c r="R528" s="37">
        <v>3</v>
      </c>
      <c r="S528" s="37">
        <v>16</v>
      </c>
      <c r="T528" s="37">
        <v>54</v>
      </c>
      <c r="U528" s="37">
        <v>17</v>
      </c>
      <c r="V528" s="37"/>
      <c r="W528" s="37">
        <v>30</v>
      </c>
      <c r="X528" s="37">
        <v>3</v>
      </c>
      <c r="Y528" s="37">
        <v>2</v>
      </c>
      <c r="Z528" s="37">
        <v>2</v>
      </c>
      <c r="AA528" s="37">
        <v>36</v>
      </c>
      <c r="AB528" s="37">
        <v>8</v>
      </c>
      <c r="AC528" s="37">
        <v>118</v>
      </c>
      <c r="AD528" s="37">
        <v>1</v>
      </c>
      <c r="AE528" s="37"/>
      <c r="AF528" s="37">
        <v>290</v>
      </c>
      <c r="AG528" s="37"/>
      <c r="AH528" s="37"/>
      <c r="AI528" s="37"/>
      <c r="AJ528" s="37">
        <v>59</v>
      </c>
      <c r="AK528" s="37"/>
      <c r="AL528" s="37"/>
      <c r="AM528" s="37"/>
      <c r="AN528" s="37">
        <v>0</v>
      </c>
      <c r="AO528" s="37"/>
      <c r="AP528" s="37">
        <v>0</v>
      </c>
      <c r="AQ528" s="37"/>
      <c r="AR528" s="37"/>
      <c r="AS528" s="37"/>
      <c r="AT528" s="37">
        <v>113</v>
      </c>
    </row>
    <row r="529" spans="1:46" ht="20.100000000000001" customHeight="1" x14ac:dyDescent="0.2">
      <c r="D529" s="38" t="s">
        <v>99</v>
      </c>
      <c r="F529" s="39">
        <v>23</v>
      </c>
      <c r="G529" s="40"/>
      <c r="H529" s="40"/>
      <c r="I529" s="40"/>
      <c r="J529" s="39">
        <v>243</v>
      </c>
      <c r="K529" s="39">
        <v>3</v>
      </c>
      <c r="L529" s="39">
        <v>2</v>
      </c>
      <c r="M529" s="40"/>
      <c r="N529" s="39">
        <v>248</v>
      </c>
      <c r="O529" s="40"/>
      <c r="P529" s="40"/>
      <c r="Q529" s="40"/>
      <c r="R529" s="39">
        <v>6</v>
      </c>
      <c r="S529" s="39">
        <v>9</v>
      </c>
      <c r="T529" s="39">
        <v>49</v>
      </c>
      <c r="U529" s="39">
        <v>16</v>
      </c>
      <c r="V529" s="40"/>
      <c r="W529" s="39">
        <v>31</v>
      </c>
      <c r="X529" s="39">
        <v>0</v>
      </c>
      <c r="Y529" s="39">
        <v>0</v>
      </c>
      <c r="Z529" s="39">
        <v>6</v>
      </c>
      <c r="AA529" s="39">
        <v>23</v>
      </c>
      <c r="AB529" s="39">
        <v>4</v>
      </c>
      <c r="AC529" s="39">
        <v>119</v>
      </c>
      <c r="AD529" s="39">
        <v>0</v>
      </c>
      <c r="AE529" s="40"/>
      <c r="AF529" s="39">
        <v>263</v>
      </c>
      <c r="AG529" s="40"/>
      <c r="AH529" s="40"/>
      <c r="AI529" s="40"/>
      <c r="AJ529" s="39">
        <v>8</v>
      </c>
      <c r="AK529" s="40"/>
      <c r="AL529" s="40"/>
      <c r="AM529" s="40"/>
      <c r="AN529" s="39">
        <v>0</v>
      </c>
      <c r="AO529" s="40"/>
      <c r="AP529" s="39">
        <v>0</v>
      </c>
      <c r="AQ529" s="40"/>
      <c r="AR529" s="40"/>
      <c r="AS529" s="40"/>
      <c r="AT529" s="39">
        <v>19</v>
      </c>
    </row>
    <row r="530" spans="1:46" ht="20.100000000000001" customHeight="1" x14ac:dyDescent="0.2">
      <c r="D530" s="2" t="s">
        <v>113</v>
      </c>
      <c r="F530" s="37">
        <v>109</v>
      </c>
      <c r="G530" s="37"/>
      <c r="H530" s="37"/>
      <c r="I530" s="37"/>
      <c r="J530" s="37">
        <v>231</v>
      </c>
      <c r="K530" s="37">
        <v>5</v>
      </c>
      <c r="L530" s="37">
        <v>3</v>
      </c>
      <c r="M530" s="37"/>
      <c r="N530" s="37">
        <v>239</v>
      </c>
      <c r="O530" s="37"/>
      <c r="P530" s="37"/>
      <c r="Q530" s="37"/>
      <c r="R530" s="37">
        <v>1</v>
      </c>
      <c r="S530" s="37">
        <v>3</v>
      </c>
      <c r="T530" s="37">
        <v>63</v>
      </c>
      <c r="U530" s="37">
        <v>20</v>
      </c>
      <c r="V530" s="37"/>
      <c r="W530" s="37">
        <v>33</v>
      </c>
      <c r="X530" s="37">
        <v>1</v>
      </c>
      <c r="Y530" s="37">
        <v>0</v>
      </c>
      <c r="Z530" s="37">
        <v>11</v>
      </c>
      <c r="AA530" s="37">
        <v>27</v>
      </c>
      <c r="AB530" s="37">
        <v>3</v>
      </c>
      <c r="AC530" s="37">
        <v>93</v>
      </c>
      <c r="AD530" s="37">
        <v>0</v>
      </c>
      <c r="AE530" s="37"/>
      <c r="AF530" s="37">
        <v>255</v>
      </c>
      <c r="AG530" s="37"/>
      <c r="AH530" s="37"/>
      <c r="AI530" s="37"/>
      <c r="AJ530" s="37">
        <v>93</v>
      </c>
      <c r="AK530" s="37"/>
      <c r="AL530" s="37"/>
      <c r="AM530" s="37"/>
      <c r="AN530" s="37">
        <v>0</v>
      </c>
      <c r="AO530" s="37"/>
      <c r="AP530" s="37">
        <v>0</v>
      </c>
      <c r="AQ530" s="37"/>
      <c r="AR530" s="37"/>
      <c r="AS530" s="37"/>
      <c r="AT530" s="37">
        <v>110</v>
      </c>
    </row>
    <row r="531" spans="1:46" ht="20.100000000000001" customHeight="1" x14ac:dyDescent="0.2">
      <c r="D531" s="38" t="s">
        <v>101</v>
      </c>
      <c r="F531" s="39">
        <v>61</v>
      </c>
      <c r="G531" s="40"/>
      <c r="H531" s="40"/>
      <c r="I531" s="40"/>
      <c r="J531" s="39">
        <v>201</v>
      </c>
      <c r="K531" s="39">
        <v>2</v>
      </c>
      <c r="L531" s="39">
        <v>1</v>
      </c>
      <c r="M531" s="40"/>
      <c r="N531" s="39">
        <v>204</v>
      </c>
      <c r="O531" s="40"/>
      <c r="P531" s="40"/>
      <c r="Q531" s="40"/>
      <c r="R531" s="39">
        <v>0</v>
      </c>
      <c r="S531" s="39">
        <v>7</v>
      </c>
      <c r="T531" s="39">
        <v>47</v>
      </c>
      <c r="U531" s="39">
        <v>29</v>
      </c>
      <c r="V531" s="40"/>
      <c r="W531" s="39">
        <v>18</v>
      </c>
      <c r="X531" s="39">
        <v>1</v>
      </c>
      <c r="Y531" s="39">
        <v>0</v>
      </c>
      <c r="Z531" s="39">
        <v>6</v>
      </c>
      <c r="AA531" s="39">
        <v>17</v>
      </c>
      <c r="AB531" s="39">
        <v>10</v>
      </c>
      <c r="AC531" s="39">
        <v>79</v>
      </c>
      <c r="AD531" s="39">
        <v>0</v>
      </c>
      <c r="AE531" s="40"/>
      <c r="AF531" s="39">
        <v>214</v>
      </c>
      <c r="AG531" s="40"/>
      <c r="AH531" s="40"/>
      <c r="AI531" s="40"/>
      <c r="AJ531" s="39">
        <v>51</v>
      </c>
      <c r="AK531" s="40"/>
      <c r="AL531" s="40"/>
      <c r="AM531" s="40"/>
      <c r="AN531" s="39">
        <v>0</v>
      </c>
      <c r="AO531" s="40"/>
      <c r="AP531" s="39">
        <v>0</v>
      </c>
      <c r="AQ531" s="40"/>
      <c r="AR531" s="40"/>
      <c r="AS531" s="40"/>
      <c r="AT531" s="39">
        <v>79</v>
      </c>
    </row>
    <row r="532" spans="1:46" ht="20.100000000000001" customHeight="1" x14ac:dyDescent="0.2">
      <c r="D532" s="2" t="s">
        <v>372</v>
      </c>
      <c r="F532" s="37">
        <v>161</v>
      </c>
      <c r="G532" s="37"/>
      <c r="H532" s="37"/>
      <c r="I532" s="37"/>
      <c r="J532" s="37">
        <v>218</v>
      </c>
      <c r="K532" s="37">
        <v>6</v>
      </c>
      <c r="L532" s="37">
        <v>1</v>
      </c>
      <c r="M532" s="37"/>
      <c r="N532" s="37">
        <v>225</v>
      </c>
      <c r="O532" s="37"/>
      <c r="P532" s="37"/>
      <c r="Q532" s="37"/>
      <c r="R532" s="37">
        <v>0</v>
      </c>
      <c r="S532" s="37">
        <v>6</v>
      </c>
      <c r="T532" s="37">
        <v>70</v>
      </c>
      <c r="U532" s="37">
        <v>16</v>
      </c>
      <c r="V532" s="37"/>
      <c r="W532" s="37">
        <v>26</v>
      </c>
      <c r="X532" s="37">
        <v>0</v>
      </c>
      <c r="Y532" s="37">
        <v>0</v>
      </c>
      <c r="Z532" s="37">
        <v>7</v>
      </c>
      <c r="AA532" s="37">
        <v>33</v>
      </c>
      <c r="AB532" s="37">
        <v>9</v>
      </c>
      <c r="AC532" s="37">
        <v>83</v>
      </c>
      <c r="AD532" s="37">
        <v>0</v>
      </c>
      <c r="AE532" s="37"/>
      <c r="AF532" s="37">
        <v>250</v>
      </c>
      <c r="AG532" s="37"/>
      <c r="AH532" s="37"/>
      <c r="AI532" s="37"/>
      <c r="AJ532" s="37">
        <v>139</v>
      </c>
      <c r="AK532" s="37"/>
      <c r="AL532" s="37"/>
      <c r="AM532" s="37"/>
      <c r="AN532" s="37">
        <v>0</v>
      </c>
      <c r="AO532" s="37"/>
      <c r="AP532" s="37">
        <v>0</v>
      </c>
      <c r="AQ532" s="37"/>
      <c r="AR532" s="37"/>
      <c r="AS532" s="37"/>
      <c r="AT532" s="37">
        <v>61</v>
      </c>
    </row>
    <row r="533" spans="1:46" ht="20.100000000000001" customHeight="1" x14ac:dyDescent="0.2">
      <c r="D533" s="38" t="s">
        <v>116</v>
      </c>
      <c r="F533" s="39">
        <v>32</v>
      </c>
      <c r="G533" s="40"/>
      <c r="H533" s="40"/>
      <c r="I533" s="40"/>
      <c r="J533" s="39">
        <v>210</v>
      </c>
      <c r="K533" s="39">
        <v>4</v>
      </c>
      <c r="L533" s="39">
        <v>2</v>
      </c>
      <c r="M533" s="40"/>
      <c r="N533" s="39">
        <v>216</v>
      </c>
      <c r="O533" s="40"/>
      <c r="P533" s="40"/>
      <c r="Q533" s="40"/>
      <c r="R533" s="39">
        <v>2</v>
      </c>
      <c r="S533" s="39">
        <v>7</v>
      </c>
      <c r="T533" s="39">
        <v>58</v>
      </c>
      <c r="U533" s="39">
        <v>35</v>
      </c>
      <c r="V533" s="40"/>
      <c r="W533" s="39">
        <v>13</v>
      </c>
      <c r="X533" s="39">
        <v>1</v>
      </c>
      <c r="Y533" s="39">
        <v>0</v>
      </c>
      <c r="Z533" s="39">
        <v>2</v>
      </c>
      <c r="AA533" s="39">
        <v>34</v>
      </c>
      <c r="AB533" s="39">
        <v>6</v>
      </c>
      <c r="AC533" s="39">
        <v>57</v>
      </c>
      <c r="AD533" s="39">
        <v>4</v>
      </c>
      <c r="AE533" s="40"/>
      <c r="AF533" s="39">
        <v>219</v>
      </c>
      <c r="AG533" s="40"/>
      <c r="AH533" s="40"/>
      <c r="AI533" s="40"/>
      <c r="AJ533" s="39">
        <v>29</v>
      </c>
      <c r="AK533" s="40"/>
      <c r="AL533" s="40"/>
      <c r="AM533" s="40"/>
      <c r="AN533" s="39">
        <v>0</v>
      </c>
      <c r="AO533" s="40"/>
      <c r="AP533" s="39">
        <v>0</v>
      </c>
      <c r="AQ533" s="40"/>
      <c r="AR533" s="40"/>
      <c r="AS533" s="40"/>
      <c r="AT533" s="39">
        <v>0</v>
      </c>
    </row>
    <row r="534" spans="1:46" ht="20.100000000000001" customHeight="1" x14ac:dyDescent="0.2">
      <c r="D534" s="2" t="s">
        <v>117</v>
      </c>
      <c r="F534" s="37">
        <v>50</v>
      </c>
      <c r="G534" s="37"/>
      <c r="H534" s="37"/>
      <c r="I534" s="37"/>
      <c r="J534" s="37">
        <v>222</v>
      </c>
      <c r="K534" s="37">
        <v>6</v>
      </c>
      <c r="L534" s="37">
        <v>0</v>
      </c>
      <c r="M534" s="37"/>
      <c r="N534" s="37">
        <v>228</v>
      </c>
      <c r="O534" s="37"/>
      <c r="P534" s="37"/>
      <c r="Q534" s="37"/>
      <c r="R534" s="37">
        <v>0</v>
      </c>
      <c r="S534" s="37">
        <v>8</v>
      </c>
      <c r="T534" s="37">
        <v>86</v>
      </c>
      <c r="U534" s="37">
        <v>16</v>
      </c>
      <c r="V534" s="37"/>
      <c r="W534" s="37">
        <v>22</v>
      </c>
      <c r="X534" s="37">
        <v>1</v>
      </c>
      <c r="Y534" s="37">
        <v>0</v>
      </c>
      <c r="Z534" s="37">
        <v>2</v>
      </c>
      <c r="AA534" s="37">
        <v>15</v>
      </c>
      <c r="AB534" s="37">
        <v>3</v>
      </c>
      <c r="AC534" s="37">
        <v>84</v>
      </c>
      <c r="AD534" s="37">
        <v>0</v>
      </c>
      <c r="AE534" s="37"/>
      <c r="AF534" s="37">
        <v>237</v>
      </c>
      <c r="AG534" s="37"/>
      <c r="AH534" s="37"/>
      <c r="AI534" s="37"/>
      <c r="AJ534" s="37">
        <v>41</v>
      </c>
      <c r="AK534" s="37"/>
      <c r="AL534" s="37"/>
      <c r="AM534" s="37"/>
      <c r="AN534" s="37">
        <v>0</v>
      </c>
      <c r="AO534" s="37"/>
      <c r="AP534" s="37">
        <v>0</v>
      </c>
      <c r="AQ534" s="37"/>
      <c r="AR534" s="37"/>
      <c r="AS534" s="37"/>
      <c r="AT534" s="37">
        <v>0</v>
      </c>
    </row>
    <row r="535" spans="1:46" ht="20.100000000000001" customHeight="1" x14ac:dyDescent="0.2">
      <c r="D535" s="38" t="s">
        <v>105</v>
      </c>
      <c r="F535" s="39">
        <v>37</v>
      </c>
      <c r="G535" s="40"/>
      <c r="H535" s="40"/>
      <c r="I535" s="40"/>
      <c r="J535" s="39">
        <v>187</v>
      </c>
      <c r="K535" s="39">
        <v>4</v>
      </c>
      <c r="L535" s="39">
        <v>1</v>
      </c>
      <c r="M535" s="40"/>
      <c r="N535" s="39">
        <v>192</v>
      </c>
      <c r="O535" s="40"/>
      <c r="P535" s="40"/>
      <c r="Q535" s="40"/>
      <c r="R535" s="39">
        <v>0</v>
      </c>
      <c r="S535" s="39">
        <v>7</v>
      </c>
      <c r="T535" s="39">
        <v>44</v>
      </c>
      <c r="U535" s="39">
        <v>14</v>
      </c>
      <c r="V535" s="40"/>
      <c r="W535" s="39">
        <v>18</v>
      </c>
      <c r="X535" s="39">
        <v>0</v>
      </c>
      <c r="Y535" s="39">
        <v>0</v>
      </c>
      <c r="Z535" s="39">
        <v>2</v>
      </c>
      <c r="AA535" s="39">
        <v>22</v>
      </c>
      <c r="AB535" s="39">
        <v>6</v>
      </c>
      <c r="AC535" s="39">
        <v>67</v>
      </c>
      <c r="AD535" s="39">
        <v>0</v>
      </c>
      <c r="AE535" s="40"/>
      <c r="AF535" s="39">
        <v>180</v>
      </c>
      <c r="AG535" s="40"/>
      <c r="AH535" s="40"/>
      <c r="AI535" s="40"/>
      <c r="AJ535" s="39">
        <v>49</v>
      </c>
      <c r="AK535" s="40"/>
      <c r="AL535" s="40"/>
      <c r="AM535" s="40"/>
      <c r="AN535" s="39">
        <v>0</v>
      </c>
      <c r="AO535" s="40"/>
      <c r="AP535" s="39">
        <v>0</v>
      </c>
      <c r="AQ535" s="40"/>
      <c r="AR535" s="40"/>
      <c r="AS535" s="40"/>
      <c r="AT535" s="39">
        <v>5</v>
      </c>
    </row>
    <row r="536" spans="1:46"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spans="1:46" s="1" customFormat="1" ht="20.100000000000001" customHeight="1" x14ac:dyDescent="0.2">
      <c r="A537" s="3"/>
      <c r="B537" s="6"/>
      <c r="C537" s="42" t="s">
        <v>180</v>
      </c>
      <c r="D537" s="42"/>
      <c r="E537" s="5"/>
      <c r="F537" s="44">
        <v>544</v>
      </c>
      <c r="G537" s="45"/>
      <c r="H537" s="45"/>
      <c r="I537" s="45"/>
      <c r="J537" s="44">
        <v>1784</v>
      </c>
      <c r="K537" s="44">
        <v>33</v>
      </c>
      <c r="L537" s="44">
        <v>13</v>
      </c>
      <c r="M537" s="45"/>
      <c r="N537" s="44">
        <v>1830</v>
      </c>
      <c r="O537" s="45"/>
      <c r="P537" s="45"/>
      <c r="Q537" s="45"/>
      <c r="R537" s="44">
        <v>12</v>
      </c>
      <c r="S537" s="44">
        <v>63</v>
      </c>
      <c r="T537" s="44">
        <v>471</v>
      </c>
      <c r="U537" s="44">
        <v>163</v>
      </c>
      <c r="V537" s="45"/>
      <c r="W537" s="44">
        <v>191</v>
      </c>
      <c r="X537" s="44">
        <v>7</v>
      </c>
      <c r="Y537" s="44">
        <v>2</v>
      </c>
      <c r="Z537" s="44">
        <v>38</v>
      </c>
      <c r="AA537" s="44">
        <v>207</v>
      </c>
      <c r="AB537" s="44">
        <v>49</v>
      </c>
      <c r="AC537" s="44">
        <v>700</v>
      </c>
      <c r="AD537" s="44">
        <v>5</v>
      </c>
      <c r="AE537" s="45"/>
      <c r="AF537" s="44">
        <v>1908</v>
      </c>
      <c r="AG537" s="45"/>
      <c r="AH537" s="45"/>
      <c r="AI537" s="45"/>
      <c r="AJ537" s="44">
        <v>469</v>
      </c>
      <c r="AK537" s="45"/>
      <c r="AL537" s="45"/>
      <c r="AM537" s="45"/>
      <c r="AN537" s="44">
        <v>0</v>
      </c>
      <c r="AO537" s="45"/>
      <c r="AP537" s="44">
        <v>0</v>
      </c>
      <c r="AQ537" s="45"/>
      <c r="AR537" s="45"/>
      <c r="AS537" s="45"/>
      <c r="AT537" s="44">
        <v>387</v>
      </c>
    </row>
    <row r="538" spans="1:46"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row>
    <row r="539" spans="1:46" s="1" customFormat="1" ht="20.100000000000001" customHeight="1" x14ac:dyDescent="0.25">
      <c r="A539" s="3"/>
      <c r="B539" s="49" t="s">
        <v>303</v>
      </c>
      <c r="C539" s="50"/>
      <c r="D539" s="50"/>
      <c r="E539" s="5"/>
      <c r="F539" s="51">
        <v>544</v>
      </c>
      <c r="G539" s="52"/>
      <c r="H539" s="52"/>
      <c r="I539" s="52"/>
      <c r="J539" s="51">
        <v>1784</v>
      </c>
      <c r="K539" s="51">
        <v>33</v>
      </c>
      <c r="L539" s="51">
        <v>13</v>
      </c>
      <c r="M539" s="52"/>
      <c r="N539" s="51">
        <v>1830</v>
      </c>
      <c r="O539" s="52"/>
      <c r="P539" s="52"/>
      <c r="Q539" s="52"/>
      <c r="R539" s="51">
        <v>12</v>
      </c>
      <c r="S539" s="51">
        <v>63</v>
      </c>
      <c r="T539" s="51">
        <v>471</v>
      </c>
      <c r="U539" s="51">
        <v>163</v>
      </c>
      <c r="V539" s="52"/>
      <c r="W539" s="51">
        <v>191</v>
      </c>
      <c r="X539" s="51">
        <v>7</v>
      </c>
      <c r="Y539" s="51">
        <v>2</v>
      </c>
      <c r="Z539" s="51">
        <v>38</v>
      </c>
      <c r="AA539" s="51">
        <v>207</v>
      </c>
      <c r="AB539" s="51">
        <v>49</v>
      </c>
      <c r="AC539" s="51">
        <v>700</v>
      </c>
      <c r="AD539" s="51">
        <v>5</v>
      </c>
      <c r="AE539" s="52"/>
      <c r="AF539" s="51">
        <v>1908</v>
      </c>
      <c r="AG539" s="52"/>
      <c r="AH539" s="52"/>
      <c r="AI539" s="52"/>
      <c r="AJ539" s="51">
        <v>469</v>
      </c>
      <c r="AK539" s="52"/>
      <c r="AL539" s="52"/>
      <c r="AM539" s="52"/>
      <c r="AN539" s="51">
        <v>0</v>
      </c>
      <c r="AO539" s="52"/>
      <c r="AP539" s="51">
        <v>0</v>
      </c>
      <c r="AQ539" s="52"/>
      <c r="AR539" s="52"/>
      <c r="AS539" s="52"/>
      <c r="AT539" s="51">
        <v>387</v>
      </c>
    </row>
    <row r="540" spans="1:46"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spans="1:46"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spans="1:46"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spans="1:46" ht="20.100000000000001" customHeight="1" x14ac:dyDescent="0.2">
      <c r="D543" s="2" t="s">
        <v>98</v>
      </c>
      <c r="F543" s="37">
        <v>64</v>
      </c>
      <c r="G543" s="37"/>
      <c r="H543" s="37"/>
      <c r="I543" s="37"/>
      <c r="J543" s="37">
        <v>219</v>
      </c>
      <c r="K543" s="37">
        <v>1</v>
      </c>
      <c r="L543" s="37">
        <v>1</v>
      </c>
      <c r="M543" s="37"/>
      <c r="N543" s="37">
        <v>221</v>
      </c>
      <c r="O543" s="37"/>
      <c r="P543" s="37"/>
      <c r="Q543" s="37"/>
      <c r="R543" s="37">
        <v>0</v>
      </c>
      <c r="S543" s="37">
        <v>20</v>
      </c>
      <c r="T543" s="37">
        <v>25</v>
      </c>
      <c r="U543" s="37">
        <v>6</v>
      </c>
      <c r="V543" s="37"/>
      <c r="W543" s="37">
        <v>17</v>
      </c>
      <c r="X543" s="37">
        <v>0</v>
      </c>
      <c r="Y543" s="37">
        <v>0</v>
      </c>
      <c r="Z543" s="37">
        <v>4</v>
      </c>
      <c r="AA543" s="37">
        <v>23</v>
      </c>
      <c r="AB543" s="37">
        <v>2</v>
      </c>
      <c r="AC543" s="37">
        <v>113</v>
      </c>
      <c r="AD543" s="37">
        <v>0</v>
      </c>
      <c r="AE543" s="37"/>
      <c r="AF543" s="37">
        <v>210</v>
      </c>
      <c r="AG543" s="37"/>
      <c r="AH543" s="37"/>
      <c r="AI543" s="37"/>
      <c r="AJ543" s="37">
        <v>75</v>
      </c>
      <c r="AK543" s="37"/>
      <c r="AL543" s="37"/>
      <c r="AM543" s="37"/>
      <c r="AN543" s="37">
        <v>0</v>
      </c>
      <c r="AO543" s="37"/>
      <c r="AP543" s="37">
        <v>0</v>
      </c>
      <c r="AQ543" s="37"/>
      <c r="AR543" s="37"/>
      <c r="AS543" s="37"/>
      <c r="AT543" s="37">
        <v>0</v>
      </c>
    </row>
    <row r="544" spans="1:46" ht="20.100000000000001" customHeight="1" x14ac:dyDescent="0.2">
      <c r="D544" s="38" t="s">
        <v>173</v>
      </c>
      <c r="F544" s="39">
        <v>34</v>
      </c>
      <c r="G544" s="40"/>
      <c r="H544" s="40"/>
      <c r="I544" s="40"/>
      <c r="J544" s="39">
        <v>209</v>
      </c>
      <c r="K544" s="39">
        <v>0</v>
      </c>
      <c r="L544" s="39">
        <v>0</v>
      </c>
      <c r="M544" s="40"/>
      <c r="N544" s="39">
        <v>209</v>
      </c>
      <c r="O544" s="40"/>
      <c r="P544" s="40"/>
      <c r="Q544" s="40"/>
      <c r="R544" s="39">
        <v>0</v>
      </c>
      <c r="S544" s="39">
        <v>9</v>
      </c>
      <c r="T544" s="39">
        <v>77</v>
      </c>
      <c r="U544" s="39">
        <v>17</v>
      </c>
      <c r="V544" s="40"/>
      <c r="W544" s="39">
        <v>20</v>
      </c>
      <c r="X544" s="39">
        <v>0</v>
      </c>
      <c r="Y544" s="39">
        <v>0</v>
      </c>
      <c r="Z544" s="39">
        <v>8</v>
      </c>
      <c r="AA544" s="39">
        <v>14</v>
      </c>
      <c r="AB544" s="39">
        <v>3</v>
      </c>
      <c r="AC544" s="39">
        <v>68</v>
      </c>
      <c r="AD544" s="39">
        <v>0</v>
      </c>
      <c r="AE544" s="40"/>
      <c r="AF544" s="39">
        <v>216</v>
      </c>
      <c r="AG544" s="40"/>
      <c r="AH544" s="40"/>
      <c r="AI544" s="40"/>
      <c r="AJ544" s="39">
        <v>27</v>
      </c>
      <c r="AK544" s="40"/>
      <c r="AL544" s="40"/>
      <c r="AM544" s="40"/>
      <c r="AN544" s="39">
        <v>0</v>
      </c>
      <c r="AO544" s="40"/>
      <c r="AP544" s="39">
        <v>0</v>
      </c>
      <c r="AQ544" s="40"/>
      <c r="AR544" s="40"/>
      <c r="AS544" s="40"/>
      <c r="AT544" s="39">
        <v>0</v>
      </c>
    </row>
    <row r="545" spans="1:46" ht="20.100000000000001" customHeight="1" x14ac:dyDescent="0.2">
      <c r="D545" s="2" t="s">
        <v>113</v>
      </c>
      <c r="F545" s="37">
        <v>7</v>
      </c>
      <c r="G545" s="37"/>
      <c r="H545" s="37"/>
      <c r="I545" s="37"/>
      <c r="J545" s="37">
        <v>58</v>
      </c>
      <c r="K545" s="37">
        <v>1</v>
      </c>
      <c r="L545" s="37">
        <v>0</v>
      </c>
      <c r="M545" s="37"/>
      <c r="N545" s="37">
        <v>59</v>
      </c>
      <c r="O545" s="37"/>
      <c r="P545" s="37"/>
      <c r="Q545" s="37"/>
      <c r="R545" s="37">
        <v>0</v>
      </c>
      <c r="S545" s="37">
        <v>3</v>
      </c>
      <c r="T545" s="37">
        <v>12</v>
      </c>
      <c r="U545" s="37">
        <v>10</v>
      </c>
      <c r="V545" s="37"/>
      <c r="W545" s="37">
        <v>4</v>
      </c>
      <c r="X545" s="37">
        <v>0</v>
      </c>
      <c r="Y545" s="37">
        <v>0</v>
      </c>
      <c r="Z545" s="37">
        <v>1</v>
      </c>
      <c r="AA545" s="37">
        <v>2</v>
      </c>
      <c r="AB545" s="37">
        <v>4</v>
      </c>
      <c r="AC545" s="37">
        <v>9</v>
      </c>
      <c r="AD545" s="37">
        <v>0</v>
      </c>
      <c r="AE545" s="37"/>
      <c r="AF545" s="37">
        <v>45</v>
      </c>
      <c r="AG545" s="37"/>
      <c r="AH545" s="37"/>
      <c r="AI545" s="37"/>
      <c r="AJ545" s="37">
        <v>21</v>
      </c>
      <c r="AK545" s="37"/>
      <c r="AL545" s="37"/>
      <c r="AM545" s="37"/>
      <c r="AN545" s="37">
        <v>0</v>
      </c>
      <c r="AO545" s="37"/>
      <c r="AP545" s="37">
        <v>0</v>
      </c>
      <c r="AQ545" s="37"/>
      <c r="AR545" s="37"/>
      <c r="AS545" s="37"/>
      <c r="AT545" s="37">
        <v>0</v>
      </c>
    </row>
    <row r="546" spans="1:46" ht="20.100000000000001" customHeight="1" x14ac:dyDescent="0.2">
      <c r="D546" s="38" t="s">
        <v>101</v>
      </c>
      <c r="F546" s="39">
        <v>4</v>
      </c>
      <c r="G546" s="40"/>
      <c r="H546" s="40"/>
      <c r="I546" s="40"/>
      <c r="J546" s="39">
        <v>58</v>
      </c>
      <c r="K546" s="39">
        <v>1</v>
      </c>
      <c r="L546" s="39">
        <v>0</v>
      </c>
      <c r="M546" s="40"/>
      <c r="N546" s="39">
        <v>59</v>
      </c>
      <c r="O546" s="40"/>
      <c r="P546" s="40"/>
      <c r="Q546" s="40"/>
      <c r="R546" s="39">
        <v>0</v>
      </c>
      <c r="S546" s="39">
        <v>3</v>
      </c>
      <c r="T546" s="39">
        <v>15</v>
      </c>
      <c r="U546" s="39">
        <v>2</v>
      </c>
      <c r="V546" s="40"/>
      <c r="W546" s="39">
        <v>2</v>
      </c>
      <c r="X546" s="39">
        <v>0</v>
      </c>
      <c r="Y546" s="39">
        <v>0</v>
      </c>
      <c r="Z546" s="39">
        <v>5</v>
      </c>
      <c r="AA546" s="39">
        <v>8</v>
      </c>
      <c r="AB546" s="39">
        <v>5</v>
      </c>
      <c r="AC546" s="39">
        <v>10</v>
      </c>
      <c r="AD546" s="39">
        <v>0</v>
      </c>
      <c r="AE546" s="40"/>
      <c r="AF546" s="39">
        <v>50</v>
      </c>
      <c r="AG546" s="40"/>
      <c r="AH546" s="40"/>
      <c r="AI546" s="40"/>
      <c r="AJ546" s="39">
        <v>13</v>
      </c>
      <c r="AK546" s="40"/>
      <c r="AL546" s="40"/>
      <c r="AM546" s="40"/>
      <c r="AN546" s="39">
        <v>0</v>
      </c>
      <c r="AO546" s="40"/>
      <c r="AP546" s="39">
        <v>0</v>
      </c>
      <c r="AQ546" s="40"/>
      <c r="AR546" s="40"/>
      <c r="AS546" s="40"/>
      <c r="AT546" s="39">
        <v>0</v>
      </c>
    </row>
    <row r="547" spans="1:46" ht="20.100000000000001" customHeight="1" x14ac:dyDescent="0.2">
      <c r="D547" s="2" t="s">
        <v>117</v>
      </c>
      <c r="F547" s="37">
        <v>33</v>
      </c>
      <c r="G547" s="37"/>
      <c r="H547" s="37"/>
      <c r="I547" s="37"/>
      <c r="J547" s="37">
        <v>121</v>
      </c>
      <c r="K547" s="37">
        <v>1</v>
      </c>
      <c r="L547" s="37">
        <v>1</v>
      </c>
      <c r="M547" s="37"/>
      <c r="N547" s="37">
        <v>123</v>
      </c>
      <c r="O547" s="37"/>
      <c r="P547" s="37"/>
      <c r="Q547" s="37"/>
      <c r="R547" s="37">
        <v>0</v>
      </c>
      <c r="S547" s="37">
        <v>4</v>
      </c>
      <c r="T547" s="37">
        <v>19</v>
      </c>
      <c r="U547" s="37">
        <v>10</v>
      </c>
      <c r="V547" s="37"/>
      <c r="W547" s="37">
        <v>37</v>
      </c>
      <c r="X547" s="37">
        <v>0</v>
      </c>
      <c r="Y547" s="37">
        <v>0</v>
      </c>
      <c r="Z547" s="37">
        <v>8</v>
      </c>
      <c r="AA547" s="37">
        <v>14</v>
      </c>
      <c r="AB547" s="37">
        <v>2</v>
      </c>
      <c r="AC547" s="37">
        <v>36</v>
      </c>
      <c r="AD547" s="37">
        <v>0</v>
      </c>
      <c r="AE547" s="37"/>
      <c r="AF547" s="37">
        <v>130</v>
      </c>
      <c r="AG547" s="37"/>
      <c r="AH547" s="37"/>
      <c r="AI547" s="37"/>
      <c r="AJ547" s="37">
        <v>26</v>
      </c>
      <c r="AK547" s="37"/>
      <c r="AL547" s="37"/>
      <c r="AM547" s="37"/>
      <c r="AN547" s="37">
        <v>0</v>
      </c>
      <c r="AO547" s="37"/>
      <c r="AP547" s="37">
        <v>0</v>
      </c>
      <c r="AQ547" s="37"/>
      <c r="AR547" s="37"/>
      <c r="AS547" s="37"/>
      <c r="AT547" s="37">
        <v>0</v>
      </c>
    </row>
    <row r="548" spans="1:46" ht="20.100000000000001" customHeight="1" x14ac:dyDescent="0.2">
      <c r="D548" s="38" t="s">
        <v>105</v>
      </c>
      <c r="F548" s="39">
        <v>19</v>
      </c>
      <c r="G548" s="40"/>
      <c r="H548" s="40"/>
      <c r="I548" s="40"/>
      <c r="J548" s="39">
        <v>142</v>
      </c>
      <c r="K548" s="39">
        <v>4</v>
      </c>
      <c r="L548" s="39">
        <v>4</v>
      </c>
      <c r="M548" s="40"/>
      <c r="N548" s="39">
        <v>150</v>
      </c>
      <c r="O548" s="40"/>
      <c r="P548" s="40"/>
      <c r="Q548" s="40"/>
      <c r="R548" s="39">
        <v>1</v>
      </c>
      <c r="S548" s="39">
        <v>5</v>
      </c>
      <c r="T548" s="39">
        <v>22</v>
      </c>
      <c r="U548" s="39">
        <v>8</v>
      </c>
      <c r="V548" s="40"/>
      <c r="W548" s="39">
        <v>24</v>
      </c>
      <c r="X548" s="39">
        <v>1</v>
      </c>
      <c r="Y548" s="39">
        <v>0</v>
      </c>
      <c r="Z548" s="39">
        <v>4</v>
      </c>
      <c r="AA548" s="39">
        <v>23</v>
      </c>
      <c r="AB548" s="39">
        <v>3</v>
      </c>
      <c r="AC548" s="39">
        <v>34</v>
      </c>
      <c r="AD548" s="39">
        <v>0</v>
      </c>
      <c r="AE548" s="40"/>
      <c r="AF548" s="39">
        <v>125</v>
      </c>
      <c r="AG548" s="40"/>
      <c r="AH548" s="40"/>
      <c r="AI548" s="40"/>
      <c r="AJ548" s="39">
        <v>44</v>
      </c>
      <c r="AK548" s="40"/>
      <c r="AL548" s="40"/>
      <c r="AM548" s="40"/>
      <c r="AN548" s="39">
        <v>0</v>
      </c>
      <c r="AO548" s="40"/>
      <c r="AP548" s="39">
        <v>0</v>
      </c>
      <c r="AQ548" s="40"/>
      <c r="AR548" s="40"/>
      <c r="AS548" s="40"/>
      <c r="AT548" s="39">
        <v>0</v>
      </c>
    </row>
    <row r="549" spans="1:46" ht="20.100000000000001" customHeight="1" x14ac:dyDescent="0.2">
      <c r="D549" s="2" t="s">
        <v>106</v>
      </c>
      <c r="F549" s="37">
        <v>101</v>
      </c>
      <c r="G549" s="37"/>
      <c r="H549" s="37"/>
      <c r="I549" s="37"/>
      <c r="J549" s="37">
        <v>548</v>
      </c>
      <c r="K549" s="37">
        <v>13</v>
      </c>
      <c r="L549" s="37">
        <v>0</v>
      </c>
      <c r="M549" s="37"/>
      <c r="N549" s="37">
        <v>561</v>
      </c>
      <c r="O549" s="37"/>
      <c r="P549" s="37"/>
      <c r="Q549" s="37"/>
      <c r="R549" s="37">
        <v>2</v>
      </c>
      <c r="S549" s="37">
        <v>13</v>
      </c>
      <c r="T549" s="37">
        <v>165</v>
      </c>
      <c r="U549" s="37">
        <v>38</v>
      </c>
      <c r="V549" s="37"/>
      <c r="W549" s="37">
        <v>71</v>
      </c>
      <c r="X549" s="37">
        <v>1</v>
      </c>
      <c r="Y549" s="37">
        <v>0</v>
      </c>
      <c r="Z549" s="37">
        <v>15</v>
      </c>
      <c r="AA549" s="37">
        <v>42</v>
      </c>
      <c r="AB549" s="37">
        <v>6</v>
      </c>
      <c r="AC549" s="37">
        <v>189</v>
      </c>
      <c r="AD549" s="37">
        <v>1</v>
      </c>
      <c r="AE549" s="37"/>
      <c r="AF549" s="37">
        <v>543</v>
      </c>
      <c r="AG549" s="37"/>
      <c r="AH549" s="37"/>
      <c r="AI549" s="37"/>
      <c r="AJ549" s="37">
        <v>119</v>
      </c>
      <c r="AK549" s="37"/>
      <c r="AL549" s="37"/>
      <c r="AM549" s="37"/>
      <c r="AN549" s="37">
        <v>0</v>
      </c>
      <c r="AO549" s="37"/>
      <c r="AP549" s="37">
        <v>0</v>
      </c>
      <c r="AQ549" s="37"/>
      <c r="AR549" s="37"/>
      <c r="AS549" s="37"/>
      <c r="AT549" s="37">
        <v>0</v>
      </c>
    </row>
    <row r="550" spans="1:46" ht="20.100000000000001" customHeight="1" x14ac:dyDescent="0.2">
      <c r="D550" s="38" t="s">
        <v>118</v>
      </c>
      <c r="F550" s="39">
        <v>122</v>
      </c>
      <c r="G550" s="40"/>
      <c r="H550" s="40"/>
      <c r="I550" s="40"/>
      <c r="J550" s="39">
        <v>540</v>
      </c>
      <c r="K550" s="39">
        <v>6</v>
      </c>
      <c r="L550" s="39">
        <v>5</v>
      </c>
      <c r="M550" s="40"/>
      <c r="N550" s="39">
        <v>551</v>
      </c>
      <c r="O550" s="40"/>
      <c r="P550" s="40"/>
      <c r="Q550" s="40"/>
      <c r="R550" s="39">
        <v>3</v>
      </c>
      <c r="S550" s="39">
        <v>10</v>
      </c>
      <c r="T550" s="39">
        <v>116</v>
      </c>
      <c r="U550" s="39">
        <v>65</v>
      </c>
      <c r="V550" s="40"/>
      <c r="W550" s="39">
        <v>67</v>
      </c>
      <c r="X550" s="39">
        <v>1</v>
      </c>
      <c r="Y550" s="39">
        <v>1</v>
      </c>
      <c r="Z550" s="39">
        <v>24</v>
      </c>
      <c r="AA550" s="39">
        <v>51</v>
      </c>
      <c r="AB550" s="39">
        <v>9</v>
      </c>
      <c r="AC550" s="39">
        <v>184</v>
      </c>
      <c r="AD550" s="39">
        <v>0</v>
      </c>
      <c r="AE550" s="40"/>
      <c r="AF550" s="39">
        <v>531</v>
      </c>
      <c r="AG550" s="40"/>
      <c r="AH550" s="40"/>
      <c r="AI550" s="40"/>
      <c r="AJ550" s="39">
        <v>142</v>
      </c>
      <c r="AK550" s="40"/>
      <c r="AL550" s="40"/>
      <c r="AM550" s="40"/>
      <c r="AN550" s="39">
        <v>0</v>
      </c>
      <c r="AO550" s="40"/>
      <c r="AP550" s="39">
        <v>0</v>
      </c>
      <c r="AQ550" s="40"/>
      <c r="AR550" s="40"/>
      <c r="AS550" s="40"/>
      <c r="AT550" s="39">
        <v>161</v>
      </c>
    </row>
    <row r="551" spans="1:46" ht="20.100000000000001" customHeight="1" x14ac:dyDescent="0.2">
      <c r="D551" s="2" t="s">
        <v>305</v>
      </c>
      <c r="F551" s="37">
        <v>43</v>
      </c>
      <c r="G551" s="37"/>
      <c r="H551" s="37"/>
      <c r="I551" s="37"/>
      <c r="J551" s="37">
        <v>216</v>
      </c>
      <c r="K551" s="37">
        <v>2</v>
      </c>
      <c r="L551" s="37">
        <v>2</v>
      </c>
      <c r="M551" s="37"/>
      <c r="N551" s="37">
        <v>220</v>
      </c>
      <c r="O551" s="37"/>
      <c r="P551" s="37"/>
      <c r="Q551" s="37"/>
      <c r="R551" s="37">
        <v>0</v>
      </c>
      <c r="S551" s="37">
        <v>11</v>
      </c>
      <c r="T551" s="37">
        <v>37</v>
      </c>
      <c r="U551" s="37">
        <v>42</v>
      </c>
      <c r="V551" s="37"/>
      <c r="W551" s="37">
        <v>15</v>
      </c>
      <c r="X551" s="37">
        <v>0</v>
      </c>
      <c r="Y551" s="37">
        <v>0</v>
      </c>
      <c r="Z551" s="37">
        <v>5</v>
      </c>
      <c r="AA551" s="37">
        <v>27</v>
      </c>
      <c r="AB551" s="37">
        <v>3</v>
      </c>
      <c r="AC551" s="37">
        <v>75</v>
      </c>
      <c r="AD551" s="37">
        <v>0</v>
      </c>
      <c r="AE551" s="37"/>
      <c r="AF551" s="37">
        <v>215</v>
      </c>
      <c r="AG551" s="37"/>
      <c r="AH551" s="37"/>
      <c r="AI551" s="37"/>
      <c r="AJ551" s="37">
        <v>48</v>
      </c>
      <c r="AK551" s="37"/>
      <c r="AL551" s="37"/>
      <c r="AM551" s="37"/>
      <c r="AN551" s="37">
        <v>0</v>
      </c>
      <c r="AO551" s="37"/>
      <c r="AP551" s="37">
        <v>0</v>
      </c>
      <c r="AQ551" s="37"/>
      <c r="AR551" s="37"/>
      <c r="AS551" s="37"/>
      <c r="AT551" s="37">
        <v>0</v>
      </c>
    </row>
    <row r="552" spans="1:46"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spans="1:46" s="1" customFormat="1" ht="20.100000000000001" customHeight="1" x14ac:dyDescent="0.2">
      <c r="A553" s="3"/>
      <c r="B553" s="6"/>
      <c r="C553" s="42" t="s">
        <v>180</v>
      </c>
      <c r="D553" s="42"/>
      <c r="E553" s="5"/>
      <c r="F553" s="44">
        <v>427</v>
      </c>
      <c r="G553" s="45"/>
      <c r="H553" s="45"/>
      <c r="I553" s="45"/>
      <c r="J553" s="44">
        <v>2111</v>
      </c>
      <c r="K553" s="44">
        <v>29</v>
      </c>
      <c r="L553" s="44">
        <v>13</v>
      </c>
      <c r="M553" s="45"/>
      <c r="N553" s="44">
        <v>2153</v>
      </c>
      <c r="O553" s="45"/>
      <c r="P553" s="45"/>
      <c r="Q553" s="45"/>
      <c r="R553" s="44">
        <v>6</v>
      </c>
      <c r="S553" s="44">
        <v>78</v>
      </c>
      <c r="T553" s="44">
        <v>488</v>
      </c>
      <c r="U553" s="44">
        <v>198</v>
      </c>
      <c r="V553" s="45"/>
      <c r="W553" s="44">
        <v>257</v>
      </c>
      <c r="X553" s="44">
        <v>3</v>
      </c>
      <c r="Y553" s="44">
        <v>1</v>
      </c>
      <c r="Z553" s="44">
        <v>74</v>
      </c>
      <c r="AA553" s="44">
        <v>204</v>
      </c>
      <c r="AB553" s="44">
        <v>37</v>
      </c>
      <c r="AC553" s="44">
        <v>718</v>
      </c>
      <c r="AD553" s="44">
        <v>1</v>
      </c>
      <c r="AE553" s="45"/>
      <c r="AF553" s="44">
        <v>2065</v>
      </c>
      <c r="AG553" s="45"/>
      <c r="AH553" s="45"/>
      <c r="AI553" s="45"/>
      <c r="AJ553" s="44">
        <v>515</v>
      </c>
      <c r="AK553" s="45"/>
      <c r="AL553" s="45"/>
      <c r="AM553" s="45"/>
      <c r="AN553" s="44">
        <v>0</v>
      </c>
      <c r="AO553" s="45"/>
      <c r="AP553" s="44">
        <v>0</v>
      </c>
      <c r="AQ553" s="45"/>
      <c r="AR553" s="45"/>
      <c r="AS553" s="45"/>
      <c r="AT553" s="44">
        <v>161</v>
      </c>
    </row>
    <row r="554" spans="1:46"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row>
    <row r="555" spans="1:46"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row>
    <row r="556" spans="1:46" s="1" customFormat="1" ht="20.100000000000001" customHeight="1" x14ac:dyDescent="0.2">
      <c r="A556" s="3"/>
      <c r="B556" s="6"/>
      <c r="C556" s="3"/>
      <c r="D556" s="41" t="s">
        <v>98</v>
      </c>
      <c r="E556" s="5"/>
      <c r="F556" s="37">
        <v>67</v>
      </c>
      <c r="G556" s="37"/>
      <c r="H556" s="37"/>
      <c r="I556" s="37"/>
      <c r="J556" s="37">
        <v>260</v>
      </c>
      <c r="K556" s="37">
        <v>3</v>
      </c>
      <c r="L556" s="37">
        <v>3</v>
      </c>
      <c r="M556" s="37"/>
      <c r="N556" s="37">
        <v>266</v>
      </c>
      <c r="O556" s="37"/>
      <c r="P556" s="37"/>
      <c r="Q556" s="37"/>
      <c r="R556" s="37">
        <v>0</v>
      </c>
      <c r="S556" s="37">
        <v>6</v>
      </c>
      <c r="T556" s="37">
        <v>38</v>
      </c>
      <c r="U556" s="37">
        <v>6</v>
      </c>
      <c r="V556" s="37"/>
      <c r="W556" s="37">
        <v>26</v>
      </c>
      <c r="X556" s="37">
        <v>0</v>
      </c>
      <c r="Y556" s="37">
        <v>0</v>
      </c>
      <c r="Z556" s="37">
        <v>8</v>
      </c>
      <c r="AA556" s="37">
        <v>31</v>
      </c>
      <c r="AB556" s="37">
        <v>12</v>
      </c>
      <c r="AC556" s="37">
        <v>136</v>
      </c>
      <c r="AD556" s="37">
        <v>0</v>
      </c>
      <c r="AE556" s="37"/>
      <c r="AF556" s="37">
        <v>263</v>
      </c>
      <c r="AG556" s="37"/>
      <c r="AH556" s="37"/>
      <c r="AI556" s="37"/>
      <c r="AJ556" s="37">
        <v>70</v>
      </c>
      <c r="AK556" s="37"/>
      <c r="AL556" s="37"/>
      <c r="AM556" s="37"/>
      <c r="AN556" s="37">
        <v>0</v>
      </c>
      <c r="AO556" s="37"/>
      <c r="AP556" s="37">
        <v>0</v>
      </c>
      <c r="AQ556" s="37"/>
      <c r="AR556" s="37"/>
      <c r="AS556" s="37"/>
      <c r="AT556" s="37">
        <v>53</v>
      </c>
    </row>
    <row r="557" spans="1:46"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row>
    <row r="558" spans="1:46" s="1" customFormat="1" ht="20.100000000000001" customHeight="1" x14ac:dyDescent="0.2">
      <c r="A558" s="3"/>
      <c r="B558" s="6"/>
      <c r="C558" s="42" t="s">
        <v>171</v>
      </c>
      <c r="D558" s="42"/>
      <c r="E558" s="5"/>
      <c r="F558" s="44">
        <v>67</v>
      </c>
      <c r="G558" s="45"/>
      <c r="H558" s="45"/>
      <c r="I558" s="45"/>
      <c r="J558" s="44">
        <v>260</v>
      </c>
      <c r="K558" s="44">
        <v>3</v>
      </c>
      <c r="L558" s="44">
        <v>3</v>
      </c>
      <c r="M558" s="45"/>
      <c r="N558" s="44">
        <v>266</v>
      </c>
      <c r="O558" s="45"/>
      <c r="P558" s="45"/>
      <c r="Q558" s="45"/>
      <c r="R558" s="44">
        <v>0</v>
      </c>
      <c r="S558" s="44">
        <v>6</v>
      </c>
      <c r="T558" s="44">
        <v>38</v>
      </c>
      <c r="U558" s="44">
        <v>6</v>
      </c>
      <c r="V558" s="45"/>
      <c r="W558" s="44">
        <v>26</v>
      </c>
      <c r="X558" s="44">
        <v>0</v>
      </c>
      <c r="Y558" s="44">
        <v>0</v>
      </c>
      <c r="Z558" s="44">
        <v>8</v>
      </c>
      <c r="AA558" s="44">
        <v>31</v>
      </c>
      <c r="AB558" s="44">
        <v>12</v>
      </c>
      <c r="AC558" s="44">
        <v>136</v>
      </c>
      <c r="AD558" s="44">
        <v>0</v>
      </c>
      <c r="AE558" s="45"/>
      <c r="AF558" s="44">
        <v>263</v>
      </c>
      <c r="AG558" s="45"/>
      <c r="AH558" s="45"/>
      <c r="AI558" s="45"/>
      <c r="AJ558" s="44">
        <v>70</v>
      </c>
      <c r="AK558" s="45"/>
      <c r="AL558" s="45"/>
      <c r="AM558" s="45"/>
      <c r="AN558" s="44">
        <v>0</v>
      </c>
      <c r="AO558" s="45"/>
      <c r="AP558" s="44">
        <v>0</v>
      </c>
      <c r="AQ558" s="45"/>
      <c r="AR558" s="45"/>
      <c r="AS558" s="45"/>
      <c r="AT558" s="44">
        <v>53</v>
      </c>
    </row>
    <row r="559" spans="1:46"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row>
    <row r="560" spans="1:46"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row>
    <row r="561" spans="1:46" s="1" customFormat="1" ht="20.100000000000001" customHeight="1" x14ac:dyDescent="0.2">
      <c r="A561" s="3"/>
      <c r="B561" s="6"/>
      <c r="C561" s="3"/>
      <c r="D561" s="2" t="s">
        <v>306</v>
      </c>
      <c r="E561" s="5"/>
      <c r="F561" s="37">
        <v>0</v>
      </c>
      <c r="G561" s="37"/>
      <c r="H561" s="37"/>
      <c r="I561" s="37"/>
      <c r="J561" s="37">
        <v>0</v>
      </c>
      <c r="K561" s="37">
        <v>0</v>
      </c>
      <c r="L561" s="37">
        <v>0</v>
      </c>
      <c r="M561" s="37"/>
      <c r="N561" s="37">
        <v>0</v>
      </c>
      <c r="O561" s="37"/>
      <c r="P561" s="37"/>
      <c r="Q561" s="37"/>
      <c r="R561" s="37">
        <v>0</v>
      </c>
      <c r="S561" s="37">
        <v>0</v>
      </c>
      <c r="T561" s="37">
        <v>0</v>
      </c>
      <c r="U561" s="37">
        <v>0</v>
      </c>
      <c r="V561" s="37"/>
      <c r="W561" s="37">
        <v>0</v>
      </c>
      <c r="X561" s="37">
        <v>0</v>
      </c>
      <c r="Y561" s="37">
        <v>0</v>
      </c>
      <c r="Z561" s="37">
        <v>0</v>
      </c>
      <c r="AA561" s="37">
        <v>0</v>
      </c>
      <c r="AB561" s="37">
        <v>0</v>
      </c>
      <c r="AC561" s="37">
        <v>0</v>
      </c>
      <c r="AD561" s="37">
        <v>0</v>
      </c>
      <c r="AE561" s="37"/>
      <c r="AF561" s="37">
        <v>0</v>
      </c>
      <c r="AG561" s="37"/>
      <c r="AH561" s="37"/>
      <c r="AI561" s="37"/>
      <c r="AJ561" s="37">
        <v>0</v>
      </c>
      <c r="AK561" s="37"/>
      <c r="AL561" s="37"/>
      <c r="AM561" s="37"/>
      <c r="AN561" s="37">
        <v>0</v>
      </c>
      <c r="AO561" s="37"/>
      <c r="AP561" s="37">
        <v>0</v>
      </c>
      <c r="AQ561" s="37"/>
      <c r="AR561" s="37"/>
      <c r="AS561" s="37"/>
      <c r="AT561" s="37">
        <v>0</v>
      </c>
    </row>
    <row r="562" spans="1:46" s="1" customFormat="1" ht="20.100000000000001" customHeight="1" x14ac:dyDescent="0.2">
      <c r="A562" s="3"/>
      <c r="B562" s="6"/>
      <c r="C562" s="3"/>
      <c r="D562" s="38" t="s">
        <v>307</v>
      </c>
      <c r="E562" s="5"/>
      <c r="F562" s="39">
        <v>0</v>
      </c>
      <c r="G562" s="40"/>
      <c r="H562" s="40"/>
      <c r="I562" s="40"/>
      <c r="J562" s="39">
        <v>0</v>
      </c>
      <c r="K562" s="39">
        <v>0</v>
      </c>
      <c r="L562" s="39">
        <v>0</v>
      </c>
      <c r="M562" s="40"/>
      <c r="N562" s="39">
        <v>0</v>
      </c>
      <c r="O562" s="40"/>
      <c r="P562" s="40"/>
      <c r="Q562" s="40"/>
      <c r="R562" s="39">
        <v>0</v>
      </c>
      <c r="S562" s="39">
        <v>0</v>
      </c>
      <c r="T562" s="39">
        <v>0</v>
      </c>
      <c r="U562" s="39">
        <v>0</v>
      </c>
      <c r="V562" s="40"/>
      <c r="W562" s="39">
        <v>0</v>
      </c>
      <c r="X562" s="39">
        <v>0</v>
      </c>
      <c r="Y562" s="39">
        <v>0</v>
      </c>
      <c r="Z562" s="39">
        <v>0</v>
      </c>
      <c r="AA562" s="39">
        <v>0</v>
      </c>
      <c r="AB562" s="39">
        <v>0</v>
      </c>
      <c r="AC562" s="39">
        <v>0</v>
      </c>
      <c r="AD562" s="39">
        <v>0</v>
      </c>
      <c r="AE562" s="40"/>
      <c r="AF562" s="39">
        <v>0</v>
      </c>
      <c r="AG562" s="40"/>
      <c r="AH562" s="40"/>
      <c r="AI562" s="40"/>
      <c r="AJ562" s="39">
        <v>0</v>
      </c>
      <c r="AK562" s="40"/>
      <c r="AL562" s="40"/>
      <c r="AM562" s="40"/>
      <c r="AN562" s="39">
        <v>0</v>
      </c>
      <c r="AO562" s="40"/>
      <c r="AP562" s="39">
        <v>0</v>
      </c>
      <c r="AQ562" s="40"/>
      <c r="AR562" s="40"/>
      <c r="AS562" s="40"/>
      <c r="AT562" s="39">
        <v>0</v>
      </c>
    </row>
    <row r="563" spans="1:46" s="1" customFormat="1" ht="20.100000000000001" customHeight="1" x14ac:dyDescent="0.2">
      <c r="A563" s="3"/>
      <c r="B563" s="6"/>
      <c r="C563" s="3"/>
      <c r="D563" s="2" t="s">
        <v>100</v>
      </c>
      <c r="E563" s="5"/>
      <c r="F563" s="37">
        <v>0</v>
      </c>
      <c r="G563" s="37"/>
      <c r="H563" s="37"/>
      <c r="I563" s="37"/>
      <c r="J563" s="37">
        <v>0</v>
      </c>
      <c r="K563" s="37">
        <v>0</v>
      </c>
      <c r="L563" s="37">
        <v>0</v>
      </c>
      <c r="M563" s="37"/>
      <c r="N563" s="37">
        <v>0</v>
      </c>
      <c r="O563" s="37"/>
      <c r="P563" s="37"/>
      <c r="Q563" s="37"/>
      <c r="R563" s="37">
        <v>0</v>
      </c>
      <c r="S563" s="37">
        <v>0</v>
      </c>
      <c r="T563" s="37">
        <v>0</v>
      </c>
      <c r="U563" s="37">
        <v>0</v>
      </c>
      <c r="V563" s="37"/>
      <c r="W563" s="37">
        <v>0</v>
      </c>
      <c r="X563" s="37">
        <v>0</v>
      </c>
      <c r="Y563" s="37">
        <v>0</v>
      </c>
      <c r="Z563" s="37">
        <v>0</v>
      </c>
      <c r="AA563" s="37">
        <v>0</v>
      </c>
      <c r="AB563" s="37">
        <v>0</v>
      </c>
      <c r="AC563" s="37">
        <v>0</v>
      </c>
      <c r="AD563" s="37">
        <v>0</v>
      </c>
      <c r="AE563" s="37"/>
      <c r="AF563" s="37">
        <v>0</v>
      </c>
      <c r="AG563" s="37"/>
      <c r="AH563" s="37"/>
      <c r="AI563" s="37"/>
      <c r="AJ563" s="37">
        <v>0</v>
      </c>
      <c r="AK563" s="37"/>
      <c r="AL563" s="37"/>
      <c r="AM563" s="37"/>
      <c r="AN563" s="37">
        <v>0</v>
      </c>
      <c r="AO563" s="37"/>
      <c r="AP563" s="37">
        <v>0</v>
      </c>
      <c r="AQ563" s="37"/>
      <c r="AR563" s="37"/>
      <c r="AS563" s="37"/>
      <c r="AT563" s="37">
        <v>0</v>
      </c>
    </row>
    <row r="564" spans="1:46"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row>
    <row r="565" spans="1:46" s="1" customFormat="1" ht="20.100000000000001" customHeight="1" x14ac:dyDescent="0.2">
      <c r="A565" s="3"/>
      <c r="B565" s="6"/>
      <c r="C565" s="42" t="s">
        <v>122</v>
      </c>
      <c r="D565" s="42"/>
      <c r="E565" s="5"/>
      <c r="F565" s="44">
        <v>0</v>
      </c>
      <c r="G565" s="45"/>
      <c r="H565" s="45"/>
      <c r="I565" s="45"/>
      <c r="J565" s="44">
        <v>0</v>
      </c>
      <c r="K565" s="44">
        <v>0</v>
      </c>
      <c r="L565" s="44">
        <v>0</v>
      </c>
      <c r="M565" s="45"/>
      <c r="N565" s="44">
        <v>0</v>
      </c>
      <c r="O565" s="45"/>
      <c r="P565" s="45"/>
      <c r="Q565" s="45"/>
      <c r="R565" s="44">
        <v>0</v>
      </c>
      <c r="S565" s="44">
        <v>0</v>
      </c>
      <c r="T565" s="44">
        <v>0</v>
      </c>
      <c r="U565" s="44">
        <v>0</v>
      </c>
      <c r="V565" s="45"/>
      <c r="W565" s="44">
        <v>0</v>
      </c>
      <c r="X565" s="44">
        <v>0</v>
      </c>
      <c r="Y565" s="44">
        <v>0</v>
      </c>
      <c r="Z565" s="44">
        <v>0</v>
      </c>
      <c r="AA565" s="44">
        <v>0</v>
      </c>
      <c r="AB565" s="44">
        <v>0</v>
      </c>
      <c r="AC565" s="44">
        <v>0</v>
      </c>
      <c r="AD565" s="44">
        <v>0</v>
      </c>
      <c r="AE565" s="45"/>
      <c r="AF565" s="44">
        <v>0</v>
      </c>
      <c r="AG565" s="45"/>
      <c r="AH565" s="45"/>
      <c r="AI565" s="45"/>
      <c r="AJ565" s="44">
        <v>0</v>
      </c>
      <c r="AK565" s="45"/>
      <c r="AL565" s="45"/>
      <c r="AM565" s="45"/>
      <c r="AN565" s="44">
        <v>0</v>
      </c>
      <c r="AO565" s="45"/>
      <c r="AP565" s="44">
        <v>0</v>
      </c>
      <c r="AQ565" s="45"/>
      <c r="AR565" s="45"/>
      <c r="AS565" s="45"/>
      <c r="AT565" s="44">
        <v>0</v>
      </c>
    </row>
    <row r="566" spans="1:46"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row>
    <row r="567" spans="1:46" s="1" customFormat="1" ht="20.100000000000001" customHeight="1" x14ac:dyDescent="0.25">
      <c r="A567" s="3"/>
      <c r="B567" s="49" t="s">
        <v>308</v>
      </c>
      <c r="C567" s="50"/>
      <c r="D567" s="50"/>
      <c r="E567" s="5"/>
      <c r="F567" s="51">
        <v>494</v>
      </c>
      <c r="G567" s="52"/>
      <c r="H567" s="52"/>
      <c r="I567" s="52"/>
      <c r="J567" s="51">
        <v>2371</v>
      </c>
      <c r="K567" s="51">
        <v>32</v>
      </c>
      <c r="L567" s="51">
        <v>16</v>
      </c>
      <c r="M567" s="52"/>
      <c r="N567" s="51">
        <v>2419</v>
      </c>
      <c r="O567" s="52"/>
      <c r="P567" s="52"/>
      <c r="Q567" s="52"/>
      <c r="R567" s="51">
        <v>6</v>
      </c>
      <c r="S567" s="51">
        <v>84</v>
      </c>
      <c r="T567" s="51">
        <v>526</v>
      </c>
      <c r="U567" s="51">
        <v>204</v>
      </c>
      <c r="V567" s="52"/>
      <c r="W567" s="51">
        <v>283</v>
      </c>
      <c r="X567" s="51">
        <v>3</v>
      </c>
      <c r="Y567" s="51">
        <v>1</v>
      </c>
      <c r="Z567" s="51">
        <v>82</v>
      </c>
      <c r="AA567" s="51">
        <v>235</v>
      </c>
      <c r="AB567" s="51">
        <v>49</v>
      </c>
      <c r="AC567" s="51">
        <v>854</v>
      </c>
      <c r="AD567" s="51">
        <v>1</v>
      </c>
      <c r="AE567" s="52"/>
      <c r="AF567" s="51">
        <v>2328</v>
      </c>
      <c r="AG567" s="52"/>
      <c r="AH567" s="52"/>
      <c r="AI567" s="52"/>
      <c r="AJ567" s="51">
        <v>585</v>
      </c>
      <c r="AK567" s="52"/>
      <c r="AL567" s="52"/>
      <c r="AM567" s="52"/>
      <c r="AN567" s="51">
        <v>0</v>
      </c>
      <c r="AO567" s="52"/>
      <c r="AP567" s="51">
        <v>0</v>
      </c>
      <c r="AQ567" s="52"/>
      <c r="AR567" s="52"/>
      <c r="AS567" s="52"/>
      <c r="AT567" s="51">
        <v>214</v>
      </c>
    </row>
    <row r="568" spans="1:46"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spans="1:46"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spans="1:46"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spans="1:46" ht="20.100000000000001" customHeight="1" x14ac:dyDescent="0.2">
      <c r="D571" s="2" t="s">
        <v>98</v>
      </c>
      <c r="F571" s="37">
        <v>0</v>
      </c>
      <c r="G571" s="37"/>
      <c r="H571" s="37"/>
      <c r="I571" s="37"/>
      <c r="J571" s="37">
        <v>0</v>
      </c>
      <c r="K571" s="37">
        <v>0</v>
      </c>
      <c r="L571" s="37">
        <v>0</v>
      </c>
      <c r="M571" s="37"/>
      <c r="N571" s="37">
        <v>0</v>
      </c>
      <c r="O571" s="37"/>
      <c r="P571" s="37"/>
      <c r="Q571" s="37"/>
      <c r="R571" s="37">
        <v>0</v>
      </c>
      <c r="S571" s="37">
        <v>0</v>
      </c>
      <c r="T571" s="37">
        <v>0</v>
      </c>
      <c r="U571" s="37">
        <v>0</v>
      </c>
      <c r="V571" s="37"/>
      <c r="W571" s="37">
        <v>0</v>
      </c>
      <c r="X571" s="37">
        <v>0</v>
      </c>
      <c r="Y571" s="37">
        <v>0</v>
      </c>
      <c r="Z571" s="37">
        <v>0</v>
      </c>
      <c r="AA571" s="37">
        <v>0</v>
      </c>
      <c r="AB571" s="37">
        <v>0</v>
      </c>
      <c r="AC571" s="37">
        <v>0</v>
      </c>
      <c r="AD571" s="37">
        <v>0</v>
      </c>
      <c r="AE571" s="37"/>
      <c r="AF571" s="37">
        <v>0</v>
      </c>
      <c r="AG571" s="37"/>
      <c r="AH571" s="37"/>
      <c r="AI571" s="37"/>
      <c r="AJ571" s="37">
        <v>0</v>
      </c>
      <c r="AK571" s="37"/>
      <c r="AL571" s="37"/>
      <c r="AM571" s="37"/>
      <c r="AN571" s="37">
        <v>0</v>
      </c>
      <c r="AO571" s="37"/>
      <c r="AP571" s="37">
        <v>0</v>
      </c>
      <c r="AQ571" s="37"/>
      <c r="AR571" s="37"/>
      <c r="AS571" s="37"/>
      <c r="AT571" s="37">
        <v>0</v>
      </c>
    </row>
    <row r="572" spans="1:46" ht="20.100000000000001" customHeight="1" x14ac:dyDescent="0.2">
      <c r="D572" s="38" t="s">
        <v>99</v>
      </c>
      <c r="F572" s="39">
        <v>0</v>
      </c>
      <c r="G572" s="40"/>
      <c r="H572" s="40"/>
      <c r="I572" s="40"/>
      <c r="J572" s="39">
        <v>0</v>
      </c>
      <c r="K572" s="39">
        <v>0</v>
      </c>
      <c r="L572" s="39">
        <v>0</v>
      </c>
      <c r="M572" s="40"/>
      <c r="N572" s="39">
        <v>0</v>
      </c>
      <c r="O572" s="40"/>
      <c r="P572" s="40"/>
      <c r="Q572" s="40"/>
      <c r="R572" s="39">
        <v>0</v>
      </c>
      <c r="S572" s="39">
        <v>0</v>
      </c>
      <c r="T572" s="39">
        <v>0</v>
      </c>
      <c r="U572" s="39">
        <v>0</v>
      </c>
      <c r="V572" s="40"/>
      <c r="W572" s="39">
        <v>0</v>
      </c>
      <c r="X572" s="39">
        <v>0</v>
      </c>
      <c r="Y572" s="39">
        <v>0</v>
      </c>
      <c r="Z572" s="39">
        <v>0</v>
      </c>
      <c r="AA572" s="39">
        <v>0</v>
      </c>
      <c r="AB572" s="39">
        <v>0</v>
      </c>
      <c r="AC572" s="39">
        <v>0</v>
      </c>
      <c r="AD572" s="39">
        <v>0</v>
      </c>
      <c r="AE572" s="40"/>
      <c r="AF572" s="39">
        <v>0</v>
      </c>
      <c r="AG572" s="40"/>
      <c r="AH572" s="40"/>
      <c r="AI572" s="40"/>
      <c r="AJ572" s="39">
        <v>0</v>
      </c>
      <c r="AK572" s="40"/>
      <c r="AL572" s="40"/>
      <c r="AM572" s="40"/>
      <c r="AN572" s="39">
        <v>0</v>
      </c>
      <c r="AO572" s="40"/>
      <c r="AP572" s="39">
        <v>0</v>
      </c>
      <c r="AQ572" s="40"/>
      <c r="AR572" s="40"/>
      <c r="AS572" s="40"/>
      <c r="AT572" s="39">
        <v>0</v>
      </c>
    </row>
    <row r="573" spans="1:46"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spans="1:46" s="1" customFormat="1" ht="20.100000000000001" customHeight="1" x14ac:dyDescent="0.2">
      <c r="A574" s="3"/>
      <c r="B574" s="6"/>
      <c r="C574" s="42" t="s">
        <v>122</v>
      </c>
      <c r="D574" s="42"/>
      <c r="E574" s="5"/>
      <c r="F574" s="44">
        <v>0</v>
      </c>
      <c r="G574" s="45"/>
      <c r="H574" s="45"/>
      <c r="I574" s="45"/>
      <c r="J574" s="44">
        <v>0</v>
      </c>
      <c r="K574" s="44">
        <v>0</v>
      </c>
      <c r="L574" s="44">
        <v>0</v>
      </c>
      <c r="M574" s="45"/>
      <c r="N574" s="44">
        <v>0</v>
      </c>
      <c r="O574" s="45"/>
      <c r="P574" s="45"/>
      <c r="Q574" s="45"/>
      <c r="R574" s="44">
        <v>0</v>
      </c>
      <c r="S574" s="44">
        <v>0</v>
      </c>
      <c r="T574" s="44">
        <v>0</v>
      </c>
      <c r="U574" s="44">
        <v>0</v>
      </c>
      <c r="V574" s="45"/>
      <c r="W574" s="44">
        <v>0</v>
      </c>
      <c r="X574" s="44">
        <v>0</v>
      </c>
      <c r="Y574" s="44">
        <v>0</v>
      </c>
      <c r="Z574" s="44">
        <v>0</v>
      </c>
      <c r="AA574" s="44">
        <v>0</v>
      </c>
      <c r="AB574" s="44">
        <v>0</v>
      </c>
      <c r="AC574" s="44">
        <v>0</v>
      </c>
      <c r="AD574" s="44">
        <v>0</v>
      </c>
      <c r="AE574" s="45"/>
      <c r="AF574" s="44">
        <v>0</v>
      </c>
      <c r="AG574" s="45"/>
      <c r="AH574" s="45"/>
      <c r="AI574" s="45"/>
      <c r="AJ574" s="44">
        <v>0</v>
      </c>
      <c r="AK574" s="45"/>
      <c r="AL574" s="45"/>
      <c r="AM574" s="45"/>
      <c r="AN574" s="44">
        <v>0</v>
      </c>
      <c r="AO574" s="45"/>
      <c r="AP574" s="44">
        <v>0</v>
      </c>
      <c r="AQ574" s="45"/>
      <c r="AR574" s="45"/>
      <c r="AS574" s="45"/>
      <c r="AT574" s="44">
        <v>0</v>
      </c>
    </row>
    <row r="575" spans="1:46"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spans="1:46"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spans="1:46" ht="20.100000000000001" customHeight="1" x14ac:dyDescent="0.2">
      <c r="D577" s="2" t="s">
        <v>98</v>
      </c>
      <c r="F577" s="37">
        <v>48</v>
      </c>
      <c r="G577" s="37"/>
      <c r="H577" s="37"/>
      <c r="I577" s="37"/>
      <c r="J577" s="37">
        <v>233</v>
      </c>
      <c r="K577" s="37">
        <v>4</v>
      </c>
      <c r="L577" s="37">
        <v>2</v>
      </c>
      <c r="M577" s="37"/>
      <c r="N577" s="37">
        <v>239</v>
      </c>
      <c r="O577" s="37"/>
      <c r="P577" s="37"/>
      <c r="Q577" s="37"/>
      <c r="R577" s="37">
        <v>0</v>
      </c>
      <c r="S577" s="37">
        <v>15</v>
      </c>
      <c r="T577" s="37">
        <v>56</v>
      </c>
      <c r="U577" s="37">
        <v>20</v>
      </c>
      <c r="V577" s="37"/>
      <c r="W577" s="37">
        <v>21</v>
      </c>
      <c r="X577" s="37">
        <v>1</v>
      </c>
      <c r="Y577" s="37">
        <v>0</v>
      </c>
      <c r="Z577" s="37">
        <v>3</v>
      </c>
      <c r="AA577" s="37">
        <v>22</v>
      </c>
      <c r="AB577" s="37">
        <v>3</v>
      </c>
      <c r="AC577" s="37">
        <v>83</v>
      </c>
      <c r="AD577" s="37">
        <v>0</v>
      </c>
      <c r="AE577" s="37"/>
      <c r="AF577" s="37">
        <v>224</v>
      </c>
      <c r="AG577" s="37"/>
      <c r="AH577" s="37"/>
      <c r="AI577" s="37"/>
      <c r="AJ577" s="37">
        <v>63</v>
      </c>
      <c r="AK577" s="37"/>
      <c r="AL577" s="37"/>
      <c r="AM577" s="37"/>
      <c r="AN577" s="37">
        <v>0</v>
      </c>
      <c r="AO577" s="37"/>
      <c r="AP577" s="37">
        <v>0</v>
      </c>
      <c r="AQ577" s="37"/>
      <c r="AR577" s="37"/>
      <c r="AS577" s="37"/>
      <c r="AT577" s="37">
        <v>0</v>
      </c>
    </row>
    <row r="578" spans="1:46" ht="20.100000000000001" customHeight="1" x14ac:dyDescent="0.2">
      <c r="D578" s="38" t="s">
        <v>99</v>
      </c>
      <c r="F578" s="39">
        <v>43</v>
      </c>
      <c r="G578" s="40"/>
      <c r="H578" s="40"/>
      <c r="I578" s="40"/>
      <c r="J578" s="39">
        <v>264</v>
      </c>
      <c r="K578" s="39">
        <v>2</v>
      </c>
      <c r="L578" s="39">
        <v>0</v>
      </c>
      <c r="M578" s="40"/>
      <c r="N578" s="39">
        <v>266</v>
      </c>
      <c r="O578" s="40"/>
      <c r="P578" s="40"/>
      <c r="Q578" s="40"/>
      <c r="R578" s="39">
        <v>1</v>
      </c>
      <c r="S578" s="39">
        <v>6</v>
      </c>
      <c r="T578" s="39">
        <v>83</v>
      </c>
      <c r="U578" s="39">
        <v>14</v>
      </c>
      <c r="V578" s="40"/>
      <c r="W578" s="39">
        <v>18</v>
      </c>
      <c r="X578" s="39">
        <v>0</v>
      </c>
      <c r="Y578" s="39">
        <v>0</v>
      </c>
      <c r="Z578" s="39">
        <v>3</v>
      </c>
      <c r="AA578" s="39">
        <v>44</v>
      </c>
      <c r="AB578" s="39">
        <v>3</v>
      </c>
      <c r="AC578" s="39">
        <v>80</v>
      </c>
      <c r="AD578" s="39">
        <v>2</v>
      </c>
      <c r="AE578" s="40"/>
      <c r="AF578" s="39">
        <v>254</v>
      </c>
      <c r="AG578" s="40"/>
      <c r="AH578" s="40"/>
      <c r="AI578" s="40"/>
      <c r="AJ578" s="39">
        <v>55</v>
      </c>
      <c r="AK578" s="40"/>
      <c r="AL578" s="40"/>
      <c r="AM578" s="40"/>
      <c r="AN578" s="39">
        <v>0</v>
      </c>
      <c r="AO578" s="40"/>
      <c r="AP578" s="39">
        <v>0</v>
      </c>
      <c r="AQ578" s="40"/>
      <c r="AR578" s="40"/>
      <c r="AS578" s="40"/>
      <c r="AT578" s="39">
        <v>0</v>
      </c>
    </row>
    <row r="579" spans="1:46" ht="20.100000000000001" customHeight="1" x14ac:dyDescent="0.2">
      <c r="D579" s="2" t="s">
        <v>113</v>
      </c>
      <c r="F579" s="37">
        <v>25</v>
      </c>
      <c r="G579" s="37"/>
      <c r="H579" s="37"/>
      <c r="I579" s="37"/>
      <c r="J579" s="37">
        <v>200</v>
      </c>
      <c r="K579" s="37">
        <v>3</v>
      </c>
      <c r="L579" s="37">
        <v>0</v>
      </c>
      <c r="M579" s="37"/>
      <c r="N579" s="37">
        <v>203</v>
      </c>
      <c r="O579" s="37"/>
      <c r="P579" s="37"/>
      <c r="Q579" s="37"/>
      <c r="R579" s="37">
        <v>0</v>
      </c>
      <c r="S579" s="37">
        <v>5</v>
      </c>
      <c r="T579" s="37">
        <v>73</v>
      </c>
      <c r="U579" s="37">
        <v>16</v>
      </c>
      <c r="V579" s="37"/>
      <c r="W579" s="37">
        <v>25</v>
      </c>
      <c r="X579" s="37">
        <v>0</v>
      </c>
      <c r="Y579" s="37">
        <v>0</v>
      </c>
      <c r="Z579" s="37">
        <v>3</v>
      </c>
      <c r="AA579" s="37">
        <v>26</v>
      </c>
      <c r="AB579" s="37">
        <v>1</v>
      </c>
      <c r="AC579" s="37">
        <v>61</v>
      </c>
      <c r="AD579" s="37">
        <v>0</v>
      </c>
      <c r="AE579" s="37"/>
      <c r="AF579" s="37">
        <v>210</v>
      </c>
      <c r="AG579" s="37"/>
      <c r="AH579" s="37"/>
      <c r="AI579" s="37"/>
      <c r="AJ579" s="37">
        <v>18</v>
      </c>
      <c r="AK579" s="37"/>
      <c r="AL579" s="37"/>
      <c r="AM579" s="37"/>
      <c r="AN579" s="37">
        <v>0</v>
      </c>
      <c r="AO579" s="37"/>
      <c r="AP579" s="37">
        <v>0</v>
      </c>
      <c r="AQ579" s="37"/>
      <c r="AR579" s="37"/>
      <c r="AS579" s="37"/>
      <c r="AT579" s="37">
        <v>0</v>
      </c>
    </row>
    <row r="580" spans="1:46" ht="20.100000000000001" customHeight="1" x14ac:dyDescent="0.2">
      <c r="D580" s="38" t="s">
        <v>101</v>
      </c>
      <c r="F580" s="39">
        <v>33</v>
      </c>
      <c r="G580" s="40"/>
      <c r="H580" s="40"/>
      <c r="I580" s="40"/>
      <c r="J580" s="39">
        <v>207</v>
      </c>
      <c r="K580" s="39">
        <v>4</v>
      </c>
      <c r="L580" s="39">
        <v>3</v>
      </c>
      <c r="M580" s="40"/>
      <c r="N580" s="39">
        <v>214</v>
      </c>
      <c r="O580" s="40"/>
      <c r="P580" s="40"/>
      <c r="Q580" s="40"/>
      <c r="R580" s="39">
        <v>0</v>
      </c>
      <c r="S580" s="39">
        <v>4</v>
      </c>
      <c r="T580" s="39">
        <v>72</v>
      </c>
      <c r="U580" s="39">
        <v>11</v>
      </c>
      <c r="V580" s="40"/>
      <c r="W580" s="39">
        <v>17</v>
      </c>
      <c r="X580" s="39">
        <v>1</v>
      </c>
      <c r="Y580" s="39">
        <v>0</v>
      </c>
      <c r="Z580" s="39">
        <v>1</v>
      </c>
      <c r="AA580" s="39">
        <v>29</v>
      </c>
      <c r="AB580" s="39">
        <v>4</v>
      </c>
      <c r="AC580" s="39">
        <v>66</v>
      </c>
      <c r="AD580" s="39">
        <v>0</v>
      </c>
      <c r="AE580" s="40"/>
      <c r="AF580" s="39">
        <v>205</v>
      </c>
      <c r="AG580" s="40"/>
      <c r="AH580" s="40"/>
      <c r="AI580" s="40"/>
      <c r="AJ580" s="39">
        <v>42</v>
      </c>
      <c r="AK580" s="40"/>
      <c r="AL580" s="40"/>
      <c r="AM580" s="40"/>
      <c r="AN580" s="39">
        <v>0</v>
      </c>
      <c r="AO580" s="40"/>
      <c r="AP580" s="39">
        <v>0</v>
      </c>
      <c r="AQ580" s="40"/>
      <c r="AR580" s="40"/>
      <c r="AS580" s="40"/>
      <c r="AT580" s="39">
        <v>0</v>
      </c>
    </row>
    <row r="581" spans="1:46" ht="20.100000000000001" customHeight="1" x14ac:dyDescent="0.2">
      <c r="D581" s="2" t="s">
        <v>115</v>
      </c>
      <c r="F581" s="37">
        <v>76</v>
      </c>
      <c r="G581" s="37"/>
      <c r="H581" s="37"/>
      <c r="I581" s="37"/>
      <c r="J581" s="37">
        <v>235</v>
      </c>
      <c r="K581" s="37">
        <v>1</v>
      </c>
      <c r="L581" s="37">
        <v>3</v>
      </c>
      <c r="M581" s="37"/>
      <c r="N581" s="37">
        <v>239</v>
      </c>
      <c r="O581" s="37"/>
      <c r="P581" s="37"/>
      <c r="Q581" s="37"/>
      <c r="R581" s="37">
        <v>0</v>
      </c>
      <c r="S581" s="37">
        <v>7</v>
      </c>
      <c r="T581" s="37">
        <v>65</v>
      </c>
      <c r="U581" s="37">
        <v>13</v>
      </c>
      <c r="V581" s="37"/>
      <c r="W581" s="37">
        <v>35</v>
      </c>
      <c r="X581" s="37">
        <v>0</v>
      </c>
      <c r="Y581" s="37">
        <v>0</v>
      </c>
      <c r="Z581" s="37">
        <v>5</v>
      </c>
      <c r="AA581" s="37">
        <v>14</v>
      </c>
      <c r="AB581" s="37">
        <v>3</v>
      </c>
      <c r="AC581" s="37">
        <v>104</v>
      </c>
      <c r="AD581" s="37">
        <v>1</v>
      </c>
      <c r="AE581" s="37"/>
      <c r="AF581" s="37">
        <v>247</v>
      </c>
      <c r="AG581" s="37"/>
      <c r="AH581" s="37"/>
      <c r="AI581" s="37"/>
      <c r="AJ581" s="37">
        <v>68</v>
      </c>
      <c r="AK581" s="37"/>
      <c r="AL581" s="37"/>
      <c r="AM581" s="37"/>
      <c r="AN581" s="37">
        <v>0</v>
      </c>
      <c r="AO581" s="37"/>
      <c r="AP581" s="37">
        <v>0</v>
      </c>
      <c r="AQ581" s="37"/>
      <c r="AR581" s="37"/>
      <c r="AS581" s="37"/>
      <c r="AT581" s="37">
        <v>66</v>
      </c>
    </row>
    <row r="582" spans="1:46" ht="20.100000000000001" customHeight="1" x14ac:dyDescent="0.2">
      <c r="D582" s="38" t="s">
        <v>116</v>
      </c>
      <c r="F582" s="39">
        <v>49</v>
      </c>
      <c r="G582" s="40"/>
      <c r="H582" s="40"/>
      <c r="I582" s="40"/>
      <c r="J582" s="39">
        <v>210</v>
      </c>
      <c r="K582" s="39">
        <v>4</v>
      </c>
      <c r="L582" s="39">
        <v>2</v>
      </c>
      <c r="M582" s="40"/>
      <c r="N582" s="39">
        <v>216</v>
      </c>
      <c r="O582" s="40"/>
      <c r="P582" s="40"/>
      <c r="Q582" s="40"/>
      <c r="R582" s="39">
        <v>1</v>
      </c>
      <c r="S582" s="39">
        <v>6</v>
      </c>
      <c r="T582" s="39">
        <v>37</v>
      </c>
      <c r="U582" s="39">
        <v>24</v>
      </c>
      <c r="V582" s="40"/>
      <c r="W582" s="39">
        <v>23</v>
      </c>
      <c r="X582" s="39">
        <v>0</v>
      </c>
      <c r="Y582" s="39">
        <v>0</v>
      </c>
      <c r="Z582" s="39">
        <v>2</v>
      </c>
      <c r="AA582" s="39">
        <v>20</v>
      </c>
      <c r="AB582" s="39">
        <v>4</v>
      </c>
      <c r="AC582" s="39">
        <v>95</v>
      </c>
      <c r="AD582" s="39">
        <v>0</v>
      </c>
      <c r="AE582" s="40"/>
      <c r="AF582" s="39">
        <v>212</v>
      </c>
      <c r="AG582" s="40"/>
      <c r="AH582" s="40"/>
      <c r="AI582" s="40"/>
      <c r="AJ582" s="39">
        <v>53</v>
      </c>
      <c r="AK582" s="40"/>
      <c r="AL582" s="40"/>
      <c r="AM582" s="40"/>
      <c r="AN582" s="39">
        <v>0</v>
      </c>
      <c r="AO582" s="40"/>
      <c r="AP582" s="39">
        <v>0</v>
      </c>
      <c r="AQ582" s="40"/>
      <c r="AR582" s="40"/>
      <c r="AS582" s="40"/>
      <c r="AT582" s="39">
        <v>44</v>
      </c>
    </row>
    <row r="583" spans="1:46" ht="20.100000000000001" customHeight="1" x14ac:dyDescent="0.2">
      <c r="D583" s="2" t="s">
        <v>117</v>
      </c>
      <c r="F583" s="37">
        <v>25</v>
      </c>
      <c r="G583" s="37"/>
      <c r="H583" s="37"/>
      <c r="I583" s="37"/>
      <c r="J583" s="37">
        <v>228</v>
      </c>
      <c r="K583" s="37">
        <v>7</v>
      </c>
      <c r="L583" s="37">
        <v>0</v>
      </c>
      <c r="M583" s="37"/>
      <c r="N583" s="37">
        <v>235</v>
      </c>
      <c r="O583" s="37"/>
      <c r="P583" s="37"/>
      <c r="Q583" s="37"/>
      <c r="R583" s="37">
        <v>2</v>
      </c>
      <c r="S583" s="37">
        <v>8</v>
      </c>
      <c r="T583" s="37">
        <v>74</v>
      </c>
      <c r="U583" s="37">
        <v>30</v>
      </c>
      <c r="V583" s="37"/>
      <c r="W583" s="37">
        <v>26</v>
      </c>
      <c r="X583" s="37">
        <v>0</v>
      </c>
      <c r="Y583" s="37">
        <v>0</v>
      </c>
      <c r="Z583" s="37">
        <v>5</v>
      </c>
      <c r="AA583" s="37">
        <v>22</v>
      </c>
      <c r="AB583" s="37">
        <v>6</v>
      </c>
      <c r="AC583" s="37">
        <v>50</v>
      </c>
      <c r="AD583" s="37">
        <v>1</v>
      </c>
      <c r="AE583" s="37"/>
      <c r="AF583" s="37">
        <v>224</v>
      </c>
      <c r="AG583" s="37"/>
      <c r="AH583" s="37"/>
      <c r="AI583" s="37"/>
      <c r="AJ583" s="37">
        <v>36</v>
      </c>
      <c r="AK583" s="37"/>
      <c r="AL583" s="37"/>
      <c r="AM583" s="37"/>
      <c r="AN583" s="37">
        <v>0</v>
      </c>
      <c r="AO583" s="37"/>
      <c r="AP583" s="37">
        <v>0</v>
      </c>
      <c r="AQ583" s="37"/>
      <c r="AR583" s="37"/>
      <c r="AS583" s="37"/>
      <c r="AT583" s="37">
        <v>0</v>
      </c>
    </row>
    <row r="584" spans="1:46"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spans="1:46" s="1" customFormat="1" ht="20.100000000000001" customHeight="1" x14ac:dyDescent="0.2">
      <c r="A585" s="3"/>
      <c r="B585" s="6"/>
      <c r="C585" s="42" t="s">
        <v>180</v>
      </c>
      <c r="D585" s="42"/>
      <c r="E585" s="5"/>
      <c r="F585" s="44">
        <v>299</v>
      </c>
      <c r="G585" s="45"/>
      <c r="H585" s="45"/>
      <c r="I585" s="45"/>
      <c r="J585" s="44">
        <v>1577</v>
      </c>
      <c r="K585" s="44">
        <v>25</v>
      </c>
      <c r="L585" s="44">
        <v>10</v>
      </c>
      <c r="M585" s="45"/>
      <c r="N585" s="44">
        <v>1612</v>
      </c>
      <c r="O585" s="45"/>
      <c r="P585" s="45"/>
      <c r="Q585" s="45"/>
      <c r="R585" s="44">
        <v>4</v>
      </c>
      <c r="S585" s="44">
        <v>51</v>
      </c>
      <c r="T585" s="44">
        <v>460</v>
      </c>
      <c r="U585" s="44">
        <v>128</v>
      </c>
      <c r="V585" s="45"/>
      <c r="W585" s="44">
        <v>165</v>
      </c>
      <c r="X585" s="44">
        <v>2</v>
      </c>
      <c r="Y585" s="44">
        <v>0</v>
      </c>
      <c r="Z585" s="44">
        <v>22</v>
      </c>
      <c r="AA585" s="44">
        <v>177</v>
      </c>
      <c r="AB585" s="44">
        <v>24</v>
      </c>
      <c r="AC585" s="44">
        <v>539</v>
      </c>
      <c r="AD585" s="44">
        <v>4</v>
      </c>
      <c r="AE585" s="45"/>
      <c r="AF585" s="44">
        <v>1576</v>
      </c>
      <c r="AG585" s="45"/>
      <c r="AH585" s="45"/>
      <c r="AI585" s="45"/>
      <c r="AJ585" s="44">
        <v>335</v>
      </c>
      <c r="AK585" s="45"/>
      <c r="AL585" s="45"/>
      <c r="AM585" s="45"/>
      <c r="AN585" s="44">
        <v>0</v>
      </c>
      <c r="AO585" s="45"/>
      <c r="AP585" s="44">
        <v>0</v>
      </c>
      <c r="AQ585" s="45"/>
      <c r="AR585" s="45"/>
      <c r="AS585" s="45"/>
      <c r="AT585" s="44">
        <v>110</v>
      </c>
    </row>
    <row r="586" spans="1:46"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row>
    <row r="587" spans="1:46" s="1" customFormat="1" ht="20.100000000000001" customHeight="1" x14ac:dyDescent="0.25">
      <c r="A587" s="3"/>
      <c r="B587" s="49" t="s">
        <v>310</v>
      </c>
      <c r="C587" s="50"/>
      <c r="D587" s="50"/>
      <c r="E587" s="5"/>
      <c r="F587" s="51">
        <v>299</v>
      </c>
      <c r="G587" s="52"/>
      <c r="H587" s="52"/>
      <c r="I587" s="52"/>
      <c r="J587" s="51">
        <v>1577</v>
      </c>
      <c r="K587" s="51">
        <v>25</v>
      </c>
      <c r="L587" s="51">
        <v>10</v>
      </c>
      <c r="M587" s="52"/>
      <c r="N587" s="51">
        <v>1612</v>
      </c>
      <c r="O587" s="52"/>
      <c r="P587" s="52"/>
      <c r="Q587" s="52"/>
      <c r="R587" s="51">
        <v>4</v>
      </c>
      <c r="S587" s="51">
        <v>51</v>
      </c>
      <c r="T587" s="51">
        <v>460</v>
      </c>
      <c r="U587" s="51">
        <v>128</v>
      </c>
      <c r="V587" s="52"/>
      <c r="W587" s="51">
        <v>165</v>
      </c>
      <c r="X587" s="51">
        <v>2</v>
      </c>
      <c r="Y587" s="51">
        <v>0</v>
      </c>
      <c r="Z587" s="51">
        <v>22</v>
      </c>
      <c r="AA587" s="51">
        <v>177</v>
      </c>
      <c r="AB587" s="51">
        <v>24</v>
      </c>
      <c r="AC587" s="51">
        <v>539</v>
      </c>
      <c r="AD587" s="51">
        <v>4</v>
      </c>
      <c r="AE587" s="52"/>
      <c r="AF587" s="51">
        <v>1576</v>
      </c>
      <c r="AG587" s="52"/>
      <c r="AH587" s="52"/>
      <c r="AI587" s="52"/>
      <c r="AJ587" s="51">
        <v>335</v>
      </c>
      <c r="AK587" s="52"/>
      <c r="AL587" s="52"/>
      <c r="AM587" s="52"/>
      <c r="AN587" s="51">
        <v>0</v>
      </c>
      <c r="AO587" s="52"/>
      <c r="AP587" s="51">
        <v>0</v>
      </c>
      <c r="AQ587" s="52"/>
      <c r="AR587" s="52"/>
      <c r="AS587" s="52"/>
      <c r="AT587" s="51">
        <v>110</v>
      </c>
    </row>
    <row r="588" spans="1:46"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spans="1:46"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spans="1:46"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spans="1:46" ht="20.100000000000001" customHeight="1" x14ac:dyDescent="0.2">
      <c r="D591" s="2" t="s">
        <v>124</v>
      </c>
      <c r="F591" s="37">
        <v>40</v>
      </c>
      <c r="G591" s="37"/>
      <c r="H591" s="37"/>
      <c r="I591" s="37"/>
      <c r="J591" s="37">
        <v>109</v>
      </c>
      <c r="K591" s="37">
        <v>3</v>
      </c>
      <c r="L591" s="37">
        <v>1</v>
      </c>
      <c r="M591" s="37"/>
      <c r="N591" s="37">
        <v>113</v>
      </c>
      <c r="O591" s="37"/>
      <c r="P591" s="37"/>
      <c r="Q591" s="37"/>
      <c r="R591" s="37">
        <v>0</v>
      </c>
      <c r="S591" s="37">
        <v>12</v>
      </c>
      <c r="T591" s="37">
        <v>39</v>
      </c>
      <c r="U591" s="37">
        <v>7</v>
      </c>
      <c r="V591" s="37"/>
      <c r="W591" s="37">
        <v>12</v>
      </c>
      <c r="X591" s="37">
        <v>0</v>
      </c>
      <c r="Y591" s="37">
        <v>1</v>
      </c>
      <c r="Z591" s="37">
        <v>0</v>
      </c>
      <c r="AA591" s="37">
        <v>17</v>
      </c>
      <c r="AB591" s="37">
        <v>1</v>
      </c>
      <c r="AC591" s="37">
        <v>34</v>
      </c>
      <c r="AD591" s="37">
        <v>0</v>
      </c>
      <c r="AE591" s="37"/>
      <c r="AF591" s="37">
        <v>123</v>
      </c>
      <c r="AG591" s="37"/>
      <c r="AH591" s="37"/>
      <c r="AI591" s="37"/>
      <c r="AJ591" s="37">
        <v>30</v>
      </c>
      <c r="AK591" s="37"/>
      <c r="AL591" s="37"/>
      <c r="AM591" s="37"/>
      <c r="AN591" s="37">
        <v>0</v>
      </c>
      <c r="AO591" s="37"/>
      <c r="AP591" s="37">
        <v>0</v>
      </c>
      <c r="AQ591" s="37"/>
      <c r="AR591" s="37"/>
      <c r="AS591" s="37"/>
      <c r="AT591" s="37">
        <v>0</v>
      </c>
    </row>
    <row r="592" spans="1:46" ht="20.100000000000001" customHeight="1" x14ac:dyDescent="0.2">
      <c r="D592" s="38" t="s">
        <v>173</v>
      </c>
      <c r="F592" s="39">
        <v>58</v>
      </c>
      <c r="G592" s="40"/>
      <c r="H592" s="40"/>
      <c r="I592" s="40"/>
      <c r="J592" s="39">
        <v>144</v>
      </c>
      <c r="K592" s="39">
        <v>1</v>
      </c>
      <c r="L592" s="39">
        <v>6</v>
      </c>
      <c r="M592" s="40"/>
      <c r="N592" s="39">
        <v>151</v>
      </c>
      <c r="O592" s="40"/>
      <c r="P592" s="40"/>
      <c r="Q592" s="40"/>
      <c r="R592" s="39">
        <v>0</v>
      </c>
      <c r="S592" s="39">
        <v>6</v>
      </c>
      <c r="T592" s="39">
        <v>22</v>
      </c>
      <c r="U592" s="39">
        <v>11</v>
      </c>
      <c r="V592" s="40"/>
      <c r="W592" s="39">
        <v>19</v>
      </c>
      <c r="X592" s="39">
        <v>1</v>
      </c>
      <c r="Y592" s="39">
        <v>0</v>
      </c>
      <c r="Z592" s="39">
        <v>7</v>
      </c>
      <c r="AA592" s="39">
        <v>18</v>
      </c>
      <c r="AB592" s="39">
        <v>4</v>
      </c>
      <c r="AC592" s="39">
        <v>77</v>
      </c>
      <c r="AD592" s="39">
        <v>1</v>
      </c>
      <c r="AE592" s="40"/>
      <c r="AF592" s="39">
        <v>166</v>
      </c>
      <c r="AG592" s="40"/>
      <c r="AH592" s="40"/>
      <c r="AI592" s="40"/>
      <c r="AJ592" s="39">
        <v>43</v>
      </c>
      <c r="AK592" s="40"/>
      <c r="AL592" s="40"/>
      <c r="AM592" s="40"/>
      <c r="AN592" s="39">
        <v>0</v>
      </c>
      <c r="AO592" s="40"/>
      <c r="AP592" s="39">
        <v>0</v>
      </c>
      <c r="AQ592" s="40"/>
      <c r="AR592" s="40"/>
      <c r="AS592" s="40"/>
      <c r="AT592" s="39">
        <v>0</v>
      </c>
    </row>
    <row r="593" spans="1:46" ht="20.100000000000001" customHeight="1" x14ac:dyDescent="0.2">
      <c r="D593" s="2" t="s">
        <v>100</v>
      </c>
      <c r="F593" s="37">
        <v>61</v>
      </c>
      <c r="G593" s="37"/>
      <c r="H593" s="37"/>
      <c r="I593" s="37"/>
      <c r="J593" s="37">
        <v>146</v>
      </c>
      <c r="K593" s="37">
        <v>5</v>
      </c>
      <c r="L593" s="37">
        <v>0</v>
      </c>
      <c r="M593" s="37"/>
      <c r="N593" s="37">
        <v>151</v>
      </c>
      <c r="O593" s="37"/>
      <c r="P593" s="37"/>
      <c r="Q593" s="37"/>
      <c r="R593" s="37">
        <v>0</v>
      </c>
      <c r="S593" s="37">
        <v>3</v>
      </c>
      <c r="T593" s="37">
        <v>26</v>
      </c>
      <c r="U593" s="37">
        <v>23</v>
      </c>
      <c r="V593" s="37"/>
      <c r="W593" s="37">
        <v>19</v>
      </c>
      <c r="X593" s="37">
        <v>0</v>
      </c>
      <c r="Y593" s="37">
        <v>0</v>
      </c>
      <c r="Z593" s="37">
        <v>4</v>
      </c>
      <c r="AA593" s="37">
        <v>16</v>
      </c>
      <c r="AB593" s="37">
        <v>0</v>
      </c>
      <c r="AC593" s="37">
        <v>90</v>
      </c>
      <c r="AD593" s="37">
        <v>1</v>
      </c>
      <c r="AE593" s="37"/>
      <c r="AF593" s="37">
        <v>182</v>
      </c>
      <c r="AG593" s="37"/>
      <c r="AH593" s="37"/>
      <c r="AI593" s="37"/>
      <c r="AJ593" s="37">
        <v>30</v>
      </c>
      <c r="AK593" s="37"/>
      <c r="AL593" s="37"/>
      <c r="AM593" s="37"/>
      <c r="AN593" s="37">
        <v>0</v>
      </c>
      <c r="AO593" s="37"/>
      <c r="AP593" s="37">
        <v>0</v>
      </c>
      <c r="AQ593" s="37"/>
      <c r="AR593" s="37"/>
      <c r="AS593" s="37"/>
      <c r="AT593" s="37">
        <v>56</v>
      </c>
    </row>
    <row r="594" spans="1:46" ht="20.100000000000001" customHeight="1" x14ac:dyDescent="0.2">
      <c r="D594" s="38" t="s">
        <v>174</v>
      </c>
      <c r="F594" s="39">
        <v>40</v>
      </c>
      <c r="G594" s="40"/>
      <c r="H594" s="40"/>
      <c r="I594" s="40"/>
      <c r="J594" s="39">
        <v>141</v>
      </c>
      <c r="K594" s="39">
        <v>2</v>
      </c>
      <c r="L594" s="39">
        <v>8</v>
      </c>
      <c r="M594" s="40"/>
      <c r="N594" s="39">
        <v>151</v>
      </c>
      <c r="O594" s="40"/>
      <c r="P594" s="40"/>
      <c r="Q594" s="40"/>
      <c r="R594" s="39">
        <v>1</v>
      </c>
      <c r="S594" s="39">
        <v>5</v>
      </c>
      <c r="T594" s="39">
        <v>30</v>
      </c>
      <c r="U594" s="39">
        <v>10</v>
      </c>
      <c r="V594" s="40"/>
      <c r="W594" s="39">
        <v>35</v>
      </c>
      <c r="X594" s="39">
        <v>0</v>
      </c>
      <c r="Y594" s="39">
        <v>0</v>
      </c>
      <c r="Z594" s="39">
        <v>8</v>
      </c>
      <c r="AA594" s="39">
        <v>8</v>
      </c>
      <c r="AB594" s="39">
        <v>1</v>
      </c>
      <c r="AC594" s="39">
        <v>44</v>
      </c>
      <c r="AD594" s="39">
        <v>0</v>
      </c>
      <c r="AE594" s="40"/>
      <c r="AF594" s="39">
        <v>142</v>
      </c>
      <c r="AG594" s="40"/>
      <c r="AH594" s="40"/>
      <c r="AI594" s="40"/>
      <c r="AJ594" s="39">
        <v>49</v>
      </c>
      <c r="AK594" s="40"/>
      <c r="AL594" s="40"/>
      <c r="AM594" s="40"/>
      <c r="AN594" s="39">
        <v>0</v>
      </c>
      <c r="AO594" s="40"/>
      <c r="AP594" s="39">
        <v>0</v>
      </c>
      <c r="AQ594" s="40"/>
      <c r="AR594" s="40"/>
      <c r="AS594" s="40"/>
      <c r="AT594" s="39">
        <v>0</v>
      </c>
    </row>
    <row r="595" spans="1:46" ht="20.100000000000001" customHeight="1" x14ac:dyDescent="0.2">
      <c r="D595" s="2" t="s">
        <v>102</v>
      </c>
      <c r="F595" s="37">
        <v>13</v>
      </c>
      <c r="G595" s="37"/>
      <c r="H595" s="37"/>
      <c r="I595" s="37"/>
      <c r="J595" s="37">
        <v>62</v>
      </c>
      <c r="K595" s="37">
        <v>4</v>
      </c>
      <c r="L595" s="37">
        <v>2</v>
      </c>
      <c r="M595" s="37"/>
      <c r="N595" s="37">
        <v>68</v>
      </c>
      <c r="O595" s="37"/>
      <c r="P595" s="37"/>
      <c r="Q595" s="37"/>
      <c r="R595" s="37">
        <v>0</v>
      </c>
      <c r="S595" s="37">
        <v>2</v>
      </c>
      <c r="T595" s="37">
        <v>26</v>
      </c>
      <c r="U595" s="37">
        <v>1</v>
      </c>
      <c r="V595" s="37"/>
      <c r="W595" s="37">
        <v>3</v>
      </c>
      <c r="X595" s="37">
        <v>0</v>
      </c>
      <c r="Y595" s="37">
        <v>0</v>
      </c>
      <c r="Z595" s="37">
        <v>0</v>
      </c>
      <c r="AA595" s="37">
        <v>6</v>
      </c>
      <c r="AB595" s="37">
        <v>4</v>
      </c>
      <c r="AC595" s="37">
        <v>21</v>
      </c>
      <c r="AD595" s="37">
        <v>0</v>
      </c>
      <c r="AE595" s="37"/>
      <c r="AF595" s="37">
        <v>63</v>
      </c>
      <c r="AG595" s="37"/>
      <c r="AH595" s="37"/>
      <c r="AI595" s="37"/>
      <c r="AJ595" s="37">
        <v>18</v>
      </c>
      <c r="AK595" s="37"/>
      <c r="AL595" s="37"/>
      <c r="AM595" s="37"/>
      <c r="AN595" s="37">
        <v>0</v>
      </c>
      <c r="AO595" s="37"/>
      <c r="AP595" s="37">
        <v>0</v>
      </c>
      <c r="AQ595" s="37"/>
      <c r="AR595" s="37"/>
      <c r="AS595" s="37"/>
      <c r="AT595" s="37">
        <v>0</v>
      </c>
    </row>
    <row r="596" spans="1:46" ht="20.100000000000001" customHeight="1" x14ac:dyDescent="0.2">
      <c r="D596" s="38" t="s">
        <v>103</v>
      </c>
      <c r="F596" s="39">
        <v>36</v>
      </c>
      <c r="G596" s="40"/>
      <c r="H596" s="40"/>
      <c r="I596" s="40"/>
      <c r="J596" s="39">
        <v>138</v>
      </c>
      <c r="K596" s="39">
        <v>2</v>
      </c>
      <c r="L596" s="39">
        <v>2</v>
      </c>
      <c r="M596" s="40"/>
      <c r="N596" s="39">
        <v>142</v>
      </c>
      <c r="O596" s="40"/>
      <c r="P596" s="40"/>
      <c r="Q596" s="40"/>
      <c r="R596" s="39">
        <v>0</v>
      </c>
      <c r="S596" s="39">
        <v>2</v>
      </c>
      <c r="T596" s="39">
        <v>14</v>
      </c>
      <c r="U596" s="39">
        <v>13</v>
      </c>
      <c r="V596" s="40"/>
      <c r="W596" s="39">
        <v>15</v>
      </c>
      <c r="X596" s="39">
        <v>0</v>
      </c>
      <c r="Y596" s="39">
        <v>0</v>
      </c>
      <c r="Z596" s="39">
        <v>9</v>
      </c>
      <c r="AA596" s="39">
        <v>8</v>
      </c>
      <c r="AB596" s="39">
        <v>6</v>
      </c>
      <c r="AC596" s="39">
        <v>77</v>
      </c>
      <c r="AD596" s="39">
        <v>0</v>
      </c>
      <c r="AE596" s="40"/>
      <c r="AF596" s="39">
        <v>144</v>
      </c>
      <c r="AG596" s="40"/>
      <c r="AH596" s="40"/>
      <c r="AI596" s="40"/>
      <c r="AJ596" s="39">
        <v>34</v>
      </c>
      <c r="AK596" s="40"/>
      <c r="AL596" s="40"/>
      <c r="AM596" s="40"/>
      <c r="AN596" s="39">
        <v>0</v>
      </c>
      <c r="AO596" s="40"/>
      <c r="AP596" s="39">
        <v>0</v>
      </c>
      <c r="AQ596" s="40"/>
      <c r="AR596" s="40"/>
      <c r="AS596" s="40"/>
      <c r="AT596" s="39">
        <v>0</v>
      </c>
    </row>
    <row r="597" spans="1:46" ht="20.100000000000001" customHeight="1" x14ac:dyDescent="0.2">
      <c r="B597" s="5"/>
      <c r="D597" s="2" t="s">
        <v>104</v>
      </c>
      <c r="F597" s="37">
        <v>17</v>
      </c>
      <c r="G597" s="37"/>
      <c r="H597" s="37"/>
      <c r="I597" s="37"/>
      <c r="J597" s="37">
        <v>123</v>
      </c>
      <c r="K597" s="37">
        <v>4</v>
      </c>
      <c r="L597" s="37">
        <v>1</v>
      </c>
      <c r="M597" s="37"/>
      <c r="N597" s="37">
        <v>128</v>
      </c>
      <c r="O597" s="37"/>
      <c r="P597" s="37"/>
      <c r="Q597" s="37"/>
      <c r="R597" s="37">
        <v>3</v>
      </c>
      <c r="S597" s="37">
        <v>14</v>
      </c>
      <c r="T597" s="37">
        <v>40</v>
      </c>
      <c r="U597" s="37">
        <v>9</v>
      </c>
      <c r="V597" s="37"/>
      <c r="W597" s="37">
        <v>11</v>
      </c>
      <c r="X597" s="37">
        <v>1</v>
      </c>
      <c r="Y597" s="37">
        <v>0</v>
      </c>
      <c r="Z597" s="37">
        <v>1</v>
      </c>
      <c r="AA597" s="37">
        <v>14</v>
      </c>
      <c r="AB597" s="37">
        <v>2</v>
      </c>
      <c r="AC597" s="37">
        <v>31</v>
      </c>
      <c r="AD597" s="37">
        <v>0</v>
      </c>
      <c r="AE597" s="37"/>
      <c r="AF597" s="37">
        <v>126</v>
      </c>
      <c r="AG597" s="37"/>
      <c r="AH597" s="37"/>
      <c r="AI597" s="37"/>
      <c r="AJ597" s="37">
        <v>19</v>
      </c>
      <c r="AK597" s="37"/>
      <c r="AL597" s="37"/>
      <c r="AM597" s="37"/>
      <c r="AN597" s="37">
        <v>0</v>
      </c>
      <c r="AO597" s="37"/>
      <c r="AP597" s="37">
        <v>0</v>
      </c>
      <c r="AQ597" s="37"/>
      <c r="AR597" s="37"/>
      <c r="AS597" s="37"/>
      <c r="AT597" s="37">
        <v>0</v>
      </c>
    </row>
    <row r="598" spans="1:46" ht="20.100000000000001" customHeight="1" x14ac:dyDescent="0.2">
      <c r="B598" s="5"/>
      <c r="D598" s="38" t="s">
        <v>105</v>
      </c>
      <c r="F598" s="39">
        <v>35</v>
      </c>
      <c r="G598" s="40"/>
      <c r="H598" s="40"/>
      <c r="I598" s="40"/>
      <c r="J598" s="39">
        <v>162</v>
      </c>
      <c r="K598" s="39">
        <v>7</v>
      </c>
      <c r="L598" s="39">
        <v>1</v>
      </c>
      <c r="M598" s="40"/>
      <c r="N598" s="39">
        <v>170</v>
      </c>
      <c r="O598" s="40"/>
      <c r="P598" s="40"/>
      <c r="Q598" s="40"/>
      <c r="R598" s="39">
        <v>0</v>
      </c>
      <c r="S598" s="39">
        <v>3</v>
      </c>
      <c r="T598" s="39">
        <v>45</v>
      </c>
      <c r="U598" s="39">
        <v>24</v>
      </c>
      <c r="V598" s="40"/>
      <c r="W598" s="39">
        <v>9</v>
      </c>
      <c r="X598" s="39">
        <v>0</v>
      </c>
      <c r="Y598" s="39">
        <v>0</v>
      </c>
      <c r="Z598" s="39">
        <v>5</v>
      </c>
      <c r="AA598" s="39">
        <v>16</v>
      </c>
      <c r="AB598" s="39">
        <v>3</v>
      </c>
      <c r="AC598" s="39">
        <v>61</v>
      </c>
      <c r="AD598" s="39">
        <v>0</v>
      </c>
      <c r="AE598" s="40"/>
      <c r="AF598" s="39">
        <v>166</v>
      </c>
      <c r="AG598" s="40"/>
      <c r="AH598" s="40"/>
      <c r="AI598" s="40"/>
      <c r="AJ598" s="39">
        <v>39</v>
      </c>
      <c r="AK598" s="40"/>
      <c r="AL598" s="40"/>
      <c r="AM598" s="40"/>
      <c r="AN598" s="39">
        <v>0</v>
      </c>
      <c r="AO598" s="40"/>
      <c r="AP598" s="39">
        <v>0</v>
      </c>
      <c r="AQ598" s="40"/>
      <c r="AR598" s="40"/>
      <c r="AS598" s="40"/>
      <c r="AT598" s="39">
        <v>0</v>
      </c>
    </row>
    <row r="599" spans="1:46" ht="20.100000000000001" customHeight="1" x14ac:dyDescent="0.2">
      <c r="B599" s="5"/>
      <c r="D599" s="41" t="s">
        <v>183</v>
      </c>
      <c r="F599" s="40">
        <v>12</v>
      </c>
      <c r="G599" s="40"/>
      <c r="H599" s="40"/>
      <c r="I599" s="40"/>
      <c r="J599" s="40">
        <v>66</v>
      </c>
      <c r="K599" s="40">
        <v>2</v>
      </c>
      <c r="L599" s="40">
        <v>2</v>
      </c>
      <c r="M599" s="40"/>
      <c r="N599" s="40">
        <v>70</v>
      </c>
      <c r="O599" s="40"/>
      <c r="P599" s="40"/>
      <c r="Q599" s="40"/>
      <c r="R599" s="40">
        <v>0</v>
      </c>
      <c r="S599" s="40">
        <v>5</v>
      </c>
      <c r="T599" s="40">
        <v>12</v>
      </c>
      <c r="U599" s="40">
        <v>11</v>
      </c>
      <c r="V599" s="40"/>
      <c r="W599" s="40">
        <v>5</v>
      </c>
      <c r="X599" s="40">
        <v>0</v>
      </c>
      <c r="Y599" s="40">
        <v>0</v>
      </c>
      <c r="Z599" s="40">
        <v>1</v>
      </c>
      <c r="AA599" s="40">
        <v>2</v>
      </c>
      <c r="AB599" s="40">
        <v>1</v>
      </c>
      <c r="AC599" s="40">
        <v>18</v>
      </c>
      <c r="AD599" s="40">
        <v>0</v>
      </c>
      <c r="AE599" s="40"/>
      <c r="AF599" s="40">
        <v>55</v>
      </c>
      <c r="AG599" s="40"/>
      <c r="AH599" s="40"/>
      <c r="AI599" s="40"/>
      <c r="AJ599" s="40">
        <v>27</v>
      </c>
      <c r="AK599" s="40"/>
      <c r="AL599" s="40"/>
      <c r="AM599" s="40"/>
      <c r="AN599" s="40">
        <v>0</v>
      </c>
      <c r="AO599" s="40"/>
      <c r="AP599" s="40">
        <v>0</v>
      </c>
      <c r="AQ599" s="40"/>
      <c r="AR599" s="40"/>
      <c r="AS599" s="40"/>
      <c r="AT599" s="40">
        <v>0</v>
      </c>
    </row>
    <row r="600" spans="1:46" ht="20.100000000000001" customHeight="1" x14ac:dyDescent="0.2">
      <c r="B600" s="5"/>
      <c r="D600" s="38" t="s">
        <v>107</v>
      </c>
      <c r="F600" s="39">
        <v>39</v>
      </c>
      <c r="G600" s="40"/>
      <c r="H600" s="40"/>
      <c r="I600" s="40"/>
      <c r="J600" s="39">
        <v>138</v>
      </c>
      <c r="K600" s="39">
        <v>9</v>
      </c>
      <c r="L600" s="39">
        <v>0</v>
      </c>
      <c r="M600" s="40"/>
      <c r="N600" s="39">
        <v>147</v>
      </c>
      <c r="O600" s="40"/>
      <c r="P600" s="40"/>
      <c r="Q600" s="40"/>
      <c r="R600" s="39">
        <v>0</v>
      </c>
      <c r="S600" s="39">
        <v>8</v>
      </c>
      <c r="T600" s="39">
        <v>47</v>
      </c>
      <c r="U600" s="39">
        <v>9</v>
      </c>
      <c r="V600" s="40"/>
      <c r="W600" s="39">
        <v>23</v>
      </c>
      <c r="X600" s="39">
        <v>1</v>
      </c>
      <c r="Y600" s="39">
        <v>0</v>
      </c>
      <c r="Z600" s="39">
        <v>2</v>
      </c>
      <c r="AA600" s="39">
        <v>21</v>
      </c>
      <c r="AB600" s="39">
        <v>2</v>
      </c>
      <c r="AC600" s="39">
        <v>43</v>
      </c>
      <c r="AD600" s="39">
        <v>0</v>
      </c>
      <c r="AE600" s="40"/>
      <c r="AF600" s="39">
        <v>156</v>
      </c>
      <c r="AG600" s="40"/>
      <c r="AH600" s="40"/>
      <c r="AI600" s="40"/>
      <c r="AJ600" s="39">
        <v>30</v>
      </c>
      <c r="AK600" s="40"/>
      <c r="AL600" s="40"/>
      <c r="AM600" s="40"/>
      <c r="AN600" s="39">
        <v>0</v>
      </c>
      <c r="AO600" s="40"/>
      <c r="AP600" s="39">
        <v>0</v>
      </c>
      <c r="AQ600" s="40"/>
      <c r="AR600" s="40"/>
      <c r="AS600" s="40"/>
      <c r="AT600" s="39">
        <v>0</v>
      </c>
    </row>
    <row r="601" spans="1:46"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spans="1:46" s="1" customFormat="1" ht="20.100000000000001" customHeight="1" x14ac:dyDescent="0.2">
      <c r="A602" s="3"/>
      <c r="B602" s="6"/>
      <c r="C602" s="42" t="s">
        <v>180</v>
      </c>
      <c r="D602" s="42"/>
      <c r="E602" s="5"/>
      <c r="F602" s="44">
        <v>351</v>
      </c>
      <c r="G602" s="45"/>
      <c r="H602" s="45"/>
      <c r="I602" s="45"/>
      <c r="J602" s="44">
        <v>1229</v>
      </c>
      <c r="K602" s="44">
        <v>39</v>
      </c>
      <c r="L602" s="44">
        <v>23</v>
      </c>
      <c r="M602" s="45"/>
      <c r="N602" s="44">
        <v>1291</v>
      </c>
      <c r="O602" s="45"/>
      <c r="P602" s="45"/>
      <c r="Q602" s="45"/>
      <c r="R602" s="44">
        <v>4</v>
      </c>
      <c r="S602" s="44">
        <v>60</v>
      </c>
      <c r="T602" s="44">
        <v>301</v>
      </c>
      <c r="U602" s="44">
        <v>118</v>
      </c>
      <c r="V602" s="45"/>
      <c r="W602" s="44">
        <v>151</v>
      </c>
      <c r="X602" s="44">
        <v>3</v>
      </c>
      <c r="Y602" s="44">
        <v>1</v>
      </c>
      <c r="Z602" s="44">
        <v>37</v>
      </c>
      <c r="AA602" s="44">
        <v>126</v>
      </c>
      <c r="AB602" s="44">
        <v>24</v>
      </c>
      <c r="AC602" s="44">
        <v>496</v>
      </c>
      <c r="AD602" s="44">
        <v>2</v>
      </c>
      <c r="AE602" s="45"/>
      <c r="AF602" s="44">
        <v>1323</v>
      </c>
      <c r="AG602" s="45"/>
      <c r="AH602" s="45"/>
      <c r="AI602" s="45"/>
      <c r="AJ602" s="44">
        <v>319</v>
      </c>
      <c r="AK602" s="45"/>
      <c r="AL602" s="45"/>
      <c r="AM602" s="45"/>
      <c r="AN602" s="44">
        <v>0</v>
      </c>
      <c r="AO602" s="45"/>
      <c r="AP602" s="44">
        <v>0</v>
      </c>
      <c r="AQ602" s="45"/>
      <c r="AR602" s="45"/>
      <c r="AS602" s="45"/>
      <c r="AT602" s="44">
        <v>56</v>
      </c>
    </row>
    <row r="603" spans="1:46"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row>
    <row r="604" spans="1:46" s="1" customFormat="1" ht="20.100000000000001" customHeight="1" x14ac:dyDescent="0.25">
      <c r="A604" s="3"/>
      <c r="B604" s="49" t="s">
        <v>312</v>
      </c>
      <c r="C604" s="50"/>
      <c r="D604" s="50"/>
      <c r="E604" s="5"/>
      <c r="F604" s="51">
        <v>351</v>
      </c>
      <c r="G604" s="52"/>
      <c r="H604" s="52"/>
      <c r="I604" s="52"/>
      <c r="J604" s="51">
        <v>1229</v>
      </c>
      <c r="K604" s="51">
        <v>39</v>
      </c>
      <c r="L604" s="51">
        <v>23</v>
      </c>
      <c r="M604" s="52"/>
      <c r="N604" s="51">
        <v>1291</v>
      </c>
      <c r="O604" s="52"/>
      <c r="P604" s="52"/>
      <c r="Q604" s="52"/>
      <c r="R604" s="51">
        <v>4</v>
      </c>
      <c r="S604" s="51">
        <v>60</v>
      </c>
      <c r="T604" s="51">
        <v>301</v>
      </c>
      <c r="U604" s="51">
        <v>118</v>
      </c>
      <c r="V604" s="52"/>
      <c r="W604" s="51">
        <v>151</v>
      </c>
      <c r="X604" s="51">
        <v>3</v>
      </c>
      <c r="Y604" s="51">
        <v>1</v>
      </c>
      <c r="Z604" s="51">
        <v>37</v>
      </c>
      <c r="AA604" s="51">
        <v>126</v>
      </c>
      <c r="AB604" s="51">
        <v>24</v>
      </c>
      <c r="AC604" s="51">
        <v>496</v>
      </c>
      <c r="AD604" s="51">
        <v>2</v>
      </c>
      <c r="AE604" s="52"/>
      <c r="AF604" s="51">
        <v>1323</v>
      </c>
      <c r="AG604" s="52"/>
      <c r="AH604" s="52"/>
      <c r="AI604" s="52"/>
      <c r="AJ604" s="51">
        <v>319</v>
      </c>
      <c r="AK604" s="52"/>
      <c r="AL604" s="52"/>
      <c r="AM604" s="52"/>
      <c r="AN604" s="51">
        <v>0</v>
      </c>
      <c r="AO604" s="52"/>
      <c r="AP604" s="51">
        <v>0</v>
      </c>
      <c r="AQ604" s="52"/>
      <c r="AR604" s="52"/>
      <c r="AS604" s="52"/>
      <c r="AT604" s="51">
        <v>56</v>
      </c>
    </row>
    <row r="605" spans="1:46"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spans="1:46"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spans="1:46"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spans="1:46" ht="20.100000000000001" customHeight="1" x14ac:dyDescent="0.2">
      <c r="D608" s="2" t="s">
        <v>124</v>
      </c>
      <c r="F608" s="37">
        <v>2</v>
      </c>
      <c r="G608" s="37"/>
      <c r="H608" s="37"/>
      <c r="I608" s="37"/>
      <c r="J608" s="37">
        <v>0</v>
      </c>
      <c r="K608" s="37">
        <v>0</v>
      </c>
      <c r="L608" s="37">
        <v>2</v>
      </c>
      <c r="M608" s="37"/>
      <c r="N608" s="37">
        <v>2</v>
      </c>
      <c r="O608" s="37"/>
      <c r="P608" s="37"/>
      <c r="Q608" s="37"/>
      <c r="R608" s="37">
        <v>0</v>
      </c>
      <c r="S608" s="37">
        <v>0</v>
      </c>
      <c r="T608" s="37">
        <v>0</v>
      </c>
      <c r="U608" s="37">
        <v>0</v>
      </c>
      <c r="V608" s="37"/>
      <c r="W608" s="37">
        <v>1</v>
      </c>
      <c r="X608" s="37">
        <v>0</v>
      </c>
      <c r="Y608" s="37">
        <v>0</v>
      </c>
      <c r="Z608" s="37">
        <v>0</v>
      </c>
      <c r="AA608" s="37">
        <v>0</v>
      </c>
      <c r="AB608" s="37">
        <v>0</v>
      </c>
      <c r="AC608" s="37">
        <v>2</v>
      </c>
      <c r="AD608" s="37">
        <v>0</v>
      </c>
      <c r="AE608" s="37"/>
      <c r="AF608" s="37">
        <v>3</v>
      </c>
      <c r="AG608" s="37"/>
      <c r="AH608" s="37"/>
      <c r="AI608" s="37"/>
      <c r="AJ608" s="37">
        <v>0</v>
      </c>
      <c r="AK608" s="37"/>
      <c r="AL608" s="37"/>
      <c r="AM608" s="37"/>
      <c r="AN608" s="37">
        <v>0</v>
      </c>
      <c r="AO608" s="37"/>
      <c r="AP608" s="37">
        <v>1</v>
      </c>
      <c r="AQ608" s="37"/>
      <c r="AR608" s="37"/>
      <c r="AS608" s="37"/>
      <c r="AT608" s="37">
        <v>0</v>
      </c>
    </row>
    <row r="609" spans="1:46" ht="20.100000000000001" customHeight="1" x14ac:dyDescent="0.2">
      <c r="D609" s="38" t="s">
        <v>173</v>
      </c>
      <c r="F609" s="39">
        <v>17</v>
      </c>
      <c r="G609" s="40"/>
      <c r="H609" s="40"/>
      <c r="I609" s="40"/>
      <c r="J609" s="39">
        <v>0</v>
      </c>
      <c r="K609" s="39">
        <v>0</v>
      </c>
      <c r="L609" s="39">
        <v>1</v>
      </c>
      <c r="M609" s="40"/>
      <c r="N609" s="39">
        <v>1</v>
      </c>
      <c r="O609" s="40"/>
      <c r="P609" s="40"/>
      <c r="Q609" s="40"/>
      <c r="R609" s="39">
        <v>0</v>
      </c>
      <c r="S609" s="39">
        <v>0</v>
      </c>
      <c r="T609" s="39">
        <v>0</v>
      </c>
      <c r="U609" s="39">
        <v>0</v>
      </c>
      <c r="V609" s="40"/>
      <c r="W609" s="39">
        <v>3</v>
      </c>
      <c r="X609" s="39">
        <v>0</v>
      </c>
      <c r="Y609" s="39">
        <v>0</v>
      </c>
      <c r="Z609" s="39">
        <v>3</v>
      </c>
      <c r="AA609" s="39">
        <v>3</v>
      </c>
      <c r="AB609" s="39">
        <v>0</v>
      </c>
      <c r="AC609" s="39">
        <v>8</v>
      </c>
      <c r="AD609" s="39">
        <v>0</v>
      </c>
      <c r="AE609" s="40"/>
      <c r="AF609" s="39">
        <v>17</v>
      </c>
      <c r="AG609" s="40"/>
      <c r="AH609" s="40"/>
      <c r="AI609" s="40"/>
      <c r="AJ609" s="39">
        <v>0</v>
      </c>
      <c r="AK609" s="40"/>
      <c r="AL609" s="40"/>
      <c r="AM609" s="40"/>
      <c r="AN609" s="39">
        <v>0</v>
      </c>
      <c r="AO609" s="40"/>
      <c r="AP609" s="39">
        <v>1</v>
      </c>
      <c r="AQ609" s="40"/>
      <c r="AR609" s="40"/>
      <c r="AS609" s="40"/>
      <c r="AT609" s="39">
        <v>0</v>
      </c>
    </row>
    <row r="610" spans="1:46"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row>
    <row r="611" spans="1:46" ht="20.100000000000001" customHeight="1" x14ac:dyDescent="0.2">
      <c r="C611" s="42" t="s">
        <v>122</v>
      </c>
      <c r="D611" s="42"/>
      <c r="F611" s="44">
        <v>19</v>
      </c>
      <c r="G611" s="45"/>
      <c r="H611" s="45"/>
      <c r="I611" s="45"/>
      <c r="J611" s="44">
        <v>0</v>
      </c>
      <c r="K611" s="44">
        <v>0</v>
      </c>
      <c r="L611" s="44">
        <v>3</v>
      </c>
      <c r="M611" s="45"/>
      <c r="N611" s="44">
        <v>3</v>
      </c>
      <c r="O611" s="45"/>
      <c r="P611" s="45"/>
      <c r="Q611" s="45"/>
      <c r="R611" s="44">
        <v>0</v>
      </c>
      <c r="S611" s="44">
        <v>0</v>
      </c>
      <c r="T611" s="44">
        <v>0</v>
      </c>
      <c r="U611" s="44">
        <v>0</v>
      </c>
      <c r="V611" s="45"/>
      <c r="W611" s="44">
        <v>4</v>
      </c>
      <c r="X611" s="44">
        <v>0</v>
      </c>
      <c r="Y611" s="44">
        <v>0</v>
      </c>
      <c r="Z611" s="44">
        <v>3</v>
      </c>
      <c r="AA611" s="44">
        <v>3</v>
      </c>
      <c r="AB611" s="44">
        <v>0</v>
      </c>
      <c r="AC611" s="44">
        <v>10</v>
      </c>
      <c r="AD611" s="44">
        <v>0</v>
      </c>
      <c r="AE611" s="45"/>
      <c r="AF611" s="44">
        <v>20</v>
      </c>
      <c r="AG611" s="45"/>
      <c r="AH611" s="45"/>
      <c r="AI611" s="45"/>
      <c r="AJ611" s="44">
        <v>0</v>
      </c>
      <c r="AK611" s="45"/>
      <c r="AL611" s="45"/>
      <c r="AM611" s="45"/>
      <c r="AN611" s="44">
        <v>0</v>
      </c>
      <c r="AO611" s="45"/>
      <c r="AP611" s="44">
        <v>2</v>
      </c>
      <c r="AQ611" s="45"/>
      <c r="AR611" s="45"/>
      <c r="AS611" s="45"/>
      <c r="AT611" s="44">
        <v>0</v>
      </c>
    </row>
    <row r="612" spans="1:46"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row>
    <row r="613" spans="1:46"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row>
    <row r="614" spans="1:46" ht="20.100000000000001" customHeight="1" x14ac:dyDescent="0.2">
      <c r="D614" s="2" t="s">
        <v>124</v>
      </c>
      <c r="F614" s="37">
        <v>158</v>
      </c>
      <c r="G614" s="37"/>
      <c r="H614" s="37"/>
      <c r="I614" s="37"/>
      <c r="J614" s="37">
        <v>398</v>
      </c>
      <c r="K614" s="37">
        <v>6</v>
      </c>
      <c r="L614" s="37">
        <v>4</v>
      </c>
      <c r="M614" s="37"/>
      <c r="N614" s="37">
        <v>408</v>
      </c>
      <c r="O614" s="37"/>
      <c r="P614" s="37"/>
      <c r="Q614" s="37"/>
      <c r="R614" s="37">
        <v>2</v>
      </c>
      <c r="S614" s="37">
        <v>11</v>
      </c>
      <c r="T614" s="37">
        <v>125</v>
      </c>
      <c r="U614" s="37">
        <v>17</v>
      </c>
      <c r="V614" s="37"/>
      <c r="W614" s="37">
        <v>22</v>
      </c>
      <c r="X614" s="37">
        <v>1</v>
      </c>
      <c r="Y614" s="37">
        <v>2</v>
      </c>
      <c r="Z614" s="37">
        <v>5</v>
      </c>
      <c r="AA614" s="37">
        <v>32</v>
      </c>
      <c r="AB614" s="37">
        <v>10</v>
      </c>
      <c r="AC614" s="37">
        <v>203</v>
      </c>
      <c r="AD614" s="37">
        <v>0</v>
      </c>
      <c r="AE614" s="37"/>
      <c r="AF614" s="37">
        <v>430</v>
      </c>
      <c r="AG614" s="37"/>
      <c r="AH614" s="37"/>
      <c r="AI614" s="37"/>
      <c r="AJ614" s="37">
        <v>136</v>
      </c>
      <c r="AK614" s="37"/>
      <c r="AL614" s="37"/>
      <c r="AM614" s="37"/>
      <c r="AN614" s="37">
        <v>0</v>
      </c>
      <c r="AO614" s="37"/>
      <c r="AP614" s="37">
        <v>0</v>
      </c>
      <c r="AQ614" s="37"/>
      <c r="AR614" s="37"/>
      <c r="AS614" s="37"/>
      <c r="AT614" s="37">
        <v>42</v>
      </c>
    </row>
    <row r="615" spans="1:46" ht="20.100000000000001" customHeight="1" x14ac:dyDescent="0.2">
      <c r="D615" s="38" t="s">
        <v>173</v>
      </c>
      <c r="F615" s="39">
        <v>193</v>
      </c>
      <c r="G615" s="40"/>
      <c r="H615" s="40"/>
      <c r="I615" s="40"/>
      <c r="J615" s="39">
        <v>394</v>
      </c>
      <c r="K615" s="39">
        <v>0</v>
      </c>
      <c r="L615" s="39">
        <v>5</v>
      </c>
      <c r="M615" s="40"/>
      <c r="N615" s="39">
        <v>399</v>
      </c>
      <c r="O615" s="40"/>
      <c r="P615" s="40"/>
      <c r="Q615" s="40"/>
      <c r="R615" s="39">
        <v>1</v>
      </c>
      <c r="S615" s="39">
        <v>13</v>
      </c>
      <c r="T615" s="39">
        <v>35</v>
      </c>
      <c r="U615" s="39">
        <v>16</v>
      </c>
      <c r="V615" s="40"/>
      <c r="W615" s="39">
        <v>40</v>
      </c>
      <c r="X615" s="39">
        <v>0</v>
      </c>
      <c r="Y615" s="39">
        <v>0</v>
      </c>
      <c r="Z615" s="39">
        <v>11</v>
      </c>
      <c r="AA615" s="39">
        <v>45</v>
      </c>
      <c r="AB615" s="39">
        <v>28</v>
      </c>
      <c r="AC615" s="39">
        <v>255</v>
      </c>
      <c r="AD615" s="39">
        <v>0</v>
      </c>
      <c r="AE615" s="40"/>
      <c r="AF615" s="39">
        <v>444</v>
      </c>
      <c r="AG615" s="40"/>
      <c r="AH615" s="40"/>
      <c r="AI615" s="40"/>
      <c r="AJ615" s="39">
        <v>148</v>
      </c>
      <c r="AK615" s="40"/>
      <c r="AL615" s="40"/>
      <c r="AM615" s="40"/>
      <c r="AN615" s="39">
        <v>0</v>
      </c>
      <c r="AO615" s="40"/>
      <c r="AP615" s="39">
        <v>0</v>
      </c>
      <c r="AQ615" s="40"/>
      <c r="AR615" s="40"/>
      <c r="AS615" s="40"/>
      <c r="AT615" s="39">
        <v>61</v>
      </c>
    </row>
    <row r="616" spans="1:46" ht="20.100000000000001" customHeight="1" x14ac:dyDescent="0.2">
      <c r="D616" s="41" t="s">
        <v>113</v>
      </c>
      <c r="F616" s="40">
        <v>122</v>
      </c>
      <c r="G616" s="40"/>
      <c r="H616" s="40"/>
      <c r="I616" s="40"/>
      <c r="J616" s="40">
        <v>396</v>
      </c>
      <c r="K616" s="40">
        <v>5</v>
      </c>
      <c r="L616" s="40">
        <v>3</v>
      </c>
      <c r="M616" s="40"/>
      <c r="N616" s="40">
        <v>404</v>
      </c>
      <c r="O616" s="40"/>
      <c r="P616" s="40"/>
      <c r="Q616" s="40"/>
      <c r="R616" s="40">
        <v>0</v>
      </c>
      <c r="S616" s="40">
        <v>5</v>
      </c>
      <c r="T616" s="40">
        <v>109</v>
      </c>
      <c r="U616" s="40">
        <v>54</v>
      </c>
      <c r="V616" s="40"/>
      <c r="W616" s="40">
        <v>43</v>
      </c>
      <c r="X616" s="40">
        <v>0</v>
      </c>
      <c r="Y616" s="40">
        <v>3</v>
      </c>
      <c r="Z616" s="40">
        <v>7</v>
      </c>
      <c r="AA616" s="40">
        <v>51</v>
      </c>
      <c r="AB616" s="40">
        <v>16</v>
      </c>
      <c r="AC616" s="40">
        <v>155</v>
      </c>
      <c r="AD616" s="40">
        <v>1</v>
      </c>
      <c r="AE616" s="40"/>
      <c r="AF616" s="40">
        <v>444</v>
      </c>
      <c r="AG616" s="40"/>
      <c r="AH616" s="40"/>
      <c r="AI616" s="40"/>
      <c r="AJ616" s="40">
        <v>82</v>
      </c>
      <c r="AK616" s="40"/>
      <c r="AL616" s="40"/>
      <c r="AM616" s="40"/>
      <c r="AN616" s="40">
        <v>0</v>
      </c>
      <c r="AO616" s="40"/>
      <c r="AP616" s="40">
        <v>0</v>
      </c>
      <c r="AQ616" s="40"/>
      <c r="AR616" s="40"/>
      <c r="AS616" s="40"/>
      <c r="AT616" s="40">
        <v>83</v>
      </c>
    </row>
    <row r="617" spans="1:46" ht="20.100000000000001" customHeight="1" x14ac:dyDescent="0.2">
      <c r="D617" s="38" t="s">
        <v>101</v>
      </c>
      <c r="F617" s="39">
        <v>58</v>
      </c>
      <c r="G617" s="40"/>
      <c r="H617" s="40"/>
      <c r="I617" s="40"/>
      <c r="J617" s="39">
        <v>389</v>
      </c>
      <c r="K617" s="39">
        <v>5</v>
      </c>
      <c r="L617" s="39">
        <v>1</v>
      </c>
      <c r="M617" s="40"/>
      <c r="N617" s="39">
        <v>395</v>
      </c>
      <c r="O617" s="40"/>
      <c r="P617" s="40"/>
      <c r="Q617" s="40"/>
      <c r="R617" s="39">
        <v>0</v>
      </c>
      <c r="S617" s="39">
        <v>12</v>
      </c>
      <c r="T617" s="39">
        <v>69</v>
      </c>
      <c r="U617" s="39">
        <v>20</v>
      </c>
      <c r="V617" s="40"/>
      <c r="W617" s="39">
        <v>54</v>
      </c>
      <c r="X617" s="39">
        <v>0</v>
      </c>
      <c r="Y617" s="39">
        <v>3</v>
      </c>
      <c r="Z617" s="39">
        <v>17</v>
      </c>
      <c r="AA617" s="39">
        <v>53</v>
      </c>
      <c r="AB617" s="39">
        <v>31</v>
      </c>
      <c r="AC617" s="39">
        <v>168</v>
      </c>
      <c r="AD617" s="39">
        <v>0</v>
      </c>
      <c r="AE617" s="40"/>
      <c r="AF617" s="39">
        <v>427</v>
      </c>
      <c r="AG617" s="40"/>
      <c r="AH617" s="40"/>
      <c r="AI617" s="40"/>
      <c r="AJ617" s="39">
        <v>37</v>
      </c>
      <c r="AK617" s="40"/>
      <c r="AL617" s="40"/>
      <c r="AM617" s="40"/>
      <c r="AN617" s="39">
        <v>11</v>
      </c>
      <c r="AO617" s="40"/>
      <c r="AP617" s="39">
        <v>0</v>
      </c>
      <c r="AQ617" s="40"/>
      <c r="AR617" s="40"/>
      <c r="AS617" s="40"/>
      <c r="AT617" s="39">
        <v>0</v>
      </c>
    </row>
    <row r="618" spans="1:46" ht="20.100000000000001" customHeight="1" x14ac:dyDescent="0.2">
      <c r="D618" s="41" t="s">
        <v>115</v>
      </c>
      <c r="F618" s="40">
        <v>74</v>
      </c>
      <c r="G618" s="40"/>
      <c r="H618" s="40"/>
      <c r="I618" s="40"/>
      <c r="J618" s="40">
        <v>397</v>
      </c>
      <c r="K618" s="40">
        <v>10</v>
      </c>
      <c r="L618" s="40">
        <v>2</v>
      </c>
      <c r="M618" s="40"/>
      <c r="N618" s="40">
        <v>409</v>
      </c>
      <c r="O618" s="40"/>
      <c r="P618" s="40"/>
      <c r="Q618" s="40"/>
      <c r="R618" s="40">
        <v>0</v>
      </c>
      <c r="S618" s="40">
        <v>8</v>
      </c>
      <c r="T618" s="40">
        <v>115</v>
      </c>
      <c r="U618" s="40">
        <v>18</v>
      </c>
      <c r="V618" s="40"/>
      <c r="W618" s="40">
        <v>44</v>
      </c>
      <c r="X618" s="40">
        <v>2</v>
      </c>
      <c r="Y618" s="40">
        <v>0</v>
      </c>
      <c r="Z618" s="40">
        <v>27</v>
      </c>
      <c r="AA618" s="40">
        <v>49</v>
      </c>
      <c r="AB618" s="40">
        <v>49</v>
      </c>
      <c r="AC618" s="40">
        <v>148</v>
      </c>
      <c r="AD618" s="40">
        <v>2</v>
      </c>
      <c r="AE618" s="40"/>
      <c r="AF618" s="40">
        <v>462</v>
      </c>
      <c r="AG618" s="40"/>
      <c r="AH618" s="40"/>
      <c r="AI618" s="40"/>
      <c r="AJ618" s="40">
        <v>26</v>
      </c>
      <c r="AK618" s="40"/>
      <c r="AL618" s="40"/>
      <c r="AM618" s="40"/>
      <c r="AN618" s="40">
        <v>5</v>
      </c>
      <c r="AO618" s="40"/>
      <c r="AP618" s="40">
        <v>0</v>
      </c>
      <c r="AQ618" s="40"/>
      <c r="AR618" s="40"/>
      <c r="AS618" s="40"/>
      <c r="AT618" s="40">
        <v>0</v>
      </c>
    </row>
    <row r="619" spans="1:46"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spans="1:46" ht="20.100000000000001" customHeight="1" x14ac:dyDescent="0.2">
      <c r="C620" s="42" t="s">
        <v>287</v>
      </c>
      <c r="D620" s="42"/>
      <c r="F620" s="44">
        <v>605</v>
      </c>
      <c r="G620" s="45"/>
      <c r="H620" s="45"/>
      <c r="I620" s="45"/>
      <c r="J620" s="44">
        <v>1974</v>
      </c>
      <c r="K620" s="44">
        <v>26</v>
      </c>
      <c r="L620" s="44">
        <v>15</v>
      </c>
      <c r="M620" s="45"/>
      <c r="N620" s="44">
        <v>2015</v>
      </c>
      <c r="O620" s="45"/>
      <c r="P620" s="45"/>
      <c r="Q620" s="45"/>
      <c r="R620" s="44">
        <v>3</v>
      </c>
      <c r="S620" s="44">
        <v>49</v>
      </c>
      <c r="T620" s="44">
        <v>453</v>
      </c>
      <c r="U620" s="44">
        <v>125</v>
      </c>
      <c r="V620" s="45"/>
      <c r="W620" s="44">
        <v>203</v>
      </c>
      <c r="X620" s="44">
        <v>3</v>
      </c>
      <c r="Y620" s="44">
        <v>8</v>
      </c>
      <c r="Z620" s="44">
        <v>67</v>
      </c>
      <c r="AA620" s="44">
        <v>230</v>
      </c>
      <c r="AB620" s="44">
        <v>134</v>
      </c>
      <c r="AC620" s="44">
        <v>929</v>
      </c>
      <c r="AD620" s="44">
        <v>3</v>
      </c>
      <c r="AE620" s="45"/>
      <c r="AF620" s="44">
        <v>2207</v>
      </c>
      <c r="AG620" s="45"/>
      <c r="AH620" s="45"/>
      <c r="AI620" s="45"/>
      <c r="AJ620" s="44">
        <v>429</v>
      </c>
      <c r="AK620" s="45"/>
      <c r="AL620" s="45"/>
      <c r="AM620" s="45"/>
      <c r="AN620" s="44">
        <v>16</v>
      </c>
      <c r="AO620" s="45"/>
      <c r="AP620" s="44">
        <v>0</v>
      </c>
      <c r="AQ620" s="45"/>
      <c r="AR620" s="45"/>
      <c r="AS620" s="45"/>
      <c r="AT620" s="44">
        <v>186</v>
      </c>
    </row>
    <row r="621" spans="1:46"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row>
    <row r="622" spans="1:46" s="1" customFormat="1" ht="20.100000000000001" customHeight="1" x14ac:dyDescent="0.25">
      <c r="A622" s="3"/>
      <c r="B622" s="49" t="s">
        <v>314</v>
      </c>
      <c r="C622" s="50"/>
      <c r="D622" s="50"/>
      <c r="E622" s="5"/>
      <c r="F622" s="51">
        <v>624</v>
      </c>
      <c r="G622" s="52"/>
      <c r="H622" s="52"/>
      <c r="I622" s="52"/>
      <c r="J622" s="51">
        <v>1974</v>
      </c>
      <c r="K622" s="51">
        <v>26</v>
      </c>
      <c r="L622" s="51">
        <v>18</v>
      </c>
      <c r="M622" s="52"/>
      <c r="N622" s="51">
        <v>2018</v>
      </c>
      <c r="O622" s="52"/>
      <c r="P622" s="52"/>
      <c r="Q622" s="52"/>
      <c r="R622" s="51">
        <v>3</v>
      </c>
      <c r="S622" s="51">
        <v>49</v>
      </c>
      <c r="T622" s="51">
        <v>453</v>
      </c>
      <c r="U622" s="51">
        <v>125</v>
      </c>
      <c r="V622" s="52"/>
      <c r="W622" s="51">
        <v>207</v>
      </c>
      <c r="X622" s="51">
        <v>3</v>
      </c>
      <c r="Y622" s="51">
        <v>8</v>
      </c>
      <c r="Z622" s="51">
        <v>70</v>
      </c>
      <c r="AA622" s="51">
        <v>233</v>
      </c>
      <c r="AB622" s="51">
        <v>134</v>
      </c>
      <c r="AC622" s="51">
        <v>939</v>
      </c>
      <c r="AD622" s="51">
        <v>3</v>
      </c>
      <c r="AE622" s="52"/>
      <c r="AF622" s="51">
        <v>2227</v>
      </c>
      <c r="AG622" s="52"/>
      <c r="AH622" s="52"/>
      <c r="AI622" s="52"/>
      <c r="AJ622" s="51">
        <v>429</v>
      </c>
      <c r="AK622" s="52"/>
      <c r="AL622" s="52"/>
      <c r="AM622" s="52"/>
      <c r="AN622" s="51">
        <v>16</v>
      </c>
      <c r="AO622" s="52"/>
      <c r="AP622" s="51">
        <v>2</v>
      </c>
      <c r="AQ622" s="52"/>
      <c r="AR622" s="52"/>
      <c r="AS622" s="52"/>
      <c r="AT622" s="51">
        <v>186</v>
      </c>
    </row>
    <row r="623" spans="1:46"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spans="1:46"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spans="1:46"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spans="1:46" ht="20.100000000000001" customHeight="1" x14ac:dyDescent="0.2">
      <c r="D626" s="2" t="s">
        <v>98</v>
      </c>
      <c r="F626" s="37">
        <v>75</v>
      </c>
      <c r="G626" s="37"/>
      <c r="H626" s="37"/>
      <c r="I626" s="37"/>
      <c r="J626" s="37">
        <v>423</v>
      </c>
      <c r="K626" s="37">
        <v>9</v>
      </c>
      <c r="L626" s="37">
        <v>3</v>
      </c>
      <c r="M626" s="37"/>
      <c r="N626" s="37">
        <v>435</v>
      </c>
      <c r="O626" s="37"/>
      <c r="P626" s="37"/>
      <c r="Q626" s="37"/>
      <c r="R626" s="37">
        <v>5</v>
      </c>
      <c r="S626" s="37">
        <v>17</v>
      </c>
      <c r="T626" s="37">
        <v>93</v>
      </c>
      <c r="U626" s="37">
        <v>24</v>
      </c>
      <c r="V626" s="37"/>
      <c r="W626" s="37">
        <v>41</v>
      </c>
      <c r="X626" s="37">
        <v>1</v>
      </c>
      <c r="Y626" s="37">
        <v>0</v>
      </c>
      <c r="Z626" s="37">
        <v>6</v>
      </c>
      <c r="AA626" s="37">
        <v>77</v>
      </c>
      <c r="AB626" s="37">
        <v>11</v>
      </c>
      <c r="AC626" s="37">
        <v>151</v>
      </c>
      <c r="AD626" s="37">
        <v>0</v>
      </c>
      <c r="AE626" s="37"/>
      <c r="AF626" s="37">
        <v>426</v>
      </c>
      <c r="AG626" s="37"/>
      <c r="AH626" s="37"/>
      <c r="AI626" s="37"/>
      <c r="AJ626" s="37">
        <v>84</v>
      </c>
      <c r="AK626" s="37"/>
      <c r="AL626" s="37"/>
      <c r="AM626" s="37"/>
      <c r="AN626" s="37">
        <v>0</v>
      </c>
      <c r="AO626" s="37"/>
      <c r="AP626" s="37">
        <v>0</v>
      </c>
      <c r="AQ626" s="37"/>
      <c r="AR626" s="37"/>
      <c r="AS626" s="37"/>
      <c r="AT626" s="37">
        <v>35</v>
      </c>
    </row>
    <row r="627" spans="1:46" ht="20.100000000000001" customHeight="1" x14ac:dyDescent="0.2">
      <c r="D627" s="38" t="s">
        <v>173</v>
      </c>
      <c r="F627" s="39">
        <v>0</v>
      </c>
      <c r="G627" s="40"/>
      <c r="H627" s="40"/>
      <c r="I627" s="40"/>
      <c r="J627" s="39">
        <v>0</v>
      </c>
      <c r="K627" s="39">
        <v>0</v>
      </c>
      <c r="L627" s="39">
        <v>0</v>
      </c>
      <c r="M627" s="40"/>
      <c r="N627" s="39">
        <v>0</v>
      </c>
      <c r="O627" s="40"/>
      <c r="P627" s="40"/>
      <c r="Q627" s="40"/>
      <c r="R627" s="39">
        <v>0</v>
      </c>
      <c r="S627" s="39">
        <v>0</v>
      </c>
      <c r="T627" s="39">
        <v>0</v>
      </c>
      <c r="U627" s="39">
        <v>0</v>
      </c>
      <c r="V627" s="40"/>
      <c r="W627" s="39">
        <v>0</v>
      </c>
      <c r="X627" s="39">
        <v>0</v>
      </c>
      <c r="Y627" s="39">
        <v>0</v>
      </c>
      <c r="Z627" s="39">
        <v>0</v>
      </c>
      <c r="AA627" s="39">
        <v>0</v>
      </c>
      <c r="AB627" s="39">
        <v>0</v>
      </c>
      <c r="AC627" s="39">
        <v>0</v>
      </c>
      <c r="AD627" s="39">
        <v>0</v>
      </c>
      <c r="AE627" s="40"/>
      <c r="AF627" s="39">
        <v>0</v>
      </c>
      <c r="AG627" s="40"/>
      <c r="AH627" s="40"/>
      <c r="AI627" s="40"/>
      <c r="AJ627" s="39">
        <v>0</v>
      </c>
      <c r="AK627" s="40"/>
      <c r="AL627" s="40"/>
      <c r="AM627" s="40"/>
      <c r="AN627" s="39">
        <v>0</v>
      </c>
      <c r="AO627" s="40"/>
      <c r="AP627" s="39">
        <v>0</v>
      </c>
      <c r="AQ627" s="40"/>
      <c r="AR627" s="40"/>
      <c r="AS627" s="40"/>
      <c r="AT627" s="39">
        <v>0</v>
      </c>
    </row>
    <row r="628" spans="1:46"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spans="1:46" s="1" customFormat="1" ht="20.100000000000001" customHeight="1" x14ac:dyDescent="0.2">
      <c r="A629" s="3"/>
      <c r="B629" s="6"/>
      <c r="C629" s="42" t="s">
        <v>180</v>
      </c>
      <c r="D629" s="42"/>
      <c r="E629" s="5"/>
      <c r="F629" s="44">
        <v>75</v>
      </c>
      <c r="G629" s="45"/>
      <c r="H629" s="45"/>
      <c r="I629" s="45"/>
      <c r="J629" s="44">
        <v>423</v>
      </c>
      <c r="K629" s="44">
        <v>9</v>
      </c>
      <c r="L629" s="44">
        <v>3</v>
      </c>
      <c r="M629" s="45"/>
      <c r="N629" s="44">
        <v>435</v>
      </c>
      <c r="O629" s="45"/>
      <c r="P629" s="45"/>
      <c r="Q629" s="45"/>
      <c r="R629" s="44">
        <v>5</v>
      </c>
      <c r="S629" s="44">
        <v>17</v>
      </c>
      <c r="T629" s="44">
        <v>93</v>
      </c>
      <c r="U629" s="44">
        <v>24</v>
      </c>
      <c r="V629" s="45"/>
      <c r="W629" s="44">
        <v>41</v>
      </c>
      <c r="X629" s="44">
        <v>1</v>
      </c>
      <c r="Y629" s="44">
        <v>0</v>
      </c>
      <c r="Z629" s="44">
        <v>6</v>
      </c>
      <c r="AA629" s="44">
        <v>77</v>
      </c>
      <c r="AB629" s="44">
        <v>11</v>
      </c>
      <c r="AC629" s="44">
        <v>151</v>
      </c>
      <c r="AD629" s="44">
        <v>0</v>
      </c>
      <c r="AE629" s="45"/>
      <c r="AF629" s="44">
        <v>426</v>
      </c>
      <c r="AG629" s="45"/>
      <c r="AH629" s="45"/>
      <c r="AI629" s="45"/>
      <c r="AJ629" s="44">
        <v>84</v>
      </c>
      <c r="AK629" s="45"/>
      <c r="AL629" s="45"/>
      <c r="AM629" s="45"/>
      <c r="AN629" s="44">
        <v>0</v>
      </c>
      <c r="AO629" s="45"/>
      <c r="AP629" s="44">
        <v>0</v>
      </c>
      <c r="AQ629" s="45"/>
      <c r="AR629" s="45"/>
      <c r="AS629" s="45"/>
      <c r="AT629" s="44">
        <v>35</v>
      </c>
    </row>
    <row r="630" spans="1:46"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row>
    <row r="631" spans="1:46" s="1" customFormat="1" ht="20.100000000000001" customHeight="1" x14ac:dyDescent="0.25">
      <c r="A631" s="3"/>
      <c r="B631" s="49" t="s">
        <v>316</v>
      </c>
      <c r="C631" s="50"/>
      <c r="D631" s="50"/>
      <c r="E631" s="5"/>
      <c r="F631" s="51">
        <v>75</v>
      </c>
      <c r="G631" s="52"/>
      <c r="H631" s="52"/>
      <c r="I631" s="52"/>
      <c r="J631" s="51">
        <v>423</v>
      </c>
      <c r="K631" s="51">
        <v>9</v>
      </c>
      <c r="L631" s="51">
        <v>3</v>
      </c>
      <c r="M631" s="52"/>
      <c r="N631" s="51">
        <v>435</v>
      </c>
      <c r="O631" s="52"/>
      <c r="P631" s="52"/>
      <c r="Q631" s="52"/>
      <c r="R631" s="51">
        <v>5</v>
      </c>
      <c r="S631" s="51">
        <v>17</v>
      </c>
      <c r="T631" s="51">
        <v>93</v>
      </c>
      <c r="U631" s="51">
        <v>24</v>
      </c>
      <c r="V631" s="52"/>
      <c r="W631" s="51">
        <v>41</v>
      </c>
      <c r="X631" s="51">
        <v>1</v>
      </c>
      <c r="Y631" s="51">
        <v>0</v>
      </c>
      <c r="Z631" s="51">
        <v>6</v>
      </c>
      <c r="AA631" s="51">
        <v>77</v>
      </c>
      <c r="AB631" s="51">
        <v>11</v>
      </c>
      <c r="AC631" s="51">
        <v>151</v>
      </c>
      <c r="AD631" s="51">
        <v>0</v>
      </c>
      <c r="AE631" s="52"/>
      <c r="AF631" s="51">
        <v>426</v>
      </c>
      <c r="AG631" s="52"/>
      <c r="AH631" s="52"/>
      <c r="AI631" s="52"/>
      <c r="AJ631" s="51">
        <v>84</v>
      </c>
      <c r="AK631" s="52"/>
      <c r="AL631" s="52"/>
      <c r="AM631" s="52"/>
      <c r="AN631" s="51">
        <v>0</v>
      </c>
      <c r="AO631" s="52"/>
      <c r="AP631" s="51">
        <v>0</v>
      </c>
      <c r="AQ631" s="52"/>
      <c r="AR631" s="52"/>
      <c r="AS631" s="52"/>
      <c r="AT631" s="51">
        <v>35</v>
      </c>
    </row>
    <row r="632" spans="1:46"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spans="1:46"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spans="1:46"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spans="1:46" ht="20.100000000000001" customHeight="1" x14ac:dyDescent="0.2">
      <c r="D635" s="2" t="s">
        <v>124</v>
      </c>
      <c r="F635" s="37">
        <v>0</v>
      </c>
      <c r="G635" s="37"/>
      <c r="H635" s="37"/>
      <c r="I635" s="37"/>
      <c r="J635" s="37">
        <v>0</v>
      </c>
      <c r="K635" s="37">
        <v>0</v>
      </c>
      <c r="L635" s="37">
        <v>0</v>
      </c>
      <c r="M635" s="37"/>
      <c r="N635" s="37">
        <v>0</v>
      </c>
      <c r="O635" s="37"/>
      <c r="P635" s="37"/>
      <c r="Q635" s="37"/>
      <c r="R635" s="37">
        <v>0</v>
      </c>
      <c r="S635" s="37">
        <v>0</v>
      </c>
      <c r="T635" s="37">
        <v>0</v>
      </c>
      <c r="U635" s="37">
        <v>0</v>
      </c>
      <c r="V635" s="37"/>
      <c r="W635" s="37">
        <v>0</v>
      </c>
      <c r="X635" s="37">
        <v>0</v>
      </c>
      <c r="Y635" s="37">
        <v>0</v>
      </c>
      <c r="Z635" s="37">
        <v>0</v>
      </c>
      <c r="AA635" s="37">
        <v>0</v>
      </c>
      <c r="AB635" s="37">
        <v>0</v>
      </c>
      <c r="AC635" s="37">
        <v>0</v>
      </c>
      <c r="AD635" s="37">
        <v>0</v>
      </c>
      <c r="AE635" s="37"/>
      <c r="AF635" s="37">
        <v>0</v>
      </c>
      <c r="AG635" s="37"/>
      <c r="AH635" s="37"/>
      <c r="AI635" s="37"/>
      <c r="AJ635" s="37">
        <v>0</v>
      </c>
      <c r="AK635" s="37"/>
      <c r="AL635" s="37"/>
      <c r="AM635" s="37"/>
      <c r="AN635" s="37">
        <v>0</v>
      </c>
      <c r="AO635" s="37"/>
      <c r="AP635" s="37">
        <v>0</v>
      </c>
      <c r="AQ635" s="37"/>
      <c r="AR635" s="37"/>
      <c r="AS635" s="37"/>
      <c r="AT635" s="37">
        <v>0</v>
      </c>
    </row>
    <row r="636" spans="1:46" ht="20.100000000000001" customHeight="1" x14ac:dyDescent="0.2">
      <c r="D636" s="38" t="s">
        <v>99</v>
      </c>
      <c r="F636" s="39">
        <v>0</v>
      </c>
      <c r="G636" s="40"/>
      <c r="H636" s="40"/>
      <c r="I636" s="40"/>
      <c r="J636" s="39">
        <v>0</v>
      </c>
      <c r="K636" s="39">
        <v>0</v>
      </c>
      <c r="L636" s="39">
        <v>0</v>
      </c>
      <c r="M636" s="40"/>
      <c r="N636" s="39">
        <v>0</v>
      </c>
      <c r="O636" s="40"/>
      <c r="P636" s="40"/>
      <c r="Q636" s="40"/>
      <c r="R636" s="39">
        <v>0</v>
      </c>
      <c r="S636" s="39">
        <v>0</v>
      </c>
      <c r="T636" s="39">
        <v>0</v>
      </c>
      <c r="U636" s="39">
        <v>0</v>
      </c>
      <c r="V636" s="40"/>
      <c r="W636" s="39">
        <v>0</v>
      </c>
      <c r="X636" s="39">
        <v>0</v>
      </c>
      <c r="Y636" s="39">
        <v>0</v>
      </c>
      <c r="Z636" s="39">
        <v>0</v>
      </c>
      <c r="AA636" s="39">
        <v>0</v>
      </c>
      <c r="AB636" s="39">
        <v>0</v>
      </c>
      <c r="AC636" s="39">
        <v>0</v>
      </c>
      <c r="AD636" s="39">
        <v>0</v>
      </c>
      <c r="AE636" s="40"/>
      <c r="AF636" s="39">
        <v>0</v>
      </c>
      <c r="AG636" s="40"/>
      <c r="AH636" s="40"/>
      <c r="AI636" s="40"/>
      <c r="AJ636" s="39">
        <v>0</v>
      </c>
      <c r="AK636" s="40"/>
      <c r="AL636" s="40"/>
      <c r="AM636" s="40"/>
      <c r="AN636" s="39">
        <v>0</v>
      </c>
      <c r="AO636" s="40"/>
      <c r="AP636" s="39">
        <v>0</v>
      </c>
      <c r="AQ636" s="40"/>
      <c r="AR636" s="40"/>
      <c r="AS636" s="40"/>
      <c r="AT636" s="39">
        <v>0</v>
      </c>
    </row>
    <row r="637" spans="1:46"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spans="1:46" ht="20.100000000000001" customHeight="1" x14ac:dyDescent="0.2">
      <c r="C638" s="42" t="s">
        <v>122</v>
      </c>
      <c r="D638" s="42"/>
      <c r="F638" s="44">
        <v>0</v>
      </c>
      <c r="G638" s="45"/>
      <c r="H638" s="45"/>
      <c r="I638" s="45"/>
      <c r="J638" s="44">
        <v>0</v>
      </c>
      <c r="K638" s="44">
        <v>0</v>
      </c>
      <c r="L638" s="44">
        <v>0</v>
      </c>
      <c r="M638" s="45"/>
      <c r="N638" s="44">
        <v>0</v>
      </c>
      <c r="O638" s="45"/>
      <c r="P638" s="45"/>
      <c r="Q638" s="45"/>
      <c r="R638" s="44">
        <v>0</v>
      </c>
      <c r="S638" s="44">
        <v>0</v>
      </c>
      <c r="T638" s="44">
        <v>0</v>
      </c>
      <c r="U638" s="44">
        <v>0</v>
      </c>
      <c r="V638" s="45"/>
      <c r="W638" s="44">
        <v>0</v>
      </c>
      <c r="X638" s="44">
        <v>0</v>
      </c>
      <c r="Y638" s="44">
        <v>0</v>
      </c>
      <c r="Z638" s="44">
        <v>0</v>
      </c>
      <c r="AA638" s="44">
        <v>0</v>
      </c>
      <c r="AB638" s="44">
        <v>0</v>
      </c>
      <c r="AC638" s="44">
        <v>0</v>
      </c>
      <c r="AD638" s="44">
        <v>0</v>
      </c>
      <c r="AE638" s="45"/>
      <c r="AF638" s="44">
        <v>0</v>
      </c>
      <c r="AG638" s="45"/>
      <c r="AH638" s="45"/>
      <c r="AI638" s="45"/>
      <c r="AJ638" s="44">
        <v>0</v>
      </c>
      <c r="AK638" s="45"/>
      <c r="AL638" s="45"/>
      <c r="AM638" s="45"/>
      <c r="AN638" s="44">
        <v>0</v>
      </c>
      <c r="AO638" s="45"/>
      <c r="AP638" s="44">
        <v>0</v>
      </c>
      <c r="AQ638" s="45"/>
      <c r="AR638" s="45"/>
      <c r="AS638" s="45"/>
      <c r="AT638" s="44">
        <v>0</v>
      </c>
    </row>
    <row r="639" spans="1:46"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spans="1:46"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spans="1:46" ht="20.100000000000001" customHeight="1" x14ac:dyDescent="0.2">
      <c r="D641" s="2" t="s">
        <v>98</v>
      </c>
      <c r="F641" s="37">
        <v>0</v>
      </c>
      <c r="G641" s="37"/>
      <c r="H641" s="37"/>
      <c r="I641" s="37"/>
      <c r="J641" s="37">
        <v>0</v>
      </c>
      <c r="K641" s="37">
        <v>0</v>
      </c>
      <c r="L641" s="37">
        <v>0</v>
      </c>
      <c r="M641" s="37"/>
      <c r="N641" s="37">
        <v>0</v>
      </c>
      <c r="O641" s="37"/>
      <c r="P641" s="37"/>
      <c r="Q641" s="37"/>
      <c r="R641" s="37">
        <v>0</v>
      </c>
      <c r="S641" s="37">
        <v>0</v>
      </c>
      <c r="T641" s="37">
        <v>0</v>
      </c>
      <c r="U641" s="37">
        <v>0</v>
      </c>
      <c r="V641" s="37"/>
      <c r="W641" s="37">
        <v>0</v>
      </c>
      <c r="X641" s="37">
        <v>0</v>
      </c>
      <c r="Y641" s="37">
        <v>0</v>
      </c>
      <c r="Z641" s="37">
        <v>0</v>
      </c>
      <c r="AA641" s="37">
        <v>0</v>
      </c>
      <c r="AB641" s="37">
        <v>0</v>
      </c>
      <c r="AC641" s="37">
        <v>0</v>
      </c>
      <c r="AD641" s="37">
        <v>0</v>
      </c>
      <c r="AE641" s="37"/>
      <c r="AF641" s="37">
        <v>0</v>
      </c>
      <c r="AG641" s="37"/>
      <c r="AH641" s="37"/>
      <c r="AI641" s="37"/>
      <c r="AJ641" s="37">
        <v>0</v>
      </c>
      <c r="AK641" s="37"/>
      <c r="AL641" s="37"/>
      <c r="AM641" s="37"/>
      <c r="AN641" s="37">
        <v>0</v>
      </c>
      <c r="AO641" s="37"/>
      <c r="AP641" s="37">
        <v>0</v>
      </c>
      <c r="AQ641" s="37"/>
      <c r="AR641" s="37"/>
      <c r="AS641" s="37"/>
      <c r="AT641" s="37">
        <v>0</v>
      </c>
    </row>
    <row r="642" spans="1:46" ht="20.100000000000001" customHeight="1" x14ac:dyDescent="0.2">
      <c r="D642" s="38" t="s">
        <v>99</v>
      </c>
      <c r="F642" s="39">
        <v>0</v>
      </c>
      <c r="G642" s="40"/>
      <c r="H642" s="40"/>
      <c r="I642" s="40"/>
      <c r="J642" s="39">
        <v>0</v>
      </c>
      <c r="K642" s="39">
        <v>0</v>
      </c>
      <c r="L642" s="39">
        <v>0</v>
      </c>
      <c r="M642" s="40"/>
      <c r="N642" s="39">
        <v>0</v>
      </c>
      <c r="O642" s="40"/>
      <c r="P642" s="40"/>
      <c r="Q642" s="40"/>
      <c r="R642" s="39">
        <v>0</v>
      </c>
      <c r="S642" s="39">
        <v>0</v>
      </c>
      <c r="T642" s="39">
        <v>0</v>
      </c>
      <c r="U642" s="39">
        <v>0</v>
      </c>
      <c r="V642" s="40"/>
      <c r="W642" s="39">
        <v>0</v>
      </c>
      <c r="X642" s="39">
        <v>0</v>
      </c>
      <c r="Y642" s="39">
        <v>0</v>
      </c>
      <c r="Z642" s="39">
        <v>0</v>
      </c>
      <c r="AA642" s="39">
        <v>0</v>
      </c>
      <c r="AB642" s="39">
        <v>0</v>
      </c>
      <c r="AC642" s="39">
        <v>0</v>
      </c>
      <c r="AD642" s="39">
        <v>0</v>
      </c>
      <c r="AE642" s="40"/>
      <c r="AF642" s="39">
        <v>0</v>
      </c>
      <c r="AG642" s="40"/>
      <c r="AH642" s="40"/>
      <c r="AI642" s="40"/>
      <c r="AJ642" s="39">
        <v>0</v>
      </c>
      <c r="AK642" s="40"/>
      <c r="AL642" s="40"/>
      <c r="AM642" s="40"/>
      <c r="AN642" s="39">
        <v>0</v>
      </c>
      <c r="AO642" s="40"/>
      <c r="AP642" s="39">
        <v>0</v>
      </c>
      <c r="AQ642" s="40"/>
      <c r="AR642" s="40"/>
      <c r="AS642" s="40"/>
      <c r="AT642" s="39">
        <v>0</v>
      </c>
    </row>
    <row r="643" spans="1:46" ht="20.100000000000001" customHeight="1" x14ac:dyDescent="0.2">
      <c r="D643" s="2" t="s">
        <v>100</v>
      </c>
      <c r="F643" s="37">
        <v>0</v>
      </c>
      <c r="G643" s="37"/>
      <c r="H643" s="37"/>
      <c r="I643" s="37"/>
      <c r="J643" s="37">
        <v>0</v>
      </c>
      <c r="K643" s="37">
        <v>0</v>
      </c>
      <c r="L643" s="37">
        <v>0</v>
      </c>
      <c r="M643" s="37"/>
      <c r="N643" s="37">
        <v>0</v>
      </c>
      <c r="O643" s="37"/>
      <c r="P643" s="37"/>
      <c r="Q643" s="37"/>
      <c r="R643" s="37">
        <v>0</v>
      </c>
      <c r="S643" s="37">
        <v>0</v>
      </c>
      <c r="T643" s="37">
        <v>0</v>
      </c>
      <c r="U643" s="37">
        <v>0</v>
      </c>
      <c r="V643" s="37"/>
      <c r="W643" s="37">
        <v>0</v>
      </c>
      <c r="X643" s="37">
        <v>0</v>
      </c>
      <c r="Y643" s="37">
        <v>0</v>
      </c>
      <c r="Z643" s="37">
        <v>0</v>
      </c>
      <c r="AA643" s="37">
        <v>0</v>
      </c>
      <c r="AB643" s="37">
        <v>0</v>
      </c>
      <c r="AC643" s="37">
        <v>0</v>
      </c>
      <c r="AD643" s="37">
        <v>0</v>
      </c>
      <c r="AE643" s="37"/>
      <c r="AF643" s="37">
        <v>0</v>
      </c>
      <c r="AG643" s="37"/>
      <c r="AH643" s="37"/>
      <c r="AI643" s="37"/>
      <c r="AJ643" s="37">
        <v>0</v>
      </c>
      <c r="AK643" s="37"/>
      <c r="AL643" s="37"/>
      <c r="AM643" s="37"/>
      <c r="AN643" s="37">
        <v>0</v>
      </c>
      <c r="AO643" s="37"/>
      <c r="AP643" s="37">
        <v>0</v>
      </c>
      <c r="AQ643" s="37"/>
      <c r="AR643" s="37"/>
      <c r="AS643" s="37"/>
      <c r="AT643" s="37">
        <v>0</v>
      </c>
    </row>
    <row r="644" spans="1:46"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spans="1:46" ht="20.100000000000001" customHeight="1" x14ac:dyDescent="0.2">
      <c r="C645" s="42" t="s">
        <v>112</v>
      </c>
      <c r="D645" s="42"/>
      <c r="F645" s="44">
        <v>0</v>
      </c>
      <c r="G645" s="45"/>
      <c r="H645" s="45"/>
      <c r="I645" s="45"/>
      <c r="J645" s="44">
        <v>0</v>
      </c>
      <c r="K645" s="44">
        <v>0</v>
      </c>
      <c r="L645" s="44">
        <v>0</v>
      </c>
      <c r="M645" s="45"/>
      <c r="N645" s="44">
        <v>0</v>
      </c>
      <c r="O645" s="45"/>
      <c r="P645" s="45"/>
      <c r="Q645" s="45"/>
      <c r="R645" s="44">
        <v>0</v>
      </c>
      <c r="S645" s="44">
        <v>0</v>
      </c>
      <c r="T645" s="44">
        <v>0</v>
      </c>
      <c r="U645" s="44">
        <v>0</v>
      </c>
      <c r="V645" s="45"/>
      <c r="W645" s="44">
        <v>0</v>
      </c>
      <c r="X645" s="44">
        <v>0</v>
      </c>
      <c r="Y645" s="44">
        <v>0</v>
      </c>
      <c r="Z645" s="44">
        <v>0</v>
      </c>
      <c r="AA645" s="44">
        <v>0</v>
      </c>
      <c r="AB645" s="44">
        <v>0</v>
      </c>
      <c r="AC645" s="44">
        <v>0</v>
      </c>
      <c r="AD645" s="44">
        <v>0</v>
      </c>
      <c r="AE645" s="45"/>
      <c r="AF645" s="44">
        <v>0</v>
      </c>
      <c r="AG645" s="45"/>
      <c r="AH645" s="45"/>
      <c r="AI645" s="45"/>
      <c r="AJ645" s="44">
        <v>0</v>
      </c>
      <c r="AK645" s="45"/>
      <c r="AL645" s="45"/>
      <c r="AM645" s="45"/>
      <c r="AN645" s="44">
        <v>0</v>
      </c>
      <c r="AO645" s="45"/>
      <c r="AP645" s="44">
        <v>0</v>
      </c>
      <c r="AQ645" s="45"/>
      <c r="AR645" s="45"/>
      <c r="AS645" s="45"/>
      <c r="AT645" s="44">
        <v>0</v>
      </c>
    </row>
    <row r="646" spans="1:46"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spans="1:46"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spans="1:46" ht="20.100000000000001" customHeight="1" x14ac:dyDescent="0.2">
      <c r="D648" s="2" t="s">
        <v>98</v>
      </c>
      <c r="F648" s="37">
        <v>92</v>
      </c>
      <c r="G648" s="37"/>
      <c r="H648" s="37"/>
      <c r="I648" s="37"/>
      <c r="J648" s="37">
        <v>458</v>
      </c>
      <c r="K648" s="37">
        <v>7</v>
      </c>
      <c r="L648" s="37">
        <v>3</v>
      </c>
      <c r="M648" s="37"/>
      <c r="N648" s="37">
        <v>468</v>
      </c>
      <c r="O648" s="37"/>
      <c r="P648" s="37"/>
      <c r="Q648" s="37"/>
      <c r="R648" s="37">
        <v>0</v>
      </c>
      <c r="S648" s="37">
        <v>4</v>
      </c>
      <c r="T648" s="37">
        <v>114</v>
      </c>
      <c r="U648" s="37">
        <v>40</v>
      </c>
      <c r="V648" s="37"/>
      <c r="W648" s="37">
        <v>50</v>
      </c>
      <c r="X648" s="37">
        <v>1</v>
      </c>
      <c r="Y648" s="37">
        <v>0</v>
      </c>
      <c r="Z648" s="37">
        <v>11</v>
      </c>
      <c r="AA648" s="37">
        <v>71</v>
      </c>
      <c r="AB648" s="37">
        <v>12</v>
      </c>
      <c r="AC648" s="37">
        <v>150</v>
      </c>
      <c r="AD648" s="37">
        <v>0</v>
      </c>
      <c r="AE648" s="37"/>
      <c r="AF648" s="37">
        <v>453</v>
      </c>
      <c r="AG648" s="37"/>
      <c r="AH648" s="37"/>
      <c r="AI648" s="37"/>
      <c r="AJ648" s="37">
        <v>107</v>
      </c>
      <c r="AK648" s="37"/>
      <c r="AL648" s="37"/>
      <c r="AM648" s="37"/>
      <c r="AN648" s="37">
        <v>0</v>
      </c>
      <c r="AO648" s="37"/>
      <c r="AP648" s="37">
        <v>0</v>
      </c>
      <c r="AQ648" s="37"/>
      <c r="AR648" s="37"/>
      <c r="AS648" s="37"/>
      <c r="AT648" s="37">
        <v>0</v>
      </c>
    </row>
    <row r="649" spans="1:46" ht="20.100000000000001" customHeight="1" x14ac:dyDescent="0.2">
      <c r="D649" s="38" t="s">
        <v>99</v>
      </c>
      <c r="F649" s="39">
        <v>121</v>
      </c>
      <c r="G649" s="40"/>
      <c r="H649" s="40"/>
      <c r="I649" s="40"/>
      <c r="J649" s="39">
        <v>458</v>
      </c>
      <c r="K649" s="39">
        <v>8</v>
      </c>
      <c r="L649" s="39">
        <v>6</v>
      </c>
      <c r="M649" s="40"/>
      <c r="N649" s="39">
        <v>472</v>
      </c>
      <c r="O649" s="40"/>
      <c r="P649" s="40"/>
      <c r="Q649" s="40"/>
      <c r="R649" s="39">
        <v>0</v>
      </c>
      <c r="S649" s="39">
        <v>10</v>
      </c>
      <c r="T649" s="39">
        <v>88</v>
      </c>
      <c r="U649" s="39">
        <v>23</v>
      </c>
      <c r="V649" s="40"/>
      <c r="W649" s="39">
        <v>78</v>
      </c>
      <c r="X649" s="39">
        <v>0</v>
      </c>
      <c r="Y649" s="39">
        <v>0</v>
      </c>
      <c r="Z649" s="39">
        <v>15</v>
      </c>
      <c r="AA649" s="39">
        <v>47</v>
      </c>
      <c r="AB649" s="39">
        <v>11</v>
      </c>
      <c r="AC649" s="39">
        <v>180</v>
      </c>
      <c r="AD649" s="39">
        <v>0</v>
      </c>
      <c r="AE649" s="40"/>
      <c r="AF649" s="39">
        <v>452</v>
      </c>
      <c r="AG649" s="40"/>
      <c r="AH649" s="40"/>
      <c r="AI649" s="40"/>
      <c r="AJ649" s="39">
        <v>141</v>
      </c>
      <c r="AK649" s="40"/>
      <c r="AL649" s="40"/>
      <c r="AM649" s="40"/>
      <c r="AN649" s="39">
        <v>0</v>
      </c>
      <c r="AO649" s="40"/>
      <c r="AP649" s="39">
        <v>0</v>
      </c>
      <c r="AQ649" s="40"/>
      <c r="AR649" s="40"/>
      <c r="AS649" s="40"/>
      <c r="AT649" s="39">
        <v>129</v>
      </c>
    </row>
    <row r="650" spans="1:46"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spans="1:46" ht="20.100000000000001" customHeight="1" x14ac:dyDescent="0.2">
      <c r="C651" s="42" t="s">
        <v>319</v>
      </c>
      <c r="D651" s="42"/>
      <c r="F651" s="44">
        <v>213</v>
      </c>
      <c r="G651" s="45"/>
      <c r="H651" s="45"/>
      <c r="I651" s="45"/>
      <c r="J651" s="44">
        <v>916</v>
      </c>
      <c r="K651" s="44">
        <v>15</v>
      </c>
      <c r="L651" s="44">
        <v>9</v>
      </c>
      <c r="M651" s="45"/>
      <c r="N651" s="44">
        <v>940</v>
      </c>
      <c r="O651" s="45"/>
      <c r="P651" s="45"/>
      <c r="Q651" s="45"/>
      <c r="R651" s="44">
        <v>0</v>
      </c>
      <c r="S651" s="44">
        <v>14</v>
      </c>
      <c r="T651" s="44">
        <v>202</v>
      </c>
      <c r="U651" s="44">
        <v>63</v>
      </c>
      <c r="V651" s="45"/>
      <c r="W651" s="44">
        <v>128</v>
      </c>
      <c r="X651" s="44">
        <v>1</v>
      </c>
      <c r="Y651" s="44">
        <v>0</v>
      </c>
      <c r="Z651" s="44">
        <v>26</v>
      </c>
      <c r="AA651" s="44">
        <v>118</v>
      </c>
      <c r="AB651" s="44">
        <v>23</v>
      </c>
      <c r="AC651" s="44">
        <v>330</v>
      </c>
      <c r="AD651" s="44">
        <v>0</v>
      </c>
      <c r="AE651" s="45"/>
      <c r="AF651" s="44">
        <v>905</v>
      </c>
      <c r="AG651" s="45"/>
      <c r="AH651" s="45"/>
      <c r="AI651" s="45"/>
      <c r="AJ651" s="44">
        <v>248</v>
      </c>
      <c r="AK651" s="45"/>
      <c r="AL651" s="45"/>
      <c r="AM651" s="45"/>
      <c r="AN651" s="44">
        <v>0</v>
      </c>
      <c r="AO651" s="45"/>
      <c r="AP651" s="44">
        <v>0</v>
      </c>
      <c r="AQ651" s="45"/>
      <c r="AR651" s="45"/>
      <c r="AS651" s="45"/>
      <c r="AT651" s="44">
        <v>129</v>
      </c>
    </row>
    <row r="652" spans="1:46"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row>
    <row r="653" spans="1:46" s="1" customFormat="1" ht="20.100000000000001" customHeight="1" x14ac:dyDescent="0.25">
      <c r="A653" s="3"/>
      <c r="B653" s="49" t="s">
        <v>320</v>
      </c>
      <c r="C653" s="50"/>
      <c r="D653" s="50"/>
      <c r="E653" s="5"/>
      <c r="F653" s="51">
        <v>213</v>
      </c>
      <c r="G653" s="52"/>
      <c r="H653" s="52"/>
      <c r="I653" s="52"/>
      <c r="J653" s="51">
        <v>916</v>
      </c>
      <c r="K653" s="51">
        <v>15</v>
      </c>
      <c r="L653" s="51">
        <v>9</v>
      </c>
      <c r="M653" s="52"/>
      <c r="N653" s="51">
        <v>940</v>
      </c>
      <c r="O653" s="52"/>
      <c r="P653" s="52"/>
      <c r="Q653" s="52"/>
      <c r="R653" s="51">
        <v>0</v>
      </c>
      <c r="S653" s="51">
        <v>14</v>
      </c>
      <c r="T653" s="51">
        <v>202</v>
      </c>
      <c r="U653" s="51">
        <v>63</v>
      </c>
      <c r="V653" s="52"/>
      <c r="W653" s="51">
        <v>128</v>
      </c>
      <c r="X653" s="51">
        <v>1</v>
      </c>
      <c r="Y653" s="51">
        <v>0</v>
      </c>
      <c r="Z653" s="51">
        <v>26</v>
      </c>
      <c r="AA653" s="51">
        <v>118</v>
      </c>
      <c r="AB653" s="51">
        <v>23</v>
      </c>
      <c r="AC653" s="51">
        <v>330</v>
      </c>
      <c r="AD653" s="51">
        <v>0</v>
      </c>
      <c r="AE653" s="52"/>
      <c r="AF653" s="51">
        <v>905</v>
      </c>
      <c r="AG653" s="52"/>
      <c r="AH653" s="52"/>
      <c r="AI653" s="52"/>
      <c r="AJ653" s="51">
        <v>248</v>
      </c>
      <c r="AK653" s="52"/>
      <c r="AL653" s="52"/>
      <c r="AM653" s="52"/>
      <c r="AN653" s="51">
        <v>0</v>
      </c>
      <c r="AO653" s="52"/>
      <c r="AP653" s="51">
        <v>0</v>
      </c>
      <c r="AQ653" s="52"/>
      <c r="AR653" s="52"/>
      <c r="AS653" s="52"/>
      <c r="AT653" s="51">
        <v>129</v>
      </c>
    </row>
    <row r="654" spans="1:46"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spans="1:46"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spans="1:46"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spans="1:46" ht="20.100000000000001" customHeight="1" x14ac:dyDescent="0.2">
      <c r="B657" s="5"/>
      <c r="D657" s="2" t="s">
        <v>98</v>
      </c>
      <c r="F657" s="37">
        <v>48</v>
      </c>
      <c r="G657" s="37"/>
      <c r="H657" s="37"/>
      <c r="I657" s="37"/>
      <c r="J657" s="37">
        <v>243</v>
      </c>
      <c r="K657" s="37">
        <v>2</v>
      </c>
      <c r="L657" s="37">
        <v>1</v>
      </c>
      <c r="M657" s="37"/>
      <c r="N657" s="37">
        <v>246</v>
      </c>
      <c r="O657" s="37"/>
      <c r="P657" s="37"/>
      <c r="Q657" s="37"/>
      <c r="R657" s="37">
        <v>1</v>
      </c>
      <c r="S657" s="37">
        <v>3</v>
      </c>
      <c r="T657" s="37">
        <v>51</v>
      </c>
      <c r="U657" s="37">
        <v>25</v>
      </c>
      <c r="V657" s="37"/>
      <c r="W657" s="37">
        <v>30</v>
      </c>
      <c r="X657" s="37">
        <v>1</v>
      </c>
      <c r="Y657" s="37">
        <v>0</v>
      </c>
      <c r="Z657" s="37">
        <v>12</v>
      </c>
      <c r="AA657" s="37">
        <v>16</v>
      </c>
      <c r="AB657" s="37">
        <v>3</v>
      </c>
      <c r="AC657" s="37">
        <v>96</v>
      </c>
      <c r="AD657" s="37">
        <v>0</v>
      </c>
      <c r="AE657" s="37"/>
      <c r="AF657" s="37">
        <v>238</v>
      </c>
      <c r="AG657" s="37"/>
      <c r="AH657" s="37"/>
      <c r="AI657" s="37"/>
      <c r="AJ657" s="37">
        <v>56</v>
      </c>
      <c r="AK657" s="37"/>
      <c r="AL657" s="37"/>
      <c r="AM657" s="37"/>
      <c r="AN657" s="37">
        <v>0</v>
      </c>
      <c r="AO657" s="37"/>
      <c r="AP657" s="37">
        <v>0</v>
      </c>
      <c r="AQ657" s="37"/>
      <c r="AR657" s="37"/>
      <c r="AS657" s="37"/>
      <c r="AT657" s="37">
        <v>0</v>
      </c>
    </row>
    <row r="658" spans="1:46" ht="20.100000000000001" customHeight="1" x14ac:dyDescent="0.2">
      <c r="D658" s="38" t="s">
        <v>99</v>
      </c>
      <c r="F658" s="39">
        <v>78</v>
      </c>
      <c r="G658" s="40"/>
      <c r="H658" s="40"/>
      <c r="I658" s="40"/>
      <c r="J658" s="39">
        <v>243</v>
      </c>
      <c r="K658" s="39">
        <v>1</v>
      </c>
      <c r="L658" s="39">
        <v>2</v>
      </c>
      <c r="M658" s="40"/>
      <c r="N658" s="39">
        <v>246</v>
      </c>
      <c r="O658" s="40"/>
      <c r="P658" s="40"/>
      <c r="Q658" s="40"/>
      <c r="R658" s="39">
        <v>3</v>
      </c>
      <c r="S658" s="39">
        <v>9</v>
      </c>
      <c r="T658" s="39">
        <v>41</v>
      </c>
      <c r="U658" s="39">
        <v>14</v>
      </c>
      <c r="V658" s="40"/>
      <c r="W658" s="39">
        <v>37</v>
      </c>
      <c r="X658" s="39">
        <v>0</v>
      </c>
      <c r="Y658" s="39">
        <v>0</v>
      </c>
      <c r="Z658" s="39">
        <v>14</v>
      </c>
      <c r="AA658" s="39">
        <v>24</v>
      </c>
      <c r="AB658" s="39">
        <v>14</v>
      </c>
      <c r="AC658" s="39">
        <v>123</v>
      </c>
      <c r="AD658" s="39">
        <v>0</v>
      </c>
      <c r="AE658" s="40"/>
      <c r="AF658" s="39">
        <v>279</v>
      </c>
      <c r="AG658" s="40"/>
      <c r="AH658" s="40"/>
      <c r="AI658" s="40"/>
      <c r="AJ658" s="39">
        <v>45</v>
      </c>
      <c r="AK658" s="40"/>
      <c r="AL658" s="40"/>
      <c r="AM658" s="40"/>
      <c r="AN658" s="39">
        <v>0</v>
      </c>
      <c r="AO658" s="40"/>
      <c r="AP658" s="39">
        <v>0</v>
      </c>
      <c r="AQ658" s="40"/>
      <c r="AR658" s="40"/>
      <c r="AS658" s="40"/>
      <c r="AT658" s="39">
        <v>0</v>
      </c>
    </row>
    <row r="659" spans="1:46" ht="20.100000000000001" customHeight="1" x14ac:dyDescent="0.2">
      <c r="D659" s="2" t="s">
        <v>113</v>
      </c>
      <c r="F659" s="37">
        <v>50</v>
      </c>
      <c r="G659" s="37"/>
      <c r="H659" s="37"/>
      <c r="I659" s="37"/>
      <c r="J659" s="37">
        <v>249</v>
      </c>
      <c r="K659" s="37">
        <v>0</v>
      </c>
      <c r="L659" s="37">
        <v>1</v>
      </c>
      <c r="M659" s="37"/>
      <c r="N659" s="37">
        <v>250</v>
      </c>
      <c r="O659" s="37"/>
      <c r="P659" s="37"/>
      <c r="Q659" s="37"/>
      <c r="R659" s="37">
        <v>0</v>
      </c>
      <c r="S659" s="37">
        <v>6</v>
      </c>
      <c r="T659" s="37">
        <v>47</v>
      </c>
      <c r="U659" s="37">
        <v>19</v>
      </c>
      <c r="V659" s="37"/>
      <c r="W659" s="37">
        <v>23</v>
      </c>
      <c r="X659" s="37">
        <v>0</v>
      </c>
      <c r="Y659" s="37">
        <v>0</v>
      </c>
      <c r="Z659" s="37">
        <v>17</v>
      </c>
      <c r="AA659" s="37">
        <v>20</v>
      </c>
      <c r="AB659" s="37">
        <v>5</v>
      </c>
      <c r="AC659" s="37">
        <v>111</v>
      </c>
      <c r="AD659" s="37">
        <v>0</v>
      </c>
      <c r="AE659" s="37"/>
      <c r="AF659" s="37">
        <v>248</v>
      </c>
      <c r="AG659" s="37"/>
      <c r="AH659" s="37"/>
      <c r="AI659" s="37"/>
      <c r="AJ659" s="37">
        <v>52</v>
      </c>
      <c r="AK659" s="37"/>
      <c r="AL659" s="37"/>
      <c r="AM659" s="37"/>
      <c r="AN659" s="37">
        <v>0</v>
      </c>
      <c r="AO659" s="37"/>
      <c r="AP659" s="37">
        <v>0</v>
      </c>
      <c r="AQ659" s="37"/>
      <c r="AR659" s="37"/>
      <c r="AS659" s="37"/>
      <c r="AT659" s="37">
        <v>0</v>
      </c>
    </row>
    <row r="660" spans="1:46"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spans="1:46" s="1" customFormat="1" ht="20.100000000000001" customHeight="1" x14ac:dyDescent="0.2">
      <c r="A661" s="3"/>
      <c r="B661" s="6"/>
      <c r="C661" s="42" t="s">
        <v>180</v>
      </c>
      <c r="D661" s="42"/>
      <c r="E661" s="5"/>
      <c r="F661" s="44">
        <v>176</v>
      </c>
      <c r="G661" s="45"/>
      <c r="H661" s="45"/>
      <c r="I661" s="45"/>
      <c r="J661" s="44">
        <v>735</v>
      </c>
      <c r="K661" s="44">
        <v>3</v>
      </c>
      <c r="L661" s="44">
        <v>4</v>
      </c>
      <c r="M661" s="45"/>
      <c r="N661" s="44">
        <v>742</v>
      </c>
      <c r="O661" s="45"/>
      <c r="P661" s="45"/>
      <c r="Q661" s="45"/>
      <c r="R661" s="44">
        <v>4</v>
      </c>
      <c r="S661" s="44">
        <v>18</v>
      </c>
      <c r="T661" s="44">
        <v>139</v>
      </c>
      <c r="U661" s="44">
        <v>58</v>
      </c>
      <c r="V661" s="45"/>
      <c r="W661" s="44">
        <v>90</v>
      </c>
      <c r="X661" s="44">
        <v>1</v>
      </c>
      <c r="Y661" s="44">
        <v>0</v>
      </c>
      <c r="Z661" s="44">
        <v>43</v>
      </c>
      <c r="AA661" s="44">
        <v>60</v>
      </c>
      <c r="AB661" s="44">
        <v>22</v>
      </c>
      <c r="AC661" s="44">
        <v>330</v>
      </c>
      <c r="AD661" s="44">
        <v>0</v>
      </c>
      <c r="AE661" s="45"/>
      <c r="AF661" s="44">
        <v>765</v>
      </c>
      <c r="AG661" s="45"/>
      <c r="AH661" s="45"/>
      <c r="AI661" s="45"/>
      <c r="AJ661" s="44">
        <v>153</v>
      </c>
      <c r="AK661" s="45"/>
      <c r="AL661" s="45"/>
      <c r="AM661" s="45"/>
      <c r="AN661" s="44">
        <v>0</v>
      </c>
      <c r="AO661" s="45"/>
      <c r="AP661" s="44">
        <v>0</v>
      </c>
      <c r="AQ661" s="45"/>
      <c r="AR661" s="45"/>
      <c r="AS661" s="45"/>
      <c r="AT661" s="44">
        <v>0</v>
      </c>
    </row>
    <row r="662" spans="1:46"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row>
    <row r="663" spans="1:46" s="1" customFormat="1" ht="20.100000000000001" customHeight="1" x14ac:dyDescent="0.25">
      <c r="A663" s="3"/>
      <c r="B663" s="49" t="s">
        <v>322</v>
      </c>
      <c r="C663" s="50"/>
      <c r="D663" s="50"/>
      <c r="E663" s="5"/>
      <c r="F663" s="51">
        <v>176</v>
      </c>
      <c r="G663" s="52"/>
      <c r="H663" s="52"/>
      <c r="I663" s="52"/>
      <c r="J663" s="51">
        <v>735</v>
      </c>
      <c r="K663" s="51">
        <v>3</v>
      </c>
      <c r="L663" s="51">
        <v>4</v>
      </c>
      <c r="M663" s="52"/>
      <c r="N663" s="51">
        <v>742</v>
      </c>
      <c r="O663" s="52"/>
      <c r="P663" s="52"/>
      <c r="Q663" s="52"/>
      <c r="R663" s="51">
        <v>4</v>
      </c>
      <c r="S663" s="51">
        <v>18</v>
      </c>
      <c r="T663" s="51">
        <v>139</v>
      </c>
      <c r="U663" s="51">
        <v>58</v>
      </c>
      <c r="V663" s="52"/>
      <c r="W663" s="51">
        <v>90</v>
      </c>
      <c r="X663" s="51">
        <v>1</v>
      </c>
      <c r="Y663" s="51">
        <v>0</v>
      </c>
      <c r="Z663" s="51">
        <v>43</v>
      </c>
      <c r="AA663" s="51">
        <v>60</v>
      </c>
      <c r="AB663" s="51">
        <v>22</v>
      </c>
      <c r="AC663" s="51">
        <v>330</v>
      </c>
      <c r="AD663" s="51">
        <v>0</v>
      </c>
      <c r="AE663" s="52"/>
      <c r="AF663" s="51">
        <v>765</v>
      </c>
      <c r="AG663" s="52"/>
      <c r="AH663" s="52"/>
      <c r="AI663" s="52"/>
      <c r="AJ663" s="51">
        <v>153</v>
      </c>
      <c r="AK663" s="52"/>
      <c r="AL663" s="52"/>
      <c r="AM663" s="52"/>
      <c r="AN663" s="51">
        <v>0</v>
      </c>
      <c r="AO663" s="52"/>
      <c r="AP663" s="51">
        <v>0</v>
      </c>
      <c r="AQ663" s="52"/>
      <c r="AR663" s="52"/>
      <c r="AS663" s="52"/>
      <c r="AT663" s="51">
        <v>0</v>
      </c>
    </row>
    <row r="664" spans="1:46"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spans="1:46"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spans="1:46"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spans="1:46" ht="20.100000000000001" customHeight="1" x14ac:dyDescent="0.2">
      <c r="B667" s="5"/>
      <c r="D667" s="2" t="s">
        <v>98</v>
      </c>
      <c r="F667" s="37">
        <v>59</v>
      </c>
      <c r="G667" s="37"/>
      <c r="H667" s="37"/>
      <c r="I667" s="37"/>
      <c r="J667" s="37">
        <v>181</v>
      </c>
      <c r="K667" s="37">
        <v>0</v>
      </c>
      <c r="L667" s="37">
        <v>1</v>
      </c>
      <c r="M667" s="37"/>
      <c r="N667" s="37">
        <v>182</v>
      </c>
      <c r="O667" s="37"/>
      <c r="P667" s="37"/>
      <c r="Q667" s="37"/>
      <c r="R667" s="37">
        <v>0</v>
      </c>
      <c r="S667" s="37">
        <v>6</v>
      </c>
      <c r="T667" s="37">
        <v>27</v>
      </c>
      <c r="U667" s="37">
        <v>4</v>
      </c>
      <c r="V667" s="37"/>
      <c r="W667" s="37">
        <v>32</v>
      </c>
      <c r="X667" s="37">
        <v>1</v>
      </c>
      <c r="Y667" s="37">
        <v>0</v>
      </c>
      <c r="Z667" s="37">
        <v>7</v>
      </c>
      <c r="AA667" s="37">
        <v>15</v>
      </c>
      <c r="AB667" s="37">
        <v>6</v>
      </c>
      <c r="AC667" s="37">
        <v>81</v>
      </c>
      <c r="AD667" s="37">
        <v>0</v>
      </c>
      <c r="AE667" s="37"/>
      <c r="AF667" s="37">
        <v>179</v>
      </c>
      <c r="AG667" s="37"/>
      <c r="AH667" s="37"/>
      <c r="AI667" s="37"/>
      <c r="AJ667" s="37">
        <v>62</v>
      </c>
      <c r="AK667" s="37"/>
      <c r="AL667" s="37"/>
      <c r="AM667" s="37"/>
      <c r="AN667" s="37">
        <v>0</v>
      </c>
      <c r="AO667" s="37"/>
      <c r="AP667" s="37">
        <v>0</v>
      </c>
      <c r="AQ667" s="37"/>
      <c r="AR667" s="37"/>
      <c r="AS667" s="37"/>
      <c r="AT667" s="37">
        <v>0</v>
      </c>
    </row>
    <row r="668" spans="1:46" ht="20.100000000000001" customHeight="1" x14ac:dyDescent="0.2">
      <c r="D668" s="38" t="s">
        <v>99</v>
      </c>
      <c r="F668" s="39">
        <v>43</v>
      </c>
      <c r="G668" s="40"/>
      <c r="H668" s="40"/>
      <c r="I668" s="40"/>
      <c r="J668" s="39">
        <v>183</v>
      </c>
      <c r="K668" s="39">
        <v>2</v>
      </c>
      <c r="L668" s="39">
        <v>4</v>
      </c>
      <c r="M668" s="40"/>
      <c r="N668" s="39">
        <v>189</v>
      </c>
      <c r="O668" s="40"/>
      <c r="P668" s="40"/>
      <c r="Q668" s="40"/>
      <c r="R668" s="39">
        <v>0</v>
      </c>
      <c r="S668" s="39">
        <v>5</v>
      </c>
      <c r="T668" s="39">
        <v>50</v>
      </c>
      <c r="U668" s="39">
        <v>8</v>
      </c>
      <c r="V668" s="40"/>
      <c r="W668" s="39">
        <v>15</v>
      </c>
      <c r="X668" s="39">
        <v>0</v>
      </c>
      <c r="Y668" s="39">
        <v>0</v>
      </c>
      <c r="Z668" s="39">
        <v>1</v>
      </c>
      <c r="AA668" s="39">
        <v>10</v>
      </c>
      <c r="AB668" s="39">
        <v>1</v>
      </c>
      <c r="AC668" s="39">
        <v>84</v>
      </c>
      <c r="AD668" s="39">
        <v>0</v>
      </c>
      <c r="AE668" s="40"/>
      <c r="AF668" s="39">
        <v>174</v>
      </c>
      <c r="AG668" s="40"/>
      <c r="AH668" s="40"/>
      <c r="AI668" s="40"/>
      <c r="AJ668" s="39">
        <v>58</v>
      </c>
      <c r="AK668" s="40"/>
      <c r="AL668" s="40"/>
      <c r="AM668" s="40"/>
      <c r="AN668" s="39">
        <v>0</v>
      </c>
      <c r="AO668" s="40"/>
      <c r="AP668" s="39">
        <v>0</v>
      </c>
      <c r="AQ668" s="40"/>
      <c r="AR668" s="40"/>
      <c r="AS668" s="40"/>
      <c r="AT668" s="39">
        <v>0</v>
      </c>
    </row>
    <row r="669" spans="1:46" ht="20.100000000000001" customHeight="1" x14ac:dyDescent="0.2">
      <c r="D669" s="2" t="s">
        <v>100</v>
      </c>
      <c r="F669" s="37">
        <v>49</v>
      </c>
      <c r="G669" s="37"/>
      <c r="H669" s="37"/>
      <c r="I669" s="37"/>
      <c r="J669" s="37">
        <v>183</v>
      </c>
      <c r="K669" s="37">
        <v>7</v>
      </c>
      <c r="L669" s="37">
        <v>3</v>
      </c>
      <c r="M669" s="37"/>
      <c r="N669" s="37">
        <v>193</v>
      </c>
      <c r="O669" s="37"/>
      <c r="P669" s="37"/>
      <c r="Q669" s="37"/>
      <c r="R669" s="37">
        <v>0</v>
      </c>
      <c r="S669" s="37">
        <v>5</v>
      </c>
      <c r="T669" s="37">
        <v>37</v>
      </c>
      <c r="U669" s="37">
        <v>10</v>
      </c>
      <c r="V669" s="37"/>
      <c r="W669" s="37">
        <v>32</v>
      </c>
      <c r="X669" s="37">
        <v>0</v>
      </c>
      <c r="Y669" s="37">
        <v>0</v>
      </c>
      <c r="Z669" s="37">
        <v>6</v>
      </c>
      <c r="AA669" s="37">
        <v>12</v>
      </c>
      <c r="AB669" s="37">
        <v>0</v>
      </c>
      <c r="AC669" s="37">
        <v>91</v>
      </c>
      <c r="AD669" s="37">
        <v>0</v>
      </c>
      <c r="AE669" s="37"/>
      <c r="AF669" s="37">
        <v>193</v>
      </c>
      <c r="AG669" s="37"/>
      <c r="AH669" s="37"/>
      <c r="AI669" s="37"/>
      <c r="AJ669" s="37">
        <v>49</v>
      </c>
      <c r="AK669" s="37"/>
      <c r="AL669" s="37"/>
      <c r="AM669" s="37"/>
      <c r="AN669" s="37">
        <v>0</v>
      </c>
      <c r="AO669" s="37"/>
      <c r="AP669" s="37">
        <v>0</v>
      </c>
      <c r="AQ669" s="37"/>
      <c r="AR669" s="37"/>
      <c r="AS669" s="37"/>
      <c r="AT669" s="37">
        <v>0</v>
      </c>
    </row>
    <row r="670" spans="1:46"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spans="1:46" s="1" customFormat="1" ht="20.100000000000001" customHeight="1" x14ac:dyDescent="0.2">
      <c r="A671" s="3"/>
      <c r="B671" s="6"/>
      <c r="C671" s="42" t="s">
        <v>180</v>
      </c>
      <c r="D671" s="42"/>
      <c r="E671" s="5"/>
      <c r="F671" s="44">
        <v>151</v>
      </c>
      <c r="G671" s="45"/>
      <c r="H671" s="45"/>
      <c r="I671" s="45"/>
      <c r="J671" s="44">
        <v>547</v>
      </c>
      <c r="K671" s="44">
        <v>9</v>
      </c>
      <c r="L671" s="44">
        <v>8</v>
      </c>
      <c r="M671" s="45"/>
      <c r="N671" s="44">
        <v>564</v>
      </c>
      <c r="O671" s="45"/>
      <c r="P671" s="45"/>
      <c r="Q671" s="45"/>
      <c r="R671" s="44">
        <v>0</v>
      </c>
      <c r="S671" s="44">
        <v>16</v>
      </c>
      <c r="T671" s="44">
        <v>114</v>
      </c>
      <c r="U671" s="44">
        <v>22</v>
      </c>
      <c r="V671" s="45"/>
      <c r="W671" s="44">
        <v>79</v>
      </c>
      <c r="X671" s="44">
        <v>1</v>
      </c>
      <c r="Y671" s="44">
        <v>0</v>
      </c>
      <c r="Z671" s="44">
        <v>14</v>
      </c>
      <c r="AA671" s="44">
        <v>37</v>
      </c>
      <c r="AB671" s="44">
        <v>7</v>
      </c>
      <c r="AC671" s="44">
        <v>256</v>
      </c>
      <c r="AD671" s="44">
        <v>0</v>
      </c>
      <c r="AE671" s="45"/>
      <c r="AF671" s="44">
        <v>546</v>
      </c>
      <c r="AG671" s="45"/>
      <c r="AH671" s="45"/>
      <c r="AI671" s="45"/>
      <c r="AJ671" s="44">
        <v>169</v>
      </c>
      <c r="AK671" s="45"/>
      <c r="AL671" s="45"/>
      <c r="AM671" s="45"/>
      <c r="AN671" s="44">
        <v>0</v>
      </c>
      <c r="AO671" s="45"/>
      <c r="AP671" s="44">
        <v>0</v>
      </c>
      <c r="AQ671" s="45"/>
      <c r="AR671" s="45"/>
      <c r="AS671" s="45"/>
      <c r="AT671" s="44">
        <v>0</v>
      </c>
    </row>
    <row r="672" spans="1:46"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row>
    <row r="673" spans="1:46" s="1" customFormat="1" ht="20.100000000000001" customHeight="1" x14ac:dyDescent="0.25">
      <c r="A673" s="3"/>
      <c r="B673" s="49" t="s">
        <v>324</v>
      </c>
      <c r="C673" s="50"/>
      <c r="D673" s="50"/>
      <c r="E673" s="5"/>
      <c r="F673" s="51">
        <v>151</v>
      </c>
      <c r="G673" s="52"/>
      <c r="H673" s="52"/>
      <c r="I673" s="52"/>
      <c r="J673" s="51">
        <v>547</v>
      </c>
      <c r="K673" s="51">
        <v>9</v>
      </c>
      <c r="L673" s="51">
        <v>8</v>
      </c>
      <c r="M673" s="52"/>
      <c r="N673" s="51">
        <v>564</v>
      </c>
      <c r="O673" s="52"/>
      <c r="P673" s="52"/>
      <c r="Q673" s="52"/>
      <c r="R673" s="51">
        <v>0</v>
      </c>
      <c r="S673" s="51">
        <v>16</v>
      </c>
      <c r="T673" s="51">
        <v>114</v>
      </c>
      <c r="U673" s="51">
        <v>22</v>
      </c>
      <c r="V673" s="52"/>
      <c r="W673" s="51">
        <v>79</v>
      </c>
      <c r="X673" s="51">
        <v>1</v>
      </c>
      <c r="Y673" s="51">
        <v>0</v>
      </c>
      <c r="Z673" s="51">
        <v>14</v>
      </c>
      <c r="AA673" s="51">
        <v>37</v>
      </c>
      <c r="AB673" s="51">
        <v>7</v>
      </c>
      <c r="AC673" s="51">
        <v>256</v>
      </c>
      <c r="AD673" s="51">
        <v>0</v>
      </c>
      <c r="AE673" s="52"/>
      <c r="AF673" s="51">
        <v>546</v>
      </c>
      <c r="AG673" s="52"/>
      <c r="AH673" s="52"/>
      <c r="AI673" s="52"/>
      <c r="AJ673" s="51">
        <v>169</v>
      </c>
      <c r="AK673" s="52"/>
      <c r="AL673" s="52"/>
      <c r="AM673" s="52"/>
      <c r="AN673" s="51">
        <v>0</v>
      </c>
      <c r="AO673" s="52"/>
      <c r="AP673" s="51">
        <v>0</v>
      </c>
      <c r="AQ673" s="52"/>
      <c r="AR673" s="52"/>
      <c r="AS673" s="52"/>
      <c r="AT673" s="51">
        <v>0</v>
      </c>
    </row>
    <row r="674" spans="1:46"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spans="1:46"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spans="1:46"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spans="1:46" ht="20.100000000000001" customHeight="1" x14ac:dyDescent="0.2">
      <c r="D677" s="2" t="s">
        <v>173</v>
      </c>
      <c r="F677" s="37">
        <v>0</v>
      </c>
      <c r="G677" s="37"/>
      <c r="H677" s="37"/>
      <c r="I677" s="37"/>
      <c r="J677" s="37">
        <v>0</v>
      </c>
      <c r="K677" s="37">
        <v>0</v>
      </c>
      <c r="L677" s="37">
        <v>0</v>
      </c>
      <c r="M677" s="37"/>
      <c r="N677" s="37">
        <v>0</v>
      </c>
      <c r="O677" s="37"/>
      <c r="P677" s="37"/>
      <c r="Q677" s="37"/>
      <c r="R677" s="37">
        <v>0</v>
      </c>
      <c r="S677" s="37">
        <v>0</v>
      </c>
      <c r="T677" s="37">
        <v>0</v>
      </c>
      <c r="U677" s="37">
        <v>0</v>
      </c>
      <c r="V677" s="37"/>
      <c r="W677" s="37">
        <v>0</v>
      </c>
      <c r="X677" s="37">
        <v>0</v>
      </c>
      <c r="Y677" s="37">
        <v>0</v>
      </c>
      <c r="Z677" s="37">
        <v>0</v>
      </c>
      <c r="AA677" s="37">
        <v>0</v>
      </c>
      <c r="AB677" s="37">
        <v>0</v>
      </c>
      <c r="AC677" s="37">
        <v>0</v>
      </c>
      <c r="AD677" s="37">
        <v>0</v>
      </c>
      <c r="AE677" s="37"/>
      <c r="AF677" s="37">
        <v>0</v>
      </c>
      <c r="AG677" s="37"/>
      <c r="AH677" s="37"/>
      <c r="AI677" s="37"/>
      <c r="AJ677" s="37">
        <v>0</v>
      </c>
      <c r="AK677" s="37"/>
      <c r="AL677" s="37"/>
      <c r="AM677" s="37"/>
      <c r="AN677" s="37">
        <v>0</v>
      </c>
      <c r="AO677" s="37"/>
      <c r="AP677" s="37">
        <v>0</v>
      </c>
      <c r="AQ677" s="37"/>
      <c r="AR677" s="37"/>
      <c r="AS677" s="37"/>
      <c r="AT677" s="37">
        <v>0</v>
      </c>
    </row>
    <row r="678" spans="1:46"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spans="1:46" ht="20.100000000000001" customHeight="1" x14ac:dyDescent="0.2">
      <c r="C679" s="42" t="s">
        <v>188</v>
      </c>
      <c r="D679" s="42"/>
      <c r="F679" s="44">
        <v>0</v>
      </c>
      <c r="G679" s="45"/>
      <c r="H679" s="45"/>
      <c r="I679" s="45"/>
      <c r="J679" s="44">
        <v>0</v>
      </c>
      <c r="K679" s="44">
        <v>0</v>
      </c>
      <c r="L679" s="44">
        <v>0</v>
      </c>
      <c r="M679" s="45"/>
      <c r="N679" s="44">
        <v>0</v>
      </c>
      <c r="O679" s="45"/>
      <c r="P679" s="45"/>
      <c r="Q679" s="45"/>
      <c r="R679" s="44">
        <v>0</v>
      </c>
      <c r="S679" s="44">
        <v>0</v>
      </c>
      <c r="T679" s="44">
        <v>0</v>
      </c>
      <c r="U679" s="44">
        <v>0</v>
      </c>
      <c r="V679" s="45"/>
      <c r="W679" s="44">
        <v>0</v>
      </c>
      <c r="X679" s="44">
        <v>0</v>
      </c>
      <c r="Y679" s="44">
        <v>0</v>
      </c>
      <c r="Z679" s="44">
        <v>0</v>
      </c>
      <c r="AA679" s="44">
        <v>0</v>
      </c>
      <c r="AB679" s="44">
        <v>0</v>
      </c>
      <c r="AC679" s="44">
        <v>0</v>
      </c>
      <c r="AD679" s="44">
        <v>0</v>
      </c>
      <c r="AE679" s="45"/>
      <c r="AF679" s="44">
        <v>0</v>
      </c>
      <c r="AG679" s="45"/>
      <c r="AH679" s="45"/>
      <c r="AI679" s="45"/>
      <c r="AJ679" s="44">
        <v>0</v>
      </c>
      <c r="AK679" s="45"/>
      <c r="AL679" s="45"/>
      <c r="AM679" s="45"/>
      <c r="AN679" s="44">
        <v>0</v>
      </c>
      <c r="AO679" s="45"/>
      <c r="AP679" s="44">
        <v>0</v>
      </c>
      <c r="AQ679" s="45"/>
      <c r="AR679" s="45"/>
      <c r="AS679" s="45"/>
      <c r="AT679" s="44">
        <v>0</v>
      </c>
    </row>
    <row r="680" spans="1:46"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spans="1:46"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spans="1:46" ht="20.100000000000001" customHeight="1" x14ac:dyDescent="0.2">
      <c r="D682" s="2" t="s">
        <v>124</v>
      </c>
      <c r="F682" s="37">
        <v>16</v>
      </c>
      <c r="G682" s="37"/>
      <c r="H682" s="37"/>
      <c r="I682" s="37"/>
      <c r="J682" s="37">
        <v>135</v>
      </c>
      <c r="K682" s="37">
        <v>7</v>
      </c>
      <c r="L682" s="37">
        <v>0</v>
      </c>
      <c r="M682" s="37"/>
      <c r="N682" s="37">
        <v>142</v>
      </c>
      <c r="O682" s="37"/>
      <c r="P682" s="37"/>
      <c r="Q682" s="37"/>
      <c r="R682" s="37">
        <v>0</v>
      </c>
      <c r="S682" s="37">
        <v>10</v>
      </c>
      <c r="T682" s="37">
        <v>32</v>
      </c>
      <c r="U682" s="37">
        <v>19</v>
      </c>
      <c r="V682" s="37"/>
      <c r="W682" s="37">
        <v>21</v>
      </c>
      <c r="X682" s="37">
        <v>0</v>
      </c>
      <c r="Y682" s="37">
        <v>0</v>
      </c>
      <c r="Z682" s="37">
        <v>5</v>
      </c>
      <c r="AA682" s="37">
        <v>12</v>
      </c>
      <c r="AB682" s="37">
        <v>1</v>
      </c>
      <c r="AC682" s="37">
        <v>42</v>
      </c>
      <c r="AD682" s="37">
        <v>0</v>
      </c>
      <c r="AE682" s="37"/>
      <c r="AF682" s="37">
        <v>142</v>
      </c>
      <c r="AG682" s="37"/>
      <c r="AH682" s="37"/>
      <c r="AI682" s="37"/>
      <c r="AJ682" s="37">
        <v>16</v>
      </c>
      <c r="AK682" s="37"/>
      <c r="AL682" s="37"/>
      <c r="AM682" s="37"/>
      <c r="AN682" s="37">
        <v>0</v>
      </c>
      <c r="AO682" s="37"/>
      <c r="AP682" s="37">
        <v>0</v>
      </c>
      <c r="AQ682" s="37"/>
      <c r="AR682" s="37"/>
      <c r="AS682" s="37"/>
      <c r="AT682" s="37">
        <v>0</v>
      </c>
    </row>
    <row r="683" spans="1:46" ht="20.100000000000001" customHeight="1" x14ac:dyDescent="0.2">
      <c r="B683" s="5"/>
      <c r="D683" s="38" t="s">
        <v>173</v>
      </c>
      <c r="F683" s="39">
        <v>25</v>
      </c>
      <c r="G683" s="40"/>
      <c r="H683" s="40"/>
      <c r="I683" s="40"/>
      <c r="J683" s="39">
        <v>283</v>
      </c>
      <c r="K683" s="39">
        <v>7</v>
      </c>
      <c r="L683" s="39">
        <v>3</v>
      </c>
      <c r="M683" s="40"/>
      <c r="N683" s="39">
        <v>293</v>
      </c>
      <c r="O683" s="40"/>
      <c r="P683" s="40"/>
      <c r="Q683" s="40"/>
      <c r="R683" s="39">
        <v>0</v>
      </c>
      <c r="S683" s="39">
        <v>11</v>
      </c>
      <c r="T683" s="39">
        <v>70</v>
      </c>
      <c r="U683" s="39">
        <v>14</v>
      </c>
      <c r="V683" s="40"/>
      <c r="W683" s="39">
        <v>24</v>
      </c>
      <c r="X683" s="39">
        <v>0</v>
      </c>
      <c r="Y683" s="39">
        <v>0</v>
      </c>
      <c r="Z683" s="39">
        <v>6</v>
      </c>
      <c r="AA683" s="39">
        <v>19</v>
      </c>
      <c r="AB683" s="39">
        <v>6</v>
      </c>
      <c r="AC683" s="39">
        <v>123</v>
      </c>
      <c r="AD683" s="39">
        <v>1</v>
      </c>
      <c r="AE683" s="40"/>
      <c r="AF683" s="39">
        <v>274</v>
      </c>
      <c r="AG683" s="40"/>
      <c r="AH683" s="40"/>
      <c r="AI683" s="40"/>
      <c r="AJ683" s="39">
        <v>44</v>
      </c>
      <c r="AK683" s="40"/>
      <c r="AL683" s="40"/>
      <c r="AM683" s="40"/>
      <c r="AN683" s="39">
        <v>0</v>
      </c>
      <c r="AO683" s="40"/>
      <c r="AP683" s="39">
        <v>0</v>
      </c>
      <c r="AQ683" s="40"/>
      <c r="AR683" s="40"/>
      <c r="AS683" s="40"/>
      <c r="AT683" s="39">
        <v>0</v>
      </c>
    </row>
    <row r="684" spans="1:46" ht="20.100000000000001" customHeight="1" x14ac:dyDescent="0.2">
      <c r="B684" s="5"/>
      <c r="D684" s="2" t="s">
        <v>100</v>
      </c>
      <c r="F684" s="37">
        <v>30</v>
      </c>
      <c r="G684" s="37"/>
      <c r="H684" s="37"/>
      <c r="I684" s="37"/>
      <c r="J684" s="37">
        <v>268</v>
      </c>
      <c r="K684" s="37">
        <v>9</v>
      </c>
      <c r="L684" s="37">
        <v>1</v>
      </c>
      <c r="M684" s="37"/>
      <c r="N684" s="37">
        <v>278</v>
      </c>
      <c r="O684" s="37"/>
      <c r="P684" s="37"/>
      <c r="Q684" s="37"/>
      <c r="R684" s="37">
        <v>0</v>
      </c>
      <c r="S684" s="37">
        <v>11</v>
      </c>
      <c r="T684" s="37">
        <v>82</v>
      </c>
      <c r="U684" s="37">
        <v>21</v>
      </c>
      <c r="V684" s="37"/>
      <c r="W684" s="37">
        <v>20</v>
      </c>
      <c r="X684" s="37">
        <v>0</v>
      </c>
      <c r="Y684" s="37">
        <v>0</v>
      </c>
      <c r="Z684" s="37">
        <v>4</v>
      </c>
      <c r="AA684" s="37">
        <v>23</v>
      </c>
      <c r="AB684" s="37">
        <v>5</v>
      </c>
      <c r="AC684" s="37">
        <v>107</v>
      </c>
      <c r="AD684" s="37">
        <v>0</v>
      </c>
      <c r="AE684" s="37"/>
      <c r="AF684" s="37">
        <v>273</v>
      </c>
      <c r="AG684" s="37"/>
      <c r="AH684" s="37"/>
      <c r="AI684" s="37"/>
      <c r="AJ684" s="37">
        <v>35</v>
      </c>
      <c r="AK684" s="37"/>
      <c r="AL684" s="37"/>
      <c r="AM684" s="37"/>
      <c r="AN684" s="37">
        <v>0</v>
      </c>
      <c r="AO684" s="37"/>
      <c r="AP684" s="37">
        <v>0</v>
      </c>
      <c r="AQ684" s="37"/>
      <c r="AR684" s="37"/>
      <c r="AS684" s="37"/>
      <c r="AT684" s="37">
        <v>0</v>
      </c>
    </row>
    <row r="685" spans="1:46" ht="20.100000000000001" customHeight="1" x14ac:dyDescent="0.2">
      <c r="D685" s="38" t="s">
        <v>101</v>
      </c>
      <c r="F685" s="39">
        <v>55</v>
      </c>
      <c r="G685" s="40"/>
      <c r="H685" s="40"/>
      <c r="I685" s="40"/>
      <c r="J685" s="39">
        <v>272</v>
      </c>
      <c r="K685" s="39">
        <v>14</v>
      </c>
      <c r="L685" s="39">
        <v>1</v>
      </c>
      <c r="M685" s="40"/>
      <c r="N685" s="39">
        <v>287</v>
      </c>
      <c r="O685" s="40"/>
      <c r="P685" s="40"/>
      <c r="Q685" s="40"/>
      <c r="R685" s="39">
        <v>0</v>
      </c>
      <c r="S685" s="39">
        <v>14</v>
      </c>
      <c r="T685" s="39">
        <v>53</v>
      </c>
      <c r="U685" s="39">
        <v>28</v>
      </c>
      <c r="V685" s="40"/>
      <c r="W685" s="39">
        <v>34</v>
      </c>
      <c r="X685" s="39">
        <v>0</v>
      </c>
      <c r="Y685" s="39">
        <v>0</v>
      </c>
      <c r="Z685" s="39">
        <v>2</v>
      </c>
      <c r="AA685" s="39">
        <v>19</v>
      </c>
      <c r="AB685" s="39">
        <v>8</v>
      </c>
      <c r="AC685" s="39">
        <v>121</v>
      </c>
      <c r="AD685" s="39">
        <v>1</v>
      </c>
      <c r="AE685" s="40"/>
      <c r="AF685" s="39">
        <v>280</v>
      </c>
      <c r="AG685" s="40"/>
      <c r="AH685" s="40"/>
      <c r="AI685" s="40"/>
      <c r="AJ685" s="39">
        <v>62</v>
      </c>
      <c r="AK685" s="40"/>
      <c r="AL685" s="40"/>
      <c r="AM685" s="40"/>
      <c r="AN685" s="39">
        <v>0</v>
      </c>
      <c r="AO685" s="40"/>
      <c r="AP685" s="39">
        <v>0</v>
      </c>
      <c r="AQ685" s="40"/>
      <c r="AR685" s="40"/>
      <c r="AS685" s="40"/>
      <c r="AT685" s="39">
        <v>0</v>
      </c>
    </row>
    <row r="686" spans="1:46" ht="20.100000000000001" customHeight="1" x14ac:dyDescent="0.2">
      <c r="D686" s="2" t="s">
        <v>115</v>
      </c>
      <c r="F686" s="37">
        <v>41</v>
      </c>
      <c r="G686" s="37"/>
      <c r="H686" s="37"/>
      <c r="I686" s="37"/>
      <c r="J686" s="37">
        <v>276</v>
      </c>
      <c r="K686" s="37">
        <v>8</v>
      </c>
      <c r="L686" s="37">
        <v>2</v>
      </c>
      <c r="M686" s="37"/>
      <c r="N686" s="37">
        <v>286</v>
      </c>
      <c r="O686" s="37"/>
      <c r="P686" s="37"/>
      <c r="Q686" s="37"/>
      <c r="R686" s="37">
        <v>0</v>
      </c>
      <c r="S686" s="37">
        <v>14</v>
      </c>
      <c r="T686" s="37">
        <v>81</v>
      </c>
      <c r="U686" s="37">
        <v>14</v>
      </c>
      <c r="V686" s="37"/>
      <c r="W686" s="37">
        <v>17</v>
      </c>
      <c r="X686" s="37">
        <v>0</v>
      </c>
      <c r="Y686" s="37">
        <v>0</v>
      </c>
      <c r="Z686" s="37">
        <v>11</v>
      </c>
      <c r="AA686" s="37">
        <v>19</v>
      </c>
      <c r="AB686" s="37">
        <v>6</v>
      </c>
      <c r="AC686" s="37">
        <v>134</v>
      </c>
      <c r="AD686" s="37">
        <v>0</v>
      </c>
      <c r="AE686" s="37"/>
      <c r="AF686" s="37">
        <v>296</v>
      </c>
      <c r="AG686" s="37"/>
      <c r="AH686" s="37"/>
      <c r="AI686" s="37"/>
      <c r="AJ686" s="37">
        <v>31</v>
      </c>
      <c r="AK686" s="37"/>
      <c r="AL686" s="37"/>
      <c r="AM686" s="37"/>
      <c r="AN686" s="37">
        <v>0</v>
      </c>
      <c r="AO686" s="37"/>
      <c r="AP686" s="37">
        <v>0</v>
      </c>
      <c r="AQ686" s="37"/>
      <c r="AR686" s="37"/>
      <c r="AS686" s="37"/>
      <c r="AT686" s="37">
        <v>0</v>
      </c>
    </row>
    <row r="687" spans="1:46" ht="20.100000000000001" customHeight="1" x14ac:dyDescent="0.2">
      <c r="D687" s="38" t="s">
        <v>103</v>
      </c>
      <c r="F687" s="39">
        <v>17</v>
      </c>
      <c r="G687" s="40"/>
      <c r="H687" s="40"/>
      <c r="I687" s="40"/>
      <c r="J687" s="39">
        <v>132</v>
      </c>
      <c r="K687" s="39">
        <v>2</v>
      </c>
      <c r="L687" s="39">
        <v>0</v>
      </c>
      <c r="M687" s="40"/>
      <c r="N687" s="39">
        <v>134</v>
      </c>
      <c r="O687" s="40"/>
      <c r="P687" s="40"/>
      <c r="Q687" s="40"/>
      <c r="R687" s="39">
        <v>0</v>
      </c>
      <c r="S687" s="39">
        <v>5</v>
      </c>
      <c r="T687" s="39">
        <v>38</v>
      </c>
      <c r="U687" s="39">
        <v>18</v>
      </c>
      <c r="V687" s="40"/>
      <c r="W687" s="39">
        <v>9</v>
      </c>
      <c r="X687" s="39">
        <v>0</v>
      </c>
      <c r="Y687" s="39">
        <v>0</v>
      </c>
      <c r="Z687" s="39">
        <v>5</v>
      </c>
      <c r="AA687" s="39">
        <v>16</v>
      </c>
      <c r="AB687" s="39">
        <v>6</v>
      </c>
      <c r="AC687" s="39">
        <v>41</v>
      </c>
      <c r="AD687" s="39">
        <v>0</v>
      </c>
      <c r="AE687" s="40"/>
      <c r="AF687" s="39">
        <v>138</v>
      </c>
      <c r="AG687" s="40"/>
      <c r="AH687" s="40"/>
      <c r="AI687" s="40"/>
      <c r="AJ687" s="39">
        <v>13</v>
      </c>
      <c r="AK687" s="40"/>
      <c r="AL687" s="40"/>
      <c r="AM687" s="40"/>
      <c r="AN687" s="39">
        <v>0</v>
      </c>
      <c r="AO687" s="40"/>
      <c r="AP687" s="39">
        <v>0</v>
      </c>
      <c r="AQ687" s="40"/>
      <c r="AR687" s="40"/>
      <c r="AS687" s="40"/>
      <c r="AT687" s="39">
        <v>20</v>
      </c>
    </row>
    <row r="688" spans="1:46" ht="20.100000000000001" customHeight="1" x14ac:dyDescent="0.2">
      <c r="D688" s="2" t="s">
        <v>104</v>
      </c>
      <c r="F688" s="37">
        <v>43</v>
      </c>
      <c r="G688" s="37"/>
      <c r="H688" s="37"/>
      <c r="I688" s="37"/>
      <c r="J688" s="37">
        <v>276</v>
      </c>
      <c r="K688" s="37">
        <v>3</v>
      </c>
      <c r="L688" s="37">
        <v>3</v>
      </c>
      <c r="M688" s="37"/>
      <c r="N688" s="37">
        <v>282</v>
      </c>
      <c r="O688" s="37"/>
      <c r="P688" s="37"/>
      <c r="Q688" s="37"/>
      <c r="R688" s="37">
        <v>0</v>
      </c>
      <c r="S688" s="37">
        <v>7</v>
      </c>
      <c r="T688" s="37">
        <v>75</v>
      </c>
      <c r="U688" s="37">
        <v>27</v>
      </c>
      <c r="V688" s="37"/>
      <c r="W688" s="37">
        <v>25</v>
      </c>
      <c r="X688" s="37">
        <v>0</v>
      </c>
      <c r="Y688" s="37">
        <v>0</v>
      </c>
      <c r="Z688" s="37">
        <v>7</v>
      </c>
      <c r="AA688" s="37">
        <v>13</v>
      </c>
      <c r="AB688" s="37">
        <v>4</v>
      </c>
      <c r="AC688" s="37">
        <v>125</v>
      </c>
      <c r="AD688" s="37">
        <v>0</v>
      </c>
      <c r="AE688" s="37"/>
      <c r="AF688" s="37">
        <v>283</v>
      </c>
      <c r="AG688" s="37"/>
      <c r="AH688" s="37"/>
      <c r="AI688" s="37"/>
      <c r="AJ688" s="37">
        <v>42</v>
      </c>
      <c r="AK688" s="37"/>
      <c r="AL688" s="37"/>
      <c r="AM688" s="37"/>
      <c r="AN688" s="37">
        <v>0</v>
      </c>
      <c r="AO688" s="37"/>
      <c r="AP688" s="37">
        <v>0</v>
      </c>
      <c r="AQ688" s="37"/>
      <c r="AR688" s="37"/>
      <c r="AS688" s="37"/>
      <c r="AT688" s="37">
        <v>0</v>
      </c>
    </row>
    <row r="689" spans="1:46"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spans="1:46" s="1" customFormat="1" ht="20.100000000000001" customHeight="1" x14ac:dyDescent="0.2">
      <c r="A690" s="3"/>
      <c r="B690" s="6"/>
      <c r="C690" s="42" t="s">
        <v>180</v>
      </c>
      <c r="D690" s="42"/>
      <c r="E690" s="5"/>
      <c r="F690" s="44">
        <v>227</v>
      </c>
      <c r="G690" s="45"/>
      <c r="H690" s="45"/>
      <c r="I690" s="45"/>
      <c r="J690" s="44">
        <v>1642</v>
      </c>
      <c r="K690" s="44">
        <v>50</v>
      </c>
      <c r="L690" s="44">
        <v>10</v>
      </c>
      <c r="M690" s="45"/>
      <c r="N690" s="44">
        <v>1702</v>
      </c>
      <c r="O690" s="45"/>
      <c r="P690" s="45"/>
      <c r="Q690" s="45"/>
      <c r="R690" s="44">
        <v>0</v>
      </c>
      <c r="S690" s="44">
        <v>72</v>
      </c>
      <c r="T690" s="44">
        <v>431</v>
      </c>
      <c r="U690" s="44">
        <v>141</v>
      </c>
      <c r="V690" s="45"/>
      <c r="W690" s="44">
        <v>150</v>
      </c>
      <c r="X690" s="44">
        <v>0</v>
      </c>
      <c r="Y690" s="44">
        <v>0</v>
      </c>
      <c r="Z690" s="44">
        <v>40</v>
      </c>
      <c r="AA690" s="44">
        <v>121</v>
      </c>
      <c r="AB690" s="44">
        <v>36</v>
      </c>
      <c r="AC690" s="44">
        <v>693</v>
      </c>
      <c r="AD690" s="44">
        <v>2</v>
      </c>
      <c r="AE690" s="45"/>
      <c r="AF690" s="44">
        <v>1686</v>
      </c>
      <c r="AG690" s="45"/>
      <c r="AH690" s="45"/>
      <c r="AI690" s="45"/>
      <c r="AJ690" s="44">
        <v>243</v>
      </c>
      <c r="AK690" s="45"/>
      <c r="AL690" s="45"/>
      <c r="AM690" s="45"/>
      <c r="AN690" s="44">
        <v>0</v>
      </c>
      <c r="AO690" s="45"/>
      <c r="AP690" s="44">
        <v>0</v>
      </c>
      <c r="AQ690" s="45"/>
      <c r="AR690" s="45"/>
      <c r="AS690" s="45"/>
      <c r="AT690" s="44">
        <v>20</v>
      </c>
    </row>
    <row r="691" spans="1:46"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row>
    <row r="692" spans="1:46" s="1" customFormat="1" ht="20.100000000000001" customHeight="1" x14ac:dyDescent="0.25">
      <c r="A692" s="3"/>
      <c r="B692" s="49" t="s">
        <v>326</v>
      </c>
      <c r="C692" s="50"/>
      <c r="D692" s="50"/>
      <c r="E692" s="5"/>
      <c r="F692" s="51">
        <v>227</v>
      </c>
      <c r="G692" s="52"/>
      <c r="H692" s="52"/>
      <c r="I692" s="52"/>
      <c r="J692" s="51">
        <v>1642</v>
      </c>
      <c r="K692" s="51">
        <v>50</v>
      </c>
      <c r="L692" s="51">
        <v>10</v>
      </c>
      <c r="M692" s="52"/>
      <c r="N692" s="51">
        <v>1702</v>
      </c>
      <c r="O692" s="52"/>
      <c r="P692" s="52"/>
      <c r="Q692" s="52"/>
      <c r="R692" s="51">
        <v>0</v>
      </c>
      <c r="S692" s="51">
        <v>72</v>
      </c>
      <c r="T692" s="51">
        <v>431</v>
      </c>
      <c r="U692" s="51">
        <v>141</v>
      </c>
      <c r="V692" s="52"/>
      <c r="W692" s="51">
        <v>150</v>
      </c>
      <c r="X692" s="51">
        <v>0</v>
      </c>
      <c r="Y692" s="51">
        <v>0</v>
      </c>
      <c r="Z692" s="51">
        <v>40</v>
      </c>
      <c r="AA692" s="51">
        <v>121</v>
      </c>
      <c r="AB692" s="51">
        <v>36</v>
      </c>
      <c r="AC692" s="51">
        <v>693</v>
      </c>
      <c r="AD692" s="51">
        <v>2</v>
      </c>
      <c r="AE692" s="52"/>
      <c r="AF692" s="51">
        <v>1686</v>
      </c>
      <c r="AG692" s="52"/>
      <c r="AH692" s="52"/>
      <c r="AI692" s="52"/>
      <c r="AJ692" s="51">
        <v>243</v>
      </c>
      <c r="AK692" s="52"/>
      <c r="AL692" s="52"/>
      <c r="AM692" s="52"/>
      <c r="AN692" s="51">
        <v>0</v>
      </c>
      <c r="AO692" s="52"/>
      <c r="AP692" s="51">
        <v>0</v>
      </c>
      <c r="AQ692" s="52"/>
      <c r="AR692" s="52"/>
      <c r="AS692" s="52"/>
      <c r="AT692" s="51">
        <v>20</v>
      </c>
    </row>
    <row r="693" spans="1:46"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spans="1:46"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spans="1:46"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spans="1:46" ht="20.100000000000001" customHeight="1" x14ac:dyDescent="0.2">
      <c r="D696" s="2" t="s">
        <v>98</v>
      </c>
      <c r="F696" s="37">
        <v>115</v>
      </c>
      <c r="G696" s="37"/>
      <c r="H696" s="37"/>
      <c r="I696" s="37"/>
      <c r="J696" s="37">
        <v>297</v>
      </c>
      <c r="K696" s="37">
        <v>2</v>
      </c>
      <c r="L696" s="37">
        <v>7</v>
      </c>
      <c r="M696" s="37"/>
      <c r="N696" s="37">
        <v>306</v>
      </c>
      <c r="O696" s="37"/>
      <c r="P696" s="37"/>
      <c r="Q696" s="37"/>
      <c r="R696" s="37">
        <v>0</v>
      </c>
      <c r="S696" s="37">
        <v>7</v>
      </c>
      <c r="T696" s="37">
        <v>55</v>
      </c>
      <c r="U696" s="37">
        <v>9</v>
      </c>
      <c r="V696" s="37"/>
      <c r="W696" s="37">
        <v>34</v>
      </c>
      <c r="X696" s="37">
        <v>0</v>
      </c>
      <c r="Y696" s="37">
        <v>0</v>
      </c>
      <c r="Z696" s="37">
        <v>5</v>
      </c>
      <c r="AA696" s="37">
        <v>25</v>
      </c>
      <c r="AB696" s="37">
        <v>5</v>
      </c>
      <c r="AC696" s="37">
        <v>131</v>
      </c>
      <c r="AD696" s="37">
        <v>2</v>
      </c>
      <c r="AE696" s="37"/>
      <c r="AF696" s="37">
        <v>273</v>
      </c>
      <c r="AG696" s="37"/>
      <c r="AH696" s="37"/>
      <c r="AI696" s="37"/>
      <c r="AJ696" s="37">
        <v>148</v>
      </c>
      <c r="AK696" s="37"/>
      <c r="AL696" s="37"/>
      <c r="AM696" s="37"/>
      <c r="AN696" s="37">
        <v>0</v>
      </c>
      <c r="AO696" s="37"/>
      <c r="AP696" s="37">
        <v>0</v>
      </c>
      <c r="AQ696" s="37"/>
      <c r="AR696" s="37"/>
      <c r="AS696" s="37"/>
      <c r="AT696" s="37">
        <v>0</v>
      </c>
    </row>
    <row r="697" spans="1:46" ht="20.100000000000001" customHeight="1" x14ac:dyDescent="0.2">
      <c r="D697" s="38" t="s">
        <v>99</v>
      </c>
      <c r="F697" s="39">
        <v>81</v>
      </c>
      <c r="G697" s="40"/>
      <c r="H697" s="40"/>
      <c r="I697" s="40"/>
      <c r="J697" s="39">
        <v>308</v>
      </c>
      <c r="K697" s="39">
        <v>2</v>
      </c>
      <c r="L697" s="39">
        <v>0</v>
      </c>
      <c r="M697" s="40"/>
      <c r="N697" s="39">
        <v>310</v>
      </c>
      <c r="O697" s="40"/>
      <c r="P697" s="40"/>
      <c r="Q697" s="40"/>
      <c r="R697" s="39">
        <v>0</v>
      </c>
      <c r="S697" s="39">
        <v>16</v>
      </c>
      <c r="T697" s="39">
        <v>101</v>
      </c>
      <c r="U697" s="39">
        <v>8</v>
      </c>
      <c r="V697" s="40"/>
      <c r="W697" s="39">
        <v>23</v>
      </c>
      <c r="X697" s="39">
        <v>0</v>
      </c>
      <c r="Y697" s="39">
        <v>0</v>
      </c>
      <c r="Z697" s="39">
        <v>11</v>
      </c>
      <c r="AA697" s="39">
        <v>21</v>
      </c>
      <c r="AB697" s="39">
        <v>10</v>
      </c>
      <c r="AC697" s="39">
        <v>117</v>
      </c>
      <c r="AD697" s="39">
        <v>2</v>
      </c>
      <c r="AE697" s="40"/>
      <c r="AF697" s="39">
        <v>309</v>
      </c>
      <c r="AG697" s="40"/>
      <c r="AH697" s="40"/>
      <c r="AI697" s="40"/>
      <c r="AJ697" s="39">
        <v>82</v>
      </c>
      <c r="AK697" s="40"/>
      <c r="AL697" s="40"/>
      <c r="AM697" s="40"/>
      <c r="AN697" s="39">
        <v>0</v>
      </c>
      <c r="AO697" s="40"/>
      <c r="AP697" s="39">
        <v>0</v>
      </c>
      <c r="AQ697" s="40"/>
      <c r="AR697" s="40"/>
      <c r="AS697" s="40"/>
      <c r="AT697" s="39">
        <v>0</v>
      </c>
    </row>
    <row r="698" spans="1:46" ht="20.100000000000001" customHeight="1" x14ac:dyDescent="0.2">
      <c r="D698" s="2" t="s">
        <v>100</v>
      </c>
      <c r="F698" s="40">
        <v>26</v>
      </c>
      <c r="G698" s="40"/>
      <c r="H698" s="40"/>
      <c r="I698" s="40"/>
      <c r="J698" s="40">
        <v>281</v>
      </c>
      <c r="K698" s="40">
        <v>6</v>
      </c>
      <c r="L698" s="40">
        <v>2</v>
      </c>
      <c r="M698" s="40"/>
      <c r="N698" s="40">
        <v>289</v>
      </c>
      <c r="O698" s="40"/>
      <c r="P698" s="40"/>
      <c r="Q698" s="40"/>
      <c r="R698" s="40">
        <v>0</v>
      </c>
      <c r="S698" s="40">
        <v>12</v>
      </c>
      <c r="T698" s="40">
        <v>84</v>
      </c>
      <c r="U698" s="40">
        <v>23</v>
      </c>
      <c r="V698" s="40"/>
      <c r="W698" s="40">
        <v>27</v>
      </c>
      <c r="X698" s="40">
        <v>2</v>
      </c>
      <c r="Y698" s="40">
        <v>0</v>
      </c>
      <c r="Z698" s="40">
        <v>4</v>
      </c>
      <c r="AA698" s="40">
        <v>18</v>
      </c>
      <c r="AB698" s="40">
        <v>4</v>
      </c>
      <c r="AC698" s="40">
        <v>89</v>
      </c>
      <c r="AD698" s="40">
        <v>3</v>
      </c>
      <c r="AE698" s="40"/>
      <c r="AF698" s="40">
        <v>266</v>
      </c>
      <c r="AG698" s="40"/>
      <c r="AH698" s="40"/>
      <c r="AI698" s="40"/>
      <c r="AJ698" s="40">
        <v>49</v>
      </c>
      <c r="AK698" s="40"/>
      <c r="AL698" s="40"/>
      <c r="AM698" s="40"/>
      <c r="AN698" s="40">
        <v>0</v>
      </c>
      <c r="AO698" s="40"/>
      <c r="AP698" s="40">
        <v>0</v>
      </c>
      <c r="AQ698" s="40"/>
      <c r="AR698" s="40"/>
      <c r="AS698" s="40"/>
      <c r="AT698" s="40">
        <v>0</v>
      </c>
    </row>
    <row r="699" spans="1:46"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spans="1:46" s="1" customFormat="1" ht="20.100000000000001" customHeight="1" x14ac:dyDescent="0.2">
      <c r="A700" s="3"/>
      <c r="B700" s="6"/>
      <c r="C700" s="42" t="s">
        <v>180</v>
      </c>
      <c r="D700" s="42"/>
      <c r="E700" s="5"/>
      <c r="F700" s="44">
        <v>222</v>
      </c>
      <c r="G700" s="45"/>
      <c r="H700" s="45"/>
      <c r="I700" s="45"/>
      <c r="J700" s="44">
        <v>886</v>
      </c>
      <c r="K700" s="44">
        <v>10</v>
      </c>
      <c r="L700" s="44">
        <v>9</v>
      </c>
      <c r="M700" s="45"/>
      <c r="N700" s="44">
        <v>905</v>
      </c>
      <c r="O700" s="45"/>
      <c r="P700" s="45"/>
      <c r="Q700" s="45"/>
      <c r="R700" s="44">
        <v>0</v>
      </c>
      <c r="S700" s="44">
        <v>35</v>
      </c>
      <c r="T700" s="44">
        <v>240</v>
      </c>
      <c r="U700" s="44">
        <v>40</v>
      </c>
      <c r="V700" s="45"/>
      <c r="W700" s="44">
        <v>84</v>
      </c>
      <c r="X700" s="44">
        <v>2</v>
      </c>
      <c r="Y700" s="44">
        <v>0</v>
      </c>
      <c r="Z700" s="44">
        <v>20</v>
      </c>
      <c r="AA700" s="44">
        <v>64</v>
      </c>
      <c r="AB700" s="44">
        <v>19</v>
      </c>
      <c r="AC700" s="44">
        <v>337</v>
      </c>
      <c r="AD700" s="44">
        <v>7</v>
      </c>
      <c r="AE700" s="45"/>
      <c r="AF700" s="44">
        <v>848</v>
      </c>
      <c r="AG700" s="45"/>
      <c r="AH700" s="45"/>
      <c r="AI700" s="45"/>
      <c r="AJ700" s="44">
        <v>279</v>
      </c>
      <c r="AK700" s="45"/>
      <c r="AL700" s="45"/>
      <c r="AM700" s="45"/>
      <c r="AN700" s="44">
        <v>0</v>
      </c>
      <c r="AO700" s="45"/>
      <c r="AP700" s="44">
        <v>0</v>
      </c>
      <c r="AQ700" s="45"/>
      <c r="AR700" s="45"/>
      <c r="AS700" s="45"/>
      <c r="AT700" s="44">
        <v>0</v>
      </c>
    </row>
    <row r="701" spans="1:46"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row>
    <row r="702" spans="1:46" s="1" customFormat="1" ht="20.100000000000001" customHeight="1" x14ac:dyDescent="0.25">
      <c r="A702" s="3"/>
      <c r="B702" s="49" t="s">
        <v>328</v>
      </c>
      <c r="C702" s="50"/>
      <c r="D702" s="50"/>
      <c r="E702" s="5"/>
      <c r="F702" s="51">
        <v>222</v>
      </c>
      <c r="G702" s="52"/>
      <c r="H702" s="52"/>
      <c r="I702" s="52"/>
      <c r="J702" s="51">
        <v>886</v>
      </c>
      <c r="K702" s="51">
        <v>10</v>
      </c>
      <c r="L702" s="51">
        <v>9</v>
      </c>
      <c r="M702" s="52"/>
      <c r="N702" s="51">
        <v>905</v>
      </c>
      <c r="O702" s="52"/>
      <c r="P702" s="52"/>
      <c r="Q702" s="52"/>
      <c r="R702" s="51">
        <v>0</v>
      </c>
      <c r="S702" s="51">
        <v>35</v>
      </c>
      <c r="T702" s="51">
        <v>240</v>
      </c>
      <c r="U702" s="51">
        <v>40</v>
      </c>
      <c r="V702" s="52"/>
      <c r="W702" s="51">
        <v>84</v>
      </c>
      <c r="X702" s="51">
        <v>2</v>
      </c>
      <c r="Y702" s="51">
        <v>0</v>
      </c>
      <c r="Z702" s="51">
        <v>20</v>
      </c>
      <c r="AA702" s="51">
        <v>64</v>
      </c>
      <c r="AB702" s="51">
        <v>19</v>
      </c>
      <c r="AC702" s="51">
        <v>337</v>
      </c>
      <c r="AD702" s="51">
        <v>7</v>
      </c>
      <c r="AE702" s="52"/>
      <c r="AF702" s="51">
        <v>848</v>
      </c>
      <c r="AG702" s="52"/>
      <c r="AH702" s="52"/>
      <c r="AI702" s="52"/>
      <c r="AJ702" s="51">
        <v>279</v>
      </c>
      <c r="AK702" s="52"/>
      <c r="AL702" s="52"/>
      <c r="AM702" s="52"/>
      <c r="AN702" s="51">
        <v>0</v>
      </c>
      <c r="AO702" s="52"/>
      <c r="AP702" s="51">
        <v>0</v>
      </c>
      <c r="AQ702" s="52"/>
      <c r="AR702" s="52"/>
      <c r="AS702" s="52"/>
      <c r="AT702" s="51">
        <v>0</v>
      </c>
    </row>
    <row r="703" spans="1:46"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spans="1:46"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spans="1:46"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spans="1:46" ht="20.100000000000001" customHeight="1" x14ac:dyDescent="0.2">
      <c r="B706" s="5"/>
      <c r="D706" s="2" t="s">
        <v>98</v>
      </c>
      <c r="F706" s="37">
        <v>52</v>
      </c>
      <c r="G706" s="37"/>
      <c r="H706" s="37"/>
      <c r="I706" s="37"/>
      <c r="J706" s="37">
        <v>286</v>
      </c>
      <c r="K706" s="37">
        <v>8</v>
      </c>
      <c r="L706" s="37">
        <v>1</v>
      </c>
      <c r="M706" s="37"/>
      <c r="N706" s="37">
        <v>295</v>
      </c>
      <c r="O706" s="37"/>
      <c r="P706" s="37"/>
      <c r="Q706" s="37"/>
      <c r="R706" s="37">
        <v>0</v>
      </c>
      <c r="S706" s="37">
        <v>9</v>
      </c>
      <c r="T706" s="37">
        <v>105</v>
      </c>
      <c r="U706" s="37">
        <v>23</v>
      </c>
      <c r="V706" s="37"/>
      <c r="W706" s="37">
        <v>24</v>
      </c>
      <c r="X706" s="37">
        <v>0</v>
      </c>
      <c r="Y706" s="37">
        <v>0</v>
      </c>
      <c r="Z706" s="37">
        <v>9</v>
      </c>
      <c r="AA706" s="37">
        <v>20</v>
      </c>
      <c r="AB706" s="37">
        <v>4</v>
      </c>
      <c r="AC706" s="37">
        <v>89</v>
      </c>
      <c r="AD706" s="37">
        <v>0</v>
      </c>
      <c r="AE706" s="37"/>
      <c r="AF706" s="37">
        <v>283</v>
      </c>
      <c r="AG706" s="37"/>
      <c r="AH706" s="37"/>
      <c r="AI706" s="37"/>
      <c r="AJ706" s="37">
        <v>64</v>
      </c>
      <c r="AK706" s="37"/>
      <c r="AL706" s="37"/>
      <c r="AM706" s="37"/>
      <c r="AN706" s="37">
        <v>0</v>
      </c>
      <c r="AO706" s="37"/>
      <c r="AP706" s="37">
        <v>0</v>
      </c>
      <c r="AQ706" s="37"/>
      <c r="AR706" s="37"/>
      <c r="AS706" s="37"/>
      <c r="AT706" s="37">
        <v>0</v>
      </c>
    </row>
    <row r="707" spans="1:46" ht="20.100000000000001" customHeight="1" x14ac:dyDescent="0.2">
      <c r="D707" s="38" t="s">
        <v>99</v>
      </c>
      <c r="F707" s="39">
        <v>83</v>
      </c>
      <c r="G707" s="40"/>
      <c r="H707" s="40"/>
      <c r="I707" s="40"/>
      <c r="J707" s="39">
        <v>289</v>
      </c>
      <c r="K707" s="39">
        <v>6</v>
      </c>
      <c r="L707" s="39">
        <v>3</v>
      </c>
      <c r="M707" s="40"/>
      <c r="N707" s="39">
        <v>298</v>
      </c>
      <c r="O707" s="40"/>
      <c r="P707" s="40"/>
      <c r="Q707" s="40"/>
      <c r="R707" s="39">
        <v>0</v>
      </c>
      <c r="S707" s="39">
        <v>3</v>
      </c>
      <c r="T707" s="39">
        <v>96</v>
      </c>
      <c r="U707" s="39">
        <v>17</v>
      </c>
      <c r="V707" s="40"/>
      <c r="W707" s="39">
        <v>38</v>
      </c>
      <c r="X707" s="39">
        <v>0</v>
      </c>
      <c r="Y707" s="39">
        <v>0</v>
      </c>
      <c r="Z707" s="39">
        <v>2</v>
      </c>
      <c r="AA707" s="39">
        <v>20</v>
      </c>
      <c r="AB707" s="39">
        <v>1</v>
      </c>
      <c r="AC707" s="39">
        <v>111</v>
      </c>
      <c r="AD707" s="39">
        <v>0</v>
      </c>
      <c r="AE707" s="40"/>
      <c r="AF707" s="39">
        <v>288</v>
      </c>
      <c r="AG707" s="40"/>
      <c r="AH707" s="40"/>
      <c r="AI707" s="40"/>
      <c r="AJ707" s="39">
        <v>93</v>
      </c>
      <c r="AK707" s="40"/>
      <c r="AL707" s="40"/>
      <c r="AM707" s="40"/>
      <c r="AN707" s="39">
        <v>0</v>
      </c>
      <c r="AO707" s="40"/>
      <c r="AP707" s="39">
        <v>0</v>
      </c>
      <c r="AQ707" s="40"/>
      <c r="AR707" s="40"/>
      <c r="AS707" s="40"/>
      <c r="AT707" s="39">
        <v>0</v>
      </c>
    </row>
    <row r="708" spans="1:46" ht="20.100000000000001" customHeight="1" x14ac:dyDescent="0.2">
      <c r="D708" s="2" t="s">
        <v>113</v>
      </c>
      <c r="F708" s="37">
        <v>113</v>
      </c>
      <c r="G708" s="37"/>
      <c r="H708" s="37"/>
      <c r="I708" s="37"/>
      <c r="J708" s="37">
        <v>287</v>
      </c>
      <c r="K708" s="37">
        <v>8</v>
      </c>
      <c r="L708" s="37">
        <v>0</v>
      </c>
      <c r="M708" s="37"/>
      <c r="N708" s="37">
        <v>295</v>
      </c>
      <c r="O708" s="37"/>
      <c r="P708" s="37"/>
      <c r="Q708" s="37"/>
      <c r="R708" s="37">
        <v>0</v>
      </c>
      <c r="S708" s="37">
        <v>6</v>
      </c>
      <c r="T708" s="37">
        <v>102</v>
      </c>
      <c r="U708" s="37">
        <v>18</v>
      </c>
      <c r="V708" s="37"/>
      <c r="W708" s="37">
        <v>22</v>
      </c>
      <c r="X708" s="37">
        <v>2</v>
      </c>
      <c r="Y708" s="37">
        <v>0</v>
      </c>
      <c r="Z708" s="37">
        <v>5</v>
      </c>
      <c r="AA708" s="37">
        <v>16</v>
      </c>
      <c r="AB708" s="37">
        <v>4</v>
      </c>
      <c r="AC708" s="37">
        <v>104</v>
      </c>
      <c r="AD708" s="37">
        <v>0</v>
      </c>
      <c r="AE708" s="37"/>
      <c r="AF708" s="37">
        <v>279</v>
      </c>
      <c r="AG708" s="37"/>
      <c r="AH708" s="37"/>
      <c r="AI708" s="37"/>
      <c r="AJ708" s="37">
        <v>129</v>
      </c>
      <c r="AK708" s="37"/>
      <c r="AL708" s="37"/>
      <c r="AM708" s="37"/>
      <c r="AN708" s="37">
        <v>0</v>
      </c>
      <c r="AO708" s="37"/>
      <c r="AP708" s="37">
        <v>0</v>
      </c>
      <c r="AQ708" s="37"/>
      <c r="AR708" s="37"/>
      <c r="AS708" s="37"/>
      <c r="AT708" s="37">
        <v>73</v>
      </c>
    </row>
    <row r="709" spans="1:46" ht="20.100000000000001" customHeight="1" x14ac:dyDescent="0.2">
      <c r="D709" s="38" t="s">
        <v>174</v>
      </c>
      <c r="F709" s="39">
        <v>38</v>
      </c>
      <c r="G709" s="40"/>
      <c r="H709" s="40"/>
      <c r="I709" s="40"/>
      <c r="J709" s="39">
        <v>297</v>
      </c>
      <c r="K709" s="39">
        <v>2</v>
      </c>
      <c r="L709" s="39">
        <v>0</v>
      </c>
      <c r="M709" s="40"/>
      <c r="N709" s="39">
        <v>299</v>
      </c>
      <c r="O709" s="40"/>
      <c r="P709" s="40"/>
      <c r="Q709" s="40"/>
      <c r="R709" s="39">
        <v>0</v>
      </c>
      <c r="S709" s="39">
        <v>13</v>
      </c>
      <c r="T709" s="39">
        <v>103</v>
      </c>
      <c r="U709" s="39">
        <v>31</v>
      </c>
      <c r="V709" s="40"/>
      <c r="W709" s="39">
        <v>27</v>
      </c>
      <c r="X709" s="39">
        <v>1</v>
      </c>
      <c r="Y709" s="39">
        <v>0</v>
      </c>
      <c r="Z709" s="39">
        <v>8</v>
      </c>
      <c r="AA709" s="39">
        <v>34</v>
      </c>
      <c r="AB709" s="39">
        <v>7</v>
      </c>
      <c r="AC709" s="39">
        <v>76</v>
      </c>
      <c r="AD709" s="39">
        <v>0</v>
      </c>
      <c r="AE709" s="40"/>
      <c r="AF709" s="39">
        <v>300</v>
      </c>
      <c r="AG709" s="40"/>
      <c r="AH709" s="40"/>
      <c r="AI709" s="40"/>
      <c r="AJ709" s="39">
        <v>37</v>
      </c>
      <c r="AK709" s="40"/>
      <c r="AL709" s="40"/>
      <c r="AM709" s="40"/>
      <c r="AN709" s="39">
        <v>0</v>
      </c>
      <c r="AO709" s="40"/>
      <c r="AP709" s="39">
        <v>0</v>
      </c>
      <c r="AQ709" s="40"/>
      <c r="AR709" s="40"/>
      <c r="AS709" s="40"/>
      <c r="AT709" s="39">
        <v>0</v>
      </c>
    </row>
    <row r="710" spans="1:46"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spans="1:46" s="1" customFormat="1" ht="20.100000000000001" customHeight="1" x14ac:dyDescent="0.2">
      <c r="A711" s="3"/>
      <c r="B711" s="6"/>
      <c r="C711" s="42" t="s">
        <v>180</v>
      </c>
      <c r="D711" s="42"/>
      <c r="E711" s="5"/>
      <c r="F711" s="44">
        <v>286</v>
      </c>
      <c r="G711" s="45"/>
      <c r="H711" s="45"/>
      <c r="I711" s="45"/>
      <c r="J711" s="44">
        <v>1159</v>
      </c>
      <c r="K711" s="44">
        <v>24</v>
      </c>
      <c r="L711" s="44">
        <v>4</v>
      </c>
      <c r="M711" s="45"/>
      <c r="N711" s="44">
        <v>1187</v>
      </c>
      <c r="O711" s="45"/>
      <c r="P711" s="45"/>
      <c r="Q711" s="45"/>
      <c r="R711" s="44">
        <v>0</v>
      </c>
      <c r="S711" s="44">
        <v>31</v>
      </c>
      <c r="T711" s="44">
        <v>406</v>
      </c>
      <c r="U711" s="44">
        <v>89</v>
      </c>
      <c r="V711" s="45"/>
      <c r="W711" s="44">
        <v>111</v>
      </c>
      <c r="X711" s="44">
        <v>3</v>
      </c>
      <c r="Y711" s="44">
        <v>0</v>
      </c>
      <c r="Z711" s="44">
        <v>24</v>
      </c>
      <c r="AA711" s="44">
        <v>90</v>
      </c>
      <c r="AB711" s="44">
        <v>16</v>
      </c>
      <c r="AC711" s="44">
        <v>380</v>
      </c>
      <c r="AD711" s="44">
        <v>0</v>
      </c>
      <c r="AE711" s="45"/>
      <c r="AF711" s="44">
        <v>1150</v>
      </c>
      <c r="AG711" s="45"/>
      <c r="AH711" s="45"/>
      <c r="AI711" s="45"/>
      <c r="AJ711" s="44">
        <v>323</v>
      </c>
      <c r="AK711" s="45"/>
      <c r="AL711" s="45"/>
      <c r="AM711" s="45"/>
      <c r="AN711" s="44">
        <v>0</v>
      </c>
      <c r="AO711" s="45"/>
      <c r="AP711" s="44">
        <v>0</v>
      </c>
      <c r="AQ711" s="45"/>
      <c r="AR711" s="45"/>
      <c r="AS711" s="45"/>
      <c r="AT711" s="44">
        <v>73</v>
      </c>
    </row>
    <row r="712" spans="1:46"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row>
    <row r="713" spans="1:46" s="1" customFormat="1" ht="20.100000000000001" customHeight="1" x14ac:dyDescent="0.25">
      <c r="A713" s="3"/>
      <c r="B713" s="49" t="s">
        <v>330</v>
      </c>
      <c r="C713" s="50"/>
      <c r="D713" s="50"/>
      <c r="E713" s="5"/>
      <c r="F713" s="51">
        <v>286</v>
      </c>
      <c r="G713" s="52"/>
      <c r="H713" s="52"/>
      <c r="I713" s="52"/>
      <c r="J713" s="51">
        <v>1159</v>
      </c>
      <c r="K713" s="51">
        <v>24</v>
      </c>
      <c r="L713" s="51">
        <v>4</v>
      </c>
      <c r="M713" s="52"/>
      <c r="N713" s="51">
        <v>1187</v>
      </c>
      <c r="O713" s="52"/>
      <c r="P713" s="52"/>
      <c r="Q713" s="52"/>
      <c r="R713" s="51">
        <v>0</v>
      </c>
      <c r="S713" s="51">
        <v>31</v>
      </c>
      <c r="T713" s="51">
        <v>406</v>
      </c>
      <c r="U713" s="51">
        <v>89</v>
      </c>
      <c r="V713" s="52"/>
      <c r="W713" s="51">
        <v>111</v>
      </c>
      <c r="X713" s="51">
        <v>3</v>
      </c>
      <c r="Y713" s="51">
        <v>0</v>
      </c>
      <c r="Z713" s="51">
        <v>24</v>
      </c>
      <c r="AA713" s="51">
        <v>90</v>
      </c>
      <c r="AB713" s="51">
        <v>16</v>
      </c>
      <c r="AC713" s="51">
        <v>380</v>
      </c>
      <c r="AD713" s="51">
        <v>0</v>
      </c>
      <c r="AE713" s="52"/>
      <c r="AF713" s="51">
        <v>1150</v>
      </c>
      <c r="AG713" s="52"/>
      <c r="AH713" s="52"/>
      <c r="AI713" s="52"/>
      <c r="AJ713" s="51">
        <v>323</v>
      </c>
      <c r="AK713" s="52"/>
      <c r="AL713" s="52"/>
      <c r="AM713" s="52"/>
      <c r="AN713" s="51">
        <v>0</v>
      </c>
      <c r="AO713" s="52"/>
      <c r="AP713" s="51">
        <v>0</v>
      </c>
      <c r="AQ713" s="52"/>
      <c r="AR713" s="52"/>
      <c r="AS713" s="52"/>
      <c r="AT713" s="51">
        <v>73</v>
      </c>
    </row>
    <row r="714" spans="1:46"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row>
    <row r="715" spans="1:46"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row>
    <row r="716" spans="1:46"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row>
    <row r="717" spans="1:46" s="1" customFormat="1" ht="20.100000000000001" customHeight="1" x14ac:dyDescent="0.2">
      <c r="A717" s="3"/>
      <c r="B717" s="55"/>
      <c r="C717" s="3"/>
      <c r="D717" s="2" t="s">
        <v>98</v>
      </c>
      <c r="E717" s="5"/>
      <c r="F717" s="37">
        <v>153</v>
      </c>
      <c r="G717" s="37"/>
      <c r="H717" s="37"/>
      <c r="I717" s="37"/>
      <c r="J717" s="37">
        <v>529</v>
      </c>
      <c r="K717" s="37">
        <v>13</v>
      </c>
      <c r="L717" s="37">
        <v>3</v>
      </c>
      <c r="M717" s="37"/>
      <c r="N717" s="37">
        <v>545</v>
      </c>
      <c r="O717" s="37"/>
      <c r="P717" s="37"/>
      <c r="Q717" s="37"/>
      <c r="R717" s="37">
        <v>0</v>
      </c>
      <c r="S717" s="37">
        <v>17</v>
      </c>
      <c r="T717" s="37">
        <v>148</v>
      </c>
      <c r="U717" s="37">
        <v>32</v>
      </c>
      <c r="V717" s="37"/>
      <c r="W717" s="37">
        <v>66</v>
      </c>
      <c r="X717" s="37">
        <v>1</v>
      </c>
      <c r="Y717" s="37">
        <v>0</v>
      </c>
      <c r="Z717" s="37">
        <v>11</v>
      </c>
      <c r="AA717" s="37">
        <v>119</v>
      </c>
      <c r="AB717" s="37">
        <v>8</v>
      </c>
      <c r="AC717" s="37">
        <v>173</v>
      </c>
      <c r="AD717" s="37">
        <v>5</v>
      </c>
      <c r="AE717" s="37"/>
      <c r="AF717" s="37">
        <v>580</v>
      </c>
      <c r="AG717" s="37"/>
      <c r="AH717" s="37"/>
      <c r="AI717" s="37"/>
      <c r="AJ717" s="37">
        <v>118</v>
      </c>
      <c r="AK717" s="37"/>
      <c r="AL717" s="37"/>
      <c r="AM717" s="37"/>
      <c r="AN717" s="37">
        <v>0</v>
      </c>
      <c r="AO717" s="37"/>
      <c r="AP717" s="37">
        <v>0</v>
      </c>
      <c r="AQ717" s="37"/>
      <c r="AR717" s="37"/>
      <c r="AS717" s="37"/>
      <c r="AT717" s="37">
        <v>110</v>
      </c>
    </row>
    <row r="718" spans="1:46" s="1" customFormat="1" ht="20.100000000000001" customHeight="1" x14ac:dyDescent="0.2">
      <c r="A718" s="3"/>
      <c r="B718" s="55"/>
      <c r="C718" s="3"/>
      <c r="D718" s="38" t="s">
        <v>99</v>
      </c>
      <c r="E718" s="5"/>
      <c r="F718" s="39">
        <v>77</v>
      </c>
      <c r="G718" s="40"/>
      <c r="H718" s="40"/>
      <c r="I718" s="40"/>
      <c r="J718" s="39">
        <v>540</v>
      </c>
      <c r="K718" s="39">
        <v>12</v>
      </c>
      <c r="L718" s="39">
        <v>2</v>
      </c>
      <c r="M718" s="40"/>
      <c r="N718" s="39">
        <v>554</v>
      </c>
      <c r="O718" s="40"/>
      <c r="P718" s="40"/>
      <c r="Q718" s="40"/>
      <c r="R718" s="39">
        <v>1</v>
      </c>
      <c r="S718" s="39">
        <v>23</v>
      </c>
      <c r="T718" s="39">
        <v>152</v>
      </c>
      <c r="U718" s="39">
        <v>22</v>
      </c>
      <c r="V718" s="40"/>
      <c r="W718" s="39">
        <v>59</v>
      </c>
      <c r="X718" s="39">
        <v>1</v>
      </c>
      <c r="Y718" s="39">
        <v>0</v>
      </c>
      <c r="Z718" s="39">
        <v>6</v>
      </c>
      <c r="AA718" s="39">
        <v>100</v>
      </c>
      <c r="AB718" s="39">
        <v>23</v>
      </c>
      <c r="AC718" s="39">
        <v>113</v>
      </c>
      <c r="AD718" s="39">
        <v>4</v>
      </c>
      <c r="AE718" s="40"/>
      <c r="AF718" s="39">
        <v>504</v>
      </c>
      <c r="AG718" s="40"/>
      <c r="AH718" s="40"/>
      <c r="AI718" s="40"/>
      <c r="AJ718" s="39">
        <v>127</v>
      </c>
      <c r="AK718" s="40"/>
      <c r="AL718" s="40"/>
      <c r="AM718" s="40"/>
      <c r="AN718" s="39">
        <v>0</v>
      </c>
      <c r="AO718" s="40"/>
      <c r="AP718" s="39">
        <v>0</v>
      </c>
      <c r="AQ718" s="40"/>
      <c r="AR718" s="40"/>
      <c r="AS718" s="40"/>
      <c r="AT718" s="39">
        <v>52</v>
      </c>
    </row>
    <row r="719" spans="1:46" s="1" customFormat="1" ht="20.100000000000001" customHeight="1" x14ac:dyDescent="0.2">
      <c r="A719" s="3"/>
      <c r="B719" s="55"/>
      <c r="C719" s="3"/>
      <c r="D719" s="2" t="s">
        <v>113</v>
      </c>
      <c r="E719" s="5"/>
      <c r="F719" s="37">
        <v>104</v>
      </c>
      <c r="G719" s="37"/>
      <c r="H719" s="37"/>
      <c r="I719" s="37"/>
      <c r="J719" s="37">
        <v>530</v>
      </c>
      <c r="K719" s="37">
        <v>10</v>
      </c>
      <c r="L719" s="37">
        <v>1</v>
      </c>
      <c r="M719" s="37"/>
      <c r="N719" s="37">
        <v>541</v>
      </c>
      <c r="O719" s="37"/>
      <c r="P719" s="37"/>
      <c r="Q719" s="37"/>
      <c r="R719" s="37">
        <v>1</v>
      </c>
      <c r="S719" s="37">
        <v>12</v>
      </c>
      <c r="T719" s="37">
        <v>120</v>
      </c>
      <c r="U719" s="37">
        <v>18</v>
      </c>
      <c r="V719" s="37"/>
      <c r="W719" s="37">
        <v>61</v>
      </c>
      <c r="X719" s="37">
        <v>7</v>
      </c>
      <c r="Y719" s="37">
        <v>1</v>
      </c>
      <c r="Z719" s="37">
        <v>13</v>
      </c>
      <c r="AA719" s="37">
        <v>97</v>
      </c>
      <c r="AB719" s="37">
        <v>8</v>
      </c>
      <c r="AC719" s="37">
        <v>165</v>
      </c>
      <c r="AD719" s="37">
        <v>4</v>
      </c>
      <c r="AE719" s="37"/>
      <c r="AF719" s="37">
        <v>507</v>
      </c>
      <c r="AG719" s="37"/>
      <c r="AH719" s="37"/>
      <c r="AI719" s="37"/>
      <c r="AJ719" s="37">
        <v>138</v>
      </c>
      <c r="AK719" s="37"/>
      <c r="AL719" s="37"/>
      <c r="AM719" s="37"/>
      <c r="AN719" s="37">
        <v>0</v>
      </c>
      <c r="AO719" s="37"/>
      <c r="AP719" s="37">
        <v>0</v>
      </c>
      <c r="AQ719" s="37"/>
      <c r="AR719" s="37"/>
      <c r="AS719" s="37"/>
      <c r="AT719" s="37">
        <v>134</v>
      </c>
    </row>
    <row r="720" spans="1:46"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row>
    <row r="721" spans="1:46" s="1" customFormat="1" ht="20.100000000000001" customHeight="1" x14ac:dyDescent="0.2">
      <c r="A721" s="3"/>
      <c r="B721" s="55"/>
      <c r="C721" s="42" t="s">
        <v>180</v>
      </c>
      <c r="D721" s="42"/>
      <c r="E721" s="5"/>
      <c r="F721" s="44">
        <v>334</v>
      </c>
      <c r="G721" s="45"/>
      <c r="H721" s="45"/>
      <c r="I721" s="45"/>
      <c r="J721" s="44">
        <v>1599</v>
      </c>
      <c r="K721" s="44">
        <v>35</v>
      </c>
      <c r="L721" s="44">
        <v>6</v>
      </c>
      <c r="M721" s="45"/>
      <c r="N721" s="44">
        <v>1640</v>
      </c>
      <c r="O721" s="45"/>
      <c r="P721" s="45"/>
      <c r="Q721" s="45"/>
      <c r="R721" s="44">
        <v>2</v>
      </c>
      <c r="S721" s="44">
        <v>52</v>
      </c>
      <c r="T721" s="44">
        <v>420</v>
      </c>
      <c r="U721" s="44">
        <v>72</v>
      </c>
      <c r="V721" s="45"/>
      <c r="W721" s="44">
        <v>186</v>
      </c>
      <c r="X721" s="44">
        <v>9</v>
      </c>
      <c r="Y721" s="44">
        <v>1</v>
      </c>
      <c r="Z721" s="44">
        <v>30</v>
      </c>
      <c r="AA721" s="44">
        <v>316</v>
      </c>
      <c r="AB721" s="44">
        <v>39</v>
      </c>
      <c r="AC721" s="44">
        <v>451</v>
      </c>
      <c r="AD721" s="44">
        <v>13</v>
      </c>
      <c r="AE721" s="45"/>
      <c r="AF721" s="44">
        <v>1591</v>
      </c>
      <c r="AG721" s="45"/>
      <c r="AH721" s="45"/>
      <c r="AI721" s="45"/>
      <c r="AJ721" s="44">
        <v>383</v>
      </c>
      <c r="AK721" s="45"/>
      <c r="AL721" s="45"/>
      <c r="AM721" s="45"/>
      <c r="AN721" s="44">
        <v>0</v>
      </c>
      <c r="AO721" s="45"/>
      <c r="AP721" s="44">
        <v>0</v>
      </c>
      <c r="AQ721" s="45"/>
      <c r="AR721" s="45"/>
      <c r="AS721" s="45"/>
      <c r="AT721" s="44">
        <v>296</v>
      </c>
    </row>
    <row r="722" spans="1:46"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row>
    <row r="723" spans="1:46" s="1" customFormat="1" ht="20.100000000000001" customHeight="1" x14ac:dyDescent="0.25">
      <c r="A723" s="3"/>
      <c r="B723" s="49" t="s">
        <v>332</v>
      </c>
      <c r="C723" s="50"/>
      <c r="D723" s="50"/>
      <c r="E723" s="5"/>
      <c r="F723" s="51">
        <v>334</v>
      </c>
      <c r="G723" s="52"/>
      <c r="H723" s="52"/>
      <c r="I723" s="52"/>
      <c r="J723" s="51">
        <v>1599</v>
      </c>
      <c r="K723" s="51">
        <v>35</v>
      </c>
      <c r="L723" s="51">
        <v>6</v>
      </c>
      <c r="M723" s="52"/>
      <c r="N723" s="51">
        <v>1640</v>
      </c>
      <c r="O723" s="52"/>
      <c r="P723" s="52"/>
      <c r="Q723" s="52"/>
      <c r="R723" s="51">
        <v>2</v>
      </c>
      <c r="S723" s="51">
        <v>52</v>
      </c>
      <c r="T723" s="51">
        <v>420</v>
      </c>
      <c r="U723" s="51">
        <v>72</v>
      </c>
      <c r="V723" s="52"/>
      <c r="W723" s="51">
        <v>186</v>
      </c>
      <c r="X723" s="51">
        <v>9</v>
      </c>
      <c r="Y723" s="51">
        <v>1</v>
      </c>
      <c r="Z723" s="51">
        <v>30</v>
      </c>
      <c r="AA723" s="51">
        <v>316</v>
      </c>
      <c r="AB723" s="51">
        <v>39</v>
      </c>
      <c r="AC723" s="51">
        <v>451</v>
      </c>
      <c r="AD723" s="51">
        <v>13</v>
      </c>
      <c r="AE723" s="52"/>
      <c r="AF723" s="51">
        <v>1591</v>
      </c>
      <c r="AG723" s="52"/>
      <c r="AH723" s="52"/>
      <c r="AI723" s="52"/>
      <c r="AJ723" s="51">
        <v>383</v>
      </c>
      <c r="AK723" s="52"/>
      <c r="AL723" s="52"/>
      <c r="AM723" s="52"/>
      <c r="AN723" s="51">
        <v>0</v>
      </c>
      <c r="AO723" s="52"/>
      <c r="AP723" s="51">
        <v>0</v>
      </c>
      <c r="AQ723" s="52"/>
      <c r="AR723" s="52"/>
      <c r="AS723" s="52"/>
      <c r="AT723" s="51">
        <v>296</v>
      </c>
    </row>
    <row r="724" spans="1:46"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row>
    <row r="725" spans="1:46"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row>
    <row r="726" spans="1:46"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row>
    <row r="727" spans="1:46" s="1" customFormat="1" ht="20.100000000000001" customHeight="1" x14ac:dyDescent="0.2">
      <c r="A727" s="3"/>
      <c r="B727" s="55"/>
      <c r="C727" s="3"/>
      <c r="D727" s="2" t="s">
        <v>98</v>
      </c>
      <c r="E727" s="5"/>
      <c r="F727" s="37">
        <v>42</v>
      </c>
      <c r="G727" s="37"/>
      <c r="H727" s="37"/>
      <c r="I727" s="37"/>
      <c r="J727" s="37">
        <v>274</v>
      </c>
      <c r="K727" s="37">
        <v>2</v>
      </c>
      <c r="L727" s="37">
        <v>2</v>
      </c>
      <c r="M727" s="37"/>
      <c r="N727" s="37">
        <v>278</v>
      </c>
      <c r="O727" s="37"/>
      <c r="P727" s="37"/>
      <c r="Q727" s="37"/>
      <c r="R727" s="37">
        <v>0</v>
      </c>
      <c r="S727" s="37">
        <v>12</v>
      </c>
      <c r="T727" s="37">
        <v>77</v>
      </c>
      <c r="U727" s="37">
        <v>12</v>
      </c>
      <c r="V727" s="37"/>
      <c r="W727" s="37">
        <v>29</v>
      </c>
      <c r="X727" s="37">
        <v>0</v>
      </c>
      <c r="Y727" s="37">
        <v>0</v>
      </c>
      <c r="Z727" s="37">
        <v>10</v>
      </c>
      <c r="AA727" s="37">
        <v>35</v>
      </c>
      <c r="AB727" s="37">
        <v>2</v>
      </c>
      <c r="AC727" s="37">
        <v>74</v>
      </c>
      <c r="AD727" s="37">
        <v>0</v>
      </c>
      <c r="AE727" s="37"/>
      <c r="AF727" s="37">
        <v>251</v>
      </c>
      <c r="AG727" s="37"/>
      <c r="AH727" s="37"/>
      <c r="AI727" s="37"/>
      <c r="AJ727" s="37">
        <v>69</v>
      </c>
      <c r="AK727" s="37"/>
      <c r="AL727" s="37"/>
      <c r="AM727" s="37"/>
      <c r="AN727" s="37">
        <v>0</v>
      </c>
      <c r="AO727" s="37"/>
      <c r="AP727" s="37">
        <v>0</v>
      </c>
      <c r="AQ727" s="37"/>
      <c r="AR727" s="37"/>
      <c r="AS727" s="37"/>
      <c r="AT727" s="37">
        <v>0</v>
      </c>
    </row>
    <row r="728" spans="1:46" s="1" customFormat="1" ht="20.100000000000001" customHeight="1" x14ac:dyDescent="0.2">
      <c r="A728" s="3"/>
      <c r="B728" s="55"/>
      <c r="C728" s="3"/>
      <c r="D728" s="38" t="s">
        <v>99</v>
      </c>
      <c r="E728" s="5"/>
      <c r="F728" s="39">
        <v>81</v>
      </c>
      <c r="G728" s="40"/>
      <c r="H728" s="40"/>
      <c r="I728" s="40"/>
      <c r="J728" s="39">
        <v>255</v>
      </c>
      <c r="K728" s="39">
        <v>1</v>
      </c>
      <c r="L728" s="39">
        <v>4</v>
      </c>
      <c r="M728" s="40"/>
      <c r="N728" s="39">
        <v>260</v>
      </c>
      <c r="O728" s="40"/>
      <c r="P728" s="40"/>
      <c r="Q728" s="40"/>
      <c r="R728" s="39">
        <v>3</v>
      </c>
      <c r="S728" s="39">
        <v>5</v>
      </c>
      <c r="T728" s="39">
        <v>61</v>
      </c>
      <c r="U728" s="39">
        <v>30</v>
      </c>
      <c r="V728" s="40"/>
      <c r="W728" s="39">
        <v>24</v>
      </c>
      <c r="X728" s="39">
        <v>0</v>
      </c>
      <c r="Y728" s="39">
        <v>0</v>
      </c>
      <c r="Z728" s="39">
        <v>5</v>
      </c>
      <c r="AA728" s="39">
        <v>18</v>
      </c>
      <c r="AB728" s="39">
        <v>3</v>
      </c>
      <c r="AC728" s="39">
        <v>115</v>
      </c>
      <c r="AD728" s="39">
        <v>0</v>
      </c>
      <c r="AE728" s="40"/>
      <c r="AF728" s="39">
        <v>264</v>
      </c>
      <c r="AG728" s="40"/>
      <c r="AH728" s="40"/>
      <c r="AI728" s="40"/>
      <c r="AJ728" s="39">
        <v>77</v>
      </c>
      <c r="AK728" s="40"/>
      <c r="AL728" s="40"/>
      <c r="AM728" s="40"/>
      <c r="AN728" s="39">
        <v>0</v>
      </c>
      <c r="AO728" s="40"/>
      <c r="AP728" s="39">
        <v>0</v>
      </c>
      <c r="AQ728" s="40"/>
      <c r="AR728" s="40"/>
      <c r="AS728" s="40"/>
      <c r="AT728" s="39">
        <v>72</v>
      </c>
    </row>
    <row r="729" spans="1:46"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row>
    <row r="730" spans="1:46" s="1" customFormat="1" ht="20.100000000000001" customHeight="1" x14ac:dyDescent="0.2">
      <c r="A730" s="3"/>
      <c r="B730" s="55"/>
      <c r="C730" s="42" t="s">
        <v>180</v>
      </c>
      <c r="D730" s="42"/>
      <c r="E730" s="5"/>
      <c r="F730" s="44">
        <v>123</v>
      </c>
      <c r="G730" s="45"/>
      <c r="H730" s="45"/>
      <c r="I730" s="45"/>
      <c r="J730" s="44">
        <v>529</v>
      </c>
      <c r="K730" s="44">
        <v>3</v>
      </c>
      <c r="L730" s="44">
        <v>6</v>
      </c>
      <c r="M730" s="45"/>
      <c r="N730" s="44">
        <v>538</v>
      </c>
      <c r="O730" s="45"/>
      <c r="P730" s="45"/>
      <c r="Q730" s="45"/>
      <c r="R730" s="44">
        <v>3</v>
      </c>
      <c r="S730" s="44">
        <v>17</v>
      </c>
      <c r="T730" s="44">
        <v>138</v>
      </c>
      <c r="U730" s="44">
        <v>42</v>
      </c>
      <c r="V730" s="45"/>
      <c r="W730" s="44">
        <v>53</v>
      </c>
      <c r="X730" s="44">
        <v>0</v>
      </c>
      <c r="Y730" s="44">
        <v>0</v>
      </c>
      <c r="Z730" s="44">
        <v>15</v>
      </c>
      <c r="AA730" s="44">
        <v>53</v>
      </c>
      <c r="AB730" s="44">
        <v>5</v>
      </c>
      <c r="AC730" s="44">
        <v>189</v>
      </c>
      <c r="AD730" s="44">
        <v>0</v>
      </c>
      <c r="AE730" s="45"/>
      <c r="AF730" s="44">
        <v>515</v>
      </c>
      <c r="AG730" s="45"/>
      <c r="AH730" s="45"/>
      <c r="AI730" s="45"/>
      <c r="AJ730" s="44">
        <v>146</v>
      </c>
      <c r="AK730" s="45"/>
      <c r="AL730" s="45"/>
      <c r="AM730" s="45"/>
      <c r="AN730" s="44">
        <v>0</v>
      </c>
      <c r="AO730" s="45"/>
      <c r="AP730" s="44">
        <v>0</v>
      </c>
      <c r="AQ730" s="45"/>
      <c r="AR730" s="45"/>
      <c r="AS730" s="45"/>
      <c r="AT730" s="44">
        <v>72</v>
      </c>
    </row>
    <row r="731" spans="1:46"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row>
    <row r="732" spans="1:46" s="1" customFormat="1" ht="20.100000000000001" customHeight="1" x14ac:dyDescent="0.25">
      <c r="A732" s="3"/>
      <c r="B732" s="49" t="s">
        <v>334</v>
      </c>
      <c r="C732" s="50"/>
      <c r="D732" s="50"/>
      <c r="E732" s="5"/>
      <c r="F732" s="51">
        <v>123</v>
      </c>
      <c r="G732" s="52"/>
      <c r="H732" s="52"/>
      <c r="I732" s="52"/>
      <c r="J732" s="51">
        <v>529</v>
      </c>
      <c r="K732" s="51">
        <v>3</v>
      </c>
      <c r="L732" s="51">
        <v>6</v>
      </c>
      <c r="M732" s="52"/>
      <c r="N732" s="51">
        <v>538</v>
      </c>
      <c r="O732" s="52"/>
      <c r="P732" s="52"/>
      <c r="Q732" s="52"/>
      <c r="R732" s="51">
        <v>3</v>
      </c>
      <c r="S732" s="51">
        <v>17</v>
      </c>
      <c r="T732" s="51">
        <v>138</v>
      </c>
      <c r="U732" s="51">
        <v>42</v>
      </c>
      <c r="V732" s="52"/>
      <c r="W732" s="51">
        <v>53</v>
      </c>
      <c r="X732" s="51">
        <v>0</v>
      </c>
      <c r="Y732" s="51">
        <v>0</v>
      </c>
      <c r="Z732" s="51">
        <v>15</v>
      </c>
      <c r="AA732" s="51">
        <v>53</v>
      </c>
      <c r="AB732" s="51">
        <v>5</v>
      </c>
      <c r="AC732" s="51">
        <v>189</v>
      </c>
      <c r="AD732" s="51">
        <v>0</v>
      </c>
      <c r="AE732" s="52"/>
      <c r="AF732" s="51">
        <v>515</v>
      </c>
      <c r="AG732" s="52"/>
      <c r="AH732" s="52"/>
      <c r="AI732" s="52"/>
      <c r="AJ732" s="51">
        <v>146</v>
      </c>
      <c r="AK732" s="52"/>
      <c r="AL732" s="52"/>
      <c r="AM732" s="52"/>
      <c r="AN732" s="51">
        <v>0</v>
      </c>
      <c r="AO732" s="52"/>
      <c r="AP732" s="51">
        <v>0</v>
      </c>
      <c r="AQ732" s="52"/>
      <c r="AR732" s="52"/>
      <c r="AS732" s="52"/>
      <c r="AT732" s="51">
        <v>72</v>
      </c>
    </row>
    <row r="733" spans="1:46"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row>
    <row r="734" spans="1:46"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row>
    <row r="735" spans="1:46"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row>
    <row r="736" spans="1:46" s="1" customFormat="1" ht="20.100000000000001" customHeight="1" x14ac:dyDescent="0.2">
      <c r="A736" s="3"/>
      <c r="B736" s="55"/>
      <c r="C736" s="3"/>
      <c r="D736" s="2" t="s">
        <v>124</v>
      </c>
      <c r="E736" s="5"/>
      <c r="F736" s="37">
        <v>115</v>
      </c>
      <c r="G736" s="37"/>
      <c r="H736" s="37"/>
      <c r="I736" s="37"/>
      <c r="J736" s="37">
        <v>364</v>
      </c>
      <c r="K736" s="37">
        <v>10</v>
      </c>
      <c r="L736" s="37">
        <v>3</v>
      </c>
      <c r="M736" s="37"/>
      <c r="N736" s="37">
        <v>377</v>
      </c>
      <c r="O736" s="37"/>
      <c r="P736" s="37"/>
      <c r="Q736" s="37"/>
      <c r="R736" s="37">
        <v>1</v>
      </c>
      <c r="S736" s="37">
        <v>15</v>
      </c>
      <c r="T736" s="37">
        <v>74</v>
      </c>
      <c r="U736" s="37">
        <v>29</v>
      </c>
      <c r="V736" s="37"/>
      <c r="W736" s="37">
        <v>25</v>
      </c>
      <c r="X736" s="37">
        <v>1</v>
      </c>
      <c r="Y736" s="37">
        <v>0</v>
      </c>
      <c r="Z736" s="37">
        <v>15</v>
      </c>
      <c r="AA736" s="37">
        <v>26</v>
      </c>
      <c r="AB736" s="37">
        <v>13</v>
      </c>
      <c r="AC736" s="37">
        <v>170</v>
      </c>
      <c r="AD736" s="37">
        <v>1</v>
      </c>
      <c r="AE736" s="37"/>
      <c r="AF736" s="37">
        <v>370</v>
      </c>
      <c r="AG736" s="37"/>
      <c r="AH736" s="37"/>
      <c r="AI736" s="37"/>
      <c r="AJ736" s="37">
        <v>122</v>
      </c>
      <c r="AK736" s="37"/>
      <c r="AL736" s="37"/>
      <c r="AM736" s="37"/>
      <c r="AN736" s="37">
        <v>0</v>
      </c>
      <c r="AO736" s="37"/>
      <c r="AP736" s="37">
        <v>0</v>
      </c>
      <c r="AQ736" s="37"/>
      <c r="AR736" s="37"/>
      <c r="AS736" s="37"/>
      <c r="AT736" s="37">
        <v>17</v>
      </c>
    </row>
    <row r="737" spans="1:46" s="1" customFormat="1" ht="20.100000000000001" customHeight="1" x14ac:dyDescent="0.2">
      <c r="A737" s="3"/>
      <c r="B737" s="55"/>
      <c r="C737" s="3"/>
      <c r="D737" s="38" t="s">
        <v>99</v>
      </c>
      <c r="E737" s="5"/>
      <c r="F737" s="39">
        <v>56</v>
      </c>
      <c r="G737" s="40"/>
      <c r="H737" s="40"/>
      <c r="I737" s="40"/>
      <c r="J737" s="39">
        <v>358</v>
      </c>
      <c r="K737" s="39">
        <v>4</v>
      </c>
      <c r="L737" s="39">
        <v>5</v>
      </c>
      <c r="M737" s="40"/>
      <c r="N737" s="39">
        <v>367</v>
      </c>
      <c r="O737" s="40"/>
      <c r="P737" s="40"/>
      <c r="Q737" s="40"/>
      <c r="R737" s="39">
        <v>0</v>
      </c>
      <c r="S737" s="39">
        <v>9</v>
      </c>
      <c r="T737" s="39">
        <v>97</v>
      </c>
      <c r="U737" s="39">
        <v>45</v>
      </c>
      <c r="V737" s="40"/>
      <c r="W737" s="39">
        <v>20</v>
      </c>
      <c r="X737" s="39">
        <v>2</v>
      </c>
      <c r="Y737" s="39">
        <v>3</v>
      </c>
      <c r="Z737" s="39">
        <v>13</v>
      </c>
      <c r="AA737" s="39">
        <v>30</v>
      </c>
      <c r="AB737" s="39">
        <v>8</v>
      </c>
      <c r="AC737" s="39">
        <v>120</v>
      </c>
      <c r="AD737" s="39">
        <v>0</v>
      </c>
      <c r="AE737" s="40"/>
      <c r="AF737" s="39">
        <v>347</v>
      </c>
      <c r="AG737" s="40"/>
      <c r="AH737" s="40"/>
      <c r="AI737" s="40"/>
      <c r="AJ737" s="39">
        <v>76</v>
      </c>
      <c r="AK737" s="40"/>
      <c r="AL737" s="40"/>
      <c r="AM737" s="40"/>
      <c r="AN737" s="39">
        <v>0</v>
      </c>
      <c r="AO737" s="40"/>
      <c r="AP737" s="39">
        <v>0</v>
      </c>
      <c r="AQ737" s="40"/>
      <c r="AR737" s="40"/>
      <c r="AS737" s="40"/>
      <c r="AT737" s="39">
        <v>2</v>
      </c>
    </row>
    <row r="738" spans="1:46"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row>
    <row r="739" spans="1:46" s="1" customFormat="1" ht="20.100000000000001" customHeight="1" x14ac:dyDescent="0.2">
      <c r="A739" s="3"/>
      <c r="B739" s="55"/>
      <c r="C739" s="42" t="s">
        <v>180</v>
      </c>
      <c r="D739" s="42"/>
      <c r="E739" s="5"/>
      <c r="F739" s="44">
        <v>171</v>
      </c>
      <c r="G739" s="45"/>
      <c r="H739" s="45"/>
      <c r="I739" s="45"/>
      <c r="J739" s="44">
        <v>722</v>
      </c>
      <c r="K739" s="44">
        <v>14</v>
      </c>
      <c r="L739" s="44">
        <v>8</v>
      </c>
      <c r="M739" s="45"/>
      <c r="N739" s="44">
        <v>744</v>
      </c>
      <c r="O739" s="45"/>
      <c r="P739" s="45"/>
      <c r="Q739" s="45"/>
      <c r="R739" s="44">
        <v>1</v>
      </c>
      <c r="S739" s="44">
        <v>24</v>
      </c>
      <c r="T739" s="44">
        <v>171</v>
      </c>
      <c r="U739" s="44">
        <v>74</v>
      </c>
      <c r="V739" s="45"/>
      <c r="W739" s="44">
        <v>45</v>
      </c>
      <c r="X739" s="44">
        <v>3</v>
      </c>
      <c r="Y739" s="44">
        <v>3</v>
      </c>
      <c r="Z739" s="44">
        <v>28</v>
      </c>
      <c r="AA739" s="44">
        <v>56</v>
      </c>
      <c r="AB739" s="44">
        <v>21</v>
      </c>
      <c r="AC739" s="44">
        <v>290</v>
      </c>
      <c r="AD739" s="44">
        <v>1</v>
      </c>
      <c r="AE739" s="45"/>
      <c r="AF739" s="44">
        <v>717</v>
      </c>
      <c r="AG739" s="45"/>
      <c r="AH739" s="45"/>
      <c r="AI739" s="45"/>
      <c r="AJ739" s="44">
        <v>198</v>
      </c>
      <c r="AK739" s="45"/>
      <c r="AL739" s="45"/>
      <c r="AM739" s="45"/>
      <c r="AN739" s="44">
        <v>0</v>
      </c>
      <c r="AO739" s="45"/>
      <c r="AP739" s="44">
        <v>0</v>
      </c>
      <c r="AQ739" s="45"/>
      <c r="AR739" s="45"/>
      <c r="AS739" s="45"/>
      <c r="AT739" s="44">
        <v>19</v>
      </c>
    </row>
    <row r="740" spans="1:46"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row>
    <row r="741" spans="1:46" s="1" customFormat="1" ht="20.100000000000001" customHeight="1" x14ac:dyDescent="0.25">
      <c r="A741" s="3"/>
      <c r="B741" s="49" t="s">
        <v>336</v>
      </c>
      <c r="C741" s="50"/>
      <c r="D741" s="50"/>
      <c r="E741" s="5"/>
      <c r="F741" s="51">
        <v>171</v>
      </c>
      <c r="G741" s="52"/>
      <c r="H741" s="52"/>
      <c r="I741" s="52"/>
      <c r="J741" s="51">
        <v>722</v>
      </c>
      <c r="K741" s="51">
        <v>14</v>
      </c>
      <c r="L741" s="51">
        <v>8</v>
      </c>
      <c r="M741" s="52"/>
      <c r="N741" s="51">
        <v>744</v>
      </c>
      <c r="O741" s="52"/>
      <c r="P741" s="52"/>
      <c r="Q741" s="52"/>
      <c r="R741" s="51">
        <v>1</v>
      </c>
      <c r="S741" s="51">
        <v>24</v>
      </c>
      <c r="T741" s="51">
        <v>171</v>
      </c>
      <c r="U741" s="51">
        <v>74</v>
      </c>
      <c r="V741" s="52"/>
      <c r="W741" s="51">
        <v>45</v>
      </c>
      <c r="X741" s="51">
        <v>3</v>
      </c>
      <c r="Y741" s="51">
        <v>3</v>
      </c>
      <c r="Z741" s="51">
        <v>28</v>
      </c>
      <c r="AA741" s="51">
        <v>56</v>
      </c>
      <c r="AB741" s="51">
        <v>21</v>
      </c>
      <c r="AC741" s="51">
        <v>290</v>
      </c>
      <c r="AD741" s="51">
        <v>1</v>
      </c>
      <c r="AE741" s="52"/>
      <c r="AF741" s="51">
        <v>717</v>
      </c>
      <c r="AG741" s="52"/>
      <c r="AH741" s="52"/>
      <c r="AI741" s="52"/>
      <c r="AJ741" s="51">
        <v>198</v>
      </c>
      <c r="AK741" s="52"/>
      <c r="AL741" s="52"/>
      <c r="AM741" s="52"/>
      <c r="AN741" s="51">
        <v>0</v>
      </c>
      <c r="AO741" s="52"/>
      <c r="AP741" s="51">
        <v>0</v>
      </c>
      <c r="AQ741" s="52"/>
      <c r="AR741" s="52"/>
      <c r="AS741" s="52"/>
      <c r="AT741" s="51">
        <v>19</v>
      </c>
    </row>
    <row r="742" spans="1:46"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spans="1:46" s="61" customFormat="1" ht="30" customHeight="1" x14ac:dyDescent="0.2">
      <c r="A743" s="57"/>
      <c r="B743" s="58" t="s">
        <v>337</v>
      </c>
      <c r="C743" s="59"/>
      <c r="D743" s="59"/>
      <c r="E743" s="5"/>
      <c r="F743" s="60">
        <f>18297+104</f>
        <v>18401</v>
      </c>
      <c r="G743" s="52"/>
      <c r="H743" s="52"/>
      <c r="I743" s="52"/>
      <c r="J743" s="60">
        <v>83999</v>
      </c>
      <c r="K743" s="60">
        <v>2033</v>
      </c>
      <c r="L743" s="60">
        <v>740</v>
      </c>
      <c r="M743" s="52"/>
      <c r="N743" s="60">
        <v>86772</v>
      </c>
      <c r="O743" s="52"/>
      <c r="P743" s="52"/>
      <c r="Q743" s="52"/>
      <c r="R743" s="60">
        <v>170</v>
      </c>
      <c r="S743" s="60">
        <v>3538</v>
      </c>
      <c r="T743" s="60">
        <v>24013</v>
      </c>
      <c r="U743" s="60">
        <v>6531</v>
      </c>
      <c r="V743" s="52"/>
      <c r="W743" s="60">
        <v>9501</v>
      </c>
      <c r="X743" s="60">
        <v>224</v>
      </c>
      <c r="Y743" s="60">
        <v>108</v>
      </c>
      <c r="Z743" s="60">
        <v>2116</v>
      </c>
      <c r="AA743" s="60">
        <v>10699</v>
      </c>
      <c r="AB743" s="60">
        <v>2154</v>
      </c>
      <c r="AC743" s="60">
        <v>27242</v>
      </c>
      <c r="AD743" s="60">
        <v>150</v>
      </c>
      <c r="AE743" s="52"/>
      <c r="AF743" s="60">
        <v>86446</v>
      </c>
      <c r="AG743" s="52"/>
      <c r="AH743" s="52"/>
      <c r="AI743" s="52"/>
      <c r="AJ743" s="60">
        <f>18639+103</f>
        <v>18742</v>
      </c>
      <c r="AK743" s="52"/>
      <c r="AL743" s="52"/>
      <c r="AM743" s="52"/>
      <c r="AN743" s="60">
        <v>1043</v>
      </c>
      <c r="AO743" s="52"/>
      <c r="AP743" s="60">
        <v>1031</v>
      </c>
      <c r="AQ743" s="52"/>
      <c r="AR743" s="52"/>
      <c r="AS743" s="52"/>
      <c r="AT743" s="60">
        <v>4344</v>
      </c>
    </row>
  </sheetData>
  <autoFilter ref="A9:AT743"/>
  <mergeCells count="4">
    <mergeCell ref="A2:AT3"/>
    <mergeCell ref="A4:AT5"/>
    <mergeCell ref="F7:AT7"/>
    <mergeCell ref="A8:D8"/>
  </mergeCells>
  <phoneticPr fontId="2" type="noConversion"/>
  <pageMargins left="0.43307086614173229" right="0" top="0" bottom="0" header="0" footer="0"/>
  <pageSetup paperSize="5" scale="4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AT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2" width="12.7109375" style="4" customWidth="1"/>
    <col min="13" max="13" width="1.7109375" style="4" customWidth="1"/>
    <col min="14" max="14" width="12.7109375" style="4" customWidth="1"/>
    <col min="15" max="17" width="1.7109375" style="4" customWidth="1"/>
    <col min="18" max="21" width="12.7109375" style="4" customWidth="1"/>
    <col min="22" max="22" width="1.7109375" style="4" customWidth="1"/>
    <col min="23" max="30" width="12.7109375" style="4" customWidth="1"/>
    <col min="31" max="31" width="1.7109375" style="4" customWidth="1"/>
    <col min="32" max="32" width="12.7109375" style="4" customWidth="1"/>
    <col min="33" max="35" width="1.7109375" style="4" customWidth="1"/>
    <col min="36" max="36" width="12.7109375" style="4" customWidth="1"/>
    <col min="37" max="39" width="1.7109375" style="4" customWidth="1"/>
    <col min="40" max="40" width="12.7109375" style="4" customWidth="1"/>
    <col min="41" max="41" width="1.7109375" style="4" customWidth="1"/>
    <col min="42" max="42" width="12.7109375" style="4" customWidth="1"/>
    <col min="43" max="45" width="1.7109375" style="4" customWidth="1"/>
    <col min="46" max="46" width="12.7109375" style="4" customWidth="1"/>
    <col min="47" max="16384" width="11.42578125" style="7"/>
  </cols>
  <sheetData>
    <row r="2" spans="1:46" ht="12.75" x14ac:dyDescent="0.2">
      <c r="A2" s="84" t="s">
        <v>20</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row>
    <row r="3" spans="1:46"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row>
    <row r="4" spans="1:46"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row>
    <row r="5" spans="1:46"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row>
    <row r="6" spans="1:46"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9"/>
      <c r="AL6" s="9"/>
      <c r="AM6" s="9"/>
      <c r="AN6" s="9"/>
      <c r="AO6" s="9"/>
      <c r="AP6" s="9"/>
      <c r="AQ6" s="9"/>
      <c r="AR6" s="9"/>
      <c r="AS6" s="9"/>
      <c r="AT6" s="9"/>
    </row>
    <row r="7" spans="1:46" ht="30" customHeight="1" thickBot="1" x14ac:dyDescent="0.3">
      <c r="A7" s="13"/>
      <c r="B7" s="13"/>
      <c r="C7" s="13"/>
      <c r="D7" s="14"/>
      <c r="E7" s="14"/>
      <c r="F7" s="86" t="s">
        <v>34</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row>
    <row r="8" spans="1:46" ht="50.1" customHeight="1" thickBot="1" x14ac:dyDescent="0.25">
      <c r="A8" s="87" t="s">
        <v>3</v>
      </c>
      <c r="B8" s="87"/>
      <c r="C8" s="87"/>
      <c r="D8" s="87"/>
      <c r="E8" s="11"/>
      <c r="F8" s="10" t="s">
        <v>4</v>
      </c>
      <c r="G8" s="16"/>
      <c r="H8" s="16"/>
      <c r="I8" s="16"/>
      <c r="J8" s="10" t="s">
        <v>5</v>
      </c>
      <c r="K8" s="10" t="s">
        <v>22</v>
      </c>
      <c r="L8" s="10" t="s">
        <v>23</v>
      </c>
      <c r="M8" s="16"/>
      <c r="N8" s="10" t="s">
        <v>7</v>
      </c>
      <c r="O8" s="16"/>
      <c r="P8" s="16"/>
      <c r="Q8" s="16"/>
      <c r="R8" s="10" t="s">
        <v>10</v>
      </c>
      <c r="S8" s="10" t="s">
        <v>9</v>
      </c>
      <c r="T8" s="10" t="s">
        <v>24</v>
      </c>
      <c r="U8" s="10" t="s">
        <v>86</v>
      </c>
      <c r="V8" s="16"/>
      <c r="W8" s="18" t="s">
        <v>26</v>
      </c>
      <c r="X8" s="18" t="s">
        <v>27</v>
      </c>
      <c r="Y8" s="18" t="s">
        <v>28</v>
      </c>
      <c r="Z8" s="18" t="s">
        <v>29</v>
      </c>
      <c r="AA8" s="18" t="s">
        <v>30</v>
      </c>
      <c r="AB8" s="18" t="s">
        <v>31</v>
      </c>
      <c r="AC8" s="18" t="s">
        <v>32</v>
      </c>
      <c r="AD8" s="10" t="s">
        <v>369</v>
      </c>
      <c r="AE8" s="16"/>
      <c r="AF8" s="10" t="s">
        <v>15</v>
      </c>
      <c r="AG8" s="16"/>
      <c r="AH8" s="16"/>
      <c r="AI8" s="16"/>
      <c r="AJ8" s="10" t="s">
        <v>16</v>
      </c>
      <c r="AK8" s="17"/>
      <c r="AL8" s="17"/>
      <c r="AM8" s="17"/>
      <c r="AN8" s="10" t="s">
        <v>17</v>
      </c>
      <c r="AO8" s="17"/>
      <c r="AP8" s="10" t="s">
        <v>18</v>
      </c>
      <c r="AQ8" s="17"/>
      <c r="AR8" s="17"/>
      <c r="AS8" s="17"/>
      <c r="AT8" s="10" t="s">
        <v>33</v>
      </c>
    </row>
    <row r="9" spans="1:46" ht="20.100000000000001" customHeight="1" x14ac:dyDescent="0.2"/>
    <row r="10" spans="1:46" ht="20.100000000000001" customHeight="1" x14ac:dyDescent="0.2">
      <c r="A10" s="2"/>
      <c r="B10" s="6" t="s">
        <v>96</v>
      </c>
    </row>
    <row r="11" spans="1:46" ht="20.100000000000001" customHeight="1" x14ac:dyDescent="0.2">
      <c r="A11" s="35"/>
      <c r="B11" s="36"/>
      <c r="C11" s="3" t="s">
        <v>97</v>
      </c>
    </row>
    <row r="12" spans="1:46" ht="20.100000000000001" customHeight="1" x14ac:dyDescent="0.2">
      <c r="D12" s="2" t="s">
        <v>98</v>
      </c>
      <c r="F12" s="37">
        <v>0</v>
      </c>
      <c r="G12" s="37"/>
      <c r="H12" s="37"/>
      <c r="I12" s="37"/>
      <c r="J12" s="37">
        <v>0</v>
      </c>
      <c r="K12" s="37">
        <v>0</v>
      </c>
      <c r="L12" s="37">
        <v>0</v>
      </c>
      <c r="M12" s="37"/>
      <c r="N12" s="37">
        <v>0</v>
      </c>
      <c r="O12" s="37"/>
      <c r="P12" s="37"/>
      <c r="Q12" s="37"/>
      <c r="R12" s="37">
        <v>0</v>
      </c>
      <c r="S12" s="37">
        <v>0</v>
      </c>
      <c r="T12" s="37">
        <v>0</v>
      </c>
      <c r="U12" s="37">
        <v>0</v>
      </c>
      <c r="V12" s="37"/>
      <c r="W12" s="37">
        <v>0</v>
      </c>
      <c r="X12" s="37">
        <v>0</v>
      </c>
      <c r="Y12" s="37">
        <v>0</v>
      </c>
      <c r="Z12" s="37">
        <v>0</v>
      </c>
      <c r="AA12" s="37">
        <v>0</v>
      </c>
      <c r="AB12" s="37">
        <v>0</v>
      </c>
      <c r="AC12" s="37">
        <v>0</v>
      </c>
      <c r="AD12" s="37">
        <v>0</v>
      </c>
      <c r="AE12" s="37"/>
      <c r="AF12" s="37">
        <v>0</v>
      </c>
      <c r="AG12" s="37"/>
      <c r="AH12" s="37"/>
      <c r="AI12" s="37"/>
      <c r="AJ12" s="37">
        <v>0</v>
      </c>
      <c r="AK12" s="37"/>
      <c r="AL12" s="37"/>
      <c r="AM12" s="37"/>
      <c r="AN12" s="37">
        <v>0</v>
      </c>
      <c r="AO12" s="37"/>
      <c r="AP12" s="37">
        <v>0</v>
      </c>
      <c r="AQ12" s="37"/>
      <c r="AR12" s="37"/>
      <c r="AS12" s="37"/>
      <c r="AT12" s="37">
        <v>0</v>
      </c>
    </row>
    <row r="13" spans="1:46" ht="20.100000000000001" customHeight="1" x14ac:dyDescent="0.2">
      <c r="D13" s="38" t="s">
        <v>99</v>
      </c>
      <c r="F13" s="39">
        <v>0</v>
      </c>
      <c r="G13" s="40"/>
      <c r="H13" s="40"/>
      <c r="I13" s="40"/>
      <c r="J13" s="39">
        <v>0</v>
      </c>
      <c r="K13" s="39">
        <v>0</v>
      </c>
      <c r="L13" s="39">
        <v>0</v>
      </c>
      <c r="M13" s="40"/>
      <c r="N13" s="39">
        <v>0</v>
      </c>
      <c r="O13" s="40"/>
      <c r="P13" s="40"/>
      <c r="Q13" s="40"/>
      <c r="R13" s="39">
        <v>0</v>
      </c>
      <c r="S13" s="39">
        <v>0</v>
      </c>
      <c r="T13" s="39">
        <v>0</v>
      </c>
      <c r="U13" s="39">
        <v>0</v>
      </c>
      <c r="V13" s="40"/>
      <c r="W13" s="39">
        <v>0</v>
      </c>
      <c r="X13" s="39">
        <v>0</v>
      </c>
      <c r="Y13" s="39">
        <v>0</v>
      </c>
      <c r="Z13" s="39">
        <v>0</v>
      </c>
      <c r="AA13" s="39">
        <v>0</v>
      </c>
      <c r="AB13" s="39">
        <v>0</v>
      </c>
      <c r="AC13" s="39">
        <v>0</v>
      </c>
      <c r="AD13" s="39">
        <v>0</v>
      </c>
      <c r="AE13" s="40"/>
      <c r="AF13" s="39">
        <v>0</v>
      </c>
      <c r="AG13" s="40"/>
      <c r="AH13" s="40"/>
      <c r="AI13" s="40"/>
      <c r="AJ13" s="39">
        <v>0</v>
      </c>
      <c r="AK13" s="40"/>
      <c r="AL13" s="40"/>
      <c r="AM13" s="40"/>
      <c r="AN13" s="39">
        <v>0</v>
      </c>
      <c r="AO13" s="40"/>
      <c r="AP13" s="39">
        <v>0</v>
      </c>
      <c r="AQ13" s="40"/>
      <c r="AR13" s="40"/>
      <c r="AS13" s="40"/>
      <c r="AT13" s="39">
        <v>0</v>
      </c>
    </row>
    <row r="14" spans="1:46" ht="20.100000000000001" customHeight="1" x14ac:dyDescent="0.2">
      <c r="D14" s="2" t="s">
        <v>100</v>
      </c>
      <c r="F14" s="37">
        <v>0</v>
      </c>
      <c r="G14" s="37"/>
      <c r="H14" s="37"/>
      <c r="I14" s="37"/>
      <c r="J14" s="37">
        <v>0</v>
      </c>
      <c r="K14" s="37">
        <v>0</v>
      </c>
      <c r="L14" s="37">
        <v>0</v>
      </c>
      <c r="M14" s="37"/>
      <c r="N14" s="37">
        <v>0</v>
      </c>
      <c r="O14" s="37"/>
      <c r="P14" s="37"/>
      <c r="Q14" s="37"/>
      <c r="R14" s="37">
        <v>0</v>
      </c>
      <c r="S14" s="37">
        <v>0</v>
      </c>
      <c r="T14" s="37">
        <v>0</v>
      </c>
      <c r="U14" s="37">
        <v>0</v>
      </c>
      <c r="V14" s="37"/>
      <c r="W14" s="37">
        <v>0</v>
      </c>
      <c r="X14" s="37">
        <v>0</v>
      </c>
      <c r="Y14" s="37">
        <v>0</v>
      </c>
      <c r="Z14" s="37">
        <v>0</v>
      </c>
      <c r="AA14" s="37">
        <v>0</v>
      </c>
      <c r="AB14" s="37">
        <v>0</v>
      </c>
      <c r="AC14" s="37">
        <v>0</v>
      </c>
      <c r="AD14" s="37">
        <v>0</v>
      </c>
      <c r="AE14" s="37"/>
      <c r="AF14" s="37">
        <v>0</v>
      </c>
      <c r="AG14" s="37"/>
      <c r="AH14" s="37"/>
      <c r="AI14" s="37"/>
      <c r="AJ14" s="37">
        <v>0</v>
      </c>
      <c r="AK14" s="37"/>
      <c r="AL14" s="37"/>
      <c r="AM14" s="37"/>
      <c r="AN14" s="37">
        <v>0</v>
      </c>
      <c r="AO14" s="37"/>
      <c r="AP14" s="37">
        <v>0</v>
      </c>
      <c r="AQ14" s="37"/>
      <c r="AR14" s="37"/>
      <c r="AS14" s="37"/>
      <c r="AT14" s="37">
        <v>0</v>
      </c>
    </row>
    <row r="15" spans="1:46" ht="20.100000000000001" customHeight="1" x14ac:dyDescent="0.2">
      <c r="D15" s="38" t="s">
        <v>101</v>
      </c>
      <c r="F15" s="39">
        <v>0</v>
      </c>
      <c r="G15" s="40"/>
      <c r="H15" s="40"/>
      <c r="I15" s="40"/>
      <c r="J15" s="39">
        <v>0</v>
      </c>
      <c r="K15" s="39">
        <v>0</v>
      </c>
      <c r="L15" s="39">
        <v>0</v>
      </c>
      <c r="M15" s="40"/>
      <c r="N15" s="39">
        <v>0</v>
      </c>
      <c r="O15" s="40"/>
      <c r="P15" s="40"/>
      <c r="Q15" s="40"/>
      <c r="R15" s="39">
        <v>0</v>
      </c>
      <c r="S15" s="39">
        <v>0</v>
      </c>
      <c r="T15" s="39">
        <v>0</v>
      </c>
      <c r="U15" s="39">
        <v>0</v>
      </c>
      <c r="V15" s="40"/>
      <c r="W15" s="39">
        <v>0</v>
      </c>
      <c r="X15" s="39">
        <v>0</v>
      </c>
      <c r="Y15" s="39">
        <v>0</v>
      </c>
      <c r="Z15" s="39">
        <v>0</v>
      </c>
      <c r="AA15" s="39">
        <v>0</v>
      </c>
      <c r="AB15" s="39">
        <v>0</v>
      </c>
      <c r="AC15" s="39">
        <v>0</v>
      </c>
      <c r="AD15" s="39">
        <v>0</v>
      </c>
      <c r="AE15" s="40"/>
      <c r="AF15" s="39">
        <v>0</v>
      </c>
      <c r="AG15" s="40"/>
      <c r="AH15" s="40"/>
      <c r="AI15" s="40"/>
      <c r="AJ15" s="39">
        <v>0</v>
      </c>
      <c r="AK15" s="40"/>
      <c r="AL15" s="40"/>
      <c r="AM15" s="40"/>
      <c r="AN15" s="39">
        <v>0</v>
      </c>
      <c r="AO15" s="40"/>
      <c r="AP15" s="39">
        <v>0</v>
      </c>
      <c r="AQ15" s="40"/>
      <c r="AR15" s="40"/>
      <c r="AS15" s="40"/>
      <c r="AT15" s="39">
        <v>0</v>
      </c>
    </row>
    <row r="16" spans="1:46" ht="20.100000000000001" customHeight="1" x14ac:dyDescent="0.2">
      <c r="D16" s="2" t="s">
        <v>102</v>
      </c>
      <c r="F16" s="37">
        <v>0</v>
      </c>
      <c r="G16" s="37"/>
      <c r="H16" s="37"/>
      <c r="I16" s="37"/>
      <c r="J16" s="37">
        <v>0</v>
      </c>
      <c r="K16" s="37">
        <v>0</v>
      </c>
      <c r="L16" s="37">
        <v>0</v>
      </c>
      <c r="M16" s="37"/>
      <c r="N16" s="37">
        <v>0</v>
      </c>
      <c r="O16" s="37"/>
      <c r="P16" s="37"/>
      <c r="Q16" s="37"/>
      <c r="R16" s="37">
        <v>0</v>
      </c>
      <c r="S16" s="37">
        <v>0</v>
      </c>
      <c r="T16" s="37">
        <v>0</v>
      </c>
      <c r="U16" s="37">
        <v>0</v>
      </c>
      <c r="V16" s="37"/>
      <c r="W16" s="37">
        <v>0</v>
      </c>
      <c r="X16" s="37">
        <v>0</v>
      </c>
      <c r="Y16" s="37">
        <v>0</v>
      </c>
      <c r="Z16" s="37">
        <v>0</v>
      </c>
      <c r="AA16" s="37">
        <v>0</v>
      </c>
      <c r="AB16" s="37">
        <v>0</v>
      </c>
      <c r="AC16" s="37">
        <v>0</v>
      </c>
      <c r="AD16" s="37">
        <v>0</v>
      </c>
      <c r="AE16" s="37"/>
      <c r="AF16" s="37">
        <v>0</v>
      </c>
      <c r="AG16" s="37"/>
      <c r="AH16" s="37"/>
      <c r="AI16" s="37"/>
      <c r="AJ16" s="37">
        <v>0</v>
      </c>
      <c r="AK16" s="37"/>
      <c r="AL16" s="37"/>
      <c r="AM16" s="37"/>
      <c r="AN16" s="37">
        <v>0</v>
      </c>
      <c r="AO16" s="37"/>
      <c r="AP16" s="37">
        <v>0</v>
      </c>
      <c r="AQ16" s="37"/>
      <c r="AR16" s="37"/>
      <c r="AS16" s="37"/>
      <c r="AT16" s="37">
        <v>0</v>
      </c>
    </row>
    <row r="17" spans="1:46" ht="20.100000000000001" customHeight="1" x14ac:dyDescent="0.2">
      <c r="D17" s="38" t="s">
        <v>103</v>
      </c>
      <c r="F17" s="39">
        <v>0</v>
      </c>
      <c r="G17" s="40"/>
      <c r="H17" s="40"/>
      <c r="I17" s="40"/>
      <c r="J17" s="39">
        <v>0</v>
      </c>
      <c r="K17" s="39">
        <v>0</v>
      </c>
      <c r="L17" s="39">
        <v>0</v>
      </c>
      <c r="M17" s="40"/>
      <c r="N17" s="39">
        <v>0</v>
      </c>
      <c r="O17" s="40"/>
      <c r="P17" s="40"/>
      <c r="Q17" s="40"/>
      <c r="R17" s="39">
        <v>0</v>
      </c>
      <c r="S17" s="39">
        <v>0</v>
      </c>
      <c r="T17" s="39">
        <v>0</v>
      </c>
      <c r="U17" s="39">
        <v>0</v>
      </c>
      <c r="V17" s="40"/>
      <c r="W17" s="39">
        <v>0</v>
      </c>
      <c r="X17" s="39">
        <v>0</v>
      </c>
      <c r="Y17" s="39">
        <v>0</v>
      </c>
      <c r="Z17" s="39">
        <v>0</v>
      </c>
      <c r="AA17" s="39">
        <v>0</v>
      </c>
      <c r="AB17" s="39">
        <v>0</v>
      </c>
      <c r="AC17" s="39">
        <v>0</v>
      </c>
      <c r="AD17" s="39">
        <v>0</v>
      </c>
      <c r="AE17" s="40"/>
      <c r="AF17" s="39">
        <v>0</v>
      </c>
      <c r="AG17" s="40"/>
      <c r="AH17" s="40"/>
      <c r="AI17" s="40"/>
      <c r="AJ17" s="39">
        <v>0</v>
      </c>
      <c r="AK17" s="40"/>
      <c r="AL17" s="40"/>
      <c r="AM17" s="40"/>
      <c r="AN17" s="39">
        <v>0</v>
      </c>
      <c r="AO17" s="40"/>
      <c r="AP17" s="39">
        <v>0</v>
      </c>
      <c r="AQ17" s="40"/>
      <c r="AR17" s="40"/>
      <c r="AS17" s="40"/>
      <c r="AT17" s="39">
        <v>0</v>
      </c>
    </row>
    <row r="18" spans="1:46" ht="20.100000000000001" customHeight="1" x14ac:dyDescent="0.2">
      <c r="D18" s="2" t="s">
        <v>104</v>
      </c>
      <c r="F18" s="37">
        <v>0</v>
      </c>
      <c r="G18" s="37"/>
      <c r="H18" s="37"/>
      <c r="I18" s="37"/>
      <c r="J18" s="37">
        <v>0</v>
      </c>
      <c r="K18" s="37">
        <v>0</v>
      </c>
      <c r="L18" s="37">
        <v>0</v>
      </c>
      <c r="M18" s="37"/>
      <c r="N18" s="37">
        <v>0</v>
      </c>
      <c r="O18" s="37"/>
      <c r="P18" s="37"/>
      <c r="Q18" s="37"/>
      <c r="R18" s="37">
        <v>0</v>
      </c>
      <c r="S18" s="37">
        <v>0</v>
      </c>
      <c r="T18" s="37">
        <v>0</v>
      </c>
      <c r="U18" s="37">
        <v>0</v>
      </c>
      <c r="V18" s="37"/>
      <c r="W18" s="37">
        <v>0</v>
      </c>
      <c r="X18" s="37">
        <v>0</v>
      </c>
      <c r="Y18" s="37">
        <v>0</v>
      </c>
      <c r="Z18" s="37">
        <v>0</v>
      </c>
      <c r="AA18" s="37">
        <v>0</v>
      </c>
      <c r="AB18" s="37">
        <v>0</v>
      </c>
      <c r="AC18" s="37">
        <v>0</v>
      </c>
      <c r="AD18" s="37">
        <v>0</v>
      </c>
      <c r="AE18" s="37"/>
      <c r="AF18" s="37">
        <v>0</v>
      </c>
      <c r="AG18" s="37"/>
      <c r="AH18" s="37"/>
      <c r="AI18" s="37"/>
      <c r="AJ18" s="37">
        <v>0</v>
      </c>
      <c r="AK18" s="37"/>
      <c r="AL18" s="37"/>
      <c r="AM18" s="37"/>
      <c r="AN18" s="37">
        <v>0</v>
      </c>
      <c r="AO18" s="37"/>
      <c r="AP18" s="37">
        <v>0</v>
      </c>
      <c r="AQ18" s="37"/>
      <c r="AR18" s="37"/>
      <c r="AS18" s="37"/>
      <c r="AT18" s="37">
        <v>0</v>
      </c>
    </row>
    <row r="19" spans="1:46" ht="20.100000000000001" customHeight="1" x14ac:dyDescent="0.2">
      <c r="D19" s="38" t="s">
        <v>105</v>
      </c>
      <c r="F19" s="39">
        <v>0</v>
      </c>
      <c r="G19" s="40"/>
      <c r="H19" s="40"/>
      <c r="I19" s="40"/>
      <c r="J19" s="39">
        <v>0</v>
      </c>
      <c r="K19" s="39">
        <v>0</v>
      </c>
      <c r="L19" s="39">
        <v>0</v>
      </c>
      <c r="M19" s="40"/>
      <c r="N19" s="39">
        <v>0</v>
      </c>
      <c r="O19" s="40"/>
      <c r="P19" s="40"/>
      <c r="Q19" s="40"/>
      <c r="R19" s="39">
        <v>0</v>
      </c>
      <c r="S19" s="39">
        <v>0</v>
      </c>
      <c r="T19" s="39">
        <v>0</v>
      </c>
      <c r="U19" s="39">
        <v>0</v>
      </c>
      <c r="V19" s="40"/>
      <c r="W19" s="39">
        <v>0</v>
      </c>
      <c r="X19" s="39">
        <v>0</v>
      </c>
      <c r="Y19" s="39">
        <v>0</v>
      </c>
      <c r="Z19" s="39">
        <v>0</v>
      </c>
      <c r="AA19" s="39">
        <v>0</v>
      </c>
      <c r="AB19" s="39">
        <v>0</v>
      </c>
      <c r="AC19" s="39">
        <v>0</v>
      </c>
      <c r="AD19" s="39">
        <v>0</v>
      </c>
      <c r="AE19" s="40"/>
      <c r="AF19" s="39">
        <v>0</v>
      </c>
      <c r="AG19" s="40"/>
      <c r="AH19" s="40"/>
      <c r="AI19" s="40"/>
      <c r="AJ19" s="39">
        <v>0</v>
      </c>
      <c r="AK19" s="40"/>
      <c r="AL19" s="40"/>
      <c r="AM19" s="40"/>
      <c r="AN19" s="39">
        <v>0</v>
      </c>
      <c r="AO19" s="40"/>
      <c r="AP19" s="39">
        <v>0</v>
      </c>
      <c r="AQ19" s="40"/>
      <c r="AR19" s="40"/>
      <c r="AS19" s="40"/>
      <c r="AT19" s="39">
        <v>0</v>
      </c>
    </row>
    <row r="20" spans="1:46" ht="20.100000000000001" customHeight="1" x14ac:dyDescent="0.2">
      <c r="D20" s="2" t="s">
        <v>106</v>
      </c>
      <c r="F20" s="37">
        <v>0</v>
      </c>
      <c r="G20" s="37"/>
      <c r="H20" s="37"/>
      <c r="I20" s="37"/>
      <c r="J20" s="37">
        <v>0</v>
      </c>
      <c r="K20" s="37">
        <v>0</v>
      </c>
      <c r="L20" s="37">
        <v>0</v>
      </c>
      <c r="M20" s="37"/>
      <c r="N20" s="37">
        <v>0</v>
      </c>
      <c r="O20" s="37"/>
      <c r="P20" s="37"/>
      <c r="Q20" s="37"/>
      <c r="R20" s="37">
        <v>0</v>
      </c>
      <c r="S20" s="37">
        <v>0</v>
      </c>
      <c r="T20" s="37">
        <v>0</v>
      </c>
      <c r="U20" s="37">
        <v>0</v>
      </c>
      <c r="V20" s="37"/>
      <c r="W20" s="37">
        <v>0</v>
      </c>
      <c r="X20" s="37">
        <v>0</v>
      </c>
      <c r="Y20" s="37">
        <v>0</v>
      </c>
      <c r="Z20" s="37">
        <v>0</v>
      </c>
      <c r="AA20" s="37">
        <v>0</v>
      </c>
      <c r="AB20" s="37">
        <v>0</v>
      </c>
      <c r="AC20" s="37">
        <v>0</v>
      </c>
      <c r="AD20" s="37">
        <v>0</v>
      </c>
      <c r="AE20" s="37"/>
      <c r="AF20" s="37">
        <v>0</v>
      </c>
      <c r="AG20" s="37"/>
      <c r="AH20" s="37"/>
      <c r="AI20" s="37"/>
      <c r="AJ20" s="37">
        <v>0</v>
      </c>
      <c r="AK20" s="37"/>
      <c r="AL20" s="37"/>
      <c r="AM20" s="37"/>
      <c r="AN20" s="37">
        <v>0</v>
      </c>
      <c r="AO20" s="37"/>
      <c r="AP20" s="37">
        <v>0</v>
      </c>
      <c r="AQ20" s="37"/>
      <c r="AR20" s="37"/>
      <c r="AS20" s="37"/>
      <c r="AT20" s="37">
        <v>0</v>
      </c>
    </row>
    <row r="21" spans="1:46" ht="20.100000000000001" customHeight="1" x14ac:dyDescent="0.2">
      <c r="D21" s="38" t="s">
        <v>107</v>
      </c>
      <c r="F21" s="39">
        <v>0</v>
      </c>
      <c r="G21" s="40"/>
      <c r="H21" s="40"/>
      <c r="I21" s="40"/>
      <c r="J21" s="39">
        <v>0</v>
      </c>
      <c r="K21" s="39">
        <v>0</v>
      </c>
      <c r="L21" s="39">
        <v>0</v>
      </c>
      <c r="M21" s="40"/>
      <c r="N21" s="39">
        <v>0</v>
      </c>
      <c r="O21" s="40"/>
      <c r="P21" s="40"/>
      <c r="Q21" s="40"/>
      <c r="R21" s="39">
        <v>0</v>
      </c>
      <c r="S21" s="39">
        <v>0</v>
      </c>
      <c r="T21" s="39">
        <v>0</v>
      </c>
      <c r="U21" s="39">
        <v>0</v>
      </c>
      <c r="V21" s="40"/>
      <c r="W21" s="39">
        <v>0</v>
      </c>
      <c r="X21" s="39">
        <v>0</v>
      </c>
      <c r="Y21" s="39">
        <v>0</v>
      </c>
      <c r="Z21" s="39">
        <v>0</v>
      </c>
      <c r="AA21" s="39">
        <v>0</v>
      </c>
      <c r="AB21" s="39">
        <v>0</v>
      </c>
      <c r="AC21" s="39">
        <v>0</v>
      </c>
      <c r="AD21" s="39">
        <v>0</v>
      </c>
      <c r="AE21" s="40"/>
      <c r="AF21" s="39">
        <v>0</v>
      </c>
      <c r="AG21" s="40"/>
      <c r="AH21" s="40"/>
      <c r="AI21" s="40"/>
      <c r="AJ21" s="39">
        <v>0</v>
      </c>
      <c r="AK21" s="40"/>
      <c r="AL21" s="40"/>
      <c r="AM21" s="40"/>
      <c r="AN21" s="39">
        <v>0</v>
      </c>
      <c r="AO21" s="40"/>
      <c r="AP21" s="39">
        <v>0</v>
      </c>
      <c r="AQ21" s="40"/>
      <c r="AR21" s="40"/>
      <c r="AS21" s="40"/>
      <c r="AT21" s="39">
        <v>0</v>
      </c>
    </row>
    <row r="22" spans="1:46" ht="20.100000000000001" customHeight="1" x14ac:dyDescent="0.2">
      <c r="D22" s="2" t="s">
        <v>108</v>
      </c>
      <c r="F22" s="37">
        <v>0</v>
      </c>
      <c r="G22" s="37"/>
      <c r="H22" s="37"/>
      <c r="I22" s="37"/>
      <c r="J22" s="37">
        <v>0</v>
      </c>
      <c r="K22" s="37">
        <v>0</v>
      </c>
      <c r="L22" s="37">
        <v>0</v>
      </c>
      <c r="M22" s="37"/>
      <c r="N22" s="37">
        <v>0</v>
      </c>
      <c r="O22" s="37"/>
      <c r="P22" s="37"/>
      <c r="Q22" s="37"/>
      <c r="R22" s="37">
        <v>0</v>
      </c>
      <c r="S22" s="37">
        <v>0</v>
      </c>
      <c r="T22" s="37">
        <v>0</v>
      </c>
      <c r="U22" s="37">
        <v>0</v>
      </c>
      <c r="V22" s="37"/>
      <c r="W22" s="37">
        <v>0</v>
      </c>
      <c r="X22" s="37">
        <v>0</v>
      </c>
      <c r="Y22" s="37">
        <v>0</v>
      </c>
      <c r="Z22" s="37">
        <v>0</v>
      </c>
      <c r="AA22" s="37">
        <v>0</v>
      </c>
      <c r="AB22" s="37">
        <v>0</v>
      </c>
      <c r="AC22" s="37">
        <v>0</v>
      </c>
      <c r="AD22" s="37">
        <v>0</v>
      </c>
      <c r="AE22" s="37"/>
      <c r="AF22" s="37">
        <v>0</v>
      </c>
      <c r="AG22" s="37"/>
      <c r="AH22" s="37"/>
      <c r="AI22" s="37"/>
      <c r="AJ22" s="37">
        <v>0</v>
      </c>
      <c r="AK22" s="37"/>
      <c r="AL22" s="37"/>
      <c r="AM22" s="37"/>
      <c r="AN22" s="37">
        <v>0</v>
      </c>
      <c r="AO22" s="37"/>
      <c r="AP22" s="37">
        <v>0</v>
      </c>
      <c r="AQ22" s="37"/>
      <c r="AR22" s="37"/>
      <c r="AS22" s="37"/>
      <c r="AT22" s="37">
        <v>0</v>
      </c>
    </row>
    <row r="23" spans="1:46" ht="20.100000000000001" customHeight="1" x14ac:dyDescent="0.2">
      <c r="D23" s="38" t="s">
        <v>109</v>
      </c>
      <c r="F23" s="39">
        <v>0</v>
      </c>
      <c r="G23" s="40"/>
      <c r="H23" s="40"/>
      <c r="I23" s="40"/>
      <c r="J23" s="39">
        <v>0</v>
      </c>
      <c r="K23" s="39">
        <v>0</v>
      </c>
      <c r="L23" s="39">
        <v>0</v>
      </c>
      <c r="M23" s="40"/>
      <c r="N23" s="39">
        <v>0</v>
      </c>
      <c r="O23" s="40"/>
      <c r="P23" s="40"/>
      <c r="Q23" s="40"/>
      <c r="R23" s="39">
        <v>0</v>
      </c>
      <c r="S23" s="39">
        <v>0</v>
      </c>
      <c r="T23" s="39">
        <v>0</v>
      </c>
      <c r="U23" s="39">
        <v>0</v>
      </c>
      <c r="V23" s="40"/>
      <c r="W23" s="39">
        <v>0</v>
      </c>
      <c r="X23" s="39">
        <v>0</v>
      </c>
      <c r="Y23" s="39">
        <v>0</v>
      </c>
      <c r="Z23" s="39">
        <v>0</v>
      </c>
      <c r="AA23" s="39">
        <v>0</v>
      </c>
      <c r="AB23" s="39">
        <v>0</v>
      </c>
      <c r="AC23" s="39">
        <v>0</v>
      </c>
      <c r="AD23" s="39">
        <v>0</v>
      </c>
      <c r="AE23" s="40"/>
      <c r="AF23" s="39">
        <v>0</v>
      </c>
      <c r="AG23" s="40"/>
      <c r="AH23" s="40"/>
      <c r="AI23" s="40"/>
      <c r="AJ23" s="39">
        <v>0</v>
      </c>
      <c r="AK23" s="40"/>
      <c r="AL23" s="40"/>
      <c r="AM23" s="40"/>
      <c r="AN23" s="39">
        <v>0</v>
      </c>
      <c r="AO23" s="40"/>
      <c r="AP23" s="39">
        <v>0</v>
      </c>
      <c r="AQ23" s="40"/>
      <c r="AR23" s="40"/>
      <c r="AS23" s="40"/>
      <c r="AT23" s="39">
        <v>0</v>
      </c>
    </row>
    <row r="24" spans="1:46" ht="20.100000000000001" customHeight="1" x14ac:dyDescent="0.2">
      <c r="D24" s="2" t="s">
        <v>110</v>
      </c>
      <c r="F24" s="37">
        <v>0</v>
      </c>
      <c r="G24" s="37"/>
      <c r="H24" s="37"/>
      <c r="I24" s="37"/>
      <c r="J24" s="37">
        <v>0</v>
      </c>
      <c r="K24" s="37">
        <v>0</v>
      </c>
      <c r="L24" s="37">
        <v>0</v>
      </c>
      <c r="M24" s="37"/>
      <c r="N24" s="37">
        <v>0</v>
      </c>
      <c r="O24" s="37"/>
      <c r="P24" s="37"/>
      <c r="Q24" s="37"/>
      <c r="R24" s="37">
        <v>0</v>
      </c>
      <c r="S24" s="37">
        <v>0</v>
      </c>
      <c r="T24" s="37">
        <v>0</v>
      </c>
      <c r="U24" s="37">
        <v>0</v>
      </c>
      <c r="V24" s="37"/>
      <c r="W24" s="37">
        <v>0</v>
      </c>
      <c r="X24" s="37">
        <v>0</v>
      </c>
      <c r="Y24" s="37">
        <v>0</v>
      </c>
      <c r="Z24" s="37">
        <v>0</v>
      </c>
      <c r="AA24" s="37">
        <v>0</v>
      </c>
      <c r="AB24" s="37">
        <v>0</v>
      </c>
      <c r="AC24" s="37">
        <v>0</v>
      </c>
      <c r="AD24" s="37">
        <v>0</v>
      </c>
      <c r="AE24" s="37"/>
      <c r="AF24" s="37">
        <v>0</v>
      </c>
      <c r="AG24" s="37"/>
      <c r="AH24" s="37"/>
      <c r="AI24" s="37"/>
      <c r="AJ24" s="37">
        <v>0</v>
      </c>
      <c r="AK24" s="37"/>
      <c r="AL24" s="37"/>
      <c r="AM24" s="37"/>
      <c r="AN24" s="37">
        <v>0</v>
      </c>
      <c r="AO24" s="37"/>
      <c r="AP24" s="37">
        <v>0</v>
      </c>
      <c r="AQ24" s="37"/>
      <c r="AR24" s="37"/>
      <c r="AS24" s="37"/>
      <c r="AT24" s="37">
        <v>0</v>
      </c>
    </row>
    <row r="25" spans="1:46" ht="20.100000000000001" customHeight="1" x14ac:dyDescent="0.2">
      <c r="D25" s="38" t="s">
        <v>111</v>
      </c>
      <c r="F25" s="39">
        <v>0</v>
      </c>
      <c r="G25" s="40"/>
      <c r="H25" s="40"/>
      <c r="I25" s="40"/>
      <c r="J25" s="39">
        <v>0</v>
      </c>
      <c r="K25" s="39">
        <v>0</v>
      </c>
      <c r="L25" s="39">
        <v>0</v>
      </c>
      <c r="M25" s="40"/>
      <c r="N25" s="39">
        <v>0</v>
      </c>
      <c r="O25" s="40"/>
      <c r="P25" s="40"/>
      <c r="Q25" s="40"/>
      <c r="R25" s="39">
        <v>0</v>
      </c>
      <c r="S25" s="39">
        <v>0</v>
      </c>
      <c r="T25" s="39">
        <v>0</v>
      </c>
      <c r="U25" s="39">
        <v>0</v>
      </c>
      <c r="V25" s="40"/>
      <c r="W25" s="39">
        <v>0</v>
      </c>
      <c r="X25" s="39">
        <v>0</v>
      </c>
      <c r="Y25" s="39">
        <v>0</v>
      </c>
      <c r="Z25" s="39">
        <v>0</v>
      </c>
      <c r="AA25" s="39">
        <v>0</v>
      </c>
      <c r="AB25" s="39">
        <v>0</v>
      </c>
      <c r="AC25" s="39">
        <v>0</v>
      </c>
      <c r="AD25" s="39">
        <v>0</v>
      </c>
      <c r="AE25" s="40"/>
      <c r="AF25" s="39">
        <v>0</v>
      </c>
      <c r="AG25" s="40"/>
      <c r="AH25" s="40"/>
      <c r="AI25" s="40"/>
      <c r="AJ25" s="39">
        <v>0</v>
      </c>
      <c r="AK25" s="40"/>
      <c r="AL25" s="40"/>
      <c r="AM25" s="40"/>
      <c r="AN25" s="39">
        <v>0</v>
      </c>
      <c r="AO25" s="40"/>
      <c r="AP25" s="39">
        <v>0</v>
      </c>
      <c r="AQ25" s="40"/>
      <c r="AR25" s="40"/>
      <c r="AS25" s="40"/>
      <c r="AT25" s="39">
        <v>0</v>
      </c>
    </row>
    <row r="26" spans="1:46" ht="20.100000000000001" customHeight="1" x14ac:dyDescent="0.2">
      <c r="D26" s="41" t="s">
        <v>366</v>
      </c>
      <c r="F26" s="40">
        <v>0</v>
      </c>
      <c r="G26" s="40"/>
      <c r="H26" s="40"/>
      <c r="I26" s="40"/>
      <c r="J26" s="40">
        <v>0</v>
      </c>
      <c r="K26" s="40">
        <v>0</v>
      </c>
      <c r="L26" s="40">
        <v>0</v>
      </c>
      <c r="M26" s="40"/>
      <c r="N26" s="40">
        <v>0</v>
      </c>
      <c r="O26" s="40"/>
      <c r="P26" s="40"/>
      <c r="Q26" s="40"/>
      <c r="R26" s="40">
        <v>0</v>
      </c>
      <c r="S26" s="40">
        <v>0</v>
      </c>
      <c r="T26" s="40">
        <v>0</v>
      </c>
      <c r="U26" s="40">
        <v>0</v>
      </c>
      <c r="V26" s="40"/>
      <c r="W26" s="40">
        <v>0</v>
      </c>
      <c r="X26" s="40">
        <v>0</v>
      </c>
      <c r="Y26" s="40">
        <v>0</v>
      </c>
      <c r="Z26" s="40">
        <v>0</v>
      </c>
      <c r="AA26" s="40">
        <v>0</v>
      </c>
      <c r="AB26" s="40">
        <v>0</v>
      </c>
      <c r="AC26" s="40">
        <v>0</v>
      </c>
      <c r="AD26" s="40">
        <v>0</v>
      </c>
      <c r="AE26" s="40"/>
      <c r="AF26" s="40">
        <v>0</v>
      </c>
      <c r="AG26" s="40"/>
      <c r="AH26" s="40"/>
      <c r="AI26" s="40"/>
      <c r="AJ26" s="40">
        <v>0</v>
      </c>
      <c r="AK26" s="40"/>
      <c r="AL26" s="40"/>
      <c r="AM26" s="40"/>
      <c r="AN26" s="40">
        <v>0</v>
      </c>
      <c r="AO26" s="40"/>
      <c r="AP26" s="40">
        <v>0</v>
      </c>
      <c r="AQ26" s="40"/>
      <c r="AR26" s="40"/>
      <c r="AS26" s="40"/>
      <c r="AT26" s="40">
        <v>0</v>
      </c>
    </row>
    <row r="27" spans="1:46" ht="20.100000000000001" customHeight="1" x14ac:dyDescent="0.2">
      <c r="D27" s="38" t="s">
        <v>367</v>
      </c>
      <c r="F27" s="39">
        <v>0</v>
      </c>
      <c r="G27" s="40"/>
      <c r="H27" s="40"/>
      <c r="I27" s="40"/>
      <c r="J27" s="39">
        <v>0</v>
      </c>
      <c r="K27" s="39">
        <v>0</v>
      </c>
      <c r="L27" s="39">
        <v>0</v>
      </c>
      <c r="M27" s="40"/>
      <c r="N27" s="39">
        <v>0</v>
      </c>
      <c r="O27" s="40"/>
      <c r="P27" s="40"/>
      <c r="Q27" s="40"/>
      <c r="R27" s="39">
        <v>0</v>
      </c>
      <c r="S27" s="39">
        <v>0</v>
      </c>
      <c r="T27" s="39">
        <v>0</v>
      </c>
      <c r="U27" s="39">
        <v>0</v>
      </c>
      <c r="V27" s="40"/>
      <c r="W27" s="39">
        <v>0</v>
      </c>
      <c r="X27" s="39">
        <v>0</v>
      </c>
      <c r="Y27" s="39">
        <v>0</v>
      </c>
      <c r="Z27" s="39">
        <v>0</v>
      </c>
      <c r="AA27" s="39">
        <v>0</v>
      </c>
      <c r="AB27" s="39">
        <v>0</v>
      </c>
      <c r="AC27" s="39">
        <v>0</v>
      </c>
      <c r="AD27" s="39">
        <v>0</v>
      </c>
      <c r="AE27" s="40"/>
      <c r="AF27" s="39">
        <v>0</v>
      </c>
      <c r="AG27" s="40"/>
      <c r="AH27" s="40"/>
      <c r="AI27" s="40"/>
      <c r="AJ27" s="39">
        <v>0</v>
      </c>
      <c r="AK27" s="40"/>
      <c r="AL27" s="40"/>
      <c r="AM27" s="40"/>
      <c r="AN27" s="39">
        <v>0</v>
      </c>
      <c r="AO27" s="40"/>
      <c r="AP27" s="39">
        <v>0</v>
      </c>
      <c r="AQ27" s="40"/>
      <c r="AR27" s="40"/>
      <c r="AS27" s="40"/>
      <c r="AT27" s="39">
        <v>0</v>
      </c>
    </row>
    <row r="28" spans="1:46"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spans="1:46" s="1" customFormat="1" ht="20.100000000000001" customHeight="1" x14ac:dyDescent="0.25">
      <c r="A29" s="3"/>
      <c r="B29" s="6"/>
      <c r="C29" s="42" t="s">
        <v>112</v>
      </c>
      <c r="D29" s="43"/>
      <c r="E29" s="5"/>
      <c r="F29" s="44">
        <v>0</v>
      </c>
      <c r="G29" s="45"/>
      <c r="H29" s="45"/>
      <c r="I29" s="45"/>
      <c r="J29" s="44">
        <v>0</v>
      </c>
      <c r="K29" s="44">
        <v>0</v>
      </c>
      <c r="L29" s="44">
        <v>0</v>
      </c>
      <c r="M29" s="45"/>
      <c r="N29" s="44">
        <v>0</v>
      </c>
      <c r="O29" s="45"/>
      <c r="P29" s="45"/>
      <c r="Q29" s="45"/>
      <c r="R29" s="44">
        <v>0</v>
      </c>
      <c r="S29" s="44">
        <v>0</v>
      </c>
      <c r="T29" s="44">
        <v>0</v>
      </c>
      <c r="U29" s="44">
        <v>0</v>
      </c>
      <c r="V29" s="45"/>
      <c r="W29" s="44">
        <v>0</v>
      </c>
      <c r="X29" s="44">
        <v>0</v>
      </c>
      <c r="Y29" s="44">
        <v>0</v>
      </c>
      <c r="Z29" s="44">
        <v>0</v>
      </c>
      <c r="AA29" s="44">
        <v>0</v>
      </c>
      <c r="AB29" s="44">
        <v>0</v>
      </c>
      <c r="AC29" s="44">
        <v>0</v>
      </c>
      <c r="AD29" s="44">
        <v>0</v>
      </c>
      <c r="AE29" s="45"/>
      <c r="AF29" s="44">
        <v>0</v>
      </c>
      <c r="AG29" s="45"/>
      <c r="AH29" s="45"/>
      <c r="AI29" s="45"/>
      <c r="AJ29" s="44">
        <v>0</v>
      </c>
      <c r="AK29" s="45"/>
      <c r="AL29" s="45"/>
      <c r="AM29" s="45"/>
      <c r="AN29" s="44">
        <v>0</v>
      </c>
      <c r="AO29" s="45"/>
      <c r="AP29" s="44">
        <v>0</v>
      </c>
      <c r="AQ29" s="45"/>
      <c r="AR29" s="45"/>
      <c r="AS29" s="45"/>
      <c r="AT29" s="44">
        <v>0</v>
      </c>
    </row>
    <row r="30" spans="1:46"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spans="1:46"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spans="1:46" ht="20.100000000000001" customHeight="1" x14ac:dyDescent="0.2">
      <c r="D32" s="2" t="s">
        <v>98</v>
      </c>
      <c r="F32" s="37">
        <v>0</v>
      </c>
      <c r="G32" s="37"/>
      <c r="H32" s="37"/>
      <c r="I32" s="37"/>
      <c r="J32" s="37">
        <v>0</v>
      </c>
      <c r="K32" s="37">
        <v>0</v>
      </c>
      <c r="L32" s="37">
        <v>0</v>
      </c>
      <c r="M32" s="37"/>
      <c r="N32" s="37">
        <v>0</v>
      </c>
      <c r="O32" s="37"/>
      <c r="P32" s="37"/>
      <c r="Q32" s="37"/>
      <c r="R32" s="37">
        <v>0</v>
      </c>
      <c r="S32" s="37">
        <v>0</v>
      </c>
      <c r="T32" s="37">
        <v>0</v>
      </c>
      <c r="U32" s="37">
        <v>0</v>
      </c>
      <c r="V32" s="37"/>
      <c r="W32" s="37">
        <v>0</v>
      </c>
      <c r="X32" s="37">
        <v>0</v>
      </c>
      <c r="Y32" s="37">
        <v>0</v>
      </c>
      <c r="Z32" s="37">
        <v>0</v>
      </c>
      <c r="AA32" s="37">
        <v>0</v>
      </c>
      <c r="AB32" s="37">
        <v>0</v>
      </c>
      <c r="AC32" s="37">
        <v>0</v>
      </c>
      <c r="AD32" s="37">
        <v>0</v>
      </c>
      <c r="AE32" s="37"/>
      <c r="AF32" s="37">
        <v>0</v>
      </c>
      <c r="AG32" s="37"/>
      <c r="AH32" s="37"/>
      <c r="AI32" s="37"/>
      <c r="AJ32" s="37">
        <v>0</v>
      </c>
      <c r="AK32" s="37"/>
      <c r="AL32" s="37"/>
      <c r="AM32" s="37"/>
      <c r="AN32" s="37">
        <v>0</v>
      </c>
      <c r="AO32" s="37"/>
      <c r="AP32" s="37">
        <v>0</v>
      </c>
      <c r="AQ32" s="37"/>
      <c r="AR32" s="37"/>
      <c r="AS32" s="37"/>
      <c r="AT32" s="37">
        <v>0</v>
      </c>
    </row>
    <row r="33" spans="4:46" ht="20.100000000000001" customHeight="1" x14ac:dyDescent="0.2">
      <c r="D33" s="38" t="s">
        <v>99</v>
      </c>
      <c r="F33" s="39">
        <v>0</v>
      </c>
      <c r="G33" s="40"/>
      <c r="H33" s="40"/>
      <c r="I33" s="40"/>
      <c r="J33" s="39">
        <v>0</v>
      </c>
      <c r="K33" s="39">
        <v>0</v>
      </c>
      <c r="L33" s="39">
        <v>0</v>
      </c>
      <c r="M33" s="40"/>
      <c r="N33" s="39">
        <v>0</v>
      </c>
      <c r="O33" s="40"/>
      <c r="P33" s="40"/>
      <c r="Q33" s="40"/>
      <c r="R33" s="39">
        <v>0</v>
      </c>
      <c r="S33" s="39">
        <v>0</v>
      </c>
      <c r="T33" s="39">
        <v>0</v>
      </c>
      <c r="U33" s="39">
        <v>0</v>
      </c>
      <c r="V33" s="40"/>
      <c r="W33" s="39">
        <v>0</v>
      </c>
      <c r="X33" s="39">
        <v>0</v>
      </c>
      <c r="Y33" s="39">
        <v>0</v>
      </c>
      <c r="Z33" s="39">
        <v>0</v>
      </c>
      <c r="AA33" s="39">
        <v>0</v>
      </c>
      <c r="AB33" s="39">
        <v>0</v>
      </c>
      <c r="AC33" s="39">
        <v>0</v>
      </c>
      <c r="AD33" s="39">
        <v>0</v>
      </c>
      <c r="AE33" s="40"/>
      <c r="AF33" s="39">
        <v>0</v>
      </c>
      <c r="AG33" s="40"/>
      <c r="AH33" s="40"/>
      <c r="AI33" s="40"/>
      <c r="AJ33" s="39">
        <v>0</v>
      </c>
      <c r="AK33" s="40"/>
      <c r="AL33" s="40"/>
      <c r="AM33" s="40"/>
      <c r="AN33" s="39">
        <v>0</v>
      </c>
      <c r="AO33" s="40"/>
      <c r="AP33" s="39">
        <v>0</v>
      </c>
      <c r="AQ33" s="40"/>
      <c r="AR33" s="40"/>
      <c r="AS33" s="40"/>
      <c r="AT33" s="39">
        <v>0</v>
      </c>
    </row>
    <row r="34" spans="4:46" ht="20.100000000000001" customHeight="1" x14ac:dyDescent="0.2">
      <c r="D34" s="2" t="s">
        <v>113</v>
      </c>
      <c r="F34" s="37">
        <v>0</v>
      </c>
      <c r="G34" s="37"/>
      <c r="H34" s="37"/>
      <c r="I34" s="37"/>
      <c r="J34" s="37">
        <v>0</v>
      </c>
      <c r="K34" s="37">
        <v>0</v>
      </c>
      <c r="L34" s="37">
        <v>0</v>
      </c>
      <c r="M34" s="37"/>
      <c r="N34" s="37">
        <v>0</v>
      </c>
      <c r="O34" s="37"/>
      <c r="P34" s="37"/>
      <c r="Q34" s="37"/>
      <c r="R34" s="37">
        <v>0</v>
      </c>
      <c r="S34" s="37">
        <v>0</v>
      </c>
      <c r="T34" s="37">
        <v>0</v>
      </c>
      <c r="U34" s="37">
        <v>0</v>
      </c>
      <c r="V34" s="37"/>
      <c r="W34" s="37">
        <v>0</v>
      </c>
      <c r="X34" s="37">
        <v>0</v>
      </c>
      <c r="Y34" s="37">
        <v>0</v>
      </c>
      <c r="Z34" s="37">
        <v>0</v>
      </c>
      <c r="AA34" s="37">
        <v>0</v>
      </c>
      <c r="AB34" s="37">
        <v>0</v>
      </c>
      <c r="AC34" s="37">
        <v>0</v>
      </c>
      <c r="AD34" s="37">
        <v>0</v>
      </c>
      <c r="AE34" s="37"/>
      <c r="AF34" s="37">
        <v>0</v>
      </c>
      <c r="AG34" s="37"/>
      <c r="AH34" s="37"/>
      <c r="AI34" s="37"/>
      <c r="AJ34" s="37">
        <v>0</v>
      </c>
      <c r="AK34" s="37"/>
      <c r="AL34" s="37"/>
      <c r="AM34" s="37"/>
      <c r="AN34" s="37">
        <v>0</v>
      </c>
      <c r="AO34" s="37"/>
      <c r="AP34" s="37">
        <v>0</v>
      </c>
      <c r="AQ34" s="37"/>
      <c r="AR34" s="37"/>
      <c r="AS34" s="37"/>
      <c r="AT34" s="37">
        <v>0</v>
      </c>
    </row>
    <row r="35" spans="4:46" ht="20.100000000000001" customHeight="1" x14ac:dyDescent="0.2">
      <c r="D35" s="38" t="s">
        <v>114</v>
      </c>
      <c r="F35" s="39">
        <v>0</v>
      </c>
      <c r="G35" s="40"/>
      <c r="H35" s="40"/>
      <c r="I35" s="40"/>
      <c r="J35" s="39">
        <v>0</v>
      </c>
      <c r="K35" s="39">
        <v>0</v>
      </c>
      <c r="L35" s="39">
        <v>0</v>
      </c>
      <c r="M35" s="40"/>
      <c r="N35" s="39">
        <v>0</v>
      </c>
      <c r="O35" s="40"/>
      <c r="P35" s="40"/>
      <c r="Q35" s="40"/>
      <c r="R35" s="39">
        <v>0</v>
      </c>
      <c r="S35" s="39">
        <v>0</v>
      </c>
      <c r="T35" s="39">
        <v>0</v>
      </c>
      <c r="U35" s="39">
        <v>0</v>
      </c>
      <c r="V35" s="40"/>
      <c r="W35" s="39">
        <v>0</v>
      </c>
      <c r="X35" s="39">
        <v>0</v>
      </c>
      <c r="Y35" s="39">
        <v>0</v>
      </c>
      <c r="Z35" s="39">
        <v>0</v>
      </c>
      <c r="AA35" s="39">
        <v>0</v>
      </c>
      <c r="AB35" s="39">
        <v>0</v>
      </c>
      <c r="AC35" s="39">
        <v>0</v>
      </c>
      <c r="AD35" s="39">
        <v>0</v>
      </c>
      <c r="AE35" s="40"/>
      <c r="AF35" s="39">
        <v>0</v>
      </c>
      <c r="AG35" s="40"/>
      <c r="AH35" s="40"/>
      <c r="AI35" s="40"/>
      <c r="AJ35" s="39">
        <v>0</v>
      </c>
      <c r="AK35" s="40"/>
      <c r="AL35" s="40"/>
      <c r="AM35" s="40"/>
      <c r="AN35" s="39">
        <v>0</v>
      </c>
      <c r="AO35" s="40"/>
      <c r="AP35" s="39">
        <v>0</v>
      </c>
      <c r="AQ35" s="40"/>
      <c r="AR35" s="40"/>
      <c r="AS35" s="40"/>
      <c r="AT35" s="39">
        <v>0</v>
      </c>
    </row>
    <row r="36" spans="4:46" ht="20.100000000000001" customHeight="1" x14ac:dyDescent="0.2">
      <c r="D36" s="2" t="s">
        <v>115</v>
      </c>
      <c r="F36" s="37">
        <v>0</v>
      </c>
      <c r="G36" s="37"/>
      <c r="H36" s="37"/>
      <c r="I36" s="37"/>
      <c r="J36" s="37">
        <v>0</v>
      </c>
      <c r="K36" s="37">
        <v>0</v>
      </c>
      <c r="L36" s="37">
        <v>0</v>
      </c>
      <c r="M36" s="37"/>
      <c r="N36" s="37">
        <v>0</v>
      </c>
      <c r="O36" s="37"/>
      <c r="P36" s="37"/>
      <c r="Q36" s="37"/>
      <c r="R36" s="37">
        <v>0</v>
      </c>
      <c r="S36" s="37">
        <v>0</v>
      </c>
      <c r="T36" s="37">
        <v>0</v>
      </c>
      <c r="U36" s="37">
        <v>0</v>
      </c>
      <c r="V36" s="37"/>
      <c r="W36" s="37">
        <v>0</v>
      </c>
      <c r="X36" s="37">
        <v>0</v>
      </c>
      <c r="Y36" s="37">
        <v>0</v>
      </c>
      <c r="Z36" s="37">
        <v>0</v>
      </c>
      <c r="AA36" s="37">
        <v>0</v>
      </c>
      <c r="AB36" s="37">
        <v>0</v>
      </c>
      <c r="AC36" s="37">
        <v>0</v>
      </c>
      <c r="AD36" s="37">
        <v>0</v>
      </c>
      <c r="AE36" s="37"/>
      <c r="AF36" s="37">
        <v>0</v>
      </c>
      <c r="AG36" s="37"/>
      <c r="AH36" s="37"/>
      <c r="AI36" s="37"/>
      <c r="AJ36" s="37">
        <v>0</v>
      </c>
      <c r="AK36" s="37"/>
      <c r="AL36" s="37"/>
      <c r="AM36" s="37"/>
      <c r="AN36" s="37">
        <v>0</v>
      </c>
      <c r="AO36" s="37"/>
      <c r="AP36" s="37">
        <v>0</v>
      </c>
      <c r="AQ36" s="37"/>
      <c r="AR36" s="37"/>
      <c r="AS36" s="37"/>
      <c r="AT36" s="37">
        <v>0</v>
      </c>
    </row>
    <row r="37" spans="4:46" ht="20.100000000000001" customHeight="1" x14ac:dyDescent="0.2">
      <c r="D37" s="38" t="s">
        <v>116</v>
      </c>
      <c r="F37" s="39">
        <v>0</v>
      </c>
      <c r="G37" s="40"/>
      <c r="H37" s="40"/>
      <c r="I37" s="40"/>
      <c r="J37" s="39">
        <v>0</v>
      </c>
      <c r="K37" s="39">
        <v>0</v>
      </c>
      <c r="L37" s="39">
        <v>0</v>
      </c>
      <c r="M37" s="40"/>
      <c r="N37" s="39">
        <v>0</v>
      </c>
      <c r="O37" s="40"/>
      <c r="P37" s="40"/>
      <c r="Q37" s="40"/>
      <c r="R37" s="39">
        <v>0</v>
      </c>
      <c r="S37" s="39">
        <v>0</v>
      </c>
      <c r="T37" s="39">
        <v>0</v>
      </c>
      <c r="U37" s="39">
        <v>0</v>
      </c>
      <c r="V37" s="40"/>
      <c r="W37" s="39">
        <v>0</v>
      </c>
      <c r="X37" s="39">
        <v>0</v>
      </c>
      <c r="Y37" s="39">
        <v>0</v>
      </c>
      <c r="Z37" s="39">
        <v>0</v>
      </c>
      <c r="AA37" s="39">
        <v>0</v>
      </c>
      <c r="AB37" s="39">
        <v>0</v>
      </c>
      <c r="AC37" s="39">
        <v>0</v>
      </c>
      <c r="AD37" s="39">
        <v>0</v>
      </c>
      <c r="AE37" s="40"/>
      <c r="AF37" s="39">
        <v>0</v>
      </c>
      <c r="AG37" s="40"/>
      <c r="AH37" s="40"/>
      <c r="AI37" s="40"/>
      <c r="AJ37" s="39">
        <v>0</v>
      </c>
      <c r="AK37" s="40"/>
      <c r="AL37" s="40"/>
      <c r="AM37" s="40"/>
      <c r="AN37" s="39">
        <v>0</v>
      </c>
      <c r="AO37" s="40"/>
      <c r="AP37" s="39">
        <v>0</v>
      </c>
      <c r="AQ37" s="40"/>
      <c r="AR37" s="40"/>
      <c r="AS37" s="40"/>
      <c r="AT37" s="39">
        <v>0</v>
      </c>
    </row>
    <row r="38" spans="4:46" ht="20.100000000000001" customHeight="1" x14ac:dyDescent="0.2">
      <c r="D38" s="2" t="s">
        <v>117</v>
      </c>
      <c r="F38" s="37">
        <v>0</v>
      </c>
      <c r="G38" s="37"/>
      <c r="H38" s="37"/>
      <c r="I38" s="37"/>
      <c r="J38" s="37">
        <v>0</v>
      </c>
      <c r="K38" s="37">
        <v>0</v>
      </c>
      <c r="L38" s="37">
        <v>0</v>
      </c>
      <c r="M38" s="37"/>
      <c r="N38" s="37">
        <v>0</v>
      </c>
      <c r="O38" s="37"/>
      <c r="P38" s="37"/>
      <c r="Q38" s="37"/>
      <c r="R38" s="37">
        <v>0</v>
      </c>
      <c r="S38" s="37">
        <v>0</v>
      </c>
      <c r="T38" s="37">
        <v>0</v>
      </c>
      <c r="U38" s="37">
        <v>0</v>
      </c>
      <c r="V38" s="37"/>
      <c r="W38" s="37">
        <v>0</v>
      </c>
      <c r="X38" s="37">
        <v>0</v>
      </c>
      <c r="Y38" s="37">
        <v>0</v>
      </c>
      <c r="Z38" s="37">
        <v>0</v>
      </c>
      <c r="AA38" s="37">
        <v>0</v>
      </c>
      <c r="AB38" s="37">
        <v>0</v>
      </c>
      <c r="AC38" s="37">
        <v>0</v>
      </c>
      <c r="AD38" s="37">
        <v>0</v>
      </c>
      <c r="AE38" s="37"/>
      <c r="AF38" s="37">
        <v>0</v>
      </c>
      <c r="AG38" s="37"/>
      <c r="AH38" s="37"/>
      <c r="AI38" s="37"/>
      <c r="AJ38" s="37">
        <v>0</v>
      </c>
      <c r="AK38" s="37"/>
      <c r="AL38" s="37"/>
      <c r="AM38" s="37"/>
      <c r="AN38" s="37">
        <v>0</v>
      </c>
      <c r="AO38" s="37"/>
      <c r="AP38" s="37">
        <v>0</v>
      </c>
      <c r="AQ38" s="37"/>
      <c r="AR38" s="37"/>
      <c r="AS38" s="37"/>
      <c r="AT38" s="37">
        <v>0</v>
      </c>
    </row>
    <row r="39" spans="4:46" ht="20.100000000000001" customHeight="1" x14ac:dyDescent="0.2">
      <c r="D39" s="38" t="s">
        <v>105</v>
      </c>
      <c r="F39" s="39">
        <v>0</v>
      </c>
      <c r="G39" s="40"/>
      <c r="H39" s="40"/>
      <c r="I39" s="40"/>
      <c r="J39" s="39">
        <v>0</v>
      </c>
      <c r="K39" s="39">
        <v>0</v>
      </c>
      <c r="L39" s="39">
        <v>0</v>
      </c>
      <c r="M39" s="40"/>
      <c r="N39" s="39">
        <v>0</v>
      </c>
      <c r="O39" s="40"/>
      <c r="P39" s="40"/>
      <c r="Q39" s="40"/>
      <c r="R39" s="39">
        <v>0</v>
      </c>
      <c r="S39" s="39">
        <v>0</v>
      </c>
      <c r="T39" s="39">
        <v>0</v>
      </c>
      <c r="U39" s="39">
        <v>0</v>
      </c>
      <c r="V39" s="40"/>
      <c r="W39" s="39">
        <v>0</v>
      </c>
      <c r="X39" s="39">
        <v>0</v>
      </c>
      <c r="Y39" s="39">
        <v>0</v>
      </c>
      <c r="Z39" s="39">
        <v>0</v>
      </c>
      <c r="AA39" s="39">
        <v>0</v>
      </c>
      <c r="AB39" s="39">
        <v>0</v>
      </c>
      <c r="AC39" s="39">
        <v>0</v>
      </c>
      <c r="AD39" s="39">
        <v>0</v>
      </c>
      <c r="AE39" s="40"/>
      <c r="AF39" s="39">
        <v>0</v>
      </c>
      <c r="AG39" s="40"/>
      <c r="AH39" s="40"/>
      <c r="AI39" s="40"/>
      <c r="AJ39" s="39">
        <v>0</v>
      </c>
      <c r="AK39" s="40"/>
      <c r="AL39" s="40"/>
      <c r="AM39" s="40"/>
      <c r="AN39" s="39">
        <v>0</v>
      </c>
      <c r="AO39" s="40"/>
      <c r="AP39" s="39">
        <v>0</v>
      </c>
      <c r="AQ39" s="40"/>
      <c r="AR39" s="40"/>
      <c r="AS39" s="40"/>
      <c r="AT39" s="39">
        <v>0</v>
      </c>
    </row>
    <row r="40" spans="4:46" ht="20.100000000000001" customHeight="1" x14ac:dyDescent="0.2">
      <c r="D40" s="2" t="s">
        <v>106</v>
      </c>
      <c r="F40" s="37">
        <v>0</v>
      </c>
      <c r="G40" s="37"/>
      <c r="H40" s="37"/>
      <c r="I40" s="37"/>
      <c r="J40" s="37">
        <v>0</v>
      </c>
      <c r="K40" s="37">
        <v>0</v>
      </c>
      <c r="L40" s="37">
        <v>0</v>
      </c>
      <c r="M40" s="37"/>
      <c r="N40" s="37">
        <v>0</v>
      </c>
      <c r="O40" s="37"/>
      <c r="P40" s="37"/>
      <c r="Q40" s="37"/>
      <c r="R40" s="37">
        <v>0</v>
      </c>
      <c r="S40" s="37">
        <v>0</v>
      </c>
      <c r="T40" s="37">
        <v>0</v>
      </c>
      <c r="U40" s="37">
        <v>0</v>
      </c>
      <c r="V40" s="37"/>
      <c r="W40" s="37">
        <v>0</v>
      </c>
      <c r="X40" s="37">
        <v>0</v>
      </c>
      <c r="Y40" s="37">
        <v>0</v>
      </c>
      <c r="Z40" s="37">
        <v>0</v>
      </c>
      <c r="AA40" s="37">
        <v>0</v>
      </c>
      <c r="AB40" s="37">
        <v>0</v>
      </c>
      <c r="AC40" s="37">
        <v>0</v>
      </c>
      <c r="AD40" s="37">
        <v>0</v>
      </c>
      <c r="AE40" s="37"/>
      <c r="AF40" s="37">
        <v>0</v>
      </c>
      <c r="AG40" s="37"/>
      <c r="AH40" s="37"/>
      <c r="AI40" s="37"/>
      <c r="AJ40" s="37">
        <v>0</v>
      </c>
      <c r="AK40" s="37"/>
      <c r="AL40" s="37"/>
      <c r="AM40" s="37"/>
      <c r="AN40" s="37">
        <v>0</v>
      </c>
      <c r="AO40" s="37"/>
      <c r="AP40" s="37">
        <v>0</v>
      </c>
      <c r="AQ40" s="37"/>
      <c r="AR40" s="37"/>
      <c r="AS40" s="37"/>
      <c r="AT40" s="37">
        <v>0</v>
      </c>
    </row>
    <row r="41" spans="4:46" ht="20.100000000000001" customHeight="1" x14ac:dyDescent="0.2">
      <c r="D41" s="38" t="s">
        <v>118</v>
      </c>
      <c r="F41" s="39">
        <v>0</v>
      </c>
      <c r="G41" s="40"/>
      <c r="H41" s="40"/>
      <c r="I41" s="40"/>
      <c r="J41" s="39">
        <v>0</v>
      </c>
      <c r="K41" s="39">
        <v>0</v>
      </c>
      <c r="L41" s="39">
        <v>0</v>
      </c>
      <c r="M41" s="40"/>
      <c r="N41" s="39">
        <v>0</v>
      </c>
      <c r="O41" s="40"/>
      <c r="P41" s="40"/>
      <c r="Q41" s="40"/>
      <c r="R41" s="39">
        <v>0</v>
      </c>
      <c r="S41" s="39">
        <v>0</v>
      </c>
      <c r="T41" s="39">
        <v>0</v>
      </c>
      <c r="U41" s="39">
        <v>0</v>
      </c>
      <c r="V41" s="40"/>
      <c r="W41" s="39">
        <v>0</v>
      </c>
      <c r="X41" s="39">
        <v>0</v>
      </c>
      <c r="Y41" s="39">
        <v>0</v>
      </c>
      <c r="Z41" s="39">
        <v>0</v>
      </c>
      <c r="AA41" s="39">
        <v>0</v>
      </c>
      <c r="AB41" s="39">
        <v>0</v>
      </c>
      <c r="AC41" s="39">
        <v>0</v>
      </c>
      <c r="AD41" s="39">
        <v>0</v>
      </c>
      <c r="AE41" s="40"/>
      <c r="AF41" s="39">
        <v>0</v>
      </c>
      <c r="AG41" s="40"/>
      <c r="AH41" s="40"/>
      <c r="AI41" s="40"/>
      <c r="AJ41" s="39">
        <v>0</v>
      </c>
      <c r="AK41" s="40"/>
      <c r="AL41" s="40"/>
      <c r="AM41" s="40"/>
      <c r="AN41" s="39">
        <v>0</v>
      </c>
      <c r="AO41" s="40"/>
      <c r="AP41" s="39">
        <v>0</v>
      </c>
      <c r="AQ41" s="40"/>
      <c r="AR41" s="40"/>
      <c r="AS41" s="40"/>
      <c r="AT41" s="39">
        <v>0</v>
      </c>
    </row>
    <row r="42" spans="4:46" ht="20.100000000000001" customHeight="1" x14ac:dyDescent="0.2">
      <c r="D42" s="2" t="s">
        <v>108</v>
      </c>
      <c r="F42" s="37">
        <v>0</v>
      </c>
      <c r="G42" s="37"/>
      <c r="H42" s="37"/>
      <c r="I42" s="37"/>
      <c r="J42" s="37">
        <v>0</v>
      </c>
      <c r="K42" s="37">
        <v>0</v>
      </c>
      <c r="L42" s="37">
        <v>0</v>
      </c>
      <c r="M42" s="37"/>
      <c r="N42" s="37">
        <v>0</v>
      </c>
      <c r="O42" s="37"/>
      <c r="P42" s="37"/>
      <c r="Q42" s="37"/>
      <c r="R42" s="37">
        <v>0</v>
      </c>
      <c r="S42" s="37">
        <v>0</v>
      </c>
      <c r="T42" s="37">
        <v>0</v>
      </c>
      <c r="U42" s="37">
        <v>0</v>
      </c>
      <c r="V42" s="37"/>
      <c r="W42" s="37">
        <v>0</v>
      </c>
      <c r="X42" s="37">
        <v>0</v>
      </c>
      <c r="Y42" s="37">
        <v>0</v>
      </c>
      <c r="Z42" s="37">
        <v>0</v>
      </c>
      <c r="AA42" s="37">
        <v>0</v>
      </c>
      <c r="AB42" s="37">
        <v>0</v>
      </c>
      <c r="AC42" s="37">
        <v>0</v>
      </c>
      <c r="AD42" s="37">
        <v>0</v>
      </c>
      <c r="AE42" s="37"/>
      <c r="AF42" s="37">
        <v>0</v>
      </c>
      <c r="AG42" s="37"/>
      <c r="AH42" s="37"/>
      <c r="AI42" s="37"/>
      <c r="AJ42" s="37">
        <v>0</v>
      </c>
      <c r="AK42" s="37"/>
      <c r="AL42" s="37"/>
      <c r="AM42" s="37"/>
      <c r="AN42" s="37">
        <v>0</v>
      </c>
      <c r="AO42" s="37"/>
      <c r="AP42" s="37">
        <v>0</v>
      </c>
      <c r="AQ42" s="37"/>
      <c r="AR42" s="37"/>
      <c r="AS42" s="37"/>
      <c r="AT42" s="37">
        <v>0</v>
      </c>
    </row>
    <row r="43" spans="4:46" ht="20.100000000000001" customHeight="1" x14ac:dyDescent="0.2">
      <c r="D43" s="38" t="s">
        <v>109</v>
      </c>
      <c r="F43" s="39">
        <v>0</v>
      </c>
      <c r="G43" s="40"/>
      <c r="H43" s="40"/>
      <c r="I43" s="40"/>
      <c r="J43" s="39">
        <v>0</v>
      </c>
      <c r="K43" s="39">
        <v>0</v>
      </c>
      <c r="L43" s="39">
        <v>0</v>
      </c>
      <c r="M43" s="40"/>
      <c r="N43" s="39">
        <v>0</v>
      </c>
      <c r="O43" s="40"/>
      <c r="P43" s="40"/>
      <c r="Q43" s="40"/>
      <c r="R43" s="39">
        <v>0</v>
      </c>
      <c r="S43" s="39">
        <v>0</v>
      </c>
      <c r="T43" s="39">
        <v>0</v>
      </c>
      <c r="U43" s="39">
        <v>0</v>
      </c>
      <c r="V43" s="40"/>
      <c r="W43" s="39">
        <v>0</v>
      </c>
      <c r="X43" s="39">
        <v>0</v>
      </c>
      <c r="Y43" s="39">
        <v>0</v>
      </c>
      <c r="Z43" s="39">
        <v>0</v>
      </c>
      <c r="AA43" s="39">
        <v>0</v>
      </c>
      <c r="AB43" s="39">
        <v>0</v>
      </c>
      <c r="AC43" s="39">
        <v>0</v>
      </c>
      <c r="AD43" s="39">
        <v>0</v>
      </c>
      <c r="AE43" s="40"/>
      <c r="AF43" s="39">
        <v>0</v>
      </c>
      <c r="AG43" s="40"/>
      <c r="AH43" s="40"/>
      <c r="AI43" s="40"/>
      <c r="AJ43" s="39">
        <v>0</v>
      </c>
      <c r="AK43" s="40"/>
      <c r="AL43" s="40"/>
      <c r="AM43" s="40"/>
      <c r="AN43" s="39">
        <v>0</v>
      </c>
      <c r="AO43" s="40"/>
      <c r="AP43" s="39">
        <v>0</v>
      </c>
      <c r="AQ43" s="40"/>
      <c r="AR43" s="40"/>
      <c r="AS43" s="40"/>
      <c r="AT43" s="39">
        <v>0</v>
      </c>
    </row>
    <row r="44" spans="4:46" ht="20.100000000000001" customHeight="1" x14ac:dyDescent="0.2">
      <c r="D44" s="2" t="s">
        <v>110</v>
      </c>
      <c r="F44" s="37">
        <v>0</v>
      </c>
      <c r="G44" s="37"/>
      <c r="H44" s="37"/>
      <c r="I44" s="37"/>
      <c r="J44" s="37">
        <v>0</v>
      </c>
      <c r="K44" s="37">
        <v>0</v>
      </c>
      <c r="L44" s="37">
        <v>0</v>
      </c>
      <c r="M44" s="37"/>
      <c r="N44" s="37">
        <v>0</v>
      </c>
      <c r="O44" s="37"/>
      <c r="P44" s="37"/>
      <c r="Q44" s="37"/>
      <c r="R44" s="37">
        <v>0</v>
      </c>
      <c r="S44" s="37">
        <v>0</v>
      </c>
      <c r="T44" s="37">
        <v>0</v>
      </c>
      <c r="U44" s="37">
        <v>0</v>
      </c>
      <c r="V44" s="37"/>
      <c r="W44" s="37">
        <v>0</v>
      </c>
      <c r="X44" s="37">
        <v>0</v>
      </c>
      <c r="Y44" s="37">
        <v>0</v>
      </c>
      <c r="Z44" s="37">
        <v>0</v>
      </c>
      <c r="AA44" s="37">
        <v>0</v>
      </c>
      <c r="AB44" s="37">
        <v>0</v>
      </c>
      <c r="AC44" s="37">
        <v>0</v>
      </c>
      <c r="AD44" s="37">
        <v>0</v>
      </c>
      <c r="AE44" s="37"/>
      <c r="AF44" s="37">
        <v>0</v>
      </c>
      <c r="AG44" s="37"/>
      <c r="AH44" s="37"/>
      <c r="AI44" s="37"/>
      <c r="AJ44" s="37">
        <v>0</v>
      </c>
      <c r="AK44" s="37"/>
      <c r="AL44" s="37"/>
      <c r="AM44" s="37"/>
      <c r="AN44" s="37">
        <v>0</v>
      </c>
      <c r="AO44" s="37"/>
      <c r="AP44" s="37">
        <v>0</v>
      </c>
      <c r="AQ44" s="37"/>
      <c r="AR44" s="37"/>
      <c r="AS44" s="37"/>
      <c r="AT44" s="37">
        <v>0</v>
      </c>
    </row>
    <row r="45" spans="4:46" ht="20.100000000000001" customHeight="1" x14ac:dyDescent="0.2">
      <c r="D45" s="38" t="s">
        <v>111</v>
      </c>
      <c r="F45" s="39">
        <v>0</v>
      </c>
      <c r="G45" s="40"/>
      <c r="H45" s="40"/>
      <c r="I45" s="40"/>
      <c r="J45" s="39">
        <v>0</v>
      </c>
      <c r="K45" s="39">
        <v>0</v>
      </c>
      <c r="L45" s="39">
        <v>0</v>
      </c>
      <c r="M45" s="40"/>
      <c r="N45" s="39">
        <v>0</v>
      </c>
      <c r="O45" s="40"/>
      <c r="P45" s="40"/>
      <c r="Q45" s="40"/>
      <c r="R45" s="39">
        <v>0</v>
      </c>
      <c r="S45" s="39">
        <v>0</v>
      </c>
      <c r="T45" s="39">
        <v>0</v>
      </c>
      <c r="U45" s="39">
        <v>0</v>
      </c>
      <c r="V45" s="40"/>
      <c r="W45" s="39">
        <v>0</v>
      </c>
      <c r="X45" s="39">
        <v>0</v>
      </c>
      <c r="Y45" s="39">
        <v>0</v>
      </c>
      <c r="Z45" s="39">
        <v>0</v>
      </c>
      <c r="AA45" s="39">
        <v>0</v>
      </c>
      <c r="AB45" s="39">
        <v>0</v>
      </c>
      <c r="AC45" s="39">
        <v>0</v>
      </c>
      <c r="AD45" s="39">
        <v>0</v>
      </c>
      <c r="AE45" s="40"/>
      <c r="AF45" s="39">
        <v>0</v>
      </c>
      <c r="AG45" s="40"/>
      <c r="AH45" s="40"/>
      <c r="AI45" s="40"/>
      <c r="AJ45" s="39">
        <v>0</v>
      </c>
      <c r="AK45" s="40"/>
      <c r="AL45" s="40"/>
      <c r="AM45" s="40"/>
      <c r="AN45" s="39">
        <v>0</v>
      </c>
      <c r="AO45" s="40"/>
      <c r="AP45" s="39">
        <v>0</v>
      </c>
      <c r="AQ45" s="40"/>
      <c r="AR45" s="40"/>
      <c r="AS45" s="40"/>
      <c r="AT45" s="39">
        <v>0</v>
      </c>
    </row>
    <row r="46" spans="4:46" ht="20.100000000000001" customHeight="1" x14ac:dyDescent="0.2">
      <c r="D46" s="2" t="s">
        <v>119</v>
      </c>
      <c r="F46" s="37">
        <v>0</v>
      </c>
      <c r="G46" s="37"/>
      <c r="H46" s="37"/>
      <c r="I46" s="37"/>
      <c r="J46" s="37">
        <v>0</v>
      </c>
      <c r="K46" s="37">
        <v>0</v>
      </c>
      <c r="L46" s="37">
        <v>0</v>
      </c>
      <c r="M46" s="37"/>
      <c r="N46" s="37">
        <v>0</v>
      </c>
      <c r="O46" s="37"/>
      <c r="P46" s="37"/>
      <c r="Q46" s="37"/>
      <c r="R46" s="37">
        <v>0</v>
      </c>
      <c r="S46" s="37">
        <v>0</v>
      </c>
      <c r="T46" s="37">
        <v>0</v>
      </c>
      <c r="U46" s="37">
        <v>0</v>
      </c>
      <c r="V46" s="37"/>
      <c r="W46" s="37">
        <v>0</v>
      </c>
      <c r="X46" s="37">
        <v>0</v>
      </c>
      <c r="Y46" s="37">
        <v>0</v>
      </c>
      <c r="Z46" s="37">
        <v>0</v>
      </c>
      <c r="AA46" s="37">
        <v>0</v>
      </c>
      <c r="AB46" s="37">
        <v>0</v>
      </c>
      <c r="AC46" s="37">
        <v>0</v>
      </c>
      <c r="AD46" s="37">
        <v>0</v>
      </c>
      <c r="AE46" s="37"/>
      <c r="AF46" s="37">
        <v>0</v>
      </c>
      <c r="AG46" s="37"/>
      <c r="AH46" s="37"/>
      <c r="AI46" s="37"/>
      <c r="AJ46" s="37">
        <v>0</v>
      </c>
      <c r="AK46" s="37"/>
      <c r="AL46" s="37"/>
      <c r="AM46" s="37"/>
      <c r="AN46" s="37">
        <v>0</v>
      </c>
      <c r="AO46" s="37"/>
      <c r="AP46" s="37">
        <v>0</v>
      </c>
      <c r="AQ46" s="37"/>
      <c r="AR46" s="37"/>
      <c r="AS46" s="37"/>
      <c r="AT46" s="37">
        <v>0</v>
      </c>
    </row>
    <row r="47" spans="4:46" ht="20.100000000000001" customHeight="1" x14ac:dyDescent="0.2">
      <c r="D47" s="38" t="s">
        <v>120</v>
      </c>
      <c r="F47" s="39">
        <v>0</v>
      </c>
      <c r="G47" s="40"/>
      <c r="H47" s="40"/>
      <c r="I47" s="40"/>
      <c r="J47" s="39">
        <v>0</v>
      </c>
      <c r="K47" s="39">
        <v>0</v>
      </c>
      <c r="L47" s="39">
        <v>0</v>
      </c>
      <c r="M47" s="40"/>
      <c r="N47" s="39">
        <v>0</v>
      </c>
      <c r="O47" s="40"/>
      <c r="P47" s="40"/>
      <c r="Q47" s="40"/>
      <c r="R47" s="39">
        <v>0</v>
      </c>
      <c r="S47" s="39">
        <v>0</v>
      </c>
      <c r="T47" s="39">
        <v>0</v>
      </c>
      <c r="U47" s="39">
        <v>0</v>
      </c>
      <c r="V47" s="40"/>
      <c r="W47" s="39">
        <v>0</v>
      </c>
      <c r="X47" s="39">
        <v>0</v>
      </c>
      <c r="Y47" s="39">
        <v>0</v>
      </c>
      <c r="Z47" s="39">
        <v>0</v>
      </c>
      <c r="AA47" s="39">
        <v>0</v>
      </c>
      <c r="AB47" s="39">
        <v>0</v>
      </c>
      <c r="AC47" s="39">
        <v>0</v>
      </c>
      <c r="AD47" s="39">
        <v>0</v>
      </c>
      <c r="AE47" s="40"/>
      <c r="AF47" s="39">
        <v>0</v>
      </c>
      <c r="AG47" s="40"/>
      <c r="AH47" s="40"/>
      <c r="AI47" s="40"/>
      <c r="AJ47" s="39">
        <v>0</v>
      </c>
      <c r="AK47" s="40"/>
      <c r="AL47" s="40"/>
      <c r="AM47" s="40"/>
      <c r="AN47" s="39">
        <v>0</v>
      </c>
      <c r="AO47" s="40"/>
      <c r="AP47" s="39">
        <v>0</v>
      </c>
      <c r="AQ47" s="40"/>
      <c r="AR47" s="40"/>
      <c r="AS47" s="40"/>
      <c r="AT47" s="39">
        <v>0</v>
      </c>
    </row>
    <row r="48" spans="4:46" ht="20.100000000000001" customHeight="1" x14ac:dyDescent="0.2">
      <c r="D48" s="2" t="s">
        <v>368</v>
      </c>
      <c r="F48" s="37">
        <v>0</v>
      </c>
      <c r="G48" s="37"/>
      <c r="H48" s="37"/>
      <c r="I48" s="37"/>
      <c r="J48" s="37">
        <v>0</v>
      </c>
      <c r="K48" s="37">
        <v>0</v>
      </c>
      <c r="L48" s="37">
        <v>0</v>
      </c>
      <c r="M48" s="37"/>
      <c r="N48" s="37">
        <v>0</v>
      </c>
      <c r="O48" s="37"/>
      <c r="P48" s="37"/>
      <c r="Q48" s="37"/>
      <c r="R48" s="37">
        <v>0</v>
      </c>
      <c r="S48" s="37">
        <v>0</v>
      </c>
      <c r="T48" s="37">
        <v>0</v>
      </c>
      <c r="U48" s="37">
        <v>0</v>
      </c>
      <c r="V48" s="37"/>
      <c r="W48" s="37">
        <v>0</v>
      </c>
      <c r="X48" s="37">
        <v>0</v>
      </c>
      <c r="Y48" s="37">
        <v>0</v>
      </c>
      <c r="Z48" s="37">
        <v>0</v>
      </c>
      <c r="AA48" s="37">
        <v>0</v>
      </c>
      <c r="AB48" s="37">
        <v>0</v>
      </c>
      <c r="AC48" s="37">
        <v>0</v>
      </c>
      <c r="AD48" s="37">
        <v>0</v>
      </c>
      <c r="AE48" s="37"/>
      <c r="AF48" s="37">
        <v>0</v>
      </c>
      <c r="AG48" s="37"/>
      <c r="AH48" s="37"/>
      <c r="AI48" s="37"/>
      <c r="AJ48" s="37">
        <v>0</v>
      </c>
      <c r="AK48" s="37"/>
      <c r="AL48" s="37"/>
      <c r="AM48" s="37"/>
      <c r="AN48" s="37">
        <v>0</v>
      </c>
      <c r="AO48" s="37"/>
      <c r="AP48" s="37">
        <v>0</v>
      </c>
      <c r="AQ48" s="37"/>
      <c r="AR48" s="37"/>
      <c r="AS48" s="37"/>
      <c r="AT48" s="37">
        <v>0</v>
      </c>
    </row>
    <row r="49" spans="1:46" ht="20.100000000000001" customHeight="1" x14ac:dyDescent="0.2">
      <c r="D49" s="38" t="s">
        <v>121</v>
      </c>
      <c r="F49" s="39">
        <v>0</v>
      </c>
      <c r="G49" s="40"/>
      <c r="H49" s="40"/>
      <c r="I49" s="40"/>
      <c r="J49" s="39">
        <v>0</v>
      </c>
      <c r="K49" s="39">
        <v>0</v>
      </c>
      <c r="L49" s="39">
        <v>0</v>
      </c>
      <c r="M49" s="40"/>
      <c r="N49" s="39">
        <v>0</v>
      </c>
      <c r="O49" s="40"/>
      <c r="P49" s="40"/>
      <c r="Q49" s="40"/>
      <c r="R49" s="39">
        <v>0</v>
      </c>
      <c r="S49" s="39">
        <v>0</v>
      </c>
      <c r="T49" s="39">
        <v>0</v>
      </c>
      <c r="U49" s="39">
        <v>0</v>
      </c>
      <c r="V49" s="40"/>
      <c r="W49" s="39">
        <v>0</v>
      </c>
      <c r="X49" s="39">
        <v>0</v>
      </c>
      <c r="Y49" s="39">
        <v>0</v>
      </c>
      <c r="Z49" s="39">
        <v>0</v>
      </c>
      <c r="AA49" s="39">
        <v>0</v>
      </c>
      <c r="AB49" s="39">
        <v>0</v>
      </c>
      <c r="AC49" s="39">
        <v>0</v>
      </c>
      <c r="AD49" s="39">
        <v>0</v>
      </c>
      <c r="AE49" s="40"/>
      <c r="AF49" s="39">
        <v>0</v>
      </c>
      <c r="AG49" s="40"/>
      <c r="AH49" s="40"/>
      <c r="AI49" s="40"/>
      <c r="AJ49" s="39">
        <v>0</v>
      </c>
      <c r="AK49" s="40"/>
      <c r="AL49" s="40"/>
      <c r="AM49" s="40"/>
      <c r="AN49" s="39">
        <v>0</v>
      </c>
      <c r="AO49" s="40"/>
      <c r="AP49" s="39">
        <v>0</v>
      </c>
      <c r="AQ49" s="40"/>
      <c r="AR49" s="40"/>
      <c r="AS49" s="40"/>
      <c r="AT49" s="39">
        <v>0</v>
      </c>
    </row>
    <row r="50" spans="1:46"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spans="1:46" s="1" customFormat="1" ht="20.100000000000001" customHeight="1" x14ac:dyDescent="0.2">
      <c r="A51" s="3"/>
      <c r="B51" s="6"/>
      <c r="C51" s="42" t="s">
        <v>122</v>
      </c>
      <c r="D51" s="42"/>
      <c r="E51" s="5"/>
      <c r="F51" s="44">
        <v>0</v>
      </c>
      <c r="G51" s="45"/>
      <c r="H51" s="45"/>
      <c r="I51" s="45"/>
      <c r="J51" s="44">
        <v>0</v>
      </c>
      <c r="K51" s="44">
        <v>0</v>
      </c>
      <c r="L51" s="44">
        <v>0</v>
      </c>
      <c r="M51" s="45"/>
      <c r="N51" s="44">
        <v>0</v>
      </c>
      <c r="O51" s="45"/>
      <c r="P51" s="45"/>
      <c r="Q51" s="45"/>
      <c r="R51" s="44">
        <v>0</v>
      </c>
      <c r="S51" s="44">
        <v>0</v>
      </c>
      <c r="T51" s="44">
        <v>0</v>
      </c>
      <c r="U51" s="44">
        <v>0</v>
      </c>
      <c r="V51" s="45"/>
      <c r="W51" s="44">
        <v>0</v>
      </c>
      <c r="X51" s="44">
        <v>0</v>
      </c>
      <c r="Y51" s="44">
        <v>0</v>
      </c>
      <c r="Z51" s="44">
        <v>0</v>
      </c>
      <c r="AA51" s="44">
        <v>0</v>
      </c>
      <c r="AB51" s="44">
        <v>0</v>
      </c>
      <c r="AC51" s="44">
        <v>0</v>
      </c>
      <c r="AD51" s="44">
        <v>0</v>
      </c>
      <c r="AE51" s="45"/>
      <c r="AF51" s="44">
        <v>0</v>
      </c>
      <c r="AG51" s="45"/>
      <c r="AH51" s="45"/>
      <c r="AI51" s="45"/>
      <c r="AJ51" s="44">
        <v>0</v>
      </c>
      <c r="AK51" s="45"/>
      <c r="AL51" s="45"/>
      <c r="AM51" s="45"/>
      <c r="AN51" s="44">
        <v>0</v>
      </c>
      <c r="AO51" s="45"/>
      <c r="AP51" s="44">
        <v>0</v>
      </c>
      <c r="AQ51" s="45"/>
      <c r="AR51" s="45"/>
      <c r="AS51" s="45"/>
      <c r="AT51" s="44">
        <v>0</v>
      </c>
    </row>
    <row r="52" spans="1:46"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spans="1:46"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spans="1:46" ht="20.100000000000001" customHeight="1" x14ac:dyDescent="0.2">
      <c r="D54" s="2" t="s">
        <v>124</v>
      </c>
      <c r="F54" s="37">
        <v>0</v>
      </c>
      <c r="G54" s="37"/>
      <c r="H54" s="37"/>
      <c r="I54" s="37"/>
      <c r="J54" s="37">
        <v>0</v>
      </c>
      <c r="K54" s="37">
        <v>0</v>
      </c>
      <c r="L54" s="37">
        <v>0</v>
      </c>
      <c r="M54" s="37"/>
      <c r="N54" s="37">
        <v>0</v>
      </c>
      <c r="O54" s="37"/>
      <c r="P54" s="37"/>
      <c r="Q54" s="37"/>
      <c r="R54" s="37">
        <v>0</v>
      </c>
      <c r="S54" s="37">
        <v>0</v>
      </c>
      <c r="T54" s="37">
        <v>0</v>
      </c>
      <c r="U54" s="37">
        <v>0</v>
      </c>
      <c r="V54" s="37"/>
      <c r="W54" s="37">
        <v>0</v>
      </c>
      <c r="X54" s="37">
        <v>0</v>
      </c>
      <c r="Y54" s="37">
        <v>0</v>
      </c>
      <c r="Z54" s="37">
        <v>0</v>
      </c>
      <c r="AA54" s="37">
        <v>0</v>
      </c>
      <c r="AB54" s="37">
        <v>0</v>
      </c>
      <c r="AC54" s="37">
        <v>0</v>
      </c>
      <c r="AD54" s="37">
        <v>0</v>
      </c>
      <c r="AE54" s="37"/>
      <c r="AF54" s="37">
        <v>0</v>
      </c>
      <c r="AG54" s="37"/>
      <c r="AH54" s="37"/>
      <c r="AI54" s="37"/>
      <c r="AJ54" s="37">
        <v>0</v>
      </c>
      <c r="AK54" s="37"/>
      <c r="AL54" s="37"/>
      <c r="AM54" s="37"/>
      <c r="AN54" s="37">
        <v>0</v>
      </c>
      <c r="AO54" s="37"/>
      <c r="AP54" s="37">
        <v>0</v>
      </c>
      <c r="AQ54" s="37"/>
      <c r="AR54" s="37"/>
      <c r="AS54" s="37"/>
      <c r="AT54" s="37">
        <v>0</v>
      </c>
    </row>
    <row r="55" spans="1:46" ht="20.100000000000001" customHeight="1" x14ac:dyDescent="0.2">
      <c r="D55" s="38" t="s">
        <v>99</v>
      </c>
      <c r="F55" s="39">
        <v>0</v>
      </c>
      <c r="G55" s="40"/>
      <c r="H55" s="40"/>
      <c r="I55" s="40"/>
      <c r="J55" s="39">
        <v>0</v>
      </c>
      <c r="K55" s="39">
        <v>0</v>
      </c>
      <c r="L55" s="39">
        <v>0</v>
      </c>
      <c r="M55" s="40"/>
      <c r="N55" s="39">
        <v>0</v>
      </c>
      <c r="O55" s="40"/>
      <c r="P55" s="40"/>
      <c r="Q55" s="40"/>
      <c r="R55" s="39">
        <v>0</v>
      </c>
      <c r="S55" s="39">
        <v>0</v>
      </c>
      <c r="T55" s="39">
        <v>0</v>
      </c>
      <c r="U55" s="39">
        <v>0</v>
      </c>
      <c r="V55" s="40"/>
      <c r="W55" s="39">
        <v>0</v>
      </c>
      <c r="X55" s="39">
        <v>0</v>
      </c>
      <c r="Y55" s="39">
        <v>0</v>
      </c>
      <c r="Z55" s="39">
        <v>0</v>
      </c>
      <c r="AA55" s="39">
        <v>0</v>
      </c>
      <c r="AB55" s="39">
        <v>0</v>
      </c>
      <c r="AC55" s="39">
        <v>0</v>
      </c>
      <c r="AD55" s="39">
        <v>0</v>
      </c>
      <c r="AE55" s="40"/>
      <c r="AF55" s="39">
        <v>0</v>
      </c>
      <c r="AG55" s="40"/>
      <c r="AH55" s="40"/>
      <c r="AI55" s="40"/>
      <c r="AJ55" s="39">
        <v>0</v>
      </c>
      <c r="AK55" s="40"/>
      <c r="AL55" s="40"/>
      <c r="AM55" s="40"/>
      <c r="AN55" s="39">
        <v>0</v>
      </c>
      <c r="AO55" s="40"/>
      <c r="AP55" s="39">
        <v>0</v>
      </c>
      <c r="AQ55" s="40"/>
      <c r="AR55" s="40"/>
      <c r="AS55" s="40"/>
      <c r="AT55" s="39">
        <v>0</v>
      </c>
    </row>
    <row r="56" spans="1:46" ht="20.100000000000001" customHeight="1" x14ac:dyDescent="0.2">
      <c r="D56" s="2" t="s">
        <v>113</v>
      </c>
      <c r="F56" s="37">
        <v>0</v>
      </c>
      <c r="G56" s="37"/>
      <c r="H56" s="37"/>
      <c r="I56" s="37"/>
      <c r="J56" s="37">
        <v>0</v>
      </c>
      <c r="K56" s="37">
        <v>0</v>
      </c>
      <c r="L56" s="37">
        <v>0</v>
      </c>
      <c r="M56" s="37"/>
      <c r="N56" s="37">
        <v>0</v>
      </c>
      <c r="O56" s="37"/>
      <c r="P56" s="37"/>
      <c r="Q56" s="37"/>
      <c r="R56" s="37">
        <v>0</v>
      </c>
      <c r="S56" s="37">
        <v>0</v>
      </c>
      <c r="T56" s="37">
        <v>0</v>
      </c>
      <c r="U56" s="37">
        <v>0</v>
      </c>
      <c r="V56" s="37"/>
      <c r="W56" s="37">
        <v>0</v>
      </c>
      <c r="X56" s="37">
        <v>0</v>
      </c>
      <c r="Y56" s="37">
        <v>0</v>
      </c>
      <c r="Z56" s="37">
        <v>0</v>
      </c>
      <c r="AA56" s="37">
        <v>0</v>
      </c>
      <c r="AB56" s="37">
        <v>0</v>
      </c>
      <c r="AC56" s="37">
        <v>0</v>
      </c>
      <c r="AD56" s="37">
        <v>0</v>
      </c>
      <c r="AE56" s="37"/>
      <c r="AF56" s="37">
        <v>0</v>
      </c>
      <c r="AG56" s="37"/>
      <c r="AH56" s="37"/>
      <c r="AI56" s="37"/>
      <c r="AJ56" s="37">
        <v>0</v>
      </c>
      <c r="AK56" s="37"/>
      <c r="AL56" s="37"/>
      <c r="AM56" s="37"/>
      <c r="AN56" s="37">
        <v>0</v>
      </c>
      <c r="AO56" s="37"/>
      <c r="AP56" s="37">
        <v>0</v>
      </c>
      <c r="AQ56" s="37"/>
      <c r="AR56" s="37"/>
      <c r="AS56" s="37"/>
      <c r="AT56" s="37">
        <v>0</v>
      </c>
    </row>
    <row r="57" spans="1:46" ht="20.100000000000001" customHeight="1" x14ac:dyDescent="0.2">
      <c r="D57" s="38" t="s">
        <v>101</v>
      </c>
      <c r="F57" s="39">
        <v>0</v>
      </c>
      <c r="G57" s="40"/>
      <c r="H57" s="40"/>
      <c r="I57" s="40"/>
      <c r="J57" s="39">
        <v>0</v>
      </c>
      <c r="K57" s="39">
        <v>0</v>
      </c>
      <c r="L57" s="39">
        <v>0</v>
      </c>
      <c r="M57" s="40"/>
      <c r="N57" s="39">
        <v>0</v>
      </c>
      <c r="O57" s="40"/>
      <c r="P57" s="40"/>
      <c r="Q57" s="40"/>
      <c r="R57" s="39">
        <v>0</v>
      </c>
      <c r="S57" s="39">
        <v>0</v>
      </c>
      <c r="T57" s="39">
        <v>0</v>
      </c>
      <c r="U57" s="39">
        <v>0</v>
      </c>
      <c r="V57" s="40"/>
      <c r="W57" s="39">
        <v>0</v>
      </c>
      <c r="X57" s="39">
        <v>0</v>
      </c>
      <c r="Y57" s="39">
        <v>0</v>
      </c>
      <c r="Z57" s="39">
        <v>0</v>
      </c>
      <c r="AA57" s="39">
        <v>0</v>
      </c>
      <c r="AB57" s="39">
        <v>0</v>
      </c>
      <c r="AC57" s="39">
        <v>0</v>
      </c>
      <c r="AD57" s="39">
        <v>0</v>
      </c>
      <c r="AE57" s="40"/>
      <c r="AF57" s="39">
        <v>0</v>
      </c>
      <c r="AG57" s="40"/>
      <c r="AH57" s="40"/>
      <c r="AI57" s="40"/>
      <c r="AJ57" s="39">
        <v>0</v>
      </c>
      <c r="AK57" s="40"/>
      <c r="AL57" s="40"/>
      <c r="AM57" s="40"/>
      <c r="AN57" s="39">
        <v>0</v>
      </c>
      <c r="AO57" s="40"/>
      <c r="AP57" s="39">
        <v>0</v>
      </c>
      <c r="AQ57" s="40"/>
      <c r="AR57" s="40"/>
      <c r="AS57" s="40"/>
      <c r="AT57" s="39">
        <v>0</v>
      </c>
    </row>
    <row r="58" spans="1:46" ht="20.100000000000001" customHeight="1" x14ac:dyDescent="0.2">
      <c r="D58" s="2" t="s">
        <v>115</v>
      </c>
      <c r="F58" s="37">
        <v>0</v>
      </c>
      <c r="G58" s="37"/>
      <c r="H58" s="37"/>
      <c r="I58" s="37"/>
      <c r="J58" s="37">
        <v>0</v>
      </c>
      <c r="K58" s="37">
        <v>0</v>
      </c>
      <c r="L58" s="37">
        <v>0</v>
      </c>
      <c r="M58" s="37"/>
      <c r="N58" s="37">
        <v>0</v>
      </c>
      <c r="O58" s="37"/>
      <c r="P58" s="37"/>
      <c r="Q58" s="37"/>
      <c r="R58" s="37">
        <v>0</v>
      </c>
      <c r="S58" s="37">
        <v>0</v>
      </c>
      <c r="T58" s="37">
        <v>0</v>
      </c>
      <c r="U58" s="37">
        <v>0</v>
      </c>
      <c r="V58" s="37"/>
      <c r="W58" s="37">
        <v>0</v>
      </c>
      <c r="X58" s="37">
        <v>0</v>
      </c>
      <c r="Y58" s="37">
        <v>0</v>
      </c>
      <c r="Z58" s="37">
        <v>0</v>
      </c>
      <c r="AA58" s="37">
        <v>0</v>
      </c>
      <c r="AB58" s="37">
        <v>0</v>
      </c>
      <c r="AC58" s="37">
        <v>0</v>
      </c>
      <c r="AD58" s="37">
        <v>0</v>
      </c>
      <c r="AE58" s="37"/>
      <c r="AF58" s="37">
        <v>0</v>
      </c>
      <c r="AG58" s="37"/>
      <c r="AH58" s="37"/>
      <c r="AI58" s="37"/>
      <c r="AJ58" s="37">
        <v>0</v>
      </c>
      <c r="AK58" s="37"/>
      <c r="AL58" s="37"/>
      <c r="AM58" s="37"/>
      <c r="AN58" s="37">
        <v>0</v>
      </c>
      <c r="AO58" s="37"/>
      <c r="AP58" s="37">
        <v>0</v>
      </c>
      <c r="AQ58" s="37"/>
      <c r="AR58" s="37"/>
      <c r="AS58" s="37"/>
      <c r="AT58" s="37">
        <v>0</v>
      </c>
    </row>
    <row r="59" spans="1:46" ht="20.100000000000001" customHeight="1" x14ac:dyDescent="0.2">
      <c r="D59" s="38" t="s">
        <v>116</v>
      </c>
      <c r="F59" s="39">
        <v>0</v>
      </c>
      <c r="G59" s="40"/>
      <c r="H59" s="40"/>
      <c r="I59" s="40"/>
      <c r="J59" s="39">
        <v>0</v>
      </c>
      <c r="K59" s="39">
        <v>0</v>
      </c>
      <c r="L59" s="39">
        <v>0</v>
      </c>
      <c r="M59" s="40"/>
      <c r="N59" s="39">
        <v>0</v>
      </c>
      <c r="O59" s="40"/>
      <c r="P59" s="40"/>
      <c r="Q59" s="40"/>
      <c r="R59" s="39">
        <v>0</v>
      </c>
      <c r="S59" s="39">
        <v>0</v>
      </c>
      <c r="T59" s="39">
        <v>0</v>
      </c>
      <c r="U59" s="39">
        <v>0</v>
      </c>
      <c r="V59" s="40"/>
      <c r="W59" s="39">
        <v>0</v>
      </c>
      <c r="X59" s="39">
        <v>0</v>
      </c>
      <c r="Y59" s="39">
        <v>0</v>
      </c>
      <c r="Z59" s="39">
        <v>0</v>
      </c>
      <c r="AA59" s="39">
        <v>0</v>
      </c>
      <c r="AB59" s="39">
        <v>0</v>
      </c>
      <c r="AC59" s="39">
        <v>0</v>
      </c>
      <c r="AD59" s="39">
        <v>0</v>
      </c>
      <c r="AE59" s="40"/>
      <c r="AF59" s="39">
        <v>0</v>
      </c>
      <c r="AG59" s="40"/>
      <c r="AH59" s="40"/>
      <c r="AI59" s="40"/>
      <c r="AJ59" s="39">
        <v>0</v>
      </c>
      <c r="AK59" s="40"/>
      <c r="AL59" s="40"/>
      <c r="AM59" s="40"/>
      <c r="AN59" s="39">
        <v>0</v>
      </c>
      <c r="AO59" s="40"/>
      <c r="AP59" s="39">
        <v>0</v>
      </c>
      <c r="AQ59" s="40"/>
      <c r="AR59" s="40"/>
      <c r="AS59" s="40"/>
      <c r="AT59" s="39">
        <v>0</v>
      </c>
    </row>
    <row r="60" spans="1:46" ht="20.100000000000001" customHeight="1" x14ac:dyDescent="0.2">
      <c r="D60" s="2" t="s">
        <v>104</v>
      </c>
      <c r="F60" s="37">
        <v>0</v>
      </c>
      <c r="G60" s="37"/>
      <c r="H60" s="37"/>
      <c r="I60" s="37"/>
      <c r="J60" s="37">
        <v>0</v>
      </c>
      <c r="K60" s="37">
        <v>0</v>
      </c>
      <c r="L60" s="37">
        <v>0</v>
      </c>
      <c r="M60" s="37"/>
      <c r="N60" s="37">
        <v>0</v>
      </c>
      <c r="O60" s="37"/>
      <c r="P60" s="37"/>
      <c r="Q60" s="37"/>
      <c r="R60" s="37">
        <v>0</v>
      </c>
      <c r="S60" s="37">
        <v>0</v>
      </c>
      <c r="T60" s="37">
        <v>0</v>
      </c>
      <c r="U60" s="37">
        <v>0</v>
      </c>
      <c r="V60" s="37"/>
      <c r="W60" s="37">
        <v>0</v>
      </c>
      <c r="X60" s="37">
        <v>0</v>
      </c>
      <c r="Y60" s="37">
        <v>0</v>
      </c>
      <c r="Z60" s="37">
        <v>0</v>
      </c>
      <c r="AA60" s="37">
        <v>0</v>
      </c>
      <c r="AB60" s="37">
        <v>0</v>
      </c>
      <c r="AC60" s="37">
        <v>0</v>
      </c>
      <c r="AD60" s="37">
        <v>0</v>
      </c>
      <c r="AE60" s="37"/>
      <c r="AF60" s="37">
        <v>0</v>
      </c>
      <c r="AG60" s="37"/>
      <c r="AH60" s="37"/>
      <c r="AI60" s="37"/>
      <c r="AJ60" s="37">
        <v>0</v>
      </c>
      <c r="AK60" s="37"/>
      <c r="AL60" s="37"/>
      <c r="AM60" s="37"/>
      <c r="AN60" s="37">
        <v>0</v>
      </c>
      <c r="AO60" s="37"/>
      <c r="AP60" s="37">
        <v>0</v>
      </c>
      <c r="AQ60" s="37"/>
      <c r="AR60" s="37"/>
      <c r="AS60" s="37"/>
      <c r="AT60" s="37">
        <v>0</v>
      </c>
    </row>
    <row r="61" spans="1:46" ht="20.100000000000001" customHeight="1" x14ac:dyDescent="0.2">
      <c r="D61" s="38" t="s">
        <v>105</v>
      </c>
      <c r="F61" s="39">
        <v>0</v>
      </c>
      <c r="G61" s="40"/>
      <c r="H61" s="40"/>
      <c r="I61" s="40"/>
      <c r="J61" s="39">
        <v>0</v>
      </c>
      <c r="K61" s="39">
        <v>0</v>
      </c>
      <c r="L61" s="39">
        <v>0</v>
      </c>
      <c r="M61" s="40"/>
      <c r="N61" s="39">
        <v>0</v>
      </c>
      <c r="O61" s="40"/>
      <c r="P61" s="40"/>
      <c r="Q61" s="40"/>
      <c r="R61" s="39">
        <v>0</v>
      </c>
      <c r="S61" s="39">
        <v>0</v>
      </c>
      <c r="T61" s="39">
        <v>0</v>
      </c>
      <c r="U61" s="39">
        <v>0</v>
      </c>
      <c r="V61" s="40"/>
      <c r="W61" s="39">
        <v>0</v>
      </c>
      <c r="X61" s="39">
        <v>0</v>
      </c>
      <c r="Y61" s="39">
        <v>0</v>
      </c>
      <c r="Z61" s="39">
        <v>0</v>
      </c>
      <c r="AA61" s="39">
        <v>0</v>
      </c>
      <c r="AB61" s="39">
        <v>0</v>
      </c>
      <c r="AC61" s="39">
        <v>0</v>
      </c>
      <c r="AD61" s="39">
        <v>0</v>
      </c>
      <c r="AE61" s="40"/>
      <c r="AF61" s="39">
        <v>0</v>
      </c>
      <c r="AG61" s="40"/>
      <c r="AH61" s="40"/>
      <c r="AI61" s="40"/>
      <c r="AJ61" s="39">
        <v>0</v>
      </c>
      <c r="AK61" s="40"/>
      <c r="AL61" s="40"/>
      <c r="AM61" s="40"/>
      <c r="AN61" s="39">
        <v>0</v>
      </c>
      <c r="AO61" s="40"/>
      <c r="AP61" s="39">
        <v>0</v>
      </c>
      <c r="AQ61" s="40"/>
      <c r="AR61" s="40"/>
      <c r="AS61" s="40"/>
      <c r="AT61" s="39">
        <v>0</v>
      </c>
    </row>
    <row r="62" spans="1:46" ht="20.100000000000001" customHeight="1" x14ac:dyDescent="0.2">
      <c r="D62" s="2" t="s">
        <v>106</v>
      </c>
      <c r="F62" s="37">
        <v>0</v>
      </c>
      <c r="G62" s="37"/>
      <c r="H62" s="37"/>
      <c r="I62" s="37"/>
      <c r="J62" s="37">
        <v>0</v>
      </c>
      <c r="K62" s="37">
        <v>0</v>
      </c>
      <c r="L62" s="37">
        <v>0</v>
      </c>
      <c r="M62" s="37"/>
      <c r="N62" s="37">
        <v>0</v>
      </c>
      <c r="O62" s="37"/>
      <c r="P62" s="37"/>
      <c r="Q62" s="37"/>
      <c r="R62" s="37">
        <v>0</v>
      </c>
      <c r="S62" s="37">
        <v>0</v>
      </c>
      <c r="T62" s="37">
        <v>0</v>
      </c>
      <c r="U62" s="37">
        <v>0</v>
      </c>
      <c r="V62" s="37"/>
      <c r="W62" s="37">
        <v>0</v>
      </c>
      <c r="X62" s="37">
        <v>0</v>
      </c>
      <c r="Y62" s="37">
        <v>0</v>
      </c>
      <c r="Z62" s="37">
        <v>0</v>
      </c>
      <c r="AA62" s="37">
        <v>0</v>
      </c>
      <c r="AB62" s="37">
        <v>0</v>
      </c>
      <c r="AC62" s="37">
        <v>0</v>
      </c>
      <c r="AD62" s="37">
        <v>0</v>
      </c>
      <c r="AE62" s="37"/>
      <c r="AF62" s="37">
        <v>0</v>
      </c>
      <c r="AG62" s="37"/>
      <c r="AH62" s="37"/>
      <c r="AI62" s="37"/>
      <c r="AJ62" s="37">
        <v>0</v>
      </c>
      <c r="AK62" s="37"/>
      <c r="AL62" s="37"/>
      <c r="AM62" s="37"/>
      <c r="AN62" s="37">
        <v>0</v>
      </c>
      <c r="AO62" s="37"/>
      <c r="AP62" s="37">
        <v>0</v>
      </c>
      <c r="AQ62" s="37"/>
      <c r="AR62" s="37"/>
      <c r="AS62" s="37"/>
      <c r="AT62" s="37">
        <v>0</v>
      </c>
    </row>
    <row r="63" spans="1:46" ht="20.100000000000001" customHeight="1" x14ac:dyDescent="0.2">
      <c r="D63" s="38" t="s">
        <v>118</v>
      </c>
      <c r="F63" s="39">
        <v>2</v>
      </c>
      <c r="G63" s="40"/>
      <c r="H63" s="40"/>
      <c r="I63" s="40"/>
      <c r="J63" s="39">
        <v>20</v>
      </c>
      <c r="K63" s="39">
        <v>1</v>
      </c>
      <c r="L63" s="39">
        <v>0</v>
      </c>
      <c r="M63" s="40"/>
      <c r="N63" s="39">
        <v>21</v>
      </c>
      <c r="O63" s="40"/>
      <c r="P63" s="40"/>
      <c r="Q63" s="40"/>
      <c r="R63" s="39">
        <v>0</v>
      </c>
      <c r="S63" s="39">
        <v>22</v>
      </c>
      <c r="T63" s="39">
        <v>0</v>
      </c>
      <c r="U63" s="39">
        <v>0</v>
      </c>
      <c r="V63" s="40"/>
      <c r="W63" s="39">
        <v>0</v>
      </c>
      <c r="X63" s="39">
        <v>0</v>
      </c>
      <c r="Y63" s="39">
        <v>0</v>
      </c>
      <c r="Z63" s="39">
        <v>0</v>
      </c>
      <c r="AA63" s="39">
        <v>0</v>
      </c>
      <c r="AB63" s="39">
        <v>0</v>
      </c>
      <c r="AC63" s="39">
        <v>0</v>
      </c>
      <c r="AD63" s="39">
        <v>0</v>
      </c>
      <c r="AE63" s="40"/>
      <c r="AF63" s="39">
        <v>22</v>
      </c>
      <c r="AG63" s="40"/>
      <c r="AH63" s="40"/>
      <c r="AI63" s="40"/>
      <c r="AJ63" s="39">
        <v>1</v>
      </c>
      <c r="AK63" s="40"/>
      <c r="AL63" s="40"/>
      <c r="AM63" s="40"/>
      <c r="AN63" s="39">
        <v>0</v>
      </c>
      <c r="AO63" s="40"/>
      <c r="AP63" s="39">
        <v>0</v>
      </c>
      <c r="AQ63" s="40"/>
      <c r="AR63" s="40"/>
      <c r="AS63" s="40"/>
      <c r="AT63" s="39">
        <v>0</v>
      </c>
    </row>
    <row r="64" spans="1:46" ht="20.100000000000001" customHeight="1" x14ac:dyDescent="0.2">
      <c r="D64" s="2" t="s">
        <v>108</v>
      </c>
      <c r="F64" s="37">
        <v>0</v>
      </c>
      <c r="G64" s="37"/>
      <c r="H64" s="37"/>
      <c r="I64" s="37"/>
      <c r="J64" s="37">
        <v>0</v>
      </c>
      <c r="K64" s="37">
        <v>0</v>
      </c>
      <c r="L64" s="37">
        <v>0</v>
      </c>
      <c r="M64" s="37"/>
      <c r="N64" s="37">
        <v>0</v>
      </c>
      <c r="O64" s="37"/>
      <c r="P64" s="37"/>
      <c r="Q64" s="37"/>
      <c r="R64" s="37">
        <v>0</v>
      </c>
      <c r="S64" s="37">
        <v>0</v>
      </c>
      <c r="T64" s="37">
        <v>0</v>
      </c>
      <c r="U64" s="37">
        <v>0</v>
      </c>
      <c r="V64" s="37"/>
      <c r="W64" s="37">
        <v>0</v>
      </c>
      <c r="X64" s="37">
        <v>0</v>
      </c>
      <c r="Y64" s="37">
        <v>0</v>
      </c>
      <c r="Z64" s="37">
        <v>0</v>
      </c>
      <c r="AA64" s="37">
        <v>0</v>
      </c>
      <c r="AB64" s="37">
        <v>0</v>
      </c>
      <c r="AC64" s="37">
        <v>0</v>
      </c>
      <c r="AD64" s="37">
        <v>0</v>
      </c>
      <c r="AE64" s="37"/>
      <c r="AF64" s="37">
        <v>0</v>
      </c>
      <c r="AG64" s="37"/>
      <c r="AH64" s="37"/>
      <c r="AI64" s="37"/>
      <c r="AJ64" s="37">
        <v>0</v>
      </c>
      <c r="AK64" s="37"/>
      <c r="AL64" s="37"/>
      <c r="AM64" s="37"/>
      <c r="AN64" s="37">
        <v>0</v>
      </c>
      <c r="AO64" s="37"/>
      <c r="AP64" s="37">
        <v>0</v>
      </c>
      <c r="AQ64" s="37"/>
      <c r="AR64" s="37"/>
      <c r="AS64" s="37"/>
      <c r="AT64" s="37">
        <v>0</v>
      </c>
    </row>
    <row r="65" spans="1:46" ht="20.100000000000001" customHeight="1" x14ac:dyDescent="0.2">
      <c r="D65" s="38" t="s">
        <v>109</v>
      </c>
      <c r="F65" s="39">
        <v>0</v>
      </c>
      <c r="G65" s="40"/>
      <c r="H65" s="40"/>
      <c r="I65" s="40"/>
      <c r="J65" s="39">
        <v>0</v>
      </c>
      <c r="K65" s="39">
        <v>0</v>
      </c>
      <c r="L65" s="39">
        <v>0</v>
      </c>
      <c r="M65" s="40"/>
      <c r="N65" s="39">
        <v>0</v>
      </c>
      <c r="O65" s="40"/>
      <c r="P65" s="40"/>
      <c r="Q65" s="40"/>
      <c r="R65" s="39">
        <v>0</v>
      </c>
      <c r="S65" s="39">
        <v>0</v>
      </c>
      <c r="T65" s="39">
        <v>0</v>
      </c>
      <c r="U65" s="39">
        <v>0</v>
      </c>
      <c r="V65" s="40"/>
      <c r="W65" s="39">
        <v>0</v>
      </c>
      <c r="X65" s="39">
        <v>0</v>
      </c>
      <c r="Y65" s="39">
        <v>0</v>
      </c>
      <c r="Z65" s="39">
        <v>0</v>
      </c>
      <c r="AA65" s="39">
        <v>0</v>
      </c>
      <c r="AB65" s="39">
        <v>0</v>
      </c>
      <c r="AC65" s="39">
        <v>0</v>
      </c>
      <c r="AD65" s="39">
        <v>0</v>
      </c>
      <c r="AE65" s="40"/>
      <c r="AF65" s="39">
        <v>0</v>
      </c>
      <c r="AG65" s="40"/>
      <c r="AH65" s="40"/>
      <c r="AI65" s="40"/>
      <c r="AJ65" s="39">
        <v>0</v>
      </c>
      <c r="AK65" s="40"/>
      <c r="AL65" s="40"/>
      <c r="AM65" s="40"/>
      <c r="AN65" s="39">
        <v>0</v>
      </c>
      <c r="AO65" s="40"/>
      <c r="AP65" s="39">
        <v>0</v>
      </c>
      <c r="AQ65" s="40"/>
      <c r="AR65" s="40"/>
      <c r="AS65" s="40"/>
      <c r="AT65" s="39">
        <v>0</v>
      </c>
    </row>
    <row r="66" spans="1:46" ht="20.100000000000001" customHeight="1" x14ac:dyDescent="0.2">
      <c r="D66" s="2" t="s">
        <v>110</v>
      </c>
      <c r="F66" s="37">
        <v>0</v>
      </c>
      <c r="G66" s="37"/>
      <c r="H66" s="37"/>
      <c r="I66" s="37"/>
      <c r="J66" s="37">
        <v>0</v>
      </c>
      <c r="K66" s="37">
        <v>0</v>
      </c>
      <c r="L66" s="37">
        <v>0</v>
      </c>
      <c r="M66" s="37"/>
      <c r="N66" s="37">
        <v>0</v>
      </c>
      <c r="O66" s="37"/>
      <c r="P66" s="37"/>
      <c r="Q66" s="37"/>
      <c r="R66" s="37">
        <v>0</v>
      </c>
      <c r="S66" s="37">
        <v>0</v>
      </c>
      <c r="T66" s="37">
        <v>0</v>
      </c>
      <c r="U66" s="37">
        <v>0</v>
      </c>
      <c r="V66" s="37"/>
      <c r="W66" s="37">
        <v>0</v>
      </c>
      <c r="X66" s="37">
        <v>0</v>
      </c>
      <c r="Y66" s="37">
        <v>0</v>
      </c>
      <c r="Z66" s="37">
        <v>0</v>
      </c>
      <c r="AA66" s="37">
        <v>0</v>
      </c>
      <c r="AB66" s="37">
        <v>0</v>
      </c>
      <c r="AC66" s="37">
        <v>0</v>
      </c>
      <c r="AD66" s="37">
        <v>0</v>
      </c>
      <c r="AE66" s="37"/>
      <c r="AF66" s="37">
        <v>0</v>
      </c>
      <c r="AG66" s="37"/>
      <c r="AH66" s="37"/>
      <c r="AI66" s="37"/>
      <c r="AJ66" s="37">
        <v>0</v>
      </c>
      <c r="AK66" s="37"/>
      <c r="AL66" s="37"/>
      <c r="AM66" s="37"/>
      <c r="AN66" s="37">
        <v>0</v>
      </c>
      <c r="AO66" s="37"/>
      <c r="AP66" s="37">
        <v>0</v>
      </c>
      <c r="AQ66" s="37"/>
      <c r="AR66" s="37"/>
      <c r="AS66" s="37"/>
      <c r="AT66" s="37">
        <v>0</v>
      </c>
    </row>
    <row r="67" spans="1:46" ht="20.100000000000001" customHeight="1" x14ac:dyDescent="0.2">
      <c r="D67" s="38" t="s">
        <v>111</v>
      </c>
      <c r="F67" s="39">
        <v>0</v>
      </c>
      <c r="G67" s="40"/>
      <c r="H67" s="40"/>
      <c r="I67" s="40"/>
      <c r="J67" s="39">
        <v>0</v>
      </c>
      <c r="K67" s="39">
        <v>0</v>
      </c>
      <c r="L67" s="39">
        <v>0</v>
      </c>
      <c r="M67" s="40"/>
      <c r="N67" s="39">
        <v>0</v>
      </c>
      <c r="O67" s="40"/>
      <c r="P67" s="40"/>
      <c r="Q67" s="40"/>
      <c r="R67" s="39">
        <v>0</v>
      </c>
      <c r="S67" s="39">
        <v>0</v>
      </c>
      <c r="T67" s="39">
        <v>0</v>
      </c>
      <c r="U67" s="39">
        <v>0</v>
      </c>
      <c r="V67" s="40"/>
      <c r="W67" s="39">
        <v>0</v>
      </c>
      <c r="X67" s="39">
        <v>0</v>
      </c>
      <c r="Y67" s="39">
        <v>0</v>
      </c>
      <c r="Z67" s="39">
        <v>0</v>
      </c>
      <c r="AA67" s="39">
        <v>0</v>
      </c>
      <c r="AB67" s="39">
        <v>0</v>
      </c>
      <c r="AC67" s="39">
        <v>0</v>
      </c>
      <c r="AD67" s="39">
        <v>0</v>
      </c>
      <c r="AE67" s="40"/>
      <c r="AF67" s="39">
        <v>0</v>
      </c>
      <c r="AG67" s="40"/>
      <c r="AH67" s="40"/>
      <c r="AI67" s="40"/>
      <c r="AJ67" s="39">
        <v>0</v>
      </c>
      <c r="AK67" s="40"/>
      <c r="AL67" s="40"/>
      <c r="AM67" s="40"/>
      <c r="AN67" s="39">
        <v>0</v>
      </c>
      <c r="AO67" s="40"/>
      <c r="AP67" s="39">
        <v>0</v>
      </c>
      <c r="AQ67" s="40"/>
      <c r="AR67" s="40"/>
      <c r="AS67" s="40"/>
      <c r="AT67" s="39">
        <v>0</v>
      </c>
    </row>
    <row r="68" spans="1:46" ht="20.100000000000001" customHeight="1" x14ac:dyDescent="0.2">
      <c r="D68" s="2" t="s">
        <v>125</v>
      </c>
      <c r="F68" s="37">
        <v>0</v>
      </c>
      <c r="G68" s="37"/>
      <c r="H68" s="37"/>
      <c r="I68" s="37"/>
      <c r="J68" s="37">
        <v>0</v>
      </c>
      <c r="K68" s="37">
        <v>0</v>
      </c>
      <c r="L68" s="37">
        <v>0</v>
      </c>
      <c r="M68" s="37"/>
      <c r="N68" s="37">
        <v>0</v>
      </c>
      <c r="O68" s="37"/>
      <c r="P68" s="37"/>
      <c r="Q68" s="37"/>
      <c r="R68" s="37">
        <v>0</v>
      </c>
      <c r="S68" s="37">
        <v>0</v>
      </c>
      <c r="T68" s="37">
        <v>0</v>
      </c>
      <c r="U68" s="37">
        <v>0</v>
      </c>
      <c r="V68" s="37"/>
      <c r="W68" s="37">
        <v>0</v>
      </c>
      <c r="X68" s="37">
        <v>0</v>
      </c>
      <c r="Y68" s="37">
        <v>0</v>
      </c>
      <c r="Z68" s="37">
        <v>0</v>
      </c>
      <c r="AA68" s="37">
        <v>0</v>
      </c>
      <c r="AB68" s="37">
        <v>0</v>
      </c>
      <c r="AC68" s="37">
        <v>0</v>
      </c>
      <c r="AD68" s="37">
        <v>0</v>
      </c>
      <c r="AE68" s="37"/>
      <c r="AF68" s="37">
        <v>0</v>
      </c>
      <c r="AG68" s="37"/>
      <c r="AH68" s="37"/>
      <c r="AI68" s="37"/>
      <c r="AJ68" s="37">
        <v>0</v>
      </c>
      <c r="AK68" s="37"/>
      <c r="AL68" s="37"/>
      <c r="AM68" s="37"/>
      <c r="AN68" s="37">
        <v>0</v>
      </c>
      <c r="AO68" s="37"/>
      <c r="AP68" s="37">
        <v>0</v>
      </c>
      <c r="AQ68" s="37"/>
      <c r="AR68" s="37"/>
      <c r="AS68" s="37"/>
      <c r="AT68" s="37">
        <v>0</v>
      </c>
    </row>
    <row r="69" spans="1:46" ht="20.100000000000001" customHeight="1" x14ac:dyDescent="0.2">
      <c r="D69" s="38" t="s">
        <v>120</v>
      </c>
      <c r="F69" s="39">
        <v>0</v>
      </c>
      <c r="G69" s="40"/>
      <c r="H69" s="40"/>
      <c r="I69" s="40"/>
      <c r="J69" s="39">
        <v>0</v>
      </c>
      <c r="K69" s="39">
        <v>0</v>
      </c>
      <c r="L69" s="39">
        <v>0</v>
      </c>
      <c r="M69" s="40"/>
      <c r="N69" s="39">
        <v>0</v>
      </c>
      <c r="O69" s="40"/>
      <c r="P69" s="40"/>
      <c r="Q69" s="40"/>
      <c r="R69" s="39">
        <v>0</v>
      </c>
      <c r="S69" s="39">
        <v>0</v>
      </c>
      <c r="T69" s="39">
        <v>0</v>
      </c>
      <c r="U69" s="39">
        <v>0</v>
      </c>
      <c r="V69" s="40"/>
      <c r="W69" s="39">
        <v>0</v>
      </c>
      <c r="X69" s="39">
        <v>0</v>
      </c>
      <c r="Y69" s="39">
        <v>0</v>
      </c>
      <c r="Z69" s="39">
        <v>0</v>
      </c>
      <c r="AA69" s="39">
        <v>0</v>
      </c>
      <c r="AB69" s="39">
        <v>0</v>
      </c>
      <c r="AC69" s="39">
        <v>0</v>
      </c>
      <c r="AD69" s="39">
        <v>0</v>
      </c>
      <c r="AE69" s="40"/>
      <c r="AF69" s="39">
        <v>0</v>
      </c>
      <c r="AG69" s="40"/>
      <c r="AH69" s="40"/>
      <c r="AI69" s="40"/>
      <c r="AJ69" s="39">
        <v>0</v>
      </c>
      <c r="AK69" s="40"/>
      <c r="AL69" s="40"/>
      <c r="AM69" s="40"/>
      <c r="AN69" s="39">
        <v>0</v>
      </c>
      <c r="AO69" s="40"/>
      <c r="AP69" s="39">
        <v>0</v>
      </c>
      <c r="AQ69" s="40"/>
      <c r="AR69" s="40"/>
      <c r="AS69" s="40"/>
      <c r="AT69" s="39">
        <v>0</v>
      </c>
    </row>
    <row r="70" spans="1:46"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spans="1:46" s="1" customFormat="1" ht="20.100000000000001" customHeight="1" x14ac:dyDescent="0.25">
      <c r="A71" s="3"/>
      <c r="B71" s="6"/>
      <c r="C71" s="42" t="s">
        <v>126</v>
      </c>
      <c r="D71" s="43"/>
      <c r="E71" s="5"/>
      <c r="F71" s="44">
        <v>2</v>
      </c>
      <c r="G71" s="45"/>
      <c r="H71" s="45"/>
      <c r="I71" s="45"/>
      <c r="J71" s="44">
        <v>20</v>
      </c>
      <c r="K71" s="44">
        <v>1</v>
      </c>
      <c r="L71" s="44">
        <v>0</v>
      </c>
      <c r="M71" s="45"/>
      <c r="N71" s="44">
        <v>21</v>
      </c>
      <c r="O71" s="45"/>
      <c r="P71" s="45"/>
      <c r="Q71" s="45"/>
      <c r="R71" s="44">
        <v>0</v>
      </c>
      <c r="S71" s="44">
        <v>22</v>
      </c>
      <c r="T71" s="44">
        <v>0</v>
      </c>
      <c r="U71" s="44">
        <v>0</v>
      </c>
      <c r="V71" s="45"/>
      <c r="W71" s="44">
        <v>0</v>
      </c>
      <c r="X71" s="44">
        <v>0</v>
      </c>
      <c r="Y71" s="44">
        <v>0</v>
      </c>
      <c r="Z71" s="44">
        <v>0</v>
      </c>
      <c r="AA71" s="44">
        <v>0</v>
      </c>
      <c r="AB71" s="44">
        <v>0</v>
      </c>
      <c r="AC71" s="44">
        <v>0</v>
      </c>
      <c r="AD71" s="44">
        <v>0</v>
      </c>
      <c r="AE71" s="45"/>
      <c r="AF71" s="44">
        <v>22</v>
      </c>
      <c r="AG71" s="45"/>
      <c r="AH71" s="45"/>
      <c r="AI71" s="45"/>
      <c r="AJ71" s="44">
        <v>1</v>
      </c>
      <c r="AK71" s="45"/>
      <c r="AL71" s="45"/>
      <c r="AM71" s="45"/>
      <c r="AN71" s="44">
        <v>0</v>
      </c>
      <c r="AO71" s="45"/>
      <c r="AP71" s="44">
        <v>0</v>
      </c>
      <c r="AQ71" s="45"/>
      <c r="AR71" s="45"/>
      <c r="AS71" s="45"/>
      <c r="AT71" s="44">
        <v>0</v>
      </c>
    </row>
    <row r="72" spans="1:46"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spans="1:46"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spans="1:46" ht="20.100000000000001" customHeight="1" x14ac:dyDescent="0.2">
      <c r="D74" s="2" t="s">
        <v>124</v>
      </c>
      <c r="F74" s="37">
        <v>0</v>
      </c>
      <c r="G74" s="37"/>
      <c r="H74" s="37"/>
      <c r="I74" s="37"/>
      <c r="J74" s="37">
        <v>0</v>
      </c>
      <c r="K74" s="37">
        <v>0</v>
      </c>
      <c r="L74" s="37">
        <v>0</v>
      </c>
      <c r="M74" s="37"/>
      <c r="N74" s="37">
        <v>0</v>
      </c>
      <c r="O74" s="37"/>
      <c r="P74" s="37"/>
      <c r="Q74" s="37"/>
      <c r="R74" s="37">
        <v>0</v>
      </c>
      <c r="S74" s="37">
        <v>0</v>
      </c>
      <c r="T74" s="37">
        <v>0</v>
      </c>
      <c r="U74" s="37">
        <v>0</v>
      </c>
      <c r="V74" s="37"/>
      <c r="W74" s="37">
        <v>0</v>
      </c>
      <c r="X74" s="37">
        <v>0</v>
      </c>
      <c r="Y74" s="37">
        <v>0</v>
      </c>
      <c r="Z74" s="37">
        <v>0</v>
      </c>
      <c r="AA74" s="37">
        <v>0</v>
      </c>
      <c r="AB74" s="37">
        <v>0</v>
      </c>
      <c r="AC74" s="37">
        <v>0</v>
      </c>
      <c r="AD74" s="37">
        <v>0</v>
      </c>
      <c r="AE74" s="37"/>
      <c r="AF74" s="37">
        <v>0</v>
      </c>
      <c r="AG74" s="37"/>
      <c r="AH74" s="37"/>
      <c r="AI74" s="37"/>
      <c r="AJ74" s="37">
        <v>0</v>
      </c>
      <c r="AK74" s="37"/>
      <c r="AL74" s="37"/>
      <c r="AM74" s="37"/>
      <c r="AN74" s="37">
        <v>0</v>
      </c>
      <c r="AO74" s="37"/>
      <c r="AP74" s="37">
        <v>0</v>
      </c>
      <c r="AQ74" s="37"/>
      <c r="AR74" s="37"/>
      <c r="AS74" s="37"/>
      <c r="AT74" s="37">
        <v>0</v>
      </c>
    </row>
    <row r="75" spans="1:46" ht="20.100000000000001" customHeight="1" x14ac:dyDescent="0.2">
      <c r="D75" s="38" t="s">
        <v>99</v>
      </c>
      <c r="F75" s="39">
        <v>0</v>
      </c>
      <c r="G75" s="40"/>
      <c r="H75" s="40"/>
      <c r="I75" s="40"/>
      <c r="J75" s="39">
        <v>0</v>
      </c>
      <c r="K75" s="39">
        <v>0</v>
      </c>
      <c r="L75" s="39">
        <v>0</v>
      </c>
      <c r="M75" s="40"/>
      <c r="N75" s="39">
        <v>0</v>
      </c>
      <c r="O75" s="40"/>
      <c r="P75" s="40"/>
      <c r="Q75" s="40"/>
      <c r="R75" s="39">
        <v>0</v>
      </c>
      <c r="S75" s="39">
        <v>0</v>
      </c>
      <c r="T75" s="39">
        <v>0</v>
      </c>
      <c r="U75" s="39">
        <v>0</v>
      </c>
      <c r="V75" s="40"/>
      <c r="W75" s="39">
        <v>0</v>
      </c>
      <c r="X75" s="39">
        <v>0</v>
      </c>
      <c r="Y75" s="39">
        <v>0</v>
      </c>
      <c r="Z75" s="39">
        <v>0</v>
      </c>
      <c r="AA75" s="39">
        <v>0</v>
      </c>
      <c r="AB75" s="39">
        <v>0</v>
      </c>
      <c r="AC75" s="39">
        <v>0</v>
      </c>
      <c r="AD75" s="39">
        <v>0</v>
      </c>
      <c r="AE75" s="40"/>
      <c r="AF75" s="39">
        <v>0</v>
      </c>
      <c r="AG75" s="40"/>
      <c r="AH75" s="40"/>
      <c r="AI75" s="40"/>
      <c r="AJ75" s="39">
        <v>0</v>
      </c>
      <c r="AK75" s="40"/>
      <c r="AL75" s="40"/>
      <c r="AM75" s="40"/>
      <c r="AN75" s="39">
        <v>0</v>
      </c>
      <c r="AO75" s="40"/>
      <c r="AP75" s="39">
        <v>0</v>
      </c>
      <c r="AQ75" s="40"/>
      <c r="AR75" s="40"/>
      <c r="AS75" s="40"/>
      <c r="AT75" s="39">
        <v>0</v>
      </c>
    </row>
    <row r="76" spans="1:46"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row>
    <row r="77" spans="1:46" ht="20.100000000000001" customHeight="1" x14ac:dyDescent="0.25">
      <c r="C77" s="47" t="s">
        <v>128</v>
      </c>
      <c r="D77" s="43"/>
      <c r="F77" s="44">
        <v>0</v>
      </c>
      <c r="G77" s="45"/>
      <c r="H77" s="45"/>
      <c r="I77" s="45"/>
      <c r="J77" s="44">
        <v>0</v>
      </c>
      <c r="K77" s="44">
        <v>0</v>
      </c>
      <c r="L77" s="44">
        <v>0</v>
      </c>
      <c r="M77" s="45"/>
      <c r="N77" s="44">
        <v>0</v>
      </c>
      <c r="O77" s="45"/>
      <c r="P77" s="45"/>
      <c r="Q77" s="45"/>
      <c r="R77" s="44">
        <v>0</v>
      </c>
      <c r="S77" s="44">
        <v>0</v>
      </c>
      <c r="T77" s="44">
        <v>0</v>
      </c>
      <c r="U77" s="44">
        <v>0</v>
      </c>
      <c r="V77" s="45"/>
      <c r="W77" s="44">
        <v>0</v>
      </c>
      <c r="X77" s="44">
        <v>0</v>
      </c>
      <c r="Y77" s="44">
        <v>0</v>
      </c>
      <c r="Z77" s="44">
        <v>0</v>
      </c>
      <c r="AA77" s="44">
        <v>0</v>
      </c>
      <c r="AB77" s="44">
        <v>0</v>
      </c>
      <c r="AC77" s="44">
        <v>0</v>
      </c>
      <c r="AD77" s="44">
        <v>0</v>
      </c>
      <c r="AE77" s="45"/>
      <c r="AF77" s="44">
        <v>0</v>
      </c>
      <c r="AG77" s="45"/>
      <c r="AH77" s="45"/>
      <c r="AI77" s="45"/>
      <c r="AJ77" s="44">
        <v>0</v>
      </c>
      <c r="AK77" s="45"/>
      <c r="AL77" s="45"/>
      <c r="AM77" s="45"/>
      <c r="AN77" s="44">
        <v>0</v>
      </c>
      <c r="AO77" s="45"/>
      <c r="AP77" s="44">
        <v>0</v>
      </c>
      <c r="AQ77" s="45"/>
      <c r="AR77" s="45"/>
      <c r="AS77" s="45"/>
      <c r="AT77" s="44">
        <v>0</v>
      </c>
    </row>
    <row r="78" spans="1:46"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spans="1:46"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spans="1:46" ht="20.100000000000001" customHeight="1" x14ac:dyDescent="0.2">
      <c r="D80" s="2" t="s">
        <v>130</v>
      </c>
      <c r="F80" s="37">
        <v>0</v>
      </c>
      <c r="G80" s="37"/>
      <c r="H80" s="37"/>
      <c r="I80" s="37"/>
      <c r="J80" s="37">
        <v>0</v>
      </c>
      <c r="K80" s="37">
        <v>0</v>
      </c>
      <c r="L80" s="37">
        <v>0</v>
      </c>
      <c r="M80" s="37"/>
      <c r="N80" s="37">
        <v>0</v>
      </c>
      <c r="O80" s="37"/>
      <c r="P80" s="37"/>
      <c r="Q80" s="37"/>
      <c r="R80" s="37">
        <v>0</v>
      </c>
      <c r="S80" s="37">
        <v>0</v>
      </c>
      <c r="T80" s="37">
        <v>0</v>
      </c>
      <c r="U80" s="37">
        <v>0</v>
      </c>
      <c r="V80" s="37"/>
      <c r="W80" s="37">
        <v>0</v>
      </c>
      <c r="X80" s="37">
        <v>0</v>
      </c>
      <c r="Y80" s="37">
        <v>0</v>
      </c>
      <c r="Z80" s="37">
        <v>0</v>
      </c>
      <c r="AA80" s="37">
        <v>0</v>
      </c>
      <c r="AB80" s="37">
        <v>0</v>
      </c>
      <c r="AC80" s="37">
        <v>0</v>
      </c>
      <c r="AD80" s="37">
        <v>0</v>
      </c>
      <c r="AE80" s="37"/>
      <c r="AF80" s="37">
        <v>0</v>
      </c>
      <c r="AG80" s="37"/>
      <c r="AH80" s="37"/>
      <c r="AI80" s="37"/>
      <c r="AJ80" s="37">
        <v>0</v>
      </c>
      <c r="AK80" s="37"/>
      <c r="AL80" s="37"/>
      <c r="AM80" s="37"/>
      <c r="AN80" s="37">
        <v>0</v>
      </c>
      <c r="AO80" s="37"/>
      <c r="AP80" s="37">
        <v>0</v>
      </c>
      <c r="AQ80" s="37"/>
      <c r="AR80" s="37"/>
      <c r="AS80" s="37"/>
      <c r="AT80" s="37">
        <v>0</v>
      </c>
    </row>
    <row r="81" spans="1:46" ht="20.100000000000001" customHeight="1" x14ac:dyDescent="0.2">
      <c r="D81" s="38" t="s">
        <v>131</v>
      </c>
      <c r="F81" s="39">
        <v>0</v>
      </c>
      <c r="G81" s="40"/>
      <c r="H81" s="40"/>
      <c r="I81" s="40"/>
      <c r="J81" s="39">
        <v>0</v>
      </c>
      <c r="K81" s="39">
        <v>0</v>
      </c>
      <c r="L81" s="39">
        <v>0</v>
      </c>
      <c r="M81" s="40"/>
      <c r="N81" s="39">
        <v>0</v>
      </c>
      <c r="O81" s="40"/>
      <c r="P81" s="40"/>
      <c r="Q81" s="40"/>
      <c r="R81" s="39">
        <v>0</v>
      </c>
      <c r="S81" s="39">
        <v>0</v>
      </c>
      <c r="T81" s="39">
        <v>0</v>
      </c>
      <c r="U81" s="39">
        <v>0</v>
      </c>
      <c r="V81" s="40"/>
      <c r="W81" s="39">
        <v>0</v>
      </c>
      <c r="X81" s="39">
        <v>0</v>
      </c>
      <c r="Y81" s="39">
        <v>0</v>
      </c>
      <c r="Z81" s="39">
        <v>0</v>
      </c>
      <c r="AA81" s="39">
        <v>0</v>
      </c>
      <c r="AB81" s="39">
        <v>0</v>
      </c>
      <c r="AC81" s="39">
        <v>0</v>
      </c>
      <c r="AD81" s="39">
        <v>0</v>
      </c>
      <c r="AE81" s="40"/>
      <c r="AF81" s="39">
        <v>0</v>
      </c>
      <c r="AG81" s="40"/>
      <c r="AH81" s="40"/>
      <c r="AI81" s="40"/>
      <c r="AJ81" s="39">
        <v>0</v>
      </c>
      <c r="AK81" s="40"/>
      <c r="AL81" s="40"/>
      <c r="AM81" s="40"/>
      <c r="AN81" s="39">
        <v>0</v>
      </c>
      <c r="AO81" s="40"/>
      <c r="AP81" s="39">
        <v>0</v>
      </c>
      <c r="AQ81" s="40"/>
      <c r="AR81" s="40"/>
      <c r="AS81" s="40"/>
      <c r="AT81" s="39">
        <v>0</v>
      </c>
    </row>
    <row r="82" spans="1:46" ht="20.100000000000001" customHeight="1" x14ac:dyDescent="0.2">
      <c r="D82" s="2" t="s">
        <v>132</v>
      </c>
      <c r="F82" s="37">
        <v>0</v>
      </c>
      <c r="G82" s="37"/>
      <c r="H82" s="37"/>
      <c r="I82" s="37"/>
      <c r="J82" s="37">
        <v>0</v>
      </c>
      <c r="K82" s="37">
        <v>0</v>
      </c>
      <c r="L82" s="37">
        <v>0</v>
      </c>
      <c r="M82" s="37"/>
      <c r="N82" s="37">
        <v>0</v>
      </c>
      <c r="O82" s="37"/>
      <c r="P82" s="37"/>
      <c r="Q82" s="37"/>
      <c r="R82" s="37">
        <v>0</v>
      </c>
      <c r="S82" s="37">
        <v>0</v>
      </c>
      <c r="T82" s="37">
        <v>0</v>
      </c>
      <c r="U82" s="37">
        <v>0</v>
      </c>
      <c r="V82" s="37"/>
      <c r="W82" s="37">
        <v>0</v>
      </c>
      <c r="X82" s="37">
        <v>0</v>
      </c>
      <c r="Y82" s="37">
        <v>0</v>
      </c>
      <c r="Z82" s="37">
        <v>0</v>
      </c>
      <c r="AA82" s="37">
        <v>0</v>
      </c>
      <c r="AB82" s="37">
        <v>0</v>
      </c>
      <c r="AC82" s="37">
        <v>0</v>
      </c>
      <c r="AD82" s="37">
        <v>0</v>
      </c>
      <c r="AE82" s="37"/>
      <c r="AF82" s="37">
        <v>0</v>
      </c>
      <c r="AG82" s="37"/>
      <c r="AH82" s="37"/>
      <c r="AI82" s="37"/>
      <c r="AJ82" s="37">
        <v>0</v>
      </c>
      <c r="AK82" s="37"/>
      <c r="AL82" s="37"/>
      <c r="AM82" s="37"/>
      <c r="AN82" s="37">
        <v>0</v>
      </c>
      <c r="AO82" s="37"/>
      <c r="AP82" s="37">
        <v>0</v>
      </c>
      <c r="AQ82" s="37"/>
      <c r="AR82" s="37"/>
      <c r="AS82" s="37"/>
      <c r="AT82" s="37">
        <v>0</v>
      </c>
    </row>
    <row r="83" spans="1:46" ht="20.100000000000001" customHeight="1" x14ac:dyDescent="0.2">
      <c r="D83" s="38" t="s">
        <v>133</v>
      </c>
      <c r="F83" s="39">
        <v>0</v>
      </c>
      <c r="G83" s="40"/>
      <c r="H83" s="40"/>
      <c r="I83" s="40"/>
      <c r="J83" s="39">
        <v>0</v>
      </c>
      <c r="K83" s="39">
        <v>0</v>
      </c>
      <c r="L83" s="39">
        <v>0</v>
      </c>
      <c r="M83" s="40"/>
      <c r="N83" s="39">
        <v>0</v>
      </c>
      <c r="O83" s="40"/>
      <c r="P83" s="40"/>
      <c r="Q83" s="40"/>
      <c r="R83" s="39">
        <v>0</v>
      </c>
      <c r="S83" s="39">
        <v>0</v>
      </c>
      <c r="T83" s="39">
        <v>0</v>
      </c>
      <c r="U83" s="39">
        <v>0</v>
      </c>
      <c r="V83" s="40"/>
      <c r="W83" s="39">
        <v>0</v>
      </c>
      <c r="X83" s="39">
        <v>0</v>
      </c>
      <c r="Y83" s="39">
        <v>0</v>
      </c>
      <c r="Z83" s="39">
        <v>0</v>
      </c>
      <c r="AA83" s="39">
        <v>0</v>
      </c>
      <c r="AB83" s="39">
        <v>0</v>
      </c>
      <c r="AC83" s="39">
        <v>0</v>
      </c>
      <c r="AD83" s="39">
        <v>0</v>
      </c>
      <c r="AE83" s="40"/>
      <c r="AF83" s="39">
        <v>0</v>
      </c>
      <c r="AG83" s="40"/>
      <c r="AH83" s="40"/>
      <c r="AI83" s="40"/>
      <c r="AJ83" s="39">
        <v>0</v>
      </c>
      <c r="AK83" s="40"/>
      <c r="AL83" s="40"/>
      <c r="AM83" s="40"/>
      <c r="AN83" s="39">
        <v>0</v>
      </c>
      <c r="AO83" s="40"/>
      <c r="AP83" s="39">
        <v>0</v>
      </c>
      <c r="AQ83" s="40"/>
      <c r="AR83" s="40"/>
      <c r="AS83" s="40"/>
      <c r="AT83" s="39">
        <v>0</v>
      </c>
    </row>
    <row r="84" spans="1:46" ht="20.100000000000001" customHeight="1" x14ac:dyDescent="0.2">
      <c r="D84" s="2" t="s">
        <v>134</v>
      </c>
      <c r="F84" s="37">
        <v>0</v>
      </c>
      <c r="G84" s="37"/>
      <c r="H84" s="37"/>
      <c r="I84" s="37"/>
      <c r="J84" s="37">
        <v>0</v>
      </c>
      <c r="K84" s="37">
        <v>0</v>
      </c>
      <c r="L84" s="37">
        <v>0</v>
      </c>
      <c r="M84" s="37"/>
      <c r="N84" s="37">
        <v>0</v>
      </c>
      <c r="O84" s="37"/>
      <c r="P84" s="37"/>
      <c r="Q84" s="37"/>
      <c r="R84" s="37">
        <v>0</v>
      </c>
      <c r="S84" s="37">
        <v>0</v>
      </c>
      <c r="T84" s="37">
        <v>0</v>
      </c>
      <c r="U84" s="37">
        <v>0</v>
      </c>
      <c r="V84" s="37"/>
      <c r="W84" s="37">
        <v>0</v>
      </c>
      <c r="X84" s="37">
        <v>0</v>
      </c>
      <c r="Y84" s="37">
        <v>0</v>
      </c>
      <c r="Z84" s="37">
        <v>0</v>
      </c>
      <c r="AA84" s="37">
        <v>0</v>
      </c>
      <c r="AB84" s="37">
        <v>0</v>
      </c>
      <c r="AC84" s="37">
        <v>0</v>
      </c>
      <c r="AD84" s="37">
        <v>0</v>
      </c>
      <c r="AE84" s="37"/>
      <c r="AF84" s="37">
        <v>0</v>
      </c>
      <c r="AG84" s="37"/>
      <c r="AH84" s="37"/>
      <c r="AI84" s="37"/>
      <c r="AJ84" s="37">
        <v>0</v>
      </c>
      <c r="AK84" s="37"/>
      <c r="AL84" s="37"/>
      <c r="AM84" s="37"/>
      <c r="AN84" s="37">
        <v>0</v>
      </c>
      <c r="AO84" s="37"/>
      <c r="AP84" s="37">
        <v>0</v>
      </c>
      <c r="AQ84" s="37"/>
      <c r="AR84" s="37"/>
      <c r="AS84" s="37"/>
      <c r="AT84" s="37">
        <v>0</v>
      </c>
    </row>
    <row r="85" spans="1:46" ht="20.100000000000001" customHeight="1" x14ac:dyDescent="0.2">
      <c r="D85" s="38" t="s">
        <v>135</v>
      </c>
      <c r="F85" s="39">
        <v>0</v>
      </c>
      <c r="G85" s="40"/>
      <c r="H85" s="40"/>
      <c r="I85" s="40"/>
      <c r="J85" s="39">
        <v>0</v>
      </c>
      <c r="K85" s="39">
        <v>0</v>
      </c>
      <c r="L85" s="39">
        <v>0</v>
      </c>
      <c r="M85" s="40"/>
      <c r="N85" s="39">
        <v>0</v>
      </c>
      <c r="O85" s="40"/>
      <c r="P85" s="40"/>
      <c r="Q85" s="40"/>
      <c r="R85" s="39">
        <v>0</v>
      </c>
      <c r="S85" s="39">
        <v>0</v>
      </c>
      <c r="T85" s="39">
        <v>0</v>
      </c>
      <c r="U85" s="39">
        <v>0</v>
      </c>
      <c r="V85" s="40"/>
      <c r="W85" s="39">
        <v>0</v>
      </c>
      <c r="X85" s="39">
        <v>0</v>
      </c>
      <c r="Y85" s="39">
        <v>0</v>
      </c>
      <c r="Z85" s="39">
        <v>0</v>
      </c>
      <c r="AA85" s="39">
        <v>0</v>
      </c>
      <c r="AB85" s="39">
        <v>0</v>
      </c>
      <c r="AC85" s="39">
        <v>0</v>
      </c>
      <c r="AD85" s="39">
        <v>0</v>
      </c>
      <c r="AE85" s="40"/>
      <c r="AF85" s="39">
        <v>0</v>
      </c>
      <c r="AG85" s="40"/>
      <c r="AH85" s="40"/>
      <c r="AI85" s="40"/>
      <c r="AJ85" s="39">
        <v>0</v>
      </c>
      <c r="AK85" s="40"/>
      <c r="AL85" s="40"/>
      <c r="AM85" s="40"/>
      <c r="AN85" s="39">
        <v>0</v>
      </c>
      <c r="AO85" s="40"/>
      <c r="AP85" s="39">
        <v>0</v>
      </c>
      <c r="AQ85" s="40"/>
      <c r="AR85" s="40"/>
      <c r="AS85" s="40"/>
      <c r="AT85" s="39">
        <v>0</v>
      </c>
    </row>
    <row r="86" spans="1:46" ht="20.100000000000001" customHeight="1" x14ac:dyDescent="0.2">
      <c r="D86" s="2" t="s">
        <v>136</v>
      </c>
      <c r="F86" s="37">
        <v>0</v>
      </c>
      <c r="G86" s="37"/>
      <c r="H86" s="37"/>
      <c r="I86" s="37"/>
      <c r="J86" s="37">
        <v>0</v>
      </c>
      <c r="K86" s="37">
        <v>0</v>
      </c>
      <c r="L86" s="37">
        <v>0</v>
      </c>
      <c r="M86" s="37"/>
      <c r="N86" s="37">
        <v>0</v>
      </c>
      <c r="O86" s="37"/>
      <c r="P86" s="37"/>
      <c r="Q86" s="37"/>
      <c r="R86" s="37">
        <v>0</v>
      </c>
      <c r="S86" s="37">
        <v>0</v>
      </c>
      <c r="T86" s="37">
        <v>0</v>
      </c>
      <c r="U86" s="37">
        <v>0</v>
      </c>
      <c r="V86" s="37"/>
      <c r="W86" s="37">
        <v>0</v>
      </c>
      <c r="X86" s="37">
        <v>0</v>
      </c>
      <c r="Y86" s="37">
        <v>0</v>
      </c>
      <c r="Z86" s="37">
        <v>0</v>
      </c>
      <c r="AA86" s="37">
        <v>0</v>
      </c>
      <c r="AB86" s="37">
        <v>0</v>
      </c>
      <c r="AC86" s="37">
        <v>0</v>
      </c>
      <c r="AD86" s="37">
        <v>0</v>
      </c>
      <c r="AE86" s="37"/>
      <c r="AF86" s="37">
        <v>0</v>
      </c>
      <c r="AG86" s="37"/>
      <c r="AH86" s="37"/>
      <c r="AI86" s="37"/>
      <c r="AJ86" s="37">
        <v>0</v>
      </c>
      <c r="AK86" s="37"/>
      <c r="AL86" s="37"/>
      <c r="AM86" s="37"/>
      <c r="AN86" s="37">
        <v>0</v>
      </c>
      <c r="AO86" s="37"/>
      <c r="AP86" s="37">
        <v>0</v>
      </c>
      <c r="AQ86" s="37"/>
      <c r="AR86" s="37"/>
      <c r="AS86" s="37"/>
      <c r="AT86" s="37">
        <v>0</v>
      </c>
    </row>
    <row r="87" spans="1:46" ht="20.100000000000001" customHeight="1" x14ac:dyDescent="0.2">
      <c r="D87" s="38" t="s">
        <v>137</v>
      </c>
      <c r="F87" s="39">
        <v>0</v>
      </c>
      <c r="G87" s="40"/>
      <c r="H87" s="40"/>
      <c r="I87" s="40"/>
      <c r="J87" s="39">
        <v>0</v>
      </c>
      <c r="K87" s="39">
        <v>0</v>
      </c>
      <c r="L87" s="39">
        <v>0</v>
      </c>
      <c r="M87" s="40"/>
      <c r="N87" s="39">
        <v>0</v>
      </c>
      <c r="O87" s="40"/>
      <c r="P87" s="40"/>
      <c r="Q87" s="40"/>
      <c r="R87" s="39">
        <v>0</v>
      </c>
      <c r="S87" s="39">
        <v>0</v>
      </c>
      <c r="T87" s="39">
        <v>0</v>
      </c>
      <c r="U87" s="39">
        <v>0</v>
      </c>
      <c r="V87" s="40"/>
      <c r="W87" s="39">
        <v>0</v>
      </c>
      <c r="X87" s="39">
        <v>0</v>
      </c>
      <c r="Y87" s="39">
        <v>0</v>
      </c>
      <c r="Z87" s="39">
        <v>0</v>
      </c>
      <c r="AA87" s="39">
        <v>0</v>
      </c>
      <c r="AB87" s="39">
        <v>0</v>
      </c>
      <c r="AC87" s="39">
        <v>0</v>
      </c>
      <c r="AD87" s="39">
        <v>0</v>
      </c>
      <c r="AE87" s="40"/>
      <c r="AF87" s="39">
        <v>0</v>
      </c>
      <c r="AG87" s="40"/>
      <c r="AH87" s="40"/>
      <c r="AI87" s="40"/>
      <c r="AJ87" s="39">
        <v>0</v>
      </c>
      <c r="AK87" s="40"/>
      <c r="AL87" s="40"/>
      <c r="AM87" s="40"/>
      <c r="AN87" s="39">
        <v>0</v>
      </c>
      <c r="AO87" s="40"/>
      <c r="AP87" s="39">
        <v>0</v>
      </c>
      <c r="AQ87" s="40"/>
      <c r="AR87" s="40"/>
      <c r="AS87" s="40"/>
      <c r="AT87" s="39">
        <v>0</v>
      </c>
    </row>
    <row r="88" spans="1:46" ht="20.100000000000001" customHeight="1" x14ac:dyDescent="0.2">
      <c r="D88" s="2" t="s">
        <v>138</v>
      </c>
      <c r="F88" s="37">
        <v>0</v>
      </c>
      <c r="G88" s="37"/>
      <c r="H88" s="37"/>
      <c r="I88" s="37"/>
      <c r="J88" s="37">
        <v>0</v>
      </c>
      <c r="K88" s="37">
        <v>0</v>
      </c>
      <c r="L88" s="37">
        <v>0</v>
      </c>
      <c r="M88" s="37"/>
      <c r="N88" s="37">
        <v>0</v>
      </c>
      <c r="O88" s="37"/>
      <c r="P88" s="37"/>
      <c r="Q88" s="37"/>
      <c r="R88" s="37">
        <v>0</v>
      </c>
      <c r="S88" s="37">
        <v>0</v>
      </c>
      <c r="T88" s="37">
        <v>0</v>
      </c>
      <c r="U88" s="37">
        <v>0</v>
      </c>
      <c r="V88" s="37"/>
      <c r="W88" s="37">
        <v>0</v>
      </c>
      <c r="X88" s="37">
        <v>0</v>
      </c>
      <c r="Y88" s="37">
        <v>0</v>
      </c>
      <c r="Z88" s="37">
        <v>0</v>
      </c>
      <c r="AA88" s="37">
        <v>0</v>
      </c>
      <c r="AB88" s="37">
        <v>0</v>
      </c>
      <c r="AC88" s="37">
        <v>0</v>
      </c>
      <c r="AD88" s="37">
        <v>0</v>
      </c>
      <c r="AE88" s="37"/>
      <c r="AF88" s="37">
        <v>0</v>
      </c>
      <c r="AG88" s="37"/>
      <c r="AH88" s="37"/>
      <c r="AI88" s="37"/>
      <c r="AJ88" s="37">
        <v>0</v>
      </c>
      <c r="AK88" s="37"/>
      <c r="AL88" s="37"/>
      <c r="AM88" s="37"/>
      <c r="AN88" s="37">
        <v>0</v>
      </c>
      <c r="AO88" s="37"/>
      <c r="AP88" s="37">
        <v>0</v>
      </c>
      <c r="AQ88" s="37"/>
      <c r="AR88" s="37"/>
      <c r="AS88" s="37"/>
      <c r="AT88" s="37">
        <v>0</v>
      </c>
    </row>
    <row r="89" spans="1:46" ht="20.100000000000001" customHeight="1" x14ac:dyDescent="0.2">
      <c r="D89" s="38" t="s">
        <v>139</v>
      </c>
      <c r="F89" s="39">
        <v>0</v>
      </c>
      <c r="G89" s="40"/>
      <c r="H89" s="40"/>
      <c r="I89" s="40"/>
      <c r="J89" s="39">
        <v>0</v>
      </c>
      <c r="K89" s="39">
        <v>0</v>
      </c>
      <c r="L89" s="39">
        <v>0</v>
      </c>
      <c r="M89" s="40"/>
      <c r="N89" s="39">
        <v>0</v>
      </c>
      <c r="O89" s="40"/>
      <c r="P89" s="40"/>
      <c r="Q89" s="40"/>
      <c r="R89" s="39">
        <v>0</v>
      </c>
      <c r="S89" s="39">
        <v>0</v>
      </c>
      <c r="T89" s="39">
        <v>0</v>
      </c>
      <c r="U89" s="39">
        <v>0</v>
      </c>
      <c r="V89" s="40"/>
      <c r="W89" s="39">
        <v>0</v>
      </c>
      <c r="X89" s="39">
        <v>0</v>
      </c>
      <c r="Y89" s="39">
        <v>0</v>
      </c>
      <c r="Z89" s="39">
        <v>0</v>
      </c>
      <c r="AA89" s="39">
        <v>0</v>
      </c>
      <c r="AB89" s="39">
        <v>0</v>
      </c>
      <c r="AC89" s="39">
        <v>0</v>
      </c>
      <c r="AD89" s="39">
        <v>0</v>
      </c>
      <c r="AE89" s="40"/>
      <c r="AF89" s="39">
        <v>0</v>
      </c>
      <c r="AG89" s="40"/>
      <c r="AH89" s="40"/>
      <c r="AI89" s="40"/>
      <c r="AJ89" s="39">
        <v>0</v>
      </c>
      <c r="AK89" s="40"/>
      <c r="AL89" s="40"/>
      <c r="AM89" s="40"/>
      <c r="AN89" s="39">
        <v>0</v>
      </c>
      <c r="AO89" s="40"/>
      <c r="AP89" s="39">
        <v>0</v>
      </c>
      <c r="AQ89" s="40"/>
      <c r="AR89" s="40"/>
      <c r="AS89" s="40"/>
      <c r="AT89" s="39">
        <v>0</v>
      </c>
    </row>
    <row r="90" spans="1:46" ht="20.100000000000001" customHeight="1" x14ac:dyDescent="0.2">
      <c r="D90" s="2" t="s">
        <v>140</v>
      </c>
      <c r="F90" s="37">
        <v>0</v>
      </c>
      <c r="G90" s="37"/>
      <c r="H90" s="37"/>
      <c r="I90" s="37"/>
      <c r="J90" s="37">
        <v>0</v>
      </c>
      <c r="K90" s="37">
        <v>0</v>
      </c>
      <c r="L90" s="37">
        <v>0</v>
      </c>
      <c r="M90" s="37"/>
      <c r="N90" s="37">
        <v>0</v>
      </c>
      <c r="O90" s="37"/>
      <c r="P90" s="37"/>
      <c r="Q90" s="37"/>
      <c r="R90" s="37">
        <v>0</v>
      </c>
      <c r="S90" s="37">
        <v>0</v>
      </c>
      <c r="T90" s="37">
        <v>0</v>
      </c>
      <c r="U90" s="37">
        <v>0</v>
      </c>
      <c r="V90" s="37"/>
      <c r="W90" s="37">
        <v>0</v>
      </c>
      <c r="X90" s="37">
        <v>0</v>
      </c>
      <c r="Y90" s="37">
        <v>0</v>
      </c>
      <c r="Z90" s="37">
        <v>0</v>
      </c>
      <c r="AA90" s="37">
        <v>0</v>
      </c>
      <c r="AB90" s="37">
        <v>0</v>
      </c>
      <c r="AC90" s="37">
        <v>0</v>
      </c>
      <c r="AD90" s="37">
        <v>0</v>
      </c>
      <c r="AE90" s="37"/>
      <c r="AF90" s="37">
        <v>0</v>
      </c>
      <c r="AG90" s="37"/>
      <c r="AH90" s="37"/>
      <c r="AI90" s="37"/>
      <c r="AJ90" s="37">
        <v>0</v>
      </c>
      <c r="AK90" s="37"/>
      <c r="AL90" s="37"/>
      <c r="AM90" s="37"/>
      <c r="AN90" s="37">
        <v>0</v>
      </c>
      <c r="AO90" s="37"/>
      <c r="AP90" s="37">
        <v>0</v>
      </c>
      <c r="AQ90" s="37"/>
      <c r="AR90" s="37"/>
      <c r="AS90" s="37"/>
      <c r="AT90" s="37">
        <v>0</v>
      </c>
    </row>
    <row r="91" spans="1:46" ht="20.100000000000001" customHeight="1" x14ac:dyDescent="0.2">
      <c r="D91" s="38" t="s">
        <v>141</v>
      </c>
      <c r="F91" s="39">
        <v>0</v>
      </c>
      <c r="G91" s="40"/>
      <c r="H91" s="40"/>
      <c r="I91" s="40"/>
      <c r="J91" s="39">
        <v>0</v>
      </c>
      <c r="K91" s="39">
        <v>0</v>
      </c>
      <c r="L91" s="39">
        <v>0</v>
      </c>
      <c r="M91" s="40"/>
      <c r="N91" s="39">
        <v>0</v>
      </c>
      <c r="O91" s="40"/>
      <c r="P91" s="40"/>
      <c r="Q91" s="40"/>
      <c r="R91" s="39">
        <v>0</v>
      </c>
      <c r="S91" s="39">
        <v>0</v>
      </c>
      <c r="T91" s="39">
        <v>0</v>
      </c>
      <c r="U91" s="39">
        <v>0</v>
      </c>
      <c r="V91" s="40"/>
      <c r="W91" s="39">
        <v>0</v>
      </c>
      <c r="X91" s="39">
        <v>0</v>
      </c>
      <c r="Y91" s="39">
        <v>0</v>
      </c>
      <c r="Z91" s="39">
        <v>0</v>
      </c>
      <c r="AA91" s="39">
        <v>0</v>
      </c>
      <c r="AB91" s="39">
        <v>0</v>
      </c>
      <c r="AC91" s="39">
        <v>0</v>
      </c>
      <c r="AD91" s="39">
        <v>0</v>
      </c>
      <c r="AE91" s="40"/>
      <c r="AF91" s="39">
        <v>0</v>
      </c>
      <c r="AG91" s="40"/>
      <c r="AH91" s="40"/>
      <c r="AI91" s="40"/>
      <c r="AJ91" s="39">
        <v>0</v>
      </c>
      <c r="AK91" s="40"/>
      <c r="AL91" s="40"/>
      <c r="AM91" s="40"/>
      <c r="AN91" s="39">
        <v>0</v>
      </c>
      <c r="AO91" s="40"/>
      <c r="AP91" s="39">
        <v>0</v>
      </c>
      <c r="AQ91" s="40"/>
      <c r="AR91" s="40"/>
      <c r="AS91" s="40"/>
      <c r="AT91" s="39">
        <v>0</v>
      </c>
    </row>
    <row r="92" spans="1:46" ht="20.100000000000001" customHeight="1" x14ac:dyDescent="0.2">
      <c r="D92" s="2" t="s">
        <v>142</v>
      </c>
      <c r="F92" s="37">
        <v>0</v>
      </c>
      <c r="G92" s="37"/>
      <c r="H92" s="37"/>
      <c r="I92" s="37"/>
      <c r="J92" s="37">
        <v>0</v>
      </c>
      <c r="K92" s="37">
        <v>0</v>
      </c>
      <c r="L92" s="37">
        <v>0</v>
      </c>
      <c r="M92" s="37"/>
      <c r="N92" s="37">
        <v>0</v>
      </c>
      <c r="O92" s="37"/>
      <c r="P92" s="37"/>
      <c r="Q92" s="37"/>
      <c r="R92" s="37">
        <v>0</v>
      </c>
      <c r="S92" s="37">
        <v>0</v>
      </c>
      <c r="T92" s="37">
        <v>0</v>
      </c>
      <c r="U92" s="37">
        <v>0</v>
      </c>
      <c r="V92" s="37"/>
      <c r="W92" s="37">
        <v>0</v>
      </c>
      <c r="X92" s="37">
        <v>0</v>
      </c>
      <c r="Y92" s="37">
        <v>0</v>
      </c>
      <c r="Z92" s="37">
        <v>0</v>
      </c>
      <c r="AA92" s="37">
        <v>0</v>
      </c>
      <c r="AB92" s="37">
        <v>0</v>
      </c>
      <c r="AC92" s="37">
        <v>0</v>
      </c>
      <c r="AD92" s="37">
        <v>0</v>
      </c>
      <c r="AE92" s="37"/>
      <c r="AF92" s="37">
        <v>0</v>
      </c>
      <c r="AG92" s="37"/>
      <c r="AH92" s="37"/>
      <c r="AI92" s="37"/>
      <c r="AJ92" s="37">
        <v>0</v>
      </c>
      <c r="AK92" s="37"/>
      <c r="AL92" s="37"/>
      <c r="AM92" s="37"/>
      <c r="AN92" s="37">
        <v>0</v>
      </c>
      <c r="AO92" s="37"/>
      <c r="AP92" s="37">
        <v>0</v>
      </c>
      <c r="AQ92" s="37"/>
      <c r="AR92" s="37"/>
      <c r="AS92" s="37"/>
      <c r="AT92" s="37">
        <v>0</v>
      </c>
    </row>
    <row r="93" spans="1:46" ht="20.100000000000001" customHeight="1" x14ac:dyDescent="0.2">
      <c r="D93" s="38" t="s">
        <v>143</v>
      </c>
      <c r="F93" s="39">
        <v>0</v>
      </c>
      <c r="G93" s="40"/>
      <c r="H93" s="40"/>
      <c r="I93" s="40"/>
      <c r="J93" s="39">
        <v>0</v>
      </c>
      <c r="K93" s="39">
        <v>0</v>
      </c>
      <c r="L93" s="39">
        <v>0</v>
      </c>
      <c r="M93" s="40"/>
      <c r="N93" s="39">
        <v>0</v>
      </c>
      <c r="O93" s="40"/>
      <c r="P93" s="40"/>
      <c r="Q93" s="40"/>
      <c r="R93" s="39">
        <v>0</v>
      </c>
      <c r="S93" s="39">
        <v>0</v>
      </c>
      <c r="T93" s="39">
        <v>0</v>
      </c>
      <c r="U93" s="39">
        <v>0</v>
      </c>
      <c r="V93" s="40"/>
      <c r="W93" s="39">
        <v>0</v>
      </c>
      <c r="X93" s="39">
        <v>0</v>
      </c>
      <c r="Y93" s="39">
        <v>0</v>
      </c>
      <c r="Z93" s="39">
        <v>0</v>
      </c>
      <c r="AA93" s="39">
        <v>0</v>
      </c>
      <c r="AB93" s="39">
        <v>0</v>
      </c>
      <c r="AC93" s="39">
        <v>0</v>
      </c>
      <c r="AD93" s="39">
        <v>0</v>
      </c>
      <c r="AE93" s="40"/>
      <c r="AF93" s="39">
        <v>0</v>
      </c>
      <c r="AG93" s="40"/>
      <c r="AH93" s="40"/>
      <c r="AI93" s="40"/>
      <c r="AJ93" s="39">
        <v>0</v>
      </c>
      <c r="AK93" s="40"/>
      <c r="AL93" s="40"/>
      <c r="AM93" s="40"/>
      <c r="AN93" s="39">
        <v>0</v>
      </c>
      <c r="AO93" s="40"/>
      <c r="AP93" s="39">
        <v>0</v>
      </c>
      <c r="AQ93" s="40"/>
      <c r="AR93" s="40"/>
      <c r="AS93" s="40"/>
      <c r="AT93" s="39">
        <v>0</v>
      </c>
    </row>
    <row r="94" spans="1:46"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spans="1:46" s="1" customFormat="1" ht="20.100000000000001" customHeight="1" x14ac:dyDescent="0.2">
      <c r="A95" s="3"/>
      <c r="B95" s="6"/>
      <c r="C95" s="42" t="s">
        <v>144</v>
      </c>
      <c r="D95" s="42"/>
      <c r="E95" s="5"/>
      <c r="F95" s="44">
        <v>0</v>
      </c>
      <c r="G95" s="45"/>
      <c r="H95" s="45"/>
      <c r="I95" s="45"/>
      <c r="J95" s="44">
        <v>0</v>
      </c>
      <c r="K95" s="44">
        <v>0</v>
      </c>
      <c r="L95" s="44">
        <v>0</v>
      </c>
      <c r="M95" s="45"/>
      <c r="N95" s="44">
        <v>0</v>
      </c>
      <c r="O95" s="45"/>
      <c r="P95" s="45"/>
      <c r="Q95" s="45"/>
      <c r="R95" s="44">
        <v>0</v>
      </c>
      <c r="S95" s="44">
        <v>0</v>
      </c>
      <c r="T95" s="44">
        <v>0</v>
      </c>
      <c r="U95" s="44">
        <v>0</v>
      </c>
      <c r="V95" s="45"/>
      <c r="W95" s="44">
        <v>0</v>
      </c>
      <c r="X95" s="44">
        <v>0</v>
      </c>
      <c r="Y95" s="44">
        <v>0</v>
      </c>
      <c r="Z95" s="44">
        <v>0</v>
      </c>
      <c r="AA95" s="44">
        <v>0</v>
      </c>
      <c r="AB95" s="44">
        <v>0</v>
      </c>
      <c r="AC95" s="44">
        <v>0</v>
      </c>
      <c r="AD95" s="44">
        <v>0</v>
      </c>
      <c r="AE95" s="45"/>
      <c r="AF95" s="44">
        <v>0</v>
      </c>
      <c r="AG95" s="45"/>
      <c r="AH95" s="45"/>
      <c r="AI95" s="45"/>
      <c r="AJ95" s="44">
        <v>0</v>
      </c>
      <c r="AK95" s="45"/>
      <c r="AL95" s="45"/>
      <c r="AM95" s="45"/>
      <c r="AN95" s="44">
        <v>0</v>
      </c>
      <c r="AO95" s="45"/>
      <c r="AP95" s="44">
        <v>0</v>
      </c>
      <c r="AQ95" s="45"/>
      <c r="AR95" s="45"/>
      <c r="AS95" s="45"/>
      <c r="AT95" s="44">
        <v>0</v>
      </c>
    </row>
    <row r="96" spans="1:46"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spans="1:46"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spans="1:46" ht="20.100000000000001" customHeight="1" x14ac:dyDescent="0.2">
      <c r="D98" s="2" t="s">
        <v>146</v>
      </c>
      <c r="F98" s="37">
        <v>347</v>
      </c>
      <c r="G98" s="37"/>
      <c r="H98" s="37"/>
      <c r="I98" s="37"/>
      <c r="J98" s="37">
        <v>2634</v>
      </c>
      <c r="K98" s="37">
        <v>60</v>
      </c>
      <c r="L98" s="37">
        <v>8</v>
      </c>
      <c r="M98" s="37"/>
      <c r="N98" s="37">
        <v>2702</v>
      </c>
      <c r="O98" s="37"/>
      <c r="P98" s="37"/>
      <c r="Q98" s="37"/>
      <c r="R98" s="37">
        <v>0</v>
      </c>
      <c r="S98" s="37">
        <v>47</v>
      </c>
      <c r="T98" s="37">
        <v>530</v>
      </c>
      <c r="U98" s="37">
        <v>91</v>
      </c>
      <c r="V98" s="37"/>
      <c r="W98" s="37">
        <v>672</v>
      </c>
      <c r="X98" s="37">
        <v>10</v>
      </c>
      <c r="Y98" s="37">
        <v>6</v>
      </c>
      <c r="Z98" s="37">
        <v>299</v>
      </c>
      <c r="AA98" s="37">
        <v>69</v>
      </c>
      <c r="AB98" s="37">
        <v>9</v>
      </c>
      <c r="AC98" s="37">
        <v>1051</v>
      </c>
      <c r="AD98" s="37">
        <v>12</v>
      </c>
      <c r="AE98" s="37"/>
      <c r="AF98" s="37">
        <v>2796</v>
      </c>
      <c r="AG98" s="37"/>
      <c r="AH98" s="37"/>
      <c r="AI98" s="37"/>
      <c r="AJ98" s="37">
        <v>253</v>
      </c>
      <c r="AK98" s="37"/>
      <c r="AL98" s="37"/>
      <c r="AM98" s="37"/>
      <c r="AN98" s="37">
        <v>0</v>
      </c>
      <c r="AO98" s="37"/>
      <c r="AP98" s="37">
        <v>0</v>
      </c>
      <c r="AQ98" s="37"/>
      <c r="AR98" s="37"/>
      <c r="AS98" s="37"/>
      <c r="AT98" s="37">
        <v>0</v>
      </c>
    </row>
    <row r="99" spans="1:46" ht="20.100000000000001" customHeight="1" x14ac:dyDescent="0.2">
      <c r="D99" s="38" t="s">
        <v>147</v>
      </c>
      <c r="F99" s="39">
        <v>349</v>
      </c>
      <c r="G99" s="40"/>
      <c r="H99" s="40"/>
      <c r="I99" s="40"/>
      <c r="J99" s="39">
        <v>2621</v>
      </c>
      <c r="K99" s="39">
        <v>25</v>
      </c>
      <c r="L99" s="39">
        <v>14</v>
      </c>
      <c r="M99" s="40"/>
      <c r="N99" s="39">
        <v>2660</v>
      </c>
      <c r="O99" s="40"/>
      <c r="P99" s="40"/>
      <c r="Q99" s="40"/>
      <c r="R99" s="39">
        <v>0</v>
      </c>
      <c r="S99" s="39">
        <v>38</v>
      </c>
      <c r="T99" s="39">
        <v>327</v>
      </c>
      <c r="U99" s="39">
        <v>155</v>
      </c>
      <c r="V99" s="40"/>
      <c r="W99" s="39">
        <v>587</v>
      </c>
      <c r="X99" s="39">
        <v>29</v>
      </c>
      <c r="Y99" s="39">
        <v>7</v>
      </c>
      <c r="Z99" s="39">
        <v>191</v>
      </c>
      <c r="AA99" s="39">
        <v>185</v>
      </c>
      <c r="AB99" s="39">
        <v>55</v>
      </c>
      <c r="AC99" s="39">
        <v>1082</v>
      </c>
      <c r="AD99" s="39">
        <v>9</v>
      </c>
      <c r="AE99" s="40"/>
      <c r="AF99" s="39">
        <v>2665</v>
      </c>
      <c r="AG99" s="40"/>
      <c r="AH99" s="40"/>
      <c r="AI99" s="40"/>
      <c r="AJ99" s="39">
        <v>344</v>
      </c>
      <c r="AK99" s="40"/>
      <c r="AL99" s="40"/>
      <c r="AM99" s="40"/>
      <c r="AN99" s="39">
        <v>0</v>
      </c>
      <c r="AO99" s="40"/>
      <c r="AP99" s="39">
        <v>0</v>
      </c>
      <c r="AQ99" s="40"/>
      <c r="AR99" s="40"/>
      <c r="AS99" s="40"/>
      <c r="AT99" s="39">
        <v>0</v>
      </c>
    </row>
    <row r="100" spans="1:46" ht="20.100000000000001" customHeight="1" x14ac:dyDescent="0.2">
      <c r="D100" s="2" t="s">
        <v>148</v>
      </c>
      <c r="F100" s="37">
        <v>303</v>
      </c>
      <c r="G100" s="37"/>
      <c r="H100" s="37"/>
      <c r="I100" s="37"/>
      <c r="J100" s="37">
        <v>2615</v>
      </c>
      <c r="K100" s="37">
        <v>35</v>
      </c>
      <c r="L100" s="37">
        <v>14</v>
      </c>
      <c r="M100" s="37"/>
      <c r="N100" s="37">
        <v>2664</v>
      </c>
      <c r="O100" s="37"/>
      <c r="P100" s="37"/>
      <c r="Q100" s="37"/>
      <c r="R100" s="37">
        <v>0</v>
      </c>
      <c r="S100" s="37">
        <v>36</v>
      </c>
      <c r="T100" s="37">
        <v>367</v>
      </c>
      <c r="U100" s="37">
        <v>156</v>
      </c>
      <c r="V100" s="37"/>
      <c r="W100" s="37">
        <v>680</v>
      </c>
      <c r="X100" s="37">
        <v>3</v>
      </c>
      <c r="Y100" s="37">
        <v>0</v>
      </c>
      <c r="Z100" s="37">
        <v>178</v>
      </c>
      <c r="AA100" s="37">
        <v>95</v>
      </c>
      <c r="AB100" s="37">
        <v>13</v>
      </c>
      <c r="AC100" s="37">
        <v>1216</v>
      </c>
      <c r="AD100" s="37">
        <v>10</v>
      </c>
      <c r="AE100" s="37"/>
      <c r="AF100" s="37">
        <v>2754</v>
      </c>
      <c r="AG100" s="37"/>
      <c r="AH100" s="37"/>
      <c r="AI100" s="37"/>
      <c r="AJ100" s="37">
        <v>213</v>
      </c>
      <c r="AK100" s="37"/>
      <c r="AL100" s="37"/>
      <c r="AM100" s="37"/>
      <c r="AN100" s="37">
        <v>0</v>
      </c>
      <c r="AO100" s="37"/>
      <c r="AP100" s="37">
        <v>0</v>
      </c>
      <c r="AQ100" s="37"/>
      <c r="AR100" s="37"/>
      <c r="AS100" s="37"/>
      <c r="AT100" s="37">
        <v>0</v>
      </c>
    </row>
    <row r="101" spans="1:46" ht="20.100000000000001" customHeight="1" x14ac:dyDescent="0.2">
      <c r="D101" s="38" t="s">
        <v>149</v>
      </c>
      <c r="F101" s="39">
        <v>361</v>
      </c>
      <c r="G101" s="40"/>
      <c r="H101" s="40"/>
      <c r="I101" s="40"/>
      <c r="J101" s="39">
        <v>2631</v>
      </c>
      <c r="K101" s="39">
        <v>25</v>
      </c>
      <c r="L101" s="39">
        <v>16</v>
      </c>
      <c r="M101" s="40"/>
      <c r="N101" s="39">
        <v>2672</v>
      </c>
      <c r="O101" s="40"/>
      <c r="P101" s="40"/>
      <c r="Q101" s="40"/>
      <c r="R101" s="39">
        <v>0</v>
      </c>
      <c r="S101" s="39">
        <v>42</v>
      </c>
      <c r="T101" s="39">
        <v>317</v>
      </c>
      <c r="U101" s="39">
        <v>85</v>
      </c>
      <c r="V101" s="40"/>
      <c r="W101" s="39">
        <v>656</v>
      </c>
      <c r="X101" s="39">
        <v>13</v>
      </c>
      <c r="Y101" s="39">
        <v>12</v>
      </c>
      <c r="Z101" s="39">
        <v>182</v>
      </c>
      <c r="AA101" s="39">
        <v>211</v>
      </c>
      <c r="AB101" s="39">
        <v>46</v>
      </c>
      <c r="AC101" s="39">
        <v>1195</v>
      </c>
      <c r="AD101" s="39">
        <v>9</v>
      </c>
      <c r="AE101" s="40"/>
      <c r="AF101" s="39">
        <v>2768</v>
      </c>
      <c r="AG101" s="40"/>
      <c r="AH101" s="40"/>
      <c r="AI101" s="40"/>
      <c r="AJ101" s="39">
        <v>265</v>
      </c>
      <c r="AK101" s="40"/>
      <c r="AL101" s="40"/>
      <c r="AM101" s="40"/>
      <c r="AN101" s="39">
        <v>0</v>
      </c>
      <c r="AO101" s="40"/>
      <c r="AP101" s="39">
        <v>0</v>
      </c>
      <c r="AQ101" s="40"/>
      <c r="AR101" s="40"/>
      <c r="AS101" s="40"/>
      <c r="AT101" s="39">
        <v>0</v>
      </c>
    </row>
    <row r="102" spans="1:46" ht="20.100000000000001" customHeight="1" x14ac:dyDescent="0.2">
      <c r="D102" s="2" t="s">
        <v>150</v>
      </c>
      <c r="F102" s="37">
        <v>380</v>
      </c>
      <c r="G102" s="37"/>
      <c r="H102" s="37"/>
      <c r="I102" s="37"/>
      <c r="J102" s="37">
        <v>2667</v>
      </c>
      <c r="K102" s="37">
        <v>43</v>
      </c>
      <c r="L102" s="37">
        <v>9</v>
      </c>
      <c r="M102" s="37"/>
      <c r="N102" s="37">
        <v>2719</v>
      </c>
      <c r="O102" s="37"/>
      <c r="P102" s="37"/>
      <c r="Q102" s="37"/>
      <c r="R102" s="37">
        <v>18</v>
      </c>
      <c r="S102" s="37">
        <v>49</v>
      </c>
      <c r="T102" s="37">
        <v>373</v>
      </c>
      <c r="U102" s="37">
        <v>93</v>
      </c>
      <c r="V102" s="37"/>
      <c r="W102" s="37">
        <v>772</v>
      </c>
      <c r="X102" s="37">
        <v>6</v>
      </c>
      <c r="Y102" s="37">
        <v>2</v>
      </c>
      <c r="Z102" s="37">
        <v>265</v>
      </c>
      <c r="AA102" s="37">
        <v>117</v>
      </c>
      <c r="AB102" s="37">
        <v>19</v>
      </c>
      <c r="AC102" s="37">
        <v>1127</v>
      </c>
      <c r="AD102" s="37">
        <v>10</v>
      </c>
      <c r="AE102" s="37"/>
      <c r="AF102" s="37">
        <v>2851</v>
      </c>
      <c r="AG102" s="37"/>
      <c r="AH102" s="37"/>
      <c r="AI102" s="37"/>
      <c r="AJ102" s="37">
        <v>248</v>
      </c>
      <c r="AK102" s="37"/>
      <c r="AL102" s="37"/>
      <c r="AM102" s="37"/>
      <c r="AN102" s="37">
        <v>0</v>
      </c>
      <c r="AO102" s="37"/>
      <c r="AP102" s="37">
        <v>0</v>
      </c>
      <c r="AQ102" s="37"/>
      <c r="AR102" s="37"/>
      <c r="AS102" s="37"/>
      <c r="AT102" s="37">
        <v>0</v>
      </c>
    </row>
    <row r="103" spans="1:46" ht="20.100000000000001" customHeight="1" x14ac:dyDescent="0.2">
      <c r="D103" s="38" t="s">
        <v>151</v>
      </c>
      <c r="F103" s="39">
        <v>355</v>
      </c>
      <c r="G103" s="40"/>
      <c r="H103" s="40"/>
      <c r="I103" s="40"/>
      <c r="J103" s="39">
        <v>2611</v>
      </c>
      <c r="K103" s="39">
        <v>23</v>
      </c>
      <c r="L103" s="39">
        <v>10</v>
      </c>
      <c r="M103" s="40"/>
      <c r="N103" s="39">
        <v>2644</v>
      </c>
      <c r="O103" s="40"/>
      <c r="P103" s="40"/>
      <c r="Q103" s="40"/>
      <c r="R103" s="39">
        <v>1</v>
      </c>
      <c r="S103" s="39">
        <v>35</v>
      </c>
      <c r="T103" s="39">
        <v>371</v>
      </c>
      <c r="U103" s="39">
        <v>84</v>
      </c>
      <c r="V103" s="40"/>
      <c r="W103" s="39">
        <v>763</v>
      </c>
      <c r="X103" s="39">
        <v>3</v>
      </c>
      <c r="Y103" s="39">
        <v>3</v>
      </c>
      <c r="Z103" s="39">
        <v>188</v>
      </c>
      <c r="AA103" s="39">
        <v>139</v>
      </c>
      <c r="AB103" s="39">
        <v>22</v>
      </c>
      <c r="AC103" s="39">
        <v>1087</v>
      </c>
      <c r="AD103" s="39">
        <v>0</v>
      </c>
      <c r="AE103" s="40"/>
      <c r="AF103" s="39">
        <v>2696</v>
      </c>
      <c r="AG103" s="40"/>
      <c r="AH103" s="40"/>
      <c r="AI103" s="40"/>
      <c r="AJ103" s="39">
        <v>303</v>
      </c>
      <c r="AK103" s="40"/>
      <c r="AL103" s="40"/>
      <c r="AM103" s="40"/>
      <c r="AN103" s="39">
        <v>0</v>
      </c>
      <c r="AO103" s="40"/>
      <c r="AP103" s="39">
        <v>0</v>
      </c>
      <c r="AQ103" s="40"/>
      <c r="AR103" s="40"/>
      <c r="AS103" s="40"/>
      <c r="AT103" s="39">
        <v>0</v>
      </c>
    </row>
    <row r="104" spans="1:46" ht="20.100000000000001" customHeight="1" x14ac:dyDescent="0.2">
      <c r="D104" s="41" t="s">
        <v>152</v>
      </c>
      <c r="F104" s="40">
        <v>0</v>
      </c>
      <c r="G104" s="40"/>
      <c r="H104" s="40"/>
      <c r="I104" s="40"/>
      <c r="J104" s="40">
        <v>1962</v>
      </c>
      <c r="K104" s="40">
        <v>17</v>
      </c>
      <c r="L104" s="40">
        <v>2</v>
      </c>
      <c r="M104" s="40"/>
      <c r="N104" s="40">
        <v>1981</v>
      </c>
      <c r="O104" s="40"/>
      <c r="P104" s="40"/>
      <c r="Q104" s="40"/>
      <c r="R104" s="40">
        <v>0</v>
      </c>
      <c r="S104" s="40">
        <v>26</v>
      </c>
      <c r="T104" s="40">
        <v>285</v>
      </c>
      <c r="U104" s="40">
        <v>74</v>
      </c>
      <c r="V104" s="40"/>
      <c r="W104" s="40">
        <v>348</v>
      </c>
      <c r="X104" s="40">
        <v>13</v>
      </c>
      <c r="Y104" s="40">
        <v>7</v>
      </c>
      <c r="Z104" s="40">
        <v>112</v>
      </c>
      <c r="AA104" s="40">
        <v>111</v>
      </c>
      <c r="AB104" s="40">
        <v>46</v>
      </c>
      <c r="AC104" s="40">
        <v>741</v>
      </c>
      <c r="AD104" s="40">
        <v>0</v>
      </c>
      <c r="AE104" s="40"/>
      <c r="AF104" s="40">
        <v>1763</v>
      </c>
      <c r="AG104" s="40"/>
      <c r="AH104" s="40"/>
      <c r="AI104" s="40"/>
      <c r="AJ104" s="40">
        <v>218</v>
      </c>
      <c r="AK104" s="40"/>
      <c r="AL104" s="40"/>
      <c r="AM104" s="40"/>
      <c r="AN104" s="40">
        <v>0</v>
      </c>
      <c r="AO104" s="40"/>
      <c r="AP104" s="40">
        <v>0</v>
      </c>
      <c r="AQ104" s="40"/>
      <c r="AR104" s="40"/>
      <c r="AS104" s="40"/>
      <c r="AT104" s="40">
        <v>0</v>
      </c>
    </row>
    <row r="105" spans="1:46" ht="20.100000000000001" customHeight="1" x14ac:dyDescent="0.2">
      <c r="D105" s="38" t="s">
        <v>153</v>
      </c>
      <c r="F105" s="39">
        <v>0</v>
      </c>
      <c r="G105" s="40"/>
      <c r="H105" s="40"/>
      <c r="I105" s="40"/>
      <c r="J105" s="39">
        <v>1964</v>
      </c>
      <c r="K105" s="39">
        <v>12</v>
      </c>
      <c r="L105" s="39">
        <v>6</v>
      </c>
      <c r="M105" s="40"/>
      <c r="N105" s="39">
        <v>1982</v>
      </c>
      <c r="O105" s="40"/>
      <c r="P105" s="40"/>
      <c r="Q105" s="40"/>
      <c r="R105" s="39">
        <v>0</v>
      </c>
      <c r="S105" s="39">
        <v>45</v>
      </c>
      <c r="T105" s="39">
        <v>278</v>
      </c>
      <c r="U105" s="39">
        <v>48</v>
      </c>
      <c r="V105" s="40"/>
      <c r="W105" s="39">
        <v>336</v>
      </c>
      <c r="X105" s="39">
        <v>5</v>
      </c>
      <c r="Y105" s="39">
        <v>7</v>
      </c>
      <c r="Z105" s="39">
        <v>124</v>
      </c>
      <c r="AA105" s="39">
        <v>90</v>
      </c>
      <c r="AB105" s="39">
        <v>30</v>
      </c>
      <c r="AC105" s="39">
        <v>799</v>
      </c>
      <c r="AD105" s="39">
        <v>7</v>
      </c>
      <c r="AE105" s="40"/>
      <c r="AF105" s="39">
        <v>1769</v>
      </c>
      <c r="AG105" s="40"/>
      <c r="AH105" s="40"/>
      <c r="AI105" s="40"/>
      <c r="AJ105" s="39">
        <v>213</v>
      </c>
      <c r="AK105" s="40"/>
      <c r="AL105" s="40"/>
      <c r="AM105" s="40"/>
      <c r="AN105" s="39">
        <v>0</v>
      </c>
      <c r="AO105" s="40"/>
      <c r="AP105" s="39">
        <v>0</v>
      </c>
      <c r="AQ105" s="40"/>
      <c r="AR105" s="40"/>
      <c r="AS105" s="40"/>
      <c r="AT105" s="39">
        <v>0</v>
      </c>
    </row>
    <row r="106" spans="1:46" ht="20.100000000000001" customHeight="1" x14ac:dyDescent="0.2">
      <c r="D106" s="41" t="s">
        <v>154</v>
      </c>
      <c r="F106" s="40">
        <v>0</v>
      </c>
      <c r="G106" s="40"/>
      <c r="H106" s="40"/>
      <c r="I106" s="40"/>
      <c r="J106" s="40">
        <v>1981</v>
      </c>
      <c r="K106" s="40">
        <v>12</v>
      </c>
      <c r="L106" s="40">
        <v>4</v>
      </c>
      <c r="M106" s="40"/>
      <c r="N106" s="40">
        <v>1997</v>
      </c>
      <c r="O106" s="40"/>
      <c r="P106" s="40"/>
      <c r="Q106" s="40"/>
      <c r="R106" s="40">
        <v>0</v>
      </c>
      <c r="S106" s="40">
        <v>40</v>
      </c>
      <c r="T106" s="40">
        <v>238</v>
      </c>
      <c r="U106" s="40">
        <v>99</v>
      </c>
      <c r="V106" s="40"/>
      <c r="W106" s="40">
        <v>505</v>
      </c>
      <c r="X106" s="40">
        <v>1</v>
      </c>
      <c r="Y106" s="40">
        <v>0</v>
      </c>
      <c r="Z106" s="40">
        <v>149</v>
      </c>
      <c r="AA106" s="40">
        <v>95</v>
      </c>
      <c r="AB106" s="40">
        <v>10</v>
      </c>
      <c r="AC106" s="40">
        <v>643</v>
      </c>
      <c r="AD106" s="40">
        <v>0</v>
      </c>
      <c r="AE106" s="40"/>
      <c r="AF106" s="40">
        <v>1780</v>
      </c>
      <c r="AG106" s="40"/>
      <c r="AH106" s="40"/>
      <c r="AI106" s="40"/>
      <c r="AJ106" s="40">
        <v>217</v>
      </c>
      <c r="AK106" s="40"/>
      <c r="AL106" s="40"/>
      <c r="AM106" s="40"/>
      <c r="AN106" s="40">
        <v>0</v>
      </c>
      <c r="AO106" s="40"/>
      <c r="AP106" s="40">
        <v>0</v>
      </c>
      <c r="AQ106" s="40"/>
      <c r="AR106" s="40"/>
      <c r="AS106" s="40"/>
      <c r="AT106" s="40">
        <v>0</v>
      </c>
    </row>
    <row r="107" spans="1:46"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spans="1:46" s="1" customFormat="1" ht="20.100000000000001" customHeight="1" x14ac:dyDescent="0.2">
      <c r="A108" s="3"/>
      <c r="B108" s="6"/>
      <c r="C108" s="42" t="s">
        <v>155</v>
      </c>
      <c r="D108" s="42"/>
      <c r="E108" s="5"/>
      <c r="F108" s="44">
        <v>2095</v>
      </c>
      <c r="G108" s="45"/>
      <c r="H108" s="45"/>
      <c r="I108" s="45"/>
      <c r="J108" s="44">
        <v>21686</v>
      </c>
      <c r="K108" s="44">
        <v>252</v>
      </c>
      <c r="L108" s="44">
        <v>83</v>
      </c>
      <c r="M108" s="45"/>
      <c r="N108" s="44">
        <v>22021</v>
      </c>
      <c r="O108" s="45"/>
      <c r="P108" s="45"/>
      <c r="Q108" s="45"/>
      <c r="R108" s="44">
        <v>19</v>
      </c>
      <c r="S108" s="44">
        <v>358</v>
      </c>
      <c r="T108" s="44">
        <v>3086</v>
      </c>
      <c r="U108" s="44">
        <v>885</v>
      </c>
      <c r="V108" s="45"/>
      <c r="W108" s="44">
        <v>5319</v>
      </c>
      <c r="X108" s="44">
        <v>83</v>
      </c>
      <c r="Y108" s="44">
        <v>44</v>
      </c>
      <c r="Z108" s="44">
        <v>1688</v>
      </c>
      <c r="AA108" s="44">
        <v>1112</v>
      </c>
      <c r="AB108" s="44">
        <v>250</v>
      </c>
      <c r="AC108" s="44">
        <v>8941</v>
      </c>
      <c r="AD108" s="44">
        <v>57</v>
      </c>
      <c r="AE108" s="45"/>
      <c r="AF108" s="44">
        <v>21842</v>
      </c>
      <c r="AG108" s="45"/>
      <c r="AH108" s="45"/>
      <c r="AI108" s="45"/>
      <c r="AJ108" s="44">
        <v>2274</v>
      </c>
      <c r="AK108" s="45"/>
      <c r="AL108" s="45"/>
      <c r="AM108" s="45"/>
      <c r="AN108" s="44">
        <v>0</v>
      </c>
      <c r="AO108" s="45"/>
      <c r="AP108" s="44">
        <v>0</v>
      </c>
      <c r="AQ108" s="45"/>
      <c r="AR108" s="45"/>
      <c r="AS108" s="45"/>
      <c r="AT108" s="44">
        <v>0</v>
      </c>
    </row>
    <row r="109" spans="1:46"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row>
    <row r="110" spans="1:46"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row>
    <row r="111" spans="1:46" s="1" customFormat="1" ht="20.100000000000001" customHeight="1" x14ac:dyDescent="0.2">
      <c r="A111" s="3"/>
      <c r="B111" s="6"/>
      <c r="C111" s="3"/>
      <c r="D111" s="2" t="s">
        <v>157</v>
      </c>
      <c r="E111" s="5"/>
      <c r="F111" s="37">
        <v>0</v>
      </c>
      <c r="G111" s="37"/>
      <c r="H111" s="37"/>
      <c r="I111" s="37"/>
      <c r="J111" s="37">
        <v>0</v>
      </c>
      <c r="K111" s="37">
        <v>0</v>
      </c>
      <c r="L111" s="37">
        <v>1</v>
      </c>
      <c r="M111" s="37"/>
      <c r="N111" s="37">
        <v>1</v>
      </c>
      <c r="O111" s="37"/>
      <c r="P111" s="37"/>
      <c r="Q111" s="37"/>
      <c r="R111" s="37">
        <v>0</v>
      </c>
      <c r="S111" s="37">
        <v>0</v>
      </c>
      <c r="T111" s="37">
        <v>0</v>
      </c>
      <c r="U111" s="37">
        <v>0</v>
      </c>
      <c r="V111" s="37"/>
      <c r="W111" s="37">
        <v>0</v>
      </c>
      <c r="X111" s="37">
        <v>0</v>
      </c>
      <c r="Y111" s="37">
        <v>1</v>
      </c>
      <c r="Z111" s="37">
        <v>0</v>
      </c>
      <c r="AA111" s="37">
        <v>0</v>
      </c>
      <c r="AB111" s="37">
        <v>0</v>
      </c>
      <c r="AC111" s="37">
        <v>0</v>
      </c>
      <c r="AD111" s="37">
        <v>0</v>
      </c>
      <c r="AE111" s="37"/>
      <c r="AF111" s="37">
        <v>1</v>
      </c>
      <c r="AG111" s="37"/>
      <c r="AH111" s="37"/>
      <c r="AI111" s="37"/>
      <c r="AJ111" s="37">
        <v>1</v>
      </c>
      <c r="AK111" s="37"/>
      <c r="AL111" s="37"/>
      <c r="AM111" s="37"/>
      <c r="AN111" s="37">
        <v>1</v>
      </c>
      <c r="AO111" s="37"/>
      <c r="AP111" s="37">
        <v>0</v>
      </c>
      <c r="AQ111" s="37"/>
      <c r="AR111" s="37"/>
      <c r="AS111" s="37"/>
      <c r="AT111" s="37">
        <v>0</v>
      </c>
    </row>
    <row r="112" spans="1:46" s="1" customFormat="1" ht="20.100000000000001" customHeight="1" x14ac:dyDescent="0.2">
      <c r="A112" s="3"/>
      <c r="B112" s="6"/>
      <c r="C112" s="3"/>
      <c r="D112" s="38" t="s">
        <v>158</v>
      </c>
      <c r="E112" s="5"/>
      <c r="F112" s="39">
        <v>2</v>
      </c>
      <c r="G112" s="40"/>
      <c r="H112" s="40"/>
      <c r="I112" s="40"/>
      <c r="J112" s="39">
        <v>0</v>
      </c>
      <c r="K112" s="39">
        <v>0</v>
      </c>
      <c r="L112" s="39">
        <v>1</v>
      </c>
      <c r="M112" s="40"/>
      <c r="N112" s="39">
        <v>1</v>
      </c>
      <c r="O112" s="40"/>
      <c r="P112" s="40"/>
      <c r="Q112" s="40"/>
      <c r="R112" s="39">
        <v>0</v>
      </c>
      <c r="S112" s="39">
        <v>0</v>
      </c>
      <c r="T112" s="39">
        <v>0</v>
      </c>
      <c r="U112" s="39">
        <v>0</v>
      </c>
      <c r="V112" s="40"/>
      <c r="W112" s="39">
        <v>0</v>
      </c>
      <c r="X112" s="39">
        <v>0</v>
      </c>
      <c r="Y112" s="39">
        <v>0</v>
      </c>
      <c r="Z112" s="39">
        <v>0</v>
      </c>
      <c r="AA112" s="39">
        <v>0</v>
      </c>
      <c r="AB112" s="39">
        <v>2</v>
      </c>
      <c r="AC112" s="39">
        <v>1</v>
      </c>
      <c r="AD112" s="39">
        <v>0</v>
      </c>
      <c r="AE112" s="40"/>
      <c r="AF112" s="39">
        <v>3</v>
      </c>
      <c r="AG112" s="40"/>
      <c r="AH112" s="40"/>
      <c r="AI112" s="40"/>
      <c r="AJ112" s="39">
        <v>0</v>
      </c>
      <c r="AK112" s="40"/>
      <c r="AL112" s="40"/>
      <c r="AM112" s="40"/>
      <c r="AN112" s="39">
        <v>0</v>
      </c>
      <c r="AO112" s="40"/>
      <c r="AP112" s="39">
        <v>0</v>
      </c>
      <c r="AQ112" s="40"/>
      <c r="AR112" s="40"/>
      <c r="AS112" s="40"/>
      <c r="AT112" s="39">
        <v>0</v>
      </c>
    </row>
    <row r="113" spans="1:46" s="1" customFormat="1" ht="20.100000000000001" customHeight="1" x14ac:dyDescent="0.2">
      <c r="A113" s="3"/>
      <c r="B113" s="6"/>
      <c r="C113" s="3"/>
      <c r="D113" s="2" t="s">
        <v>159</v>
      </c>
      <c r="E113" s="5"/>
      <c r="F113" s="37">
        <v>0</v>
      </c>
      <c r="G113" s="37"/>
      <c r="H113" s="37"/>
      <c r="I113" s="37"/>
      <c r="J113" s="37">
        <v>0</v>
      </c>
      <c r="K113" s="37">
        <v>0</v>
      </c>
      <c r="L113" s="37">
        <v>0</v>
      </c>
      <c r="M113" s="37"/>
      <c r="N113" s="37">
        <v>0</v>
      </c>
      <c r="O113" s="37"/>
      <c r="P113" s="37"/>
      <c r="Q113" s="37"/>
      <c r="R113" s="37">
        <v>0</v>
      </c>
      <c r="S113" s="37">
        <v>0</v>
      </c>
      <c r="T113" s="37">
        <v>0</v>
      </c>
      <c r="U113" s="37">
        <v>0</v>
      </c>
      <c r="V113" s="37"/>
      <c r="W113" s="37">
        <v>0</v>
      </c>
      <c r="X113" s="37">
        <v>0</v>
      </c>
      <c r="Y113" s="37">
        <v>0</v>
      </c>
      <c r="Z113" s="37">
        <v>0</v>
      </c>
      <c r="AA113" s="37">
        <v>0</v>
      </c>
      <c r="AB113" s="37">
        <v>0</v>
      </c>
      <c r="AC113" s="37">
        <v>0</v>
      </c>
      <c r="AD113" s="37">
        <v>0</v>
      </c>
      <c r="AE113" s="37"/>
      <c r="AF113" s="37">
        <v>0</v>
      </c>
      <c r="AG113" s="37"/>
      <c r="AH113" s="37"/>
      <c r="AI113" s="37"/>
      <c r="AJ113" s="37">
        <v>0</v>
      </c>
      <c r="AK113" s="37"/>
      <c r="AL113" s="37"/>
      <c r="AM113" s="37"/>
      <c r="AN113" s="37">
        <v>0</v>
      </c>
      <c r="AO113" s="37"/>
      <c r="AP113" s="37">
        <v>0</v>
      </c>
      <c r="AQ113" s="37"/>
      <c r="AR113" s="37"/>
      <c r="AS113" s="37"/>
      <c r="AT113" s="37">
        <v>0</v>
      </c>
    </row>
    <row r="114" spans="1:46"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row>
    <row r="115" spans="1:46" s="1" customFormat="1" ht="20.100000000000001" customHeight="1" x14ac:dyDescent="0.2">
      <c r="A115" s="3"/>
      <c r="B115" s="6"/>
      <c r="C115" s="42" t="s">
        <v>160</v>
      </c>
      <c r="D115" s="42"/>
      <c r="E115" s="5"/>
      <c r="F115" s="44">
        <v>2</v>
      </c>
      <c r="G115" s="45"/>
      <c r="H115" s="45"/>
      <c r="I115" s="45"/>
      <c r="J115" s="44">
        <v>0</v>
      </c>
      <c r="K115" s="44">
        <v>0</v>
      </c>
      <c r="L115" s="44">
        <v>2</v>
      </c>
      <c r="M115" s="45"/>
      <c r="N115" s="44">
        <v>2</v>
      </c>
      <c r="O115" s="45"/>
      <c r="P115" s="45"/>
      <c r="Q115" s="45"/>
      <c r="R115" s="44">
        <v>0</v>
      </c>
      <c r="S115" s="44">
        <v>0</v>
      </c>
      <c r="T115" s="44">
        <v>0</v>
      </c>
      <c r="U115" s="44">
        <v>0</v>
      </c>
      <c r="V115" s="45"/>
      <c r="W115" s="44">
        <v>0</v>
      </c>
      <c r="X115" s="44">
        <v>0</v>
      </c>
      <c r="Y115" s="44">
        <v>1</v>
      </c>
      <c r="Z115" s="44">
        <v>0</v>
      </c>
      <c r="AA115" s="44">
        <v>0</v>
      </c>
      <c r="AB115" s="44">
        <v>2</v>
      </c>
      <c r="AC115" s="44">
        <v>1</v>
      </c>
      <c r="AD115" s="44">
        <v>0</v>
      </c>
      <c r="AE115" s="45"/>
      <c r="AF115" s="44">
        <v>4</v>
      </c>
      <c r="AG115" s="45"/>
      <c r="AH115" s="45"/>
      <c r="AI115" s="45"/>
      <c r="AJ115" s="44">
        <v>1</v>
      </c>
      <c r="AK115" s="45"/>
      <c r="AL115" s="45"/>
      <c r="AM115" s="45"/>
      <c r="AN115" s="44">
        <v>1</v>
      </c>
      <c r="AO115" s="45"/>
      <c r="AP115" s="44">
        <v>0</v>
      </c>
      <c r="AQ115" s="45"/>
      <c r="AR115" s="45"/>
      <c r="AS115" s="45"/>
      <c r="AT115" s="44">
        <v>0</v>
      </c>
    </row>
    <row r="116" spans="1:46"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row>
    <row r="117" spans="1:46" s="1" customFormat="1" ht="20.100000000000001" customHeight="1" x14ac:dyDescent="0.25">
      <c r="A117" s="3"/>
      <c r="B117" s="49" t="s">
        <v>161</v>
      </c>
      <c r="C117" s="50"/>
      <c r="D117" s="50"/>
      <c r="E117" s="5"/>
      <c r="F117" s="51">
        <v>2099</v>
      </c>
      <c r="G117" s="52"/>
      <c r="H117" s="52"/>
      <c r="I117" s="52"/>
      <c r="J117" s="51">
        <v>21706</v>
      </c>
      <c r="K117" s="51">
        <v>253</v>
      </c>
      <c r="L117" s="51">
        <v>85</v>
      </c>
      <c r="M117" s="52"/>
      <c r="N117" s="51">
        <v>22044</v>
      </c>
      <c r="O117" s="52"/>
      <c r="P117" s="52"/>
      <c r="Q117" s="52"/>
      <c r="R117" s="51">
        <v>19</v>
      </c>
      <c r="S117" s="51">
        <v>380</v>
      </c>
      <c r="T117" s="51">
        <v>3086</v>
      </c>
      <c r="U117" s="51">
        <v>885</v>
      </c>
      <c r="V117" s="52"/>
      <c r="W117" s="51">
        <v>5319</v>
      </c>
      <c r="X117" s="51">
        <v>83</v>
      </c>
      <c r="Y117" s="51">
        <v>45</v>
      </c>
      <c r="Z117" s="51">
        <v>1688</v>
      </c>
      <c r="AA117" s="51">
        <v>1112</v>
      </c>
      <c r="AB117" s="51">
        <v>252</v>
      </c>
      <c r="AC117" s="51">
        <v>8942</v>
      </c>
      <c r="AD117" s="51">
        <v>57</v>
      </c>
      <c r="AE117" s="52"/>
      <c r="AF117" s="51">
        <v>21868</v>
      </c>
      <c r="AG117" s="52"/>
      <c r="AH117" s="52"/>
      <c r="AI117" s="52"/>
      <c r="AJ117" s="51">
        <v>2276</v>
      </c>
      <c r="AK117" s="52"/>
      <c r="AL117" s="52"/>
      <c r="AM117" s="52"/>
      <c r="AN117" s="51">
        <v>1</v>
      </c>
      <c r="AO117" s="52"/>
      <c r="AP117" s="51">
        <v>0</v>
      </c>
      <c r="AQ117" s="52"/>
      <c r="AR117" s="52"/>
      <c r="AS117" s="52"/>
      <c r="AT117" s="51">
        <v>0</v>
      </c>
    </row>
    <row r="118" spans="1:46"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spans="1:46"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spans="1:46"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spans="1:46" ht="20.100000000000001" customHeight="1" x14ac:dyDescent="0.2">
      <c r="D121" s="2" t="s">
        <v>163</v>
      </c>
      <c r="F121" s="37">
        <v>0</v>
      </c>
      <c r="G121" s="37"/>
      <c r="H121" s="37"/>
      <c r="I121" s="37"/>
      <c r="J121" s="37">
        <v>0</v>
      </c>
      <c r="K121" s="37">
        <v>0</v>
      </c>
      <c r="L121" s="37">
        <v>0</v>
      </c>
      <c r="M121" s="37"/>
      <c r="N121" s="37">
        <v>0</v>
      </c>
      <c r="O121" s="37"/>
      <c r="P121" s="37"/>
      <c r="Q121" s="37"/>
      <c r="R121" s="37">
        <v>0</v>
      </c>
      <c r="S121" s="37">
        <v>0</v>
      </c>
      <c r="T121" s="37">
        <v>0</v>
      </c>
      <c r="U121" s="37">
        <v>0</v>
      </c>
      <c r="V121" s="37"/>
      <c r="W121" s="37">
        <v>0</v>
      </c>
      <c r="X121" s="37">
        <v>0</v>
      </c>
      <c r="Y121" s="37">
        <v>0</v>
      </c>
      <c r="Z121" s="37">
        <v>0</v>
      </c>
      <c r="AA121" s="37">
        <v>0</v>
      </c>
      <c r="AB121" s="37">
        <v>0</v>
      </c>
      <c r="AC121" s="37">
        <v>0</v>
      </c>
      <c r="AD121" s="37">
        <v>0</v>
      </c>
      <c r="AE121" s="37"/>
      <c r="AF121" s="37">
        <v>0</v>
      </c>
      <c r="AG121" s="37"/>
      <c r="AH121" s="37"/>
      <c r="AI121" s="37"/>
      <c r="AJ121" s="37">
        <v>0</v>
      </c>
      <c r="AK121" s="37"/>
      <c r="AL121" s="37"/>
      <c r="AM121" s="37"/>
      <c r="AN121" s="37">
        <v>0</v>
      </c>
      <c r="AO121" s="37"/>
      <c r="AP121" s="37">
        <v>0</v>
      </c>
      <c r="AQ121" s="37"/>
      <c r="AR121" s="37"/>
      <c r="AS121" s="37"/>
      <c r="AT121" s="37">
        <v>0</v>
      </c>
    </row>
    <row r="122" spans="1:46" ht="20.100000000000001" customHeight="1" x14ac:dyDescent="0.2">
      <c r="D122" s="38" t="s">
        <v>164</v>
      </c>
      <c r="F122" s="39">
        <v>0</v>
      </c>
      <c r="G122" s="40"/>
      <c r="H122" s="40"/>
      <c r="I122" s="40"/>
      <c r="J122" s="39">
        <v>0</v>
      </c>
      <c r="K122" s="39">
        <v>0</v>
      </c>
      <c r="L122" s="39">
        <v>0</v>
      </c>
      <c r="M122" s="40"/>
      <c r="N122" s="39">
        <v>0</v>
      </c>
      <c r="O122" s="40"/>
      <c r="P122" s="40"/>
      <c r="Q122" s="40"/>
      <c r="R122" s="39">
        <v>0</v>
      </c>
      <c r="S122" s="39">
        <v>0</v>
      </c>
      <c r="T122" s="39">
        <v>0</v>
      </c>
      <c r="U122" s="39">
        <v>0</v>
      </c>
      <c r="V122" s="40"/>
      <c r="W122" s="39">
        <v>0</v>
      </c>
      <c r="X122" s="39">
        <v>0</v>
      </c>
      <c r="Y122" s="39">
        <v>0</v>
      </c>
      <c r="Z122" s="39">
        <v>0</v>
      </c>
      <c r="AA122" s="39">
        <v>0</v>
      </c>
      <c r="AB122" s="39">
        <v>0</v>
      </c>
      <c r="AC122" s="39">
        <v>0</v>
      </c>
      <c r="AD122" s="39">
        <v>0</v>
      </c>
      <c r="AE122" s="40"/>
      <c r="AF122" s="39">
        <v>0</v>
      </c>
      <c r="AG122" s="40"/>
      <c r="AH122" s="40"/>
      <c r="AI122" s="40"/>
      <c r="AJ122" s="39">
        <v>0</v>
      </c>
      <c r="AK122" s="40"/>
      <c r="AL122" s="40"/>
      <c r="AM122" s="40"/>
      <c r="AN122" s="39">
        <v>0</v>
      </c>
      <c r="AO122" s="40"/>
      <c r="AP122" s="39">
        <v>0</v>
      </c>
      <c r="AQ122" s="40"/>
      <c r="AR122" s="40"/>
      <c r="AS122" s="40"/>
      <c r="AT122" s="39">
        <v>0</v>
      </c>
    </row>
    <row r="123" spans="1:46" ht="20.100000000000001" customHeight="1" x14ac:dyDescent="0.2">
      <c r="D123" s="2" t="s">
        <v>165</v>
      </c>
      <c r="F123" s="37">
        <v>0</v>
      </c>
      <c r="G123" s="37"/>
      <c r="H123" s="37"/>
      <c r="I123" s="37"/>
      <c r="J123" s="37">
        <v>0</v>
      </c>
      <c r="K123" s="37">
        <v>0</v>
      </c>
      <c r="L123" s="37">
        <v>0</v>
      </c>
      <c r="M123" s="37"/>
      <c r="N123" s="37">
        <v>0</v>
      </c>
      <c r="O123" s="37"/>
      <c r="P123" s="37"/>
      <c r="Q123" s="37"/>
      <c r="R123" s="37">
        <v>0</v>
      </c>
      <c r="S123" s="37">
        <v>0</v>
      </c>
      <c r="T123" s="37">
        <v>0</v>
      </c>
      <c r="U123" s="37">
        <v>0</v>
      </c>
      <c r="V123" s="37"/>
      <c r="W123" s="37">
        <v>0</v>
      </c>
      <c r="X123" s="37">
        <v>0</v>
      </c>
      <c r="Y123" s="37">
        <v>0</v>
      </c>
      <c r="Z123" s="37">
        <v>0</v>
      </c>
      <c r="AA123" s="37">
        <v>0</v>
      </c>
      <c r="AB123" s="37">
        <v>0</v>
      </c>
      <c r="AC123" s="37">
        <v>0</v>
      </c>
      <c r="AD123" s="37">
        <v>0</v>
      </c>
      <c r="AE123" s="37"/>
      <c r="AF123" s="37">
        <v>0</v>
      </c>
      <c r="AG123" s="37"/>
      <c r="AH123" s="37"/>
      <c r="AI123" s="37"/>
      <c r="AJ123" s="37">
        <v>0</v>
      </c>
      <c r="AK123" s="37"/>
      <c r="AL123" s="37"/>
      <c r="AM123" s="37"/>
      <c r="AN123" s="37">
        <v>0</v>
      </c>
      <c r="AO123" s="37"/>
      <c r="AP123" s="37">
        <v>0</v>
      </c>
      <c r="AQ123" s="37"/>
      <c r="AR123" s="37"/>
      <c r="AS123" s="37"/>
      <c r="AT123" s="37">
        <v>0</v>
      </c>
    </row>
    <row r="124" spans="1:46" ht="20.100000000000001" customHeight="1" x14ac:dyDescent="0.2">
      <c r="D124" s="38" t="s">
        <v>166</v>
      </c>
      <c r="F124" s="39">
        <v>0</v>
      </c>
      <c r="G124" s="40"/>
      <c r="H124" s="40"/>
      <c r="I124" s="40"/>
      <c r="J124" s="39">
        <v>0</v>
      </c>
      <c r="K124" s="39">
        <v>0</v>
      </c>
      <c r="L124" s="39">
        <v>0</v>
      </c>
      <c r="M124" s="40"/>
      <c r="N124" s="39">
        <v>0</v>
      </c>
      <c r="O124" s="40"/>
      <c r="P124" s="40"/>
      <c r="Q124" s="40"/>
      <c r="R124" s="39">
        <v>0</v>
      </c>
      <c r="S124" s="39">
        <v>0</v>
      </c>
      <c r="T124" s="39">
        <v>0</v>
      </c>
      <c r="U124" s="39">
        <v>0</v>
      </c>
      <c r="V124" s="40"/>
      <c r="W124" s="39">
        <v>0</v>
      </c>
      <c r="X124" s="39">
        <v>0</v>
      </c>
      <c r="Y124" s="39">
        <v>0</v>
      </c>
      <c r="Z124" s="39">
        <v>0</v>
      </c>
      <c r="AA124" s="39">
        <v>0</v>
      </c>
      <c r="AB124" s="39">
        <v>0</v>
      </c>
      <c r="AC124" s="39">
        <v>0</v>
      </c>
      <c r="AD124" s="39">
        <v>0</v>
      </c>
      <c r="AE124" s="40"/>
      <c r="AF124" s="39">
        <v>0</v>
      </c>
      <c r="AG124" s="40"/>
      <c r="AH124" s="40"/>
      <c r="AI124" s="40"/>
      <c r="AJ124" s="39">
        <v>0</v>
      </c>
      <c r="AK124" s="40"/>
      <c r="AL124" s="40"/>
      <c r="AM124" s="40"/>
      <c r="AN124" s="39">
        <v>0</v>
      </c>
      <c r="AO124" s="40"/>
      <c r="AP124" s="39">
        <v>0</v>
      </c>
      <c r="AQ124" s="40"/>
      <c r="AR124" s="40"/>
      <c r="AS124" s="40"/>
      <c r="AT124" s="39">
        <v>0</v>
      </c>
    </row>
    <row r="125" spans="1:46" ht="20.100000000000001" customHeight="1" x14ac:dyDescent="0.2">
      <c r="D125" s="2" t="s">
        <v>167</v>
      </c>
      <c r="F125" s="37">
        <v>0</v>
      </c>
      <c r="G125" s="37"/>
      <c r="H125" s="37"/>
      <c r="I125" s="37"/>
      <c r="J125" s="37">
        <v>0</v>
      </c>
      <c r="K125" s="37">
        <v>0</v>
      </c>
      <c r="L125" s="37">
        <v>0</v>
      </c>
      <c r="M125" s="37"/>
      <c r="N125" s="37">
        <v>0</v>
      </c>
      <c r="O125" s="37"/>
      <c r="P125" s="37"/>
      <c r="Q125" s="37"/>
      <c r="R125" s="37">
        <v>0</v>
      </c>
      <c r="S125" s="37">
        <v>0</v>
      </c>
      <c r="T125" s="37">
        <v>0</v>
      </c>
      <c r="U125" s="37">
        <v>0</v>
      </c>
      <c r="V125" s="37"/>
      <c r="W125" s="37">
        <v>0</v>
      </c>
      <c r="X125" s="37">
        <v>0</v>
      </c>
      <c r="Y125" s="37">
        <v>0</v>
      </c>
      <c r="Z125" s="37">
        <v>0</v>
      </c>
      <c r="AA125" s="37">
        <v>0</v>
      </c>
      <c r="AB125" s="37">
        <v>0</v>
      </c>
      <c r="AC125" s="37">
        <v>0</v>
      </c>
      <c r="AD125" s="37">
        <v>0</v>
      </c>
      <c r="AE125" s="37"/>
      <c r="AF125" s="37">
        <v>0</v>
      </c>
      <c r="AG125" s="37"/>
      <c r="AH125" s="37"/>
      <c r="AI125" s="37"/>
      <c r="AJ125" s="37">
        <v>0</v>
      </c>
      <c r="AK125" s="37"/>
      <c r="AL125" s="37"/>
      <c r="AM125" s="37"/>
      <c r="AN125" s="37">
        <v>0</v>
      </c>
      <c r="AO125" s="37"/>
      <c r="AP125" s="37">
        <v>0</v>
      </c>
      <c r="AQ125" s="37"/>
      <c r="AR125" s="37"/>
      <c r="AS125" s="37"/>
      <c r="AT125" s="37">
        <v>0</v>
      </c>
    </row>
    <row r="126" spans="1:46" ht="20.100000000000001" customHeight="1" x14ac:dyDescent="0.2">
      <c r="D126" s="38" t="s">
        <v>168</v>
      </c>
      <c r="F126" s="39">
        <v>0</v>
      </c>
      <c r="G126" s="40"/>
      <c r="H126" s="40"/>
      <c r="I126" s="40"/>
      <c r="J126" s="39">
        <v>0</v>
      </c>
      <c r="K126" s="39">
        <v>0</v>
      </c>
      <c r="L126" s="39">
        <v>0</v>
      </c>
      <c r="M126" s="40"/>
      <c r="N126" s="39">
        <v>0</v>
      </c>
      <c r="O126" s="40"/>
      <c r="P126" s="40"/>
      <c r="Q126" s="40"/>
      <c r="R126" s="39">
        <v>0</v>
      </c>
      <c r="S126" s="39">
        <v>0</v>
      </c>
      <c r="T126" s="39">
        <v>0</v>
      </c>
      <c r="U126" s="39">
        <v>0</v>
      </c>
      <c r="V126" s="40"/>
      <c r="W126" s="39">
        <v>0</v>
      </c>
      <c r="X126" s="39">
        <v>0</v>
      </c>
      <c r="Y126" s="39">
        <v>0</v>
      </c>
      <c r="Z126" s="39">
        <v>0</v>
      </c>
      <c r="AA126" s="39">
        <v>0</v>
      </c>
      <c r="AB126" s="39">
        <v>0</v>
      </c>
      <c r="AC126" s="39">
        <v>0</v>
      </c>
      <c r="AD126" s="39">
        <v>0</v>
      </c>
      <c r="AE126" s="40"/>
      <c r="AF126" s="39">
        <v>0</v>
      </c>
      <c r="AG126" s="40"/>
      <c r="AH126" s="40"/>
      <c r="AI126" s="40"/>
      <c r="AJ126" s="39">
        <v>0</v>
      </c>
      <c r="AK126" s="40"/>
      <c r="AL126" s="40"/>
      <c r="AM126" s="40"/>
      <c r="AN126" s="39">
        <v>0</v>
      </c>
      <c r="AO126" s="40"/>
      <c r="AP126" s="39">
        <v>0</v>
      </c>
      <c r="AQ126" s="40"/>
      <c r="AR126" s="40"/>
      <c r="AS126" s="40"/>
      <c r="AT126" s="39">
        <v>0</v>
      </c>
    </row>
    <row r="127" spans="1:46" ht="20.100000000000001" customHeight="1" x14ac:dyDescent="0.2">
      <c r="D127" s="41" t="s">
        <v>169</v>
      </c>
      <c r="F127" s="40">
        <v>0</v>
      </c>
      <c r="G127" s="40"/>
      <c r="H127" s="40"/>
      <c r="I127" s="40"/>
      <c r="J127" s="40">
        <v>0</v>
      </c>
      <c r="K127" s="40">
        <v>0</v>
      </c>
      <c r="L127" s="40">
        <v>0</v>
      </c>
      <c r="M127" s="40"/>
      <c r="N127" s="40">
        <v>0</v>
      </c>
      <c r="O127" s="40"/>
      <c r="P127" s="40"/>
      <c r="Q127" s="40"/>
      <c r="R127" s="40">
        <v>0</v>
      </c>
      <c r="S127" s="40">
        <v>0</v>
      </c>
      <c r="T127" s="40">
        <v>0</v>
      </c>
      <c r="U127" s="40">
        <v>0</v>
      </c>
      <c r="V127" s="40"/>
      <c r="W127" s="40">
        <v>0</v>
      </c>
      <c r="X127" s="40">
        <v>0</v>
      </c>
      <c r="Y127" s="40">
        <v>0</v>
      </c>
      <c r="Z127" s="40">
        <v>0</v>
      </c>
      <c r="AA127" s="40">
        <v>0</v>
      </c>
      <c r="AB127" s="40">
        <v>0</v>
      </c>
      <c r="AC127" s="40">
        <v>0</v>
      </c>
      <c r="AD127" s="40">
        <v>0</v>
      </c>
      <c r="AE127" s="40"/>
      <c r="AF127" s="40">
        <v>0</v>
      </c>
      <c r="AG127" s="40"/>
      <c r="AH127" s="40"/>
      <c r="AI127" s="40"/>
      <c r="AJ127" s="40">
        <v>0</v>
      </c>
      <c r="AK127" s="40"/>
      <c r="AL127" s="40"/>
      <c r="AM127" s="40"/>
      <c r="AN127" s="40">
        <v>0</v>
      </c>
      <c r="AO127" s="40"/>
      <c r="AP127" s="40">
        <v>0</v>
      </c>
      <c r="AQ127" s="40"/>
      <c r="AR127" s="40"/>
      <c r="AS127" s="40"/>
      <c r="AT127" s="40">
        <v>0</v>
      </c>
    </row>
    <row r="128" spans="1:46"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spans="1:46" s="1" customFormat="1" ht="20.100000000000001" customHeight="1" x14ac:dyDescent="0.2">
      <c r="A129" s="3"/>
      <c r="B129" s="6"/>
      <c r="C129" s="42" t="s">
        <v>122</v>
      </c>
      <c r="D129" s="42"/>
      <c r="E129" s="5"/>
      <c r="F129" s="44">
        <v>0</v>
      </c>
      <c r="G129" s="45"/>
      <c r="H129" s="45"/>
      <c r="I129" s="45"/>
      <c r="J129" s="44">
        <v>0</v>
      </c>
      <c r="K129" s="44">
        <v>0</v>
      </c>
      <c r="L129" s="44">
        <v>0</v>
      </c>
      <c r="M129" s="45"/>
      <c r="N129" s="44">
        <v>0</v>
      </c>
      <c r="O129" s="45"/>
      <c r="P129" s="45"/>
      <c r="Q129" s="45"/>
      <c r="R129" s="44">
        <v>0</v>
      </c>
      <c r="S129" s="44">
        <v>0</v>
      </c>
      <c r="T129" s="44">
        <v>0</v>
      </c>
      <c r="U129" s="44">
        <v>0</v>
      </c>
      <c r="V129" s="45"/>
      <c r="W129" s="44">
        <v>0</v>
      </c>
      <c r="X129" s="44">
        <v>0</v>
      </c>
      <c r="Y129" s="44">
        <v>0</v>
      </c>
      <c r="Z129" s="44">
        <v>0</v>
      </c>
      <c r="AA129" s="44">
        <v>0</v>
      </c>
      <c r="AB129" s="44">
        <v>0</v>
      </c>
      <c r="AC129" s="44">
        <v>0</v>
      </c>
      <c r="AD129" s="44">
        <v>0</v>
      </c>
      <c r="AE129" s="45"/>
      <c r="AF129" s="44">
        <v>0</v>
      </c>
      <c r="AG129" s="45"/>
      <c r="AH129" s="45"/>
      <c r="AI129" s="45"/>
      <c r="AJ129" s="44">
        <v>0</v>
      </c>
      <c r="AK129" s="45"/>
      <c r="AL129" s="45"/>
      <c r="AM129" s="45"/>
      <c r="AN129" s="44">
        <v>0</v>
      </c>
      <c r="AO129" s="45"/>
      <c r="AP129" s="44">
        <v>0</v>
      </c>
      <c r="AQ129" s="45"/>
      <c r="AR129" s="45"/>
      <c r="AS129" s="45"/>
      <c r="AT129" s="44">
        <v>0</v>
      </c>
    </row>
    <row r="130" spans="1:46"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spans="1:46"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spans="1:46" ht="20.100000000000001" customHeight="1" x14ac:dyDescent="0.2">
      <c r="D132" s="2" t="s">
        <v>124</v>
      </c>
      <c r="F132" s="37">
        <v>31</v>
      </c>
      <c r="G132" s="37"/>
      <c r="H132" s="37"/>
      <c r="I132" s="37"/>
      <c r="J132" s="37">
        <v>254</v>
      </c>
      <c r="K132" s="37">
        <v>4</v>
      </c>
      <c r="L132" s="37">
        <v>3</v>
      </c>
      <c r="M132" s="37"/>
      <c r="N132" s="37">
        <v>261</v>
      </c>
      <c r="O132" s="37"/>
      <c r="P132" s="37"/>
      <c r="Q132" s="37"/>
      <c r="R132" s="37">
        <v>0</v>
      </c>
      <c r="S132" s="37">
        <v>7</v>
      </c>
      <c r="T132" s="37">
        <v>51</v>
      </c>
      <c r="U132" s="37">
        <v>9</v>
      </c>
      <c r="V132" s="37"/>
      <c r="W132" s="37">
        <v>93</v>
      </c>
      <c r="X132" s="37">
        <v>0</v>
      </c>
      <c r="Y132" s="37">
        <v>0</v>
      </c>
      <c r="Z132" s="37">
        <v>3</v>
      </c>
      <c r="AA132" s="37">
        <v>15</v>
      </c>
      <c r="AB132" s="37">
        <v>2</v>
      </c>
      <c r="AC132" s="37">
        <v>88</v>
      </c>
      <c r="AD132" s="37">
        <v>0</v>
      </c>
      <c r="AE132" s="37"/>
      <c r="AF132" s="37">
        <v>268</v>
      </c>
      <c r="AG132" s="37"/>
      <c r="AH132" s="37"/>
      <c r="AI132" s="37"/>
      <c r="AJ132" s="37">
        <v>24</v>
      </c>
      <c r="AK132" s="37"/>
      <c r="AL132" s="37"/>
      <c r="AM132" s="37"/>
      <c r="AN132" s="37">
        <v>0</v>
      </c>
      <c r="AO132" s="37"/>
      <c r="AP132" s="37">
        <v>0</v>
      </c>
      <c r="AQ132" s="37"/>
      <c r="AR132" s="37"/>
      <c r="AS132" s="37"/>
      <c r="AT132" s="37">
        <v>0</v>
      </c>
    </row>
    <row r="133" spans="1:46" ht="20.100000000000001" customHeight="1" x14ac:dyDescent="0.2">
      <c r="D133" s="38" t="s">
        <v>99</v>
      </c>
      <c r="F133" s="39">
        <v>28</v>
      </c>
      <c r="G133" s="40"/>
      <c r="H133" s="40"/>
      <c r="I133" s="40"/>
      <c r="J133" s="39">
        <v>259</v>
      </c>
      <c r="K133" s="39">
        <v>8</v>
      </c>
      <c r="L133" s="39">
        <v>1</v>
      </c>
      <c r="M133" s="40"/>
      <c r="N133" s="39">
        <v>268</v>
      </c>
      <c r="O133" s="40"/>
      <c r="P133" s="40"/>
      <c r="Q133" s="40"/>
      <c r="R133" s="39">
        <v>0</v>
      </c>
      <c r="S133" s="39">
        <v>9</v>
      </c>
      <c r="T133" s="39">
        <v>52</v>
      </c>
      <c r="U133" s="39">
        <v>29</v>
      </c>
      <c r="V133" s="40"/>
      <c r="W133" s="39">
        <v>54</v>
      </c>
      <c r="X133" s="39">
        <v>0</v>
      </c>
      <c r="Y133" s="39">
        <v>0</v>
      </c>
      <c r="Z133" s="39">
        <v>3</v>
      </c>
      <c r="AA133" s="39">
        <v>11</v>
      </c>
      <c r="AB133" s="39">
        <v>3</v>
      </c>
      <c r="AC133" s="39">
        <v>104</v>
      </c>
      <c r="AD133" s="39">
        <v>0</v>
      </c>
      <c r="AE133" s="40"/>
      <c r="AF133" s="39">
        <v>265</v>
      </c>
      <c r="AG133" s="40"/>
      <c r="AH133" s="40"/>
      <c r="AI133" s="40"/>
      <c r="AJ133" s="39">
        <v>31</v>
      </c>
      <c r="AK133" s="40"/>
      <c r="AL133" s="40"/>
      <c r="AM133" s="40"/>
      <c r="AN133" s="39">
        <v>0</v>
      </c>
      <c r="AO133" s="40"/>
      <c r="AP133" s="39">
        <v>0</v>
      </c>
      <c r="AQ133" s="40"/>
      <c r="AR133" s="40"/>
      <c r="AS133" s="40"/>
      <c r="AT133" s="39">
        <v>0</v>
      </c>
    </row>
    <row r="134" spans="1:46" ht="20.100000000000001" customHeight="1" x14ac:dyDescent="0.2">
      <c r="D134" s="2" t="s">
        <v>100</v>
      </c>
      <c r="F134" s="37">
        <v>28</v>
      </c>
      <c r="G134" s="37"/>
      <c r="H134" s="37"/>
      <c r="I134" s="37"/>
      <c r="J134" s="37">
        <v>258</v>
      </c>
      <c r="K134" s="37">
        <v>2</v>
      </c>
      <c r="L134" s="37">
        <v>2</v>
      </c>
      <c r="M134" s="37"/>
      <c r="N134" s="37">
        <v>262</v>
      </c>
      <c r="O134" s="37"/>
      <c r="P134" s="37"/>
      <c r="Q134" s="37"/>
      <c r="R134" s="37">
        <v>0</v>
      </c>
      <c r="S134" s="37">
        <v>2</v>
      </c>
      <c r="T134" s="37">
        <v>41</v>
      </c>
      <c r="U134" s="37">
        <v>25</v>
      </c>
      <c r="V134" s="37"/>
      <c r="W134" s="37">
        <v>65</v>
      </c>
      <c r="X134" s="37">
        <v>0</v>
      </c>
      <c r="Y134" s="37">
        <v>0</v>
      </c>
      <c r="Z134" s="37">
        <v>6</v>
      </c>
      <c r="AA134" s="37">
        <v>17</v>
      </c>
      <c r="AB134" s="37">
        <v>2</v>
      </c>
      <c r="AC134" s="37">
        <v>106</v>
      </c>
      <c r="AD134" s="37">
        <v>0</v>
      </c>
      <c r="AE134" s="37"/>
      <c r="AF134" s="37">
        <v>264</v>
      </c>
      <c r="AG134" s="37"/>
      <c r="AH134" s="37"/>
      <c r="AI134" s="37"/>
      <c r="AJ134" s="37">
        <v>26</v>
      </c>
      <c r="AK134" s="37"/>
      <c r="AL134" s="37"/>
      <c r="AM134" s="37"/>
      <c r="AN134" s="37">
        <v>0</v>
      </c>
      <c r="AO134" s="37"/>
      <c r="AP134" s="37">
        <v>0</v>
      </c>
      <c r="AQ134" s="37"/>
      <c r="AR134" s="37"/>
      <c r="AS134" s="37"/>
      <c r="AT134" s="37">
        <v>0</v>
      </c>
    </row>
    <row r="135" spans="1:46" ht="20.100000000000001" customHeight="1" x14ac:dyDescent="0.2">
      <c r="D135" s="38" t="s">
        <v>101</v>
      </c>
      <c r="F135" s="39">
        <v>41</v>
      </c>
      <c r="G135" s="40"/>
      <c r="H135" s="40"/>
      <c r="I135" s="40"/>
      <c r="J135" s="39">
        <v>257</v>
      </c>
      <c r="K135" s="39">
        <v>4</v>
      </c>
      <c r="L135" s="39">
        <v>1</v>
      </c>
      <c r="M135" s="40"/>
      <c r="N135" s="39">
        <v>262</v>
      </c>
      <c r="O135" s="40"/>
      <c r="P135" s="40"/>
      <c r="Q135" s="40"/>
      <c r="R135" s="39">
        <v>0</v>
      </c>
      <c r="S135" s="39">
        <v>6</v>
      </c>
      <c r="T135" s="39">
        <v>54</v>
      </c>
      <c r="U135" s="39">
        <v>8</v>
      </c>
      <c r="V135" s="40"/>
      <c r="W135" s="39">
        <v>69</v>
      </c>
      <c r="X135" s="39">
        <v>2</v>
      </c>
      <c r="Y135" s="39">
        <v>0</v>
      </c>
      <c r="Z135" s="39">
        <v>8</v>
      </c>
      <c r="AA135" s="39">
        <v>16</v>
      </c>
      <c r="AB135" s="39">
        <v>3</v>
      </c>
      <c r="AC135" s="39">
        <v>104</v>
      </c>
      <c r="AD135" s="39">
        <v>0</v>
      </c>
      <c r="AE135" s="40"/>
      <c r="AF135" s="39">
        <v>270</v>
      </c>
      <c r="AG135" s="40"/>
      <c r="AH135" s="40"/>
      <c r="AI135" s="40"/>
      <c r="AJ135" s="39">
        <v>33</v>
      </c>
      <c r="AK135" s="40"/>
      <c r="AL135" s="40"/>
      <c r="AM135" s="40"/>
      <c r="AN135" s="39">
        <v>0</v>
      </c>
      <c r="AO135" s="40"/>
      <c r="AP135" s="39">
        <v>0</v>
      </c>
      <c r="AQ135" s="40"/>
      <c r="AR135" s="40"/>
      <c r="AS135" s="40"/>
      <c r="AT135" s="39">
        <v>10</v>
      </c>
    </row>
    <row r="136" spans="1:46" ht="20.100000000000001" customHeight="1" x14ac:dyDescent="0.2">
      <c r="D136" s="2" t="s">
        <v>102</v>
      </c>
      <c r="F136" s="37">
        <v>29</v>
      </c>
      <c r="G136" s="37"/>
      <c r="H136" s="37"/>
      <c r="I136" s="37"/>
      <c r="J136" s="37">
        <v>254</v>
      </c>
      <c r="K136" s="37">
        <v>5</v>
      </c>
      <c r="L136" s="37">
        <v>1</v>
      </c>
      <c r="M136" s="37"/>
      <c r="N136" s="37">
        <v>260</v>
      </c>
      <c r="O136" s="37"/>
      <c r="P136" s="37"/>
      <c r="Q136" s="37"/>
      <c r="R136" s="37">
        <v>0</v>
      </c>
      <c r="S136" s="37">
        <v>5</v>
      </c>
      <c r="T136" s="37">
        <v>62</v>
      </c>
      <c r="U136" s="37">
        <v>8</v>
      </c>
      <c r="V136" s="37"/>
      <c r="W136" s="37">
        <v>54</v>
      </c>
      <c r="X136" s="37">
        <v>0</v>
      </c>
      <c r="Y136" s="37">
        <v>0</v>
      </c>
      <c r="Z136" s="37">
        <v>3</v>
      </c>
      <c r="AA136" s="37">
        <v>15</v>
      </c>
      <c r="AB136" s="37">
        <v>1</v>
      </c>
      <c r="AC136" s="37">
        <v>98</v>
      </c>
      <c r="AD136" s="37">
        <v>0</v>
      </c>
      <c r="AE136" s="37"/>
      <c r="AF136" s="37">
        <v>246</v>
      </c>
      <c r="AG136" s="37"/>
      <c r="AH136" s="37"/>
      <c r="AI136" s="37"/>
      <c r="AJ136" s="37">
        <v>43</v>
      </c>
      <c r="AK136" s="37"/>
      <c r="AL136" s="37"/>
      <c r="AM136" s="37"/>
      <c r="AN136" s="37">
        <v>0</v>
      </c>
      <c r="AO136" s="37"/>
      <c r="AP136" s="37">
        <v>0</v>
      </c>
      <c r="AQ136" s="37"/>
      <c r="AR136" s="37"/>
      <c r="AS136" s="37"/>
      <c r="AT136" s="37">
        <v>0</v>
      </c>
    </row>
    <row r="137" spans="1:46"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spans="1:46" s="1" customFormat="1" ht="20.100000000000001" customHeight="1" x14ac:dyDescent="0.2">
      <c r="A138" s="3"/>
      <c r="B138" s="6"/>
      <c r="C138" s="42" t="s">
        <v>171</v>
      </c>
      <c r="D138" s="42"/>
      <c r="E138" s="5"/>
      <c r="F138" s="44">
        <v>157</v>
      </c>
      <c r="G138" s="45"/>
      <c r="H138" s="45"/>
      <c r="I138" s="45"/>
      <c r="J138" s="44">
        <v>1282</v>
      </c>
      <c r="K138" s="44">
        <v>23</v>
      </c>
      <c r="L138" s="44">
        <v>8</v>
      </c>
      <c r="M138" s="45"/>
      <c r="N138" s="44">
        <v>1313</v>
      </c>
      <c r="O138" s="45"/>
      <c r="P138" s="45"/>
      <c r="Q138" s="45"/>
      <c r="R138" s="44">
        <v>0</v>
      </c>
      <c r="S138" s="44">
        <v>29</v>
      </c>
      <c r="T138" s="44">
        <v>260</v>
      </c>
      <c r="U138" s="44">
        <v>79</v>
      </c>
      <c r="V138" s="45"/>
      <c r="W138" s="44">
        <v>335</v>
      </c>
      <c r="X138" s="44">
        <v>2</v>
      </c>
      <c r="Y138" s="44">
        <v>0</v>
      </c>
      <c r="Z138" s="44">
        <v>23</v>
      </c>
      <c r="AA138" s="44">
        <v>74</v>
      </c>
      <c r="AB138" s="44">
        <v>11</v>
      </c>
      <c r="AC138" s="44">
        <v>500</v>
      </c>
      <c r="AD138" s="44">
        <v>0</v>
      </c>
      <c r="AE138" s="45"/>
      <c r="AF138" s="44">
        <v>1313</v>
      </c>
      <c r="AG138" s="45"/>
      <c r="AH138" s="45"/>
      <c r="AI138" s="45"/>
      <c r="AJ138" s="44">
        <v>157</v>
      </c>
      <c r="AK138" s="45"/>
      <c r="AL138" s="45"/>
      <c r="AM138" s="45"/>
      <c r="AN138" s="44">
        <v>0</v>
      </c>
      <c r="AO138" s="45"/>
      <c r="AP138" s="44">
        <v>0</v>
      </c>
      <c r="AQ138" s="45"/>
      <c r="AR138" s="45"/>
      <c r="AS138" s="45"/>
      <c r="AT138" s="44">
        <v>10</v>
      </c>
    </row>
    <row r="139" spans="1:46"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spans="1:46"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spans="1:46" ht="20.100000000000001" customHeight="1" x14ac:dyDescent="0.2">
      <c r="D141" s="2" t="s">
        <v>124</v>
      </c>
      <c r="F141" s="37">
        <v>48</v>
      </c>
      <c r="G141" s="37"/>
      <c r="H141" s="37"/>
      <c r="I141" s="37"/>
      <c r="J141" s="37">
        <v>196</v>
      </c>
      <c r="K141" s="37">
        <v>4</v>
      </c>
      <c r="L141" s="37">
        <v>2</v>
      </c>
      <c r="M141" s="37"/>
      <c r="N141" s="37">
        <v>202</v>
      </c>
      <c r="O141" s="37"/>
      <c r="P141" s="37"/>
      <c r="Q141" s="37"/>
      <c r="R141" s="37">
        <v>0</v>
      </c>
      <c r="S141" s="37">
        <v>5</v>
      </c>
      <c r="T141" s="37">
        <v>24</v>
      </c>
      <c r="U141" s="37">
        <v>9</v>
      </c>
      <c r="V141" s="37"/>
      <c r="W141" s="37">
        <v>54</v>
      </c>
      <c r="X141" s="37">
        <v>0</v>
      </c>
      <c r="Y141" s="37">
        <v>0</v>
      </c>
      <c r="Z141" s="37">
        <v>5</v>
      </c>
      <c r="AA141" s="37">
        <v>4</v>
      </c>
      <c r="AB141" s="37">
        <v>0</v>
      </c>
      <c r="AC141" s="37">
        <v>103</v>
      </c>
      <c r="AD141" s="37">
        <v>0</v>
      </c>
      <c r="AE141" s="37"/>
      <c r="AF141" s="37">
        <v>204</v>
      </c>
      <c r="AG141" s="37"/>
      <c r="AH141" s="37"/>
      <c r="AI141" s="37"/>
      <c r="AJ141" s="37">
        <v>46</v>
      </c>
      <c r="AK141" s="37"/>
      <c r="AL141" s="37"/>
      <c r="AM141" s="37"/>
      <c r="AN141" s="37">
        <v>0</v>
      </c>
      <c r="AO141" s="37"/>
      <c r="AP141" s="37">
        <v>0</v>
      </c>
      <c r="AQ141" s="37"/>
      <c r="AR141" s="37"/>
      <c r="AS141" s="37"/>
      <c r="AT141" s="37">
        <v>0</v>
      </c>
    </row>
    <row r="142" spans="1:46" ht="20.100000000000001" customHeight="1" x14ac:dyDescent="0.2">
      <c r="D142" s="38" t="s">
        <v>173</v>
      </c>
      <c r="F142" s="39">
        <v>63</v>
      </c>
      <c r="G142" s="40"/>
      <c r="H142" s="40"/>
      <c r="I142" s="40"/>
      <c r="J142" s="39">
        <v>212</v>
      </c>
      <c r="K142" s="39">
        <v>0</v>
      </c>
      <c r="L142" s="39">
        <v>0</v>
      </c>
      <c r="M142" s="40"/>
      <c r="N142" s="39">
        <v>212</v>
      </c>
      <c r="O142" s="40"/>
      <c r="P142" s="40"/>
      <c r="Q142" s="40"/>
      <c r="R142" s="39">
        <v>0</v>
      </c>
      <c r="S142" s="39">
        <v>4</v>
      </c>
      <c r="T142" s="39">
        <v>20</v>
      </c>
      <c r="U142" s="39">
        <v>12</v>
      </c>
      <c r="V142" s="40"/>
      <c r="W142" s="39">
        <v>61</v>
      </c>
      <c r="X142" s="39">
        <v>0</v>
      </c>
      <c r="Y142" s="39">
        <v>0</v>
      </c>
      <c r="Z142" s="39">
        <v>11</v>
      </c>
      <c r="AA142" s="39">
        <v>6</v>
      </c>
      <c r="AB142" s="39">
        <v>3</v>
      </c>
      <c r="AC142" s="39">
        <v>128</v>
      </c>
      <c r="AD142" s="39">
        <v>0</v>
      </c>
      <c r="AE142" s="40"/>
      <c r="AF142" s="39">
        <v>245</v>
      </c>
      <c r="AG142" s="40"/>
      <c r="AH142" s="40"/>
      <c r="AI142" s="40"/>
      <c r="AJ142" s="39">
        <v>30</v>
      </c>
      <c r="AK142" s="40"/>
      <c r="AL142" s="40"/>
      <c r="AM142" s="40"/>
      <c r="AN142" s="39">
        <v>0</v>
      </c>
      <c r="AO142" s="40"/>
      <c r="AP142" s="39">
        <v>0</v>
      </c>
      <c r="AQ142" s="40"/>
      <c r="AR142" s="40"/>
      <c r="AS142" s="40"/>
      <c r="AT142" s="39">
        <v>12</v>
      </c>
    </row>
    <row r="143" spans="1:46" ht="20.100000000000001" customHeight="1" x14ac:dyDescent="0.2">
      <c r="D143" s="2" t="s">
        <v>113</v>
      </c>
      <c r="F143" s="37">
        <v>23</v>
      </c>
      <c r="G143" s="37"/>
      <c r="H143" s="37"/>
      <c r="I143" s="37"/>
      <c r="J143" s="37">
        <v>225</v>
      </c>
      <c r="K143" s="37">
        <v>1</v>
      </c>
      <c r="L143" s="37">
        <v>1</v>
      </c>
      <c r="M143" s="37"/>
      <c r="N143" s="37">
        <v>227</v>
      </c>
      <c r="O143" s="37"/>
      <c r="P143" s="37"/>
      <c r="Q143" s="37"/>
      <c r="R143" s="37">
        <v>0</v>
      </c>
      <c r="S143" s="37">
        <v>4</v>
      </c>
      <c r="T143" s="37">
        <v>28</v>
      </c>
      <c r="U143" s="37">
        <v>11</v>
      </c>
      <c r="V143" s="37"/>
      <c r="W143" s="37">
        <v>97</v>
      </c>
      <c r="X143" s="37">
        <v>1</v>
      </c>
      <c r="Y143" s="37">
        <v>0</v>
      </c>
      <c r="Z143" s="37">
        <v>14</v>
      </c>
      <c r="AA143" s="37">
        <v>5</v>
      </c>
      <c r="AB143" s="37">
        <v>3</v>
      </c>
      <c r="AC143" s="37">
        <v>65</v>
      </c>
      <c r="AD143" s="37">
        <v>0</v>
      </c>
      <c r="AE143" s="37"/>
      <c r="AF143" s="37">
        <v>228</v>
      </c>
      <c r="AG143" s="37"/>
      <c r="AH143" s="37"/>
      <c r="AI143" s="37"/>
      <c r="AJ143" s="37">
        <v>22</v>
      </c>
      <c r="AK143" s="37"/>
      <c r="AL143" s="37"/>
      <c r="AM143" s="37"/>
      <c r="AN143" s="37">
        <v>0</v>
      </c>
      <c r="AO143" s="37"/>
      <c r="AP143" s="37">
        <v>0</v>
      </c>
      <c r="AQ143" s="37"/>
      <c r="AR143" s="37"/>
      <c r="AS143" s="37"/>
      <c r="AT143" s="37">
        <v>0</v>
      </c>
    </row>
    <row r="144" spans="1:46" ht="20.100000000000001" customHeight="1" x14ac:dyDescent="0.2">
      <c r="D144" s="38" t="s">
        <v>174</v>
      </c>
      <c r="F144" s="39">
        <v>36</v>
      </c>
      <c r="G144" s="40"/>
      <c r="H144" s="40"/>
      <c r="I144" s="40"/>
      <c r="J144" s="39">
        <v>212</v>
      </c>
      <c r="K144" s="39">
        <v>0</v>
      </c>
      <c r="L144" s="39">
        <v>4</v>
      </c>
      <c r="M144" s="40"/>
      <c r="N144" s="39">
        <v>216</v>
      </c>
      <c r="O144" s="40"/>
      <c r="P144" s="40"/>
      <c r="Q144" s="40"/>
      <c r="R144" s="39">
        <v>0</v>
      </c>
      <c r="S144" s="39">
        <v>1</v>
      </c>
      <c r="T144" s="39">
        <v>39</v>
      </c>
      <c r="U144" s="39">
        <v>15</v>
      </c>
      <c r="V144" s="40"/>
      <c r="W144" s="39">
        <v>78</v>
      </c>
      <c r="X144" s="39">
        <v>0</v>
      </c>
      <c r="Y144" s="39">
        <v>0</v>
      </c>
      <c r="Z144" s="39">
        <v>13</v>
      </c>
      <c r="AA144" s="39">
        <v>9</v>
      </c>
      <c r="AB144" s="39">
        <v>1</v>
      </c>
      <c r="AC144" s="39">
        <v>64</v>
      </c>
      <c r="AD144" s="39">
        <v>0</v>
      </c>
      <c r="AE144" s="40"/>
      <c r="AF144" s="39">
        <v>220</v>
      </c>
      <c r="AG144" s="40"/>
      <c r="AH144" s="40"/>
      <c r="AI144" s="40"/>
      <c r="AJ144" s="39">
        <v>32</v>
      </c>
      <c r="AK144" s="40"/>
      <c r="AL144" s="40"/>
      <c r="AM144" s="40"/>
      <c r="AN144" s="39">
        <v>0</v>
      </c>
      <c r="AO144" s="40"/>
      <c r="AP144" s="39">
        <v>0</v>
      </c>
      <c r="AQ144" s="40"/>
      <c r="AR144" s="40"/>
      <c r="AS144" s="40"/>
      <c r="AT144" s="39">
        <v>0</v>
      </c>
    </row>
    <row r="145" spans="1:46" ht="20.100000000000001" customHeight="1" x14ac:dyDescent="0.2">
      <c r="D145" s="2" t="s">
        <v>115</v>
      </c>
      <c r="F145" s="37">
        <v>10</v>
      </c>
      <c r="G145" s="37"/>
      <c r="H145" s="37"/>
      <c r="I145" s="37"/>
      <c r="J145" s="37">
        <v>50</v>
      </c>
      <c r="K145" s="37">
        <v>6</v>
      </c>
      <c r="L145" s="37">
        <v>0</v>
      </c>
      <c r="M145" s="37"/>
      <c r="N145" s="37">
        <v>56</v>
      </c>
      <c r="O145" s="37"/>
      <c r="P145" s="37"/>
      <c r="Q145" s="37"/>
      <c r="R145" s="37">
        <v>2</v>
      </c>
      <c r="S145" s="37">
        <v>4</v>
      </c>
      <c r="T145" s="37">
        <v>11</v>
      </c>
      <c r="U145" s="37">
        <v>2</v>
      </c>
      <c r="V145" s="37"/>
      <c r="W145" s="37">
        <v>17</v>
      </c>
      <c r="X145" s="37">
        <v>1</v>
      </c>
      <c r="Y145" s="37">
        <v>0</v>
      </c>
      <c r="Z145" s="37">
        <v>1</v>
      </c>
      <c r="AA145" s="37">
        <v>2</v>
      </c>
      <c r="AB145" s="37">
        <v>0</v>
      </c>
      <c r="AC145" s="37">
        <v>21</v>
      </c>
      <c r="AD145" s="37">
        <v>0</v>
      </c>
      <c r="AE145" s="37"/>
      <c r="AF145" s="37">
        <v>61</v>
      </c>
      <c r="AG145" s="37"/>
      <c r="AH145" s="37"/>
      <c r="AI145" s="37"/>
      <c r="AJ145" s="37">
        <v>5</v>
      </c>
      <c r="AK145" s="37"/>
      <c r="AL145" s="37"/>
      <c r="AM145" s="37"/>
      <c r="AN145" s="37">
        <v>0</v>
      </c>
      <c r="AO145" s="37"/>
      <c r="AP145" s="37">
        <v>0</v>
      </c>
      <c r="AQ145" s="37"/>
      <c r="AR145" s="37"/>
      <c r="AS145" s="37"/>
      <c r="AT145" s="37">
        <v>0</v>
      </c>
    </row>
    <row r="146" spans="1:46" ht="20.100000000000001" customHeight="1" x14ac:dyDescent="0.2">
      <c r="D146" s="38" t="s">
        <v>116</v>
      </c>
      <c r="F146" s="39">
        <v>6</v>
      </c>
      <c r="G146" s="40"/>
      <c r="H146" s="40"/>
      <c r="I146" s="40"/>
      <c r="J146" s="39">
        <v>57</v>
      </c>
      <c r="K146" s="39">
        <v>2</v>
      </c>
      <c r="L146" s="39">
        <v>1</v>
      </c>
      <c r="M146" s="40"/>
      <c r="N146" s="39">
        <v>60</v>
      </c>
      <c r="O146" s="40"/>
      <c r="P146" s="40"/>
      <c r="Q146" s="40"/>
      <c r="R146" s="39">
        <v>0</v>
      </c>
      <c r="S146" s="39">
        <v>4</v>
      </c>
      <c r="T146" s="39">
        <v>12</v>
      </c>
      <c r="U146" s="39">
        <v>6</v>
      </c>
      <c r="V146" s="40"/>
      <c r="W146" s="39">
        <v>9</v>
      </c>
      <c r="X146" s="39">
        <v>0</v>
      </c>
      <c r="Y146" s="39">
        <v>0</v>
      </c>
      <c r="Z146" s="39">
        <v>3</v>
      </c>
      <c r="AA146" s="39">
        <v>6</v>
      </c>
      <c r="AB146" s="39">
        <v>0</v>
      </c>
      <c r="AC146" s="39">
        <v>21</v>
      </c>
      <c r="AD146" s="39">
        <v>0</v>
      </c>
      <c r="AE146" s="40"/>
      <c r="AF146" s="39">
        <v>61</v>
      </c>
      <c r="AG146" s="40"/>
      <c r="AH146" s="40"/>
      <c r="AI146" s="40"/>
      <c r="AJ146" s="39">
        <v>5</v>
      </c>
      <c r="AK146" s="40"/>
      <c r="AL146" s="40"/>
      <c r="AM146" s="40"/>
      <c r="AN146" s="39">
        <v>0</v>
      </c>
      <c r="AO146" s="40"/>
      <c r="AP146" s="39">
        <v>0</v>
      </c>
      <c r="AQ146" s="40"/>
      <c r="AR146" s="40"/>
      <c r="AS146" s="40"/>
      <c r="AT146" s="39">
        <v>0</v>
      </c>
    </row>
    <row r="147" spans="1:46" ht="20.100000000000001" customHeight="1" x14ac:dyDescent="0.2">
      <c r="D147" s="2" t="s">
        <v>104</v>
      </c>
      <c r="F147" s="37">
        <v>32</v>
      </c>
      <c r="G147" s="37"/>
      <c r="H147" s="37"/>
      <c r="I147" s="37"/>
      <c r="J147" s="37">
        <v>218</v>
      </c>
      <c r="K147" s="37">
        <v>3</v>
      </c>
      <c r="L147" s="37">
        <v>2</v>
      </c>
      <c r="M147" s="37"/>
      <c r="N147" s="37">
        <v>223</v>
      </c>
      <c r="O147" s="37"/>
      <c r="P147" s="37"/>
      <c r="Q147" s="37"/>
      <c r="R147" s="37">
        <v>0</v>
      </c>
      <c r="S147" s="37">
        <v>2</v>
      </c>
      <c r="T147" s="37">
        <v>28</v>
      </c>
      <c r="U147" s="37">
        <v>31</v>
      </c>
      <c r="V147" s="37"/>
      <c r="W147" s="37">
        <v>53</v>
      </c>
      <c r="X147" s="37">
        <v>0</v>
      </c>
      <c r="Y147" s="37">
        <v>0</v>
      </c>
      <c r="Z147" s="37">
        <v>9</v>
      </c>
      <c r="AA147" s="37">
        <v>10</v>
      </c>
      <c r="AB147" s="37">
        <v>1</v>
      </c>
      <c r="AC147" s="37">
        <v>75</v>
      </c>
      <c r="AD147" s="37">
        <v>0</v>
      </c>
      <c r="AE147" s="37"/>
      <c r="AF147" s="37">
        <v>209</v>
      </c>
      <c r="AG147" s="37"/>
      <c r="AH147" s="37"/>
      <c r="AI147" s="37"/>
      <c r="AJ147" s="37">
        <v>46</v>
      </c>
      <c r="AK147" s="37"/>
      <c r="AL147" s="37"/>
      <c r="AM147" s="37"/>
      <c r="AN147" s="37">
        <v>0</v>
      </c>
      <c r="AO147" s="37"/>
      <c r="AP147" s="37">
        <v>0</v>
      </c>
      <c r="AQ147" s="37"/>
      <c r="AR147" s="37"/>
      <c r="AS147" s="37"/>
      <c r="AT147" s="37">
        <v>0</v>
      </c>
    </row>
    <row r="148" spans="1:46" ht="20.100000000000001" customHeight="1" x14ac:dyDescent="0.2">
      <c r="D148" s="38" t="s">
        <v>365</v>
      </c>
      <c r="E148" s="62"/>
      <c r="F148" s="39">
        <f>34+7</f>
        <v>41</v>
      </c>
      <c r="G148" s="40"/>
      <c r="H148" s="40"/>
      <c r="I148" s="40"/>
      <c r="J148" s="39">
        <v>0</v>
      </c>
      <c r="K148" s="39">
        <v>0</v>
      </c>
      <c r="L148" s="39">
        <v>0</v>
      </c>
      <c r="M148" s="40"/>
      <c r="N148" s="39">
        <v>0</v>
      </c>
      <c r="O148" s="40"/>
      <c r="P148" s="40"/>
      <c r="Q148" s="40"/>
      <c r="R148" s="39">
        <v>0</v>
      </c>
      <c r="S148" s="39">
        <v>0</v>
      </c>
      <c r="T148" s="39">
        <v>0</v>
      </c>
      <c r="U148" s="39">
        <v>0</v>
      </c>
      <c r="V148" s="40"/>
      <c r="W148" s="39">
        <v>0</v>
      </c>
      <c r="X148" s="39">
        <v>0</v>
      </c>
      <c r="Y148" s="39">
        <v>0</v>
      </c>
      <c r="Z148" s="39">
        <v>0</v>
      </c>
      <c r="AA148" s="39">
        <v>0</v>
      </c>
      <c r="AB148" s="39">
        <v>0</v>
      </c>
      <c r="AC148" s="39">
        <v>0</v>
      </c>
      <c r="AD148" s="39">
        <v>0</v>
      </c>
      <c r="AE148" s="40"/>
      <c r="AF148" s="39">
        <v>0</v>
      </c>
      <c r="AG148" s="40"/>
      <c r="AH148" s="40"/>
      <c r="AI148" s="40"/>
      <c r="AJ148" s="39">
        <v>41</v>
      </c>
      <c r="AK148" s="40"/>
      <c r="AL148" s="40"/>
      <c r="AM148" s="40"/>
      <c r="AN148" s="39">
        <v>0</v>
      </c>
      <c r="AO148" s="40"/>
      <c r="AP148" s="39">
        <v>0</v>
      </c>
      <c r="AQ148" s="40"/>
      <c r="AR148" s="40"/>
      <c r="AS148" s="40"/>
      <c r="AT148" s="39">
        <v>0</v>
      </c>
    </row>
    <row r="149" spans="1:46" ht="20.100000000000001" customHeight="1" x14ac:dyDescent="0.2">
      <c r="D149" s="2" t="s">
        <v>106</v>
      </c>
      <c r="F149" s="37">
        <v>4</v>
      </c>
      <c r="G149" s="37"/>
      <c r="H149" s="37"/>
      <c r="I149" s="37"/>
      <c r="J149" s="37">
        <v>53</v>
      </c>
      <c r="K149" s="37">
        <v>1</v>
      </c>
      <c r="L149" s="37">
        <v>0</v>
      </c>
      <c r="M149" s="37"/>
      <c r="N149" s="37">
        <v>54</v>
      </c>
      <c r="O149" s="37"/>
      <c r="P149" s="37"/>
      <c r="Q149" s="37"/>
      <c r="R149" s="37">
        <v>0</v>
      </c>
      <c r="S149" s="37">
        <v>7</v>
      </c>
      <c r="T149" s="37">
        <v>13</v>
      </c>
      <c r="U149" s="37">
        <v>0</v>
      </c>
      <c r="V149" s="37"/>
      <c r="W149" s="37">
        <v>9</v>
      </c>
      <c r="X149" s="37">
        <v>0</v>
      </c>
      <c r="Y149" s="37">
        <v>0</v>
      </c>
      <c r="Z149" s="37">
        <v>0</v>
      </c>
      <c r="AA149" s="37">
        <v>2</v>
      </c>
      <c r="AB149" s="37">
        <v>0</v>
      </c>
      <c r="AC149" s="37">
        <v>24</v>
      </c>
      <c r="AD149" s="37">
        <v>0</v>
      </c>
      <c r="AE149" s="37"/>
      <c r="AF149" s="37">
        <v>55</v>
      </c>
      <c r="AG149" s="37"/>
      <c r="AH149" s="37"/>
      <c r="AI149" s="37"/>
      <c r="AJ149" s="37">
        <v>3</v>
      </c>
      <c r="AK149" s="37"/>
      <c r="AL149" s="37"/>
      <c r="AM149" s="37"/>
      <c r="AN149" s="37">
        <v>0</v>
      </c>
      <c r="AO149" s="37"/>
      <c r="AP149" s="37">
        <v>0</v>
      </c>
      <c r="AQ149" s="37"/>
      <c r="AR149" s="37"/>
      <c r="AS149" s="37"/>
      <c r="AT149" s="37">
        <v>0</v>
      </c>
    </row>
    <row r="150" spans="1:46" ht="20.100000000000001" customHeight="1" x14ac:dyDescent="0.2">
      <c r="D150" s="38" t="s">
        <v>107</v>
      </c>
      <c r="F150" s="39">
        <v>62</v>
      </c>
      <c r="G150" s="40"/>
      <c r="H150" s="40"/>
      <c r="I150" s="40"/>
      <c r="J150" s="39">
        <v>214</v>
      </c>
      <c r="K150" s="39">
        <v>2</v>
      </c>
      <c r="L150" s="39">
        <v>2</v>
      </c>
      <c r="M150" s="40"/>
      <c r="N150" s="39">
        <v>218</v>
      </c>
      <c r="O150" s="40"/>
      <c r="P150" s="40"/>
      <c r="Q150" s="40"/>
      <c r="R150" s="39">
        <v>0</v>
      </c>
      <c r="S150" s="39">
        <v>7</v>
      </c>
      <c r="T150" s="39">
        <v>18</v>
      </c>
      <c r="U150" s="39">
        <v>13</v>
      </c>
      <c r="V150" s="40"/>
      <c r="W150" s="39">
        <v>80</v>
      </c>
      <c r="X150" s="39">
        <v>0</v>
      </c>
      <c r="Y150" s="39">
        <v>0</v>
      </c>
      <c r="Z150" s="39">
        <v>11</v>
      </c>
      <c r="AA150" s="39">
        <v>1</v>
      </c>
      <c r="AB150" s="39">
        <v>1</v>
      </c>
      <c r="AC150" s="39">
        <v>99</v>
      </c>
      <c r="AD150" s="39">
        <v>0</v>
      </c>
      <c r="AE150" s="40"/>
      <c r="AF150" s="39">
        <v>230</v>
      </c>
      <c r="AG150" s="40"/>
      <c r="AH150" s="40"/>
      <c r="AI150" s="40"/>
      <c r="AJ150" s="39">
        <v>50</v>
      </c>
      <c r="AK150" s="40"/>
      <c r="AL150" s="40"/>
      <c r="AM150" s="40"/>
      <c r="AN150" s="39">
        <v>0</v>
      </c>
      <c r="AO150" s="40"/>
      <c r="AP150" s="39">
        <v>0</v>
      </c>
      <c r="AQ150" s="40"/>
      <c r="AR150" s="40"/>
      <c r="AS150" s="40"/>
      <c r="AT150" s="39">
        <v>0</v>
      </c>
    </row>
    <row r="151" spans="1:46" ht="20.100000000000001" customHeight="1" x14ac:dyDescent="0.2">
      <c r="D151" s="2" t="s">
        <v>176</v>
      </c>
      <c r="F151" s="37">
        <v>30</v>
      </c>
      <c r="G151" s="37"/>
      <c r="H151" s="37"/>
      <c r="I151" s="37"/>
      <c r="J151" s="37">
        <v>213</v>
      </c>
      <c r="K151" s="37">
        <v>2</v>
      </c>
      <c r="L151" s="37">
        <v>2</v>
      </c>
      <c r="M151" s="37"/>
      <c r="N151" s="37">
        <v>217</v>
      </c>
      <c r="O151" s="37"/>
      <c r="P151" s="37"/>
      <c r="Q151" s="37"/>
      <c r="R151" s="37">
        <v>0</v>
      </c>
      <c r="S151" s="37">
        <v>7</v>
      </c>
      <c r="T151" s="37">
        <v>36</v>
      </c>
      <c r="U151" s="37">
        <v>16</v>
      </c>
      <c r="V151" s="37"/>
      <c r="W151" s="37">
        <v>60</v>
      </c>
      <c r="X151" s="37">
        <v>0</v>
      </c>
      <c r="Y151" s="37">
        <v>0</v>
      </c>
      <c r="Z151" s="37">
        <v>7</v>
      </c>
      <c r="AA151" s="37">
        <v>16</v>
      </c>
      <c r="AB151" s="37">
        <v>5</v>
      </c>
      <c r="AC151" s="37">
        <v>76</v>
      </c>
      <c r="AD151" s="37">
        <v>0</v>
      </c>
      <c r="AE151" s="37"/>
      <c r="AF151" s="37">
        <v>223</v>
      </c>
      <c r="AG151" s="37"/>
      <c r="AH151" s="37"/>
      <c r="AI151" s="37"/>
      <c r="AJ151" s="37">
        <v>24</v>
      </c>
      <c r="AK151" s="37"/>
      <c r="AL151" s="37"/>
      <c r="AM151" s="37"/>
      <c r="AN151" s="37">
        <v>0</v>
      </c>
      <c r="AO151" s="37"/>
      <c r="AP151" s="37">
        <v>0</v>
      </c>
      <c r="AQ151" s="37"/>
      <c r="AR151" s="37"/>
      <c r="AS151" s="37"/>
      <c r="AT151" s="37">
        <v>0</v>
      </c>
    </row>
    <row r="152" spans="1:46" ht="20.100000000000001" customHeight="1" x14ac:dyDescent="0.2">
      <c r="D152" s="38" t="s">
        <v>177</v>
      </c>
      <c r="F152" s="39">
        <v>6</v>
      </c>
      <c r="G152" s="40"/>
      <c r="H152" s="40"/>
      <c r="I152" s="40"/>
      <c r="J152" s="39">
        <v>55</v>
      </c>
      <c r="K152" s="39">
        <v>1</v>
      </c>
      <c r="L152" s="39">
        <v>1</v>
      </c>
      <c r="M152" s="40"/>
      <c r="N152" s="39">
        <v>57</v>
      </c>
      <c r="O152" s="40"/>
      <c r="P152" s="40"/>
      <c r="Q152" s="40"/>
      <c r="R152" s="39">
        <v>0</v>
      </c>
      <c r="S152" s="39">
        <v>3</v>
      </c>
      <c r="T152" s="39">
        <v>11</v>
      </c>
      <c r="U152" s="39">
        <v>15</v>
      </c>
      <c r="V152" s="40"/>
      <c r="W152" s="39">
        <v>6</v>
      </c>
      <c r="X152" s="39">
        <v>0</v>
      </c>
      <c r="Y152" s="39">
        <v>0</v>
      </c>
      <c r="Z152" s="39">
        <v>0</v>
      </c>
      <c r="AA152" s="39">
        <v>0</v>
      </c>
      <c r="AB152" s="39">
        <v>1</v>
      </c>
      <c r="AC152" s="39">
        <v>21</v>
      </c>
      <c r="AD152" s="39">
        <v>0</v>
      </c>
      <c r="AE152" s="40"/>
      <c r="AF152" s="39">
        <v>57</v>
      </c>
      <c r="AG152" s="40"/>
      <c r="AH152" s="40"/>
      <c r="AI152" s="40"/>
      <c r="AJ152" s="39">
        <v>6</v>
      </c>
      <c r="AK152" s="40"/>
      <c r="AL152" s="40"/>
      <c r="AM152" s="40"/>
      <c r="AN152" s="39">
        <v>0</v>
      </c>
      <c r="AO152" s="40"/>
      <c r="AP152" s="39">
        <v>0</v>
      </c>
      <c r="AQ152" s="40"/>
      <c r="AR152" s="40"/>
      <c r="AS152" s="40"/>
      <c r="AT152" s="39">
        <v>0</v>
      </c>
    </row>
    <row r="153" spans="1:46" ht="20.100000000000001" customHeight="1" x14ac:dyDescent="0.2">
      <c r="D153" s="2" t="s">
        <v>178</v>
      </c>
      <c r="F153" s="37">
        <v>36</v>
      </c>
      <c r="G153" s="37"/>
      <c r="H153" s="37"/>
      <c r="I153" s="37"/>
      <c r="J153" s="37">
        <v>225</v>
      </c>
      <c r="K153" s="37">
        <v>3</v>
      </c>
      <c r="L153" s="37">
        <v>0</v>
      </c>
      <c r="M153" s="37"/>
      <c r="N153" s="37">
        <v>228</v>
      </c>
      <c r="O153" s="37"/>
      <c r="P153" s="37"/>
      <c r="Q153" s="37"/>
      <c r="R153" s="37">
        <v>0</v>
      </c>
      <c r="S153" s="37">
        <v>3</v>
      </c>
      <c r="T153" s="37">
        <v>28</v>
      </c>
      <c r="U153" s="37">
        <v>11</v>
      </c>
      <c r="V153" s="37"/>
      <c r="W153" s="37">
        <v>67</v>
      </c>
      <c r="X153" s="37">
        <v>0</v>
      </c>
      <c r="Y153" s="37">
        <v>0</v>
      </c>
      <c r="Z153" s="37">
        <v>10</v>
      </c>
      <c r="AA153" s="37">
        <v>2</v>
      </c>
      <c r="AB153" s="37">
        <v>0</v>
      </c>
      <c r="AC153" s="37">
        <v>109</v>
      </c>
      <c r="AD153" s="37">
        <v>0</v>
      </c>
      <c r="AE153" s="37"/>
      <c r="AF153" s="37">
        <v>230</v>
      </c>
      <c r="AG153" s="37"/>
      <c r="AH153" s="37"/>
      <c r="AI153" s="37"/>
      <c r="AJ153" s="37">
        <v>34</v>
      </c>
      <c r="AK153" s="37"/>
      <c r="AL153" s="37"/>
      <c r="AM153" s="37"/>
      <c r="AN153" s="37">
        <v>0</v>
      </c>
      <c r="AO153" s="37"/>
      <c r="AP153" s="37">
        <v>0</v>
      </c>
      <c r="AQ153" s="37"/>
      <c r="AR153" s="37"/>
      <c r="AS153" s="37"/>
      <c r="AT153" s="37">
        <v>0</v>
      </c>
    </row>
    <row r="154" spans="1:46" ht="20.100000000000001" customHeight="1" x14ac:dyDescent="0.2">
      <c r="D154" s="38" t="s">
        <v>179</v>
      </c>
      <c r="F154" s="39">
        <v>37</v>
      </c>
      <c r="G154" s="40"/>
      <c r="H154" s="40"/>
      <c r="I154" s="40"/>
      <c r="J154" s="39">
        <v>211</v>
      </c>
      <c r="K154" s="39">
        <v>1</v>
      </c>
      <c r="L154" s="39">
        <v>0</v>
      </c>
      <c r="M154" s="40"/>
      <c r="N154" s="39">
        <v>212</v>
      </c>
      <c r="O154" s="40"/>
      <c r="P154" s="40"/>
      <c r="Q154" s="40"/>
      <c r="R154" s="39">
        <v>0</v>
      </c>
      <c r="S154" s="39">
        <v>5</v>
      </c>
      <c r="T154" s="39">
        <v>27</v>
      </c>
      <c r="U154" s="39">
        <v>11</v>
      </c>
      <c r="V154" s="40"/>
      <c r="W154" s="39">
        <v>71</v>
      </c>
      <c r="X154" s="39">
        <v>2</v>
      </c>
      <c r="Y154" s="39">
        <v>0</v>
      </c>
      <c r="Z154" s="39">
        <v>9</v>
      </c>
      <c r="AA154" s="39">
        <v>12</v>
      </c>
      <c r="AB154" s="39">
        <v>0</v>
      </c>
      <c r="AC154" s="39">
        <v>82</v>
      </c>
      <c r="AD154" s="39">
        <v>0</v>
      </c>
      <c r="AE154" s="40"/>
      <c r="AF154" s="39">
        <v>219</v>
      </c>
      <c r="AG154" s="40"/>
      <c r="AH154" s="40"/>
      <c r="AI154" s="40"/>
      <c r="AJ154" s="39">
        <v>30</v>
      </c>
      <c r="AK154" s="40"/>
      <c r="AL154" s="40"/>
      <c r="AM154" s="40"/>
      <c r="AN154" s="39">
        <v>0</v>
      </c>
      <c r="AO154" s="40"/>
      <c r="AP154" s="39">
        <v>0</v>
      </c>
      <c r="AQ154" s="40"/>
      <c r="AR154" s="40"/>
      <c r="AS154" s="40"/>
      <c r="AT154" s="39">
        <v>0</v>
      </c>
    </row>
    <row r="155" spans="1:46"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spans="1:46" s="1" customFormat="1" ht="20.100000000000001" customHeight="1" x14ac:dyDescent="0.2">
      <c r="A156" s="3"/>
      <c r="B156" s="6"/>
      <c r="C156" s="42" t="s">
        <v>180</v>
      </c>
      <c r="D156" s="42"/>
      <c r="E156" s="5"/>
      <c r="F156" s="44">
        <f>427+7</f>
        <v>434</v>
      </c>
      <c r="G156" s="45"/>
      <c r="H156" s="45"/>
      <c r="I156" s="45"/>
      <c r="J156" s="44">
        <v>2141</v>
      </c>
      <c r="K156" s="44">
        <v>26</v>
      </c>
      <c r="L156" s="44">
        <v>15</v>
      </c>
      <c r="M156" s="45"/>
      <c r="N156" s="44">
        <v>2182</v>
      </c>
      <c r="O156" s="45"/>
      <c r="P156" s="45"/>
      <c r="Q156" s="45"/>
      <c r="R156" s="44">
        <v>2</v>
      </c>
      <c r="S156" s="44">
        <v>56</v>
      </c>
      <c r="T156" s="44">
        <v>295</v>
      </c>
      <c r="U156" s="44">
        <v>152</v>
      </c>
      <c r="V156" s="45"/>
      <c r="W156" s="44">
        <v>662</v>
      </c>
      <c r="X156" s="44">
        <v>4</v>
      </c>
      <c r="Y156" s="44">
        <v>0</v>
      </c>
      <c r="Z156" s="44">
        <v>93</v>
      </c>
      <c r="AA156" s="44">
        <v>75</v>
      </c>
      <c r="AB156" s="44">
        <v>15</v>
      </c>
      <c r="AC156" s="44">
        <v>888</v>
      </c>
      <c r="AD156" s="44">
        <v>0</v>
      </c>
      <c r="AE156" s="45"/>
      <c r="AF156" s="44">
        <v>2242</v>
      </c>
      <c r="AG156" s="45"/>
      <c r="AH156" s="45"/>
      <c r="AI156" s="45"/>
      <c r="AJ156" s="44">
        <v>374</v>
      </c>
      <c r="AK156" s="45"/>
      <c r="AL156" s="45"/>
      <c r="AM156" s="45"/>
      <c r="AN156" s="44">
        <v>0</v>
      </c>
      <c r="AO156" s="45"/>
      <c r="AP156" s="44">
        <v>0</v>
      </c>
      <c r="AQ156" s="45"/>
      <c r="AR156" s="45"/>
      <c r="AS156" s="45"/>
      <c r="AT156" s="44">
        <v>12</v>
      </c>
    </row>
    <row r="157" spans="1:46"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spans="1:46" s="1" customFormat="1" ht="20.100000000000001" customHeight="1" x14ac:dyDescent="0.25">
      <c r="A158" s="3"/>
      <c r="B158" s="49" t="s">
        <v>181</v>
      </c>
      <c r="C158" s="50"/>
      <c r="D158" s="50"/>
      <c r="E158" s="5"/>
      <c r="F158" s="51">
        <f>584+7</f>
        <v>591</v>
      </c>
      <c r="G158" s="52"/>
      <c r="H158" s="52"/>
      <c r="I158" s="52"/>
      <c r="J158" s="51">
        <v>3423</v>
      </c>
      <c r="K158" s="51">
        <v>49</v>
      </c>
      <c r="L158" s="51">
        <v>23</v>
      </c>
      <c r="M158" s="52"/>
      <c r="N158" s="51">
        <v>3495</v>
      </c>
      <c r="O158" s="52"/>
      <c r="P158" s="52"/>
      <c r="Q158" s="52"/>
      <c r="R158" s="51">
        <v>2</v>
      </c>
      <c r="S158" s="51">
        <v>85</v>
      </c>
      <c r="T158" s="51">
        <v>555</v>
      </c>
      <c r="U158" s="51">
        <v>231</v>
      </c>
      <c r="V158" s="52"/>
      <c r="W158" s="51">
        <v>997</v>
      </c>
      <c r="X158" s="51">
        <v>6</v>
      </c>
      <c r="Y158" s="51">
        <v>0</v>
      </c>
      <c r="Z158" s="51">
        <v>116</v>
      </c>
      <c r="AA158" s="51">
        <v>149</v>
      </c>
      <c r="AB158" s="51">
        <v>26</v>
      </c>
      <c r="AC158" s="51">
        <v>1388</v>
      </c>
      <c r="AD158" s="51">
        <v>0</v>
      </c>
      <c r="AE158" s="52"/>
      <c r="AF158" s="51">
        <v>3555</v>
      </c>
      <c r="AG158" s="52"/>
      <c r="AH158" s="52"/>
      <c r="AI158" s="52"/>
      <c r="AJ158" s="51">
        <v>531</v>
      </c>
      <c r="AK158" s="52"/>
      <c r="AL158" s="52"/>
      <c r="AM158" s="52"/>
      <c r="AN158" s="51">
        <v>0</v>
      </c>
      <c r="AO158" s="52"/>
      <c r="AP158" s="51">
        <v>0</v>
      </c>
      <c r="AQ158" s="52"/>
      <c r="AR158" s="52"/>
      <c r="AS158" s="52"/>
      <c r="AT158" s="51">
        <v>22</v>
      </c>
    </row>
    <row r="159" spans="1:46"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spans="1:46"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spans="3:46"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spans="3:46" ht="20.100000000000001" customHeight="1" x14ac:dyDescent="0.2">
      <c r="D162" s="2" t="s">
        <v>124</v>
      </c>
      <c r="F162" s="37">
        <v>0</v>
      </c>
      <c r="G162" s="37"/>
      <c r="H162" s="37"/>
      <c r="I162" s="37"/>
      <c r="J162" s="37">
        <v>0</v>
      </c>
      <c r="K162" s="37">
        <v>0</v>
      </c>
      <c r="L162" s="37">
        <v>0</v>
      </c>
      <c r="M162" s="37"/>
      <c r="N162" s="37">
        <v>0</v>
      </c>
      <c r="O162" s="37"/>
      <c r="P162" s="37"/>
      <c r="Q162" s="37"/>
      <c r="R162" s="37">
        <v>0</v>
      </c>
      <c r="S162" s="37">
        <v>0</v>
      </c>
      <c r="T162" s="37">
        <v>0</v>
      </c>
      <c r="U162" s="37">
        <v>0</v>
      </c>
      <c r="V162" s="37"/>
      <c r="W162" s="37">
        <v>0</v>
      </c>
      <c r="X162" s="37">
        <v>0</v>
      </c>
      <c r="Y162" s="37">
        <v>0</v>
      </c>
      <c r="Z162" s="37">
        <v>0</v>
      </c>
      <c r="AA162" s="37">
        <v>0</v>
      </c>
      <c r="AB162" s="37">
        <v>0</v>
      </c>
      <c r="AC162" s="37">
        <v>0</v>
      </c>
      <c r="AD162" s="37">
        <v>0</v>
      </c>
      <c r="AE162" s="37"/>
      <c r="AF162" s="37">
        <v>0</v>
      </c>
      <c r="AG162" s="37"/>
      <c r="AH162" s="37"/>
      <c r="AI162" s="37"/>
      <c r="AJ162" s="37">
        <v>0</v>
      </c>
      <c r="AK162" s="37"/>
      <c r="AL162" s="37"/>
      <c r="AM162" s="37"/>
      <c r="AN162" s="37">
        <v>0</v>
      </c>
      <c r="AO162" s="37"/>
      <c r="AP162" s="37">
        <v>0</v>
      </c>
      <c r="AQ162" s="37"/>
      <c r="AR162" s="37"/>
      <c r="AS162" s="37"/>
      <c r="AT162" s="37">
        <v>0</v>
      </c>
    </row>
    <row r="163" spans="3:46" ht="20.100000000000001" customHeight="1" x14ac:dyDescent="0.2">
      <c r="D163" s="38" t="s">
        <v>173</v>
      </c>
      <c r="F163" s="39">
        <v>0</v>
      </c>
      <c r="G163" s="40"/>
      <c r="H163" s="40"/>
      <c r="I163" s="40"/>
      <c r="J163" s="39">
        <v>0</v>
      </c>
      <c r="K163" s="39">
        <v>0</v>
      </c>
      <c r="L163" s="39">
        <v>0</v>
      </c>
      <c r="M163" s="40"/>
      <c r="N163" s="39">
        <v>0</v>
      </c>
      <c r="O163" s="40"/>
      <c r="P163" s="40"/>
      <c r="Q163" s="40"/>
      <c r="R163" s="39">
        <v>0</v>
      </c>
      <c r="S163" s="39">
        <v>0</v>
      </c>
      <c r="T163" s="39">
        <v>0</v>
      </c>
      <c r="U163" s="39">
        <v>0</v>
      </c>
      <c r="V163" s="40"/>
      <c r="W163" s="39">
        <v>0</v>
      </c>
      <c r="X163" s="39">
        <v>0</v>
      </c>
      <c r="Y163" s="39">
        <v>0</v>
      </c>
      <c r="Z163" s="39">
        <v>0</v>
      </c>
      <c r="AA163" s="39">
        <v>0</v>
      </c>
      <c r="AB163" s="39">
        <v>0</v>
      </c>
      <c r="AC163" s="39">
        <v>0</v>
      </c>
      <c r="AD163" s="39">
        <v>0</v>
      </c>
      <c r="AE163" s="40"/>
      <c r="AF163" s="39">
        <v>0</v>
      </c>
      <c r="AG163" s="40"/>
      <c r="AH163" s="40"/>
      <c r="AI163" s="40"/>
      <c r="AJ163" s="39">
        <v>0</v>
      </c>
      <c r="AK163" s="40"/>
      <c r="AL163" s="40"/>
      <c r="AM163" s="40"/>
      <c r="AN163" s="39">
        <v>0</v>
      </c>
      <c r="AO163" s="40"/>
      <c r="AP163" s="39">
        <v>0</v>
      </c>
      <c r="AQ163" s="40"/>
      <c r="AR163" s="40"/>
      <c r="AS163" s="40"/>
      <c r="AT163" s="39">
        <v>0</v>
      </c>
    </row>
    <row r="164" spans="3:46" ht="20.100000000000001" customHeight="1" x14ac:dyDescent="0.2">
      <c r="D164" s="2" t="s">
        <v>100</v>
      </c>
      <c r="F164" s="37">
        <v>0</v>
      </c>
      <c r="G164" s="37"/>
      <c r="H164" s="37"/>
      <c r="I164" s="37"/>
      <c r="J164" s="37">
        <v>0</v>
      </c>
      <c r="K164" s="37">
        <v>0</v>
      </c>
      <c r="L164" s="37">
        <v>0</v>
      </c>
      <c r="M164" s="37"/>
      <c r="N164" s="37">
        <v>0</v>
      </c>
      <c r="O164" s="37"/>
      <c r="P164" s="37"/>
      <c r="Q164" s="37"/>
      <c r="R164" s="37">
        <v>0</v>
      </c>
      <c r="S164" s="37">
        <v>0</v>
      </c>
      <c r="T164" s="37">
        <v>0</v>
      </c>
      <c r="U164" s="37">
        <v>0</v>
      </c>
      <c r="V164" s="37"/>
      <c r="W164" s="37">
        <v>0</v>
      </c>
      <c r="X164" s="37">
        <v>0</v>
      </c>
      <c r="Y164" s="37">
        <v>0</v>
      </c>
      <c r="Z164" s="37">
        <v>0</v>
      </c>
      <c r="AA164" s="37">
        <v>0</v>
      </c>
      <c r="AB164" s="37">
        <v>0</v>
      </c>
      <c r="AC164" s="37">
        <v>0</v>
      </c>
      <c r="AD164" s="37">
        <v>0</v>
      </c>
      <c r="AE164" s="37"/>
      <c r="AF164" s="37">
        <v>0</v>
      </c>
      <c r="AG164" s="37"/>
      <c r="AH164" s="37"/>
      <c r="AI164" s="37"/>
      <c r="AJ164" s="37">
        <v>0</v>
      </c>
      <c r="AK164" s="37"/>
      <c r="AL164" s="37"/>
      <c r="AM164" s="37"/>
      <c r="AN164" s="37">
        <v>0</v>
      </c>
      <c r="AO164" s="37"/>
      <c r="AP164" s="37">
        <v>0</v>
      </c>
      <c r="AQ164" s="37"/>
      <c r="AR164" s="37"/>
      <c r="AS164" s="37"/>
      <c r="AT164" s="37">
        <v>0</v>
      </c>
    </row>
    <row r="165" spans="3:46" ht="20.100000000000001" customHeight="1" x14ac:dyDescent="0.2">
      <c r="D165" s="38" t="s">
        <v>174</v>
      </c>
      <c r="F165" s="39">
        <v>0</v>
      </c>
      <c r="G165" s="40"/>
      <c r="H165" s="40"/>
      <c r="I165" s="40"/>
      <c r="J165" s="39">
        <v>0</v>
      </c>
      <c r="K165" s="39">
        <v>0</v>
      </c>
      <c r="L165" s="39">
        <v>0</v>
      </c>
      <c r="M165" s="40"/>
      <c r="N165" s="39">
        <v>0</v>
      </c>
      <c r="O165" s="40"/>
      <c r="P165" s="40"/>
      <c r="Q165" s="40"/>
      <c r="R165" s="39">
        <v>0</v>
      </c>
      <c r="S165" s="39">
        <v>0</v>
      </c>
      <c r="T165" s="39">
        <v>0</v>
      </c>
      <c r="U165" s="39">
        <v>0</v>
      </c>
      <c r="V165" s="40"/>
      <c r="W165" s="39">
        <v>0</v>
      </c>
      <c r="X165" s="39">
        <v>0</v>
      </c>
      <c r="Y165" s="39">
        <v>0</v>
      </c>
      <c r="Z165" s="39">
        <v>0</v>
      </c>
      <c r="AA165" s="39">
        <v>0</v>
      </c>
      <c r="AB165" s="39">
        <v>0</v>
      </c>
      <c r="AC165" s="39">
        <v>0</v>
      </c>
      <c r="AD165" s="39">
        <v>0</v>
      </c>
      <c r="AE165" s="40"/>
      <c r="AF165" s="39">
        <v>0</v>
      </c>
      <c r="AG165" s="40"/>
      <c r="AH165" s="40"/>
      <c r="AI165" s="40"/>
      <c r="AJ165" s="39">
        <v>0</v>
      </c>
      <c r="AK165" s="40"/>
      <c r="AL165" s="40"/>
      <c r="AM165" s="40"/>
      <c r="AN165" s="39">
        <v>0</v>
      </c>
      <c r="AO165" s="40"/>
      <c r="AP165" s="39">
        <v>0</v>
      </c>
      <c r="AQ165" s="40"/>
      <c r="AR165" s="40"/>
      <c r="AS165" s="40"/>
      <c r="AT165" s="39">
        <v>0</v>
      </c>
    </row>
    <row r="166" spans="3:46" ht="20.100000000000001" customHeight="1" x14ac:dyDescent="0.2">
      <c r="D166" s="2" t="s">
        <v>115</v>
      </c>
      <c r="F166" s="37">
        <v>0</v>
      </c>
      <c r="G166" s="37"/>
      <c r="H166" s="37"/>
      <c r="I166" s="37"/>
      <c r="J166" s="37">
        <v>0</v>
      </c>
      <c r="K166" s="37">
        <v>0</v>
      </c>
      <c r="L166" s="37">
        <v>0</v>
      </c>
      <c r="M166" s="37"/>
      <c r="N166" s="37">
        <v>0</v>
      </c>
      <c r="O166" s="37"/>
      <c r="P166" s="37"/>
      <c r="Q166" s="37"/>
      <c r="R166" s="37">
        <v>0</v>
      </c>
      <c r="S166" s="37">
        <v>0</v>
      </c>
      <c r="T166" s="37">
        <v>0</v>
      </c>
      <c r="U166" s="37">
        <v>0</v>
      </c>
      <c r="V166" s="37"/>
      <c r="W166" s="37">
        <v>0</v>
      </c>
      <c r="X166" s="37">
        <v>0</v>
      </c>
      <c r="Y166" s="37">
        <v>0</v>
      </c>
      <c r="Z166" s="37">
        <v>0</v>
      </c>
      <c r="AA166" s="37">
        <v>0</v>
      </c>
      <c r="AB166" s="37">
        <v>0</v>
      </c>
      <c r="AC166" s="37">
        <v>0</v>
      </c>
      <c r="AD166" s="37">
        <v>0</v>
      </c>
      <c r="AE166" s="37"/>
      <c r="AF166" s="37">
        <v>0</v>
      </c>
      <c r="AG166" s="37"/>
      <c r="AH166" s="37"/>
      <c r="AI166" s="37"/>
      <c r="AJ166" s="37">
        <v>0</v>
      </c>
      <c r="AK166" s="37"/>
      <c r="AL166" s="37"/>
      <c r="AM166" s="37"/>
      <c r="AN166" s="37">
        <v>0</v>
      </c>
      <c r="AO166" s="37"/>
      <c r="AP166" s="37">
        <v>0</v>
      </c>
      <c r="AQ166" s="37"/>
      <c r="AR166" s="37"/>
      <c r="AS166" s="37"/>
      <c r="AT166" s="37">
        <v>0</v>
      </c>
    </row>
    <row r="167" spans="3:46" ht="20.100000000000001" customHeight="1" x14ac:dyDescent="0.2">
      <c r="D167" s="38" t="s">
        <v>103</v>
      </c>
      <c r="F167" s="39">
        <v>0</v>
      </c>
      <c r="G167" s="40"/>
      <c r="H167" s="40"/>
      <c r="I167" s="40"/>
      <c r="J167" s="39">
        <v>0</v>
      </c>
      <c r="K167" s="39">
        <v>0</v>
      </c>
      <c r="L167" s="39">
        <v>0</v>
      </c>
      <c r="M167" s="40"/>
      <c r="N167" s="39">
        <v>0</v>
      </c>
      <c r="O167" s="40"/>
      <c r="P167" s="40"/>
      <c r="Q167" s="40"/>
      <c r="R167" s="39">
        <v>0</v>
      </c>
      <c r="S167" s="39">
        <v>0</v>
      </c>
      <c r="T167" s="39">
        <v>0</v>
      </c>
      <c r="U167" s="39">
        <v>0</v>
      </c>
      <c r="V167" s="40"/>
      <c r="W167" s="39">
        <v>0</v>
      </c>
      <c r="X167" s="39">
        <v>0</v>
      </c>
      <c r="Y167" s="39">
        <v>0</v>
      </c>
      <c r="Z167" s="39">
        <v>0</v>
      </c>
      <c r="AA167" s="39">
        <v>0</v>
      </c>
      <c r="AB167" s="39">
        <v>0</v>
      </c>
      <c r="AC167" s="39">
        <v>0</v>
      </c>
      <c r="AD167" s="39">
        <v>0</v>
      </c>
      <c r="AE167" s="40"/>
      <c r="AF167" s="39">
        <v>0</v>
      </c>
      <c r="AG167" s="40"/>
      <c r="AH167" s="40"/>
      <c r="AI167" s="40"/>
      <c r="AJ167" s="39">
        <v>0</v>
      </c>
      <c r="AK167" s="40"/>
      <c r="AL167" s="40"/>
      <c r="AM167" s="40"/>
      <c r="AN167" s="39">
        <v>0</v>
      </c>
      <c r="AO167" s="40"/>
      <c r="AP167" s="39">
        <v>0</v>
      </c>
      <c r="AQ167" s="40"/>
      <c r="AR167" s="40"/>
      <c r="AS167" s="40"/>
      <c r="AT167" s="39">
        <v>0</v>
      </c>
    </row>
    <row r="168" spans="3:46"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row>
    <row r="169" spans="3:46" ht="20.100000000000001" customHeight="1" x14ac:dyDescent="0.2">
      <c r="C169" s="42" t="s">
        <v>112</v>
      </c>
      <c r="D169" s="42"/>
      <c r="F169" s="44">
        <v>0</v>
      </c>
      <c r="G169" s="45"/>
      <c r="H169" s="45"/>
      <c r="I169" s="45"/>
      <c r="J169" s="44">
        <v>0</v>
      </c>
      <c r="K169" s="44">
        <v>0</v>
      </c>
      <c r="L169" s="44">
        <v>0</v>
      </c>
      <c r="M169" s="45"/>
      <c r="N169" s="44">
        <v>0</v>
      </c>
      <c r="O169" s="45"/>
      <c r="P169" s="45"/>
      <c r="Q169" s="45"/>
      <c r="R169" s="44">
        <v>0</v>
      </c>
      <c r="S169" s="44">
        <v>0</v>
      </c>
      <c r="T169" s="44">
        <v>0</v>
      </c>
      <c r="U169" s="44">
        <v>0</v>
      </c>
      <c r="V169" s="45"/>
      <c r="W169" s="44">
        <v>0</v>
      </c>
      <c r="X169" s="44">
        <v>0</v>
      </c>
      <c r="Y169" s="44">
        <v>0</v>
      </c>
      <c r="Z169" s="44">
        <v>0</v>
      </c>
      <c r="AA169" s="44">
        <v>0</v>
      </c>
      <c r="AB169" s="44">
        <v>0</v>
      </c>
      <c r="AC169" s="44">
        <v>0</v>
      </c>
      <c r="AD169" s="44">
        <v>0</v>
      </c>
      <c r="AE169" s="45"/>
      <c r="AF169" s="44">
        <v>0</v>
      </c>
      <c r="AG169" s="45"/>
      <c r="AH169" s="45"/>
      <c r="AI169" s="45"/>
      <c r="AJ169" s="44">
        <v>0</v>
      </c>
      <c r="AK169" s="45"/>
      <c r="AL169" s="45"/>
      <c r="AM169" s="45"/>
      <c r="AN169" s="44">
        <v>0</v>
      </c>
      <c r="AO169" s="45"/>
      <c r="AP169" s="44">
        <v>0</v>
      </c>
      <c r="AQ169" s="45"/>
      <c r="AR169" s="45"/>
      <c r="AS169" s="45"/>
      <c r="AT169" s="44">
        <v>0</v>
      </c>
    </row>
    <row r="170" spans="3:46"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row>
    <row r="171" spans="3:46"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row>
    <row r="172" spans="3:46" ht="20.100000000000001" customHeight="1" x14ac:dyDescent="0.2">
      <c r="D172" s="2" t="s">
        <v>124</v>
      </c>
      <c r="F172" s="37">
        <v>0</v>
      </c>
      <c r="G172" s="37"/>
      <c r="H172" s="37"/>
      <c r="I172" s="37"/>
      <c r="J172" s="37">
        <v>0</v>
      </c>
      <c r="K172" s="37">
        <v>0</v>
      </c>
      <c r="L172" s="37">
        <v>0</v>
      </c>
      <c r="M172" s="37"/>
      <c r="N172" s="37">
        <v>0</v>
      </c>
      <c r="O172" s="37"/>
      <c r="P172" s="37"/>
      <c r="Q172" s="37"/>
      <c r="R172" s="37">
        <v>0</v>
      </c>
      <c r="S172" s="37">
        <v>0</v>
      </c>
      <c r="T172" s="37">
        <v>0</v>
      </c>
      <c r="U172" s="37">
        <v>0</v>
      </c>
      <c r="V172" s="37"/>
      <c r="W172" s="37">
        <v>0</v>
      </c>
      <c r="X172" s="37">
        <v>0</v>
      </c>
      <c r="Y172" s="37">
        <v>0</v>
      </c>
      <c r="Z172" s="37">
        <v>0</v>
      </c>
      <c r="AA172" s="37">
        <v>0</v>
      </c>
      <c r="AB172" s="37">
        <v>0</v>
      </c>
      <c r="AC172" s="37">
        <v>0</v>
      </c>
      <c r="AD172" s="37">
        <v>0</v>
      </c>
      <c r="AE172" s="37"/>
      <c r="AF172" s="37">
        <v>0</v>
      </c>
      <c r="AG172" s="37"/>
      <c r="AH172" s="37"/>
      <c r="AI172" s="37"/>
      <c r="AJ172" s="37">
        <v>0</v>
      </c>
      <c r="AK172" s="37"/>
      <c r="AL172" s="37"/>
      <c r="AM172" s="37"/>
      <c r="AN172" s="37">
        <v>0</v>
      </c>
      <c r="AO172" s="37"/>
      <c r="AP172" s="37">
        <v>0</v>
      </c>
      <c r="AQ172" s="37"/>
      <c r="AR172" s="37"/>
      <c r="AS172" s="37"/>
      <c r="AT172" s="37">
        <v>0</v>
      </c>
    </row>
    <row r="173" spans="3:46" ht="20.100000000000001" customHeight="1" x14ac:dyDescent="0.2">
      <c r="D173" s="38" t="s">
        <v>173</v>
      </c>
      <c r="F173" s="39">
        <v>0</v>
      </c>
      <c r="G173" s="40"/>
      <c r="H173" s="40"/>
      <c r="I173" s="40"/>
      <c r="J173" s="39">
        <v>0</v>
      </c>
      <c r="K173" s="39">
        <v>0</v>
      </c>
      <c r="L173" s="39">
        <v>0</v>
      </c>
      <c r="M173" s="40"/>
      <c r="N173" s="39">
        <v>0</v>
      </c>
      <c r="O173" s="40"/>
      <c r="P173" s="40"/>
      <c r="Q173" s="40"/>
      <c r="R173" s="39">
        <v>0</v>
      </c>
      <c r="S173" s="39">
        <v>0</v>
      </c>
      <c r="T173" s="39">
        <v>0</v>
      </c>
      <c r="U173" s="39">
        <v>0</v>
      </c>
      <c r="V173" s="40"/>
      <c r="W173" s="39">
        <v>0</v>
      </c>
      <c r="X173" s="39">
        <v>0</v>
      </c>
      <c r="Y173" s="39">
        <v>0</v>
      </c>
      <c r="Z173" s="39">
        <v>0</v>
      </c>
      <c r="AA173" s="39">
        <v>0</v>
      </c>
      <c r="AB173" s="39">
        <v>0</v>
      </c>
      <c r="AC173" s="39">
        <v>0</v>
      </c>
      <c r="AD173" s="39">
        <v>0</v>
      </c>
      <c r="AE173" s="40"/>
      <c r="AF173" s="39">
        <v>0</v>
      </c>
      <c r="AG173" s="40"/>
      <c r="AH173" s="40"/>
      <c r="AI173" s="40"/>
      <c r="AJ173" s="39">
        <v>0</v>
      </c>
      <c r="AK173" s="40"/>
      <c r="AL173" s="40"/>
      <c r="AM173" s="40"/>
      <c r="AN173" s="39">
        <v>0</v>
      </c>
      <c r="AO173" s="40"/>
      <c r="AP173" s="39">
        <v>0</v>
      </c>
      <c r="AQ173" s="40"/>
      <c r="AR173" s="40"/>
      <c r="AS173" s="40"/>
      <c r="AT173" s="39">
        <v>0</v>
      </c>
    </row>
    <row r="174" spans="3:46" ht="20.100000000000001" customHeight="1" x14ac:dyDescent="0.2">
      <c r="D174" s="2" t="s">
        <v>113</v>
      </c>
      <c r="F174" s="37">
        <v>0</v>
      </c>
      <c r="G174" s="37"/>
      <c r="H174" s="37"/>
      <c r="I174" s="37"/>
      <c r="J174" s="37">
        <v>0</v>
      </c>
      <c r="K174" s="37">
        <v>0</v>
      </c>
      <c r="L174" s="37">
        <v>0</v>
      </c>
      <c r="M174" s="37"/>
      <c r="N174" s="37">
        <v>0</v>
      </c>
      <c r="O174" s="37"/>
      <c r="P174" s="37"/>
      <c r="Q174" s="37"/>
      <c r="R174" s="37">
        <v>0</v>
      </c>
      <c r="S174" s="37">
        <v>0</v>
      </c>
      <c r="T174" s="37">
        <v>0</v>
      </c>
      <c r="U174" s="37">
        <v>0</v>
      </c>
      <c r="V174" s="37"/>
      <c r="W174" s="37">
        <v>0</v>
      </c>
      <c r="X174" s="37">
        <v>0</v>
      </c>
      <c r="Y174" s="37">
        <v>0</v>
      </c>
      <c r="Z174" s="37">
        <v>0</v>
      </c>
      <c r="AA174" s="37">
        <v>0</v>
      </c>
      <c r="AB174" s="37">
        <v>0</v>
      </c>
      <c r="AC174" s="37">
        <v>0</v>
      </c>
      <c r="AD174" s="37">
        <v>0</v>
      </c>
      <c r="AE174" s="37"/>
      <c r="AF174" s="37">
        <v>0</v>
      </c>
      <c r="AG174" s="37"/>
      <c r="AH174" s="37"/>
      <c r="AI174" s="37"/>
      <c r="AJ174" s="37">
        <v>0</v>
      </c>
      <c r="AK174" s="37"/>
      <c r="AL174" s="37"/>
      <c r="AM174" s="37"/>
      <c r="AN174" s="37">
        <v>0</v>
      </c>
      <c r="AO174" s="37"/>
      <c r="AP174" s="37">
        <v>0</v>
      </c>
      <c r="AQ174" s="37"/>
      <c r="AR174" s="37"/>
      <c r="AS174" s="37"/>
      <c r="AT174" s="37">
        <v>0</v>
      </c>
    </row>
    <row r="175" spans="3:46" ht="20.100000000000001" customHeight="1" x14ac:dyDescent="0.2">
      <c r="D175" s="38" t="s">
        <v>174</v>
      </c>
      <c r="F175" s="39">
        <v>0</v>
      </c>
      <c r="G175" s="40"/>
      <c r="H175" s="40"/>
      <c r="I175" s="40"/>
      <c r="J175" s="39">
        <v>0</v>
      </c>
      <c r="K175" s="39">
        <v>0</v>
      </c>
      <c r="L175" s="39">
        <v>0</v>
      </c>
      <c r="M175" s="40"/>
      <c r="N175" s="39">
        <v>0</v>
      </c>
      <c r="O175" s="40"/>
      <c r="P175" s="40"/>
      <c r="Q175" s="40"/>
      <c r="R175" s="39">
        <v>0</v>
      </c>
      <c r="S175" s="39">
        <v>0</v>
      </c>
      <c r="T175" s="39">
        <v>0</v>
      </c>
      <c r="U175" s="39">
        <v>0</v>
      </c>
      <c r="V175" s="40"/>
      <c r="W175" s="39">
        <v>0</v>
      </c>
      <c r="X175" s="39">
        <v>0</v>
      </c>
      <c r="Y175" s="39">
        <v>0</v>
      </c>
      <c r="Z175" s="39">
        <v>0</v>
      </c>
      <c r="AA175" s="39">
        <v>0</v>
      </c>
      <c r="AB175" s="39">
        <v>0</v>
      </c>
      <c r="AC175" s="39">
        <v>0</v>
      </c>
      <c r="AD175" s="39">
        <v>0</v>
      </c>
      <c r="AE175" s="40"/>
      <c r="AF175" s="39">
        <v>0</v>
      </c>
      <c r="AG175" s="40"/>
      <c r="AH175" s="40"/>
      <c r="AI175" s="40"/>
      <c r="AJ175" s="39">
        <v>0</v>
      </c>
      <c r="AK175" s="40"/>
      <c r="AL175" s="40"/>
      <c r="AM175" s="40"/>
      <c r="AN175" s="39">
        <v>0</v>
      </c>
      <c r="AO175" s="40"/>
      <c r="AP175" s="39">
        <v>0</v>
      </c>
      <c r="AQ175" s="40"/>
      <c r="AR175" s="40"/>
      <c r="AS175" s="40"/>
      <c r="AT175" s="39">
        <v>0</v>
      </c>
    </row>
    <row r="176" spans="3:46" ht="20.100000000000001" customHeight="1" x14ac:dyDescent="0.2">
      <c r="D176" s="2" t="s">
        <v>115</v>
      </c>
      <c r="F176" s="37">
        <v>0</v>
      </c>
      <c r="G176" s="37"/>
      <c r="H176" s="37"/>
      <c r="I176" s="37"/>
      <c r="J176" s="37">
        <v>0</v>
      </c>
      <c r="K176" s="37">
        <v>0</v>
      </c>
      <c r="L176" s="37">
        <v>0</v>
      </c>
      <c r="M176" s="37"/>
      <c r="N176" s="37">
        <v>0</v>
      </c>
      <c r="O176" s="37"/>
      <c r="P176" s="37"/>
      <c r="Q176" s="37"/>
      <c r="R176" s="37">
        <v>0</v>
      </c>
      <c r="S176" s="37">
        <v>0</v>
      </c>
      <c r="T176" s="37">
        <v>0</v>
      </c>
      <c r="U176" s="37">
        <v>0</v>
      </c>
      <c r="V176" s="37"/>
      <c r="W176" s="37">
        <v>0</v>
      </c>
      <c r="X176" s="37">
        <v>0</v>
      </c>
      <c r="Y176" s="37">
        <v>0</v>
      </c>
      <c r="Z176" s="37">
        <v>0</v>
      </c>
      <c r="AA176" s="37">
        <v>0</v>
      </c>
      <c r="AB176" s="37">
        <v>0</v>
      </c>
      <c r="AC176" s="37">
        <v>0</v>
      </c>
      <c r="AD176" s="37">
        <v>0</v>
      </c>
      <c r="AE176" s="37"/>
      <c r="AF176" s="37">
        <v>0</v>
      </c>
      <c r="AG176" s="37"/>
      <c r="AH176" s="37"/>
      <c r="AI176" s="37"/>
      <c r="AJ176" s="37">
        <v>0</v>
      </c>
      <c r="AK176" s="37"/>
      <c r="AL176" s="37"/>
      <c r="AM176" s="37"/>
      <c r="AN176" s="37">
        <v>0</v>
      </c>
      <c r="AO176" s="37"/>
      <c r="AP176" s="37">
        <v>0</v>
      </c>
      <c r="AQ176" s="37"/>
      <c r="AR176" s="37"/>
      <c r="AS176" s="37"/>
      <c r="AT176" s="37">
        <v>0</v>
      </c>
    </row>
    <row r="177" spans="1:46" ht="20.100000000000001" customHeight="1" x14ac:dyDescent="0.2">
      <c r="D177" s="38" t="s">
        <v>103</v>
      </c>
      <c r="F177" s="39">
        <v>0</v>
      </c>
      <c r="G177" s="40"/>
      <c r="H177" s="40"/>
      <c r="I177" s="40"/>
      <c r="J177" s="39">
        <v>0</v>
      </c>
      <c r="K177" s="39">
        <v>0</v>
      </c>
      <c r="L177" s="39">
        <v>0</v>
      </c>
      <c r="M177" s="40"/>
      <c r="N177" s="39">
        <v>0</v>
      </c>
      <c r="O177" s="40"/>
      <c r="P177" s="40"/>
      <c r="Q177" s="40"/>
      <c r="R177" s="39">
        <v>0</v>
      </c>
      <c r="S177" s="39">
        <v>0</v>
      </c>
      <c r="T177" s="39">
        <v>0</v>
      </c>
      <c r="U177" s="39">
        <v>0</v>
      </c>
      <c r="V177" s="40"/>
      <c r="W177" s="39">
        <v>0</v>
      </c>
      <c r="X177" s="39">
        <v>0</v>
      </c>
      <c r="Y177" s="39">
        <v>0</v>
      </c>
      <c r="Z177" s="39">
        <v>0</v>
      </c>
      <c r="AA177" s="39">
        <v>0</v>
      </c>
      <c r="AB177" s="39">
        <v>0</v>
      </c>
      <c r="AC177" s="39">
        <v>0</v>
      </c>
      <c r="AD177" s="39">
        <v>0</v>
      </c>
      <c r="AE177" s="40"/>
      <c r="AF177" s="39">
        <v>0</v>
      </c>
      <c r="AG177" s="40"/>
      <c r="AH177" s="40"/>
      <c r="AI177" s="40"/>
      <c r="AJ177" s="39">
        <v>0</v>
      </c>
      <c r="AK177" s="40"/>
      <c r="AL177" s="40"/>
      <c r="AM177" s="40"/>
      <c r="AN177" s="39">
        <v>0</v>
      </c>
      <c r="AO177" s="40"/>
      <c r="AP177" s="39">
        <v>0</v>
      </c>
      <c r="AQ177" s="40"/>
      <c r="AR177" s="40"/>
      <c r="AS177" s="40"/>
      <c r="AT177" s="39">
        <v>0</v>
      </c>
    </row>
    <row r="178" spans="1:46" ht="19.5" customHeight="1" x14ac:dyDescent="0.2">
      <c r="D178" s="2" t="s">
        <v>117</v>
      </c>
      <c r="F178" s="37">
        <v>0</v>
      </c>
      <c r="G178" s="37"/>
      <c r="H178" s="37"/>
      <c r="I178" s="37"/>
      <c r="J178" s="37">
        <v>0</v>
      </c>
      <c r="K178" s="37">
        <v>0</v>
      </c>
      <c r="L178" s="37">
        <v>0</v>
      </c>
      <c r="M178" s="37"/>
      <c r="N178" s="37">
        <v>0</v>
      </c>
      <c r="O178" s="37"/>
      <c r="P178" s="37"/>
      <c r="Q178" s="37"/>
      <c r="R178" s="37">
        <v>0</v>
      </c>
      <c r="S178" s="37">
        <v>0</v>
      </c>
      <c r="T178" s="37">
        <v>0</v>
      </c>
      <c r="U178" s="37">
        <v>0</v>
      </c>
      <c r="V178" s="37"/>
      <c r="W178" s="37">
        <v>0</v>
      </c>
      <c r="X178" s="37">
        <v>0</v>
      </c>
      <c r="Y178" s="37">
        <v>0</v>
      </c>
      <c r="Z178" s="37">
        <v>0</v>
      </c>
      <c r="AA178" s="37">
        <v>0</v>
      </c>
      <c r="AB178" s="37">
        <v>0</v>
      </c>
      <c r="AC178" s="37">
        <v>0</v>
      </c>
      <c r="AD178" s="37">
        <v>0</v>
      </c>
      <c r="AE178" s="37"/>
      <c r="AF178" s="37">
        <v>0</v>
      </c>
      <c r="AG178" s="37"/>
      <c r="AH178" s="37"/>
      <c r="AI178" s="37"/>
      <c r="AJ178" s="37">
        <v>0</v>
      </c>
      <c r="AK178" s="37"/>
      <c r="AL178" s="37"/>
      <c r="AM178" s="37"/>
      <c r="AN178" s="37">
        <v>0</v>
      </c>
      <c r="AO178" s="37"/>
      <c r="AP178" s="37">
        <v>0</v>
      </c>
      <c r="AQ178" s="37"/>
      <c r="AR178" s="37"/>
      <c r="AS178" s="37"/>
      <c r="AT178" s="37">
        <v>0</v>
      </c>
    </row>
    <row r="179" spans="1:46" ht="20.100000000000001" customHeight="1" x14ac:dyDescent="0.2">
      <c r="D179" s="38" t="s">
        <v>175</v>
      </c>
      <c r="F179" s="39">
        <v>0</v>
      </c>
      <c r="G179" s="40"/>
      <c r="H179" s="40"/>
      <c r="I179" s="40"/>
      <c r="J179" s="39">
        <v>0</v>
      </c>
      <c r="K179" s="39">
        <v>0</v>
      </c>
      <c r="L179" s="39">
        <v>0</v>
      </c>
      <c r="M179" s="40"/>
      <c r="N179" s="39">
        <v>0</v>
      </c>
      <c r="O179" s="40"/>
      <c r="P179" s="40"/>
      <c r="Q179" s="40"/>
      <c r="R179" s="39">
        <v>0</v>
      </c>
      <c r="S179" s="39">
        <v>0</v>
      </c>
      <c r="T179" s="39">
        <v>0</v>
      </c>
      <c r="U179" s="39">
        <v>0</v>
      </c>
      <c r="V179" s="40"/>
      <c r="W179" s="39">
        <v>0</v>
      </c>
      <c r="X179" s="39">
        <v>0</v>
      </c>
      <c r="Y179" s="39">
        <v>0</v>
      </c>
      <c r="Z179" s="39">
        <v>0</v>
      </c>
      <c r="AA179" s="39">
        <v>0</v>
      </c>
      <c r="AB179" s="39">
        <v>0</v>
      </c>
      <c r="AC179" s="39">
        <v>0</v>
      </c>
      <c r="AD179" s="39">
        <v>0</v>
      </c>
      <c r="AE179" s="40"/>
      <c r="AF179" s="39">
        <v>0</v>
      </c>
      <c r="AG179" s="40"/>
      <c r="AH179" s="40"/>
      <c r="AI179" s="40"/>
      <c r="AJ179" s="39">
        <v>0</v>
      </c>
      <c r="AK179" s="40"/>
      <c r="AL179" s="40"/>
      <c r="AM179" s="40"/>
      <c r="AN179" s="39">
        <v>0</v>
      </c>
      <c r="AO179" s="40"/>
      <c r="AP179" s="39">
        <v>0</v>
      </c>
      <c r="AQ179" s="40"/>
      <c r="AR179" s="40"/>
      <c r="AS179" s="40"/>
      <c r="AT179" s="39">
        <v>0</v>
      </c>
    </row>
    <row r="180" spans="1:46" ht="20.100000000000001" customHeight="1" x14ac:dyDescent="0.2">
      <c r="D180" s="2" t="s">
        <v>183</v>
      </c>
      <c r="F180" s="37">
        <v>0</v>
      </c>
      <c r="G180" s="37"/>
      <c r="H180" s="37"/>
      <c r="I180" s="37"/>
      <c r="J180" s="37">
        <v>0</v>
      </c>
      <c r="K180" s="37">
        <v>0</v>
      </c>
      <c r="L180" s="37">
        <v>0</v>
      </c>
      <c r="M180" s="37"/>
      <c r="N180" s="37">
        <v>0</v>
      </c>
      <c r="O180" s="37"/>
      <c r="P180" s="37"/>
      <c r="Q180" s="37"/>
      <c r="R180" s="37">
        <v>0</v>
      </c>
      <c r="S180" s="37">
        <v>0</v>
      </c>
      <c r="T180" s="37">
        <v>0</v>
      </c>
      <c r="U180" s="37">
        <v>0</v>
      </c>
      <c r="V180" s="37"/>
      <c r="W180" s="37">
        <v>0</v>
      </c>
      <c r="X180" s="37">
        <v>0</v>
      </c>
      <c r="Y180" s="37">
        <v>0</v>
      </c>
      <c r="Z180" s="37">
        <v>0</v>
      </c>
      <c r="AA180" s="37">
        <v>0</v>
      </c>
      <c r="AB180" s="37">
        <v>0</v>
      </c>
      <c r="AC180" s="37">
        <v>0</v>
      </c>
      <c r="AD180" s="37">
        <v>0</v>
      </c>
      <c r="AE180" s="37"/>
      <c r="AF180" s="37">
        <v>0</v>
      </c>
      <c r="AG180" s="37"/>
      <c r="AH180" s="37"/>
      <c r="AI180" s="37"/>
      <c r="AJ180" s="37">
        <v>0</v>
      </c>
      <c r="AK180" s="37"/>
      <c r="AL180" s="37"/>
      <c r="AM180" s="37"/>
      <c r="AN180" s="37">
        <v>0</v>
      </c>
      <c r="AO180" s="37"/>
      <c r="AP180" s="37">
        <v>0</v>
      </c>
      <c r="AQ180" s="37"/>
      <c r="AR180" s="37"/>
      <c r="AS180" s="37"/>
      <c r="AT180" s="37">
        <v>0</v>
      </c>
    </row>
    <row r="181" spans="1:46"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spans="1:46" s="1" customFormat="1" ht="20.100000000000001" customHeight="1" x14ac:dyDescent="0.2">
      <c r="A182" s="3"/>
      <c r="B182" s="6"/>
      <c r="C182" s="42" t="s">
        <v>122</v>
      </c>
      <c r="D182" s="42"/>
      <c r="E182" s="5"/>
      <c r="F182" s="44">
        <v>0</v>
      </c>
      <c r="G182" s="45"/>
      <c r="H182" s="45"/>
      <c r="I182" s="45"/>
      <c r="J182" s="44">
        <v>0</v>
      </c>
      <c r="K182" s="44">
        <v>0</v>
      </c>
      <c r="L182" s="44">
        <v>0</v>
      </c>
      <c r="M182" s="45"/>
      <c r="N182" s="44">
        <v>0</v>
      </c>
      <c r="O182" s="45"/>
      <c r="P182" s="45"/>
      <c r="Q182" s="45"/>
      <c r="R182" s="44">
        <v>0</v>
      </c>
      <c r="S182" s="44">
        <v>0</v>
      </c>
      <c r="T182" s="44">
        <v>0</v>
      </c>
      <c r="U182" s="44">
        <v>0</v>
      </c>
      <c r="V182" s="45"/>
      <c r="W182" s="44">
        <v>0</v>
      </c>
      <c r="X182" s="44">
        <v>0</v>
      </c>
      <c r="Y182" s="44">
        <v>0</v>
      </c>
      <c r="Z182" s="44">
        <v>0</v>
      </c>
      <c r="AA182" s="44">
        <v>0</v>
      </c>
      <c r="AB182" s="44">
        <v>0</v>
      </c>
      <c r="AC182" s="44">
        <v>0</v>
      </c>
      <c r="AD182" s="44">
        <v>0</v>
      </c>
      <c r="AE182" s="45"/>
      <c r="AF182" s="44">
        <v>0</v>
      </c>
      <c r="AG182" s="45"/>
      <c r="AH182" s="45"/>
      <c r="AI182" s="45"/>
      <c r="AJ182" s="44">
        <v>0</v>
      </c>
      <c r="AK182" s="45"/>
      <c r="AL182" s="45"/>
      <c r="AM182" s="45"/>
      <c r="AN182" s="44">
        <v>0</v>
      </c>
      <c r="AO182" s="45"/>
      <c r="AP182" s="44">
        <v>0</v>
      </c>
      <c r="AQ182" s="45"/>
      <c r="AR182" s="45"/>
      <c r="AS182" s="45"/>
      <c r="AT182" s="44">
        <v>0</v>
      </c>
    </row>
    <row r="183" spans="1:46"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spans="1:46"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spans="1:46" ht="20.100000000000001" customHeight="1" x14ac:dyDescent="0.2">
      <c r="D185" s="2" t="s">
        <v>124</v>
      </c>
      <c r="F185" s="37">
        <v>194</v>
      </c>
      <c r="G185" s="37"/>
      <c r="H185" s="37"/>
      <c r="I185" s="37"/>
      <c r="J185" s="37">
        <v>1499</v>
      </c>
      <c r="K185" s="37">
        <v>6</v>
      </c>
      <c r="L185" s="37">
        <v>4</v>
      </c>
      <c r="M185" s="37"/>
      <c r="N185" s="37">
        <v>1509</v>
      </c>
      <c r="O185" s="37"/>
      <c r="P185" s="37"/>
      <c r="Q185" s="37"/>
      <c r="R185" s="37">
        <v>0</v>
      </c>
      <c r="S185" s="37">
        <v>3</v>
      </c>
      <c r="T185" s="37">
        <v>89</v>
      </c>
      <c r="U185" s="37">
        <v>71</v>
      </c>
      <c r="V185" s="37"/>
      <c r="W185" s="37">
        <v>777</v>
      </c>
      <c r="X185" s="37">
        <v>0</v>
      </c>
      <c r="Y185" s="37">
        <v>1</v>
      </c>
      <c r="Z185" s="37">
        <v>48</v>
      </c>
      <c r="AA185" s="37">
        <v>70</v>
      </c>
      <c r="AB185" s="37">
        <v>6</v>
      </c>
      <c r="AC185" s="37">
        <v>340</v>
      </c>
      <c r="AD185" s="37">
        <v>0</v>
      </c>
      <c r="AE185" s="37"/>
      <c r="AF185" s="37">
        <v>1405</v>
      </c>
      <c r="AG185" s="37"/>
      <c r="AH185" s="37"/>
      <c r="AI185" s="37"/>
      <c r="AJ185" s="37">
        <v>298</v>
      </c>
      <c r="AK185" s="37"/>
      <c r="AL185" s="37"/>
      <c r="AM185" s="37"/>
      <c r="AN185" s="37">
        <v>0</v>
      </c>
      <c r="AO185" s="37"/>
      <c r="AP185" s="37">
        <v>0</v>
      </c>
      <c r="AQ185" s="37"/>
      <c r="AR185" s="37"/>
      <c r="AS185" s="37"/>
      <c r="AT185" s="37">
        <v>0</v>
      </c>
    </row>
    <row r="186" spans="1:46" ht="20.100000000000001" customHeight="1" x14ac:dyDescent="0.2">
      <c r="D186" s="38" t="s">
        <v>173</v>
      </c>
      <c r="F186" s="39">
        <v>281</v>
      </c>
      <c r="G186" s="40"/>
      <c r="H186" s="40"/>
      <c r="I186" s="40"/>
      <c r="J186" s="39">
        <v>1577</v>
      </c>
      <c r="K186" s="39">
        <v>4</v>
      </c>
      <c r="L186" s="39">
        <v>1</v>
      </c>
      <c r="M186" s="40"/>
      <c r="N186" s="39">
        <v>1582</v>
      </c>
      <c r="O186" s="40"/>
      <c r="P186" s="40"/>
      <c r="Q186" s="40"/>
      <c r="R186" s="39">
        <v>0</v>
      </c>
      <c r="S186" s="39">
        <v>5</v>
      </c>
      <c r="T186" s="39">
        <v>73</v>
      </c>
      <c r="U186" s="39">
        <v>74</v>
      </c>
      <c r="V186" s="40"/>
      <c r="W186" s="39">
        <v>421</v>
      </c>
      <c r="X186" s="39">
        <v>3</v>
      </c>
      <c r="Y186" s="39">
        <v>1</v>
      </c>
      <c r="Z186" s="39">
        <v>135</v>
      </c>
      <c r="AA186" s="39">
        <v>107</v>
      </c>
      <c r="AB186" s="39">
        <v>28</v>
      </c>
      <c r="AC186" s="39">
        <v>617</v>
      </c>
      <c r="AD186" s="39">
        <v>0</v>
      </c>
      <c r="AE186" s="40"/>
      <c r="AF186" s="39">
        <v>1464</v>
      </c>
      <c r="AG186" s="40"/>
      <c r="AH186" s="40"/>
      <c r="AI186" s="40"/>
      <c r="AJ186" s="39">
        <v>399</v>
      </c>
      <c r="AK186" s="40"/>
      <c r="AL186" s="40"/>
      <c r="AM186" s="40"/>
      <c r="AN186" s="39">
        <v>0</v>
      </c>
      <c r="AO186" s="40"/>
      <c r="AP186" s="39">
        <v>0</v>
      </c>
      <c r="AQ186" s="40"/>
      <c r="AR186" s="40"/>
      <c r="AS186" s="40"/>
      <c r="AT186" s="39">
        <v>69</v>
      </c>
    </row>
    <row r="187" spans="1:46" ht="20.100000000000001" customHeight="1" x14ac:dyDescent="0.2">
      <c r="D187" s="2" t="s">
        <v>100</v>
      </c>
      <c r="F187" s="37">
        <v>133</v>
      </c>
      <c r="G187" s="37"/>
      <c r="H187" s="37"/>
      <c r="I187" s="37"/>
      <c r="J187" s="37">
        <v>1520</v>
      </c>
      <c r="K187" s="37">
        <v>6</v>
      </c>
      <c r="L187" s="37">
        <v>3</v>
      </c>
      <c r="M187" s="37"/>
      <c r="N187" s="37">
        <v>1529</v>
      </c>
      <c r="O187" s="37"/>
      <c r="P187" s="37"/>
      <c r="Q187" s="37"/>
      <c r="R187" s="37">
        <v>0</v>
      </c>
      <c r="S187" s="37">
        <v>2</v>
      </c>
      <c r="T187" s="37">
        <v>70</v>
      </c>
      <c r="U187" s="37">
        <v>34</v>
      </c>
      <c r="V187" s="37"/>
      <c r="W187" s="37">
        <v>702</v>
      </c>
      <c r="X187" s="37">
        <v>3</v>
      </c>
      <c r="Y187" s="37">
        <v>2</v>
      </c>
      <c r="Z187" s="37">
        <v>120</v>
      </c>
      <c r="AA187" s="37">
        <v>91</v>
      </c>
      <c r="AB187" s="37">
        <v>20</v>
      </c>
      <c r="AC187" s="37">
        <v>400</v>
      </c>
      <c r="AD187" s="37">
        <v>0</v>
      </c>
      <c r="AE187" s="37"/>
      <c r="AF187" s="37">
        <v>1444</v>
      </c>
      <c r="AG187" s="37"/>
      <c r="AH187" s="37"/>
      <c r="AI187" s="37"/>
      <c r="AJ187" s="37">
        <v>218</v>
      </c>
      <c r="AK187" s="37"/>
      <c r="AL187" s="37"/>
      <c r="AM187" s="37"/>
      <c r="AN187" s="37">
        <v>0</v>
      </c>
      <c r="AO187" s="37"/>
      <c r="AP187" s="37">
        <v>0</v>
      </c>
      <c r="AQ187" s="37"/>
      <c r="AR187" s="37"/>
      <c r="AS187" s="37"/>
      <c r="AT187" s="37">
        <v>0</v>
      </c>
    </row>
    <row r="188" spans="1:46" ht="20.100000000000001" customHeight="1" x14ac:dyDescent="0.2">
      <c r="D188" s="38" t="s">
        <v>174</v>
      </c>
      <c r="F188" s="39">
        <v>112</v>
      </c>
      <c r="G188" s="40"/>
      <c r="H188" s="40"/>
      <c r="I188" s="40"/>
      <c r="J188" s="39">
        <v>1520</v>
      </c>
      <c r="K188" s="39">
        <v>17</v>
      </c>
      <c r="L188" s="39">
        <v>1</v>
      </c>
      <c r="M188" s="40"/>
      <c r="N188" s="39">
        <v>1538</v>
      </c>
      <c r="O188" s="40"/>
      <c r="P188" s="40"/>
      <c r="Q188" s="40"/>
      <c r="R188" s="39">
        <v>0</v>
      </c>
      <c r="S188" s="39">
        <v>2</v>
      </c>
      <c r="T188" s="39">
        <v>106</v>
      </c>
      <c r="U188" s="39">
        <v>69</v>
      </c>
      <c r="V188" s="40"/>
      <c r="W188" s="39">
        <v>492</v>
      </c>
      <c r="X188" s="39">
        <v>2</v>
      </c>
      <c r="Y188" s="39">
        <v>5</v>
      </c>
      <c r="Z188" s="39">
        <v>139</v>
      </c>
      <c r="AA188" s="39">
        <v>62</v>
      </c>
      <c r="AB188" s="39">
        <v>23</v>
      </c>
      <c r="AC188" s="39">
        <v>533</v>
      </c>
      <c r="AD188" s="39">
        <v>0</v>
      </c>
      <c r="AE188" s="40"/>
      <c r="AF188" s="39">
        <v>1433</v>
      </c>
      <c r="AG188" s="40"/>
      <c r="AH188" s="40"/>
      <c r="AI188" s="40"/>
      <c r="AJ188" s="39">
        <v>217</v>
      </c>
      <c r="AK188" s="40"/>
      <c r="AL188" s="40"/>
      <c r="AM188" s="40"/>
      <c r="AN188" s="39">
        <v>0</v>
      </c>
      <c r="AO188" s="40"/>
      <c r="AP188" s="39">
        <v>0</v>
      </c>
      <c r="AQ188" s="40"/>
      <c r="AR188" s="40"/>
      <c r="AS188" s="40"/>
      <c r="AT188" s="39">
        <v>0</v>
      </c>
    </row>
    <row r="189" spans="1:46" ht="20.100000000000001" customHeight="1" x14ac:dyDescent="0.2">
      <c r="D189" s="2" t="s">
        <v>115</v>
      </c>
      <c r="F189" s="37">
        <v>171</v>
      </c>
      <c r="G189" s="37"/>
      <c r="H189" s="37"/>
      <c r="I189" s="37"/>
      <c r="J189" s="37">
        <v>1496</v>
      </c>
      <c r="K189" s="37">
        <v>1</v>
      </c>
      <c r="L189" s="37">
        <v>9</v>
      </c>
      <c r="M189" s="37"/>
      <c r="N189" s="37">
        <v>1506</v>
      </c>
      <c r="O189" s="37"/>
      <c r="P189" s="37"/>
      <c r="Q189" s="37"/>
      <c r="R189" s="37">
        <v>0</v>
      </c>
      <c r="S189" s="37">
        <v>6</v>
      </c>
      <c r="T189" s="37">
        <v>52</v>
      </c>
      <c r="U189" s="37">
        <v>55</v>
      </c>
      <c r="V189" s="37"/>
      <c r="W189" s="37">
        <v>494</v>
      </c>
      <c r="X189" s="37">
        <v>5</v>
      </c>
      <c r="Y189" s="37">
        <v>2</v>
      </c>
      <c r="Z189" s="37">
        <v>121</v>
      </c>
      <c r="AA189" s="37">
        <v>84</v>
      </c>
      <c r="AB189" s="37">
        <v>20</v>
      </c>
      <c r="AC189" s="37">
        <v>551</v>
      </c>
      <c r="AD189" s="37">
        <v>2</v>
      </c>
      <c r="AE189" s="37"/>
      <c r="AF189" s="37">
        <v>1392</v>
      </c>
      <c r="AG189" s="37"/>
      <c r="AH189" s="37"/>
      <c r="AI189" s="37"/>
      <c r="AJ189" s="37">
        <v>285</v>
      </c>
      <c r="AK189" s="37"/>
      <c r="AL189" s="37"/>
      <c r="AM189" s="37"/>
      <c r="AN189" s="37">
        <v>0</v>
      </c>
      <c r="AO189" s="37"/>
      <c r="AP189" s="37">
        <v>0</v>
      </c>
      <c r="AQ189" s="37"/>
      <c r="AR189" s="37"/>
      <c r="AS189" s="37"/>
      <c r="AT189" s="37">
        <v>68</v>
      </c>
    </row>
    <row r="190" spans="1:46" ht="20.100000000000001" customHeight="1" x14ac:dyDescent="0.2">
      <c r="D190" s="38" t="s">
        <v>103</v>
      </c>
      <c r="F190" s="39">
        <v>128</v>
      </c>
      <c r="G190" s="40"/>
      <c r="H190" s="40"/>
      <c r="I190" s="40"/>
      <c r="J190" s="39">
        <v>1482</v>
      </c>
      <c r="K190" s="39">
        <v>3</v>
      </c>
      <c r="L190" s="39">
        <v>8</v>
      </c>
      <c r="M190" s="40"/>
      <c r="N190" s="39">
        <v>1493</v>
      </c>
      <c r="O190" s="40"/>
      <c r="P190" s="40"/>
      <c r="Q190" s="40"/>
      <c r="R190" s="39">
        <v>0</v>
      </c>
      <c r="S190" s="39">
        <v>5</v>
      </c>
      <c r="T190" s="39">
        <v>77</v>
      </c>
      <c r="U190" s="39">
        <v>105</v>
      </c>
      <c r="V190" s="40"/>
      <c r="W190" s="39">
        <v>398</v>
      </c>
      <c r="X190" s="39">
        <v>4</v>
      </c>
      <c r="Y190" s="39">
        <v>2</v>
      </c>
      <c r="Z190" s="39">
        <v>154</v>
      </c>
      <c r="AA190" s="39">
        <v>103</v>
      </c>
      <c r="AB190" s="39">
        <v>34</v>
      </c>
      <c r="AC190" s="39">
        <v>488</v>
      </c>
      <c r="AD190" s="39">
        <v>0</v>
      </c>
      <c r="AE190" s="40"/>
      <c r="AF190" s="39">
        <v>1370</v>
      </c>
      <c r="AG190" s="40"/>
      <c r="AH190" s="40"/>
      <c r="AI190" s="40"/>
      <c r="AJ190" s="39">
        <v>251</v>
      </c>
      <c r="AK190" s="40"/>
      <c r="AL190" s="40"/>
      <c r="AM190" s="40"/>
      <c r="AN190" s="39">
        <v>0</v>
      </c>
      <c r="AO190" s="40"/>
      <c r="AP190" s="39">
        <v>0</v>
      </c>
      <c r="AQ190" s="40"/>
      <c r="AR190" s="40"/>
      <c r="AS190" s="40"/>
      <c r="AT190" s="39">
        <v>26</v>
      </c>
    </row>
    <row r="191" spans="1:46" ht="20.100000000000001" customHeight="1" x14ac:dyDescent="0.2">
      <c r="D191" s="2" t="s">
        <v>117</v>
      </c>
      <c r="F191" s="37">
        <v>195</v>
      </c>
      <c r="G191" s="37"/>
      <c r="H191" s="37"/>
      <c r="I191" s="37"/>
      <c r="J191" s="37">
        <v>1522</v>
      </c>
      <c r="K191" s="37">
        <v>11</v>
      </c>
      <c r="L191" s="37">
        <v>5</v>
      </c>
      <c r="M191" s="37"/>
      <c r="N191" s="37">
        <v>1538</v>
      </c>
      <c r="O191" s="37"/>
      <c r="P191" s="37"/>
      <c r="Q191" s="37"/>
      <c r="R191" s="37">
        <v>1</v>
      </c>
      <c r="S191" s="37">
        <v>3</v>
      </c>
      <c r="T191" s="37">
        <v>75</v>
      </c>
      <c r="U191" s="37">
        <v>233</v>
      </c>
      <c r="V191" s="37"/>
      <c r="W191" s="37">
        <v>462</v>
      </c>
      <c r="X191" s="37">
        <v>7</v>
      </c>
      <c r="Y191" s="37">
        <v>0</v>
      </c>
      <c r="Z191" s="37">
        <v>75</v>
      </c>
      <c r="AA191" s="37">
        <v>90</v>
      </c>
      <c r="AB191" s="37">
        <v>22</v>
      </c>
      <c r="AC191" s="37">
        <v>552</v>
      </c>
      <c r="AD191" s="37">
        <v>0</v>
      </c>
      <c r="AE191" s="37"/>
      <c r="AF191" s="37">
        <v>1520</v>
      </c>
      <c r="AG191" s="37"/>
      <c r="AH191" s="37"/>
      <c r="AI191" s="37"/>
      <c r="AJ191" s="37">
        <v>213</v>
      </c>
      <c r="AK191" s="37"/>
      <c r="AL191" s="37"/>
      <c r="AM191" s="37"/>
      <c r="AN191" s="37">
        <v>0</v>
      </c>
      <c r="AO191" s="37"/>
      <c r="AP191" s="37">
        <v>0</v>
      </c>
      <c r="AQ191" s="37"/>
      <c r="AR191" s="37"/>
      <c r="AS191" s="37"/>
      <c r="AT191" s="37">
        <v>111</v>
      </c>
    </row>
    <row r="192" spans="1:46" ht="20.100000000000001" customHeight="1" x14ac:dyDescent="0.2">
      <c r="D192" s="38" t="s">
        <v>175</v>
      </c>
      <c r="F192" s="39">
        <v>339</v>
      </c>
      <c r="G192" s="40"/>
      <c r="H192" s="40"/>
      <c r="I192" s="40"/>
      <c r="J192" s="39">
        <v>1501</v>
      </c>
      <c r="K192" s="39">
        <v>71</v>
      </c>
      <c r="L192" s="39">
        <v>4</v>
      </c>
      <c r="M192" s="40"/>
      <c r="N192" s="39">
        <v>1576</v>
      </c>
      <c r="O192" s="40"/>
      <c r="P192" s="40"/>
      <c r="Q192" s="40"/>
      <c r="R192" s="39">
        <v>0</v>
      </c>
      <c r="S192" s="39">
        <v>3</v>
      </c>
      <c r="T192" s="39">
        <v>338</v>
      </c>
      <c r="U192" s="39">
        <v>88</v>
      </c>
      <c r="V192" s="40"/>
      <c r="W192" s="39">
        <v>393</v>
      </c>
      <c r="X192" s="39">
        <v>8</v>
      </c>
      <c r="Y192" s="39">
        <v>1</v>
      </c>
      <c r="Z192" s="39">
        <v>74</v>
      </c>
      <c r="AA192" s="39">
        <v>99</v>
      </c>
      <c r="AB192" s="39">
        <v>19</v>
      </c>
      <c r="AC192" s="39">
        <v>638</v>
      </c>
      <c r="AD192" s="39">
        <v>0</v>
      </c>
      <c r="AE192" s="40"/>
      <c r="AF192" s="39">
        <v>1661</v>
      </c>
      <c r="AG192" s="40"/>
      <c r="AH192" s="40"/>
      <c r="AI192" s="40"/>
      <c r="AJ192" s="39">
        <v>254</v>
      </c>
      <c r="AK192" s="40"/>
      <c r="AL192" s="40"/>
      <c r="AM192" s="40"/>
      <c r="AN192" s="39">
        <v>0</v>
      </c>
      <c r="AO192" s="40"/>
      <c r="AP192" s="39">
        <v>0</v>
      </c>
      <c r="AQ192" s="40"/>
      <c r="AR192" s="40"/>
      <c r="AS192" s="40"/>
      <c r="AT192" s="39">
        <v>1</v>
      </c>
    </row>
    <row r="193" spans="1:46"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spans="1:46" s="1" customFormat="1" ht="20.100000000000001" customHeight="1" x14ac:dyDescent="0.2">
      <c r="A194" s="3"/>
      <c r="B194" s="6"/>
      <c r="C194" s="42" t="s">
        <v>185</v>
      </c>
      <c r="D194" s="42"/>
      <c r="E194" s="5"/>
      <c r="F194" s="44">
        <v>1553</v>
      </c>
      <c r="G194" s="45"/>
      <c r="H194" s="45"/>
      <c r="I194" s="45"/>
      <c r="J194" s="44">
        <v>12117</v>
      </c>
      <c r="K194" s="44">
        <v>119</v>
      </c>
      <c r="L194" s="44">
        <v>35</v>
      </c>
      <c r="M194" s="45"/>
      <c r="N194" s="44">
        <v>12271</v>
      </c>
      <c r="O194" s="45"/>
      <c r="P194" s="45"/>
      <c r="Q194" s="45"/>
      <c r="R194" s="44">
        <v>1</v>
      </c>
      <c r="S194" s="44">
        <v>29</v>
      </c>
      <c r="T194" s="44">
        <v>880</v>
      </c>
      <c r="U194" s="44">
        <v>729</v>
      </c>
      <c r="V194" s="45"/>
      <c r="W194" s="44">
        <v>4139</v>
      </c>
      <c r="X194" s="44">
        <v>32</v>
      </c>
      <c r="Y194" s="44">
        <v>14</v>
      </c>
      <c r="Z194" s="44">
        <v>866</v>
      </c>
      <c r="AA194" s="44">
        <v>706</v>
      </c>
      <c r="AB194" s="44">
        <v>172</v>
      </c>
      <c r="AC194" s="44">
        <v>4119</v>
      </c>
      <c r="AD194" s="44">
        <v>2</v>
      </c>
      <c r="AE194" s="45"/>
      <c r="AF194" s="44">
        <v>11689</v>
      </c>
      <c r="AG194" s="45"/>
      <c r="AH194" s="45"/>
      <c r="AI194" s="45"/>
      <c r="AJ194" s="44">
        <v>2135</v>
      </c>
      <c r="AK194" s="45"/>
      <c r="AL194" s="45"/>
      <c r="AM194" s="45"/>
      <c r="AN194" s="44">
        <v>0</v>
      </c>
      <c r="AO194" s="45"/>
      <c r="AP194" s="44">
        <v>0</v>
      </c>
      <c r="AQ194" s="45"/>
      <c r="AR194" s="45"/>
      <c r="AS194" s="45"/>
      <c r="AT194" s="44">
        <v>275</v>
      </c>
    </row>
    <row r="195" spans="1:46"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spans="1:46"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spans="1:46" ht="20.100000000000001" customHeight="1" x14ac:dyDescent="0.2">
      <c r="D197" s="2" t="s">
        <v>124</v>
      </c>
      <c r="F197" s="37">
        <v>0</v>
      </c>
      <c r="G197" s="37"/>
      <c r="H197" s="37"/>
      <c r="I197" s="37"/>
      <c r="J197" s="37">
        <v>0</v>
      </c>
      <c r="K197" s="37">
        <v>0</v>
      </c>
      <c r="L197" s="37">
        <v>0</v>
      </c>
      <c r="M197" s="37"/>
      <c r="N197" s="37">
        <v>0</v>
      </c>
      <c r="O197" s="37"/>
      <c r="P197" s="37"/>
      <c r="Q197" s="37"/>
      <c r="R197" s="37">
        <v>0</v>
      </c>
      <c r="S197" s="37">
        <v>0</v>
      </c>
      <c r="T197" s="37">
        <v>0</v>
      </c>
      <c r="U197" s="37">
        <v>0</v>
      </c>
      <c r="V197" s="37"/>
      <c r="W197" s="37">
        <v>0</v>
      </c>
      <c r="X197" s="37">
        <v>0</v>
      </c>
      <c r="Y197" s="37">
        <v>0</v>
      </c>
      <c r="Z197" s="37">
        <v>0</v>
      </c>
      <c r="AA197" s="37">
        <v>0</v>
      </c>
      <c r="AB197" s="37">
        <v>0</v>
      </c>
      <c r="AC197" s="37">
        <v>0</v>
      </c>
      <c r="AD197" s="37">
        <v>0</v>
      </c>
      <c r="AE197" s="37"/>
      <c r="AF197" s="37">
        <v>0</v>
      </c>
      <c r="AG197" s="37"/>
      <c r="AH197" s="37"/>
      <c r="AI197" s="37"/>
      <c r="AJ197" s="37">
        <v>0</v>
      </c>
      <c r="AK197" s="37"/>
      <c r="AL197" s="37"/>
      <c r="AM197" s="37"/>
      <c r="AN197" s="37">
        <v>0</v>
      </c>
      <c r="AO197" s="37"/>
      <c r="AP197" s="37">
        <v>0</v>
      </c>
      <c r="AQ197" s="37"/>
      <c r="AR197" s="37"/>
      <c r="AS197" s="37"/>
      <c r="AT197" s="37">
        <v>0</v>
      </c>
    </row>
    <row r="198" spans="1:46" ht="20.100000000000001" customHeight="1" x14ac:dyDescent="0.2">
      <c r="D198" s="38" t="s">
        <v>173</v>
      </c>
      <c r="F198" s="39">
        <v>0</v>
      </c>
      <c r="G198" s="40"/>
      <c r="H198" s="40"/>
      <c r="I198" s="40"/>
      <c r="J198" s="39">
        <v>0</v>
      </c>
      <c r="K198" s="39">
        <v>0</v>
      </c>
      <c r="L198" s="39">
        <v>0</v>
      </c>
      <c r="M198" s="40"/>
      <c r="N198" s="39">
        <v>0</v>
      </c>
      <c r="O198" s="40"/>
      <c r="P198" s="40"/>
      <c r="Q198" s="40"/>
      <c r="R198" s="39">
        <v>0</v>
      </c>
      <c r="S198" s="39">
        <v>0</v>
      </c>
      <c r="T198" s="39">
        <v>0</v>
      </c>
      <c r="U198" s="39">
        <v>0</v>
      </c>
      <c r="V198" s="40"/>
      <c r="W198" s="39">
        <v>0</v>
      </c>
      <c r="X198" s="39">
        <v>0</v>
      </c>
      <c r="Y198" s="39">
        <v>0</v>
      </c>
      <c r="Z198" s="39">
        <v>0</v>
      </c>
      <c r="AA198" s="39">
        <v>0</v>
      </c>
      <c r="AB198" s="39">
        <v>0</v>
      </c>
      <c r="AC198" s="39">
        <v>0</v>
      </c>
      <c r="AD198" s="39">
        <v>0</v>
      </c>
      <c r="AE198" s="40"/>
      <c r="AF198" s="39">
        <v>0</v>
      </c>
      <c r="AG198" s="40"/>
      <c r="AH198" s="40"/>
      <c r="AI198" s="40"/>
      <c r="AJ198" s="39">
        <v>0</v>
      </c>
      <c r="AK198" s="40"/>
      <c r="AL198" s="40"/>
      <c r="AM198" s="40"/>
      <c r="AN198" s="39">
        <v>0</v>
      </c>
      <c r="AO198" s="40"/>
      <c r="AP198" s="39">
        <v>0</v>
      </c>
      <c r="AQ198" s="40"/>
      <c r="AR198" s="40"/>
      <c r="AS198" s="40"/>
      <c r="AT198" s="39">
        <v>0</v>
      </c>
    </row>
    <row r="199" spans="1:46" ht="20.100000000000001" customHeight="1" x14ac:dyDescent="0.2">
      <c r="D199" s="2" t="s">
        <v>100</v>
      </c>
      <c r="F199" s="37">
        <v>0</v>
      </c>
      <c r="G199" s="37"/>
      <c r="H199" s="37"/>
      <c r="I199" s="37"/>
      <c r="J199" s="37">
        <v>0</v>
      </c>
      <c r="K199" s="37">
        <v>0</v>
      </c>
      <c r="L199" s="37">
        <v>0</v>
      </c>
      <c r="M199" s="37"/>
      <c r="N199" s="37">
        <v>0</v>
      </c>
      <c r="O199" s="37"/>
      <c r="P199" s="37"/>
      <c r="Q199" s="37"/>
      <c r="R199" s="37">
        <v>0</v>
      </c>
      <c r="S199" s="37">
        <v>0</v>
      </c>
      <c r="T199" s="37">
        <v>0</v>
      </c>
      <c r="U199" s="37">
        <v>0</v>
      </c>
      <c r="V199" s="37"/>
      <c r="W199" s="37">
        <v>0</v>
      </c>
      <c r="X199" s="37">
        <v>0</v>
      </c>
      <c r="Y199" s="37">
        <v>0</v>
      </c>
      <c r="Z199" s="37">
        <v>0</v>
      </c>
      <c r="AA199" s="37">
        <v>0</v>
      </c>
      <c r="AB199" s="37">
        <v>0</v>
      </c>
      <c r="AC199" s="37">
        <v>0</v>
      </c>
      <c r="AD199" s="37">
        <v>0</v>
      </c>
      <c r="AE199" s="37"/>
      <c r="AF199" s="37">
        <v>0</v>
      </c>
      <c r="AG199" s="37"/>
      <c r="AH199" s="37"/>
      <c r="AI199" s="37"/>
      <c r="AJ199" s="37">
        <v>0</v>
      </c>
      <c r="AK199" s="37"/>
      <c r="AL199" s="37"/>
      <c r="AM199" s="37"/>
      <c r="AN199" s="37">
        <v>0</v>
      </c>
      <c r="AO199" s="37"/>
      <c r="AP199" s="37">
        <v>0</v>
      </c>
      <c r="AQ199" s="37"/>
      <c r="AR199" s="37"/>
      <c r="AS199" s="37"/>
      <c r="AT199" s="37">
        <v>0</v>
      </c>
    </row>
    <row r="200" spans="1:46" ht="20.100000000000001" customHeight="1" x14ac:dyDescent="0.2">
      <c r="D200" s="38" t="s">
        <v>174</v>
      </c>
      <c r="F200" s="39">
        <v>0</v>
      </c>
      <c r="G200" s="40"/>
      <c r="H200" s="40"/>
      <c r="I200" s="40"/>
      <c r="J200" s="39">
        <v>0</v>
      </c>
      <c r="K200" s="39">
        <v>0</v>
      </c>
      <c r="L200" s="39">
        <v>0</v>
      </c>
      <c r="M200" s="40"/>
      <c r="N200" s="39">
        <v>0</v>
      </c>
      <c r="O200" s="40"/>
      <c r="P200" s="40"/>
      <c r="Q200" s="40"/>
      <c r="R200" s="39">
        <v>0</v>
      </c>
      <c r="S200" s="39">
        <v>0</v>
      </c>
      <c r="T200" s="39">
        <v>0</v>
      </c>
      <c r="U200" s="39">
        <v>0</v>
      </c>
      <c r="V200" s="40"/>
      <c r="W200" s="39">
        <v>0</v>
      </c>
      <c r="X200" s="39">
        <v>0</v>
      </c>
      <c r="Y200" s="39">
        <v>0</v>
      </c>
      <c r="Z200" s="39">
        <v>0</v>
      </c>
      <c r="AA200" s="39">
        <v>0</v>
      </c>
      <c r="AB200" s="39">
        <v>0</v>
      </c>
      <c r="AC200" s="39">
        <v>0</v>
      </c>
      <c r="AD200" s="39">
        <v>0</v>
      </c>
      <c r="AE200" s="40"/>
      <c r="AF200" s="39">
        <v>0</v>
      </c>
      <c r="AG200" s="40"/>
      <c r="AH200" s="40"/>
      <c r="AI200" s="40"/>
      <c r="AJ200" s="39">
        <v>0</v>
      </c>
      <c r="AK200" s="40"/>
      <c r="AL200" s="40"/>
      <c r="AM200" s="40"/>
      <c r="AN200" s="39">
        <v>0</v>
      </c>
      <c r="AO200" s="40"/>
      <c r="AP200" s="39">
        <v>0</v>
      </c>
      <c r="AQ200" s="40"/>
      <c r="AR200" s="40"/>
      <c r="AS200" s="40"/>
      <c r="AT200" s="39">
        <v>0</v>
      </c>
    </row>
    <row r="201" spans="1:46" ht="20.100000000000001" customHeight="1" x14ac:dyDescent="0.2">
      <c r="D201" s="2" t="s">
        <v>115</v>
      </c>
      <c r="F201" s="37">
        <v>0</v>
      </c>
      <c r="G201" s="37"/>
      <c r="H201" s="37"/>
      <c r="I201" s="37"/>
      <c r="J201" s="37">
        <v>0</v>
      </c>
      <c r="K201" s="37">
        <v>0</v>
      </c>
      <c r="L201" s="37">
        <v>0</v>
      </c>
      <c r="M201" s="37"/>
      <c r="N201" s="37">
        <v>0</v>
      </c>
      <c r="O201" s="37"/>
      <c r="P201" s="37"/>
      <c r="Q201" s="37"/>
      <c r="R201" s="37">
        <v>0</v>
      </c>
      <c r="S201" s="37">
        <v>0</v>
      </c>
      <c r="T201" s="37">
        <v>0</v>
      </c>
      <c r="U201" s="37">
        <v>0</v>
      </c>
      <c r="V201" s="37"/>
      <c r="W201" s="37">
        <v>0</v>
      </c>
      <c r="X201" s="37">
        <v>0</v>
      </c>
      <c r="Y201" s="37">
        <v>0</v>
      </c>
      <c r="Z201" s="37">
        <v>0</v>
      </c>
      <c r="AA201" s="37">
        <v>0</v>
      </c>
      <c r="AB201" s="37">
        <v>0</v>
      </c>
      <c r="AC201" s="37">
        <v>0</v>
      </c>
      <c r="AD201" s="37">
        <v>0</v>
      </c>
      <c r="AE201" s="37"/>
      <c r="AF201" s="37">
        <v>0</v>
      </c>
      <c r="AG201" s="37"/>
      <c r="AH201" s="37"/>
      <c r="AI201" s="37"/>
      <c r="AJ201" s="37">
        <v>0</v>
      </c>
      <c r="AK201" s="37"/>
      <c r="AL201" s="37"/>
      <c r="AM201" s="37"/>
      <c r="AN201" s="37">
        <v>0</v>
      </c>
      <c r="AO201" s="37"/>
      <c r="AP201" s="37">
        <v>0</v>
      </c>
      <c r="AQ201" s="37"/>
      <c r="AR201" s="37"/>
      <c r="AS201" s="37"/>
      <c r="AT201" s="37">
        <v>0</v>
      </c>
    </row>
    <row r="202" spans="1:46" ht="20.100000000000001" customHeight="1" x14ac:dyDescent="0.2">
      <c r="D202" s="38" t="s">
        <v>116</v>
      </c>
      <c r="F202" s="39">
        <v>0</v>
      </c>
      <c r="G202" s="40"/>
      <c r="H202" s="40"/>
      <c r="I202" s="40"/>
      <c r="J202" s="39">
        <v>0</v>
      </c>
      <c r="K202" s="39">
        <v>0</v>
      </c>
      <c r="L202" s="39">
        <v>0</v>
      </c>
      <c r="M202" s="40"/>
      <c r="N202" s="39">
        <v>0</v>
      </c>
      <c r="O202" s="40"/>
      <c r="P202" s="40"/>
      <c r="Q202" s="40"/>
      <c r="R202" s="39">
        <v>0</v>
      </c>
      <c r="S202" s="39">
        <v>0</v>
      </c>
      <c r="T202" s="39">
        <v>0</v>
      </c>
      <c r="U202" s="39">
        <v>0</v>
      </c>
      <c r="V202" s="40"/>
      <c r="W202" s="39">
        <v>0</v>
      </c>
      <c r="X202" s="39">
        <v>0</v>
      </c>
      <c r="Y202" s="39">
        <v>0</v>
      </c>
      <c r="Z202" s="39">
        <v>0</v>
      </c>
      <c r="AA202" s="39">
        <v>0</v>
      </c>
      <c r="AB202" s="39">
        <v>0</v>
      </c>
      <c r="AC202" s="39">
        <v>0</v>
      </c>
      <c r="AD202" s="39">
        <v>0</v>
      </c>
      <c r="AE202" s="40"/>
      <c r="AF202" s="39">
        <v>0</v>
      </c>
      <c r="AG202" s="40"/>
      <c r="AH202" s="40"/>
      <c r="AI202" s="40"/>
      <c r="AJ202" s="39">
        <v>0</v>
      </c>
      <c r="AK202" s="40"/>
      <c r="AL202" s="40"/>
      <c r="AM202" s="40"/>
      <c r="AN202" s="39">
        <v>0</v>
      </c>
      <c r="AO202" s="40"/>
      <c r="AP202" s="39">
        <v>0</v>
      </c>
      <c r="AQ202" s="40"/>
      <c r="AR202" s="40"/>
      <c r="AS202" s="40"/>
      <c r="AT202" s="39">
        <v>0</v>
      </c>
    </row>
    <row r="203" spans="1:46" ht="20.100000000000001" customHeight="1" x14ac:dyDescent="0.2">
      <c r="D203" s="2" t="s">
        <v>104</v>
      </c>
      <c r="F203" s="37">
        <v>0</v>
      </c>
      <c r="G203" s="37"/>
      <c r="H203" s="37"/>
      <c r="I203" s="37"/>
      <c r="J203" s="37">
        <v>0</v>
      </c>
      <c r="K203" s="37">
        <v>0</v>
      </c>
      <c r="L203" s="37">
        <v>0</v>
      </c>
      <c r="M203" s="37"/>
      <c r="N203" s="37">
        <v>0</v>
      </c>
      <c r="O203" s="37"/>
      <c r="P203" s="37"/>
      <c r="Q203" s="37"/>
      <c r="R203" s="37">
        <v>0</v>
      </c>
      <c r="S203" s="37">
        <v>0</v>
      </c>
      <c r="T203" s="37">
        <v>0</v>
      </c>
      <c r="U203" s="37">
        <v>0</v>
      </c>
      <c r="V203" s="37"/>
      <c r="W203" s="37">
        <v>0</v>
      </c>
      <c r="X203" s="37">
        <v>0</v>
      </c>
      <c r="Y203" s="37">
        <v>0</v>
      </c>
      <c r="Z203" s="37">
        <v>0</v>
      </c>
      <c r="AA203" s="37">
        <v>0</v>
      </c>
      <c r="AB203" s="37">
        <v>0</v>
      </c>
      <c r="AC203" s="37">
        <v>0</v>
      </c>
      <c r="AD203" s="37">
        <v>0</v>
      </c>
      <c r="AE203" s="37"/>
      <c r="AF203" s="37">
        <v>0</v>
      </c>
      <c r="AG203" s="37"/>
      <c r="AH203" s="37"/>
      <c r="AI203" s="37"/>
      <c r="AJ203" s="37">
        <v>0</v>
      </c>
      <c r="AK203" s="37"/>
      <c r="AL203" s="37"/>
      <c r="AM203" s="37"/>
      <c r="AN203" s="37">
        <v>0</v>
      </c>
      <c r="AO203" s="37"/>
      <c r="AP203" s="37">
        <v>0</v>
      </c>
      <c r="AQ203" s="37"/>
      <c r="AR203" s="37"/>
      <c r="AS203" s="37"/>
      <c r="AT203" s="37">
        <v>0</v>
      </c>
    </row>
    <row r="204" spans="1:46"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spans="1:46" s="1" customFormat="1" ht="20.100000000000001" customHeight="1" x14ac:dyDescent="0.2">
      <c r="A205" s="3"/>
      <c r="B205" s="6"/>
      <c r="C205" s="42" t="s">
        <v>144</v>
      </c>
      <c r="D205" s="42"/>
      <c r="E205" s="5"/>
      <c r="F205" s="44">
        <v>0</v>
      </c>
      <c r="G205" s="45"/>
      <c r="H205" s="45"/>
      <c r="I205" s="45"/>
      <c r="J205" s="44">
        <v>0</v>
      </c>
      <c r="K205" s="44">
        <v>0</v>
      </c>
      <c r="L205" s="44">
        <v>0</v>
      </c>
      <c r="M205" s="45"/>
      <c r="N205" s="44">
        <v>0</v>
      </c>
      <c r="O205" s="45"/>
      <c r="P205" s="45"/>
      <c r="Q205" s="45"/>
      <c r="R205" s="44">
        <v>0</v>
      </c>
      <c r="S205" s="44">
        <v>0</v>
      </c>
      <c r="T205" s="44">
        <v>0</v>
      </c>
      <c r="U205" s="44">
        <v>0</v>
      </c>
      <c r="V205" s="45"/>
      <c r="W205" s="44">
        <v>0</v>
      </c>
      <c r="X205" s="44">
        <v>0</v>
      </c>
      <c r="Y205" s="44">
        <v>0</v>
      </c>
      <c r="Z205" s="44">
        <v>0</v>
      </c>
      <c r="AA205" s="44">
        <v>0</v>
      </c>
      <c r="AB205" s="44">
        <v>0</v>
      </c>
      <c r="AC205" s="44">
        <v>0</v>
      </c>
      <c r="AD205" s="44">
        <v>0</v>
      </c>
      <c r="AE205" s="45"/>
      <c r="AF205" s="44">
        <v>0</v>
      </c>
      <c r="AG205" s="45"/>
      <c r="AH205" s="45"/>
      <c r="AI205" s="45"/>
      <c r="AJ205" s="44">
        <v>0</v>
      </c>
      <c r="AK205" s="45"/>
      <c r="AL205" s="45"/>
      <c r="AM205" s="45"/>
      <c r="AN205" s="44">
        <v>0</v>
      </c>
      <c r="AO205" s="45"/>
      <c r="AP205" s="44">
        <v>0</v>
      </c>
      <c r="AQ205" s="45"/>
      <c r="AR205" s="45"/>
      <c r="AS205" s="45"/>
      <c r="AT205" s="44">
        <v>0</v>
      </c>
    </row>
    <row r="206" spans="1:46"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row>
    <row r="207" spans="1:46"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spans="1:46" ht="19.5" customHeight="1" x14ac:dyDescent="0.2">
      <c r="D208" s="2" t="s">
        <v>187</v>
      </c>
      <c r="F208" s="37">
        <v>0</v>
      </c>
      <c r="G208" s="37"/>
      <c r="H208" s="37"/>
      <c r="I208" s="37"/>
      <c r="J208" s="37">
        <v>0</v>
      </c>
      <c r="K208" s="37">
        <v>0</v>
      </c>
      <c r="L208" s="37">
        <v>0</v>
      </c>
      <c r="M208" s="37"/>
      <c r="N208" s="37">
        <v>0</v>
      </c>
      <c r="O208" s="37"/>
      <c r="P208" s="37"/>
      <c r="Q208" s="37"/>
      <c r="R208" s="37">
        <v>0</v>
      </c>
      <c r="S208" s="37">
        <v>0</v>
      </c>
      <c r="T208" s="37">
        <v>0</v>
      </c>
      <c r="U208" s="37">
        <v>0</v>
      </c>
      <c r="V208" s="37"/>
      <c r="W208" s="37">
        <v>0</v>
      </c>
      <c r="X208" s="37">
        <v>0</v>
      </c>
      <c r="Y208" s="37">
        <v>0</v>
      </c>
      <c r="Z208" s="37">
        <v>0</v>
      </c>
      <c r="AA208" s="37">
        <v>0</v>
      </c>
      <c r="AB208" s="37">
        <v>0</v>
      </c>
      <c r="AC208" s="37">
        <v>0</v>
      </c>
      <c r="AD208" s="37">
        <v>0</v>
      </c>
      <c r="AE208" s="37"/>
      <c r="AF208" s="37">
        <v>0</v>
      </c>
      <c r="AG208" s="37"/>
      <c r="AH208" s="37"/>
      <c r="AI208" s="37"/>
      <c r="AJ208" s="37">
        <v>0</v>
      </c>
      <c r="AK208" s="37"/>
      <c r="AL208" s="37"/>
      <c r="AM208" s="37"/>
      <c r="AN208" s="37">
        <v>0</v>
      </c>
      <c r="AO208" s="37"/>
      <c r="AP208" s="37">
        <v>0</v>
      </c>
      <c r="AQ208" s="37"/>
      <c r="AR208" s="37"/>
      <c r="AS208" s="37"/>
      <c r="AT208" s="37">
        <v>0</v>
      </c>
    </row>
    <row r="209" spans="1:46"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row>
    <row r="210" spans="1:46" s="1" customFormat="1" ht="20.100000000000001" customHeight="1" x14ac:dyDescent="0.2">
      <c r="A210" s="3"/>
      <c r="B210" s="6"/>
      <c r="C210" s="42" t="s">
        <v>188</v>
      </c>
      <c r="D210" s="42"/>
      <c r="E210" s="5"/>
      <c r="F210" s="44">
        <v>0</v>
      </c>
      <c r="G210" s="45"/>
      <c r="H210" s="45"/>
      <c r="I210" s="45"/>
      <c r="J210" s="44">
        <v>0</v>
      </c>
      <c r="K210" s="44">
        <v>0</v>
      </c>
      <c r="L210" s="44">
        <v>0</v>
      </c>
      <c r="M210" s="45"/>
      <c r="N210" s="44">
        <v>0</v>
      </c>
      <c r="O210" s="45"/>
      <c r="P210" s="45"/>
      <c r="Q210" s="45"/>
      <c r="R210" s="44">
        <v>0</v>
      </c>
      <c r="S210" s="44">
        <v>0</v>
      </c>
      <c r="T210" s="44">
        <v>0</v>
      </c>
      <c r="U210" s="44">
        <v>0</v>
      </c>
      <c r="V210" s="45"/>
      <c r="W210" s="44">
        <v>0</v>
      </c>
      <c r="X210" s="44">
        <v>0</v>
      </c>
      <c r="Y210" s="44">
        <v>0</v>
      </c>
      <c r="Z210" s="44">
        <v>0</v>
      </c>
      <c r="AA210" s="44">
        <v>0</v>
      </c>
      <c r="AB210" s="44">
        <v>0</v>
      </c>
      <c r="AC210" s="44">
        <v>0</v>
      </c>
      <c r="AD210" s="44">
        <v>0</v>
      </c>
      <c r="AE210" s="45"/>
      <c r="AF210" s="44">
        <v>0</v>
      </c>
      <c r="AG210" s="45"/>
      <c r="AH210" s="45"/>
      <c r="AI210" s="45"/>
      <c r="AJ210" s="44">
        <v>0</v>
      </c>
      <c r="AK210" s="45"/>
      <c r="AL210" s="45"/>
      <c r="AM210" s="45"/>
      <c r="AN210" s="44">
        <v>0</v>
      </c>
      <c r="AO210" s="45"/>
      <c r="AP210" s="44">
        <v>0</v>
      </c>
      <c r="AQ210" s="45"/>
      <c r="AR210" s="45"/>
      <c r="AS210" s="45"/>
      <c r="AT210" s="44">
        <v>0</v>
      </c>
    </row>
    <row r="211" spans="1:46"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row>
    <row r="212" spans="1:46" s="1" customFormat="1" ht="20.100000000000001" customHeight="1" x14ac:dyDescent="0.25">
      <c r="A212" s="3"/>
      <c r="B212" s="49" t="s">
        <v>189</v>
      </c>
      <c r="C212" s="50"/>
      <c r="D212" s="50"/>
      <c r="E212" s="5"/>
      <c r="F212" s="51">
        <v>1553</v>
      </c>
      <c r="G212" s="52"/>
      <c r="H212" s="52"/>
      <c r="I212" s="52"/>
      <c r="J212" s="51">
        <v>12117</v>
      </c>
      <c r="K212" s="51">
        <v>119</v>
      </c>
      <c r="L212" s="51">
        <v>35</v>
      </c>
      <c r="M212" s="52"/>
      <c r="N212" s="51">
        <v>12271</v>
      </c>
      <c r="O212" s="52"/>
      <c r="P212" s="52"/>
      <c r="Q212" s="52"/>
      <c r="R212" s="51">
        <v>1</v>
      </c>
      <c r="S212" s="51">
        <v>29</v>
      </c>
      <c r="T212" s="51">
        <v>880</v>
      </c>
      <c r="U212" s="51">
        <v>729</v>
      </c>
      <c r="V212" s="52"/>
      <c r="W212" s="51">
        <v>4139</v>
      </c>
      <c r="X212" s="51">
        <v>32</v>
      </c>
      <c r="Y212" s="51">
        <v>14</v>
      </c>
      <c r="Z212" s="51">
        <v>866</v>
      </c>
      <c r="AA212" s="51">
        <v>706</v>
      </c>
      <c r="AB212" s="51">
        <v>172</v>
      </c>
      <c r="AC212" s="51">
        <v>4119</v>
      </c>
      <c r="AD212" s="51">
        <v>2</v>
      </c>
      <c r="AE212" s="52"/>
      <c r="AF212" s="51">
        <v>11689</v>
      </c>
      <c r="AG212" s="52"/>
      <c r="AH212" s="52"/>
      <c r="AI212" s="52"/>
      <c r="AJ212" s="51">
        <v>2135</v>
      </c>
      <c r="AK212" s="52"/>
      <c r="AL212" s="52"/>
      <c r="AM212" s="52"/>
      <c r="AN212" s="51">
        <v>0</v>
      </c>
      <c r="AO212" s="52"/>
      <c r="AP212" s="51">
        <v>0</v>
      </c>
      <c r="AQ212" s="52"/>
      <c r="AR212" s="52"/>
      <c r="AS212" s="52"/>
      <c r="AT212" s="51">
        <v>275</v>
      </c>
    </row>
    <row r="213" spans="1:46"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spans="1:46"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spans="1:46"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spans="1:46" ht="20.100000000000001" customHeight="1" x14ac:dyDescent="0.2">
      <c r="D216" s="2" t="s">
        <v>192</v>
      </c>
      <c r="F216" s="37">
        <v>0</v>
      </c>
      <c r="G216" s="37"/>
      <c r="H216" s="37"/>
      <c r="I216" s="37"/>
      <c r="J216" s="37">
        <v>0</v>
      </c>
      <c r="K216" s="37">
        <v>0</v>
      </c>
      <c r="L216" s="37">
        <v>0</v>
      </c>
      <c r="M216" s="37"/>
      <c r="N216" s="37">
        <v>0</v>
      </c>
      <c r="O216" s="37"/>
      <c r="P216" s="37"/>
      <c r="Q216" s="37"/>
      <c r="R216" s="37">
        <v>0</v>
      </c>
      <c r="S216" s="37">
        <v>0</v>
      </c>
      <c r="T216" s="37">
        <v>0</v>
      </c>
      <c r="U216" s="37">
        <v>0</v>
      </c>
      <c r="V216" s="37"/>
      <c r="W216" s="37">
        <v>0</v>
      </c>
      <c r="X216" s="37">
        <v>0</v>
      </c>
      <c r="Y216" s="37">
        <v>0</v>
      </c>
      <c r="Z216" s="37">
        <v>0</v>
      </c>
      <c r="AA216" s="37">
        <v>0</v>
      </c>
      <c r="AB216" s="37">
        <v>0</v>
      </c>
      <c r="AC216" s="37">
        <v>0</v>
      </c>
      <c r="AD216" s="37">
        <v>0</v>
      </c>
      <c r="AE216" s="37"/>
      <c r="AF216" s="37">
        <v>0</v>
      </c>
      <c r="AG216" s="37"/>
      <c r="AH216" s="37"/>
      <c r="AI216" s="37"/>
      <c r="AJ216" s="37">
        <v>0</v>
      </c>
      <c r="AK216" s="37"/>
      <c r="AL216" s="37"/>
      <c r="AM216" s="37"/>
      <c r="AN216" s="37">
        <v>0</v>
      </c>
      <c r="AO216" s="37"/>
      <c r="AP216" s="37">
        <v>0</v>
      </c>
      <c r="AQ216" s="37"/>
      <c r="AR216" s="37"/>
      <c r="AS216" s="37"/>
      <c r="AT216" s="37">
        <v>0</v>
      </c>
    </row>
    <row r="217" spans="1:46" ht="20.100000000000001" customHeight="1" x14ac:dyDescent="0.2">
      <c r="D217" s="38" t="s">
        <v>193</v>
      </c>
      <c r="F217" s="39">
        <v>0</v>
      </c>
      <c r="G217" s="40"/>
      <c r="H217" s="40"/>
      <c r="I217" s="40"/>
      <c r="J217" s="39">
        <v>0</v>
      </c>
      <c r="K217" s="39">
        <v>0</v>
      </c>
      <c r="L217" s="39">
        <v>0</v>
      </c>
      <c r="M217" s="40"/>
      <c r="N217" s="39">
        <v>0</v>
      </c>
      <c r="O217" s="40"/>
      <c r="P217" s="40"/>
      <c r="Q217" s="40"/>
      <c r="R217" s="39">
        <v>0</v>
      </c>
      <c r="S217" s="39">
        <v>0</v>
      </c>
      <c r="T217" s="39">
        <v>0</v>
      </c>
      <c r="U217" s="39">
        <v>0</v>
      </c>
      <c r="V217" s="40"/>
      <c r="W217" s="39">
        <v>0</v>
      </c>
      <c r="X217" s="39">
        <v>0</v>
      </c>
      <c r="Y217" s="39">
        <v>0</v>
      </c>
      <c r="Z217" s="39">
        <v>0</v>
      </c>
      <c r="AA217" s="39">
        <v>0</v>
      </c>
      <c r="AB217" s="39">
        <v>0</v>
      </c>
      <c r="AC217" s="39">
        <v>0</v>
      </c>
      <c r="AD217" s="39">
        <v>0</v>
      </c>
      <c r="AE217" s="40"/>
      <c r="AF217" s="39">
        <v>0</v>
      </c>
      <c r="AG217" s="40"/>
      <c r="AH217" s="40"/>
      <c r="AI217" s="40"/>
      <c r="AJ217" s="39">
        <v>0</v>
      </c>
      <c r="AK217" s="40"/>
      <c r="AL217" s="40"/>
      <c r="AM217" s="40"/>
      <c r="AN217" s="39">
        <v>0</v>
      </c>
      <c r="AO217" s="40"/>
      <c r="AP217" s="39">
        <v>0</v>
      </c>
      <c r="AQ217" s="40"/>
      <c r="AR217" s="40"/>
      <c r="AS217" s="40"/>
      <c r="AT217" s="39">
        <v>0</v>
      </c>
    </row>
    <row r="218" spans="1:46" ht="20.100000000000001" customHeight="1" x14ac:dyDescent="0.2">
      <c r="D218" s="2" t="s">
        <v>194</v>
      </c>
      <c r="F218" s="37">
        <v>0</v>
      </c>
      <c r="G218" s="37"/>
      <c r="H218" s="37"/>
      <c r="I218" s="37"/>
      <c r="J218" s="37">
        <v>0</v>
      </c>
      <c r="K218" s="37">
        <v>0</v>
      </c>
      <c r="L218" s="37">
        <v>0</v>
      </c>
      <c r="M218" s="37"/>
      <c r="N218" s="37">
        <v>0</v>
      </c>
      <c r="O218" s="37"/>
      <c r="P218" s="37"/>
      <c r="Q218" s="37"/>
      <c r="R218" s="37">
        <v>0</v>
      </c>
      <c r="S218" s="37">
        <v>0</v>
      </c>
      <c r="T218" s="37">
        <v>0</v>
      </c>
      <c r="U218" s="37">
        <v>0</v>
      </c>
      <c r="V218" s="37"/>
      <c r="W218" s="37">
        <v>0</v>
      </c>
      <c r="X218" s="37">
        <v>0</v>
      </c>
      <c r="Y218" s="37">
        <v>0</v>
      </c>
      <c r="Z218" s="37">
        <v>0</v>
      </c>
      <c r="AA218" s="37">
        <v>0</v>
      </c>
      <c r="AB218" s="37">
        <v>0</v>
      </c>
      <c r="AC218" s="37">
        <v>0</v>
      </c>
      <c r="AD218" s="37">
        <v>0</v>
      </c>
      <c r="AE218" s="37"/>
      <c r="AF218" s="37">
        <v>0</v>
      </c>
      <c r="AG218" s="37"/>
      <c r="AH218" s="37"/>
      <c r="AI218" s="37"/>
      <c r="AJ218" s="37">
        <v>0</v>
      </c>
      <c r="AK218" s="37"/>
      <c r="AL218" s="37"/>
      <c r="AM218" s="37"/>
      <c r="AN218" s="37">
        <v>0</v>
      </c>
      <c r="AO218" s="37"/>
      <c r="AP218" s="37">
        <v>0</v>
      </c>
      <c r="AQ218" s="37"/>
      <c r="AR218" s="37"/>
      <c r="AS218" s="37"/>
      <c r="AT218" s="37">
        <v>0</v>
      </c>
    </row>
    <row r="219" spans="1:46" ht="20.100000000000001" customHeight="1" x14ac:dyDescent="0.2">
      <c r="D219" s="38" t="s">
        <v>195</v>
      </c>
      <c r="F219" s="39">
        <v>0</v>
      </c>
      <c r="G219" s="40"/>
      <c r="H219" s="40"/>
      <c r="I219" s="40"/>
      <c r="J219" s="39">
        <v>0</v>
      </c>
      <c r="K219" s="39">
        <v>0</v>
      </c>
      <c r="L219" s="39">
        <v>0</v>
      </c>
      <c r="M219" s="40"/>
      <c r="N219" s="39">
        <v>0</v>
      </c>
      <c r="O219" s="40"/>
      <c r="P219" s="40"/>
      <c r="Q219" s="40"/>
      <c r="R219" s="39">
        <v>0</v>
      </c>
      <c r="S219" s="39">
        <v>0</v>
      </c>
      <c r="T219" s="39">
        <v>0</v>
      </c>
      <c r="U219" s="39">
        <v>0</v>
      </c>
      <c r="V219" s="40"/>
      <c r="W219" s="39">
        <v>0</v>
      </c>
      <c r="X219" s="39">
        <v>0</v>
      </c>
      <c r="Y219" s="39">
        <v>0</v>
      </c>
      <c r="Z219" s="39">
        <v>0</v>
      </c>
      <c r="AA219" s="39">
        <v>0</v>
      </c>
      <c r="AB219" s="39">
        <v>0</v>
      </c>
      <c r="AC219" s="39">
        <v>0</v>
      </c>
      <c r="AD219" s="39">
        <v>0</v>
      </c>
      <c r="AE219" s="40"/>
      <c r="AF219" s="39">
        <v>0</v>
      </c>
      <c r="AG219" s="40"/>
      <c r="AH219" s="40"/>
      <c r="AI219" s="40"/>
      <c r="AJ219" s="39">
        <v>0</v>
      </c>
      <c r="AK219" s="40"/>
      <c r="AL219" s="40"/>
      <c r="AM219" s="40"/>
      <c r="AN219" s="39">
        <v>0</v>
      </c>
      <c r="AO219" s="40"/>
      <c r="AP219" s="39">
        <v>0</v>
      </c>
      <c r="AQ219" s="40"/>
      <c r="AR219" s="40"/>
      <c r="AS219" s="40"/>
      <c r="AT219" s="39">
        <v>0</v>
      </c>
    </row>
    <row r="220" spans="1:46" ht="20.100000000000001" customHeight="1" x14ac:dyDescent="0.2">
      <c r="D220" s="2" t="s">
        <v>115</v>
      </c>
      <c r="F220" s="37">
        <v>0</v>
      </c>
      <c r="G220" s="37"/>
      <c r="H220" s="37"/>
      <c r="I220" s="37"/>
      <c r="J220" s="37">
        <v>0</v>
      </c>
      <c r="K220" s="37">
        <v>0</v>
      </c>
      <c r="L220" s="37">
        <v>0</v>
      </c>
      <c r="M220" s="37"/>
      <c r="N220" s="37">
        <v>0</v>
      </c>
      <c r="O220" s="37"/>
      <c r="P220" s="37"/>
      <c r="Q220" s="37"/>
      <c r="R220" s="37">
        <v>0</v>
      </c>
      <c r="S220" s="37">
        <v>0</v>
      </c>
      <c r="T220" s="37">
        <v>0</v>
      </c>
      <c r="U220" s="37">
        <v>0</v>
      </c>
      <c r="V220" s="37"/>
      <c r="W220" s="37">
        <v>0</v>
      </c>
      <c r="X220" s="37">
        <v>0</v>
      </c>
      <c r="Y220" s="37">
        <v>0</v>
      </c>
      <c r="Z220" s="37">
        <v>0</v>
      </c>
      <c r="AA220" s="37">
        <v>0</v>
      </c>
      <c r="AB220" s="37">
        <v>0</v>
      </c>
      <c r="AC220" s="37">
        <v>0</v>
      </c>
      <c r="AD220" s="37">
        <v>0</v>
      </c>
      <c r="AE220" s="37"/>
      <c r="AF220" s="37">
        <v>0</v>
      </c>
      <c r="AG220" s="37"/>
      <c r="AH220" s="37"/>
      <c r="AI220" s="37"/>
      <c r="AJ220" s="37">
        <v>0</v>
      </c>
      <c r="AK220" s="37"/>
      <c r="AL220" s="37"/>
      <c r="AM220" s="37"/>
      <c r="AN220" s="37">
        <v>0</v>
      </c>
      <c r="AO220" s="37"/>
      <c r="AP220" s="37">
        <v>0</v>
      </c>
      <c r="AQ220" s="37"/>
      <c r="AR220" s="37"/>
      <c r="AS220" s="37"/>
      <c r="AT220" s="37">
        <v>0</v>
      </c>
    </row>
    <row r="221" spans="1:46" ht="20.100000000000001" customHeight="1" x14ac:dyDescent="0.2">
      <c r="D221" s="38" t="s">
        <v>116</v>
      </c>
      <c r="F221" s="39">
        <v>0</v>
      </c>
      <c r="G221" s="40"/>
      <c r="H221" s="40"/>
      <c r="I221" s="40"/>
      <c r="J221" s="39">
        <v>0</v>
      </c>
      <c r="K221" s="39">
        <v>0</v>
      </c>
      <c r="L221" s="39">
        <v>0</v>
      </c>
      <c r="M221" s="40"/>
      <c r="N221" s="39">
        <v>0</v>
      </c>
      <c r="O221" s="40"/>
      <c r="P221" s="40"/>
      <c r="Q221" s="40"/>
      <c r="R221" s="39">
        <v>0</v>
      </c>
      <c r="S221" s="39">
        <v>0</v>
      </c>
      <c r="T221" s="39">
        <v>0</v>
      </c>
      <c r="U221" s="39">
        <v>0</v>
      </c>
      <c r="V221" s="40"/>
      <c r="W221" s="39">
        <v>0</v>
      </c>
      <c r="X221" s="39">
        <v>0</v>
      </c>
      <c r="Y221" s="39">
        <v>0</v>
      </c>
      <c r="Z221" s="39">
        <v>0</v>
      </c>
      <c r="AA221" s="39">
        <v>0</v>
      </c>
      <c r="AB221" s="39">
        <v>0</v>
      </c>
      <c r="AC221" s="39">
        <v>0</v>
      </c>
      <c r="AD221" s="39">
        <v>0</v>
      </c>
      <c r="AE221" s="40"/>
      <c r="AF221" s="39">
        <v>0</v>
      </c>
      <c r="AG221" s="40"/>
      <c r="AH221" s="40"/>
      <c r="AI221" s="40"/>
      <c r="AJ221" s="39">
        <v>0</v>
      </c>
      <c r="AK221" s="40"/>
      <c r="AL221" s="40"/>
      <c r="AM221" s="40"/>
      <c r="AN221" s="39">
        <v>0</v>
      </c>
      <c r="AO221" s="40"/>
      <c r="AP221" s="39">
        <v>0</v>
      </c>
      <c r="AQ221" s="40"/>
      <c r="AR221" s="40"/>
      <c r="AS221" s="40"/>
      <c r="AT221" s="39">
        <v>0</v>
      </c>
    </row>
    <row r="222" spans="1:46"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spans="1:46" s="1" customFormat="1" ht="20.100000000000001" customHeight="1" x14ac:dyDescent="0.2">
      <c r="A223" s="3"/>
      <c r="B223" s="6"/>
      <c r="C223" s="42" t="s">
        <v>196</v>
      </c>
      <c r="D223" s="42"/>
      <c r="E223" s="5"/>
      <c r="F223" s="44">
        <v>0</v>
      </c>
      <c r="G223" s="45"/>
      <c r="H223" s="45"/>
      <c r="I223" s="45"/>
      <c r="J223" s="44">
        <v>0</v>
      </c>
      <c r="K223" s="44">
        <v>0</v>
      </c>
      <c r="L223" s="44">
        <v>0</v>
      </c>
      <c r="M223" s="45"/>
      <c r="N223" s="44">
        <v>0</v>
      </c>
      <c r="O223" s="45"/>
      <c r="P223" s="45"/>
      <c r="Q223" s="45"/>
      <c r="R223" s="44">
        <v>0</v>
      </c>
      <c r="S223" s="44">
        <v>0</v>
      </c>
      <c r="T223" s="44">
        <v>0</v>
      </c>
      <c r="U223" s="44">
        <v>0</v>
      </c>
      <c r="V223" s="45"/>
      <c r="W223" s="44">
        <v>0</v>
      </c>
      <c r="X223" s="44">
        <v>0</v>
      </c>
      <c r="Y223" s="44">
        <v>0</v>
      </c>
      <c r="Z223" s="44">
        <v>0</v>
      </c>
      <c r="AA223" s="44">
        <v>0</v>
      </c>
      <c r="AB223" s="44">
        <v>0</v>
      </c>
      <c r="AC223" s="44">
        <v>0</v>
      </c>
      <c r="AD223" s="44">
        <v>0</v>
      </c>
      <c r="AE223" s="45"/>
      <c r="AF223" s="44">
        <v>0</v>
      </c>
      <c r="AG223" s="45"/>
      <c r="AH223" s="45"/>
      <c r="AI223" s="45"/>
      <c r="AJ223" s="44">
        <v>0</v>
      </c>
      <c r="AK223" s="45"/>
      <c r="AL223" s="45"/>
      <c r="AM223" s="45"/>
      <c r="AN223" s="44">
        <v>0</v>
      </c>
      <c r="AO223" s="45"/>
      <c r="AP223" s="44">
        <v>0</v>
      </c>
      <c r="AQ223" s="45"/>
      <c r="AR223" s="45"/>
      <c r="AS223" s="45"/>
      <c r="AT223" s="44">
        <v>0</v>
      </c>
    </row>
    <row r="224" spans="1:46"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spans="1:46"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spans="1:46" ht="20.100000000000001" customHeight="1" x14ac:dyDescent="0.2">
      <c r="D226" s="2" t="s">
        <v>192</v>
      </c>
      <c r="F226" s="37">
        <v>0</v>
      </c>
      <c r="G226" s="37"/>
      <c r="H226" s="37"/>
      <c r="I226" s="37"/>
      <c r="J226" s="37">
        <v>0</v>
      </c>
      <c r="K226" s="37">
        <v>0</v>
      </c>
      <c r="L226" s="37">
        <v>0</v>
      </c>
      <c r="M226" s="37"/>
      <c r="N226" s="37">
        <v>0</v>
      </c>
      <c r="O226" s="37"/>
      <c r="P226" s="37"/>
      <c r="Q226" s="37"/>
      <c r="R226" s="37">
        <v>0</v>
      </c>
      <c r="S226" s="37">
        <v>0</v>
      </c>
      <c r="T226" s="37">
        <v>0</v>
      </c>
      <c r="U226" s="37">
        <v>0</v>
      </c>
      <c r="V226" s="37"/>
      <c r="W226" s="37">
        <v>0</v>
      </c>
      <c r="X226" s="37">
        <v>0</v>
      </c>
      <c r="Y226" s="37">
        <v>0</v>
      </c>
      <c r="Z226" s="37">
        <v>0</v>
      </c>
      <c r="AA226" s="37">
        <v>0</v>
      </c>
      <c r="AB226" s="37">
        <v>0</v>
      </c>
      <c r="AC226" s="37">
        <v>0</v>
      </c>
      <c r="AD226" s="37">
        <v>0</v>
      </c>
      <c r="AE226" s="37"/>
      <c r="AF226" s="37">
        <v>0</v>
      </c>
      <c r="AG226" s="37"/>
      <c r="AH226" s="37"/>
      <c r="AI226" s="37"/>
      <c r="AJ226" s="37">
        <v>0</v>
      </c>
      <c r="AK226" s="37"/>
      <c r="AL226" s="37"/>
      <c r="AM226" s="37"/>
      <c r="AN226" s="37">
        <v>0</v>
      </c>
      <c r="AO226" s="37"/>
      <c r="AP226" s="37">
        <v>0</v>
      </c>
      <c r="AQ226" s="37"/>
      <c r="AR226" s="37"/>
      <c r="AS226" s="37"/>
      <c r="AT226" s="37">
        <v>0</v>
      </c>
    </row>
    <row r="227" spans="1:46" ht="20.100000000000001" customHeight="1" x14ac:dyDescent="0.2">
      <c r="D227" s="38" t="s">
        <v>99</v>
      </c>
      <c r="F227" s="39">
        <v>0</v>
      </c>
      <c r="G227" s="40"/>
      <c r="H227" s="40"/>
      <c r="I227" s="40"/>
      <c r="J227" s="39">
        <v>0</v>
      </c>
      <c r="K227" s="39">
        <v>0</v>
      </c>
      <c r="L227" s="39">
        <v>0</v>
      </c>
      <c r="M227" s="40"/>
      <c r="N227" s="39">
        <v>0</v>
      </c>
      <c r="O227" s="40"/>
      <c r="P227" s="40"/>
      <c r="Q227" s="40"/>
      <c r="R227" s="39">
        <v>0</v>
      </c>
      <c r="S227" s="39">
        <v>0</v>
      </c>
      <c r="T227" s="39">
        <v>0</v>
      </c>
      <c r="U227" s="39">
        <v>0</v>
      </c>
      <c r="V227" s="40"/>
      <c r="W227" s="39">
        <v>0</v>
      </c>
      <c r="X227" s="39">
        <v>0</v>
      </c>
      <c r="Y227" s="39">
        <v>0</v>
      </c>
      <c r="Z227" s="39">
        <v>0</v>
      </c>
      <c r="AA227" s="39">
        <v>0</v>
      </c>
      <c r="AB227" s="39">
        <v>0</v>
      </c>
      <c r="AC227" s="39">
        <v>0</v>
      </c>
      <c r="AD227" s="39">
        <v>0</v>
      </c>
      <c r="AE227" s="40"/>
      <c r="AF227" s="39">
        <v>0</v>
      </c>
      <c r="AG227" s="40"/>
      <c r="AH227" s="40"/>
      <c r="AI227" s="40"/>
      <c r="AJ227" s="39">
        <v>0</v>
      </c>
      <c r="AK227" s="40"/>
      <c r="AL227" s="40"/>
      <c r="AM227" s="40"/>
      <c r="AN227" s="39">
        <v>0</v>
      </c>
      <c r="AO227" s="40"/>
      <c r="AP227" s="39">
        <v>0</v>
      </c>
      <c r="AQ227" s="40"/>
      <c r="AR227" s="40"/>
      <c r="AS227" s="40"/>
      <c r="AT227" s="39">
        <v>0</v>
      </c>
    </row>
    <row r="228" spans="1:46"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spans="1:46" s="1" customFormat="1" ht="20.100000000000001" customHeight="1" x14ac:dyDescent="0.2">
      <c r="A229" s="3"/>
      <c r="B229" s="6"/>
      <c r="C229" s="42" t="s">
        <v>126</v>
      </c>
      <c r="D229" s="42"/>
      <c r="E229" s="5"/>
      <c r="F229" s="44">
        <v>0</v>
      </c>
      <c r="G229" s="45"/>
      <c r="H229" s="45"/>
      <c r="I229" s="45"/>
      <c r="J229" s="44">
        <v>0</v>
      </c>
      <c r="K229" s="44">
        <v>0</v>
      </c>
      <c r="L229" s="44">
        <v>0</v>
      </c>
      <c r="M229" s="45"/>
      <c r="N229" s="44">
        <v>0</v>
      </c>
      <c r="O229" s="45"/>
      <c r="P229" s="45"/>
      <c r="Q229" s="45"/>
      <c r="R229" s="44">
        <v>0</v>
      </c>
      <c r="S229" s="44">
        <v>0</v>
      </c>
      <c r="T229" s="44">
        <v>0</v>
      </c>
      <c r="U229" s="44">
        <v>0</v>
      </c>
      <c r="V229" s="45"/>
      <c r="W229" s="44">
        <v>0</v>
      </c>
      <c r="X229" s="44">
        <v>0</v>
      </c>
      <c r="Y229" s="44">
        <v>0</v>
      </c>
      <c r="Z229" s="44">
        <v>0</v>
      </c>
      <c r="AA229" s="44">
        <v>0</v>
      </c>
      <c r="AB229" s="44">
        <v>0</v>
      </c>
      <c r="AC229" s="44">
        <v>0</v>
      </c>
      <c r="AD229" s="44">
        <v>0</v>
      </c>
      <c r="AE229" s="45"/>
      <c r="AF229" s="44">
        <v>0</v>
      </c>
      <c r="AG229" s="45"/>
      <c r="AH229" s="45"/>
      <c r="AI229" s="45"/>
      <c r="AJ229" s="44">
        <v>0</v>
      </c>
      <c r="AK229" s="45"/>
      <c r="AL229" s="45"/>
      <c r="AM229" s="45"/>
      <c r="AN229" s="44">
        <v>0</v>
      </c>
      <c r="AO229" s="45"/>
      <c r="AP229" s="44">
        <v>0</v>
      </c>
      <c r="AQ229" s="45"/>
      <c r="AR229" s="45"/>
      <c r="AS229" s="45"/>
      <c r="AT229" s="44">
        <v>0</v>
      </c>
    </row>
    <row r="230" spans="1:46"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spans="1:46"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spans="1:46" ht="20.100000000000001" customHeight="1" x14ac:dyDescent="0.2">
      <c r="D232" s="2" t="s">
        <v>98</v>
      </c>
      <c r="F232" s="37">
        <v>61</v>
      </c>
      <c r="G232" s="37"/>
      <c r="H232" s="37"/>
      <c r="I232" s="37"/>
      <c r="J232" s="37">
        <v>452</v>
      </c>
      <c r="K232" s="37">
        <v>2</v>
      </c>
      <c r="L232" s="37">
        <v>6</v>
      </c>
      <c r="M232" s="37"/>
      <c r="N232" s="37">
        <v>460</v>
      </c>
      <c r="O232" s="37"/>
      <c r="P232" s="37"/>
      <c r="Q232" s="37"/>
      <c r="R232" s="37">
        <v>0</v>
      </c>
      <c r="S232" s="37">
        <v>14</v>
      </c>
      <c r="T232" s="37">
        <v>78</v>
      </c>
      <c r="U232" s="37">
        <v>19</v>
      </c>
      <c r="V232" s="37"/>
      <c r="W232" s="37">
        <v>112</v>
      </c>
      <c r="X232" s="37">
        <v>4</v>
      </c>
      <c r="Y232" s="37">
        <v>1</v>
      </c>
      <c r="Z232" s="37">
        <v>15</v>
      </c>
      <c r="AA232" s="37">
        <v>68</v>
      </c>
      <c r="AB232" s="37">
        <v>5</v>
      </c>
      <c r="AC232" s="37">
        <v>137</v>
      </c>
      <c r="AD232" s="37">
        <v>1</v>
      </c>
      <c r="AE232" s="37"/>
      <c r="AF232" s="37">
        <v>454</v>
      </c>
      <c r="AG232" s="37"/>
      <c r="AH232" s="37"/>
      <c r="AI232" s="37"/>
      <c r="AJ232" s="37">
        <v>67</v>
      </c>
      <c r="AK232" s="37"/>
      <c r="AL232" s="37"/>
      <c r="AM232" s="37"/>
      <c r="AN232" s="37">
        <v>0</v>
      </c>
      <c r="AO232" s="37"/>
      <c r="AP232" s="37">
        <v>0</v>
      </c>
      <c r="AQ232" s="37"/>
      <c r="AR232" s="37"/>
      <c r="AS232" s="37"/>
      <c r="AT232" s="37">
        <v>28</v>
      </c>
    </row>
    <row r="233" spans="1:46" ht="20.100000000000001" customHeight="1" x14ac:dyDescent="0.2">
      <c r="D233" s="38" t="s">
        <v>99</v>
      </c>
      <c r="F233" s="39">
        <v>26</v>
      </c>
      <c r="G233" s="40"/>
      <c r="H233" s="40"/>
      <c r="I233" s="40"/>
      <c r="J233" s="39">
        <v>438</v>
      </c>
      <c r="K233" s="39">
        <v>2</v>
      </c>
      <c r="L233" s="39">
        <v>2</v>
      </c>
      <c r="M233" s="40"/>
      <c r="N233" s="39">
        <v>442</v>
      </c>
      <c r="O233" s="40"/>
      <c r="P233" s="40"/>
      <c r="Q233" s="40"/>
      <c r="R233" s="39">
        <v>0</v>
      </c>
      <c r="S233" s="39">
        <v>4</v>
      </c>
      <c r="T233" s="39">
        <v>67</v>
      </c>
      <c r="U233" s="39">
        <v>18</v>
      </c>
      <c r="V233" s="40"/>
      <c r="W233" s="39">
        <v>103</v>
      </c>
      <c r="X233" s="39">
        <v>0</v>
      </c>
      <c r="Y233" s="39">
        <v>2</v>
      </c>
      <c r="Z233" s="39">
        <v>19</v>
      </c>
      <c r="AA233" s="39">
        <v>54</v>
      </c>
      <c r="AB233" s="39">
        <v>8</v>
      </c>
      <c r="AC233" s="39">
        <v>151</v>
      </c>
      <c r="AD233" s="39">
        <v>0</v>
      </c>
      <c r="AE233" s="40"/>
      <c r="AF233" s="39">
        <v>426</v>
      </c>
      <c r="AG233" s="40"/>
      <c r="AH233" s="40"/>
      <c r="AI233" s="40"/>
      <c r="AJ233" s="39">
        <v>42</v>
      </c>
      <c r="AK233" s="40"/>
      <c r="AL233" s="40"/>
      <c r="AM233" s="40"/>
      <c r="AN233" s="39">
        <v>0</v>
      </c>
      <c r="AO233" s="40"/>
      <c r="AP233" s="39">
        <v>0</v>
      </c>
      <c r="AQ233" s="40"/>
      <c r="AR233" s="40"/>
      <c r="AS233" s="40"/>
      <c r="AT233" s="39">
        <v>0</v>
      </c>
    </row>
    <row r="234" spans="1:46" ht="20.100000000000001" customHeight="1" x14ac:dyDescent="0.2">
      <c r="D234" s="2" t="s">
        <v>113</v>
      </c>
      <c r="F234" s="37">
        <v>83</v>
      </c>
      <c r="G234" s="37"/>
      <c r="H234" s="37"/>
      <c r="I234" s="37"/>
      <c r="J234" s="37">
        <v>447</v>
      </c>
      <c r="K234" s="37">
        <v>1</v>
      </c>
      <c r="L234" s="37">
        <v>1</v>
      </c>
      <c r="M234" s="37"/>
      <c r="N234" s="37">
        <v>449</v>
      </c>
      <c r="O234" s="37"/>
      <c r="P234" s="37"/>
      <c r="Q234" s="37"/>
      <c r="R234" s="37">
        <v>0</v>
      </c>
      <c r="S234" s="37">
        <v>10</v>
      </c>
      <c r="T234" s="37">
        <v>51</v>
      </c>
      <c r="U234" s="37">
        <v>14</v>
      </c>
      <c r="V234" s="37"/>
      <c r="W234" s="37">
        <v>134</v>
      </c>
      <c r="X234" s="37">
        <v>4</v>
      </c>
      <c r="Y234" s="37">
        <v>0</v>
      </c>
      <c r="Z234" s="37">
        <v>12</v>
      </c>
      <c r="AA234" s="37">
        <v>41</v>
      </c>
      <c r="AB234" s="37">
        <v>15</v>
      </c>
      <c r="AC234" s="37">
        <v>173</v>
      </c>
      <c r="AD234" s="37">
        <v>1</v>
      </c>
      <c r="AE234" s="37"/>
      <c r="AF234" s="37">
        <v>455</v>
      </c>
      <c r="AG234" s="37"/>
      <c r="AH234" s="37"/>
      <c r="AI234" s="37"/>
      <c r="AJ234" s="37">
        <v>77</v>
      </c>
      <c r="AK234" s="37"/>
      <c r="AL234" s="37"/>
      <c r="AM234" s="37"/>
      <c r="AN234" s="37">
        <v>0</v>
      </c>
      <c r="AO234" s="37"/>
      <c r="AP234" s="37">
        <v>0</v>
      </c>
      <c r="AQ234" s="37"/>
      <c r="AR234" s="37"/>
      <c r="AS234" s="37"/>
      <c r="AT234" s="37">
        <v>0</v>
      </c>
    </row>
    <row r="235" spans="1:46" ht="20.100000000000001" customHeight="1" x14ac:dyDescent="0.2">
      <c r="D235" s="38" t="s">
        <v>101</v>
      </c>
      <c r="F235" s="39">
        <v>58</v>
      </c>
      <c r="G235" s="40"/>
      <c r="H235" s="40"/>
      <c r="I235" s="40"/>
      <c r="J235" s="39">
        <v>447</v>
      </c>
      <c r="K235" s="39">
        <v>4</v>
      </c>
      <c r="L235" s="39">
        <v>3</v>
      </c>
      <c r="M235" s="40"/>
      <c r="N235" s="39">
        <v>454</v>
      </c>
      <c r="O235" s="40"/>
      <c r="P235" s="40"/>
      <c r="Q235" s="40"/>
      <c r="R235" s="39">
        <v>0</v>
      </c>
      <c r="S235" s="39">
        <v>6</v>
      </c>
      <c r="T235" s="39">
        <v>74</v>
      </c>
      <c r="U235" s="39">
        <v>19</v>
      </c>
      <c r="V235" s="40"/>
      <c r="W235" s="39">
        <v>116</v>
      </c>
      <c r="X235" s="39">
        <v>2</v>
      </c>
      <c r="Y235" s="39">
        <v>0</v>
      </c>
      <c r="Z235" s="39">
        <v>18</v>
      </c>
      <c r="AA235" s="39">
        <v>39</v>
      </c>
      <c r="AB235" s="39">
        <v>6</v>
      </c>
      <c r="AC235" s="39">
        <v>157</v>
      </c>
      <c r="AD235" s="39">
        <v>3</v>
      </c>
      <c r="AE235" s="40"/>
      <c r="AF235" s="39">
        <v>440</v>
      </c>
      <c r="AG235" s="40"/>
      <c r="AH235" s="40"/>
      <c r="AI235" s="40"/>
      <c r="AJ235" s="39">
        <v>72</v>
      </c>
      <c r="AK235" s="40"/>
      <c r="AL235" s="40"/>
      <c r="AM235" s="40"/>
      <c r="AN235" s="39">
        <v>0</v>
      </c>
      <c r="AO235" s="40"/>
      <c r="AP235" s="39">
        <v>0</v>
      </c>
      <c r="AQ235" s="40"/>
      <c r="AR235" s="40"/>
      <c r="AS235" s="40"/>
      <c r="AT235" s="39">
        <v>0</v>
      </c>
    </row>
    <row r="236" spans="1:46" ht="20.100000000000001" customHeight="1" x14ac:dyDescent="0.2">
      <c r="D236" s="41" t="s">
        <v>115</v>
      </c>
      <c r="F236" s="40">
        <v>40</v>
      </c>
      <c r="G236" s="40"/>
      <c r="H236" s="40"/>
      <c r="I236" s="40"/>
      <c r="J236" s="40">
        <v>447</v>
      </c>
      <c r="K236" s="40">
        <v>5</v>
      </c>
      <c r="L236" s="40">
        <v>3</v>
      </c>
      <c r="M236" s="40"/>
      <c r="N236" s="40">
        <v>455</v>
      </c>
      <c r="O236" s="40"/>
      <c r="P236" s="40"/>
      <c r="Q236" s="40"/>
      <c r="R236" s="40">
        <v>0</v>
      </c>
      <c r="S236" s="40">
        <v>12</v>
      </c>
      <c r="T236" s="40">
        <v>63</v>
      </c>
      <c r="U236" s="40">
        <v>37</v>
      </c>
      <c r="V236" s="40"/>
      <c r="W236" s="40">
        <v>115</v>
      </c>
      <c r="X236" s="40">
        <v>2</v>
      </c>
      <c r="Y236" s="40">
        <v>0</v>
      </c>
      <c r="Z236" s="40">
        <v>10</v>
      </c>
      <c r="AA236" s="40">
        <v>40</v>
      </c>
      <c r="AB236" s="40">
        <v>3</v>
      </c>
      <c r="AC236" s="40">
        <v>146</v>
      </c>
      <c r="AD236" s="40">
        <v>2</v>
      </c>
      <c r="AE236" s="40"/>
      <c r="AF236" s="40">
        <v>430</v>
      </c>
      <c r="AG236" s="40"/>
      <c r="AH236" s="40"/>
      <c r="AI236" s="40"/>
      <c r="AJ236" s="40">
        <v>65</v>
      </c>
      <c r="AK236" s="40"/>
      <c r="AL236" s="40"/>
      <c r="AM236" s="40"/>
      <c r="AN236" s="40">
        <v>0</v>
      </c>
      <c r="AO236" s="40"/>
      <c r="AP236" s="40">
        <v>0</v>
      </c>
      <c r="AQ236" s="40"/>
      <c r="AR236" s="40"/>
      <c r="AS236" s="40"/>
      <c r="AT236" s="40">
        <v>0</v>
      </c>
    </row>
    <row r="237" spans="1:46"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spans="1:46" s="1" customFormat="1" ht="20.100000000000001" customHeight="1" x14ac:dyDescent="0.2">
      <c r="A238" s="3"/>
      <c r="B238" s="6"/>
      <c r="C238" s="42" t="s">
        <v>198</v>
      </c>
      <c r="D238" s="42"/>
      <c r="E238" s="5"/>
      <c r="F238" s="44">
        <v>268</v>
      </c>
      <c r="G238" s="45"/>
      <c r="H238" s="45"/>
      <c r="I238" s="45"/>
      <c r="J238" s="44">
        <v>2231</v>
      </c>
      <c r="K238" s="44">
        <v>14</v>
      </c>
      <c r="L238" s="44">
        <v>15</v>
      </c>
      <c r="M238" s="45"/>
      <c r="N238" s="44">
        <v>2260</v>
      </c>
      <c r="O238" s="45"/>
      <c r="P238" s="45"/>
      <c r="Q238" s="45"/>
      <c r="R238" s="44">
        <v>0</v>
      </c>
      <c r="S238" s="44">
        <v>46</v>
      </c>
      <c r="T238" s="44">
        <v>333</v>
      </c>
      <c r="U238" s="44">
        <v>107</v>
      </c>
      <c r="V238" s="45"/>
      <c r="W238" s="44">
        <v>580</v>
      </c>
      <c r="X238" s="44">
        <v>12</v>
      </c>
      <c r="Y238" s="44">
        <v>3</v>
      </c>
      <c r="Z238" s="44">
        <v>74</v>
      </c>
      <c r="AA238" s="44">
        <v>242</v>
      </c>
      <c r="AB238" s="44">
        <v>37</v>
      </c>
      <c r="AC238" s="44">
        <v>764</v>
      </c>
      <c r="AD238" s="44">
        <v>7</v>
      </c>
      <c r="AE238" s="45"/>
      <c r="AF238" s="44">
        <v>2205</v>
      </c>
      <c r="AG238" s="45"/>
      <c r="AH238" s="45"/>
      <c r="AI238" s="45"/>
      <c r="AJ238" s="44">
        <v>323</v>
      </c>
      <c r="AK238" s="45"/>
      <c r="AL238" s="45"/>
      <c r="AM238" s="45"/>
      <c r="AN238" s="44">
        <v>0</v>
      </c>
      <c r="AO238" s="45"/>
      <c r="AP238" s="44">
        <v>0</v>
      </c>
      <c r="AQ238" s="45"/>
      <c r="AR238" s="45"/>
      <c r="AS238" s="45"/>
      <c r="AT238" s="44">
        <v>28</v>
      </c>
    </row>
    <row r="239" spans="1:46"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spans="1:46" s="1" customFormat="1" ht="20.100000000000001" customHeight="1" x14ac:dyDescent="0.25">
      <c r="A240" s="3"/>
      <c r="B240" s="49" t="s">
        <v>199</v>
      </c>
      <c r="C240" s="50"/>
      <c r="D240" s="50"/>
      <c r="E240" s="5"/>
      <c r="F240" s="51">
        <v>268</v>
      </c>
      <c r="G240" s="52"/>
      <c r="H240" s="52"/>
      <c r="I240" s="52"/>
      <c r="J240" s="51">
        <v>2231</v>
      </c>
      <c r="K240" s="51">
        <v>14</v>
      </c>
      <c r="L240" s="51">
        <v>15</v>
      </c>
      <c r="M240" s="52"/>
      <c r="N240" s="51">
        <v>2260</v>
      </c>
      <c r="O240" s="52"/>
      <c r="P240" s="52"/>
      <c r="Q240" s="52"/>
      <c r="R240" s="51">
        <v>0</v>
      </c>
      <c r="S240" s="51">
        <v>46</v>
      </c>
      <c r="T240" s="51">
        <v>333</v>
      </c>
      <c r="U240" s="51">
        <v>107</v>
      </c>
      <c r="V240" s="52"/>
      <c r="W240" s="51">
        <v>580</v>
      </c>
      <c r="X240" s="51">
        <v>12</v>
      </c>
      <c r="Y240" s="51">
        <v>3</v>
      </c>
      <c r="Z240" s="51">
        <v>74</v>
      </c>
      <c r="AA240" s="51">
        <v>242</v>
      </c>
      <c r="AB240" s="51">
        <v>37</v>
      </c>
      <c r="AC240" s="51">
        <v>764</v>
      </c>
      <c r="AD240" s="51">
        <v>7</v>
      </c>
      <c r="AE240" s="52"/>
      <c r="AF240" s="51">
        <v>2205</v>
      </c>
      <c r="AG240" s="52"/>
      <c r="AH240" s="52"/>
      <c r="AI240" s="52"/>
      <c r="AJ240" s="51">
        <v>323</v>
      </c>
      <c r="AK240" s="52"/>
      <c r="AL240" s="52"/>
      <c r="AM240" s="52"/>
      <c r="AN240" s="51">
        <v>0</v>
      </c>
      <c r="AO240" s="52"/>
      <c r="AP240" s="51">
        <v>0</v>
      </c>
      <c r="AQ240" s="52"/>
      <c r="AR240" s="52"/>
      <c r="AS240" s="52"/>
      <c r="AT240" s="51">
        <v>28</v>
      </c>
    </row>
    <row r="241" spans="2:46"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spans="2:46"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spans="2:46"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spans="2:46" ht="20.100000000000001" customHeight="1" x14ac:dyDescent="0.2">
      <c r="D244" s="2" t="s">
        <v>201</v>
      </c>
      <c r="F244" s="37">
        <v>111</v>
      </c>
      <c r="G244" s="37"/>
      <c r="H244" s="37"/>
      <c r="I244" s="37"/>
      <c r="J244" s="37">
        <v>361</v>
      </c>
      <c r="K244" s="37">
        <v>0</v>
      </c>
      <c r="L244" s="37">
        <v>10</v>
      </c>
      <c r="M244" s="37"/>
      <c r="N244" s="37">
        <v>371</v>
      </c>
      <c r="O244" s="37"/>
      <c r="P244" s="37"/>
      <c r="Q244" s="37"/>
      <c r="R244" s="37">
        <v>0</v>
      </c>
      <c r="S244" s="37">
        <v>3</v>
      </c>
      <c r="T244" s="37">
        <v>22</v>
      </c>
      <c r="U244" s="37">
        <v>15</v>
      </c>
      <c r="V244" s="37"/>
      <c r="W244" s="37">
        <v>163</v>
      </c>
      <c r="X244" s="37">
        <v>4</v>
      </c>
      <c r="Y244" s="37">
        <v>0</v>
      </c>
      <c r="Z244" s="37">
        <v>21</v>
      </c>
      <c r="AA244" s="37">
        <v>34</v>
      </c>
      <c r="AB244" s="37">
        <v>6</v>
      </c>
      <c r="AC244" s="37">
        <v>172</v>
      </c>
      <c r="AD244" s="37">
        <v>0</v>
      </c>
      <c r="AE244" s="37"/>
      <c r="AF244" s="37">
        <v>440</v>
      </c>
      <c r="AG244" s="37"/>
      <c r="AH244" s="37"/>
      <c r="AI244" s="37"/>
      <c r="AJ244" s="37">
        <v>42</v>
      </c>
      <c r="AK244" s="37"/>
      <c r="AL244" s="37"/>
      <c r="AM244" s="37"/>
      <c r="AN244" s="37">
        <v>0</v>
      </c>
      <c r="AO244" s="37"/>
      <c r="AP244" s="37">
        <v>0</v>
      </c>
      <c r="AQ244" s="37"/>
      <c r="AR244" s="37"/>
      <c r="AS244" s="37"/>
      <c r="AT244" s="37">
        <v>50</v>
      </c>
    </row>
    <row r="245" spans="2:46" ht="20.100000000000001" customHeight="1" x14ac:dyDescent="0.2">
      <c r="D245" s="38" t="s">
        <v>202</v>
      </c>
      <c r="F245" s="39">
        <v>17</v>
      </c>
      <c r="G245" s="40"/>
      <c r="H245" s="40"/>
      <c r="I245" s="40"/>
      <c r="J245" s="39">
        <v>319</v>
      </c>
      <c r="K245" s="39">
        <v>5</v>
      </c>
      <c r="L245" s="39">
        <v>1</v>
      </c>
      <c r="M245" s="40"/>
      <c r="N245" s="39">
        <v>325</v>
      </c>
      <c r="O245" s="40"/>
      <c r="P245" s="40"/>
      <c r="Q245" s="40"/>
      <c r="R245" s="39">
        <v>0</v>
      </c>
      <c r="S245" s="39">
        <v>3</v>
      </c>
      <c r="T245" s="39">
        <v>20</v>
      </c>
      <c r="U245" s="39">
        <v>28</v>
      </c>
      <c r="V245" s="40"/>
      <c r="W245" s="39">
        <v>83</v>
      </c>
      <c r="X245" s="39">
        <v>0</v>
      </c>
      <c r="Y245" s="39">
        <v>0</v>
      </c>
      <c r="Z245" s="39">
        <v>15</v>
      </c>
      <c r="AA245" s="39">
        <v>19</v>
      </c>
      <c r="AB245" s="39">
        <v>3</v>
      </c>
      <c r="AC245" s="39">
        <v>149</v>
      </c>
      <c r="AD245" s="39">
        <v>1</v>
      </c>
      <c r="AE245" s="40"/>
      <c r="AF245" s="39">
        <v>321</v>
      </c>
      <c r="AG245" s="40"/>
      <c r="AH245" s="40"/>
      <c r="AI245" s="40"/>
      <c r="AJ245" s="39">
        <v>21</v>
      </c>
      <c r="AK245" s="40"/>
      <c r="AL245" s="40"/>
      <c r="AM245" s="40"/>
      <c r="AN245" s="39">
        <v>0</v>
      </c>
      <c r="AO245" s="40"/>
      <c r="AP245" s="39">
        <v>0</v>
      </c>
      <c r="AQ245" s="40"/>
      <c r="AR245" s="40"/>
      <c r="AS245" s="40"/>
      <c r="AT245" s="39">
        <v>3</v>
      </c>
    </row>
    <row r="246" spans="2:46" ht="20.100000000000001" customHeight="1" x14ac:dyDescent="0.2">
      <c r="D246" s="2" t="s">
        <v>203</v>
      </c>
      <c r="F246" s="37">
        <v>46</v>
      </c>
      <c r="G246" s="37"/>
      <c r="H246" s="37"/>
      <c r="I246" s="37"/>
      <c r="J246" s="37">
        <v>312</v>
      </c>
      <c r="K246" s="37">
        <v>2</v>
      </c>
      <c r="L246" s="37">
        <v>2</v>
      </c>
      <c r="M246" s="37"/>
      <c r="N246" s="37">
        <v>316</v>
      </c>
      <c r="O246" s="37"/>
      <c r="P246" s="37"/>
      <c r="Q246" s="37"/>
      <c r="R246" s="37">
        <v>1</v>
      </c>
      <c r="S246" s="37">
        <v>6</v>
      </c>
      <c r="T246" s="37">
        <v>13</v>
      </c>
      <c r="U246" s="37">
        <v>17</v>
      </c>
      <c r="V246" s="37"/>
      <c r="W246" s="37">
        <v>145</v>
      </c>
      <c r="X246" s="37">
        <v>0</v>
      </c>
      <c r="Y246" s="37">
        <v>0</v>
      </c>
      <c r="Z246" s="37">
        <v>13</v>
      </c>
      <c r="AA246" s="37">
        <v>30</v>
      </c>
      <c r="AB246" s="37">
        <v>2</v>
      </c>
      <c r="AC246" s="37">
        <v>112</v>
      </c>
      <c r="AD246" s="37">
        <v>1</v>
      </c>
      <c r="AE246" s="37"/>
      <c r="AF246" s="37">
        <v>340</v>
      </c>
      <c r="AG246" s="37"/>
      <c r="AH246" s="37"/>
      <c r="AI246" s="37"/>
      <c r="AJ246" s="37">
        <v>22</v>
      </c>
      <c r="AK246" s="37"/>
      <c r="AL246" s="37"/>
      <c r="AM246" s="37"/>
      <c r="AN246" s="37">
        <v>0</v>
      </c>
      <c r="AO246" s="37"/>
      <c r="AP246" s="37">
        <v>0</v>
      </c>
      <c r="AQ246" s="37"/>
      <c r="AR246" s="37"/>
      <c r="AS246" s="37"/>
      <c r="AT246" s="37">
        <v>0</v>
      </c>
    </row>
    <row r="247" spans="2:46" ht="20.100000000000001" customHeight="1" x14ac:dyDescent="0.2">
      <c r="D247" s="38" t="s">
        <v>204</v>
      </c>
      <c r="F247" s="39">
        <v>1</v>
      </c>
      <c r="G247" s="40"/>
      <c r="H247" s="40"/>
      <c r="I247" s="40"/>
      <c r="J247" s="39">
        <v>27</v>
      </c>
      <c r="K247" s="39">
        <v>0</v>
      </c>
      <c r="L247" s="39">
        <v>1</v>
      </c>
      <c r="M247" s="40"/>
      <c r="N247" s="39">
        <v>28</v>
      </c>
      <c r="O247" s="40"/>
      <c r="P247" s="40"/>
      <c r="Q247" s="40"/>
      <c r="R247" s="39">
        <v>0</v>
      </c>
      <c r="S247" s="39">
        <v>0</v>
      </c>
      <c r="T247" s="39">
        <v>3</v>
      </c>
      <c r="U247" s="39">
        <v>1</v>
      </c>
      <c r="V247" s="40"/>
      <c r="W247" s="39">
        <v>13</v>
      </c>
      <c r="X247" s="39">
        <v>0</v>
      </c>
      <c r="Y247" s="39">
        <v>0</v>
      </c>
      <c r="Z247" s="39">
        <v>1</v>
      </c>
      <c r="AA247" s="39">
        <v>0</v>
      </c>
      <c r="AB247" s="39">
        <v>1</v>
      </c>
      <c r="AC247" s="39">
        <v>6</v>
      </c>
      <c r="AD247" s="39">
        <v>0</v>
      </c>
      <c r="AE247" s="40"/>
      <c r="AF247" s="39">
        <v>25</v>
      </c>
      <c r="AG247" s="40"/>
      <c r="AH247" s="40"/>
      <c r="AI247" s="40"/>
      <c r="AJ247" s="39">
        <v>4</v>
      </c>
      <c r="AK247" s="40"/>
      <c r="AL247" s="40"/>
      <c r="AM247" s="40"/>
      <c r="AN247" s="39">
        <v>0</v>
      </c>
      <c r="AO247" s="40"/>
      <c r="AP247" s="39">
        <v>0</v>
      </c>
      <c r="AQ247" s="40"/>
      <c r="AR247" s="40"/>
      <c r="AS247" s="40"/>
      <c r="AT247" s="39">
        <v>0</v>
      </c>
    </row>
    <row r="248" spans="2:46" ht="20.100000000000001" customHeight="1" x14ac:dyDescent="0.2">
      <c r="D248" s="2" t="s">
        <v>205</v>
      </c>
      <c r="F248" s="37">
        <v>6</v>
      </c>
      <c r="G248" s="37"/>
      <c r="H248" s="37"/>
      <c r="I248" s="37"/>
      <c r="J248" s="37">
        <v>29</v>
      </c>
      <c r="K248" s="37">
        <v>0</v>
      </c>
      <c r="L248" s="37">
        <v>1</v>
      </c>
      <c r="M248" s="37"/>
      <c r="N248" s="37">
        <v>30</v>
      </c>
      <c r="O248" s="37"/>
      <c r="P248" s="37"/>
      <c r="Q248" s="37"/>
      <c r="R248" s="37">
        <v>0</v>
      </c>
      <c r="S248" s="37">
        <v>0</v>
      </c>
      <c r="T248" s="37">
        <v>5</v>
      </c>
      <c r="U248" s="37">
        <v>1</v>
      </c>
      <c r="V248" s="37"/>
      <c r="W248" s="37">
        <v>13</v>
      </c>
      <c r="X248" s="37">
        <v>1</v>
      </c>
      <c r="Y248" s="37">
        <v>0</v>
      </c>
      <c r="Z248" s="37">
        <v>0</v>
      </c>
      <c r="AA248" s="37">
        <v>0</v>
      </c>
      <c r="AB248" s="37">
        <v>0</v>
      </c>
      <c r="AC248" s="37">
        <v>11</v>
      </c>
      <c r="AD248" s="37">
        <v>1</v>
      </c>
      <c r="AE248" s="37"/>
      <c r="AF248" s="37">
        <v>32</v>
      </c>
      <c r="AG248" s="37"/>
      <c r="AH248" s="37"/>
      <c r="AI248" s="37"/>
      <c r="AJ248" s="37">
        <v>4</v>
      </c>
      <c r="AK248" s="37"/>
      <c r="AL248" s="37"/>
      <c r="AM248" s="37"/>
      <c r="AN248" s="37">
        <v>0</v>
      </c>
      <c r="AO248" s="37"/>
      <c r="AP248" s="37">
        <v>0</v>
      </c>
      <c r="AQ248" s="37"/>
      <c r="AR248" s="37"/>
      <c r="AS248" s="37"/>
      <c r="AT248" s="37">
        <v>0</v>
      </c>
    </row>
    <row r="249" spans="2:46" ht="20.100000000000001" customHeight="1" x14ac:dyDescent="0.2">
      <c r="D249" s="38" t="s">
        <v>206</v>
      </c>
      <c r="F249" s="39">
        <v>5</v>
      </c>
      <c r="G249" s="40"/>
      <c r="H249" s="40"/>
      <c r="I249" s="40"/>
      <c r="J249" s="39">
        <v>24</v>
      </c>
      <c r="K249" s="39">
        <v>0</v>
      </c>
      <c r="L249" s="39">
        <v>0</v>
      </c>
      <c r="M249" s="40"/>
      <c r="N249" s="39">
        <v>24</v>
      </c>
      <c r="O249" s="40"/>
      <c r="P249" s="40"/>
      <c r="Q249" s="40"/>
      <c r="R249" s="39">
        <v>0</v>
      </c>
      <c r="S249" s="39">
        <v>0</v>
      </c>
      <c r="T249" s="39">
        <v>3</v>
      </c>
      <c r="U249" s="39">
        <v>0</v>
      </c>
      <c r="V249" s="40"/>
      <c r="W249" s="39">
        <v>7</v>
      </c>
      <c r="X249" s="39">
        <v>1</v>
      </c>
      <c r="Y249" s="39">
        <v>0</v>
      </c>
      <c r="Z249" s="39">
        <v>0</v>
      </c>
      <c r="AA249" s="39">
        <v>5</v>
      </c>
      <c r="AB249" s="39">
        <v>0</v>
      </c>
      <c r="AC249" s="39">
        <v>7</v>
      </c>
      <c r="AD249" s="39">
        <v>0</v>
      </c>
      <c r="AE249" s="40"/>
      <c r="AF249" s="39">
        <v>23</v>
      </c>
      <c r="AG249" s="40"/>
      <c r="AH249" s="40"/>
      <c r="AI249" s="40"/>
      <c r="AJ249" s="39">
        <v>6</v>
      </c>
      <c r="AK249" s="40"/>
      <c r="AL249" s="40"/>
      <c r="AM249" s="40"/>
      <c r="AN249" s="39">
        <v>0</v>
      </c>
      <c r="AO249" s="40"/>
      <c r="AP249" s="39">
        <v>0</v>
      </c>
      <c r="AQ249" s="40"/>
      <c r="AR249" s="40"/>
      <c r="AS249" s="40"/>
      <c r="AT249" s="39">
        <v>0</v>
      </c>
    </row>
    <row r="250" spans="2:46" ht="20.100000000000001" customHeight="1" x14ac:dyDescent="0.2">
      <c r="D250" s="2" t="s">
        <v>207</v>
      </c>
      <c r="F250" s="37">
        <v>25</v>
      </c>
      <c r="G250" s="37"/>
      <c r="H250" s="37"/>
      <c r="I250" s="37"/>
      <c r="J250" s="37">
        <v>119</v>
      </c>
      <c r="K250" s="37">
        <v>1</v>
      </c>
      <c r="L250" s="37">
        <v>1</v>
      </c>
      <c r="M250" s="37"/>
      <c r="N250" s="37">
        <v>121</v>
      </c>
      <c r="O250" s="37"/>
      <c r="P250" s="37"/>
      <c r="Q250" s="37"/>
      <c r="R250" s="37">
        <v>0</v>
      </c>
      <c r="S250" s="37">
        <v>7</v>
      </c>
      <c r="T250" s="37">
        <v>5</v>
      </c>
      <c r="U250" s="37">
        <v>4</v>
      </c>
      <c r="V250" s="37"/>
      <c r="W250" s="37">
        <v>37</v>
      </c>
      <c r="X250" s="37">
        <v>0</v>
      </c>
      <c r="Y250" s="37">
        <v>0</v>
      </c>
      <c r="Z250" s="37">
        <v>1</v>
      </c>
      <c r="AA250" s="37">
        <v>6</v>
      </c>
      <c r="AB250" s="37">
        <v>1</v>
      </c>
      <c r="AC250" s="37">
        <v>55</v>
      </c>
      <c r="AD250" s="37">
        <v>0</v>
      </c>
      <c r="AE250" s="37"/>
      <c r="AF250" s="37">
        <v>116</v>
      </c>
      <c r="AG250" s="37"/>
      <c r="AH250" s="37"/>
      <c r="AI250" s="37"/>
      <c r="AJ250" s="37">
        <v>30</v>
      </c>
      <c r="AK250" s="37"/>
      <c r="AL250" s="37"/>
      <c r="AM250" s="37"/>
      <c r="AN250" s="37">
        <v>0</v>
      </c>
      <c r="AO250" s="37"/>
      <c r="AP250" s="37">
        <v>0</v>
      </c>
      <c r="AQ250" s="37"/>
      <c r="AR250" s="37"/>
      <c r="AS250" s="37"/>
      <c r="AT250" s="37">
        <v>0</v>
      </c>
    </row>
    <row r="251" spans="2:46" ht="20.100000000000001" customHeight="1" x14ac:dyDescent="0.2">
      <c r="D251" s="38" t="s">
        <v>208</v>
      </c>
      <c r="F251" s="39">
        <v>24</v>
      </c>
      <c r="G251" s="40"/>
      <c r="H251" s="40"/>
      <c r="I251" s="40"/>
      <c r="J251" s="39">
        <v>123</v>
      </c>
      <c r="K251" s="39">
        <v>1</v>
      </c>
      <c r="L251" s="39">
        <v>1</v>
      </c>
      <c r="M251" s="40"/>
      <c r="N251" s="39">
        <v>125</v>
      </c>
      <c r="O251" s="40"/>
      <c r="P251" s="40"/>
      <c r="Q251" s="40"/>
      <c r="R251" s="39">
        <v>0</v>
      </c>
      <c r="S251" s="39">
        <v>8</v>
      </c>
      <c r="T251" s="39">
        <v>3</v>
      </c>
      <c r="U251" s="39">
        <v>6</v>
      </c>
      <c r="V251" s="40"/>
      <c r="W251" s="39">
        <v>57</v>
      </c>
      <c r="X251" s="39">
        <v>2</v>
      </c>
      <c r="Y251" s="39">
        <v>0</v>
      </c>
      <c r="Z251" s="39">
        <v>6</v>
      </c>
      <c r="AA251" s="39">
        <v>11</v>
      </c>
      <c r="AB251" s="39">
        <v>2</v>
      </c>
      <c r="AC251" s="39">
        <v>37</v>
      </c>
      <c r="AD251" s="39">
        <v>0</v>
      </c>
      <c r="AE251" s="40"/>
      <c r="AF251" s="39">
        <v>132</v>
      </c>
      <c r="AG251" s="40"/>
      <c r="AH251" s="40"/>
      <c r="AI251" s="40"/>
      <c r="AJ251" s="39">
        <v>17</v>
      </c>
      <c r="AK251" s="40"/>
      <c r="AL251" s="40"/>
      <c r="AM251" s="40"/>
      <c r="AN251" s="39">
        <v>0</v>
      </c>
      <c r="AO251" s="40"/>
      <c r="AP251" s="39">
        <v>0</v>
      </c>
      <c r="AQ251" s="40"/>
      <c r="AR251" s="40"/>
      <c r="AS251" s="40"/>
      <c r="AT251" s="39">
        <v>0</v>
      </c>
    </row>
    <row r="252" spans="2:46" ht="20.100000000000001" customHeight="1" x14ac:dyDescent="0.2">
      <c r="D252" s="2" t="s">
        <v>209</v>
      </c>
      <c r="F252" s="37">
        <v>4</v>
      </c>
      <c r="G252" s="37"/>
      <c r="H252" s="37"/>
      <c r="I252" s="37"/>
      <c r="J252" s="37">
        <v>25</v>
      </c>
      <c r="K252" s="37">
        <v>0</v>
      </c>
      <c r="L252" s="37">
        <v>2</v>
      </c>
      <c r="M252" s="37"/>
      <c r="N252" s="37">
        <v>27</v>
      </c>
      <c r="O252" s="37"/>
      <c r="P252" s="37"/>
      <c r="Q252" s="37"/>
      <c r="R252" s="37">
        <v>0</v>
      </c>
      <c r="S252" s="37">
        <v>0</v>
      </c>
      <c r="T252" s="37">
        <v>5</v>
      </c>
      <c r="U252" s="37">
        <v>0</v>
      </c>
      <c r="V252" s="37"/>
      <c r="W252" s="37">
        <v>7</v>
      </c>
      <c r="X252" s="37">
        <v>0</v>
      </c>
      <c r="Y252" s="37">
        <v>0</v>
      </c>
      <c r="Z252" s="37">
        <v>3</v>
      </c>
      <c r="AA252" s="37">
        <v>6</v>
      </c>
      <c r="AB252" s="37">
        <v>1</v>
      </c>
      <c r="AC252" s="37">
        <v>3</v>
      </c>
      <c r="AD252" s="37">
        <v>0</v>
      </c>
      <c r="AE252" s="37"/>
      <c r="AF252" s="37">
        <v>25</v>
      </c>
      <c r="AG252" s="37"/>
      <c r="AH252" s="37"/>
      <c r="AI252" s="37"/>
      <c r="AJ252" s="37">
        <v>6</v>
      </c>
      <c r="AK252" s="37"/>
      <c r="AL252" s="37"/>
      <c r="AM252" s="37"/>
      <c r="AN252" s="37">
        <v>0</v>
      </c>
      <c r="AO252" s="37"/>
      <c r="AP252" s="37">
        <v>0</v>
      </c>
      <c r="AQ252" s="37"/>
      <c r="AR252" s="37"/>
      <c r="AS252" s="37"/>
      <c r="AT252" s="37">
        <v>0</v>
      </c>
    </row>
    <row r="253" spans="2:46" ht="20.100000000000001" customHeight="1" x14ac:dyDescent="0.2">
      <c r="D253" s="38" t="s">
        <v>210</v>
      </c>
      <c r="F253" s="39">
        <v>86</v>
      </c>
      <c r="G253" s="40"/>
      <c r="H253" s="40"/>
      <c r="I253" s="40"/>
      <c r="J253" s="39">
        <v>370</v>
      </c>
      <c r="K253" s="39">
        <v>5</v>
      </c>
      <c r="L253" s="39">
        <v>3</v>
      </c>
      <c r="M253" s="40"/>
      <c r="N253" s="39">
        <v>378</v>
      </c>
      <c r="O253" s="40"/>
      <c r="P253" s="40"/>
      <c r="Q253" s="40"/>
      <c r="R253" s="39">
        <v>0</v>
      </c>
      <c r="S253" s="39">
        <v>1</v>
      </c>
      <c r="T253" s="39">
        <v>14</v>
      </c>
      <c r="U253" s="39">
        <v>8</v>
      </c>
      <c r="V253" s="40"/>
      <c r="W253" s="39">
        <v>124</v>
      </c>
      <c r="X253" s="39">
        <v>2</v>
      </c>
      <c r="Y253" s="39">
        <v>0</v>
      </c>
      <c r="Z253" s="39">
        <v>18</v>
      </c>
      <c r="AA253" s="39">
        <v>33</v>
      </c>
      <c r="AB253" s="39">
        <v>6</v>
      </c>
      <c r="AC253" s="39">
        <v>187</v>
      </c>
      <c r="AD253" s="39">
        <v>0</v>
      </c>
      <c r="AE253" s="40"/>
      <c r="AF253" s="39">
        <v>393</v>
      </c>
      <c r="AG253" s="40"/>
      <c r="AH253" s="40"/>
      <c r="AI253" s="40"/>
      <c r="AJ253" s="39">
        <v>71</v>
      </c>
      <c r="AK253" s="40"/>
      <c r="AL253" s="40"/>
      <c r="AM253" s="40"/>
      <c r="AN253" s="39">
        <v>0</v>
      </c>
      <c r="AO253" s="40"/>
      <c r="AP253" s="39">
        <v>0</v>
      </c>
      <c r="AQ253" s="40"/>
      <c r="AR253" s="40"/>
      <c r="AS253" s="40"/>
      <c r="AT253" s="39">
        <v>5</v>
      </c>
    </row>
    <row r="254" spans="2:46" ht="20.100000000000001" customHeight="1" x14ac:dyDescent="0.2">
      <c r="D254" s="2" t="s">
        <v>211</v>
      </c>
      <c r="F254" s="37">
        <v>0</v>
      </c>
      <c r="G254" s="37"/>
      <c r="H254" s="37"/>
      <c r="I254" s="37"/>
      <c r="J254" s="37">
        <v>37</v>
      </c>
      <c r="K254" s="37">
        <v>0</v>
      </c>
      <c r="L254" s="37">
        <v>0</v>
      </c>
      <c r="M254" s="37"/>
      <c r="N254" s="37">
        <v>37</v>
      </c>
      <c r="O254" s="37"/>
      <c r="P254" s="37"/>
      <c r="Q254" s="37"/>
      <c r="R254" s="37">
        <v>0</v>
      </c>
      <c r="S254" s="37">
        <v>0</v>
      </c>
      <c r="T254" s="37">
        <v>6</v>
      </c>
      <c r="U254" s="37">
        <v>2</v>
      </c>
      <c r="V254" s="37"/>
      <c r="W254" s="37">
        <v>3</v>
      </c>
      <c r="X254" s="37">
        <v>0</v>
      </c>
      <c r="Y254" s="37">
        <v>0</v>
      </c>
      <c r="Z254" s="37">
        <v>0</v>
      </c>
      <c r="AA254" s="37">
        <v>0</v>
      </c>
      <c r="AB254" s="37">
        <v>0</v>
      </c>
      <c r="AC254" s="37">
        <v>2</v>
      </c>
      <c r="AD254" s="37">
        <v>0</v>
      </c>
      <c r="AE254" s="37"/>
      <c r="AF254" s="37">
        <v>13</v>
      </c>
      <c r="AG254" s="37"/>
      <c r="AH254" s="37"/>
      <c r="AI254" s="37"/>
      <c r="AJ254" s="37">
        <v>24</v>
      </c>
      <c r="AK254" s="37"/>
      <c r="AL254" s="37"/>
      <c r="AM254" s="37"/>
      <c r="AN254" s="37">
        <v>0</v>
      </c>
      <c r="AO254" s="37"/>
      <c r="AP254" s="37">
        <v>0</v>
      </c>
      <c r="AQ254" s="37"/>
      <c r="AR254" s="37"/>
      <c r="AS254" s="37"/>
      <c r="AT254" s="37">
        <v>0</v>
      </c>
    </row>
    <row r="255" spans="2:46" ht="20.100000000000001" customHeight="1" x14ac:dyDescent="0.2">
      <c r="D255" s="38" t="s">
        <v>212</v>
      </c>
      <c r="F255" s="39">
        <v>0</v>
      </c>
      <c r="G255" s="40"/>
      <c r="H255" s="40"/>
      <c r="I255" s="40"/>
      <c r="J255" s="39">
        <v>44</v>
      </c>
      <c r="K255" s="39">
        <v>0</v>
      </c>
      <c r="L255" s="39">
        <v>0</v>
      </c>
      <c r="M255" s="40"/>
      <c r="N255" s="39">
        <v>44</v>
      </c>
      <c r="O255" s="40"/>
      <c r="P255" s="40"/>
      <c r="Q255" s="40"/>
      <c r="R255" s="39">
        <v>0</v>
      </c>
      <c r="S255" s="39">
        <v>0</v>
      </c>
      <c r="T255" s="39">
        <v>5</v>
      </c>
      <c r="U255" s="39">
        <v>0</v>
      </c>
      <c r="V255" s="40"/>
      <c r="W255" s="39">
        <v>0</v>
      </c>
      <c r="X255" s="39">
        <v>0</v>
      </c>
      <c r="Y255" s="39">
        <v>0</v>
      </c>
      <c r="Z255" s="39">
        <v>0</v>
      </c>
      <c r="AA255" s="39">
        <v>0</v>
      </c>
      <c r="AB255" s="39">
        <v>0</v>
      </c>
      <c r="AC255" s="39">
        <v>3</v>
      </c>
      <c r="AD255" s="39">
        <v>0</v>
      </c>
      <c r="AE255" s="40"/>
      <c r="AF255" s="39">
        <v>8</v>
      </c>
      <c r="AG255" s="40"/>
      <c r="AH255" s="40"/>
      <c r="AI255" s="40"/>
      <c r="AJ255" s="39">
        <v>36</v>
      </c>
      <c r="AK255" s="40"/>
      <c r="AL255" s="40"/>
      <c r="AM255" s="40"/>
      <c r="AN255" s="39">
        <v>0</v>
      </c>
      <c r="AO255" s="40"/>
      <c r="AP255" s="39">
        <v>0</v>
      </c>
      <c r="AQ255" s="40"/>
      <c r="AR255" s="40"/>
      <c r="AS255" s="40"/>
      <c r="AT255" s="39">
        <v>0</v>
      </c>
    </row>
    <row r="256" spans="2:46"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spans="1:46" s="1" customFormat="1" ht="20.100000000000001" customHeight="1" x14ac:dyDescent="0.2">
      <c r="A257" s="3"/>
      <c r="B257" s="6"/>
      <c r="C257" s="42" t="s">
        <v>180</v>
      </c>
      <c r="D257" s="42"/>
      <c r="E257" s="5"/>
      <c r="F257" s="44">
        <v>325</v>
      </c>
      <c r="G257" s="45"/>
      <c r="H257" s="45"/>
      <c r="I257" s="45"/>
      <c r="J257" s="44">
        <v>1790</v>
      </c>
      <c r="K257" s="44">
        <v>14</v>
      </c>
      <c r="L257" s="44">
        <v>22</v>
      </c>
      <c r="M257" s="45"/>
      <c r="N257" s="44">
        <v>1826</v>
      </c>
      <c r="O257" s="45"/>
      <c r="P257" s="45"/>
      <c r="Q257" s="45"/>
      <c r="R257" s="44">
        <v>1</v>
      </c>
      <c r="S257" s="44">
        <v>28</v>
      </c>
      <c r="T257" s="44">
        <v>104</v>
      </c>
      <c r="U257" s="44">
        <v>82</v>
      </c>
      <c r="V257" s="45"/>
      <c r="W257" s="44">
        <v>652</v>
      </c>
      <c r="X257" s="44">
        <v>10</v>
      </c>
      <c r="Y257" s="44">
        <v>0</v>
      </c>
      <c r="Z257" s="44">
        <v>78</v>
      </c>
      <c r="AA257" s="44">
        <v>144</v>
      </c>
      <c r="AB257" s="44">
        <v>22</v>
      </c>
      <c r="AC257" s="44">
        <v>744</v>
      </c>
      <c r="AD257" s="44">
        <v>3</v>
      </c>
      <c r="AE257" s="45"/>
      <c r="AF257" s="44">
        <v>1868</v>
      </c>
      <c r="AG257" s="45"/>
      <c r="AH257" s="45"/>
      <c r="AI257" s="45"/>
      <c r="AJ257" s="44">
        <v>283</v>
      </c>
      <c r="AK257" s="45"/>
      <c r="AL257" s="45"/>
      <c r="AM257" s="45"/>
      <c r="AN257" s="44">
        <v>0</v>
      </c>
      <c r="AO257" s="45"/>
      <c r="AP257" s="44">
        <v>0</v>
      </c>
      <c r="AQ257" s="45"/>
      <c r="AR257" s="45"/>
      <c r="AS257" s="45"/>
      <c r="AT257" s="44">
        <v>58</v>
      </c>
    </row>
    <row r="258" spans="1:46"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row>
    <row r="259" spans="1:46" s="1" customFormat="1" ht="20.100000000000001" customHeight="1" x14ac:dyDescent="0.25">
      <c r="A259" s="3"/>
      <c r="B259" s="49" t="s">
        <v>213</v>
      </c>
      <c r="C259" s="50"/>
      <c r="D259" s="50"/>
      <c r="E259" s="5"/>
      <c r="F259" s="51">
        <v>325</v>
      </c>
      <c r="G259" s="52"/>
      <c r="H259" s="52"/>
      <c r="I259" s="52"/>
      <c r="J259" s="51">
        <v>1790</v>
      </c>
      <c r="K259" s="51">
        <v>14</v>
      </c>
      <c r="L259" s="51">
        <v>22</v>
      </c>
      <c r="M259" s="52"/>
      <c r="N259" s="51">
        <v>1826</v>
      </c>
      <c r="O259" s="52"/>
      <c r="P259" s="52"/>
      <c r="Q259" s="52"/>
      <c r="R259" s="51">
        <v>1</v>
      </c>
      <c r="S259" s="51">
        <v>28</v>
      </c>
      <c r="T259" s="51">
        <v>104</v>
      </c>
      <c r="U259" s="51">
        <v>82</v>
      </c>
      <c r="V259" s="52"/>
      <c r="W259" s="51">
        <v>652</v>
      </c>
      <c r="X259" s="51">
        <v>10</v>
      </c>
      <c r="Y259" s="51">
        <v>0</v>
      </c>
      <c r="Z259" s="51">
        <v>78</v>
      </c>
      <c r="AA259" s="51">
        <v>144</v>
      </c>
      <c r="AB259" s="51">
        <v>22</v>
      </c>
      <c r="AC259" s="51">
        <v>744</v>
      </c>
      <c r="AD259" s="51">
        <v>3</v>
      </c>
      <c r="AE259" s="52"/>
      <c r="AF259" s="51">
        <v>1868</v>
      </c>
      <c r="AG259" s="52"/>
      <c r="AH259" s="52"/>
      <c r="AI259" s="52"/>
      <c r="AJ259" s="51">
        <v>283</v>
      </c>
      <c r="AK259" s="52"/>
      <c r="AL259" s="52"/>
      <c r="AM259" s="52"/>
      <c r="AN259" s="51">
        <v>0</v>
      </c>
      <c r="AO259" s="52"/>
      <c r="AP259" s="51">
        <v>0</v>
      </c>
      <c r="AQ259" s="52"/>
      <c r="AR259" s="52"/>
      <c r="AS259" s="52"/>
      <c r="AT259" s="51">
        <v>58</v>
      </c>
    </row>
    <row r="260" spans="1:46"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spans="1:46"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spans="1:46"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spans="1:46" ht="20.100000000000001" customHeight="1" x14ac:dyDescent="0.2">
      <c r="D263" s="2" t="s">
        <v>215</v>
      </c>
      <c r="F263" s="37">
        <v>0</v>
      </c>
      <c r="G263" s="37"/>
      <c r="H263" s="37"/>
      <c r="I263" s="37"/>
      <c r="J263" s="37">
        <v>1</v>
      </c>
      <c r="K263" s="37">
        <v>0</v>
      </c>
      <c r="L263" s="37">
        <v>0</v>
      </c>
      <c r="M263" s="37"/>
      <c r="N263" s="37">
        <v>1</v>
      </c>
      <c r="O263" s="37"/>
      <c r="P263" s="37"/>
      <c r="Q263" s="37"/>
      <c r="R263" s="37">
        <v>0</v>
      </c>
      <c r="S263" s="37">
        <v>0</v>
      </c>
      <c r="T263" s="37">
        <v>0</v>
      </c>
      <c r="U263" s="37">
        <v>0</v>
      </c>
      <c r="V263" s="37"/>
      <c r="W263" s="37">
        <v>7</v>
      </c>
      <c r="X263" s="37">
        <v>0</v>
      </c>
      <c r="Y263" s="37">
        <v>0</v>
      </c>
      <c r="Z263" s="37">
        <v>0</v>
      </c>
      <c r="AA263" s="37">
        <v>2</v>
      </c>
      <c r="AB263" s="37">
        <v>0</v>
      </c>
      <c r="AC263" s="37">
        <v>8</v>
      </c>
      <c r="AD263" s="37">
        <v>0</v>
      </c>
      <c r="AE263" s="37"/>
      <c r="AF263" s="37">
        <v>17</v>
      </c>
      <c r="AG263" s="37"/>
      <c r="AH263" s="37"/>
      <c r="AI263" s="37"/>
      <c r="AJ263" s="37">
        <v>1</v>
      </c>
      <c r="AK263" s="37"/>
      <c r="AL263" s="37"/>
      <c r="AM263" s="37"/>
      <c r="AN263" s="37">
        <v>17</v>
      </c>
      <c r="AO263" s="37"/>
      <c r="AP263" s="37">
        <v>0</v>
      </c>
      <c r="AQ263" s="37"/>
      <c r="AR263" s="37"/>
      <c r="AS263" s="37"/>
      <c r="AT263" s="37">
        <v>0</v>
      </c>
    </row>
    <row r="264" spans="1:46" ht="20.100000000000001" customHeight="1" x14ac:dyDescent="0.2">
      <c r="D264" s="38" t="s">
        <v>216</v>
      </c>
      <c r="F264" s="39">
        <v>0</v>
      </c>
      <c r="G264" s="40"/>
      <c r="H264" s="40"/>
      <c r="I264" s="40"/>
      <c r="J264" s="39">
        <v>0</v>
      </c>
      <c r="K264" s="39">
        <v>0</v>
      </c>
      <c r="L264" s="39">
        <v>0</v>
      </c>
      <c r="M264" s="40"/>
      <c r="N264" s="39">
        <v>0</v>
      </c>
      <c r="O264" s="40"/>
      <c r="P264" s="40"/>
      <c r="Q264" s="40"/>
      <c r="R264" s="39">
        <v>0</v>
      </c>
      <c r="S264" s="39">
        <v>1</v>
      </c>
      <c r="T264" s="39">
        <v>0</v>
      </c>
      <c r="U264" s="39">
        <v>1</v>
      </c>
      <c r="V264" s="40"/>
      <c r="W264" s="39">
        <v>13</v>
      </c>
      <c r="X264" s="39">
        <v>0</v>
      </c>
      <c r="Y264" s="39">
        <v>0</v>
      </c>
      <c r="Z264" s="39">
        <v>1</v>
      </c>
      <c r="AA264" s="39">
        <v>1</v>
      </c>
      <c r="AB264" s="39">
        <v>0</v>
      </c>
      <c r="AC264" s="39">
        <v>13</v>
      </c>
      <c r="AD264" s="39">
        <v>0</v>
      </c>
      <c r="AE264" s="40"/>
      <c r="AF264" s="39">
        <v>30</v>
      </c>
      <c r="AG264" s="40"/>
      <c r="AH264" s="40"/>
      <c r="AI264" s="40"/>
      <c r="AJ264" s="39">
        <v>1</v>
      </c>
      <c r="AK264" s="40"/>
      <c r="AL264" s="40"/>
      <c r="AM264" s="40"/>
      <c r="AN264" s="39">
        <v>31</v>
      </c>
      <c r="AO264" s="40"/>
      <c r="AP264" s="39">
        <v>0</v>
      </c>
      <c r="AQ264" s="40"/>
      <c r="AR264" s="40"/>
      <c r="AS264" s="40"/>
      <c r="AT264" s="39">
        <v>0</v>
      </c>
    </row>
    <row r="265" spans="1:46" ht="20.100000000000001" customHeight="1" x14ac:dyDescent="0.2">
      <c r="D265" s="2" t="s">
        <v>217</v>
      </c>
      <c r="F265" s="37">
        <v>0</v>
      </c>
      <c r="G265" s="37"/>
      <c r="H265" s="37"/>
      <c r="I265" s="37"/>
      <c r="J265" s="37">
        <v>2</v>
      </c>
      <c r="K265" s="37">
        <v>0</v>
      </c>
      <c r="L265" s="37">
        <v>0</v>
      </c>
      <c r="M265" s="37"/>
      <c r="N265" s="37">
        <v>2</v>
      </c>
      <c r="O265" s="37"/>
      <c r="P265" s="37"/>
      <c r="Q265" s="37"/>
      <c r="R265" s="37">
        <v>0</v>
      </c>
      <c r="S265" s="37">
        <v>1</v>
      </c>
      <c r="T265" s="37">
        <v>1</v>
      </c>
      <c r="U265" s="37">
        <v>0</v>
      </c>
      <c r="V265" s="37"/>
      <c r="W265" s="37">
        <v>5</v>
      </c>
      <c r="X265" s="37">
        <v>0</v>
      </c>
      <c r="Y265" s="37">
        <v>0</v>
      </c>
      <c r="Z265" s="37">
        <v>3</v>
      </c>
      <c r="AA265" s="37">
        <v>0</v>
      </c>
      <c r="AB265" s="37">
        <v>1</v>
      </c>
      <c r="AC265" s="37">
        <v>31</v>
      </c>
      <c r="AD265" s="37">
        <v>0</v>
      </c>
      <c r="AE265" s="37"/>
      <c r="AF265" s="37">
        <v>42</v>
      </c>
      <c r="AG265" s="37"/>
      <c r="AH265" s="37"/>
      <c r="AI265" s="37"/>
      <c r="AJ265" s="37">
        <v>0</v>
      </c>
      <c r="AK265" s="37"/>
      <c r="AL265" s="37"/>
      <c r="AM265" s="37"/>
      <c r="AN265" s="37">
        <v>40</v>
      </c>
      <c r="AO265" s="37"/>
      <c r="AP265" s="37">
        <v>0</v>
      </c>
      <c r="AQ265" s="37"/>
      <c r="AR265" s="37"/>
      <c r="AS265" s="37"/>
      <c r="AT265" s="37">
        <v>0</v>
      </c>
    </row>
    <row r="266" spans="1:46" ht="20.100000000000001" customHeight="1" x14ac:dyDescent="0.2">
      <c r="D266" s="38" t="s">
        <v>218</v>
      </c>
      <c r="F266" s="39">
        <v>0</v>
      </c>
      <c r="G266" s="40"/>
      <c r="H266" s="40"/>
      <c r="I266" s="40"/>
      <c r="J266" s="39">
        <v>0</v>
      </c>
      <c r="K266" s="39">
        <v>0</v>
      </c>
      <c r="L266" s="39">
        <v>0</v>
      </c>
      <c r="M266" s="40"/>
      <c r="N266" s="39">
        <v>0</v>
      </c>
      <c r="O266" s="40"/>
      <c r="P266" s="40"/>
      <c r="Q266" s="40"/>
      <c r="R266" s="39">
        <v>0</v>
      </c>
      <c r="S266" s="39">
        <v>0</v>
      </c>
      <c r="T266" s="39">
        <v>0</v>
      </c>
      <c r="U266" s="39">
        <v>0</v>
      </c>
      <c r="V266" s="40"/>
      <c r="W266" s="39">
        <v>0</v>
      </c>
      <c r="X266" s="39">
        <v>0</v>
      </c>
      <c r="Y266" s="39">
        <v>0</v>
      </c>
      <c r="Z266" s="39">
        <v>0</v>
      </c>
      <c r="AA266" s="39">
        <v>0</v>
      </c>
      <c r="AB266" s="39">
        <v>0</v>
      </c>
      <c r="AC266" s="39">
        <v>0</v>
      </c>
      <c r="AD266" s="39">
        <v>0</v>
      </c>
      <c r="AE266" s="40"/>
      <c r="AF266" s="39">
        <v>0</v>
      </c>
      <c r="AG266" s="40"/>
      <c r="AH266" s="40"/>
      <c r="AI266" s="40"/>
      <c r="AJ266" s="39">
        <v>0</v>
      </c>
      <c r="AK266" s="40"/>
      <c r="AL266" s="40"/>
      <c r="AM266" s="40"/>
      <c r="AN266" s="39">
        <v>0</v>
      </c>
      <c r="AO266" s="40"/>
      <c r="AP266" s="39">
        <v>0</v>
      </c>
      <c r="AQ266" s="40"/>
      <c r="AR266" s="40"/>
      <c r="AS266" s="40"/>
      <c r="AT266" s="39">
        <v>0</v>
      </c>
    </row>
    <row r="267" spans="1:46" ht="20.100000000000001" customHeight="1" x14ac:dyDescent="0.2">
      <c r="D267" s="2" t="s">
        <v>219</v>
      </c>
      <c r="F267" s="37">
        <v>0</v>
      </c>
      <c r="G267" s="37"/>
      <c r="H267" s="37"/>
      <c r="I267" s="37"/>
      <c r="J267" s="37">
        <v>0</v>
      </c>
      <c r="K267" s="37">
        <v>0</v>
      </c>
      <c r="L267" s="37">
        <v>0</v>
      </c>
      <c r="M267" s="37"/>
      <c r="N267" s="37">
        <v>0</v>
      </c>
      <c r="O267" s="37"/>
      <c r="P267" s="37"/>
      <c r="Q267" s="37"/>
      <c r="R267" s="37">
        <v>0</v>
      </c>
      <c r="S267" s="37">
        <v>0</v>
      </c>
      <c r="T267" s="37">
        <v>0</v>
      </c>
      <c r="U267" s="37">
        <v>0</v>
      </c>
      <c r="V267" s="37"/>
      <c r="W267" s="37">
        <v>0</v>
      </c>
      <c r="X267" s="37">
        <v>0</v>
      </c>
      <c r="Y267" s="37">
        <v>0</v>
      </c>
      <c r="Z267" s="37">
        <v>0</v>
      </c>
      <c r="AA267" s="37">
        <v>0</v>
      </c>
      <c r="AB267" s="37">
        <v>0</v>
      </c>
      <c r="AC267" s="37">
        <v>0</v>
      </c>
      <c r="AD267" s="37">
        <v>0</v>
      </c>
      <c r="AE267" s="37"/>
      <c r="AF267" s="37">
        <v>0</v>
      </c>
      <c r="AG267" s="37"/>
      <c r="AH267" s="37"/>
      <c r="AI267" s="37"/>
      <c r="AJ267" s="37">
        <v>0</v>
      </c>
      <c r="AK267" s="37"/>
      <c r="AL267" s="37"/>
      <c r="AM267" s="37"/>
      <c r="AN267" s="37">
        <v>0</v>
      </c>
      <c r="AO267" s="37"/>
      <c r="AP267" s="37">
        <v>0</v>
      </c>
      <c r="AQ267" s="37"/>
      <c r="AR267" s="37"/>
      <c r="AS267" s="37"/>
      <c r="AT267" s="37">
        <v>0</v>
      </c>
    </row>
    <row r="268" spans="1:46"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spans="1:46" ht="20.100000000000001" customHeight="1" x14ac:dyDescent="0.2">
      <c r="C269" s="42" t="s">
        <v>112</v>
      </c>
      <c r="D269" s="42"/>
      <c r="F269" s="44">
        <v>0</v>
      </c>
      <c r="G269" s="45"/>
      <c r="H269" s="45"/>
      <c r="I269" s="45"/>
      <c r="J269" s="44">
        <v>3</v>
      </c>
      <c r="K269" s="44">
        <v>0</v>
      </c>
      <c r="L269" s="44">
        <v>0</v>
      </c>
      <c r="M269" s="45"/>
      <c r="N269" s="44">
        <v>3</v>
      </c>
      <c r="O269" s="45"/>
      <c r="P269" s="45"/>
      <c r="Q269" s="45"/>
      <c r="R269" s="44">
        <v>0</v>
      </c>
      <c r="S269" s="44">
        <v>2</v>
      </c>
      <c r="T269" s="44">
        <v>1</v>
      </c>
      <c r="U269" s="44">
        <v>1</v>
      </c>
      <c r="V269" s="45"/>
      <c r="W269" s="44">
        <v>25</v>
      </c>
      <c r="X269" s="44">
        <v>0</v>
      </c>
      <c r="Y269" s="44">
        <v>0</v>
      </c>
      <c r="Z269" s="44">
        <v>4</v>
      </c>
      <c r="AA269" s="44">
        <v>3</v>
      </c>
      <c r="AB269" s="44">
        <v>1</v>
      </c>
      <c r="AC269" s="44">
        <v>52</v>
      </c>
      <c r="AD269" s="44">
        <v>0</v>
      </c>
      <c r="AE269" s="45"/>
      <c r="AF269" s="44">
        <v>89</v>
      </c>
      <c r="AG269" s="45"/>
      <c r="AH269" s="45"/>
      <c r="AI269" s="45"/>
      <c r="AJ269" s="44">
        <v>2</v>
      </c>
      <c r="AK269" s="45"/>
      <c r="AL269" s="45"/>
      <c r="AM269" s="45"/>
      <c r="AN269" s="44">
        <v>88</v>
      </c>
      <c r="AO269" s="45"/>
      <c r="AP269" s="44">
        <v>0</v>
      </c>
      <c r="AQ269" s="45"/>
      <c r="AR269" s="45"/>
      <c r="AS269" s="45"/>
      <c r="AT269" s="44">
        <v>0</v>
      </c>
    </row>
    <row r="270" spans="1:46"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spans="1:46"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spans="1:46" ht="20.100000000000001" customHeight="1" x14ac:dyDescent="0.2">
      <c r="D272" s="2" t="s">
        <v>221</v>
      </c>
      <c r="F272" s="37">
        <v>0</v>
      </c>
      <c r="G272" s="37"/>
      <c r="H272" s="37"/>
      <c r="I272" s="37"/>
      <c r="J272" s="37">
        <v>309</v>
      </c>
      <c r="K272" s="37">
        <v>3</v>
      </c>
      <c r="L272" s="37">
        <v>2</v>
      </c>
      <c r="M272" s="37"/>
      <c r="N272" s="37">
        <v>314</v>
      </c>
      <c r="O272" s="37"/>
      <c r="P272" s="37"/>
      <c r="Q272" s="37"/>
      <c r="R272" s="37">
        <v>0</v>
      </c>
      <c r="S272" s="37">
        <v>3</v>
      </c>
      <c r="T272" s="37">
        <v>17</v>
      </c>
      <c r="U272" s="37">
        <v>8</v>
      </c>
      <c r="V272" s="37"/>
      <c r="W272" s="37">
        <v>75</v>
      </c>
      <c r="X272" s="37">
        <v>0</v>
      </c>
      <c r="Y272" s="37">
        <v>0</v>
      </c>
      <c r="Z272" s="37">
        <v>0</v>
      </c>
      <c r="AA272" s="37">
        <v>14</v>
      </c>
      <c r="AB272" s="37">
        <v>1</v>
      </c>
      <c r="AC272" s="37">
        <v>172</v>
      </c>
      <c r="AD272" s="37">
        <v>0</v>
      </c>
      <c r="AE272" s="37"/>
      <c r="AF272" s="37">
        <v>290</v>
      </c>
      <c r="AG272" s="37"/>
      <c r="AH272" s="37"/>
      <c r="AI272" s="37"/>
      <c r="AJ272" s="37">
        <v>58</v>
      </c>
      <c r="AK272" s="37"/>
      <c r="AL272" s="37"/>
      <c r="AM272" s="37"/>
      <c r="AN272" s="37">
        <v>34</v>
      </c>
      <c r="AO272" s="37"/>
      <c r="AP272" s="37">
        <v>0</v>
      </c>
      <c r="AQ272" s="37"/>
      <c r="AR272" s="37"/>
      <c r="AS272" s="37"/>
      <c r="AT272" s="37">
        <v>0</v>
      </c>
    </row>
    <row r="273" spans="3:46" ht="20.100000000000001" customHeight="1" x14ac:dyDescent="0.2">
      <c r="D273" s="38" t="s">
        <v>222</v>
      </c>
      <c r="F273" s="39">
        <v>0</v>
      </c>
      <c r="G273" s="40"/>
      <c r="H273" s="40"/>
      <c r="I273" s="40"/>
      <c r="J273" s="39">
        <v>306</v>
      </c>
      <c r="K273" s="39">
        <v>2</v>
      </c>
      <c r="L273" s="39">
        <v>0</v>
      </c>
      <c r="M273" s="40"/>
      <c r="N273" s="39">
        <v>308</v>
      </c>
      <c r="O273" s="40"/>
      <c r="P273" s="40"/>
      <c r="Q273" s="40"/>
      <c r="R273" s="39">
        <v>0</v>
      </c>
      <c r="S273" s="39">
        <v>3</v>
      </c>
      <c r="T273" s="39">
        <v>13</v>
      </c>
      <c r="U273" s="39">
        <v>11</v>
      </c>
      <c r="V273" s="40"/>
      <c r="W273" s="39">
        <v>69</v>
      </c>
      <c r="X273" s="39">
        <v>0</v>
      </c>
      <c r="Y273" s="39">
        <v>0</v>
      </c>
      <c r="Z273" s="39">
        <v>3</v>
      </c>
      <c r="AA273" s="39">
        <v>15</v>
      </c>
      <c r="AB273" s="39">
        <v>3</v>
      </c>
      <c r="AC273" s="39">
        <v>118</v>
      </c>
      <c r="AD273" s="39">
        <v>0</v>
      </c>
      <c r="AE273" s="40"/>
      <c r="AF273" s="39">
        <v>235</v>
      </c>
      <c r="AG273" s="40"/>
      <c r="AH273" s="40"/>
      <c r="AI273" s="40"/>
      <c r="AJ273" s="39">
        <v>154</v>
      </c>
      <c r="AK273" s="40"/>
      <c r="AL273" s="40"/>
      <c r="AM273" s="40"/>
      <c r="AN273" s="39">
        <v>81</v>
      </c>
      <c r="AO273" s="40"/>
      <c r="AP273" s="39">
        <v>0</v>
      </c>
      <c r="AQ273" s="40"/>
      <c r="AR273" s="40"/>
      <c r="AS273" s="40"/>
      <c r="AT273" s="39">
        <v>18</v>
      </c>
    </row>
    <row r="274" spans="3:46" ht="20.100000000000001" customHeight="1" x14ac:dyDescent="0.2">
      <c r="D274" s="2" t="s">
        <v>223</v>
      </c>
      <c r="F274" s="37">
        <v>0</v>
      </c>
      <c r="G274" s="37"/>
      <c r="H274" s="37"/>
      <c r="I274" s="37"/>
      <c r="J274" s="37">
        <v>306</v>
      </c>
      <c r="K274" s="37">
        <v>1</v>
      </c>
      <c r="L274" s="37">
        <v>2</v>
      </c>
      <c r="M274" s="37"/>
      <c r="N274" s="37">
        <v>309</v>
      </c>
      <c r="O274" s="37"/>
      <c r="P274" s="37"/>
      <c r="Q274" s="37"/>
      <c r="R274" s="37">
        <v>0</v>
      </c>
      <c r="S274" s="37">
        <v>3</v>
      </c>
      <c r="T274" s="37">
        <v>10</v>
      </c>
      <c r="U274" s="37">
        <v>15</v>
      </c>
      <c r="V274" s="37"/>
      <c r="W274" s="37">
        <v>62</v>
      </c>
      <c r="X274" s="37">
        <v>0</v>
      </c>
      <c r="Y274" s="37">
        <v>0</v>
      </c>
      <c r="Z274" s="37">
        <v>12</v>
      </c>
      <c r="AA274" s="37">
        <v>6</v>
      </c>
      <c r="AB274" s="37">
        <v>2</v>
      </c>
      <c r="AC274" s="37">
        <v>172</v>
      </c>
      <c r="AD274" s="37">
        <v>0</v>
      </c>
      <c r="AE274" s="37"/>
      <c r="AF274" s="37">
        <v>282</v>
      </c>
      <c r="AG274" s="37"/>
      <c r="AH274" s="37"/>
      <c r="AI274" s="37"/>
      <c r="AJ274" s="37">
        <v>84</v>
      </c>
      <c r="AK274" s="37"/>
      <c r="AL274" s="37"/>
      <c r="AM274" s="37"/>
      <c r="AN274" s="37">
        <v>57</v>
      </c>
      <c r="AO274" s="37"/>
      <c r="AP274" s="37">
        <v>0</v>
      </c>
      <c r="AQ274" s="37"/>
      <c r="AR274" s="37"/>
      <c r="AS274" s="37"/>
      <c r="AT274" s="37">
        <v>10</v>
      </c>
    </row>
    <row r="275" spans="3:46" ht="20.100000000000001" customHeight="1" x14ac:dyDescent="0.2">
      <c r="D275" s="38" t="s">
        <v>224</v>
      </c>
      <c r="F275" s="39">
        <v>0</v>
      </c>
      <c r="G275" s="40"/>
      <c r="H275" s="40"/>
      <c r="I275" s="40"/>
      <c r="J275" s="39">
        <v>311</v>
      </c>
      <c r="K275" s="39">
        <v>0</v>
      </c>
      <c r="L275" s="39">
        <v>0</v>
      </c>
      <c r="M275" s="40"/>
      <c r="N275" s="39">
        <v>311</v>
      </c>
      <c r="O275" s="40"/>
      <c r="P275" s="40"/>
      <c r="Q275" s="40"/>
      <c r="R275" s="39">
        <v>0</v>
      </c>
      <c r="S275" s="39">
        <v>3</v>
      </c>
      <c r="T275" s="39">
        <v>9</v>
      </c>
      <c r="U275" s="39">
        <v>12</v>
      </c>
      <c r="V275" s="40"/>
      <c r="W275" s="39">
        <v>59</v>
      </c>
      <c r="X275" s="39">
        <v>0</v>
      </c>
      <c r="Y275" s="39">
        <v>0</v>
      </c>
      <c r="Z275" s="39">
        <v>16</v>
      </c>
      <c r="AA275" s="39">
        <v>9</v>
      </c>
      <c r="AB275" s="39">
        <v>1</v>
      </c>
      <c r="AC275" s="39">
        <v>138</v>
      </c>
      <c r="AD275" s="39">
        <v>0</v>
      </c>
      <c r="AE275" s="40"/>
      <c r="AF275" s="39">
        <v>247</v>
      </c>
      <c r="AG275" s="40"/>
      <c r="AH275" s="40"/>
      <c r="AI275" s="40"/>
      <c r="AJ275" s="39">
        <v>122</v>
      </c>
      <c r="AK275" s="40"/>
      <c r="AL275" s="40"/>
      <c r="AM275" s="40"/>
      <c r="AN275" s="39">
        <v>58</v>
      </c>
      <c r="AO275" s="40"/>
      <c r="AP275" s="39">
        <v>0</v>
      </c>
      <c r="AQ275" s="40"/>
      <c r="AR275" s="40"/>
      <c r="AS275" s="40"/>
      <c r="AT275" s="39">
        <v>3</v>
      </c>
    </row>
    <row r="276" spans="3:46" ht="20.100000000000001" customHeight="1" x14ac:dyDescent="0.2">
      <c r="D276" s="2" t="s">
        <v>225</v>
      </c>
      <c r="F276" s="37">
        <v>0</v>
      </c>
      <c r="G276" s="37"/>
      <c r="H276" s="37"/>
      <c r="I276" s="37"/>
      <c r="J276" s="37">
        <v>319</v>
      </c>
      <c r="K276" s="37">
        <v>0</v>
      </c>
      <c r="L276" s="37">
        <v>1</v>
      </c>
      <c r="M276" s="37"/>
      <c r="N276" s="37">
        <v>320</v>
      </c>
      <c r="O276" s="37"/>
      <c r="P276" s="37"/>
      <c r="Q276" s="37"/>
      <c r="R276" s="37">
        <v>0</v>
      </c>
      <c r="S276" s="37">
        <v>1</v>
      </c>
      <c r="T276" s="37">
        <v>20</v>
      </c>
      <c r="U276" s="37">
        <v>5</v>
      </c>
      <c r="V276" s="37"/>
      <c r="W276" s="37">
        <v>78</v>
      </c>
      <c r="X276" s="37">
        <v>0</v>
      </c>
      <c r="Y276" s="37">
        <v>1</v>
      </c>
      <c r="Z276" s="37">
        <v>13</v>
      </c>
      <c r="AA276" s="37">
        <v>33</v>
      </c>
      <c r="AB276" s="37">
        <v>2</v>
      </c>
      <c r="AC276" s="37">
        <v>117</v>
      </c>
      <c r="AD276" s="37">
        <v>0</v>
      </c>
      <c r="AE276" s="37"/>
      <c r="AF276" s="37">
        <v>270</v>
      </c>
      <c r="AG276" s="37"/>
      <c r="AH276" s="37"/>
      <c r="AI276" s="37"/>
      <c r="AJ276" s="37">
        <v>80</v>
      </c>
      <c r="AK276" s="37"/>
      <c r="AL276" s="37"/>
      <c r="AM276" s="37"/>
      <c r="AN276" s="37">
        <v>30</v>
      </c>
      <c r="AO276" s="37"/>
      <c r="AP276" s="37">
        <v>0</v>
      </c>
      <c r="AQ276" s="37"/>
      <c r="AR276" s="37"/>
      <c r="AS276" s="37"/>
      <c r="AT276" s="37">
        <v>0</v>
      </c>
    </row>
    <row r="277" spans="3:46" ht="20.100000000000001" customHeight="1" x14ac:dyDescent="0.2">
      <c r="D277" s="38" t="s">
        <v>226</v>
      </c>
      <c r="F277" s="39">
        <v>0</v>
      </c>
      <c r="G277" s="40"/>
      <c r="H277" s="40"/>
      <c r="I277" s="40"/>
      <c r="J277" s="39">
        <v>303</v>
      </c>
      <c r="K277" s="39">
        <v>5</v>
      </c>
      <c r="L277" s="39">
        <v>1</v>
      </c>
      <c r="M277" s="40"/>
      <c r="N277" s="39">
        <v>309</v>
      </c>
      <c r="O277" s="40"/>
      <c r="P277" s="40"/>
      <c r="Q277" s="40"/>
      <c r="R277" s="39">
        <v>0</v>
      </c>
      <c r="S277" s="39">
        <v>1</v>
      </c>
      <c r="T277" s="39">
        <v>39</v>
      </c>
      <c r="U277" s="39">
        <v>66</v>
      </c>
      <c r="V277" s="40"/>
      <c r="W277" s="39">
        <v>45</v>
      </c>
      <c r="X277" s="39">
        <v>0</v>
      </c>
      <c r="Y277" s="39">
        <v>0</v>
      </c>
      <c r="Z277" s="39">
        <v>9</v>
      </c>
      <c r="AA277" s="39">
        <v>6</v>
      </c>
      <c r="AB277" s="39">
        <v>5</v>
      </c>
      <c r="AC277" s="39">
        <v>111</v>
      </c>
      <c r="AD277" s="39">
        <v>0</v>
      </c>
      <c r="AE277" s="40"/>
      <c r="AF277" s="39">
        <v>282</v>
      </c>
      <c r="AG277" s="40"/>
      <c r="AH277" s="40"/>
      <c r="AI277" s="40"/>
      <c r="AJ277" s="39">
        <v>104</v>
      </c>
      <c r="AK277" s="40"/>
      <c r="AL277" s="40"/>
      <c r="AM277" s="40"/>
      <c r="AN277" s="39">
        <v>77</v>
      </c>
      <c r="AO277" s="40"/>
      <c r="AP277" s="39">
        <v>0</v>
      </c>
      <c r="AQ277" s="40"/>
      <c r="AR277" s="40"/>
      <c r="AS277" s="40"/>
      <c r="AT277" s="39">
        <v>11</v>
      </c>
    </row>
    <row r="278" spans="3:46"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spans="3:46" ht="20.100000000000001" customHeight="1" x14ac:dyDescent="0.2">
      <c r="C279" s="42" t="s">
        <v>227</v>
      </c>
      <c r="D279" s="42"/>
      <c r="F279" s="44">
        <v>0</v>
      </c>
      <c r="G279" s="45"/>
      <c r="H279" s="45"/>
      <c r="I279" s="45"/>
      <c r="J279" s="44">
        <v>1854</v>
      </c>
      <c r="K279" s="44">
        <v>11</v>
      </c>
      <c r="L279" s="44">
        <v>6</v>
      </c>
      <c r="M279" s="45"/>
      <c r="N279" s="44">
        <v>1871</v>
      </c>
      <c r="O279" s="45"/>
      <c r="P279" s="45"/>
      <c r="Q279" s="45"/>
      <c r="R279" s="44">
        <v>0</v>
      </c>
      <c r="S279" s="44">
        <v>14</v>
      </c>
      <c r="T279" s="44">
        <v>108</v>
      </c>
      <c r="U279" s="44">
        <v>117</v>
      </c>
      <c r="V279" s="45"/>
      <c r="W279" s="44">
        <v>388</v>
      </c>
      <c r="X279" s="44">
        <v>0</v>
      </c>
      <c r="Y279" s="44">
        <v>1</v>
      </c>
      <c r="Z279" s="44">
        <v>53</v>
      </c>
      <c r="AA279" s="44">
        <v>83</v>
      </c>
      <c r="AB279" s="44">
        <v>14</v>
      </c>
      <c r="AC279" s="44">
        <v>828</v>
      </c>
      <c r="AD279" s="44">
        <v>0</v>
      </c>
      <c r="AE279" s="45"/>
      <c r="AF279" s="44">
        <v>1606</v>
      </c>
      <c r="AG279" s="45"/>
      <c r="AH279" s="45"/>
      <c r="AI279" s="45"/>
      <c r="AJ279" s="44">
        <v>602</v>
      </c>
      <c r="AK279" s="45"/>
      <c r="AL279" s="45"/>
      <c r="AM279" s="45"/>
      <c r="AN279" s="44">
        <v>337</v>
      </c>
      <c r="AO279" s="45"/>
      <c r="AP279" s="44">
        <v>0</v>
      </c>
      <c r="AQ279" s="45"/>
      <c r="AR279" s="45"/>
      <c r="AS279" s="45"/>
      <c r="AT279" s="44">
        <v>42</v>
      </c>
    </row>
    <row r="280" spans="3:46"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spans="3:46"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spans="3:46" ht="20.100000000000001" customHeight="1" x14ac:dyDescent="0.2">
      <c r="D282" s="2" t="s">
        <v>228</v>
      </c>
      <c r="F282" s="37">
        <v>0</v>
      </c>
      <c r="G282" s="37"/>
      <c r="H282" s="37"/>
      <c r="I282" s="37"/>
      <c r="J282" s="37">
        <v>0</v>
      </c>
      <c r="K282" s="37">
        <v>0</v>
      </c>
      <c r="L282" s="37">
        <v>0</v>
      </c>
      <c r="M282" s="37"/>
      <c r="N282" s="37">
        <v>0</v>
      </c>
      <c r="O282" s="37"/>
      <c r="P282" s="37"/>
      <c r="Q282" s="37"/>
      <c r="R282" s="37">
        <v>0</v>
      </c>
      <c r="S282" s="37">
        <v>0</v>
      </c>
      <c r="T282" s="37">
        <v>0</v>
      </c>
      <c r="U282" s="37">
        <v>0</v>
      </c>
      <c r="V282" s="37"/>
      <c r="W282" s="37">
        <v>0</v>
      </c>
      <c r="X282" s="37">
        <v>0</v>
      </c>
      <c r="Y282" s="37">
        <v>0</v>
      </c>
      <c r="Z282" s="37">
        <v>0</v>
      </c>
      <c r="AA282" s="37">
        <v>0</v>
      </c>
      <c r="AB282" s="37">
        <v>0</v>
      </c>
      <c r="AC282" s="37">
        <v>0</v>
      </c>
      <c r="AD282" s="37">
        <v>0</v>
      </c>
      <c r="AE282" s="37"/>
      <c r="AF282" s="37">
        <v>0</v>
      </c>
      <c r="AG282" s="37"/>
      <c r="AH282" s="37"/>
      <c r="AI282" s="37"/>
      <c r="AJ282" s="37">
        <v>0</v>
      </c>
      <c r="AK282" s="37"/>
      <c r="AL282" s="37"/>
      <c r="AM282" s="37"/>
      <c r="AN282" s="37">
        <v>0</v>
      </c>
      <c r="AO282" s="37"/>
      <c r="AP282" s="37">
        <v>0</v>
      </c>
      <c r="AQ282" s="37"/>
      <c r="AR282" s="37"/>
      <c r="AS282" s="37"/>
      <c r="AT282" s="37">
        <v>0</v>
      </c>
    </row>
    <row r="283" spans="3:46"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spans="3:46" ht="20.100000000000001" customHeight="1" x14ac:dyDescent="0.2">
      <c r="C284" s="42" t="s">
        <v>188</v>
      </c>
      <c r="D284" s="42"/>
      <c r="F284" s="44">
        <v>0</v>
      </c>
      <c r="G284" s="45"/>
      <c r="H284" s="45"/>
      <c r="I284" s="45"/>
      <c r="J284" s="44">
        <v>0</v>
      </c>
      <c r="K284" s="44">
        <v>0</v>
      </c>
      <c r="L284" s="44">
        <v>0</v>
      </c>
      <c r="M284" s="45"/>
      <c r="N284" s="44">
        <v>0</v>
      </c>
      <c r="O284" s="45"/>
      <c r="P284" s="45"/>
      <c r="Q284" s="45"/>
      <c r="R284" s="44">
        <v>0</v>
      </c>
      <c r="S284" s="44">
        <v>0</v>
      </c>
      <c r="T284" s="44">
        <v>0</v>
      </c>
      <c r="U284" s="44">
        <v>0</v>
      </c>
      <c r="V284" s="45"/>
      <c r="W284" s="44">
        <v>0</v>
      </c>
      <c r="X284" s="44">
        <v>0</v>
      </c>
      <c r="Y284" s="44">
        <v>0</v>
      </c>
      <c r="Z284" s="44">
        <v>0</v>
      </c>
      <c r="AA284" s="44">
        <v>0</v>
      </c>
      <c r="AB284" s="44">
        <v>0</v>
      </c>
      <c r="AC284" s="44">
        <v>0</v>
      </c>
      <c r="AD284" s="44">
        <v>0</v>
      </c>
      <c r="AE284" s="45"/>
      <c r="AF284" s="44">
        <v>0</v>
      </c>
      <c r="AG284" s="45"/>
      <c r="AH284" s="45"/>
      <c r="AI284" s="45"/>
      <c r="AJ284" s="44">
        <v>0</v>
      </c>
      <c r="AK284" s="45"/>
      <c r="AL284" s="45"/>
      <c r="AM284" s="45"/>
      <c r="AN284" s="44">
        <v>0</v>
      </c>
      <c r="AO284" s="45"/>
      <c r="AP284" s="44">
        <v>0</v>
      </c>
      <c r="AQ284" s="45"/>
      <c r="AR284" s="45"/>
      <c r="AS284" s="45"/>
      <c r="AT284" s="44">
        <v>0</v>
      </c>
    </row>
    <row r="285" spans="3:46"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spans="3:46"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spans="3:46" ht="20.100000000000001" customHeight="1" x14ac:dyDescent="0.2">
      <c r="D287" s="2" t="s">
        <v>229</v>
      </c>
      <c r="F287" s="37">
        <v>0</v>
      </c>
      <c r="G287" s="37"/>
      <c r="H287" s="37"/>
      <c r="I287" s="37"/>
      <c r="J287" s="37">
        <v>0</v>
      </c>
      <c r="K287" s="37">
        <v>1</v>
      </c>
      <c r="L287" s="37">
        <v>0</v>
      </c>
      <c r="M287" s="37"/>
      <c r="N287" s="37">
        <v>1</v>
      </c>
      <c r="O287" s="37"/>
      <c r="P287" s="37"/>
      <c r="Q287" s="37"/>
      <c r="R287" s="37">
        <v>0</v>
      </c>
      <c r="S287" s="37">
        <v>0</v>
      </c>
      <c r="T287" s="37">
        <v>0</v>
      </c>
      <c r="U287" s="37">
        <v>0</v>
      </c>
      <c r="V287" s="37"/>
      <c r="W287" s="37">
        <v>2</v>
      </c>
      <c r="X287" s="37">
        <v>0</v>
      </c>
      <c r="Y287" s="37">
        <v>0</v>
      </c>
      <c r="Z287" s="37">
        <v>1</v>
      </c>
      <c r="AA287" s="37">
        <v>2</v>
      </c>
      <c r="AB287" s="37">
        <v>0</v>
      </c>
      <c r="AC287" s="37">
        <v>3</v>
      </c>
      <c r="AD287" s="37">
        <v>0</v>
      </c>
      <c r="AE287" s="37"/>
      <c r="AF287" s="37">
        <v>8</v>
      </c>
      <c r="AG287" s="37"/>
      <c r="AH287" s="37"/>
      <c r="AI287" s="37"/>
      <c r="AJ287" s="37">
        <v>2</v>
      </c>
      <c r="AK287" s="37"/>
      <c r="AL287" s="37"/>
      <c r="AM287" s="37"/>
      <c r="AN287" s="37">
        <v>9</v>
      </c>
      <c r="AO287" s="37"/>
      <c r="AP287" s="37">
        <v>0</v>
      </c>
      <c r="AQ287" s="37"/>
      <c r="AR287" s="37"/>
      <c r="AS287" s="37"/>
      <c r="AT287" s="37">
        <v>0</v>
      </c>
    </row>
    <row r="288" spans="3:46" ht="20.100000000000001" customHeight="1" x14ac:dyDescent="0.2">
      <c r="D288" s="38" t="s">
        <v>230</v>
      </c>
      <c r="F288" s="39">
        <v>0</v>
      </c>
      <c r="G288" s="40"/>
      <c r="H288" s="40"/>
      <c r="I288" s="40"/>
      <c r="J288" s="39">
        <v>0</v>
      </c>
      <c r="K288" s="39">
        <v>0</v>
      </c>
      <c r="L288" s="39">
        <v>0</v>
      </c>
      <c r="M288" s="40"/>
      <c r="N288" s="39">
        <v>0</v>
      </c>
      <c r="O288" s="40"/>
      <c r="P288" s="40"/>
      <c r="Q288" s="40"/>
      <c r="R288" s="39">
        <v>0</v>
      </c>
      <c r="S288" s="39">
        <v>1</v>
      </c>
      <c r="T288" s="39">
        <v>0</v>
      </c>
      <c r="U288" s="39">
        <v>0</v>
      </c>
      <c r="V288" s="40"/>
      <c r="W288" s="39">
        <v>0</v>
      </c>
      <c r="X288" s="39">
        <v>0</v>
      </c>
      <c r="Y288" s="39">
        <v>0</v>
      </c>
      <c r="Z288" s="39">
        <v>0</v>
      </c>
      <c r="AA288" s="39">
        <v>0</v>
      </c>
      <c r="AB288" s="39">
        <v>1</v>
      </c>
      <c r="AC288" s="39">
        <v>0</v>
      </c>
      <c r="AD288" s="39">
        <v>0</v>
      </c>
      <c r="AE288" s="40"/>
      <c r="AF288" s="39">
        <v>2</v>
      </c>
      <c r="AG288" s="40"/>
      <c r="AH288" s="40"/>
      <c r="AI288" s="40"/>
      <c r="AJ288" s="39">
        <v>2</v>
      </c>
      <c r="AK288" s="40"/>
      <c r="AL288" s="40"/>
      <c r="AM288" s="40"/>
      <c r="AN288" s="39">
        <v>4</v>
      </c>
      <c r="AO288" s="40"/>
      <c r="AP288" s="39">
        <v>0</v>
      </c>
      <c r="AQ288" s="40"/>
      <c r="AR288" s="40"/>
      <c r="AS288" s="40"/>
      <c r="AT288" s="39">
        <v>0</v>
      </c>
    </row>
    <row r="289" spans="3:46"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spans="3:46" ht="20.100000000000001" customHeight="1" x14ac:dyDescent="0.2">
      <c r="C290" s="42" t="s">
        <v>122</v>
      </c>
      <c r="D290" s="42"/>
      <c r="F290" s="44">
        <v>0</v>
      </c>
      <c r="G290" s="45"/>
      <c r="H290" s="45"/>
      <c r="I290" s="45"/>
      <c r="J290" s="44">
        <v>0</v>
      </c>
      <c r="K290" s="44">
        <v>1</v>
      </c>
      <c r="L290" s="44">
        <v>0</v>
      </c>
      <c r="M290" s="45"/>
      <c r="N290" s="44">
        <v>1</v>
      </c>
      <c r="O290" s="45"/>
      <c r="P290" s="45"/>
      <c r="Q290" s="45"/>
      <c r="R290" s="44">
        <v>0</v>
      </c>
      <c r="S290" s="44">
        <v>1</v>
      </c>
      <c r="T290" s="44">
        <v>0</v>
      </c>
      <c r="U290" s="44">
        <v>0</v>
      </c>
      <c r="V290" s="45"/>
      <c r="W290" s="44">
        <v>2</v>
      </c>
      <c r="X290" s="44">
        <v>0</v>
      </c>
      <c r="Y290" s="44">
        <v>0</v>
      </c>
      <c r="Z290" s="44">
        <v>1</v>
      </c>
      <c r="AA290" s="44">
        <v>2</v>
      </c>
      <c r="AB290" s="44">
        <v>1</v>
      </c>
      <c r="AC290" s="44">
        <v>3</v>
      </c>
      <c r="AD290" s="44">
        <v>0</v>
      </c>
      <c r="AE290" s="45"/>
      <c r="AF290" s="44">
        <v>10</v>
      </c>
      <c r="AG290" s="45"/>
      <c r="AH290" s="45"/>
      <c r="AI290" s="45"/>
      <c r="AJ290" s="44">
        <v>4</v>
      </c>
      <c r="AK290" s="45"/>
      <c r="AL290" s="45"/>
      <c r="AM290" s="45"/>
      <c r="AN290" s="44">
        <v>13</v>
      </c>
      <c r="AO290" s="45"/>
      <c r="AP290" s="44">
        <v>0</v>
      </c>
      <c r="AQ290" s="45"/>
      <c r="AR290" s="45"/>
      <c r="AS290" s="45"/>
      <c r="AT290" s="44">
        <v>0</v>
      </c>
    </row>
    <row r="291" spans="3:46"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spans="3:46"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spans="3:46" ht="20.100000000000001" customHeight="1" x14ac:dyDescent="0.2">
      <c r="D293" s="2" t="s">
        <v>229</v>
      </c>
      <c r="F293" s="37">
        <v>57</v>
      </c>
      <c r="G293" s="37"/>
      <c r="H293" s="37"/>
      <c r="I293" s="37"/>
      <c r="J293" s="37">
        <v>124</v>
      </c>
      <c r="K293" s="37">
        <v>0</v>
      </c>
      <c r="L293" s="37">
        <v>0</v>
      </c>
      <c r="M293" s="37"/>
      <c r="N293" s="37">
        <v>124</v>
      </c>
      <c r="O293" s="37"/>
      <c r="P293" s="37"/>
      <c r="Q293" s="37"/>
      <c r="R293" s="37">
        <v>0</v>
      </c>
      <c r="S293" s="37">
        <v>1</v>
      </c>
      <c r="T293" s="37">
        <v>7</v>
      </c>
      <c r="U293" s="37">
        <v>3</v>
      </c>
      <c r="V293" s="37"/>
      <c r="W293" s="37">
        <v>34</v>
      </c>
      <c r="X293" s="37">
        <v>0</v>
      </c>
      <c r="Y293" s="37">
        <v>0</v>
      </c>
      <c r="Z293" s="37">
        <v>8</v>
      </c>
      <c r="AA293" s="37">
        <v>6</v>
      </c>
      <c r="AB293" s="37">
        <v>1</v>
      </c>
      <c r="AC293" s="37">
        <v>67</v>
      </c>
      <c r="AD293" s="37">
        <v>0</v>
      </c>
      <c r="AE293" s="37"/>
      <c r="AF293" s="37">
        <v>127</v>
      </c>
      <c r="AG293" s="37"/>
      <c r="AH293" s="37"/>
      <c r="AI293" s="37"/>
      <c r="AJ293" s="37">
        <v>0</v>
      </c>
      <c r="AK293" s="37"/>
      <c r="AL293" s="37"/>
      <c r="AM293" s="37"/>
      <c r="AN293" s="37">
        <v>0</v>
      </c>
      <c r="AO293" s="37"/>
      <c r="AP293" s="37">
        <v>54</v>
      </c>
      <c r="AQ293" s="37"/>
      <c r="AR293" s="37"/>
      <c r="AS293" s="37"/>
      <c r="AT293" s="37">
        <v>5</v>
      </c>
    </row>
    <row r="294" spans="3:46" ht="20.100000000000001" customHeight="1" x14ac:dyDescent="0.2">
      <c r="D294" s="38" t="s">
        <v>230</v>
      </c>
      <c r="F294" s="39">
        <v>39</v>
      </c>
      <c r="G294" s="40"/>
      <c r="H294" s="40"/>
      <c r="I294" s="40"/>
      <c r="J294" s="39">
        <v>131</v>
      </c>
      <c r="K294" s="39">
        <v>3</v>
      </c>
      <c r="L294" s="39">
        <v>0</v>
      </c>
      <c r="M294" s="40"/>
      <c r="N294" s="39">
        <v>134</v>
      </c>
      <c r="O294" s="40"/>
      <c r="P294" s="40"/>
      <c r="Q294" s="40"/>
      <c r="R294" s="39">
        <v>0</v>
      </c>
      <c r="S294" s="39">
        <v>1</v>
      </c>
      <c r="T294" s="39">
        <v>12</v>
      </c>
      <c r="U294" s="39">
        <v>7</v>
      </c>
      <c r="V294" s="40"/>
      <c r="W294" s="39">
        <v>44</v>
      </c>
      <c r="X294" s="39">
        <v>0</v>
      </c>
      <c r="Y294" s="39">
        <v>0</v>
      </c>
      <c r="Z294" s="39">
        <v>1</v>
      </c>
      <c r="AA294" s="39">
        <v>12</v>
      </c>
      <c r="AB294" s="39">
        <v>1</v>
      </c>
      <c r="AC294" s="39">
        <v>49</v>
      </c>
      <c r="AD294" s="39">
        <v>0</v>
      </c>
      <c r="AE294" s="40"/>
      <c r="AF294" s="39">
        <v>127</v>
      </c>
      <c r="AG294" s="40"/>
      <c r="AH294" s="40"/>
      <c r="AI294" s="40"/>
      <c r="AJ294" s="39">
        <v>0</v>
      </c>
      <c r="AK294" s="40"/>
      <c r="AL294" s="40"/>
      <c r="AM294" s="40"/>
      <c r="AN294" s="39">
        <v>0</v>
      </c>
      <c r="AO294" s="40"/>
      <c r="AP294" s="39">
        <v>46</v>
      </c>
      <c r="AQ294" s="40"/>
      <c r="AR294" s="40"/>
      <c r="AS294" s="40"/>
      <c r="AT294" s="39">
        <v>18</v>
      </c>
    </row>
    <row r="295" spans="3:46" ht="20.100000000000001" customHeight="1" x14ac:dyDescent="0.2">
      <c r="D295" s="2" t="s">
        <v>223</v>
      </c>
      <c r="F295" s="37">
        <v>26</v>
      </c>
      <c r="G295" s="37"/>
      <c r="H295" s="37"/>
      <c r="I295" s="37"/>
      <c r="J295" s="37">
        <v>128</v>
      </c>
      <c r="K295" s="37">
        <v>1</v>
      </c>
      <c r="L295" s="37">
        <v>0</v>
      </c>
      <c r="M295" s="37"/>
      <c r="N295" s="37">
        <v>129</v>
      </c>
      <c r="O295" s="37"/>
      <c r="P295" s="37"/>
      <c r="Q295" s="37"/>
      <c r="R295" s="37">
        <v>0</v>
      </c>
      <c r="S295" s="37">
        <v>1</v>
      </c>
      <c r="T295" s="37">
        <v>16</v>
      </c>
      <c r="U295" s="37">
        <v>3</v>
      </c>
      <c r="V295" s="37"/>
      <c r="W295" s="37">
        <v>33</v>
      </c>
      <c r="X295" s="37">
        <v>0</v>
      </c>
      <c r="Y295" s="37">
        <v>1</v>
      </c>
      <c r="Z295" s="37">
        <v>5</v>
      </c>
      <c r="AA295" s="37">
        <v>12</v>
      </c>
      <c r="AB295" s="37">
        <v>0</v>
      </c>
      <c r="AC295" s="37">
        <v>64</v>
      </c>
      <c r="AD295" s="37">
        <v>0</v>
      </c>
      <c r="AE295" s="37"/>
      <c r="AF295" s="37">
        <v>135</v>
      </c>
      <c r="AG295" s="37"/>
      <c r="AH295" s="37"/>
      <c r="AI295" s="37"/>
      <c r="AJ295" s="37">
        <v>0</v>
      </c>
      <c r="AK295" s="37"/>
      <c r="AL295" s="37"/>
      <c r="AM295" s="37"/>
      <c r="AN295" s="37">
        <v>0</v>
      </c>
      <c r="AO295" s="37"/>
      <c r="AP295" s="37">
        <v>20</v>
      </c>
      <c r="AQ295" s="37"/>
      <c r="AR295" s="37"/>
      <c r="AS295" s="37"/>
      <c r="AT295" s="37">
        <v>0</v>
      </c>
    </row>
    <row r="296" spans="3:46" ht="20.100000000000001" customHeight="1" x14ac:dyDescent="0.2">
      <c r="D296" s="38" t="s">
        <v>224</v>
      </c>
      <c r="F296" s="39">
        <v>44</v>
      </c>
      <c r="G296" s="40"/>
      <c r="H296" s="40"/>
      <c r="I296" s="40"/>
      <c r="J296" s="39">
        <v>126</v>
      </c>
      <c r="K296" s="39">
        <v>4</v>
      </c>
      <c r="L296" s="39">
        <v>0</v>
      </c>
      <c r="M296" s="40"/>
      <c r="N296" s="39">
        <v>130</v>
      </c>
      <c r="O296" s="40"/>
      <c r="P296" s="40"/>
      <c r="Q296" s="40"/>
      <c r="R296" s="39">
        <v>0</v>
      </c>
      <c r="S296" s="39">
        <v>1</v>
      </c>
      <c r="T296" s="39">
        <v>13</v>
      </c>
      <c r="U296" s="39">
        <v>2</v>
      </c>
      <c r="V296" s="40"/>
      <c r="W296" s="39">
        <v>35</v>
      </c>
      <c r="X296" s="39">
        <v>1</v>
      </c>
      <c r="Y296" s="39">
        <v>0</v>
      </c>
      <c r="Z296" s="39">
        <v>3</v>
      </c>
      <c r="AA296" s="39">
        <v>3</v>
      </c>
      <c r="AB296" s="39">
        <v>3</v>
      </c>
      <c r="AC296" s="39">
        <v>47</v>
      </c>
      <c r="AD296" s="39">
        <v>0</v>
      </c>
      <c r="AE296" s="40"/>
      <c r="AF296" s="39">
        <v>108</v>
      </c>
      <c r="AG296" s="40"/>
      <c r="AH296" s="40"/>
      <c r="AI296" s="40"/>
      <c r="AJ296" s="39">
        <v>0</v>
      </c>
      <c r="AK296" s="40"/>
      <c r="AL296" s="40"/>
      <c r="AM296" s="40"/>
      <c r="AN296" s="39">
        <v>0</v>
      </c>
      <c r="AO296" s="40"/>
      <c r="AP296" s="39">
        <v>66</v>
      </c>
      <c r="AQ296" s="40"/>
      <c r="AR296" s="40"/>
      <c r="AS296" s="40"/>
      <c r="AT296" s="39">
        <v>7</v>
      </c>
    </row>
    <row r="297" spans="3:46" ht="20.100000000000001" customHeight="1" x14ac:dyDescent="0.2">
      <c r="D297" s="2" t="s">
        <v>371</v>
      </c>
      <c r="F297" s="37">
        <v>27</v>
      </c>
      <c r="G297" s="37"/>
      <c r="H297" s="37"/>
      <c r="I297" s="37"/>
      <c r="J297" s="37">
        <v>159</v>
      </c>
      <c r="K297" s="37">
        <v>2</v>
      </c>
      <c r="L297" s="37">
        <v>4</v>
      </c>
      <c r="M297" s="37"/>
      <c r="N297" s="37">
        <v>165</v>
      </c>
      <c r="O297" s="37"/>
      <c r="P297" s="37"/>
      <c r="Q297" s="37"/>
      <c r="R297" s="37">
        <v>0</v>
      </c>
      <c r="S297" s="37">
        <v>3</v>
      </c>
      <c r="T297" s="37">
        <v>18</v>
      </c>
      <c r="U297" s="37">
        <v>6</v>
      </c>
      <c r="V297" s="37"/>
      <c r="W297" s="37">
        <v>27</v>
      </c>
      <c r="X297" s="37">
        <v>0</v>
      </c>
      <c r="Y297" s="37">
        <v>0</v>
      </c>
      <c r="Z297" s="37">
        <v>5</v>
      </c>
      <c r="AA297" s="37">
        <v>8</v>
      </c>
      <c r="AB297" s="37">
        <v>2</v>
      </c>
      <c r="AC297" s="37">
        <v>62</v>
      </c>
      <c r="AD297" s="37">
        <v>0</v>
      </c>
      <c r="AE297" s="37"/>
      <c r="AF297" s="37">
        <v>131</v>
      </c>
      <c r="AG297" s="37"/>
      <c r="AH297" s="37"/>
      <c r="AI297" s="37"/>
      <c r="AJ297" s="37">
        <v>0</v>
      </c>
      <c r="AK297" s="37"/>
      <c r="AL297" s="37"/>
      <c r="AM297" s="37"/>
      <c r="AN297" s="37">
        <v>0</v>
      </c>
      <c r="AO297" s="37"/>
      <c r="AP297" s="37">
        <v>63</v>
      </c>
      <c r="AQ297" s="37"/>
      <c r="AR297" s="37"/>
      <c r="AS297" s="37"/>
      <c r="AT297" s="37">
        <v>11</v>
      </c>
    </row>
    <row r="298" spans="3:46" ht="20.100000000000001" customHeight="1" x14ac:dyDescent="0.2">
      <c r="D298" s="38" t="s">
        <v>226</v>
      </c>
      <c r="F298" s="39">
        <v>60</v>
      </c>
      <c r="G298" s="40"/>
      <c r="H298" s="40"/>
      <c r="I298" s="40"/>
      <c r="J298" s="39">
        <v>135</v>
      </c>
      <c r="K298" s="39">
        <v>0</v>
      </c>
      <c r="L298" s="39">
        <v>0</v>
      </c>
      <c r="M298" s="40"/>
      <c r="N298" s="39">
        <v>135</v>
      </c>
      <c r="O298" s="40"/>
      <c r="P298" s="40"/>
      <c r="Q298" s="40"/>
      <c r="R298" s="39">
        <v>0</v>
      </c>
      <c r="S298" s="39">
        <v>1</v>
      </c>
      <c r="T298" s="39">
        <v>3</v>
      </c>
      <c r="U298" s="39">
        <v>3</v>
      </c>
      <c r="V298" s="40"/>
      <c r="W298" s="39">
        <v>37</v>
      </c>
      <c r="X298" s="39">
        <v>0</v>
      </c>
      <c r="Y298" s="39">
        <v>0</v>
      </c>
      <c r="Z298" s="39">
        <v>5</v>
      </c>
      <c r="AA298" s="39">
        <v>6</v>
      </c>
      <c r="AB298" s="39">
        <v>1</v>
      </c>
      <c r="AC298" s="39">
        <v>56</v>
      </c>
      <c r="AD298" s="39">
        <v>0</v>
      </c>
      <c r="AE298" s="40"/>
      <c r="AF298" s="39">
        <v>112</v>
      </c>
      <c r="AG298" s="40"/>
      <c r="AH298" s="40"/>
      <c r="AI298" s="40"/>
      <c r="AJ298" s="39">
        <v>0</v>
      </c>
      <c r="AK298" s="40"/>
      <c r="AL298" s="40"/>
      <c r="AM298" s="40"/>
      <c r="AN298" s="39">
        <v>0</v>
      </c>
      <c r="AO298" s="40"/>
      <c r="AP298" s="39">
        <v>83</v>
      </c>
      <c r="AQ298" s="40"/>
      <c r="AR298" s="40"/>
      <c r="AS298" s="40"/>
      <c r="AT298" s="39">
        <v>0</v>
      </c>
    </row>
    <row r="299" spans="3:46" ht="20.100000000000001" customHeight="1" x14ac:dyDescent="0.2">
      <c r="D299" s="2" t="s">
        <v>231</v>
      </c>
      <c r="F299" s="37">
        <v>29</v>
      </c>
      <c r="G299" s="37"/>
      <c r="H299" s="37"/>
      <c r="I299" s="37"/>
      <c r="J299" s="37">
        <v>124</v>
      </c>
      <c r="K299" s="37">
        <v>1</v>
      </c>
      <c r="L299" s="37">
        <v>2</v>
      </c>
      <c r="M299" s="37"/>
      <c r="N299" s="37">
        <v>127</v>
      </c>
      <c r="O299" s="37"/>
      <c r="P299" s="37"/>
      <c r="Q299" s="37"/>
      <c r="R299" s="37">
        <v>0</v>
      </c>
      <c r="S299" s="37">
        <v>0</v>
      </c>
      <c r="T299" s="37">
        <v>13</v>
      </c>
      <c r="U299" s="37">
        <v>0</v>
      </c>
      <c r="V299" s="37"/>
      <c r="W299" s="37">
        <v>42</v>
      </c>
      <c r="X299" s="37">
        <v>0</v>
      </c>
      <c r="Y299" s="37">
        <v>0</v>
      </c>
      <c r="Z299" s="37">
        <v>4</v>
      </c>
      <c r="AA299" s="37">
        <v>10</v>
      </c>
      <c r="AB299" s="37">
        <v>3</v>
      </c>
      <c r="AC299" s="37">
        <v>54</v>
      </c>
      <c r="AD299" s="37">
        <v>0</v>
      </c>
      <c r="AE299" s="37"/>
      <c r="AF299" s="37">
        <v>126</v>
      </c>
      <c r="AG299" s="37"/>
      <c r="AH299" s="37"/>
      <c r="AI299" s="37"/>
      <c r="AJ299" s="37">
        <v>0</v>
      </c>
      <c r="AK299" s="37"/>
      <c r="AL299" s="37"/>
      <c r="AM299" s="37"/>
      <c r="AN299" s="37">
        <v>0</v>
      </c>
      <c r="AO299" s="37"/>
      <c r="AP299" s="37">
        <v>30</v>
      </c>
      <c r="AQ299" s="37"/>
      <c r="AR299" s="37"/>
      <c r="AS299" s="37"/>
      <c r="AT299" s="37">
        <v>0</v>
      </c>
    </row>
    <row r="300" spans="3:46" ht="20.100000000000001" customHeight="1" x14ac:dyDescent="0.2">
      <c r="D300" s="38" t="s">
        <v>232</v>
      </c>
      <c r="F300" s="39">
        <v>23</v>
      </c>
      <c r="G300" s="40"/>
      <c r="H300" s="40"/>
      <c r="I300" s="40"/>
      <c r="J300" s="39">
        <v>127</v>
      </c>
      <c r="K300" s="39">
        <v>0</v>
      </c>
      <c r="L300" s="39">
        <v>1</v>
      </c>
      <c r="M300" s="40"/>
      <c r="N300" s="39">
        <v>128</v>
      </c>
      <c r="O300" s="40"/>
      <c r="P300" s="40"/>
      <c r="Q300" s="40"/>
      <c r="R300" s="39">
        <v>0</v>
      </c>
      <c r="S300" s="39">
        <v>0</v>
      </c>
      <c r="T300" s="39">
        <v>12</v>
      </c>
      <c r="U300" s="39">
        <v>0</v>
      </c>
      <c r="V300" s="40"/>
      <c r="W300" s="39">
        <v>38</v>
      </c>
      <c r="X300" s="39">
        <v>0</v>
      </c>
      <c r="Y300" s="39">
        <v>0</v>
      </c>
      <c r="Z300" s="39">
        <v>4</v>
      </c>
      <c r="AA300" s="39">
        <v>5</v>
      </c>
      <c r="AB300" s="39">
        <v>1</v>
      </c>
      <c r="AC300" s="39">
        <v>70</v>
      </c>
      <c r="AD300" s="39">
        <v>1</v>
      </c>
      <c r="AE300" s="40"/>
      <c r="AF300" s="39">
        <v>131</v>
      </c>
      <c r="AG300" s="40"/>
      <c r="AH300" s="40"/>
      <c r="AI300" s="40"/>
      <c r="AJ300" s="39">
        <v>0</v>
      </c>
      <c r="AK300" s="40"/>
      <c r="AL300" s="40"/>
      <c r="AM300" s="40"/>
      <c r="AN300" s="39">
        <v>0</v>
      </c>
      <c r="AO300" s="40"/>
      <c r="AP300" s="39">
        <v>20</v>
      </c>
      <c r="AQ300" s="40"/>
      <c r="AR300" s="40"/>
      <c r="AS300" s="40"/>
      <c r="AT300" s="39">
        <v>0</v>
      </c>
    </row>
    <row r="301" spans="3:46" ht="20.100000000000001" customHeight="1" x14ac:dyDescent="0.2">
      <c r="D301" s="2" t="s">
        <v>233</v>
      </c>
      <c r="F301" s="37">
        <v>24</v>
      </c>
      <c r="G301" s="37"/>
      <c r="H301" s="37"/>
      <c r="I301" s="37"/>
      <c r="J301" s="37">
        <v>127</v>
      </c>
      <c r="K301" s="37">
        <v>0</v>
      </c>
      <c r="L301" s="37">
        <v>0</v>
      </c>
      <c r="M301" s="37"/>
      <c r="N301" s="37">
        <v>127</v>
      </c>
      <c r="O301" s="37"/>
      <c r="P301" s="37"/>
      <c r="Q301" s="37"/>
      <c r="R301" s="37">
        <v>0</v>
      </c>
      <c r="S301" s="37">
        <v>1</v>
      </c>
      <c r="T301" s="37">
        <v>7</v>
      </c>
      <c r="U301" s="37">
        <v>7</v>
      </c>
      <c r="V301" s="37"/>
      <c r="W301" s="37">
        <v>44</v>
      </c>
      <c r="X301" s="37">
        <v>2</v>
      </c>
      <c r="Y301" s="37">
        <v>0</v>
      </c>
      <c r="Z301" s="37">
        <v>7</v>
      </c>
      <c r="AA301" s="37">
        <v>5</v>
      </c>
      <c r="AB301" s="37">
        <v>1</v>
      </c>
      <c r="AC301" s="37">
        <v>46</v>
      </c>
      <c r="AD301" s="37">
        <v>0</v>
      </c>
      <c r="AE301" s="37"/>
      <c r="AF301" s="37">
        <v>120</v>
      </c>
      <c r="AG301" s="37"/>
      <c r="AH301" s="37"/>
      <c r="AI301" s="37"/>
      <c r="AJ301" s="37">
        <v>0</v>
      </c>
      <c r="AK301" s="37"/>
      <c r="AL301" s="37"/>
      <c r="AM301" s="37"/>
      <c r="AN301" s="37">
        <v>0</v>
      </c>
      <c r="AO301" s="37"/>
      <c r="AP301" s="37">
        <v>31</v>
      </c>
      <c r="AQ301" s="37"/>
      <c r="AR301" s="37"/>
      <c r="AS301" s="37"/>
      <c r="AT301" s="37">
        <v>0</v>
      </c>
    </row>
    <row r="302" spans="3:46" ht="20.100000000000001" customHeight="1" x14ac:dyDescent="0.2">
      <c r="D302" s="38" t="s">
        <v>234</v>
      </c>
      <c r="F302" s="39">
        <v>47</v>
      </c>
      <c r="G302" s="40"/>
      <c r="H302" s="40"/>
      <c r="I302" s="40"/>
      <c r="J302" s="39">
        <v>127</v>
      </c>
      <c r="K302" s="39">
        <v>0</v>
      </c>
      <c r="L302" s="39">
        <v>1</v>
      </c>
      <c r="M302" s="40"/>
      <c r="N302" s="39">
        <v>128</v>
      </c>
      <c r="O302" s="40"/>
      <c r="P302" s="40"/>
      <c r="Q302" s="40"/>
      <c r="R302" s="39">
        <v>0</v>
      </c>
      <c r="S302" s="39">
        <v>2</v>
      </c>
      <c r="T302" s="39">
        <v>12</v>
      </c>
      <c r="U302" s="39">
        <v>2</v>
      </c>
      <c r="V302" s="40"/>
      <c r="W302" s="39">
        <v>38</v>
      </c>
      <c r="X302" s="39">
        <v>0</v>
      </c>
      <c r="Y302" s="39">
        <v>0</v>
      </c>
      <c r="Z302" s="39">
        <v>8</v>
      </c>
      <c r="AA302" s="39">
        <v>5</v>
      </c>
      <c r="AB302" s="39">
        <v>2</v>
      </c>
      <c r="AC302" s="39">
        <v>66</v>
      </c>
      <c r="AD302" s="39">
        <v>0</v>
      </c>
      <c r="AE302" s="40"/>
      <c r="AF302" s="39">
        <v>135</v>
      </c>
      <c r="AG302" s="40"/>
      <c r="AH302" s="40"/>
      <c r="AI302" s="40"/>
      <c r="AJ302" s="39">
        <v>0</v>
      </c>
      <c r="AK302" s="40"/>
      <c r="AL302" s="40"/>
      <c r="AM302" s="40"/>
      <c r="AN302" s="39">
        <v>0</v>
      </c>
      <c r="AO302" s="40"/>
      <c r="AP302" s="39">
        <v>40</v>
      </c>
      <c r="AQ302" s="40"/>
      <c r="AR302" s="40"/>
      <c r="AS302" s="40"/>
      <c r="AT302" s="39">
        <v>17</v>
      </c>
    </row>
    <row r="303" spans="3:46" ht="20.100000000000001" customHeight="1" x14ac:dyDescent="0.2">
      <c r="D303" s="2" t="s">
        <v>235</v>
      </c>
      <c r="F303" s="37">
        <v>39</v>
      </c>
      <c r="G303" s="37"/>
      <c r="H303" s="37"/>
      <c r="I303" s="37"/>
      <c r="J303" s="37">
        <v>150</v>
      </c>
      <c r="K303" s="37">
        <v>2</v>
      </c>
      <c r="L303" s="37">
        <v>1</v>
      </c>
      <c r="M303" s="37"/>
      <c r="N303" s="37">
        <v>153</v>
      </c>
      <c r="O303" s="37"/>
      <c r="P303" s="37"/>
      <c r="Q303" s="37"/>
      <c r="R303" s="37">
        <v>0</v>
      </c>
      <c r="S303" s="37">
        <v>1</v>
      </c>
      <c r="T303" s="37">
        <v>13</v>
      </c>
      <c r="U303" s="37">
        <v>15</v>
      </c>
      <c r="V303" s="37"/>
      <c r="W303" s="37">
        <v>25</v>
      </c>
      <c r="X303" s="37">
        <v>0</v>
      </c>
      <c r="Y303" s="37">
        <v>0</v>
      </c>
      <c r="Z303" s="37">
        <v>6</v>
      </c>
      <c r="AA303" s="37">
        <v>12</v>
      </c>
      <c r="AB303" s="37">
        <v>2</v>
      </c>
      <c r="AC303" s="37">
        <v>59</v>
      </c>
      <c r="AD303" s="37">
        <v>0</v>
      </c>
      <c r="AE303" s="37"/>
      <c r="AF303" s="37">
        <v>133</v>
      </c>
      <c r="AG303" s="37"/>
      <c r="AH303" s="37"/>
      <c r="AI303" s="37"/>
      <c r="AJ303" s="37">
        <v>0</v>
      </c>
      <c r="AK303" s="37"/>
      <c r="AL303" s="37"/>
      <c r="AM303" s="37"/>
      <c r="AN303" s="37">
        <v>0</v>
      </c>
      <c r="AO303" s="37"/>
      <c r="AP303" s="37">
        <v>59</v>
      </c>
      <c r="AQ303" s="37"/>
      <c r="AR303" s="37"/>
      <c r="AS303" s="37"/>
      <c r="AT303" s="37">
        <v>16</v>
      </c>
    </row>
    <row r="304" spans="3:46"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spans="1:46" s="1" customFormat="1" ht="20.100000000000001" customHeight="1" x14ac:dyDescent="0.2">
      <c r="A305" s="3"/>
      <c r="B305" s="6"/>
      <c r="C305" s="42" t="s">
        <v>180</v>
      </c>
      <c r="D305" s="42"/>
      <c r="E305" s="5"/>
      <c r="F305" s="44">
        <v>415</v>
      </c>
      <c r="G305" s="45"/>
      <c r="H305" s="45"/>
      <c r="I305" s="45"/>
      <c r="J305" s="44">
        <v>1458</v>
      </c>
      <c r="K305" s="44">
        <v>13</v>
      </c>
      <c r="L305" s="44">
        <v>9</v>
      </c>
      <c r="M305" s="45"/>
      <c r="N305" s="44">
        <v>1480</v>
      </c>
      <c r="O305" s="45"/>
      <c r="P305" s="45"/>
      <c r="Q305" s="45"/>
      <c r="R305" s="44">
        <v>0</v>
      </c>
      <c r="S305" s="44">
        <v>12</v>
      </c>
      <c r="T305" s="44">
        <v>126</v>
      </c>
      <c r="U305" s="44">
        <v>48</v>
      </c>
      <c r="V305" s="45"/>
      <c r="W305" s="44">
        <v>397</v>
      </c>
      <c r="X305" s="44">
        <v>3</v>
      </c>
      <c r="Y305" s="44">
        <v>1</v>
      </c>
      <c r="Z305" s="44">
        <v>56</v>
      </c>
      <c r="AA305" s="44">
        <v>84</v>
      </c>
      <c r="AB305" s="44">
        <v>17</v>
      </c>
      <c r="AC305" s="44">
        <v>640</v>
      </c>
      <c r="AD305" s="44">
        <v>1</v>
      </c>
      <c r="AE305" s="45"/>
      <c r="AF305" s="44">
        <v>1385</v>
      </c>
      <c r="AG305" s="45"/>
      <c r="AH305" s="45"/>
      <c r="AI305" s="45"/>
      <c r="AJ305" s="44">
        <v>0</v>
      </c>
      <c r="AK305" s="45"/>
      <c r="AL305" s="45"/>
      <c r="AM305" s="45"/>
      <c r="AN305" s="44">
        <v>0</v>
      </c>
      <c r="AO305" s="45"/>
      <c r="AP305" s="44">
        <v>512</v>
      </c>
      <c r="AQ305" s="45"/>
      <c r="AR305" s="45"/>
      <c r="AS305" s="45"/>
      <c r="AT305" s="44">
        <v>74</v>
      </c>
    </row>
    <row r="306" spans="1:46"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row>
    <row r="307" spans="1:46"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row>
    <row r="308" spans="1:46" ht="20.100000000000001" customHeight="1" x14ac:dyDescent="0.2">
      <c r="D308" s="2" t="s">
        <v>237</v>
      </c>
      <c r="F308" s="37">
        <v>1</v>
      </c>
      <c r="G308" s="37"/>
      <c r="H308" s="37"/>
      <c r="I308" s="37"/>
      <c r="J308" s="37">
        <v>1</v>
      </c>
      <c r="K308" s="37">
        <v>1</v>
      </c>
      <c r="L308" s="37">
        <v>1</v>
      </c>
      <c r="M308" s="37"/>
      <c r="N308" s="37">
        <v>3</v>
      </c>
      <c r="O308" s="37"/>
      <c r="P308" s="37"/>
      <c r="Q308" s="37"/>
      <c r="R308" s="37">
        <v>0</v>
      </c>
      <c r="S308" s="37">
        <v>1</v>
      </c>
      <c r="T308" s="37">
        <v>0</v>
      </c>
      <c r="U308" s="37">
        <v>0</v>
      </c>
      <c r="V308" s="37"/>
      <c r="W308" s="37">
        <v>0</v>
      </c>
      <c r="X308" s="37">
        <v>0</v>
      </c>
      <c r="Y308" s="37">
        <v>1</v>
      </c>
      <c r="Z308" s="37">
        <v>0</v>
      </c>
      <c r="AA308" s="37">
        <v>0</v>
      </c>
      <c r="AB308" s="37">
        <v>2</v>
      </c>
      <c r="AC308" s="37">
        <v>0</v>
      </c>
      <c r="AD308" s="37">
        <v>0</v>
      </c>
      <c r="AE308" s="37"/>
      <c r="AF308" s="37">
        <v>4</v>
      </c>
      <c r="AG308" s="37"/>
      <c r="AH308" s="37"/>
      <c r="AI308" s="37"/>
      <c r="AJ308" s="37">
        <v>0</v>
      </c>
      <c r="AK308" s="37"/>
      <c r="AL308" s="37"/>
      <c r="AM308" s="37"/>
      <c r="AN308" s="37">
        <v>0</v>
      </c>
      <c r="AO308" s="37"/>
      <c r="AP308" s="37">
        <v>0</v>
      </c>
      <c r="AQ308" s="37"/>
      <c r="AR308" s="37"/>
      <c r="AS308" s="37"/>
      <c r="AT308" s="37">
        <v>0</v>
      </c>
    </row>
    <row r="309" spans="1:46" ht="20.100000000000001" customHeight="1" x14ac:dyDescent="0.2">
      <c r="D309" s="38" t="s">
        <v>238</v>
      </c>
      <c r="F309" s="39">
        <v>1</v>
      </c>
      <c r="G309" s="40"/>
      <c r="H309" s="40"/>
      <c r="I309" s="40"/>
      <c r="J309" s="39">
        <v>2</v>
      </c>
      <c r="K309" s="39">
        <v>0</v>
      </c>
      <c r="L309" s="39">
        <v>0</v>
      </c>
      <c r="M309" s="40"/>
      <c r="N309" s="39">
        <v>2</v>
      </c>
      <c r="O309" s="40"/>
      <c r="P309" s="40"/>
      <c r="Q309" s="40"/>
      <c r="R309" s="39">
        <v>0</v>
      </c>
      <c r="S309" s="39">
        <v>0</v>
      </c>
      <c r="T309" s="39">
        <v>1</v>
      </c>
      <c r="U309" s="39">
        <v>0</v>
      </c>
      <c r="V309" s="40"/>
      <c r="W309" s="39">
        <v>0</v>
      </c>
      <c r="X309" s="39">
        <v>0</v>
      </c>
      <c r="Y309" s="39">
        <v>0</v>
      </c>
      <c r="Z309" s="39">
        <v>0</v>
      </c>
      <c r="AA309" s="39">
        <v>0</v>
      </c>
      <c r="AB309" s="39">
        <v>0</v>
      </c>
      <c r="AC309" s="39">
        <v>2</v>
      </c>
      <c r="AD309" s="39">
        <v>0</v>
      </c>
      <c r="AE309" s="40"/>
      <c r="AF309" s="39">
        <v>3</v>
      </c>
      <c r="AG309" s="40"/>
      <c r="AH309" s="40"/>
      <c r="AI309" s="40"/>
      <c r="AJ309" s="39">
        <v>0</v>
      </c>
      <c r="AK309" s="40"/>
      <c r="AL309" s="40"/>
      <c r="AM309" s="40"/>
      <c r="AN309" s="39">
        <v>0</v>
      </c>
      <c r="AO309" s="40"/>
      <c r="AP309" s="39">
        <v>0</v>
      </c>
      <c r="AQ309" s="40"/>
      <c r="AR309" s="40"/>
      <c r="AS309" s="40"/>
      <c r="AT309" s="39">
        <v>0</v>
      </c>
    </row>
    <row r="310" spans="1:46" ht="20.100000000000001" customHeight="1" x14ac:dyDescent="0.2">
      <c r="D310" s="2" t="s">
        <v>239</v>
      </c>
      <c r="F310" s="37">
        <v>56</v>
      </c>
      <c r="G310" s="37"/>
      <c r="H310" s="37"/>
      <c r="I310" s="37"/>
      <c r="J310" s="37">
        <v>0</v>
      </c>
      <c r="K310" s="37">
        <v>1</v>
      </c>
      <c r="L310" s="37">
        <v>0</v>
      </c>
      <c r="M310" s="37"/>
      <c r="N310" s="37">
        <v>1</v>
      </c>
      <c r="O310" s="37"/>
      <c r="P310" s="37"/>
      <c r="Q310" s="37"/>
      <c r="R310" s="37">
        <v>0</v>
      </c>
      <c r="S310" s="37">
        <v>2</v>
      </c>
      <c r="T310" s="37">
        <v>0</v>
      </c>
      <c r="U310" s="37">
        <v>0</v>
      </c>
      <c r="V310" s="37"/>
      <c r="W310" s="37">
        <v>0</v>
      </c>
      <c r="X310" s="37">
        <v>0</v>
      </c>
      <c r="Y310" s="37">
        <v>0</v>
      </c>
      <c r="Z310" s="37">
        <v>0</v>
      </c>
      <c r="AA310" s="37">
        <v>0</v>
      </c>
      <c r="AB310" s="37">
        <v>56</v>
      </c>
      <c r="AC310" s="37">
        <v>1</v>
      </c>
      <c r="AD310" s="37">
        <v>0</v>
      </c>
      <c r="AE310" s="37"/>
      <c r="AF310" s="37">
        <v>59</v>
      </c>
      <c r="AG310" s="37"/>
      <c r="AH310" s="37"/>
      <c r="AI310" s="37"/>
      <c r="AJ310" s="37">
        <v>0</v>
      </c>
      <c r="AK310" s="37"/>
      <c r="AL310" s="37"/>
      <c r="AM310" s="37"/>
      <c r="AN310" s="37">
        <v>2</v>
      </c>
      <c r="AO310" s="37"/>
      <c r="AP310" s="37">
        <v>0</v>
      </c>
      <c r="AQ310" s="37"/>
      <c r="AR310" s="37"/>
      <c r="AS310" s="37"/>
      <c r="AT310" s="37">
        <v>0</v>
      </c>
    </row>
    <row r="311" spans="1:46" ht="20.100000000000001" customHeight="1" x14ac:dyDescent="0.2">
      <c r="D311" s="38" t="s">
        <v>240</v>
      </c>
      <c r="F311" s="39">
        <v>118</v>
      </c>
      <c r="G311" s="40"/>
      <c r="H311" s="40"/>
      <c r="I311" s="40"/>
      <c r="J311" s="39">
        <v>0</v>
      </c>
      <c r="K311" s="39">
        <v>0</v>
      </c>
      <c r="L311" s="39">
        <v>0</v>
      </c>
      <c r="M311" s="40"/>
      <c r="N311" s="39">
        <v>0</v>
      </c>
      <c r="O311" s="40"/>
      <c r="P311" s="40"/>
      <c r="Q311" s="40"/>
      <c r="R311" s="39">
        <v>0</v>
      </c>
      <c r="S311" s="39">
        <v>1</v>
      </c>
      <c r="T311" s="39">
        <v>0</v>
      </c>
      <c r="U311" s="39">
        <v>0</v>
      </c>
      <c r="V311" s="40"/>
      <c r="W311" s="39">
        <v>0</v>
      </c>
      <c r="X311" s="39">
        <v>0</v>
      </c>
      <c r="Y311" s="39">
        <v>1</v>
      </c>
      <c r="Z311" s="39">
        <v>0</v>
      </c>
      <c r="AA311" s="39">
        <v>0</v>
      </c>
      <c r="AB311" s="39">
        <v>118</v>
      </c>
      <c r="AC311" s="39">
        <v>0</v>
      </c>
      <c r="AD311" s="39">
        <v>0</v>
      </c>
      <c r="AE311" s="40"/>
      <c r="AF311" s="39">
        <v>120</v>
      </c>
      <c r="AG311" s="40"/>
      <c r="AH311" s="40"/>
      <c r="AI311" s="40"/>
      <c r="AJ311" s="39">
        <v>0</v>
      </c>
      <c r="AK311" s="40"/>
      <c r="AL311" s="40"/>
      <c r="AM311" s="40"/>
      <c r="AN311" s="39">
        <v>2</v>
      </c>
      <c r="AO311" s="40"/>
      <c r="AP311" s="39">
        <v>0</v>
      </c>
      <c r="AQ311" s="40"/>
      <c r="AR311" s="40"/>
      <c r="AS311" s="40"/>
      <c r="AT311" s="39">
        <v>0</v>
      </c>
    </row>
    <row r="312" spans="1:46"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row>
    <row r="313" spans="1:46" s="1" customFormat="1" ht="20.100000000000001" customHeight="1" x14ac:dyDescent="0.2">
      <c r="A313" s="3"/>
      <c r="B313" s="6"/>
      <c r="C313" s="42" t="s">
        <v>241</v>
      </c>
      <c r="D313" s="42"/>
      <c r="E313" s="5"/>
      <c r="F313" s="44">
        <v>176</v>
      </c>
      <c r="G313" s="45"/>
      <c r="H313" s="45"/>
      <c r="I313" s="45"/>
      <c r="J313" s="44">
        <v>3</v>
      </c>
      <c r="K313" s="44">
        <v>2</v>
      </c>
      <c r="L313" s="44">
        <v>1</v>
      </c>
      <c r="M313" s="45"/>
      <c r="N313" s="44">
        <v>6</v>
      </c>
      <c r="O313" s="45"/>
      <c r="P313" s="45"/>
      <c r="Q313" s="45"/>
      <c r="R313" s="44">
        <v>0</v>
      </c>
      <c r="S313" s="44">
        <v>4</v>
      </c>
      <c r="T313" s="44">
        <v>1</v>
      </c>
      <c r="U313" s="44">
        <v>0</v>
      </c>
      <c r="V313" s="45"/>
      <c r="W313" s="44">
        <v>0</v>
      </c>
      <c r="X313" s="44">
        <v>0</v>
      </c>
      <c r="Y313" s="44">
        <v>2</v>
      </c>
      <c r="Z313" s="44">
        <v>0</v>
      </c>
      <c r="AA313" s="44">
        <v>0</v>
      </c>
      <c r="AB313" s="44">
        <v>176</v>
      </c>
      <c r="AC313" s="44">
        <v>3</v>
      </c>
      <c r="AD313" s="44">
        <v>0</v>
      </c>
      <c r="AE313" s="45"/>
      <c r="AF313" s="44">
        <v>186</v>
      </c>
      <c r="AG313" s="45"/>
      <c r="AH313" s="45"/>
      <c r="AI313" s="45"/>
      <c r="AJ313" s="44">
        <v>0</v>
      </c>
      <c r="AK313" s="45"/>
      <c r="AL313" s="45"/>
      <c r="AM313" s="45"/>
      <c r="AN313" s="44">
        <v>4</v>
      </c>
      <c r="AO313" s="45"/>
      <c r="AP313" s="44">
        <v>0</v>
      </c>
      <c r="AQ313" s="45"/>
      <c r="AR313" s="45"/>
      <c r="AS313" s="45"/>
      <c r="AT313" s="44">
        <v>0</v>
      </c>
    </row>
    <row r="314" spans="1:46"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row>
    <row r="315" spans="1:46" s="1" customFormat="1" ht="20.100000000000001" customHeight="1" x14ac:dyDescent="0.25">
      <c r="A315" s="3"/>
      <c r="B315" s="49" t="s">
        <v>242</v>
      </c>
      <c r="C315" s="50"/>
      <c r="D315" s="50"/>
      <c r="E315" s="5"/>
      <c r="F315" s="51">
        <v>591</v>
      </c>
      <c r="G315" s="52"/>
      <c r="H315" s="52"/>
      <c r="I315" s="52"/>
      <c r="J315" s="51">
        <v>3318</v>
      </c>
      <c r="K315" s="51">
        <v>27</v>
      </c>
      <c r="L315" s="51">
        <v>16</v>
      </c>
      <c r="M315" s="52"/>
      <c r="N315" s="51">
        <v>3361</v>
      </c>
      <c r="O315" s="52"/>
      <c r="P315" s="52"/>
      <c r="Q315" s="52"/>
      <c r="R315" s="51">
        <v>0</v>
      </c>
      <c r="S315" s="51">
        <v>33</v>
      </c>
      <c r="T315" s="51">
        <v>236</v>
      </c>
      <c r="U315" s="51">
        <v>166</v>
      </c>
      <c r="V315" s="52"/>
      <c r="W315" s="51">
        <v>812</v>
      </c>
      <c r="X315" s="51">
        <v>3</v>
      </c>
      <c r="Y315" s="51">
        <v>4</v>
      </c>
      <c r="Z315" s="51">
        <v>114</v>
      </c>
      <c r="AA315" s="51">
        <v>172</v>
      </c>
      <c r="AB315" s="51">
        <v>209</v>
      </c>
      <c r="AC315" s="51">
        <v>1526</v>
      </c>
      <c r="AD315" s="51">
        <v>1</v>
      </c>
      <c r="AE315" s="52"/>
      <c r="AF315" s="51">
        <v>3276</v>
      </c>
      <c r="AG315" s="52"/>
      <c r="AH315" s="52"/>
      <c r="AI315" s="52"/>
      <c r="AJ315" s="51">
        <v>608</v>
      </c>
      <c r="AK315" s="52"/>
      <c r="AL315" s="52"/>
      <c r="AM315" s="52"/>
      <c r="AN315" s="51">
        <v>442</v>
      </c>
      <c r="AO315" s="52"/>
      <c r="AP315" s="51">
        <v>512</v>
      </c>
      <c r="AQ315" s="52"/>
      <c r="AR315" s="52"/>
      <c r="AS315" s="52"/>
      <c r="AT315" s="51">
        <v>116</v>
      </c>
    </row>
    <row r="316" spans="1:46"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spans="1:46"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spans="1:46"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spans="1:46" ht="20.100000000000001" customHeight="1" x14ac:dyDescent="0.2">
      <c r="D319" s="2" t="s">
        <v>124</v>
      </c>
      <c r="F319" s="37">
        <v>0</v>
      </c>
      <c r="G319" s="37"/>
      <c r="H319" s="37"/>
      <c r="I319" s="37"/>
      <c r="J319" s="37">
        <v>0</v>
      </c>
      <c r="K319" s="37">
        <v>0</v>
      </c>
      <c r="L319" s="37">
        <v>0</v>
      </c>
      <c r="M319" s="37"/>
      <c r="N319" s="37">
        <v>0</v>
      </c>
      <c r="O319" s="37"/>
      <c r="P319" s="37"/>
      <c r="Q319" s="37"/>
      <c r="R319" s="37">
        <v>0</v>
      </c>
      <c r="S319" s="37">
        <v>0</v>
      </c>
      <c r="T319" s="37">
        <v>0</v>
      </c>
      <c r="U319" s="37">
        <v>0</v>
      </c>
      <c r="V319" s="37"/>
      <c r="W319" s="37">
        <v>0</v>
      </c>
      <c r="X319" s="37">
        <v>0</v>
      </c>
      <c r="Y319" s="37">
        <v>0</v>
      </c>
      <c r="Z319" s="37">
        <v>0</v>
      </c>
      <c r="AA319" s="37">
        <v>0</v>
      </c>
      <c r="AB319" s="37">
        <v>0</v>
      </c>
      <c r="AC319" s="37">
        <v>0</v>
      </c>
      <c r="AD319" s="37">
        <v>0</v>
      </c>
      <c r="AE319" s="37"/>
      <c r="AF319" s="37">
        <v>0</v>
      </c>
      <c r="AG319" s="37"/>
      <c r="AH319" s="37"/>
      <c r="AI319" s="37"/>
      <c r="AJ319" s="37">
        <v>0</v>
      </c>
      <c r="AK319" s="37"/>
      <c r="AL319" s="37"/>
      <c r="AM319" s="37"/>
      <c r="AN319" s="37">
        <v>0</v>
      </c>
      <c r="AO319" s="37"/>
      <c r="AP319" s="37">
        <v>0</v>
      </c>
      <c r="AQ319" s="37"/>
      <c r="AR319" s="37"/>
      <c r="AS319" s="37"/>
      <c r="AT319" s="37">
        <v>0</v>
      </c>
    </row>
    <row r="320" spans="1:46" ht="20.100000000000001" customHeight="1" x14ac:dyDescent="0.2">
      <c r="D320" s="38" t="s">
        <v>173</v>
      </c>
      <c r="F320" s="39">
        <v>0</v>
      </c>
      <c r="G320" s="40"/>
      <c r="H320" s="40"/>
      <c r="I320" s="40"/>
      <c r="J320" s="39">
        <v>0</v>
      </c>
      <c r="K320" s="39">
        <v>0</v>
      </c>
      <c r="L320" s="39">
        <v>0</v>
      </c>
      <c r="M320" s="40"/>
      <c r="N320" s="39">
        <v>0</v>
      </c>
      <c r="O320" s="40"/>
      <c r="P320" s="40"/>
      <c r="Q320" s="40"/>
      <c r="R320" s="39">
        <v>0</v>
      </c>
      <c r="S320" s="39">
        <v>0</v>
      </c>
      <c r="T320" s="39">
        <v>0</v>
      </c>
      <c r="U320" s="39">
        <v>0</v>
      </c>
      <c r="V320" s="40"/>
      <c r="W320" s="39">
        <v>0</v>
      </c>
      <c r="X320" s="39">
        <v>0</v>
      </c>
      <c r="Y320" s="39">
        <v>0</v>
      </c>
      <c r="Z320" s="39">
        <v>0</v>
      </c>
      <c r="AA320" s="39">
        <v>0</v>
      </c>
      <c r="AB320" s="39">
        <v>0</v>
      </c>
      <c r="AC320" s="39">
        <v>0</v>
      </c>
      <c r="AD320" s="39">
        <v>0</v>
      </c>
      <c r="AE320" s="40"/>
      <c r="AF320" s="39">
        <v>0</v>
      </c>
      <c r="AG320" s="40"/>
      <c r="AH320" s="40"/>
      <c r="AI320" s="40"/>
      <c r="AJ320" s="39">
        <v>0</v>
      </c>
      <c r="AK320" s="40"/>
      <c r="AL320" s="40"/>
      <c r="AM320" s="40"/>
      <c r="AN320" s="39">
        <v>0</v>
      </c>
      <c r="AO320" s="40"/>
      <c r="AP320" s="39">
        <v>0</v>
      </c>
      <c r="AQ320" s="40"/>
      <c r="AR320" s="40"/>
      <c r="AS320" s="40"/>
      <c r="AT320" s="39">
        <v>0</v>
      </c>
    </row>
    <row r="321" spans="3:46"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spans="3:46" ht="20.100000000000001" customHeight="1" x14ac:dyDescent="0.2">
      <c r="C322" s="42" t="s">
        <v>122</v>
      </c>
      <c r="D322" s="42"/>
      <c r="F322" s="44">
        <v>0</v>
      </c>
      <c r="G322" s="45"/>
      <c r="H322" s="45"/>
      <c r="I322" s="45"/>
      <c r="J322" s="44">
        <v>0</v>
      </c>
      <c r="K322" s="44">
        <v>0</v>
      </c>
      <c r="L322" s="44">
        <v>0</v>
      </c>
      <c r="M322" s="45"/>
      <c r="N322" s="44">
        <v>0</v>
      </c>
      <c r="O322" s="45"/>
      <c r="P322" s="45"/>
      <c r="Q322" s="45"/>
      <c r="R322" s="44">
        <v>0</v>
      </c>
      <c r="S322" s="44">
        <v>0</v>
      </c>
      <c r="T322" s="44">
        <v>0</v>
      </c>
      <c r="U322" s="44">
        <v>0</v>
      </c>
      <c r="V322" s="45"/>
      <c r="W322" s="44">
        <v>0</v>
      </c>
      <c r="X322" s="44">
        <v>0</v>
      </c>
      <c r="Y322" s="44">
        <v>0</v>
      </c>
      <c r="Z322" s="44">
        <v>0</v>
      </c>
      <c r="AA322" s="44">
        <v>0</v>
      </c>
      <c r="AB322" s="44">
        <v>0</v>
      </c>
      <c r="AC322" s="44">
        <v>0</v>
      </c>
      <c r="AD322" s="44">
        <v>0</v>
      </c>
      <c r="AE322" s="45"/>
      <c r="AF322" s="44">
        <v>0</v>
      </c>
      <c r="AG322" s="45"/>
      <c r="AH322" s="45"/>
      <c r="AI322" s="45"/>
      <c r="AJ322" s="44">
        <v>0</v>
      </c>
      <c r="AK322" s="45"/>
      <c r="AL322" s="45"/>
      <c r="AM322" s="45"/>
      <c r="AN322" s="44">
        <v>0</v>
      </c>
      <c r="AO322" s="45"/>
      <c r="AP322" s="44">
        <v>0</v>
      </c>
      <c r="AQ322" s="45"/>
      <c r="AR322" s="45"/>
      <c r="AS322" s="45"/>
      <c r="AT322" s="44">
        <v>0</v>
      </c>
    </row>
    <row r="323" spans="3:46"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spans="3:46"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spans="3:46" ht="20.100000000000001" customHeight="1" x14ac:dyDescent="0.2">
      <c r="D325" s="2" t="s">
        <v>124</v>
      </c>
      <c r="F325" s="37">
        <v>12</v>
      </c>
      <c r="G325" s="37"/>
      <c r="H325" s="37"/>
      <c r="I325" s="37"/>
      <c r="J325" s="37">
        <v>87</v>
      </c>
      <c r="K325" s="37">
        <v>5</v>
      </c>
      <c r="L325" s="37">
        <v>0</v>
      </c>
      <c r="M325" s="37"/>
      <c r="N325" s="37">
        <v>92</v>
      </c>
      <c r="O325" s="37"/>
      <c r="P325" s="37"/>
      <c r="Q325" s="37"/>
      <c r="R325" s="37">
        <v>0</v>
      </c>
      <c r="S325" s="37">
        <v>8</v>
      </c>
      <c r="T325" s="37">
        <v>30</v>
      </c>
      <c r="U325" s="37">
        <v>9</v>
      </c>
      <c r="V325" s="37"/>
      <c r="W325" s="37">
        <v>14</v>
      </c>
      <c r="X325" s="37">
        <v>0</v>
      </c>
      <c r="Y325" s="37">
        <v>0</v>
      </c>
      <c r="Z325" s="37">
        <v>2</v>
      </c>
      <c r="AA325" s="37">
        <v>1</v>
      </c>
      <c r="AB325" s="37">
        <v>0</v>
      </c>
      <c r="AC325" s="37">
        <v>27</v>
      </c>
      <c r="AD325" s="37">
        <v>0</v>
      </c>
      <c r="AE325" s="37"/>
      <c r="AF325" s="37">
        <v>91</v>
      </c>
      <c r="AG325" s="37"/>
      <c r="AH325" s="37"/>
      <c r="AI325" s="37"/>
      <c r="AJ325" s="37">
        <v>13</v>
      </c>
      <c r="AK325" s="37"/>
      <c r="AL325" s="37"/>
      <c r="AM325" s="37"/>
      <c r="AN325" s="37">
        <v>0</v>
      </c>
      <c r="AO325" s="37"/>
      <c r="AP325" s="37">
        <v>0</v>
      </c>
      <c r="AQ325" s="37"/>
      <c r="AR325" s="37"/>
      <c r="AS325" s="37"/>
      <c r="AT325" s="37">
        <v>31</v>
      </c>
    </row>
    <row r="326" spans="3:46" ht="20.100000000000001" customHeight="1" x14ac:dyDescent="0.2">
      <c r="D326" s="38" t="s">
        <v>173</v>
      </c>
      <c r="F326" s="39">
        <v>18</v>
      </c>
      <c r="G326" s="40"/>
      <c r="H326" s="40"/>
      <c r="I326" s="40"/>
      <c r="J326" s="39">
        <v>88</v>
      </c>
      <c r="K326" s="39">
        <v>1</v>
      </c>
      <c r="L326" s="39">
        <v>0</v>
      </c>
      <c r="M326" s="40"/>
      <c r="N326" s="39">
        <v>89</v>
      </c>
      <c r="O326" s="40"/>
      <c r="P326" s="40"/>
      <c r="Q326" s="40"/>
      <c r="R326" s="39">
        <v>0</v>
      </c>
      <c r="S326" s="39">
        <v>0</v>
      </c>
      <c r="T326" s="39">
        <v>17</v>
      </c>
      <c r="U326" s="39">
        <v>5</v>
      </c>
      <c r="V326" s="40"/>
      <c r="W326" s="39">
        <v>12</v>
      </c>
      <c r="X326" s="39">
        <v>0</v>
      </c>
      <c r="Y326" s="39">
        <v>0</v>
      </c>
      <c r="Z326" s="39">
        <v>4</v>
      </c>
      <c r="AA326" s="39">
        <v>3</v>
      </c>
      <c r="AB326" s="39">
        <v>1</v>
      </c>
      <c r="AC326" s="39">
        <v>16</v>
      </c>
      <c r="AD326" s="39">
        <v>0</v>
      </c>
      <c r="AE326" s="40"/>
      <c r="AF326" s="39">
        <v>58</v>
      </c>
      <c r="AG326" s="40"/>
      <c r="AH326" s="40"/>
      <c r="AI326" s="40"/>
      <c r="AJ326" s="39">
        <v>49</v>
      </c>
      <c r="AK326" s="40"/>
      <c r="AL326" s="40"/>
      <c r="AM326" s="40"/>
      <c r="AN326" s="39">
        <v>0</v>
      </c>
      <c r="AO326" s="40"/>
      <c r="AP326" s="39">
        <v>0</v>
      </c>
      <c r="AQ326" s="40"/>
      <c r="AR326" s="40"/>
      <c r="AS326" s="40"/>
      <c r="AT326" s="39">
        <v>0</v>
      </c>
    </row>
    <row r="327" spans="3:46" ht="20.100000000000001" customHeight="1" x14ac:dyDescent="0.2">
      <c r="D327" s="2" t="s">
        <v>113</v>
      </c>
      <c r="F327" s="37">
        <v>32</v>
      </c>
      <c r="G327" s="37"/>
      <c r="H327" s="37"/>
      <c r="I327" s="37"/>
      <c r="J327" s="37">
        <v>112</v>
      </c>
      <c r="K327" s="37">
        <v>1</v>
      </c>
      <c r="L327" s="37">
        <v>0</v>
      </c>
      <c r="M327" s="37"/>
      <c r="N327" s="37">
        <v>113</v>
      </c>
      <c r="O327" s="37"/>
      <c r="P327" s="37"/>
      <c r="Q327" s="37"/>
      <c r="R327" s="37">
        <v>0</v>
      </c>
      <c r="S327" s="37">
        <v>3</v>
      </c>
      <c r="T327" s="37">
        <v>16</v>
      </c>
      <c r="U327" s="37">
        <v>4</v>
      </c>
      <c r="V327" s="37"/>
      <c r="W327" s="37">
        <v>17</v>
      </c>
      <c r="X327" s="37">
        <v>1</v>
      </c>
      <c r="Y327" s="37">
        <v>0</v>
      </c>
      <c r="Z327" s="37">
        <v>4</v>
      </c>
      <c r="AA327" s="37">
        <v>14</v>
      </c>
      <c r="AB327" s="37">
        <v>3</v>
      </c>
      <c r="AC327" s="37">
        <v>74</v>
      </c>
      <c r="AD327" s="37">
        <v>0</v>
      </c>
      <c r="AE327" s="37"/>
      <c r="AF327" s="37">
        <v>136</v>
      </c>
      <c r="AG327" s="37"/>
      <c r="AH327" s="37"/>
      <c r="AI327" s="37"/>
      <c r="AJ327" s="37">
        <v>9</v>
      </c>
      <c r="AK327" s="37"/>
      <c r="AL327" s="37"/>
      <c r="AM327" s="37"/>
      <c r="AN327" s="37">
        <v>0</v>
      </c>
      <c r="AO327" s="37"/>
      <c r="AP327" s="37">
        <v>0</v>
      </c>
      <c r="AQ327" s="37"/>
      <c r="AR327" s="37"/>
      <c r="AS327" s="37"/>
      <c r="AT327" s="37">
        <v>0</v>
      </c>
    </row>
    <row r="328" spans="3:46" ht="20.100000000000001" customHeight="1" x14ac:dyDescent="0.2">
      <c r="D328" s="38" t="s">
        <v>101</v>
      </c>
      <c r="F328" s="39">
        <v>22</v>
      </c>
      <c r="G328" s="40"/>
      <c r="H328" s="40"/>
      <c r="I328" s="40"/>
      <c r="J328" s="39">
        <v>114</v>
      </c>
      <c r="K328" s="39">
        <v>2</v>
      </c>
      <c r="L328" s="39">
        <v>1</v>
      </c>
      <c r="M328" s="40"/>
      <c r="N328" s="39">
        <v>117</v>
      </c>
      <c r="O328" s="40"/>
      <c r="P328" s="40"/>
      <c r="Q328" s="40"/>
      <c r="R328" s="39">
        <v>0</v>
      </c>
      <c r="S328" s="39">
        <v>2</v>
      </c>
      <c r="T328" s="39">
        <v>25</v>
      </c>
      <c r="U328" s="39">
        <v>6</v>
      </c>
      <c r="V328" s="40"/>
      <c r="W328" s="39">
        <v>23</v>
      </c>
      <c r="X328" s="39">
        <v>0</v>
      </c>
      <c r="Y328" s="39">
        <v>0</v>
      </c>
      <c r="Z328" s="39">
        <v>1</v>
      </c>
      <c r="AA328" s="39">
        <v>9</v>
      </c>
      <c r="AB328" s="39">
        <v>2</v>
      </c>
      <c r="AC328" s="39">
        <v>56</v>
      </c>
      <c r="AD328" s="39">
        <v>0</v>
      </c>
      <c r="AE328" s="40"/>
      <c r="AF328" s="39">
        <v>124</v>
      </c>
      <c r="AG328" s="40"/>
      <c r="AH328" s="40"/>
      <c r="AI328" s="40"/>
      <c r="AJ328" s="39">
        <v>15</v>
      </c>
      <c r="AK328" s="40"/>
      <c r="AL328" s="40"/>
      <c r="AM328" s="40"/>
      <c r="AN328" s="39">
        <v>0</v>
      </c>
      <c r="AO328" s="40"/>
      <c r="AP328" s="39">
        <v>0</v>
      </c>
      <c r="AQ328" s="40"/>
      <c r="AR328" s="40"/>
      <c r="AS328" s="40"/>
      <c r="AT328" s="39">
        <v>0</v>
      </c>
    </row>
    <row r="329" spans="3:46" ht="20.100000000000001" customHeight="1" x14ac:dyDescent="0.2">
      <c r="D329" s="2" t="s">
        <v>115</v>
      </c>
      <c r="F329" s="37">
        <v>10</v>
      </c>
      <c r="G329" s="37"/>
      <c r="H329" s="37"/>
      <c r="I329" s="37"/>
      <c r="J329" s="37">
        <v>111</v>
      </c>
      <c r="K329" s="37">
        <v>4</v>
      </c>
      <c r="L329" s="37">
        <v>0</v>
      </c>
      <c r="M329" s="37"/>
      <c r="N329" s="37">
        <v>115</v>
      </c>
      <c r="O329" s="37"/>
      <c r="P329" s="37"/>
      <c r="Q329" s="37"/>
      <c r="R329" s="37">
        <v>0</v>
      </c>
      <c r="S329" s="37">
        <v>3</v>
      </c>
      <c r="T329" s="37">
        <v>46</v>
      </c>
      <c r="U329" s="37">
        <v>9</v>
      </c>
      <c r="V329" s="37"/>
      <c r="W329" s="37">
        <v>15</v>
      </c>
      <c r="X329" s="37">
        <v>0</v>
      </c>
      <c r="Y329" s="37">
        <v>0</v>
      </c>
      <c r="Z329" s="37">
        <v>3</v>
      </c>
      <c r="AA329" s="37">
        <v>12</v>
      </c>
      <c r="AB329" s="37">
        <v>2</v>
      </c>
      <c r="AC329" s="37">
        <v>25</v>
      </c>
      <c r="AD329" s="37">
        <v>0</v>
      </c>
      <c r="AE329" s="37"/>
      <c r="AF329" s="37">
        <v>115</v>
      </c>
      <c r="AG329" s="37"/>
      <c r="AH329" s="37"/>
      <c r="AI329" s="37"/>
      <c r="AJ329" s="37">
        <v>10</v>
      </c>
      <c r="AK329" s="37"/>
      <c r="AL329" s="37"/>
      <c r="AM329" s="37"/>
      <c r="AN329" s="37">
        <v>0</v>
      </c>
      <c r="AO329" s="37"/>
      <c r="AP329" s="37">
        <v>0</v>
      </c>
      <c r="AQ329" s="37"/>
      <c r="AR329" s="37"/>
      <c r="AS329" s="37"/>
      <c r="AT329" s="37">
        <v>0</v>
      </c>
    </row>
    <row r="330" spans="3:46" ht="20.100000000000001" customHeight="1" x14ac:dyDescent="0.2">
      <c r="D330" s="38" t="s">
        <v>116</v>
      </c>
      <c r="F330" s="39">
        <v>18</v>
      </c>
      <c r="G330" s="40"/>
      <c r="H330" s="40"/>
      <c r="I330" s="40"/>
      <c r="J330" s="39">
        <v>112</v>
      </c>
      <c r="K330" s="39">
        <v>0</v>
      </c>
      <c r="L330" s="39">
        <v>2</v>
      </c>
      <c r="M330" s="40"/>
      <c r="N330" s="39">
        <v>114</v>
      </c>
      <c r="O330" s="40"/>
      <c r="P330" s="40"/>
      <c r="Q330" s="40"/>
      <c r="R330" s="39">
        <v>0</v>
      </c>
      <c r="S330" s="39">
        <v>2</v>
      </c>
      <c r="T330" s="39">
        <v>24</v>
      </c>
      <c r="U330" s="39">
        <v>15</v>
      </c>
      <c r="V330" s="40"/>
      <c r="W330" s="39">
        <v>17</v>
      </c>
      <c r="X330" s="39">
        <v>0</v>
      </c>
      <c r="Y330" s="39">
        <v>0</v>
      </c>
      <c r="Z330" s="39">
        <v>4</v>
      </c>
      <c r="AA330" s="39">
        <v>4</v>
      </c>
      <c r="AB330" s="39">
        <v>0</v>
      </c>
      <c r="AC330" s="39">
        <v>50</v>
      </c>
      <c r="AD330" s="39">
        <v>0</v>
      </c>
      <c r="AE330" s="40"/>
      <c r="AF330" s="39">
        <v>116</v>
      </c>
      <c r="AG330" s="40"/>
      <c r="AH330" s="40"/>
      <c r="AI330" s="40"/>
      <c r="AJ330" s="39">
        <v>16</v>
      </c>
      <c r="AK330" s="40"/>
      <c r="AL330" s="40"/>
      <c r="AM330" s="40"/>
      <c r="AN330" s="39">
        <v>0</v>
      </c>
      <c r="AO330" s="40"/>
      <c r="AP330" s="39">
        <v>0</v>
      </c>
      <c r="AQ330" s="40"/>
      <c r="AR330" s="40"/>
      <c r="AS330" s="40"/>
      <c r="AT330" s="39">
        <v>0</v>
      </c>
    </row>
    <row r="331" spans="3:46" ht="20.100000000000001" customHeight="1" x14ac:dyDescent="0.2">
      <c r="D331" s="2" t="s">
        <v>117</v>
      </c>
      <c r="F331" s="37">
        <v>5</v>
      </c>
      <c r="G331" s="37"/>
      <c r="H331" s="37"/>
      <c r="I331" s="37"/>
      <c r="J331" s="37">
        <v>24</v>
      </c>
      <c r="K331" s="37">
        <v>2</v>
      </c>
      <c r="L331" s="37">
        <v>0</v>
      </c>
      <c r="M331" s="37"/>
      <c r="N331" s="37">
        <v>26</v>
      </c>
      <c r="O331" s="37"/>
      <c r="P331" s="37"/>
      <c r="Q331" s="37"/>
      <c r="R331" s="37">
        <v>0</v>
      </c>
      <c r="S331" s="37">
        <v>2</v>
      </c>
      <c r="T331" s="37">
        <v>8</v>
      </c>
      <c r="U331" s="37">
        <v>1</v>
      </c>
      <c r="V331" s="37"/>
      <c r="W331" s="37">
        <v>2</v>
      </c>
      <c r="X331" s="37">
        <v>0</v>
      </c>
      <c r="Y331" s="37">
        <v>0</v>
      </c>
      <c r="Z331" s="37">
        <v>1</v>
      </c>
      <c r="AA331" s="37">
        <v>1</v>
      </c>
      <c r="AB331" s="37">
        <v>1</v>
      </c>
      <c r="AC331" s="37">
        <v>8</v>
      </c>
      <c r="AD331" s="37">
        <v>0</v>
      </c>
      <c r="AE331" s="37"/>
      <c r="AF331" s="37">
        <v>24</v>
      </c>
      <c r="AG331" s="37"/>
      <c r="AH331" s="37"/>
      <c r="AI331" s="37"/>
      <c r="AJ331" s="37">
        <v>7</v>
      </c>
      <c r="AK331" s="37"/>
      <c r="AL331" s="37"/>
      <c r="AM331" s="37"/>
      <c r="AN331" s="37">
        <v>0</v>
      </c>
      <c r="AO331" s="37"/>
      <c r="AP331" s="37">
        <v>0</v>
      </c>
      <c r="AQ331" s="37"/>
      <c r="AR331" s="37"/>
      <c r="AS331" s="37"/>
      <c r="AT331" s="37">
        <v>0</v>
      </c>
    </row>
    <row r="332" spans="3:46" ht="20.100000000000001" customHeight="1" x14ac:dyDescent="0.2">
      <c r="D332" s="38" t="s">
        <v>105</v>
      </c>
      <c r="F332" s="39">
        <v>8</v>
      </c>
      <c r="G332" s="40"/>
      <c r="H332" s="40"/>
      <c r="I332" s="40"/>
      <c r="J332" s="39">
        <v>26</v>
      </c>
      <c r="K332" s="39">
        <v>1</v>
      </c>
      <c r="L332" s="39">
        <v>1</v>
      </c>
      <c r="M332" s="40"/>
      <c r="N332" s="39">
        <v>28</v>
      </c>
      <c r="O332" s="40"/>
      <c r="P332" s="40"/>
      <c r="Q332" s="40"/>
      <c r="R332" s="39">
        <v>0</v>
      </c>
      <c r="S332" s="39">
        <v>1</v>
      </c>
      <c r="T332" s="39">
        <v>11</v>
      </c>
      <c r="U332" s="39">
        <v>0</v>
      </c>
      <c r="V332" s="40"/>
      <c r="W332" s="39">
        <v>2</v>
      </c>
      <c r="X332" s="39">
        <v>0</v>
      </c>
      <c r="Y332" s="39">
        <v>0</v>
      </c>
      <c r="Z332" s="39">
        <v>0</v>
      </c>
      <c r="AA332" s="39">
        <v>3</v>
      </c>
      <c r="AB332" s="39">
        <v>0</v>
      </c>
      <c r="AC332" s="39">
        <v>11</v>
      </c>
      <c r="AD332" s="39">
        <v>0</v>
      </c>
      <c r="AE332" s="40"/>
      <c r="AF332" s="39">
        <v>28</v>
      </c>
      <c r="AG332" s="40"/>
      <c r="AH332" s="40"/>
      <c r="AI332" s="40"/>
      <c r="AJ332" s="39">
        <v>8</v>
      </c>
      <c r="AK332" s="40"/>
      <c r="AL332" s="40"/>
      <c r="AM332" s="40"/>
      <c r="AN332" s="39">
        <v>0</v>
      </c>
      <c r="AO332" s="40"/>
      <c r="AP332" s="39">
        <v>0</v>
      </c>
      <c r="AQ332" s="40"/>
      <c r="AR332" s="40"/>
      <c r="AS332" s="40"/>
      <c r="AT332" s="39">
        <v>0</v>
      </c>
    </row>
    <row r="333" spans="3:46" ht="20.100000000000001" customHeight="1" x14ac:dyDescent="0.2">
      <c r="D333" s="2" t="s">
        <v>244</v>
      </c>
      <c r="F333" s="37">
        <v>8</v>
      </c>
      <c r="G333" s="37"/>
      <c r="H333" s="37"/>
      <c r="I333" s="37"/>
      <c r="J333" s="37">
        <v>93</v>
      </c>
      <c r="K333" s="37">
        <v>1</v>
      </c>
      <c r="L333" s="37">
        <v>0</v>
      </c>
      <c r="M333" s="37"/>
      <c r="N333" s="37">
        <v>94</v>
      </c>
      <c r="O333" s="37"/>
      <c r="P333" s="37"/>
      <c r="Q333" s="37"/>
      <c r="R333" s="37">
        <v>1</v>
      </c>
      <c r="S333" s="37">
        <v>1</v>
      </c>
      <c r="T333" s="37">
        <v>25</v>
      </c>
      <c r="U333" s="37">
        <v>2</v>
      </c>
      <c r="V333" s="37"/>
      <c r="W333" s="37">
        <v>16</v>
      </c>
      <c r="X333" s="37">
        <v>0</v>
      </c>
      <c r="Y333" s="37">
        <v>0</v>
      </c>
      <c r="Z333" s="37">
        <v>5</v>
      </c>
      <c r="AA333" s="37">
        <v>6</v>
      </c>
      <c r="AB333" s="37">
        <v>0</v>
      </c>
      <c r="AC333" s="37">
        <v>28</v>
      </c>
      <c r="AD333" s="37">
        <v>0</v>
      </c>
      <c r="AE333" s="37"/>
      <c r="AF333" s="37">
        <v>84</v>
      </c>
      <c r="AG333" s="37"/>
      <c r="AH333" s="37"/>
      <c r="AI333" s="37"/>
      <c r="AJ333" s="37">
        <v>18</v>
      </c>
      <c r="AK333" s="37"/>
      <c r="AL333" s="37"/>
      <c r="AM333" s="37"/>
      <c r="AN333" s="37">
        <v>0</v>
      </c>
      <c r="AO333" s="37"/>
      <c r="AP333" s="37">
        <v>0</v>
      </c>
      <c r="AQ333" s="37"/>
      <c r="AR333" s="37"/>
      <c r="AS333" s="37"/>
      <c r="AT333" s="37">
        <v>0</v>
      </c>
    </row>
    <row r="334" spans="3:46" ht="20.100000000000001" customHeight="1" x14ac:dyDescent="0.2">
      <c r="D334" s="38" t="s">
        <v>245</v>
      </c>
      <c r="F334" s="39">
        <v>17</v>
      </c>
      <c r="G334" s="40"/>
      <c r="H334" s="40"/>
      <c r="I334" s="40"/>
      <c r="J334" s="39">
        <v>135</v>
      </c>
      <c r="K334" s="39">
        <v>4</v>
      </c>
      <c r="L334" s="39">
        <v>2</v>
      </c>
      <c r="M334" s="40"/>
      <c r="N334" s="39">
        <v>141</v>
      </c>
      <c r="O334" s="40"/>
      <c r="P334" s="40"/>
      <c r="Q334" s="40"/>
      <c r="R334" s="39">
        <v>0</v>
      </c>
      <c r="S334" s="39">
        <v>3</v>
      </c>
      <c r="T334" s="39">
        <v>31</v>
      </c>
      <c r="U334" s="39">
        <v>2</v>
      </c>
      <c r="V334" s="40"/>
      <c r="W334" s="39">
        <v>20</v>
      </c>
      <c r="X334" s="39">
        <v>0</v>
      </c>
      <c r="Y334" s="39">
        <v>0</v>
      </c>
      <c r="Z334" s="39">
        <v>4</v>
      </c>
      <c r="AA334" s="39">
        <v>6</v>
      </c>
      <c r="AB334" s="39">
        <v>5</v>
      </c>
      <c r="AC334" s="39">
        <v>64</v>
      </c>
      <c r="AD334" s="39">
        <v>0</v>
      </c>
      <c r="AE334" s="40"/>
      <c r="AF334" s="39">
        <v>135</v>
      </c>
      <c r="AG334" s="40"/>
      <c r="AH334" s="40"/>
      <c r="AI334" s="40"/>
      <c r="AJ334" s="39">
        <v>23</v>
      </c>
      <c r="AK334" s="40"/>
      <c r="AL334" s="40"/>
      <c r="AM334" s="40"/>
      <c r="AN334" s="39">
        <v>0</v>
      </c>
      <c r="AO334" s="40"/>
      <c r="AP334" s="39">
        <v>0</v>
      </c>
      <c r="AQ334" s="40"/>
      <c r="AR334" s="40"/>
      <c r="AS334" s="40"/>
      <c r="AT334" s="39">
        <v>0</v>
      </c>
    </row>
    <row r="335" spans="3:46" ht="20.100000000000001" customHeight="1" x14ac:dyDescent="0.2">
      <c r="D335" s="2" t="s">
        <v>246</v>
      </c>
      <c r="F335" s="37">
        <v>15</v>
      </c>
      <c r="G335" s="37"/>
      <c r="H335" s="37"/>
      <c r="I335" s="37"/>
      <c r="J335" s="37">
        <v>83</v>
      </c>
      <c r="K335" s="37">
        <v>1</v>
      </c>
      <c r="L335" s="37">
        <v>1</v>
      </c>
      <c r="M335" s="37"/>
      <c r="N335" s="37">
        <v>85</v>
      </c>
      <c r="O335" s="37"/>
      <c r="P335" s="37"/>
      <c r="Q335" s="37"/>
      <c r="R335" s="37">
        <v>0</v>
      </c>
      <c r="S335" s="37">
        <v>4</v>
      </c>
      <c r="T335" s="37">
        <v>18</v>
      </c>
      <c r="U335" s="37">
        <v>5</v>
      </c>
      <c r="V335" s="37"/>
      <c r="W335" s="37">
        <v>18</v>
      </c>
      <c r="X335" s="37">
        <v>0</v>
      </c>
      <c r="Y335" s="37">
        <v>0</v>
      </c>
      <c r="Z335" s="37">
        <v>1</v>
      </c>
      <c r="AA335" s="37">
        <v>1</v>
      </c>
      <c r="AB335" s="37">
        <v>1</v>
      </c>
      <c r="AC335" s="37">
        <v>32</v>
      </c>
      <c r="AD335" s="37">
        <v>0</v>
      </c>
      <c r="AE335" s="37"/>
      <c r="AF335" s="37">
        <v>80</v>
      </c>
      <c r="AG335" s="37"/>
      <c r="AH335" s="37"/>
      <c r="AI335" s="37"/>
      <c r="AJ335" s="37">
        <v>20</v>
      </c>
      <c r="AK335" s="37"/>
      <c r="AL335" s="37"/>
      <c r="AM335" s="37"/>
      <c r="AN335" s="37">
        <v>0</v>
      </c>
      <c r="AO335" s="37"/>
      <c r="AP335" s="37">
        <v>0</v>
      </c>
      <c r="AQ335" s="37"/>
      <c r="AR335" s="37"/>
      <c r="AS335" s="37"/>
      <c r="AT335" s="37">
        <v>0</v>
      </c>
    </row>
    <row r="336" spans="3:46" ht="20.100000000000001" customHeight="1" x14ac:dyDescent="0.2">
      <c r="D336" s="38" t="s">
        <v>247</v>
      </c>
      <c r="F336" s="39">
        <v>61</v>
      </c>
      <c r="G336" s="40"/>
      <c r="H336" s="40"/>
      <c r="I336" s="40"/>
      <c r="J336" s="39">
        <v>91</v>
      </c>
      <c r="K336" s="39">
        <v>1</v>
      </c>
      <c r="L336" s="39">
        <v>6</v>
      </c>
      <c r="M336" s="40"/>
      <c r="N336" s="39">
        <v>98</v>
      </c>
      <c r="O336" s="40"/>
      <c r="P336" s="40"/>
      <c r="Q336" s="40"/>
      <c r="R336" s="39">
        <v>0</v>
      </c>
      <c r="S336" s="39">
        <v>3</v>
      </c>
      <c r="T336" s="39">
        <v>24</v>
      </c>
      <c r="U336" s="39">
        <v>10</v>
      </c>
      <c r="V336" s="40"/>
      <c r="W336" s="39">
        <v>14</v>
      </c>
      <c r="X336" s="39">
        <v>1</v>
      </c>
      <c r="Y336" s="39">
        <v>1</v>
      </c>
      <c r="Z336" s="39">
        <v>5</v>
      </c>
      <c r="AA336" s="39">
        <v>12</v>
      </c>
      <c r="AB336" s="39">
        <v>2</v>
      </c>
      <c r="AC336" s="39">
        <v>20</v>
      </c>
      <c r="AD336" s="39">
        <v>0</v>
      </c>
      <c r="AE336" s="40"/>
      <c r="AF336" s="39">
        <v>92</v>
      </c>
      <c r="AG336" s="40"/>
      <c r="AH336" s="40"/>
      <c r="AI336" s="40"/>
      <c r="AJ336" s="39">
        <v>67</v>
      </c>
      <c r="AK336" s="40"/>
      <c r="AL336" s="40"/>
      <c r="AM336" s="40"/>
      <c r="AN336" s="39">
        <v>0</v>
      </c>
      <c r="AO336" s="40"/>
      <c r="AP336" s="39">
        <v>0</v>
      </c>
      <c r="AQ336" s="40"/>
      <c r="AR336" s="40"/>
      <c r="AS336" s="40"/>
      <c r="AT336" s="39">
        <v>13</v>
      </c>
    </row>
    <row r="337" spans="1:46" ht="20.100000000000001" customHeight="1" x14ac:dyDescent="0.2">
      <c r="D337" s="2" t="s">
        <v>120</v>
      </c>
      <c r="F337" s="37">
        <v>11</v>
      </c>
      <c r="G337" s="37"/>
      <c r="H337" s="37"/>
      <c r="I337" s="37"/>
      <c r="J337" s="37">
        <v>121</v>
      </c>
      <c r="K337" s="37">
        <v>3</v>
      </c>
      <c r="L337" s="37">
        <v>0</v>
      </c>
      <c r="M337" s="37"/>
      <c r="N337" s="37">
        <v>124</v>
      </c>
      <c r="O337" s="37"/>
      <c r="P337" s="37"/>
      <c r="Q337" s="37"/>
      <c r="R337" s="37">
        <v>0</v>
      </c>
      <c r="S337" s="37">
        <v>0</v>
      </c>
      <c r="T337" s="37">
        <v>20</v>
      </c>
      <c r="U337" s="37">
        <v>7</v>
      </c>
      <c r="V337" s="37"/>
      <c r="W337" s="37">
        <v>39</v>
      </c>
      <c r="X337" s="37">
        <v>1</v>
      </c>
      <c r="Y337" s="37">
        <v>0</v>
      </c>
      <c r="Z337" s="37">
        <v>4</v>
      </c>
      <c r="AA337" s="37">
        <v>3</v>
      </c>
      <c r="AB337" s="37">
        <v>1</v>
      </c>
      <c r="AC337" s="37">
        <v>34</v>
      </c>
      <c r="AD337" s="37">
        <v>0</v>
      </c>
      <c r="AE337" s="37"/>
      <c r="AF337" s="37">
        <v>109</v>
      </c>
      <c r="AG337" s="37"/>
      <c r="AH337" s="37"/>
      <c r="AI337" s="37"/>
      <c r="AJ337" s="37">
        <v>26</v>
      </c>
      <c r="AK337" s="37"/>
      <c r="AL337" s="37"/>
      <c r="AM337" s="37"/>
      <c r="AN337" s="37">
        <v>0</v>
      </c>
      <c r="AO337" s="37"/>
      <c r="AP337" s="37">
        <v>0</v>
      </c>
      <c r="AQ337" s="37"/>
      <c r="AR337" s="37"/>
      <c r="AS337" s="37"/>
      <c r="AT337" s="37">
        <v>3</v>
      </c>
    </row>
    <row r="338" spans="1:46" ht="20.100000000000001" customHeight="1" x14ac:dyDescent="0.2">
      <c r="D338" s="38" t="s">
        <v>248</v>
      </c>
      <c r="F338" s="39">
        <v>15</v>
      </c>
      <c r="G338" s="40"/>
      <c r="H338" s="40"/>
      <c r="I338" s="40"/>
      <c r="J338" s="39">
        <v>89</v>
      </c>
      <c r="K338" s="39">
        <v>2</v>
      </c>
      <c r="L338" s="39">
        <v>0</v>
      </c>
      <c r="M338" s="40"/>
      <c r="N338" s="39">
        <v>91</v>
      </c>
      <c r="O338" s="40"/>
      <c r="P338" s="40"/>
      <c r="Q338" s="40"/>
      <c r="R338" s="39">
        <v>0</v>
      </c>
      <c r="S338" s="39">
        <v>5</v>
      </c>
      <c r="T338" s="39">
        <v>24</v>
      </c>
      <c r="U338" s="39">
        <v>2</v>
      </c>
      <c r="V338" s="40"/>
      <c r="W338" s="39">
        <v>17</v>
      </c>
      <c r="X338" s="39">
        <v>2</v>
      </c>
      <c r="Y338" s="39">
        <v>0</v>
      </c>
      <c r="Z338" s="39">
        <v>7</v>
      </c>
      <c r="AA338" s="39">
        <v>10</v>
      </c>
      <c r="AB338" s="39">
        <v>1</v>
      </c>
      <c r="AC338" s="39">
        <v>19</v>
      </c>
      <c r="AD338" s="39">
        <v>0</v>
      </c>
      <c r="AE338" s="40"/>
      <c r="AF338" s="39">
        <v>87</v>
      </c>
      <c r="AG338" s="40"/>
      <c r="AH338" s="40"/>
      <c r="AI338" s="40"/>
      <c r="AJ338" s="39">
        <v>19</v>
      </c>
      <c r="AK338" s="40"/>
      <c r="AL338" s="40"/>
      <c r="AM338" s="40"/>
      <c r="AN338" s="39">
        <v>0</v>
      </c>
      <c r="AO338" s="40"/>
      <c r="AP338" s="39">
        <v>0</v>
      </c>
      <c r="AQ338" s="40"/>
      <c r="AR338" s="40"/>
      <c r="AS338" s="40"/>
      <c r="AT338" s="39">
        <v>0</v>
      </c>
    </row>
    <row r="339" spans="1:46"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spans="1:46" s="1" customFormat="1" ht="20.100000000000001" customHeight="1" x14ac:dyDescent="0.2">
      <c r="A340" s="3"/>
      <c r="B340" s="6"/>
      <c r="C340" s="42" t="s">
        <v>180</v>
      </c>
      <c r="D340" s="42"/>
      <c r="E340" s="5"/>
      <c r="F340" s="44">
        <v>252</v>
      </c>
      <c r="G340" s="45"/>
      <c r="H340" s="45"/>
      <c r="I340" s="45"/>
      <c r="J340" s="44">
        <v>1286</v>
      </c>
      <c r="K340" s="44">
        <v>28</v>
      </c>
      <c r="L340" s="44">
        <v>13</v>
      </c>
      <c r="M340" s="45"/>
      <c r="N340" s="44">
        <v>1327</v>
      </c>
      <c r="O340" s="45"/>
      <c r="P340" s="45"/>
      <c r="Q340" s="45"/>
      <c r="R340" s="44">
        <v>1</v>
      </c>
      <c r="S340" s="44">
        <v>37</v>
      </c>
      <c r="T340" s="44">
        <v>319</v>
      </c>
      <c r="U340" s="44">
        <v>77</v>
      </c>
      <c r="V340" s="45"/>
      <c r="W340" s="44">
        <v>226</v>
      </c>
      <c r="X340" s="44">
        <v>5</v>
      </c>
      <c r="Y340" s="44">
        <v>1</v>
      </c>
      <c r="Z340" s="44">
        <v>45</v>
      </c>
      <c r="AA340" s="44">
        <v>85</v>
      </c>
      <c r="AB340" s="44">
        <v>19</v>
      </c>
      <c r="AC340" s="44">
        <v>464</v>
      </c>
      <c r="AD340" s="44">
        <v>0</v>
      </c>
      <c r="AE340" s="45"/>
      <c r="AF340" s="44">
        <v>1279</v>
      </c>
      <c r="AG340" s="45"/>
      <c r="AH340" s="45"/>
      <c r="AI340" s="45"/>
      <c r="AJ340" s="44">
        <v>300</v>
      </c>
      <c r="AK340" s="45"/>
      <c r="AL340" s="45"/>
      <c r="AM340" s="45"/>
      <c r="AN340" s="44">
        <v>0</v>
      </c>
      <c r="AO340" s="45"/>
      <c r="AP340" s="44">
        <v>0</v>
      </c>
      <c r="AQ340" s="45"/>
      <c r="AR340" s="45"/>
      <c r="AS340" s="45"/>
      <c r="AT340" s="44">
        <v>47</v>
      </c>
    </row>
    <row r="341" spans="1:46"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row>
    <row r="342" spans="1:46" s="1" customFormat="1" ht="20.100000000000001" customHeight="1" x14ac:dyDescent="0.25">
      <c r="A342" s="3"/>
      <c r="B342" s="49" t="s">
        <v>249</v>
      </c>
      <c r="C342" s="50"/>
      <c r="D342" s="50"/>
      <c r="E342" s="5"/>
      <c r="F342" s="51">
        <v>252</v>
      </c>
      <c r="G342" s="52"/>
      <c r="H342" s="52"/>
      <c r="I342" s="52"/>
      <c r="J342" s="51">
        <v>1286</v>
      </c>
      <c r="K342" s="51">
        <v>28</v>
      </c>
      <c r="L342" s="51">
        <v>13</v>
      </c>
      <c r="M342" s="52"/>
      <c r="N342" s="51">
        <v>1327</v>
      </c>
      <c r="O342" s="52"/>
      <c r="P342" s="52"/>
      <c r="Q342" s="52"/>
      <c r="R342" s="51">
        <v>1</v>
      </c>
      <c r="S342" s="51">
        <v>37</v>
      </c>
      <c r="T342" s="51">
        <v>319</v>
      </c>
      <c r="U342" s="51">
        <v>77</v>
      </c>
      <c r="V342" s="52"/>
      <c r="W342" s="51">
        <v>226</v>
      </c>
      <c r="X342" s="51">
        <v>5</v>
      </c>
      <c r="Y342" s="51">
        <v>1</v>
      </c>
      <c r="Z342" s="51">
        <v>45</v>
      </c>
      <c r="AA342" s="51">
        <v>85</v>
      </c>
      <c r="AB342" s="51">
        <v>19</v>
      </c>
      <c r="AC342" s="51">
        <v>464</v>
      </c>
      <c r="AD342" s="51">
        <v>0</v>
      </c>
      <c r="AE342" s="52"/>
      <c r="AF342" s="51">
        <v>1279</v>
      </c>
      <c r="AG342" s="52"/>
      <c r="AH342" s="52"/>
      <c r="AI342" s="52"/>
      <c r="AJ342" s="51">
        <v>300</v>
      </c>
      <c r="AK342" s="52"/>
      <c r="AL342" s="52"/>
      <c r="AM342" s="52"/>
      <c r="AN342" s="51">
        <v>0</v>
      </c>
      <c r="AO342" s="52"/>
      <c r="AP342" s="51">
        <v>0</v>
      </c>
      <c r="AQ342" s="52"/>
      <c r="AR342" s="52"/>
      <c r="AS342" s="52"/>
      <c r="AT342" s="51">
        <v>47</v>
      </c>
    </row>
    <row r="343" spans="1:46"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spans="1:46"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spans="1:46"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spans="1:46" ht="20.100000000000001" customHeight="1" x14ac:dyDescent="0.2">
      <c r="D346" s="2" t="s">
        <v>251</v>
      </c>
      <c r="F346" s="37">
        <v>42</v>
      </c>
      <c r="G346" s="37"/>
      <c r="H346" s="37"/>
      <c r="I346" s="37"/>
      <c r="J346" s="37">
        <v>310</v>
      </c>
      <c r="K346" s="37">
        <v>1</v>
      </c>
      <c r="L346" s="37">
        <v>1</v>
      </c>
      <c r="M346" s="37"/>
      <c r="N346" s="37">
        <v>312</v>
      </c>
      <c r="O346" s="37"/>
      <c r="P346" s="37"/>
      <c r="Q346" s="37"/>
      <c r="R346" s="37">
        <v>0</v>
      </c>
      <c r="S346" s="37">
        <v>4</v>
      </c>
      <c r="T346" s="37">
        <v>40</v>
      </c>
      <c r="U346" s="37">
        <v>7</v>
      </c>
      <c r="V346" s="37"/>
      <c r="W346" s="37">
        <v>84</v>
      </c>
      <c r="X346" s="37">
        <v>1</v>
      </c>
      <c r="Y346" s="37">
        <v>0</v>
      </c>
      <c r="Z346" s="37">
        <v>7</v>
      </c>
      <c r="AA346" s="37">
        <v>34</v>
      </c>
      <c r="AB346" s="37">
        <v>3</v>
      </c>
      <c r="AC346" s="37">
        <v>112</v>
      </c>
      <c r="AD346" s="37">
        <v>1</v>
      </c>
      <c r="AE346" s="37"/>
      <c r="AF346" s="37">
        <v>293</v>
      </c>
      <c r="AG346" s="37"/>
      <c r="AH346" s="37"/>
      <c r="AI346" s="37"/>
      <c r="AJ346" s="37">
        <v>61</v>
      </c>
      <c r="AK346" s="37"/>
      <c r="AL346" s="37"/>
      <c r="AM346" s="37"/>
      <c r="AN346" s="37">
        <v>0</v>
      </c>
      <c r="AO346" s="37"/>
      <c r="AP346" s="37">
        <v>0</v>
      </c>
      <c r="AQ346" s="37"/>
      <c r="AR346" s="37"/>
      <c r="AS346" s="37"/>
      <c r="AT346" s="37">
        <v>0</v>
      </c>
    </row>
    <row r="347" spans="1:46" ht="20.100000000000001" customHeight="1" x14ac:dyDescent="0.2">
      <c r="D347" s="38" t="s">
        <v>252</v>
      </c>
      <c r="F347" s="39">
        <v>51</v>
      </c>
      <c r="G347" s="40"/>
      <c r="H347" s="40"/>
      <c r="I347" s="40"/>
      <c r="J347" s="39">
        <v>313</v>
      </c>
      <c r="K347" s="39">
        <v>0</v>
      </c>
      <c r="L347" s="39">
        <v>1</v>
      </c>
      <c r="M347" s="40"/>
      <c r="N347" s="39">
        <v>314</v>
      </c>
      <c r="O347" s="40"/>
      <c r="P347" s="40"/>
      <c r="Q347" s="40"/>
      <c r="R347" s="39">
        <v>15</v>
      </c>
      <c r="S347" s="39">
        <v>2</v>
      </c>
      <c r="T347" s="39">
        <v>30</v>
      </c>
      <c r="U347" s="39">
        <v>24</v>
      </c>
      <c r="V347" s="40"/>
      <c r="W347" s="39">
        <v>83</v>
      </c>
      <c r="X347" s="39">
        <v>1</v>
      </c>
      <c r="Y347" s="39">
        <v>0</v>
      </c>
      <c r="Z347" s="39">
        <v>8</v>
      </c>
      <c r="AA347" s="39">
        <v>21</v>
      </c>
      <c r="AB347" s="39">
        <v>1</v>
      </c>
      <c r="AC347" s="39">
        <v>114</v>
      </c>
      <c r="AD347" s="39">
        <v>0</v>
      </c>
      <c r="AE347" s="40"/>
      <c r="AF347" s="39">
        <v>299</v>
      </c>
      <c r="AG347" s="40"/>
      <c r="AH347" s="40"/>
      <c r="AI347" s="40"/>
      <c r="AJ347" s="39">
        <v>66</v>
      </c>
      <c r="AK347" s="40"/>
      <c r="AL347" s="40"/>
      <c r="AM347" s="40"/>
      <c r="AN347" s="39">
        <v>0</v>
      </c>
      <c r="AO347" s="40"/>
      <c r="AP347" s="39">
        <v>0</v>
      </c>
      <c r="AQ347" s="40"/>
      <c r="AR347" s="40"/>
      <c r="AS347" s="40"/>
      <c r="AT347" s="39">
        <v>0</v>
      </c>
    </row>
    <row r="348" spans="1:46" ht="20.100000000000001" customHeight="1" x14ac:dyDescent="0.2">
      <c r="D348" s="2" t="s">
        <v>253</v>
      </c>
      <c r="F348" s="37">
        <v>47</v>
      </c>
      <c r="G348" s="37"/>
      <c r="H348" s="37"/>
      <c r="I348" s="37"/>
      <c r="J348" s="37">
        <v>304</v>
      </c>
      <c r="K348" s="37">
        <v>2</v>
      </c>
      <c r="L348" s="37">
        <v>2</v>
      </c>
      <c r="M348" s="37"/>
      <c r="N348" s="37">
        <v>308</v>
      </c>
      <c r="O348" s="37"/>
      <c r="P348" s="37"/>
      <c r="Q348" s="37"/>
      <c r="R348" s="37">
        <v>0</v>
      </c>
      <c r="S348" s="37">
        <v>5</v>
      </c>
      <c r="T348" s="37">
        <v>30</v>
      </c>
      <c r="U348" s="37">
        <v>6</v>
      </c>
      <c r="V348" s="37"/>
      <c r="W348" s="37">
        <v>94</v>
      </c>
      <c r="X348" s="37">
        <v>0</v>
      </c>
      <c r="Y348" s="37">
        <v>0</v>
      </c>
      <c r="Z348" s="37">
        <v>8</v>
      </c>
      <c r="AA348" s="37">
        <v>12</v>
      </c>
      <c r="AB348" s="37">
        <v>3</v>
      </c>
      <c r="AC348" s="37">
        <v>151</v>
      </c>
      <c r="AD348" s="37">
        <v>0</v>
      </c>
      <c r="AE348" s="37"/>
      <c r="AF348" s="37">
        <v>309</v>
      </c>
      <c r="AG348" s="37"/>
      <c r="AH348" s="37"/>
      <c r="AI348" s="37"/>
      <c r="AJ348" s="37">
        <v>46</v>
      </c>
      <c r="AK348" s="37"/>
      <c r="AL348" s="37"/>
      <c r="AM348" s="37"/>
      <c r="AN348" s="37">
        <v>0</v>
      </c>
      <c r="AO348" s="37"/>
      <c r="AP348" s="37">
        <v>0</v>
      </c>
      <c r="AQ348" s="37"/>
      <c r="AR348" s="37"/>
      <c r="AS348" s="37"/>
      <c r="AT348" s="37">
        <v>0</v>
      </c>
    </row>
    <row r="349" spans="1:46" ht="20.100000000000001" customHeight="1" x14ac:dyDescent="0.2">
      <c r="D349" s="38" t="s">
        <v>254</v>
      </c>
      <c r="F349" s="39">
        <v>17</v>
      </c>
      <c r="G349" s="40"/>
      <c r="H349" s="40"/>
      <c r="I349" s="40"/>
      <c r="J349" s="39">
        <v>313</v>
      </c>
      <c r="K349" s="39">
        <v>1</v>
      </c>
      <c r="L349" s="39">
        <v>1</v>
      </c>
      <c r="M349" s="40"/>
      <c r="N349" s="39">
        <v>315</v>
      </c>
      <c r="O349" s="40"/>
      <c r="P349" s="40"/>
      <c r="Q349" s="40"/>
      <c r="R349" s="39">
        <v>0</v>
      </c>
      <c r="S349" s="39">
        <v>3</v>
      </c>
      <c r="T349" s="39">
        <v>34</v>
      </c>
      <c r="U349" s="39">
        <v>12</v>
      </c>
      <c r="V349" s="40"/>
      <c r="W349" s="39">
        <v>76</v>
      </c>
      <c r="X349" s="39">
        <v>2</v>
      </c>
      <c r="Y349" s="39">
        <v>0</v>
      </c>
      <c r="Z349" s="39">
        <v>15</v>
      </c>
      <c r="AA349" s="39">
        <v>22</v>
      </c>
      <c r="AB349" s="39">
        <v>6</v>
      </c>
      <c r="AC349" s="39">
        <v>102</v>
      </c>
      <c r="AD349" s="39">
        <v>0</v>
      </c>
      <c r="AE349" s="40"/>
      <c r="AF349" s="39">
        <v>272</v>
      </c>
      <c r="AG349" s="40"/>
      <c r="AH349" s="40"/>
      <c r="AI349" s="40"/>
      <c r="AJ349" s="39">
        <v>60</v>
      </c>
      <c r="AK349" s="40"/>
      <c r="AL349" s="40"/>
      <c r="AM349" s="40"/>
      <c r="AN349" s="39">
        <v>0</v>
      </c>
      <c r="AO349" s="40"/>
      <c r="AP349" s="39">
        <v>0</v>
      </c>
      <c r="AQ349" s="40"/>
      <c r="AR349" s="40"/>
      <c r="AS349" s="40"/>
      <c r="AT349" s="39">
        <v>4</v>
      </c>
    </row>
    <row r="350" spans="1:46" ht="20.100000000000001" customHeight="1" x14ac:dyDescent="0.2">
      <c r="D350" s="2" t="s">
        <v>255</v>
      </c>
      <c r="F350" s="37">
        <v>31</v>
      </c>
      <c r="G350" s="37"/>
      <c r="H350" s="37"/>
      <c r="I350" s="37"/>
      <c r="J350" s="37">
        <v>163</v>
      </c>
      <c r="K350" s="37">
        <v>1</v>
      </c>
      <c r="L350" s="37">
        <v>0</v>
      </c>
      <c r="M350" s="37"/>
      <c r="N350" s="37">
        <v>164</v>
      </c>
      <c r="O350" s="37"/>
      <c r="P350" s="37"/>
      <c r="Q350" s="37"/>
      <c r="R350" s="37">
        <v>0</v>
      </c>
      <c r="S350" s="37">
        <v>5</v>
      </c>
      <c r="T350" s="37">
        <v>62</v>
      </c>
      <c r="U350" s="37">
        <v>2</v>
      </c>
      <c r="V350" s="37"/>
      <c r="W350" s="37">
        <v>27</v>
      </c>
      <c r="X350" s="37">
        <v>0</v>
      </c>
      <c r="Y350" s="37">
        <v>2</v>
      </c>
      <c r="Z350" s="37">
        <v>4</v>
      </c>
      <c r="AA350" s="37">
        <v>13</v>
      </c>
      <c r="AB350" s="37">
        <v>2</v>
      </c>
      <c r="AC350" s="37">
        <v>40</v>
      </c>
      <c r="AD350" s="37">
        <v>0</v>
      </c>
      <c r="AE350" s="37"/>
      <c r="AF350" s="37">
        <v>157</v>
      </c>
      <c r="AG350" s="37"/>
      <c r="AH350" s="37"/>
      <c r="AI350" s="37"/>
      <c r="AJ350" s="37">
        <v>38</v>
      </c>
      <c r="AK350" s="37"/>
      <c r="AL350" s="37"/>
      <c r="AM350" s="37"/>
      <c r="AN350" s="37">
        <v>0</v>
      </c>
      <c r="AO350" s="37"/>
      <c r="AP350" s="37">
        <v>0</v>
      </c>
      <c r="AQ350" s="37"/>
      <c r="AR350" s="37"/>
      <c r="AS350" s="37"/>
      <c r="AT350" s="37">
        <v>0</v>
      </c>
    </row>
    <row r="351" spans="1:46" ht="20.100000000000001" customHeight="1" x14ac:dyDescent="0.2">
      <c r="D351" s="38" t="s">
        <v>256</v>
      </c>
      <c r="F351" s="39">
        <v>27</v>
      </c>
      <c r="G351" s="40"/>
      <c r="H351" s="40"/>
      <c r="I351" s="40"/>
      <c r="J351" s="39">
        <v>139</v>
      </c>
      <c r="K351" s="39">
        <v>7</v>
      </c>
      <c r="L351" s="39">
        <v>1</v>
      </c>
      <c r="M351" s="40"/>
      <c r="N351" s="39">
        <v>147</v>
      </c>
      <c r="O351" s="40"/>
      <c r="P351" s="40"/>
      <c r="Q351" s="40"/>
      <c r="R351" s="39">
        <v>0</v>
      </c>
      <c r="S351" s="39">
        <v>13</v>
      </c>
      <c r="T351" s="39">
        <v>21</v>
      </c>
      <c r="U351" s="39">
        <v>5</v>
      </c>
      <c r="V351" s="40"/>
      <c r="W351" s="39">
        <v>41</v>
      </c>
      <c r="X351" s="39">
        <v>0</v>
      </c>
      <c r="Y351" s="39">
        <v>0</v>
      </c>
      <c r="Z351" s="39">
        <v>3</v>
      </c>
      <c r="AA351" s="39">
        <v>12</v>
      </c>
      <c r="AB351" s="39">
        <v>0</v>
      </c>
      <c r="AC351" s="39">
        <v>46</v>
      </c>
      <c r="AD351" s="39">
        <v>0</v>
      </c>
      <c r="AE351" s="40"/>
      <c r="AF351" s="39">
        <v>141</v>
      </c>
      <c r="AG351" s="40"/>
      <c r="AH351" s="40"/>
      <c r="AI351" s="40"/>
      <c r="AJ351" s="39">
        <v>33</v>
      </c>
      <c r="AK351" s="40"/>
      <c r="AL351" s="40"/>
      <c r="AM351" s="40"/>
      <c r="AN351" s="39">
        <v>0</v>
      </c>
      <c r="AO351" s="40"/>
      <c r="AP351" s="39">
        <v>0</v>
      </c>
      <c r="AQ351" s="40"/>
      <c r="AR351" s="40"/>
      <c r="AS351" s="40"/>
      <c r="AT351" s="39">
        <v>5</v>
      </c>
    </row>
    <row r="352" spans="1:46" ht="20.100000000000001" customHeight="1" x14ac:dyDescent="0.2">
      <c r="D352" s="2" t="s">
        <v>257</v>
      </c>
      <c r="F352" s="37">
        <v>12</v>
      </c>
      <c r="G352" s="37"/>
      <c r="H352" s="37"/>
      <c r="I352" s="37"/>
      <c r="J352" s="37">
        <v>79</v>
      </c>
      <c r="K352" s="37">
        <v>4</v>
      </c>
      <c r="L352" s="37">
        <v>0</v>
      </c>
      <c r="M352" s="37"/>
      <c r="N352" s="37">
        <v>83</v>
      </c>
      <c r="O352" s="37"/>
      <c r="P352" s="37"/>
      <c r="Q352" s="37"/>
      <c r="R352" s="37">
        <v>1</v>
      </c>
      <c r="S352" s="37">
        <v>1</v>
      </c>
      <c r="T352" s="37">
        <v>16</v>
      </c>
      <c r="U352" s="37">
        <v>5</v>
      </c>
      <c r="V352" s="37"/>
      <c r="W352" s="37">
        <v>7</v>
      </c>
      <c r="X352" s="37">
        <v>0</v>
      </c>
      <c r="Y352" s="37">
        <v>0</v>
      </c>
      <c r="Z352" s="37">
        <v>0</v>
      </c>
      <c r="AA352" s="37">
        <v>10</v>
      </c>
      <c r="AB352" s="37">
        <v>1</v>
      </c>
      <c r="AC352" s="37">
        <v>35</v>
      </c>
      <c r="AD352" s="37">
        <v>0</v>
      </c>
      <c r="AE352" s="37"/>
      <c r="AF352" s="37">
        <v>76</v>
      </c>
      <c r="AG352" s="37"/>
      <c r="AH352" s="37"/>
      <c r="AI352" s="37"/>
      <c r="AJ352" s="37">
        <v>19</v>
      </c>
      <c r="AK352" s="37"/>
      <c r="AL352" s="37"/>
      <c r="AM352" s="37"/>
      <c r="AN352" s="37">
        <v>0</v>
      </c>
      <c r="AO352" s="37"/>
      <c r="AP352" s="37">
        <v>0</v>
      </c>
      <c r="AQ352" s="37"/>
      <c r="AR352" s="37"/>
      <c r="AS352" s="37"/>
      <c r="AT352" s="37">
        <v>0</v>
      </c>
    </row>
    <row r="353" spans="1:46" ht="20.100000000000001" customHeight="1" x14ac:dyDescent="0.2">
      <c r="D353" s="38" t="s">
        <v>258</v>
      </c>
      <c r="F353" s="39">
        <v>8</v>
      </c>
      <c r="G353" s="40"/>
      <c r="H353" s="40"/>
      <c r="I353" s="40"/>
      <c r="J353" s="39">
        <v>56</v>
      </c>
      <c r="K353" s="39">
        <v>0</v>
      </c>
      <c r="L353" s="39">
        <v>0</v>
      </c>
      <c r="M353" s="40"/>
      <c r="N353" s="39">
        <v>56</v>
      </c>
      <c r="O353" s="40"/>
      <c r="P353" s="40"/>
      <c r="Q353" s="40"/>
      <c r="R353" s="39">
        <v>0</v>
      </c>
      <c r="S353" s="39">
        <v>1</v>
      </c>
      <c r="T353" s="39">
        <v>8</v>
      </c>
      <c r="U353" s="39">
        <v>3</v>
      </c>
      <c r="V353" s="40"/>
      <c r="W353" s="39">
        <v>15</v>
      </c>
      <c r="X353" s="39">
        <v>0</v>
      </c>
      <c r="Y353" s="39">
        <v>0</v>
      </c>
      <c r="Z353" s="39">
        <v>2</v>
      </c>
      <c r="AA353" s="39">
        <v>3</v>
      </c>
      <c r="AB353" s="39">
        <v>0</v>
      </c>
      <c r="AC353" s="39">
        <v>26</v>
      </c>
      <c r="AD353" s="39">
        <v>0</v>
      </c>
      <c r="AE353" s="40"/>
      <c r="AF353" s="39">
        <v>58</v>
      </c>
      <c r="AG353" s="40"/>
      <c r="AH353" s="40"/>
      <c r="AI353" s="40"/>
      <c r="AJ353" s="39">
        <v>6</v>
      </c>
      <c r="AK353" s="40"/>
      <c r="AL353" s="40"/>
      <c r="AM353" s="40"/>
      <c r="AN353" s="39">
        <v>0</v>
      </c>
      <c r="AO353" s="40"/>
      <c r="AP353" s="39">
        <v>0</v>
      </c>
      <c r="AQ353" s="40"/>
      <c r="AR353" s="40"/>
      <c r="AS353" s="40"/>
      <c r="AT353" s="39">
        <v>0</v>
      </c>
    </row>
    <row r="354" spans="1:46" ht="20.100000000000001" customHeight="1" x14ac:dyDescent="0.2">
      <c r="D354" s="41" t="s">
        <v>259</v>
      </c>
      <c r="F354" s="37">
        <v>6</v>
      </c>
      <c r="G354" s="37"/>
      <c r="H354" s="37"/>
      <c r="I354" s="37"/>
      <c r="J354" s="37">
        <v>58</v>
      </c>
      <c r="K354" s="37">
        <v>0</v>
      </c>
      <c r="L354" s="37">
        <v>0</v>
      </c>
      <c r="M354" s="37"/>
      <c r="N354" s="37">
        <v>58</v>
      </c>
      <c r="O354" s="37"/>
      <c r="P354" s="37"/>
      <c r="Q354" s="37"/>
      <c r="R354" s="37">
        <v>0</v>
      </c>
      <c r="S354" s="37">
        <v>0</v>
      </c>
      <c r="T354" s="37">
        <v>14</v>
      </c>
      <c r="U354" s="37">
        <v>0</v>
      </c>
      <c r="V354" s="37"/>
      <c r="W354" s="37">
        <v>7</v>
      </c>
      <c r="X354" s="37">
        <v>0</v>
      </c>
      <c r="Y354" s="37">
        <v>1</v>
      </c>
      <c r="Z354" s="37">
        <v>1</v>
      </c>
      <c r="AA354" s="37">
        <v>1</v>
      </c>
      <c r="AB354" s="37">
        <v>1</v>
      </c>
      <c r="AC354" s="37">
        <v>27</v>
      </c>
      <c r="AD354" s="37">
        <v>0</v>
      </c>
      <c r="AE354" s="37"/>
      <c r="AF354" s="37">
        <v>52</v>
      </c>
      <c r="AG354" s="37"/>
      <c r="AH354" s="37"/>
      <c r="AI354" s="37"/>
      <c r="AJ354" s="37">
        <v>12</v>
      </c>
      <c r="AK354" s="37"/>
      <c r="AL354" s="37"/>
      <c r="AM354" s="37"/>
      <c r="AN354" s="37">
        <v>0</v>
      </c>
      <c r="AO354" s="37"/>
      <c r="AP354" s="37">
        <v>0</v>
      </c>
      <c r="AQ354" s="37"/>
      <c r="AR354" s="37"/>
      <c r="AS354" s="37"/>
      <c r="AT354" s="37">
        <v>0</v>
      </c>
    </row>
    <row r="355" spans="1:46"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spans="1:46" s="1" customFormat="1" ht="20.100000000000001" customHeight="1" x14ac:dyDescent="0.2">
      <c r="A356" s="3"/>
      <c r="B356" s="6"/>
      <c r="C356" s="42" t="s">
        <v>180</v>
      </c>
      <c r="D356" s="42"/>
      <c r="E356" s="5"/>
      <c r="F356" s="44">
        <v>241</v>
      </c>
      <c r="G356" s="45"/>
      <c r="H356" s="45"/>
      <c r="I356" s="45"/>
      <c r="J356" s="44">
        <v>1735</v>
      </c>
      <c r="K356" s="44">
        <v>16</v>
      </c>
      <c r="L356" s="44">
        <v>6</v>
      </c>
      <c r="M356" s="45"/>
      <c r="N356" s="44">
        <v>1757</v>
      </c>
      <c r="O356" s="45"/>
      <c r="P356" s="45"/>
      <c r="Q356" s="45"/>
      <c r="R356" s="44">
        <v>16</v>
      </c>
      <c r="S356" s="44">
        <v>34</v>
      </c>
      <c r="T356" s="44">
        <v>255</v>
      </c>
      <c r="U356" s="44">
        <v>64</v>
      </c>
      <c r="V356" s="45"/>
      <c r="W356" s="44">
        <v>434</v>
      </c>
      <c r="X356" s="44">
        <v>4</v>
      </c>
      <c r="Y356" s="44">
        <v>3</v>
      </c>
      <c r="Z356" s="44">
        <v>48</v>
      </c>
      <c r="AA356" s="44">
        <v>128</v>
      </c>
      <c r="AB356" s="44">
        <v>17</v>
      </c>
      <c r="AC356" s="44">
        <v>653</v>
      </c>
      <c r="AD356" s="44">
        <v>1</v>
      </c>
      <c r="AE356" s="45"/>
      <c r="AF356" s="44">
        <v>1657</v>
      </c>
      <c r="AG356" s="45"/>
      <c r="AH356" s="45"/>
      <c r="AI356" s="45"/>
      <c r="AJ356" s="44">
        <v>341</v>
      </c>
      <c r="AK356" s="45"/>
      <c r="AL356" s="45"/>
      <c r="AM356" s="45"/>
      <c r="AN356" s="44">
        <v>0</v>
      </c>
      <c r="AO356" s="45"/>
      <c r="AP356" s="44">
        <v>0</v>
      </c>
      <c r="AQ356" s="45"/>
      <c r="AR356" s="45"/>
      <c r="AS356" s="45"/>
      <c r="AT356" s="44">
        <v>9</v>
      </c>
    </row>
    <row r="357" spans="1:46"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row>
    <row r="358" spans="1:46" s="1" customFormat="1" ht="20.100000000000001" customHeight="1" x14ac:dyDescent="0.25">
      <c r="A358" s="3"/>
      <c r="B358" s="49" t="s">
        <v>260</v>
      </c>
      <c r="C358" s="50"/>
      <c r="D358" s="50"/>
      <c r="E358" s="5"/>
      <c r="F358" s="51">
        <v>241</v>
      </c>
      <c r="G358" s="52"/>
      <c r="H358" s="52"/>
      <c r="I358" s="52"/>
      <c r="J358" s="51">
        <v>1735</v>
      </c>
      <c r="K358" s="51">
        <v>16</v>
      </c>
      <c r="L358" s="51">
        <v>6</v>
      </c>
      <c r="M358" s="52"/>
      <c r="N358" s="51">
        <v>1757</v>
      </c>
      <c r="O358" s="52"/>
      <c r="P358" s="52"/>
      <c r="Q358" s="52"/>
      <c r="R358" s="51">
        <v>16</v>
      </c>
      <c r="S358" s="51">
        <v>34</v>
      </c>
      <c r="T358" s="51">
        <v>255</v>
      </c>
      <c r="U358" s="51">
        <v>64</v>
      </c>
      <c r="V358" s="52"/>
      <c r="W358" s="51">
        <v>434</v>
      </c>
      <c r="X358" s="51">
        <v>4</v>
      </c>
      <c r="Y358" s="51">
        <v>3</v>
      </c>
      <c r="Z358" s="51">
        <v>48</v>
      </c>
      <c r="AA358" s="51">
        <v>128</v>
      </c>
      <c r="AB358" s="51">
        <v>17</v>
      </c>
      <c r="AC358" s="51">
        <v>653</v>
      </c>
      <c r="AD358" s="51">
        <v>1</v>
      </c>
      <c r="AE358" s="52"/>
      <c r="AF358" s="51">
        <v>1657</v>
      </c>
      <c r="AG358" s="52"/>
      <c r="AH358" s="52"/>
      <c r="AI358" s="52"/>
      <c r="AJ358" s="51">
        <v>341</v>
      </c>
      <c r="AK358" s="52"/>
      <c r="AL358" s="52"/>
      <c r="AM358" s="52"/>
      <c r="AN358" s="51">
        <v>0</v>
      </c>
      <c r="AO358" s="52"/>
      <c r="AP358" s="51">
        <v>0</v>
      </c>
      <c r="AQ358" s="52"/>
      <c r="AR358" s="52"/>
      <c r="AS358" s="52"/>
      <c r="AT358" s="51">
        <v>9</v>
      </c>
    </row>
    <row r="359" spans="1:46"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spans="1:46"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spans="1:46"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spans="1:46" ht="20.100000000000001" customHeight="1" x14ac:dyDescent="0.2">
      <c r="D362" s="2" t="s">
        <v>98</v>
      </c>
      <c r="F362" s="37">
        <v>31</v>
      </c>
      <c r="G362" s="37"/>
      <c r="H362" s="37"/>
      <c r="I362" s="37"/>
      <c r="J362" s="37">
        <v>319</v>
      </c>
      <c r="K362" s="37">
        <v>3</v>
      </c>
      <c r="L362" s="37">
        <v>0</v>
      </c>
      <c r="M362" s="37"/>
      <c r="N362" s="37">
        <v>322</v>
      </c>
      <c r="O362" s="37"/>
      <c r="P362" s="37"/>
      <c r="Q362" s="37"/>
      <c r="R362" s="37">
        <v>0</v>
      </c>
      <c r="S362" s="37">
        <v>2</v>
      </c>
      <c r="T362" s="37">
        <v>33</v>
      </c>
      <c r="U362" s="37">
        <v>3</v>
      </c>
      <c r="V362" s="37"/>
      <c r="W362" s="37">
        <v>141</v>
      </c>
      <c r="X362" s="37">
        <v>1</v>
      </c>
      <c r="Y362" s="37">
        <v>0</v>
      </c>
      <c r="Z362" s="37">
        <v>2</v>
      </c>
      <c r="AA362" s="37">
        <v>17</v>
      </c>
      <c r="AB362" s="37">
        <v>1</v>
      </c>
      <c r="AC362" s="37">
        <v>121</v>
      </c>
      <c r="AD362" s="37">
        <v>0</v>
      </c>
      <c r="AE362" s="37"/>
      <c r="AF362" s="37">
        <v>321</v>
      </c>
      <c r="AG362" s="37"/>
      <c r="AH362" s="37"/>
      <c r="AI362" s="37"/>
      <c r="AJ362" s="37">
        <v>32</v>
      </c>
      <c r="AK362" s="37"/>
      <c r="AL362" s="37"/>
      <c r="AM362" s="37"/>
      <c r="AN362" s="37">
        <v>0</v>
      </c>
      <c r="AO362" s="37"/>
      <c r="AP362" s="37">
        <v>0</v>
      </c>
      <c r="AQ362" s="37"/>
      <c r="AR362" s="37"/>
      <c r="AS362" s="37"/>
      <c r="AT362" s="37">
        <v>0</v>
      </c>
    </row>
    <row r="363" spans="1:46" ht="20.100000000000001" customHeight="1" x14ac:dyDescent="0.2">
      <c r="D363" s="38" t="s">
        <v>99</v>
      </c>
      <c r="F363" s="39">
        <v>30</v>
      </c>
      <c r="G363" s="40"/>
      <c r="H363" s="40"/>
      <c r="I363" s="40"/>
      <c r="J363" s="39">
        <v>322</v>
      </c>
      <c r="K363" s="39">
        <v>1</v>
      </c>
      <c r="L363" s="39">
        <v>0</v>
      </c>
      <c r="M363" s="40"/>
      <c r="N363" s="39">
        <v>323</v>
      </c>
      <c r="O363" s="40"/>
      <c r="P363" s="40"/>
      <c r="Q363" s="40"/>
      <c r="R363" s="39">
        <v>0</v>
      </c>
      <c r="S363" s="39">
        <v>3</v>
      </c>
      <c r="T363" s="39">
        <v>30</v>
      </c>
      <c r="U363" s="39">
        <v>13</v>
      </c>
      <c r="V363" s="40"/>
      <c r="W363" s="39">
        <v>133</v>
      </c>
      <c r="X363" s="39">
        <v>0</v>
      </c>
      <c r="Y363" s="39">
        <v>0</v>
      </c>
      <c r="Z363" s="39">
        <v>11</v>
      </c>
      <c r="AA363" s="39">
        <v>15</v>
      </c>
      <c r="AB363" s="39">
        <v>3</v>
      </c>
      <c r="AC363" s="39">
        <v>105</v>
      </c>
      <c r="AD363" s="39">
        <v>0</v>
      </c>
      <c r="AE363" s="40"/>
      <c r="AF363" s="39">
        <v>313</v>
      </c>
      <c r="AG363" s="40"/>
      <c r="AH363" s="40"/>
      <c r="AI363" s="40"/>
      <c r="AJ363" s="39">
        <v>40</v>
      </c>
      <c r="AK363" s="40"/>
      <c r="AL363" s="40"/>
      <c r="AM363" s="40"/>
      <c r="AN363" s="39">
        <v>0</v>
      </c>
      <c r="AO363" s="40"/>
      <c r="AP363" s="39">
        <v>0</v>
      </c>
      <c r="AQ363" s="40"/>
      <c r="AR363" s="40"/>
      <c r="AS363" s="40"/>
      <c r="AT363" s="39">
        <v>0</v>
      </c>
    </row>
    <row r="364" spans="1:46" ht="20.100000000000001" customHeight="1" x14ac:dyDescent="0.2">
      <c r="D364" s="2" t="s">
        <v>113</v>
      </c>
      <c r="F364" s="37">
        <v>31</v>
      </c>
      <c r="G364" s="37"/>
      <c r="H364" s="37"/>
      <c r="I364" s="37"/>
      <c r="J364" s="37">
        <v>327</v>
      </c>
      <c r="K364" s="37">
        <v>2</v>
      </c>
      <c r="L364" s="37">
        <v>1</v>
      </c>
      <c r="M364" s="37"/>
      <c r="N364" s="37">
        <v>330</v>
      </c>
      <c r="O364" s="37"/>
      <c r="P364" s="37"/>
      <c r="Q364" s="37"/>
      <c r="R364" s="37">
        <v>6</v>
      </c>
      <c r="S364" s="37">
        <v>4</v>
      </c>
      <c r="T364" s="37">
        <v>29</v>
      </c>
      <c r="U364" s="37">
        <v>13</v>
      </c>
      <c r="V364" s="37"/>
      <c r="W364" s="37">
        <v>129</v>
      </c>
      <c r="X364" s="37">
        <v>1</v>
      </c>
      <c r="Y364" s="37">
        <v>0</v>
      </c>
      <c r="Z364" s="37">
        <v>11</v>
      </c>
      <c r="AA364" s="37">
        <v>15</v>
      </c>
      <c r="AB364" s="37">
        <v>3</v>
      </c>
      <c r="AC364" s="37">
        <v>111</v>
      </c>
      <c r="AD364" s="37">
        <v>0</v>
      </c>
      <c r="AE364" s="37"/>
      <c r="AF364" s="37">
        <v>322</v>
      </c>
      <c r="AG364" s="37"/>
      <c r="AH364" s="37"/>
      <c r="AI364" s="37"/>
      <c r="AJ364" s="37">
        <v>39</v>
      </c>
      <c r="AK364" s="37"/>
      <c r="AL364" s="37"/>
      <c r="AM364" s="37"/>
      <c r="AN364" s="37">
        <v>0</v>
      </c>
      <c r="AO364" s="37"/>
      <c r="AP364" s="37">
        <v>0</v>
      </c>
      <c r="AQ364" s="37"/>
      <c r="AR364" s="37"/>
      <c r="AS364" s="37"/>
      <c r="AT364" s="37">
        <v>0</v>
      </c>
    </row>
    <row r="365" spans="1:46" ht="20.100000000000001" customHeight="1" x14ac:dyDescent="0.2">
      <c r="D365" s="38" t="s">
        <v>101</v>
      </c>
      <c r="F365" s="39">
        <v>39</v>
      </c>
      <c r="G365" s="40"/>
      <c r="H365" s="40"/>
      <c r="I365" s="40"/>
      <c r="J365" s="39">
        <v>323</v>
      </c>
      <c r="K365" s="39">
        <v>6</v>
      </c>
      <c r="L365" s="39">
        <v>1</v>
      </c>
      <c r="M365" s="40"/>
      <c r="N365" s="39">
        <v>330</v>
      </c>
      <c r="O365" s="40"/>
      <c r="P365" s="40"/>
      <c r="Q365" s="40"/>
      <c r="R365" s="39">
        <v>6</v>
      </c>
      <c r="S365" s="39">
        <v>2</v>
      </c>
      <c r="T365" s="39">
        <v>37</v>
      </c>
      <c r="U365" s="39">
        <v>4</v>
      </c>
      <c r="V365" s="40"/>
      <c r="W365" s="39">
        <v>130</v>
      </c>
      <c r="X365" s="39">
        <v>1</v>
      </c>
      <c r="Y365" s="39">
        <v>0</v>
      </c>
      <c r="Z365" s="39">
        <v>3</v>
      </c>
      <c r="AA365" s="39">
        <v>10</v>
      </c>
      <c r="AB365" s="39">
        <v>3</v>
      </c>
      <c r="AC365" s="39">
        <v>124</v>
      </c>
      <c r="AD365" s="39">
        <v>1</v>
      </c>
      <c r="AE365" s="40"/>
      <c r="AF365" s="39">
        <v>321</v>
      </c>
      <c r="AG365" s="40"/>
      <c r="AH365" s="40"/>
      <c r="AI365" s="40"/>
      <c r="AJ365" s="39">
        <v>48</v>
      </c>
      <c r="AK365" s="40"/>
      <c r="AL365" s="40"/>
      <c r="AM365" s="40"/>
      <c r="AN365" s="39">
        <v>0</v>
      </c>
      <c r="AO365" s="40"/>
      <c r="AP365" s="39">
        <v>0</v>
      </c>
      <c r="AQ365" s="40"/>
      <c r="AR365" s="40"/>
      <c r="AS365" s="40"/>
      <c r="AT365" s="39">
        <v>0</v>
      </c>
    </row>
    <row r="366" spans="1:46" ht="20.100000000000001" customHeight="1" x14ac:dyDescent="0.2">
      <c r="D366" s="2" t="s">
        <v>115</v>
      </c>
      <c r="F366" s="37">
        <v>21</v>
      </c>
      <c r="G366" s="37"/>
      <c r="H366" s="37"/>
      <c r="I366" s="37"/>
      <c r="J366" s="37">
        <v>110</v>
      </c>
      <c r="K366" s="37">
        <v>0</v>
      </c>
      <c r="L366" s="37">
        <v>0</v>
      </c>
      <c r="M366" s="37"/>
      <c r="N366" s="37">
        <v>110</v>
      </c>
      <c r="O366" s="37"/>
      <c r="P366" s="37"/>
      <c r="Q366" s="37"/>
      <c r="R366" s="37">
        <v>0</v>
      </c>
      <c r="S366" s="37">
        <v>0</v>
      </c>
      <c r="T366" s="37">
        <v>17</v>
      </c>
      <c r="U366" s="37">
        <v>3</v>
      </c>
      <c r="V366" s="37"/>
      <c r="W366" s="37">
        <v>33</v>
      </c>
      <c r="X366" s="37">
        <v>0</v>
      </c>
      <c r="Y366" s="37">
        <v>0</v>
      </c>
      <c r="Z366" s="37">
        <v>3</v>
      </c>
      <c r="AA366" s="37">
        <v>5</v>
      </c>
      <c r="AB366" s="37">
        <v>1</v>
      </c>
      <c r="AC366" s="37">
        <v>57</v>
      </c>
      <c r="AD366" s="37">
        <v>0</v>
      </c>
      <c r="AE366" s="37"/>
      <c r="AF366" s="37">
        <v>119</v>
      </c>
      <c r="AG366" s="37"/>
      <c r="AH366" s="37"/>
      <c r="AI366" s="37"/>
      <c r="AJ366" s="37">
        <v>12</v>
      </c>
      <c r="AK366" s="37"/>
      <c r="AL366" s="37"/>
      <c r="AM366" s="37"/>
      <c r="AN366" s="37">
        <v>0</v>
      </c>
      <c r="AO366" s="37"/>
      <c r="AP366" s="37">
        <v>0</v>
      </c>
      <c r="AQ366" s="37"/>
      <c r="AR366" s="37"/>
      <c r="AS366" s="37"/>
      <c r="AT366" s="37">
        <v>0</v>
      </c>
    </row>
    <row r="367" spans="1:46" ht="20.100000000000001" customHeight="1" x14ac:dyDescent="0.2">
      <c r="D367" s="38" t="s">
        <v>116</v>
      </c>
      <c r="F367" s="39">
        <v>43</v>
      </c>
      <c r="G367" s="40"/>
      <c r="H367" s="40"/>
      <c r="I367" s="40"/>
      <c r="J367" s="39">
        <v>326</v>
      </c>
      <c r="K367" s="39">
        <v>0</v>
      </c>
      <c r="L367" s="39">
        <v>1</v>
      </c>
      <c r="M367" s="40"/>
      <c r="N367" s="39">
        <v>327</v>
      </c>
      <c r="O367" s="40"/>
      <c r="P367" s="40"/>
      <c r="Q367" s="40"/>
      <c r="R367" s="39">
        <v>0</v>
      </c>
      <c r="S367" s="39">
        <v>0</v>
      </c>
      <c r="T367" s="39">
        <v>24</v>
      </c>
      <c r="U367" s="39">
        <v>6</v>
      </c>
      <c r="V367" s="40"/>
      <c r="W367" s="39">
        <v>135</v>
      </c>
      <c r="X367" s="39">
        <v>0</v>
      </c>
      <c r="Y367" s="39">
        <v>0</v>
      </c>
      <c r="Z367" s="39">
        <v>9</v>
      </c>
      <c r="AA367" s="39">
        <v>11</v>
      </c>
      <c r="AB367" s="39">
        <v>1</v>
      </c>
      <c r="AC367" s="39">
        <v>133</v>
      </c>
      <c r="AD367" s="39">
        <v>0</v>
      </c>
      <c r="AE367" s="40"/>
      <c r="AF367" s="39">
        <v>319</v>
      </c>
      <c r="AG367" s="40"/>
      <c r="AH367" s="40"/>
      <c r="AI367" s="40"/>
      <c r="AJ367" s="39">
        <v>51</v>
      </c>
      <c r="AK367" s="40"/>
      <c r="AL367" s="40"/>
      <c r="AM367" s="40"/>
      <c r="AN367" s="39">
        <v>0</v>
      </c>
      <c r="AO367" s="40"/>
      <c r="AP367" s="39">
        <v>0</v>
      </c>
      <c r="AQ367" s="40"/>
      <c r="AR367" s="40"/>
      <c r="AS367" s="40"/>
      <c r="AT367" s="39">
        <v>0</v>
      </c>
    </row>
    <row r="368" spans="1:46" ht="20.100000000000001" customHeight="1" x14ac:dyDescent="0.2">
      <c r="D368" s="41" t="s">
        <v>104</v>
      </c>
      <c r="F368" s="40">
        <v>24</v>
      </c>
      <c r="G368" s="40"/>
      <c r="H368" s="40"/>
      <c r="I368" s="40"/>
      <c r="J368" s="40">
        <v>106</v>
      </c>
      <c r="K368" s="40">
        <v>2</v>
      </c>
      <c r="L368" s="40">
        <v>0</v>
      </c>
      <c r="M368" s="40"/>
      <c r="N368" s="40">
        <v>108</v>
      </c>
      <c r="O368" s="40"/>
      <c r="P368" s="40"/>
      <c r="Q368" s="40"/>
      <c r="R368" s="40">
        <v>0</v>
      </c>
      <c r="S368" s="40">
        <v>0</v>
      </c>
      <c r="T368" s="40">
        <v>28</v>
      </c>
      <c r="U368" s="40">
        <v>4</v>
      </c>
      <c r="V368" s="40"/>
      <c r="W368" s="40">
        <v>33</v>
      </c>
      <c r="X368" s="40">
        <v>0</v>
      </c>
      <c r="Y368" s="40">
        <v>0</v>
      </c>
      <c r="Z368" s="40">
        <v>4</v>
      </c>
      <c r="AA368" s="40">
        <v>5</v>
      </c>
      <c r="AB368" s="40">
        <v>1</v>
      </c>
      <c r="AC368" s="40">
        <v>46</v>
      </c>
      <c r="AD368" s="40">
        <v>0</v>
      </c>
      <c r="AE368" s="40"/>
      <c r="AF368" s="40">
        <v>121</v>
      </c>
      <c r="AG368" s="40"/>
      <c r="AH368" s="40"/>
      <c r="AI368" s="40"/>
      <c r="AJ368" s="40">
        <v>11</v>
      </c>
      <c r="AK368" s="40"/>
      <c r="AL368" s="40"/>
      <c r="AM368" s="40"/>
      <c r="AN368" s="40">
        <v>0</v>
      </c>
      <c r="AO368" s="40"/>
      <c r="AP368" s="40">
        <v>0</v>
      </c>
      <c r="AQ368" s="40"/>
      <c r="AR368" s="40"/>
      <c r="AS368" s="40"/>
      <c r="AT368" s="40">
        <v>0</v>
      </c>
    </row>
    <row r="369" spans="1:46"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spans="1:46" s="1" customFormat="1" ht="20.100000000000001" customHeight="1" x14ac:dyDescent="0.2">
      <c r="A370" s="3"/>
      <c r="B370" s="6"/>
      <c r="C370" s="42" t="s">
        <v>180</v>
      </c>
      <c r="D370" s="42"/>
      <c r="E370" s="5"/>
      <c r="F370" s="44">
        <v>219</v>
      </c>
      <c r="G370" s="45"/>
      <c r="H370" s="45"/>
      <c r="I370" s="45"/>
      <c r="J370" s="44">
        <v>1833</v>
      </c>
      <c r="K370" s="44">
        <v>14</v>
      </c>
      <c r="L370" s="44">
        <v>3</v>
      </c>
      <c r="M370" s="45"/>
      <c r="N370" s="44">
        <v>1850</v>
      </c>
      <c r="O370" s="45"/>
      <c r="P370" s="45"/>
      <c r="Q370" s="45"/>
      <c r="R370" s="44">
        <v>12</v>
      </c>
      <c r="S370" s="44">
        <v>11</v>
      </c>
      <c r="T370" s="44">
        <v>198</v>
      </c>
      <c r="U370" s="44">
        <v>46</v>
      </c>
      <c r="V370" s="45"/>
      <c r="W370" s="44">
        <v>734</v>
      </c>
      <c r="X370" s="44">
        <v>3</v>
      </c>
      <c r="Y370" s="44">
        <v>0</v>
      </c>
      <c r="Z370" s="44">
        <v>43</v>
      </c>
      <c r="AA370" s="44">
        <v>78</v>
      </c>
      <c r="AB370" s="44">
        <v>13</v>
      </c>
      <c r="AC370" s="44">
        <v>697</v>
      </c>
      <c r="AD370" s="44">
        <v>1</v>
      </c>
      <c r="AE370" s="45"/>
      <c r="AF370" s="44">
        <v>1836</v>
      </c>
      <c r="AG370" s="45"/>
      <c r="AH370" s="45"/>
      <c r="AI370" s="45"/>
      <c r="AJ370" s="44">
        <v>233</v>
      </c>
      <c r="AK370" s="45"/>
      <c r="AL370" s="45"/>
      <c r="AM370" s="45"/>
      <c r="AN370" s="44">
        <v>0</v>
      </c>
      <c r="AO370" s="45"/>
      <c r="AP370" s="44">
        <v>0</v>
      </c>
      <c r="AQ370" s="45"/>
      <c r="AR370" s="45"/>
      <c r="AS370" s="45"/>
      <c r="AT370" s="44">
        <v>0</v>
      </c>
    </row>
    <row r="371" spans="1:46"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row>
    <row r="372" spans="1:46" s="1" customFormat="1" ht="20.100000000000001" customHeight="1" x14ac:dyDescent="0.25">
      <c r="A372" s="3"/>
      <c r="B372" s="49" t="s">
        <v>262</v>
      </c>
      <c r="C372" s="50"/>
      <c r="D372" s="50"/>
      <c r="E372" s="5"/>
      <c r="F372" s="51">
        <v>219</v>
      </c>
      <c r="G372" s="52"/>
      <c r="H372" s="52"/>
      <c r="I372" s="52"/>
      <c r="J372" s="51">
        <v>1833</v>
      </c>
      <c r="K372" s="51">
        <v>14</v>
      </c>
      <c r="L372" s="51">
        <v>3</v>
      </c>
      <c r="M372" s="52"/>
      <c r="N372" s="51">
        <v>1850</v>
      </c>
      <c r="O372" s="52"/>
      <c r="P372" s="52"/>
      <c r="Q372" s="52"/>
      <c r="R372" s="51">
        <v>12</v>
      </c>
      <c r="S372" s="51">
        <v>11</v>
      </c>
      <c r="T372" s="51">
        <v>198</v>
      </c>
      <c r="U372" s="51">
        <v>46</v>
      </c>
      <c r="V372" s="52"/>
      <c r="W372" s="51">
        <v>734</v>
      </c>
      <c r="X372" s="51">
        <v>3</v>
      </c>
      <c r="Y372" s="51">
        <v>0</v>
      </c>
      <c r="Z372" s="51">
        <v>43</v>
      </c>
      <c r="AA372" s="51">
        <v>78</v>
      </c>
      <c r="AB372" s="51">
        <v>13</v>
      </c>
      <c r="AC372" s="51">
        <v>697</v>
      </c>
      <c r="AD372" s="51">
        <v>1</v>
      </c>
      <c r="AE372" s="52"/>
      <c r="AF372" s="51">
        <v>1836</v>
      </c>
      <c r="AG372" s="52"/>
      <c r="AH372" s="52"/>
      <c r="AI372" s="52"/>
      <c r="AJ372" s="51">
        <v>233</v>
      </c>
      <c r="AK372" s="52"/>
      <c r="AL372" s="52"/>
      <c r="AM372" s="52"/>
      <c r="AN372" s="51">
        <v>0</v>
      </c>
      <c r="AO372" s="52"/>
      <c r="AP372" s="51">
        <v>0</v>
      </c>
      <c r="AQ372" s="52"/>
      <c r="AR372" s="52"/>
      <c r="AS372" s="52"/>
      <c r="AT372" s="51">
        <v>0</v>
      </c>
    </row>
    <row r="373" spans="1:46"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spans="1:46"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spans="1:46"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spans="1:46" ht="20.100000000000001" customHeight="1" x14ac:dyDescent="0.2">
      <c r="D376" s="2" t="s">
        <v>264</v>
      </c>
      <c r="F376" s="37">
        <v>281</v>
      </c>
      <c r="G376" s="37"/>
      <c r="H376" s="37"/>
      <c r="I376" s="37"/>
      <c r="J376" s="37">
        <v>1018</v>
      </c>
      <c r="K376" s="37">
        <v>0</v>
      </c>
      <c r="L376" s="37">
        <v>5</v>
      </c>
      <c r="M376" s="37"/>
      <c r="N376" s="37">
        <v>1023</v>
      </c>
      <c r="O376" s="37"/>
      <c r="P376" s="37"/>
      <c r="Q376" s="37"/>
      <c r="R376" s="37">
        <v>0</v>
      </c>
      <c r="S376" s="37">
        <v>4</v>
      </c>
      <c r="T376" s="37">
        <v>51</v>
      </c>
      <c r="U376" s="37">
        <v>28</v>
      </c>
      <c r="V376" s="37"/>
      <c r="W376" s="37">
        <v>391</v>
      </c>
      <c r="X376" s="37">
        <v>0</v>
      </c>
      <c r="Y376" s="37">
        <v>1</v>
      </c>
      <c r="Z376" s="37">
        <v>70</v>
      </c>
      <c r="AA376" s="37">
        <v>50</v>
      </c>
      <c r="AB376" s="37">
        <v>8</v>
      </c>
      <c r="AC376" s="37">
        <v>519</v>
      </c>
      <c r="AD376" s="37">
        <v>0</v>
      </c>
      <c r="AE376" s="37"/>
      <c r="AF376" s="37">
        <v>1122</v>
      </c>
      <c r="AG376" s="37"/>
      <c r="AH376" s="37"/>
      <c r="AI376" s="37"/>
      <c r="AJ376" s="37">
        <v>182</v>
      </c>
      <c r="AK376" s="37"/>
      <c r="AL376" s="37"/>
      <c r="AM376" s="37"/>
      <c r="AN376" s="37">
        <v>0</v>
      </c>
      <c r="AO376" s="37"/>
      <c r="AP376" s="37">
        <v>0</v>
      </c>
      <c r="AQ376" s="37"/>
      <c r="AR376" s="37"/>
      <c r="AS376" s="37"/>
      <c r="AT376" s="37">
        <v>116</v>
      </c>
    </row>
    <row r="377" spans="1:46" ht="20.100000000000001" customHeight="1" x14ac:dyDescent="0.2">
      <c r="D377" s="38" t="s">
        <v>265</v>
      </c>
      <c r="F377" s="39">
        <v>159</v>
      </c>
      <c r="G377" s="40"/>
      <c r="H377" s="40"/>
      <c r="I377" s="40"/>
      <c r="J377" s="39">
        <v>1006</v>
      </c>
      <c r="K377" s="39">
        <v>6</v>
      </c>
      <c r="L377" s="39">
        <v>2</v>
      </c>
      <c r="M377" s="40"/>
      <c r="N377" s="39">
        <v>1014</v>
      </c>
      <c r="O377" s="40"/>
      <c r="P377" s="40"/>
      <c r="Q377" s="40"/>
      <c r="R377" s="39">
        <v>0</v>
      </c>
      <c r="S377" s="39">
        <v>8</v>
      </c>
      <c r="T377" s="39">
        <v>65</v>
      </c>
      <c r="U377" s="39">
        <v>49</v>
      </c>
      <c r="V377" s="40"/>
      <c r="W377" s="39">
        <v>376</v>
      </c>
      <c r="X377" s="39">
        <v>1</v>
      </c>
      <c r="Y377" s="39">
        <v>0</v>
      </c>
      <c r="Z377" s="39">
        <v>22</v>
      </c>
      <c r="AA377" s="39">
        <v>28</v>
      </c>
      <c r="AB377" s="39">
        <v>5</v>
      </c>
      <c r="AC377" s="39">
        <v>535</v>
      </c>
      <c r="AD377" s="39">
        <v>1</v>
      </c>
      <c r="AE377" s="40"/>
      <c r="AF377" s="39">
        <v>1090</v>
      </c>
      <c r="AG377" s="40"/>
      <c r="AH377" s="40"/>
      <c r="AI377" s="40"/>
      <c r="AJ377" s="39">
        <v>83</v>
      </c>
      <c r="AK377" s="40"/>
      <c r="AL377" s="40"/>
      <c r="AM377" s="40"/>
      <c r="AN377" s="39">
        <v>0</v>
      </c>
      <c r="AO377" s="40"/>
      <c r="AP377" s="39">
        <v>0</v>
      </c>
      <c r="AQ377" s="40"/>
      <c r="AR377" s="40"/>
      <c r="AS377" s="40"/>
      <c r="AT377" s="39">
        <v>50</v>
      </c>
    </row>
    <row r="378" spans="1:46" ht="20.100000000000001" customHeight="1" x14ac:dyDescent="0.2">
      <c r="D378" s="2" t="s">
        <v>266</v>
      </c>
      <c r="F378" s="37">
        <v>192</v>
      </c>
      <c r="G378" s="37"/>
      <c r="H378" s="37"/>
      <c r="I378" s="37"/>
      <c r="J378" s="37">
        <v>1003</v>
      </c>
      <c r="K378" s="37">
        <v>5</v>
      </c>
      <c r="L378" s="37">
        <v>2</v>
      </c>
      <c r="M378" s="37"/>
      <c r="N378" s="37">
        <v>1010</v>
      </c>
      <c r="O378" s="37"/>
      <c r="P378" s="37"/>
      <c r="Q378" s="37"/>
      <c r="R378" s="37">
        <v>0</v>
      </c>
      <c r="S378" s="37">
        <v>9</v>
      </c>
      <c r="T378" s="37">
        <v>89</v>
      </c>
      <c r="U378" s="37">
        <v>27</v>
      </c>
      <c r="V378" s="37"/>
      <c r="W378" s="37">
        <v>144</v>
      </c>
      <c r="X378" s="37">
        <v>42</v>
      </c>
      <c r="Y378" s="37">
        <v>11</v>
      </c>
      <c r="Z378" s="37">
        <v>70</v>
      </c>
      <c r="AA378" s="37">
        <v>164</v>
      </c>
      <c r="AB378" s="37">
        <v>32</v>
      </c>
      <c r="AC378" s="37">
        <v>430</v>
      </c>
      <c r="AD378" s="37">
        <v>1</v>
      </c>
      <c r="AE378" s="37"/>
      <c r="AF378" s="37">
        <v>1019</v>
      </c>
      <c r="AG378" s="37"/>
      <c r="AH378" s="37"/>
      <c r="AI378" s="37"/>
      <c r="AJ378" s="37">
        <v>183</v>
      </c>
      <c r="AK378" s="37"/>
      <c r="AL378" s="37"/>
      <c r="AM378" s="37"/>
      <c r="AN378" s="37">
        <v>0</v>
      </c>
      <c r="AO378" s="37"/>
      <c r="AP378" s="37">
        <v>0</v>
      </c>
      <c r="AQ378" s="37"/>
      <c r="AR378" s="37"/>
      <c r="AS378" s="37"/>
      <c r="AT378" s="37">
        <v>52</v>
      </c>
    </row>
    <row r="379" spans="1:46" ht="20.100000000000001" customHeight="1" x14ac:dyDescent="0.2">
      <c r="D379" s="38" t="s">
        <v>267</v>
      </c>
      <c r="F379" s="39">
        <v>190</v>
      </c>
      <c r="G379" s="40"/>
      <c r="H379" s="40"/>
      <c r="I379" s="40"/>
      <c r="J379" s="39">
        <v>1035</v>
      </c>
      <c r="K379" s="39">
        <v>6</v>
      </c>
      <c r="L379" s="39">
        <v>4</v>
      </c>
      <c r="M379" s="40"/>
      <c r="N379" s="39">
        <v>1045</v>
      </c>
      <c r="O379" s="40"/>
      <c r="P379" s="40"/>
      <c r="Q379" s="40"/>
      <c r="R379" s="39">
        <v>0</v>
      </c>
      <c r="S379" s="39">
        <v>4</v>
      </c>
      <c r="T379" s="39">
        <v>52</v>
      </c>
      <c r="U379" s="39">
        <v>125</v>
      </c>
      <c r="V379" s="40"/>
      <c r="W379" s="39">
        <v>269</v>
      </c>
      <c r="X379" s="39">
        <v>1</v>
      </c>
      <c r="Y379" s="39">
        <v>0</v>
      </c>
      <c r="Z379" s="39">
        <v>68</v>
      </c>
      <c r="AA379" s="39">
        <v>38</v>
      </c>
      <c r="AB379" s="39">
        <v>10</v>
      </c>
      <c r="AC379" s="39">
        <v>470</v>
      </c>
      <c r="AD379" s="39">
        <v>1</v>
      </c>
      <c r="AE379" s="40"/>
      <c r="AF379" s="39">
        <v>1038</v>
      </c>
      <c r="AG379" s="40"/>
      <c r="AH379" s="40"/>
      <c r="AI379" s="40"/>
      <c r="AJ379" s="39">
        <v>197</v>
      </c>
      <c r="AK379" s="40"/>
      <c r="AL379" s="40"/>
      <c r="AM379" s="40"/>
      <c r="AN379" s="39">
        <v>0</v>
      </c>
      <c r="AO379" s="40"/>
      <c r="AP379" s="39">
        <v>0</v>
      </c>
      <c r="AQ379" s="40"/>
      <c r="AR379" s="40"/>
      <c r="AS379" s="40"/>
      <c r="AT379" s="39">
        <v>59</v>
      </c>
    </row>
    <row r="380" spans="1:46" ht="20.100000000000001" customHeight="1" x14ac:dyDescent="0.2">
      <c r="D380" s="41" t="s">
        <v>268</v>
      </c>
      <c r="F380" s="40">
        <v>0</v>
      </c>
      <c r="G380" s="40"/>
      <c r="H380" s="40"/>
      <c r="I380" s="40"/>
      <c r="J380" s="40">
        <v>993</v>
      </c>
      <c r="K380" s="40">
        <v>9</v>
      </c>
      <c r="L380" s="40">
        <v>0</v>
      </c>
      <c r="M380" s="40"/>
      <c r="N380" s="40">
        <v>1002</v>
      </c>
      <c r="O380" s="40"/>
      <c r="P380" s="40"/>
      <c r="Q380" s="40"/>
      <c r="R380" s="40">
        <v>0</v>
      </c>
      <c r="S380" s="40">
        <v>8</v>
      </c>
      <c r="T380" s="40">
        <v>163</v>
      </c>
      <c r="U380" s="40">
        <v>17</v>
      </c>
      <c r="V380" s="40"/>
      <c r="W380" s="40">
        <v>344</v>
      </c>
      <c r="X380" s="40">
        <v>0</v>
      </c>
      <c r="Y380" s="40">
        <v>0</v>
      </c>
      <c r="Z380" s="40">
        <v>51</v>
      </c>
      <c r="AA380" s="40">
        <v>22</v>
      </c>
      <c r="AB380" s="40">
        <v>4</v>
      </c>
      <c r="AC380" s="40">
        <v>294</v>
      </c>
      <c r="AD380" s="40">
        <v>0</v>
      </c>
      <c r="AE380" s="40"/>
      <c r="AF380" s="40">
        <v>903</v>
      </c>
      <c r="AG380" s="40"/>
      <c r="AH380" s="40"/>
      <c r="AI380" s="40"/>
      <c r="AJ380" s="40">
        <v>99</v>
      </c>
      <c r="AK380" s="40"/>
      <c r="AL380" s="40"/>
      <c r="AM380" s="40"/>
      <c r="AN380" s="40">
        <v>0</v>
      </c>
      <c r="AO380" s="40"/>
      <c r="AP380" s="40">
        <v>0</v>
      </c>
      <c r="AQ380" s="40"/>
      <c r="AR380" s="40"/>
      <c r="AS380" s="40"/>
      <c r="AT380" s="40">
        <v>0</v>
      </c>
    </row>
    <row r="381" spans="1:46" ht="20.100000000000001" customHeight="1" x14ac:dyDescent="0.2">
      <c r="D381" s="38" t="s">
        <v>269</v>
      </c>
      <c r="F381" s="39">
        <v>0</v>
      </c>
      <c r="G381" s="40"/>
      <c r="H381" s="40"/>
      <c r="I381" s="40"/>
      <c r="J381" s="39">
        <v>1007</v>
      </c>
      <c r="K381" s="39">
        <v>0</v>
      </c>
      <c r="L381" s="39">
        <v>0</v>
      </c>
      <c r="M381" s="40"/>
      <c r="N381" s="39">
        <v>1007</v>
      </c>
      <c r="O381" s="40"/>
      <c r="P381" s="40"/>
      <c r="Q381" s="40"/>
      <c r="R381" s="39">
        <v>0</v>
      </c>
      <c r="S381" s="39">
        <v>4</v>
      </c>
      <c r="T381" s="39">
        <v>119</v>
      </c>
      <c r="U381" s="39">
        <v>170</v>
      </c>
      <c r="V381" s="40"/>
      <c r="W381" s="39">
        <v>155</v>
      </c>
      <c r="X381" s="39">
        <v>0</v>
      </c>
      <c r="Y381" s="39">
        <v>0</v>
      </c>
      <c r="Z381" s="39">
        <v>31</v>
      </c>
      <c r="AA381" s="39">
        <v>39</v>
      </c>
      <c r="AB381" s="39">
        <v>13</v>
      </c>
      <c r="AC381" s="39">
        <v>383</v>
      </c>
      <c r="AD381" s="39">
        <v>0</v>
      </c>
      <c r="AE381" s="40"/>
      <c r="AF381" s="39">
        <v>914</v>
      </c>
      <c r="AG381" s="40"/>
      <c r="AH381" s="40"/>
      <c r="AI381" s="40"/>
      <c r="AJ381" s="39">
        <v>93</v>
      </c>
      <c r="AK381" s="40"/>
      <c r="AL381" s="40"/>
      <c r="AM381" s="40"/>
      <c r="AN381" s="39">
        <v>0</v>
      </c>
      <c r="AO381" s="40"/>
      <c r="AP381" s="39">
        <v>0</v>
      </c>
      <c r="AQ381" s="40"/>
      <c r="AR381" s="40"/>
      <c r="AS381" s="40"/>
      <c r="AT381" s="39">
        <v>0</v>
      </c>
    </row>
    <row r="382" spans="1:46" ht="20.100000000000001" customHeight="1" x14ac:dyDescent="0.2">
      <c r="D382" s="2" t="s">
        <v>270</v>
      </c>
      <c r="F382" s="37">
        <v>47</v>
      </c>
      <c r="G382" s="37"/>
      <c r="H382" s="37"/>
      <c r="I382" s="37"/>
      <c r="J382" s="37">
        <v>430</v>
      </c>
      <c r="K382" s="37">
        <v>3</v>
      </c>
      <c r="L382" s="37">
        <v>1</v>
      </c>
      <c r="M382" s="37"/>
      <c r="N382" s="37">
        <v>434</v>
      </c>
      <c r="O382" s="37"/>
      <c r="P382" s="37"/>
      <c r="Q382" s="37"/>
      <c r="R382" s="37">
        <v>0</v>
      </c>
      <c r="S382" s="37">
        <v>1</v>
      </c>
      <c r="T382" s="37">
        <v>32</v>
      </c>
      <c r="U382" s="37">
        <v>10</v>
      </c>
      <c r="V382" s="37"/>
      <c r="W382" s="37">
        <v>173</v>
      </c>
      <c r="X382" s="37">
        <v>0</v>
      </c>
      <c r="Y382" s="37">
        <v>0</v>
      </c>
      <c r="Z382" s="37">
        <v>11</v>
      </c>
      <c r="AA382" s="37">
        <v>9</v>
      </c>
      <c r="AB382" s="37">
        <v>3</v>
      </c>
      <c r="AC382" s="37">
        <v>159</v>
      </c>
      <c r="AD382" s="37">
        <v>0</v>
      </c>
      <c r="AE382" s="37"/>
      <c r="AF382" s="37">
        <v>398</v>
      </c>
      <c r="AG382" s="37"/>
      <c r="AH382" s="37"/>
      <c r="AI382" s="37"/>
      <c r="AJ382" s="37">
        <v>83</v>
      </c>
      <c r="AK382" s="37"/>
      <c r="AL382" s="37"/>
      <c r="AM382" s="37"/>
      <c r="AN382" s="37">
        <v>0</v>
      </c>
      <c r="AO382" s="37"/>
      <c r="AP382" s="37">
        <v>0</v>
      </c>
      <c r="AQ382" s="37"/>
      <c r="AR382" s="37"/>
      <c r="AS382" s="37"/>
      <c r="AT382" s="37">
        <v>0</v>
      </c>
    </row>
    <row r="383" spans="1:46" ht="20.100000000000001" customHeight="1" x14ac:dyDescent="0.2">
      <c r="D383" s="38" t="s">
        <v>271</v>
      </c>
      <c r="F383" s="39">
        <v>70</v>
      </c>
      <c r="G383" s="40"/>
      <c r="H383" s="40"/>
      <c r="I383" s="40"/>
      <c r="J383" s="39">
        <v>441</v>
      </c>
      <c r="K383" s="39">
        <v>0</v>
      </c>
      <c r="L383" s="39">
        <v>1</v>
      </c>
      <c r="M383" s="40"/>
      <c r="N383" s="39">
        <v>442</v>
      </c>
      <c r="O383" s="40"/>
      <c r="P383" s="40"/>
      <c r="Q383" s="40"/>
      <c r="R383" s="39">
        <v>0</v>
      </c>
      <c r="S383" s="39">
        <v>2</v>
      </c>
      <c r="T383" s="39">
        <v>33</v>
      </c>
      <c r="U383" s="39">
        <v>8</v>
      </c>
      <c r="V383" s="40"/>
      <c r="W383" s="39">
        <v>191</v>
      </c>
      <c r="X383" s="39">
        <v>0</v>
      </c>
      <c r="Y383" s="39">
        <v>0</v>
      </c>
      <c r="Z383" s="39">
        <v>18</v>
      </c>
      <c r="AA383" s="39">
        <v>45</v>
      </c>
      <c r="AB383" s="39">
        <v>14</v>
      </c>
      <c r="AC383" s="39">
        <v>122</v>
      </c>
      <c r="AD383" s="39">
        <v>1</v>
      </c>
      <c r="AE383" s="40"/>
      <c r="AF383" s="39">
        <v>434</v>
      </c>
      <c r="AG383" s="40"/>
      <c r="AH383" s="40"/>
      <c r="AI383" s="40"/>
      <c r="AJ383" s="39">
        <v>78</v>
      </c>
      <c r="AK383" s="40"/>
      <c r="AL383" s="40"/>
      <c r="AM383" s="40"/>
      <c r="AN383" s="39">
        <v>0</v>
      </c>
      <c r="AO383" s="40"/>
      <c r="AP383" s="39">
        <v>0</v>
      </c>
      <c r="AQ383" s="40"/>
      <c r="AR383" s="40"/>
      <c r="AS383" s="40"/>
      <c r="AT383" s="39">
        <v>0</v>
      </c>
    </row>
    <row r="384" spans="1:46" ht="20.100000000000001" customHeight="1" x14ac:dyDescent="0.2">
      <c r="D384" s="2" t="s">
        <v>272</v>
      </c>
      <c r="F384" s="37">
        <v>71</v>
      </c>
      <c r="G384" s="37"/>
      <c r="H384" s="37"/>
      <c r="I384" s="37"/>
      <c r="J384" s="37">
        <v>430</v>
      </c>
      <c r="K384" s="37">
        <v>0</v>
      </c>
      <c r="L384" s="37">
        <v>2</v>
      </c>
      <c r="M384" s="37"/>
      <c r="N384" s="37">
        <v>432</v>
      </c>
      <c r="O384" s="37"/>
      <c r="P384" s="37"/>
      <c r="Q384" s="37"/>
      <c r="R384" s="37">
        <v>0</v>
      </c>
      <c r="S384" s="37">
        <v>3</v>
      </c>
      <c r="T384" s="37">
        <v>26</v>
      </c>
      <c r="U384" s="37">
        <v>10</v>
      </c>
      <c r="V384" s="37"/>
      <c r="W384" s="37">
        <v>219</v>
      </c>
      <c r="X384" s="37">
        <v>0</v>
      </c>
      <c r="Y384" s="37">
        <v>0</v>
      </c>
      <c r="Z384" s="37">
        <v>12</v>
      </c>
      <c r="AA384" s="37">
        <v>3</v>
      </c>
      <c r="AB384" s="37">
        <v>0</v>
      </c>
      <c r="AC384" s="37">
        <v>127</v>
      </c>
      <c r="AD384" s="37">
        <v>0</v>
      </c>
      <c r="AE384" s="37"/>
      <c r="AF384" s="37">
        <v>400</v>
      </c>
      <c r="AG384" s="37"/>
      <c r="AH384" s="37"/>
      <c r="AI384" s="37"/>
      <c r="AJ384" s="37">
        <v>103</v>
      </c>
      <c r="AK384" s="37"/>
      <c r="AL384" s="37"/>
      <c r="AM384" s="37"/>
      <c r="AN384" s="37">
        <v>0</v>
      </c>
      <c r="AO384" s="37"/>
      <c r="AP384" s="37">
        <v>0</v>
      </c>
      <c r="AQ384" s="37"/>
      <c r="AR384" s="37"/>
      <c r="AS384" s="37"/>
      <c r="AT384" s="37">
        <v>0</v>
      </c>
    </row>
    <row r="385" spans="1:46"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spans="1:46" s="1" customFormat="1" ht="20.100000000000001" customHeight="1" x14ac:dyDescent="0.2">
      <c r="A386" s="3"/>
      <c r="B386" s="6"/>
      <c r="C386" s="42" t="s">
        <v>180</v>
      </c>
      <c r="D386" s="42"/>
      <c r="E386" s="5"/>
      <c r="F386" s="44">
        <v>1010</v>
      </c>
      <c r="G386" s="45"/>
      <c r="H386" s="45"/>
      <c r="I386" s="45"/>
      <c r="J386" s="44">
        <v>7363</v>
      </c>
      <c r="K386" s="44">
        <v>29</v>
      </c>
      <c r="L386" s="44">
        <v>17</v>
      </c>
      <c r="M386" s="45"/>
      <c r="N386" s="44">
        <v>7409</v>
      </c>
      <c r="O386" s="45"/>
      <c r="P386" s="45"/>
      <c r="Q386" s="45"/>
      <c r="R386" s="44">
        <v>0</v>
      </c>
      <c r="S386" s="44">
        <v>43</v>
      </c>
      <c r="T386" s="44">
        <v>630</v>
      </c>
      <c r="U386" s="44">
        <v>444</v>
      </c>
      <c r="V386" s="45"/>
      <c r="W386" s="44">
        <v>2262</v>
      </c>
      <c r="X386" s="44">
        <v>44</v>
      </c>
      <c r="Y386" s="44">
        <v>12</v>
      </c>
      <c r="Z386" s="44">
        <v>353</v>
      </c>
      <c r="AA386" s="44">
        <v>398</v>
      </c>
      <c r="AB386" s="44">
        <v>89</v>
      </c>
      <c r="AC386" s="44">
        <v>3039</v>
      </c>
      <c r="AD386" s="44">
        <v>4</v>
      </c>
      <c r="AE386" s="45"/>
      <c r="AF386" s="44">
        <v>7318</v>
      </c>
      <c r="AG386" s="45"/>
      <c r="AH386" s="45"/>
      <c r="AI386" s="45"/>
      <c r="AJ386" s="44">
        <v>1101</v>
      </c>
      <c r="AK386" s="45"/>
      <c r="AL386" s="45"/>
      <c r="AM386" s="45"/>
      <c r="AN386" s="44">
        <v>0</v>
      </c>
      <c r="AO386" s="45"/>
      <c r="AP386" s="44">
        <v>0</v>
      </c>
      <c r="AQ386" s="45"/>
      <c r="AR386" s="45"/>
      <c r="AS386" s="45"/>
      <c r="AT386" s="44">
        <v>277</v>
      </c>
    </row>
    <row r="387" spans="1:46"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row>
    <row r="388" spans="1:46" s="1" customFormat="1" ht="20.100000000000001" customHeight="1" x14ac:dyDescent="0.25">
      <c r="A388" s="3"/>
      <c r="B388" s="49" t="s">
        <v>273</v>
      </c>
      <c r="C388" s="50"/>
      <c r="D388" s="50"/>
      <c r="E388" s="5"/>
      <c r="F388" s="51">
        <v>1010</v>
      </c>
      <c r="G388" s="52"/>
      <c r="H388" s="52"/>
      <c r="I388" s="52"/>
      <c r="J388" s="51">
        <v>7363</v>
      </c>
      <c r="K388" s="51">
        <v>29</v>
      </c>
      <c r="L388" s="51">
        <v>17</v>
      </c>
      <c r="M388" s="52"/>
      <c r="N388" s="51">
        <v>7409</v>
      </c>
      <c r="O388" s="52"/>
      <c r="P388" s="52"/>
      <c r="Q388" s="52"/>
      <c r="R388" s="51">
        <v>0</v>
      </c>
      <c r="S388" s="51">
        <v>43</v>
      </c>
      <c r="T388" s="51">
        <v>630</v>
      </c>
      <c r="U388" s="51">
        <v>444</v>
      </c>
      <c r="V388" s="52"/>
      <c r="W388" s="51">
        <v>2262</v>
      </c>
      <c r="X388" s="51">
        <v>44</v>
      </c>
      <c r="Y388" s="51">
        <v>12</v>
      </c>
      <c r="Z388" s="51">
        <v>353</v>
      </c>
      <c r="AA388" s="51">
        <v>398</v>
      </c>
      <c r="AB388" s="51">
        <v>89</v>
      </c>
      <c r="AC388" s="51">
        <v>3039</v>
      </c>
      <c r="AD388" s="51">
        <v>4</v>
      </c>
      <c r="AE388" s="52"/>
      <c r="AF388" s="51">
        <v>7318</v>
      </c>
      <c r="AG388" s="52"/>
      <c r="AH388" s="52"/>
      <c r="AI388" s="52"/>
      <c r="AJ388" s="51">
        <v>1101</v>
      </c>
      <c r="AK388" s="52"/>
      <c r="AL388" s="52"/>
      <c r="AM388" s="52"/>
      <c r="AN388" s="51">
        <v>0</v>
      </c>
      <c r="AO388" s="52"/>
      <c r="AP388" s="51">
        <v>0</v>
      </c>
      <c r="AQ388" s="52"/>
      <c r="AR388" s="52"/>
      <c r="AS388" s="52"/>
      <c r="AT388" s="51">
        <v>277</v>
      </c>
    </row>
    <row r="389" spans="1:46"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spans="1:46"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spans="1:46"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spans="1:46" ht="20.100000000000001" customHeight="1" x14ac:dyDescent="0.2">
      <c r="D392" s="2" t="s">
        <v>98</v>
      </c>
      <c r="F392" s="37">
        <v>33</v>
      </c>
      <c r="G392" s="37"/>
      <c r="H392" s="37"/>
      <c r="I392" s="37"/>
      <c r="J392" s="37">
        <v>211</v>
      </c>
      <c r="K392" s="37">
        <v>3</v>
      </c>
      <c r="L392" s="37">
        <v>0</v>
      </c>
      <c r="M392" s="37"/>
      <c r="N392" s="37">
        <v>214</v>
      </c>
      <c r="O392" s="37"/>
      <c r="P392" s="37"/>
      <c r="Q392" s="37"/>
      <c r="R392" s="37">
        <v>0</v>
      </c>
      <c r="S392" s="37">
        <v>4</v>
      </c>
      <c r="T392" s="37">
        <v>31</v>
      </c>
      <c r="U392" s="37">
        <v>11</v>
      </c>
      <c r="V392" s="37"/>
      <c r="W392" s="37">
        <v>57</v>
      </c>
      <c r="X392" s="37">
        <v>1</v>
      </c>
      <c r="Y392" s="37">
        <v>0</v>
      </c>
      <c r="Z392" s="37">
        <v>7</v>
      </c>
      <c r="AA392" s="37">
        <v>13</v>
      </c>
      <c r="AB392" s="37">
        <v>2</v>
      </c>
      <c r="AC392" s="37">
        <v>59</v>
      </c>
      <c r="AD392" s="37">
        <v>0</v>
      </c>
      <c r="AE392" s="37"/>
      <c r="AF392" s="37">
        <v>185</v>
      </c>
      <c r="AG392" s="37"/>
      <c r="AH392" s="37"/>
      <c r="AI392" s="37"/>
      <c r="AJ392" s="37">
        <v>62</v>
      </c>
      <c r="AK392" s="37"/>
      <c r="AL392" s="37"/>
      <c r="AM392" s="37"/>
      <c r="AN392" s="37">
        <v>0</v>
      </c>
      <c r="AO392" s="37"/>
      <c r="AP392" s="37">
        <v>0</v>
      </c>
      <c r="AQ392" s="37"/>
      <c r="AR392" s="37"/>
      <c r="AS392" s="37"/>
      <c r="AT392" s="37">
        <v>17</v>
      </c>
    </row>
    <row r="393" spans="1:46" ht="20.100000000000001" customHeight="1" x14ac:dyDescent="0.2">
      <c r="D393" s="38" t="s">
        <v>99</v>
      </c>
      <c r="F393" s="39">
        <v>37</v>
      </c>
      <c r="G393" s="40"/>
      <c r="H393" s="40"/>
      <c r="I393" s="40"/>
      <c r="J393" s="39">
        <v>222</v>
      </c>
      <c r="K393" s="39">
        <v>0</v>
      </c>
      <c r="L393" s="39">
        <v>2</v>
      </c>
      <c r="M393" s="40"/>
      <c r="N393" s="39">
        <v>224</v>
      </c>
      <c r="O393" s="40"/>
      <c r="P393" s="40"/>
      <c r="Q393" s="40"/>
      <c r="R393" s="39">
        <v>0</v>
      </c>
      <c r="S393" s="39">
        <v>5</v>
      </c>
      <c r="T393" s="39">
        <v>34</v>
      </c>
      <c r="U393" s="39">
        <v>5</v>
      </c>
      <c r="V393" s="40"/>
      <c r="W393" s="39">
        <v>81</v>
      </c>
      <c r="X393" s="39">
        <v>1</v>
      </c>
      <c r="Y393" s="39">
        <v>0</v>
      </c>
      <c r="Z393" s="39">
        <v>6</v>
      </c>
      <c r="AA393" s="39">
        <v>10</v>
      </c>
      <c r="AB393" s="39">
        <v>0</v>
      </c>
      <c r="AC393" s="39">
        <v>59</v>
      </c>
      <c r="AD393" s="39">
        <v>0</v>
      </c>
      <c r="AE393" s="40"/>
      <c r="AF393" s="39">
        <v>201</v>
      </c>
      <c r="AG393" s="40"/>
      <c r="AH393" s="40"/>
      <c r="AI393" s="40"/>
      <c r="AJ393" s="39">
        <v>58</v>
      </c>
      <c r="AK393" s="40"/>
      <c r="AL393" s="40"/>
      <c r="AM393" s="40"/>
      <c r="AN393" s="39">
        <v>0</v>
      </c>
      <c r="AO393" s="40"/>
      <c r="AP393" s="39">
        <v>2</v>
      </c>
      <c r="AQ393" s="40"/>
      <c r="AR393" s="40"/>
      <c r="AS393" s="40"/>
      <c r="AT393" s="39">
        <v>0</v>
      </c>
    </row>
    <row r="394" spans="1:46" ht="20.100000000000001" customHeight="1" x14ac:dyDescent="0.2">
      <c r="D394" s="2" t="s">
        <v>113</v>
      </c>
      <c r="F394" s="37">
        <v>41</v>
      </c>
      <c r="G394" s="37"/>
      <c r="H394" s="37"/>
      <c r="I394" s="37"/>
      <c r="J394" s="37">
        <v>219</v>
      </c>
      <c r="K394" s="37">
        <v>2</v>
      </c>
      <c r="L394" s="37">
        <v>2</v>
      </c>
      <c r="M394" s="37"/>
      <c r="N394" s="37">
        <v>223</v>
      </c>
      <c r="O394" s="37"/>
      <c r="P394" s="37"/>
      <c r="Q394" s="37"/>
      <c r="R394" s="37">
        <v>0</v>
      </c>
      <c r="S394" s="37">
        <v>6</v>
      </c>
      <c r="T394" s="37">
        <v>23</v>
      </c>
      <c r="U394" s="37">
        <v>6</v>
      </c>
      <c r="V394" s="37"/>
      <c r="W394" s="37">
        <v>91</v>
      </c>
      <c r="X394" s="37">
        <v>3</v>
      </c>
      <c r="Y394" s="37">
        <v>0</v>
      </c>
      <c r="Z394" s="37">
        <v>9</v>
      </c>
      <c r="AA394" s="37">
        <v>11</v>
      </c>
      <c r="AB394" s="37">
        <v>1</v>
      </c>
      <c r="AC394" s="37">
        <v>64</v>
      </c>
      <c r="AD394" s="37">
        <v>0</v>
      </c>
      <c r="AE394" s="37"/>
      <c r="AF394" s="37">
        <v>214</v>
      </c>
      <c r="AG394" s="37"/>
      <c r="AH394" s="37"/>
      <c r="AI394" s="37"/>
      <c r="AJ394" s="37">
        <v>50</v>
      </c>
      <c r="AK394" s="37"/>
      <c r="AL394" s="37"/>
      <c r="AM394" s="37"/>
      <c r="AN394" s="37">
        <v>0</v>
      </c>
      <c r="AO394" s="37"/>
      <c r="AP394" s="37">
        <v>0</v>
      </c>
      <c r="AQ394" s="37"/>
      <c r="AR394" s="37"/>
      <c r="AS394" s="37"/>
      <c r="AT394" s="37">
        <v>0</v>
      </c>
    </row>
    <row r="395" spans="1:46" ht="20.100000000000001" customHeight="1" x14ac:dyDescent="0.2">
      <c r="B395" s="5"/>
      <c r="D395" s="38" t="s">
        <v>101</v>
      </c>
      <c r="F395" s="39">
        <v>37</v>
      </c>
      <c r="G395" s="40"/>
      <c r="H395" s="40"/>
      <c r="I395" s="40"/>
      <c r="J395" s="39">
        <v>215</v>
      </c>
      <c r="K395" s="39">
        <v>2</v>
      </c>
      <c r="L395" s="39">
        <v>0</v>
      </c>
      <c r="M395" s="40"/>
      <c r="N395" s="39">
        <v>217</v>
      </c>
      <c r="O395" s="40"/>
      <c r="P395" s="40"/>
      <c r="Q395" s="40"/>
      <c r="R395" s="39">
        <v>0</v>
      </c>
      <c r="S395" s="39">
        <v>2</v>
      </c>
      <c r="T395" s="39">
        <v>23</v>
      </c>
      <c r="U395" s="39">
        <v>4</v>
      </c>
      <c r="V395" s="40"/>
      <c r="W395" s="39">
        <v>115</v>
      </c>
      <c r="X395" s="39">
        <v>0</v>
      </c>
      <c r="Y395" s="39">
        <v>0</v>
      </c>
      <c r="Z395" s="39">
        <v>5</v>
      </c>
      <c r="AA395" s="39">
        <v>8</v>
      </c>
      <c r="AB395" s="39">
        <v>1</v>
      </c>
      <c r="AC395" s="39">
        <v>49</v>
      </c>
      <c r="AD395" s="39">
        <v>0</v>
      </c>
      <c r="AE395" s="40"/>
      <c r="AF395" s="39">
        <v>207</v>
      </c>
      <c r="AG395" s="40"/>
      <c r="AH395" s="40"/>
      <c r="AI395" s="40"/>
      <c r="AJ395" s="39">
        <v>47</v>
      </c>
      <c r="AK395" s="40"/>
      <c r="AL395" s="40"/>
      <c r="AM395" s="40"/>
      <c r="AN395" s="39">
        <v>0</v>
      </c>
      <c r="AO395" s="40"/>
      <c r="AP395" s="39">
        <v>0</v>
      </c>
      <c r="AQ395" s="40"/>
      <c r="AR395" s="40"/>
      <c r="AS395" s="40"/>
      <c r="AT395" s="39">
        <v>0</v>
      </c>
    </row>
    <row r="396" spans="1:46" ht="20.100000000000001" customHeight="1" x14ac:dyDescent="0.2">
      <c r="D396" s="2" t="s">
        <v>115</v>
      </c>
      <c r="F396" s="37">
        <v>6</v>
      </c>
      <c r="G396" s="37"/>
      <c r="H396" s="37"/>
      <c r="I396" s="37"/>
      <c r="J396" s="37">
        <v>15</v>
      </c>
      <c r="K396" s="37">
        <v>0</v>
      </c>
      <c r="L396" s="37">
        <v>0</v>
      </c>
      <c r="M396" s="37"/>
      <c r="N396" s="37">
        <v>15</v>
      </c>
      <c r="O396" s="37"/>
      <c r="P396" s="37"/>
      <c r="Q396" s="37"/>
      <c r="R396" s="37">
        <v>0</v>
      </c>
      <c r="S396" s="37">
        <v>0</v>
      </c>
      <c r="T396" s="37">
        <v>7</v>
      </c>
      <c r="U396" s="37">
        <v>1</v>
      </c>
      <c r="V396" s="37"/>
      <c r="W396" s="37">
        <v>0</v>
      </c>
      <c r="X396" s="37">
        <v>0</v>
      </c>
      <c r="Y396" s="37">
        <v>0</v>
      </c>
      <c r="Z396" s="37">
        <v>0</v>
      </c>
      <c r="AA396" s="37">
        <v>1</v>
      </c>
      <c r="AB396" s="37">
        <v>0</v>
      </c>
      <c r="AC396" s="37">
        <v>6</v>
      </c>
      <c r="AD396" s="37">
        <v>0</v>
      </c>
      <c r="AE396" s="37"/>
      <c r="AF396" s="37">
        <v>15</v>
      </c>
      <c r="AG396" s="37"/>
      <c r="AH396" s="37"/>
      <c r="AI396" s="37"/>
      <c r="AJ396" s="37">
        <v>6</v>
      </c>
      <c r="AK396" s="37"/>
      <c r="AL396" s="37"/>
      <c r="AM396" s="37"/>
      <c r="AN396" s="37">
        <v>0</v>
      </c>
      <c r="AO396" s="37"/>
      <c r="AP396" s="37">
        <v>0</v>
      </c>
      <c r="AQ396" s="37"/>
      <c r="AR396" s="37"/>
      <c r="AS396" s="37"/>
      <c r="AT396" s="37">
        <v>0</v>
      </c>
    </row>
    <row r="397" spans="1:46" ht="20.100000000000001" customHeight="1" x14ac:dyDescent="0.2">
      <c r="D397" s="38" t="s">
        <v>116</v>
      </c>
      <c r="F397" s="39">
        <v>2</v>
      </c>
      <c r="G397" s="40"/>
      <c r="H397" s="40"/>
      <c r="I397" s="40"/>
      <c r="J397" s="39">
        <v>13</v>
      </c>
      <c r="K397" s="39">
        <v>2</v>
      </c>
      <c r="L397" s="39">
        <v>0</v>
      </c>
      <c r="M397" s="40"/>
      <c r="N397" s="39">
        <v>15</v>
      </c>
      <c r="O397" s="40"/>
      <c r="P397" s="40"/>
      <c r="Q397" s="40"/>
      <c r="R397" s="39">
        <v>0</v>
      </c>
      <c r="S397" s="39">
        <v>0</v>
      </c>
      <c r="T397" s="39">
        <v>4</v>
      </c>
      <c r="U397" s="39">
        <v>1</v>
      </c>
      <c r="V397" s="40"/>
      <c r="W397" s="39">
        <v>4</v>
      </c>
      <c r="X397" s="39">
        <v>0</v>
      </c>
      <c r="Y397" s="39">
        <v>0</v>
      </c>
      <c r="Z397" s="39">
        <v>0</v>
      </c>
      <c r="AA397" s="39">
        <v>0</v>
      </c>
      <c r="AB397" s="39">
        <v>0</v>
      </c>
      <c r="AC397" s="39">
        <v>6</v>
      </c>
      <c r="AD397" s="39">
        <v>0</v>
      </c>
      <c r="AE397" s="40"/>
      <c r="AF397" s="39">
        <v>15</v>
      </c>
      <c r="AG397" s="40"/>
      <c r="AH397" s="40"/>
      <c r="AI397" s="40"/>
      <c r="AJ397" s="39">
        <v>2</v>
      </c>
      <c r="AK397" s="40"/>
      <c r="AL397" s="40"/>
      <c r="AM397" s="40"/>
      <c r="AN397" s="39">
        <v>0</v>
      </c>
      <c r="AO397" s="40"/>
      <c r="AP397" s="39">
        <v>0</v>
      </c>
      <c r="AQ397" s="40"/>
      <c r="AR397" s="40"/>
      <c r="AS397" s="40"/>
      <c r="AT397" s="39">
        <v>0</v>
      </c>
    </row>
    <row r="398" spans="1:46" ht="20.100000000000001" customHeight="1" x14ac:dyDescent="0.2">
      <c r="D398" s="2" t="s">
        <v>117</v>
      </c>
      <c r="F398" s="37">
        <v>15</v>
      </c>
      <c r="G398" s="37"/>
      <c r="H398" s="37"/>
      <c r="I398" s="37"/>
      <c r="J398" s="37">
        <v>215</v>
      </c>
      <c r="K398" s="37">
        <v>2</v>
      </c>
      <c r="L398" s="37">
        <v>0</v>
      </c>
      <c r="M398" s="37"/>
      <c r="N398" s="37">
        <v>217</v>
      </c>
      <c r="O398" s="37"/>
      <c r="P398" s="37"/>
      <c r="Q398" s="37"/>
      <c r="R398" s="37">
        <v>0</v>
      </c>
      <c r="S398" s="37">
        <v>7</v>
      </c>
      <c r="T398" s="37">
        <v>28</v>
      </c>
      <c r="U398" s="37">
        <v>14</v>
      </c>
      <c r="V398" s="37"/>
      <c r="W398" s="37">
        <v>69</v>
      </c>
      <c r="X398" s="37">
        <v>0</v>
      </c>
      <c r="Y398" s="37">
        <v>0</v>
      </c>
      <c r="Z398" s="37">
        <v>14</v>
      </c>
      <c r="AA398" s="37">
        <v>11</v>
      </c>
      <c r="AB398" s="37">
        <v>2</v>
      </c>
      <c r="AC398" s="37">
        <v>50</v>
      </c>
      <c r="AD398" s="37">
        <v>0</v>
      </c>
      <c r="AE398" s="37"/>
      <c r="AF398" s="37">
        <v>195</v>
      </c>
      <c r="AG398" s="37"/>
      <c r="AH398" s="37"/>
      <c r="AI398" s="37"/>
      <c r="AJ398" s="37">
        <v>37</v>
      </c>
      <c r="AK398" s="37"/>
      <c r="AL398" s="37"/>
      <c r="AM398" s="37"/>
      <c r="AN398" s="37">
        <v>0</v>
      </c>
      <c r="AO398" s="37"/>
      <c r="AP398" s="37">
        <v>0</v>
      </c>
      <c r="AQ398" s="37"/>
      <c r="AR398" s="37"/>
      <c r="AS398" s="37"/>
      <c r="AT398" s="37">
        <v>0</v>
      </c>
    </row>
    <row r="399" spans="1:46" ht="20.100000000000001" customHeight="1" x14ac:dyDescent="0.2">
      <c r="D399" s="38" t="s">
        <v>105</v>
      </c>
      <c r="F399" s="39">
        <v>2</v>
      </c>
      <c r="G399" s="40"/>
      <c r="H399" s="40"/>
      <c r="I399" s="40"/>
      <c r="J399" s="39">
        <v>12</v>
      </c>
      <c r="K399" s="39">
        <v>1</v>
      </c>
      <c r="L399" s="39">
        <v>1</v>
      </c>
      <c r="M399" s="40"/>
      <c r="N399" s="39">
        <v>14</v>
      </c>
      <c r="O399" s="40"/>
      <c r="P399" s="40"/>
      <c r="Q399" s="40"/>
      <c r="R399" s="39">
        <v>0</v>
      </c>
      <c r="S399" s="39">
        <v>2</v>
      </c>
      <c r="T399" s="39">
        <v>7</v>
      </c>
      <c r="U399" s="39">
        <v>3</v>
      </c>
      <c r="V399" s="40"/>
      <c r="W399" s="39">
        <v>1</v>
      </c>
      <c r="X399" s="39">
        <v>0</v>
      </c>
      <c r="Y399" s="39">
        <v>0</v>
      </c>
      <c r="Z399" s="39">
        <v>0</v>
      </c>
      <c r="AA399" s="39">
        <v>0</v>
      </c>
      <c r="AB399" s="39">
        <v>0</v>
      </c>
      <c r="AC399" s="39">
        <v>0</v>
      </c>
      <c r="AD399" s="39">
        <v>0</v>
      </c>
      <c r="AE399" s="40"/>
      <c r="AF399" s="39">
        <v>13</v>
      </c>
      <c r="AG399" s="40"/>
      <c r="AH399" s="40"/>
      <c r="AI399" s="40"/>
      <c r="AJ399" s="39">
        <v>3</v>
      </c>
      <c r="AK399" s="40"/>
      <c r="AL399" s="40"/>
      <c r="AM399" s="40"/>
      <c r="AN399" s="39">
        <v>0</v>
      </c>
      <c r="AO399" s="40"/>
      <c r="AP399" s="39">
        <v>0</v>
      </c>
      <c r="AQ399" s="40"/>
      <c r="AR399" s="40"/>
      <c r="AS399" s="40"/>
      <c r="AT399" s="39">
        <v>0</v>
      </c>
    </row>
    <row r="400" spans="1:46" ht="20.100000000000001" customHeight="1" x14ac:dyDescent="0.2">
      <c r="D400" s="2" t="s">
        <v>106</v>
      </c>
      <c r="F400" s="37">
        <v>24</v>
      </c>
      <c r="G400" s="37"/>
      <c r="H400" s="37"/>
      <c r="I400" s="37"/>
      <c r="J400" s="37">
        <v>215</v>
      </c>
      <c r="K400" s="37">
        <v>5</v>
      </c>
      <c r="L400" s="37">
        <v>0</v>
      </c>
      <c r="M400" s="37"/>
      <c r="N400" s="37">
        <v>220</v>
      </c>
      <c r="O400" s="37"/>
      <c r="P400" s="37"/>
      <c r="Q400" s="37"/>
      <c r="R400" s="37">
        <v>0</v>
      </c>
      <c r="S400" s="37">
        <v>6</v>
      </c>
      <c r="T400" s="37">
        <v>26</v>
      </c>
      <c r="U400" s="37">
        <v>5</v>
      </c>
      <c r="V400" s="37"/>
      <c r="W400" s="37">
        <v>82</v>
      </c>
      <c r="X400" s="37">
        <v>1</v>
      </c>
      <c r="Y400" s="37">
        <v>1</v>
      </c>
      <c r="Z400" s="37">
        <v>9</v>
      </c>
      <c r="AA400" s="37">
        <v>4</v>
      </c>
      <c r="AB400" s="37">
        <v>1</v>
      </c>
      <c r="AC400" s="37">
        <v>68</v>
      </c>
      <c r="AD400" s="37">
        <v>0</v>
      </c>
      <c r="AE400" s="37"/>
      <c r="AF400" s="37">
        <v>203</v>
      </c>
      <c r="AG400" s="37"/>
      <c r="AH400" s="37"/>
      <c r="AI400" s="37"/>
      <c r="AJ400" s="37">
        <v>41</v>
      </c>
      <c r="AK400" s="37"/>
      <c r="AL400" s="37"/>
      <c r="AM400" s="37"/>
      <c r="AN400" s="37">
        <v>0</v>
      </c>
      <c r="AO400" s="37"/>
      <c r="AP400" s="37">
        <v>0</v>
      </c>
      <c r="AQ400" s="37"/>
      <c r="AR400" s="37"/>
      <c r="AS400" s="37"/>
      <c r="AT400" s="37">
        <v>20</v>
      </c>
    </row>
    <row r="401" spans="1:46"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spans="1:46" s="1" customFormat="1" ht="20.100000000000001" customHeight="1" x14ac:dyDescent="0.2">
      <c r="A402" s="3"/>
      <c r="B402" s="6"/>
      <c r="C402" s="42" t="s">
        <v>180</v>
      </c>
      <c r="D402" s="42"/>
      <c r="E402" s="5"/>
      <c r="F402" s="44">
        <v>197</v>
      </c>
      <c r="G402" s="45"/>
      <c r="H402" s="45"/>
      <c r="I402" s="45"/>
      <c r="J402" s="44">
        <v>1337</v>
      </c>
      <c r="K402" s="44">
        <v>17</v>
      </c>
      <c r="L402" s="44">
        <v>5</v>
      </c>
      <c r="M402" s="45"/>
      <c r="N402" s="44">
        <v>1359</v>
      </c>
      <c r="O402" s="45"/>
      <c r="P402" s="45"/>
      <c r="Q402" s="45"/>
      <c r="R402" s="44">
        <v>0</v>
      </c>
      <c r="S402" s="44">
        <v>32</v>
      </c>
      <c r="T402" s="44">
        <v>183</v>
      </c>
      <c r="U402" s="44">
        <v>50</v>
      </c>
      <c r="V402" s="45"/>
      <c r="W402" s="44">
        <v>500</v>
      </c>
      <c r="X402" s="44">
        <v>6</v>
      </c>
      <c r="Y402" s="44">
        <v>1</v>
      </c>
      <c r="Z402" s="44">
        <v>50</v>
      </c>
      <c r="AA402" s="44">
        <v>58</v>
      </c>
      <c r="AB402" s="44">
        <v>7</v>
      </c>
      <c r="AC402" s="44">
        <v>361</v>
      </c>
      <c r="AD402" s="44">
        <v>0</v>
      </c>
      <c r="AE402" s="45"/>
      <c r="AF402" s="44">
        <v>1248</v>
      </c>
      <c r="AG402" s="45"/>
      <c r="AH402" s="45"/>
      <c r="AI402" s="45"/>
      <c r="AJ402" s="44">
        <v>306</v>
      </c>
      <c r="AK402" s="45"/>
      <c r="AL402" s="45"/>
      <c r="AM402" s="45"/>
      <c r="AN402" s="44">
        <v>0</v>
      </c>
      <c r="AO402" s="45"/>
      <c r="AP402" s="44">
        <v>2</v>
      </c>
      <c r="AQ402" s="45"/>
      <c r="AR402" s="45"/>
      <c r="AS402" s="45"/>
      <c r="AT402" s="44">
        <v>37</v>
      </c>
    </row>
    <row r="403" spans="1:46"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row>
    <row r="404" spans="1:46" s="1" customFormat="1" ht="20.100000000000001" customHeight="1" x14ac:dyDescent="0.25">
      <c r="A404" s="3"/>
      <c r="B404" s="49" t="s">
        <v>275</v>
      </c>
      <c r="C404" s="50"/>
      <c r="D404" s="50"/>
      <c r="E404" s="5"/>
      <c r="F404" s="51">
        <v>197</v>
      </c>
      <c r="G404" s="52"/>
      <c r="H404" s="52"/>
      <c r="I404" s="52"/>
      <c r="J404" s="51">
        <v>1337</v>
      </c>
      <c r="K404" s="51">
        <v>17</v>
      </c>
      <c r="L404" s="51">
        <v>5</v>
      </c>
      <c r="M404" s="52"/>
      <c r="N404" s="51">
        <v>1359</v>
      </c>
      <c r="O404" s="52"/>
      <c r="P404" s="52"/>
      <c r="Q404" s="52"/>
      <c r="R404" s="51">
        <v>0</v>
      </c>
      <c r="S404" s="51">
        <v>32</v>
      </c>
      <c r="T404" s="51">
        <v>183</v>
      </c>
      <c r="U404" s="51">
        <v>50</v>
      </c>
      <c r="V404" s="52"/>
      <c r="W404" s="51">
        <v>500</v>
      </c>
      <c r="X404" s="51">
        <v>6</v>
      </c>
      <c r="Y404" s="51">
        <v>1</v>
      </c>
      <c r="Z404" s="51">
        <v>50</v>
      </c>
      <c r="AA404" s="51">
        <v>58</v>
      </c>
      <c r="AB404" s="51">
        <v>7</v>
      </c>
      <c r="AC404" s="51">
        <v>361</v>
      </c>
      <c r="AD404" s="51">
        <v>0</v>
      </c>
      <c r="AE404" s="52"/>
      <c r="AF404" s="51">
        <v>1248</v>
      </c>
      <c r="AG404" s="52"/>
      <c r="AH404" s="52"/>
      <c r="AI404" s="52"/>
      <c r="AJ404" s="51">
        <v>306</v>
      </c>
      <c r="AK404" s="52"/>
      <c r="AL404" s="52"/>
      <c r="AM404" s="52"/>
      <c r="AN404" s="51">
        <v>0</v>
      </c>
      <c r="AO404" s="52"/>
      <c r="AP404" s="51">
        <v>2</v>
      </c>
      <c r="AQ404" s="52"/>
      <c r="AR404" s="52"/>
      <c r="AS404" s="52"/>
      <c r="AT404" s="51">
        <v>37</v>
      </c>
    </row>
    <row r="405" spans="1:46"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spans="1:46"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spans="1:46"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spans="1:46" ht="20.100000000000001" customHeight="1" x14ac:dyDescent="0.2">
      <c r="D408" s="2" t="s">
        <v>98</v>
      </c>
      <c r="F408" s="37">
        <v>38</v>
      </c>
      <c r="G408" s="37"/>
      <c r="H408" s="37"/>
      <c r="I408" s="37"/>
      <c r="J408" s="37">
        <v>326</v>
      </c>
      <c r="K408" s="37">
        <v>1</v>
      </c>
      <c r="L408" s="37">
        <v>0</v>
      </c>
      <c r="M408" s="37"/>
      <c r="N408" s="37">
        <v>327</v>
      </c>
      <c r="O408" s="37"/>
      <c r="P408" s="37"/>
      <c r="Q408" s="37"/>
      <c r="R408" s="37">
        <v>0</v>
      </c>
      <c r="S408" s="37">
        <v>5</v>
      </c>
      <c r="T408" s="37">
        <v>18</v>
      </c>
      <c r="U408" s="37">
        <v>8</v>
      </c>
      <c r="V408" s="37"/>
      <c r="W408" s="37">
        <v>183</v>
      </c>
      <c r="X408" s="37">
        <v>0</v>
      </c>
      <c r="Y408" s="37">
        <v>0</v>
      </c>
      <c r="Z408" s="37">
        <v>12</v>
      </c>
      <c r="AA408" s="37">
        <v>4</v>
      </c>
      <c r="AB408" s="37">
        <v>0</v>
      </c>
      <c r="AC408" s="37">
        <v>77</v>
      </c>
      <c r="AD408" s="37">
        <v>0</v>
      </c>
      <c r="AE408" s="37"/>
      <c r="AF408" s="37">
        <v>307</v>
      </c>
      <c r="AG408" s="37"/>
      <c r="AH408" s="37"/>
      <c r="AI408" s="37"/>
      <c r="AJ408" s="37">
        <v>58</v>
      </c>
      <c r="AK408" s="37"/>
      <c r="AL408" s="37"/>
      <c r="AM408" s="37"/>
      <c r="AN408" s="37">
        <v>0</v>
      </c>
      <c r="AO408" s="37"/>
      <c r="AP408" s="37">
        <v>0</v>
      </c>
      <c r="AQ408" s="37"/>
      <c r="AR408" s="37"/>
      <c r="AS408" s="37"/>
      <c r="AT408" s="37">
        <v>0</v>
      </c>
    </row>
    <row r="409" spans="1:46" ht="20.100000000000001" customHeight="1" x14ac:dyDescent="0.2">
      <c r="D409" s="38" t="s">
        <v>99</v>
      </c>
      <c r="F409" s="39">
        <v>19</v>
      </c>
      <c r="G409" s="40"/>
      <c r="H409" s="40"/>
      <c r="I409" s="40"/>
      <c r="J409" s="39">
        <v>330</v>
      </c>
      <c r="K409" s="39">
        <v>0</v>
      </c>
      <c r="L409" s="39">
        <v>1</v>
      </c>
      <c r="M409" s="40"/>
      <c r="N409" s="39">
        <v>331</v>
      </c>
      <c r="O409" s="40"/>
      <c r="P409" s="40"/>
      <c r="Q409" s="40"/>
      <c r="R409" s="39">
        <v>0</v>
      </c>
      <c r="S409" s="39">
        <v>1</v>
      </c>
      <c r="T409" s="39">
        <v>14</v>
      </c>
      <c r="U409" s="39">
        <v>2</v>
      </c>
      <c r="V409" s="40"/>
      <c r="W409" s="39">
        <v>91</v>
      </c>
      <c r="X409" s="39">
        <v>2</v>
      </c>
      <c r="Y409" s="39">
        <v>0</v>
      </c>
      <c r="Z409" s="39">
        <v>86</v>
      </c>
      <c r="AA409" s="39">
        <v>3</v>
      </c>
      <c r="AB409" s="39">
        <v>3</v>
      </c>
      <c r="AC409" s="39">
        <v>87</v>
      </c>
      <c r="AD409" s="39">
        <v>1</v>
      </c>
      <c r="AE409" s="40"/>
      <c r="AF409" s="39">
        <v>290</v>
      </c>
      <c r="AG409" s="40"/>
      <c r="AH409" s="40"/>
      <c r="AI409" s="40"/>
      <c r="AJ409" s="39">
        <v>60</v>
      </c>
      <c r="AK409" s="40"/>
      <c r="AL409" s="40"/>
      <c r="AM409" s="40"/>
      <c r="AN409" s="39">
        <v>0</v>
      </c>
      <c r="AO409" s="40"/>
      <c r="AP409" s="39">
        <v>0</v>
      </c>
      <c r="AQ409" s="40"/>
      <c r="AR409" s="40"/>
      <c r="AS409" s="40"/>
      <c r="AT409" s="39">
        <v>0</v>
      </c>
    </row>
    <row r="410" spans="1:46" ht="20.100000000000001" customHeight="1" x14ac:dyDescent="0.2">
      <c r="D410" s="2" t="s">
        <v>113</v>
      </c>
      <c r="F410" s="37">
        <v>32</v>
      </c>
      <c r="G410" s="37"/>
      <c r="H410" s="37"/>
      <c r="I410" s="37"/>
      <c r="J410" s="37">
        <v>332</v>
      </c>
      <c r="K410" s="37">
        <v>1</v>
      </c>
      <c r="L410" s="37">
        <v>0</v>
      </c>
      <c r="M410" s="37"/>
      <c r="N410" s="37">
        <v>333</v>
      </c>
      <c r="O410" s="37"/>
      <c r="P410" s="37"/>
      <c r="Q410" s="37"/>
      <c r="R410" s="37">
        <v>0</v>
      </c>
      <c r="S410" s="37">
        <v>2</v>
      </c>
      <c r="T410" s="37">
        <v>12</v>
      </c>
      <c r="U410" s="37">
        <v>9</v>
      </c>
      <c r="V410" s="37"/>
      <c r="W410" s="37">
        <v>127</v>
      </c>
      <c r="X410" s="37">
        <v>0</v>
      </c>
      <c r="Y410" s="37">
        <v>0</v>
      </c>
      <c r="Z410" s="37">
        <v>8</v>
      </c>
      <c r="AA410" s="37">
        <v>5</v>
      </c>
      <c r="AB410" s="37">
        <v>0</v>
      </c>
      <c r="AC410" s="37">
        <v>126</v>
      </c>
      <c r="AD410" s="37">
        <v>1</v>
      </c>
      <c r="AE410" s="37"/>
      <c r="AF410" s="37">
        <v>290</v>
      </c>
      <c r="AG410" s="37"/>
      <c r="AH410" s="37"/>
      <c r="AI410" s="37"/>
      <c r="AJ410" s="37">
        <v>75</v>
      </c>
      <c r="AK410" s="37"/>
      <c r="AL410" s="37"/>
      <c r="AM410" s="37"/>
      <c r="AN410" s="37">
        <v>0</v>
      </c>
      <c r="AO410" s="37"/>
      <c r="AP410" s="37">
        <v>0</v>
      </c>
      <c r="AQ410" s="37"/>
      <c r="AR410" s="37"/>
      <c r="AS410" s="37"/>
      <c r="AT410" s="37">
        <v>0</v>
      </c>
    </row>
    <row r="411" spans="1:46" ht="20.100000000000001" customHeight="1" x14ac:dyDescent="0.2">
      <c r="D411" s="38" t="s">
        <v>101</v>
      </c>
      <c r="F411" s="39">
        <v>39</v>
      </c>
      <c r="G411" s="40"/>
      <c r="H411" s="40"/>
      <c r="I411" s="40"/>
      <c r="J411" s="39">
        <v>322</v>
      </c>
      <c r="K411" s="39">
        <v>2</v>
      </c>
      <c r="L411" s="39">
        <v>2</v>
      </c>
      <c r="M411" s="40"/>
      <c r="N411" s="39">
        <v>326</v>
      </c>
      <c r="O411" s="40"/>
      <c r="P411" s="40"/>
      <c r="Q411" s="40"/>
      <c r="R411" s="39">
        <v>0</v>
      </c>
      <c r="S411" s="39">
        <v>1</v>
      </c>
      <c r="T411" s="39">
        <v>21</v>
      </c>
      <c r="U411" s="39">
        <v>20</v>
      </c>
      <c r="V411" s="40"/>
      <c r="W411" s="39">
        <v>109</v>
      </c>
      <c r="X411" s="39">
        <v>0</v>
      </c>
      <c r="Y411" s="39">
        <v>0</v>
      </c>
      <c r="Z411" s="39">
        <v>31</v>
      </c>
      <c r="AA411" s="39">
        <v>2</v>
      </c>
      <c r="AB411" s="39">
        <v>0</v>
      </c>
      <c r="AC411" s="39">
        <v>91</v>
      </c>
      <c r="AD411" s="39">
        <v>0</v>
      </c>
      <c r="AE411" s="40"/>
      <c r="AF411" s="39">
        <v>275</v>
      </c>
      <c r="AG411" s="40"/>
      <c r="AH411" s="40"/>
      <c r="AI411" s="40"/>
      <c r="AJ411" s="39">
        <v>90</v>
      </c>
      <c r="AK411" s="40"/>
      <c r="AL411" s="40"/>
      <c r="AM411" s="40"/>
      <c r="AN411" s="39">
        <v>0</v>
      </c>
      <c r="AO411" s="40"/>
      <c r="AP411" s="39">
        <v>0</v>
      </c>
      <c r="AQ411" s="40"/>
      <c r="AR411" s="40"/>
      <c r="AS411" s="40"/>
      <c r="AT411" s="39">
        <v>0</v>
      </c>
    </row>
    <row r="412" spans="1:46" ht="20.100000000000001" customHeight="1" x14ac:dyDescent="0.2">
      <c r="D412" s="2" t="s">
        <v>115</v>
      </c>
      <c r="F412" s="37">
        <v>14</v>
      </c>
      <c r="G412" s="37"/>
      <c r="H412" s="37"/>
      <c r="I412" s="37"/>
      <c r="J412" s="37">
        <v>49</v>
      </c>
      <c r="K412" s="37">
        <v>2</v>
      </c>
      <c r="L412" s="37">
        <v>1</v>
      </c>
      <c r="M412" s="37"/>
      <c r="N412" s="37">
        <v>52</v>
      </c>
      <c r="O412" s="37"/>
      <c r="P412" s="37"/>
      <c r="Q412" s="37"/>
      <c r="R412" s="37">
        <v>0</v>
      </c>
      <c r="S412" s="37">
        <v>2</v>
      </c>
      <c r="T412" s="37">
        <v>13</v>
      </c>
      <c r="U412" s="37">
        <v>3</v>
      </c>
      <c r="V412" s="37"/>
      <c r="W412" s="37">
        <v>16</v>
      </c>
      <c r="X412" s="37">
        <v>0</v>
      </c>
      <c r="Y412" s="37">
        <v>0</v>
      </c>
      <c r="Z412" s="37">
        <v>5</v>
      </c>
      <c r="AA412" s="37">
        <v>2</v>
      </c>
      <c r="AB412" s="37">
        <v>0</v>
      </c>
      <c r="AC412" s="37">
        <v>17</v>
      </c>
      <c r="AD412" s="37">
        <v>0</v>
      </c>
      <c r="AE412" s="37"/>
      <c r="AF412" s="37">
        <v>58</v>
      </c>
      <c r="AG412" s="37"/>
      <c r="AH412" s="37"/>
      <c r="AI412" s="37"/>
      <c r="AJ412" s="37">
        <v>8</v>
      </c>
      <c r="AK412" s="37"/>
      <c r="AL412" s="37"/>
      <c r="AM412" s="37"/>
      <c r="AN412" s="37">
        <v>0</v>
      </c>
      <c r="AO412" s="37"/>
      <c r="AP412" s="37">
        <v>0</v>
      </c>
      <c r="AQ412" s="37"/>
      <c r="AR412" s="37"/>
      <c r="AS412" s="37"/>
      <c r="AT412" s="37">
        <v>0</v>
      </c>
    </row>
    <row r="413" spans="1:46" ht="20.100000000000001" customHeight="1" x14ac:dyDescent="0.2">
      <c r="D413" s="38" t="s">
        <v>116</v>
      </c>
      <c r="F413" s="39">
        <v>19</v>
      </c>
      <c r="G413" s="40"/>
      <c r="H413" s="40"/>
      <c r="I413" s="40"/>
      <c r="J413" s="39">
        <v>49</v>
      </c>
      <c r="K413" s="39">
        <v>0</v>
      </c>
      <c r="L413" s="39">
        <v>1</v>
      </c>
      <c r="M413" s="40"/>
      <c r="N413" s="39">
        <v>50</v>
      </c>
      <c r="O413" s="40"/>
      <c r="P413" s="40"/>
      <c r="Q413" s="40"/>
      <c r="R413" s="39">
        <v>0</v>
      </c>
      <c r="S413" s="39">
        <v>1</v>
      </c>
      <c r="T413" s="39">
        <v>6</v>
      </c>
      <c r="U413" s="39">
        <v>1</v>
      </c>
      <c r="V413" s="40"/>
      <c r="W413" s="39">
        <v>15</v>
      </c>
      <c r="X413" s="39">
        <v>0</v>
      </c>
      <c r="Y413" s="39">
        <v>0</v>
      </c>
      <c r="Z413" s="39">
        <v>0</v>
      </c>
      <c r="AA413" s="39">
        <v>3</v>
      </c>
      <c r="AB413" s="39">
        <v>0</v>
      </c>
      <c r="AC413" s="39">
        <v>22</v>
      </c>
      <c r="AD413" s="39">
        <v>0</v>
      </c>
      <c r="AE413" s="40"/>
      <c r="AF413" s="39">
        <v>48</v>
      </c>
      <c r="AG413" s="40"/>
      <c r="AH413" s="40"/>
      <c r="AI413" s="40"/>
      <c r="AJ413" s="39">
        <v>21</v>
      </c>
      <c r="AK413" s="40"/>
      <c r="AL413" s="40"/>
      <c r="AM413" s="40"/>
      <c r="AN413" s="39">
        <v>0</v>
      </c>
      <c r="AO413" s="40"/>
      <c r="AP413" s="39">
        <v>0</v>
      </c>
      <c r="AQ413" s="40"/>
      <c r="AR413" s="40"/>
      <c r="AS413" s="40"/>
      <c r="AT413" s="39">
        <v>0</v>
      </c>
    </row>
    <row r="414" spans="1:46" ht="20.100000000000001" customHeight="1" x14ac:dyDescent="0.2">
      <c r="D414" s="2" t="s">
        <v>117</v>
      </c>
      <c r="F414" s="37">
        <v>8</v>
      </c>
      <c r="G414" s="37"/>
      <c r="H414" s="37"/>
      <c r="I414" s="37"/>
      <c r="J414" s="37">
        <v>54</v>
      </c>
      <c r="K414" s="37">
        <v>0</v>
      </c>
      <c r="L414" s="37">
        <v>0</v>
      </c>
      <c r="M414" s="37"/>
      <c r="N414" s="37">
        <v>54</v>
      </c>
      <c r="O414" s="37"/>
      <c r="P414" s="37"/>
      <c r="Q414" s="37"/>
      <c r="R414" s="37">
        <v>0</v>
      </c>
      <c r="S414" s="37">
        <v>1</v>
      </c>
      <c r="T414" s="37">
        <v>6</v>
      </c>
      <c r="U414" s="37">
        <v>1</v>
      </c>
      <c r="V414" s="37"/>
      <c r="W414" s="37">
        <v>21</v>
      </c>
      <c r="X414" s="37">
        <v>0</v>
      </c>
      <c r="Y414" s="37">
        <v>0</v>
      </c>
      <c r="Z414" s="37">
        <v>0</v>
      </c>
      <c r="AA414" s="37">
        <v>2</v>
      </c>
      <c r="AB414" s="37">
        <v>1</v>
      </c>
      <c r="AC414" s="37">
        <v>19</v>
      </c>
      <c r="AD414" s="37">
        <v>0</v>
      </c>
      <c r="AE414" s="37"/>
      <c r="AF414" s="37">
        <v>51</v>
      </c>
      <c r="AG414" s="37"/>
      <c r="AH414" s="37"/>
      <c r="AI414" s="37"/>
      <c r="AJ414" s="37">
        <v>11</v>
      </c>
      <c r="AK414" s="37"/>
      <c r="AL414" s="37"/>
      <c r="AM414" s="37"/>
      <c r="AN414" s="37">
        <v>0</v>
      </c>
      <c r="AO414" s="37"/>
      <c r="AP414" s="37">
        <v>0</v>
      </c>
      <c r="AQ414" s="37"/>
      <c r="AR414" s="37"/>
      <c r="AS414" s="37"/>
      <c r="AT414" s="37">
        <v>1</v>
      </c>
    </row>
    <row r="415" spans="1:46" ht="20.100000000000001" customHeight="1" x14ac:dyDescent="0.2">
      <c r="D415" s="38" t="s">
        <v>105</v>
      </c>
      <c r="F415" s="39">
        <v>17</v>
      </c>
      <c r="G415" s="40"/>
      <c r="H415" s="40"/>
      <c r="I415" s="40"/>
      <c r="J415" s="39">
        <v>41</v>
      </c>
      <c r="K415" s="39">
        <v>1</v>
      </c>
      <c r="L415" s="39">
        <v>0</v>
      </c>
      <c r="M415" s="40"/>
      <c r="N415" s="39">
        <v>42</v>
      </c>
      <c r="O415" s="40"/>
      <c r="P415" s="40"/>
      <c r="Q415" s="40"/>
      <c r="R415" s="39">
        <v>0</v>
      </c>
      <c r="S415" s="39">
        <v>0</v>
      </c>
      <c r="T415" s="39">
        <v>8</v>
      </c>
      <c r="U415" s="39">
        <v>1</v>
      </c>
      <c r="V415" s="40"/>
      <c r="W415" s="39">
        <v>8</v>
      </c>
      <c r="X415" s="39">
        <v>0</v>
      </c>
      <c r="Y415" s="39">
        <v>0</v>
      </c>
      <c r="Z415" s="39">
        <v>4</v>
      </c>
      <c r="AA415" s="39">
        <v>2</v>
      </c>
      <c r="AB415" s="39">
        <v>2</v>
      </c>
      <c r="AC415" s="39">
        <v>25</v>
      </c>
      <c r="AD415" s="39">
        <v>0</v>
      </c>
      <c r="AE415" s="40"/>
      <c r="AF415" s="39">
        <v>50</v>
      </c>
      <c r="AG415" s="40"/>
      <c r="AH415" s="40"/>
      <c r="AI415" s="40"/>
      <c r="AJ415" s="39">
        <v>9</v>
      </c>
      <c r="AK415" s="40"/>
      <c r="AL415" s="40"/>
      <c r="AM415" s="40"/>
      <c r="AN415" s="39">
        <v>0</v>
      </c>
      <c r="AO415" s="40"/>
      <c r="AP415" s="39">
        <v>0</v>
      </c>
      <c r="AQ415" s="40"/>
      <c r="AR415" s="40"/>
      <c r="AS415" s="40"/>
      <c r="AT415" s="39">
        <v>0</v>
      </c>
    </row>
    <row r="416" spans="1:46" ht="20.100000000000001" customHeight="1" x14ac:dyDescent="0.2">
      <c r="D416" s="2" t="s">
        <v>106</v>
      </c>
      <c r="F416" s="37">
        <v>31</v>
      </c>
      <c r="G416" s="37"/>
      <c r="H416" s="37"/>
      <c r="I416" s="37"/>
      <c r="J416" s="37">
        <v>43</v>
      </c>
      <c r="K416" s="37">
        <v>3</v>
      </c>
      <c r="L416" s="37">
        <v>0</v>
      </c>
      <c r="M416" s="37"/>
      <c r="N416" s="37">
        <v>46</v>
      </c>
      <c r="O416" s="37"/>
      <c r="P416" s="37"/>
      <c r="Q416" s="37"/>
      <c r="R416" s="37">
        <v>0</v>
      </c>
      <c r="S416" s="37">
        <v>2</v>
      </c>
      <c r="T416" s="37">
        <v>3</v>
      </c>
      <c r="U416" s="37">
        <v>5</v>
      </c>
      <c r="V416" s="37"/>
      <c r="W416" s="37">
        <v>12</v>
      </c>
      <c r="X416" s="37">
        <v>0</v>
      </c>
      <c r="Y416" s="37">
        <v>0</v>
      </c>
      <c r="Z416" s="37">
        <v>4</v>
      </c>
      <c r="AA416" s="37">
        <v>2</v>
      </c>
      <c r="AB416" s="37">
        <v>0</v>
      </c>
      <c r="AC416" s="37">
        <v>21</v>
      </c>
      <c r="AD416" s="37">
        <v>0</v>
      </c>
      <c r="AE416" s="37"/>
      <c r="AF416" s="37">
        <v>49</v>
      </c>
      <c r="AG416" s="37"/>
      <c r="AH416" s="37"/>
      <c r="AI416" s="37"/>
      <c r="AJ416" s="37">
        <v>28</v>
      </c>
      <c r="AK416" s="37"/>
      <c r="AL416" s="37"/>
      <c r="AM416" s="37"/>
      <c r="AN416" s="37">
        <v>0</v>
      </c>
      <c r="AO416" s="37"/>
      <c r="AP416" s="37">
        <v>0</v>
      </c>
      <c r="AQ416" s="37"/>
      <c r="AR416" s="37"/>
      <c r="AS416" s="37"/>
      <c r="AT416" s="37">
        <v>0</v>
      </c>
    </row>
    <row r="417" spans="1:46" ht="20.100000000000001" customHeight="1" x14ac:dyDescent="0.2">
      <c r="D417" s="38" t="s">
        <v>118</v>
      </c>
      <c r="F417" s="39">
        <v>32</v>
      </c>
      <c r="G417" s="40"/>
      <c r="H417" s="40"/>
      <c r="I417" s="40"/>
      <c r="J417" s="39">
        <v>23</v>
      </c>
      <c r="K417" s="39">
        <v>0</v>
      </c>
      <c r="L417" s="39">
        <v>0</v>
      </c>
      <c r="M417" s="40"/>
      <c r="N417" s="39">
        <v>23</v>
      </c>
      <c r="O417" s="40"/>
      <c r="P417" s="40"/>
      <c r="Q417" s="40"/>
      <c r="R417" s="39">
        <v>1</v>
      </c>
      <c r="S417" s="39">
        <v>2</v>
      </c>
      <c r="T417" s="39">
        <v>4</v>
      </c>
      <c r="U417" s="39">
        <v>1</v>
      </c>
      <c r="V417" s="40"/>
      <c r="W417" s="39">
        <v>7</v>
      </c>
      <c r="X417" s="39">
        <v>0</v>
      </c>
      <c r="Y417" s="39">
        <v>0</v>
      </c>
      <c r="Z417" s="39">
        <v>0</v>
      </c>
      <c r="AA417" s="39">
        <v>0</v>
      </c>
      <c r="AB417" s="39">
        <v>0</v>
      </c>
      <c r="AC417" s="39">
        <v>19</v>
      </c>
      <c r="AD417" s="39">
        <v>0</v>
      </c>
      <c r="AE417" s="40"/>
      <c r="AF417" s="39">
        <v>34</v>
      </c>
      <c r="AG417" s="40"/>
      <c r="AH417" s="40"/>
      <c r="AI417" s="40"/>
      <c r="AJ417" s="39">
        <v>21</v>
      </c>
      <c r="AK417" s="40"/>
      <c r="AL417" s="40"/>
      <c r="AM417" s="40"/>
      <c r="AN417" s="39">
        <v>0</v>
      </c>
      <c r="AO417" s="40"/>
      <c r="AP417" s="39">
        <v>0</v>
      </c>
      <c r="AQ417" s="40"/>
      <c r="AR417" s="40"/>
      <c r="AS417" s="40"/>
      <c r="AT417" s="39">
        <v>0</v>
      </c>
    </row>
    <row r="418" spans="1:46"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spans="1:46" s="1" customFormat="1" ht="20.100000000000001" customHeight="1" x14ac:dyDescent="0.2">
      <c r="A419" s="3"/>
      <c r="B419" s="6"/>
      <c r="C419" s="42" t="s">
        <v>180</v>
      </c>
      <c r="D419" s="42"/>
      <c r="E419" s="5"/>
      <c r="F419" s="44">
        <v>249</v>
      </c>
      <c r="G419" s="45"/>
      <c r="H419" s="45"/>
      <c r="I419" s="45"/>
      <c r="J419" s="44">
        <v>1569</v>
      </c>
      <c r="K419" s="44">
        <v>10</v>
      </c>
      <c r="L419" s="44">
        <v>5</v>
      </c>
      <c r="M419" s="45"/>
      <c r="N419" s="44">
        <v>1584</v>
      </c>
      <c r="O419" s="45"/>
      <c r="P419" s="45"/>
      <c r="Q419" s="45"/>
      <c r="R419" s="44">
        <v>1</v>
      </c>
      <c r="S419" s="44">
        <v>17</v>
      </c>
      <c r="T419" s="44">
        <v>105</v>
      </c>
      <c r="U419" s="44">
        <v>51</v>
      </c>
      <c r="V419" s="45"/>
      <c r="W419" s="44">
        <v>589</v>
      </c>
      <c r="X419" s="44">
        <v>2</v>
      </c>
      <c r="Y419" s="44">
        <v>0</v>
      </c>
      <c r="Z419" s="44">
        <v>150</v>
      </c>
      <c r="AA419" s="44">
        <v>25</v>
      </c>
      <c r="AB419" s="44">
        <v>6</v>
      </c>
      <c r="AC419" s="44">
        <v>504</v>
      </c>
      <c r="AD419" s="44">
        <v>2</v>
      </c>
      <c r="AE419" s="45"/>
      <c r="AF419" s="44">
        <v>1452</v>
      </c>
      <c r="AG419" s="45"/>
      <c r="AH419" s="45"/>
      <c r="AI419" s="45"/>
      <c r="AJ419" s="44">
        <v>381</v>
      </c>
      <c r="AK419" s="45"/>
      <c r="AL419" s="45"/>
      <c r="AM419" s="45"/>
      <c r="AN419" s="44">
        <v>0</v>
      </c>
      <c r="AO419" s="45"/>
      <c r="AP419" s="44">
        <v>0</v>
      </c>
      <c r="AQ419" s="45"/>
      <c r="AR419" s="45"/>
      <c r="AS419" s="45"/>
      <c r="AT419" s="44">
        <v>1</v>
      </c>
    </row>
    <row r="420" spans="1:46"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spans="1:46"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spans="1:46" ht="20.100000000000001" customHeight="1" x14ac:dyDescent="0.2">
      <c r="D422" s="2" t="s">
        <v>277</v>
      </c>
      <c r="F422" s="37">
        <v>0</v>
      </c>
      <c r="G422" s="37"/>
      <c r="H422" s="37"/>
      <c r="I422" s="37"/>
      <c r="J422" s="37">
        <v>0</v>
      </c>
      <c r="K422" s="37">
        <v>0</v>
      </c>
      <c r="L422" s="37">
        <v>0</v>
      </c>
      <c r="M422" s="37"/>
      <c r="N422" s="37">
        <v>0</v>
      </c>
      <c r="O422" s="37"/>
      <c r="P422" s="37"/>
      <c r="Q422" s="37"/>
      <c r="R422" s="37">
        <v>0</v>
      </c>
      <c r="S422" s="37">
        <v>0</v>
      </c>
      <c r="T422" s="37">
        <v>0</v>
      </c>
      <c r="U422" s="37">
        <v>0</v>
      </c>
      <c r="V422" s="37"/>
      <c r="W422" s="37">
        <v>0</v>
      </c>
      <c r="X422" s="37">
        <v>0</v>
      </c>
      <c r="Y422" s="37">
        <v>0</v>
      </c>
      <c r="Z422" s="37">
        <v>0</v>
      </c>
      <c r="AA422" s="37">
        <v>0</v>
      </c>
      <c r="AB422" s="37">
        <v>0</v>
      </c>
      <c r="AC422" s="37">
        <v>0</v>
      </c>
      <c r="AD422" s="37">
        <v>0</v>
      </c>
      <c r="AE422" s="37"/>
      <c r="AF422" s="37">
        <v>0</v>
      </c>
      <c r="AG422" s="37"/>
      <c r="AH422" s="37"/>
      <c r="AI422" s="37"/>
      <c r="AJ422" s="37">
        <v>0</v>
      </c>
      <c r="AK422" s="37"/>
      <c r="AL422" s="37"/>
      <c r="AM422" s="37"/>
      <c r="AN422" s="37">
        <v>0</v>
      </c>
      <c r="AO422" s="37"/>
      <c r="AP422" s="37">
        <v>0</v>
      </c>
      <c r="AQ422" s="37"/>
      <c r="AR422" s="37"/>
      <c r="AS422" s="37"/>
      <c r="AT422" s="37">
        <v>0</v>
      </c>
    </row>
    <row r="423" spans="1:46" ht="20.100000000000001" customHeight="1" x14ac:dyDescent="0.2">
      <c r="D423" s="38" t="s">
        <v>278</v>
      </c>
      <c r="F423" s="39">
        <v>0</v>
      </c>
      <c r="G423" s="40"/>
      <c r="H423" s="40"/>
      <c r="I423" s="40"/>
      <c r="J423" s="39">
        <v>0</v>
      </c>
      <c r="K423" s="39">
        <v>0</v>
      </c>
      <c r="L423" s="39">
        <v>0</v>
      </c>
      <c r="M423" s="40"/>
      <c r="N423" s="39">
        <v>0</v>
      </c>
      <c r="O423" s="40"/>
      <c r="P423" s="40"/>
      <c r="Q423" s="40"/>
      <c r="R423" s="39">
        <v>0</v>
      </c>
      <c r="S423" s="39">
        <v>0</v>
      </c>
      <c r="T423" s="39">
        <v>0</v>
      </c>
      <c r="U423" s="39">
        <v>0</v>
      </c>
      <c r="V423" s="40"/>
      <c r="W423" s="39">
        <v>0</v>
      </c>
      <c r="X423" s="39">
        <v>0</v>
      </c>
      <c r="Y423" s="39">
        <v>0</v>
      </c>
      <c r="Z423" s="39">
        <v>0</v>
      </c>
      <c r="AA423" s="39">
        <v>0</v>
      </c>
      <c r="AB423" s="39">
        <v>0</v>
      </c>
      <c r="AC423" s="39">
        <v>0</v>
      </c>
      <c r="AD423" s="39">
        <v>0</v>
      </c>
      <c r="AE423" s="40"/>
      <c r="AF423" s="39">
        <v>0</v>
      </c>
      <c r="AG423" s="40"/>
      <c r="AH423" s="40"/>
      <c r="AI423" s="40"/>
      <c r="AJ423" s="39">
        <v>0</v>
      </c>
      <c r="AK423" s="40"/>
      <c r="AL423" s="40"/>
      <c r="AM423" s="40"/>
      <c r="AN423" s="39">
        <v>0</v>
      </c>
      <c r="AO423" s="40"/>
      <c r="AP423" s="39">
        <v>0</v>
      </c>
      <c r="AQ423" s="40"/>
      <c r="AR423" s="40"/>
      <c r="AS423" s="40"/>
      <c r="AT423" s="39">
        <v>0</v>
      </c>
    </row>
    <row r="424" spans="1:46" ht="20.100000000000001" customHeight="1" x14ac:dyDescent="0.2">
      <c r="D424" s="2" t="s">
        <v>279</v>
      </c>
      <c r="F424" s="37">
        <v>0</v>
      </c>
      <c r="G424" s="37"/>
      <c r="H424" s="37"/>
      <c r="I424" s="37"/>
      <c r="J424" s="37">
        <v>0</v>
      </c>
      <c r="K424" s="37">
        <v>0</v>
      </c>
      <c r="L424" s="37">
        <v>0</v>
      </c>
      <c r="M424" s="37"/>
      <c r="N424" s="37">
        <v>0</v>
      </c>
      <c r="O424" s="37"/>
      <c r="P424" s="37"/>
      <c r="Q424" s="37"/>
      <c r="R424" s="37">
        <v>0</v>
      </c>
      <c r="S424" s="37">
        <v>0</v>
      </c>
      <c r="T424" s="37">
        <v>0</v>
      </c>
      <c r="U424" s="37">
        <v>0</v>
      </c>
      <c r="V424" s="37"/>
      <c r="W424" s="37">
        <v>0</v>
      </c>
      <c r="X424" s="37">
        <v>0</v>
      </c>
      <c r="Y424" s="37">
        <v>0</v>
      </c>
      <c r="Z424" s="37">
        <v>0</v>
      </c>
      <c r="AA424" s="37">
        <v>0</v>
      </c>
      <c r="AB424" s="37">
        <v>0</v>
      </c>
      <c r="AC424" s="37">
        <v>0</v>
      </c>
      <c r="AD424" s="37">
        <v>0</v>
      </c>
      <c r="AE424" s="37"/>
      <c r="AF424" s="37">
        <v>0</v>
      </c>
      <c r="AG424" s="37"/>
      <c r="AH424" s="37"/>
      <c r="AI424" s="37"/>
      <c r="AJ424" s="37">
        <v>0</v>
      </c>
      <c r="AK424" s="37"/>
      <c r="AL424" s="37"/>
      <c r="AM424" s="37"/>
      <c r="AN424" s="37">
        <v>0</v>
      </c>
      <c r="AO424" s="37"/>
      <c r="AP424" s="37">
        <v>0</v>
      </c>
      <c r="AQ424" s="37"/>
      <c r="AR424" s="37"/>
      <c r="AS424" s="37"/>
      <c r="AT424" s="37">
        <v>0</v>
      </c>
    </row>
    <row r="425" spans="1:46"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spans="1:46" s="1" customFormat="1" ht="20.100000000000001" customHeight="1" x14ac:dyDescent="0.2">
      <c r="A426" s="3"/>
      <c r="B426" s="6"/>
      <c r="C426" s="42" t="s">
        <v>241</v>
      </c>
      <c r="D426" s="42"/>
      <c r="E426" s="5"/>
      <c r="F426" s="44">
        <v>0</v>
      </c>
      <c r="G426" s="45"/>
      <c r="H426" s="45"/>
      <c r="I426" s="45"/>
      <c r="J426" s="44">
        <v>0</v>
      </c>
      <c r="K426" s="44">
        <v>0</v>
      </c>
      <c r="L426" s="44">
        <v>0</v>
      </c>
      <c r="M426" s="45"/>
      <c r="N426" s="44">
        <v>0</v>
      </c>
      <c r="O426" s="45"/>
      <c r="P426" s="45"/>
      <c r="Q426" s="45"/>
      <c r="R426" s="44">
        <v>0</v>
      </c>
      <c r="S426" s="44">
        <v>0</v>
      </c>
      <c r="T426" s="44">
        <v>0</v>
      </c>
      <c r="U426" s="44">
        <v>0</v>
      </c>
      <c r="V426" s="45"/>
      <c r="W426" s="44">
        <v>0</v>
      </c>
      <c r="X426" s="44">
        <v>0</v>
      </c>
      <c r="Y426" s="44">
        <v>0</v>
      </c>
      <c r="Z426" s="44">
        <v>0</v>
      </c>
      <c r="AA426" s="44">
        <v>0</v>
      </c>
      <c r="AB426" s="44">
        <v>0</v>
      </c>
      <c r="AC426" s="44">
        <v>0</v>
      </c>
      <c r="AD426" s="44">
        <v>0</v>
      </c>
      <c r="AE426" s="45"/>
      <c r="AF426" s="44">
        <v>0</v>
      </c>
      <c r="AG426" s="45"/>
      <c r="AH426" s="45"/>
      <c r="AI426" s="45"/>
      <c r="AJ426" s="44">
        <v>0</v>
      </c>
      <c r="AK426" s="45"/>
      <c r="AL426" s="45"/>
      <c r="AM426" s="45"/>
      <c r="AN426" s="44">
        <v>0</v>
      </c>
      <c r="AO426" s="45"/>
      <c r="AP426" s="44">
        <v>0</v>
      </c>
      <c r="AQ426" s="45"/>
      <c r="AR426" s="45"/>
      <c r="AS426" s="45"/>
      <c r="AT426" s="44">
        <v>0</v>
      </c>
    </row>
    <row r="427" spans="1:46"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spans="1:46" s="1" customFormat="1" ht="20.100000000000001" customHeight="1" x14ac:dyDescent="0.25">
      <c r="A428" s="3"/>
      <c r="B428" s="49" t="s">
        <v>280</v>
      </c>
      <c r="C428" s="50"/>
      <c r="D428" s="50"/>
      <c r="E428" s="5"/>
      <c r="F428" s="51">
        <v>249</v>
      </c>
      <c r="G428" s="52"/>
      <c r="H428" s="52"/>
      <c r="I428" s="52"/>
      <c r="J428" s="51">
        <v>1569</v>
      </c>
      <c r="K428" s="51">
        <v>10</v>
      </c>
      <c r="L428" s="51">
        <v>5</v>
      </c>
      <c r="M428" s="52"/>
      <c r="N428" s="51">
        <v>1584</v>
      </c>
      <c r="O428" s="52"/>
      <c r="P428" s="52"/>
      <c r="Q428" s="52"/>
      <c r="R428" s="51">
        <v>1</v>
      </c>
      <c r="S428" s="51">
        <v>17</v>
      </c>
      <c r="T428" s="51">
        <v>105</v>
      </c>
      <c r="U428" s="51">
        <v>51</v>
      </c>
      <c r="V428" s="52"/>
      <c r="W428" s="51">
        <v>589</v>
      </c>
      <c r="X428" s="51">
        <v>2</v>
      </c>
      <c r="Y428" s="51">
        <v>0</v>
      </c>
      <c r="Z428" s="51">
        <v>150</v>
      </c>
      <c r="AA428" s="51">
        <v>25</v>
      </c>
      <c r="AB428" s="51">
        <v>6</v>
      </c>
      <c r="AC428" s="51">
        <v>504</v>
      </c>
      <c r="AD428" s="51">
        <v>2</v>
      </c>
      <c r="AE428" s="52"/>
      <c r="AF428" s="51">
        <v>1452</v>
      </c>
      <c r="AG428" s="52"/>
      <c r="AH428" s="52"/>
      <c r="AI428" s="52"/>
      <c r="AJ428" s="51">
        <v>381</v>
      </c>
      <c r="AK428" s="52"/>
      <c r="AL428" s="52"/>
      <c r="AM428" s="52"/>
      <c r="AN428" s="51">
        <v>0</v>
      </c>
      <c r="AO428" s="52"/>
      <c r="AP428" s="51">
        <v>0</v>
      </c>
      <c r="AQ428" s="52"/>
      <c r="AR428" s="52"/>
      <c r="AS428" s="52"/>
      <c r="AT428" s="51">
        <v>1</v>
      </c>
    </row>
    <row r="429" spans="1:46"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spans="1:46"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spans="1:46"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spans="1:46" ht="20.100000000000001" customHeight="1" x14ac:dyDescent="0.2">
      <c r="D432" s="2" t="s">
        <v>98</v>
      </c>
      <c r="F432" s="37">
        <v>36</v>
      </c>
      <c r="G432" s="37"/>
      <c r="H432" s="37"/>
      <c r="I432" s="37"/>
      <c r="J432" s="37">
        <v>190</v>
      </c>
      <c r="K432" s="37">
        <v>1</v>
      </c>
      <c r="L432" s="37">
        <v>1</v>
      </c>
      <c r="M432" s="37"/>
      <c r="N432" s="37">
        <v>192</v>
      </c>
      <c r="O432" s="37"/>
      <c r="P432" s="37"/>
      <c r="Q432" s="37"/>
      <c r="R432" s="37">
        <v>2</v>
      </c>
      <c r="S432" s="37">
        <v>3</v>
      </c>
      <c r="T432" s="37">
        <v>26</v>
      </c>
      <c r="U432" s="37">
        <v>1</v>
      </c>
      <c r="V432" s="37"/>
      <c r="W432" s="37">
        <v>51</v>
      </c>
      <c r="X432" s="37">
        <v>1</v>
      </c>
      <c r="Y432" s="37">
        <v>0</v>
      </c>
      <c r="Z432" s="37">
        <v>10</v>
      </c>
      <c r="AA432" s="37">
        <v>9</v>
      </c>
      <c r="AB432" s="37">
        <v>2</v>
      </c>
      <c r="AC432" s="37">
        <v>89</v>
      </c>
      <c r="AD432" s="37">
        <v>1</v>
      </c>
      <c r="AE432" s="37"/>
      <c r="AF432" s="37">
        <v>195</v>
      </c>
      <c r="AG432" s="37"/>
      <c r="AH432" s="37"/>
      <c r="AI432" s="37"/>
      <c r="AJ432" s="37">
        <v>33</v>
      </c>
      <c r="AK432" s="37"/>
      <c r="AL432" s="37"/>
      <c r="AM432" s="37"/>
      <c r="AN432" s="37">
        <v>0</v>
      </c>
      <c r="AO432" s="37"/>
      <c r="AP432" s="37">
        <v>0</v>
      </c>
      <c r="AQ432" s="37"/>
      <c r="AR432" s="37"/>
      <c r="AS432" s="37"/>
      <c r="AT432" s="37">
        <v>36</v>
      </c>
    </row>
    <row r="433" spans="1:46" ht="20.100000000000001" customHeight="1" x14ac:dyDescent="0.2">
      <c r="D433" s="38" t="s">
        <v>99</v>
      </c>
      <c r="F433" s="39">
        <v>28</v>
      </c>
      <c r="G433" s="40"/>
      <c r="H433" s="40"/>
      <c r="I433" s="40"/>
      <c r="J433" s="39">
        <v>161</v>
      </c>
      <c r="K433" s="39">
        <v>4</v>
      </c>
      <c r="L433" s="39">
        <v>1</v>
      </c>
      <c r="M433" s="40"/>
      <c r="N433" s="39">
        <v>166</v>
      </c>
      <c r="O433" s="40"/>
      <c r="P433" s="40"/>
      <c r="Q433" s="40"/>
      <c r="R433" s="39">
        <v>0</v>
      </c>
      <c r="S433" s="39">
        <v>6</v>
      </c>
      <c r="T433" s="39">
        <v>28</v>
      </c>
      <c r="U433" s="39">
        <v>7</v>
      </c>
      <c r="V433" s="40"/>
      <c r="W433" s="39">
        <v>40</v>
      </c>
      <c r="X433" s="39">
        <v>0</v>
      </c>
      <c r="Y433" s="39">
        <v>0</v>
      </c>
      <c r="Z433" s="39">
        <v>8</v>
      </c>
      <c r="AA433" s="39">
        <v>5</v>
      </c>
      <c r="AB433" s="39">
        <v>1</v>
      </c>
      <c r="AC433" s="39">
        <v>73</v>
      </c>
      <c r="AD433" s="39">
        <v>0</v>
      </c>
      <c r="AE433" s="40"/>
      <c r="AF433" s="39">
        <v>168</v>
      </c>
      <c r="AG433" s="40"/>
      <c r="AH433" s="40"/>
      <c r="AI433" s="40"/>
      <c r="AJ433" s="39">
        <v>26</v>
      </c>
      <c r="AK433" s="40"/>
      <c r="AL433" s="40"/>
      <c r="AM433" s="40"/>
      <c r="AN433" s="39">
        <v>0</v>
      </c>
      <c r="AO433" s="40"/>
      <c r="AP433" s="39">
        <v>0</v>
      </c>
      <c r="AQ433" s="40"/>
      <c r="AR433" s="40"/>
      <c r="AS433" s="40"/>
      <c r="AT433" s="39">
        <v>1</v>
      </c>
    </row>
    <row r="434" spans="1:46" ht="20.100000000000001" customHeight="1" x14ac:dyDescent="0.2">
      <c r="D434" s="2" t="s">
        <v>113</v>
      </c>
      <c r="F434" s="37">
        <v>18</v>
      </c>
      <c r="G434" s="37"/>
      <c r="H434" s="37"/>
      <c r="I434" s="37"/>
      <c r="J434" s="37">
        <v>152</v>
      </c>
      <c r="K434" s="37">
        <v>1</v>
      </c>
      <c r="L434" s="37">
        <v>0</v>
      </c>
      <c r="M434" s="37"/>
      <c r="N434" s="37">
        <v>153</v>
      </c>
      <c r="O434" s="37"/>
      <c r="P434" s="37"/>
      <c r="Q434" s="37"/>
      <c r="R434" s="37">
        <v>0</v>
      </c>
      <c r="S434" s="37">
        <v>2</v>
      </c>
      <c r="T434" s="37">
        <v>28</v>
      </c>
      <c r="U434" s="37">
        <v>0</v>
      </c>
      <c r="V434" s="37"/>
      <c r="W434" s="37">
        <v>34</v>
      </c>
      <c r="X434" s="37">
        <v>0</v>
      </c>
      <c r="Y434" s="37">
        <v>1</v>
      </c>
      <c r="Z434" s="37">
        <v>9</v>
      </c>
      <c r="AA434" s="37">
        <v>8</v>
      </c>
      <c r="AB434" s="37">
        <v>1</v>
      </c>
      <c r="AC434" s="37">
        <v>65</v>
      </c>
      <c r="AD434" s="37">
        <v>0</v>
      </c>
      <c r="AE434" s="37"/>
      <c r="AF434" s="37">
        <v>148</v>
      </c>
      <c r="AG434" s="37"/>
      <c r="AH434" s="37"/>
      <c r="AI434" s="37"/>
      <c r="AJ434" s="37">
        <v>23</v>
      </c>
      <c r="AK434" s="37"/>
      <c r="AL434" s="37"/>
      <c r="AM434" s="37"/>
      <c r="AN434" s="37">
        <v>0</v>
      </c>
      <c r="AO434" s="37"/>
      <c r="AP434" s="37">
        <v>0</v>
      </c>
      <c r="AQ434" s="37"/>
      <c r="AR434" s="37"/>
      <c r="AS434" s="37"/>
      <c r="AT434" s="37">
        <v>0</v>
      </c>
    </row>
    <row r="435" spans="1:46" ht="20.100000000000001" customHeight="1" x14ac:dyDescent="0.2">
      <c r="D435" s="38" t="s">
        <v>101</v>
      </c>
      <c r="F435" s="39">
        <v>40</v>
      </c>
      <c r="G435" s="40"/>
      <c r="H435" s="40"/>
      <c r="I435" s="40"/>
      <c r="J435" s="39">
        <v>164</v>
      </c>
      <c r="K435" s="39">
        <v>0</v>
      </c>
      <c r="L435" s="39">
        <v>0</v>
      </c>
      <c r="M435" s="40"/>
      <c r="N435" s="39">
        <v>164</v>
      </c>
      <c r="O435" s="40"/>
      <c r="P435" s="40"/>
      <c r="Q435" s="40"/>
      <c r="R435" s="39">
        <v>0</v>
      </c>
      <c r="S435" s="39">
        <v>4</v>
      </c>
      <c r="T435" s="39">
        <v>23</v>
      </c>
      <c r="U435" s="39">
        <v>6</v>
      </c>
      <c r="V435" s="40"/>
      <c r="W435" s="39">
        <v>43</v>
      </c>
      <c r="X435" s="39">
        <v>0</v>
      </c>
      <c r="Y435" s="39">
        <v>0</v>
      </c>
      <c r="Z435" s="39">
        <v>20</v>
      </c>
      <c r="AA435" s="39">
        <v>5</v>
      </c>
      <c r="AB435" s="39">
        <v>2</v>
      </c>
      <c r="AC435" s="39">
        <v>73</v>
      </c>
      <c r="AD435" s="39">
        <v>0</v>
      </c>
      <c r="AE435" s="40"/>
      <c r="AF435" s="39">
        <v>176</v>
      </c>
      <c r="AG435" s="40"/>
      <c r="AH435" s="40"/>
      <c r="AI435" s="40"/>
      <c r="AJ435" s="39">
        <v>28</v>
      </c>
      <c r="AK435" s="40"/>
      <c r="AL435" s="40"/>
      <c r="AM435" s="40"/>
      <c r="AN435" s="39">
        <v>0</v>
      </c>
      <c r="AO435" s="40"/>
      <c r="AP435" s="39">
        <v>0</v>
      </c>
      <c r="AQ435" s="40"/>
      <c r="AR435" s="40"/>
      <c r="AS435" s="40"/>
      <c r="AT435" s="39">
        <v>15</v>
      </c>
    </row>
    <row r="436" spans="1:46" ht="20.100000000000001" customHeight="1" x14ac:dyDescent="0.2">
      <c r="D436" s="2" t="s">
        <v>115</v>
      </c>
      <c r="F436" s="37">
        <v>26</v>
      </c>
      <c r="G436" s="37"/>
      <c r="H436" s="37"/>
      <c r="I436" s="37"/>
      <c r="J436" s="37">
        <v>157</v>
      </c>
      <c r="K436" s="37">
        <v>0</v>
      </c>
      <c r="L436" s="37">
        <v>1</v>
      </c>
      <c r="M436" s="37"/>
      <c r="N436" s="37">
        <v>158</v>
      </c>
      <c r="O436" s="37"/>
      <c r="P436" s="37"/>
      <c r="Q436" s="37"/>
      <c r="R436" s="37">
        <v>0</v>
      </c>
      <c r="S436" s="37">
        <v>1</v>
      </c>
      <c r="T436" s="37">
        <v>26</v>
      </c>
      <c r="U436" s="37">
        <v>8</v>
      </c>
      <c r="V436" s="37"/>
      <c r="W436" s="37">
        <v>36</v>
      </c>
      <c r="X436" s="37">
        <v>1</v>
      </c>
      <c r="Y436" s="37">
        <v>0</v>
      </c>
      <c r="Z436" s="37">
        <v>10</v>
      </c>
      <c r="AA436" s="37">
        <v>7</v>
      </c>
      <c r="AB436" s="37">
        <v>2</v>
      </c>
      <c r="AC436" s="37">
        <v>70</v>
      </c>
      <c r="AD436" s="37">
        <v>0</v>
      </c>
      <c r="AE436" s="37"/>
      <c r="AF436" s="37">
        <v>161</v>
      </c>
      <c r="AG436" s="37"/>
      <c r="AH436" s="37"/>
      <c r="AI436" s="37"/>
      <c r="AJ436" s="37">
        <v>23</v>
      </c>
      <c r="AK436" s="37"/>
      <c r="AL436" s="37"/>
      <c r="AM436" s="37"/>
      <c r="AN436" s="37">
        <v>0</v>
      </c>
      <c r="AO436" s="37"/>
      <c r="AP436" s="37">
        <v>0</v>
      </c>
      <c r="AQ436" s="37"/>
      <c r="AR436" s="37"/>
      <c r="AS436" s="37"/>
      <c r="AT436" s="37">
        <v>0</v>
      </c>
    </row>
    <row r="437" spans="1:46" ht="20.100000000000001" customHeight="1" x14ac:dyDescent="0.2">
      <c r="D437" s="38" t="s">
        <v>116</v>
      </c>
      <c r="F437" s="39">
        <v>9</v>
      </c>
      <c r="G437" s="40"/>
      <c r="H437" s="40"/>
      <c r="I437" s="40"/>
      <c r="J437" s="39">
        <v>29</v>
      </c>
      <c r="K437" s="39">
        <v>1</v>
      </c>
      <c r="L437" s="39">
        <v>0</v>
      </c>
      <c r="M437" s="40"/>
      <c r="N437" s="39">
        <v>30</v>
      </c>
      <c r="O437" s="40"/>
      <c r="P437" s="40"/>
      <c r="Q437" s="40"/>
      <c r="R437" s="39">
        <v>0</v>
      </c>
      <c r="S437" s="39">
        <v>0</v>
      </c>
      <c r="T437" s="39">
        <v>11</v>
      </c>
      <c r="U437" s="39">
        <v>4</v>
      </c>
      <c r="V437" s="40"/>
      <c r="W437" s="39">
        <v>7</v>
      </c>
      <c r="X437" s="39">
        <v>0</v>
      </c>
      <c r="Y437" s="39">
        <v>0</v>
      </c>
      <c r="Z437" s="39">
        <v>3</v>
      </c>
      <c r="AA437" s="39">
        <v>0</v>
      </c>
      <c r="AB437" s="39">
        <v>0</v>
      </c>
      <c r="AC437" s="39">
        <v>6</v>
      </c>
      <c r="AD437" s="39">
        <v>0</v>
      </c>
      <c r="AE437" s="40"/>
      <c r="AF437" s="39">
        <v>31</v>
      </c>
      <c r="AG437" s="40"/>
      <c r="AH437" s="40"/>
      <c r="AI437" s="40"/>
      <c r="AJ437" s="39">
        <v>8</v>
      </c>
      <c r="AK437" s="40"/>
      <c r="AL437" s="40"/>
      <c r="AM437" s="40"/>
      <c r="AN437" s="39">
        <v>0</v>
      </c>
      <c r="AO437" s="40"/>
      <c r="AP437" s="39">
        <v>0</v>
      </c>
      <c r="AQ437" s="40"/>
      <c r="AR437" s="40"/>
      <c r="AS437" s="40"/>
      <c r="AT437" s="39">
        <v>0</v>
      </c>
    </row>
    <row r="438" spans="1:46" ht="20.100000000000001" customHeight="1" x14ac:dyDescent="0.2">
      <c r="D438" s="2" t="s">
        <v>117</v>
      </c>
      <c r="F438" s="37">
        <v>4</v>
      </c>
      <c r="G438" s="37"/>
      <c r="H438" s="37"/>
      <c r="I438" s="37"/>
      <c r="J438" s="37">
        <v>24</v>
      </c>
      <c r="K438" s="37">
        <v>0</v>
      </c>
      <c r="L438" s="37">
        <v>0</v>
      </c>
      <c r="M438" s="37"/>
      <c r="N438" s="37">
        <v>24</v>
      </c>
      <c r="O438" s="37"/>
      <c r="P438" s="37"/>
      <c r="Q438" s="37"/>
      <c r="R438" s="37">
        <v>0</v>
      </c>
      <c r="S438" s="37">
        <v>1</v>
      </c>
      <c r="T438" s="37">
        <v>4</v>
      </c>
      <c r="U438" s="37">
        <v>1</v>
      </c>
      <c r="V438" s="37"/>
      <c r="W438" s="37">
        <v>3</v>
      </c>
      <c r="X438" s="37">
        <v>0</v>
      </c>
      <c r="Y438" s="37">
        <v>0</v>
      </c>
      <c r="Z438" s="37">
        <v>0</v>
      </c>
      <c r="AA438" s="37">
        <v>1</v>
      </c>
      <c r="AB438" s="37">
        <v>1</v>
      </c>
      <c r="AC438" s="37">
        <v>11</v>
      </c>
      <c r="AD438" s="37">
        <v>0</v>
      </c>
      <c r="AE438" s="37"/>
      <c r="AF438" s="37">
        <v>22</v>
      </c>
      <c r="AG438" s="37"/>
      <c r="AH438" s="37"/>
      <c r="AI438" s="37"/>
      <c r="AJ438" s="37">
        <v>6</v>
      </c>
      <c r="AK438" s="37"/>
      <c r="AL438" s="37"/>
      <c r="AM438" s="37"/>
      <c r="AN438" s="37">
        <v>0</v>
      </c>
      <c r="AO438" s="37"/>
      <c r="AP438" s="37">
        <v>0</v>
      </c>
      <c r="AQ438" s="37"/>
      <c r="AR438" s="37"/>
      <c r="AS438" s="37"/>
      <c r="AT438" s="37">
        <v>0</v>
      </c>
    </row>
    <row r="439" spans="1:46" ht="20.100000000000001" customHeight="1" x14ac:dyDescent="0.2">
      <c r="D439" s="38" t="s">
        <v>105</v>
      </c>
      <c r="F439" s="39">
        <v>25</v>
      </c>
      <c r="G439" s="40"/>
      <c r="H439" s="40"/>
      <c r="I439" s="40"/>
      <c r="J439" s="39">
        <v>155</v>
      </c>
      <c r="K439" s="39">
        <v>0</v>
      </c>
      <c r="L439" s="39">
        <v>0</v>
      </c>
      <c r="M439" s="40"/>
      <c r="N439" s="39">
        <v>155</v>
      </c>
      <c r="O439" s="40"/>
      <c r="P439" s="40"/>
      <c r="Q439" s="40"/>
      <c r="R439" s="39">
        <v>0</v>
      </c>
      <c r="S439" s="39">
        <v>2</v>
      </c>
      <c r="T439" s="39">
        <v>32</v>
      </c>
      <c r="U439" s="39">
        <v>6</v>
      </c>
      <c r="V439" s="40"/>
      <c r="W439" s="39">
        <v>31</v>
      </c>
      <c r="X439" s="39">
        <v>0</v>
      </c>
      <c r="Y439" s="39">
        <v>0</v>
      </c>
      <c r="Z439" s="39">
        <v>6</v>
      </c>
      <c r="AA439" s="39">
        <v>7</v>
      </c>
      <c r="AB439" s="39">
        <v>1</v>
      </c>
      <c r="AC439" s="39">
        <v>76</v>
      </c>
      <c r="AD439" s="39">
        <v>0</v>
      </c>
      <c r="AE439" s="40"/>
      <c r="AF439" s="39">
        <v>161</v>
      </c>
      <c r="AG439" s="40"/>
      <c r="AH439" s="40"/>
      <c r="AI439" s="40"/>
      <c r="AJ439" s="39">
        <v>19</v>
      </c>
      <c r="AK439" s="40"/>
      <c r="AL439" s="40"/>
      <c r="AM439" s="40"/>
      <c r="AN439" s="39">
        <v>0</v>
      </c>
      <c r="AO439" s="40"/>
      <c r="AP439" s="39">
        <v>0</v>
      </c>
      <c r="AQ439" s="40"/>
      <c r="AR439" s="40"/>
      <c r="AS439" s="40"/>
      <c r="AT439" s="39">
        <v>13</v>
      </c>
    </row>
    <row r="440" spans="1:46"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spans="1:46" s="1" customFormat="1" ht="20.100000000000001" customHeight="1" x14ac:dyDescent="0.2">
      <c r="A441" s="3"/>
      <c r="B441" s="6"/>
      <c r="C441" s="42" t="s">
        <v>180</v>
      </c>
      <c r="D441" s="42"/>
      <c r="E441" s="5"/>
      <c r="F441" s="44">
        <v>186</v>
      </c>
      <c r="G441" s="45"/>
      <c r="H441" s="45"/>
      <c r="I441" s="45"/>
      <c r="J441" s="44">
        <v>1032</v>
      </c>
      <c r="K441" s="44">
        <v>7</v>
      </c>
      <c r="L441" s="44">
        <v>3</v>
      </c>
      <c r="M441" s="45"/>
      <c r="N441" s="44">
        <v>1042</v>
      </c>
      <c r="O441" s="45"/>
      <c r="P441" s="45"/>
      <c r="Q441" s="45"/>
      <c r="R441" s="44">
        <v>2</v>
      </c>
      <c r="S441" s="44">
        <v>19</v>
      </c>
      <c r="T441" s="44">
        <v>178</v>
      </c>
      <c r="U441" s="44">
        <v>33</v>
      </c>
      <c r="V441" s="45"/>
      <c r="W441" s="44">
        <v>245</v>
      </c>
      <c r="X441" s="44">
        <v>2</v>
      </c>
      <c r="Y441" s="44">
        <v>1</v>
      </c>
      <c r="Z441" s="44">
        <v>66</v>
      </c>
      <c r="AA441" s="44">
        <v>42</v>
      </c>
      <c r="AB441" s="44">
        <v>10</v>
      </c>
      <c r="AC441" s="44">
        <v>463</v>
      </c>
      <c r="AD441" s="44">
        <v>1</v>
      </c>
      <c r="AE441" s="45"/>
      <c r="AF441" s="44">
        <v>1062</v>
      </c>
      <c r="AG441" s="45"/>
      <c r="AH441" s="45"/>
      <c r="AI441" s="45"/>
      <c r="AJ441" s="44">
        <v>166</v>
      </c>
      <c r="AK441" s="45"/>
      <c r="AL441" s="45"/>
      <c r="AM441" s="45"/>
      <c r="AN441" s="44">
        <v>0</v>
      </c>
      <c r="AO441" s="45"/>
      <c r="AP441" s="44">
        <v>0</v>
      </c>
      <c r="AQ441" s="45"/>
      <c r="AR441" s="45"/>
      <c r="AS441" s="45"/>
      <c r="AT441" s="44">
        <v>65</v>
      </c>
    </row>
    <row r="442" spans="1:46"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row>
    <row r="443" spans="1:46" s="1" customFormat="1" ht="20.100000000000001" customHeight="1" x14ac:dyDescent="0.25">
      <c r="A443" s="3"/>
      <c r="B443" s="49" t="s">
        <v>282</v>
      </c>
      <c r="C443" s="50"/>
      <c r="D443" s="50"/>
      <c r="E443" s="5"/>
      <c r="F443" s="51">
        <v>186</v>
      </c>
      <c r="G443" s="52"/>
      <c r="H443" s="52"/>
      <c r="I443" s="52"/>
      <c r="J443" s="51">
        <v>1032</v>
      </c>
      <c r="K443" s="51">
        <v>7</v>
      </c>
      <c r="L443" s="51">
        <v>3</v>
      </c>
      <c r="M443" s="52"/>
      <c r="N443" s="51">
        <v>1042</v>
      </c>
      <c r="O443" s="52"/>
      <c r="P443" s="52"/>
      <c r="Q443" s="52"/>
      <c r="R443" s="51">
        <v>2</v>
      </c>
      <c r="S443" s="51">
        <v>19</v>
      </c>
      <c r="T443" s="51">
        <v>178</v>
      </c>
      <c r="U443" s="51">
        <v>33</v>
      </c>
      <c r="V443" s="52"/>
      <c r="W443" s="51">
        <v>245</v>
      </c>
      <c r="X443" s="51">
        <v>2</v>
      </c>
      <c r="Y443" s="51">
        <v>1</v>
      </c>
      <c r="Z443" s="51">
        <v>66</v>
      </c>
      <c r="AA443" s="51">
        <v>42</v>
      </c>
      <c r="AB443" s="51">
        <v>10</v>
      </c>
      <c r="AC443" s="51">
        <v>463</v>
      </c>
      <c r="AD443" s="51">
        <v>1</v>
      </c>
      <c r="AE443" s="52"/>
      <c r="AF443" s="51">
        <v>1062</v>
      </c>
      <c r="AG443" s="52"/>
      <c r="AH443" s="52"/>
      <c r="AI443" s="52"/>
      <c r="AJ443" s="51">
        <v>166</v>
      </c>
      <c r="AK443" s="52"/>
      <c r="AL443" s="52"/>
      <c r="AM443" s="52"/>
      <c r="AN443" s="51">
        <v>0</v>
      </c>
      <c r="AO443" s="52"/>
      <c r="AP443" s="51">
        <v>0</v>
      </c>
      <c r="AQ443" s="52"/>
      <c r="AR443" s="52"/>
      <c r="AS443" s="52"/>
      <c r="AT443" s="51">
        <v>65</v>
      </c>
    </row>
    <row r="444" spans="1:46"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spans="1:46"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spans="1:46"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spans="1:46" ht="20.100000000000001" customHeight="1" x14ac:dyDescent="0.2">
      <c r="D447" s="2" t="s">
        <v>124</v>
      </c>
      <c r="F447" s="37">
        <v>55</v>
      </c>
      <c r="G447" s="37"/>
      <c r="H447" s="37"/>
      <c r="I447" s="37"/>
      <c r="J447" s="37">
        <v>300</v>
      </c>
      <c r="K447" s="37">
        <v>1</v>
      </c>
      <c r="L447" s="37">
        <v>1</v>
      </c>
      <c r="M447" s="37"/>
      <c r="N447" s="37">
        <v>302</v>
      </c>
      <c r="O447" s="37"/>
      <c r="P447" s="37"/>
      <c r="Q447" s="37"/>
      <c r="R447" s="37">
        <v>0</v>
      </c>
      <c r="S447" s="37">
        <v>3</v>
      </c>
      <c r="T447" s="37">
        <v>24</v>
      </c>
      <c r="U447" s="37">
        <v>10</v>
      </c>
      <c r="V447" s="37"/>
      <c r="W447" s="37">
        <v>47</v>
      </c>
      <c r="X447" s="37">
        <v>0</v>
      </c>
      <c r="Y447" s="37">
        <v>0</v>
      </c>
      <c r="Z447" s="37">
        <v>8</v>
      </c>
      <c r="AA447" s="37">
        <v>7</v>
      </c>
      <c r="AB447" s="37">
        <v>1</v>
      </c>
      <c r="AC447" s="37">
        <v>200</v>
      </c>
      <c r="AD447" s="37">
        <v>0</v>
      </c>
      <c r="AE447" s="37"/>
      <c r="AF447" s="37">
        <v>300</v>
      </c>
      <c r="AG447" s="37"/>
      <c r="AH447" s="37"/>
      <c r="AI447" s="37"/>
      <c r="AJ447" s="37">
        <v>57</v>
      </c>
      <c r="AK447" s="37"/>
      <c r="AL447" s="37"/>
      <c r="AM447" s="37"/>
      <c r="AN447" s="37">
        <v>0</v>
      </c>
      <c r="AO447" s="37"/>
      <c r="AP447" s="37">
        <v>0</v>
      </c>
      <c r="AQ447" s="37"/>
      <c r="AR447" s="37"/>
      <c r="AS447" s="37"/>
      <c r="AT447" s="37">
        <v>0</v>
      </c>
    </row>
    <row r="448" spans="1:46" ht="20.100000000000001" customHeight="1" x14ac:dyDescent="0.2">
      <c r="D448" s="38" t="s">
        <v>99</v>
      </c>
      <c r="F448" s="39">
        <v>38</v>
      </c>
      <c r="G448" s="40"/>
      <c r="H448" s="40"/>
      <c r="I448" s="40"/>
      <c r="J448" s="39">
        <v>308</v>
      </c>
      <c r="K448" s="39">
        <v>0</v>
      </c>
      <c r="L448" s="39">
        <v>1</v>
      </c>
      <c r="M448" s="40"/>
      <c r="N448" s="39">
        <v>309</v>
      </c>
      <c r="O448" s="40"/>
      <c r="P448" s="40"/>
      <c r="Q448" s="40"/>
      <c r="R448" s="39">
        <v>19</v>
      </c>
      <c r="S448" s="39">
        <v>1</v>
      </c>
      <c r="T448" s="39">
        <v>22</v>
      </c>
      <c r="U448" s="39">
        <v>7</v>
      </c>
      <c r="V448" s="40"/>
      <c r="W448" s="39">
        <v>59</v>
      </c>
      <c r="X448" s="39">
        <v>0</v>
      </c>
      <c r="Y448" s="39">
        <v>0</v>
      </c>
      <c r="Z448" s="39">
        <v>10</v>
      </c>
      <c r="AA448" s="39">
        <v>13</v>
      </c>
      <c r="AB448" s="39">
        <v>0</v>
      </c>
      <c r="AC448" s="39">
        <v>163</v>
      </c>
      <c r="AD448" s="39">
        <v>1</v>
      </c>
      <c r="AE448" s="40"/>
      <c r="AF448" s="39">
        <v>295</v>
      </c>
      <c r="AG448" s="40"/>
      <c r="AH448" s="40"/>
      <c r="AI448" s="40"/>
      <c r="AJ448" s="39">
        <v>52</v>
      </c>
      <c r="AK448" s="40"/>
      <c r="AL448" s="40"/>
      <c r="AM448" s="40"/>
      <c r="AN448" s="39">
        <v>0</v>
      </c>
      <c r="AO448" s="40"/>
      <c r="AP448" s="39">
        <v>0</v>
      </c>
      <c r="AQ448" s="40"/>
      <c r="AR448" s="40"/>
      <c r="AS448" s="40"/>
      <c r="AT448" s="39">
        <v>0</v>
      </c>
    </row>
    <row r="449" spans="1:46" ht="20.100000000000001" customHeight="1" x14ac:dyDescent="0.2">
      <c r="D449" s="2" t="s">
        <v>113</v>
      </c>
      <c r="F449" s="37">
        <v>44</v>
      </c>
      <c r="G449" s="37"/>
      <c r="H449" s="37"/>
      <c r="I449" s="37"/>
      <c r="J449" s="37">
        <v>298</v>
      </c>
      <c r="K449" s="37">
        <v>1</v>
      </c>
      <c r="L449" s="37">
        <v>0</v>
      </c>
      <c r="M449" s="37"/>
      <c r="N449" s="37">
        <v>299</v>
      </c>
      <c r="O449" s="37"/>
      <c r="P449" s="37"/>
      <c r="Q449" s="37"/>
      <c r="R449" s="37">
        <v>0</v>
      </c>
      <c r="S449" s="37">
        <v>3</v>
      </c>
      <c r="T449" s="37">
        <v>15</v>
      </c>
      <c r="U449" s="37">
        <v>11</v>
      </c>
      <c r="V449" s="37"/>
      <c r="W449" s="37">
        <v>51</v>
      </c>
      <c r="X449" s="37">
        <v>0</v>
      </c>
      <c r="Y449" s="37">
        <v>0</v>
      </c>
      <c r="Z449" s="37">
        <v>15</v>
      </c>
      <c r="AA449" s="37">
        <v>8</v>
      </c>
      <c r="AB449" s="37">
        <v>2</v>
      </c>
      <c r="AC449" s="37">
        <v>189</v>
      </c>
      <c r="AD449" s="37">
        <v>0</v>
      </c>
      <c r="AE449" s="37"/>
      <c r="AF449" s="37">
        <v>294</v>
      </c>
      <c r="AG449" s="37"/>
      <c r="AH449" s="37"/>
      <c r="AI449" s="37"/>
      <c r="AJ449" s="37">
        <v>49</v>
      </c>
      <c r="AK449" s="37"/>
      <c r="AL449" s="37"/>
      <c r="AM449" s="37"/>
      <c r="AN449" s="37">
        <v>0</v>
      </c>
      <c r="AO449" s="37"/>
      <c r="AP449" s="37">
        <v>0</v>
      </c>
      <c r="AQ449" s="37"/>
      <c r="AR449" s="37"/>
      <c r="AS449" s="37"/>
      <c r="AT449" s="37">
        <v>0</v>
      </c>
    </row>
    <row r="450" spans="1:46" ht="20.100000000000001" customHeight="1" x14ac:dyDescent="0.2">
      <c r="D450" s="38" t="s">
        <v>174</v>
      </c>
      <c r="F450" s="39">
        <v>24</v>
      </c>
      <c r="G450" s="40"/>
      <c r="H450" s="40"/>
      <c r="I450" s="40"/>
      <c r="J450" s="39">
        <v>306</v>
      </c>
      <c r="K450" s="39">
        <v>1</v>
      </c>
      <c r="L450" s="39">
        <v>3</v>
      </c>
      <c r="M450" s="40"/>
      <c r="N450" s="39">
        <v>310</v>
      </c>
      <c r="O450" s="40"/>
      <c r="P450" s="40"/>
      <c r="Q450" s="40"/>
      <c r="R450" s="39">
        <v>0</v>
      </c>
      <c r="S450" s="39">
        <v>1</v>
      </c>
      <c r="T450" s="39">
        <v>28</v>
      </c>
      <c r="U450" s="39">
        <v>13</v>
      </c>
      <c r="V450" s="40"/>
      <c r="W450" s="39">
        <v>90</v>
      </c>
      <c r="X450" s="39">
        <v>0</v>
      </c>
      <c r="Y450" s="39">
        <v>0</v>
      </c>
      <c r="Z450" s="39">
        <v>15</v>
      </c>
      <c r="AA450" s="39">
        <v>9</v>
      </c>
      <c r="AB450" s="39">
        <v>2</v>
      </c>
      <c r="AC450" s="39">
        <v>155</v>
      </c>
      <c r="AD450" s="39">
        <v>0</v>
      </c>
      <c r="AE450" s="40"/>
      <c r="AF450" s="39">
        <v>313</v>
      </c>
      <c r="AG450" s="40"/>
      <c r="AH450" s="40"/>
      <c r="AI450" s="40"/>
      <c r="AJ450" s="39">
        <v>21</v>
      </c>
      <c r="AK450" s="40"/>
      <c r="AL450" s="40"/>
      <c r="AM450" s="40"/>
      <c r="AN450" s="39">
        <v>0</v>
      </c>
      <c r="AO450" s="40"/>
      <c r="AP450" s="39">
        <v>0</v>
      </c>
      <c r="AQ450" s="40"/>
      <c r="AR450" s="40"/>
      <c r="AS450" s="40"/>
      <c r="AT450" s="39">
        <v>0</v>
      </c>
    </row>
    <row r="451" spans="1:46" ht="20.100000000000001" customHeight="1" x14ac:dyDescent="0.2">
      <c r="D451" s="2" t="s">
        <v>115</v>
      </c>
      <c r="F451" s="37">
        <v>39</v>
      </c>
      <c r="G451" s="37"/>
      <c r="H451" s="37"/>
      <c r="I451" s="37"/>
      <c r="J451" s="37">
        <v>305</v>
      </c>
      <c r="K451" s="37">
        <v>0</v>
      </c>
      <c r="L451" s="37">
        <v>0</v>
      </c>
      <c r="M451" s="37"/>
      <c r="N451" s="37">
        <v>305</v>
      </c>
      <c r="O451" s="37"/>
      <c r="P451" s="37"/>
      <c r="Q451" s="37"/>
      <c r="R451" s="37">
        <v>0</v>
      </c>
      <c r="S451" s="37">
        <v>3</v>
      </c>
      <c r="T451" s="37">
        <v>21</v>
      </c>
      <c r="U451" s="37">
        <v>9</v>
      </c>
      <c r="V451" s="37"/>
      <c r="W451" s="37">
        <v>49</v>
      </c>
      <c r="X451" s="37">
        <v>3</v>
      </c>
      <c r="Y451" s="37">
        <v>3</v>
      </c>
      <c r="Z451" s="37">
        <v>21</v>
      </c>
      <c r="AA451" s="37">
        <v>11</v>
      </c>
      <c r="AB451" s="37">
        <v>9</v>
      </c>
      <c r="AC451" s="37">
        <v>172</v>
      </c>
      <c r="AD451" s="37">
        <v>0</v>
      </c>
      <c r="AE451" s="37"/>
      <c r="AF451" s="37">
        <v>301</v>
      </c>
      <c r="AG451" s="37"/>
      <c r="AH451" s="37"/>
      <c r="AI451" s="37"/>
      <c r="AJ451" s="37">
        <v>43</v>
      </c>
      <c r="AK451" s="37"/>
      <c r="AL451" s="37"/>
      <c r="AM451" s="37"/>
      <c r="AN451" s="37">
        <v>0</v>
      </c>
      <c r="AO451" s="37"/>
      <c r="AP451" s="37">
        <v>0</v>
      </c>
      <c r="AQ451" s="37"/>
      <c r="AR451" s="37"/>
      <c r="AS451" s="37"/>
      <c r="AT451" s="37">
        <v>0</v>
      </c>
    </row>
    <row r="452" spans="1:46"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spans="1:46" s="1" customFormat="1" ht="20.100000000000001" customHeight="1" x14ac:dyDescent="0.2">
      <c r="A453" s="3"/>
      <c r="B453" s="6"/>
      <c r="C453" s="42" t="s">
        <v>180</v>
      </c>
      <c r="D453" s="42"/>
      <c r="E453" s="5"/>
      <c r="F453" s="44">
        <v>200</v>
      </c>
      <c r="G453" s="45"/>
      <c r="H453" s="45"/>
      <c r="I453" s="45"/>
      <c r="J453" s="44">
        <v>1517</v>
      </c>
      <c r="K453" s="44">
        <v>3</v>
      </c>
      <c r="L453" s="44">
        <v>5</v>
      </c>
      <c r="M453" s="45"/>
      <c r="N453" s="44">
        <v>1525</v>
      </c>
      <c r="O453" s="45"/>
      <c r="P453" s="45"/>
      <c r="Q453" s="45"/>
      <c r="R453" s="44">
        <v>19</v>
      </c>
      <c r="S453" s="44">
        <v>11</v>
      </c>
      <c r="T453" s="44">
        <v>110</v>
      </c>
      <c r="U453" s="44">
        <v>50</v>
      </c>
      <c r="V453" s="45"/>
      <c r="W453" s="44">
        <v>296</v>
      </c>
      <c r="X453" s="44">
        <v>3</v>
      </c>
      <c r="Y453" s="44">
        <v>3</v>
      </c>
      <c r="Z453" s="44">
        <v>69</v>
      </c>
      <c r="AA453" s="44">
        <v>48</v>
      </c>
      <c r="AB453" s="44">
        <v>14</v>
      </c>
      <c r="AC453" s="44">
        <v>879</v>
      </c>
      <c r="AD453" s="44">
        <v>1</v>
      </c>
      <c r="AE453" s="45"/>
      <c r="AF453" s="44">
        <v>1503</v>
      </c>
      <c r="AG453" s="45"/>
      <c r="AH453" s="45"/>
      <c r="AI453" s="45"/>
      <c r="AJ453" s="44">
        <v>222</v>
      </c>
      <c r="AK453" s="45"/>
      <c r="AL453" s="45"/>
      <c r="AM453" s="45"/>
      <c r="AN453" s="44">
        <v>0</v>
      </c>
      <c r="AO453" s="45"/>
      <c r="AP453" s="44">
        <v>0</v>
      </c>
      <c r="AQ453" s="45"/>
      <c r="AR453" s="45"/>
      <c r="AS453" s="45"/>
      <c r="AT453" s="44">
        <v>0</v>
      </c>
    </row>
    <row r="454" spans="1:46"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row>
    <row r="455" spans="1:46" s="1" customFormat="1" ht="20.100000000000001" customHeight="1" x14ac:dyDescent="0.25">
      <c r="A455" s="3"/>
      <c r="B455" s="49" t="s">
        <v>284</v>
      </c>
      <c r="C455" s="50"/>
      <c r="D455" s="50"/>
      <c r="E455" s="5"/>
      <c r="F455" s="51">
        <v>200</v>
      </c>
      <c r="G455" s="52"/>
      <c r="H455" s="52"/>
      <c r="I455" s="52"/>
      <c r="J455" s="51">
        <v>1517</v>
      </c>
      <c r="K455" s="51">
        <v>3</v>
      </c>
      <c r="L455" s="51">
        <v>5</v>
      </c>
      <c r="M455" s="52"/>
      <c r="N455" s="51">
        <v>1525</v>
      </c>
      <c r="O455" s="52"/>
      <c r="P455" s="52"/>
      <c r="Q455" s="52"/>
      <c r="R455" s="51">
        <v>19</v>
      </c>
      <c r="S455" s="51">
        <v>11</v>
      </c>
      <c r="T455" s="51">
        <v>110</v>
      </c>
      <c r="U455" s="51">
        <v>50</v>
      </c>
      <c r="V455" s="52"/>
      <c r="W455" s="51">
        <v>296</v>
      </c>
      <c r="X455" s="51">
        <v>3</v>
      </c>
      <c r="Y455" s="51">
        <v>3</v>
      </c>
      <c r="Z455" s="51">
        <v>69</v>
      </c>
      <c r="AA455" s="51">
        <v>48</v>
      </c>
      <c r="AB455" s="51">
        <v>14</v>
      </c>
      <c r="AC455" s="51">
        <v>879</v>
      </c>
      <c r="AD455" s="51">
        <v>1</v>
      </c>
      <c r="AE455" s="52"/>
      <c r="AF455" s="51">
        <v>1503</v>
      </c>
      <c r="AG455" s="52"/>
      <c r="AH455" s="52"/>
      <c r="AI455" s="52"/>
      <c r="AJ455" s="51">
        <v>222</v>
      </c>
      <c r="AK455" s="52"/>
      <c r="AL455" s="52"/>
      <c r="AM455" s="52"/>
      <c r="AN455" s="51">
        <v>0</v>
      </c>
      <c r="AO455" s="52"/>
      <c r="AP455" s="51">
        <v>0</v>
      </c>
      <c r="AQ455" s="52"/>
      <c r="AR455" s="52"/>
      <c r="AS455" s="52"/>
      <c r="AT455" s="51">
        <v>0</v>
      </c>
    </row>
    <row r="456" spans="1:46"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spans="1:46"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spans="1:46"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spans="1:46" ht="20.100000000000001" customHeight="1" x14ac:dyDescent="0.2">
      <c r="D459" s="2" t="s">
        <v>124</v>
      </c>
      <c r="F459" s="37">
        <v>0</v>
      </c>
      <c r="G459" s="37"/>
      <c r="H459" s="37"/>
      <c r="I459" s="37"/>
      <c r="J459" s="37">
        <v>0</v>
      </c>
      <c r="K459" s="37">
        <v>0</v>
      </c>
      <c r="L459" s="37">
        <v>0</v>
      </c>
      <c r="M459" s="37"/>
      <c r="N459" s="37">
        <v>0</v>
      </c>
      <c r="O459" s="37"/>
      <c r="P459" s="37"/>
      <c r="Q459" s="37"/>
      <c r="R459" s="37">
        <v>0</v>
      </c>
      <c r="S459" s="37">
        <v>0</v>
      </c>
      <c r="T459" s="37">
        <v>0</v>
      </c>
      <c r="U459" s="37">
        <v>0</v>
      </c>
      <c r="V459" s="37"/>
      <c r="W459" s="37">
        <v>0</v>
      </c>
      <c r="X459" s="37">
        <v>0</v>
      </c>
      <c r="Y459" s="37">
        <v>0</v>
      </c>
      <c r="Z459" s="37">
        <v>0</v>
      </c>
      <c r="AA459" s="37">
        <v>0</v>
      </c>
      <c r="AB459" s="37">
        <v>0</v>
      </c>
      <c r="AC459" s="37">
        <v>0</v>
      </c>
      <c r="AD459" s="37">
        <v>0</v>
      </c>
      <c r="AE459" s="37"/>
      <c r="AF459" s="37">
        <v>0</v>
      </c>
      <c r="AG459" s="37"/>
      <c r="AH459" s="37"/>
      <c r="AI459" s="37"/>
      <c r="AJ459" s="37">
        <v>0</v>
      </c>
      <c r="AK459" s="37"/>
      <c r="AL459" s="37"/>
      <c r="AM459" s="37"/>
      <c r="AN459" s="37">
        <v>0</v>
      </c>
      <c r="AO459" s="37"/>
      <c r="AP459" s="37">
        <v>0</v>
      </c>
      <c r="AQ459" s="37"/>
      <c r="AR459" s="37"/>
      <c r="AS459" s="37"/>
      <c r="AT459" s="37">
        <v>0</v>
      </c>
    </row>
    <row r="460" spans="1:46" ht="20.100000000000001" customHeight="1" x14ac:dyDescent="0.2">
      <c r="D460" s="38" t="s">
        <v>99</v>
      </c>
      <c r="F460" s="39">
        <v>0</v>
      </c>
      <c r="G460" s="40"/>
      <c r="H460" s="40"/>
      <c r="I460" s="40"/>
      <c r="J460" s="39">
        <v>0</v>
      </c>
      <c r="K460" s="39">
        <v>0</v>
      </c>
      <c r="L460" s="39">
        <v>0</v>
      </c>
      <c r="M460" s="40"/>
      <c r="N460" s="39">
        <v>0</v>
      </c>
      <c r="O460" s="40"/>
      <c r="P460" s="40"/>
      <c r="Q460" s="40"/>
      <c r="R460" s="39">
        <v>0</v>
      </c>
      <c r="S460" s="39">
        <v>0</v>
      </c>
      <c r="T460" s="39">
        <v>0</v>
      </c>
      <c r="U460" s="39">
        <v>0</v>
      </c>
      <c r="V460" s="40"/>
      <c r="W460" s="39">
        <v>0</v>
      </c>
      <c r="X460" s="39">
        <v>0</v>
      </c>
      <c r="Y460" s="39">
        <v>0</v>
      </c>
      <c r="Z460" s="39">
        <v>0</v>
      </c>
      <c r="AA460" s="39">
        <v>0</v>
      </c>
      <c r="AB460" s="39">
        <v>0</v>
      </c>
      <c r="AC460" s="39">
        <v>0</v>
      </c>
      <c r="AD460" s="39">
        <v>0</v>
      </c>
      <c r="AE460" s="40"/>
      <c r="AF460" s="39">
        <v>0</v>
      </c>
      <c r="AG460" s="40"/>
      <c r="AH460" s="40"/>
      <c r="AI460" s="40"/>
      <c r="AJ460" s="39">
        <v>0</v>
      </c>
      <c r="AK460" s="40"/>
      <c r="AL460" s="40"/>
      <c r="AM460" s="40"/>
      <c r="AN460" s="39">
        <v>0</v>
      </c>
      <c r="AO460" s="40"/>
      <c r="AP460" s="39">
        <v>0</v>
      </c>
      <c r="AQ460" s="40"/>
      <c r="AR460" s="40"/>
      <c r="AS460" s="40"/>
      <c r="AT460" s="39">
        <v>0</v>
      </c>
    </row>
    <row r="461" spans="1:46" ht="20.100000000000001" customHeight="1" x14ac:dyDescent="0.2">
      <c r="B461" s="5"/>
      <c r="D461" s="2" t="s">
        <v>113</v>
      </c>
      <c r="F461" s="37">
        <v>0</v>
      </c>
      <c r="G461" s="37"/>
      <c r="H461" s="37"/>
      <c r="I461" s="37"/>
      <c r="J461" s="37">
        <v>0</v>
      </c>
      <c r="K461" s="37">
        <v>0</v>
      </c>
      <c r="L461" s="37">
        <v>0</v>
      </c>
      <c r="M461" s="37"/>
      <c r="N461" s="37">
        <v>0</v>
      </c>
      <c r="O461" s="37"/>
      <c r="P461" s="37"/>
      <c r="Q461" s="37"/>
      <c r="R461" s="37">
        <v>0</v>
      </c>
      <c r="S461" s="37">
        <v>0</v>
      </c>
      <c r="T461" s="37">
        <v>0</v>
      </c>
      <c r="U461" s="37">
        <v>0</v>
      </c>
      <c r="V461" s="37"/>
      <c r="W461" s="37">
        <v>0</v>
      </c>
      <c r="X461" s="37">
        <v>0</v>
      </c>
      <c r="Y461" s="37">
        <v>0</v>
      </c>
      <c r="Z461" s="37">
        <v>0</v>
      </c>
      <c r="AA461" s="37">
        <v>0</v>
      </c>
      <c r="AB461" s="37">
        <v>0</v>
      </c>
      <c r="AC461" s="37">
        <v>0</v>
      </c>
      <c r="AD461" s="37">
        <v>0</v>
      </c>
      <c r="AE461" s="37"/>
      <c r="AF461" s="37">
        <v>0</v>
      </c>
      <c r="AG461" s="37"/>
      <c r="AH461" s="37"/>
      <c r="AI461" s="37"/>
      <c r="AJ461" s="37">
        <v>0</v>
      </c>
      <c r="AK461" s="37"/>
      <c r="AL461" s="37"/>
      <c r="AM461" s="37"/>
      <c r="AN461" s="37">
        <v>0</v>
      </c>
      <c r="AO461" s="37"/>
      <c r="AP461" s="37">
        <v>0</v>
      </c>
      <c r="AQ461" s="37"/>
      <c r="AR461" s="37"/>
      <c r="AS461" s="37"/>
      <c r="AT461" s="37">
        <v>0</v>
      </c>
    </row>
    <row r="462" spans="1:46" ht="20.100000000000001" customHeight="1" x14ac:dyDescent="0.2">
      <c r="D462" s="38" t="s">
        <v>174</v>
      </c>
      <c r="F462" s="39">
        <v>0</v>
      </c>
      <c r="G462" s="40"/>
      <c r="H462" s="40"/>
      <c r="I462" s="40"/>
      <c r="J462" s="39">
        <v>0</v>
      </c>
      <c r="K462" s="39">
        <v>0</v>
      </c>
      <c r="L462" s="39">
        <v>0</v>
      </c>
      <c r="M462" s="40"/>
      <c r="N462" s="39">
        <v>0</v>
      </c>
      <c r="O462" s="40"/>
      <c r="P462" s="40"/>
      <c r="Q462" s="40"/>
      <c r="R462" s="39">
        <v>0</v>
      </c>
      <c r="S462" s="39">
        <v>0</v>
      </c>
      <c r="T462" s="39">
        <v>0</v>
      </c>
      <c r="U462" s="39">
        <v>0</v>
      </c>
      <c r="V462" s="40"/>
      <c r="W462" s="39">
        <v>0</v>
      </c>
      <c r="X462" s="39">
        <v>0</v>
      </c>
      <c r="Y462" s="39">
        <v>0</v>
      </c>
      <c r="Z462" s="39">
        <v>0</v>
      </c>
      <c r="AA462" s="39">
        <v>0</v>
      </c>
      <c r="AB462" s="39">
        <v>0</v>
      </c>
      <c r="AC462" s="39">
        <v>0</v>
      </c>
      <c r="AD462" s="39">
        <v>0</v>
      </c>
      <c r="AE462" s="40"/>
      <c r="AF462" s="39">
        <v>0</v>
      </c>
      <c r="AG462" s="40"/>
      <c r="AH462" s="40"/>
      <c r="AI462" s="40"/>
      <c r="AJ462" s="39">
        <v>0</v>
      </c>
      <c r="AK462" s="40"/>
      <c r="AL462" s="40"/>
      <c r="AM462" s="40"/>
      <c r="AN462" s="39">
        <v>0</v>
      </c>
      <c r="AO462" s="40"/>
      <c r="AP462" s="39">
        <v>0</v>
      </c>
      <c r="AQ462" s="40"/>
      <c r="AR462" s="40"/>
      <c r="AS462" s="40"/>
      <c r="AT462" s="39">
        <v>0</v>
      </c>
    </row>
    <row r="463" spans="1:46" ht="20.100000000000001" customHeight="1" x14ac:dyDescent="0.2">
      <c r="D463" s="2" t="s">
        <v>102</v>
      </c>
      <c r="F463" s="37">
        <v>0</v>
      </c>
      <c r="G463" s="37"/>
      <c r="H463" s="37"/>
      <c r="I463" s="37"/>
      <c r="J463" s="37">
        <v>0</v>
      </c>
      <c r="K463" s="37">
        <v>0</v>
      </c>
      <c r="L463" s="37">
        <v>0</v>
      </c>
      <c r="M463" s="37"/>
      <c r="N463" s="37">
        <v>0</v>
      </c>
      <c r="O463" s="37"/>
      <c r="P463" s="37"/>
      <c r="Q463" s="37"/>
      <c r="R463" s="37">
        <v>0</v>
      </c>
      <c r="S463" s="37">
        <v>0</v>
      </c>
      <c r="T463" s="37">
        <v>0</v>
      </c>
      <c r="U463" s="37">
        <v>0</v>
      </c>
      <c r="V463" s="37"/>
      <c r="W463" s="37">
        <v>0</v>
      </c>
      <c r="X463" s="37">
        <v>0</v>
      </c>
      <c r="Y463" s="37">
        <v>0</v>
      </c>
      <c r="Z463" s="37">
        <v>0</v>
      </c>
      <c r="AA463" s="37">
        <v>0</v>
      </c>
      <c r="AB463" s="37">
        <v>0</v>
      </c>
      <c r="AC463" s="37">
        <v>0</v>
      </c>
      <c r="AD463" s="37">
        <v>0</v>
      </c>
      <c r="AE463" s="37"/>
      <c r="AF463" s="37">
        <v>0</v>
      </c>
      <c r="AG463" s="37"/>
      <c r="AH463" s="37"/>
      <c r="AI463" s="37"/>
      <c r="AJ463" s="37">
        <v>0</v>
      </c>
      <c r="AK463" s="37"/>
      <c r="AL463" s="37"/>
      <c r="AM463" s="37"/>
      <c r="AN463" s="37">
        <v>0</v>
      </c>
      <c r="AO463" s="37"/>
      <c r="AP463" s="37">
        <v>0</v>
      </c>
      <c r="AQ463" s="37"/>
      <c r="AR463" s="37"/>
      <c r="AS463" s="37"/>
      <c r="AT463" s="37">
        <v>0</v>
      </c>
    </row>
    <row r="464" spans="1:46" ht="20.100000000000001" customHeight="1" x14ac:dyDescent="0.2">
      <c r="D464" s="38" t="s">
        <v>116</v>
      </c>
      <c r="F464" s="39">
        <v>0</v>
      </c>
      <c r="G464" s="40"/>
      <c r="H464" s="40"/>
      <c r="I464" s="40"/>
      <c r="J464" s="39">
        <v>0</v>
      </c>
      <c r="K464" s="39">
        <v>0</v>
      </c>
      <c r="L464" s="39">
        <v>0</v>
      </c>
      <c r="M464" s="40"/>
      <c r="N464" s="39">
        <v>0</v>
      </c>
      <c r="O464" s="40"/>
      <c r="P464" s="40"/>
      <c r="Q464" s="40"/>
      <c r="R464" s="39">
        <v>0</v>
      </c>
      <c r="S464" s="39">
        <v>0</v>
      </c>
      <c r="T464" s="39">
        <v>0</v>
      </c>
      <c r="U464" s="39">
        <v>0</v>
      </c>
      <c r="V464" s="40"/>
      <c r="W464" s="39">
        <v>0</v>
      </c>
      <c r="X464" s="39">
        <v>0</v>
      </c>
      <c r="Y464" s="39">
        <v>0</v>
      </c>
      <c r="Z464" s="39">
        <v>0</v>
      </c>
      <c r="AA464" s="39">
        <v>0</v>
      </c>
      <c r="AB464" s="39">
        <v>0</v>
      </c>
      <c r="AC464" s="39">
        <v>0</v>
      </c>
      <c r="AD464" s="39">
        <v>0</v>
      </c>
      <c r="AE464" s="40"/>
      <c r="AF464" s="39">
        <v>0</v>
      </c>
      <c r="AG464" s="40"/>
      <c r="AH464" s="40"/>
      <c r="AI464" s="40"/>
      <c r="AJ464" s="39">
        <v>0</v>
      </c>
      <c r="AK464" s="40"/>
      <c r="AL464" s="40"/>
      <c r="AM464" s="40"/>
      <c r="AN464" s="39">
        <v>0</v>
      </c>
      <c r="AO464" s="40"/>
      <c r="AP464" s="39">
        <v>0</v>
      </c>
      <c r="AQ464" s="40"/>
      <c r="AR464" s="40"/>
      <c r="AS464" s="40"/>
      <c r="AT464" s="39">
        <v>0</v>
      </c>
    </row>
    <row r="465" spans="2:46"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row>
    <row r="466" spans="2:46" ht="20.100000000000001" customHeight="1" x14ac:dyDescent="0.2">
      <c r="C466" s="42" t="s">
        <v>122</v>
      </c>
      <c r="D466" s="42"/>
      <c r="F466" s="44">
        <v>0</v>
      </c>
      <c r="G466" s="45"/>
      <c r="H466" s="45"/>
      <c r="I466" s="45"/>
      <c r="J466" s="44">
        <v>0</v>
      </c>
      <c r="K466" s="44">
        <v>0</v>
      </c>
      <c r="L466" s="44">
        <v>0</v>
      </c>
      <c r="M466" s="45"/>
      <c r="N466" s="44">
        <v>0</v>
      </c>
      <c r="O466" s="45"/>
      <c r="P466" s="45"/>
      <c r="Q466" s="45"/>
      <c r="R466" s="44">
        <v>0</v>
      </c>
      <c r="S466" s="44">
        <v>0</v>
      </c>
      <c r="T466" s="44">
        <v>0</v>
      </c>
      <c r="U466" s="44">
        <v>0</v>
      </c>
      <c r="V466" s="45"/>
      <c r="W466" s="44">
        <v>0</v>
      </c>
      <c r="X466" s="44">
        <v>0</v>
      </c>
      <c r="Y466" s="44">
        <v>0</v>
      </c>
      <c r="Z466" s="44">
        <v>0</v>
      </c>
      <c r="AA466" s="44">
        <v>0</v>
      </c>
      <c r="AB466" s="44">
        <v>0</v>
      </c>
      <c r="AC466" s="44">
        <v>0</v>
      </c>
      <c r="AD466" s="44">
        <v>0</v>
      </c>
      <c r="AE466" s="45"/>
      <c r="AF466" s="44">
        <v>0</v>
      </c>
      <c r="AG466" s="45"/>
      <c r="AH466" s="45"/>
      <c r="AI466" s="45"/>
      <c r="AJ466" s="44">
        <v>0</v>
      </c>
      <c r="AK466" s="45"/>
      <c r="AL466" s="45"/>
      <c r="AM466" s="45"/>
      <c r="AN466" s="44">
        <v>0</v>
      </c>
      <c r="AO466" s="45"/>
      <c r="AP466" s="44">
        <v>0</v>
      </c>
      <c r="AQ466" s="45"/>
      <c r="AR466" s="45"/>
      <c r="AS466" s="45"/>
      <c r="AT466" s="44">
        <v>0</v>
      </c>
    </row>
    <row r="467" spans="2:46"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row>
    <row r="468" spans="2:46"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row>
    <row r="469" spans="2:46" ht="20.100000000000001" customHeight="1" x14ac:dyDescent="0.2">
      <c r="D469" s="2" t="s">
        <v>124</v>
      </c>
      <c r="F469" s="37">
        <v>24</v>
      </c>
      <c r="G469" s="37"/>
      <c r="H469" s="37"/>
      <c r="I469" s="37"/>
      <c r="J469" s="37">
        <v>98</v>
      </c>
      <c r="K469" s="37">
        <v>0</v>
      </c>
      <c r="L469" s="37">
        <v>0</v>
      </c>
      <c r="M469" s="37"/>
      <c r="N469" s="37">
        <v>98</v>
      </c>
      <c r="O469" s="37"/>
      <c r="P469" s="37"/>
      <c r="Q469" s="37"/>
      <c r="R469" s="37">
        <v>0</v>
      </c>
      <c r="S469" s="37">
        <v>0</v>
      </c>
      <c r="T469" s="37">
        <v>14</v>
      </c>
      <c r="U469" s="37">
        <v>11</v>
      </c>
      <c r="V469" s="37"/>
      <c r="W469" s="37">
        <v>31</v>
      </c>
      <c r="X469" s="37">
        <v>0</v>
      </c>
      <c r="Y469" s="37">
        <v>0</v>
      </c>
      <c r="Z469" s="37">
        <v>7</v>
      </c>
      <c r="AA469" s="37">
        <v>7</v>
      </c>
      <c r="AB469" s="37">
        <v>1</v>
      </c>
      <c r="AC469" s="37">
        <v>33</v>
      </c>
      <c r="AD469" s="37">
        <v>0</v>
      </c>
      <c r="AE469" s="37"/>
      <c r="AF469" s="37">
        <v>104</v>
      </c>
      <c r="AG469" s="37"/>
      <c r="AH469" s="37"/>
      <c r="AI469" s="37"/>
      <c r="AJ469" s="37">
        <v>18</v>
      </c>
      <c r="AK469" s="37"/>
      <c r="AL469" s="37"/>
      <c r="AM469" s="37"/>
      <c r="AN469" s="37">
        <v>0</v>
      </c>
      <c r="AO469" s="37"/>
      <c r="AP469" s="37">
        <v>0</v>
      </c>
      <c r="AQ469" s="37"/>
      <c r="AR469" s="37"/>
      <c r="AS469" s="37"/>
      <c r="AT469" s="37">
        <v>0</v>
      </c>
    </row>
    <row r="470" spans="2:46" ht="20.100000000000001" customHeight="1" x14ac:dyDescent="0.2">
      <c r="D470" s="38" t="s">
        <v>173</v>
      </c>
      <c r="F470" s="39">
        <v>19</v>
      </c>
      <c r="G470" s="40"/>
      <c r="H470" s="40"/>
      <c r="I470" s="40"/>
      <c r="J470" s="39">
        <v>101</v>
      </c>
      <c r="K470" s="39">
        <v>0</v>
      </c>
      <c r="L470" s="39">
        <v>0</v>
      </c>
      <c r="M470" s="40"/>
      <c r="N470" s="39">
        <v>101</v>
      </c>
      <c r="O470" s="40"/>
      <c r="P470" s="40"/>
      <c r="Q470" s="40"/>
      <c r="R470" s="39">
        <v>0</v>
      </c>
      <c r="S470" s="39">
        <v>4</v>
      </c>
      <c r="T470" s="39">
        <v>5</v>
      </c>
      <c r="U470" s="39">
        <v>14</v>
      </c>
      <c r="V470" s="40"/>
      <c r="W470" s="39">
        <v>28</v>
      </c>
      <c r="X470" s="39">
        <v>1</v>
      </c>
      <c r="Y470" s="39">
        <v>0</v>
      </c>
      <c r="Z470" s="39">
        <v>5</v>
      </c>
      <c r="AA470" s="39">
        <v>6</v>
      </c>
      <c r="AB470" s="39">
        <v>2</v>
      </c>
      <c r="AC470" s="39">
        <v>34</v>
      </c>
      <c r="AD470" s="39">
        <v>0</v>
      </c>
      <c r="AE470" s="40"/>
      <c r="AF470" s="39">
        <v>99</v>
      </c>
      <c r="AG470" s="40"/>
      <c r="AH470" s="40"/>
      <c r="AI470" s="40"/>
      <c r="AJ470" s="39">
        <v>21</v>
      </c>
      <c r="AK470" s="40"/>
      <c r="AL470" s="40"/>
      <c r="AM470" s="40"/>
      <c r="AN470" s="39">
        <v>0</v>
      </c>
      <c r="AO470" s="40"/>
      <c r="AP470" s="39">
        <v>0</v>
      </c>
      <c r="AQ470" s="40"/>
      <c r="AR470" s="40"/>
      <c r="AS470" s="40"/>
      <c r="AT470" s="39">
        <v>0</v>
      </c>
    </row>
    <row r="471" spans="2:46" ht="20.100000000000001" customHeight="1" x14ac:dyDescent="0.2">
      <c r="B471" s="5"/>
      <c r="D471" s="2" t="s">
        <v>113</v>
      </c>
      <c r="F471" s="37">
        <v>13</v>
      </c>
      <c r="G471" s="37"/>
      <c r="H471" s="37"/>
      <c r="I471" s="37"/>
      <c r="J471" s="37">
        <v>123</v>
      </c>
      <c r="K471" s="37">
        <v>4</v>
      </c>
      <c r="L471" s="37">
        <v>1</v>
      </c>
      <c r="M471" s="37"/>
      <c r="N471" s="37">
        <v>128</v>
      </c>
      <c r="O471" s="37"/>
      <c r="P471" s="37"/>
      <c r="Q471" s="37"/>
      <c r="R471" s="37">
        <v>0</v>
      </c>
      <c r="S471" s="37">
        <v>1</v>
      </c>
      <c r="T471" s="37">
        <v>22</v>
      </c>
      <c r="U471" s="37">
        <v>4</v>
      </c>
      <c r="V471" s="37"/>
      <c r="W471" s="37">
        <v>27</v>
      </c>
      <c r="X471" s="37">
        <v>1</v>
      </c>
      <c r="Y471" s="37">
        <v>0</v>
      </c>
      <c r="Z471" s="37">
        <v>25</v>
      </c>
      <c r="AA471" s="37">
        <v>9</v>
      </c>
      <c r="AB471" s="37">
        <v>1</v>
      </c>
      <c r="AC471" s="37">
        <v>29</v>
      </c>
      <c r="AD471" s="37">
        <v>0</v>
      </c>
      <c r="AE471" s="37"/>
      <c r="AF471" s="37">
        <v>119</v>
      </c>
      <c r="AG471" s="37"/>
      <c r="AH471" s="37"/>
      <c r="AI471" s="37"/>
      <c r="AJ471" s="37">
        <v>22</v>
      </c>
      <c r="AK471" s="37"/>
      <c r="AL471" s="37"/>
      <c r="AM471" s="37"/>
      <c r="AN471" s="37">
        <v>0</v>
      </c>
      <c r="AO471" s="37"/>
      <c r="AP471" s="37">
        <v>0</v>
      </c>
      <c r="AQ471" s="37"/>
      <c r="AR471" s="37"/>
      <c r="AS471" s="37"/>
      <c r="AT471" s="37">
        <v>0</v>
      </c>
    </row>
    <row r="472" spans="2:46" ht="20.100000000000001" customHeight="1" x14ac:dyDescent="0.2">
      <c r="D472" s="38" t="s">
        <v>174</v>
      </c>
      <c r="F472" s="39">
        <v>12</v>
      </c>
      <c r="G472" s="40"/>
      <c r="H472" s="40"/>
      <c r="I472" s="40"/>
      <c r="J472" s="39">
        <v>99</v>
      </c>
      <c r="K472" s="39">
        <v>1</v>
      </c>
      <c r="L472" s="39">
        <v>0</v>
      </c>
      <c r="M472" s="40"/>
      <c r="N472" s="39">
        <v>100</v>
      </c>
      <c r="O472" s="40"/>
      <c r="P472" s="40"/>
      <c r="Q472" s="40"/>
      <c r="R472" s="39">
        <v>0</v>
      </c>
      <c r="S472" s="39">
        <v>4</v>
      </c>
      <c r="T472" s="39">
        <v>11</v>
      </c>
      <c r="U472" s="39">
        <v>7</v>
      </c>
      <c r="V472" s="40"/>
      <c r="W472" s="39">
        <v>18</v>
      </c>
      <c r="X472" s="39">
        <v>2</v>
      </c>
      <c r="Y472" s="39">
        <v>0</v>
      </c>
      <c r="Z472" s="39">
        <v>2</v>
      </c>
      <c r="AA472" s="39">
        <v>7</v>
      </c>
      <c r="AB472" s="39">
        <v>0</v>
      </c>
      <c r="AC472" s="39">
        <v>42</v>
      </c>
      <c r="AD472" s="39">
        <v>0</v>
      </c>
      <c r="AE472" s="40"/>
      <c r="AF472" s="39">
        <v>93</v>
      </c>
      <c r="AG472" s="40"/>
      <c r="AH472" s="40"/>
      <c r="AI472" s="40"/>
      <c r="AJ472" s="39">
        <v>19</v>
      </c>
      <c r="AK472" s="40"/>
      <c r="AL472" s="40"/>
      <c r="AM472" s="40"/>
      <c r="AN472" s="39">
        <v>0</v>
      </c>
      <c r="AO472" s="40"/>
      <c r="AP472" s="39">
        <v>0</v>
      </c>
      <c r="AQ472" s="40"/>
      <c r="AR472" s="40"/>
      <c r="AS472" s="40"/>
      <c r="AT472" s="39">
        <v>0</v>
      </c>
    </row>
    <row r="473" spans="2:46"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spans="2:46" ht="20.100000000000001" customHeight="1" x14ac:dyDescent="0.2">
      <c r="C474" s="42" t="s">
        <v>287</v>
      </c>
      <c r="D474" s="42"/>
      <c r="F474" s="44">
        <v>68</v>
      </c>
      <c r="G474" s="45"/>
      <c r="H474" s="45"/>
      <c r="I474" s="45"/>
      <c r="J474" s="44">
        <v>421</v>
      </c>
      <c r="K474" s="44">
        <v>5</v>
      </c>
      <c r="L474" s="44">
        <v>1</v>
      </c>
      <c r="M474" s="45"/>
      <c r="N474" s="44">
        <v>427</v>
      </c>
      <c r="O474" s="45"/>
      <c r="P474" s="45"/>
      <c r="Q474" s="45"/>
      <c r="R474" s="44">
        <v>0</v>
      </c>
      <c r="S474" s="44">
        <v>9</v>
      </c>
      <c r="T474" s="44">
        <v>52</v>
      </c>
      <c r="U474" s="44">
        <v>36</v>
      </c>
      <c r="V474" s="45"/>
      <c r="W474" s="44">
        <v>104</v>
      </c>
      <c r="X474" s="44">
        <v>4</v>
      </c>
      <c r="Y474" s="44">
        <v>0</v>
      </c>
      <c r="Z474" s="44">
        <v>39</v>
      </c>
      <c r="AA474" s="44">
        <v>29</v>
      </c>
      <c r="AB474" s="44">
        <v>4</v>
      </c>
      <c r="AC474" s="44">
        <v>138</v>
      </c>
      <c r="AD474" s="44">
        <v>0</v>
      </c>
      <c r="AE474" s="45"/>
      <c r="AF474" s="44">
        <v>415</v>
      </c>
      <c r="AG474" s="45"/>
      <c r="AH474" s="45"/>
      <c r="AI474" s="45"/>
      <c r="AJ474" s="44">
        <v>80</v>
      </c>
      <c r="AK474" s="45"/>
      <c r="AL474" s="45"/>
      <c r="AM474" s="45"/>
      <c r="AN474" s="44">
        <v>0</v>
      </c>
      <c r="AO474" s="45"/>
      <c r="AP474" s="44">
        <v>0</v>
      </c>
      <c r="AQ474" s="45"/>
      <c r="AR474" s="45"/>
      <c r="AS474" s="45"/>
      <c r="AT474" s="44">
        <v>0</v>
      </c>
    </row>
    <row r="475" spans="2:46"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spans="2:46"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spans="2:46" ht="20.100000000000001" customHeight="1" x14ac:dyDescent="0.2">
      <c r="B477" s="5"/>
      <c r="D477" s="53" t="s">
        <v>288</v>
      </c>
      <c r="F477" s="37">
        <v>55</v>
      </c>
      <c r="G477" s="37"/>
      <c r="H477" s="37"/>
      <c r="I477" s="37"/>
      <c r="J477" s="37">
        <v>153</v>
      </c>
      <c r="K477" s="37">
        <v>1</v>
      </c>
      <c r="L477" s="37">
        <v>1</v>
      </c>
      <c r="M477" s="37"/>
      <c r="N477" s="37">
        <v>155</v>
      </c>
      <c r="O477" s="37"/>
      <c r="P477" s="37"/>
      <c r="Q477" s="37"/>
      <c r="R477" s="37">
        <v>0</v>
      </c>
      <c r="S477" s="37">
        <v>2</v>
      </c>
      <c r="T477" s="37">
        <v>10</v>
      </c>
      <c r="U477" s="37">
        <v>5</v>
      </c>
      <c r="V477" s="37"/>
      <c r="W477" s="37">
        <v>32</v>
      </c>
      <c r="X477" s="37">
        <v>0</v>
      </c>
      <c r="Y477" s="37">
        <v>0</v>
      </c>
      <c r="Z477" s="37">
        <v>2</v>
      </c>
      <c r="AA477" s="37">
        <v>14</v>
      </c>
      <c r="AB477" s="37">
        <v>0</v>
      </c>
      <c r="AC477" s="37">
        <v>100</v>
      </c>
      <c r="AD477" s="37">
        <v>0</v>
      </c>
      <c r="AE477" s="37"/>
      <c r="AF477" s="37">
        <v>165</v>
      </c>
      <c r="AG477" s="37"/>
      <c r="AH477" s="37"/>
      <c r="AI477" s="37"/>
      <c r="AJ477" s="37">
        <v>45</v>
      </c>
      <c r="AK477" s="37"/>
      <c r="AL477" s="37"/>
      <c r="AM477" s="37"/>
      <c r="AN477" s="37">
        <v>0</v>
      </c>
      <c r="AO477" s="37"/>
      <c r="AP477" s="37">
        <v>0</v>
      </c>
      <c r="AQ477" s="37"/>
      <c r="AR477" s="37"/>
      <c r="AS477" s="37"/>
      <c r="AT477" s="37">
        <v>0</v>
      </c>
    </row>
    <row r="478" spans="2:46" ht="20.100000000000001" customHeight="1" x14ac:dyDescent="0.2">
      <c r="B478" s="5"/>
      <c r="D478" s="38" t="s">
        <v>289</v>
      </c>
      <c r="F478" s="39">
        <v>46</v>
      </c>
      <c r="G478" s="40"/>
      <c r="H478" s="40"/>
      <c r="I478" s="40"/>
      <c r="J478" s="39">
        <v>154</v>
      </c>
      <c r="K478" s="39">
        <v>2</v>
      </c>
      <c r="L478" s="39">
        <v>1</v>
      </c>
      <c r="M478" s="40"/>
      <c r="N478" s="39">
        <v>157</v>
      </c>
      <c r="O478" s="40"/>
      <c r="P478" s="40"/>
      <c r="Q478" s="40"/>
      <c r="R478" s="39">
        <v>0</v>
      </c>
      <c r="S478" s="39">
        <v>2</v>
      </c>
      <c r="T478" s="39">
        <v>31</v>
      </c>
      <c r="U478" s="39">
        <v>18</v>
      </c>
      <c r="V478" s="40"/>
      <c r="W478" s="39">
        <v>33</v>
      </c>
      <c r="X478" s="39">
        <v>0</v>
      </c>
      <c r="Y478" s="39">
        <v>0</v>
      </c>
      <c r="Z478" s="39">
        <v>2</v>
      </c>
      <c r="AA478" s="39">
        <v>2</v>
      </c>
      <c r="AB478" s="39">
        <v>0</v>
      </c>
      <c r="AC478" s="39">
        <v>91</v>
      </c>
      <c r="AD478" s="39">
        <v>0</v>
      </c>
      <c r="AE478" s="40"/>
      <c r="AF478" s="39">
        <v>179</v>
      </c>
      <c r="AG478" s="40"/>
      <c r="AH478" s="40"/>
      <c r="AI478" s="40"/>
      <c r="AJ478" s="39">
        <v>24</v>
      </c>
      <c r="AK478" s="40"/>
      <c r="AL478" s="40"/>
      <c r="AM478" s="40"/>
      <c r="AN478" s="39">
        <v>0</v>
      </c>
      <c r="AO478" s="40"/>
      <c r="AP478" s="39">
        <v>0</v>
      </c>
      <c r="AQ478" s="40"/>
      <c r="AR478" s="40"/>
      <c r="AS478" s="40"/>
      <c r="AT478" s="39">
        <v>0</v>
      </c>
    </row>
    <row r="479" spans="2:46" ht="20.100000000000001" customHeight="1" x14ac:dyDescent="0.2">
      <c r="B479" s="5"/>
      <c r="D479" s="53" t="s">
        <v>290</v>
      </c>
      <c r="F479" s="37">
        <v>24</v>
      </c>
      <c r="G479" s="37"/>
      <c r="H479" s="37"/>
      <c r="I479" s="37"/>
      <c r="J479" s="37">
        <v>152</v>
      </c>
      <c r="K479" s="37">
        <v>2</v>
      </c>
      <c r="L479" s="37">
        <v>2</v>
      </c>
      <c r="M479" s="37"/>
      <c r="N479" s="37">
        <v>156</v>
      </c>
      <c r="O479" s="37"/>
      <c r="P479" s="37"/>
      <c r="Q479" s="37"/>
      <c r="R479" s="37">
        <v>0</v>
      </c>
      <c r="S479" s="37">
        <v>0</v>
      </c>
      <c r="T479" s="37">
        <v>4</v>
      </c>
      <c r="U479" s="37">
        <v>21</v>
      </c>
      <c r="V479" s="37"/>
      <c r="W479" s="37">
        <v>40</v>
      </c>
      <c r="X479" s="37">
        <v>2</v>
      </c>
      <c r="Y479" s="37">
        <v>0</v>
      </c>
      <c r="Z479" s="37">
        <v>3</v>
      </c>
      <c r="AA479" s="37">
        <v>18</v>
      </c>
      <c r="AB479" s="37">
        <v>2</v>
      </c>
      <c r="AC479" s="37">
        <v>63</v>
      </c>
      <c r="AD479" s="37">
        <v>0</v>
      </c>
      <c r="AE479" s="37"/>
      <c r="AF479" s="37">
        <v>153</v>
      </c>
      <c r="AG479" s="37"/>
      <c r="AH479" s="37"/>
      <c r="AI479" s="37"/>
      <c r="AJ479" s="37">
        <v>27</v>
      </c>
      <c r="AK479" s="37"/>
      <c r="AL479" s="37"/>
      <c r="AM479" s="37"/>
      <c r="AN479" s="37">
        <v>0</v>
      </c>
      <c r="AO479" s="37"/>
      <c r="AP479" s="37">
        <v>0</v>
      </c>
      <c r="AQ479" s="37"/>
      <c r="AR479" s="37"/>
      <c r="AS479" s="37"/>
      <c r="AT479" s="37">
        <v>0</v>
      </c>
    </row>
    <row r="480" spans="2:46" ht="20.100000000000001" customHeight="1" x14ac:dyDescent="0.2">
      <c r="B480" s="5"/>
      <c r="D480" s="38" t="s">
        <v>291</v>
      </c>
      <c r="F480" s="39">
        <v>23</v>
      </c>
      <c r="G480" s="40"/>
      <c r="H480" s="40"/>
      <c r="I480" s="40"/>
      <c r="J480" s="39">
        <v>154</v>
      </c>
      <c r="K480" s="39">
        <v>0</v>
      </c>
      <c r="L480" s="39">
        <v>1</v>
      </c>
      <c r="M480" s="40"/>
      <c r="N480" s="39">
        <v>155</v>
      </c>
      <c r="O480" s="40"/>
      <c r="P480" s="40"/>
      <c r="Q480" s="40"/>
      <c r="R480" s="39">
        <v>0</v>
      </c>
      <c r="S480" s="39">
        <v>5</v>
      </c>
      <c r="T480" s="39">
        <v>6</v>
      </c>
      <c r="U480" s="39">
        <v>2</v>
      </c>
      <c r="V480" s="40"/>
      <c r="W480" s="39">
        <v>62</v>
      </c>
      <c r="X480" s="39">
        <v>0</v>
      </c>
      <c r="Y480" s="39">
        <v>0</v>
      </c>
      <c r="Z480" s="39">
        <v>6</v>
      </c>
      <c r="AA480" s="39">
        <v>7</v>
      </c>
      <c r="AB480" s="39">
        <v>0</v>
      </c>
      <c r="AC480" s="39">
        <v>54</v>
      </c>
      <c r="AD480" s="39">
        <v>0</v>
      </c>
      <c r="AE480" s="40"/>
      <c r="AF480" s="39">
        <v>142</v>
      </c>
      <c r="AG480" s="40"/>
      <c r="AH480" s="40"/>
      <c r="AI480" s="40"/>
      <c r="AJ480" s="39">
        <v>36</v>
      </c>
      <c r="AK480" s="40"/>
      <c r="AL480" s="40"/>
      <c r="AM480" s="40"/>
      <c r="AN480" s="39">
        <v>0</v>
      </c>
      <c r="AO480" s="40"/>
      <c r="AP480" s="39">
        <v>0</v>
      </c>
      <c r="AQ480" s="40"/>
      <c r="AR480" s="40"/>
      <c r="AS480" s="40"/>
      <c r="AT480" s="39">
        <v>0</v>
      </c>
    </row>
    <row r="481" spans="1:46" ht="20.100000000000001" customHeight="1" x14ac:dyDescent="0.2">
      <c r="D481" s="53" t="s">
        <v>292</v>
      </c>
      <c r="F481" s="37">
        <v>9</v>
      </c>
      <c r="G481" s="37"/>
      <c r="H481" s="37"/>
      <c r="I481" s="37"/>
      <c r="J481" s="37">
        <v>152</v>
      </c>
      <c r="K481" s="37">
        <v>2</v>
      </c>
      <c r="L481" s="37">
        <v>0</v>
      </c>
      <c r="M481" s="37"/>
      <c r="N481" s="37">
        <v>154</v>
      </c>
      <c r="O481" s="37"/>
      <c r="P481" s="37"/>
      <c r="Q481" s="37"/>
      <c r="R481" s="37">
        <v>0</v>
      </c>
      <c r="S481" s="37">
        <v>0</v>
      </c>
      <c r="T481" s="37">
        <v>10</v>
      </c>
      <c r="U481" s="37">
        <v>2</v>
      </c>
      <c r="V481" s="37"/>
      <c r="W481" s="37">
        <v>59</v>
      </c>
      <c r="X481" s="37">
        <v>0</v>
      </c>
      <c r="Y481" s="37">
        <v>0</v>
      </c>
      <c r="Z481" s="37">
        <v>5</v>
      </c>
      <c r="AA481" s="37">
        <v>5</v>
      </c>
      <c r="AB481" s="37">
        <v>0</v>
      </c>
      <c r="AC481" s="37">
        <v>58</v>
      </c>
      <c r="AD481" s="37">
        <v>0</v>
      </c>
      <c r="AE481" s="37"/>
      <c r="AF481" s="37">
        <v>139</v>
      </c>
      <c r="AG481" s="37"/>
      <c r="AH481" s="37"/>
      <c r="AI481" s="37"/>
      <c r="AJ481" s="37">
        <v>24</v>
      </c>
      <c r="AK481" s="37"/>
      <c r="AL481" s="37"/>
      <c r="AM481" s="37"/>
      <c r="AN481" s="37">
        <v>0</v>
      </c>
      <c r="AO481" s="37"/>
      <c r="AP481" s="37">
        <v>0</v>
      </c>
      <c r="AQ481" s="37"/>
      <c r="AR481" s="37"/>
      <c r="AS481" s="37"/>
      <c r="AT481" s="37">
        <v>0</v>
      </c>
    </row>
    <row r="482" spans="1:46" ht="20.100000000000001" customHeight="1" x14ac:dyDescent="0.2">
      <c r="D482" s="38" t="s">
        <v>293</v>
      </c>
      <c r="F482" s="39">
        <v>24</v>
      </c>
      <c r="G482" s="40"/>
      <c r="H482" s="40"/>
      <c r="I482" s="40"/>
      <c r="J482" s="39">
        <v>150</v>
      </c>
      <c r="K482" s="39">
        <v>2</v>
      </c>
      <c r="L482" s="39">
        <v>0</v>
      </c>
      <c r="M482" s="40"/>
      <c r="N482" s="39">
        <v>152</v>
      </c>
      <c r="O482" s="40"/>
      <c r="P482" s="40"/>
      <c r="Q482" s="40"/>
      <c r="R482" s="39">
        <v>0</v>
      </c>
      <c r="S482" s="39">
        <v>6</v>
      </c>
      <c r="T482" s="39">
        <v>9</v>
      </c>
      <c r="U482" s="39">
        <v>4</v>
      </c>
      <c r="V482" s="40"/>
      <c r="W482" s="39">
        <v>85</v>
      </c>
      <c r="X482" s="39">
        <v>0</v>
      </c>
      <c r="Y482" s="39">
        <v>0</v>
      </c>
      <c r="Z482" s="39">
        <v>7</v>
      </c>
      <c r="AA482" s="39">
        <v>6</v>
      </c>
      <c r="AB482" s="39">
        <v>4</v>
      </c>
      <c r="AC482" s="39">
        <v>36</v>
      </c>
      <c r="AD482" s="39">
        <v>0</v>
      </c>
      <c r="AE482" s="40"/>
      <c r="AF482" s="39">
        <v>157</v>
      </c>
      <c r="AG482" s="40"/>
      <c r="AH482" s="40"/>
      <c r="AI482" s="40"/>
      <c r="AJ482" s="39">
        <v>19</v>
      </c>
      <c r="AK482" s="40"/>
      <c r="AL482" s="40"/>
      <c r="AM482" s="40"/>
      <c r="AN482" s="39">
        <v>0</v>
      </c>
      <c r="AO482" s="40"/>
      <c r="AP482" s="39">
        <v>0</v>
      </c>
      <c r="AQ482" s="40"/>
      <c r="AR482" s="40"/>
      <c r="AS482" s="40"/>
      <c r="AT482" s="39">
        <v>0</v>
      </c>
    </row>
    <row r="483" spans="1:46" ht="20.100000000000001" customHeight="1" x14ac:dyDescent="0.2">
      <c r="D483" s="53" t="s">
        <v>294</v>
      </c>
      <c r="F483" s="37">
        <v>18</v>
      </c>
      <c r="G483" s="37"/>
      <c r="H483" s="37"/>
      <c r="I483" s="37"/>
      <c r="J483" s="37">
        <v>49</v>
      </c>
      <c r="K483" s="37">
        <v>2</v>
      </c>
      <c r="L483" s="37">
        <v>1</v>
      </c>
      <c r="M483" s="37"/>
      <c r="N483" s="37">
        <v>52</v>
      </c>
      <c r="O483" s="37"/>
      <c r="P483" s="37"/>
      <c r="Q483" s="37"/>
      <c r="R483" s="37">
        <v>0</v>
      </c>
      <c r="S483" s="37">
        <v>0</v>
      </c>
      <c r="T483" s="37">
        <v>2</v>
      </c>
      <c r="U483" s="37">
        <v>2</v>
      </c>
      <c r="V483" s="37"/>
      <c r="W483" s="37">
        <v>13</v>
      </c>
      <c r="X483" s="37">
        <v>0</v>
      </c>
      <c r="Y483" s="37">
        <v>0</v>
      </c>
      <c r="Z483" s="37">
        <v>3</v>
      </c>
      <c r="AA483" s="37">
        <v>4</v>
      </c>
      <c r="AB483" s="37">
        <v>1</v>
      </c>
      <c r="AC483" s="37">
        <v>31</v>
      </c>
      <c r="AD483" s="37">
        <v>0</v>
      </c>
      <c r="AE483" s="37"/>
      <c r="AF483" s="37">
        <v>56</v>
      </c>
      <c r="AG483" s="37"/>
      <c r="AH483" s="37"/>
      <c r="AI483" s="37"/>
      <c r="AJ483" s="37">
        <v>14</v>
      </c>
      <c r="AK483" s="37"/>
      <c r="AL483" s="37"/>
      <c r="AM483" s="37"/>
      <c r="AN483" s="37">
        <v>0</v>
      </c>
      <c r="AO483" s="37"/>
      <c r="AP483" s="37">
        <v>0</v>
      </c>
      <c r="AQ483" s="37"/>
      <c r="AR483" s="37"/>
      <c r="AS483" s="37"/>
      <c r="AT483" s="37">
        <v>0</v>
      </c>
    </row>
    <row r="484" spans="1:46" ht="20.100000000000001" customHeight="1" x14ac:dyDescent="0.2">
      <c r="D484" s="38" t="s">
        <v>295</v>
      </c>
      <c r="F484" s="39">
        <v>15</v>
      </c>
      <c r="G484" s="40"/>
      <c r="H484" s="40"/>
      <c r="I484" s="40"/>
      <c r="J484" s="39">
        <v>48</v>
      </c>
      <c r="K484" s="39">
        <v>0</v>
      </c>
      <c r="L484" s="39">
        <v>3</v>
      </c>
      <c r="M484" s="40"/>
      <c r="N484" s="39">
        <v>51</v>
      </c>
      <c r="O484" s="40"/>
      <c r="P484" s="40"/>
      <c r="Q484" s="40"/>
      <c r="R484" s="39">
        <v>0</v>
      </c>
      <c r="S484" s="39">
        <v>2</v>
      </c>
      <c r="T484" s="39">
        <v>7</v>
      </c>
      <c r="U484" s="39">
        <v>6</v>
      </c>
      <c r="V484" s="40"/>
      <c r="W484" s="39">
        <v>9</v>
      </c>
      <c r="X484" s="39">
        <v>0</v>
      </c>
      <c r="Y484" s="39">
        <v>0</v>
      </c>
      <c r="Z484" s="39">
        <v>1</v>
      </c>
      <c r="AA484" s="39">
        <v>1</v>
      </c>
      <c r="AB484" s="39">
        <v>0</v>
      </c>
      <c r="AC484" s="39">
        <v>30</v>
      </c>
      <c r="AD484" s="39">
        <v>0</v>
      </c>
      <c r="AE484" s="40"/>
      <c r="AF484" s="39">
        <v>56</v>
      </c>
      <c r="AG484" s="40"/>
      <c r="AH484" s="40"/>
      <c r="AI484" s="40"/>
      <c r="AJ484" s="39">
        <v>10</v>
      </c>
      <c r="AK484" s="40"/>
      <c r="AL484" s="40"/>
      <c r="AM484" s="40"/>
      <c r="AN484" s="39">
        <v>0</v>
      </c>
      <c r="AO484" s="40"/>
      <c r="AP484" s="39">
        <v>0</v>
      </c>
      <c r="AQ484" s="40"/>
      <c r="AR484" s="40"/>
      <c r="AS484" s="40"/>
      <c r="AT484" s="39">
        <v>0</v>
      </c>
    </row>
    <row r="485" spans="1:46" ht="20.100000000000001" customHeight="1" x14ac:dyDescent="0.2">
      <c r="D485" s="53" t="s">
        <v>296</v>
      </c>
      <c r="F485" s="37">
        <v>16</v>
      </c>
      <c r="G485" s="37"/>
      <c r="H485" s="37"/>
      <c r="I485" s="37"/>
      <c r="J485" s="37">
        <v>47</v>
      </c>
      <c r="K485" s="37">
        <v>2</v>
      </c>
      <c r="L485" s="37">
        <v>2</v>
      </c>
      <c r="M485" s="37"/>
      <c r="N485" s="37">
        <v>51</v>
      </c>
      <c r="O485" s="37"/>
      <c r="P485" s="37"/>
      <c r="Q485" s="37"/>
      <c r="R485" s="37">
        <v>0</v>
      </c>
      <c r="S485" s="37">
        <v>1</v>
      </c>
      <c r="T485" s="37">
        <v>6</v>
      </c>
      <c r="U485" s="37">
        <v>5</v>
      </c>
      <c r="V485" s="37"/>
      <c r="W485" s="37">
        <v>14</v>
      </c>
      <c r="X485" s="37">
        <v>0</v>
      </c>
      <c r="Y485" s="37">
        <v>0</v>
      </c>
      <c r="Z485" s="37">
        <v>2</v>
      </c>
      <c r="AA485" s="37">
        <v>2</v>
      </c>
      <c r="AB485" s="37">
        <v>1</v>
      </c>
      <c r="AC485" s="37">
        <v>23</v>
      </c>
      <c r="AD485" s="37">
        <v>0</v>
      </c>
      <c r="AE485" s="37"/>
      <c r="AF485" s="37">
        <v>54</v>
      </c>
      <c r="AG485" s="37"/>
      <c r="AH485" s="37"/>
      <c r="AI485" s="37"/>
      <c r="AJ485" s="37">
        <v>13</v>
      </c>
      <c r="AK485" s="37"/>
      <c r="AL485" s="37"/>
      <c r="AM485" s="37"/>
      <c r="AN485" s="37">
        <v>0</v>
      </c>
      <c r="AO485" s="37"/>
      <c r="AP485" s="37">
        <v>0</v>
      </c>
      <c r="AQ485" s="37"/>
      <c r="AR485" s="37"/>
      <c r="AS485" s="37"/>
      <c r="AT485" s="37">
        <v>0</v>
      </c>
    </row>
    <row r="486" spans="1:46"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spans="1:46" s="1" customFormat="1" ht="20.100000000000001" customHeight="1" x14ac:dyDescent="0.2">
      <c r="A487" s="3"/>
      <c r="B487" s="6"/>
      <c r="C487" s="42" t="s">
        <v>180</v>
      </c>
      <c r="D487" s="42"/>
      <c r="E487" s="5"/>
      <c r="F487" s="44">
        <v>230</v>
      </c>
      <c r="G487" s="45"/>
      <c r="H487" s="45"/>
      <c r="I487" s="45"/>
      <c r="J487" s="44">
        <v>1059</v>
      </c>
      <c r="K487" s="44">
        <v>13</v>
      </c>
      <c r="L487" s="44">
        <v>11</v>
      </c>
      <c r="M487" s="45"/>
      <c r="N487" s="44">
        <v>1083</v>
      </c>
      <c r="O487" s="45"/>
      <c r="P487" s="45"/>
      <c r="Q487" s="45"/>
      <c r="R487" s="44">
        <v>0</v>
      </c>
      <c r="S487" s="44">
        <v>18</v>
      </c>
      <c r="T487" s="44">
        <v>85</v>
      </c>
      <c r="U487" s="44">
        <v>65</v>
      </c>
      <c r="V487" s="45"/>
      <c r="W487" s="44">
        <v>347</v>
      </c>
      <c r="X487" s="44">
        <v>2</v>
      </c>
      <c r="Y487" s="44">
        <v>0</v>
      </c>
      <c r="Z487" s="44">
        <v>31</v>
      </c>
      <c r="AA487" s="44">
        <v>59</v>
      </c>
      <c r="AB487" s="44">
        <v>8</v>
      </c>
      <c r="AC487" s="44">
        <v>486</v>
      </c>
      <c r="AD487" s="44">
        <v>0</v>
      </c>
      <c r="AE487" s="45"/>
      <c r="AF487" s="44">
        <v>1101</v>
      </c>
      <c r="AG487" s="45"/>
      <c r="AH487" s="45"/>
      <c r="AI487" s="45"/>
      <c r="AJ487" s="44">
        <v>212</v>
      </c>
      <c r="AK487" s="45"/>
      <c r="AL487" s="45"/>
      <c r="AM487" s="45"/>
      <c r="AN487" s="44">
        <v>0</v>
      </c>
      <c r="AO487" s="45"/>
      <c r="AP487" s="44">
        <v>0</v>
      </c>
      <c r="AQ487" s="45"/>
      <c r="AR487" s="45"/>
      <c r="AS487" s="45"/>
      <c r="AT487" s="44">
        <v>0</v>
      </c>
    </row>
    <row r="488" spans="1:46"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row>
    <row r="489" spans="1:46" s="1" customFormat="1" ht="20.100000000000001" customHeight="1" x14ac:dyDescent="0.25">
      <c r="A489" s="3"/>
      <c r="B489" s="49" t="s">
        <v>297</v>
      </c>
      <c r="C489" s="50"/>
      <c r="D489" s="50"/>
      <c r="E489" s="5"/>
      <c r="F489" s="51">
        <v>298</v>
      </c>
      <c r="G489" s="52"/>
      <c r="H489" s="52"/>
      <c r="I489" s="52"/>
      <c r="J489" s="51">
        <v>1480</v>
      </c>
      <c r="K489" s="51">
        <v>18</v>
      </c>
      <c r="L489" s="51">
        <v>12</v>
      </c>
      <c r="M489" s="52"/>
      <c r="N489" s="51">
        <v>1510</v>
      </c>
      <c r="O489" s="52"/>
      <c r="P489" s="52"/>
      <c r="Q489" s="52"/>
      <c r="R489" s="51">
        <v>0</v>
      </c>
      <c r="S489" s="51">
        <v>27</v>
      </c>
      <c r="T489" s="51">
        <v>137</v>
      </c>
      <c r="U489" s="51">
        <v>101</v>
      </c>
      <c r="V489" s="52"/>
      <c r="W489" s="51">
        <v>451</v>
      </c>
      <c r="X489" s="51">
        <v>6</v>
      </c>
      <c r="Y489" s="51">
        <v>0</v>
      </c>
      <c r="Z489" s="51">
        <v>70</v>
      </c>
      <c r="AA489" s="51">
        <v>88</v>
      </c>
      <c r="AB489" s="51">
        <v>12</v>
      </c>
      <c r="AC489" s="51">
        <v>624</v>
      </c>
      <c r="AD489" s="51">
        <v>0</v>
      </c>
      <c r="AE489" s="52"/>
      <c r="AF489" s="51">
        <v>1516</v>
      </c>
      <c r="AG489" s="52"/>
      <c r="AH489" s="52"/>
      <c r="AI489" s="52"/>
      <c r="AJ489" s="51">
        <v>292</v>
      </c>
      <c r="AK489" s="52"/>
      <c r="AL489" s="52"/>
      <c r="AM489" s="52"/>
      <c r="AN489" s="51">
        <v>0</v>
      </c>
      <c r="AO489" s="52"/>
      <c r="AP489" s="51">
        <v>0</v>
      </c>
      <c r="AQ489" s="52"/>
      <c r="AR489" s="52"/>
      <c r="AS489" s="52"/>
      <c r="AT489" s="51">
        <v>0</v>
      </c>
    </row>
    <row r="490" spans="1:46"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spans="1:46"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spans="1:46"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spans="1:46" ht="20.100000000000001" customHeight="1" x14ac:dyDescent="0.2">
      <c r="D493" s="2" t="s">
        <v>98</v>
      </c>
      <c r="F493" s="37">
        <v>32</v>
      </c>
      <c r="G493" s="37"/>
      <c r="H493" s="37"/>
      <c r="I493" s="37"/>
      <c r="J493" s="37">
        <v>142</v>
      </c>
      <c r="K493" s="37">
        <v>0</v>
      </c>
      <c r="L493" s="37">
        <v>0</v>
      </c>
      <c r="M493" s="37"/>
      <c r="N493" s="37">
        <v>142</v>
      </c>
      <c r="O493" s="37"/>
      <c r="P493" s="37"/>
      <c r="Q493" s="37"/>
      <c r="R493" s="37">
        <v>0</v>
      </c>
      <c r="S493" s="37">
        <v>5</v>
      </c>
      <c r="T493" s="37">
        <v>43</v>
      </c>
      <c r="U493" s="37">
        <v>11</v>
      </c>
      <c r="V493" s="37"/>
      <c r="W493" s="37">
        <v>33</v>
      </c>
      <c r="X493" s="37">
        <v>2</v>
      </c>
      <c r="Y493" s="37">
        <v>0</v>
      </c>
      <c r="Z493" s="37">
        <v>2</v>
      </c>
      <c r="AA493" s="37">
        <v>10</v>
      </c>
      <c r="AB493" s="37">
        <v>0</v>
      </c>
      <c r="AC493" s="37">
        <v>34</v>
      </c>
      <c r="AD493" s="37">
        <v>1</v>
      </c>
      <c r="AE493" s="37"/>
      <c r="AF493" s="37">
        <v>141</v>
      </c>
      <c r="AG493" s="37"/>
      <c r="AH493" s="37"/>
      <c r="AI493" s="37"/>
      <c r="AJ493" s="37">
        <v>33</v>
      </c>
      <c r="AK493" s="37"/>
      <c r="AL493" s="37"/>
      <c r="AM493" s="37"/>
      <c r="AN493" s="37">
        <v>0</v>
      </c>
      <c r="AO493" s="37"/>
      <c r="AP493" s="37">
        <v>0</v>
      </c>
      <c r="AQ493" s="37"/>
      <c r="AR493" s="37"/>
      <c r="AS493" s="37"/>
      <c r="AT493" s="37">
        <v>0</v>
      </c>
    </row>
    <row r="494" spans="1:46" ht="20.100000000000001" customHeight="1" x14ac:dyDescent="0.2">
      <c r="B494" s="5"/>
      <c r="D494" s="38" t="s">
        <v>99</v>
      </c>
      <c r="F494" s="39">
        <v>13</v>
      </c>
      <c r="G494" s="40"/>
      <c r="H494" s="40"/>
      <c r="I494" s="40"/>
      <c r="J494" s="39">
        <v>140</v>
      </c>
      <c r="K494" s="39">
        <v>6</v>
      </c>
      <c r="L494" s="39">
        <v>0</v>
      </c>
      <c r="M494" s="40"/>
      <c r="N494" s="39">
        <v>146</v>
      </c>
      <c r="O494" s="40"/>
      <c r="P494" s="40"/>
      <c r="Q494" s="40"/>
      <c r="R494" s="39">
        <v>0</v>
      </c>
      <c r="S494" s="39">
        <v>8</v>
      </c>
      <c r="T494" s="39">
        <v>37</v>
      </c>
      <c r="U494" s="39">
        <v>7</v>
      </c>
      <c r="V494" s="40"/>
      <c r="W494" s="39">
        <v>38</v>
      </c>
      <c r="X494" s="39">
        <v>0</v>
      </c>
      <c r="Y494" s="39">
        <v>0</v>
      </c>
      <c r="Z494" s="39">
        <v>3</v>
      </c>
      <c r="AA494" s="39">
        <v>11</v>
      </c>
      <c r="AB494" s="39">
        <v>1</v>
      </c>
      <c r="AC494" s="39">
        <v>41</v>
      </c>
      <c r="AD494" s="39">
        <v>0</v>
      </c>
      <c r="AE494" s="40"/>
      <c r="AF494" s="39">
        <v>146</v>
      </c>
      <c r="AG494" s="40"/>
      <c r="AH494" s="40"/>
      <c r="AI494" s="40"/>
      <c r="AJ494" s="39">
        <v>13</v>
      </c>
      <c r="AK494" s="40"/>
      <c r="AL494" s="40"/>
      <c r="AM494" s="40"/>
      <c r="AN494" s="39">
        <v>0</v>
      </c>
      <c r="AO494" s="40"/>
      <c r="AP494" s="39">
        <v>0</v>
      </c>
      <c r="AQ494" s="40"/>
      <c r="AR494" s="40"/>
      <c r="AS494" s="40"/>
      <c r="AT494" s="39">
        <v>0</v>
      </c>
    </row>
    <row r="495" spans="1:46" ht="20.100000000000001" customHeight="1" x14ac:dyDescent="0.2">
      <c r="B495" s="5"/>
      <c r="D495" s="2" t="s">
        <v>113</v>
      </c>
      <c r="F495" s="37">
        <v>16</v>
      </c>
      <c r="G495" s="37"/>
      <c r="H495" s="37"/>
      <c r="I495" s="37"/>
      <c r="J495" s="37">
        <v>75</v>
      </c>
      <c r="K495" s="37">
        <v>1</v>
      </c>
      <c r="L495" s="37">
        <v>0</v>
      </c>
      <c r="M495" s="37"/>
      <c r="N495" s="37">
        <v>76</v>
      </c>
      <c r="O495" s="37"/>
      <c r="P495" s="37"/>
      <c r="Q495" s="37"/>
      <c r="R495" s="37">
        <v>0</v>
      </c>
      <c r="S495" s="37">
        <v>1</v>
      </c>
      <c r="T495" s="37">
        <v>25</v>
      </c>
      <c r="U495" s="37">
        <v>2</v>
      </c>
      <c r="V495" s="37"/>
      <c r="W495" s="37">
        <v>3</v>
      </c>
      <c r="X495" s="37">
        <v>0</v>
      </c>
      <c r="Y495" s="37">
        <v>0</v>
      </c>
      <c r="Z495" s="37">
        <v>1</v>
      </c>
      <c r="AA495" s="37">
        <v>19</v>
      </c>
      <c r="AB495" s="37">
        <v>2</v>
      </c>
      <c r="AC495" s="37">
        <v>25</v>
      </c>
      <c r="AD495" s="37">
        <v>0</v>
      </c>
      <c r="AE495" s="37"/>
      <c r="AF495" s="37">
        <v>78</v>
      </c>
      <c r="AG495" s="37"/>
      <c r="AH495" s="37"/>
      <c r="AI495" s="37"/>
      <c r="AJ495" s="37">
        <v>14</v>
      </c>
      <c r="AK495" s="37"/>
      <c r="AL495" s="37"/>
      <c r="AM495" s="37"/>
      <c r="AN495" s="37">
        <v>0</v>
      </c>
      <c r="AO495" s="37"/>
      <c r="AP495" s="37">
        <v>0</v>
      </c>
      <c r="AQ495" s="37"/>
      <c r="AR495" s="37"/>
      <c r="AS495" s="37"/>
      <c r="AT495" s="37">
        <v>13</v>
      </c>
    </row>
    <row r="496" spans="1:46" ht="20.100000000000001" customHeight="1" x14ac:dyDescent="0.2">
      <c r="B496" s="5"/>
      <c r="D496" s="38" t="s">
        <v>174</v>
      </c>
      <c r="F496" s="39">
        <v>20</v>
      </c>
      <c r="G496" s="40"/>
      <c r="H496" s="40"/>
      <c r="I496" s="40"/>
      <c r="J496" s="39">
        <v>75</v>
      </c>
      <c r="K496" s="39">
        <v>0</v>
      </c>
      <c r="L496" s="39">
        <v>0</v>
      </c>
      <c r="M496" s="40"/>
      <c r="N496" s="39">
        <v>75</v>
      </c>
      <c r="O496" s="40"/>
      <c r="P496" s="40"/>
      <c r="Q496" s="40"/>
      <c r="R496" s="39">
        <v>0</v>
      </c>
      <c r="S496" s="39">
        <v>4</v>
      </c>
      <c r="T496" s="39">
        <v>15</v>
      </c>
      <c r="U496" s="39">
        <v>5</v>
      </c>
      <c r="V496" s="40"/>
      <c r="W496" s="39">
        <v>11</v>
      </c>
      <c r="X496" s="39">
        <v>0</v>
      </c>
      <c r="Y496" s="39">
        <v>0</v>
      </c>
      <c r="Z496" s="39">
        <v>0</v>
      </c>
      <c r="AA496" s="39">
        <v>8</v>
      </c>
      <c r="AB496" s="39">
        <v>1</v>
      </c>
      <c r="AC496" s="39">
        <v>21</v>
      </c>
      <c r="AD496" s="39">
        <v>0</v>
      </c>
      <c r="AE496" s="40"/>
      <c r="AF496" s="39">
        <v>65</v>
      </c>
      <c r="AG496" s="40"/>
      <c r="AH496" s="40"/>
      <c r="AI496" s="40"/>
      <c r="AJ496" s="39">
        <v>30</v>
      </c>
      <c r="AK496" s="40"/>
      <c r="AL496" s="40"/>
      <c r="AM496" s="40"/>
      <c r="AN496" s="39">
        <v>0</v>
      </c>
      <c r="AO496" s="40"/>
      <c r="AP496" s="39">
        <v>0</v>
      </c>
      <c r="AQ496" s="40"/>
      <c r="AR496" s="40"/>
      <c r="AS496" s="40"/>
      <c r="AT496" s="39">
        <v>5</v>
      </c>
    </row>
    <row r="497" spans="1:46" ht="20.100000000000001" customHeight="1" x14ac:dyDescent="0.2">
      <c r="D497" s="2" t="s">
        <v>115</v>
      </c>
      <c r="F497" s="37">
        <v>6</v>
      </c>
      <c r="G497" s="37"/>
      <c r="H497" s="37"/>
      <c r="I497" s="37"/>
      <c r="J497" s="37">
        <v>67</v>
      </c>
      <c r="K497" s="37">
        <v>0</v>
      </c>
      <c r="L497" s="37">
        <v>0</v>
      </c>
      <c r="M497" s="37"/>
      <c r="N497" s="37">
        <v>67</v>
      </c>
      <c r="O497" s="37"/>
      <c r="P497" s="37"/>
      <c r="Q497" s="37"/>
      <c r="R497" s="37">
        <v>0</v>
      </c>
      <c r="S497" s="37">
        <v>5</v>
      </c>
      <c r="T497" s="37">
        <v>21</v>
      </c>
      <c r="U497" s="37">
        <v>2</v>
      </c>
      <c r="V497" s="37"/>
      <c r="W497" s="37">
        <v>12</v>
      </c>
      <c r="X497" s="37">
        <v>0</v>
      </c>
      <c r="Y497" s="37">
        <v>0</v>
      </c>
      <c r="Z497" s="37">
        <v>0</v>
      </c>
      <c r="AA497" s="37">
        <v>14</v>
      </c>
      <c r="AB497" s="37">
        <v>0</v>
      </c>
      <c r="AC497" s="37">
        <v>12</v>
      </c>
      <c r="AD497" s="37">
        <v>0</v>
      </c>
      <c r="AE497" s="37"/>
      <c r="AF497" s="37">
        <v>66</v>
      </c>
      <c r="AG497" s="37"/>
      <c r="AH497" s="37"/>
      <c r="AI497" s="37"/>
      <c r="AJ497" s="37">
        <v>7</v>
      </c>
      <c r="AK497" s="37"/>
      <c r="AL497" s="37"/>
      <c r="AM497" s="37"/>
      <c r="AN497" s="37">
        <v>0</v>
      </c>
      <c r="AO497" s="37"/>
      <c r="AP497" s="37">
        <v>0</v>
      </c>
      <c r="AQ497" s="37"/>
      <c r="AR497" s="37"/>
      <c r="AS497" s="37"/>
      <c r="AT497" s="37">
        <v>0</v>
      </c>
    </row>
    <row r="498" spans="1:46" ht="20.100000000000001" customHeight="1" x14ac:dyDescent="0.2">
      <c r="D498" s="38" t="s">
        <v>116</v>
      </c>
      <c r="F498" s="39">
        <v>8</v>
      </c>
      <c r="G498" s="40"/>
      <c r="H498" s="40"/>
      <c r="I498" s="40"/>
      <c r="J498" s="39">
        <v>66</v>
      </c>
      <c r="K498" s="39">
        <v>2</v>
      </c>
      <c r="L498" s="39">
        <v>1</v>
      </c>
      <c r="M498" s="40"/>
      <c r="N498" s="39">
        <v>69</v>
      </c>
      <c r="O498" s="40"/>
      <c r="P498" s="40"/>
      <c r="Q498" s="40"/>
      <c r="R498" s="39">
        <v>0</v>
      </c>
      <c r="S498" s="39">
        <v>1</v>
      </c>
      <c r="T498" s="39">
        <v>27</v>
      </c>
      <c r="U498" s="39">
        <v>9</v>
      </c>
      <c r="V498" s="40"/>
      <c r="W498" s="39">
        <v>6</v>
      </c>
      <c r="X498" s="39">
        <v>0</v>
      </c>
      <c r="Y498" s="39">
        <v>0</v>
      </c>
      <c r="Z498" s="39">
        <v>2</v>
      </c>
      <c r="AA498" s="39">
        <v>11</v>
      </c>
      <c r="AB498" s="39">
        <v>0</v>
      </c>
      <c r="AC498" s="39">
        <v>13</v>
      </c>
      <c r="AD498" s="39">
        <v>0</v>
      </c>
      <c r="AE498" s="40"/>
      <c r="AF498" s="39">
        <v>69</v>
      </c>
      <c r="AG498" s="40"/>
      <c r="AH498" s="40"/>
      <c r="AI498" s="40"/>
      <c r="AJ498" s="39">
        <v>8</v>
      </c>
      <c r="AK498" s="40"/>
      <c r="AL498" s="40"/>
      <c r="AM498" s="40"/>
      <c r="AN498" s="39">
        <v>0</v>
      </c>
      <c r="AO498" s="40"/>
      <c r="AP498" s="39">
        <v>0</v>
      </c>
      <c r="AQ498" s="40"/>
      <c r="AR498" s="40"/>
      <c r="AS498" s="40"/>
      <c r="AT498" s="39">
        <v>0</v>
      </c>
    </row>
    <row r="499" spans="1:46" ht="20.100000000000001" customHeight="1" x14ac:dyDescent="0.2">
      <c r="D499" s="2" t="s">
        <v>104</v>
      </c>
      <c r="F499" s="37">
        <v>15</v>
      </c>
      <c r="G499" s="37"/>
      <c r="H499" s="37"/>
      <c r="I499" s="37"/>
      <c r="J499" s="37">
        <v>83</v>
      </c>
      <c r="K499" s="37">
        <v>0</v>
      </c>
      <c r="L499" s="37">
        <v>1</v>
      </c>
      <c r="M499" s="37"/>
      <c r="N499" s="37">
        <v>84</v>
      </c>
      <c r="O499" s="37"/>
      <c r="P499" s="37"/>
      <c r="Q499" s="37"/>
      <c r="R499" s="37">
        <v>0</v>
      </c>
      <c r="S499" s="37">
        <v>2</v>
      </c>
      <c r="T499" s="37">
        <v>26</v>
      </c>
      <c r="U499" s="37">
        <v>11</v>
      </c>
      <c r="V499" s="37"/>
      <c r="W499" s="37">
        <v>13</v>
      </c>
      <c r="X499" s="37">
        <v>0</v>
      </c>
      <c r="Y499" s="37">
        <v>0</v>
      </c>
      <c r="Z499" s="37">
        <v>3</v>
      </c>
      <c r="AA499" s="37">
        <v>9</v>
      </c>
      <c r="AB499" s="37">
        <v>0</v>
      </c>
      <c r="AC499" s="37">
        <v>22</v>
      </c>
      <c r="AD499" s="37">
        <v>0</v>
      </c>
      <c r="AE499" s="37"/>
      <c r="AF499" s="37">
        <v>86</v>
      </c>
      <c r="AG499" s="37"/>
      <c r="AH499" s="37"/>
      <c r="AI499" s="37"/>
      <c r="AJ499" s="37">
        <v>13</v>
      </c>
      <c r="AK499" s="37"/>
      <c r="AL499" s="37"/>
      <c r="AM499" s="37"/>
      <c r="AN499" s="37">
        <v>0</v>
      </c>
      <c r="AO499" s="37"/>
      <c r="AP499" s="37">
        <v>0</v>
      </c>
      <c r="AQ499" s="37"/>
      <c r="AR499" s="37"/>
      <c r="AS499" s="37"/>
      <c r="AT499" s="37">
        <v>2</v>
      </c>
    </row>
    <row r="500" spans="1:46" ht="20.100000000000001" customHeight="1" x14ac:dyDescent="0.2">
      <c r="B500" s="5"/>
      <c r="D500" s="38" t="s">
        <v>105</v>
      </c>
      <c r="F500" s="39">
        <v>12</v>
      </c>
      <c r="G500" s="40"/>
      <c r="H500" s="40"/>
      <c r="I500" s="40"/>
      <c r="J500" s="39">
        <v>63</v>
      </c>
      <c r="K500" s="39">
        <v>1</v>
      </c>
      <c r="L500" s="39">
        <v>0</v>
      </c>
      <c r="M500" s="40"/>
      <c r="N500" s="39">
        <v>64</v>
      </c>
      <c r="O500" s="40"/>
      <c r="P500" s="40"/>
      <c r="Q500" s="40"/>
      <c r="R500" s="39">
        <v>0</v>
      </c>
      <c r="S500" s="39">
        <v>4</v>
      </c>
      <c r="T500" s="39">
        <v>26</v>
      </c>
      <c r="U500" s="39">
        <v>6</v>
      </c>
      <c r="V500" s="40"/>
      <c r="W500" s="39">
        <v>13</v>
      </c>
      <c r="X500" s="39">
        <v>0</v>
      </c>
      <c r="Y500" s="39">
        <v>0</v>
      </c>
      <c r="Z500" s="39">
        <v>0</v>
      </c>
      <c r="AA500" s="39">
        <v>7</v>
      </c>
      <c r="AB500" s="39">
        <v>0</v>
      </c>
      <c r="AC500" s="39">
        <v>7</v>
      </c>
      <c r="AD500" s="39">
        <v>0</v>
      </c>
      <c r="AE500" s="40"/>
      <c r="AF500" s="39">
        <v>63</v>
      </c>
      <c r="AG500" s="40"/>
      <c r="AH500" s="40"/>
      <c r="AI500" s="40"/>
      <c r="AJ500" s="39">
        <v>13</v>
      </c>
      <c r="AK500" s="40"/>
      <c r="AL500" s="40"/>
      <c r="AM500" s="40"/>
      <c r="AN500" s="39">
        <v>0</v>
      </c>
      <c r="AO500" s="40"/>
      <c r="AP500" s="39">
        <v>0</v>
      </c>
      <c r="AQ500" s="40"/>
      <c r="AR500" s="40"/>
      <c r="AS500" s="40"/>
      <c r="AT500" s="39">
        <v>0</v>
      </c>
    </row>
    <row r="501" spans="1:46" ht="20.100000000000001" customHeight="1" x14ac:dyDescent="0.2">
      <c r="B501" s="5"/>
      <c r="D501" s="2" t="s">
        <v>106</v>
      </c>
      <c r="F501" s="37">
        <v>16</v>
      </c>
      <c r="G501" s="37"/>
      <c r="H501" s="37"/>
      <c r="I501" s="37"/>
      <c r="J501" s="37">
        <v>53</v>
      </c>
      <c r="K501" s="37">
        <v>1</v>
      </c>
      <c r="L501" s="37">
        <v>0</v>
      </c>
      <c r="M501" s="37"/>
      <c r="N501" s="37">
        <v>54</v>
      </c>
      <c r="O501" s="37"/>
      <c r="P501" s="37"/>
      <c r="Q501" s="37"/>
      <c r="R501" s="37">
        <v>0</v>
      </c>
      <c r="S501" s="37">
        <v>4</v>
      </c>
      <c r="T501" s="37">
        <v>16</v>
      </c>
      <c r="U501" s="37">
        <v>1</v>
      </c>
      <c r="V501" s="37"/>
      <c r="W501" s="37">
        <v>10</v>
      </c>
      <c r="X501" s="37">
        <v>0</v>
      </c>
      <c r="Y501" s="37">
        <v>0</v>
      </c>
      <c r="Z501" s="37">
        <v>0</v>
      </c>
      <c r="AA501" s="37">
        <v>10</v>
      </c>
      <c r="AB501" s="37">
        <v>0</v>
      </c>
      <c r="AC501" s="37">
        <v>21</v>
      </c>
      <c r="AD501" s="37">
        <v>0</v>
      </c>
      <c r="AE501" s="37"/>
      <c r="AF501" s="37">
        <v>62</v>
      </c>
      <c r="AG501" s="37"/>
      <c r="AH501" s="37"/>
      <c r="AI501" s="37"/>
      <c r="AJ501" s="37">
        <v>8</v>
      </c>
      <c r="AK501" s="37"/>
      <c r="AL501" s="37"/>
      <c r="AM501" s="37"/>
      <c r="AN501" s="37">
        <v>0</v>
      </c>
      <c r="AO501" s="37"/>
      <c r="AP501" s="37">
        <v>0</v>
      </c>
      <c r="AQ501" s="37"/>
      <c r="AR501" s="37"/>
      <c r="AS501" s="37"/>
      <c r="AT501" s="37">
        <v>0</v>
      </c>
    </row>
    <row r="502" spans="1:46" ht="20.100000000000001" customHeight="1" x14ac:dyDescent="0.2">
      <c r="B502" s="5"/>
      <c r="D502" s="38" t="s">
        <v>118</v>
      </c>
      <c r="F502" s="39">
        <v>5</v>
      </c>
      <c r="G502" s="40"/>
      <c r="H502" s="40"/>
      <c r="I502" s="40"/>
      <c r="J502" s="39">
        <v>50</v>
      </c>
      <c r="K502" s="39">
        <v>0</v>
      </c>
      <c r="L502" s="39">
        <v>0</v>
      </c>
      <c r="M502" s="40"/>
      <c r="N502" s="39">
        <v>50</v>
      </c>
      <c r="O502" s="40"/>
      <c r="P502" s="40"/>
      <c r="Q502" s="40"/>
      <c r="R502" s="39">
        <v>0</v>
      </c>
      <c r="S502" s="39">
        <v>4</v>
      </c>
      <c r="T502" s="39">
        <v>24</v>
      </c>
      <c r="U502" s="39">
        <v>6</v>
      </c>
      <c r="V502" s="40"/>
      <c r="W502" s="39">
        <v>6</v>
      </c>
      <c r="X502" s="39">
        <v>0</v>
      </c>
      <c r="Y502" s="39">
        <v>0</v>
      </c>
      <c r="Z502" s="39">
        <v>2</v>
      </c>
      <c r="AA502" s="39">
        <v>0</v>
      </c>
      <c r="AB502" s="39">
        <v>0</v>
      </c>
      <c r="AC502" s="39">
        <v>8</v>
      </c>
      <c r="AD502" s="39">
        <v>0</v>
      </c>
      <c r="AE502" s="40"/>
      <c r="AF502" s="39">
        <v>50</v>
      </c>
      <c r="AG502" s="40"/>
      <c r="AH502" s="40"/>
      <c r="AI502" s="40"/>
      <c r="AJ502" s="39">
        <v>5</v>
      </c>
      <c r="AK502" s="40"/>
      <c r="AL502" s="40"/>
      <c r="AM502" s="40"/>
      <c r="AN502" s="39">
        <v>0</v>
      </c>
      <c r="AO502" s="40"/>
      <c r="AP502" s="39">
        <v>0</v>
      </c>
      <c r="AQ502" s="40"/>
      <c r="AR502" s="40"/>
      <c r="AS502" s="40"/>
      <c r="AT502" s="39">
        <v>0</v>
      </c>
    </row>
    <row r="503" spans="1:46" ht="20.100000000000001" customHeight="1" x14ac:dyDescent="0.2">
      <c r="B503" s="5"/>
      <c r="D503" s="2" t="s">
        <v>176</v>
      </c>
      <c r="F503" s="37">
        <v>9</v>
      </c>
      <c r="G503" s="37"/>
      <c r="H503" s="37"/>
      <c r="I503" s="37"/>
      <c r="J503" s="37">
        <v>75</v>
      </c>
      <c r="K503" s="37">
        <v>1</v>
      </c>
      <c r="L503" s="37">
        <v>0</v>
      </c>
      <c r="M503" s="37"/>
      <c r="N503" s="37">
        <v>76</v>
      </c>
      <c r="O503" s="37"/>
      <c r="P503" s="37"/>
      <c r="Q503" s="37"/>
      <c r="R503" s="37">
        <v>0</v>
      </c>
      <c r="S503" s="37">
        <v>3</v>
      </c>
      <c r="T503" s="37">
        <v>18</v>
      </c>
      <c r="U503" s="37">
        <v>6</v>
      </c>
      <c r="V503" s="37"/>
      <c r="W503" s="37">
        <v>9</v>
      </c>
      <c r="X503" s="37">
        <v>0</v>
      </c>
      <c r="Y503" s="37">
        <v>0</v>
      </c>
      <c r="Z503" s="37">
        <v>2</v>
      </c>
      <c r="AA503" s="37">
        <v>8</v>
      </c>
      <c r="AB503" s="37">
        <v>0</v>
      </c>
      <c r="AC503" s="37">
        <v>24</v>
      </c>
      <c r="AD503" s="37">
        <v>0</v>
      </c>
      <c r="AE503" s="37"/>
      <c r="AF503" s="37">
        <v>70</v>
      </c>
      <c r="AG503" s="37"/>
      <c r="AH503" s="37"/>
      <c r="AI503" s="37"/>
      <c r="AJ503" s="37">
        <v>15</v>
      </c>
      <c r="AK503" s="37"/>
      <c r="AL503" s="37"/>
      <c r="AM503" s="37"/>
      <c r="AN503" s="37">
        <v>0</v>
      </c>
      <c r="AO503" s="37"/>
      <c r="AP503" s="37">
        <v>0</v>
      </c>
      <c r="AQ503" s="37"/>
      <c r="AR503" s="37"/>
      <c r="AS503" s="37"/>
      <c r="AT503" s="37">
        <v>0</v>
      </c>
    </row>
    <row r="504" spans="1:46"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spans="1:46" s="1" customFormat="1" ht="20.100000000000001" customHeight="1" x14ac:dyDescent="0.2">
      <c r="A505" s="3"/>
      <c r="B505" s="6"/>
      <c r="C505" s="42" t="s">
        <v>180</v>
      </c>
      <c r="D505" s="42"/>
      <c r="E505" s="5"/>
      <c r="F505" s="44">
        <v>152</v>
      </c>
      <c r="G505" s="45"/>
      <c r="H505" s="45"/>
      <c r="I505" s="45"/>
      <c r="J505" s="44">
        <v>889</v>
      </c>
      <c r="K505" s="44">
        <v>12</v>
      </c>
      <c r="L505" s="44">
        <v>2</v>
      </c>
      <c r="M505" s="45"/>
      <c r="N505" s="44">
        <v>903</v>
      </c>
      <c r="O505" s="45"/>
      <c r="P505" s="45"/>
      <c r="Q505" s="45"/>
      <c r="R505" s="44">
        <v>0</v>
      </c>
      <c r="S505" s="44">
        <v>41</v>
      </c>
      <c r="T505" s="44">
        <v>278</v>
      </c>
      <c r="U505" s="44">
        <v>66</v>
      </c>
      <c r="V505" s="45"/>
      <c r="W505" s="44">
        <v>154</v>
      </c>
      <c r="X505" s="44">
        <v>2</v>
      </c>
      <c r="Y505" s="44">
        <v>0</v>
      </c>
      <c r="Z505" s="44">
        <v>15</v>
      </c>
      <c r="AA505" s="44">
        <v>107</v>
      </c>
      <c r="AB505" s="44">
        <v>4</v>
      </c>
      <c r="AC505" s="44">
        <v>228</v>
      </c>
      <c r="AD505" s="44">
        <v>1</v>
      </c>
      <c r="AE505" s="45"/>
      <c r="AF505" s="44">
        <v>896</v>
      </c>
      <c r="AG505" s="45"/>
      <c r="AH505" s="45"/>
      <c r="AI505" s="45"/>
      <c r="AJ505" s="44">
        <v>159</v>
      </c>
      <c r="AK505" s="45"/>
      <c r="AL505" s="45"/>
      <c r="AM505" s="45"/>
      <c r="AN505" s="44">
        <v>0</v>
      </c>
      <c r="AO505" s="45"/>
      <c r="AP505" s="44">
        <v>0</v>
      </c>
      <c r="AQ505" s="45"/>
      <c r="AR505" s="45"/>
      <c r="AS505" s="45"/>
      <c r="AT505" s="44">
        <v>20</v>
      </c>
    </row>
    <row r="506" spans="1:46"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row>
    <row r="507" spans="1:46" s="1" customFormat="1" ht="20.100000000000001" customHeight="1" x14ac:dyDescent="0.25">
      <c r="A507" s="3"/>
      <c r="B507" s="49" t="s">
        <v>299</v>
      </c>
      <c r="C507" s="50"/>
      <c r="D507" s="50"/>
      <c r="E507" s="5"/>
      <c r="F507" s="51">
        <v>152</v>
      </c>
      <c r="G507" s="52"/>
      <c r="H507" s="52"/>
      <c r="I507" s="52"/>
      <c r="J507" s="51">
        <v>889</v>
      </c>
      <c r="K507" s="51">
        <v>12</v>
      </c>
      <c r="L507" s="51">
        <v>2</v>
      </c>
      <c r="M507" s="52"/>
      <c r="N507" s="51">
        <v>903</v>
      </c>
      <c r="O507" s="52"/>
      <c r="P507" s="52"/>
      <c r="Q507" s="52"/>
      <c r="R507" s="51">
        <v>0</v>
      </c>
      <c r="S507" s="51">
        <v>41</v>
      </c>
      <c r="T507" s="51">
        <v>278</v>
      </c>
      <c r="U507" s="51">
        <v>66</v>
      </c>
      <c r="V507" s="52"/>
      <c r="W507" s="51">
        <v>154</v>
      </c>
      <c r="X507" s="51">
        <v>2</v>
      </c>
      <c r="Y507" s="51">
        <v>0</v>
      </c>
      <c r="Z507" s="51">
        <v>15</v>
      </c>
      <c r="AA507" s="51">
        <v>107</v>
      </c>
      <c r="AB507" s="51">
        <v>4</v>
      </c>
      <c r="AC507" s="51">
        <v>228</v>
      </c>
      <c r="AD507" s="51">
        <v>1</v>
      </c>
      <c r="AE507" s="52"/>
      <c r="AF507" s="51">
        <v>896</v>
      </c>
      <c r="AG507" s="52"/>
      <c r="AH507" s="52"/>
      <c r="AI507" s="52"/>
      <c r="AJ507" s="51">
        <v>159</v>
      </c>
      <c r="AK507" s="52"/>
      <c r="AL507" s="52"/>
      <c r="AM507" s="52"/>
      <c r="AN507" s="51">
        <v>0</v>
      </c>
      <c r="AO507" s="52"/>
      <c r="AP507" s="51">
        <v>0</v>
      </c>
      <c r="AQ507" s="52"/>
      <c r="AR507" s="52"/>
      <c r="AS507" s="52"/>
      <c r="AT507" s="51">
        <v>20</v>
      </c>
    </row>
    <row r="508" spans="1:46"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spans="1:46"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spans="1:46"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spans="1:46" ht="20.100000000000001" customHeight="1" x14ac:dyDescent="0.2">
      <c r="D511" s="2" t="s">
        <v>124</v>
      </c>
      <c r="F511" s="37">
        <v>61</v>
      </c>
      <c r="G511" s="37"/>
      <c r="H511" s="37"/>
      <c r="I511" s="37"/>
      <c r="J511" s="37">
        <v>393</v>
      </c>
      <c r="K511" s="37">
        <v>1</v>
      </c>
      <c r="L511" s="37">
        <v>0</v>
      </c>
      <c r="M511" s="37"/>
      <c r="N511" s="37">
        <v>394</v>
      </c>
      <c r="O511" s="37"/>
      <c r="P511" s="37"/>
      <c r="Q511" s="37"/>
      <c r="R511" s="37">
        <v>0</v>
      </c>
      <c r="S511" s="37">
        <v>2</v>
      </c>
      <c r="T511" s="37">
        <v>32</v>
      </c>
      <c r="U511" s="37">
        <v>7</v>
      </c>
      <c r="V511" s="37"/>
      <c r="W511" s="37">
        <v>124</v>
      </c>
      <c r="X511" s="37">
        <v>1</v>
      </c>
      <c r="Y511" s="37">
        <v>0</v>
      </c>
      <c r="Z511" s="37">
        <v>23</v>
      </c>
      <c r="AA511" s="37">
        <v>22</v>
      </c>
      <c r="AB511" s="37">
        <v>0</v>
      </c>
      <c r="AC511" s="37">
        <v>169</v>
      </c>
      <c r="AD511" s="37">
        <v>1</v>
      </c>
      <c r="AE511" s="37"/>
      <c r="AF511" s="37">
        <v>381</v>
      </c>
      <c r="AG511" s="37"/>
      <c r="AH511" s="37"/>
      <c r="AI511" s="37"/>
      <c r="AJ511" s="37">
        <v>74</v>
      </c>
      <c r="AK511" s="37"/>
      <c r="AL511" s="37"/>
      <c r="AM511" s="37"/>
      <c r="AN511" s="37">
        <v>0</v>
      </c>
      <c r="AO511" s="37"/>
      <c r="AP511" s="37">
        <v>0</v>
      </c>
      <c r="AQ511" s="37"/>
      <c r="AR511" s="37"/>
      <c r="AS511" s="37"/>
      <c r="AT511" s="37">
        <v>0</v>
      </c>
    </row>
    <row r="512" spans="1:46" ht="20.100000000000001" customHeight="1" x14ac:dyDescent="0.2">
      <c r="D512" s="38" t="s">
        <v>99</v>
      </c>
      <c r="F512" s="39">
        <v>65</v>
      </c>
      <c r="G512" s="40"/>
      <c r="H512" s="40"/>
      <c r="I512" s="40"/>
      <c r="J512" s="39">
        <v>387</v>
      </c>
      <c r="K512" s="39">
        <v>0</v>
      </c>
      <c r="L512" s="39">
        <v>5</v>
      </c>
      <c r="M512" s="40"/>
      <c r="N512" s="39">
        <v>392</v>
      </c>
      <c r="O512" s="40"/>
      <c r="P512" s="40"/>
      <c r="Q512" s="40"/>
      <c r="R512" s="39">
        <v>0</v>
      </c>
      <c r="S512" s="39">
        <v>3</v>
      </c>
      <c r="T512" s="39">
        <v>9</v>
      </c>
      <c r="U512" s="39">
        <v>17</v>
      </c>
      <c r="V512" s="40"/>
      <c r="W512" s="39">
        <v>127</v>
      </c>
      <c r="X512" s="39">
        <v>1</v>
      </c>
      <c r="Y512" s="39">
        <v>0</v>
      </c>
      <c r="Z512" s="39">
        <v>40</v>
      </c>
      <c r="AA512" s="39">
        <v>5</v>
      </c>
      <c r="AB512" s="39">
        <v>1</v>
      </c>
      <c r="AC512" s="39">
        <v>158</v>
      </c>
      <c r="AD512" s="39">
        <v>0</v>
      </c>
      <c r="AE512" s="40"/>
      <c r="AF512" s="39">
        <v>361</v>
      </c>
      <c r="AG512" s="40"/>
      <c r="AH512" s="40"/>
      <c r="AI512" s="40"/>
      <c r="AJ512" s="39">
        <v>96</v>
      </c>
      <c r="AK512" s="40"/>
      <c r="AL512" s="40"/>
      <c r="AM512" s="40"/>
      <c r="AN512" s="39">
        <v>0</v>
      </c>
      <c r="AO512" s="40"/>
      <c r="AP512" s="39">
        <v>0</v>
      </c>
      <c r="AQ512" s="40"/>
      <c r="AR512" s="40"/>
      <c r="AS512" s="40"/>
      <c r="AT512" s="39">
        <v>0</v>
      </c>
    </row>
    <row r="513" spans="1:46" ht="20.100000000000001" customHeight="1" x14ac:dyDescent="0.2">
      <c r="D513" s="2" t="s">
        <v>100</v>
      </c>
      <c r="F513" s="37">
        <v>79</v>
      </c>
      <c r="G513" s="37"/>
      <c r="H513" s="37"/>
      <c r="I513" s="37"/>
      <c r="J513" s="37">
        <v>371</v>
      </c>
      <c r="K513" s="37">
        <v>5</v>
      </c>
      <c r="L513" s="37">
        <v>1</v>
      </c>
      <c r="M513" s="37"/>
      <c r="N513" s="37">
        <v>377</v>
      </c>
      <c r="O513" s="37"/>
      <c r="P513" s="37"/>
      <c r="Q513" s="37"/>
      <c r="R513" s="37">
        <v>0</v>
      </c>
      <c r="S513" s="37">
        <v>0</v>
      </c>
      <c r="T513" s="37">
        <v>46</v>
      </c>
      <c r="U513" s="37">
        <v>10</v>
      </c>
      <c r="V513" s="37"/>
      <c r="W513" s="37">
        <v>74</v>
      </c>
      <c r="X513" s="37">
        <v>1</v>
      </c>
      <c r="Y513" s="37">
        <v>0</v>
      </c>
      <c r="Z513" s="37">
        <v>20</v>
      </c>
      <c r="AA513" s="37">
        <v>21</v>
      </c>
      <c r="AB513" s="37">
        <v>1</v>
      </c>
      <c r="AC513" s="37">
        <v>192</v>
      </c>
      <c r="AD513" s="37">
        <v>0</v>
      </c>
      <c r="AE513" s="37"/>
      <c r="AF513" s="37">
        <v>365</v>
      </c>
      <c r="AG513" s="37"/>
      <c r="AH513" s="37"/>
      <c r="AI513" s="37"/>
      <c r="AJ513" s="37">
        <v>91</v>
      </c>
      <c r="AK513" s="37"/>
      <c r="AL513" s="37"/>
      <c r="AM513" s="37"/>
      <c r="AN513" s="37">
        <v>0</v>
      </c>
      <c r="AO513" s="37"/>
      <c r="AP513" s="37">
        <v>0</v>
      </c>
      <c r="AQ513" s="37"/>
      <c r="AR513" s="37"/>
      <c r="AS513" s="37"/>
      <c r="AT513" s="37">
        <v>0</v>
      </c>
    </row>
    <row r="514" spans="1:46" ht="20.100000000000001" customHeight="1" x14ac:dyDescent="0.2">
      <c r="D514" s="38" t="s">
        <v>101</v>
      </c>
      <c r="F514" s="39">
        <v>18</v>
      </c>
      <c r="G514" s="40"/>
      <c r="H514" s="40"/>
      <c r="I514" s="40"/>
      <c r="J514" s="39">
        <v>137</v>
      </c>
      <c r="K514" s="39">
        <v>0</v>
      </c>
      <c r="L514" s="39">
        <v>2</v>
      </c>
      <c r="M514" s="40"/>
      <c r="N514" s="39">
        <v>139</v>
      </c>
      <c r="O514" s="40"/>
      <c r="P514" s="40"/>
      <c r="Q514" s="40"/>
      <c r="R514" s="39">
        <v>0</v>
      </c>
      <c r="S514" s="39">
        <v>0</v>
      </c>
      <c r="T514" s="39">
        <v>9</v>
      </c>
      <c r="U514" s="39">
        <v>3</v>
      </c>
      <c r="V514" s="40"/>
      <c r="W514" s="39">
        <v>52</v>
      </c>
      <c r="X514" s="39">
        <v>0</v>
      </c>
      <c r="Y514" s="39">
        <v>0</v>
      </c>
      <c r="Z514" s="39">
        <v>10</v>
      </c>
      <c r="AA514" s="39">
        <v>5</v>
      </c>
      <c r="AB514" s="39">
        <v>0</v>
      </c>
      <c r="AC514" s="39">
        <v>61</v>
      </c>
      <c r="AD514" s="39">
        <v>1</v>
      </c>
      <c r="AE514" s="40"/>
      <c r="AF514" s="39">
        <v>141</v>
      </c>
      <c r="AG514" s="40"/>
      <c r="AH514" s="40"/>
      <c r="AI514" s="40"/>
      <c r="AJ514" s="39">
        <v>16</v>
      </c>
      <c r="AK514" s="40"/>
      <c r="AL514" s="40"/>
      <c r="AM514" s="40"/>
      <c r="AN514" s="39">
        <v>0</v>
      </c>
      <c r="AO514" s="40"/>
      <c r="AP514" s="39">
        <v>0</v>
      </c>
      <c r="AQ514" s="40"/>
      <c r="AR514" s="40"/>
      <c r="AS514" s="40"/>
      <c r="AT514" s="39">
        <v>0</v>
      </c>
    </row>
    <row r="515" spans="1:46" ht="20.100000000000001" customHeight="1" x14ac:dyDescent="0.2">
      <c r="D515" s="2" t="s">
        <v>115</v>
      </c>
      <c r="F515" s="37">
        <v>27</v>
      </c>
      <c r="G515" s="37"/>
      <c r="H515" s="37"/>
      <c r="I515" s="37"/>
      <c r="J515" s="37">
        <v>142</v>
      </c>
      <c r="K515" s="37">
        <v>0</v>
      </c>
      <c r="L515" s="37">
        <v>0</v>
      </c>
      <c r="M515" s="37"/>
      <c r="N515" s="37">
        <v>142</v>
      </c>
      <c r="O515" s="37"/>
      <c r="P515" s="37"/>
      <c r="Q515" s="37"/>
      <c r="R515" s="37">
        <v>0</v>
      </c>
      <c r="S515" s="37">
        <v>0</v>
      </c>
      <c r="T515" s="37">
        <v>13</v>
      </c>
      <c r="U515" s="37">
        <v>2</v>
      </c>
      <c r="V515" s="37"/>
      <c r="W515" s="37">
        <v>66</v>
      </c>
      <c r="X515" s="37">
        <v>1</v>
      </c>
      <c r="Y515" s="37">
        <v>0</v>
      </c>
      <c r="Z515" s="37">
        <v>2</v>
      </c>
      <c r="AA515" s="37">
        <v>1</v>
      </c>
      <c r="AB515" s="37">
        <v>2</v>
      </c>
      <c r="AC515" s="37">
        <v>60</v>
      </c>
      <c r="AD515" s="37">
        <v>0</v>
      </c>
      <c r="AE515" s="37"/>
      <c r="AF515" s="37">
        <v>147</v>
      </c>
      <c r="AG515" s="37"/>
      <c r="AH515" s="37"/>
      <c r="AI515" s="37"/>
      <c r="AJ515" s="37">
        <v>22</v>
      </c>
      <c r="AK515" s="37"/>
      <c r="AL515" s="37"/>
      <c r="AM515" s="37"/>
      <c r="AN515" s="37">
        <v>0</v>
      </c>
      <c r="AO515" s="37"/>
      <c r="AP515" s="37">
        <v>0</v>
      </c>
      <c r="AQ515" s="37"/>
      <c r="AR515" s="37"/>
      <c r="AS515" s="37"/>
      <c r="AT515" s="37">
        <v>0</v>
      </c>
    </row>
    <row r="516" spans="1:46" ht="20.100000000000001" customHeight="1" x14ac:dyDescent="0.2">
      <c r="D516" s="38" t="s">
        <v>116</v>
      </c>
      <c r="F516" s="39">
        <v>33</v>
      </c>
      <c r="G516" s="40"/>
      <c r="H516" s="40"/>
      <c r="I516" s="40"/>
      <c r="J516" s="39">
        <v>139</v>
      </c>
      <c r="K516" s="39">
        <v>0</v>
      </c>
      <c r="L516" s="39">
        <v>2</v>
      </c>
      <c r="M516" s="40"/>
      <c r="N516" s="39">
        <v>141</v>
      </c>
      <c r="O516" s="40"/>
      <c r="P516" s="40"/>
      <c r="Q516" s="40"/>
      <c r="R516" s="39">
        <v>0</v>
      </c>
      <c r="S516" s="39">
        <v>1</v>
      </c>
      <c r="T516" s="39">
        <v>10</v>
      </c>
      <c r="U516" s="39">
        <v>5</v>
      </c>
      <c r="V516" s="40"/>
      <c r="W516" s="39">
        <v>68</v>
      </c>
      <c r="X516" s="39">
        <v>0</v>
      </c>
      <c r="Y516" s="39">
        <v>1</v>
      </c>
      <c r="Z516" s="39">
        <v>3</v>
      </c>
      <c r="AA516" s="39">
        <v>5</v>
      </c>
      <c r="AB516" s="39">
        <v>1</v>
      </c>
      <c r="AC516" s="39">
        <v>54</v>
      </c>
      <c r="AD516" s="39">
        <v>0</v>
      </c>
      <c r="AE516" s="40"/>
      <c r="AF516" s="39">
        <v>148</v>
      </c>
      <c r="AG516" s="40"/>
      <c r="AH516" s="40"/>
      <c r="AI516" s="40"/>
      <c r="AJ516" s="39">
        <v>26</v>
      </c>
      <c r="AK516" s="40"/>
      <c r="AL516" s="40"/>
      <c r="AM516" s="40"/>
      <c r="AN516" s="39">
        <v>0</v>
      </c>
      <c r="AO516" s="40"/>
      <c r="AP516" s="39">
        <v>0</v>
      </c>
      <c r="AQ516" s="40"/>
      <c r="AR516" s="40"/>
      <c r="AS516" s="40"/>
      <c r="AT516" s="39">
        <v>0</v>
      </c>
    </row>
    <row r="517" spans="1:46" ht="20.100000000000001" customHeight="1" x14ac:dyDescent="0.2">
      <c r="D517" s="2" t="s">
        <v>117</v>
      </c>
      <c r="F517" s="37">
        <v>24</v>
      </c>
      <c r="G517" s="37"/>
      <c r="H517" s="37"/>
      <c r="I517" s="37"/>
      <c r="J517" s="37">
        <v>138</v>
      </c>
      <c r="K517" s="37">
        <v>1</v>
      </c>
      <c r="L517" s="37">
        <v>1</v>
      </c>
      <c r="M517" s="37"/>
      <c r="N517" s="37">
        <v>140</v>
      </c>
      <c r="O517" s="37"/>
      <c r="P517" s="37"/>
      <c r="Q517" s="37"/>
      <c r="R517" s="37">
        <v>0</v>
      </c>
      <c r="S517" s="37">
        <v>0</v>
      </c>
      <c r="T517" s="37">
        <v>25</v>
      </c>
      <c r="U517" s="37">
        <v>1</v>
      </c>
      <c r="V517" s="37"/>
      <c r="W517" s="37">
        <v>64</v>
      </c>
      <c r="X517" s="37">
        <v>0</v>
      </c>
      <c r="Y517" s="37">
        <v>0</v>
      </c>
      <c r="Z517" s="37">
        <v>5</v>
      </c>
      <c r="AA517" s="37">
        <v>5</v>
      </c>
      <c r="AB517" s="37">
        <v>1</v>
      </c>
      <c r="AC517" s="37">
        <v>42</v>
      </c>
      <c r="AD517" s="37">
        <v>1</v>
      </c>
      <c r="AE517" s="37"/>
      <c r="AF517" s="37">
        <v>144</v>
      </c>
      <c r="AG517" s="37"/>
      <c r="AH517" s="37"/>
      <c r="AI517" s="37"/>
      <c r="AJ517" s="37">
        <v>20</v>
      </c>
      <c r="AK517" s="37"/>
      <c r="AL517" s="37"/>
      <c r="AM517" s="37"/>
      <c r="AN517" s="37">
        <v>0</v>
      </c>
      <c r="AO517" s="37"/>
      <c r="AP517" s="37">
        <v>0</v>
      </c>
      <c r="AQ517" s="37"/>
      <c r="AR517" s="37"/>
      <c r="AS517" s="37"/>
      <c r="AT517" s="37">
        <v>0</v>
      </c>
    </row>
    <row r="518" spans="1:46" ht="20.100000000000001" customHeight="1" x14ac:dyDescent="0.2">
      <c r="D518" s="38" t="s">
        <v>105</v>
      </c>
      <c r="F518" s="39">
        <v>36</v>
      </c>
      <c r="G518" s="40"/>
      <c r="H518" s="40"/>
      <c r="I518" s="40"/>
      <c r="J518" s="39">
        <v>381</v>
      </c>
      <c r="K518" s="39">
        <v>1</v>
      </c>
      <c r="L518" s="39">
        <v>0</v>
      </c>
      <c r="M518" s="40"/>
      <c r="N518" s="39">
        <v>382</v>
      </c>
      <c r="O518" s="40"/>
      <c r="P518" s="40"/>
      <c r="Q518" s="40"/>
      <c r="R518" s="39">
        <v>0</v>
      </c>
      <c r="S518" s="39">
        <v>7</v>
      </c>
      <c r="T518" s="39">
        <v>28</v>
      </c>
      <c r="U518" s="39">
        <v>18</v>
      </c>
      <c r="V518" s="40"/>
      <c r="W518" s="39">
        <v>97</v>
      </c>
      <c r="X518" s="39">
        <v>3</v>
      </c>
      <c r="Y518" s="39">
        <v>2</v>
      </c>
      <c r="Z518" s="39">
        <v>18</v>
      </c>
      <c r="AA518" s="39">
        <v>47</v>
      </c>
      <c r="AB518" s="39">
        <v>25</v>
      </c>
      <c r="AC518" s="39">
        <v>111</v>
      </c>
      <c r="AD518" s="39">
        <v>1</v>
      </c>
      <c r="AE518" s="40"/>
      <c r="AF518" s="39">
        <v>357</v>
      </c>
      <c r="AG518" s="40"/>
      <c r="AH518" s="40"/>
      <c r="AI518" s="40"/>
      <c r="AJ518" s="39">
        <v>61</v>
      </c>
      <c r="AK518" s="40"/>
      <c r="AL518" s="40"/>
      <c r="AM518" s="40"/>
      <c r="AN518" s="39">
        <v>0</v>
      </c>
      <c r="AO518" s="40"/>
      <c r="AP518" s="39">
        <v>0</v>
      </c>
      <c r="AQ518" s="40"/>
      <c r="AR518" s="40"/>
      <c r="AS518" s="40"/>
      <c r="AT518" s="39">
        <v>0</v>
      </c>
    </row>
    <row r="519" spans="1:46" ht="20.100000000000001" customHeight="1" x14ac:dyDescent="0.2">
      <c r="D519" s="2" t="s">
        <v>106</v>
      </c>
      <c r="F519" s="37">
        <v>18</v>
      </c>
      <c r="G519" s="37"/>
      <c r="H519" s="37"/>
      <c r="I519" s="37"/>
      <c r="J519" s="37">
        <v>141</v>
      </c>
      <c r="K519" s="37">
        <v>0</v>
      </c>
      <c r="L519" s="37">
        <v>1</v>
      </c>
      <c r="M519" s="37"/>
      <c r="N519" s="37">
        <v>142</v>
      </c>
      <c r="O519" s="37"/>
      <c r="P519" s="37"/>
      <c r="Q519" s="37"/>
      <c r="R519" s="37">
        <v>0</v>
      </c>
      <c r="S519" s="37">
        <v>1</v>
      </c>
      <c r="T519" s="37">
        <v>0</v>
      </c>
      <c r="U519" s="37">
        <v>2</v>
      </c>
      <c r="V519" s="37"/>
      <c r="W519" s="37">
        <v>67</v>
      </c>
      <c r="X519" s="37">
        <v>0</v>
      </c>
      <c r="Y519" s="37">
        <v>0</v>
      </c>
      <c r="Z519" s="37">
        <v>13</v>
      </c>
      <c r="AA519" s="37">
        <v>8</v>
      </c>
      <c r="AB519" s="37">
        <v>0</v>
      </c>
      <c r="AC519" s="37">
        <v>57</v>
      </c>
      <c r="AD519" s="37">
        <v>0</v>
      </c>
      <c r="AE519" s="37"/>
      <c r="AF519" s="37">
        <v>148</v>
      </c>
      <c r="AG519" s="37"/>
      <c r="AH519" s="37"/>
      <c r="AI519" s="37"/>
      <c r="AJ519" s="37">
        <v>12</v>
      </c>
      <c r="AK519" s="37"/>
      <c r="AL519" s="37"/>
      <c r="AM519" s="37"/>
      <c r="AN519" s="37">
        <v>0</v>
      </c>
      <c r="AO519" s="37"/>
      <c r="AP519" s="37">
        <v>0</v>
      </c>
      <c r="AQ519" s="37"/>
      <c r="AR519" s="37"/>
      <c r="AS519" s="37"/>
      <c r="AT519" s="37">
        <v>0</v>
      </c>
    </row>
    <row r="520" spans="1:46" ht="20.100000000000001" customHeight="1" x14ac:dyDescent="0.2">
      <c r="D520" s="38" t="s">
        <v>118</v>
      </c>
      <c r="F520" s="39">
        <v>47</v>
      </c>
      <c r="G520" s="40"/>
      <c r="H520" s="40"/>
      <c r="I520" s="40"/>
      <c r="J520" s="39">
        <v>383</v>
      </c>
      <c r="K520" s="39">
        <v>0</v>
      </c>
      <c r="L520" s="39">
        <v>1</v>
      </c>
      <c r="M520" s="40"/>
      <c r="N520" s="39">
        <v>384</v>
      </c>
      <c r="O520" s="40"/>
      <c r="P520" s="40"/>
      <c r="Q520" s="40"/>
      <c r="R520" s="39">
        <v>0</v>
      </c>
      <c r="S520" s="39">
        <v>1</v>
      </c>
      <c r="T520" s="39">
        <v>22</v>
      </c>
      <c r="U520" s="39">
        <v>17</v>
      </c>
      <c r="V520" s="40"/>
      <c r="W520" s="39">
        <v>113</v>
      </c>
      <c r="X520" s="39">
        <v>1</v>
      </c>
      <c r="Y520" s="39">
        <v>0</v>
      </c>
      <c r="Z520" s="39">
        <v>55</v>
      </c>
      <c r="AA520" s="39">
        <v>21</v>
      </c>
      <c r="AB520" s="39">
        <v>4</v>
      </c>
      <c r="AC520" s="39">
        <v>152</v>
      </c>
      <c r="AD520" s="39">
        <v>0</v>
      </c>
      <c r="AE520" s="40"/>
      <c r="AF520" s="39">
        <v>386</v>
      </c>
      <c r="AG520" s="40"/>
      <c r="AH520" s="40"/>
      <c r="AI520" s="40"/>
      <c r="AJ520" s="39">
        <v>45</v>
      </c>
      <c r="AK520" s="40"/>
      <c r="AL520" s="40"/>
      <c r="AM520" s="40"/>
      <c r="AN520" s="39">
        <v>0</v>
      </c>
      <c r="AO520" s="40"/>
      <c r="AP520" s="39">
        <v>0</v>
      </c>
      <c r="AQ520" s="40"/>
      <c r="AR520" s="40"/>
      <c r="AS520" s="40"/>
      <c r="AT520" s="39">
        <v>0</v>
      </c>
    </row>
    <row r="521" spans="1:46"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spans="1:46" s="1" customFormat="1" ht="20.100000000000001" customHeight="1" x14ac:dyDescent="0.2">
      <c r="A522" s="3"/>
      <c r="B522" s="6"/>
      <c r="C522" s="42" t="s">
        <v>180</v>
      </c>
      <c r="D522" s="42"/>
      <c r="E522" s="5"/>
      <c r="F522" s="44">
        <v>408</v>
      </c>
      <c r="G522" s="45"/>
      <c r="H522" s="45"/>
      <c r="I522" s="45"/>
      <c r="J522" s="44">
        <v>2612</v>
      </c>
      <c r="K522" s="44">
        <v>8</v>
      </c>
      <c r="L522" s="44">
        <v>13</v>
      </c>
      <c r="M522" s="45"/>
      <c r="N522" s="44">
        <v>2633</v>
      </c>
      <c r="O522" s="45"/>
      <c r="P522" s="45"/>
      <c r="Q522" s="45"/>
      <c r="R522" s="44">
        <v>0</v>
      </c>
      <c r="S522" s="44">
        <v>15</v>
      </c>
      <c r="T522" s="44">
        <v>194</v>
      </c>
      <c r="U522" s="44">
        <v>82</v>
      </c>
      <c r="V522" s="45"/>
      <c r="W522" s="44">
        <v>852</v>
      </c>
      <c r="X522" s="44">
        <v>8</v>
      </c>
      <c r="Y522" s="44">
        <v>3</v>
      </c>
      <c r="Z522" s="44">
        <v>189</v>
      </c>
      <c r="AA522" s="44">
        <v>140</v>
      </c>
      <c r="AB522" s="44">
        <v>35</v>
      </c>
      <c r="AC522" s="44">
        <v>1056</v>
      </c>
      <c r="AD522" s="44">
        <v>4</v>
      </c>
      <c r="AE522" s="45"/>
      <c r="AF522" s="44">
        <v>2578</v>
      </c>
      <c r="AG522" s="45"/>
      <c r="AH522" s="45"/>
      <c r="AI522" s="45"/>
      <c r="AJ522" s="44">
        <v>463</v>
      </c>
      <c r="AK522" s="45"/>
      <c r="AL522" s="45"/>
      <c r="AM522" s="45"/>
      <c r="AN522" s="44">
        <v>0</v>
      </c>
      <c r="AO522" s="45"/>
      <c r="AP522" s="44">
        <v>0</v>
      </c>
      <c r="AQ522" s="45"/>
      <c r="AR522" s="45"/>
      <c r="AS522" s="45"/>
      <c r="AT522" s="44">
        <v>0</v>
      </c>
    </row>
    <row r="523" spans="1:46"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row>
    <row r="524" spans="1:46" s="1" customFormat="1" ht="20.100000000000001" customHeight="1" x14ac:dyDescent="0.25">
      <c r="A524" s="3"/>
      <c r="B524" s="49" t="s">
        <v>301</v>
      </c>
      <c r="C524" s="50"/>
      <c r="D524" s="50"/>
      <c r="E524" s="5"/>
      <c r="F524" s="51">
        <v>408</v>
      </c>
      <c r="G524" s="52"/>
      <c r="H524" s="52"/>
      <c r="I524" s="52"/>
      <c r="J524" s="51">
        <v>2612</v>
      </c>
      <c r="K524" s="51">
        <v>8</v>
      </c>
      <c r="L524" s="51">
        <v>13</v>
      </c>
      <c r="M524" s="52"/>
      <c r="N524" s="51">
        <v>2633</v>
      </c>
      <c r="O524" s="52"/>
      <c r="P524" s="52"/>
      <c r="Q524" s="52"/>
      <c r="R524" s="51">
        <v>0</v>
      </c>
      <c r="S524" s="51">
        <v>15</v>
      </c>
      <c r="T524" s="51">
        <v>194</v>
      </c>
      <c r="U524" s="51">
        <v>82</v>
      </c>
      <c r="V524" s="52"/>
      <c r="W524" s="51">
        <v>852</v>
      </c>
      <c r="X524" s="51">
        <v>8</v>
      </c>
      <c r="Y524" s="51">
        <v>3</v>
      </c>
      <c r="Z524" s="51">
        <v>189</v>
      </c>
      <c r="AA524" s="51">
        <v>140</v>
      </c>
      <c r="AB524" s="51">
        <v>35</v>
      </c>
      <c r="AC524" s="51">
        <v>1056</v>
      </c>
      <c r="AD524" s="51">
        <v>4</v>
      </c>
      <c r="AE524" s="52"/>
      <c r="AF524" s="51">
        <v>2578</v>
      </c>
      <c r="AG524" s="52"/>
      <c r="AH524" s="52"/>
      <c r="AI524" s="52"/>
      <c r="AJ524" s="51">
        <v>463</v>
      </c>
      <c r="AK524" s="52"/>
      <c r="AL524" s="52"/>
      <c r="AM524" s="52"/>
      <c r="AN524" s="51">
        <v>0</v>
      </c>
      <c r="AO524" s="52"/>
      <c r="AP524" s="51">
        <v>0</v>
      </c>
      <c r="AQ524" s="52"/>
      <c r="AR524" s="52"/>
      <c r="AS524" s="52"/>
      <c r="AT524" s="51">
        <v>0</v>
      </c>
    </row>
    <row r="525" spans="1:46"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spans="1:46"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spans="1:46"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spans="1:46" ht="20.100000000000001" customHeight="1" x14ac:dyDescent="0.2">
      <c r="D528" s="2" t="s">
        <v>98</v>
      </c>
      <c r="F528" s="37">
        <v>189</v>
      </c>
      <c r="G528" s="37"/>
      <c r="H528" s="37"/>
      <c r="I528" s="37"/>
      <c r="J528" s="37">
        <v>764</v>
      </c>
      <c r="K528" s="37">
        <v>2</v>
      </c>
      <c r="L528" s="37">
        <v>0</v>
      </c>
      <c r="M528" s="37"/>
      <c r="N528" s="37">
        <v>766</v>
      </c>
      <c r="O528" s="37"/>
      <c r="P528" s="37"/>
      <c r="Q528" s="37"/>
      <c r="R528" s="37">
        <v>24</v>
      </c>
      <c r="S528" s="37">
        <v>0</v>
      </c>
      <c r="T528" s="37">
        <v>33</v>
      </c>
      <c r="U528" s="37">
        <v>35</v>
      </c>
      <c r="V528" s="37"/>
      <c r="W528" s="37">
        <v>379</v>
      </c>
      <c r="X528" s="37">
        <v>0</v>
      </c>
      <c r="Y528" s="37">
        <v>0</v>
      </c>
      <c r="Z528" s="37">
        <v>22</v>
      </c>
      <c r="AA528" s="37">
        <v>12</v>
      </c>
      <c r="AB528" s="37">
        <v>3</v>
      </c>
      <c r="AC528" s="37">
        <v>266</v>
      </c>
      <c r="AD528" s="37">
        <v>1</v>
      </c>
      <c r="AE528" s="37"/>
      <c r="AF528" s="37">
        <v>775</v>
      </c>
      <c r="AG528" s="37"/>
      <c r="AH528" s="37"/>
      <c r="AI528" s="37"/>
      <c r="AJ528" s="37">
        <v>180</v>
      </c>
      <c r="AK528" s="37"/>
      <c r="AL528" s="37"/>
      <c r="AM528" s="37"/>
      <c r="AN528" s="37">
        <v>0</v>
      </c>
      <c r="AO528" s="37"/>
      <c r="AP528" s="37">
        <v>0</v>
      </c>
      <c r="AQ528" s="37"/>
      <c r="AR528" s="37"/>
      <c r="AS528" s="37"/>
      <c r="AT528" s="37">
        <v>56</v>
      </c>
    </row>
    <row r="529" spans="1:46" ht="20.100000000000001" customHeight="1" x14ac:dyDescent="0.2">
      <c r="D529" s="38" t="s">
        <v>99</v>
      </c>
      <c r="F529" s="39">
        <v>109</v>
      </c>
      <c r="G529" s="40"/>
      <c r="H529" s="40"/>
      <c r="I529" s="40"/>
      <c r="J529" s="39">
        <v>787</v>
      </c>
      <c r="K529" s="39">
        <v>3</v>
      </c>
      <c r="L529" s="39">
        <v>0</v>
      </c>
      <c r="M529" s="40"/>
      <c r="N529" s="39">
        <v>790</v>
      </c>
      <c r="O529" s="40"/>
      <c r="P529" s="40"/>
      <c r="Q529" s="40"/>
      <c r="R529" s="39">
        <v>8</v>
      </c>
      <c r="S529" s="39">
        <v>3</v>
      </c>
      <c r="T529" s="39">
        <v>48</v>
      </c>
      <c r="U529" s="39">
        <v>42</v>
      </c>
      <c r="V529" s="40"/>
      <c r="W529" s="39">
        <v>284</v>
      </c>
      <c r="X529" s="39">
        <v>0</v>
      </c>
      <c r="Y529" s="39">
        <v>0</v>
      </c>
      <c r="Z529" s="39">
        <v>33</v>
      </c>
      <c r="AA529" s="39">
        <v>24</v>
      </c>
      <c r="AB529" s="39">
        <v>1</v>
      </c>
      <c r="AC529" s="39">
        <v>416</v>
      </c>
      <c r="AD529" s="39">
        <v>0</v>
      </c>
      <c r="AE529" s="40"/>
      <c r="AF529" s="39">
        <v>859</v>
      </c>
      <c r="AG529" s="40"/>
      <c r="AH529" s="40"/>
      <c r="AI529" s="40"/>
      <c r="AJ529" s="39">
        <v>40</v>
      </c>
      <c r="AK529" s="40"/>
      <c r="AL529" s="40"/>
      <c r="AM529" s="40"/>
      <c r="AN529" s="39">
        <v>0</v>
      </c>
      <c r="AO529" s="40"/>
      <c r="AP529" s="39">
        <v>0</v>
      </c>
      <c r="AQ529" s="40"/>
      <c r="AR529" s="40"/>
      <c r="AS529" s="40"/>
      <c r="AT529" s="39">
        <v>14</v>
      </c>
    </row>
    <row r="530" spans="1:46" ht="20.100000000000001" customHeight="1" x14ac:dyDescent="0.2">
      <c r="D530" s="2" t="s">
        <v>113</v>
      </c>
      <c r="F530" s="37">
        <v>187</v>
      </c>
      <c r="G530" s="37"/>
      <c r="H530" s="37"/>
      <c r="I530" s="37"/>
      <c r="J530" s="37">
        <v>936</v>
      </c>
      <c r="K530" s="37">
        <v>3</v>
      </c>
      <c r="L530" s="37">
        <v>2</v>
      </c>
      <c r="M530" s="37"/>
      <c r="N530" s="37">
        <v>941</v>
      </c>
      <c r="O530" s="37"/>
      <c r="P530" s="37"/>
      <c r="Q530" s="37"/>
      <c r="R530" s="37">
        <v>0</v>
      </c>
      <c r="S530" s="37">
        <v>3</v>
      </c>
      <c r="T530" s="37">
        <v>28</v>
      </c>
      <c r="U530" s="37">
        <v>15</v>
      </c>
      <c r="V530" s="37"/>
      <c r="W530" s="37">
        <v>378</v>
      </c>
      <c r="X530" s="37">
        <v>2</v>
      </c>
      <c r="Y530" s="37">
        <v>0</v>
      </c>
      <c r="Z530" s="37">
        <v>39</v>
      </c>
      <c r="AA530" s="37">
        <v>28</v>
      </c>
      <c r="AB530" s="37">
        <v>2</v>
      </c>
      <c r="AC530" s="37">
        <v>431</v>
      </c>
      <c r="AD530" s="37">
        <v>0</v>
      </c>
      <c r="AE530" s="37"/>
      <c r="AF530" s="37">
        <v>926</v>
      </c>
      <c r="AG530" s="37"/>
      <c r="AH530" s="37"/>
      <c r="AI530" s="37"/>
      <c r="AJ530" s="37">
        <v>202</v>
      </c>
      <c r="AK530" s="37"/>
      <c r="AL530" s="37"/>
      <c r="AM530" s="37"/>
      <c r="AN530" s="37">
        <v>0</v>
      </c>
      <c r="AO530" s="37"/>
      <c r="AP530" s="37">
        <v>0</v>
      </c>
      <c r="AQ530" s="37"/>
      <c r="AR530" s="37"/>
      <c r="AS530" s="37"/>
      <c r="AT530" s="37">
        <v>64</v>
      </c>
    </row>
    <row r="531" spans="1:46" ht="20.100000000000001" customHeight="1" x14ac:dyDescent="0.2">
      <c r="D531" s="38" t="s">
        <v>101</v>
      </c>
      <c r="F531" s="39">
        <v>130</v>
      </c>
      <c r="G531" s="40"/>
      <c r="H531" s="40"/>
      <c r="I531" s="40"/>
      <c r="J531" s="39">
        <v>1020</v>
      </c>
      <c r="K531" s="39">
        <v>7</v>
      </c>
      <c r="L531" s="39">
        <v>0</v>
      </c>
      <c r="M531" s="40"/>
      <c r="N531" s="39">
        <v>1027</v>
      </c>
      <c r="O531" s="40"/>
      <c r="P531" s="40"/>
      <c r="Q531" s="40"/>
      <c r="R531" s="39">
        <v>1</v>
      </c>
      <c r="S531" s="39">
        <v>2</v>
      </c>
      <c r="T531" s="39">
        <v>23</v>
      </c>
      <c r="U531" s="39">
        <v>34</v>
      </c>
      <c r="V531" s="40"/>
      <c r="W531" s="39">
        <v>484</v>
      </c>
      <c r="X531" s="39">
        <v>7</v>
      </c>
      <c r="Y531" s="39">
        <v>0</v>
      </c>
      <c r="Z531" s="39">
        <v>30</v>
      </c>
      <c r="AA531" s="39">
        <v>34</v>
      </c>
      <c r="AB531" s="39">
        <v>6</v>
      </c>
      <c r="AC531" s="39">
        <v>380</v>
      </c>
      <c r="AD531" s="39">
        <v>0</v>
      </c>
      <c r="AE531" s="40"/>
      <c r="AF531" s="39">
        <v>1001</v>
      </c>
      <c r="AG531" s="40"/>
      <c r="AH531" s="40"/>
      <c r="AI531" s="40"/>
      <c r="AJ531" s="39">
        <v>156</v>
      </c>
      <c r="AK531" s="40"/>
      <c r="AL531" s="40"/>
      <c r="AM531" s="40"/>
      <c r="AN531" s="39">
        <v>0</v>
      </c>
      <c r="AO531" s="40"/>
      <c r="AP531" s="39">
        <v>0</v>
      </c>
      <c r="AQ531" s="40"/>
      <c r="AR531" s="40"/>
      <c r="AS531" s="40"/>
      <c r="AT531" s="39">
        <v>80</v>
      </c>
    </row>
    <row r="532" spans="1:46" ht="20.100000000000001" customHeight="1" x14ac:dyDescent="0.2">
      <c r="D532" s="2" t="s">
        <v>372</v>
      </c>
      <c r="F532" s="37">
        <v>179</v>
      </c>
      <c r="G532" s="37"/>
      <c r="H532" s="37"/>
      <c r="I532" s="37"/>
      <c r="J532" s="37">
        <v>937</v>
      </c>
      <c r="K532" s="37">
        <v>10</v>
      </c>
      <c r="L532" s="37">
        <v>2</v>
      </c>
      <c r="M532" s="37"/>
      <c r="N532" s="37">
        <v>949</v>
      </c>
      <c r="O532" s="37"/>
      <c r="P532" s="37"/>
      <c r="Q532" s="37"/>
      <c r="R532" s="37">
        <v>0</v>
      </c>
      <c r="S532" s="37">
        <v>4</v>
      </c>
      <c r="T532" s="37">
        <v>44</v>
      </c>
      <c r="U532" s="37">
        <v>13</v>
      </c>
      <c r="V532" s="37"/>
      <c r="W532" s="37">
        <v>447</v>
      </c>
      <c r="X532" s="37">
        <v>0</v>
      </c>
      <c r="Y532" s="37">
        <v>1</v>
      </c>
      <c r="Z532" s="37">
        <v>26</v>
      </c>
      <c r="AA532" s="37">
        <v>22</v>
      </c>
      <c r="AB532" s="37">
        <v>3</v>
      </c>
      <c r="AC532" s="37">
        <v>408</v>
      </c>
      <c r="AD532" s="37">
        <v>0</v>
      </c>
      <c r="AE532" s="37"/>
      <c r="AF532" s="37">
        <v>968</v>
      </c>
      <c r="AG532" s="37"/>
      <c r="AH532" s="37"/>
      <c r="AI532" s="37"/>
      <c r="AJ532" s="37">
        <v>161</v>
      </c>
      <c r="AK532" s="37"/>
      <c r="AL532" s="37"/>
      <c r="AM532" s="37"/>
      <c r="AN532" s="37">
        <v>0</v>
      </c>
      <c r="AO532" s="37"/>
      <c r="AP532" s="37">
        <v>0</v>
      </c>
      <c r="AQ532" s="37"/>
      <c r="AR532" s="37"/>
      <c r="AS532" s="37"/>
      <c r="AT532" s="37">
        <v>61</v>
      </c>
    </row>
    <row r="533" spans="1:46" ht="20.100000000000001" customHeight="1" x14ac:dyDescent="0.2">
      <c r="D533" s="38" t="s">
        <v>116</v>
      </c>
      <c r="F533" s="39">
        <v>118</v>
      </c>
      <c r="G533" s="40"/>
      <c r="H533" s="40"/>
      <c r="I533" s="40"/>
      <c r="J533" s="39">
        <v>930</v>
      </c>
      <c r="K533" s="39">
        <v>7</v>
      </c>
      <c r="L533" s="39">
        <v>0</v>
      </c>
      <c r="M533" s="40"/>
      <c r="N533" s="39">
        <v>937</v>
      </c>
      <c r="O533" s="40"/>
      <c r="P533" s="40"/>
      <c r="Q533" s="40"/>
      <c r="R533" s="39">
        <v>0</v>
      </c>
      <c r="S533" s="39">
        <v>3</v>
      </c>
      <c r="T533" s="39">
        <v>34</v>
      </c>
      <c r="U533" s="39">
        <v>30</v>
      </c>
      <c r="V533" s="40"/>
      <c r="W533" s="39">
        <v>404</v>
      </c>
      <c r="X533" s="39">
        <v>0</v>
      </c>
      <c r="Y533" s="39">
        <v>0</v>
      </c>
      <c r="Z533" s="39">
        <v>20</v>
      </c>
      <c r="AA533" s="39">
        <v>24</v>
      </c>
      <c r="AB533" s="39">
        <v>2</v>
      </c>
      <c r="AC533" s="39">
        <v>370</v>
      </c>
      <c r="AD533" s="39">
        <v>0</v>
      </c>
      <c r="AE533" s="40"/>
      <c r="AF533" s="39">
        <v>887</v>
      </c>
      <c r="AG533" s="40"/>
      <c r="AH533" s="40"/>
      <c r="AI533" s="40"/>
      <c r="AJ533" s="39">
        <v>168</v>
      </c>
      <c r="AK533" s="40"/>
      <c r="AL533" s="40"/>
      <c r="AM533" s="40"/>
      <c r="AN533" s="39">
        <v>0</v>
      </c>
      <c r="AO533" s="40"/>
      <c r="AP533" s="39">
        <v>0</v>
      </c>
      <c r="AQ533" s="40"/>
      <c r="AR533" s="40"/>
      <c r="AS533" s="40"/>
      <c r="AT533" s="39">
        <v>0</v>
      </c>
    </row>
    <row r="534" spans="1:46" ht="20.100000000000001" customHeight="1" x14ac:dyDescent="0.2">
      <c r="D534" s="2" t="s">
        <v>117</v>
      </c>
      <c r="F534" s="37">
        <v>155</v>
      </c>
      <c r="G534" s="37"/>
      <c r="H534" s="37"/>
      <c r="I534" s="37"/>
      <c r="J534" s="37">
        <v>895</v>
      </c>
      <c r="K534" s="37">
        <v>7</v>
      </c>
      <c r="L534" s="37">
        <v>3</v>
      </c>
      <c r="M534" s="37"/>
      <c r="N534" s="37">
        <v>905</v>
      </c>
      <c r="O534" s="37"/>
      <c r="P534" s="37"/>
      <c r="Q534" s="37"/>
      <c r="R534" s="37">
        <v>0</v>
      </c>
      <c r="S534" s="37">
        <v>3</v>
      </c>
      <c r="T534" s="37">
        <v>54</v>
      </c>
      <c r="U534" s="37">
        <v>28</v>
      </c>
      <c r="V534" s="37"/>
      <c r="W534" s="37">
        <v>314</v>
      </c>
      <c r="X534" s="37">
        <v>0</v>
      </c>
      <c r="Y534" s="37">
        <v>0</v>
      </c>
      <c r="Z534" s="37">
        <v>18</v>
      </c>
      <c r="AA534" s="37">
        <v>19</v>
      </c>
      <c r="AB534" s="37">
        <v>1</v>
      </c>
      <c r="AC534" s="37">
        <v>481</v>
      </c>
      <c r="AD534" s="37">
        <v>1</v>
      </c>
      <c r="AE534" s="37"/>
      <c r="AF534" s="37">
        <v>919</v>
      </c>
      <c r="AG534" s="37"/>
      <c r="AH534" s="37"/>
      <c r="AI534" s="37"/>
      <c r="AJ534" s="37">
        <v>141</v>
      </c>
      <c r="AK534" s="37"/>
      <c r="AL534" s="37"/>
      <c r="AM534" s="37"/>
      <c r="AN534" s="37">
        <v>0</v>
      </c>
      <c r="AO534" s="37"/>
      <c r="AP534" s="37">
        <v>0</v>
      </c>
      <c r="AQ534" s="37"/>
      <c r="AR534" s="37"/>
      <c r="AS534" s="37"/>
      <c r="AT534" s="37">
        <v>0</v>
      </c>
    </row>
    <row r="535" spans="1:46" ht="20.100000000000001" customHeight="1" x14ac:dyDescent="0.2">
      <c r="D535" s="38" t="s">
        <v>105</v>
      </c>
      <c r="F535" s="39">
        <v>239</v>
      </c>
      <c r="G535" s="40"/>
      <c r="H535" s="40"/>
      <c r="I535" s="40"/>
      <c r="J535" s="39">
        <v>866</v>
      </c>
      <c r="K535" s="39">
        <v>8</v>
      </c>
      <c r="L535" s="39">
        <v>2</v>
      </c>
      <c r="M535" s="40"/>
      <c r="N535" s="39">
        <v>876</v>
      </c>
      <c r="O535" s="40"/>
      <c r="P535" s="40"/>
      <c r="Q535" s="40"/>
      <c r="R535" s="39">
        <v>0</v>
      </c>
      <c r="S535" s="39">
        <v>3</v>
      </c>
      <c r="T535" s="39">
        <v>39</v>
      </c>
      <c r="U535" s="39">
        <v>30</v>
      </c>
      <c r="V535" s="40"/>
      <c r="W535" s="39">
        <v>345</v>
      </c>
      <c r="X535" s="39">
        <v>0</v>
      </c>
      <c r="Y535" s="39">
        <v>1</v>
      </c>
      <c r="Z535" s="39">
        <v>23</v>
      </c>
      <c r="AA535" s="39">
        <v>39</v>
      </c>
      <c r="AB535" s="39">
        <v>4</v>
      </c>
      <c r="AC535" s="39">
        <v>427</v>
      </c>
      <c r="AD535" s="39">
        <v>0</v>
      </c>
      <c r="AE535" s="40"/>
      <c r="AF535" s="39">
        <v>911</v>
      </c>
      <c r="AG535" s="40"/>
      <c r="AH535" s="40"/>
      <c r="AI535" s="40"/>
      <c r="AJ535" s="39">
        <v>204</v>
      </c>
      <c r="AK535" s="40"/>
      <c r="AL535" s="40"/>
      <c r="AM535" s="40"/>
      <c r="AN535" s="39">
        <v>0</v>
      </c>
      <c r="AO535" s="40"/>
      <c r="AP535" s="39">
        <v>0</v>
      </c>
      <c r="AQ535" s="40"/>
      <c r="AR535" s="40"/>
      <c r="AS535" s="40"/>
      <c r="AT535" s="39">
        <v>5</v>
      </c>
    </row>
    <row r="536" spans="1:46"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spans="1:46" s="1" customFormat="1" ht="20.100000000000001" customHeight="1" x14ac:dyDescent="0.2">
      <c r="A537" s="3"/>
      <c r="B537" s="6"/>
      <c r="C537" s="42" t="s">
        <v>180</v>
      </c>
      <c r="D537" s="42"/>
      <c r="E537" s="5"/>
      <c r="F537" s="44">
        <v>1306</v>
      </c>
      <c r="G537" s="45"/>
      <c r="H537" s="45"/>
      <c r="I537" s="45"/>
      <c r="J537" s="44">
        <v>7135</v>
      </c>
      <c r="K537" s="44">
        <v>47</v>
      </c>
      <c r="L537" s="44">
        <v>9</v>
      </c>
      <c r="M537" s="45"/>
      <c r="N537" s="44">
        <v>7191</v>
      </c>
      <c r="O537" s="45"/>
      <c r="P537" s="45"/>
      <c r="Q537" s="45"/>
      <c r="R537" s="44">
        <v>33</v>
      </c>
      <c r="S537" s="44">
        <v>21</v>
      </c>
      <c r="T537" s="44">
        <v>303</v>
      </c>
      <c r="U537" s="44">
        <v>227</v>
      </c>
      <c r="V537" s="45"/>
      <c r="W537" s="44">
        <v>3035</v>
      </c>
      <c r="X537" s="44">
        <v>9</v>
      </c>
      <c r="Y537" s="44">
        <v>2</v>
      </c>
      <c r="Z537" s="44">
        <v>211</v>
      </c>
      <c r="AA537" s="44">
        <v>202</v>
      </c>
      <c r="AB537" s="44">
        <v>22</v>
      </c>
      <c r="AC537" s="44">
        <v>3179</v>
      </c>
      <c r="AD537" s="44">
        <v>2</v>
      </c>
      <c r="AE537" s="45"/>
      <c r="AF537" s="44">
        <v>7246</v>
      </c>
      <c r="AG537" s="45"/>
      <c r="AH537" s="45"/>
      <c r="AI537" s="45"/>
      <c r="AJ537" s="44">
        <v>1252</v>
      </c>
      <c r="AK537" s="45"/>
      <c r="AL537" s="45"/>
      <c r="AM537" s="45"/>
      <c r="AN537" s="44">
        <v>0</v>
      </c>
      <c r="AO537" s="45"/>
      <c r="AP537" s="44">
        <v>0</v>
      </c>
      <c r="AQ537" s="45"/>
      <c r="AR537" s="45"/>
      <c r="AS537" s="45"/>
      <c r="AT537" s="44">
        <v>280</v>
      </c>
    </row>
    <row r="538" spans="1:46"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row>
    <row r="539" spans="1:46" s="1" customFormat="1" ht="20.100000000000001" customHeight="1" x14ac:dyDescent="0.25">
      <c r="A539" s="3"/>
      <c r="B539" s="49" t="s">
        <v>303</v>
      </c>
      <c r="C539" s="50"/>
      <c r="D539" s="50"/>
      <c r="E539" s="5"/>
      <c r="F539" s="51">
        <v>1306</v>
      </c>
      <c r="G539" s="52"/>
      <c r="H539" s="52"/>
      <c r="I539" s="52"/>
      <c r="J539" s="51">
        <v>7135</v>
      </c>
      <c r="K539" s="51">
        <v>47</v>
      </c>
      <c r="L539" s="51">
        <v>9</v>
      </c>
      <c r="M539" s="52"/>
      <c r="N539" s="51">
        <v>7191</v>
      </c>
      <c r="O539" s="52"/>
      <c r="P539" s="52"/>
      <c r="Q539" s="52"/>
      <c r="R539" s="51">
        <v>33</v>
      </c>
      <c r="S539" s="51">
        <v>21</v>
      </c>
      <c r="T539" s="51">
        <v>303</v>
      </c>
      <c r="U539" s="51">
        <v>227</v>
      </c>
      <c r="V539" s="52"/>
      <c r="W539" s="51">
        <v>3035</v>
      </c>
      <c r="X539" s="51">
        <v>9</v>
      </c>
      <c r="Y539" s="51">
        <v>2</v>
      </c>
      <c r="Z539" s="51">
        <v>211</v>
      </c>
      <c r="AA539" s="51">
        <v>202</v>
      </c>
      <c r="AB539" s="51">
        <v>22</v>
      </c>
      <c r="AC539" s="51">
        <v>3179</v>
      </c>
      <c r="AD539" s="51">
        <v>2</v>
      </c>
      <c r="AE539" s="52"/>
      <c r="AF539" s="51">
        <v>7246</v>
      </c>
      <c r="AG539" s="52"/>
      <c r="AH539" s="52"/>
      <c r="AI539" s="52"/>
      <c r="AJ539" s="51">
        <v>1252</v>
      </c>
      <c r="AK539" s="52"/>
      <c r="AL539" s="52"/>
      <c r="AM539" s="52"/>
      <c r="AN539" s="51">
        <v>0</v>
      </c>
      <c r="AO539" s="52"/>
      <c r="AP539" s="51">
        <v>0</v>
      </c>
      <c r="AQ539" s="52"/>
      <c r="AR539" s="52"/>
      <c r="AS539" s="52"/>
      <c r="AT539" s="51">
        <v>280</v>
      </c>
    </row>
    <row r="540" spans="1:46"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spans="1:46"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spans="1:46"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spans="1:46" ht="20.100000000000001" customHeight="1" x14ac:dyDescent="0.2">
      <c r="D543" s="2" t="s">
        <v>98</v>
      </c>
      <c r="F543" s="37">
        <v>150</v>
      </c>
      <c r="G543" s="37"/>
      <c r="H543" s="37"/>
      <c r="I543" s="37"/>
      <c r="J543" s="37">
        <v>1372</v>
      </c>
      <c r="K543" s="37">
        <v>0</v>
      </c>
      <c r="L543" s="37">
        <v>3</v>
      </c>
      <c r="M543" s="37"/>
      <c r="N543" s="37">
        <v>1375</v>
      </c>
      <c r="O543" s="37"/>
      <c r="P543" s="37"/>
      <c r="Q543" s="37"/>
      <c r="R543" s="37">
        <v>0</v>
      </c>
      <c r="S543" s="37">
        <v>5</v>
      </c>
      <c r="T543" s="37">
        <v>25</v>
      </c>
      <c r="U543" s="37">
        <v>8</v>
      </c>
      <c r="V543" s="37"/>
      <c r="W543" s="37">
        <v>394</v>
      </c>
      <c r="X543" s="37">
        <v>48</v>
      </c>
      <c r="Y543" s="37">
        <v>5</v>
      </c>
      <c r="Z543" s="37">
        <v>184</v>
      </c>
      <c r="AA543" s="37">
        <v>136</v>
      </c>
      <c r="AB543" s="37">
        <v>17</v>
      </c>
      <c r="AC543" s="37">
        <v>503</v>
      </c>
      <c r="AD543" s="37">
        <v>1</v>
      </c>
      <c r="AE543" s="37"/>
      <c r="AF543" s="37">
        <v>1326</v>
      </c>
      <c r="AG543" s="37"/>
      <c r="AH543" s="37"/>
      <c r="AI543" s="37"/>
      <c r="AJ543" s="37">
        <v>199</v>
      </c>
      <c r="AK543" s="37"/>
      <c r="AL543" s="37"/>
      <c r="AM543" s="37"/>
      <c r="AN543" s="37">
        <v>0</v>
      </c>
      <c r="AO543" s="37"/>
      <c r="AP543" s="37">
        <v>0</v>
      </c>
      <c r="AQ543" s="37"/>
      <c r="AR543" s="37"/>
      <c r="AS543" s="37"/>
      <c r="AT543" s="37">
        <v>0</v>
      </c>
    </row>
    <row r="544" spans="1:46" ht="20.100000000000001" customHeight="1" x14ac:dyDescent="0.2">
      <c r="D544" s="38" t="s">
        <v>173</v>
      </c>
      <c r="F544" s="39">
        <v>129</v>
      </c>
      <c r="G544" s="40"/>
      <c r="H544" s="40"/>
      <c r="I544" s="40"/>
      <c r="J544" s="39">
        <v>1390</v>
      </c>
      <c r="K544" s="39">
        <v>0</v>
      </c>
      <c r="L544" s="39">
        <v>8</v>
      </c>
      <c r="M544" s="40"/>
      <c r="N544" s="39">
        <v>1398</v>
      </c>
      <c r="O544" s="40"/>
      <c r="P544" s="40"/>
      <c r="Q544" s="40"/>
      <c r="R544" s="39">
        <v>0</v>
      </c>
      <c r="S544" s="39">
        <v>11</v>
      </c>
      <c r="T544" s="39">
        <v>68</v>
      </c>
      <c r="U544" s="39">
        <v>13</v>
      </c>
      <c r="V544" s="40"/>
      <c r="W544" s="39">
        <v>310</v>
      </c>
      <c r="X544" s="39">
        <v>0</v>
      </c>
      <c r="Y544" s="39">
        <v>1</v>
      </c>
      <c r="Z544" s="39">
        <v>254</v>
      </c>
      <c r="AA544" s="39">
        <v>26</v>
      </c>
      <c r="AB544" s="39">
        <v>8</v>
      </c>
      <c r="AC544" s="39">
        <v>636</v>
      </c>
      <c r="AD544" s="39">
        <v>0</v>
      </c>
      <c r="AE544" s="40"/>
      <c r="AF544" s="39">
        <v>1327</v>
      </c>
      <c r="AG544" s="40"/>
      <c r="AH544" s="40"/>
      <c r="AI544" s="40"/>
      <c r="AJ544" s="39">
        <v>200</v>
      </c>
      <c r="AK544" s="40"/>
      <c r="AL544" s="40"/>
      <c r="AM544" s="40"/>
      <c r="AN544" s="39">
        <v>0</v>
      </c>
      <c r="AO544" s="40"/>
      <c r="AP544" s="39">
        <v>0</v>
      </c>
      <c r="AQ544" s="40"/>
      <c r="AR544" s="40"/>
      <c r="AS544" s="40"/>
      <c r="AT544" s="39">
        <v>0</v>
      </c>
    </row>
    <row r="545" spans="1:46" ht="20.100000000000001" customHeight="1" x14ac:dyDescent="0.2">
      <c r="D545" s="2" t="s">
        <v>113</v>
      </c>
      <c r="F545" s="37">
        <v>10</v>
      </c>
      <c r="G545" s="37"/>
      <c r="H545" s="37"/>
      <c r="I545" s="37"/>
      <c r="J545" s="37">
        <v>129</v>
      </c>
      <c r="K545" s="37">
        <v>0</v>
      </c>
      <c r="L545" s="37">
        <v>1</v>
      </c>
      <c r="M545" s="37"/>
      <c r="N545" s="37">
        <v>130</v>
      </c>
      <c r="O545" s="37"/>
      <c r="P545" s="37"/>
      <c r="Q545" s="37"/>
      <c r="R545" s="37">
        <v>0</v>
      </c>
      <c r="S545" s="37">
        <v>1</v>
      </c>
      <c r="T545" s="37">
        <v>8</v>
      </c>
      <c r="U545" s="37">
        <v>9</v>
      </c>
      <c r="V545" s="37"/>
      <c r="W545" s="37">
        <v>12</v>
      </c>
      <c r="X545" s="37">
        <v>0</v>
      </c>
      <c r="Y545" s="37">
        <v>0</v>
      </c>
      <c r="Z545" s="37">
        <v>0</v>
      </c>
      <c r="AA545" s="37">
        <v>8</v>
      </c>
      <c r="AB545" s="37">
        <v>1</v>
      </c>
      <c r="AC545" s="37">
        <v>74</v>
      </c>
      <c r="AD545" s="37">
        <v>0</v>
      </c>
      <c r="AE545" s="37"/>
      <c r="AF545" s="37">
        <v>113</v>
      </c>
      <c r="AG545" s="37"/>
      <c r="AH545" s="37"/>
      <c r="AI545" s="37"/>
      <c r="AJ545" s="37">
        <v>27</v>
      </c>
      <c r="AK545" s="37"/>
      <c r="AL545" s="37"/>
      <c r="AM545" s="37"/>
      <c r="AN545" s="37">
        <v>0</v>
      </c>
      <c r="AO545" s="37"/>
      <c r="AP545" s="37">
        <v>0</v>
      </c>
      <c r="AQ545" s="37"/>
      <c r="AR545" s="37"/>
      <c r="AS545" s="37"/>
      <c r="AT545" s="37">
        <v>0</v>
      </c>
    </row>
    <row r="546" spans="1:46" ht="20.100000000000001" customHeight="1" x14ac:dyDescent="0.2">
      <c r="D546" s="38" t="s">
        <v>101</v>
      </c>
      <c r="F546" s="39">
        <v>10</v>
      </c>
      <c r="G546" s="40"/>
      <c r="H546" s="40"/>
      <c r="I546" s="40"/>
      <c r="J546" s="39">
        <v>130</v>
      </c>
      <c r="K546" s="39">
        <v>0</v>
      </c>
      <c r="L546" s="39">
        <v>1</v>
      </c>
      <c r="M546" s="40"/>
      <c r="N546" s="39">
        <v>131</v>
      </c>
      <c r="O546" s="40"/>
      <c r="P546" s="40"/>
      <c r="Q546" s="40"/>
      <c r="R546" s="39">
        <v>0</v>
      </c>
      <c r="S546" s="39">
        <v>3</v>
      </c>
      <c r="T546" s="39">
        <v>10</v>
      </c>
      <c r="U546" s="39">
        <v>4</v>
      </c>
      <c r="V546" s="40"/>
      <c r="W546" s="39">
        <v>21</v>
      </c>
      <c r="X546" s="39">
        <v>3</v>
      </c>
      <c r="Y546" s="39">
        <v>1</v>
      </c>
      <c r="Z546" s="39">
        <v>7</v>
      </c>
      <c r="AA546" s="39">
        <v>11</v>
      </c>
      <c r="AB546" s="39">
        <v>2</v>
      </c>
      <c r="AC546" s="39">
        <v>58</v>
      </c>
      <c r="AD546" s="39">
        <v>0</v>
      </c>
      <c r="AE546" s="40"/>
      <c r="AF546" s="39">
        <v>120</v>
      </c>
      <c r="AG546" s="40"/>
      <c r="AH546" s="40"/>
      <c r="AI546" s="40"/>
      <c r="AJ546" s="39">
        <v>20</v>
      </c>
      <c r="AK546" s="40"/>
      <c r="AL546" s="40"/>
      <c r="AM546" s="40"/>
      <c r="AN546" s="39">
        <v>0</v>
      </c>
      <c r="AO546" s="40"/>
      <c r="AP546" s="39">
        <v>1</v>
      </c>
      <c r="AQ546" s="40"/>
      <c r="AR546" s="40"/>
      <c r="AS546" s="40"/>
      <c r="AT546" s="39">
        <v>0</v>
      </c>
    </row>
    <row r="547" spans="1:46" ht="20.100000000000001" customHeight="1" x14ac:dyDescent="0.2">
      <c r="D547" s="2" t="s">
        <v>117</v>
      </c>
      <c r="F547" s="37">
        <v>69</v>
      </c>
      <c r="G547" s="37"/>
      <c r="H547" s="37"/>
      <c r="I547" s="37"/>
      <c r="J547" s="37">
        <v>347</v>
      </c>
      <c r="K547" s="37">
        <v>3</v>
      </c>
      <c r="L547" s="37">
        <v>0</v>
      </c>
      <c r="M547" s="37"/>
      <c r="N547" s="37">
        <v>350</v>
      </c>
      <c r="O547" s="37"/>
      <c r="P547" s="37"/>
      <c r="Q547" s="37"/>
      <c r="R547" s="37">
        <v>0</v>
      </c>
      <c r="S547" s="37">
        <v>6</v>
      </c>
      <c r="T547" s="37">
        <v>33</v>
      </c>
      <c r="U547" s="37">
        <v>14</v>
      </c>
      <c r="V547" s="37"/>
      <c r="W547" s="37">
        <v>78</v>
      </c>
      <c r="X547" s="37">
        <v>4</v>
      </c>
      <c r="Y547" s="37">
        <v>2</v>
      </c>
      <c r="Z547" s="37">
        <v>16</v>
      </c>
      <c r="AA547" s="37">
        <v>18</v>
      </c>
      <c r="AB547" s="37">
        <v>9</v>
      </c>
      <c r="AC547" s="37">
        <v>178</v>
      </c>
      <c r="AD547" s="37">
        <v>0</v>
      </c>
      <c r="AE547" s="37"/>
      <c r="AF547" s="37">
        <v>358</v>
      </c>
      <c r="AG547" s="37"/>
      <c r="AH547" s="37"/>
      <c r="AI547" s="37"/>
      <c r="AJ547" s="37">
        <v>61</v>
      </c>
      <c r="AK547" s="37"/>
      <c r="AL547" s="37"/>
      <c r="AM547" s="37"/>
      <c r="AN547" s="37">
        <v>0</v>
      </c>
      <c r="AO547" s="37"/>
      <c r="AP547" s="37">
        <v>0</v>
      </c>
      <c r="AQ547" s="37"/>
      <c r="AR547" s="37"/>
      <c r="AS547" s="37"/>
      <c r="AT547" s="37">
        <v>0</v>
      </c>
    </row>
    <row r="548" spans="1:46" ht="20.100000000000001" customHeight="1" x14ac:dyDescent="0.2">
      <c r="D548" s="38" t="s">
        <v>105</v>
      </c>
      <c r="F548" s="39">
        <v>38</v>
      </c>
      <c r="G548" s="40"/>
      <c r="H548" s="40"/>
      <c r="I548" s="40"/>
      <c r="J548" s="39">
        <v>359</v>
      </c>
      <c r="K548" s="39">
        <v>3</v>
      </c>
      <c r="L548" s="39">
        <v>5</v>
      </c>
      <c r="M548" s="40"/>
      <c r="N548" s="39">
        <v>367</v>
      </c>
      <c r="O548" s="40"/>
      <c r="P548" s="40"/>
      <c r="Q548" s="40"/>
      <c r="R548" s="39">
        <v>0</v>
      </c>
      <c r="S548" s="39">
        <v>1</v>
      </c>
      <c r="T548" s="39">
        <v>27</v>
      </c>
      <c r="U548" s="39">
        <v>7</v>
      </c>
      <c r="V548" s="40"/>
      <c r="W548" s="39">
        <v>84</v>
      </c>
      <c r="X548" s="39">
        <v>1</v>
      </c>
      <c r="Y548" s="39">
        <v>1</v>
      </c>
      <c r="Z548" s="39">
        <v>7</v>
      </c>
      <c r="AA548" s="39">
        <v>29</v>
      </c>
      <c r="AB548" s="39">
        <v>3</v>
      </c>
      <c r="AC548" s="39">
        <v>187</v>
      </c>
      <c r="AD548" s="39">
        <v>0</v>
      </c>
      <c r="AE548" s="40"/>
      <c r="AF548" s="39">
        <v>347</v>
      </c>
      <c r="AG548" s="40"/>
      <c r="AH548" s="40"/>
      <c r="AI548" s="40"/>
      <c r="AJ548" s="39">
        <v>58</v>
      </c>
      <c r="AK548" s="40"/>
      <c r="AL548" s="40"/>
      <c r="AM548" s="40"/>
      <c r="AN548" s="39">
        <v>0</v>
      </c>
      <c r="AO548" s="40"/>
      <c r="AP548" s="39">
        <v>0</v>
      </c>
      <c r="AQ548" s="40"/>
      <c r="AR548" s="40"/>
      <c r="AS548" s="40"/>
      <c r="AT548" s="39">
        <v>0</v>
      </c>
    </row>
    <row r="549" spans="1:46" ht="20.100000000000001" customHeight="1" x14ac:dyDescent="0.2">
      <c r="D549" s="2" t="s">
        <v>106</v>
      </c>
      <c r="F549" s="37">
        <v>59</v>
      </c>
      <c r="G549" s="37"/>
      <c r="H549" s="37"/>
      <c r="I549" s="37"/>
      <c r="J549" s="37">
        <v>542</v>
      </c>
      <c r="K549" s="37">
        <v>3</v>
      </c>
      <c r="L549" s="37">
        <v>0</v>
      </c>
      <c r="M549" s="37"/>
      <c r="N549" s="37">
        <v>545</v>
      </c>
      <c r="O549" s="37"/>
      <c r="P549" s="37"/>
      <c r="Q549" s="37"/>
      <c r="R549" s="37">
        <v>0</v>
      </c>
      <c r="S549" s="37">
        <v>8</v>
      </c>
      <c r="T549" s="37">
        <v>58</v>
      </c>
      <c r="U549" s="37">
        <v>12</v>
      </c>
      <c r="V549" s="37"/>
      <c r="W549" s="37">
        <v>146</v>
      </c>
      <c r="X549" s="37">
        <v>1</v>
      </c>
      <c r="Y549" s="37">
        <v>3</v>
      </c>
      <c r="Z549" s="37">
        <v>25</v>
      </c>
      <c r="AA549" s="37">
        <v>37</v>
      </c>
      <c r="AB549" s="37">
        <v>16</v>
      </c>
      <c r="AC549" s="37">
        <v>200</v>
      </c>
      <c r="AD549" s="37">
        <v>1</v>
      </c>
      <c r="AE549" s="37"/>
      <c r="AF549" s="37">
        <v>507</v>
      </c>
      <c r="AG549" s="37"/>
      <c r="AH549" s="37"/>
      <c r="AI549" s="37"/>
      <c r="AJ549" s="37">
        <v>97</v>
      </c>
      <c r="AK549" s="37"/>
      <c r="AL549" s="37"/>
      <c r="AM549" s="37"/>
      <c r="AN549" s="37">
        <v>0</v>
      </c>
      <c r="AO549" s="37"/>
      <c r="AP549" s="37">
        <v>0</v>
      </c>
      <c r="AQ549" s="37"/>
      <c r="AR549" s="37"/>
      <c r="AS549" s="37"/>
      <c r="AT549" s="37">
        <v>0</v>
      </c>
    </row>
    <row r="550" spans="1:46" ht="20.100000000000001" customHeight="1" x14ac:dyDescent="0.2">
      <c r="D550" s="38" t="s">
        <v>118</v>
      </c>
      <c r="F550" s="39">
        <v>116</v>
      </c>
      <c r="G550" s="40"/>
      <c r="H550" s="40"/>
      <c r="I550" s="40"/>
      <c r="J550" s="39">
        <v>523</v>
      </c>
      <c r="K550" s="39">
        <v>0</v>
      </c>
      <c r="L550" s="39">
        <v>2</v>
      </c>
      <c r="M550" s="40"/>
      <c r="N550" s="39">
        <v>525</v>
      </c>
      <c r="O550" s="40"/>
      <c r="P550" s="40"/>
      <c r="Q550" s="40"/>
      <c r="R550" s="39">
        <v>2</v>
      </c>
      <c r="S550" s="39">
        <v>3</v>
      </c>
      <c r="T550" s="39">
        <v>67</v>
      </c>
      <c r="U550" s="39">
        <v>12</v>
      </c>
      <c r="V550" s="40"/>
      <c r="W550" s="39">
        <v>199</v>
      </c>
      <c r="X550" s="39">
        <v>0</v>
      </c>
      <c r="Y550" s="39">
        <v>0</v>
      </c>
      <c r="Z550" s="39">
        <v>26</v>
      </c>
      <c r="AA550" s="39">
        <v>13</v>
      </c>
      <c r="AB550" s="39">
        <v>2</v>
      </c>
      <c r="AC550" s="39">
        <v>224</v>
      </c>
      <c r="AD550" s="39">
        <v>0</v>
      </c>
      <c r="AE550" s="40"/>
      <c r="AF550" s="39">
        <v>548</v>
      </c>
      <c r="AG550" s="40"/>
      <c r="AH550" s="40"/>
      <c r="AI550" s="40"/>
      <c r="AJ550" s="39">
        <v>93</v>
      </c>
      <c r="AK550" s="40"/>
      <c r="AL550" s="40"/>
      <c r="AM550" s="40"/>
      <c r="AN550" s="39">
        <v>0</v>
      </c>
      <c r="AO550" s="40"/>
      <c r="AP550" s="39">
        <v>0</v>
      </c>
      <c r="AQ550" s="40"/>
      <c r="AR550" s="40"/>
      <c r="AS550" s="40"/>
      <c r="AT550" s="39">
        <v>40</v>
      </c>
    </row>
    <row r="551" spans="1:46" ht="20.100000000000001" customHeight="1" x14ac:dyDescent="0.2">
      <c r="D551" s="2" t="s">
        <v>305</v>
      </c>
      <c r="F551" s="37">
        <v>156</v>
      </c>
      <c r="G551" s="37"/>
      <c r="H551" s="37"/>
      <c r="I551" s="37"/>
      <c r="J551" s="37">
        <v>1363</v>
      </c>
      <c r="K551" s="37">
        <v>4</v>
      </c>
      <c r="L551" s="37">
        <v>6</v>
      </c>
      <c r="M551" s="37"/>
      <c r="N551" s="37">
        <v>1373</v>
      </c>
      <c r="O551" s="37"/>
      <c r="P551" s="37"/>
      <c r="Q551" s="37"/>
      <c r="R551" s="37">
        <v>15</v>
      </c>
      <c r="S551" s="37">
        <v>8</v>
      </c>
      <c r="T551" s="37">
        <v>43</v>
      </c>
      <c r="U551" s="37">
        <v>15</v>
      </c>
      <c r="V551" s="37"/>
      <c r="W551" s="37">
        <v>264</v>
      </c>
      <c r="X551" s="37">
        <v>0</v>
      </c>
      <c r="Y551" s="37">
        <v>0</v>
      </c>
      <c r="Z551" s="37">
        <v>79</v>
      </c>
      <c r="AA551" s="37">
        <v>97</v>
      </c>
      <c r="AB551" s="37">
        <v>40</v>
      </c>
      <c r="AC551" s="37">
        <v>738</v>
      </c>
      <c r="AD551" s="37">
        <v>0</v>
      </c>
      <c r="AE551" s="37"/>
      <c r="AF551" s="37">
        <v>1299</v>
      </c>
      <c r="AG551" s="37"/>
      <c r="AH551" s="37"/>
      <c r="AI551" s="37"/>
      <c r="AJ551" s="37">
        <v>230</v>
      </c>
      <c r="AK551" s="37"/>
      <c r="AL551" s="37"/>
      <c r="AM551" s="37"/>
      <c r="AN551" s="37">
        <v>0</v>
      </c>
      <c r="AO551" s="37"/>
      <c r="AP551" s="37">
        <v>0</v>
      </c>
      <c r="AQ551" s="37"/>
      <c r="AR551" s="37"/>
      <c r="AS551" s="37"/>
      <c r="AT551" s="37">
        <v>0</v>
      </c>
    </row>
    <row r="552" spans="1:46"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spans="1:46" s="1" customFormat="1" ht="20.100000000000001" customHeight="1" x14ac:dyDescent="0.2">
      <c r="A553" s="3"/>
      <c r="B553" s="6"/>
      <c r="C553" s="42" t="s">
        <v>180</v>
      </c>
      <c r="D553" s="42"/>
      <c r="E553" s="5"/>
      <c r="F553" s="44">
        <v>737</v>
      </c>
      <c r="G553" s="45"/>
      <c r="H553" s="45"/>
      <c r="I553" s="45"/>
      <c r="J553" s="44">
        <v>6155</v>
      </c>
      <c r="K553" s="44">
        <v>13</v>
      </c>
      <c r="L553" s="44">
        <v>26</v>
      </c>
      <c r="M553" s="45"/>
      <c r="N553" s="44">
        <v>6194</v>
      </c>
      <c r="O553" s="45"/>
      <c r="P553" s="45"/>
      <c r="Q553" s="45"/>
      <c r="R553" s="44">
        <v>17</v>
      </c>
      <c r="S553" s="44">
        <v>46</v>
      </c>
      <c r="T553" s="44">
        <v>339</v>
      </c>
      <c r="U553" s="44">
        <v>94</v>
      </c>
      <c r="V553" s="45"/>
      <c r="W553" s="44">
        <v>1508</v>
      </c>
      <c r="X553" s="44">
        <v>57</v>
      </c>
      <c r="Y553" s="44">
        <v>13</v>
      </c>
      <c r="Z553" s="44">
        <v>598</v>
      </c>
      <c r="AA553" s="44">
        <v>375</v>
      </c>
      <c r="AB553" s="44">
        <v>98</v>
      </c>
      <c r="AC553" s="44">
        <v>2798</v>
      </c>
      <c r="AD553" s="44">
        <v>2</v>
      </c>
      <c r="AE553" s="45"/>
      <c r="AF553" s="44">
        <v>5945</v>
      </c>
      <c r="AG553" s="45"/>
      <c r="AH553" s="45"/>
      <c r="AI553" s="45"/>
      <c r="AJ553" s="44">
        <v>985</v>
      </c>
      <c r="AK553" s="45"/>
      <c r="AL553" s="45"/>
      <c r="AM553" s="45"/>
      <c r="AN553" s="44">
        <v>0</v>
      </c>
      <c r="AO553" s="45"/>
      <c r="AP553" s="44">
        <v>1</v>
      </c>
      <c r="AQ553" s="45"/>
      <c r="AR553" s="45"/>
      <c r="AS553" s="45"/>
      <c r="AT553" s="44">
        <v>40</v>
      </c>
    </row>
    <row r="554" spans="1:46"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row>
    <row r="555" spans="1:46"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row>
    <row r="556" spans="1:46" s="1" customFormat="1" ht="20.100000000000001" customHeight="1" x14ac:dyDescent="0.2">
      <c r="A556" s="3"/>
      <c r="B556" s="6"/>
      <c r="C556" s="3"/>
      <c r="D556" s="41" t="s">
        <v>98</v>
      </c>
      <c r="E556" s="5"/>
      <c r="F556" s="37">
        <v>25</v>
      </c>
      <c r="G556" s="37"/>
      <c r="H556" s="37"/>
      <c r="I556" s="37"/>
      <c r="J556" s="37">
        <v>172</v>
      </c>
      <c r="K556" s="37">
        <v>0</v>
      </c>
      <c r="L556" s="37">
        <v>2</v>
      </c>
      <c r="M556" s="37"/>
      <c r="N556" s="37">
        <v>174</v>
      </c>
      <c r="O556" s="37"/>
      <c r="P556" s="37"/>
      <c r="Q556" s="37"/>
      <c r="R556" s="37">
        <v>0</v>
      </c>
      <c r="S556" s="37">
        <v>0</v>
      </c>
      <c r="T556" s="37">
        <v>19</v>
      </c>
      <c r="U556" s="37">
        <v>4</v>
      </c>
      <c r="V556" s="37"/>
      <c r="W556" s="37">
        <v>41</v>
      </c>
      <c r="X556" s="37">
        <v>0</v>
      </c>
      <c r="Y556" s="37">
        <v>0</v>
      </c>
      <c r="Z556" s="37">
        <v>5</v>
      </c>
      <c r="AA556" s="37">
        <v>5</v>
      </c>
      <c r="AB556" s="37">
        <v>2</v>
      </c>
      <c r="AC556" s="37">
        <v>75</v>
      </c>
      <c r="AD556" s="37">
        <v>0</v>
      </c>
      <c r="AE556" s="37"/>
      <c r="AF556" s="37">
        <v>151</v>
      </c>
      <c r="AG556" s="37"/>
      <c r="AH556" s="37"/>
      <c r="AI556" s="37"/>
      <c r="AJ556" s="37">
        <v>48</v>
      </c>
      <c r="AK556" s="37"/>
      <c r="AL556" s="37"/>
      <c r="AM556" s="37"/>
      <c r="AN556" s="37">
        <v>0</v>
      </c>
      <c r="AO556" s="37"/>
      <c r="AP556" s="37">
        <v>0</v>
      </c>
      <c r="AQ556" s="37"/>
      <c r="AR556" s="37"/>
      <c r="AS556" s="37"/>
      <c r="AT556" s="37">
        <v>15</v>
      </c>
    </row>
    <row r="557" spans="1:46"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row>
    <row r="558" spans="1:46" s="1" customFormat="1" ht="20.100000000000001" customHeight="1" x14ac:dyDescent="0.2">
      <c r="A558" s="3"/>
      <c r="B558" s="6"/>
      <c r="C558" s="42" t="s">
        <v>171</v>
      </c>
      <c r="D558" s="42"/>
      <c r="E558" s="5"/>
      <c r="F558" s="44">
        <v>25</v>
      </c>
      <c r="G558" s="45"/>
      <c r="H558" s="45"/>
      <c r="I558" s="45"/>
      <c r="J558" s="44">
        <v>172</v>
      </c>
      <c r="K558" s="44">
        <v>0</v>
      </c>
      <c r="L558" s="44">
        <v>2</v>
      </c>
      <c r="M558" s="45"/>
      <c r="N558" s="44">
        <v>174</v>
      </c>
      <c r="O558" s="45"/>
      <c r="P558" s="45"/>
      <c r="Q558" s="45"/>
      <c r="R558" s="44">
        <v>0</v>
      </c>
      <c r="S558" s="44">
        <v>0</v>
      </c>
      <c r="T558" s="44">
        <v>19</v>
      </c>
      <c r="U558" s="44">
        <v>4</v>
      </c>
      <c r="V558" s="45"/>
      <c r="W558" s="44">
        <v>41</v>
      </c>
      <c r="X558" s="44">
        <v>0</v>
      </c>
      <c r="Y558" s="44">
        <v>0</v>
      </c>
      <c r="Z558" s="44">
        <v>5</v>
      </c>
      <c r="AA558" s="44">
        <v>5</v>
      </c>
      <c r="AB558" s="44">
        <v>2</v>
      </c>
      <c r="AC558" s="44">
        <v>75</v>
      </c>
      <c r="AD558" s="44">
        <v>0</v>
      </c>
      <c r="AE558" s="45"/>
      <c r="AF558" s="44">
        <v>151</v>
      </c>
      <c r="AG558" s="45"/>
      <c r="AH558" s="45"/>
      <c r="AI558" s="45"/>
      <c r="AJ558" s="44">
        <v>48</v>
      </c>
      <c r="AK558" s="45"/>
      <c r="AL558" s="45"/>
      <c r="AM558" s="45"/>
      <c r="AN558" s="44">
        <v>0</v>
      </c>
      <c r="AO558" s="45"/>
      <c r="AP558" s="44">
        <v>0</v>
      </c>
      <c r="AQ558" s="45"/>
      <c r="AR558" s="45"/>
      <c r="AS558" s="45"/>
      <c r="AT558" s="44">
        <v>15</v>
      </c>
    </row>
    <row r="559" spans="1:46"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row>
    <row r="560" spans="1:46"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row>
    <row r="561" spans="1:46" s="1" customFormat="1" ht="20.100000000000001" customHeight="1" x14ac:dyDescent="0.2">
      <c r="A561" s="3"/>
      <c r="B561" s="6"/>
      <c r="C561" s="3"/>
      <c r="D561" s="2" t="s">
        <v>306</v>
      </c>
      <c r="E561" s="5"/>
      <c r="F561" s="37">
        <v>0</v>
      </c>
      <c r="G561" s="37"/>
      <c r="H561" s="37"/>
      <c r="I561" s="37"/>
      <c r="J561" s="37">
        <v>0</v>
      </c>
      <c r="K561" s="37">
        <v>0</v>
      </c>
      <c r="L561" s="37">
        <v>0</v>
      </c>
      <c r="M561" s="37"/>
      <c r="N561" s="37">
        <v>0</v>
      </c>
      <c r="O561" s="37"/>
      <c r="P561" s="37"/>
      <c r="Q561" s="37"/>
      <c r="R561" s="37">
        <v>0</v>
      </c>
      <c r="S561" s="37">
        <v>0</v>
      </c>
      <c r="T561" s="37">
        <v>0</v>
      </c>
      <c r="U561" s="37">
        <v>0</v>
      </c>
      <c r="V561" s="37"/>
      <c r="W561" s="37">
        <v>0</v>
      </c>
      <c r="X561" s="37">
        <v>0</v>
      </c>
      <c r="Y561" s="37">
        <v>0</v>
      </c>
      <c r="Z561" s="37">
        <v>0</v>
      </c>
      <c r="AA561" s="37">
        <v>0</v>
      </c>
      <c r="AB561" s="37">
        <v>0</v>
      </c>
      <c r="AC561" s="37">
        <v>0</v>
      </c>
      <c r="AD561" s="37">
        <v>0</v>
      </c>
      <c r="AE561" s="37"/>
      <c r="AF561" s="37">
        <v>0</v>
      </c>
      <c r="AG561" s="37"/>
      <c r="AH561" s="37"/>
      <c r="AI561" s="37"/>
      <c r="AJ561" s="37">
        <v>0</v>
      </c>
      <c r="AK561" s="37"/>
      <c r="AL561" s="37"/>
      <c r="AM561" s="37"/>
      <c r="AN561" s="37">
        <v>0</v>
      </c>
      <c r="AO561" s="37"/>
      <c r="AP561" s="37">
        <v>0</v>
      </c>
      <c r="AQ561" s="37"/>
      <c r="AR561" s="37"/>
      <c r="AS561" s="37"/>
      <c r="AT561" s="37">
        <v>0</v>
      </c>
    </row>
    <row r="562" spans="1:46" s="1" customFormat="1" ht="20.100000000000001" customHeight="1" x14ac:dyDescent="0.2">
      <c r="A562" s="3"/>
      <c r="B562" s="6"/>
      <c r="C562" s="3"/>
      <c r="D562" s="38" t="s">
        <v>307</v>
      </c>
      <c r="E562" s="5"/>
      <c r="F562" s="39">
        <v>0</v>
      </c>
      <c r="G562" s="40"/>
      <c r="H562" s="40"/>
      <c r="I562" s="40"/>
      <c r="J562" s="39">
        <v>0</v>
      </c>
      <c r="K562" s="39">
        <v>0</v>
      </c>
      <c r="L562" s="39">
        <v>0</v>
      </c>
      <c r="M562" s="40"/>
      <c r="N562" s="39">
        <v>0</v>
      </c>
      <c r="O562" s="40"/>
      <c r="P562" s="40"/>
      <c r="Q562" s="40"/>
      <c r="R562" s="39">
        <v>0</v>
      </c>
      <c r="S562" s="39">
        <v>0</v>
      </c>
      <c r="T562" s="39">
        <v>0</v>
      </c>
      <c r="U562" s="39">
        <v>0</v>
      </c>
      <c r="V562" s="40"/>
      <c r="W562" s="39">
        <v>0</v>
      </c>
      <c r="X562" s="39">
        <v>0</v>
      </c>
      <c r="Y562" s="39">
        <v>0</v>
      </c>
      <c r="Z562" s="39">
        <v>0</v>
      </c>
      <c r="AA562" s="39">
        <v>0</v>
      </c>
      <c r="AB562" s="39">
        <v>0</v>
      </c>
      <c r="AC562" s="39">
        <v>0</v>
      </c>
      <c r="AD562" s="39">
        <v>0</v>
      </c>
      <c r="AE562" s="40"/>
      <c r="AF562" s="39">
        <v>0</v>
      </c>
      <c r="AG562" s="40"/>
      <c r="AH562" s="40"/>
      <c r="AI562" s="40"/>
      <c r="AJ562" s="39">
        <v>0</v>
      </c>
      <c r="AK562" s="40"/>
      <c r="AL562" s="40"/>
      <c r="AM562" s="40"/>
      <c r="AN562" s="39">
        <v>0</v>
      </c>
      <c r="AO562" s="40"/>
      <c r="AP562" s="39">
        <v>0</v>
      </c>
      <c r="AQ562" s="40"/>
      <c r="AR562" s="40"/>
      <c r="AS562" s="40"/>
      <c r="AT562" s="39">
        <v>0</v>
      </c>
    </row>
    <row r="563" spans="1:46" s="1" customFormat="1" ht="20.100000000000001" customHeight="1" x14ac:dyDescent="0.2">
      <c r="A563" s="3"/>
      <c r="B563" s="6"/>
      <c r="C563" s="3"/>
      <c r="D563" s="2" t="s">
        <v>100</v>
      </c>
      <c r="E563" s="5"/>
      <c r="F563" s="37">
        <v>0</v>
      </c>
      <c r="G563" s="37"/>
      <c r="H563" s="37"/>
      <c r="I563" s="37"/>
      <c r="J563" s="37">
        <v>0</v>
      </c>
      <c r="K563" s="37">
        <v>0</v>
      </c>
      <c r="L563" s="37">
        <v>0</v>
      </c>
      <c r="M563" s="37"/>
      <c r="N563" s="37">
        <v>0</v>
      </c>
      <c r="O563" s="37"/>
      <c r="P563" s="37"/>
      <c r="Q563" s="37"/>
      <c r="R563" s="37">
        <v>0</v>
      </c>
      <c r="S563" s="37">
        <v>0</v>
      </c>
      <c r="T563" s="37">
        <v>0</v>
      </c>
      <c r="U563" s="37">
        <v>0</v>
      </c>
      <c r="V563" s="37"/>
      <c r="W563" s="37">
        <v>0</v>
      </c>
      <c r="X563" s="37">
        <v>0</v>
      </c>
      <c r="Y563" s="37">
        <v>0</v>
      </c>
      <c r="Z563" s="37">
        <v>0</v>
      </c>
      <c r="AA563" s="37">
        <v>0</v>
      </c>
      <c r="AB563" s="37">
        <v>0</v>
      </c>
      <c r="AC563" s="37">
        <v>0</v>
      </c>
      <c r="AD563" s="37">
        <v>0</v>
      </c>
      <c r="AE563" s="37"/>
      <c r="AF563" s="37">
        <v>0</v>
      </c>
      <c r="AG563" s="37"/>
      <c r="AH563" s="37"/>
      <c r="AI563" s="37"/>
      <c r="AJ563" s="37">
        <v>0</v>
      </c>
      <c r="AK563" s="37"/>
      <c r="AL563" s="37"/>
      <c r="AM563" s="37"/>
      <c r="AN563" s="37">
        <v>0</v>
      </c>
      <c r="AO563" s="37"/>
      <c r="AP563" s="37">
        <v>0</v>
      </c>
      <c r="AQ563" s="37"/>
      <c r="AR563" s="37"/>
      <c r="AS563" s="37"/>
      <c r="AT563" s="37">
        <v>0</v>
      </c>
    </row>
    <row r="564" spans="1:46"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row>
    <row r="565" spans="1:46" s="1" customFormat="1" ht="20.100000000000001" customHeight="1" x14ac:dyDescent="0.2">
      <c r="A565" s="3"/>
      <c r="B565" s="6"/>
      <c r="C565" s="42" t="s">
        <v>122</v>
      </c>
      <c r="D565" s="42"/>
      <c r="E565" s="5"/>
      <c r="F565" s="44">
        <v>0</v>
      </c>
      <c r="G565" s="45"/>
      <c r="H565" s="45"/>
      <c r="I565" s="45"/>
      <c r="J565" s="44">
        <v>0</v>
      </c>
      <c r="K565" s="44">
        <v>0</v>
      </c>
      <c r="L565" s="44">
        <v>0</v>
      </c>
      <c r="M565" s="45"/>
      <c r="N565" s="44">
        <v>0</v>
      </c>
      <c r="O565" s="45"/>
      <c r="P565" s="45"/>
      <c r="Q565" s="45"/>
      <c r="R565" s="44">
        <v>0</v>
      </c>
      <c r="S565" s="44">
        <v>0</v>
      </c>
      <c r="T565" s="44">
        <v>0</v>
      </c>
      <c r="U565" s="44">
        <v>0</v>
      </c>
      <c r="V565" s="45"/>
      <c r="W565" s="44">
        <v>0</v>
      </c>
      <c r="X565" s="44">
        <v>0</v>
      </c>
      <c r="Y565" s="44">
        <v>0</v>
      </c>
      <c r="Z565" s="44">
        <v>0</v>
      </c>
      <c r="AA565" s="44">
        <v>0</v>
      </c>
      <c r="AB565" s="44">
        <v>0</v>
      </c>
      <c r="AC565" s="44">
        <v>0</v>
      </c>
      <c r="AD565" s="44">
        <v>0</v>
      </c>
      <c r="AE565" s="45"/>
      <c r="AF565" s="44">
        <v>0</v>
      </c>
      <c r="AG565" s="45"/>
      <c r="AH565" s="45"/>
      <c r="AI565" s="45"/>
      <c r="AJ565" s="44">
        <v>0</v>
      </c>
      <c r="AK565" s="45"/>
      <c r="AL565" s="45"/>
      <c r="AM565" s="45"/>
      <c r="AN565" s="44">
        <v>0</v>
      </c>
      <c r="AO565" s="45"/>
      <c r="AP565" s="44">
        <v>0</v>
      </c>
      <c r="AQ565" s="45"/>
      <c r="AR565" s="45"/>
      <c r="AS565" s="45"/>
      <c r="AT565" s="44">
        <v>0</v>
      </c>
    </row>
    <row r="566" spans="1:46"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row>
    <row r="567" spans="1:46" s="1" customFormat="1" ht="20.100000000000001" customHeight="1" x14ac:dyDescent="0.25">
      <c r="A567" s="3"/>
      <c r="B567" s="49" t="s">
        <v>308</v>
      </c>
      <c r="C567" s="50"/>
      <c r="D567" s="50"/>
      <c r="E567" s="5"/>
      <c r="F567" s="51">
        <v>762</v>
      </c>
      <c r="G567" s="52"/>
      <c r="H567" s="52"/>
      <c r="I567" s="52"/>
      <c r="J567" s="51">
        <v>6327</v>
      </c>
      <c r="K567" s="51">
        <v>13</v>
      </c>
      <c r="L567" s="51">
        <v>28</v>
      </c>
      <c r="M567" s="52"/>
      <c r="N567" s="51">
        <v>6368</v>
      </c>
      <c r="O567" s="52"/>
      <c r="P567" s="52"/>
      <c r="Q567" s="52"/>
      <c r="R567" s="51">
        <v>17</v>
      </c>
      <c r="S567" s="51">
        <v>46</v>
      </c>
      <c r="T567" s="51">
        <v>358</v>
      </c>
      <c r="U567" s="51">
        <v>98</v>
      </c>
      <c r="V567" s="52"/>
      <c r="W567" s="51">
        <v>1549</v>
      </c>
      <c r="X567" s="51">
        <v>57</v>
      </c>
      <c r="Y567" s="51">
        <v>13</v>
      </c>
      <c r="Z567" s="51">
        <v>603</v>
      </c>
      <c r="AA567" s="51">
        <v>380</v>
      </c>
      <c r="AB567" s="51">
        <v>100</v>
      </c>
      <c r="AC567" s="51">
        <v>2873</v>
      </c>
      <c r="AD567" s="51">
        <v>2</v>
      </c>
      <c r="AE567" s="52"/>
      <c r="AF567" s="51">
        <v>6096</v>
      </c>
      <c r="AG567" s="52"/>
      <c r="AH567" s="52"/>
      <c r="AI567" s="52"/>
      <c r="AJ567" s="51">
        <v>1033</v>
      </c>
      <c r="AK567" s="52"/>
      <c r="AL567" s="52"/>
      <c r="AM567" s="52"/>
      <c r="AN567" s="51">
        <v>0</v>
      </c>
      <c r="AO567" s="52"/>
      <c r="AP567" s="51">
        <v>1</v>
      </c>
      <c r="AQ567" s="52"/>
      <c r="AR567" s="52"/>
      <c r="AS567" s="52"/>
      <c r="AT567" s="51">
        <v>55</v>
      </c>
    </row>
    <row r="568" spans="1:46"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spans="1:46"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spans="1:46"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spans="1:46" ht="20.100000000000001" customHeight="1" x14ac:dyDescent="0.2">
      <c r="D571" s="2" t="s">
        <v>98</v>
      </c>
      <c r="F571" s="37">
        <v>0</v>
      </c>
      <c r="G571" s="37"/>
      <c r="H571" s="37"/>
      <c r="I571" s="37"/>
      <c r="J571" s="37">
        <v>0</v>
      </c>
      <c r="K571" s="37">
        <v>0</v>
      </c>
      <c r="L571" s="37">
        <v>0</v>
      </c>
      <c r="M571" s="37"/>
      <c r="N571" s="37">
        <v>0</v>
      </c>
      <c r="O571" s="37"/>
      <c r="P571" s="37"/>
      <c r="Q571" s="37"/>
      <c r="R571" s="37">
        <v>0</v>
      </c>
      <c r="S571" s="37">
        <v>0</v>
      </c>
      <c r="T571" s="37">
        <v>0</v>
      </c>
      <c r="U571" s="37">
        <v>0</v>
      </c>
      <c r="V571" s="37"/>
      <c r="W571" s="37">
        <v>0</v>
      </c>
      <c r="X571" s="37">
        <v>0</v>
      </c>
      <c r="Y571" s="37">
        <v>0</v>
      </c>
      <c r="Z571" s="37">
        <v>0</v>
      </c>
      <c r="AA571" s="37">
        <v>0</v>
      </c>
      <c r="AB571" s="37">
        <v>0</v>
      </c>
      <c r="AC571" s="37">
        <v>0</v>
      </c>
      <c r="AD571" s="37">
        <v>0</v>
      </c>
      <c r="AE571" s="37"/>
      <c r="AF571" s="37">
        <v>0</v>
      </c>
      <c r="AG571" s="37"/>
      <c r="AH571" s="37"/>
      <c r="AI571" s="37"/>
      <c r="AJ571" s="37">
        <v>0</v>
      </c>
      <c r="AK571" s="37"/>
      <c r="AL571" s="37"/>
      <c r="AM571" s="37"/>
      <c r="AN571" s="37">
        <v>0</v>
      </c>
      <c r="AO571" s="37"/>
      <c r="AP571" s="37">
        <v>0</v>
      </c>
      <c r="AQ571" s="37"/>
      <c r="AR571" s="37"/>
      <c r="AS571" s="37"/>
      <c r="AT571" s="37">
        <v>0</v>
      </c>
    </row>
    <row r="572" spans="1:46" ht="20.100000000000001" customHeight="1" x14ac:dyDescent="0.2">
      <c r="D572" s="38" t="s">
        <v>99</v>
      </c>
      <c r="F572" s="39">
        <v>0</v>
      </c>
      <c r="G572" s="40"/>
      <c r="H572" s="40"/>
      <c r="I572" s="40"/>
      <c r="J572" s="39">
        <v>0</v>
      </c>
      <c r="K572" s="39">
        <v>0</v>
      </c>
      <c r="L572" s="39">
        <v>0</v>
      </c>
      <c r="M572" s="40"/>
      <c r="N572" s="39">
        <v>0</v>
      </c>
      <c r="O572" s="40"/>
      <c r="P572" s="40"/>
      <c r="Q572" s="40"/>
      <c r="R572" s="39">
        <v>0</v>
      </c>
      <c r="S572" s="39">
        <v>0</v>
      </c>
      <c r="T572" s="39">
        <v>0</v>
      </c>
      <c r="U572" s="39">
        <v>0</v>
      </c>
      <c r="V572" s="40"/>
      <c r="W572" s="39">
        <v>0</v>
      </c>
      <c r="X572" s="39">
        <v>0</v>
      </c>
      <c r="Y572" s="39">
        <v>0</v>
      </c>
      <c r="Z572" s="39">
        <v>0</v>
      </c>
      <c r="AA572" s="39">
        <v>0</v>
      </c>
      <c r="AB572" s="39">
        <v>0</v>
      </c>
      <c r="AC572" s="39">
        <v>0</v>
      </c>
      <c r="AD572" s="39">
        <v>0</v>
      </c>
      <c r="AE572" s="40"/>
      <c r="AF572" s="39">
        <v>0</v>
      </c>
      <c r="AG572" s="40"/>
      <c r="AH572" s="40"/>
      <c r="AI572" s="40"/>
      <c r="AJ572" s="39">
        <v>0</v>
      </c>
      <c r="AK572" s="40"/>
      <c r="AL572" s="40"/>
      <c r="AM572" s="40"/>
      <c r="AN572" s="39">
        <v>0</v>
      </c>
      <c r="AO572" s="40"/>
      <c r="AP572" s="39">
        <v>0</v>
      </c>
      <c r="AQ572" s="40"/>
      <c r="AR572" s="40"/>
      <c r="AS572" s="40"/>
      <c r="AT572" s="39">
        <v>0</v>
      </c>
    </row>
    <row r="573" spans="1:46"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spans="1:46" s="1" customFormat="1" ht="20.100000000000001" customHeight="1" x14ac:dyDescent="0.2">
      <c r="A574" s="3"/>
      <c r="B574" s="6"/>
      <c r="C574" s="42" t="s">
        <v>122</v>
      </c>
      <c r="D574" s="42"/>
      <c r="E574" s="5"/>
      <c r="F574" s="44">
        <v>0</v>
      </c>
      <c r="G574" s="45"/>
      <c r="H574" s="45"/>
      <c r="I574" s="45"/>
      <c r="J574" s="44">
        <v>0</v>
      </c>
      <c r="K574" s="44">
        <v>0</v>
      </c>
      <c r="L574" s="44">
        <v>0</v>
      </c>
      <c r="M574" s="45"/>
      <c r="N574" s="44">
        <v>0</v>
      </c>
      <c r="O574" s="45"/>
      <c r="P574" s="45"/>
      <c r="Q574" s="45"/>
      <c r="R574" s="44">
        <v>0</v>
      </c>
      <c r="S574" s="44">
        <v>0</v>
      </c>
      <c r="T574" s="44">
        <v>0</v>
      </c>
      <c r="U574" s="44">
        <v>0</v>
      </c>
      <c r="V574" s="45"/>
      <c r="W574" s="44">
        <v>0</v>
      </c>
      <c r="X574" s="44">
        <v>0</v>
      </c>
      <c r="Y574" s="44">
        <v>0</v>
      </c>
      <c r="Z574" s="44">
        <v>0</v>
      </c>
      <c r="AA574" s="44">
        <v>0</v>
      </c>
      <c r="AB574" s="44">
        <v>0</v>
      </c>
      <c r="AC574" s="44">
        <v>0</v>
      </c>
      <c r="AD574" s="44">
        <v>0</v>
      </c>
      <c r="AE574" s="45"/>
      <c r="AF574" s="44">
        <v>0</v>
      </c>
      <c r="AG574" s="45"/>
      <c r="AH574" s="45"/>
      <c r="AI574" s="45"/>
      <c r="AJ574" s="44">
        <v>0</v>
      </c>
      <c r="AK574" s="45"/>
      <c r="AL574" s="45"/>
      <c r="AM574" s="45"/>
      <c r="AN574" s="44">
        <v>0</v>
      </c>
      <c r="AO574" s="45"/>
      <c r="AP574" s="44">
        <v>0</v>
      </c>
      <c r="AQ574" s="45"/>
      <c r="AR574" s="45"/>
      <c r="AS574" s="45"/>
      <c r="AT574" s="44">
        <v>0</v>
      </c>
    </row>
    <row r="575" spans="1:46"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spans="1:46"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spans="1:46" ht="20.100000000000001" customHeight="1" x14ac:dyDescent="0.2">
      <c r="D577" s="2" t="s">
        <v>98</v>
      </c>
      <c r="F577" s="37">
        <v>95</v>
      </c>
      <c r="G577" s="37"/>
      <c r="H577" s="37"/>
      <c r="I577" s="37"/>
      <c r="J577" s="37">
        <v>453</v>
      </c>
      <c r="K577" s="37">
        <v>2</v>
      </c>
      <c r="L577" s="37">
        <v>3</v>
      </c>
      <c r="M577" s="37"/>
      <c r="N577" s="37">
        <v>458</v>
      </c>
      <c r="O577" s="37"/>
      <c r="P577" s="37"/>
      <c r="Q577" s="37"/>
      <c r="R577" s="37">
        <v>0</v>
      </c>
      <c r="S577" s="37">
        <v>2</v>
      </c>
      <c r="T577" s="37">
        <v>26</v>
      </c>
      <c r="U577" s="37">
        <v>12</v>
      </c>
      <c r="V577" s="37"/>
      <c r="W577" s="37">
        <v>154</v>
      </c>
      <c r="X577" s="37">
        <v>3</v>
      </c>
      <c r="Y577" s="37">
        <v>0</v>
      </c>
      <c r="Z577" s="37">
        <v>15</v>
      </c>
      <c r="AA577" s="37">
        <v>25</v>
      </c>
      <c r="AB577" s="37">
        <v>2</v>
      </c>
      <c r="AC577" s="37">
        <v>185</v>
      </c>
      <c r="AD577" s="37">
        <v>5</v>
      </c>
      <c r="AE577" s="37"/>
      <c r="AF577" s="37">
        <v>429</v>
      </c>
      <c r="AG577" s="37"/>
      <c r="AH577" s="37"/>
      <c r="AI577" s="37"/>
      <c r="AJ577" s="37">
        <v>124</v>
      </c>
      <c r="AK577" s="37"/>
      <c r="AL577" s="37"/>
      <c r="AM577" s="37"/>
      <c r="AN577" s="37">
        <v>0</v>
      </c>
      <c r="AO577" s="37"/>
      <c r="AP577" s="37">
        <v>0</v>
      </c>
      <c r="AQ577" s="37"/>
      <c r="AR577" s="37"/>
      <c r="AS577" s="37"/>
      <c r="AT577" s="37">
        <v>0</v>
      </c>
    </row>
    <row r="578" spans="1:46" ht="20.100000000000001" customHeight="1" x14ac:dyDescent="0.2">
      <c r="D578" s="38" t="s">
        <v>99</v>
      </c>
      <c r="F578" s="39">
        <v>62</v>
      </c>
      <c r="G578" s="40"/>
      <c r="H578" s="40"/>
      <c r="I578" s="40"/>
      <c r="J578" s="39">
        <v>474</v>
      </c>
      <c r="K578" s="39">
        <v>3</v>
      </c>
      <c r="L578" s="39">
        <v>2</v>
      </c>
      <c r="M578" s="40"/>
      <c r="N578" s="39">
        <v>479</v>
      </c>
      <c r="O578" s="40"/>
      <c r="P578" s="40"/>
      <c r="Q578" s="40"/>
      <c r="R578" s="39">
        <v>2</v>
      </c>
      <c r="S578" s="39">
        <v>3</v>
      </c>
      <c r="T578" s="39">
        <v>23</v>
      </c>
      <c r="U578" s="39">
        <v>10</v>
      </c>
      <c r="V578" s="40"/>
      <c r="W578" s="39">
        <v>146</v>
      </c>
      <c r="X578" s="39">
        <v>1</v>
      </c>
      <c r="Y578" s="39">
        <v>0</v>
      </c>
      <c r="Z578" s="39">
        <v>15</v>
      </c>
      <c r="AA578" s="39">
        <v>27</v>
      </c>
      <c r="AB578" s="39">
        <v>1</v>
      </c>
      <c r="AC578" s="39">
        <v>241</v>
      </c>
      <c r="AD578" s="39">
        <v>0</v>
      </c>
      <c r="AE578" s="40"/>
      <c r="AF578" s="39">
        <v>469</v>
      </c>
      <c r="AG578" s="40"/>
      <c r="AH578" s="40"/>
      <c r="AI578" s="40"/>
      <c r="AJ578" s="39">
        <v>72</v>
      </c>
      <c r="AK578" s="40"/>
      <c r="AL578" s="40"/>
      <c r="AM578" s="40"/>
      <c r="AN578" s="39">
        <v>0</v>
      </c>
      <c r="AO578" s="40"/>
      <c r="AP578" s="39">
        <v>0</v>
      </c>
      <c r="AQ578" s="40"/>
      <c r="AR578" s="40"/>
      <c r="AS578" s="40"/>
      <c r="AT578" s="39">
        <v>0</v>
      </c>
    </row>
    <row r="579" spans="1:46" ht="20.100000000000001" customHeight="1" x14ac:dyDescent="0.2">
      <c r="D579" s="2" t="s">
        <v>113</v>
      </c>
      <c r="F579" s="37">
        <v>17</v>
      </c>
      <c r="G579" s="37"/>
      <c r="H579" s="37"/>
      <c r="I579" s="37"/>
      <c r="J579" s="37">
        <v>99</v>
      </c>
      <c r="K579" s="37">
        <v>1</v>
      </c>
      <c r="L579" s="37">
        <v>0</v>
      </c>
      <c r="M579" s="37"/>
      <c r="N579" s="37">
        <v>100</v>
      </c>
      <c r="O579" s="37"/>
      <c r="P579" s="37"/>
      <c r="Q579" s="37"/>
      <c r="R579" s="37">
        <v>0</v>
      </c>
      <c r="S579" s="37">
        <v>1</v>
      </c>
      <c r="T579" s="37">
        <v>21</v>
      </c>
      <c r="U579" s="37">
        <v>6</v>
      </c>
      <c r="V579" s="37"/>
      <c r="W579" s="37">
        <v>14</v>
      </c>
      <c r="X579" s="37">
        <v>0</v>
      </c>
      <c r="Y579" s="37">
        <v>1</v>
      </c>
      <c r="Z579" s="37">
        <v>6</v>
      </c>
      <c r="AA579" s="37">
        <v>12</v>
      </c>
      <c r="AB579" s="37">
        <v>2</v>
      </c>
      <c r="AC579" s="37">
        <v>39</v>
      </c>
      <c r="AD579" s="37">
        <v>0</v>
      </c>
      <c r="AE579" s="37"/>
      <c r="AF579" s="37">
        <v>102</v>
      </c>
      <c r="AG579" s="37"/>
      <c r="AH579" s="37"/>
      <c r="AI579" s="37"/>
      <c r="AJ579" s="37">
        <v>15</v>
      </c>
      <c r="AK579" s="37"/>
      <c r="AL579" s="37"/>
      <c r="AM579" s="37"/>
      <c r="AN579" s="37">
        <v>0</v>
      </c>
      <c r="AO579" s="37"/>
      <c r="AP579" s="37">
        <v>0</v>
      </c>
      <c r="AQ579" s="37"/>
      <c r="AR579" s="37"/>
      <c r="AS579" s="37"/>
      <c r="AT579" s="37">
        <v>0</v>
      </c>
    </row>
    <row r="580" spans="1:46" ht="20.100000000000001" customHeight="1" x14ac:dyDescent="0.2">
      <c r="D580" s="38" t="s">
        <v>101</v>
      </c>
      <c r="F580" s="39">
        <v>23</v>
      </c>
      <c r="G580" s="40"/>
      <c r="H580" s="40"/>
      <c r="I580" s="40"/>
      <c r="J580" s="39">
        <v>100</v>
      </c>
      <c r="K580" s="39">
        <v>0</v>
      </c>
      <c r="L580" s="39">
        <v>1</v>
      </c>
      <c r="M580" s="40"/>
      <c r="N580" s="39">
        <v>101</v>
      </c>
      <c r="O580" s="40"/>
      <c r="P580" s="40"/>
      <c r="Q580" s="40"/>
      <c r="R580" s="39">
        <v>0</v>
      </c>
      <c r="S580" s="39">
        <v>0</v>
      </c>
      <c r="T580" s="39">
        <v>21</v>
      </c>
      <c r="U580" s="39">
        <v>3</v>
      </c>
      <c r="V580" s="40"/>
      <c r="W580" s="39">
        <v>18</v>
      </c>
      <c r="X580" s="39">
        <v>0</v>
      </c>
      <c r="Y580" s="39">
        <v>0</v>
      </c>
      <c r="Z580" s="39">
        <v>5</v>
      </c>
      <c r="AA580" s="39">
        <v>5</v>
      </c>
      <c r="AB580" s="39">
        <v>0</v>
      </c>
      <c r="AC580" s="39">
        <v>44</v>
      </c>
      <c r="AD580" s="39">
        <v>0</v>
      </c>
      <c r="AE580" s="40"/>
      <c r="AF580" s="39">
        <v>96</v>
      </c>
      <c r="AG580" s="40"/>
      <c r="AH580" s="40"/>
      <c r="AI580" s="40"/>
      <c r="AJ580" s="39">
        <v>28</v>
      </c>
      <c r="AK580" s="40"/>
      <c r="AL580" s="40"/>
      <c r="AM580" s="40"/>
      <c r="AN580" s="39">
        <v>0</v>
      </c>
      <c r="AO580" s="40"/>
      <c r="AP580" s="39">
        <v>0</v>
      </c>
      <c r="AQ580" s="40"/>
      <c r="AR580" s="40"/>
      <c r="AS580" s="40"/>
      <c r="AT580" s="39">
        <v>0</v>
      </c>
    </row>
    <row r="581" spans="1:46" ht="20.100000000000001" customHeight="1" x14ac:dyDescent="0.2">
      <c r="D581" s="2" t="s">
        <v>115</v>
      </c>
      <c r="F581" s="37">
        <v>63</v>
      </c>
      <c r="G581" s="37"/>
      <c r="H581" s="37"/>
      <c r="I581" s="37"/>
      <c r="J581" s="37">
        <v>483</v>
      </c>
      <c r="K581" s="37">
        <v>1</v>
      </c>
      <c r="L581" s="37">
        <v>4</v>
      </c>
      <c r="M581" s="37"/>
      <c r="N581" s="37">
        <v>488</v>
      </c>
      <c r="O581" s="37"/>
      <c r="P581" s="37"/>
      <c r="Q581" s="37"/>
      <c r="R581" s="37">
        <v>0</v>
      </c>
      <c r="S581" s="37">
        <v>3</v>
      </c>
      <c r="T581" s="37">
        <v>40</v>
      </c>
      <c r="U581" s="37">
        <v>13</v>
      </c>
      <c r="V581" s="37"/>
      <c r="W581" s="37">
        <v>157</v>
      </c>
      <c r="X581" s="37">
        <v>0</v>
      </c>
      <c r="Y581" s="37">
        <v>0</v>
      </c>
      <c r="Z581" s="37">
        <v>18</v>
      </c>
      <c r="AA581" s="37">
        <v>13</v>
      </c>
      <c r="AB581" s="37">
        <v>4</v>
      </c>
      <c r="AC581" s="37">
        <v>215</v>
      </c>
      <c r="AD581" s="37">
        <v>0</v>
      </c>
      <c r="AE581" s="37"/>
      <c r="AF581" s="37">
        <v>463</v>
      </c>
      <c r="AG581" s="37"/>
      <c r="AH581" s="37"/>
      <c r="AI581" s="37"/>
      <c r="AJ581" s="37">
        <v>88</v>
      </c>
      <c r="AK581" s="37"/>
      <c r="AL581" s="37"/>
      <c r="AM581" s="37"/>
      <c r="AN581" s="37">
        <v>0</v>
      </c>
      <c r="AO581" s="37"/>
      <c r="AP581" s="37">
        <v>0</v>
      </c>
      <c r="AQ581" s="37"/>
      <c r="AR581" s="37"/>
      <c r="AS581" s="37"/>
      <c r="AT581" s="37">
        <v>52</v>
      </c>
    </row>
    <row r="582" spans="1:46" ht="20.100000000000001" customHeight="1" x14ac:dyDescent="0.2">
      <c r="D582" s="38" t="s">
        <v>116</v>
      </c>
      <c r="F582" s="39">
        <v>90</v>
      </c>
      <c r="G582" s="40"/>
      <c r="H582" s="40"/>
      <c r="I582" s="40"/>
      <c r="J582" s="39">
        <v>447</v>
      </c>
      <c r="K582" s="39">
        <v>4</v>
      </c>
      <c r="L582" s="39">
        <v>0</v>
      </c>
      <c r="M582" s="40"/>
      <c r="N582" s="39">
        <v>451</v>
      </c>
      <c r="O582" s="40"/>
      <c r="P582" s="40"/>
      <c r="Q582" s="40"/>
      <c r="R582" s="39">
        <v>0</v>
      </c>
      <c r="S582" s="39">
        <v>2</v>
      </c>
      <c r="T582" s="39">
        <v>29</v>
      </c>
      <c r="U582" s="39">
        <v>42</v>
      </c>
      <c r="V582" s="40"/>
      <c r="W582" s="39">
        <v>109</v>
      </c>
      <c r="X582" s="39">
        <v>1</v>
      </c>
      <c r="Y582" s="39">
        <v>0</v>
      </c>
      <c r="Z582" s="39">
        <v>16</v>
      </c>
      <c r="AA582" s="39">
        <v>17</v>
      </c>
      <c r="AB582" s="39">
        <v>1</v>
      </c>
      <c r="AC582" s="39">
        <v>202</v>
      </c>
      <c r="AD582" s="39">
        <v>1</v>
      </c>
      <c r="AE582" s="40"/>
      <c r="AF582" s="39">
        <v>420</v>
      </c>
      <c r="AG582" s="40"/>
      <c r="AH582" s="40"/>
      <c r="AI582" s="40"/>
      <c r="AJ582" s="39">
        <v>121</v>
      </c>
      <c r="AK582" s="40"/>
      <c r="AL582" s="40"/>
      <c r="AM582" s="40"/>
      <c r="AN582" s="39">
        <v>0</v>
      </c>
      <c r="AO582" s="40"/>
      <c r="AP582" s="39">
        <v>0</v>
      </c>
      <c r="AQ582" s="40"/>
      <c r="AR582" s="40"/>
      <c r="AS582" s="40"/>
      <c r="AT582" s="39">
        <v>52</v>
      </c>
    </row>
    <row r="583" spans="1:46" ht="20.100000000000001" customHeight="1" x14ac:dyDescent="0.2">
      <c r="D583" s="2" t="s">
        <v>117</v>
      </c>
      <c r="F583" s="37">
        <v>67</v>
      </c>
      <c r="G583" s="37"/>
      <c r="H583" s="37"/>
      <c r="I583" s="37"/>
      <c r="J583" s="37">
        <v>499</v>
      </c>
      <c r="K583" s="37">
        <v>2</v>
      </c>
      <c r="L583" s="37">
        <v>0</v>
      </c>
      <c r="M583" s="37"/>
      <c r="N583" s="37">
        <v>501</v>
      </c>
      <c r="O583" s="37"/>
      <c r="P583" s="37"/>
      <c r="Q583" s="37"/>
      <c r="R583" s="37">
        <v>0</v>
      </c>
      <c r="S583" s="37">
        <v>4</v>
      </c>
      <c r="T583" s="37">
        <v>33</v>
      </c>
      <c r="U583" s="37">
        <v>20</v>
      </c>
      <c r="V583" s="37"/>
      <c r="W583" s="37">
        <v>188</v>
      </c>
      <c r="X583" s="37">
        <v>4</v>
      </c>
      <c r="Y583" s="37">
        <v>0</v>
      </c>
      <c r="Z583" s="37">
        <v>10</v>
      </c>
      <c r="AA583" s="37">
        <v>32</v>
      </c>
      <c r="AB583" s="37">
        <v>6</v>
      </c>
      <c r="AC583" s="37">
        <v>198</v>
      </c>
      <c r="AD583" s="37">
        <v>1</v>
      </c>
      <c r="AE583" s="37"/>
      <c r="AF583" s="37">
        <v>496</v>
      </c>
      <c r="AG583" s="37"/>
      <c r="AH583" s="37"/>
      <c r="AI583" s="37"/>
      <c r="AJ583" s="37">
        <v>72</v>
      </c>
      <c r="AK583" s="37"/>
      <c r="AL583" s="37"/>
      <c r="AM583" s="37"/>
      <c r="AN583" s="37">
        <v>0</v>
      </c>
      <c r="AO583" s="37"/>
      <c r="AP583" s="37">
        <v>0</v>
      </c>
      <c r="AQ583" s="37"/>
      <c r="AR583" s="37"/>
      <c r="AS583" s="37"/>
      <c r="AT583" s="37">
        <v>0</v>
      </c>
    </row>
    <row r="584" spans="1:46"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spans="1:46" s="1" customFormat="1" ht="20.100000000000001" customHeight="1" x14ac:dyDescent="0.2">
      <c r="A585" s="3"/>
      <c r="B585" s="6"/>
      <c r="C585" s="42" t="s">
        <v>180</v>
      </c>
      <c r="D585" s="42"/>
      <c r="E585" s="5"/>
      <c r="F585" s="44">
        <v>417</v>
      </c>
      <c r="G585" s="45"/>
      <c r="H585" s="45"/>
      <c r="I585" s="45"/>
      <c r="J585" s="44">
        <v>2555</v>
      </c>
      <c r="K585" s="44">
        <v>13</v>
      </c>
      <c r="L585" s="44">
        <v>10</v>
      </c>
      <c r="M585" s="45"/>
      <c r="N585" s="44">
        <v>2578</v>
      </c>
      <c r="O585" s="45"/>
      <c r="P585" s="45"/>
      <c r="Q585" s="45"/>
      <c r="R585" s="44">
        <v>2</v>
      </c>
      <c r="S585" s="44">
        <v>15</v>
      </c>
      <c r="T585" s="44">
        <v>193</v>
      </c>
      <c r="U585" s="44">
        <v>106</v>
      </c>
      <c r="V585" s="45"/>
      <c r="W585" s="44">
        <v>786</v>
      </c>
      <c r="X585" s="44">
        <v>9</v>
      </c>
      <c r="Y585" s="44">
        <v>1</v>
      </c>
      <c r="Z585" s="44">
        <v>85</v>
      </c>
      <c r="AA585" s="44">
        <v>131</v>
      </c>
      <c r="AB585" s="44">
        <v>16</v>
      </c>
      <c r="AC585" s="44">
        <v>1124</v>
      </c>
      <c r="AD585" s="44">
        <v>7</v>
      </c>
      <c r="AE585" s="45"/>
      <c r="AF585" s="44">
        <v>2475</v>
      </c>
      <c r="AG585" s="45"/>
      <c r="AH585" s="45"/>
      <c r="AI585" s="45"/>
      <c r="AJ585" s="44">
        <v>520</v>
      </c>
      <c r="AK585" s="45"/>
      <c r="AL585" s="45"/>
      <c r="AM585" s="45"/>
      <c r="AN585" s="44">
        <v>0</v>
      </c>
      <c r="AO585" s="45"/>
      <c r="AP585" s="44">
        <v>0</v>
      </c>
      <c r="AQ585" s="45"/>
      <c r="AR585" s="45"/>
      <c r="AS585" s="45"/>
      <c r="AT585" s="44">
        <v>104</v>
      </c>
    </row>
    <row r="586" spans="1:46"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row>
    <row r="587" spans="1:46" s="1" customFormat="1" ht="20.100000000000001" customHeight="1" x14ac:dyDescent="0.25">
      <c r="A587" s="3"/>
      <c r="B587" s="49" t="s">
        <v>310</v>
      </c>
      <c r="C587" s="50"/>
      <c r="D587" s="50"/>
      <c r="E587" s="5"/>
      <c r="F587" s="51">
        <v>417</v>
      </c>
      <c r="G587" s="52"/>
      <c r="H587" s="52"/>
      <c r="I587" s="52"/>
      <c r="J587" s="51">
        <v>2555</v>
      </c>
      <c r="K587" s="51">
        <v>13</v>
      </c>
      <c r="L587" s="51">
        <v>10</v>
      </c>
      <c r="M587" s="52"/>
      <c r="N587" s="51">
        <v>2578</v>
      </c>
      <c r="O587" s="52"/>
      <c r="P587" s="52"/>
      <c r="Q587" s="52"/>
      <c r="R587" s="51">
        <v>2</v>
      </c>
      <c r="S587" s="51">
        <v>15</v>
      </c>
      <c r="T587" s="51">
        <v>193</v>
      </c>
      <c r="U587" s="51">
        <v>106</v>
      </c>
      <c r="V587" s="52"/>
      <c r="W587" s="51">
        <v>786</v>
      </c>
      <c r="X587" s="51">
        <v>9</v>
      </c>
      <c r="Y587" s="51">
        <v>1</v>
      </c>
      <c r="Z587" s="51">
        <v>85</v>
      </c>
      <c r="AA587" s="51">
        <v>131</v>
      </c>
      <c r="AB587" s="51">
        <v>16</v>
      </c>
      <c r="AC587" s="51">
        <v>1124</v>
      </c>
      <c r="AD587" s="51">
        <v>7</v>
      </c>
      <c r="AE587" s="52"/>
      <c r="AF587" s="51">
        <v>2475</v>
      </c>
      <c r="AG587" s="52"/>
      <c r="AH587" s="52"/>
      <c r="AI587" s="52"/>
      <c r="AJ587" s="51">
        <v>520</v>
      </c>
      <c r="AK587" s="52"/>
      <c r="AL587" s="52"/>
      <c r="AM587" s="52"/>
      <c r="AN587" s="51">
        <v>0</v>
      </c>
      <c r="AO587" s="52"/>
      <c r="AP587" s="51">
        <v>0</v>
      </c>
      <c r="AQ587" s="52"/>
      <c r="AR587" s="52"/>
      <c r="AS587" s="52"/>
      <c r="AT587" s="51">
        <v>104</v>
      </c>
    </row>
    <row r="588" spans="1:46"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spans="1:46"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spans="1:46"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spans="1:46" ht="20.100000000000001" customHeight="1" x14ac:dyDescent="0.2">
      <c r="D591" s="2" t="s">
        <v>124</v>
      </c>
      <c r="F591" s="37">
        <v>150</v>
      </c>
      <c r="G591" s="37"/>
      <c r="H591" s="37"/>
      <c r="I591" s="37"/>
      <c r="J591" s="37">
        <v>778</v>
      </c>
      <c r="K591" s="37">
        <v>12</v>
      </c>
      <c r="L591" s="37">
        <v>5</v>
      </c>
      <c r="M591" s="37"/>
      <c r="N591" s="37">
        <v>795</v>
      </c>
      <c r="O591" s="37"/>
      <c r="P591" s="37"/>
      <c r="Q591" s="37"/>
      <c r="R591" s="37">
        <v>0</v>
      </c>
      <c r="S591" s="37">
        <v>24</v>
      </c>
      <c r="T591" s="37">
        <v>44</v>
      </c>
      <c r="U591" s="37">
        <v>11</v>
      </c>
      <c r="V591" s="37"/>
      <c r="W591" s="37">
        <v>169</v>
      </c>
      <c r="X591" s="37">
        <v>0</v>
      </c>
      <c r="Y591" s="37">
        <v>3</v>
      </c>
      <c r="Z591" s="37">
        <v>28</v>
      </c>
      <c r="AA591" s="37">
        <v>18</v>
      </c>
      <c r="AB591" s="37">
        <v>4</v>
      </c>
      <c r="AC591" s="37">
        <v>464</v>
      </c>
      <c r="AD591" s="37">
        <v>0</v>
      </c>
      <c r="AE591" s="37"/>
      <c r="AF591" s="37">
        <v>765</v>
      </c>
      <c r="AG591" s="37"/>
      <c r="AH591" s="37"/>
      <c r="AI591" s="37"/>
      <c r="AJ591" s="37">
        <v>180</v>
      </c>
      <c r="AK591" s="37"/>
      <c r="AL591" s="37"/>
      <c r="AM591" s="37"/>
      <c r="AN591" s="37">
        <v>0</v>
      </c>
      <c r="AO591" s="37"/>
      <c r="AP591" s="37">
        <v>0</v>
      </c>
      <c r="AQ591" s="37"/>
      <c r="AR591" s="37"/>
      <c r="AS591" s="37"/>
      <c r="AT591" s="37">
        <v>0</v>
      </c>
    </row>
    <row r="592" spans="1:46" ht="20.100000000000001" customHeight="1" x14ac:dyDescent="0.2">
      <c r="D592" s="38" t="s">
        <v>173</v>
      </c>
      <c r="F592" s="39">
        <v>97</v>
      </c>
      <c r="G592" s="40"/>
      <c r="H592" s="40"/>
      <c r="I592" s="40"/>
      <c r="J592" s="39">
        <v>301</v>
      </c>
      <c r="K592" s="39">
        <v>5</v>
      </c>
      <c r="L592" s="39">
        <v>3</v>
      </c>
      <c r="M592" s="40"/>
      <c r="N592" s="39">
        <v>309</v>
      </c>
      <c r="O592" s="40"/>
      <c r="P592" s="40"/>
      <c r="Q592" s="40"/>
      <c r="R592" s="39">
        <v>0</v>
      </c>
      <c r="S592" s="39">
        <v>8</v>
      </c>
      <c r="T592" s="39">
        <v>23</v>
      </c>
      <c r="U592" s="39">
        <v>18</v>
      </c>
      <c r="V592" s="40"/>
      <c r="W592" s="39">
        <v>120</v>
      </c>
      <c r="X592" s="39">
        <v>2</v>
      </c>
      <c r="Y592" s="39">
        <v>0</v>
      </c>
      <c r="Z592" s="39">
        <v>13</v>
      </c>
      <c r="AA592" s="39">
        <v>19</v>
      </c>
      <c r="AB592" s="39">
        <v>1</v>
      </c>
      <c r="AC592" s="39">
        <v>133</v>
      </c>
      <c r="AD592" s="39">
        <v>0</v>
      </c>
      <c r="AE592" s="40"/>
      <c r="AF592" s="39">
        <v>337</v>
      </c>
      <c r="AG592" s="40"/>
      <c r="AH592" s="40"/>
      <c r="AI592" s="40"/>
      <c r="AJ592" s="39">
        <v>69</v>
      </c>
      <c r="AK592" s="40"/>
      <c r="AL592" s="40"/>
      <c r="AM592" s="40"/>
      <c r="AN592" s="39">
        <v>0</v>
      </c>
      <c r="AO592" s="40"/>
      <c r="AP592" s="39">
        <v>0</v>
      </c>
      <c r="AQ592" s="40"/>
      <c r="AR592" s="40"/>
      <c r="AS592" s="40"/>
      <c r="AT592" s="39">
        <v>0</v>
      </c>
    </row>
    <row r="593" spans="1:46" ht="20.100000000000001" customHeight="1" x14ac:dyDescent="0.2">
      <c r="D593" s="2" t="s">
        <v>100</v>
      </c>
      <c r="F593" s="37">
        <v>112</v>
      </c>
      <c r="G593" s="37"/>
      <c r="H593" s="37"/>
      <c r="I593" s="37"/>
      <c r="J593" s="37">
        <v>280</v>
      </c>
      <c r="K593" s="37">
        <v>0</v>
      </c>
      <c r="L593" s="37">
        <v>2</v>
      </c>
      <c r="M593" s="37"/>
      <c r="N593" s="37">
        <v>282</v>
      </c>
      <c r="O593" s="37"/>
      <c r="P593" s="37"/>
      <c r="Q593" s="37"/>
      <c r="R593" s="37">
        <v>0</v>
      </c>
      <c r="S593" s="37">
        <v>3</v>
      </c>
      <c r="T593" s="37">
        <v>25</v>
      </c>
      <c r="U593" s="37">
        <v>28</v>
      </c>
      <c r="V593" s="37"/>
      <c r="W593" s="37">
        <v>139</v>
      </c>
      <c r="X593" s="37">
        <v>0</v>
      </c>
      <c r="Y593" s="37">
        <v>0</v>
      </c>
      <c r="Z593" s="37">
        <v>12</v>
      </c>
      <c r="AA593" s="37">
        <v>13</v>
      </c>
      <c r="AB593" s="37">
        <v>0</v>
      </c>
      <c r="AC593" s="37">
        <v>98</v>
      </c>
      <c r="AD593" s="37">
        <v>0</v>
      </c>
      <c r="AE593" s="37"/>
      <c r="AF593" s="37">
        <v>318</v>
      </c>
      <c r="AG593" s="37"/>
      <c r="AH593" s="37"/>
      <c r="AI593" s="37"/>
      <c r="AJ593" s="37">
        <v>76</v>
      </c>
      <c r="AK593" s="37"/>
      <c r="AL593" s="37"/>
      <c r="AM593" s="37"/>
      <c r="AN593" s="37">
        <v>0</v>
      </c>
      <c r="AO593" s="37"/>
      <c r="AP593" s="37">
        <v>0</v>
      </c>
      <c r="AQ593" s="37"/>
      <c r="AR593" s="37"/>
      <c r="AS593" s="37"/>
      <c r="AT593" s="37">
        <v>69</v>
      </c>
    </row>
    <row r="594" spans="1:46" ht="20.100000000000001" customHeight="1" x14ac:dyDescent="0.2">
      <c r="D594" s="38" t="s">
        <v>174</v>
      </c>
      <c r="F594" s="39">
        <v>37</v>
      </c>
      <c r="G594" s="40"/>
      <c r="H594" s="40"/>
      <c r="I594" s="40"/>
      <c r="J594" s="39">
        <v>268</v>
      </c>
      <c r="K594" s="39">
        <v>1</v>
      </c>
      <c r="L594" s="39">
        <v>8</v>
      </c>
      <c r="M594" s="40"/>
      <c r="N594" s="39">
        <v>277</v>
      </c>
      <c r="O594" s="40"/>
      <c r="P594" s="40"/>
      <c r="Q594" s="40"/>
      <c r="R594" s="39">
        <v>0</v>
      </c>
      <c r="S594" s="39">
        <v>4</v>
      </c>
      <c r="T594" s="39">
        <v>21</v>
      </c>
      <c r="U594" s="39">
        <v>12</v>
      </c>
      <c r="V594" s="40"/>
      <c r="W594" s="39">
        <v>104</v>
      </c>
      <c r="X594" s="39">
        <v>0</v>
      </c>
      <c r="Y594" s="39">
        <v>1</v>
      </c>
      <c r="Z594" s="39">
        <v>11</v>
      </c>
      <c r="AA594" s="39">
        <v>18</v>
      </c>
      <c r="AB594" s="39">
        <v>2</v>
      </c>
      <c r="AC594" s="39">
        <v>60</v>
      </c>
      <c r="AD594" s="39">
        <v>0</v>
      </c>
      <c r="AE594" s="40"/>
      <c r="AF594" s="39">
        <v>233</v>
      </c>
      <c r="AG594" s="40"/>
      <c r="AH594" s="40"/>
      <c r="AI594" s="40"/>
      <c r="AJ594" s="39">
        <v>81</v>
      </c>
      <c r="AK594" s="40"/>
      <c r="AL594" s="40"/>
      <c r="AM594" s="40"/>
      <c r="AN594" s="39">
        <v>0</v>
      </c>
      <c r="AO594" s="40"/>
      <c r="AP594" s="39">
        <v>0</v>
      </c>
      <c r="AQ594" s="40"/>
      <c r="AR594" s="40"/>
      <c r="AS594" s="40"/>
      <c r="AT594" s="39">
        <v>0</v>
      </c>
    </row>
    <row r="595" spans="1:46" ht="20.100000000000001" customHeight="1" x14ac:dyDescent="0.2">
      <c r="D595" s="2" t="s">
        <v>102</v>
      </c>
      <c r="F595" s="37">
        <v>13</v>
      </c>
      <c r="G595" s="37"/>
      <c r="H595" s="37"/>
      <c r="I595" s="37"/>
      <c r="J595" s="37">
        <v>56</v>
      </c>
      <c r="K595" s="37">
        <v>2</v>
      </c>
      <c r="L595" s="37">
        <v>0</v>
      </c>
      <c r="M595" s="37"/>
      <c r="N595" s="37">
        <v>58</v>
      </c>
      <c r="O595" s="37"/>
      <c r="P595" s="37"/>
      <c r="Q595" s="37"/>
      <c r="R595" s="37">
        <v>0</v>
      </c>
      <c r="S595" s="37">
        <v>1</v>
      </c>
      <c r="T595" s="37">
        <v>18</v>
      </c>
      <c r="U595" s="37">
        <v>0</v>
      </c>
      <c r="V595" s="37"/>
      <c r="W595" s="37">
        <v>16</v>
      </c>
      <c r="X595" s="37">
        <v>0</v>
      </c>
      <c r="Y595" s="37">
        <v>0</v>
      </c>
      <c r="Z595" s="37">
        <v>1</v>
      </c>
      <c r="AA595" s="37">
        <v>7</v>
      </c>
      <c r="AB595" s="37">
        <v>1</v>
      </c>
      <c r="AC595" s="37">
        <v>20</v>
      </c>
      <c r="AD595" s="37">
        <v>0</v>
      </c>
      <c r="AE595" s="37"/>
      <c r="AF595" s="37">
        <v>64</v>
      </c>
      <c r="AG595" s="37"/>
      <c r="AH595" s="37"/>
      <c r="AI595" s="37"/>
      <c r="AJ595" s="37">
        <v>7</v>
      </c>
      <c r="AK595" s="37"/>
      <c r="AL595" s="37"/>
      <c r="AM595" s="37"/>
      <c r="AN595" s="37">
        <v>0</v>
      </c>
      <c r="AO595" s="37"/>
      <c r="AP595" s="37">
        <v>0</v>
      </c>
      <c r="AQ595" s="37"/>
      <c r="AR595" s="37"/>
      <c r="AS595" s="37"/>
      <c r="AT595" s="37">
        <v>0</v>
      </c>
    </row>
    <row r="596" spans="1:46" ht="20.100000000000001" customHeight="1" x14ac:dyDescent="0.2">
      <c r="D596" s="38" t="s">
        <v>103</v>
      </c>
      <c r="F596" s="39">
        <v>31</v>
      </c>
      <c r="G596" s="40"/>
      <c r="H596" s="40"/>
      <c r="I596" s="40"/>
      <c r="J596" s="39">
        <v>281</v>
      </c>
      <c r="K596" s="39">
        <v>1</v>
      </c>
      <c r="L596" s="39">
        <v>3</v>
      </c>
      <c r="M596" s="40"/>
      <c r="N596" s="39">
        <v>285</v>
      </c>
      <c r="O596" s="40"/>
      <c r="P596" s="40"/>
      <c r="Q596" s="40"/>
      <c r="R596" s="39">
        <v>0</v>
      </c>
      <c r="S596" s="39">
        <v>2</v>
      </c>
      <c r="T596" s="39">
        <v>30</v>
      </c>
      <c r="U596" s="39">
        <v>2</v>
      </c>
      <c r="V596" s="40"/>
      <c r="W596" s="39">
        <v>98</v>
      </c>
      <c r="X596" s="39">
        <v>0</v>
      </c>
      <c r="Y596" s="39">
        <v>0</v>
      </c>
      <c r="Z596" s="39">
        <v>9</v>
      </c>
      <c r="AA596" s="39">
        <v>6</v>
      </c>
      <c r="AB596" s="39">
        <v>0</v>
      </c>
      <c r="AC596" s="39">
        <v>106</v>
      </c>
      <c r="AD596" s="39">
        <v>0</v>
      </c>
      <c r="AE596" s="40"/>
      <c r="AF596" s="39">
        <v>253</v>
      </c>
      <c r="AG596" s="40"/>
      <c r="AH596" s="40"/>
      <c r="AI596" s="40"/>
      <c r="AJ596" s="39">
        <v>63</v>
      </c>
      <c r="AK596" s="40"/>
      <c r="AL596" s="40"/>
      <c r="AM596" s="40"/>
      <c r="AN596" s="39">
        <v>0</v>
      </c>
      <c r="AO596" s="40"/>
      <c r="AP596" s="39">
        <v>0</v>
      </c>
      <c r="AQ596" s="40"/>
      <c r="AR596" s="40"/>
      <c r="AS596" s="40"/>
      <c r="AT596" s="39">
        <v>0</v>
      </c>
    </row>
    <row r="597" spans="1:46" ht="20.100000000000001" customHeight="1" x14ac:dyDescent="0.2">
      <c r="B597" s="5"/>
      <c r="D597" s="2" t="s">
        <v>104</v>
      </c>
      <c r="F597" s="37">
        <v>177</v>
      </c>
      <c r="G597" s="37"/>
      <c r="H597" s="37"/>
      <c r="I597" s="37"/>
      <c r="J597" s="37">
        <v>776</v>
      </c>
      <c r="K597" s="37">
        <v>13</v>
      </c>
      <c r="L597" s="37">
        <v>7</v>
      </c>
      <c r="M597" s="37"/>
      <c r="N597" s="37">
        <v>796</v>
      </c>
      <c r="O597" s="37"/>
      <c r="P597" s="37"/>
      <c r="Q597" s="37"/>
      <c r="R597" s="37">
        <v>0</v>
      </c>
      <c r="S597" s="37">
        <v>23</v>
      </c>
      <c r="T597" s="37">
        <v>55</v>
      </c>
      <c r="U597" s="37">
        <v>12</v>
      </c>
      <c r="V597" s="37"/>
      <c r="W597" s="37">
        <v>114</v>
      </c>
      <c r="X597" s="37">
        <v>0</v>
      </c>
      <c r="Y597" s="37">
        <v>1</v>
      </c>
      <c r="Z597" s="37">
        <v>14</v>
      </c>
      <c r="AA597" s="37">
        <v>29</v>
      </c>
      <c r="AB597" s="37">
        <v>5</v>
      </c>
      <c r="AC597" s="37">
        <v>511</v>
      </c>
      <c r="AD597" s="37">
        <v>0</v>
      </c>
      <c r="AE597" s="37"/>
      <c r="AF597" s="37">
        <v>764</v>
      </c>
      <c r="AG597" s="37"/>
      <c r="AH597" s="37"/>
      <c r="AI597" s="37"/>
      <c r="AJ597" s="37">
        <v>209</v>
      </c>
      <c r="AK597" s="37"/>
      <c r="AL597" s="37"/>
      <c r="AM597" s="37"/>
      <c r="AN597" s="37">
        <v>0</v>
      </c>
      <c r="AO597" s="37"/>
      <c r="AP597" s="37">
        <v>0</v>
      </c>
      <c r="AQ597" s="37"/>
      <c r="AR597" s="37"/>
      <c r="AS597" s="37"/>
      <c r="AT597" s="37">
        <v>0</v>
      </c>
    </row>
    <row r="598" spans="1:46" ht="20.100000000000001" customHeight="1" x14ac:dyDescent="0.2">
      <c r="B598" s="5"/>
      <c r="D598" s="38" t="s">
        <v>105</v>
      </c>
      <c r="F598" s="39">
        <v>36</v>
      </c>
      <c r="G598" s="40"/>
      <c r="H598" s="40"/>
      <c r="I598" s="40"/>
      <c r="J598" s="39">
        <v>255</v>
      </c>
      <c r="K598" s="39">
        <v>6</v>
      </c>
      <c r="L598" s="39">
        <v>3</v>
      </c>
      <c r="M598" s="40"/>
      <c r="N598" s="39">
        <v>264</v>
      </c>
      <c r="O598" s="40"/>
      <c r="P598" s="40"/>
      <c r="Q598" s="40"/>
      <c r="R598" s="39">
        <v>0</v>
      </c>
      <c r="S598" s="39">
        <v>6</v>
      </c>
      <c r="T598" s="39">
        <v>19</v>
      </c>
      <c r="U598" s="39">
        <v>34</v>
      </c>
      <c r="V598" s="40"/>
      <c r="W598" s="39">
        <v>75</v>
      </c>
      <c r="X598" s="39">
        <v>2</v>
      </c>
      <c r="Y598" s="39">
        <v>1</v>
      </c>
      <c r="Z598" s="39">
        <v>14</v>
      </c>
      <c r="AA598" s="39">
        <v>11</v>
      </c>
      <c r="AB598" s="39">
        <v>1</v>
      </c>
      <c r="AC598" s="39">
        <v>96</v>
      </c>
      <c r="AD598" s="39">
        <v>2</v>
      </c>
      <c r="AE598" s="40"/>
      <c r="AF598" s="39">
        <v>261</v>
      </c>
      <c r="AG598" s="40"/>
      <c r="AH598" s="40"/>
      <c r="AI598" s="40"/>
      <c r="AJ598" s="39">
        <v>39</v>
      </c>
      <c r="AK598" s="40"/>
      <c r="AL598" s="40"/>
      <c r="AM598" s="40"/>
      <c r="AN598" s="39">
        <v>0</v>
      </c>
      <c r="AO598" s="40"/>
      <c r="AP598" s="39">
        <v>0</v>
      </c>
      <c r="AQ598" s="40"/>
      <c r="AR598" s="40"/>
      <c r="AS598" s="40"/>
      <c r="AT598" s="39">
        <v>0</v>
      </c>
    </row>
    <row r="599" spans="1:46" ht="20.100000000000001" customHeight="1" x14ac:dyDescent="0.2">
      <c r="B599" s="5"/>
      <c r="D599" s="41" t="s">
        <v>183</v>
      </c>
      <c r="F599" s="40">
        <v>13</v>
      </c>
      <c r="G599" s="40"/>
      <c r="H599" s="40"/>
      <c r="I599" s="40"/>
      <c r="J599" s="40">
        <v>54</v>
      </c>
      <c r="K599" s="40">
        <v>0</v>
      </c>
      <c r="L599" s="40">
        <v>0</v>
      </c>
      <c r="M599" s="40"/>
      <c r="N599" s="40">
        <v>54</v>
      </c>
      <c r="O599" s="40"/>
      <c r="P599" s="40"/>
      <c r="Q599" s="40"/>
      <c r="R599" s="40">
        <v>0</v>
      </c>
      <c r="S599" s="40">
        <v>2</v>
      </c>
      <c r="T599" s="40">
        <v>4</v>
      </c>
      <c r="U599" s="40">
        <v>7</v>
      </c>
      <c r="V599" s="40"/>
      <c r="W599" s="40">
        <v>5</v>
      </c>
      <c r="X599" s="40">
        <v>0</v>
      </c>
      <c r="Y599" s="40">
        <v>0</v>
      </c>
      <c r="Z599" s="40">
        <v>1</v>
      </c>
      <c r="AA599" s="40">
        <v>10</v>
      </c>
      <c r="AB599" s="40">
        <v>0</v>
      </c>
      <c r="AC599" s="40">
        <v>16</v>
      </c>
      <c r="AD599" s="40">
        <v>0</v>
      </c>
      <c r="AE599" s="40"/>
      <c r="AF599" s="40">
        <v>45</v>
      </c>
      <c r="AG599" s="40"/>
      <c r="AH599" s="40"/>
      <c r="AI599" s="40"/>
      <c r="AJ599" s="40">
        <v>22</v>
      </c>
      <c r="AK599" s="40"/>
      <c r="AL599" s="40"/>
      <c r="AM599" s="40"/>
      <c r="AN599" s="40">
        <v>0</v>
      </c>
      <c r="AO599" s="40"/>
      <c r="AP599" s="40">
        <v>0</v>
      </c>
      <c r="AQ599" s="40"/>
      <c r="AR599" s="40"/>
      <c r="AS599" s="40"/>
      <c r="AT599" s="40">
        <v>0</v>
      </c>
    </row>
    <row r="600" spans="1:46" ht="20.100000000000001" customHeight="1" x14ac:dyDescent="0.2">
      <c r="B600" s="5"/>
      <c r="D600" s="38" t="s">
        <v>107</v>
      </c>
      <c r="F600" s="39">
        <v>167</v>
      </c>
      <c r="G600" s="40"/>
      <c r="H600" s="40"/>
      <c r="I600" s="40"/>
      <c r="J600" s="39">
        <v>710</v>
      </c>
      <c r="K600" s="39">
        <v>17</v>
      </c>
      <c r="L600" s="39">
        <v>0</v>
      </c>
      <c r="M600" s="40"/>
      <c r="N600" s="39">
        <v>727</v>
      </c>
      <c r="O600" s="40"/>
      <c r="P600" s="40"/>
      <c r="Q600" s="40"/>
      <c r="R600" s="39">
        <v>0</v>
      </c>
      <c r="S600" s="39">
        <v>23</v>
      </c>
      <c r="T600" s="39">
        <v>31</v>
      </c>
      <c r="U600" s="39">
        <v>23</v>
      </c>
      <c r="V600" s="40"/>
      <c r="W600" s="39">
        <v>236</v>
      </c>
      <c r="X600" s="39">
        <v>0</v>
      </c>
      <c r="Y600" s="39">
        <v>0</v>
      </c>
      <c r="Z600" s="39">
        <v>22</v>
      </c>
      <c r="AA600" s="39">
        <v>16</v>
      </c>
      <c r="AB600" s="39">
        <v>4</v>
      </c>
      <c r="AC600" s="39">
        <v>382</v>
      </c>
      <c r="AD600" s="39">
        <v>0</v>
      </c>
      <c r="AE600" s="40"/>
      <c r="AF600" s="39">
        <v>737</v>
      </c>
      <c r="AG600" s="40"/>
      <c r="AH600" s="40"/>
      <c r="AI600" s="40"/>
      <c r="AJ600" s="39">
        <v>157</v>
      </c>
      <c r="AK600" s="40"/>
      <c r="AL600" s="40"/>
      <c r="AM600" s="40"/>
      <c r="AN600" s="39">
        <v>0</v>
      </c>
      <c r="AO600" s="40"/>
      <c r="AP600" s="39">
        <v>0</v>
      </c>
      <c r="AQ600" s="40"/>
      <c r="AR600" s="40"/>
      <c r="AS600" s="40"/>
      <c r="AT600" s="39">
        <v>0</v>
      </c>
    </row>
    <row r="601" spans="1:46"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spans="1:46" s="1" customFormat="1" ht="20.100000000000001" customHeight="1" x14ac:dyDescent="0.2">
      <c r="A602" s="3"/>
      <c r="B602" s="6"/>
      <c r="C602" s="42" t="s">
        <v>180</v>
      </c>
      <c r="D602" s="42"/>
      <c r="E602" s="5"/>
      <c r="F602" s="44">
        <v>833</v>
      </c>
      <c r="G602" s="45"/>
      <c r="H602" s="45"/>
      <c r="I602" s="45"/>
      <c r="J602" s="44">
        <v>3759</v>
      </c>
      <c r="K602" s="44">
        <v>57</v>
      </c>
      <c r="L602" s="44">
        <v>31</v>
      </c>
      <c r="M602" s="45"/>
      <c r="N602" s="44">
        <v>3847</v>
      </c>
      <c r="O602" s="45"/>
      <c r="P602" s="45"/>
      <c r="Q602" s="45"/>
      <c r="R602" s="44">
        <v>0</v>
      </c>
      <c r="S602" s="44">
        <v>96</v>
      </c>
      <c r="T602" s="44">
        <v>270</v>
      </c>
      <c r="U602" s="44">
        <v>147</v>
      </c>
      <c r="V602" s="45"/>
      <c r="W602" s="44">
        <v>1076</v>
      </c>
      <c r="X602" s="44">
        <v>4</v>
      </c>
      <c r="Y602" s="44">
        <v>6</v>
      </c>
      <c r="Z602" s="44">
        <v>125</v>
      </c>
      <c r="AA602" s="44">
        <v>147</v>
      </c>
      <c r="AB602" s="44">
        <v>18</v>
      </c>
      <c r="AC602" s="44">
        <v>1886</v>
      </c>
      <c r="AD602" s="44">
        <v>2</v>
      </c>
      <c r="AE602" s="45"/>
      <c r="AF602" s="44">
        <v>3777</v>
      </c>
      <c r="AG602" s="45"/>
      <c r="AH602" s="45"/>
      <c r="AI602" s="45"/>
      <c r="AJ602" s="44">
        <v>903</v>
      </c>
      <c r="AK602" s="45"/>
      <c r="AL602" s="45"/>
      <c r="AM602" s="45"/>
      <c r="AN602" s="44">
        <v>0</v>
      </c>
      <c r="AO602" s="45"/>
      <c r="AP602" s="44">
        <v>0</v>
      </c>
      <c r="AQ602" s="45"/>
      <c r="AR602" s="45"/>
      <c r="AS602" s="45"/>
      <c r="AT602" s="44">
        <v>69</v>
      </c>
    </row>
    <row r="603" spans="1:46"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row>
    <row r="604" spans="1:46" s="1" customFormat="1" ht="20.100000000000001" customHeight="1" x14ac:dyDescent="0.25">
      <c r="A604" s="3"/>
      <c r="B604" s="49" t="s">
        <v>312</v>
      </c>
      <c r="C604" s="50"/>
      <c r="D604" s="50"/>
      <c r="E604" s="5"/>
      <c r="F604" s="51">
        <v>833</v>
      </c>
      <c r="G604" s="52"/>
      <c r="H604" s="52"/>
      <c r="I604" s="52"/>
      <c r="J604" s="51">
        <v>3759</v>
      </c>
      <c r="K604" s="51">
        <v>57</v>
      </c>
      <c r="L604" s="51">
        <v>31</v>
      </c>
      <c r="M604" s="52"/>
      <c r="N604" s="51">
        <v>3847</v>
      </c>
      <c r="O604" s="52"/>
      <c r="P604" s="52"/>
      <c r="Q604" s="52"/>
      <c r="R604" s="51">
        <v>0</v>
      </c>
      <c r="S604" s="51">
        <v>96</v>
      </c>
      <c r="T604" s="51">
        <v>270</v>
      </c>
      <c r="U604" s="51">
        <v>147</v>
      </c>
      <c r="V604" s="52"/>
      <c r="W604" s="51">
        <v>1076</v>
      </c>
      <c r="X604" s="51">
        <v>4</v>
      </c>
      <c r="Y604" s="51">
        <v>6</v>
      </c>
      <c r="Z604" s="51">
        <v>125</v>
      </c>
      <c r="AA604" s="51">
        <v>147</v>
      </c>
      <c r="AB604" s="51">
        <v>18</v>
      </c>
      <c r="AC604" s="51">
        <v>1886</v>
      </c>
      <c r="AD604" s="51">
        <v>2</v>
      </c>
      <c r="AE604" s="52"/>
      <c r="AF604" s="51">
        <v>3777</v>
      </c>
      <c r="AG604" s="52"/>
      <c r="AH604" s="52"/>
      <c r="AI604" s="52"/>
      <c r="AJ604" s="51">
        <v>903</v>
      </c>
      <c r="AK604" s="52"/>
      <c r="AL604" s="52"/>
      <c r="AM604" s="52"/>
      <c r="AN604" s="51">
        <v>0</v>
      </c>
      <c r="AO604" s="52"/>
      <c r="AP604" s="51">
        <v>0</v>
      </c>
      <c r="AQ604" s="52"/>
      <c r="AR604" s="52"/>
      <c r="AS604" s="52"/>
      <c r="AT604" s="51">
        <v>69</v>
      </c>
    </row>
    <row r="605" spans="1:46"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spans="1:46"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spans="1:46"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spans="1:46" ht="20.100000000000001" customHeight="1" x14ac:dyDescent="0.2">
      <c r="D608" s="2" t="s">
        <v>124</v>
      </c>
      <c r="F608" s="37">
        <v>0</v>
      </c>
      <c r="G608" s="37"/>
      <c r="H608" s="37"/>
      <c r="I608" s="37"/>
      <c r="J608" s="37">
        <v>0</v>
      </c>
      <c r="K608" s="37">
        <v>0</v>
      </c>
      <c r="L608" s="37">
        <v>1</v>
      </c>
      <c r="M608" s="37"/>
      <c r="N608" s="37">
        <v>1</v>
      </c>
      <c r="O608" s="37"/>
      <c r="P608" s="37"/>
      <c r="Q608" s="37"/>
      <c r="R608" s="37">
        <v>0</v>
      </c>
      <c r="S608" s="37">
        <v>0</v>
      </c>
      <c r="T608" s="37">
        <v>0</v>
      </c>
      <c r="U608" s="37">
        <v>0</v>
      </c>
      <c r="V608" s="37"/>
      <c r="W608" s="37">
        <v>0</v>
      </c>
      <c r="X608" s="37">
        <v>0</v>
      </c>
      <c r="Y608" s="37">
        <v>0</v>
      </c>
      <c r="Z608" s="37">
        <v>0</v>
      </c>
      <c r="AA608" s="37">
        <v>0</v>
      </c>
      <c r="AB608" s="37">
        <v>0</v>
      </c>
      <c r="AC608" s="37">
        <v>0</v>
      </c>
      <c r="AD608" s="37">
        <v>0</v>
      </c>
      <c r="AE608" s="37"/>
      <c r="AF608" s="37">
        <v>0</v>
      </c>
      <c r="AG608" s="37"/>
      <c r="AH608" s="37"/>
      <c r="AI608" s="37"/>
      <c r="AJ608" s="37">
        <v>0</v>
      </c>
      <c r="AK608" s="37"/>
      <c r="AL608" s="37"/>
      <c r="AM608" s="37"/>
      <c r="AN608" s="37">
        <v>0</v>
      </c>
      <c r="AO608" s="37"/>
      <c r="AP608" s="37">
        <v>1</v>
      </c>
      <c r="AQ608" s="37"/>
      <c r="AR608" s="37"/>
      <c r="AS608" s="37"/>
      <c r="AT608" s="37">
        <v>0</v>
      </c>
    </row>
    <row r="609" spans="1:46" ht="20.100000000000001" customHeight="1" x14ac:dyDescent="0.2">
      <c r="D609" s="38" t="s">
        <v>173</v>
      </c>
      <c r="F609" s="39">
        <v>0</v>
      </c>
      <c r="G609" s="40"/>
      <c r="H609" s="40"/>
      <c r="I609" s="40"/>
      <c r="J609" s="39">
        <v>0</v>
      </c>
      <c r="K609" s="39">
        <v>1</v>
      </c>
      <c r="L609" s="39">
        <v>1</v>
      </c>
      <c r="M609" s="40"/>
      <c r="N609" s="39">
        <v>2</v>
      </c>
      <c r="O609" s="40"/>
      <c r="P609" s="40"/>
      <c r="Q609" s="40"/>
      <c r="R609" s="39">
        <v>0</v>
      </c>
      <c r="S609" s="39">
        <v>0</v>
      </c>
      <c r="T609" s="39">
        <v>0</v>
      </c>
      <c r="U609" s="39">
        <v>0</v>
      </c>
      <c r="V609" s="40"/>
      <c r="W609" s="39">
        <v>0</v>
      </c>
      <c r="X609" s="39">
        <v>0</v>
      </c>
      <c r="Y609" s="39">
        <v>0</v>
      </c>
      <c r="Z609" s="39">
        <v>0</v>
      </c>
      <c r="AA609" s="39">
        <v>0</v>
      </c>
      <c r="AB609" s="39">
        <v>0</v>
      </c>
      <c r="AC609" s="39">
        <v>0</v>
      </c>
      <c r="AD609" s="39">
        <v>0</v>
      </c>
      <c r="AE609" s="40"/>
      <c r="AF609" s="39">
        <v>0</v>
      </c>
      <c r="AG609" s="40"/>
      <c r="AH609" s="40"/>
      <c r="AI609" s="40"/>
      <c r="AJ609" s="39">
        <v>0</v>
      </c>
      <c r="AK609" s="40"/>
      <c r="AL609" s="40"/>
      <c r="AM609" s="40"/>
      <c r="AN609" s="39">
        <v>0</v>
      </c>
      <c r="AO609" s="40"/>
      <c r="AP609" s="39">
        <v>2</v>
      </c>
      <c r="AQ609" s="40"/>
      <c r="AR609" s="40"/>
      <c r="AS609" s="40"/>
      <c r="AT609" s="39">
        <v>0</v>
      </c>
    </row>
    <row r="610" spans="1:46"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row>
    <row r="611" spans="1:46" ht="20.100000000000001" customHeight="1" x14ac:dyDescent="0.2">
      <c r="C611" s="42" t="s">
        <v>122</v>
      </c>
      <c r="D611" s="42"/>
      <c r="F611" s="44">
        <v>0</v>
      </c>
      <c r="G611" s="45"/>
      <c r="H611" s="45"/>
      <c r="I611" s="45"/>
      <c r="J611" s="44">
        <v>0</v>
      </c>
      <c r="K611" s="44">
        <v>1</v>
      </c>
      <c r="L611" s="44">
        <v>2</v>
      </c>
      <c r="M611" s="45"/>
      <c r="N611" s="44">
        <v>3</v>
      </c>
      <c r="O611" s="45"/>
      <c r="P611" s="45"/>
      <c r="Q611" s="45"/>
      <c r="R611" s="44">
        <v>0</v>
      </c>
      <c r="S611" s="44">
        <v>0</v>
      </c>
      <c r="T611" s="44">
        <v>0</v>
      </c>
      <c r="U611" s="44">
        <v>0</v>
      </c>
      <c r="V611" s="45"/>
      <c r="W611" s="44">
        <v>0</v>
      </c>
      <c r="X611" s="44">
        <v>0</v>
      </c>
      <c r="Y611" s="44">
        <v>0</v>
      </c>
      <c r="Z611" s="44">
        <v>0</v>
      </c>
      <c r="AA611" s="44">
        <v>0</v>
      </c>
      <c r="AB611" s="44">
        <v>0</v>
      </c>
      <c r="AC611" s="44">
        <v>0</v>
      </c>
      <c r="AD611" s="44">
        <v>0</v>
      </c>
      <c r="AE611" s="45"/>
      <c r="AF611" s="44">
        <v>0</v>
      </c>
      <c r="AG611" s="45"/>
      <c r="AH611" s="45"/>
      <c r="AI611" s="45"/>
      <c r="AJ611" s="44">
        <v>0</v>
      </c>
      <c r="AK611" s="45"/>
      <c r="AL611" s="45"/>
      <c r="AM611" s="45"/>
      <c r="AN611" s="44">
        <v>0</v>
      </c>
      <c r="AO611" s="45"/>
      <c r="AP611" s="44">
        <v>3</v>
      </c>
      <c r="AQ611" s="45"/>
      <c r="AR611" s="45"/>
      <c r="AS611" s="45"/>
      <c r="AT611" s="44">
        <v>0</v>
      </c>
    </row>
    <row r="612" spans="1:46"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row>
    <row r="613" spans="1:46"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row>
    <row r="614" spans="1:46" ht="20.100000000000001" customHeight="1" x14ac:dyDescent="0.2">
      <c r="D614" s="2" t="s">
        <v>124</v>
      </c>
      <c r="F614" s="37">
        <v>52</v>
      </c>
      <c r="G614" s="37"/>
      <c r="H614" s="37"/>
      <c r="I614" s="37"/>
      <c r="J614" s="37">
        <v>143</v>
      </c>
      <c r="K614" s="37">
        <v>2</v>
      </c>
      <c r="L614" s="37">
        <v>0</v>
      </c>
      <c r="M614" s="37"/>
      <c r="N614" s="37">
        <v>145</v>
      </c>
      <c r="O614" s="37"/>
      <c r="P614" s="37"/>
      <c r="Q614" s="37"/>
      <c r="R614" s="37">
        <v>0</v>
      </c>
      <c r="S614" s="37">
        <v>2</v>
      </c>
      <c r="T614" s="37">
        <v>33</v>
      </c>
      <c r="U614" s="37">
        <v>6</v>
      </c>
      <c r="V614" s="37"/>
      <c r="W614" s="37">
        <v>49</v>
      </c>
      <c r="X614" s="37">
        <v>0</v>
      </c>
      <c r="Y614" s="37">
        <v>0</v>
      </c>
      <c r="Z614" s="37">
        <v>4</v>
      </c>
      <c r="AA614" s="37">
        <v>15</v>
      </c>
      <c r="AB614" s="37">
        <v>2</v>
      </c>
      <c r="AC614" s="37">
        <v>78</v>
      </c>
      <c r="AD614" s="37">
        <v>0</v>
      </c>
      <c r="AE614" s="37"/>
      <c r="AF614" s="37">
        <v>189</v>
      </c>
      <c r="AG614" s="37"/>
      <c r="AH614" s="37"/>
      <c r="AI614" s="37"/>
      <c r="AJ614" s="37">
        <v>8</v>
      </c>
      <c r="AK614" s="37"/>
      <c r="AL614" s="37"/>
      <c r="AM614" s="37"/>
      <c r="AN614" s="37">
        <v>0</v>
      </c>
      <c r="AO614" s="37"/>
      <c r="AP614" s="37">
        <v>0</v>
      </c>
      <c r="AQ614" s="37"/>
      <c r="AR614" s="37"/>
      <c r="AS614" s="37"/>
      <c r="AT614" s="37">
        <v>9</v>
      </c>
    </row>
    <row r="615" spans="1:46" ht="20.100000000000001" customHeight="1" x14ac:dyDescent="0.2">
      <c r="D615" s="38" t="s">
        <v>173</v>
      </c>
      <c r="F615" s="39">
        <v>56</v>
      </c>
      <c r="G615" s="40"/>
      <c r="H615" s="40"/>
      <c r="I615" s="40"/>
      <c r="J615" s="39">
        <v>139</v>
      </c>
      <c r="K615" s="39">
        <v>0</v>
      </c>
      <c r="L615" s="39">
        <v>5</v>
      </c>
      <c r="M615" s="40"/>
      <c r="N615" s="39">
        <v>144</v>
      </c>
      <c r="O615" s="40"/>
      <c r="P615" s="40"/>
      <c r="Q615" s="40"/>
      <c r="R615" s="39">
        <v>0</v>
      </c>
      <c r="S615" s="39">
        <v>2</v>
      </c>
      <c r="T615" s="39">
        <v>7</v>
      </c>
      <c r="U615" s="39">
        <v>5</v>
      </c>
      <c r="V615" s="40"/>
      <c r="W615" s="39">
        <v>56</v>
      </c>
      <c r="X615" s="39">
        <v>0</v>
      </c>
      <c r="Y615" s="39">
        <v>0</v>
      </c>
      <c r="Z615" s="39">
        <v>9</v>
      </c>
      <c r="AA615" s="39">
        <v>4</v>
      </c>
      <c r="AB615" s="39">
        <v>1</v>
      </c>
      <c r="AC615" s="39">
        <v>79</v>
      </c>
      <c r="AD615" s="39">
        <v>0</v>
      </c>
      <c r="AE615" s="40"/>
      <c r="AF615" s="39">
        <v>163</v>
      </c>
      <c r="AG615" s="40"/>
      <c r="AH615" s="40"/>
      <c r="AI615" s="40"/>
      <c r="AJ615" s="39">
        <v>37</v>
      </c>
      <c r="AK615" s="40"/>
      <c r="AL615" s="40"/>
      <c r="AM615" s="40"/>
      <c r="AN615" s="39">
        <v>0</v>
      </c>
      <c r="AO615" s="40"/>
      <c r="AP615" s="39">
        <v>0</v>
      </c>
      <c r="AQ615" s="40"/>
      <c r="AR615" s="40"/>
      <c r="AS615" s="40"/>
      <c r="AT615" s="39">
        <v>9</v>
      </c>
    </row>
    <row r="616" spans="1:46" ht="20.100000000000001" customHeight="1" x14ac:dyDescent="0.2">
      <c r="D616" s="41" t="s">
        <v>113</v>
      </c>
      <c r="F616" s="40">
        <v>26</v>
      </c>
      <c r="G616" s="40"/>
      <c r="H616" s="40"/>
      <c r="I616" s="40"/>
      <c r="J616" s="40">
        <v>138</v>
      </c>
      <c r="K616" s="40">
        <v>1</v>
      </c>
      <c r="L616" s="40">
        <v>1</v>
      </c>
      <c r="M616" s="40"/>
      <c r="N616" s="40">
        <v>140</v>
      </c>
      <c r="O616" s="40"/>
      <c r="P616" s="40"/>
      <c r="Q616" s="40"/>
      <c r="R616" s="40">
        <v>0</v>
      </c>
      <c r="S616" s="40">
        <v>4</v>
      </c>
      <c r="T616" s="40">
        <v>17</v>
      </c>
      <c r="U616" s="40">
        <v>11</v>
      </c>
      <c r="V616" s="40"/>
      <c r="W616" s="40">
        <v>52</v>
      </c>
      <c r="X616" s="40">
        <v>0</v>
      </c>
      <c r="Y616" s="40">
        <v>0</v>
      </c>
      <c r="Z616" s="40">
        <v>3</v>
      </c>
      <c r="AA616" s="40">
        <v>11</v>
      </c>
      <c r="AB616" s="40">
        <v>1</v>
      </c>
      <c r="AC616" s="40">
        <v>49</v>
      </c>
      <c r="AD616" s="40">
        <v>0</v>
      </c>
      <c r="AE616" s="40"/>
      <c r="AF616" s="40">
        <v>148</v>
      </c>
      <c r="AG616" s="40"/>
      <c r="AH616" s="40"/>
      <c r="AI616" s="40"/>
      <c r="AJ616" s="40">
        <v>18</v>
      </c>
      <c r="AK616" s="40"/>
      <c r="AL616" s="40"/>
      <c r="AM616" s="40"/>
      <c r="AN616" s="40">
        <v>0</v>
      </c>
      <c r="AO616" s="40"/>
      <c r="AP616" s="40">
        <v>0</v>
      </c>
      <c r="AQ616" s="40"/>
      <c r="AR616" s="40"/>
      <c r="AS616" s="40"/>
      <c r="AT616" s="40">
        <v>16</v>
      </c>
    </row>
    <row r="617" spans="1:46" ht="20.100000000000001" customHeight="1" x14ac:dyDescent="0.2">
      <c r="D617" s="38" t="s">
        <v>101</v>
      </c>
      <c r="F617" s="39">
        <v>20</v>
      </c>
      <c r="G617" s="40"/>
      <c r="H617" s="40"/>
      <c r="I617" s="40"/>
      <c r="J617" s="39">
        <v>137</v>
      </c>
      <c r="K617" s="39">
        <v>2</v>
      </c>
      <c r="L617" s="39">
        <v>1</v>
      </c>
      <c r="M617" s="40"/>
      <c r="N617" s="39">
        <v>140</v>
      </c>
      <c r="O617" s="40"/>
      <c r="P617" s="40"/>
      <c r="Q617" s="40"/>
      <c r="R617" s="39">
        <v>0</v>
      </c>
      <c r="S617" s="39">
        <v>1</v>
      </c>
      <c r="T617" s="39">
        <v>12</v>
      </c>
      <c r="U617" s="39">
        <v>13</v>
      </c>
      <c r="V617" s="40"/>
      <c r="W617" s="39">
        <v>66</v>
      </c>
      <c r="X617" s="39">
        <v>5</v>
      </c>
      <c r="Y617" s="39">
        <v>0</v>
      </c>
      <c r="Z617" s="39">
        <v>4</v>
      </c>
      <c r="AA617" s="39">
        <v>10</v>
      </c>
      <c r="AB617" s="39">
        <v>2</v>
      </c>
      <c r="AC617" s="39">
        <v>41</v>
      </c>
      <c r="AD617" s="39">
        <v>0</v>
      </c>
      <c r="AE617" s="40"/>
      <c r="AF617" s="39">
        <v>154</v>
      </c>
      <c r="AG617" s="40"/>
      <c r="AH617" s="40"/>
      <c r="AI617" s="40"/>
      <c r="AJ617" s="39">
        <v>9</v>
      </c>
      <c r="AK617" s="40"/>
      <c r="AL617" s="40"/>
      <c r="AM617" s="40"/>
      <c r="AN617" s="39">
        <v>3</v>
      </c>
      <c r="AO617" s="40"/>
      <c r="AP617" s="39">
        <v>0</v>
      </c>
      <c r="AQ617" s="40"/>
      <c r="AR617" s="40"/>
      <c r="AS617" s="40"/>
      <c r="AT617" s="39">
        <v>0</v>
      </c>
    </row>
    <row r="618" spans="1:46" ht="20.100000000000001" customHeight="1" x14ac:dyDescent="0.2">
      <c r="D618" s="41" t="s">
        <v>115</v>
      </c>
      <c r="F618" s="40">
        <v>23</v>
      </c>
      <c r="G618" s="40"/>
      <c r="H618" s="40"/>
      <c r="I618" s="40"/>
      <c r="J618" s="40">
        <v>135</v>
      </c>
      <c r="K618" s="40">
        <v>4</v>
      </c>
      <c r="L618" s="40">
        <v>0</v>
      </c>
      <c r="M618" s="40"/>
      <c r="N618" s="40">
        <v>139</v>
      </c>
      <c r="O618" s="40"/>
      <c r="P618" s="40"/>
      <c r="Q618" s="40"/>
      <c r="R618" s="40">
        <v>0</v>
      </c>
      <c r="S618" s="40">
        <v>1</v>
      </c>
      <c r="T618" s="40">
        <v>38</v>
      </c>
      <c r="U618" s="40">
        <v>16</v>
      </c>
      <c r="V618" s="40"/>
      <c r="W618" s="40">
        <v>62</v>
      </c>
      <c r="X618" s="40">
        <v>0</v>
      </c>
      <c r="Y618" s="40">
        <v>0</v>
      </c>
      <c r="Z618" s="40">
        <v>2</v>
      </c>
      <c r="AA618" s="40">
        <v>5</v>
      </c>
      <c r="AB618" s="40">
        <v>1</v>
      </c>
      <c r="AC618" s="40">
        <v>27</v>
      </c>
      <c r="AD618" s="40">
        <v>1</v>
      </c>
      <c r="AE618" s="40"/>
      <c r="AF618" s="40">
        <v>153</v>
      </c>
      <c r="AG618" s="40"/>
      <c r="AH618" s="40"/>
      <c r="AI618" s="40"/>
      <c r="AJ618" s="40">
        <v>11</v>
      </c>
      <c r="AK618" s="40"/>
      <c r="AL618" s="40"/>
      <c r="AM618" s="40"/>
      <c r="AN618" s="40">
        <v>2</v>
      </c>
      <c r="AO618" s="40"/>
      <c r="AP618" s="40">
        <v>0</v>
      </c>
      <c r="AQ618" s="40"/>
      <c r="AR618" s="40"/>
      <c r="AS618" s="40"/>
      <c r="AT618" s="40">
        <v>0</v>
      </c>
    </row>
    <row r="619" spans="1:46"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spans="1:46" ht="20.100000000000001" customHeight="1" x14ac:dyDescent="0.2">
      <c r="C620" s="42" t="s">
        <v>287</v>
      </c>
      <c r="D620" s="42"/>
      <c r="F620" s="44">
        <v>177</v>
      </c>
      <c r="G620" s="45"/>
      <c r="H620" s="45"/>
      <c r="I620" s="45"/>
      <c r="J620" s="44">
        <v>692</v>
      </c>
      <c r="K620" s="44">
        <v>9</v>
      </c>
      <c r="L620" s="44">
        <v>7</v>
      </c>
      <c r="M620" s="45"/>
      <c r="N620" s="44">
        <v>708</v>
      </c>
      <c r="O620" s="45"/>
      <c r="P620" s="45"/>
      <c r="Q620" s="45"/>
      <c r="R620" s="44">
        <v>0</v>
      </c>
      <c r="S620" s="44">
        <v>10</v>
      </c>
      <c r="T620" s="44">
        <v>107</v>
      </c>
      <c r="U620" s="44">
        <v>51</v>
      </c>
      <c r="V620" s="45"/>
      <c r="W620" s="44">
        <v>285</v>
      </c>
      <c r="X620" s="44">
        <v>5</v>
      </c>
      <c r="Y620" s="44">
        <v>0</v>
      </c>
      <c r="Z620" s="44">
        <v>22</v>
      </c>
      <c r="AA620" s="44">
        <v>45</v>
      </c>
      <c r="AB620" s="44">
        <v>7</v>
      </c>
      <c r="AC620" s="44">
        <v>274</v>
      </c>
      <c r="AD620" s="44">
        <v>1</v>
      </c>
      <c r="AE620" s="45"/>
      <c r="AF620" s="44">
        <v>807</v>
      </c>
      <c r="AG620" s="45"/>
      <c r="AH620" s="45"/>
      <c r="AI620" s="45"/>
      <c r="AJ620" s="44">
        <v>83</v>
      </c>
      <c r="AK620" s="45"/>
      <c r="AL620" s="45"/>
      <c r="AM620" s="45"/>
      <c r="AN620" s="44">
        <v>5</v>
      </c>
      <c r="AO620" s="45"/>
      <c r="AP620" s="44">
        <v>0</v>
      </c>
      <c r="AQ620" s="45"/>
      <c r="AR620" s="45"/>
      <c r="AS620" s="45"/>
      <c r="AT620" s="44">
        <v>34</v>
      </c>
    </row>
    <row r="621" spans="1:46"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row>
    <row r="622" spans="1:46" s="1" customFormat="1" ht="20.100000000000001" customHeight="1" x14ac:dyDescent="0.25">
      <c r="A622" s="3"/>
      <c r="B622" s="49" t="s">
        <v>314</v>
      </c>
      <c r="C622" s="50"/>
      <c r="D622" s="50"/>
      <c r="E622" s="5"/>
      <c r="F622" s="51">
        <v>177</v>
      </c>
      <c r="G622" s="52"/>
      <c r="H622" s="52"/>
      <c r="I622" s="52"/>
      <c r="J622" s="51">
        <v>692</v>
      </c>
      <c r="K622" s="51">
        <v>10</v>
      </c>
      <c r="L622" s="51">
        <v>9</v>
      </c>
      <c r="M622" s="52"/>
      <c r="N622" s="51">
        <v>711</v>
      </c>
      <c r="O622" s="52"/>
      <c r="P622" s="52"/>
      <c r="Q622" s="52"/>
      <c r="R622" s="51">
        <v>0</v>
      </c>
      <c r="S622" s="51">
        <v>10</v>
      </c>
      <c r="T622" s="51">
        <v>107</v>
      </c>
      <c r="U622" s="51">
        <v>51</v>
      </c>
      <c r="V622" s="52"/>
      <c r="W622" s="51">
        <v>285</v>
      </c>
      <c r="X622" s="51">
        <v>5</v>
      </c>
      <c r="Y622" s="51">
        <v>0</v>
      </c>
      <c r="Z622" s="51">
        <v>22</v>
      </c>
      <c r="AA622" s="51">
        <v>45</v>
      </c>
      <c r="AB622" s="51">
        <v>7</v>
      </c>
      <c r="AC622" s="51">
        <v>274</v>
      </c>
      <c r="AD622" s="51">
        <v>1</v>
      </c>
      <c r="AE622" s="52"/>
      <c r="AF622" s="51">
        <v>807</v>
      </c>
      <c r="AG622" s="52"/>
      <c r="AH622" s="52"/>
      <c r="AI622" s="52"/>
      <c r="AJ622" s="51">
        <v>83</v>
      </c>
      <c r="AK622" s="52"/>
      <c r="AL622" s="52"/>
      <c r="AM622" s="52"/>
      <c r="AN622" s="51">
        <v>5</v>
      </c>
      <c r="AO622" s="52"/>
      <c r="AP622" s="51">
        <v>3</v>
      </c>
      <c r="AQ622" s="52"/>
      <c r="AR622" s="52"/>
      <c r="AS622" s="52"/>
      <c r="AT622" s="51">
        <v>34</v>
      </c>
    </row>
    <row r="623" spans="1:46"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spans="1:46"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spans="1:46"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spans="1:46" ht="20.100000000000001" customHeight="1" x14ac:dyDescent="0.2">
      <c r="D626" s="2" t="s">
        <v>98</v>
      </c>
      <c r="F626" s="37">
        <v>44</v>
      </c>
      <c r="G626" s="37"/>
      <c r="H626" s="37"/>
      <c r="I626" s="37"/>
      <c r="J626" s="37">
        <v>288</v>
      </c>
      <c r="K626" s="37">
        <v>7</v>
      </c>
      <c r="L626" s="37">
        <v>3</v>
      </c>
      <c r="M626" s="37"/>
      <c r="N626" s="37">
        <v>298</v>
      </c>
      <c r="O626" s="37"/>
      <c r="P626" s="37"/>
      <c r="Q626" s="37"/>
      <c r="R626" s="37">
        <v>0</v>
      </c>
      <c r="S626" s="37">
        <v>2</v>
      </c>
      <c r="T626" s="37">
        <v>46</v>
      </c>
      <c r="U626" s="37">
        <v>9</v>
      </c>
      <c r="V626" s="37"/>
      <c r="W626" s="37">
        <v>102</v>
      </c>
      <c r="X626" s="37">
        <v>1</v>
      </c>
      <c r="Y626" s="37">
        <v>0</v>
      </c>
      <c r="Z626" s="37">
        <v>3</v>
      </c>
      <c r="AA626" s="37">
        <v>16</v>
      </c>
      <c r="AB626" s="37">
        <v>1</v>
      </c>
      <c r="AC626" s="37">
        <v>114</v>
      </c>
      <c r="AD626" s="37">
        <v>0</v>
      </c>
      <c r="AE626" s="37"/>
      <c r="AF626" s="37">
        <v>294</v>
      </c>
      <c r="AG626" s="37"/>
      <c r="AH626" s="37"/>
      <c r="AI626" s="37"/>
      <c r="AJ626" s="37">
        <v>48</v>
      </c>
      <c r="AK626" s="37"/>
      <c r="AL626" s="37"/>
      <c r="AM626" s="37"/>
      <c r="AN626" s="37">
        <v>0</v>
      </c>
      <c r="AO626" s="37"/>
      <c r="AP626" s="37">
        <v>0</v>
      </c>
      <c r="AQ626" s="37"/>
      <c r="AR626" s="37"/>
      <c r="AS626" s="37"/>
      <c r="AT626" s="37">
        <v>18</v>
      </c>
    </row>
    <row r="627" spans="1:46" ht="20.100000000000001" customHeight="1" x14ac:dyDescent="0.2">
      <c r="D627" s="38" t="s">
        <v>173</v>
      </c>
      <c r="F627" s="39">
        <v>0</v>
      </c>
      <c r="G627" s="40"/>
      <c r="H627" s="40"/>
      <c r="I627" s="40"/>
      <c r="J627" s="39">
        <v>0</v>
      </c>
      <c r="K627" s="39">
        <v>0</v>
      </c>
      <c r="L627" s="39">
        <v>0</v>
      </c>
      <c r="M627" s="40"/>
      <c r="N627" s="39">
        <v>0</v>
      </c>
      <c r="O627" s="40"/>
      <c r="P627" s="40"/>
      <c r="Q627" s="40"/>
      <c r="R627" s="39">
        <v>0</v>
      </c>
      <c r="S627" s="39">
        <v>0</v>
      </c>
      <c r="T627" s="39">
        <v>0</v>
      </c>
      <c r="U627" s="39">
        <v>0</v>
      </c>
      <c r="V627" s="40"/>
      <c r="W627" s="39">
        <v>0</v>
      </c>
      <c r="X627" s="39">
        <v>0</v>
      </c>
      <c r="Y627" s="39">
        <v>0</v>
      </c>
      <c r="Z627" s="39">
        <v>0</v>
      </c>
      <c r="AA627" s="39">
        <v>0</v>
      </c>
      <c r="AB627" s="39">
        <v>0</v>
      </c>
      <c r="AC627" s="39">
        <v>0</v>
      </c>
      <c r="AD627" s="39">
        <v>0</v>
      </c>
      <c r="AE627" s="40"/>
      <c r="AF627" s="39">
        <v>0</v>
      </c>
      <c r="AG627" s="40"/>
      <c r="AH627" s="40"/>
      <c r="AI627" s="40"/>
      <c r="AJ627" s="39">
        <v>0</v>
      </c>
      <c r="AK627" s="40"/>
      <c r="AL627" s="40"/>
      <c r="AM627" s="40"/>
      <c r="AN627" s="39">
        <v>0</v>
      </c>
      <c r="AO627" s="40"/>
      <c r="AP627" s="39">
        <v>0</v>
      </c>
      <c r="AQ627" s="40"/>
      <c r="AR627" s="40"/>
      <c r="AS627" s="40"/>
      <c r="AT627" s="39">
        <v>0</v>
      </c>
    </row>
    <row r="628" spans="1:46"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spans="1:46" s="1" customFormat="1" ht="20.100000000000001" customHeight="1" x14ac:dyDescent="0.2">
      <c r="A629" s="3"/>
      <c r="B629" s="6"/>
      <c r="C629" s="42" t="s">
        <v>180</v>
      </c>
      <c r="D629" s="42"/>
      <c r="E629" s="5"/>
      <c r="F629" s="44">
        <v>44</v>
      </c>
      <c r="G629" s="45"/>
      <c r="H629" s="45"/>
      <c r="I629" s="45"/>
      <c r="J629" s="44">
        <v>288</v>
      </c>
      <c r="K629" s="44">
        <v>7</v>
      </c>
      <c r="L629" s="44">
        <v>3</v>
      </c>
      <c r="M629" s="45"/>
      <c r="N629" s="44">
        <v>298</v>
      </c>
      <c r="O629" s="45"/>
      <c r="P629" s="45"/>
      <c r="Q629" s="45"/>
      <c r="R629" s="44">
        <v>0</v>
      </c>
      <c r="S629" s="44">
        <v>2</v>
      </c>
      <c r="T629" s="44">
        <v>46</v>
      </c>
      <c r="U629" s="44">
        <v>9</v>
      </c>
      <c r="V629" s="45"/>
      <c r="W629" s="44">
        <v>102</v>
      </c>
      <c r="X629" s="44">
        <v>1</v>
      </c>
      <c r="Y629" s="44">
        <v>0</v>
      </c>
      <c r="Z629" s="44">
        <v>3</v>
      </c>
      <c r="AA629" s="44">
        <v>16</v>
      </c>
      <c r="AB629" s="44">
        <v>1</v>
      </c>
      <c r="AC629" s="44">
        <v>114</v>
      </c>
      <c r="AD629" s="44">
        <v>0</v>
      </c>
      <c r="AE629" s="45"/>
      <c r="AF629" s="44">
        <v>294</v>
      </c>
      <c r="AG629" s="45"/>
      <c r="AH629" s="45"/>
      <c r="AI629" s="45"/>
      <c r="AJ629" s="44">
        <v>48</v>
      </c>
      <c r="AK629" s="45"/>
      <c r="AL629" s="45"/>
      <c r="AM629" s="45"/>
      <c r="AN629" s="44">
        <v>0</v>
      </c>
      <c r="AO629" s="45"/>
      <c r="AP629" s="44">
        <v>0</v>
      </c>
      <c r="AQ629" s="45"/>
      <c r="AR629" s="45"/>
      <c r="AS629" s="45"/>
      <c r="AT629" s="44">
        <v>18</v>
      </c>
    </row>
    <row r="630" spans="1:46"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row>
    <row r="631" spans="1:46" s="1" customFormat="1" ht="20.100000000000001" customHeight="1" x14ac:dyDescent="0.25">
      <c r="A631" s="3"/>
      <c r="B631" s="49" t="s">
        <v>316</v>
      </c>
      <c r="C631" s="50"/>
      <c r="D631" s="50"/>
      <c r="E631" s="5"/>
      <c r="F631" s="51">
        <v>44</v>
      </c>
      <c r="G631" s="52"/>
      <c r="H631" s="52"/>
      <c r="I631" s="52"/>
      <c r="J631" s="51">
        <v>288</v>
      </c>
      <c r="K631" s="51">
        <v>7</v>
      </c>
      <c r="L631" s="51">
        <v>3</v>
      </c>
      <c r="M631" s="52"/>
      <c r="N631" s="51">
        <v>298</v>
      </c>
      <c r="O631" s="52"/>
      <c r="P631" s="52"/>
      <c r="Q631" s="52"/>
      <c r="R631" s="51">
        <v>0</v>
      </c>
      <c r="S631" s="51">
        <v>2</v>
      </c>
      <c r="T631" s="51">
        <v>46</v>
      </c>
      <c r="U631" s="51">
        <v>9</v>
      </c>
      <c r="V631" s="52"/>
      <c r="W631" s="51">
        <v>102</v>
      </c>
      <c r="X631" s="51">
        <v>1</v>
      </c>
      <c r="Y631" s="51">
        <v>0</v>
      </c>
      <c r="Z631" s="51">
        <v>3</v>
      </c>
      <c r="AA631" s="51">
        <v>16</v>
      </c>
      <c r="AB631" s="51">
        <v>1</v>
      </c>
      <c r="AC631" s="51">
        <v>114</v>
      </c>
      <c r="AD631" s="51">
        <v>0</v>
      </c>
      <c r="AE631" s="52"/>
      <c r="AF631" s="51">
        <v>294</v>
      </c>
      <c r="AG631" s="52"/>
      <c r="AH631" s="52"/>
      <c r="AI631" s="52"/>
      <c r="AJ631" s="51">
        <v>48</v>
      </c>
      <c r="AK631" s="52"/>
      <c r="AL631" s="52"/>
      <c r="AM631" s="52"/>
      <c r="AN631" s="51">
        <v>0</v>
      </c>
      <c r="AO631" s="52"/>
      <c r="AP631" s="51">
        <v>0</v>
      </c>
      <c r="AQ631" s="52"/>
      <c r="AR631" s="52"/>
      <c r="AS631" s="52"/>
      <c r="AT631" s="51">
        <v>18</v>
      </c>
    </row>
    <row r="632" spans="1:46"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spans="1:46"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spans="1:46"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spans="1:46" ht="20.100000000000001" customHeight="1" x14ac:dyDescent="0.2">
      <c r="D635" s="2" t="s">
        <v>124</v>
      </c>
      <c r="F635" s="37">
        <v>0</v>
      </c>
      <c r="G635" s="37"/>
      <c r="H635" s="37"/>
      <c r="I635" s="37"/>
      <c r="J635" s="37">
        <v>0</v>
      </c>
      <c r="K635" s="37">
        <v>0</v>
      </c>
      <c r="L635" s="37">
        <v>0</v>
      </c>
      <c r="M635" s="37"/>
      <c r="N635" s="37">
        <v>0</v>
      </c>
      <c r="O635" s="37"/>
      <c r="P635" s="37"/>
      <c r="Q635" s="37"/>
      <c r="R635" s="37">
        <v>0</v>
      </c>
      <c r="S635" s="37">
        <v>0</v>
      </c>
      <c r="T635" s="37">
        <v>0</v>
      </c>
      <c r="U635" s="37">
        <v>0</v>
      </c>
      <c r="V635" s="37"/>
      <c r="W635" s="37">
        <v>0</v>
      </c>
      <c r="X635" s="37">
        <v>0</v>
      </c>
      <c r="Y635" s="37">
        <v>0</v>
      </c>
      <c r="Z635" s="37">
        <v>0</v>
      </c>
      <c r="AA635" s="37">
        <v>0</v>
      </c>
      <c r="AB635" s="37">
        <v>0</v>
      </c>
      <c r="AC635" s="37">
        <v>0</v>
      </c>
      <c r="AD635" s="37">
        <v>0</v>
      </c>
      <c r="AE635" s="37"/>
      <c r="AF635" s="37">
        <v>0</v>
      </c>
      <c r="AG635" s="37"/>
      <c r="AH635" s="37"/>
      <c r="AI635" s="37"/>
      <c r="AJ635" s="37">
        <v>0</v>
      </c>
      <c r="AK635" s="37"/>
      <c r="AL635" s="37"/>
      <c r="AM635" s="37"/>
      <c r="AN635" s="37">
        <v>0</v>
      </c>
      <c r="AO635" s="37"/>
      <c r="AP635" s="37">
        <v>0</v>
      </c>
      <c r="AQ635" s="37"/>
      <c r="AR635" s="37"/>
      <c r="AS635" s="37"/>
      <c r="AT635" s="37">
        <v>0</v>
      </c>
    </row>
    <row r="636" spans="1:46" ht="20.100000000000001" customHeight="1" x14ac:dyDescent="0.2">
      <c r="D636" s="38" t="s">
        <v>99</v>
      </c>
      <c r="F636" s="39">
        <v>0</v>
      </c>
      <c r="G636" s="40"/>
      <c r="H636" s="40"/>
      <c r="I636" s="40"/>
      <c r="J636" s="39">
        <v>0</v>
      </c>
      <c r="K636" s="39">
        <v>0</v>
      </c>
      <c r="L636" s="39">
        <v>0</v>
      </c>
      <c r="M636" s="40"/>
      <c r="N636" s="39">
        <v>0</v>
      </c>
      <c r="O636" s="40"/>
      <c r="P636" s="40"/>
      <c r="Q636" s="40"/>
      <c r="R636" s="39">
        <v>0</v>
      </c>
      <c r="S636" s="39">
        <v>0</v>
      </c>
      <c r="T636" s="39">
        <v>0</v>
      </c>
      <c r="U636" s="39">
        <v>0</v>
      </c>
      <c r="V636" s="40"/>
      <c r="W636" s="39">
        <v>0</v>
      </c>
      <c r="X636" s="39">
        <v>0</v>
      </c>
      <c r="Y636" s="39">
        <v>0</v>
      </c>
      <c r="Z636" s="39">
        <v>0</v>
      </c>
      <c r="AA636" s="39">
        <v>0</v>
      </c>
      <c r="AB636" s="39">
        <v>0</v>
      </c>
      <c r="AC636" s="39">
        <v>0</v>
      </c>
      <c r="AD636" s="39">
        <v>0</v>
      </c>
      <c r="AE636" s="40"/>
      <c r="AF636" s="39">
        <v>0</v>
      </c>
      <c r="AG636" s="40"/>
      <c r="AH636" s="40"/>
      <c r="AI636" s="40"/>
      <c r="AJ636" s="39">
        <v>0</v>
      </c>
      <c r="AK636" s="40"/>
      <c r="AL636" s="40"/>
      <c r="AM636" s="40"/>
      <c r="AN636" s="39">
        <v>0</v>
      </c>
      <c r="AO636" s="40"/>
      <c r="AP636" s="39">
        <v>0</v>
      </c>
      <c r="AQ636" s="40"/>
      <c r="AR636" s="40"/>
      <c r="AS636" s="40"/>
      <c r="AT636" s="39">
        <v>0</v>
      </c>
    </row>
    <row r="637" spans="1:46"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spans="1:46" ht="20.100000000000001" customHeight="1" x14ac:dyDescent="0.2">
      <c r="C638" s="42" t="s">
        <v>122</v>
      </c>
      <c r="D638" s="42"/>
      <c r="F638" s="44">
        <v>0</v>
      </c>
      <c r="G638" s="45"/>
      <c r="H638" s="45"/>
      <c r="I638" s="45"/>
      <c r="J638" s="44">
        <v>0</v>
      </c>
      <c r="K638" s="44">
        <v>0</v>
      </c>
      <c r="L638" s="44">
        <v>0</v>
      </c>
      <c r="M638" s="45"/>
      <c r="N638" s="44">
        <v>0</v>
      </c>
      <c r="O638" s="45"/>
      <c r="P638" s="45"/>
      <c r="Q638" s="45"/>
      <c r="R638" s="44">
        <v>0</v>
      </c>
      <c r="S638" s="44">
        <v>0</v>
      </c>
      <c r="T638" s="44">
        <v>0</v>
      </c>
      <c r="U638" s="44">
        <v>0</v>
      </c>
      <c r="V638" s="45"/>
      <c r="W638" s="44">
        <v>0</v>
      </c>
      <c r="X638" s="44">
        <v>0</v>
      </c>
      <c r="Y638" s="44">
        <v>0</v>
      </c>
      <c r="Z638" s="44">
        <v>0</v>
      </c>
      <c r="AA638" s="44">
        <v>0</v>
      </c>
      <c r="AB638" s="44">
        <v>0</v>
      </c>
      <c r="AC638" s="44">
        <v>0</v>
      </c>
      <c r="AD638" s="44">
        <v>0</v>
      </c>
      <c r="AE638" s="45"/>
      <c r="AF638" s="44">
        <v>0</v>
      </c>
      <c r="AG638" s="45"/>
      <c r="AH638" s="45"/>
      <c r="AI638" s="45"/>
      <c r="AJ638" s="44">
        <v>0</v>
      </c>
      <c r="AK638" s="45"/>
      <c r="AL638" s="45"/>
      <c r="AM638" s="45"/>
      <c r="AN638" s="44">
        <v>0</v>
      </c>
      <c r="AO638" s="45"/>
      <c r="AP638" s="44">
        <v>0</v>
      </c>
      <c r="AQ638" s="45"/>
      <c r="AR638" s="45"/>
      <c r="AS638" s="45"/>
      <c r="AT638" s="44">
        <v>0</v>
      </c>
    </row>
    <row r="639" spans="1:46"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spans="1:46"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spans="1:46" ht="20.100000000000001" customHeight="1" x14ac:dyDescent="0.2">
      <c r="D641" s="2" t="s">
        <v>98</v>
      </c>
      <c r="F641" s="37">
        <v>0</v>
      </c>
      <c r="G641" s="37"/>
      <c r="H641" s="37"/>
      <c r="I641" s="37"/>
      <c r="J641" s="37">
        <v>0</v>
      </c>
      <c r="K641" s="37">
        <v>0</v>
      </c>
      <c r="L641" s="37">
        <v>0</v>
      </c>
      <c r="M641" s="37"/>
      <c r="N641" s="37">
        <v>0</v>
      </c>
      <c r="O641" s="37"/>
      <c r="P641" s="37"/>
      <c r="Q641" s="37"/>
      <c r="R641" s="37">
        <v>0</v>
      </c>
      <c r="S641" s="37">
        <v>0</v>
      </c>
      <c r="T641" s="37">
        <v>0</v>
      </c>
      <c r="U641" s="37">
        <v>0</v>
      </c>
      <c r="V641" s="37"/>
      <c r="W641" s="37">
        <v>0</v>
      </c>
      <c r="X641" s="37">
        <v>0</v>
      </c>
      <c r="Y641" s="37">
        <v>0</v>
      </c>
      <c r="Z641" s="37">
        <v>0</v>
      </c>
      <c r="AA641" s="37">
        <v>0</v>
      </c>
      <c r="AB641" s="37">
        <v>0</v>
      </c>
      <c r="AC641" s="37">
        <v>0</v>
      </c>
      <c r="AD641" s="37">
        <v>0</v>
      </c>
      <c r="AE641" s="37"/>
      <c r="AF641" s="37">
        <v>0</v>
      </c>
      <c r="AG641" s="37"/>
      <c r="AH641" s="37"/>
      <c r="AI641" s="37"/>
      <c r="AJ641" s="37">
        <v>0</v>
      </c>
      <c r="AK641" s="37"/>
      <c r="AL641" s="37"/>
      <c r="AM641" s="37"/>
      <c r="AN641" s="37">
        <v>0</v>
      </c>
      <c r="AO641" s="37"/>
      <c r="AP641" s="37">
        <v>0</v>
      </c>
      <c r="AQ641" s="37"/>
      <c r="AR641" s="37"/>
      <c r="AS641" s="37"/>
      <c r="AT641" s="37">
        <v>0</v>
      </c>
    </row>
    <row r="642" spans="1:46" ht="20.100000000000001" customHeight="1" x14ac:dyDescent="0.2">
      <c r="D642" s="38" t="s">
        <v>99</v>
      </c>
      <c r="F642" s="39">
        <v>0</v>
      </c>
      <c r="G642" s="40"/>
      <c r="H642" s="40"/>
      <c r="I642" s="40"/>
      <c r="J642" s="39">
        <v>0</v>
      </c>
      <c r="K642" s="39">
        <v>0</v>
      </c>
      <c r="L642" s="39">
        <v>0</v>
      </c>
      <c r="M642" s="40"/>
      <c r="N642" s="39">
        <v>0</v>
      </c>
      <c r="O642" s="40"/>
      <c r="P642" s="40"/>
      <c r="Q642" s="40"/>
      <c r="R642" s="39">
        <v>0</v>
      </c>
      <c r="S642" s="39">
        <v>0</v>
      </c>
      <c r="T642" s="39">
        <v>0</v>
      </c>
      <c r="U642" s="39">
        <v>0</v>
      </c>
      <c r="V642" s="40"/>
      <c r="W642" s="39">
        <v>0</v>
      </c>
      <c r="X642" s="39">
        <v>0</v>
      </c>
      <c r="Y642" s="39">
        <v>0</v>
      </c>
      <c r="Z642" s="39">
        <v>0</v>
      </c>
      <c r="AA642" s="39">
        <v>0</v>
      </c>
      <c r="AB642" s="39">
        <v>0</v>
      </c>
      <c r="AC642" s="39">
        <v>0</v>
      </c>
      <c r="AD642" s="39">
        <v>0</v>
      </c>
      <c r="AE642" s="40"/>
      <c r="AF642" s="39">
        <v>0</v>
      </c>
      <c r="AG642" s="40"/>
      <c r="AH642" s="40"/>
      <c r="AI642" s="40"/>
      <c r="AJ642" s="39">
        <v>0</v>
      </c>
      <c r="AK642" s="40"/>
      <c r="AL642" s="40"/>
      <c r="AM642" s="40"/>
      <c r="AN642" s="39">
        <v>0</v>
      </c>
      <c r="AO642" s="40"/>
      <c r="AP642" s="39">
        <v>0</v>
      </c>
      <c r="AQ642" s="40"/>
      <c r="AR642" s="40"/>
      <c r="AS642" s="40"/>
      <c r="AT642" s="39">
        <v>0</v>
      </c>
    </row>
    <row r="643" spans="1:46" ht="20.100000000000001" customHeight="1" x14ac:dyDescent="0.2">
      <c r="D643" s="2" t="s">
        <v>100</v>
      </c>
      <c r="F643" s="37">
        <v>0</v>
      </c>
      <c r="G643" s="37"/>
      <c r="H643" s="37"/>
      <c r="I643" s="37"/>
      <c r="J643" s="37">
        <v>0</v>
      </c>
      <c r="K643" s="37">
        <v>0</v>
      </c>
      <c r="L643" s="37">
        <v>0</v>
      </c>
      <c r="M643" s="37"/>
      <c r="N643" s="37">
        <v>0</v>
      </c>
      <c r="O643" s="37"/>
      <c r="P643" s="37"/>
      <c r="Q643" s="37"/>
      <c r="R643" s="37">
        <v>0</v>
      </c>
      <c r="S643" s="37">
        <v>0</v>
      </c>
      <c r="T643" s="37">
        <v>0</v>
      </c>
      <c r="U643" s="37">
        <v>0</v>
      </c>
      <c r="V643" s="37"/>
      <c r="W643" s="37">
        <v>0</v>
      </c>
      <c r="X643" s="37">
        <v>0</v>
      </c>
      <c r="Y643" s="37">
        <v>0</v>
      </c>
      <c r="Z643" s="37">
        <v>0</v>
      </c>
      <c r="AA643" s="37">
        <v>0</v>
      </c>
      <c r="AB643" s="37">
        <v>0</v>
      </c>
      <c r="AC643" s="37">
        <v>0</v>
      </c>
      <c r="AD643" s="37">
        <v>0</v>
      </c>
      <c r="AE643" s="37"/>
      <c r="AF643" s="37">
        <v>0</v>
      </c>
      <c r="AG643" s="37"/>
      <c r="AH643" s="37"/>
      <c r="AI643" s="37"/>
      <c r="AJ643" s="37">
        <v>0</v>
      </c>
      <c r="AK643" s="37"/>
      <c r="AL643" s="37"/>
      <c r="AM643" s="37"/>
      <c r="AN643" s="37">
        <v>0</v>
      </c>
      <c r="AO643" s="37"/>
      <c r="AP643" s="37">
        <v>0</v>
      </c>
      <c r="AQ643" s="37"/>
      <c r="AR643" s="37"/>
      <c r="AS643" s="37"/>
      <c r="AT643" s="37">
        <v>0</v>
      </c>
    </row>
    <row r="644" spans="1:46"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spans="1:46" ht="20.100000000000001" customHeight="1" x14ac:dyDescent="0.2">
      <c r="C645" s="42" t="s">
        <v>112</v>
      </c>
      <c r="D645" s="42"/>
      <c r="F645" s="44">
        <v>0</v>
      </c>
      <c r="G645" s="45"/>
      <c r="H645" s="45"/>
      <c r="I645" s="45"/>
      <c r="J645" s="44">
        <v>0</v>
      </c>
      <c r="K645" s="44">
        <v>0</v>
      </c>
      <c r="L645" s="44">
        <v>0</v>
      </c>
      <c r="M645" s="45"/>
      <c r="N645" s="44">
        <v>0</v>
      </c>
      <c r="O645" s="45"/>
      <c r="P645" s="45"/>
      <c r="Q645" s="45"/>
      <c r="R645" s="44">
        <v>0</v>
      </c>
      <c r="S645" s="44">
        <v>0</v>
      </c>
      <c r="T645" s="44">
        <v>0</v>
      </c>
      <c r="U645" s="44">
        <v>0</v>
      </c>
      <c r="V645" s="45"/>
      <c r="W645" s="44">
        <v>0</v>
      </c>
      <c r="X645" s="44">
        <v>0</v>
      </c>
      <c r="Y645" s="44">
        <v>0</v>
      </c>
      <c r="Z645" s="44">
        <v>0</v>
      </c>
      <c r="AA645" s="44">
        <v>0</v>
      </c>
      <c r="AB645" s="44">
        <v>0</v>
      </c>
      <c r="AC645" s="44">
        <v>0</v>
      </c>
      <c r="AD645" s="44">
        <v>0</v>
      </c>
      <c r="AE645" s="45"/>
      <c r="AF645" s="44">
        <v>0</v>
      </c>
      <c r="AG645" s="45"/>
      <c r="AH645" s="45"/>
      <c r="AI645" s="45"/>
      <c r="AJ645" s="44">
        <v>0</v>
      </c>
      <c r="AK645" s="45"/>
      <c r="AL645" s="45"/>
      <c r="AM645" s="45"/>
      <c r="AN645" s="44">
        <v>0</v>
      </c>
      <c r="AO645" s="45"/>
      <c r="AP645" s="44">
        <v>0</v>
      </c>
      <c r="AQ645" s="45"/>
      <c r="AR645" s="45"/>
      <c r="AS645" s="45"/>
      <c r="AT645" s="44">
        <v>0</v>
      </c>
    </row>
    <row r="646" spans="1:46"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spans="1:46"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spans="1:46" ht="20.100000000000001" customHeight="1" x14ac:dyDescent="0.2">
      <c r="D648" s="2" t="s">
        <v>98</v>
      </c>
      <c r="F648" s="37">
        <v>48</v>
      </c>
      <c r="G648" s="37"/>
      <c r="H648" s="37"/>
      <c r="I648" s="37"/>
      <c r="J648" s="37">
        <v>402</v>
      </c>
      <c r="K648" s="37">
        <v>2</v>
      </c>
      <c r="L648" s="37">
        <v>1</v>
      </c>
      <c r="M648" s="37"/>
      <c r="N648" s="37">
        <v>405</v>
      </c>
      <c r="O648" s="37"/>
      <c r="P648" s="37"/>
      <c r="Q648" s="37"/>
      <c r="R648" s="37">
        <v>0</v>
      </c>
      <c r="S648" s="37">
        <v>0</v>
      </c>
      <c r="T648" s="37">
        <v>43</v>
      </c>
      <c r="U648" s="37">
        <v>11</v>
      </c>
      <c r="V648" s="37"/>
      <c r="W648" s="37">
        <v>116</v>
      </c>
      <c r="X648" s="37">
        <v>0</v>
      </c>
      <c r="Y648" s="37">
        <v>0</v>
      </c>
      <c r="Z648" s="37">
        <v>20</v>
      </c>
      <c r="AA648" s="37">
        <v>5</v>
      </c>
      <c r="AB648" s="37">
        <v>3</v>
      </c>
      <c r="AC648" s="37">
        <v>86</v>
      </c>
      <c r="AD648" s="37">
        <v>0</v>
      </c>
      <c r="AE648" s="37"/>
      <c r="AF648" s="37">
        <v>284</v>
      </c>
      <c r="AG648" s="37"/>
      <c r="AH648" s="37"/>
      <c r="AI648" s="37"/>
      <c r="AJ648" s="37">
        <v>169</v>
      </c>
      <c r="AK648" s="37"/>
      <c r="AL648" s="37"/>
      <c r="AM648" s="37"/>
      <c r="AN648" s="37">
        <v>0</v>
      </c>
      <c r="AO648" s="37"/>
      <c r="AP648" s="37">
        <v>0</v>
      </c>
      <c r="AQ648" s="37"/>
      <c r="AR648" s="37"/>
      <c r="AS648" s="37"/>
      <c r="AT648" s="37">
        <v>0</v>
      </c>
    </row>
    <row r="649" spans="1:46" ht="20.100000000000001" customHeight="1" x14ac:dyDescent="0.2">
      <c r="D649" s="38" t="s">
        <v>99</v>
      </c>
      <c r="F649" s="39">
        <v>57</v>
      </c>
      <c r="G649" s="40"/>
      <c r="H649" s="40"/>
      <c r="I649" s="40"/>
      <c r="J649" s="39">
        <v>310</v>
      </c>
      <c r="K649" s="39">
        <v>5</v>
      </c>
      <c r="L649" s="39">
        <v>1</v>
      </c>
      <c r="M649" s="40"/>
      <c r="N649" s="39">
        <v>316</v>
      </c>
      <c r="O649" s="40"/>
      <c r="P649" s="40"/>
      <c r="Q649" s="40"/>
      <c r="R649" s="39">
        <v>0</v>
      </c>
      <c r="S649" s="39">
        <v>0</v>
      </c>
      <c r="T649" s="39">
        <v>32</v>
      </c>
      <c r="U649" s="39">
        <v>4</v>
      </c>
      <c r="V649" s="40"/>
      <c r="W649" s="39">
        <v>97</v>
      </c>
      <c r="X649" s="39">
        <v>0</v>
      </c>
      <c r="Y649" s="39">
        <v>1</v>
      </c>
      <c r="Z649" s="39">
        <v>46</v>
      </c>
      <c r="AA649" s="39">
        <v>10</v>
      </c>
      <c r="AB649" s="39">
        <v>5</v>
      </c>
      <c r="AC649" s="39">
        <v>112</v>
      </c>
      <c r="AD649" s="39">
        <v>0</v>
      </c>
      <c r="AE649" s="40"/>
      <c r="AF649" s="39">
        <v>307</v>
      </c>
      <c r="AG649" s="40"/>
      <c r="AH649" s="40"/>
      <c r="AI649" s="40"/>
      <c r="AJ649" s="39">
        <v>66</v>
      </c>
      <c r="AK649" s="40"/>
      <c r="AL649" s="40"/>
      <c r="AM649" s="40"/>
      <c r="AN649" s="39">
        <v>0</v>
      </c>
      <c r="AO649" s="40"/>
      <c r="AP649" s="39">
        <v>0</v>
      </c>
      <c r="AQ649" s="40"/>
      <c r="AR649" s="40"/>
      <c r="AS649" s="40"/>
      <c r="AT649" s="39">
        <v>49</v>
      </c>
    </row>
    <row r="650" spans="1:46"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spans="1:46" ht="20.100000000000001" customHeight="1" x14ac:dyDescent="0.2">
      <c r="C651" s="42" t="s">
        <v>319</v>
      </c>
      <c r="D651" s="42"/>
      <c r="F651" s="44">
        <v>105</v>
      </c>
      <c r="G651" s="45"/>
      <c r="H651" s="45"/>
      <c r="I651" s="45"/>
      <c r="J651" s="44">
        <v>712</v>
      </c>
      <c r="K651" s="44">
        <v>7</v>
      </c>
      <c r="L651" s="44">
        <v>2</v>
      </c>
      <c r="M651" s="45"/>
      <c r="N651" s="44">
        <v>721</v>
      </c>
      <c r="O651" s="45"/>
      <c r="P651" s="45"/>
      <c r="Q651" s="45"/>
      <c r="R651" s="44">
        <v>0</v>
      </c>
      <c r="S651" s="44">
        <v>0</v>
      </c>
      <c r="T651" s="44">
        <v>75</v>
      </c>
      <c r="U651" s="44">
        <v>15</v>
      </c>
      <c r="V651" s="45"/>
      <c r="W651" s="44">
        <v>213</v>
      </c>
      <c r="X651" s="44">
        <v>0</v>
      </c>
      <c r="Y651" s="44">
        <v>1</v>
      </c>
      <c r="Z651" s="44">
        <v>66</v>
      </c>
      <c r="AA651" s="44">
        <v>15</v>
      </c>
      <c r="AB651" s="44">
        <v>8</v>
      </c>
      <c r="AC651" s="44">
        <v>198</v>
      </c>
      <c r="AD651" s="44">
        <v>0</v>
      </c>
      <c r="AE651" s="45"/>
      <c r="AF651" s="44">
        <v>591</v>
      </c>
      <c r="AG651" s="45"/>
      <c r="AH651" s="45"/>
      <c r="AI651" s="45"/>
      <c r="AJ651" s="44">
        <v>235</v>
      </c>
      <c r="AK651" s="45"/>
      <c r="AL651" s="45"/>
      <c r="AM651" s="45"/>
      <c r="AN651" s="44">
        <v>0</v>
      </c>
      <c r="AO651" s="45"/>
      <c r="AP651" s="44">
        <v>0</v>
      </c>
      <c r="AQ651" s="45"/>
      <c r="AR651" s="45"/>
      <c r="AS651" s="45"/>
      <c r="AT651" s="44">
        <v>49</v>
      </c>
    </row>
    <row r="652" spans="1:46"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row>
    <row r="653" spans="1:46" s="1" customFormat="1" ht="20.100000000000001" customHeight="1" x14ac:dyDescent="0.25">
      <c r="A653" s="3"/>
      <c r="B653" s="49" t="s">
        <v>320</v>
      </c>
      <c r="C653" s="50"/>
      <c r="D653" s="50"/>
      <c r="E653" s="5"/>
      <c r="F653" s="51">
        <v>105</v>
      </c>
      <c r="G653" s="52"/>
      <c r="H653" s="52"/>
      <c r="I653" s="52"/>
      <c r="J653" s="51">
        <v>712</v>
      </c>
      <c r="K653" s="51">
        <v>7</v>
      </c>
      <c r="L653" s="51">
        <v>2</v>
      </c>
      <c r="M653" s="52"/>
      <c r="N653" s="51">
        <v>721</v>
      </c>
      <c r="O653" s="52"/>
      <c r="P653" s="52"/>
      <c r="Q653" s="52"/>
      <c r="R653" s="51">
        <v>0</v>
      </c>
      <c r="S653" s="51">
        <v>0</v>
      </c>
      <c r="T653" s="51">
        <v>75</v>
      </c>
      <c r="U653" s="51">
        <v>15</v>
      </c>
      <c r="V653" s="52"/>
      <c r="W653" s="51">
        <v>213</v>
      </c>
      <c r="X653" s="51">
        <v>0</v>
      </c>
      <c r="Y653" s="51">
        <v>1</v>
      </c>
      <c r="Z653" s="51">
        <v>66</v>
      </c>
      <c r="AA653" s="51">
        <v>15</v>
      </c>
      <c r="AB653" s="51">
        <v>8</v>
      </c>
      <c r="AC653" s="51">
        <v>198</v>
      </c>
      <c r="AD653" s="51">
        <v>0</v>
      </c>
      <c r="AE653" s="52"/>
      <c r="AF653" s="51">
        <v>591</v>
      </c>
      <c r="AG653" s="52"/>
      <c r="AH653" s="52"/>
      <c r="AI653" s="52"/>
      <c r="AJ653" s="51">
        <v>235</v>
      </c>
      <c r="AK653" s="52"/>
      <c r="AL653" s="52"/>
      <c r="AM653" s="52"/>
      <c r="AN653" s="51">
        <v>0</v>
      </c>
      <c r="AO653" s="52"/>
      <c r="AP653" s="51">
        <v>0</v>
      </c>
      <c r="AQ653" s="52"/>
      <c r="AR653" s="52"/>
      <c r="AS653" s="52"/>
      <c r="AT653" s="51">
        <v>49</v>
      </c>
    </row>
    <row r="654" spans="1:46"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spans="1:46"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spans="1:46"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spans="1:46" ht="20.100000000000001" customHeight="1" x14ac:dyDescent="0.2">
      <c r="B657" s="5"/>
      <c r="D657" s="2" t="s">
        <v>98</v>
      </c>
      <c r="F657" s="37">
        <v>42</v>
      </c>
      <c r="G657" s="37"/>
      <c r="H657" s="37"/>
      <c r="I657" s="37"/>
      <c r="J657" s="37">
        <v>176</v>
      </c>
      <c r="K657" s="37">
        <v>0</v>
      </c>
      <c r="L657" s="37">
        <v>0</v>
      </c>
      <c r="M657" s="37"/>
      <c r="N657" s="37">
        <v>176</v>
      </c>
      <c r="O657" s="37"/>
      <c r="P657" s="37"/>
      <c r="Q657" s="37"/>
      <c r="R657" s="37">
        <v>0</v>
      </c>
      <c r="S657" s="37">
        <v>2</v>
      </c>
      <c r="T657" s="37">
        <v>25</v>
      </c>
      <c r="U657" s="37">
        <v>3</v>
      </c>
      <c r="V657" s="37"/>
      <c r="W657" s="37">
        <v>57</v>
      </c>
      <c r="X657" s="37">
        <v>0</v>
      </c>
      <c r="Y657" s="37">
        <v>0</v>
      </c>
      <c r="Z657" s="37">
        <v>1</v>
      </c>
      <c r="AA657" s="37">
        <v>2</v>
      </c>
      <c r="AB657" s="37">
        <v>1</v>
      </c>
      <c r="AC657" s="37">
        <v>71</v>
      </c>
      <c r="AD657" s="37">
        <v>0</v>
      </c>
      <c r="AE657" s="37"/>
      <c r="AF657" s="37">
        <v>162</v>
      </c>
      <c r="AG657" s="37"/>
      <c r="AH657" s="37"/>
      <c r="AI657" s="37"/>
      <c r="AJ657" s="37">
        <v>56</v>
      </c>
      <c r="AK657" s="37"/>
      <c r="AL657" s="37"/>
      <c r="AM657" s="37"/>
      <c r="AN657" s="37">
        <v>0</v>
      </c>
      <c r="AO657" s="37"/>
      <c r="AP657" s="37">
        <v>0</v>
      </c>
      <c r="AQ657" s="37"/>
      <c r="AR657" s="37"/>
      <c r="AS657" s="37"/>
      <c r="AT657" s="37">
        <v>0</v>
      </c>
    </row>
    <row r="658" spans="1:46" ht="20.100000000000001" customHeight="1" x14ac:dyDescent="0.2">
      <c r="D658" s="38" t="s">
        <v>99</v>
      </c>
      <c r="F658" s="39">
        <v>22</v>
      </c>
      <c r="G658" s="40"/>
      <c r="H658" s="40"/>
      <c r="I658" s="40"/>
      <c r="J658" s="39">
        <v>175</v>
      </c>
      <c r="K658" s="39">
        <v>3</v>
      </c>
      <c r="L658" s="39">
        <v>1</v>
      </c>
      <c r="M658" s="40"/>
      <c r="N658" s="39">
        <v>179</v>
      </c>
      <c r="O658" s="40"/>
      <c r="P658" s="40"/>
      <c r="Q658" s="40"/>
      <c r="R658" s="39">
        <v>0</v>
      </c>
      <c r="S658" s="39">
        <v>4</v>
      </c>
      <c r="T658" s="39">
        <v>15</v>
      </c>
      <c r="U658" s="39">
        <v>1</v>
      </c>
      <c r="V658" s="40"/>
      <c r="W658" s="39">
        <v>55</v>
      </c>
      <c r="X658" s="39">
        <v>1</v>
      </c>
      <c r="Y658" s="39">
        <v>0</v>
      </c>
      <c r="Z658" s="39">
        <v>5</v>
      </c>
      <c r="AA658" s="39">
        <v>14</v>
      </c>
      <c r="AB658" s="39">
        <v>2</v>
      </c>
      <c r="AC658" s="39">
        <v>65</v>
      </c>
      <c r="AD658" s="39">
        <v>0</v>
      </c>
      <c r="AE658" s="40"/>
      <c r="AF658" s="39">
        <v>162</v>
      </c>
      <c r="AG658" s="40"/>
      <c r="AH658" s="40"/>
      <c r="AI658" s="40"/>
      <c r="AJ658" s="39">
        <v>39</v>
      </c>
      <c r="AK658" s="40"/>
      <c r="AL658" s="40"/>
      <c r="AM658" s="40"/>
      <c r="AN658" s="39">
        <v>0</v>
      </c>
      <c r="AO658" s="40"/>
      <c r="AP658" s="39">
        <v>0</v>
      </c>
      <c r="AQ658" s="40"/>
      <c r="AR658" s="40"/>
      <c r="AS658" s="40"/>
      <c r="AT658" s="39">
        <v>0</v>
      </c>
    </row>
    <row r="659" spans="1:46" ht="20.100000000000001" customHeight="1" x14ac:dyDescent="0.2">
      <c r="D659" s="2" t="s">
        <v>113</v>
      </c>
      <c r="F659" s="37">
        <v>20</v>
      </c>
      <c r="G659" s="37"/>
      <c r="H659" s="37"/>
      <c r="I659" s="37"/>
      <c r="J659" s="37">
        <v>176</v>
      </c>
      <c r="K659" s="37">
        <v>0</v>
      </c>
      <c r="L659" s="37">
        <v>0</v>
      </c>
      <c r="M659" s="37"/>
      <c r="N659" s="37">
        <v>176</v>
      </c>
      <c r="O659" s="37"/>
      <c r="P659" s="37"/>
      <c r="Q659" s="37"/>
      <c r="R659" s="37">
        <v>1</v>
      </c>
      <c r="S659" s="37">
        <v>3</v>
      </c>
      <c r="T659" s="37">
        <v>13</v>
      </c>
      <c r="U659" s="37">
        <v>2</v>
      </c>
      <c r="V659" s="37"/>
      <c r="W659" s="37">
        <v>73</v>
      </c>
      <c r="X659" s="37">
        <v>3</v>
      </c>
      <c r="Y659" s="37">
        <v>0</v>
      </c>
      <c r="Z659" s="37">
        <v>6</v>
      </c>
      <c r="AA659" s="37">
        <v>7</v>
      </c>
      <c r="AB659" s="37">
        <v>1</v>
      </c>
      <c r="AC659" s="37">
        <v>50</v>
      </c>
      <c r="AD659" s="37">
        <v>0</v>
      </c>
      <c r="AE659" s="37"/>
      <c r="AF659" s="37">
        <v>159</v>
      </c>
      <c r="AG659" s="37"/>
      <c r="AH659" s="37"/>
      <c r="AI659" s="37"/>
      <c r="AJ659" s="37">
        <v>37</v>
      </c>
      <c r="AK659" s="37"/>
      <c r="AL659" s="37"/>
      <c r="AM659" s="37"/>
      <c r="AN659" s="37">
        <v>0</v>
      </c>
      <c r="AO659" s="37"/>
      <c r="AP659" s="37">
        <v>0</v>
      </c>
      <c r="AQ659" s="37"/>
      <c r="AR659" s="37"/>
      <c r="AS659" s="37"/>
      <c r="AT659" s="37">
        <v>0</v>
      </c>
    </row>
    <row r="660" spans="1:46"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spans="1:46" s="1" customFormat="1" ht="20.100000000000001" customHeight="1" x14ac:dyDescent="0.2">
      <c r="A661" s="3"/>
      <c r="B661" s="6"/>
      <c r="C661" s="42" t="s">
        <v>180</v>
      </c>
      <c r="D661" s="42"/>
      <c r="E661" s="5"/>
      <c r="F661" s="44">
        <v>84</v>
      </c>
      <c r="G661" s="45"/>
      <c r="H661" s="45"/>
      <c r="I661" s="45"/>
      <c r="J661" s="44">
        <v>527</v>
      </c>
      <c r="K661" s="44">
        <v>3</v>
      </c>
      <c r="L661" s="44">
        <v>1</v>
      </c>
      <c r="M661" s="45"/>
      <c r="N661" s="44">
        <v>531</v>
      </c>
      <c r="O661" s="45"/>
      <c r="P661" s="45"/>
      <c r="Q661" s="45"/>
      <c r="R661" s="44">
        <v>1</v>
      </c>
      <c r="S661" s="44">
        <v>9</v>
      </c>
      <c r="T661" s="44">
        <v>53</v>
      </c>
      <c r="U661" s="44">
        <v>6</v>
      </c>
      <c r="V661" s="45"/>
      <c r="W661" s="44">
        <v>185</v>
      </c>
      <c r="X661" s="44">
        <v>4</v>
      </c>
      <c r="Y661" s="44">
        <v>0</v>
      </c>
      <c r="Z661" s="44">
        <v>12</v>
      </c>
      <c r="AA661" s="44">
        <v>23</v>
      </c>
      <c r="AB661" s="44">
        <v>4</v>
      </c>
      <c r="AC661" s="44">
        <v>186</v>
      </c>
      <c r="AD661" s="44">
        <v>0</v>
      </c>
      <c r="AE661" s="45"/>
      <c r="AF661" s="44">
        <v>483</v>
      </c>
      <c r="AG661" s="45"/>
      <c r="AH661" s="45"/>
      <c r="AI661" s="45"/>
      <c r="AJ661" s="44">
        <v>132</v>
      </c>
      <c r="AK661" s="45"/>
      <c r="AL661" s="45"/>
      <c r="AM661" s="45"/>
      <c r="AN661" s="44">
        <v>0</v>
      </c>
      <c r="AO661" s="45"/>
      <c r="AP661" s="44">
        <v>0</v>
      </c>
      <c r="AQ661" s="45"/>
      <c r="AR661" s="45"/>
      <c r="AS661" s="45"/>
      <c r="AT661" s="44">
        <v>0</v>
      </c>
    </row>
    <row r="662" spans="1:46"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row>
    <row r="663" spans="1:46" s="1" customFormat="1" ht="20.100000000000001" customHeight="1" x14ac:dyDescent="0.25">
      <c r="A663" s="3"/>
      <c r="B663" s="49" t="s">
        <v>322</v>
      </c>
      <c r="C663" s="50"/>
      <c r="D663" s="50"/>
      <c r="E663" s="5"/>
      <c r="F663" s="51">
        <v>84</v>
      </c>
      <c r="G663" s="52"/>
      <c r="H663" s="52"/>
      <c r="I663" s="52"/>
      <c r="J663" s="51">
        <v>527</v>
      </c>
      <c r="K663" s="51">
        <v>3</v>
      </c>
      <c r="L663" s="51">
        <v>1</v>
      </c>
      <c r="M663" s="52"/>
      <c r="N663" s="51">
        <v>531</v>
      </c>
      <c r="O663" s="52"/>
      <c r="P663" s="52"/>
      <c r="Q663" s="52"/>
      <c r="R663" s="51">
        <v>1</v>
      </c>
      <c r="S663" s="51">
        <v>9</v>
      </c>
      <c r="T663" s="51">
        <v>53</v>
      </c>
      <c r="U663" s="51">
        <v>6</v>
      </c>
      <c r="V663" s="52"/>
      <c r="W663" s="51">
        <v>185</v>
      </c>
      <c r="X663" s="51">
        <v>4</v>
      </c>
      <c r="Y663" s="51">
        <v>0</v>
      </c>
      <c r="Z663" s="51">
        <v>12</v>
      </c>
      <c r="AA663" s="51">
        <v>23</v>
      </c>
      <c r="AB663" s="51">
        <v>4</v>
      </c>
      <c r="AC663" s="51">
        <v>186</v>
      </c>
      <c r="AD663" s="51">
        <v>0</v>
      </c>
      <c r="AE663" s="52"/>
      <c r="AF663" s="51">
        <v>483</v>
      </c>
      <c r="AG663" s="52"/>
      <c r="AH663" s="52"/>
      <c r="AI663" s="52"/>
      <c r="AJ663" s="51">
        <v>132</v>
      </c>
      <c r="AK663" s="52"/>
      <c r="AL663" s="52"/>
      <c r="AM663" s="52"/>
      <c r="AN663" s="51">
        <v>0</v>
      </c>
      <c r="AO663" s="52"/>
      <c r="AP663" s="51">
        <v>0</v>
      </c>
      <c r="AQ663" s="52"/>
      <c r="AR663" s="52"/>
      <c r="AS663" s="52"/>
      <c r="AT663" s="51">
        <v>0</v>
      </c>
    </row>
    <row r="664" spans="1:46"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spans="1:46"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spans="1:46"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spans="1:46" ht="20.100000000000001" customHeight="1" x14ac:dyDescent="0.2">
      <c r="B667" s="5"/>
      <c r="D667" s="2" t="s">
        <v>98</v>
      </c>
      <c r="F667" s="37">
        <v>20</v>
      </c>
      <c r="G667" s="37"/>
      <c r="H667" s="37"/>
      <c r="I667" s="37"/>
      <c r="J667" s="37">
        <v>195</v>
      </c>
      <c r="K667" s="37">
        <v>1</v>
      </c>
      <c r="L667" s="37">
        <v>0</v>
      </c>
      <c r="M667" s="37"/>
      <c r="N667" s="37">
        <v>196</v>
      </c>
      <c r="O667" s="37"/>
      <c r="P667" s="37"/>
      <c r="Q667" s="37"/>
      <c r="R667" s="37">
        <v>0</v>
      </c>
      <c r="S667" s="37">
        <v>1</v>
      </c>
      <c r="T667" s="37">
        <v>23</v>
      </c>
      <c r="U667" s="37">
        <v>3</v>
      </c>
      <c r="V667" s="37"/>
      <c r="W667" s="37">
        <v>82</v>
      </c>
      <c r="X667" s="37">
        <v>1</v>
      </c>
      <c r="Y667" s="37">
        <v>0</v>
      </c>
      <c r="Z667" s="37">
        <v>6</v>
      </c>
      <c r="AA667" s="37">
        <v>14</v>
      </c>
      <c r="AB667" s="37">
        <v>1</v>
      </c>
      <c r="AC667" s="37">
        <v>49</v>
      </c>
      <c r="AD667" s="37">
        <v>0</v>
      </c>
      <c r="AE667" s="37"/>
      <c r="AF667" s="37">
        <v>180</v>
      </c>
      <c r="AG667" s="37"/>
      <c r="AH667" s="37"/>
      <c r="AI667" s="37"/>
      <c r="AJ667" s="37">
        <v>36</v>
      </c>
      <c r="AK667" s="37"/>
      <c r="AL667" s="37"/>
      <c r="AM667" s="37"/>
      <c r="AN667" s="37">
        <v>0</v>
      </c>
      <c r="AO667" s="37"/>
      <c r="AP667" s="37">
        <v>0</v>
      </c>
      <c r="AQ667" s="37"/>
      <c r="AR667" s="37"/>
      <c r="AS667" s="37"/>
      <c r="AT667" s="37">
        <v>0</v>
      </c>
    </row>
    <row r="668" spans="1:46" ht="20.100000000000001" customHeight="1" x14ac:dyDescent="0.2">
      <c r="D668" s="38" t="s">
        <v>99</v>
      </c>
      <c r="F668" s="39">
        <v>32</v>
      </c>
      <c r="G668" s="40"/>
      <c r="H668" s="40"/>
      <c r="I668" s="40"/>
      <c r="J668" s="39">
        <v>200</v>
      </c>
      <c r="K668" s="39">
        <v>0</v>
      </c>
      <c r="L668" s="39">
        <v>1</v>
      </c>
      <c r="M668" s="40"/>
      <c r="N668" s="39">
        <v>201</v>
      </c>
      <c r="O668" s="40"/>
      <c r="P668" s="40"/>
      <c r="Q668" s="40"/>
      <c r="R668" s="39">
        <v>0</v>
      </c>
      <c r="S668" s="39">
        <v>0</v>
      </c>
      <c r="T668" s="39">
        <v>14</v>
      </c>
      <c r="U668" s="39">
        <v>5</v>
      </c>
      <c r="V668" s="40"/>
      <c r="W668" s="39">
        <v>79</v>
      </c>
      <c r="X668" s="39">
        <v>0</v>
      </c>
      <c r="Y668" s="39">
        <v>0</v>
      </c>
      <c r="Z668" s="39">
        <v>8</v>
      </c>
      <c r="AA668" s="39">
        <v>10</v>
      </c>
      <c r="AB668" s="39">
        <v>2</v>
      </c>
      <c r="AC668" s="39">
        <v>67</v>
      </c>
      <c r="AD668" s="39">
        <v>0</v>
      </c>
      <c r="AE668" s="40"/>
      <c r="AF668" s="39">
        <v>185</v>
      </c>
      <c r="AG668" s="40"/>
      <c r="AH668" s="40"/>
      <c r="AI668" s="40"/>
      <c r="AJ668" s="39">
        <v>48</v>
      </c>
      <c r="AK668" s="40"/>
      <c r="AL668" s="40"/>
      <c r="AM668" s="40"/>
      <c r="AN668" s="39">
        <v>0</v>
      </c>
      <c r="AO668" s="40"/>
      <c r="AP668" s="39">
        <v>0</v>
      </c>
      <c r="AQ668" s="40"/>
      <c r="AR668" s="40"/>
      <c r="AS668" s="40"/>
      <c r="AT668" s="39">
        <v>0</v>
      </c>
    </row>
    <row r="669" spans="1:46" ht="20.100000000000001" customHeight="1" x14ac:dyDescent="0.2">
      <c r="D669" s="2" t="s">
        <v>100</v>
      </c>
      <c r="F669" s="37">
        <v>29</v>
      </c>
      <c r="G669" s="37"/>
      <c r="H669" s="37"/>
      <c r="I669" s="37"/>
      <c r="J669" s="37">
        <v>206</v>
      </c>
      <c r="K669" s="37">
        <v>3</v>
      </c>
      <c r="L669" s="37">
        <v>2</v>
      </c>
      <c r="M669" s="37"/>
      <c r="N669" s="37">
        <v>211</v>
      </c>
      <c r="O669" s="37"/>
      <c r="P669" s="37"/>
      <c r="Q669" s="37"/>
      <c r="R669" s="37">
        <v>0</v>
      </c>
      <c r="S669" s="37">
        <v>2</v>
      </c>
      <c r="T669" s="37">
        <v>23</v>
      </c>
      <c r="U669" s="37">
        <v>11</v>
      </c>
      <c r="V669" s="37"/>
      <c r="W669" s="37">
        <v>76</v>
      </c>
      <c r="X669" s="37">
        <v>0</v>
      </c>
      <c r="Y669" s="37">
        <v>0</v>
      </c>
      <c r="Z669" s="37">
        <v>1</v>
      </c>
      <c r="AA669" s="37">
        <v>3</v>
      </c>
      <c r="AB669" s="37">
        <v>2</v>
      </c>
      <c r="AC669" s="37">
        <v>77</v>
      </c>
      <c r="AD669" s="37">
        <v>0</v>
      </c>
      <c r="AE669" s="37"/>
      <c r="AF669" s="37">
        <v>195</v>
      </c>
      <c r="AG669" s="37"/>
      <c r="AH669" s="37"/>
      <c r="AI669" s="37"/>
      <c r="AJ669" s="37">
        <v>45</v>
      </c>
      <c r="AK669" s="37"/>
      <c r="AL669" s="37"/>
      <c r="AM669" s="37"/>
      <c r="AN669" s="37">
        <v>0</v>
      </c>
      <c r="AO669" s="37"/>
      <c r="AP669" s="37">
        <v>0</v>
      </c>
      <c r="AQ669" s="37"/>
      <c r="AR669" s="37"/>
      <c r="AS669" s="37"/>
      <c r="AT669" s="37">
        <v>0</v>
      </c>
    </row>
    <row r="670" spans="1:46"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spans="1:46" s="1" customFormat="1" ht="20.100000000000001" customHeight="1" x14ac:dyDescent="0.2">
      <c r="A671" s="3"/>
      <c r="B671" s="6"/>
      <c r="C671" s="42" t="s">
        <v>180</v>
      </c>
      <c r="D671" s="42"/>
      <c r="E671" s="5"/>
      <c r="F671" s="44">
        <v>81</v>
      </c>
      <c r="G671" s="45"/>
      <c r="H671" s="45"/>
      <c r="I671" s="45"/>
      <c r="J671" s="44">
        <v>601</v>
      </c>
      <c r="K671" s="44">
        <v>4</v>
      </c>
      <c r="L671" s="44">
        <v>3</v>
      </c>
      <c r="M671" s="45"/>
      <c r="N671" s="44">
        <v>608</v>
      </c>
      <c r="O671" s="45"/>
      <c r="P671" s="45"/>
      <c r="Q671" s="45"/>
      <c r="R671" s="44">
        <v>0</v>
      </c>
      <c r="S671" s="44">
        <v>3</v>
      </c>
      <c r="T671" s="44">
        <v>60</v>
      </c>
      <c r="U671" s="44">
        <v>19</v>
      </c>
      <c r="V671" s="45"/>
      <c r="W671" s="44">
        <v>237</v>
      </c>
      <c r="X671" s="44">
        <v>1</v>
      </c>
      <c r="Y671" s="44">
        <v>0</v>
      </c>
      <c r="Z671" s="44">
        <v>15</v>
      </c>
      <c r="AA671" s="44">
        <v>27</v>
      </c>
      <c r="AB671" s="44">
        <v>5</v>
      </c>
      <c r="AC671" s="44">
        <v>193</v>
      </c>
      <c r="AD671" s="44">
        <v>0</v>
      </c>
      <c r="AE671" s="45"/>
      <c r="AF671" s="44">
        <v>560</v>
      </c>
      <c r="AG671" s="45"/>
      <c r="AH671" s="45"/>
      <c r="AI671" s="45"/>
      <c r="AJ671" s="44">
        <v>129</v>
      </c>
      <c r="AK671" s="45"/>
      <c r="AL671" s="45"/>
      <c r="AM671" s="45"/>
      <c r="AN671" s="44">
        <v>0</v>
      </c>
      <c r="AO671" s="45"/>
      <c r="AP671" s="44">
        <v>0</v>
      </c>
      <c r="AQ671" s="45"/>
      <c r="AR671" s="45"/>
      <c r="AS671" s="45"/>
      <c r="AT671" s="44">
        <v>0</v>
      </c>
    </row>
    <row r="672" spans="1:46"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row>
    <row r="673" spans="1:46" s="1" customFormat="1" ht="20.100000000000001" customHeight="1" x14ac:dyDescent="0.25">
      <c r="A673" s="3"/>
      <c r="B673" s="49" t="s">
        <v>324</v>
      </c>
      <c r="C673" s="50"/>
      <c r="D673" s="50"/>
      <c r="E673" s="5"/>
      <c r="F673" s="51">
        <v>81</v>
      </c>
      <c r="G673" s="52"/>
      <c r="H673" s="52"/>
      <c r="I673" s="52"/>
      <c r="J673" s="51">
        <v>601</v>
      </c>
      <c r="K673" s="51">
        <v>4</v>
      </c>
      <c r="L673" s="51">
        <v>3</v>
      </c>
      <c r="M673" s="52"/>
      <c r="N673" s="51">
        <v>608</v>
      </c>
      <c r="O673" s="52"/>
      <c r="P673" s="52"/>
      <c r="Q673" s="52"/>
      <c r="R673" s="51">
        <v>0</v>
      </c>
      <c r="S673" s="51">
        <v>3</v>
      </c>
      <c r="T673" s="51">
        <v>60</v>
      </c>
      <c r="U673" s="51">
        <v>19</v>
      </c>
      <c r="V673" s="52"/>
      <c r="W673" s="51">
        <v>237</v>
      </c>
      <c r="X673" s="51">
        <v>1</v>
      </c>
      <c r="Y673" s="51">
        <v>0</v>
      </c>
      <c r="Z673" s="51">
        <v>15</v>
      </c>
      <c r="AA673" s="51">
        <v>27</v>
      </c>
      <c r="AB673" s="51">
        <v>5</v>
      </c>
      <c r="AC673" s="51">
        <v>193</v>
      </c>
      <c r="AD673" s="51">
        <v>0</v>
      </c>
      <c r="AE673" s="52"/>
      <c r="AF673" s="51">
        <v>560</v>
      </c>
      <c r="AG673" s="52"/>
      <c r="AH673" s="52"/>
      <c r="AI673" s="52"/>
      <c r="AJ673" s="51">
        <v>129</v>
      </c>
      <c r="AK673" s="52"/>
      <c r="AL673" s="52"/>
      <c r="AM673" s="52"/>
      <c r="AN673" s="51">
        <v>0</v>
      </c>
      <c r="AO673" s="52"/>
      <c r="AP673" s="51">
        <v>0</v>
      </c>
      <c r="AQ673" s="52"/>
      <c r="AR673" s="52"/>
      <c r="AS673" s="52"/>
      <c r="AT673" s="51">
        <v>0</v>
      </c>
    </row>
    <row r="674" spans="1:46"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spans="1:46"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spans="1:46"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spans="1:46" ht="20.100000000000001" customHeight="1" x14ac:dyDescent="0.2">
      <c r="D677" s="2" t="s">
        <v>173</v>
      </c>
      <c r="F677" s="37">
        <v>0</v>
      </c>
      <c r="G677" s="37"/>
      <c r="H677" s="37"/>
      <c r="I677" s="37"/>
      <c r="J677" s="37">
        <v>0</v>
      </c>
      <c r="K677" s="37">
        <v>0</v>
      </c>
      <c r="L677" s="37">
        <v>0</v>
      </c>
      <c r="M677" s="37"/>
      <c r="N677" s="37">
        <v>0</v>
      </c>
      <c r="O677" s="37"/>
      <c r="P677" s="37"/>
      <c r="Q677" s="37"/>
      <c r="R677" s="37">
        <v>0</v>
      </c>
      <c r="S677" s="37">
        <v>0</v>
      </c>
      <c r="T677" s="37">
        <v>0</v>
      </c>
      <c r="U677" s="37">
        <v>0</v>
      </c>
      <c r="V677" s="37"/>
      <c r="W677" s="37">
        <v>0</v>
      </c>
      <c r="X677" s="37">
        <v>0</v>
      </c>
      <c r="Y677" s="37">
        <v>0</v>
      </c>
      <c r="Z677" s="37">
        <v>0</v>
      </c>
      <c r="AA677" s="37">
        <v>0</v>
      </c>
      <c r="AB677" s="37">
        <v>0</v>
      </c>
      <c r="AC677" s="37">
        <v>0</v>
      </c>
      <c r="AD677" s="37">
        <v>0</v>
      </c>
      <c r="AE677" s="37"/>
      <c r="AF677" s="37">
        <v>0</v>
      </c>
      <c r="AG677" s="37"/>
      <c r="AH677" s="37"/>
      <c r="AI677" s="37"/>
      <c r="AJ677" s="37">
        <v>0</v>
      </c>
      <c r="AK677" s="37"/>
      <c r="AL677" s="37"/>
      <c r="AM677" s="37"/>
      <c r="AN677" s="37">
        <v>0</v>
      </c>
      <c r="AO677" s="37"/>
      <c r="AP677" s="37">
        <v>0</v>
      </c>
      <c r="AQ677" s="37"/>
      <c r="AR677" s="37"/>
      <c r="AS677" s="37"/>
      <c r="AT677" s="37">
        <v>0</v>
      </c>
    </row>
    <row r="678" spans="1:46"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spans="1:46" ht="20.100000000000001" customHeight="1" x14ac:dyDescent="0.2">
      <c r="C679" s="42" t="s">
        <v>188</v>
      </c>
      <c r="D679" s="42"/>
      <c r="F679" s="44">
        <v>0</v>
      </c>
      <c r="G679" s="45"/>
      <c r="H679" s="45"/>
      <c r="I679" s="45"/>
      <c r="J679" s="44">
        <v>0</v>
      </c>
      <c r="K679" s="44">
        <v>0</v>
      </c>
      <c r="L679" s="44">
        <v>0</v>
      </c>
      <c r="M679" s="45"/>
      <c r="N679" s="44">
        <v>0</v>
      </c>
      <c r="O679" s="45"/>
      <c r="P679" s="45"/>
      <c r="Q679" s="45"/>
      <c r="R679" s="44">
        <v>0</v>
      </c>
      <c r="S679" s="44">
        <v>0</v>
      </c>
      <c r="T679" s="44">
        <v>0</v>
      </c>
      <c r="U679" s="44">
        <v>0</v>
      </c>
      <c r="V679" s="45"/>
      <c r="W679" s="44">
        <v>0</v>
      </c>
      <c r="X679" s="44">
        <v>0</v>
      </c>
      <c r="Y679" s="44">
        <v>0</v>
      </c>
      <c r="Z679" s="44">
        <v>0</v>
      </c>
      <c r="AA679" s="44">
        <v>0</v>
      </c>
      <c r="AB679" s="44">
        <v>0</v>
      </c>
      <c r="AC679" s="44">
        <v>0</v>
      </c>
      <c r="AD679" s="44">
        <v>0</v>
      </c>
      <c r="AE679" s="45"/>
      <c r="AF679" s="44">
        <v>0</v>
      </c>
      <c r="AG679" s="45"/>
      <c r="AH679" s="45"/>
      <c r="AI679" s="45"/>
      <c r="AJ679" s="44">
        <v>0</v>
      </c>
      <c r="AK679" s="45"/>
      <c r="AL679" s="45"/>
      <c r="AM679" s="45"/>
      <c r="AN679" s="44">
        <v>0</v>
      </c>
      <c r="AO679" s="45"/>
      <c r="AP679" s="44">
        <v>0</v>
      </c>
      <c r="AQ679" s="45"/>
      <c r="AR679" s="45"/>
      <c r="AS679" s="45"/>
      <c r="AT679" s="44">
        <v>0</v>
      </c>
    </row>
    <row r="680" spans="1:46"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spans="1:46"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spans="1:46" ht="20.100000000000001" customHeight="1" x14ac:dyDescent="0.2">
      <c r="D682" s="2" t="s">
        <v>124</v>
      </c>
      <c r="F682" s="37">
        <v>42</v>
      </c>
      <c r="G682" s="37"/>
      <c r="H682" s="37"/>
      <c r="I682" s="37"/>
      <c r="J682" s="37">
        <v>225</v>
      </c>
      <c r="K682" s="37">
        <v>4</v>
      </c>
      <c r="L682" s="37">
        <v>0</v>
      </c>
      <c r="M682" s="37"/>
      <c r="N682" s="37">
        <v>229</v>
      </c>
      <c r="O682" s="37"/>
      <c r="P682" s="37"/>
      <c r="Q682" s="37"/>
      <c r="R682" s="37">
        <v>0</v>
      </c>
      <c r="S682" s="37">
        <v>4</v>
      </c>
      <c r="T682" s="37">
        <v>17</v>
      </c>
      <c r="U682" s="37">
        <v>18</v>
      </c>
      <c r="V682" s="37"/>
      <c r="W682" s="37">
        <v>84</v>
      </c>
      <c r="X682" s="37">
        <v>0</v>
      </c>
      <c r="Y682" s="37">
        <v>0</v>
      </c>
      <c r="Z682" s="37">
        <v>8</v>
      </c>
      <c r="AA682" s="37">
        <v>3</v>
      </c>
      <c r="AB682" s="37">
        <v>3</v>
      </c>
      <c r="AC682" s="37">
        <v>88</v>
      </c>
      <c r="AD682" s="37">
        <v>0</v>
      </c>
      <c r="AE682" s="37"/>
      <c r="AF682" s="37">
        <v>225</v>
      </c>
      <c r="AG682" s="37"/>
      <c r="AH682" s="37"/>
      <c r="AI682" s="37"/>
      <c r="AJ682" s="37">
        <v>46</v>
      </c>
      <c r="AK682" s="37"/>
      <c r="AL682" s="37"/>
      <c r="AM682" s="37"/>
      <c r="AN682" s="37">
        <v>0</v>
      </c>
      <c r="AO682" s="37"/>
      <c r="AP682" s="37">
        <v>0</v>
      </c>
      <c r="AQ682" s="37"/>
      <c r="AR682" s="37"/>
      <c r="AS682" s="37"/>
      <c r="AT682" s="37">
        <v>0</v>
      </c>
    </row>
    <row r="683" spans="1:46" ht="20.100000000000001" customHeight="1" x14ac:dyDescent="0.2">
      <c r="B683" s="5"/>
      <c r="D683" s="38" t="s">
        <v>173</v>
      </c>
      <c r="F683" s="39">
        <v>41</v>
      </c>
      <c r="G683" s="40"/>
      <c r="H683" s="40"/>
      <c r="I683" s="40"/>
      <c r="J683" s="39">
        <v>342</v>
      </c>
      <c r="K683" s="39">
        <v>1</v>
      </c>
      <c r="L683" s="39">
        <v>0</v>
      </c>
      <c r="M683" s="40"/>
      <c r="N683" s="39">
        <v>343</v>
      </c>
      <c r="O683" s="40"/>
      <c r="P683" s="40"/>
      <c r="Q683" s="40"/>
      <c r="R683" s="39">
        <v>0</v>
      </c>
      <c r="S683" s="39">
        <v>1</v>
      </c>
      <c r="T683" s="39">
        <v>30</v>
      </c>
      <c r="U683" s="39">
        <v>11</v>
      </c>
      <c r="V683" s="40"/>
      <c r="W683" s="39">
        <v>84</v>
      </c>
      <c r="X683" s="39">
        <v>0</v>
      </c>
      <c r="Y683" s="39">
        <v>1</v>
      </c>
      <c r="Z683" s="39">
        <v>30</v>
      </c>
      <c r="AA683" s="39">
        <v>17</v>
      </c>
      <c r="AB683" s="39">
        <v>5</v>
      </c>
      <c r="AC683" s="39">
        <v>139</v>
      </c>
      <c r="AD683" s="39">
        <v>0</v>
      </c>
      <c r="AE683" s="40"/>
      <c r="AF683" s="39">
        <v>318</v>
      </c>
      <c r="AG683" s="40"/>
      <c r="AH683" s="40"/>
      <c r="AI683" s="40"/>
      <c r="AJ683" s="39">
        <v>66</v>
      </c>
      <c r="AK683" s="40"/>
      <c r="AL683" s="40"/>
      <c r="AM683" s="40"/>
      <c r="AN683" s="39">
        <v>0</v>
      </c>
      <c r="AO683" s="40"/>
      <c r="AP683" s="39">
        <v>0</v>
      </c>
      <c r="AQ683" s="40"/>
      <c r="AR683" s="40"/>
      <c r="AS683" s="40"/>
      <c r="AT683" s="39">
        <v>0</v>
      </c>
    </row>
    <row r="684" spans="1:46" ht="20.100000000000001" customHeight="1" x14ac:dyDescent="0.2">
      <c r="B684" s="5"/>
      <c r="D684" s="2" t="s">
        <v>100</v>
      </c>
      <c r="F684" s="37">
        <v>30</v>
      </c>
      <c r="G684" s="37"/>
      <c r="H684" s="37"/>
      <c r="I684" s="37"/>
      <c r="J684" s="37">
        <v>353</v>
      </c>
      <c r="K684" s="37">
        <v>0</v>
      </c>
      <c r="L684" s="37">
        <v>3</v>
      </c>
      <c r="M684" s="37"/>
      <c r="N684" s="37">
        <v>356</v>
      </c>
      <c r="O684" s="37"/>
      <c r="P684" s="37"/>
      <c r="Q684" s="37"/>
      <c r="R684" s="37">
        <v>0</v>
      </c>
      <c r="S684" s="37">
        <v>2</v>
      </c>
      <c r="T684" s="37">
        <v>26</v>
      </c>
      <c r="U684" s="37">
        <v>15</v>
      </c>
      <c r="V684" s="37"/>
      <c r="W684" s="37">
        <v>107</v>
      </c>
      <c r="X684" s="37">
        <v>0</v>
      </c>
      <c r="Y684" s="37">
        <v>0</v>
      </c>
      <c r="Z684" s="37">
        <v>17</v>
      </c>
      <c r="AA684" s="37">
        <v>18</v>
      </c>
      <c r="AB684" s="37">
        <v>5</v>
      </c>
      <c r="AC684" s="37">
        <v>145</v>
      </c>
      <c r="AD684" s="37">
        <v>0</v>
      </c>
      <c r="AE684" s="37"/>
      <c r="AF684" s="37">
        <v>335</v>
      </c>
      <c r="AG684" s="37"/>
      <c r="AH684" s="37"/>
      <c r="AI684" s="37"/>
      <c r="AJ684" s="37">
        <v>51</v>
      </c>
      <c r="AK684" s="37"/>
      <c r="AL684" s="37"/>
      <c r="AM684" s="37"/>
      <c r="AN684" s="37">
        <v>0</v>
      </c>
      <c r="AO684" s="37"/>
      <c r="AP684" s="37">
        <v>0</v>
      </c>
      <c r="AQ684" s="37"/>
      <c r="AR684" s="37"/>
      <c r="AS684" s="37"/>
      <c r="AT684" s="37">
        <v>0</v>
      </c>
    </row>
    <row r="685" spans="1:46" ht="20.100000000000001" customHeight="1" x14ac:dyDescent="0.2">
      <c r="D685" s="38" t="s">
        <v>101</v>
      </c>
      <c r="F685" s="39">
        <v>38</v>
      </c>
      <c r="G685" s="40"/>
      <c r="H685" s="40"/>
      <c r="I685" s="40"/>
      <c r="J685" s="39">
        <v>352</v>
      </c>
      <c r="K685" s="39">
        <v>1</v>
      </c>
      <c r="L685" s="39">
        <v>1</v>
      </c>
      <c r="M685" s="40"/>
      <c r="N685" s="39">
        <v>354</v>
      </c>
      <c r="O685" s="40"/>
      <c r="P685" s="40"/>
      <c r="Q685" s="40"/>
      <c r="R685" s="39">
        <v>0</v>
      </c>
      <c r="S685" s="39">
        <v>3</v>
      </c>
      <c r="T685" s="39">
        <v>16</v>
      </c>
      <c r="U685" s="39">
        <v>10</v>
      </c>
      <c r="V685" s="40"/>
      <c r="W685" s="39">
        <v>102</v>
      </c>
      <c r="X685" s="39">
        <v>0</v>
      </c>
      <c r="Y685" s="39">
        <v>0</v>
      </c>
      <c r="Z685" s="39">
        <v>14</v>
      </c>
      <c r="AA685" s="39">
        <v>27</v>
      </c>
      <c r="AB685" s="39">
        <v>4</v>
      </c>
      <c r="AC685" s="39">
        <v>129</v>
      </c>
      <c r="AD685" s="39">
        <v>0</v>
      </c>
      <c r="AE685" s="40"/>
      <c r="AF685" s="39">
        <v>305</v>
      </c>
      <c r="AG685" s="40"/>
      <c r="AH685" s="40"/>
      <c r="AI685" s="40"/>
      <c r="AJ685" s="39">
        <v>87</v>
      </c>
      <c r="AK685" s="40"/>
      <c r="AL685" s="40"/>
      <c r="AM685" s="40"/>
      <c r="AN685" s="39">
        <v>0</v>
      </c>
      <c r="AO685" s="40"/>
      <c r="AP685" s="39">
        <v>0</v>
      </c>
      <c r="AQ685" s="40"/>
      <c r="AR685" s="40"/>
      <c r="AS685" s="40"/>
      <c r="AT685" s="39">
        <v>0</v>
      </c>
    </row>
    <row r="686" spans="1:46" ht="20.100000000000001" customHeight="1" x14ac:dyDescent="0.2">
      <c r="D686" s="2" t="s">
        <v>115</v>
      </c>
      <c r="F686" s="37">
        <v>36</v>
      </c>
      <c r="G686" s="37"/>
      <c r="H686" s="37"/>
      <c r="I686" s="37"/>
      <c r="J686" s="37">
        <v>341</v>
      </c>
      <c r="K686" s="37">
        <v>1</v>
      </c>
      <c r="L686" s="37">
        <v>3</v>
      </c>
      <c r="M686" s="37"/>
      <c r="N686" s="37">
        <v>345</v>
      </c>
      <c r="O686" s="37"/>
      <c r="P686" s="37"/>
      <c r="Q686" s="37"/>
      <c r="R686" s="37">
        <v>0</v>
      </c>
      <c r="S686" s="37">
        <v>4</v>
      </c>
      <c r="T686" s="37">
        <v>26</v>
      </c>
      <c r="U686" s="37">
        <v>21</v>
      </c>
      <c r="V686" s="37"/>
      <c r="W686" s="37">
        <v>65</v>
      </c>
      <c r="X686" s="37">
        <v>0</v>
      </c>
      <c r="Y686" s="37">
        <v>0</v>
      </c>
      <c r="Z686" s="37">
        <v>29</v>
      </c>
      <c r="AA686" s="37">
        <v>20</v>
      </c>
      <c r="AB686" s="37">
        <v>6</v>
      </c>
      <c r="AC686" s="37">
        <v>151</v>
      </c>
      <c r="AD686" s="37">
        <v>0</v>
      </c>
      <c r="AE686" s="37"/>
      <c r="AF686" s="37">
        <v>322</v>
      </c>
      <c r="AG686" s="37"/>
      <c r="AH686" s="37"/>
      <c r="AI686" s="37"/>
      <c r="AJ686" s="37">
        <v>59</v>
      </c>
      <c r="AK686" s="37"/>
      <c r="AL686" s="37"/>
      <c r="AM686" s="37"/>
      <c r="AN686" s="37">
        <v>0</v>
      </c>
      <c r="AO686" s="37"/>
      <c r="AP686" s="37">
        <v>0</v>
      </c>
      <c r="AQ686" s="37"/>
      <c r="AR686" s="37"/>
      <c r="AS686" s="37"/>
      <c r="AT686" s="37">
        <v>0</v>
      </c>
    </row>
    <row r="687" spans="1:46" ht="20.100000000000001" customHeight="1" x14ac:dyDescent="0.2">
      <c r="D687" s="38" t="s">
        <v>103</v>
      </c>
      <c r="F687" s="39">
        <v>38</v>
      </c>
      <c r="G687" s="40"/>
      <c r="H687" s="40"/>
      <c r="I687" s="40"/>
      <c r="J687" s="39">
        <v>222</v>
      </c>
      <c r="K687" s="39">
        <v>1</v>
      </c>
      <c r="L687" s="39">
        <v>2</v>
      </c>
      <c r="M687" s="40"/>
      <c r="N687" s="39">
        <v>225</v>
      </c>
      <c r="O687" s="40"/>
      <c r="P687" s="40"/>
      <c r="Q687" s="40"/>
      <c r="R687" s="39">
        <v>0</v>
      </c>
      <c r="S687" s="39">
        <v>5</v>
      </c>
      <c r="T687" s="39">
        <v>14</v>
      </c>
      <c r="U687" s="39">
        <v>28</v>
      </c>
      <c r="V687" s="40"/>
      <c r="W687" s="39">
        <v>58</v>
      </c>
      <c r="X687" s="39">
        <v>0</v>
      </c>
      <c r="Y687" s="39">
        <v>3</v>
      </c>
      <c r="Z687" s="39">
        <v>25</v>
      </c>
      <c r="AA687" s="39">
        <v>5</v>
      </c>
      <c r="AB687" s="39">
        <v>3</v>
      </c>
      <c r="AC687" s="39">
        <v>77</v>
      </c>
      <c r="AD687" s="39">
        <v>0</v>
      </c>
      <c r="AE687" s="40"/>
      <c r="AF687" s="39">
        <v>218</v>
      </c>
      <c r="AG687" s="40"/>
      <c r="AH687" s="40"/>
      <c r="AI687" s="40"/>
      <c r="AJ687" s="39">
        <v>45</v>
      </c>
      <c r="AK687" s="40"/>
      <c r="AL687" s="40"/>
      <c r="AM687" s="40"/>
      <c r="AN687" s="39">
        <v>0</v>
      </c>
      <c r="AO687" s="40"/>
      <c r="AP687" s="39">
        <v>0</v>
      </c>
      <c r="AQ687" s="40"/>
      <c r="AR687" s="40"/>
      <c r="AS687" s="40"/>
      <c r="AT687" s="39">
        <v>3</v>
      </c>
    </row>
    <row r="688" spans="1:46" ht="20.100000000000001" customHeight="1" x14ac:dyDescent="0.2">
      <c r="D688" s="2" t="s">
        <v>104</v>
      </c>
      <c r="F688" s="37">
        <v>24</v>
      </c>
      <c r="G688" s="37"/>
      <c r="H688" s="37"/>
      <c r="I688" s="37"/>
      <c r="J688" s="37">
        <v>340</v>
      </c>
      <c r="K688" s="37">
        <v>0</v>
      </c>
      <c r="L688" s="37">
        <v>7</v>
      </c>
      <c r="M688" s="37"/>
      <c r="N688" s="37">
        <v>347</v>
      </c>
      <c r="O688" s="37"/>
      <c r="P688" s="37"/>
      <c r="Q688" s="37"/>
      <c r="R688" s="37">
        <v>0</v>
      </c>
      <c r="S688" s="37">
        <v>3</v>
      </c>
      <c r="T688" s="37">
        <v>28</v>
      </c>
      <c r="U688" s="37">
        <v>19</v>
      </c>
      <c r="V688" s="37"/>
      <c r="W688" s="37">
        <v>88</v>
      </c>
      <c r="X688" s="37">
        <v>0</v>
      </c>
      <c r="Y688" s="37">
        <v>0</v>
      </c>
      <c r="Z688" s="37">
        <v>27</v>
      </c>
      <c r="AA688" s="37">
        <v>5</v>
      </c>
      <c r="AB688" s="37">
        <v>3</v>
      </c>
      <c r="AC688" s="37">
        <v>147</v>
      </c>
      <c r="AD688" s="37">
        <v>0</v>
      </c>
      <c r="AE688" s="37"/>
      <c r="AF688" s="37">
        <v>320</v>
      </c>
      <c r="AG688" s="37"/>
      <c r="AH688" s="37"/>
      <c r="AI688" s="37"/>
      <c r="AJ688" s="37">
        <v>51</v>
      </c>
      <c r="AK688" s="37"/>
      <c r="AL688" s="37"/>
      <c r="AM688" s="37"/>
      <c r="AN688" s="37">
        <v>0</v>
      </c>
      <c r="AO688" s="37"/>
      <c r="AP688" s="37">
        <v>0</v>
      </c>
      <c r="AQ688" s="37"/>
      <c r="AR688" s="37"/>
      <c r="AS688" s="37"/>
      <c r="AT688" s="37">
        <v>0</v>
      </c>
    </row>
    <row r="689" spans="1:46"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spans="1:46" s="1" customFormat="1" ht="20.100000000000001" customHeight="1" x14ac:dyDescent="0.2">
      <c r="A690" s="3"/>
      <c r="B690" s="6"/>
      <c r="C690" s="42" t="s">
        <v>180</v>
      </c>
      <c r="D690" s="42"/>
      <c r="E690" s="5"/>
      <c r="F690" s="44">
        <v>249</v>
      </c>
      <c r="G690" s="45"/>
      <c r="H690" s="45"/>
      <c r="I690" s="45"/>
      <c r="J690" s="44">
        <v>2175</v>
      </c>
      <c r="K690" s="44">
        <v>8</v>
      </c>
      <c r="L690" s="44">
        <v>16</v>
      </c>
      <c r="M690" s="45"/>
      <c r="N690" s="44">
        <v>2199</v>
      </c>
      <c r="O690" s="45"/>
      <c r="P690" s="45"/>
      <c r="Q690" s="45"/>
      <c r="R690" s="44">
        <v>0</v>
      </c>
      <c r="S690" s="44">
        <v>22</v>
      </c>
      <c r="T690" s="44">
        <v>157</v>
      </c>
      <c r="U690" s="44">
        <v>122</v>
      </c>
      <c r="V690" s="45"/>
      <c r="W690" s="44">
        <v>588</v>
      </c>
      <c r="X690" s="44">
        <v>0</v>
      </c>
      <c r="Y690" s="44">
        <v>4</v>
      </c>
      <c r="Z690" s="44">
        <v>150</v>
      </c>
      <c r="AA690" s="44">
        <v>95</v>
      </c>
      <c r="AB690" s="44">
        <v>29</v>
      </c>
      <c r="AC690" s="44">
        <v>876</v>
      </c>
      <c r="AD690" s="44">
        <v>0</v>
      </c>
      <c r="AE690" s="45"/>
      <c r="AF690" s="44">
        <v>2043</v>
      </c>
      <c r="AG690" s="45"/>
      <c r="AH690" s="45"/>
      <c r="AI690" s="45"/>
      <c r="AJ690" s="44">
        <v>405</v>
      </c>
      <c r="AK690" s="45"/>
      <c r="AL690" s="45"/>
      <c r="AM690" s="45"/>
      <c r="AN690" s="44">
        <v>0</v>
      </c>
      <c r="AO690" s="45"/>
      <c r="AP690" s="44">
        <v>0</v>
      </c>
      <c r="AQ690" s="45"/>
      <c r="AR690" s="45"/>
      <c r="AS690" s="45"/>
      <c r="AT690" s="44">
        <v>3</v>
      </c>
    </row>
    <row r="691" spans="1:46"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row>
    <row r="692" spans="1:46" s="1" customFormat="1" ht="20.100000000000001" customHeight="1" x14ac:dyDescent="0.25">
      <c r="A692" s="3"/>
      <c r="B692" s="49" t="s">
        <v>326</v>
      </c>
      <c r="C692" s="50"/>
      <c r="D692" s="50"/>
      <c r="E692" s="5"/>
      <c r="F692" s="51">
        <v>249</v>
      </c>
      <c r="G692" s="52"/>
      <c r="H692" s="52"/>
      <c r="I692" s="52"/>
      <c r="J692" s="51">
        <v>2175</v>
      </c>
      <c r="K692" s="51">
        <v>8</v>
      </c>
      <c r="L692" s="51">
        <v>16</v>
      </c>
      <c r="M692" s="52"/>
      <c r="N692" s="51">
        <v>2199</v>
      </c>
      <c r="O692" s="52"/>
      <c r="P692" s="52"/>
      <c r="Q692" s="52"/>
      <c r="R692" s="51">
        <v>0</v>
      </c>
      <c r="S692" s="51">
        <v>22</v>
      </c>
      <c r="T692" s="51">
        <v>157</v>
      </c>
      <c r="U692" s="51">
        <v>122</v>
      </c>
      <c r="V692" s="52"/>
      <c r="W692" s="51">
        <v>588</v>
      </c>
      <c r="X692" s="51">
        <v>0</v>
      </c>
      <c r="Y692" s="51">
        <v>4</v>
      </c>
      <c r="Z692" s="51">
        <v>150</v>
      </c>
      <c r="AA692" s="51">
        <v>95</v>
      </c>
      <c r="AB692" s="51">
        <v>29</v>
      </c>
      <c r="AC692" s="51">
        <v>876</v>
      </c>
      <c r="AD692" s="51">
        <v>0</v>
      </c>
      <c r="AE692" s="52"/>
      <c r="AF692" s="51">
        <v>2043</v>
      </c>
      <c r="AG692" s="52"/>
      <c r="AH692" s="52"/>
      <c r="AI692" s="52"/>
      <c r="AJ692" s="51">
        <v>405</v>
      </c>
      <c r="AK692" s="52"/>
      <c r="AL692" s="52"/>
      <c r="AM692" s="52"/>
      <c r="AN692" s="51">
        <v>0</v>
      </c>
      <c r="AO692" s="52"/>
      <c r="AP692" s="51">
        <v>0</v>
      </c>
      <c r="AQ692" s="52"/>
      <c r="AR692" s="52"/>
      <c r="AS692" s="52"/>
      <c r="AT692" s="51">
        <v>3</v>
      </c>
    </row>
    <row r="693" spans="1:46"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spans="1:46"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spans="1:46"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spans="1:46" ht="20.100000000000001" customHeight="1" x14ac:dyDescent="0.2">
      <c r="D696" s="2" t="s">
        <v>98</v>
      </c>
      <c r="F696" s="37">
        <v>84</v>
      </c>
      <c r="G696" s="37"/>
      <c r="H696" s="37"/>
      <c r="I696" s="37"/>
      <c r="J696" s="37">
        <v>371</v>
      </c>
      <c r="K696" s="37">
        <v>1</v>
      </c>
      <c r="L696" s="37">
        <v>2</v>
      </c>
      <c r="M696" s="37"/>
      <c r="N696" s="37">
        <v>374</v>
      </c>
      <c r="O696" s="37"/>
      <c r="P696" s="37"/>
      <c r="Q696" s="37"/>
      <c r="R696" s="37">
        <v>0</v>
      </c>
      <c r="S696" s="37">
        <v>1</v>
      </c>
      <c r="T696" s="37">
        <v>13</v>
      </c>
      <c r="U696" s="37">
        <v>4</v>
      </c>
      <c r="V696" s="37"/>
      <c r="W696" s="37">
        <v>115</v>
      </c>
      <c r="X696" s="37">
        <v>1</v>
      </c>
      <c r="Y696" s="37">
        <v>0</v>
      </c>
      <c r="Z696" s="37">
        <v>6</v>
      </c>
      <c r="AA696" s="37">
        <v>47</v>
      </c>
      <c r="AB696" s="37">
        <v>1</v>
      </c>
      <c r="AC696" s="37">
        <v>179</v>
      </c>
      <c r="AD696" s="37">
        <v>0</v>
      </c>
      <c r="AE696" s="37"/>
      <c r="AF696" s="37">
        <v>367</v>
      </c>
      <c r="AG696" s="37"/>
      <c r="AH696" s="37"/>
      <c r="AI696" s="37"/>
      <c r="AJ696" s="37">
        <v>91</v>
      </c>
      <c r="AK696" s="37"/>
      <c r="AL696" s="37"/>
      <c r="AM696" s="37"/>
      <c r="AN696" s="37">
        <v>0</v>
      </c>
      <c r="AO696" s="37"/>
      <c r="AP696" s="37">
        <v>0</v>
      </c>
      <c r="AQ696" s="37"/>
      <c r="AR696" s="37"/>
      <c r="AS696" s="37"/>
      <c r="AT696" s="37">
        <v>0</v>
      </c>
    </row>
    <row r="697" spans="1:46" ht="20.100000000000001" customHeight="1" x14ac:dyDescent="0.2">
      <c r="D697" s="38" t="s">
        <v>99</v>
      </c>
      <c r="F697" s="39">
        <v>73</v>
      </c>
      <c r="G697" s="40"/>
      <c r="H697" s="40"/>
      <c r="I697" s="40"/>
      <c r="J697" s="39">
        <v>367</v>
      </c>
      <c r="K697" s="39">
        <v>2</v>
      </c>
      <c r="L697" s="39">
        <v>1</v>
      </c>
      <c r="M697" s="40"/>
      <c r="N697" s="39">
        <v>370</v>
      </c>
      <c r="O697" s="40"/>
      <c r="P697" s="40"/>
      <c r="Q697" s="40"/>
      <c r="R697" s="39">
        <v>0</v>
      </c>
      <c r="S697" s="39">
        <v>4</v>
      </c>
      <c r="T697" s="39">
        <v>53</v>
      </c>
      <c r="U697" s="39">
        <v>14</v>
      </c>
      <c r="V697" s="40"/>
      <c r="W697" s="39">
        <v>145</v>
      </c>
      <c r="X697" s="39">
        <v>0</v>
      </c>
      <c r="Y697" s="39">
        <v>0</v>
      </c>
      <c r="Z697" s="39">
        <v>8</v>
      </c>
      <c r="AA697" s="39">
        <v>8</v>
      </c>
      <c r="AB697" s="39">
        <v>4</v>
      </c>
      <c r="AC697" s="39">
        <v>166</v>
      </c>
      <c r="AD697" s="39">
        <v>0</v>
      </c>
      <c r="AE697" s="40"/>
      <c r="AF697" s="39">
        <v>402</v>
      </c>
      <c r="AG697" s="40"/>
      <c r="AH697" s="40"/>
      <c r="AI697" s="40"/>
      <c r="AJ697" s="39">
        <v>41</v>
      </c>
      <c r="AK697" s="40"/>
      <c r="AL697" s="40"/>
      <c r="AM697" s="40"/>
      <c r="AN697" s="39">
        <v>0</v>
      </c>
      <c r="AO697" s="40"/>
      <c r="AP697" s="39">
        <v>0</v>
      </c>
      <c r="AQ697" s="40"/>
      <c r="AR697" s="40"/>
      <c r="AS697" s="40"/>
      <c r="AT697" s="39">
        <v>0</v>
      </c>
    </row>
    <row r="698" spans="1:46" ht="20.100000000000001" customHeight="1" x14ac:dyDescent="0.2">
      <c r="D698" s="2" t="s">
        <v>100</v>
      </c>
      <c r="F698" s="40">
        <v>31</v>
      </c>
      <c r="G698" s="40"/>
      <c r="H698" s="40"/>
      <c r="I698" s="40"/>
      <c r="J698" s="40">
        <v>372</v>
      </c>
      <c r="K698" s="40">
        <v>9</v>
      </c>
      <c r="L698" s="40">
        <v>1</v>
      </c>
      <c r="M698" s="40"/>
      <c r="N698" s="40">
        <v>382</v>
      </c>
      <c r="O698" s="40"/>
      <c r="P698" s="40"/>
      <c r="Q698" s="40"/>
      <c r="R698" s="40">
        <v>0</v>
      </c>
      <c r="S698" s="40">
        <v>3</v>
      </c>
      <c r="T698" s="40">
        <v>43</v>
      </c>
      <c r="U698" s="40">
        <v>42</v>
      </c>
      <c r="V698" s="40"/>
      <c r="W698" s="40">
        <v>111</v>
      </c>
      <c r="X698" s="40">
        <v>0</v>
      </c>
      <c r="Y698" s="40">
        <v>0</v>
      </c>
      <c r="Z698" s="40">
        <v>4</v>
      </c>
      <c r="AA698" s="40">
        <v>7</v>
      </c>
      <c r="AB698" s="40">
        <v>3</v>
      </c>
      <c r="AC698" s="40">
        <v>154</v>
      </c>
      <c r="AD698" s="40">
        <v>0</v>
      </c>
      <c r="AE698" s="40"/>
      <c r="AF698" s="40">
        <v>367</v>
      </c>
      <c r="AG698" s="40"/>
      <c r="AH698" s="40"/>
      <c r="AI698" s="40"/>
      <c r="AJ698" s="40">
        <v>46</v>
      </c>
      <c r="AK698" s="40"/>
      <c r="AL698" s="40"/>
      <c r="AM698" s="40"/>
      <c r="AN698" s="40">
        <v>0</v>
      </c>
      <c r="AO698" s="40"/>
      <c r="AP698" s="40">
        <v>0</v>
      </c>
      <c r="AQ698" s="40"/>
      <c r="AR698" s="40"/>
      <c r="AS698" s="40"/>
      <c r="AT698" s="40">
        <v>0</v>
      </c>
    </row>
    <row r="699" spans="1:46"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spans="1:46" s="1" customFormat="1" ht="20.100000000000001" customHeight="1" x14ac:dyDescent="0.2">
      <c r="A700" s="3"/>
      <c r="B700" s="6"/>
      <c r="C700" s="42" t="s">
        <v>180</v>
      </c>
      <c r="D700" s="42"/>
      <c r="E700" s="5"/>
      <c r="F700" s="44">
        <v>188</v>
      </c>
      <c r="G700" s="45"/>
      <c r="H700" s="45"/>
      <c r="I700" s="45"/>
      <c r="J700" s="44">
        <v>1110</v>
      </c>
      <c r="K700" s="44">
        <v>12</v>
      </c>
      <c r="L700" s="44">
        <v>4</v>
      </c>
      <c r="M700" s="45"/>
      <c r="N700" s="44">
        <v>1126</v>
      </c>
      <c r="O700" s="45"/>
      <c r="P700" s="45"/>
      <c r="Q700" s="45"/>
      <c r="R700" s="44">
        <v>0</v>
      </c>
      <c r="S700" s="44">
        <v>8</v>
      </c>
      <c r="T700" s="44">
        <v>109</v>
      </c>
      <c r="U700" s="44">
        <v>60</v>
      </c>
      <c r="V700" s="45"/>
      <c r="W700" s="44">
        <v>371</v>
      </c>
      <c r="X700" s="44">
        <v>1</v>
      </c>
      <c r="Y700" s="44">
        <v>0</v>
      </c>
      <c r="Z700" s="44">
        <v>18</v>
      </c>
      <c r="AA700" s="44">
        <v>62</v>
      </c>
      <c r="AB700" s="44">
        <v>8</v>
      </c>
      <c r="AC700" s="44">
        <v>499</v>
      </c>
      <c r="AD700" s="44">
        <v>0</v>
      </c>
      <c r="AE700" s="45"/>
      <c r="AF700" s="44">
        <v>1136</v>
      </c>
      <c r="AG700" s="45"/>
      <c r="AH700" s="45"/>
      <c r="AI700" s="45"/>
      <c r="AJ700" s="44">
        <v>178</v>
      </c>
      <c r="AK700" s="45"/>
      <c r="AL700" s="45"/>
      <c r="AM700" s="45"/>
      <c r="AN700" s="44">
        <v>0</v>
      </c>
      <c r="AO700" s="45"/>
      <c r="AP700" s="44">
        <v>0</v>
      </c>
      <c r="AQ700" s="45"/>
      <c r="AR700" s="45"/>
      <c r="AS700" s="45"/>
      <c r="AT700" s="44">
        <v>0</v>
      </c>
    </row>
    <row r="701" spans="1:46"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row>
    <row r="702" spans="1:46" s="1" customFormat="1" ht="20.100000000000001" customHeight="1" x14ac:dyDescent="0.25">
      <c r="A702" s="3"/>
      <c r="B702" s="49" t="s">
        <v>328</v>
      </c>
      <c r="C702" s="50"/>
      <c r="D702" s="50"/>
      <c r="E702" s="5"/>
      <c r="F702" s="51">
        <v>188</v>
      </c>
      <c r="G702" s="52"/>
      <c r="H702" s="52"/>
      <c r="I702" s="52"/>
      <c r="J702" s="51">
        <v>1110</v>
      </c>
      <c r="K702" s="51">
        <v>12</v>
      </c>
      <c r="L702" s="51">
        <v>4</v>
      </c>
      <c r="M702" s="52"/>
      <c r="N702" s="51">
        <v>1126</v>
      </c>
      <c r="O702" s="52"/>
      <c r="P702" s="52"/>
      <c r="Q702" s="52"/>
      <c r="R702" s="51">
        <v>0</v>
      </c>
      <c r="S702" s="51">
        <v>8</v>
      </c>
      <c r="T702" s="51">
        <v>109</v>
      </c>
      <c r="U702" s="51">
        <v>60</v>
      </c>
      <c r="V702" s="52"/>
      <c r="W702" s="51">
        <v>371</v>
      </c>
      <c r="X702" s="51">
        <v>1</v>
      </c>
      <c r="Y702" s="51">
        <v>0</v>
      </c>
      <c r="Z702" s="51">
        <v>18</v>
      </c>
      <c r="AA702" s="51">
        <v>62</v>
      </c>
      <c r="AB702" s="51">
        <v>8</v>
      </c>
      <c r="AC702" s="51">
        <v>499</v>
      </c>
      <c r="AD702" s="51">
        <v>0</v>
      </c>
      <c r="AE702" s="52"/>
      <c r="AF702" s="51">
        <v>1136</v>
      </c>
      <c r="AG702" s="52"/>
      <c r="AH702" s="52"/>
      <c r="AI702" s="52"/>
      <c r="AJ702" s="51">
        <v>178</v>
      </c>
      <c r="AK702" s="52"/>
      <c r="AL702" s="52"/>
      <c r="AM702" s="52"/>
      <c r="AN702" s="51">
        <v>0</v>
      </c>
      <c r="AO702" s="52"/>
      <c r="AP702" s="51">
        <v>0</v>
      </c>
      <c r="AQ702" s="52"/>
      <c r="AR702" s="52"/>
      <c r="AS702" s="52"/>
      <c r="AT702" s="51">
        <v>0</v>
      </c>
    </row>
    <row r="703" spans="1:46"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spans="1:46"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spans="1:46"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spans="1:46" ht="20.100000000000001" customHeight="1" x14ac:dyDescent="0.2">
      <c r="B706" s="5"/>
      <c r="D706" s="2" t="s">
        <v>98</v>
      </c>
      <c r="F706" s="37">
        <v>29</v>
      </c>
      <c r="G706" s="37"/>
      <c r="H706" s="37"/>
      <c r="I706" s="37"/>
      <c r="J706" s="37">
        <v>184</v>
      </c>
      <c r="K706" s="37">
        <v>2</v>
      </c>
      <c r="L706" s="37">
        <v>1</v>
      </c>
      <c r="M706" s="37"/>
      <c r="N706" s="37">
        <v>187</v>
      </c>
      <c r="O706" s="37"/>
      <c r="P706" s="37"/>
      <c r="Q706" s="37"/>
      <c r="R706" s="37">
        <v>0</v>
      </c>
      <c r="S706" s="37">
        <v>2</v>
      </c>
      <c r="T706" s="37">
        <v>18</v>
      </c>
      <c r="U706" s="37">
        <v>19</v>
      </c>
      <c r="V706" s="37"/>
      <c r="W706" s="37">
        <v>71</v>
      </c>
      <c r="X706" s="37">
        <v>0</v>
      </c>
      <c r="Y706" s="37">
        <v>0</v>
      </c>
      <c r="Z706" s="37">
        <v>2</v>
      </c>
      <c r="AA706" s="37">
        <v>17</v>
      </c>
      <c r="AB706" s="37">
        <v>1</v>
      </c>
      <c r="AC706" s="37">
        <v>46</v>
      </c>
      <c r="AD706" s="37">
        <v>0</v>
      </c>
      <c r="AE706" s="37"/>
      <c r="AF706" s="37">
        <v>176</v>
      </c>
      <c r="AG706" s="37"/>
      <c r="AH706" s="37"/>
      <c r="AI706" s="37"/>
      <c r="AJ706" s="37">
        <v>40</v>
      </c>
      <c r="AK706" s="37"/>
      <c r="AL706" s="37"/>
      <c r="AM706" s="37"/>
      <c r="AN706" s="37">
        <v>0</v>
      </c>
      <c r="AO706" s="37"/>
      <c r="AP706" s="37">
        <v>0</v>
      </c>
      <c r="AQ706" s="37"/>
      <c r="AR706" s="37"/>
      <c r="AS706" s="37"/>
      <c r="AT706" s="37">
        <v>0</v>
      </c>
    </row>
    <row r="707" spans="1:46" ht="20.100000000000001" customHeight="1" x14ac:dyDescent="0.2">
      <c r="D707" s="38" t="s">
        <v>99</v>
      </c>
      <c r="F707" s="39">
        <v>19</v>
      </c>
      <c r="G707" s="40"/>
      <c r="H707" s="40"/>
      <c r="I707" s="40"/>
      <c r="J707" s="39">
        <v>192</v>
      </c>
      <c r="K707" s="39">
        <v>2</v>
      </c>
      <c r="L707" s="39">
        <v>1</v>
      </c>
      <c r="M707" s="40"/>
      <c r="N707" s="39">
        <v>195</v>
      </c>
      <c r="O707" s="40"/>
      <c r="P707" s="40"/>
      <c r="Q707" s="40"/>
      <c r="R707" s="39">
        <v>0</v>
      </c>
      <c r="S707" s="39">
        <v>1</v>
      </c>
      <c r="T707" s="39">
        <v>31</v>
      </c>
      <c r="U707" s="39">
        <v>19</v>
      </c>
      <c r="V707" s="40"/>
      <c r="W707" s="39">
        <v>64</v>
      </c>
      <c r="X707" s="39">
        <v>0</v>
      </c>
      <c r="Y707" s="39">
        <v>0</v>
      </c>
      <c r="Z707" s="39">
        <v>1</v>
      </c>
      <c r="AA707" s="39">
        <v>12</v>
      </c>
      <c r="AB707" s="39">
        <v>1</v>
      </c>
      <c r="AC707" s="39">
        <v>53</v>
      </c>
      <c r="AD707" s="39">
        <v>1</v>
      </c>
      <c r="AE707" s="40"/>
      <c r="AF707" s="39">
        <v>183</v>
      </c>
      <c r="AG707" s="40"/>
      <c r="AH707" s="40"/>
      <c r="AI707" s="40"/>
      <c r="AJ707" s="39">
        <v>31</v>
      </c>
      <c r="AK707" s="40"/>
      <c r="AL707" s="40"/>
      <c r="AM707" s="40"/>
      <c r="AN707" s="39">
        <v>0</v>
      </c>
      <c r="AO707" s="40"/>
      <c r="AP707" s="39">
        <v>0</v>
      </c>
      <c r="AQ707" s="40"/>
      <c r="AR707" s="40"/>
      <c r="AS707" s="40"/>
      <c r="AT707" s="39">
        <v>0</v>
      </c>
    </row>
    <row r="708" spans="1:46" ht="20.100000000000001" customHeight="1" x14ac:dyDescent="0.2">
      <c r="D708" s="2" t="s">
        <v>113</v>
      </c>
      <c r="F708" s="37">
        <v>42</v>
      </c>
      <c r="G708" s="37"/>
      <c r="H708" s="37"/>
      <c r="I708" s="37"/>
      <c r="J708" s="37">
        <v>197</v>
      </c>
      <c r="K708" s="37">
        <v>1</v>
      </c>
      <c r="L708" s="37">
        <v>1</v>
      </c>
      <c r="M708" s="37"/>
      <c r="N708" s="37">
        <v>199</v>
      </c>
      <c r="O708" s="37"/>
      <c r="P708" s="37"/>
      <c r="Q708" s="37"/>
      <c r="R708" s="37">
        <v>0</v>
      </c>
      <c r="S708" s="37">
        <v>3</v>
      </c>
      <c r="T708" s="37">
        <v>19</v>
      </c>
      <c r="U708" s="37">
        <v>9</v>
      </c>
      <c r="V708" s="37"/>
      <c r="W708" s="37">
        <v>51</v>
      </c>
      <c r="X708" s="37">
        <v>0</v>
      </c>
      <c r="Y708" s="37">
        <v>0</v>
      </c>
      <c r="Z708" s="37">
        <v>0</v>
      </c>
      <c r="AA708" s="37">
        <v>7</v>
      </c>
      <c r="AB708" s="37">
        <v>1</v>
      </c>
      <c r="AC708" s="37">
        <v>95</v>
      </c>
      <c r="AD708" s="37">
        <v>0</v>
      </c>
      <c r="AE708" s="37"/>
      <c r="AF708" s="37">
        <v>185</v>
      </c>
      <c r="AG708" s="37"/>
      <c r="AH708" s="37"/>
      <c r="AI708" s="37"/>
      <c r="AJ708" s="37">
        <v>56</v>
      </c>
      <c r="AK708" s="37"/>
      <c r="AL708" s="37"/>
      <c r="AM708" s="37"/>
      <c r="AN708" s="37">
        <v>0</v>
      </c>
      <c r="AO708" s="37"/>
      <c r="AP708" s="37">
        <v>0</v>
      </c>
      <c r="AQ708" s="37"/>
      <c r="AR708" s="37"/>
      <c r="AS708" s="37"/>
      <c r="AT708" s="37">
        <v>31</v>
      </c>
    </row>
    <row r="709" spans="1:46" ht="20.100000000000001" customHeight="1" x14ac:dyDescent="0.2">
      <c r="D709" s="38" t="s">
        <v>174</v>
      </c>
      <c r="F709" s="39">
        <v>19</v>
      </c>
      <c r="G709" s="40"/>
      <c r="H709" s="40"/>
      <c r="I709" s="40"/>
      <c r="J709" s="39">
        <v>180</v>
      </c>
      <c r="K709" s="39">
        <v>0</v>
      </c>
      <c r="L709" s="39">
        <v>1</v>
      </c>
      <c r="M709" s="40"/>
      <c r="N709" s="39">
        <v>181</v>
      </c>
      <c r="O709" s="40"/>
      <c r="P709" s="40"/>
      <c r="Q709" s="40"/>
      <c r="R709" s="39">
        <v>0</v>
      </c>
      <c r="S709" s="39">
        <v>1</v>
      </c>
      <c r="T709" s="39">
        <v>29</v>
      </c>
      <c r="U709" s="39">
        <v>14</v>
      </c>
      <c r="V709" s="40"/>
      <c r="W709" s="39">
        <v>54</v>
      </c>
      <c r="X709" s="39">
        <v>0</v>
      </c>
      <c r="Y709" s="39">
        <v>1</v>
      </c>
      <c r="Z709" s="39">
        <v>8</v>
      </c>
      <c r="AA709" s="39">
        <v>14</v>
      </c>
      <c r="AB709" s="39">
        <v>0</v>
      </c>
      <c r="AC709" s="39">
        <v>53</v>
      </c>
      <c r="AD709" s="39">
        <v>0</v>
      </c>
      <c r="AE709" s="40"/>
      <c r="AF709" s="39">
        <v>174</v>
      </c>
      <c r="AG709" s="40"/>
      <c r="AH709" s="40"/>
      <c r="AI709" s="40"/>
      <c r="AJ709" s="39">
        <v>26</v>
      </c>
      <c r="AK709" s="40"/>
      <c r="AL709" s="40"/>
      <c r="AM709" s="40"/>
      <c r="AN709" s="39">
        <v>0</v>
      </c>
      <c r="AO709" s="40"/>
      <c r="AP709" s="39">
        <v>0</v>
      </c>
      <c r="AQ709" s="40"/>
      <c r="AR709" s="40"/>
      <c r="AS709" s="40"/>
      <c r="AT709" s="39">
        <v>0</v>
      </c>
    </row>
    <row r="710" spans="1:46"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spans="1:46" s="1" customFormat="1" ht="20.100000000000001" customHeight="1" x14ac:dyDescent="0.2">
      <c r="A711" s="3"/>
      <c r="B711" s="6"/>
      <c r="C711" s="42" t="s">
        <v>180</v>
      </c>
      <c r="D711" s="42"/>
      <c r="E711" s="5"/>
      <c r="F711" s="44">
        <v>109</v>
      </c>
      <c r="G711" s="45"/>
      <c r="H711" s="45"/>
      <c r="I711" s="45"/>
      <c r="J711" s="44">
        <v>753</v>
      </c>
      <c r="K711" s="44">
        <v>5</v>
      </c>
      <c r="L711" s="44">
        <v>4</v>
      </c>
      <c r="M711" s="45"/>
      <c r="N711" s="44">
        <v>762</v>
      </c>
      <c r="O711" s="45"/>
      <c r="P711" s="45"/>
      <c r="Q711" s="45"/>
      <c r="R711" s="44">
        <v>0</v>
      </c>
      <c r="S711" s="44">
        <v>7</v>
      </c>
      <c r="T711" s="44">
        <v>97</v>
      </c>
      <c r="U711" s="44">
        <v>61</v>
      </c>
      <c r="V711" s="45"/>
      <c r="W711" s="44">
        <v>240</v>
      </c>
      <c r="X711" s="44">
        <v>0</v>
      </c>
      <c r="Y711" s="44">
        <v>1</v>
      </c>
      <c r="Z711" s="44">
        <v>11</v>
      </c>
      <c r="AA711" s="44">
        <v>50</v>
      </c>
      <c r="AB711" s="44">
        <v>3</v>
      </c>
      <c r="AC711" s="44">
        <v>247</v>
      </c>
      <c r="AD711" s="44">
        <v>1</v>
      </c>
      <c r="AE711" s="45"/>
      <c r="AF711" s="44">
        <v>718</v>
      </c>
      <c r="AG711" s="45"/>
      <c r="AH711" s="45"/>
      <c r="AI711" s="45"/>
      <c r="AJ711" s="44">
        <v>153</v>
      </c>
      <c r="AK711" s="45"/>
      <c r="AL711" s="45"/>
      <c r="AM711" s="45"/>
      <c r="AN711" s="44">
        <v>0</v>
      </c>
      <c r="AO711" s="45"/>
      <c r="AP711" s="44">
        <v>0</v>
      </c>
      <c r="AQ711" s="45"/>
      <c r="AR711" s="45"/>
      <c r="AS711" s="45"/>
      <c r="AT711" s="44">
        <v>31</v>
      </c>
    </row>
    <row r="712" spans="1:46"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row>
    <row r="713" spans="1:46" s="1" customFormat="1" ht="20.100000000000001" customHeight="1" x14ac:dyDescent="0.25">
      <c r="A713" s="3"/>
      <c r="B713" s="49" t="s">
        <v>330</v>
      </c>
      <c r="C713" s="50"/>
      <c r="D713" s="50"/>
      <c r="E713" s="5"/>
      <c r="F713" s="51">
        <v>109</v>
      </c>
      <c r="G713" s="52"/>
      <c r="H713" s="52"/>
      <c r="I713" s="52"/>
      <c r="J713" s="51">
        <v>753</v>
      </c>
      <c r="K713" s="51">
        <v>5</v>
      </c>
      <c r="L713" s="51">
        <v>4</v>
      </c>
      <c r="M713" s="52"/>
      <c r="N713" s="51">
        <v>762</v>
      </c>
      <c r="O713" s="52"/>
      <c r="P713" s="52"/>
      <c r="Q713" s="52"/>
      <c r="R713" s="51">
        <v>0</v>
      </c>
      <c r="S713" s="51">
        <v>7</v>
      </c>
      <c r="T713" s="51">
        <v>97</v>
      </c>
      <c r="U713" s="51">
        <v>61</v>
      </c>
      <c r="V713" s="52"/>
      <c r="W713" s="51">
        <v>240</v>
      </c>
      <c r="X713" s="51">
        <v>0</v>
      </c>
      <c r="Y713" s="51">
        <v>1</v>
      </c>
      <c r="Z713" s="51">
        <v>11</v>
      </c>
      <c r="AA713" s="51">
        <v>50</v>
      </c>
      <c r="AB713" s="51">
        <v>3</v>
      </c>
      <c r="AC713" s="51">
        <v>247</v>
      </c>
      <c r="AD713" s="51">
        <v>1</v>
      </c>
      <c r="AE713" s="52"/>
      <c r="AF713" s="51">
        <v>718</v>
      </c>
      <c r="AG713" s="52"/>
      <c r="AH713" s="52"/>
      <c r="AI713" s="52"/>
      <c r="AJ713" s="51">
        <v>153</v>
      </c>
      <c r="AK713" s="52"/>
      <c r="AL713" s="52"/>
      <c r="AM713" s="52"/>
      <c r="AN713" s="51">
        <v>0</v>
      </c>
      <c r="AO713" s="52"/>
      <c r="AP713" s="51">
        <v>0</v>
      </c>
      <c r="AQ713" s="52"/>
      <c r="AR713" s="52"/>
      <c r="AS713" s="52"/>
      <c r="AT713" s="51">
        <v>31</v>
      </c>
    </row>
    <row r="714" spans="1:46"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row>
    <row r="715" spans="1:46"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row>
    <row r="716" spans="1:46"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row>
    <row r="717" spans="1:46" s="1" customFormat="1" ht="20.100000000000001" customHeight="1" x14ac:dyDescent="0.2">
      <c r="A717" s="3"/>
      <c r="B717" s="55"/>
      <c r="C717" s="3"/>
      <c r="D717" s="2" t="s">
        <v>98</v>
      </c>
      <c r="E717" s="5"/>
      <c r="F717" s="37">
        <v>39</v>
      </c>
      <c r="G717" s="37"/>
      <c r="H717" s="37"/>
      <c r="I717" s="37"/>
      <c r="J717" s="37">
        <v>184</v>
      </c>
      <c r="K717" s="37">
        <v>3</v>
      </c>
      <c r="L717" s="37">
        <v>0</v>
      </c>
      <c r="M717" s="37"/>
      <c r="N717" s="37">
        <v>187</v>
      </c>
      <c r="O717" s="37"/>
      <c r="P717" s="37"/>
      <c r="Q717" s="37"/>
      <c r="R717" s="37">
        <v>0</v>
      </c>
      <c r="S717" s="37">
        <v>3</v>
      </c>
      <c r="T717" s="37">
        <v>25</v>
      </c>
      <c r="U717" s="37">
        <v>6</v>
      </c>
      <c r="V717" s="37"/>
      <c r="W717" s="37">
        <v>63</v>
      </c>
      <c r="X717" s="37">
        <v>0</v>
      </c>
      <c r="Y717" s="37">
        <v>0</v>
      </c>
      <c r="Z717" s="37">
        <v>6</v>
      </c>
      <c r="AA717" s="37">
        <v>10</v>
      </c>
      <c r="AB717" s="37">
        <v>5</v>
      </c>
      <c r="AC717" s="37">
        <v>83</v>
      </c>
      <c r="AD717" s="37">
        <v>1</v>
      </c>
      <c r="AE717" s="37"/>
      <c r="AF717" s="37">
        <v>202</v>
      </c>
      <c r="AG717" s="37"/>
      <c r="AH717" s="37"/>
      <c r="AI717" s="37"/>
      <c r="AJ717" s="37">
        <v>24</v>
      </c>
      <c r="AK717" s="37"/>
      <c r="AL717" s="37"/>
      <c r="AM717" s="37"/>
      <c r="AN717" s="37">
        <v>0</v>
      </c>
      <c r="AO717" s="37"/>
      <c r="AP717" s="37">
        <v>0</v>
      </c>
      <c r="AQ717" s="37"/>
      <c r="AR717" s="37"/>
      <c r="AS717" s="37"/>
      <c r="AT717" s="37">
        <v>12</v>
      </c>
    </row>
    <row r="718" spans="1:46" s="1" customFormat="1" ht="20.100000000000001" customHeight="1" x14ac:dyDescent="0.2">
      <c r="A718" s="3"/>
      <c r="B718" s="55"/>
      <c r="C718" s="3"/>
      <c r="D718" s="38" t="s">
        <v>99</v>
      </c>
      <c r="E718" s="5"/>
      <c r="F718" s="39">
        <v>24</v>
      </c>
      <c r="G718" s="40"/>
      <c r="H718" s="40"/>
      <c r="I718" s="40"/>
      <c r="J718" s="39">
        <v>191</v>
      </c>
      <c r="K718" s="39">
        <v>1</v>
      </c>
      <c r="L718" s="39">
        <v>0</v>
      </c>
      <c r="M718" s="40"/>
      <c r="N718" s="39">
        <v>192</v>
      </c>
      <c r="O718" s="40"/>
      <c r="P718" s="40"/>
      <c r="Q718" s="40"/>
      <c r="R718" s="39">
        <v>0</v>
      </c>
      <c r="S718" s="39">
        <v>2</v>
      </c>
      <c r="T718" s="39">
        <v>31</v>
      </c>
      <c r="U718" s="39">
        <v>10</v>
      </c>
      <c r="V718" s="40"/>
      <c r="W718" s="39">
        <v>61</v>
      </c>
      <c r="X718" s="39">
        <v>0</v>
      </c>
      <c r="Y718" s="39">
        <v>0</v>
      </c>
      <c r="Z718" s="39">
        <v>9</v>
      </c>
      <c r="AA718" s="39">
        <v>7</v>
      </c>
      <c r="AB718" s="39">
        <v>3</v>
      </c>
      <c r="AC718" s="39">
        <v>64</v>
      </c>
      <c r="AD718" s="39">
        <v>2</v>
      </c>
      <c r="AE718" s="40"/>
      <c r="AF718" s="39">
        <v>189</v>
      </c>
      <c r="AG718" s="40"/>
      <c r="AH718" s="40"/>
      <c r="AI718" s="40"/>
      <c r="AJ718" s="39">
        <v>27</v>
      </c>
      <c r="AK718" s="40"/>
      <c r="AL718" s="40"/>
      <c r="AM718" s="40"/>
      <c r="AN718" s="39">
        <v>0</v>
      </c>
      <c r="AO718" s="40"/>
      <c r="AP718" s="39">
        <v>0</v>
      </c>
      <c r="AQ718" s="40"/>
      <c r="AR718" s="40"/>
      <c r="AS718" s="40"/>
      <c r="AT718" s="39">
        <v>12</v>
      </c>
    </row>
    <row r="719" spans="1:46" s="1" customFormat="1" ht="20.100000000000001" customHeight="1" x14ac:dyDescent="0.2">
      <c r="A719" s="3"/>
      <c r="B719" s="55"/>
      <c r="C719" s="3"/>
      <c r="D719" s="2" t="s">
        <v>113</v>
      </c>
      <c r="E719" s="5"/>
      <c r="F719" s="37">
        <v>28</v>
      </c>
      <c r="G719" s="37"/>
      <c r="H719" s="37"/>
      <c r="I719" s="37"/>
      <c r="J719" s="37">
        <v>186</v>
      </c>
      <c r="K719" s="37">
        <v>0</v>
      </c>
      <c r="L719" s="37">
        <v>0</v>
      </c>
      <c r="M719" s="37"/>
      <c r="N719" s="37">
        <v>186</v>
      </c>
      <c r="O719" s="37"/>
      <c r="P719" s="37"/>
      <c r="Q719" s="37"/>
      <c r="R719" s="37">
        <v>1</v>
      </c>
      <c r="S719" s="37">
        <v>5</v>
      </c>
      <c r="T719" s="37">
        <v>15</v>
      </c>
      <c r="U719" s="37">
        <v>1</v>
      </c>
      <c r="V719" s="37"/>
      <c r="W719" s="37">
        <v>66</v>
      </c>
      <c r="X719" s="37">
        <v>1</v>
      </c>
      <c r="Y719" s="37">
        <v>0</v>
      </c>
      <c r="Z719" s="37">
        <v>11</v>
      </c>
      <c r="AA719" s="37">
        <v>5</v>
      </c>
      <c r="AB719" s="37">
        <v>6</v>
      </c>
      <c r="AC719" s="37">
        <v>66</v>
      </c>
      <c r="AD719" s="37">
        <v>0</v>
      </c>
      <c r="AE719" s="37"/>
      <c r="AF719" s="37">
        <v>177</v>
      </c>
      <c r="AG719" s="37"/>
      <c r="AH719" s="37"/>
      <c r="AI719" s="37"/>
      <c r="AJ719" s="37">
        <v>37</v>
      </c>
      <c r="AK719" s="37"/>
      <c r="AL719" s="37"/>
      <c r="AM719" s="37"/>
      <c r="AN719" s="37">
        <v>0</v>
      </c>
      <c r="AO719" s="37"/>
      <c r="AP719" s="37">
        <v>0</v>
      </c>
      <c r="AQ719" s="37"/>
      <c r="AR719" s="37"/>
      <c r="AS719" s="37"/>
      <c r="AT719" s="37">
        <v>30</v>
      </c>
    </row>
    <row r="720" spans="1:46"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row>
    <row r="721" spans="1:46" s="1" customFormat="1" ht="20.100000000000001" customHeight="1" x14ac:dyDescent="0.2">
      <c r="A721" s="3"/>
      <c r="B721" s="55"/>
      <c r="C721" s="42" t="s">
        <v>180</v>
      </c>
      <c r="D721" s="42"/>
      <c r="E721" s="5"/>
      <c r="F721" s="44">
        <v>91</v>
      </c>
      <c r="G721" s="45"/>
      <c r="H721" s="45"/>
      <c r="I721" s="45"/>
      <c r="J721" s="44">
        <v>561</v>
      </c>
      <c r="K721" s="44">
        <v>4</v>
      </c>
      <c r="L721" s="44">
        <v>0</v>
      </c>
      <c r="M721" s="45"/>
      <c r="N721" s="44">
        <v>565</v>
      </c>
      <c r="O721" s="45"/>
      <c r="P721" s="45"/>
      <c r="Q721" s="45"/>
      <c r="R721" s="44">
        <v>1</v>
      </c>
      <c r="S721" s="44">
        <v>10</v>
      </c>
      <c r="T721" s="44">
        <v>71</v>
      </c>
      <c r="U721" s="44">
        <v>17</v>
      </c>
      <c r="V721" s="45"/>
      <c r="W721" s="44">
        <v>190</v>
      </c>
      <c r="X721" s="44">
        <v>1</v>
      </c>
      <c r="Y721" s="44">
        <v>0</v>
      </c>
      <c r="Z721" s="44">
        <v>26</v>
      </c>
      <c r="AA721" s="44">
        <v>22</v>
      </c>
      <c r="AB721" s="44">
        <v>14</v>
      </c>
      <c r="AC721" s="44">
        <v>213</v>
      </c>
      <c r="AD721" s="44">
        <v>3</v>
      </c>
      <c r="AE721" s="45"/>
      <c r="AF721" s="44">
        <v>568</v>
      </c>
      <c r="AG721" s="45"/>
      <c r="AH721" s="45"/>
      <c r="AI721" s="45"/>
      <c r="AJ721" s="44">
        <v>88</v>
      </c>
      <c r="AK721" s="45"/>
      <c r="AL721" s="45"/>
      <c r="AM721" s="45"/>
      <c r="AN721" s="44">
        <v>0</v>
      </c>
      <c r="AO721" s="45"/>
      <c r="AP721" s="44">
        <v>0</v>
      </c>
      <c r="AQ721" s="45"/>
      <c r="AR721" s="45"/>
      <c r="AS721" s="45"/>
      <c r="AT721" s="44">
        <v>54</v>
      </c>
    </row>
    <row r="722" spans="1:46"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row>
    <row r="723" spans="1:46" s="1" customFormat="1" ht="20.100000000000001" customHeight="1" x14ac:dyDescent="0.25">
      <c r="A723" s="3"/>
      <c r="B723" s="49" t="s">
        <v>332</v>
      </c>
      <c r="C723" s="50"/>
      <c r="D723" s="50"/>
      <c r="E723" s="5"/>
      <c r="F723" s="51">
        <v>91</v>
      </c>
      <c r="G723" s="52"/>
      <c r="H723" s="52"/>
      <c r="I723" s="52"/>
      <c r="J723" s="51">
        <v>561</v>
      </c>
      <c r="K723" s="51">
        <v>4</v>
      </c>
      <c r="L723" s="51">
        <v>0</v>
      </c>
      <c r="M723" s="52"/>
      <c r="N723" s="51">
        <v>565</v>
      </c>
      <c r="O723" s="52"/>
      <c r="P723" s="52"/>
      <c r="Q723" s="52"/>
      <c r="R723" s="51">
        <v>1</v>
      </c>
      <c r="S723" s="51">
        <v>10</v>
      </c>
      <c r="T723" s="51">
        <v>71</v>
      </c>
      <c r="U723" s="51">
        <v>17</v>
      </c>
      <c r="V723" s="52"/>
      <c r="W723" s="51">
        <v>190</v>
      </c>
      <c r="X723" s="51">
        <v>1</v>
      </c>
      <c r="Y723" s="51">
        <v>0</v>
      </c>
      <c r="Z723" s="51">
        <v>26</v>
      </c>
      <c r="AA723" s="51">
        <v>22</v>
      </c>
      <c r="AB723" s="51">
        <v>14</v>
      </c>
      <c r="AC723" s="51">
        <v>213</v>
      </c>
      <c r="AD723" s="51">
        <v>3</v>
      </c>
      <c r="AE723" s="52"/>
      <c r="AF723" s="51">
        <v>568</v>
      </c>
      <c r="AG723" s="52"/>
      <c r="AH723" s="52"/>
      <c r="AI723" s="52"/>
      <c r="AJ723" s="51">
        <v>88</v>
      </c>
      <c r="AK723" s="52"/>
      <c r="AL723" s="52"/>
      <c r="AM723" s="52"/>
      <c r="AN723" s="51">
        <v>0</v>
      </c>
      <c r="AO723" s="52"/>
      <c r="AP723" s="51">
        <v>0</v>
      </c>
      <c r="AQ723" s="52"/>
      <c r="AR723" s="52"/>
      <c r="AS723" s="52"/>
      <c r="AT723" s="51">
        <v>54</v>
      </c>
    </row>
    <row r="724" spans="1:46"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row>
    <row r="725" spans="1:46"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row>
    <row r="726" spans="1:46"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row>
    <row r="727" spans="1:46" s="1" customFormat="1" ht="20.100000000000001" customHeight="1" x14ac:dyDescent="0.2">
      <c r="A727" s="3"/>
      <c r="B727" s="55"/>
      <c r="C727" s="3"/>
      <c r="D727" s="2" t="s">
        <v>98</v>
      </c>
      <c r="E727" s="5"/>
      <c r="F727" s="37">
        <v>85</v>
      </c>
      <c r="G727" s="37"/>
      <c r="H727" s="37"/>
      <c r="I727" s="37"/>
      <c r="J727" s="37">
        <v>620</v>
      </c>
      <c r="K727" s="37">
        <v>3</v>
      </c>
      <c r="L727" s="37">
        <v>0</v>
      </c>
      <c r="M727" s="37"/>
      <c r="N727" s="37">
        <v>623</v>
      </c>
      <c r="O727" s="37"/>
      <c r="P727" s="37"/>
      <c r="Q727" s="37"/>
      <c r="R727" s="37">
        <v>0</v>
      </c>
      <c r="S727" s="37">
        <v>4</v>
      </c>
      <c r="T727" s="37">
        <v>41</v>
      </c>
      <c r="U727" s="37">
        <v>5</v>
      </c>
      <c r="V727" s="37"/>
      <c r="W727" s="37">
        <v>196</v>
      </c>
      <c r="X727" s="37">
        <v>3</v>
      </c>
      <c r="Y727" s="37">
        <v>0</v>
      </c>
      <c r="Z727" s="37">
        <v>74</v>
      </c>
      <c r="AA727" s="37">
        <v>21</v>
      </c>
      <c r="AB727" s="37">
        <v>10</v>
      </c>
      <c r="AC727" s="37">
        <v>231</v>
      </c>
      <c r="AD727" s="37">
        <v>0</v>
      </c>
      <c r="AE727" s="37"/>
      <c r="AF727" s="37">
        <v>585</v>
      </c>
      <c r="AG727" s="37"/>
      <c r="AH727" s="37"/>
      <c r="AI727" s="37"/>
      <c r="AJ727" s="37">
        <v>123</v>
      </c>
      <c r="AK727" s="37"/>
      <c r="AL727" s="37"/>
      <c r="AM727" s="37"/>
      <c r="AN727" s="37">
        <v>0</v>
      </c>
      <c r="AO727" s="37"/>
      <c r="AP727" s="37">
        <v>0</v>
      </c>
      <c r="AQ727" s="37"/>
      <c r="AR727" s="37"/>
      <c r="AS727" s="37"/>
      <c r="AT727" s="37">
        <v>0</v>
      </c>
    </row>
    <row r="728" spans="1:46" s="1" customFormat="1" ht="20.100000000000001" customHeight="1" x14ac:dyDescent="0.2">
      <c r="A728" s="3"/>
      <c r="B728" s="55"/>
      <c r="C728" s="3"/>
      <c r="D728" s="38" t="s">
        <v>99</v>
      </c>
      <c r="E728" s="5"/>
      <c r="F728" s="39">
        <v>106</v>
      </c>
      <c r="G728" s="40"/>
      <c r="H728" s="40"/>
      <c r="I728" s="40"/>
      <c r="J728" s="39">
        <v>626</v>
      </c>
      <c r="K728" s="39">
        <v>0</v>
      </c>
      <c r="L728" s="39">
        <v>4</v>
      </c>
      <c r="M728" s="40"/>
      <c r="N728" s="39">
        <v>630</v>
      </c>
      <c r="O728" s="40"/>
      <c r="P728" s="40"/>
      <c r="Q728" s="40"/>
      <c r="R728" s="39">
        <v>0</v>
      </c>
      <c r="S728" s="39">
        <v>5</v>
      </c>
      <c r="T728" s="39">
        <v>30</v>
      </c>
      <c r="U728" s="39">
        <v>52</v>
      </c>
      <c r="V728" s="40"/>
      <c r="W728" s="39">
        <v>197</v>
      </c>
      <c r="X728" s="39">
        <v>0</v>
      </c>
      <c r="Y728" s="39">
        <v>0</v>
      </c>
      <c r="Z728" s="39">
        <v>35</v>
      </c>
      <c r="AA728" s="39">
        <v>10</v>
      </c>
      <c r="AB728" s="39">
        <v>0</v>
      </c>
      <c r="AC728" s="39">
        <v>243</v>
      </c>
      <c r="AD728" s="39">
        <v>0</v>
      </c>
      <c r="AE728" s="40"/>
      <c r="AF728" s="39">
        <v>572</v>
      </c>
      <c r="AG728" s="40"/>
      <c r="AH728" s="40"/>
      <c r="AI728" s="40"/>
      <c r="AJ728" s="39">
        <v>164</v>
      </c>
      <c r="AK728" s="40"/>
      <c r="AL728" s="40"/>
      <c r="AM728" s="40"/>
      <c r="AN728" s="39">
        <v>0</v>
      </c>
      <c r="AO728" s="40"/>
      <c r="AP728" s="39">
        <v>0</v>
      </c>
      <c r="AQ728" s="40"/>
      <c r="AR728" s="40"/>
      <c r="AS728" s="40"/>
      <c r="AT728" s="39">
        <v>60</v>
      </c>
    </row>
    <row r="729" spans="1:46"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row>
    <row r="730" spans="1:46" s="1" customFormat="1" ht="20.100000000000001" customHeight="1" x14ac:dyDescent="0.2">
      <c r="A730" s="3"/>
      <c r="B730" s="55"/>
      <c r="C730" s="42" t="s">
        <v>180</v>
      </c>
      <c r="D730" s="42"/>
      <c r="E730" s="5"/>
      <c r="F730" s="44">
        <v>191</v>
      </c>
      <c r="G730" s="45"/>
      <c r="H730" s="45"/>
      <c r="I730" s="45"/>
      <c r="J730" s="44">
        <v>1246</v>
      </c>
      <c r="K730" s="44">
        <v>3</v>
      </c>
      <c r="L730" s="44">
        <v>4</v>
      </c>
      <c r="M730" s="45"/>
      <c r="N730" s="44">
        <v>1253</v>
      </c>
      <c r="O730" s="45"/>
      <c r="P730" s="45"/>
      <c r="Q730" s="45"/>
      <c r="R730" s="44">
        <v>0</v>
      </c>
      <c r="S730" s="44">
        <v>9</v>
      </c>
      <c r="T730" s="44">
        <v>71</v>
      </c>
      <c r="U730" s="44">
        <v>57</v>
      </c>
      <c r="V730" s="45"/>
      <c r="W730" s="44">
        <v>393</v>
      </c>
      <c r="X730" s="44">
        <v>3</v>
      </c>
      <c r="Y730" s="44">
        <v>0</v>
      </c>
      <c r="Z730" s="44">
        <v>109</v>
      </c>
      <c r="AA730" s="44">
        <v>31</v>
      </c>
      <c r="AB730" s="44">
        <v>10</v>
      </c>
      <c r="AC730" s="44">
        <v>474</v>
      </c>
      <c r="AD730" s="44">
        <v>0</v>
      </c>
      <c r="AE730" s="45"/>
      <c r="AF730" s="44">
        <v>1157</v>
      </c>
      <c r="AG730" s="45"/>
      <c r="AH730" s="45"/>
      <c r="AI730" s="45"/>
      <c r="AJ730" s="44">
        <v>287</v>
      </c>
      <c r="AK730" s="45"/>
      <c r="AL730" s="45"/>
      <c r="AM730" s="45"/>
      <c r="AN730" s="44">
        <v>0</v>
      </c>
      <c r="AO730" s="45"/>
      <c r="AP730" s="44">
        <v>0</v>
      </c>
      <c r="AQ730" s="45"/>
      <c r="AR730" s="45"/>
      <c r="AS730" s="45"/>
      <c r="AT730" s="44">
        <v>60</v>
      </c>
    </row>
    <row r="731" spans="1:46"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row>
    <row r="732" spans="1:46" s="1" customFormat="1" ht="20.100000000000001" customHeight="1" x14ac:dyDescent="0.25">
      <c r="A732" s="3"/>
      <c r="B732" s="49" t="s">
        <v>334</v>
      </c>
      <c r="C732" s="50"/>
      <c r="D732" s="50"/>
      <c r="E732" s="5"/>
      <c r="F732" s="51">
        <v>191</v>
      </c>
      <c r="G732" s="52"/>
      <c r="H732" s="52"/>
      <c r="I732" s="52"/>
      <c r="J732" s="51">
        <v>1246</v>
      </c>
      <c r="K732" s="51">
        <v>3</v>
      </c>
      <c r="L732" s="51">
        <v>4</v>
      </c>
      <c r="M732" s="52"/>
      <c r="N732" s="51">
        <v>1253</v>
      </c>
      <c r="O732" s="52"/>
      <c r="P732" s="52"/>
      <c r="Q732" s="52"/>
      <c r="R732" s="51">
        <v>0</v>
      </c>
      <c r="S732" s="51">
        <v>9</v>
      </c>
      <c r="T732" s="51">
        <v>71</v>
      </c>
      <c r="U732" s="51">
        <v>57</v>
      </c>
      <c r="V732" s="52"/>
      <c r="W732" s="51">
        <v>393</v>
      </c>
      <c r="X732" s="51">
        <v>3</v>
      </c>
      <c r="Y732" s="51">
        <v>0</v>
      </c>
      <c r="Z732" s="51">
        <v>109</v>
      </c>
      <c r="AA732" s="51">
        <v>31</v>
      </c>
      <c r="AB732" s="51">
        <v>10</v>
      </c>
      <c r="AC732" s="51">
        <v>474</v>
      </c>
      <c r="AD732" s="51">
        <v>0</v>
      </c>
      <c r="AE732" s="52"/>
      <c r="AF732" s="51">
        <v>1157</v>
      </c>
      <c r="AG732" s="52"/>
      <c r="AH732" s="52"/>
      <c r="AI732" s="52"/>
      <c r="AJ732" s="51">
        <v>287</v>
      </c>
      <c r="AK732" s="52"/>
      <c r="AL732" s="52"/>
      <c r="AM732" s="52"/>
      <c r="AN732" s="51">
        <v>0</v>
      </c>
      <c r="AO732" s="52"/>
      <c r="AP732" s="51">
        <v>0</v>
      </c>
      <c r="AQ732" s="52"/>
      <c r="AR732" s="52"/>
      <c r="AS732" s="52"/>
      <c r="AT732" s="51">
        <v>60</v>
      </c>
    </row>
    <row r="733" spans="1:46"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row>
    <row r="734" spans="1:46"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row>
    <row r="735" spans="1:46"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row>
    <row r="736" spans="1:46" s="1" customFormat="1" ht="20.100000000000001" customHeight="1" x14ac:dyDescent="0.2">
      <c r="A736" s="3"/>
      <c r="B736" s="55"/>
      <c r="C736" s="3"/>
      <c r="D736" s="2" t="s">
        <v>124</v>
      </c>
      <c r="E736" s="5"/>
      <c r="F736" s="37">
        <v>29</v>
      </c>
      <c r="G736" s="37"/>
      <c r="H736" s="37"/>
      <c r="I736" s="37"/>
      <c r="J736" s="37">
        <v>126</v>
      </c>
      <c r="K736" s="37">
        <v>1</v>
      </c>
      <c r="L736" s="37">
        <v>1</v>
      </c>
      <c r="M736" s="37"/>
      <c r="N736" s="37">
        <v>128</v>
      </c>
      <c r="O736" s="37"/>
      <c r="P736" s="37"/>
      <c r="Q736" s="37"/>
      <c r="R736" s="37">
        <v>0</v>
      </c>
      <c r="S736" s="37">
        <v>0</v>
      </c>
      <c r="T736" s="37">
        <v>25</v>
      </c>
      <c r="U736" s="37">
        <v>4</v>
      </c>
      <c r="V736" s="37"/>
      <c r="W736" s="37">
        <v>20</v>
      </c>
      <c r="X736" s="37">
        <v>0</v>
      </c>
      <c r="Y736" s="37">
        <v>1</v>
      </c>
      <c r="Z736" s="37">
        <v>7</v>
      </c>
      <c r="AA736" s="37">
        <v>7</v>
      </c>
      <c r="AB736" s="37">
        <v>0</v>
      </c>
      <c r="AC736" s="37">
        <v>64</v>
      </c>
      <c r="AD736" s="37">
        <v>0</v>
      </c>
      <c r="AE736" s="37"/>
      <c r="AF736" s="37">
        <v>128</v>
      </c>
      <c r="AG736" s="37"/>
      <c r="AH736" s="37"/>
      <c r="AI736" s="37"/>
      <c r="AJ736" s="37">
        <v>29</v>
      </c>
      <c r="AK736" s="37"/>
      <c r="AL736" s="37"/>
      <c r="AM736" s="37"/>
      <c r="AN736" s="37">
        <v>0</v>
      </c>
      <c r="AO736" s="37"/>
      <c r="AP736" s="37">
        <v>0</v>
      </c>
      <c r="AQ736" s="37"/>
      <c r="AR736" s="37"/>
      <c r="AS736" s="37"/>
      <c r="AT736" s="37">
        <v>8</v>
      </c>
    </row>
    <row r="737" spans="1:46" s="1" customFormat="1" ht="20.100000000000001" customHeight="1" x14ac:dyDescent="0.2">
      <c r="A737" s="3"/>
      <c r="B737" s="55"/>
      <c r="C737" s="3"/>
      <c r="D737" s="38" t="s">
        <v>99</v>
      </c>
      <c r="E737" s="5"/>
      <c r="F737" s="39">
        <v>18</v>
      </c>
      <c r="G737" s="40"/>
      <c r="H737" s="40"/>
      <c r="I737" s="40"/>
      <c r="J737" s="39">
        <v>110</v>
      </c>
      <c r="K737" s="39">
        <v>1</v>
      </c>
      <c r="L737" s="39">
        <v>1</v>
      </c>
      <c r="M737" s="40"/>
      <c r="N737" s="39">
        <v>112</v>
      </c>
      <c r="O737" s="40"/>
      <c r="P737" s="40"/>
      <c r="Q737" s="40"/>
      <c r="R737" s="39">
        <v>0</v>
      </c>
      <c r="S737" s="39">
        <v>0</v>
      </c>
      <c r="T737" s="39">
        <v>27</v>
      </c>
      <c r="U737" s="39">
        <v>8</v>
      </c>
      <c r="V737" s="40"/>
      <c r="W737" s="39">
        <v>18</v>
      </c>
      <c r="X737" s="39">
        <v>1</v>
      </c>
      <c r="Y737" s="39">
        <v>0</v>
      </c>
      <c r="Z737" s="39">
        <v>5</v>
      </c>
      <c r="AA737" s="39">
        <v>3</v>
      </c>
      <c r="AB737" s="39">
        <v>1</v>
      </c>
      <c r="AC737" s="39">
        <v>47</v>
      </c>
      <c r="AD737" s="39">
        <v>0</v>
      </c>
      <c r="AE737" s="40"/>
      <c r="AF737" s="39">
        <v>110</v>
      </c>
      <c r="AG737" s="40"/>
      <c r="AH737" s="40"/>
      <c r="AI737" s="40"/>
      <c r="AJ737" s="39">
        <v>20</v>
      </c>
      <c r="AK737" s="40"/>
      <c r="AL737" s="40"/>
      <c r="AM737" s="40"/>
      <c r="AN737" s="39">
        <v>0</v>
      </c>
      <c r="AO737" s="40"/>
      <c r="AP737" s="39">
        <v>0</v>
      </c>
      <c r="AQ737" s="40"/>
      <c r="AR737" s="40"/>
      <c r="AS737" s="40"/>
      <c r="AT737" s="39">
        <v>2</v>
      </c>
    </row>
    <row r="738" spans="1:46"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row>
    <row r="739" spans="1:46" s="1" customFormat="1" ht="20.100000000000001" customHeight="1" x14ac:dyDescent="0.2">
      <c r="A739" s="3"/>
      <c r="B739" s="55"/>
      <c r="C739" s="42" t="s">
        <v>180</v>
      </c>
      <c r="D739" s="42"/>
      <c r="E739" s="5"/>
      <c r="F739" s="44">
        <v>47</v>
      </c>
      <c r="G739" s="45"/>
      <c r="H739" s="45"/>
      <c r="I739" s="45"/>
      <c r="J739" s="44">
        <v>236</v>
      </c>
      <c r="K739" s="44">
        <v>2</v>
      </c>
      <c r="L739" s="44">
        <v>2</v>
      </c>
      <c r="M739" s="45"/>
      <c r="N739" s="44">
        <v>240</v>
      </c>
      <c r="O739" s="45"/>
      <c r="P739" s="45"/>
      <c r="Q739" s="45"/>
      <c r="R739" s="44">
        <v>0</v>
      </c>
      <c r="S739" s="44">
        <v>0</v>
      </c>
      <c r="T739" s="44">
        <v>52</v>
      </c>
      <c r="U739" s="44">
        <v>12</v>
      </c>
      <c r="V739" s="45"/>
      <c r="W739" s="44">
        <v>38</v>
      </c>
      <c r="X739" s="44">
        <v>1</v>
      </c>
      <c r="Y739" s="44">
        <v>1</v>
      </c>
      <c r="Z739" s="44">
        <v>12</v>
      </c>
      <c r="AA739" s="44">
        <v>10</v>
      </c>
      <c r="AB739" s="44">
        <v>1</v>
      </c>
      <c r="AC739" s="44">
        <v>111</v>
      </c>
      <c r="AD739" s="44">
        <v>0</v>
      </c>
      <c r="AE739" s="45"/>
      <c r="AF739" s="44">
        <v>238</v>
      </c>
      <c r="AG739" s="45"/>
      <c r="AH739" s="45"/>
      <c r="AI739" s="45"/>
      <c r="AJ739" s="44">
        <v>49</v>
      </c>
      <c r="AK739" s="45"/>
      <c r="AL739" s="45"/>
      <c r="AM739" s="45"/>
      <c r="AN739" s="44">
        <v>0</v>
      </c>
      <c r="AO739" s="45"/>
      <c r="AP739" s="44">
        <v>0</v>
      </c>
      <c r="AQ739" s="45"/>
      <c r="AR739" s="45"/>
      <c r="AS739" s="45"/>
      <c r="AT739" s="44">
        <v>10</v>
      </c>
    </row>
    <row r="740" spans="1:46"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row>
    <row r="741" spans="1:46" s="1" customFormat="1" ht="20.100000000000001" customHeight="1" x14ac:dyDescent="0.25">
      <c r="A741" s="3"/>
      <c r="B741" s="49" t="s">
        <v>336</v>
      </c>
      <c r="C741" s="50"/>
      <c r="D741" s="50"/>
      <c r="E741" s="5"/>
      <c r="F741" s="51">
        <v>47</v>
      </c>
      <c r="G741" s="52"/>
      <c r="H741" s="52"/>
      <c r="I741" s="52"/>
      <c r="J741" s="51">
        <v>236</v>
      </c>
      <c r="K741" s="51">
        <v>2</v>
      </c>
      <c r="L741" s="51">
        <v>2</v>
      </c>
      <c r="M741" s="52"/>
      <c r="N741" s="51">
        <v>240</v>
      </c>
      <c r="O741" s="52"/>
      <c r="P741" s="52"/>
      <c r="Q741" s="52"/>
      <c r="R741" s="51">
        <v>0</v>
      </c>
      <c r="S741" s="51">
        <v>0</v>
      </c>
      <c r="T741" s="51">
        <v>52</v>
      </c>
      <c r="U741" s="51">
        <v>12</v>
      </c>
      <c r="V741" s="52"/>
      <c r="W741" s="51">
        <v>38</v>
      </c>
      <c r="X741" s="51">
        <v>1</v>
      </c>
      <c r="Y741" s="51">
        <v>1</v>
      </c>
      <c r="Z741" s="51">
        <v>12</v>
      </c>
      <c r="AA741" s="51">
        <v>10</v>
      </c>
      <c r="AB741" s="51">
        <v>1</v>
      </c>
      <c r="AC741" s="51">
        <v>111</v>
      </c>
      <c r="AD741" s="51">
        <v>0</v>
      </c>
      <c r="AE741" s="52"/>
      <c r="AF741" s="51">
        <v>238</v>
      </c>
      <c r="AG741" s="52"/>
      <c r="AH741" s="52"/>
      <c r="AI741" s="52"/>
      <c r="AJ741" s="51">
        <v>49</v>
      </c>
      <c r="AK741" s="52"/>
      <c r="AL741" s="52"/>
      <c r="AM741" s="52"/>
      <c r="AN741" s="51">
        <v>0</v>
      </c>
      <c r="AO741" s="52"/>
      <c r="AP741" s="51">
        <v>0</v>
      </c>
      <c r="AQ741" s="52"/>
      <c r="AR741" s="52"/>
      <c r="AS741" s="52"/>
      <c r="AT741" s="51">
        <v>10</v>
      </c>
    </row>
    <row r="742" spans="1:46"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spans="1:46" s="61" customFormat="1" ht="30" customHeight="1" x14ac:dyDescent="0.2">
      <c r="A743" s="57"/>
      <c r="B743" s="58" t="s">
        <v>337</v>
      </c>
      <c r="C743" s="59"/>
      <c r="D743" s="59"/>
      <c r="E743" s="5"/>
      <c r="F743" s="60">
        <f>13516+7</f>
        <v>13523</v>
      </c>
      <c r="G743" s="52"/>
      <c r="H743" s="52"/>
      <c r="I743" s="52"/>
      <c r="J743" s="60">
        <v>95915</v>
      </c>
      <c r="K743" s="60">
        <v>833</v>
      </c>
      <c r="L743" s="60">
        <v>406</v>
      </c>
      <c r="M743" s="52"/>
      <c r="N743" s="60">
        <v>97154</v>
      </c>
      <c r="O743" s="52"/>
      <c r="P743" s="52"/>
      <c r="Q743" s="52"/>
      <c r="R743" s="60">
        <v>128</v>
      </c>
      <c r="S743" s="60">
        <v>1146</v>
      </c>
      <c r="T743" s="60">
        <v>9803</v>
      </c>
      <c r="U743" s="60">
        <v>4271</v>
      </c>
      <c r="V743" s="52"/>
      <c r="W743" s="60">
        <v>28530</v>
      </c>
      <c r="X743" s="60">
        <v>327</v>
      </c>
      <c r="Y743" s="60">
        <v>119</v>
      </c>
      <c r="Z743" s="60">
        <v>5502</v>
      </c>
      <c r="AA743" s="60">
        <v>4978</v>
      </c>
      <c r="AB743" s="60">
        <v>1190</v>
      </c>
      <c r="AC743" s="60">
        <v>38898</v>
      </c>
      <c r="AD743" s="60">
        <v>103</v>
      </c>
      <c r="AE743" s="52"/>
      <c r="AF743" s="60">
        <v>94995</v>
      </c>
      <c r="AG743" s="52"/>
      <c r="AH743" s="52"/>
      <c r="AI743" s="52"/>
      <c r="AJ743" s="60">
        <v>15615</v>
      </c>
      <c r="AK743" s="52"/>
      <c r="AL743" s="52"/>
      <c r="AM743" s="52"/>
      <c r="AN743" s="60">
        <v>448</v>
      </c>
      <c r="AO743" s="52"/>
      <c r="AP743" s="60">
        <v>518</v>
      </c>
      <c r="AQ743" s="52"/>
      <c r="AR743" s="52"/>
      <c r="AS743" s="52"/>
      <c r="AT743" s="60">
        <v>1722</v>
      </c>
    </row>
  </sheetData>
  <autoFilter ref="A9:AT743"/>
  <mergeCells count="4">
    <mergeCell ref="A2:AT3"/>
    <mergeCell ref="A4:AT5"/>
    <mergeCell ref="F7:AT7"/>
    <mergeCell ref="A8:D8"/>
  </mergeCells>
  <phoneticPr fontId="2" type="noConversion"/>
  <pageMargins left="0.43307086614173229" right="0" top="0" bottom="0" header="0" footer="0"/>
  <pageSetup paperSize="5" scale="4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2:AU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2" width="12.7109375" style="4" customWidth="1"/>
    <col min="13" max="13" width="1.7109375" style="4" customWidth="1"/>
    <col min="14" max="14" width="12.7109375" style="4" customWidth="1"/>
    <col min="15" max="17" width="1.7109375" style="4" customWidth="1"/>
    <col min="18" max="26" width="12.7109375" style="4" customWidth="1"/>
    <col min="27" max="27" width="1.7109375" style="4" customWidth="1"/>
    <col min="28" max="28" width="12.7109375" style="4" customWidth="1"/>
    <col min="29" max="31" width="1.7109375" style="4" customWidth="1"/>
    <col min="32" max="33" width="12.7109375" style="4" customWidth="1"/>
    <col min="34" max="34" width="1.7109375" style="4" customWidth="1"/>
    <col min="35" max="36" width="12.7109375" style="4" customWidth="1"/>
    <col min="37" max="39" width="1.7109375" style="4" customWidth="1"/>
    <col min="40" max="40" width="12.7109375" style="4" customWidth="1"/>
    <col min="41" max="43" width="1.7109375" style="4" customWidth="1"/>
    <col min="44" max="44" width="12.7109375" style="4" customWidth="1"/>
    <col min="45" max="45" width="1.7109375" style="4" customWidth="1"/>
    <col min="46" max="46" width="12.7109375" style="4" customWidth="1"/>
    <col min="47" max="16384" width="11.42578125" style="7"/>
  </cols>
  <sheetData>
    <row r="2" spans="1:47" ht="12.75" x14ac:dyDescent="0.2">
      <c r="A2" s="84" t="s">
        <v>38</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row>
    <row r="3" spans="1:47"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row>
    <row r="4" spans="1:47"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row>
    <row r="5" spans="1:47"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row>
    <row r="6" spans="1:47" ht="15" customHeight="1" x14ac:dyDescent="0.2">
      <c r="A6" s="1"/>
      <c r="B6" s="1"/>
      <c r="C6" s="1"/>
      <c r="D6" s="7"/>
      <c r="E6" s="7"/>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row>
    <row r="7" spans="1:47" ht="30" customHeight="1" thickBot="1" x14ac:dyDescent="0.25">
      <c r="A7" s="6"/>
      <c r="C7" s="6"/>
      <c r="D7" s="5"/>
      <c r="J7" s="88" t="s">
        <v>39</v>
      </c>
      <c r="K7" s="88"/>
      <c r="L7" s="88"/>
      <c r="M7" s="88"/>
      <c r="N7" s="88"/>
      <c r="O7" s="88"/>
      <c r="P7" s="88"/>
      <c r="Q7" s="88"/>
      <c r="R7" s="88"/>
      <c r="S7" s="88"/>
      <c r="T7" s="88"/>
      <c r="U7" s="88"/>
      <c r="V7" s="88"/>
      <c r="W7" s="88"/>
      <c r="X7" s="88"/>
      <c r="Y7" s="88"/>
      <c r="Z7" s="88"/>
      <c r="AF7" s="86" t="s">
        <v>40</v>
      </c>
      <c r="AG7" s="86"/>
      <c r="AH7" s="86"/>
      <c r="AI7" s="86"/>
      <c r="AJ7" s="86"/>
    </row>
    <row r="8" spans="1:47" ht="50.1" customHeight="1" thickBot="1" x14ac:dyDescent="0.25">
      <c r="A8" s="89" t="s">
        <v>3</v>
      </c>
      <c r="B8" s="89"/>
      <c r="C8" s="89"/>
      <c r="D8" s="89"/>
      <c r="E8" s="7"/>
      <c r="F8" s="15" t="s">
        <v>4</v>
      </c>
      <c r="G8" s="11"/>
      <c r="H8" s="11"/>
      <c r="I8" s="11"/>
      <c r="J8" s="10" t="s">
        <v>41</v>
      </c>
      <c r="K8" s="10" t="s">
        <v>42</v>
      </c>
      <c r="L8" s="10" t="s">
        <v>23</v>
      </c>
      <c r="M8" s="16"/>
      <c r="N8" s="10" t="s">
        <v>7</v>
      </c>
      <c r="O8" s="16"/>
      <c r="P8" s="16"/>
      <c r="Q8" s="16"/>
      <c r="R8" s="10" t="s">
        <v>43</v>
      </c>
      <c r="S8" s="10" t="s">
        <v>44</v>
      </c>
      <c r="T8" s="10" t="s">
        <v>8</v>
      </c>
      <c r="U8" s="10" t="s">
        <v>11</v>
      </c>
      <c r="V8" s="10" t="s">
        <v>9</v>
      </c>
      <c r="W8" s="10" t="s">
        <v>10</v>
      </c>
      <c r="X8" s="10" t="s">
        <v>45</v>
      </c>
      <c r="Y8" s="10" t="s">
        <v>82</v>
      </c>
      <c r="Z8" s="10" t="s">
        <v>46</v>
      </c>
      <c r="AA8" s="16"/>
      <c r="AB8" s="10" t="s">
        <v>15</v>
      </c>
      <c r="AC8" s="11"/>
      <c r="AD8" s="11"/>
      <c r="AE8" s="11"/>
      <c r="AF8" s="15" t="s">
        <v>47</v>
      </c>
      <c r="AG8" s="15" t="s">
        <v>48</v>
      </c>
      <c r="AH8" s="11"/>
      <c r="AI8" s="15" t="s">
        <v>49</v>
      </c>
      <c r="AJ8" s="15" t="s">
        <v>50</v>
      </c>
      <c r="AK8" s="11"/>
      <c r="AL8" s="11"/>
      <c r="AM8" s="11"/>
      <c r="AN8" s="15" t="s">
        <v>16</v>
      </c>
      <c r="AO8" s="11"/>
      <c r="AP8" s="11"/>
      <c r="AQ8" s="11"/>
      <c r="AR8" s="15" t="s">
        <v>17</v>
      </c>
      <c r="AS8" s="11"/>
      <c r="AT8" s="15" t="s">
        <v>18</v>
      </c>
    </row>
    <row r="9" spans="1:47" ht="20.100000000000001" customHeight="1" x14ac:dyDescent="0.2">
      <c r="AU9" s="27"/>
    </row>
    <row r="10" spans="1:47" ht="20.100000000000001" customHeight="1" x14ac:dyDescent="0.2">
      <c r="A10" s="2"/>
      <c r="B10" s="6" t="s">
        <v>96</v>
      </c>
    </row>
    <row r="11" spans="1:47" ht="20.100000000000001" customHeight="1" x14ac:dyDescent="0.2">
      <c r="A11" s="35"/>
      <c r="B11" s="36"/>
      <c r="C11" s="3" t="s">
        <v>97</v>
      </c>
    </row>
    <row r="12" spans="1:47" ht="20.100000000000001" customHeight="1" x14ac:dyDescent="0.2">
      <c r="D12" s="2" t="s">
        <v>98</v>
      </c>
      <c r="F12" s="37">
        <v>0</v>
      </c>
      <c r="G12" s="37"/>
      <c r="H12" s="37"/>
      <c r="I12" s="37"/>
      <c r="J12" s="37">
        <v>0</v>
      </c>
      <c r="K12" s="37">
        <v>0</v>
      </c>
      <c r="L12" s="37">
        <v>0</v>
      </c>
      <c r="M12" s="37"/>
      <c r="N12" s="37">
        <v>0</v>
      </c>
      <c r="O12" s="37"/>
      <c r="P12" s="37"/>
      <c r="Q12" s="37"/>
      <c r="R12" s="37">
        <v>0</v>
      </c>
      <c r="S12" s="37">
        <v>0</v>
      </c>
      <c r="T12" s="37">
        <v>0</v>
      </c>
      <c r="U12" s="37">
        <v>0</v>
      </c>
      <c r="V12" s="37">
        <v>0</v>
      </c>
      <c r="W12" s="37">
        <v>0</v>
      </c>
      <c r="X12" s="37">
        <v>0</v>
      </c>
      <c r="Y12" s="37">
        <v>0</v>
      </c>
      <c r="Z12" s="37">
        <v>0</v>
      </c>
      <c r="AA12" s="37"/>
      <c r="AB12" s="37">
        <v>0</v>
      </c>
      <c r="AC12" s="37"/>
      <c r="AD12" s="37"/>
      <c r="AE12" s="37"/>
      <c r="AF12" s="37">
        <v>0</v>
      </c>
      <c r="AG12" s="37">
        <v>0</v>
      </c>
      <c r="AH12" s="37"/>
      <c r="AI12" s="37">
        <v>0</v>
      </c>
      <c r="AJ12" s="37">
        <v>0</v>
      </c>
      <c r="AK12" s="37"/>
      <c r="AL12" s="37"/>
      <c r="AM12" s="37"/>
      <c r="AN12" s="37">
        <v>0</v>
      </c>
      <c r="AO12" s="37"/>
      <c r="AP12" s="37"/>
      <c r="AQ12" s="37"/>
      <c r="AR12" s="37">
        <v>0</v>
      </c>
      <c r="AS12" s="37"/>
      <c r="AT12" s="37">
        <v>0</v>
      </c>
    </row>
    <row r="13" spans="1:47" ht="20.100000000000001" customHeight="1" x14ac:dyDescent="0.2">
      <c r="D13" s="38" t="s">
        <v>99</v>
      </c>
      <c r="F13" s="39">
        <v>0</v>
      </c>
      <c r="G13" s="40"/>
      <c r="H13" s="40"/>
      <c r="I13" s="40"/>
      <c r="J13" s="39">
        <v>0</v>
      </c>
      <c r="K13" s="39">
        <v>0</v>
      </c>
      <c r="L13" s="39">
        <v>0</v>
      </c>
      <c r="M13" s="40"/>
      <c r="N13" s="39">
        <v>0</v>
      </c>
      <c r="O13" s="40"/>
      <c r="P13" s="40"/>
      <c r="Q13" s="40"/>
      <c r="R13" s="39">
        <v>0</v>
      </c>
      <c r="S13" s="39">
        <v>0</v>
      </c>
      <c r="T13" s="39">
        <v>0</v>
      </c>
      <c r="U13" s="39">
        <v>0</v>
      </c>
      <c r="V13" s="39">
        <v>0</v>
      </c>
      <c r="W13" s="39">
        <v>0</v>
      </c>
      <c r="X13" s="39">
        <v>0</v>
      </c>
      <c r="Y13" s="39">
        <v>0</v>
      </c>
      <c r="Z13" s="39">
        <v>0</v>
      </c>
      <c r="AA13" s="40"/>
      <c r="AB13" s="39">
        <v>0</v>
      </c>
      <c r="AC13" s="40"/>
      <c r="AD13" s="40"/>
      <c r="AE13" s="40"/>
      <c r="AF13" s="39">
        <v>0</v>
      </c>
      <c r="AG13" s="39">
        <v>0</v>
      </c>
      <c r="AH13" s="40"/>
      <c r="AI13" s="39">
        <v>0</v>
      </c>
      <c r="AJ13" s="39">
        <v>0</v>
      </c>
      <c r="AK13" s="40"/>
      <c r="AL13" s="40"/>
      <c r="AM13" s="40"/>
      <c r="AN13" s="39">
        <v>0</v>
      </c>
      <c r="AO13" s="40"/>
      <c r="AP13" s="40"/>
      <c r="AQ13" s="40"/>
      <c r="AR13" s="39">
        <v>0</v>
      </c>
      <c r="AS13" s="40"/>
      <c r="AT13" s="39">
        <v>0</v>
      </c>
    </row>
    <row r="14" spans="1:47" ht="20.100000000000001" customHeight="1" x14ac:dyDescent="0.2">
      <c r="D14" s="2" t="s">
        <v>100</v>
      </c>
      <c r="F14" s="37">
        <v>0</v>
      </c>
      <c r="G14" s="37"/>
      <c r="H14" s="37"/>
      <c r="I14" s="37"/>
      <c r="J14" s="37">
        <v>0</v>
      </c>
      <c r="K14" s="37">
        <v>0</v>
      </c>
      <c r="L14" s="37">
        <v>0</v>
      </c>
      <c r="M14" s="37"/>
      <c r="N14" s="37">
        <v>0</v>
      </c>
      <c r="O14" s="37"/>
      <c r="P14" s="37"/>
      <c r="Q14" s="37"/>
      <c r="R14" s="37">
        <v>0</v>
      </c>
      <c r="S14" s="37">
        <v>0</v>
      </c>
      <c r="T14" s="37">
        <v>0</v>
      </c>
      <c r="U14" s="37">
        <v>0</v>
      </c>
      <c r="V14" s="37">
        <v>0</v>
      </c>
      <c r="W14" s="37">
        <v>0</v>
      </c>
      <c r="X14" s="37">
        <v>0</v>
      </c>
      <c r="Y14" s="37">
        <v>0</v>
      </c>
      <c r="Z14" s="37">
        <v>0</v>
      </c>
      <c r="AA14" s="37"/>
      <c r="AB14" s="37">
        <v>0</v>
      </c>
      <c r="AC14" s="37"/>
      <c r="AD14" s="37"/>
      <c r="AE14" s="37"/>
      <c r="AF14" s="37">
        <v>0</v>
      </c>
      <c r="AG14" s="37">
        <v>0</v>
      </c>
      <c r="AH14" s="37"/>
      <c r="AI14" s="37">
        <v>0</v>
      </c>
      <c r="AJ14" s="37">
        <v>0</v>
      </c>
      <c r="AK14" s="37"/>
      <c r="AL14" s="37"/>
      <c r="AM14" s="37"/>
      <c r="AN14" s="37">
        <v>0</v>
      </c>
      <c r="AO14" s="37"/>
      <c r="AP14" s="37"/>
      <c r="AQ14" s="37"/>
      <c r="AR14" s="37">
        <v>0</v>
      </c>
      <c r="AS14" s="37"/>
      <c r="AT14" s="37">
        <v>0</v>
      </c>
    </row>
    <row r="15" spans="1:47" ht="20.100000000000001" customHeight="1" x14ac:dyDescent="0.2">
      <c r="D15" s="38" t="s">
        <v>101</v>
      </c>
      <c r="F15" s="39">
        <v>0</v>
      </c>
      <c r="G15" s="40"/>
      <c r="H15" s="40"/>
      <c r="I15" s="40"/>
      <c r="J15" s="39">
        <v>0</v>
      </c>
      <c r="K15" s="39">
        <v>0</v>
      </c>
      <c r="L15" s="39">
        <v>0</v>
      </c>
      <c r="M15" s="40"/>
      <c r="N15" s="39">
        <v>0</v>
      </c>
      <c r="O15" s="40"/>
      <c r="P15" s="40"/>
      <c r="Q15" s="40"/>
      <c r="R15" s="39">
        <v>0</v>
      </c>
      <c r="S15" s="39">
        <v>0</v>
      </c>
      <c r="T15" s="39">
        <v>0</v>
      </c>
      <c r="U15" s="39">
        <v>0</v>
      </c>
      <c r="V15" s="39">
        <v>0</v>
      </c>
      <c r="W15" s="39">
        <v>0</v>
      </c>
      <c r="X15" s="39">
        <v>0</v>
      </c>
      <c r="Y15" s="39">
        <v>0</v>
      </c>
      <c r="Z15" s="39">
        <v>0</v>
      </c>
      <c r="AA15" s="40"/>
      <c r="AB15" s="39">
        <v>0</v>
      </c>
      <c r="AC15" s="40"/>
      <c r="AD15" s="40"/>
      <c r="AE15" s="40"/>
      <c r="AF15" s="39">
        <v>0</v>
      </c>
      <c r="AG15" s="39">
        <v>0</v>
      </c>
      <c r="AH15" s="40"/>
      <c r="AI15" s="39">
        <v>0</v>
      </c>
      <c r="AJ15" s="39">
        <v>0</v>
      </c>
      <c r="AK15" s="40"/>
      <c r="AL15" s="40"/>
      <c r="AM15" s="40"/>
      <c r="AN15" s="39">
        <v>0</v>
      </c>
      <c r="AO15" s="40"/>
      <c r="AP15" s="40"/>
      <c r="AQ15" s="40"/>
      <c r="AR15" s="39">
        <v>0</v>
      </c>
      <c r="AS15" s="40"/>
      <c r="AT15" s="39">
        <v>0</v>
      </c>
    </row>
    <row r="16" spans="1:47" ht="20.100000000000001" customHeight="1" x14ac:dyDescent="0.2">
      <c r="D16" s="2" t="s">
        <v>102</v>
      </c>
      <c r="F16" s="37">
        <v>0</v>
      </c>
      <c r="G16" s="37"/>
      <c r="H16" s="37"/>
      <c r="I16" s="37"/>
      <c r="J16" s="37">
        <v>0</v>
      </c>
      <c r="K16" s="37">
        <v>0</v>
      </c>
      <c r="L16" s="37">
        <v>0</v>
      </c>
      <c r="M16" s="37"/>
      <c r="N16" s="37">
        <v>0</v>
      </c>
      <c r="O16" s="37"/>
      <c r="P16" s="37"/>
      <c r="Q16" s="37"/>
      <c r="R16" s="37">
        <v>0</v>
      </c>
      <c r="S16" s="37">
        <v>0</v>
      </c>
      <c r="T16" s="37">
        <v>0</v>
      </c>
      <c r="U16" s="37">
        <v>0</v>
      </c>
      <c r="V16" s="37">
        <v>0</v>
      </c>
      <c r="W16" s="37">
        <v>0</v>
      </c>
      <c r="X16" s="37">
        <v>0</v>
      </c>
      <c r="Y16" s="37">
        <v>0</v>
      </c>
      <c r="Z16" s="37">
        <v>0</v>
      </c>
      <c r="AA16" s="37"/>
      <c r="AB16" s="37">
        <v>0</v>
      </c>
      <c r="AC16" s="37"/>
      <c r="AD16" s="37"/>
      <c r="AE16" s="37"/>
      <c r="AF16" s="37">
        <v>0</v>
      </c>
      <c r="AG16" s="37">
        <v>0</v>
      </c>
      <c r="AH16" s="37"/>
      <c r="AI16" s="37">
        <v>0</v>
      </c>
      <c r="AJ16" s="37">
        <v>0</v>
      </c>
      <c r="AK16" s="37"/>
      <c r="AL16" s="37"/>
      <c r="AM16" s="37"/>
      <c r="AN16" s="37">
        <v>0</v>
      </c>
      <c r="AO16" s="37"/>
      <c r="AP16" s="37"/>
      <c r="AQ16" s="37"/>
      <c r="AR16" s="37">
        <v>0</v>
      </c>
      <c r="AS16" s="37"/>
      <c r="AT16" s="37">
        <v>0</v>
      </c>
    </row>
    <row r="17" spans="1:46" ht="20.100000000000001" customHeight="1" x14ac:dyDescent="0.2">
      <c r="D17" s="38" t="s">
        <v>103</v>
      </c>
      <c r="F17" s="39">
        <v>0</v>
      </c>
      <c r="G17" s="40"/>
      <c r="H17" s="40"/>
      <c r="I17" s="40"/>
      <c r="J17" s="39">
        <v>0</v>
      </c>
      <c r="K17" s="39">
        <v>0</v>
      </c>
      <c r="L17" s="39">
        <v>0</v>
      </c>
      <c r="M17" s="40"/>
      <c r="N17" s="39">
        <v>0</v>
      </c>
      <c r="O17" s="40"/>
      <c r="P17" s="40"/>
      <c r="Q17" s="40"/>
      <c r="R17" s="39">
        <v>0</v>
      </c>
      <c r="S17" s="39">
        <v>0</v>
      </c>
      <c r="T17" s="39">
        <v>0</v>
      </c>
      <c r="U17" s="39">
        <v>0</v>
      </c>
      <c r="V17" s="39">
        <v>0</v>
      </c>
      <c r="W17" s="39">
        <v>0</v>
      </c>
      <c r="X17" s="39">
        <v>0</v>
      </c>
      <c r="Y17" s="39">
        <v>0</v>
      </c>
      <c r="Z17" s="39">
        <v>0</v>
      </c>
      <c r="AA17" s="40"/>
      <c r="AB17" s="39">
        <v>0</v>
      </c>
      <c r="AC17" s="40"/>
      <c r="AD17" s="40"/>
      <c r="AE17" s="40"/>
      <c r="AF17" s="39">
        <v>0</v>
      </c>
      <c r="AG17" s="39">
        <v>0</v>
      </c>
      <c r="AH17" s="40"/>
      <c r="AI17" s="39">
        <v>0</v>
      </c>
      <c r="AJ17" s="39">
        <v>0</v>
      </c>
      <c r="AK17" s="40"/>
      <c r="AL17" s="40"/>
      <c r="AM17" s="40"/>
      <c r="AN17" s="39">
        <v>0</v>
      </c>
      <c r="AO17" s="40"/>
      <c r="AP17" s="40"/>
      <c r="AQ17" s="40"/>
      <c r="AR17" s="39">
        <v>0</v>
      </c>
      <c r="AS17" s="40"/>
      <c r="AT17" s="39">
        <v>0</v>
      </c>
    </row>
    <row r="18" spans="1:46" ht="20.100000000000001" customHeight="1" x14ac:dyDescent="0.2">
      <c r="D18" s="2" t="s">
        <v>104</v>
      </c>
      <c r="F18" s="37">
        <v>0</v>
      </c>
      <c r="G18" s="37"/>
      <c r="H18" s="37"/>
      <c r="I18" s="37"/>
      <c r="J18" s="37">
        <v>0</v>
      </c>
      <c r="K18" s="37">
        <v>0</v>
      </c>
      <c r="L18" s="37">
        <v>0</v>
      </c>
      <c r="M18" s="37"/>
      <c r="N18" s="37">
        <v>0</v>
      </c>
      <c r="O18" s="37"/>
      <c r="P18" s="37"/>
      <c r="Q18" s="37"/>
      <c r="R18" s="37">
        <v>0</v>
      </c>
      <c r="S18" s="37">
        <v>0</v>
      </c>
      <c r="T18" s="37">
        <v>0</v>
      </c>
      <c r="U18" s="37">
        <v>0</v>
      </c>
      <c r="V18" s="37">
        <v>0</v>
      </c>
      <c r="W18" s="37">
        <v>0</v>
      </c>
      <c r="X18" s="37">
        <v>0</v>
      </c>
      <c r="Y18" s="37">
        <v>0</v>
      </c>
      <c r="Z18" s="37">
        <v>0</v>
      </c>
      <c r="AA18" s="37"/>
      <c r="AB18" s="37">
        <v>0</v>
      </c>
      <c r="AC18" s="37"/>
      <c r="AD18" s="37"/>
      <c r="AE18" s="37"/>
      <c r="AF18" s="37">
        <v>0</v>
      </c>
      <c r="AG18" s="37">
        <v>0</v>
      </c>
      <c r="AH18" s="37"/>
      <c r="AI18" s="37">
        <v>0</v>
      </c>
      <c r="AJ18" s="37">
        <v>0</v>
      </c>
      <c r="AK18" s="37"/>
      <c r="AL18" s="37"/>
      <c r="AM18" s="37"/>
      <c r="AN18" s="37">
        <v>0</v>
      </c>
      <c r="AO18" s="37"/>
      <c r="AP18" s="37"/>
      <c r="AQ18" s="37"/>
      <c r="AR18" s="37">
        <v>0</v>
      </c>
      <c r="AS18" s="37"/>
      <c r="AT18" s="37">
        <v>0</v>
      </c>
    </row>
    <row r="19" spans="1:46" ht="20.100000000000001" customHeight="1" x14ac:dyDescent="0.2">
      <c r="D19" s="38" t="s">
        <v>105</v>
      </c>
      <c r="F19" s="39">
        <v>0</v>
      </c>
      <c r="G19" s="40"/>
      <c r="H19" s="40"/>
      <c r="I19" s="40"/>
      <c r="J19" s="39">
        <v>0</v>
      </c>
      <c r="K19" s="39">
        <v>0</v>
      </c>
      <c r="L19" s="39">
        <v>0</v>
      </c>
      <c r="M19" s="40"/>
      <c r="N19" s="39">
        <v>0</v>
      </c>
      <c r="O19" s="40"/>
      <c r="P19" s="40"/>
      <c r="Q19" s="40"/>
      <c r="R19" s="39">
        <v>0</v>
      </c>
      <c r="S19" s="39">
        <v>0</v>
      </c>
      <c r="T19" s="39">
        <v>0</v>
      </c>
      <c r="U19" s="39">
        <v>0</v>
      </c>
      <c r="V19" s="39">
        <v>0</v>
      </c>
      <c r="W19" s="39">
        <v>0</v>
      </c>
      <c r="X19" s="39">
        <v>0</v>
      </c>
      <c r="Y19" s="39">
        <v>0</v>
      </c>
      <c r="Z19" s="39">
        <v>0</v>
      </c>
      <c r="AA19" s="40"/>
      <c r="AB19" s="39">
        <v>0</v>
      </c>
      <c r="AC19" s="40"/>
      <c r="AD19" s="40"/>
      <c r="AE19" s="40"/>
      <c r="AF19" s="39">
        <v>0</v>
      </c>
      <c r="AG19" s="39">
        <v>0</v>
      </c>
      <c r="AH19" s="40"/>
      <c r="AI19" s="39">
        <v>0</v>
      </c>
      <c r="AJ19" s="39">
        <v>0</v>
      </c>
      <c r="AK19" s="40"/>
      <c r="AL19" s="40"/>
      <c r="AM19" s="40"/>
      <c r="AN19" s="39">
        <v>0</v>
      </c>
      <c r="AO19" s="40"/>
      <c r="AP19" s="40"/>
      <c r="AQ19" s="40"/>
      <c r="AR19" s="39">
        <v>0</v>
      </c>
      <c r="AS19" s="40"/>
      <c r="AT19" s="39">
        <v>0</v>
      </c>
    </row>
    <row r="20" spans="1:46" ht="20.100000000000001" customHeight="1" x14ac:dyDescent="0.2">
      <c r="D20" s="2" t="s">
        <v>106</v>
      </c>
      <c r="F20" s="37">
        <v>0</v>
      </c>
      <c r="G20" s="37"/>
      <c r="H20" s="37"/>
      <c r="I20" s="37"/>
      <c r="J20" s="37">
        <v>0</v>
      </c>
      <c r="K20" s="37">
        <v>0</v>
      </c>
      <c r="L20" s="37">
        <v>0</v>
      </c>
      <c r="M20" s="37"/>
      <c r="N20" s="37">
        <v>0</v>
      </c>
      <c r="O20" s="37"/>
      <c r="P20" s="37"/>
      <c r="Q20" s="37"/>
      <c r="R20" s="37">
        <v>0</v>
      </c>
      <c r="S20" s="37">
        <v>0</v>
      </c>
      <c r="T20" s="37">
        <v>0</v>
      </c>
      <c r="U20" s="37">
        <v>0</v>
      </c>
      <c r="V20" s="37">
        <v>0</v>
      </c>
      <c r="W20" s="37">
        <v>0</v>
      </c>
      <c r="X20" s="37">
        <v>0</v>
      </c>
      <c r="Y20" s="37">
        <v>0</v>
      </c>
      <c r="Z20" s="37">
        <v>0</v>
      </c>
      <c r="AA20" s="37"/>
      <c r="AB20" s="37">
        <v>0</v>
      </c>
      <c r="AC20" s="37"/>
      <c r="AD20" s="37"/>
      <c r="AE20" s="37"/>
      <c r="AF20" s="37">
        <v>0</v>
      </c>
      <c r="AG20" s="37">
        <v>0</v>
      </c>
      <c r="AH20" s="37"/>
      <c r="AI20" s="37">
        <v>0</v>
      </c>
      <c r="AJ20" s="37">
        <v>0</v>
      </c>
      <c r="AK20" s="37"/>
      <c r="AL20" s="37"/>
      <c r="AM20" s="37"/>
      <c r="AN20" s="37">
        <v>0</v>
      </c>
      <c r="AO20" s="37"/>
      <c r="AP20" s="37"/>
      <c r="AQ20" s="37"/>
      <c r="AR20" s="37">
        <v>0</v>
      </c>
      <c r="AS20" s="37"/>
      <c r="AT20" s="37">
        <v>0</v>
      </c>
    </row>
    <row r="21" spans="1:46" ht="20.100000000000001" customHeight="1" x14ac:dyDescent="0.2">
      <c r="D21" s="38" t="s">
        <v>107</v>
      </c>
      <c r="F21" s="39">
        <v>0</v>
      </c>
      <c r="G21" s="40"/>
      <c r="H21" s="40"/>
      <c r="I21" s="40"/>
      <c r="J21" s="39">
        <v>0</v>
      </c>
      <c r="K21" s="39">
        <v>0</v>
      </c>
      <c r="L21" s="39">
        <v>0</v>
      </c>
      <c r="M21" s="40"/>
      <c r="N21" s="39">
        <v>0</v>
      </c>
      <c r="O21" s="40"/>
      <c r="P21" s="40"/>
      <c r="Q21" s="40"/>
      <c r="R21" s="39">
        <v>0</v>
      </c>
      <c r="S21" s="39">
        <v>0</v>
      </c>
      <c r="T21" s="39">
        <v>0</v>
      </c>
      <c r="U21" s="39">
        <v>0</v>
      </c>
      <c r="V21" s="39">
        <v>0</v>
      </c>
      <c r="W21" s="39">
        <v>0</v>
      </c>
      <c r="X21" s="39">
        <v>0</v>
      </c>
      <c r="Y21" s="39">
        <v>0</v>
      </c>
      <c r="Z21" s="39">
        <v>0</v>
      </c>
      <c r="AA21" s="40"/>
      <c r="AB21" s="39">
        <v>0</v>
      </c>
      <c r="AC21" s="40"/>
      <c r="AD21" s="40"/>
      <c r="AE21" s="40"/>
      <c r="AF21" s="39">
        <v>0</v>
      </c>
      <c r="AG21" s="39">
        <v>0</v>
      </c>
      <c r="AH21" s="40"/>
      <c r="AI21" s="39">
        <v>0</v>
      </c>
      <c r="AJ21" s="39">
        <v>0</v>
      </c>
      <c r="AK21" s="40"/>
      <c r="AL21" s="40"/>
      <c r="AM21" s="40"/>
      <c r="AN21" s="39">
        <v>0</v>
      </c>
      <c r="AO21" s="40"/>
      <c r="AP21" s="40"/>
      <c r="AQ21" s="40"/>
      <c r="AR21" s="39">
        <v>0</v>
      </c>
      <c r="AS21" s="40"/>
      <c r="AT21" s="39">
        <v>0</v>
      </c>
    </row>
    <row r="22" spans="1:46" ht="20.100000000000001" customHeight="1" x14ac:dyDescent="0.2">
      <c r="D22" s="2" t="s">
        <v>108</v>
      </c>
      <c r="F22" s="37">
        <v>0</v>
      </c>
      <c r="G22" s="37"/>
      <c r="H22" s="37"/>
      <c r="I22" s="37"/>
      <c r="J22" s="37">
        <v>0</v>
      </c>
      <c r="K22" s="37">
        <v>0</v>
      </c>
      <c r="L22" s="37">
        <v>0</v>
      </c>
      <c r="M22" s="37"/>
      <c r="N22" s="37">
        <v>0</v>
      </c>
      <c r="O22" s="37"/>
      <c r="P22" s="37"/>
      <c r="Q22" s="37"/>
      <c r="R22" s="37">
        <v>0</v>
      </c>
      <c r="S22" s="37">
        <v>0</v>
      </c>
      <c r="T22" s="37">
        <v>0</v>
      </c>
      <c r="U22" s="37">
        <v>0</v>
      </c>
      <c r="V22" s="37">
        <v>0</v>
      </c>
      <c r="W22" s="37">
        <v>0</v>
      </c>
      <c r="X22" s="37">
        <v>0</v>
      </c>
      <c r="Y22" s="37">
        <v>0</v>
      </c>
      <c r="Z22" s="37">
        <v>0</v>
      </c>
      <c r="AA22" s="37"/>
      <c r="AB22" s="37">
        <v>0</v>
      </c>
      <c r="AC22" s="37"/>
      <c r="AD22" s="37"/>
      <c r="AE22" s="37"/>
      <c r="AF22" s="37">
        <v>0</v>
      </c>
      <c r="AG22" s="37">
        <v>0</v>
      </c>
      <c r="AH22" s="37"/>
      <c r="AI22" s="37">
        <v>0</v>
      </c>
      <c r="AJ22" s="37">
        <v>0</v>
      </c>
      <c r="AK22" s="37"/>
      <c r="AL22" s="37"/>
      <c r="AM22" s="37"/>
      <c r="AN22" s="37">
        <v>0</v>
      </c>
      <c r="AO22" s="37"/>
      <c r="AP22" s="37"/>
      <c r="AQ22" s="37"/>
      <c r="AR22" s="37">
        <v>0</v>
      </c>
      <c r="AS22" s="37"/>
      <c r="AT22" s="37">
        <v>0</v>
      </c>
    </row>
    <row r="23" spans="1:46" ht="20.100000000000001" customHeight="1" x14ac:dyDescent="0.2">
      <c r="D23" s="38" t="s">
        <v>109</v>
      </c>
      <c r="F23" s="39">
        <v>0</v>
      </c>
      <c r="G23" s="40"/>
      <c r="H23" s="40"/>
      <c r="I23" s="40"/>
      <c r="J23" s="39">
        <v>0</v>
      </c>
      <c r="K23" s="39">
        <v>0</v>
      </c>
      <c r="L23" s="39">
        <v>0</v>
      </c>
      <c r="M23" s="40"/>
      <c r="N23" s="39">
        <v>0</v>
      </c>
      <c r="O23" s="40"/>
      <c r="P23" s="40"/>
      <c r="Q23" s="40"/>
      <c r="R23" s="39">
        <v>0</v>
      </c>
      <c r="S23" s="39">
        <v>0</v>
      </c>
      <c r="T23" s="39">
        <v>0</v>
      </c>
      <c r="U23" s="39">
        <v>0</v>
      </c>
      <c r="V23" s="39">
        <v>0</v>
      </c>
      <c r="W23" s="39">
        <v>0</v>
      </c>
      <c r="X23" s="39">
        <v>0</v>
      </c>
      <c r="Y23" s="39">
        <v>0</v>
      </c>
      <c r="Z23" s="39">
        <v>0</v>
      </c>
      <c r="AA23" s="40"/>
      <c r="AB23" s="39">
        <v>0</v>
      </c>
      <c r="AC23" s="40"/>
      <c r="AD23" s="40"/>
      <c r="AE23" s="40"/>
      <c r="AF23" s="39">
        <v>0</v>
      </c>
      <c r="AG23" s="39">
        <v>0</v>
      </c>
      <c r="AH23" s="40"/>
      <c r="AI23" s="39">
        <v>0</v>
      </c>
      <c r="AJ23" s="39">
        <v>0</v>
      </c>
      <c r="AK23" s="40"/>
      <c r="AL23" s="40"/>
      <c r="AM23" s="40"/>
      <c r="AN23" s="39">
        <v>0</v>
      </c>
      <c r="AO23" s="40"/>
      <c r="AP23" s="40"/>
      <c r="AQ23" s="40"/>
      <c r="AR23" s="39">
        <v>0</v>
      </c>
      <c r="AS23" s="40"/>
      <c r="AT23" s="39">
        <v>0</v>
      </c>
    </row>
    <row r="24" spans="1:46" ht="20.100000000000001" customHeight="1" x14ac:dyDescent="0.2">
      <c r="D24" s="2" t="s">
        <v>110</v>
      </c>
      <c r="F24" s="37">
        <v>0</v>
      </c>
      <c r="G24" s="37"/>
      <c r="H24" s="37"/>
      <c r="I24" s="37"/>
      <c r="J24" s="37">
        <v>0</v>
      </c>
      <c r="K24" s="37">
        <v>0</v>
      </c>
      <c r="L24" s="37">
        <v>0</v>
      </c>
      <c r="M24" s="37"/>
      <c r="N24" s="37">
        <v>0</v>
      </c>
      <c r="O24" s="37"/>
      <c r="P24" s="37"/>
      <c r="Q24" s="37"/>
      <c r="R24" s="37">
        <v>0</v>
      </c>
      <c r="S24" s="37">
        <v>0</v>
      </c>
      <c r="T24" s="37">
        <v>0</v>
      </c>
      <c r="U24" s="37">
        <v>0</v>
      </c>
      <c r="V24" s="37">
        <v>0</v>
      </c>
      <c r="W24" s="37">
        <v>0</v>
      </c>
      <c r="X24" s="37">
        <v>0</v>
      </c>
      <c r="Y24" s="37">
        <v>0</v>
      </c>
      <c r="Z24" s="37">
        <v>0</v>
      </c>
      <c r="AA24" s="37"/>
      <c r="AB24" s="37">
        <v>0</v>
      </c>
      <c r="AC24" s="37"/>
      <c r="AD24" s="37"/>
      <c r="AE24" s="37"/>
      <c r="AF24" s="37">
        <v>0</v>
      </c>
      <c r="AG24" s="37">
        <v>0</v>
      </c>
      <c r="AH24" s="37"/>
      <c r="AI24" s="37">
        <v>0</v>
      </c>
      <c r="AJ24" s="37">
        <v>0</v>
      </c>
      <c r="AK24" s="37"/>
      <c r="AL24" s="37"/>
      <c r="AM24" s="37"/>
      <c r="AN24" s="37">
        <v>0</v>
      </c>
      <c r="AO24" s="37"/>
      <c r="AP24" s="37"/>
      <c r="AQ24" s="37"/>
      <c r="AR24" s="37">
        <v>0</v>
      </c>
      <c r="AS24" s="37"/>
      <c r="AT24" s="37">
        <v>0</v>
      </c>
    </row>
    <row r="25" spans="1:46" ht="20.100000000000001" customHeight="1" x14ac:dyDescent="0.2">
      <c r="D25" s="38" t="s">
        <v>111</v>
      </c>
      <c r="F25" s="39">
        <v>0</v>
      </c>
      <c r="G25" s="40"/>
      <c r="H25" s="40"/>
      <c r="I25" s="40"/>
      <c r="J25" s="39">
        <v>0</v>
      </c>
      <c r="K25" s="39">
        <v>0</v>
      </c>
      <c r="L25" s="39">
        <v>0</v>
      </c>
      <c r="M25" s="40"/>
      <c r="N25" s="39">
        <v>0</v>
      </c>
      <c r="O25" s="40"/>
      <c r="P25" s="40"/>
      <c r="Q25" s="40"/>
      <c r="R25" s="39">
        <v>0</v>
      </c>
      <c r="S25" s="39">
        <v>0</v>
      </c>
      <c r="T25" s="39">
        <v>0</v>
      </c>
      <c r="U25" s="39">
        <v>0</v>
      </c>
      <c r="V25" s="39">
        <v>0</v>
      </c>
      <c r="W25" s="39">
        <v>0</v>
      </c>
      <c r="X25" s="39">
        <v>0</v>
      </c>
      <c r="Y25" s="39">
        <v>0</v>
      </c>
      <c r="Z25" s="39">
        <v>0</v>
      </c>
      <c r="AA25" s="40"/>
      <c r="AB25" s="39">
        <v>0</v>
      </c>
      <c r="AC25" s="40"/>
      <c r="AD25" s="40"/>
      <c r="AE25" s="40"/>
      <c r="AF25" s="39">
        <v>0</v>
      </c>
      <c r="AG25" s="39">
        <v>0</v>
      </c>
      <c r="AH25" s="40"/>
      <c r="AI25" s="39">
        <v>0</v>
      </c>
      <c r="AJ25" s="39">
        <v>0</v>
      </c>
      <c r="AK25" s="40"/>
      <c r="AL25" s="40"/>
      <c r="AM25" s="40"/>
      <c r="AN25" s="39">
        <v>0</v>
      </c>
      <c r="AO25" s="40"/>
      <c r="AP25" s="40"/>
      <c r="AQ25" s="40"/>
      <c r="AR25" s="39">
        <v>0</v>
      </c>
      <c r="AS25" s="40"/>
      <c r="AT25" s="39">
        <v>0</v>
      </c>
    </row>
    <row r="26" spans="1:46" ht="20.100000000000001" customHeight="1" x14ac:dyDescent="0.2">
      <c r="D26" s="41" t="s">
        <v>366</v>
      </c>
      <c r="F26" s="40">
        <v>0</v>
      </c>
      <c r="G26" s="40"/>
      <c r="H26" s="40"/>
      <c r="I26" s="40"/>
      <c r="J26" s="40">
        <v>0</v>
      </c>
      <c r="K26" s="40">
        <v>0</v>
      </c>
      <c r="L26" s="40">
        <v>0</v>
      </c>
      <c r="M26" s="40"/>
      <c r="N26" s="40">
        <v>0</v>
      </c>
      <c r="O26" s="40"/>
      <c r="P26" s="40"/>
      <c r="Q26" s="40"/>
      <c r="R26" s="40">
        <v>0</v>
      </c>
      <c r="S26" s="40">
        <v>0</v>
      </c>
      <c r="T26" s="40">
        <v>0</v>
      </c>
      <c r="U26" s="40">
        <v>0</v>
      </c>
      <c r="V26" s="40">
        <v>0</v>
      </c>
      <c r="W26" s="40">
        <v>0</v>
      </c>
      <c r="X26" s="40">
        <v>0</v>
      </c>
      <c r="Y26" s="40">
        <v>0</v>
      </c>
      <c r="Z26" s="40">
        <v>0</v>
      </c>
      <c r="AA26" s="40"/>
      <c r="AB26" s="40">
        <v>0</v>
      </c>
      <c r="AC26" s="40"/>
      <c r="AD26" s="40"/>
      <c r="AE26" s="40"/>
      <c r="AF26" s="40">
        <v>0</v>
      </c>
      <c r="AG26" s="40">
        <v>0</v>
      </c>
      <c r="AH26" s="40"/>
      <c r="AI26" s="40">
        <v>0</v>
      </c>
      <c r="AJ26" s="40">
        <v>0</v>
      </c>
      <c r="AK26" s="40"/>
      <c r="AL26" s="40"/>
      <c r="AM26" s="40"/>
      <c r="AN26" s="40">
        <v>0</v>
      </c>
      <c r="AO26" s="40"/>
      <c r="AP26" s="40"/>
      <c r="AQ26" s="40"/>
      <c r="AR26" s="40">
        <v>0</v>
      </c>
      <c r="AS26" s="40"/>
      <c r="AT26" s="40">
        <v>0</v>
      </c>
    </row>
    <row r="27" spans="1:46" ht="20.100000000000001" customHeight="1" x14ac:dyDescent="0.2">
      <c r="D27" s="38" t="s">
        <v>367</v>
      </c>
      <c r="F27" s="39">
        <v>0</v>
      </c>
      <c r="G27" s="40"/>
      <c r="H27" s="40"/>
      <c r="I27" s="40"/>
      <c r="J27" s="39">
        <v>0</v>
      </c>
      <c r="K27" s="39">
        <v>0</v>
      </c>
      <c r="L27" s="39">
        <v>0</v>
      </c>
      <c r="M27" s="40"/>
      <c r="N27" s="39">
        <v>0</v>
      </c>
      <c r="O27" s="40"/>
      <c r="P27" s="40"/>
      <c r="Q27" s="40"/>
      <c r="R27" s="39">
        <v>0</v>
      </c>
      <c r="S27" s="39">
        <v>0</v>
      </c>
      <c r="T27" s="39">
        <v>0</v>
      </c>
      <c r="U27" s="39">
        <v>0</v>
      </c>
      <c r="V27" s="39">
        <v>0</v>
      </c>
      <c r="W27" s="39">
        <v>0</v>
      </c>
      <c r="X27" s="39">
        <v>0</v>
      </c>
      <c r="Y27" s="39">
        <v>0</v>
      </c>
      <c r="Z27" s="39">
        <v>0</v>
      </c>
      <c r="AA27" s="40"/>
      <c r="AB27" s="39">
        <v>0</v>
      </c>
      <c r="AC27" s="40"/>
      <c r="AD27" s="40"/>
      <c r="AE27" s="40"/>
      <c r="AF27" s="39">
        <v>0</v>
      </c>
      <c r="AG27" s="39">
        <v>0</v>
      </c>
      <c r="AH27" s="40"/>
      <c r="AI27" s="39">
        <v>0</v>
      </c>
      <c r="AJ27" s="39">
        <v>0</v>
      </c>
      <c r="AK27" s="40"/>
      <c r="AL27" s="40"/>
      <c r="AM27" s="40"/>
      <c r="AN27" s="39">
        <v>0</v>
      </c>
      <c r="AO27" s="40"/>
      <c r="AP27" s="40"/>
      <c r="AQ27" s="40"/>
      <c r="AR27" s="39">
        <v>0</v>
      </c>
      <c r="AS27" s="40"/>
      <c r="AT27" s="39">
        <v>0</v>
      </c>
    </row>
    <row r="28" spans="1:46"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spans="1:46" s="1" customFormat="1" ht="20.100000000000001" customHeight="1" x14ac:dyDescent="0.25">
      <c r="A29" s="3"/>
      <c r="B29" s="6"/>
      <c r="C29" s="42" t="s">
        <v>112</v>
      </c>
      <c r="D29" s="43"/>
      <c r="E29" s="5"/>
      <c r="F29" s="44">
        <v>0</v>
      </c>
      <c r="G29" s="45"/>
      <c r="H29" s="45"/>
      <c r="I29" s="45"/>
      <c r="J29" s="44">
        <v>0</v>
      </c>
      <c r="K29" s="44">
        <v>0</v>
      </c>
      <c r="L29" s="44">
        <v>0</v>
      </c>
      <c r="M29" s="45"/>
      <c r="N29" s="44">
        <v>0</v>
      </c>
      <c r="O29" s="45"/>
      <c r="P29" s="45"/>
      <c r="Q29" s="45"/>
      <c r="R29" s="44">
        <v>0</v>
      </c>
      <c r="S29" s="44">
        <v>0</v>
      </c>
      <c r="T29" s="44">
        <v>0</v>
      </c>
      <c r="U29" s="44">
        <v>0</v>
      </c>
      <c r="V29" s="44">
        <v>0</v>
      </c>
      <c r="W29" s="44">
        <v>0</v>
      </c>
      <c r="X29" s="44">
        <v>0</v>
      </c>
      <c r="Y29" s="44">
        <v>0</v>
      </c>
      <c r="Z29" s="44">
        <v>0</v>
      </c>
      <c r="AA29" s="45"/>
      <c r="AB29" s="44">
        <v>0</v>
      </c>
      <c r="AC29" s="45"/>
      <c r="AD29" s="45"/>
      <c r="AE29" s="45"/>
      <c r="AF29" s="44">
        <v>0</v>
      </c>
      <c r="AG29" s="44">
        <v>0</v>
      </c>
      <c r="AH29" s="45"/>
      <c r="AI29" s="44">
        <v>0</v>
      </c>
      <c r="AJ29" s="44">
        <v>0</v>
      </c>
      <c r="AK29" s="45"/>
      <c r="AL29" s="45"/>
      <c r="AM29" s="45"/>
      <c r="AN29" s="44">
        <v>0</v>
      </c>
      <c r="AO29" s="45"/>
      <c r="AP29" s="45"/>
      <c r="AQ29" s="45"/>
      <c r="AR29" s="44">
        <v>0</v>
      </c>
      <c r="AS29" s="45"/>
      <c r="AT29" s="44">
        <v>0</v>
      </c>
    </row>
    <row r="30" spans="1:46"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spans="1:46"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spans="1:46" ht="20.100000000000001" customHeight="1" x14ac:dyDescent="0.2">
      <c r="D32" s="2" t="s">
        <v>98</v>
      </c>
      <c r="F32" s="37">
        <v>47</v>
      </c>
      <c r="G32" s="37"/>
      <c r="H32" s="37"/>
      <c r="I32" s="37"/>
      <c r="J32" s="37">
        <v>150</v>
      </c>
      <c r="K32" s="37">
        <v>1</v>
      </c>
      <c r="L32" s="37">
        <v>20</v>
      </c>
      <c r="M32" s="37"/>
      <c r="N32" s="37">
        <v>171</v>
      </c>
      <c r="O32" s="37"/>
      <c r="P32" s="37"/>
      <c r="Q32" s="37"/>
      <c r="R32" s="37">
        <v>65</v>
      </c>
      <c r="S32" s="37">
        <v>2</v>
      </c>
      <c r="T32" s="37">
        <v>6</v>
      </c>
      <c r="U32" s="37">
        <v>0</v>
      </c>
      <c r="V32" s="37">
        <v>7</v>
      </c>
      <c r="W32" s="37">
        <v>0</v>
      </c>
      <c r="X32" s="37">
        <v>1</v>
      </c>
      <c r="Y32" s="37">
        <v>39</v>
      </c>
      <c r="Z32" s="37">
        <v>0</v>
      </c>
      <c r="AA32" s="37"/>
      <c r="AB32" s="37">
        <v>120</v>
      </c>
      <c r="AC32" s="37"/>
      <c r="AD32" s="37"/>
      <c r="AE32" s="37"/>
      <c r="AF32" s="37">
        <v>46</v>
      </c>
      <c r="AG32" s="37">
        <v>13</v>
      </c>
      <c r="AH32" s="37"/>
      <c r="AI32" s="37">
        <v>36</v>
      </c>
      <c r="AJ32" s="37">
        <v>2</v>
      </c>
      <c r="AK32" s="37"/>
      <c r="AL32" s="37"/>
      <c r="AM32" s="37"/>
      <c r="AN32" s="37">
        <v>86</v>
      </c>
      <c r="AO32" s="37"/>
      <c r="AP32" s="37"/>
      <c r="AQ32" s="37"/>
      <c r="AR32" s="37">
        <v>9</v>
      </c>
      <c r="AS32" s="37"/>
      <c r="AT32" s="37">
        <v>0</v>
      </c>
    </row>
    <row r="33" spans="4:46" ht="20.100000000000001" customHeight="1" x14ac:dyDescent="0.2">
      <c r="D33" s="38" t="s">
        <v>99</v>
      </c>
      <c r="F33" s="39">
        <v>41</v>
      </c>
      <c r="G33" s="40"/>
      <c r="H33" s="40"/>
      <c r="I33" s="40"/>
      <c r="J33" s="39">
        <v>142</v>
      </c>
      <c r="K33" s="39">
        <v>7</v>
      </c>
      <c r="L33" s="39">
        <v>9</v>
      </c>
      <c r="M33" s="40"/>
      <c r="N33" s="39">
        <v>158</v>
      </c>
      <c r="O33" s="40"/>
      <c r="P33" s="40"/>
      <c r="Q33" s="40"/>
      <c r="R33" s="39">
        <v>68</v>
      </c>
      <c r="S33" s="39">
        <v>1</v>
      </c>
      <c r="T33" s="39">
        <v>4</v>
      </c>
      <c r="U33" s="39">
        <v>0</v>
      </c>
      <c r="V33" s="39">
        <v>6</v>
      </c>
      <c r="W33" s="39">
        <v>1</v>
      </c>
      <c r="X33" s="39">
        <v>0</v>
      </c>
      <c r="Y33" s="39">
        <v>31</v>
      </c>
      <c r="Z33" s="39">
        <v>3</v>
      </c>
      <c r="AA33" s="40"/>
      <c r="AB33" s="39">
        <v>114</v>
      </c>
      <c r="AC33" s="40"/>
      <c r="AD33" s="40"/>
      <c r="AE33" s="40"/>
      <c r="AF33" s="39">
        <v>47</v>
      </c>
      <c r="AG33" s="39">
        <v>21</v>
      </c>
      <c r="AH33" s="40"/>
      <c r="AI33" s="39">
        <v>41</v>
      </c>
      <c r="AJ33" s="39">
        <v>5</v>
      </c>
      <c r="AK33" s="40"/>
      <c r="AL33" s="40"/>
      <c r="AM33" s="40"/>
      <c r="AN33" s="39">
        <v>72</v>
      </c>
      <c r="AO33" s="40"/>
      <c r="AP33" s="40"/>
      <c r="AQ33" s="40"/>
      <c r="AR33" s="39">
        <v>9</v>
      </c>
      <c r="AS33" s="40"/>
      <c r="AT33" s="39">
        <v>0</v>
      </c>
    </row>
    <row r="34" spans="4:46" ht="20.100000000000001" customHeight="1" x14ac:dyDescent="0.2">
      <c r="D34" s="2" t="s">
        <v>113</v>
      </c>
      <c r="F34" s="37">
        <v>42</v>
      </c>
      <c r="G34" s="37"/>
      <c r="H34" s="37"/>
      <c r="I34" s="37"/>
      <c r="J34" s="37">
        <v>138</v>
      </c>
      <c r="K34" s="37">
        <v>8</v>
      </c>
      <c r="L34" s="37">
        <v>12</v>
      </c>
      <c r="M34" s="37"/>
      <c r="N34" s="37">
        <v>158</v>
      </c>
      <c r="O34" s="37"/>
      <c r="P34" s="37"/>
      <c r="Q34" s="37"/>
      <c r="R34" s="37">
        <v>70</v>
      </c>
      <c r="S34" s="37">
        <v>1</v>
      </c>
      <c r="T34" s="37">
        <v>3</v>
      </c>
      <c r="U34" s="37">
        <v>0</v>
      </c>
      <c r="V34" s="37">
        <v>11</v>
      </c>
      <c r="W34" s="37">
        <v>1</v>
      </c>
      <c r="X34" s="37">
        <v>1</v>
      </c>
      <c r="Y34" s="37">
        <v>36</v>
      </c>
      <c r="Z34" s="37">
        <v>7</v>
      </c>
      <c r="AA34" s="37"/>
      <c r="AB34" s="37">
        <v>130</v>
      </c>
      <c r="AC34" s="37"/>
      <c r="AD34" s="37"/>
      <c r="AE34" s="37"/>
      <c r="AF34" s="37">
        <v>45</v>
      </c>
      <c r="AG34" s="37">
        <v>14</v>
      </c>
      <c r="AH34" s="37"/>
      <c r="AI34" s="37">
        <v>37</v>
      </c>
      <c r="AJ34" s="37">
        <v>5</v>
      </c>
      <c r="AK34" s="37"/>
      <c r="AL34" s="37"/>
      <c r="AM34" s="37"/>
      <c r="AN34" s="37">
        <v>62</v>
      </c>
      <c r="AO34" s="37"/>
      <c r="AP34" s="37"/>
      <c r="AQ34" s="37"/>
      <c r="AR34" s="37">
        <v>9</v>
      </c>
      <c r="AS34" s="37"/>
      <c r="AT34" s="37">
        <v>0</v>
      </c>
    </row>
    <row r="35" spans="4:46" ht="20.100000000000001" customHeight="1" x14ac:dyDescent="0.2">
      <c r="D35" s="38" t="s">
        <v>114</v>
      </c>
      <c r="F35" s="39">
        <v>40</v>
      </c>
      <c r="G35" s="40"/>
      <c r="H35" s="40"/>
      <c r="I35" s="40"/>
      <c r="J35" s="39">
        <v>53</v>
      </c>
      <c r="K35" s="39">
        <v>2</v>
      </c>
      <c r="L35" s="39">
        <v>2</v>
      </c>
      <c r="M35" s="40"/>
      <c r="N35" s="39">
        <v>57</v>
      </c>
      <c r="O35" s="40"/>
      <c r="P35" s="40"/>
      <c r="Q35" s="40"/>
      <c r="R35" s="39">
        <v>27</v>
      </c>
      <c r="S35" s="39">
        <v>1</v>
      </c>
      <c r="T35" s="39">
        <v>0</v>
      </c>
      <c r="U35" s="39">
        <v>0</v>
      </c>
      <c r="V35" s="39">
        <v>4</v>
      </c>
      <c r="W35" s="39">
        <v>0</v>
      </c>
      <c r="X35" s="39">
        <v>0</v>
      </c>
      <c r="Y35" s="39">
        <v>7</v>
      </c>
      <c r="Z35" s="39">
        <v>4</v>
      </c>
      <c r="AA35" s="40"/>
      <c r="AB35" s="39">
        <v>43</v>
      </c>
      <c r="AC35" s="40"/>
      <c r="AD35" s="40"/>
      <c r="AE35" s="40"/>
      <c r="AF35" s="39">
        <v>20</v>
      </c>
      <c r="AG35" s="39">
        <v>5</v>
      </c>
      <c r="AH35" s="40"/>
      <c r="AI35" s="39">
        <v>13</v>
      </c>
      <c r="AJ35" s="39">
        <v>0</v>
      </c>
      <c r="AK35" s="40"/>
      <c r="AL35" s="40"/>
      <c r="AM35" s="40"/>
      <c r="AN35" s="39">
        <v>0</v>
      </c>
      <c r="AO35" s="40"/>
      <c r="AP35" s="40"/>
      <c r="AQ35" s="40"/>
      <c r="AR35" s="39">
        <v>0</v>
      </c>
      <c r="AS35" s="40"/>
      <c r="AT35" s="39">
        <v>42</v>
      </c>
    </row>
    <row r="36" spans="4:46" ht="20.100000000000001" customHeight="1" x14ac:dyDescent="0.2">
      <c r="D36" s="2" t="s">
        <v>115</v>
      </c>
      <c r="F36" s="37">
        <v>35</v>
      </c>
      <c r="G36" s="37"/>
      <c r="H36" s="37"/>
      <c r="I36" s="37"/>
      <c r="J36" s="37">
        <v>118</v>
      </c>
      <c r="K36" s="37">
        <v>4</v>
      </c>
      <c r="L36" s="37">
        <v>7</v>
      </c>
      <c r="M36" s="37"/>
      <c r="N36" s="37">
        <v>129</v>
      </c>
      <c r="O36" s="37"/>
      <c r="P36" s="37"/>
      <c r="Q36" s="37"/>
      <c r="R36" s="37">
        <v>53</v>
      </c>
      <c r="S36" s="37">
        <v>10</v>
      </c>
      <c r="T36" s="37">
        <v>1</v>
      </c>
      <c r="U36" s="37">
        <v>0</v>
      </c>
      <c r="V36" s="37">
        <v>2</v>
      </c>
      <c r="W36" s="37">
        <v>0</v>
      </c>
      <c r="X36" s="37">
        <v>4</v>
      </c>
      <c r="Y36" s="37">
        <v>38</v>
      </c>
      <c r="Z36" s="37">
        <v>9</v>
      </c>
      <c r="AA36" s="37"/>
      <c r="AB36" s="37">
        <v>117</v>
      </c>
      <c r="AC36" s="37"/>
      <c r="AD36" s="37"/>
      <c r="AE36" s="37"/>
      <c r="AF36" s="37">
        <v>24</v>
      </c>
      <c r="AG36" s="37">
        <v>18</v>
      </c>
      <c r="AH36" s="37"/>
      <c r="AI36" s="37">
        <v>24</v>
      </c>
      <c r="AJ36" s="37">
        <v>4</v>
      </c>
      <c r="AK36" s="37"/>
      <c r="AL36" s="37"/>
      <c r="AM36" s="37"/>
      <c r="AN36" s="37">
        <v>41</v>
      </c>
      <c r="AO36" s="37"/>
      <c r="AP36" s="37"/>
      <c r="AQ36" s="37"/>
      <c r="AR36" s="37">
        <v>8</v>
      </c>
      <c r="AS36" s="37"/>
      <c r="AT36" s="37">
        <v>0</v>
      </c>
    </row>
    <row r="37" spans="4:46" ht="20.100000000000001" customHeight="1" x14ac:dyDescent="0.2">
      <c r="D37" s="38" t="s">
        <v>116</v>
      </c>
      <c r="F37" s="39">
        <v>58</v>
      </c>
      <c r="G37" s="40"/>
      <c r="H37" s="40"/>
      <c r="I37" s="40"/>
      <c r="J37" s="39">
        <v>124</v>
      </c>
      <c r="K37" s="39">
        <v>1</v>
      </c>
      <c r="L37" s="39">
        <v>9</v>
      </c>
      <c r="M37" s="40"/>
      <c r="N37" s="39">
        <v>134</v>
      </c>
      <c r="O37" s="40"/>
      <c r="P37" s="40"/>
      <c r="Q37" s="40"/>
      <c r="R37" s="39">
        <v>58</v>
      </c>
      <c r="S37" s="39">
        <v>8</v>
      </c>
      <c r="T37" s="39">
        <v>2</v>
      </c>
      <c r="U37" s="39">
        <v>0</v>
      </c>
      <c r="V37" s="39">
        <v>3</v>
      </c>
      <c r="W37" s="39">
        <v>0</v>
      </c>
      <c r="X37" s="39">
        <v>2</v>
      </c>
      <c r="Y37" s="39">
        <v>18</v>
      </c>
      <c r="Z37" s="39">
        <v>5</v>
      </c>
      <c r="AA37" s="40"/>
      <c r="AB37" s="39">
        <v>96</v>
      </c>
      <c r="AC37" s="40"/>
      <c r="AD37" s="40"/>
      <c r="AE37" s="40"/>
      <c r="AF37" s="39">
        <v>50</v>
      </c>
      <c r="AG37" s="39">
        <v>17</v>
      </c>
      <c r="AH37" s="40"/>
      <c r="AI37" s="39">
        <v>22</v>
      </c>
      <c r="AJ37" s="39">
        <v>5</v>
      </c>
      <c r="AK37" s="40"/>
      <c r="AL37" s="40"/>
      <c r="AM37" s="40"/>
      <c r="AN37" s="39">
        <v>65</v>
      </c>
      <c r="AO37" s="40"/>
      <c r="AP37" s="40"/>
      <c r="AQ37" s="40"/>
      <c r="AR37" s="39">
        <v>9</v>
      </c>
      <c r="AS37" s="40"/>
      <c r="AT37" s="39">
        <v>0</v>
      </c>
    </row>
    <row r="38" spans="4:46" ht="20.100000000000001" customHeight="1" x14ac:dyDescent="0.2">
      <c r="D38" s="2" t="s">
        <v>117</v>
      </c>
      <c r="F38" s="37">
        <v>21</v>
      </c>
      <c r="G38" s="37"/>
      <c r="H38" s="37"/>
      <c r="I38" s="37"/>
      <c r="J38" s="37">
        <v>216</v>
      </c>
      <c r="K38" s="37">
        <v>2</v>
      </c>
      <c r="L38" s="37">
        <v>9</v>
      </c>
      <c r="M38" s="37"/>
      <c r="N38" s="37">
        <v>227</v>
      </c>
      <c r="O38" s="37"/>
      <c r="P38" s="37"/>
      <c r="Q38" s="37"/>
      <c r="R38" s="37">
        <v>58</v>
      </c>
      <c r="S38" s="37">
        <v>1</v>
      </c>
      <c r="T38" s="37">
        <v>0</v>
      </c>
      <c r="U38" s="37">
        <v>1</v>
      </c>
      <c r="V38" s="37">
        <v>4</v>
      </c>
      <c r="W38" s="37">
        <v>2</v>
      </c>
      <c r="X38" s="37">
        <v>1</v>
      </c>
      <c r="Y38" s="37">
        <v>32</v>
      </c>
      <c r="Z38" s="37">
        <v>55</v>
      </c>
      <c r="AA38" s="37"/>
      <c r="AB38" s="37">
        <v>154</v>
      </c>
      <c r="AC38" s="37"/>
      <c r="AD38" s="37"/>
      <c r="AE38" s="37"/>
      <c r="AF38" s="37">
        <v>53</v>
      </c>
      <c r="AG38" s="37">
        <v>40</v>
      </c>
      <c r="AH38" s="37"/>
      <c r="AI38" s="37">
        <v>24</v>
      </c>
      <c r="AJ38" s="37">
        <v>13</v>
      </c>
      <c r="AK38" s="37"/>
      <c r="AL38" s="37"/>
      <c r="AM38" s="37"/>
      <c r="AN38" s="37">
        <v>47</v>
      </c>
      <c r="AO38" s="37"/>
      <c r="AP38" s="37"/>
      <c r="AQ38" s="37"/>
      <c r="AR38" s="37">
        <v>9</v>
      </c>
      <c r="AS38" s="37"/>
      <c r="AT38" s="37">
        <v>0</v>
      </c>
    </row>
    <row r="39" spans="4:46" ht="20.100000000000001" customHeight="1" x14ac:dyDescent="0.2">
      <c r="D39" s="38" t="s">
        <v>105</v>
      </c>
      <c r="F39" s="39">
        <v>41</v>
      </c>
      <c r="G39" s="40"/>
      <c r="H39" s="40"/>
      <c r="I39" s="40"/>
      <c r="J39" s="39">
        <v>152</v>
      </c>
      <c r="K39" s="39">
        <v>0</v>
      </c>
      <c r="L39" s="39">
        <v>2</v>
      </c>
      <c r="M39" s="40"/>
      <c r="N39" s="39">
        <v>154</v>
      </c>
      <c r="O39" s="40"/>
      <c r="P39" s="40"/>
      <c r="Q39" s="40"/>
      <c r="R39" s="39">
        <v>50</v>
      </c>
      <c r="S39" s="39">
        <v>0</v>
      </c>
      <c r="T39" s="39">
        <v>2</v>
      </c>
      <c r="U39" s="39">
        <v>0</v>
      </c>
      <c r="V39" s="39">
        <v>3</v>
      </c>
      <c r="W39" s="39">
        <v>0</v>
      </c>
      <c r="X39" s="39">
        <v>0</v>
      </c>
      <c r="Y39" s="39">
        <v>57</v>
      </c>
      <c r="Z39" s="39">
        <v>1</v>
      </c>
      <c r="AA39" s="40"/>
      <c r="AB39" s="39">
        <v>113</v>
      </c>
      <c r="AC39" s="40"/>
      <c r="AD39" s="40"/>
      <c r="AE39" s="40"/>
      <c r="AF39" s="39">
        <v>31</v>
      </c>
      <c r="AG39" s="39">
        <v>13</v>
      </c>
      <c r="AH39" s="40"/>
      <c r="AI39" s="39">
        <v>18</v>
      </c>
      <c r="AJ39" s="39">
        <v>5</v>
      </c>
      <c r="AK39" s="40"/>
      <c r="AL39" s="40"/>
      <c r="AM39" s="40"/>
      <c r="AN39" s="39">
        <v>61</v>
      </c>
      <c r="AO39" s="40"/>
      <c r="AP39" s="40"/>
      <c r="AQ39" s="40"/>
      <c r="AR39" s="39">
        <v>0</v>
      </c>
      <c r="AS39" s="40"/>
      <c r="AT39" s="39">
        <v>0</v>
      </c>
    </row>
    <row r="40" spans="4:46" ht="20.100000000000001" customHeight="1" x14ac:dyDescent="0.2">
      <c r="D40" s="2" t="s">
        <v>106</v>
      </c>
      <c r="F40" s="37">
        <v>38</v>
      </c>
      <c r="G40" s="37"/>
      <c r="H40" s="37"/>
      <c r="I40" s="37"/>
      <c r="J40" s="37">
        <v>135</v>
      </c>
      <c r="K40" s="37">
        <v>2</v>
      </c>
      <c r="L40" s="37">
        <v>6</v>
      </c>
      <c r="M40" s="37"/>
      <c r="N40" s="37">
        <v>143</v>
      </c>
      <c r="O40" s="37"/>
      <c r="P40" s="37"/>
      <c r="Q40" s="37"/>
      <c r="R40" s="37">
        <v>65</v>
      </c>
      <c r="S40" s="37">
        <v>5</v>
      </c>
      <c r="T40" s="37">
        <v>2</v>
      </c>
      <c r="U40" s="37">
        <v>0</v>
      </c>
      <c r="V40" s="37">
        <v>0</v>
      </c>
      <c r="W40" s="37">
        <v>0</v>
      </c>
      <c r="X40" s="37">
        <v>5</v>
      </c>
      <c r="Y40" s="37">
        <v>28</v>
      </c>
      <c r="Z40" s="37">
        <v>1</v>
      </c>
      <c r="AA40" s="37"/>
      <c r="AB40" s="37">
        <v>106</v>
      </c>
      <c r="AC40" s="37"/>
      <c r="AD40" s="37"/>
      <c r="AE40" s="37"/>
      <c r="AF40" s="37">
        <v>43</v>
      </c>
      <c r="AG40" s="37">
        <v>16</v>
      </c>
      <c r="AH40" s="37"/>
      <c r="AI40" s="37">
        <v>28</v>
      </c>
      <c r="AJ40" s="37">
        <v>6</v>
      </c>
      <c r="AK40" s="37"/>
      <c r="AL40" s="37"/>
      <c r="AM40" s="37"/>
      <c r="AN40" s="37">
        <v>57</v>
      </c>
      <c r="AO40" s="37"/>
      <c r="AP40" s="37"/>
      <c r="AQ40" s="37"/>
      <c r="AR40" s="37">
        <v>7</v>
      </c>
      <c r="AS40" s="37"/>
      <c r="AT40" s="37">
        <v>0</v>
      </c>
    </row>
    <row r="41" spans="4:46" ht="20.100000000000001" customHeight="1" x14ac:dyDescent="0.2">
      <c r="D41" s="38" t="s">
        <v>118</v>
      </c>
      <c r="F41" s="39">
        <v>43</v>
      </c>
      <c r="G41" s="40"/>
      <c r="H41" s="40"/>
      <c r="I41" s="40"/>
      <c r="J41" s="39">
        <v>96</v>
      </c>
      <c r="K41" s="39">
        <v>29</v>
      </c>
      <c r="L41" s="39">
        <v>8</v>
      </c>
      <c r="M41" s="40"/>
      <c r="N41" s="39">
        <v>133</v>
      </c>
      <c r="O41" s="40"/>
      <c r="P41" s="40"/>
      <c r="Q41" s="40"/>
      <c r="R41" s="39">
        <v>54</v>
      </c>
      <c r="S41" s="39">
        <v>3</v>
      </c>
      <c r="T41" s="39">
        <v>2</v>
      </c>
      <c r="U41" s="39">
        <v>1</v>
      </c>
      <c r="V41" s="39">
        <v>7</v>
      </c>
      <c r="W41" s="39">
        <v>0</v>
      </c>
      <c r="X41" s="39">
        <v>1</v>
      </c>
      <c r="Y41" s="39">
        <v>38</v>
      </c>
      <c r="Z41" s="39">
        <v>12</v>
      </c>
      <c r="AA41" s="40"/>
      <c r="AB41" s="39">
        <v>118</v>
      </c>
      <c r="AC41" s="40"/>
      <c r="AD41" s="40"/>
      <c r="AE41" s="40"/>
      <c r="AF41" s="39">
        <v>28</v>
      </c>
      <c r="AG41" s="39">
        <v>20</v>
      </c>
      <c r="AH41" s="40"/>
      <c r="AI41" s="39">
        <v>29</v>
      </c>
      <c r="AJ41" s="39">
        <v>10</v>
      </c>
      <c r="AK41" s="40"/>
      <c r="AL41" s="40"/>
      <c r="AM41" s="40"/>
      <c r="AN41" s="39">
        <v>56</v>
      </c>
      <c r="AO41" s="40"/>
      <c r="AP41" s="40"/>
      <c r="AQ41" s="40"/>
      <c r="AR41" s="39">
        <v>7</v>
      </c>
      <c r="AS41" s="40"/>
      <c r="AT41" s="39">
        <v>0</v>
      </c>
    </row>
    <row r="42" spans="4:46" ht="20.100000000000001" customHeight="1" x14ac:dyDescent="0.2">
      <c r="D42" s="2" t="s">
        <v>108</v>
      </c>
      <c r="F42" s="37">
        <v>47</v>
      </c>
      <c r="G42" s="37"/>
      <c r="H42" s="37"/>
      <c r="I42" s="37"/>
      <c r="J42" s="37">
        <v>153</v>
      </c>
      <c r="K42" s="37">
        <v>3</v>
      </c>
      <c r="L42" s="37">
        <v>6</v>
      </c>
      <c r="M42" s="37"/>
      <c r="N42" s="37">
        <v>162</v>
      </c>
      <c r="O42" s="37"/>
      <c r="P42" s="37"/>
      <c r="Q42" s="37"/>
      <c r="R42" s="37">
        <v>69</v>
      </c>
      <c r="S42" s="37">
        <v>5</v>
      </c>
      <c r="T42" s="37">
        <v>4</v>
      </c>
      <c r="U42" s="37">
        <v>0</v>
      </c>
      <c r="V42" s="37">
        <v>1</v>
      </c>
      <c r="W42" s="37">
        <v>0</v>
      </c>
      <c r="X42" s="37">
        <v>6</v>
      </c>
      <c r="Y42" s="37">
        <v>54</v>
      </c>
      <c r="Z42" s="37">
        <v>16</v>
      </c>
      <c r="AA42" s="37"/>
      <c r="AB42" s="37">
        <v>155</v>
      </c>
      <c r="AC42" s="37"/>
      <c r="AD42" s="37"/>
      <c r="AE42" s="37"/>
      <c r="AF42" s="37">
        <v>24</v>
      </c>
      <c r="AG42" s="37">
        <v>16</v>
      </c>
      <c r="AH42" s="37"/>
      <c r="AI42" s="37">
        <v>15</v>
      </c>
      <c r="AJ42" s="37">
        <v>5</v>
      </c>
      <c r="AK42" s="37"/>
      <c r="AL42" s="37"/>
      <c r="AM42" s="37"/>
      <c r="AN42" s="37">
        <v>53</v>
      </c>
      <c r="AO42" s="37"/>
      <c r="AP42" s="37"/>
      <c r="AQ42" s="37"/>
      <c r="AR42" s="37">
        <v>19</v>
      </c>
      <c r="AS42" s="37"/>
      <c r="AT42" s="37">
        <v>0</v>
      </c>
    </row>
    <row r="43" spans="4:46" ht="20.100000000000001" customHeight="1" x14ac:dyDescent="0.2">
      <c r="D43" s="38" t="s">
        <v>109</v>
      </c>
      <c r="F43" s="39">
        <v>41</v>
      </c>
      <c r="G43" s="40"/>
      <c r="H43" s="40"/>
      <c r="I43" s="40"/>
      <c r="J43" s="39">
        <v>129</v>
      </c>
      <c r="K43" s="39">
        <v>4</v>
      </c>
      <c r="L43" s="39">
        <v>7</v>
      </c>
      <c r="M43" s="40"/>
      <c r="N43" s="39">
        <v>140</v>
      </c>
      <c r="O43" s="40"/>
      <c r="P43" s="40"/>
      <c r="Q43" s="40"/>
      <c r="R43" s="39">
        <v>61</v>
      </c>
      <c r="S43" s="39">
        <v>1</v>
      </c>
      <c r="T43" s="39">
        <v>7</v>
      </c>
      <c r="U43" s="39">
        <v>0</v>
      </c>
      <c r="V43" s="39">
        <v>0</v>
      </c>
      <c r="W43" s="39">
        <v>0</v>
      </c>
      <c r="X43" s="39">
        <v>1</v>
      </c>
      <c r="Y43" s="39">
        <v>37</v>
      </c>
      <c r="Z43" s="39">
        <v>0</v>
      </c>
      <c r="AA43" s="40"/>
      <c r="AB43" s="39">
        <v>107</v>
      </c>
      <c r="AC43" s="40"/>
      <c r="AD43" s="40"/>
      <c r="AE43" s="40"/>
      <c r="AF43" s="39">
        <v>37</v>
      </c>
      <c r="AG43" s="39">
        <v>28</v>
      </c>
      <c r="AH43" s="40"/>
      <c r="AI43" s="39">
        <v>30</v>
      </c>
      <c r="AJ43" s="39">
        <v>7</v>
      </c>
      <c r="AK43" s="40"/>
      <c r="AL43" s="40"/>
      <c r="AM43" s="40"/>
      <c r="AN43" s="39">
        <v>56</v>
      </c>
      <c r="AO43" s="40"/>
      <c r="AP43" s="40"/>
      <c r="AQ43" s="40"/>
      <c r="AR43" s="39">
        <v>10</v>
      </c>
      <c r="AS43" s="40"/>
      <c r="AT43" s="39">
        <v>0</v>
      </c>
    </row>
    <row r="44" spans="4:46" ht="20.100000000000001" customHeight="1" x14ac:dyDescent="0.2">
      <c r="D44" s="2" t="s">
        <v>110</v>
      </c>
      <c r="F44" s="37">
        <v>40</v>
      </c>
      <c r="G44" s="37"/>
      <c r="H44" s="37"/>
      <c r="I44" s="37"/>
      <c r="J44" s="37">
        <v>139</v>
      </c>
      <c r="K44" s="37">
        <v>2</v>
      </c>
      <c r="L44" s="37">
        <v>9</v>
      </c>
      <c r="M44" s="37"/>
      <c r="N44" s="37">
        <v>150</v>
      </c>
      <c r="O44" s="37"/>
      <c r="P44" s="37"/>
      <c r="Q44" s="37"/>
      <c r="R44" s="37">
        <v>71</v>
      </c>
      <c r="S44" s="37">
        <v>3</v>
      </c>
      <c r="T44" s="37">
        <v>2</v>
      </c>
      <c r="U44" s="37">
        <v>1</v>
      </c>
      <c r="V44" s="37">
        <v>7</v>
      </c>
      <c r="W44" s="37">
        <v>0</v>
      </c>
      <c r="X44" s="37">
        <v>0</v>
      </c>
      <c r="Y44" s="37">
        <v>17</v>
      </c>
      <c r="Z44" s="37">
        <v>4</v>
      </c>
      <c r="AA44" s="37"/>
      <c r="AB44" s="37">
        <v>105</v>
      </c>
      <c r="AC44" s="37"/>
      <c r="AD44" s="37"/>
      <c r="AE44" s="37"/>
      <c r="AF44" s="37">
        <v>58</v>
      </c>
      <c r="AG44" s="37">
        <v>24</v>
      </c>
      <c r="AH44" s="37"/>
      <c r="AI44" s="37">
        <v>35</v>
      </c>
      <c r="AJ44" s="37">
        <v>13</v>
      </c>
      <c r="AK44" s="37"/>
      <c r="AL44" s="37"/>
      <c r="AM44" s="37"/>
      <c r="AN44" s="37">
        <v>55</v>
      </c>
      <c r="AO44" s="37"/>
      <c r="AP44" s="37"/>
      <c r="AQ44" s="37"/>
      <c r="AR44" s="37">
        <v>4</v>
      </c>
      <c r="AS44" s="37"/>
      <c r="AT44" s="37">
        <v>0</v>
      </c>
    </row>
    <row r="45" spans="4:46" ht="20.100000000000001" customHeight="1" x14ac:dyDescent="0.2">
      <c r="D45" s="38" t="s">
        <v>111</v>
      </c>
      <c r="F45" s="39">
        <v>44</v>
      </c>
      <c r="G45" s="40"/>
      <c r="H45" s="40"/>
      <c r="I45" s="40"/>
      <c r="J45" s="39">
        <v>488</v>
      </c>
      <c r="K45" s="39">
        <v>0</v>
      </c>
      <c r="L45" s="39">
        <v>8</v>
      </c>
      <c r="M45" s="40"/>
      <c r="N45" s="39">
        <v>496</v>
      </c>
      <c r="O45" s="40"/>
      <c r="P45" s="40"/>
      <c r="Q45" s="40"/>
      <c r="R45" s="39">
        <v>71</v>
      </c>
      <c r="S45" s="39">
        <v>5</v>
      </c>
      <c r="T45" s="39">
        <v>2</v>
      </c>
      <c r="U45" s="39">
        <v>0</v>
      </c>
      <c r="V45" s="39">
        <v>4</v>
      </c>
      <c r="W45" s="39">
        <v>1</v>
      </c>
      <c r="X45" s="39">
        <v>2</v>
      </c>
      <c r="Y45" s="39">
        <v>37</v>
      </c>
      <c r="Z45" s="39">
        <v>313</v>
      </c>
      <c r="AA45" s="40"/>
      <c r="AB45" s="39">
        <v>435</v>
      </c>
      <c r="AC45" s="40"/>
      <c r="AD45" s="40"/>
      <c r="AE45" s="40"/>
      <c r="AF45" s="39">
        <v>58</v>
      </c>
      <c r="AG45" s="39">
        <v>18</v>
      </c>
      <c r="AH45" s="40"/>
      <c r="AI45" s="39">
        <v>24</v>
      </c>
      <c r="AJ45" s="39">
        <v>3</v>
      </c>
      <c r="AK45" s="40"/>
      <c r="AL45" s="40"/>
      <c r="AM45" s="40"/>
      <c r="AN45" s="39">
        <v>56</v>
      </c>
      <c r="AO45" s="40"/>
      <c r="AP45" s="40"/>
      <c r="AQ45" s="40"/>
      <c r="AR45" s="39">
        <v>0</v>
      </c>
      <c r="AS45" s="40"/>
      <c r="AT45" s="39">
        <v>0</v>
      </c>
    </row>
    <row r="46" spans="4:46" ht="20.100000000000001" customHeight="1" x14ac:dyDescent="0.2">
      <c r="D46" s="2" t="s">
        <v>119</v>
      </c>
      <c r="F46" s="37">
        <v>32</v>
      </c>
      <c r="G46" s="37"/>
      <c r="H46" s="37"/>
      <c r="I46" s="37"/>
      <c r="J46" s="37">
        <v>69</v>
      </c>
      <c r="K46" s="37">
        <v>1</v>
      </c>
      <c r="L46" s="37">
        <v>6</v>
      </c>
      <c r="M46" s="37"/>
      <c r="N46" s="37">
        <v>76</v>
      </c>
      <c r="O46" s="37"/>
      <c r="P46" s="37"/>
      <c r="Q46" s="37"/>
      <c r="R46" s="37">
        <v>41</v>
      </c>
      <c r="S46" s="37">
        <v>3</v>
      </c>
      <c r="T46" s="37">
        <v>0</v>
      </c>
      <c r="U46" s="37">
        <v>0</v>
      </c>
      <c r="V46" s="37">
        <v>3</v>
      </c>
      <c r="W46" s="37">
        <v>0</v>
      </c>
      <c r="X46" s="37">
        <v>0</v>
      </c>
      <c r="Y46" s="37">
        <v>20</v>
      </c>
      <c r="Z46" s="37">
        <v>7</v>
      </c>
      <c r="AA46" s="37"/>
      <c r="AB46" s="37">
        <v>74</v>
      </c>
      <c r="AC46" s="37"/>
      <c r="AD46" s="37"/>
      <c r="AE46" s="37"/>
      <c r="AF46" s="37">
        <v>14</v>
      </c>
      <c r="AG46" s="37">
        <v>6</v>
      </c>
      <c r="AH46" s="37"/>
      <c r="AI46" s="37">
        <v>16</v>
      </c>
      <c r="AJ46" s="37">
        <v>7</v>
      </c>
      <c r="AK46" s="37"/>
      <c r="AL46" s="37"/>
      <c r="AM46" s="37"/>
      <c r="AN46" s="37">
        <v>0</v>
      </c>
      <c r="AO46" s="37"/>
      <c r="AP46" s="37"/>
      <c r="AQ46" s="37"/>
      <c r="AR46" s="37">
        <v>0</v>
      </c>
      <c r="AS46" s="37"/>
      <c r="AT46" s="37">
        <v>37</v>
      </c>
    </row>
    <row r="47" spans="4:46" ht="20.100000000000001" customHeight="1" x14ac:dyDescent="0.2">
      <c r="D47" s="38" t="s">
        <v>120</v>
      </c>
      <c r="F47" s="39">
        <v>48</v>
      </c>
      <c r="G47" s="40"/>
      <c r="H47" s="40"/>
      <c r="I47" s="40"/>
      <c r="J47" s="39">
        <v>194</v>
      </c>
      <c r="K47" s="39">
        <v>3</v>
      </c>
      <c r="L47" s="39">
        <v>11</v>
      </c>
      <c r="M47" s="40"/>
      <c r="N47" s="39">
        <v>208</v>
      </c>
      <c r="O47" s="40"/>
      <c r="P47" s="40"/>
      <c r="Q47" s="40"/>
      <c r="R47" s="39">
        <v>81</v>
      </c>
      <c r="S47" s="39">
        <v>2</v>
      </c>
      <c r="T47" s="39">
        <v>3</v>
      </c>
      <c r="U47" s="39">
        <v>1</v>
      </c>
      <c r="V47" s="39">
        <v>5</v>
      </c>
      <c r="W47" s="39">
        <v>0</v>
      </c>
      <c r="X47" s="39">
        <v>0</v>
      </c>
      <c r="Y47" s="39">
        <v>12</v>
      </c>
      <c r="Z47" s="39">
        <v>4</v>
      </c>
      <c r="AA47" s="40"/>
      <c r="AB47" s="39">
        <v>108</v>
      </c>
      <c r="AC47" s="40"/>
      <c r="AD47" s="40"/>
      <c r="AE47" s="40"/>
      <c r="AF47" s="39">
        <v>112</v>
      </c>
      <c r="AG47" s="39">
        <v>15</v>
      </c>
      <c r="AH47" s="40"/>
      <c r="AI47" s="39">
        <v>47</v>
      </c>
      <c r="AJ47" s="39">
        <v>0</v>
      </c>
      <c r="AK47" s="40"/>
      <c r="AL47" s="40"/>
      <c r="AM47" s="40"/>
      <c r="AN47" s="39">
        <v>68</v>
      </c>
      <c r="AO47" s="40"/>
      <c r="AP47" s="40"/>
      <c r="AQ47" s="40"/>
      <c r="AR47" s="39">
        <v>0</v>
      </c>
      <c r="AS47" s="40"/>
      <c r="AT47" s="39">
        <v>0</v>
      </c>
    </row>
    <row r="48" spans="4:46" ht="20.100000000000001" customHeight="1" x14ac:dyDescent="0.2">
      <c r="D48" s="2" t="s">
        <v>368</v>
      </c>
      <c r="F48" s="37">
        <v>40</v>
      </c>
      <c r="G48" s="37"/>
      <c r="H48" s="37"/>
      <c r="I48" s="37"/>
      <c r="J48" s="37">
        <v>72</v>
      </c>
      <c r="K48" s="37">
        <v>2</v>
      </c>
      <c r="L48" s="37">
        <v>3</v>
      </c>
      <c r="M48" s="37"/>
      <c r="N48" s="37">
        <v>77</v>
      </c>
      <c r="O48" s="37"/>
      <c r="P48" s="37"/>
      <c r="Q48" s="37"/>
      <c r="R48" s="37">
        <v>30</v>
      </c>
      <c r="S48" s="37">
        <v>2</v>
      </c>
      <c r="T48" s="37">
        <v>1</v>
      </c>
      <c r="U48" s="37">
        <v>0</v>
      </c>
      <c r="V48" s="37">
        <v>1</v>
      </c>
      <c r="W48" s="37">
        <v>13</v>
      </c>
      <c r="X48" s="37">
        <v>1</v>
      </c>
      <c r="Y48" s="37">
        <v>15</v>
      </c>
      <c r="Z48" s="37">
        <v>1</v>
      </c>
      <c r="AA48" s="37"/>
      <c r="AB48" s="37">
        <v>64</v>
      </c>
      <c r="AC48" s="37"/>
      <c r="AD48" s="37"/>
      <c r="AE48" s="37"/>
      <c r="AF48" s="37">
        <v>15</v>
      </c>
      <c r="AG48" s="37">
        <v>10</v>
      </c>
      <c r="AH48" s="37"/>
      <c r="AI48" s="37">
        <v>14</v>
      </c>
      <c r="AJ48" s="37">
        <v>3</v>
      </c>
      <c r="AK48" s="37"/>
      <c r="AL48" s="37"/>
      <c r="AM48" s="37"/>
      <c r="AN48" s="37">
        <v>0</v>
      </c>
      <c r="AO48" s="37"/>
      <c r="AP48" s="37"/>
      <c r="AQ48" s="37"/>
      <c r="AR48" s="37">
        <v>0</v>
      </c>
      <c r="AS48" s="37"/>
      <c r="AT48" s="37">
        <v>45</v>
      </c>
    </row>
    <row r="49" spans="1:46" ht="20.100000000000001" customHeight="1" x14ac:dyDescent="0.2">
      <c r="D49" s="38" t="s">
        <v>121</v>
      </c>
      <c r="F49" s="39">
        <v>32</v>
      </c>
      <c r="G49" s="40"/>
      <c r="H49" s="40"/>
      <c r="I49" s="40"/>
      <c r="J49" s="39">
        <v>146</v>
      </c>
      <c r="K49" s="39">
        <v>2</v>
      </c>
      <c r="L49" s="39">
        <v>4</v>
      </c>
      <c r="M49" s="40"/>
      <c r="N49" s="39">
        <v>152</v>
      </c>
      <c r="O49" s="40"/>
      <c r="P49" s="40"/>
      <c r="Q49" s="40"/>
      <c r="R49" s="39">
        <v>68</v>
      </c>
      <c r="S49" s="39">
        <v>4</v>
      </c>
      <c r="T49" s="39">
        <v>2</v>
      </c>
      <c r="U49" s="39">
        <v>1</v>
      </c>
      <c r="V49" s="39">
        <v>3</v>
      </c>
      <c r="W49" s="39">
        <v>0</v>
      </c>
      <c r="X49" s="39">
        <v>0</v>
      </c>
      <c r="Y49" s="39">
        <v>32</v>
      </c>
      <c r="Z49" s="39">
        <v>0</v>
      </c>
      <c r="AA49" s="40"/>
      <c r="AB49" s="39">
        <v>110</v>
      </c>
      <c r="AC49" s="40"/>
      <c r="AD49" s="40"/>
      <c r="AE49" s="40"/>
      <c r="AF49" s="39">
        <v>54</v>
      </c>
      <c r="AG49" s="39">
        <v>12</v>
      </c>
      <c r="AH49" s="40"/>
      <c r="AI49" s="39">
        <v>46</v>
      </c>
      <c r="AJ49" s="39">
        <v>1</v>
      </c>
      <c r="AK49" s="40"/>
      <c r="AL49" s="40"/>
      <c r="AM49" s="40"/>
      <c r="AN49" s="39">
        <v>63</v>
      </c>
      <c r="AO49" s="40"/>
      <c r="AP49" s="40"/>
      <c r="AQ49" s="40"/>
      <c r="AR49" s="39">
        <v>8</v>
      </c>
      <c r="AS49" s="40"/>
      <c r="AT49" s="39">
        <v>0</v>
      </c>
    </row>
    <row r="50" spans="1:46"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spans="1:46" s="1" customFormat="1" ht="20.100000000000001" customHeight="1" x14ac:dyDescent="0.2">
      <c r="A51" s="3"/>
      <c r="B51" s="6"/>
      <c r="C51" s="42" t="s">
        <v>122</v>
      </c>
      <c r="D51" s="42"/>
      <c r="E51" s="5"/>
      <c r="F51" s="44">
        <v>730</v>
      </c>
      <c r="G51" s="45"/>
      <c r="H51" s="45"/>
      <c r="I51" s="45"/>
      <c r="J51" s="44">
        <v>2714</v>
      </c>
      <c r="K51" s="44">
        <v>73</v>
      </c>
      <c r="L51" s="44">
        <v>138</v>
      </c>
      <c r="M51" s="45"/>
      <c r="N51" s="44">
        <v>2925</v>
      </c>
      <c r="O51" s="45"/>
      <c r="P51" s="45"/>
      <c r="Q51" s="45"/>
      <c r="R51" s="44">
        <v>1060</v>
      </c>
      <c r="S51" s="44">
        <v>57</v>
      </c>
      <c r="T51" s="44">
        <v>43</v>
      </c>
      <c r="U51" s="44">
        <v>5</v>
      </c>
      <c r="V51" s="44">
        <v>71</v>
      </c>
      <c r="W51" s="44">
        <v>18</v>
      </c>
      <c r="X51" s="44">
        <v>25</v>
      </c>
      <c r="Y51" s="44">
        <v>548</v>
      </c>
      <c r="Z51" s="44">
        <v>442</v>
      </c>
      <c r="AA51" s="45"/>
      <c r="AB51" s="44">
        <v>2269</v>
      </c>
      <c r="AC51" s="45"/>
      <c r="AD51" s="45"/>
      <c r="AE51" s="45"/>
      <c r="AF51" s="44">
        <v>759</v>
      </c>
      <c r="AG51" s="44">
        <v>306</v>
      </c>
      <c r="AH51" s="45"/>
      <c r="AI51" s="44">
        <v>499</v>
      </c>
      <c r="AJ51" s="44">
        <v>94</v>
      </c>
      <c r="AK51" s="45"/>
      <c r="AL51" s="45"/>
      <c r="AM51" s="45"/>
      <c r="AN51" s="44">
        <v>898</v>
      </c>
      <c r="AO51" s="45"/>
      <c r="AP51" s="45"/>
      <c r="AQ51" s="45"/>
      <c r="AR51" s="44">
        <v>108</v>
      </c>
      <c r="AS51" s="45"/>
      <c r="AT51" s="44">
        <v>124</v>
      </c>
    </row>
    <row r="52" spans="1:46"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spans="1:46"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spans="1:46" ht="20.100000000000001" customHeight="1" x14ac:dyDescent="0.2">
      <c r="D54" s="2" t="s">
        <v>124</v>
      </c>
      <c r="F54" s="37">
        <v>0</v>
      </c>
      <c r="G54" s="37"/>
      <c r="H54" s="37"/>
      <c r="I54" s="37"/>
      <c r="J54" s="37">
        <v>0</v>
      </c>
      <c r="K54" s="37">
        <v>0</v>
      </c>
      <c r="L54" s="37">
        <v>0</v>
      </c>
      <c r="M54" s="37"/>
      <c r="N54" s="37">
        <v>0</v>
      </c>
      <c r="O54" s="37"/>
      <c r="P54" s="37"/>
      <c r="Q54" s="37"/>
      <c r="R54" s="37">
        <v>0</v>
      </c>
      <c r="S54" s="37">
        <v>0</v>
      </c>
      <c r="T54" s="37">
        <v>0</v>
      </c>
      <c r="U54" s="37">
        <v>0</v>
      </c>
      <c r="V54" s="37">
        <v>0</v>
      </c>
      <c r="W54" s="37">
        <v>0</v>
      </c>
      <c r="X54" s="37">
        <v>0</v>
      </c>
      <c r="Y54" s="37">
        <v>0</v>
      </c>
      <c r="Z54" s="37">
        <v>0</v>
      </c>
      <c r="AA54" s="37"/>
      <c r="AB54" s="37">
        <v>0</v>
      </c>
      <c r="AC54" s="37"/>
      <c r="AD54" s="37"/>
      <c r="AE54" s="37"/>
      <c r="AF54" s="37">
        <v>0</v>
      </c>
      <c r="AG54" s="37">
        <v>0</v>
      </c>
      <c r="AH54" s="37"/>
      <c r="AI54" s="37">
        <v>0</v>
      </c>
      <c r="AJ54" s="37">
        <v>0</v>
      </c>
      <c r="AK54" s="37"/>
      <c r="AL54" s="37"/>
      <c r="AM54" s="37"/>
      <c r="AN54" s="37">
        <v>0</v>
      </c>
      <c r="AO54" s="37"/>
      <c r="AP54" s="37"/>
      <c r="AQ54" s="37"/>
      <c r="AR54" s="37">
        <v>0</v>
      </c>
      <c r="AS54" s="37"/>
      <c r="AT54" s="37">
        <v>0</v>
      </c>
    </row>
    <row r="55" spans="1:46" ht="20.100000000000001" customHeight="1" x14ac:dyDescent="0.2">
      <c r="D55" s="38" t="s">
        <v>99</v>
      </c>
      <c r="F55" s="39">
        <v>0</v>
      </c>
      <c r="G55" s="40"/>
      <c r="H55" s="40"/>
      <c r="I55" s="40"/>
      <c r="J55" s="39">
        <v>0</v>
      </c>
      <c r="K55" s="39">
        <v>0</v>
      </c>
      <c r="L55" s="39">
        <v>0</v>
      </c>
      <c r="M55" s="40"/>
      <c r="N55" s="39">
        <v>0</v>
      </c>
      <c r="O55" s="40"/>
      <c r="P55" s="40"/>
      <c r="Q55" s="40"/>
      <c r="R55" s="39">
        <v>0</v>
      </c>
      <c r="S55" s="39">
        <v>0</v>
      </c>
      <c r="T55" s="39">
        <v>0</v>
      </c>
      <c r="U55" s="39">
        <v>0</v>
      </c>
      <c r="V55" s="39">
        <v>0</v>
      </c>
      <c r="W55" s="39">
        <v>0</v>
      </c>
      <c r="X55" s="39">
        <v>0</v>
      </c>
      <c r="Y55" s="39">
        <v>0</v>
      </c>
      <c r="Z55" s="39">
        <v>0</v>
      </c>
      <c r="AA55" s="40"/>
      <c r="AB55" s="39">
        <v>0</v>
      </c>
      <c r="AC55" s="40"/>
      <c r="AD55" s="40"/>
      <c r="AE55" s="40"/>
      <c r="AF55" s="39">
        <v>0</v>
      </c>
      <c r="AG55" s="39">
        <v>0</v>
      </c>
      <c r="AH55" s="40"/>
      <c r="AI55" s="39">
        <v>0</v>
      </c>
      <c r="AJ55" s="39">
        <v>0</v>
      </c>
      <c r="AK55" s="40"/>
      <c r="AL55" s="40"/>
      <c r="AM55" s="40"/>
      <c r="AN55" s="39">
        <v>0</v>
      </c>
      <c r="AO55" s="40"/>
      <c r="AP55" s="40"/>
      <c r="AQ55" s="40"/>
      <c r="AR55" s="39">
        <v>0</v>
      </c>
      <c r="AS55" s="40"/>
      <c r="AT55" s="39">
        <v>0</v>
      </c>
    </row>
    <row r="56" spans="1:46" ht="20.100000000000001" customHeight="1" x14ac:dyDescent="0.2">
      <c r="D56" s="2" t="s">
        <v>113</v>
      </c>
      <c r="F56" s="37">
        <v>0</v>
      </c>
      <c r="G56" s="37"/>
      <c r="H56" s="37"/>
      <c r="I56" s="37"/>
      <c r="J56" s="37">
        <v>0</v>
      </c>
      <c r="K56" s="37">
        <v>0</v>
      </c>
      <c r="L56" s="37">
        <v>0</v>
      </c>
      <c r="M56" s="37"/>
      <c r="N56" s="37">
        <v>0</v>
      </c>
      <c r="O56" s="37"/>
      <c r="P56" s="37"/>
      <c r="Q56" s="37"/>
      <c r="R56" s="37">
        <v>0</v>
      </c>
      <c r="S56" s="37">
        <v>0</v>
      </c>
      <c r="T56" s="37">
        <v>0</v>
      </c>
      <c r="U56" s="37">
        <v>0</v>
      </c>
      <c r="V56" s="37">
        <v>0</v>
      </c>
      <c r="W56" s="37">
        <v>0</v>
      </c>
      <c r="X56" s="37">
        <v>0</v>
      </c>
      <c r="Y56" s="37">
        <v>0</v>
      </c>
      <c r="Z56" s="37">
        <v>0</v>
      </c>
      <c r="AA56" s="37"/>
      <c r="AB56" s="37">
        <v>0</v>
      </c>
      <c r="AC56" s="37"/>
      <c r="AD56" s="37"/>
      <c r="AE56" s="37"/>
      <c r="AF56" s="37">
        <v>0</v>
      </c>
      <c r="AG56" s="37">
        <v>0</v>
      </c>
      <c r="AH56" s="37"/>
      <c r="AI56" s="37">
        <v>0</v>
      </c>
      <c r="AJ56" s="37">
        <v>0</v>
      </c>
      <c r="AK56" s="37"/>
      <c r="AL56" s="37"/>
      <c r="AM56" s="37"/>
      <c r="AN56" s="37">
        <v>0</v>
      </c>
      <c r="AO56" s="37"/>
      <c r="AP56" s="37"/>
      <c r="AQ56" s="37"/>
      <c r="AR56" s="37">
        <v>0</v>
      </c>
      <c r="AS56" s="37"/>
      <c r="AT56" s="37">
        <v>0</v>
      </c>
    </row>
    <row r="57" spans="1:46" ht="20.100000000000001" customHeight="1" x14ac:dyDescent="0.2">
      <c r="D57" s="38" t="s">
        <v>101</v>
      </c>
      <c r="F57" s="39">
        <v>0</v>
      </c>
      <c r="G57" s="40"/>
      <c r="H57" s="40"/>
      <c r="I57" s="40"/>
      <c r="J57" s="39">
        <v>0</v>
      </c>
      <c r="K57" s="39">
        <v>0</v>
      </c>
      <c r="L57" s="39">
        <v>0</v>
      </c>
      <c r="M57" s="40"/>
      <c r="N57" s="39">
        <v>0</v>
      </c>
      <c r="O57" s="40"/>
      <c r="P57" s="40"/>
      <c r="Q57" s="40"/>
      <c r="R57" s="39">
        <v>0</v>
      </c>
      <c r="S57" s="39">
        <v>0</v>
      </c>
      <c r="T57" s="39">
        <v>0</v>
      </c>
      <c r="U57" s="39">
        <v>0</v>
      </c>
      <c r="V57" s="39">
        <v>0</v>
      </c>
      <c r="W57" s="39">
        <v>0</v>
      </c>
      <c r="X57" s="39">
        <v>0</v>
      </c>
      <c r="Y57" s="39">
        <v>0</v>
      </c>
      <c r="Z57" s="39">
        <v>0</v>
      </c>
      <c r="AA57" s="40"/>
      <c r="AB57" s="39">
        <v>0</v>
      </c>
      <c r="AC57" s="40"/>
      <c r="AD57" s="40"/>
      <c r="AE57" s="40"/>
      <c r="AF57" s="39">
        <v>0</v>
      </c>
      <c r="AG57" s="39">
        <v>0</v>
      </c>
      <c r="AH57" s="40"/>
      <c r="AI57" s="39">
        <v>0</v>
      </c>
      <c r="AJ57" s="39">
        <v>0</v>
      </c>
      <c r="AK57" s="40"/>
      <c r="AL57" s="40"/>
      <c r="AM57" s="40"/>
      <c r="AN57" s="39">
        <v>0</v>
      </c>
      <c r="AO57" s="40"/>
      <c r="AP57" s="40"/>
      <c r="AQ57" s="40"/>
      <c r="AR57" s="39">
        <v>0</v>
      </c>
      <c r="AS57" s="40"/>
      <c r="AT57" s="39">
        <v>0</v>
      </c>
    </row>
    <row r="58" spans="1:46" ht="20.100000000000001" customHeight="1" x14ac:dyDescent="0.2">
      <c r="D58" s="2" t="s">
        <v>115</v>
      </c>
      <c r="F58" s="37">
        <v>0</v>
      </c>
      <c r="G58" s="37"/>
      <c r="H58" s="37"/>
      <c r="I58" s="37"/>
      <c r="J58" s="37">
        <v>0</v>
      </c>
      <c r="K58" s="37">
        <v>0</v>
      </c>
      <c r="L58" s="37">
        <v>0</v>
      </c>
      <c r="M58" s="37"/>
      <c r="N58" s="37">
        <v>0</v>
      </c>
      <c r="O58" s="37"/>
      <c r="P58" s="37"/>
      <c r="Q58" s="37"/>
      <c r="R58" s="37">
        <v>0</v>
      </c>
      <c r="S58" s="37">
        <v>0</v>
      </c>
      <c r="T58" s="37">
        <v>0</v>
      </c>
      <c r="U58" s="37">
        <v>0</v>
      </c>
      <c r="V58" s="37">
        <v>0</v>
      </c>
      <c r="W58" s="37">
        <v>0</v>
      </c>
      <c r="X58" s="37">
        <v>0</v>
      </c>
      <c r="Y58" s="37">
        <v>0</v>
      </c>
      <c r="Z58" s="37">
        <v>0</v>
      </c>
      <c r="AA58" s="37"/>
      <c r="AB58" s="37">
        <v>0</v>
      </c>
      <c r="AC58" s="37"/>
      <c r="AD58" s="37"/>
      <c r="AE58" s="37"/>
      <c r="AF58" s="37">
        <v>0</v>
      </c>
      <c r="AG58" s="37">
        <v>0</v>
      </c>
      <c r="AH58" s="37"/>
      <c r="AI58" s="37">
        <v>0</v>
      </c>
      <c r="AJ58" s="37">
        <v>0</v>
      </c>
      <c r="AK58" s="37"/>
      <c r="AL58" s="37"/>
      <c r="AM58" s="37"/>
      <c r="AN58" s="37">
        <v>0</v>
      </c>
      <c r="AO58" s="37"/>
      <c r="AP58" s="37"/>
      <c r="AQ58" s="37"/>
      <c r="AR58" s="37">
        <v>0</v>
      </c>
      <c r="AS58" s="37"/>
      <c r="AT58" s="37">
        <v>0</v>
      </c>
    </row>
    <row r="59" spans="1:46" ht="20.100000000000001" customHeight="1" x14ac:dyDescent="0.2">
      <c r="D59" s="38" t="s">
        <v>116</v>
      </c>
      <c r="F59" s="39">
        <v>0</v>
      </c>
      <c r="G59" s="40"/>
      <c r="H59" s="40"/>
      <c r="I59" s="40"/>
      <c r="J59" s="39">
        <v>0</v>
      </c>
      <c r="K59" s="39">
        <v>0</v>
      </c>
      <c r="L59" s="39">
        <v>0</v>
      </c>
      <c r="M59" s="40"/>
      <c r="N59" s="39">
        <v>0</v>
      </c>
      <c r="O59" s="40"/>
      <c r="P59" s="40"/>
      <c r="Q59" s="40"/>
      <c r="R59" s="39">
        <v>0</v>
      </c>
      <c r="S59" s="39">
        <v>0</v>
      </c>
      <c r="T59" s="39">
        <v>0</v>
      </c>
      <c r="U59" s="39">
        <v>0</v>
      </c>
      <c r="V59" s="39">
        <v>0</v>
      </c>
      <c r="W59" s="39">
        <v>0</v>
      </c>
      <c r="X59" s="39">
        <v>0</v>
      </c>
      <c r="Y59" s="39">
        <v>0</v>
      </c>
      <c r="Z59" s="39">
        <v>0</v>
      </c>
      <c r="AA59" s="40"/>
      <c r="AB59" s="39">
        <v>0</v>
      </c>
      <c r="AC59" s="40"/>
      <c r="AD59" s="40"/>
      <c r="AE59" s="40"/>
      <c r="AF59" s="39">
        <v>0</v>
      </c>
      <c r="AG59" s="39">
        <v>0</v>
      </c>
      <c r="AH59" s="40"/>
      <c r="AI59" s="39">
        <v>0</v>
      </c>
      <c r="AJ59" s="39">
        <v>0</v>
      </c>
      <c r="AK59" s="40"/>
      <c r="AL59" s="40"/>
      <c r="AM59" s="40"/>
      <c r="AN59" s="39">
        <v>0</v>
      </c>
      <c r="AO59" s="40"/>
      <c r="AP59" s="40"/>
      <c r="AQ59" s="40"/>
      <c r="AR59" s="39">
        <v>0</v>
      </c>
      <c r="AS59" s="40"/>
      <c r="AT59" s="39">
        <v>0</v>
      </c>
    </row>
    <row r="60" spans="1:46" ht="20.100000000000001" customHeight="1" x14ac:dyDescent="0.2">
      <c r="D60" s="2" t="s">
        <v>104</v>
      </c>
      <c r="F60" s="37">
        <v>0</v>
      </c>
      <c r="G60" s="37"/>
      <c r="H60" s="37"/>
      <c r="I60" s="37"/>
      <c r="J60" s="37">
        <v>0</v>
      </c>
      <c r="K60" s="37">
        <v>0</v>
      </c>
      <c r="L60" s="37">
        <v>0</v>
      </c>
      <c r="M60" s="37"/>
      <c r="N60" s="37">
        <v>0</v>
      </c>
      <c r="O60" s="37"/>
      <c r="P60" s="37"/>
      <c r="Q60" s="37"/>
      <c r="R60" s="37">
        <v>0</v>
      </c>
      <c r="S60" s="37">
        <v>0</v>
      </c>
      <c r="T60" s="37">
        <v>0</v>
      </c>
      <c r="U60" s="37">
        <v>0</v>
      </c>
      <c r="V60" s="37">
        <v>0</v>
      </c>
      <c r="W60" s="37">
        <v>0</v>
      </c>
      <c r="X60" s="37">
        <v>0</v>
      </c>
      <c r="Y60" s="37">
        <v>0</v>
      </c>
      <c r="Z60" s="37">
        <v>0</v>
      </c>
      <c r="AA60" s="37"/>
      <c r="AB60" s="37">
        <v>0</v>
      </c>
      <c r="AC60" s="37"/>
      <c r="AD60" s="37"/>
      <c r="AE60" s="37"/>
      <c r="AF60" s="37">
        <v>0</v>
      </c>
      <c r="AG60" s="37">
        <v>0</v>
      </c>
      <c r="AH60" s="37"/>
      <c r="AI60" s="37">
        <v>0</v>
      </c>
      <c r="AJ60" s="37">
        <v>0</v>
      </c>
      <c r="AK60" s="37"/>
      <c r="AL60" s="37"/>
      <c r="AM60" s="37"/>
      <c r="AN60" s="37">
        <v>0</v>
      </c>
      <c r="AO60" s="37"/>
      <c r="AP60" s="37"/>
      <c r="AQ60" s="37"/>
      <c r="AR60" s="37">
        <v>0</v>
      </c>
      <c r="AS60" s="37"/>
      <c r="AT60" s="37">
        <v>0</v>
      </c>
    </row>
    <row r="61" spans="1:46" ht="20.100000000000001" customHeight="1" x14ac:dyDescent="0.2">
      <c r="D61" s="38" t="s">
        <v>105</v>
      </c>
      <c r="F61" s="39">
        <v>0</v>
      </c>
      <c r="G61" s="40"/>
      <c r="H61" s="40"/>
      <c r="I61" s="40"/>
      <c r="J61" s="39">
        <v>0</v>
      </c>
      <c r="K61" s="39">
        <v>0</v>
      </c>
      <c r="L61" s="39">
        <v>0</v>
      </c>
      <c r="M61" s="40"/>
      <c r="N61" s="39">
        <v>0</v>
      </c>
      <c r="O61" s="40"/>
      <c r="P61" s="40"/>
      <c r="Q61" s="40"/>
      <c r="R61" s="39">
        <v>0</v>
      </c>
      <c r="S61" s="39">
        <v>0</v>
      </c>
      <c r="T61" s="39">
        <v>0</v>
      </c>
      <c r="U61" s="39">
        <v>0</v>
      </c>
      <c r="V61" s="39">
        <v>0</v>
      </c>
      <c r="W61" s="39">
        <v>0</v>
      </c>
      <c r="X61" s="39">
        <v>0</v>
      </c>
      <c r="Y61" s="39">
        <v>0</v>
      </c>
      <c r="Z61" s="39">
        <v>0</v>
      </c>
      <c r="AA61" s="40"/>
      <c r="AB61" s="39">
        <v>0</v>
      </c>
      <c r="AC61" s="40"/>
      <c r="AD61" s="40"/>
      <c r="AE61" s="40"/>
      <c r="AF61" s="39">
        <v>0</v>
      </c>
      <c r="AG61" s="39">
        <v>0</v>
      </c>
      <c r="AH61" s="40"/>
      <c r="AI61" s="39">
        <v>0</v>
      </c>
      <c r="AJ61" s="39">
        <v>0</v>
      </c>
      <c r="AK61" s="40"/>
      <c r="AL61" s="40"/>
      <c r="AM61" s="40"/>
      <c r="AN61" s="39">
        <v>0</v>
      </c>
      <c r="AO61" s="40"/>
      <c r="AP61" s="40"/>
      <c r="AQ61" s="40"/>
      <c r="AR61" s="39">
        <v>0</v>
      </c>
      <c r="AS61" s="40"/>
      <c r="AT61" s="39">
        <v>0</v>
      </c>
    </row>
    <row r="62" spans="1:46" ht="20.100000000000001" customHeight="1" x14ac:dyDescent="0.2">
      <c r="D62" s="2" t="s">
        <v>106</v>
      </c>
      <c r="F62" s="37">
        <v>0</v>
      </c>
      <c r="G62" s="37"/>
      <c r="H62" s="37"/>
      <c r="I62" s="37"/>
      <c r="J62" s="37">
        <v>0</v>
      </c>
      <c r="K62" s="37">
        <v>0</v>
      </c>
      <c r="L62" s="37">
        <v>0</v>
      </c>
      <c r="M62" s="37"/>
      <c r="N62" s="37">
        <v>0</v>
      </c>
      <c r="O62" s="37"/>
      <c r="P62" s="37"/>
      <c r="Q62" s="37"/>
      <c r="R62" s="37">
        <v>0</v>
      </c>
      <c r="S62" s="37">
        <v>0</v>
      </c>
      <c r="T62" s="37">
        <v>0</v>
      </c>
      <c r="U62" s="37">
        <v>0</v>
      </c>
      <c r="V62" s="37">
        <v>0</v>
      </c>
      <c r="W62" s="37">
        <v>0</v>
      </c>
      <c r="X62" s="37">
        <v>0</v>
      </c>
      <c r="Y62" s="37">
        <v>0</v>
      </c>
      <c r="Z62" s="37">
        <v>0</v>
      </c>
      <c r="AA62" s="37"/>
      <c r="AB62" s="37">
        <v>0</v>
      </c>
      <c r="AC62" s="37"/>
      <c r="AD62" s="37"/>
      <c r="AE62" s="37"/>
      <c r="AF62" s="37">
        <v>0</v>
      </c>
      <c r="AG62" s="37">
        <v>0</v>
      </c>
      <c r="AH62" s="37"/>
      <c r="AI62" s="37">
        <v>0</v>
      </c>
      <c r="AJ62" s="37">
        <v>0</v>
      </c>
      <c r="AK62" s="37"/>
      <c r="AL62" s="37"/>
      <c r="AM62" s="37"/>
      <c r="AN62" s="37">
        <v>0</v>
      </c>
      <c r="AO62" s="37"/>
      <c r="AP62" s="37"/>
      <c r="AQ62" s="37"/>
      <c r="AR62" s="37">
        <v>0</v>
      </c>
      <c r="AS62" s="37"/>
      <c r="AT62" s="37">
        <v>0</v>
      </c>
    </row>
    <row r="63" spans="1:46" ht="20.100000000000001" customHeight="1" x14ac:dyDescent="0.2">
      <c r="D63" s="38" t="s">
        <v>118</v>
      </c>
      <c r="F63" s="39">
        <v>0</v>
      </c>
      <c r="G63" s="40"/>
      <c r="H63" s="40"/>
      <c r="I63" s="40"/>
      <c r="J63" s="39">
        <v>0</v>
      </c>
      <c r="K63" s="39">
        <v>0</v>
      </c>
      <c r="L63" s="39">
        <v>0</v>
      </c>
      <c r="M63" s="40"/>
      <c r="N63" s="39">
        <v>0</v>
      </c>
      <c r="O63" s="40"/>
      <c r="P63" s="40"/>
      <c r="Q63" s="40"/>
      <c r="R63" s="39">
        <v>0</v>
      </c>
      <c r="S63" s="39">
        <v>0</v>
      </c>
      <c r="T63" s="39">
        <v>0</v>
      </c>
      <c r="U63" s="39">
        <v>0</v>
      </c>
      <c r="V63" s="39">
        <v>0</v>
      </c>
      <c r="W63" s="39">
        <v>0</v>
      </c>
      <c r="X63" s="39">
        <v>0</v>
      </c>
      <c r="Y63" s="39">
        <v>0</v>
      </c>
      <c r="Z63" s="39">
        <v>0</v>
      </c>
      <c r="AA63" s="40"/>
      <c r="AB63" s="39">
        <v>0</v>
      </c>
      <c r="AC63" s="40"/>
      <c r="AD63" s="40"/>
      <c r="AE63" s="40"/>
      <c r="AF63" s="39">
        <v>0</v>
      </c>
      <c r="AG63" s="39">
        <v>0</v>
      </c>
      <c r="AH63" s="40"/>
      <c r="AI63" s="39">
        <v>0</v>
      </c>
      <c r="AJ63" s="39">
        <v>0</v>
      </c>
      <c r="AK63" s="40"/>
      <c r="AL63" s="40"/>
      <c r="AM63" s="40"/>
      <c r="AN63" s="39">
        <v>0</v>
      </c>
      <c r="AO63" s="40"/>
      <c r="AP63" s="40"/>
      <c r="AQ63" s="40"/>
      <c r="AR63" s="39">
        <v>0</v>
      </c>
      <c r="AS63" s="40"/>
      <c r="AT63" s="39">
        <v>0</v>
      </c>
    </row>
    <row r="64" spans="1:46" ht="20.100000000000001" customHeight="1" x14ac:dyDescent="0.2">
      <c r="D64" s="2" t="s">
        <v>108</v>
      </c>
      <c r="F64" s="37">
        <v>0</v>
      </c>
      <c r="G64" s="37"/>
      <c r="H64" s="37"/>
      <c r="I64" s="37"/>
      <c r="J64" s="37">
        <v>0</v>
      </c>
      <c r="K64" s="37">
        <v>0</v>
      </c>
      <c r="L64" s="37">
        <v>0</v>
      </c>
      <c r="M64" s="37"/>
      <c r="N64" s="37">
        <v>0</v>
      </c>
      <c r="O64" s="37"/>
      <c r="P64" s="37"/>
      <c r="Q64" s="37"/>
      <c r="R64" s="37">
        <v>0</v>
      </c>
      <c r="S64" s="37">
        <v>0</v>
      </c>
      <c r="T64" s="37">
        <v>0</v>
      </c>
      <c r="U64" s="37">
        <v>0</v>
      </c>
      <c r="V64" s="37">
        <v>0</v>
      </c>
      <c r="W64" s="37">
        <v>0</v>
      </c>
      <c r="X64" s="37">
        <v>0</v>
      </c>
      <c r="Y64" s="37">
        <v>0</v>
      </c>
      <c r="Z64" s="37">
        <v>0</v>
      </c>
      <c r="AA64" s="37"/>
      <c r="AB64" s="37">
        <v>0</v>
      </c>
      <c r="AC64" s="37"/>
      <c r="AD64" s="37"/>
      <c r="AE64" s="37"/>
      <c r="AF64" s="37">
        <v>0</v>
      </c>
      <c r="AG64" s="37">
        <v>0</v>
      </c>
      <c r="AH64" s="37"/>
      <c r="AI64" s="37">
        <v>0</v>
      </c>
      <c r="AJ64" s="37">
        <v>0</v>
      </c>
      <c r="AK64" s="37"/>
      <c r="AL64" s="37"/>
      <c r="AM64" s="37"/>
      <c r="AN64" s="37">
        <v>0</v>
      </c>
      <c r="AO64" s="37"/>
      <c r="AP64" s="37"/>
      <c r="AQ64" s="37"/>
      <c r="AR64" s="37">
        <v>0</v>
      </c>
      <c r="AS64" s="37"/>
      <c r="AT64" s="37">
        <v>0</v>
      </c>
    </row>
    <row r="65" spans="1:46" ht="20.100000000000001" customHeight="1" x14ac:dyDescent="0.2">
      <c r="D65" s="38" t="s">
        <v>109</v>
      </c>
      <c r="F65" s="39">
        <v>0</v>
      </c>
      <c r="G65" s="40"/>
      <c r="H65" s="40"/>
      <c r="I65" s="40"/>
      <c r="J65" s="39">
        <v>0</v>
      </c>
      <c r="K65" s="39">
        <v>0</v>
      </c>
      <c r="L65" s="39">
        <v>0</v>
      </c>
      <c r="M65" s="40"/>
      <c r="N65" s="39">
        <v>0</v>
      </c>
      <c r="O65" s="40"/>
      <c r="P65" s="40"/>
      <c r="Q65" s="40"/>
      <c r="R65" s="39">
        <v>0</v>
      </c>
      <c r="S65" s="39">
        <v>0</v>
      </c>
      <c r="T65" s="39">
        <v>0</v>
      </c>
      <c r="U65" s="39">
        <v>0</v>
      </c>
      <c r="V65" s="39">
        <v>0</v>
      </c>
      <c r="W65" s="39">
        <v>0</v>
      </c>
      <c r="X65" s="39">
        <v>0</v>
      </c>
      <c r="Y65" s="39">
        <v>0</v>
      </c>
      <c r="Z65" s="39">
        <v>0</v>
      </c>
      <c r="AA65" s="40"/>
      <c r="AB65" s="39">
        <v>0</v>
      </c>
      <c r="AC65" s="40"/>
      <c r="AD65" s="40"/>
      <c r="AE65" s="40"/>
      <c r="AF65" s="39">
        <v>0</v>
      </c>
      <c r="AG65" s="39">
        <v>0</v>
      </c>
      <c r="AH65" s="40"/>
      <c r="AI65" s="39">
        <v>0</v>
      </c>
      <c r="AJ65" s="39">
        <v>0</v>
      </c>
      <c r="AK65" s="40"/>
      <c r="AL65" s="40"/>
      <c r="AM65" s="40"/>
      <c r="AN65" s="39">
        <v>0</v>
      </c>
      <c r="AO65" s="40"/>
      <c r="AP65" s="40"/>
      <c r="AQ65" s="40"/>
      <c r="AR65" s="39">
        <v>0</v>
      </c>
      <c r="AS65" s="40"/>
      <c r="AT65" s="39">
        <v>0</v>
      </c>
    </row>
    <row r="66" spans="1:46" ht="20.100000000000001" customHeight="1" x14ac:dyDescent="0.2">
      <c r="D66" s="2" t="s">
        <v>110</v>
      </c>
      <c r="F66" s="37">
        <v>0</v>
      </c>
      <c r="G66" s="37"/>
      <c r="H66" s="37"/>
      <c r="I66" s="37"/>
      <c r="J66" s="37">
        <v>0</v>
      </c>
      <c r="K66" s="37">
        <v>0</v>
      </c>
      <c r="L66" s="37">
        <v>0</v>
      </c>
      <c r="M66" s="37"/>
      <c r="N66" s="37">
        <v>0</v>
      </c>
      <c r="O66" s="37"/>
      <c r="P66" s="37"/>
      <c r="Q66" s="37"/>
      <c r="R66" s="37">
        <v>0</v>
      </c>
      <c r="S66" s="37">
        <v>0</v>
      </c>
      <c r="T66" s="37">
        <v>0</v>
      </c>
      <c r="U66" s="37">
        <v>0</v>
      </c>
      <c r="V66" s="37">
        <v>0</v>
      </c>
      <c r="W66" s="37">
        <v>0</v>
      </c>
      <c r="X66" s="37">
        <v>0</v>
      </c>
      <c r="Y66" s="37">
        <v>0</v>
      </c>
      <c r="Z66" s="37">
        <v>0</v>
      </c>
      <c r="AA66" s="37"/>
      <c r="AB66" s="37">
        <v>0</v>
      </c>
      <c r="AC66" s="37"/>
      <c r="AD66" s="37"/>
      <c r="AE66" s="37"/>
      <c r="AF66" s="37">
        <v>0</v>
      </c>
      <c r="AG66" s="37">
        <v>0</v>
      </c>
      <c r="AH66" s="37"/>
      <c r="AI66" s="37">
        <v>0</v>
      </c>
      <c r="AJ66" s="37">
        <v>0</v>
      </c>
      <c r="AK66" s="37"/>
      <c r="AL66" s="37"/>
      <c r="AM66" s="37"/>
      <c r="AN66" s="37">
        <v>0</v>
      </c>
      <c r="AO66" s="37"/>
      <c r="AP66" s="37"/>
      <c r="AQ66" s="37"/>
      <c r="AR66" s="37">
        <v>0</v>
      </c>
      <c r="AS66" s="37"/>
      <c r="AT66" s="37">
        <v>0</v>
      </c>
    </row>
    <row r="67" spans="1:46" ht="20.100000000000001" customHeight="1" x14ac:dyDescent="0.2">
      <c r="D67" s="38" t="s">
        <v>111</v>
      </c>
      <c r="F67" s="39">
        <v>0</v>
      </c>
      <c r="G67" s="40"/>
      <c r="H67" s="40"/>
      <c r="I67" s="40"/>
      <c r="J67" s="39">
        <v>0</v>
      </c>
      <c r="K67" s="39">
        <v>0</v>
      </c>
      <c r="L67" s="39">
        <v>0</v>
      </c>
      <c r="M67" s="40"/>
      <c r="N67" s="39">
        <v>0</v>
      </c>
      <c r="O67" s="40"/>
      <c r="P67" s="40"/>
      <c r="Q67" s="40"/>
      <c r="R67" s="39">
        <v>0</v>
      </c>
      <c r="S67" s="39">
        <v>0</v>
      </c>
      <c r="T67" s="39">
        <v>0</v>
      </c>
      <c r="U67" s="39">
        <v>0</v>
      </c>
      <c r="V67" s="39">
        <v>0</v>
      </c>
      <c r="W67" s="39">
        <v>0</v>
      </c>
      <c r="X67" s="39">
        <v>0</v>
      </c>
      <c r="Y67" s="39">
        <v>0</v>
      </c>
      <c r="Z67" s="39">
        <v>0</v>
      </c>
      <c r="AA67" s="40"/>
      <c r="AB67" s="39">
        <v>0</v>
      </c>
      <c r="AC67" s="40"/>
      <c r="AD67" s="40"/>
      <c r="AE67" s="40"/>
      <c r="AF67" s="39">
        <v>0</v>
      </c>
      <c r="AG67" s="39">
        <v>0</v>
      </c>
      <c r="AH67" s="40"/>
      <c r="AI67" s="39">
        <v>0</v>
      </c>
      <c r="AJ67" s="39">
        <v>0</v>
      </c>
      <c r="AK67" s="40"/>
      <c r="AL67" s="40"/>
      <c r="AM67" s="40"/>
      <c r="AN67" s="39">
        <v>0</v>
      </c>
      <c r="AO67" s="40"/>
      <c r="AP67" s="40"/>
      <c r="AQ67" s="40"/>
      <c r="AR67" s="39">
        <v>0</v>
      </c>
      <c r="AS67" s="40"/>
      <c r="AT67" s="39">
        <v>0</v>
      </c>
    </row>
    <row r="68" spans="1:46" ht="20.100000000000001" customHeight="1" x14ac:dyDescent="0.2">
      <c r="D68" s="2" t="s">
        <v>125</v>
      </c>
      <c r="F68" s="37">
        <v>0</v>
      </c>
      <c r="G68" s="37"/>
      <c r="H68" s="37"/>
      <c r="I68" s="37"/>
      <c r="J68" s="37">
        <v>0</v>
      </c>
      <c r="K68" s="37">
        <v>0</v>
      </c>
      <c r="L68" s="37">
        <v>0</v>
      </c>
      <c r="M68" s="37"/>
      <c r="N68" s="37">
        <v>0</v>
      </c>
      <c r="O68" s="37"/>
      <c r="P68" s="37"/>
      <c r="Q68" s="37"/>
      <c r="R68" s="37">
        <v>0</v>
      </c>
      <c r="S68" s="37">
        <v>0</v>
      </c>
      <c r="T68" s="37">
        <v>0</v>
      </c>
      <c r="U68" s="37">
        <v>0</v>
      </c>
      <c r="V68" s="37">
        <v>0</v>
      </c>
      <c r="W68" s="37">
        <v>0</v>
      </c>
      <c r="X68" s="37">
        <v>0</v>
      </c>
      <c r="Y68" s="37">
        <v>0</v>
      </c>
      <c r="Z68" s="37">
        <v>0</v>
      </c>
      <c r="AA68" s="37"/>
      <c r="AB68" s="37">
        <v>0</v>
      </c>
      <c r="AC68" s="37"/>
      <c r="AD68" s="37"/>
      <c r="AE68" s="37"/>
      <c r="AF68" s="37">
        <v>0</v>
      </c>
      <c r="AG68" s="37">
        <v>0</v>
      </c>
      <c r="AH68" s="37"/>
      <c r="AI68" s="37">
        <v>0</v>
      </c>
      <c r="AJ68" s="37">
        <v>0</v>
      </c>
      <c r="AK68" s="37"/>
      <c r="AL68" s="37"/>
      <c r="AM68" s="37"/>
      <c r="AN68" s="37">
        <v>0</v>
      </c>
      <c r="AO68" s="37"/>
      <c r="AP68" s="37"/>
      <c r="AQ68" s="37"/>
      <c r="AR68" s="37">
        <v>0</v>
      </c>
      <c r="AS68" s="37"/>
      <c r="AT68" s="37">
        <v>0</v>
      </c>
    </row>
    <row r="69" spans="1:46" ht="20.100000000000001" customHeight="1" x14ac:dyDescent="0.2">
      <c r="D69" s="38" t="s">
        <v>120</v>
      </c>
      <c r="F69" s="39">
        <v>0</v>
      </c>
      <c r="G69" s="40"/>
      <c r="H69" s="40"/>
      <c r="I69" s="40"/>
      <c r="J69" s="39">
        <v>0</v>
      </c>
      <c r="K69" s="39">
        <v>0</v>
      </c>
      <c r="L69" s="39">
        <v>0</v>
      </c>
      <c r="M69" s="40"/>
      <c r="N69" s="39">
        <v>0</v>
      </c>
      <c r="O69" s="40"/>
      <c r="P69" s="40"/>
      <c r="Q69" s="40"/>
      <c r="R69" s="39">
        <v>0</v>
      </c>
      <c r="S69" s="39">
        <v>0</v>
      </c>
      <c r="T69" s="39">
        <v>0</v>
      </c>
      <c r="U69" s="39">
        <v>0</v>
      </c>
      <c r="V69" s="39">
        <v>0</v>
      </c>
      <c r="W69" s="39">
        <v>0</v>
      </c>
      <c r="X69" s="39">
        <v>0</v>
      </c>
      <c r="Y69" s="39">
        <v>0</v>
      </c>
      <c r="Z69" s="39">
        <v>0</v>
      </c>
      <c r="AA69" s="40"/>
      <c r="AB69" s="39">
        <v>0</v>
      </c>
      <c r="AC69" s="40"/>
      <c r="AD69" s="40"/>
      <c r="AE69" s="40"/>
      <c r="AF69" s="39">
        <v>0</v>
      </c>
      <c r="AG69" s="39">
        <v>0</v>
      </c>
      <c r="AH69" s="40"/>
      <c r="AI69" s="39">
        <v>0</v>
      </c>
      <c r="AJ69" s="39">
        <v>0</v>
      </c>
      <c r="AK69" s="40"/>
      <c r="AL69" s="40"/>
      <c r="AM69" s="40"/>
      <c r="AN69" s="39">
        <v>0</v>
      </c>
      <c r="AO69" s="40"/>
      <c r="AP69" s="40"/>
      <c r="AQ69" s="40"/>
      <c r="AR69" s="39">
        <v>0</v>
      </c>
      <c r="AS69" s="40"/>
      <c r="AT69" s="39">
        <v>0</v>
      </c>
    </row>
    <row r="70" spans="1:46"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spans="1:46" s="1" customFormat="1" ht="20.100000000000001" customHeight="1" x14ac:dyDescent="0.25">
      <c r="A71" s="3"/>
      <c r="B71" s="6"/>
      <c r="C71" s="42" t="s">
        <v>126</v>
      </c>
      <c r="D71" s="43"/>
      <c r="E71" s="5"/>
      <c r="F71" s="44">
        <v>0</v>
      </c>
      <c r="G71" s="45"/>
      <c r="H71" s="45"/>
      <c r="I71" s="45"/>
      <c r="J71" s="44">
        <v>0</v>
      </c>
      <c r="K71" s="44">
        <v>0</v>
      </c>
      <c r="L71" s="44">
        <v>0</v>
      </c>
      <c r="M71" s="45"/>
      <c r="N71" s="44">
        <v>0</v>
      </c>
      <c r="O71" s="45"/>
      <c r="P71" s="45"/>
      <c r="Q71" s="45"/>
      <c r="R71" s="44">
        <v>0</v>
      </c>
      <c r="S71" s="44">
        <v>0</v>
      </c>
      <c r="T71" s="44">
        <v>0</v>
      </c>
      <c r="U71" s="44">
        <v>0</v>
      </c>
      <c r="V71" s="44">
        <v>0</v>
      </c>
      <c r="W71" s="44">
        <v>0</v>
      </c>
      <c r="X71" s="44">
        <v>0</v>
      </c>
      <c r="Y71" s="44">
        <v>0</v>
      </c>
      <c r="Z71" s="44">
        <v>0</v>
      </c>
      <c r="AA71" s="45"/>
      <c r="AB71" s="44">
        <v>0</v>
      </c>
      <c r="AC71" s="45"/>
      <c r="AD71" s="45"/>
      <c r="AE71" s="45"/>
      <c r="AF71" s="44">
        <v>0</v>
      </c>
      <c r="AG71" s="44">
        <v>0</v>
      </c>
      <c r="AH71" s="45"/>
      <c r="AI71" s="44">
        <v>0</v>
      </c>
      <c r="AJ71" s="44">
        <v>0</v>
      </c>
      <c r="AK71" s="45"/>
      <c r="AL71" s="45"/>
      <c r="AM71" s="45"/>
      <c r="AN71" s="44">
        <v>0</v>
      </c>
      <c r="AO71" s="45"/>
      <c r="AP71" s="45"/>
      <c r="AQ71" s="45"/>
      <c r="AR71" s="44">
        <v>0</v>
      </c>
      <c r="AS71" s="45"/>
      <c r="AT71" s="44">
        <v>0</v>
      </c>
    </row>
    <row r="72" spans="1:46"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spans="1:46"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spans="1:46" ht="20.100000000000001" customHeight="1" x14ac:dyDescent="0.2">
      <c r="D74" s="2" t="s">
        <v>124</v>
      </c>
      <c r="F74" s="37">
        <v>0</v>
      </c>
      <c r="G74" s="37"/>
      <c r="H74" s="37"/>
      <c r="I74" s="37"/>
      <c r="J74" s="37">
        <v>0</v>
      </c>
      <c r="K74" s="37">
        <v>0</v>
      </c>
      <c r="L74" s="37">
        <v>0</v>
      </c>
      <c r="M74" s="37"/>
      <c r="N74" s="37">
        <v>0</v>
      </c>
      <c r="O74" s="37"/>
      <c r="P74" s="37"/>
      <c r="Q74" s="37"/>
      <c r="R74" s="37">
        <v>0</v>
      </c>
      <c r="S74" s="37">
        <v>0</v>
      </c>
      <c r="T74" s="37">
        <v>0</v>
      </c>
      <c r="U74" s="37">
        <v>0</v>
      </c>
      <c r="V74" s="37">
        <v>0</v>
      </c>
      <c r="W74" s="37">
        <v>0</v>
      </c>
      <c r="X74" s="37">
        <v>0</v>
      </c>
      <c r="Y74" s="37">
        <v>0</v>
      </c>
      <c r="Z74" s="37">
        <v>0</v>
      </c>
      <c r="AA74" s="37"/>
      <c r="AB74" s="37">
        <v>0</v>
      </c>
      <c r="AC74" s="37"/>
      <c r="AD74" s="37"/>
      <c r="AE74" s="37"/>
      <c r="AF74" s="37">
        <v>0</v>
      </c>
      <c r="AG74" s="37">
        <v>0</v>
      </c>
      <c r="AH74" s="37"/>
      <c r="AI74" s="37">
        <v>0</v>
      </c>
      <c r="AJ74" s="37">
        <v>0</v>
      </c>
      <c r="AK74" s="37"/>
      <c r="AL74" s="37"/>
      <c r="AM74" s="37"/>
      <c r="AN74" s="37">
        <v>0</v>
      </c>
      <c r="AO74" s="37"/>
      <c r="AP74" s="37"/>
      <c r="AQ74" s="37"/>
      <c r="AR74" s="37">
        <v>0</v>
      </c>
      <c r="AS74" s="37"/>
      <c r="AT74" s="37">
        <v>0</v>
      </c>
    </row>
    <row r="75" spans="1:46" ht="20.100000000000001" customHeight="1" x14ac:dyDescent="0.2">
      <c r="D75" s="38" t="s">
        <v>99</v>
      </c>
      <c r="F75" s="39">
        <v>0</v>
      </c>
      <c r="G75" s="40"/>
      <c r="H75" s="40"/>
      <c r="I75" s="40"/>
      <c r="J75" s="39">
        <v>0</v>
      </c>
      <c r="K75" s="39">
        <v>0</v>
      </c>
      <c r="L75" s="39">
        <v>0</v>
      </c>
      <c r="M75" s="40"/>
      <c r="N75" s="39">
        <v>0</v>
      </c>
      <c r="O75" s="40"/>
      <c r="P75" s="40"/>
      <c r="Q75" s="40"/>
      <c r="R75" s="39">
        <v>0</v>
      </c>
      <c r="S75" s="39">
        <v>0</v>
      </c>
      <c r="T75" s="39">
        <v>0</v>
      </c>
      <c r="U75" s="39">
        <v>0</v>
      </c>
      <c r="V75" s="39">
        <v>0</v>
      </c>
      <c r="W75" s="39">
        <v>0</v>
      </c>
      <c r="X75" s="39">
        <v>0</v>
      </c>
      <c r="Y75" s="39">
        <v>0</v>
      </c>
      <c r="Z75" s="39">
        <v>0</v>
      </c>
      <c r="AA75" s="40"/>
      <c r="AB75" s="39">
        <v>0</v>
      </c>
      <c r="AC75" s="40"/>
      <c r="AD75" s="40"/>
      <c r="AE75" s="40"/>
      <c r="AF75" s="39">
        <v>0</v>
      </c>
      <c r="AG75" s="39">
        <v>0</v>
      </c>
      <c r="AH75" s="40"/>
      <c r="AI75" s="39">
        <v>0</v>
      </c>
      <c r="AJ75" s="39">
        <v>0</v>
      </c>
      <c r="AK75" s="40"/>
      <c r="AL75" s="40"/>
      <c r="AM75" s="40"/>
      <c r="AN75" s="39">
        <v>0</v>
      </c>
      <c r="AO75" s="40"/>
      <c r="AP75" s="40"/>
      <c r="AQ75" s="40"/>
      <c r="AR75" s="39">
        <v>0</v>
      </c>
      <c r="AS75" s="40"/>
      <c r="AT75" s="39">
        <v>0</v>
      </c>
    </row>
    <row r="76" spans="1:46"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row>
    <row r="77" spans="1:46" ht="20.100000000000001" customHeight="1" x14ac:dyDescent="0.25">
      <c r="C77" s="47" t="s">
        <v>128</v>
      </c>
      <c r="D77" s="43"/>
      <c r="F77" s="44">
        <v>0</v>
      </c>
      <c r="G77" s="45"/>
      <c r="H77" s="45"/>
      <c r="I77" s="45"/>
      <c r="J77" s="44">
        <v>0</v>
      </c>
      <c r="K77" s="44">
        <v>0</v>
      </c>
      <c r="L77" s="44">
        <v>0</v>
      </c>
      <c r="M77" s="45"/>
      <c r="N77" s="44">
        <v>0</v>
      </c>
      <c r="O77" s="45"/>
      <c r="P77" s="45"/>
      <c r="Q77" s="45"/>
      <c r="R77" s="44">
        <v>0</v>
      </c>
      <c r="S77" s="44">
        <v>0</v>
      </c>
      <c r="T77" s="44">
        <v>0</v>
      </c>
      <c r="U77" s="44">
        <v>0</v>
      </c>
      <c r="V77" s="44">
        <v>0</v>
      </c>
      <c r="W77" s="44">
        <v>0</v>
      </c>
      <c r="X77" s="44">
        <v>0</v>
      </c>
      <c r="Y77" s="44">
        <v>0</v>
      </c>
      <c r="Z77" s="44">
        <v>0</v>
      </c>
      <c r="AA77" s="45"/>
      <c r="AB77" s="44">
        <v>0</v>
      </c>
      <c r="AC77" s="45"/>
      <c r="AD77" s="45"/>
      <c r="AE77" s="45"/>
      <c r="AF77" s="44">
        <v>0</v>
      </c>
      <c r="AG77" s="44">
        <v>0</v>
      </c>
      <c r="AH77" s="45"/>
      <c r="AI77" s="44">
        <v>0</v>
      </c>
      <c r="AJ77" s="44">
        <v>0</v>
      </c>
      <c r="AK77" s="45"/>
      <c r="AL77" s="45"/>
      <c r="AM77" s="45"/>
      <c r="AN77" s="44">
        <v>0</v>
      </c>
      <c r="AO77" s="45"/>
      <c r="AP77" s="45"/>
      <c r="AQ77" s="45"/>
      <c r="AR77" s="44">
        <v>0</v>
      </c>
      <c r="AS77" s="45"/>
      <c r="AT77" s="44">
        <v>0</v>
      </c>
    </row>
    <row r="78" spans="1:46"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spans="1:46"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spans="1:46" ht="20.100000000000001" customHeight="1" x14ac:dyDescent="0.2">
      <c r="D80" s="2" t="s">
        <v>130</v>
      </c>
      <c r="F80" s="37">
        <v>0</v>
      </c>
      <c r="G80" s="37"/>
      <c r="H80" s="37"/>
      <c r="I80" s="37"/>
      <c r="J80" s="37">
        <v>0</v>
      </c>
      <c r="K80" s="37">
        <v>0</v>
      </c>
      <c r="L80" s="37">
        <v>0</v>
      </c>
      <c r="M80" s="37"/>
      <c r="N80" s="37">
        <v>0</v>
      </c>
      <c r="O80" s="37"/>
      <c r="P80" s="37"/>
      <c r="Q80" s="37"/>
      <c r="R80" s="37">
        <v>0</v>
      </c>
      <c r="S80" s="37">
        <v>0</v>
      </c>
      <c r="T80" s="37">
        <v>0</v>
      </c>
      <c r="U80" s="37">
        <v>0</v>
      </c>
      <c r="V80" s="37">
        <v>0</v>
      </c>
      <c r="W80" s="37">
        <v>0</v>
      </c>
      <c r="X80" s="37">
        <v>0</v>
      </c>
      <c r="Y80" s="37">
        <v>0</v>
      </c>
      <c r="Z80" s="37">
        <v>0</v>
      </c>
      <c r="AA80" s="37"/>
      <c r="AB80" s="37">
        <v>0</v>
      </c>
      <c r="AC80" s="37"/>
      <c r="AD80" s="37"/>
      <c r="AE80" s="37"/>
      <c r="AF80" s="37">
        <v>0</v>
      </c>
      <c r="AG80" s="37">
        <v>0</v>
      </c>
      <c r="AH80" s="37"/>
      <c r="AI80" s="37">
        <v>0</v>
      </c>
      <c r="AJ80" s="37">
        <v>0</v>
      </c>
      <c r="AK80" s="37"/>
      <c r="AL80" s="37"/>
      <c r="AM80" s="37"/>
      <c r="AN80" s="37">
        <v>0</v>
      </c>
      <c r="AO80" s="37"/>
      <c r="AP80" s="37"/>
      <c r="AQ80" s="37"/>
      <c r="AR80" s="37">
        <v>0</v>
      </c>
      <c r="AS80" s="37"/>
      <c r="AT80" s="37">
        <v>0</v>
      </c>
    </row>
    <row r="81" spans="1:46" ht="20.100000000000001" customHeight="1" x14ac:dyDescent="0.2">
      <c r="D81" s="38" t="s">
        <v>131</v>
      </c>
      <c r="F81" s="39">
        <v>0</v>
      </c>
      <c r="G81" s="40"/>
      <c r="H81" s="40"/>
      <c r="I81" s="40"/>
      <c r="J81" s="39">
        <v>0</v>
      </c>
      <c r="K81" s="39">
        <v>0</v>
      </c>
      <c r="L81" s="39">
        <v>0</v>
      </c>
      <c r="M81" s="40"/>
      <c r="N81" s="39">
        <v>0</v>
      </c>
      <c r="O81" s="40"/>
      <c r="P81" s="40"/>
      <c r="Q81" s="40"/>
      <c r="R81" s="39">
        <v>0</v>
      </c>
      <c r="S81" s="39">
        <v>0</v>
      </c>
      <c r="T81" s="39">
        <v>0</v>
      </c>
      <c r="U81" s="39">
        <v>0</v>
      </c>
      <c r="V81" s="39">
        <v>0</v>
      </c>
      <c r="W81" s="39">
        <v>0</v>
      </c>
      <c r="X81" s="39">
        <v>0</v>
      </c>
      <c r="Y81" s="39">
        <v>0</v>
      </c>
      <c r="Z81" s="39">
        <v>0</v>
      </c>
      <c r="AA81" s="40"/>
      <c r="AB81" s="39">
        <v>0</v>
      </c>
      <c r="AC81" s="40"/>
      <c r="AD81" s="40"/>
      <c r="AE81" s="40"/>
      <c r="AF81" s="39">
        <v>0</v>
      </c>
      <c r="AG81" s="39">
        <v>0</v>
      </c>
      <c r="AH81" s="40"/>
      <c r="AI81" s="39">
        <v>0</v>
      </c>
      <c r="AJ81" s="39">
        <v>0</v>
      </c>
      <c r="AK81" s="40"/>
      <c r="AL81" s="40"/>
      <c r="AM81" s="40"/>
      <c r="AN81" s="39">
        <v>0</v>
      </c>
      <c r="AO81" s="40"/>
      <c r="AP81" s="40"/>
      <c r="AQ81" s="40"/>
      <c r="AR81" s="39">
        <v>0</v>
      </c>
      <c r="AS81" s="40"/>
      <c r="AT81" s="39">
        <v>0</v>
      </c>
    </row>
    <row r="82" spans="1:46" ht="20.100000000000001" customHeight="1" x14ac:dyDescent="0.2">
      <c r="D82" s="2" t="s">
        <v>132</v>
      </c>
      <c r="F82" s="37">
        <v>0</v>
      </c>
      <c r="G82" s="37"/>
      <c r="H82" s="37"/>
      <c r="I82" s="37"/>
      <c r="J82" s="37">
        <v>0</v>
      </c>
      <c r="K82" s="37">
        <v>0</v>
      </c>
      <c r="L82" s="37">
        <v>0</v>
      </c>
      <c r="M82" s="37"/>
      <c r="N82" s="37">
        <v>0</v>
      </c>
      <c r="O82" s="37"/>
      <c r="P82" s="37"/>
      <c r="Q82" s="37"/>
      <c r="R82" s="37">
        <v>0</v>
      </c>
      <c r="S82" s="37">
        <v>0</v>
      </c>
      <c r="T82" s="37">
        <v>0</v>
      </c>
      <c r="U82" s="37">
        <v>0</v>
      </c>
      <c r="V82" s="37">
        <v>0</v>
      </c>
      <c r="W82" s="37">
        <v>0</v>
      </c>
      <c r="X82" s="37">
        <v>0</v>
      </c>
      <c r="Y82" s="37">
        <v>0</v>
      </c>
      <c r="Z82" s="37">
        <v>0</v>
      </c>
      <c r="AA82" s="37"/>
      <c r="AB82" s="37">
        <v>0</v>
      </c>
      <c r="AC82" s="37"/>
      <c r="AD82" s="37"/>
      <c r="AE82" s="37"/>
      <c r="AF82" s="37">
        <v>0</v>
      </c>
      <c r="AG82" s="37">
        <v>0</v>
      </c>
      <c r="AH82" s="37"/>
      <c r="AI82" s="37">
        <v>0</v>
      </c>
      <c r="AJ82" s="37">
        <v>0</v>
      </c>
      <c r="AK82" s="37"/>
      <c r="AL82" s="37"/>
      <c r="AM82" s="37"/>
      <c r="AN82" s="37">
        <v>0</v>
      </c>
      <c r="AO82" s="37"/>
      <c r="AP82" s="37"/>
      <c r="AQ82" s="37"/>
      <c r="AR82" s="37">
        <v>0</v>
      </c>
      <c r="AS82" s="37"/>
      <c r="AT82" s="37">
        <v>0</v>
      </c>
    </row>
    <row r="83" spans="1:46" ht="20.100000000000001" customHeight="1" x14ac:dyDescent="0.2">
      <c r="D83" s="38" t="s">
        <v>133</v>
      </c>
      <c r="F83" s="39">
        <v>0</v>
      </c>
      <c r="G83" s="40"/>
      <c r="H83" s="40"/>
      <c r="I83" s="40"/>
      <c r="J83" s="39">
        <v>0</v>
      </c>
      <c r="K83" s="39">
        <v>0</v>
      </c>
      <c r="L83" s="39">
        <v>0</v>
      </c>
      <c r="M83" s="40"/>
      <c r="N83" s="39">
        <v>0</v>
      </c>
      <c r="O83" s="40"/>
      <c r="P83" s="40"/>
      <c r="Q83" s="40"/>
      <c r="R83" s="39">
        <v>0</v>
      </c>
      <c r="S83" s="39">
        <v>0</v>
      </c>
      <c r="T83" s="39">
        <v>0</v>
      </c>
      <c r="U83" s="39">
        <v>0</v>
      </c>
      <c r="V83" s="39">
        <v>0</v>
      </c>
      <c r="W83" s="39">
        <v>0</v>
      </c>
      <c r="X83" s="39">
        <v>0</v>
      </c>
      <c r="Y83" s="39">
        <v>0</v>
      </c>
      <c r="Z83" s="39">
        <v>0</v>
      </c>
      <c r="AA83" s="40"/>
      <c r="AB83" s="39">
        <v>0</v>
      </c>
      <c r="AC83" s="40"/>
      <c r="AD83" s="40"/>
      <c r="AE83" s="40"/>
      <c r="AF83" s="39">
        <v>0</v>
      </c>
      <c r="AG83" s="39">
        <v>0</v>
      </c>
      <c r="AH83" s="40"/>
      <c r="AI83" s="39">
        <v>0</v>
      </c>
      <c r="AJ83" s="39">
        <v>0</v>
      </c>
      <c r="AK83" s="40"/>
      <c r="AL83" s="40"/>
      <c r="AM83" s="40"/>
      <c r="AN83" s="39">
        <v>0</v>
      </c>
      <c r="AO83" s="40"/>
      <c r="AP83" s="40"/>
      <c r="AQ83" s="40"/>
      <c r="AR83" s="39">
        <v>0</v>
      </c>
      <c r="AS83" s="40"/>
      <c r="AT83" s="39">
        <v>0</v>
      </c>
    </row>
    <row r="84" spans="1:46" ht="20.100000000000001" customHeight="1" x14ac:dyDescent="0.2">
      <c r="D84" s="2" t="s">
        <v>134</v>
      </c>
      <c r="F84" s="37">
        <v>0</v>
      </c>
      <c r="G84" s="37"/>
      <c r="H84" s="37"/>
      <c r="I84" s="37"/>
      <c r="J84" s="37">
        <v>0</v>
      </c>
      <c r="K84" s="37">
        <v>0</v>
      </c>
      <c r="L84" s="37">
        <v>0</v>
      </c>
      <c r="M84" s="37"/>
      <c r="N84" s="37">
        <v>0</v>
      </c>
      <c r="O84" s="37"/>
      <c r="P84" s="37"/>
      <c r="Q84" s="37"/>
      <c r="R84" s="37">
        <v>0</v>
      </c>
      <c r="S84" s="37">
        <v>0</v>
      </c>
      <c r="T84" s="37">
        <v>0</v>
      </c>
      <c r="U84" s="37">
        <v>0</v>
      </c>
      <c r="V84" s="37">
        <v>0</v>
      </c>
      <c r="W84" s="37">
        <v>0</v>
      </c>
      <c r="X84" s="37">
        <v>0</v>
      </c>
      <c r="Y84" s="37">
        <v>0</v>
      </c>
      <c r="Z84" s="37">
        <v>0</v>
      </c>
      <c r="AA84" s="37"/>
      <c r="AB84" s="37">
        <v>0</v>
      </c>
      <c r="AC84" s="37"/>
      <c r="AD84" s="37"/>
      <c r="AE84" s="37"/>
      <c r="AF84" s="37">
        <v>0</v>
      </c>
      <c r="AG84" s="37">
        <v>0</v>
      </c>
      <c r="AH84" s="37"/>
      <c r="AI84" s="37">
        <v>0</v>
      </c>
      <c r="AJ84" s="37">
        <v>0</v>
      </c>
      <c r="AK84" s="37"/>
      <c r="AL84" s="37"/>
      <c r="AM84" s="37"/>
      <c r="AN84" s="37">
        <v>0</v>
      </c>
      <c r="AO84" s="37"/>
      <c r="AP84" s="37"/>
      <c r="AQ84" s="37"/>
      <c r="AR84" s="37">
        <v>0</v>
      </c>
      <c r="AS84" s="37"/>
      <c r="AT84" s="37">
        <v>0</v>
      </c>
    </row>
    <row r="85" spans="1:46" ht="20.100000000000001" customHeight="1" x14ac:dyDescent="0.2">
      <c r="D85" s="38" t="s">
        <v>135</v>
      </c>
      <c r="F85" s="39">
        <v>0</v>
      </c>
      <c r="G85" s="40"/>
      <c r="H85" s="40"/>
      <c r="I85" s="40"/>
      <c r="J85" s="39">
        <v>0</v>
      </c>
      <c r="K85" s="39">
        <v>0</v>
      </c>
      <c r="L85" s="39">
        <v>0</v>
      </c>
      <c r="M85" s="40"/>
      <c r="N85" s="39">
        <v>0</v>
      </c>
      <c r="O85" s="40"/>
      <c r="P85" s="40"/>
      <c r="Q85" s="40"/>
      <c r="R85" s="39">
        <v>0</v>
      </c>
      <c r="S85" s="39">
        <v>0</v>
      </c>
      <c r="T85" s="39">
        <v>0</v>
      </c>
      <c r="U85" s="39">
        <v>0</v>
      </c>
      <c r="V85" s="39">
        <v>0</v>
      </c>
      <c r="W85" s="39">
        <v>0</v>
      </c>
      <c r="X85" s="39">
        <v>0</v>
      </c>
      <c r="Y85" s="39">
        <v>0</v>
      </c>
      <c r="Z85" s="39">
        <v>0</v>
      </c>
      <c r="AA85" s="40"/>
      <c r="AB85" s="39">
        <v>0</v>
      </c>
      <c r="AC85" s="40"/>
      <c r="AD85" s="40"/>
      <c r="AE85" s="40"/>
      <c r="AF85" s="39">
        <v>0</v>
      </c>
      <c r="AG85" s="39">
        <v>0</v>
      </c>
      <c r="AH85" s="40"/>
      <c r="AI85" s="39">
        <v>0</v>
      </c>
      <c r="AJ85" s="39">
        <v>0</v>
      </c>
      <c r="AK85" s="40"/>
      <c r="AL85" s="40"/>
      <c r="AM85" s="40"/>
      <c r="AN85" s="39">
        <v>0</v>
      </c>
      <c r="AO85" s="40"/>
      <c r="AP85" s="40"/>
      <c r="AQ85" s="40"/>
      <c r="AR85" s="39">
        <v>0</v>
      </c>
      <c r="AS85" s="40"/>
      <c r="AT85" s="39">
        <v>0</v>
      </c>
    </row>
    <row r="86" spans="1:46" ht="20.100000000000001" customHeight="1" x14ac:dyDescent="0.2">
      <c r="D86" s="2" t="s">
        <v>136</v>
      </c>
      <c r="F86" s="37">
        <v>0</v>
      </c>
      <c r="G86" s="37"/>
      <c r="H86" s="37"/>
      <c r="I86" s="37"/>
      <c r="J86" s="37">
        <v>0</v>
      </c>
      <c r="K86" s="37">
        <v>0</v>
      </c>
      <c r="L86" s="37">
        <v>0</v>
      </c>
      <c r="M86" s="37"/>
      <c r="N86" s="37">
        <v>0</v>
      </c>
      <c r="O86" s="37"/>
      <c r="P86" s="37"/>
      <c r="Q86" s="37"/>
      <c r="R86" s="37">
        <v>0</v>
      </c>
      <c r="S86" s="37">
        <v>0</v>
      </c>
      <c r="T86" s="37">
        <v>0</v>
      </c>
      <c r="U86" s="37">
        <v>0</v>
      </c>
      <c r="V86" s="37">
        <v>0</v>
      </c>
      <c r="W86" s="37">
        <v>0</v>
      </c>
      <c r="X86" s="37">
        <v>0</v>
      </c>
      <c r="Y86" s="37">
        <v>0</v>
      </c>
      <c r="Z86" s="37">
        <v>0</v>
      </c>
      <c r="AA86" s="37"/>
      <c r="AB86" s="37">
        <v>0</v>
      </c>
      <c r="AC86" s="37"/>
      <c r="AD86" s="37"/>
      <c r="AE86" s="37"/>
      <c r="AF86" s="37">
        <v>0</v>
      </c>
      <c r="AG86" s="37">
        <v>0</v>
      </c>
      <c r="AH86" s="37"/>
      <c r="AI86" s="37">
        <v>0</v>
      </c>
      <c r="AJ86" s="37">
        <v>0</v>
      </c>
      <c r="AK86" s="37"/>
      <c r="AL86" s="37"/>
      <c r="AM86" s="37"/>
      <c r="AN86" s="37">
        <v>0</v>
      </c>
      <c r="AO86" s="37"/>
      <c r="AP86" s="37"/>
      <c r="AQ86" s="37"/>
      <c r="AR86" s="37">
        <v>0</v>
      </c>
      <c r="AS86" s="37"/>
      <c r="AT86" s="37">
        <v>0</v>
      </c>
    </row>
    <row r="87" spans="1:46" ht="20.100000000000001" customHeight="1" x14ac:dyDescent="0.2">
      <c r="D87" s="38" t="s">
        <v>137</v>
      </c>
      <c r="F87" s="39">
        <v>0</v>
      </c>
      <c r="G87" s="40"/>
      <c r="H87" s="40"/>
      <c r="I87" s="40"/>
      <c r="J87" s="39">
        <v>0</v>
      </c>
      <c r="K87" s="39">
        <v>0</v>
      </c>
      <c r="L87" s="39">
        <v>0</v>
      </c>
      <c r="M87" s="40"/>
      <c r="N87" s="39">
        <v>0</v>
      </c>
      <c r="O87" s="40"/>
      <c r="P87" s="40"/>
      <c r="Q87" s="40"/>
      <c r="R87" s="39">
        <v>0</v>
      </c>
      <c r="S87" s="39">
        <v>0</v>
      </c>
      <c r="T87" s="39">
        <v>0</v>
      </c>
      <c r="U87" s="39">
        <v>0</v>
      </c>
      <c r="V87" s="39">
        <v>0</v>
      </c>
      <c r="W87" s="39">
        <v>0</v>
      </c>
      <c r="X87" s="39">
        <v>0</v>
      </c>
      <c r="Y87" s="39">
        <v>0</v>
      </c>
      <c r="Z87" s="39">
        <v>0</v>
      </c>
      <c r="AA87" s="40"/>
      <c r="AB87" s="39">
        <v>0</v>
      </c>
      <c r="AC87" s="40"/>
      <c r="AD87" s="40"/>
      <c r="AE87" s="40"/>
      <c r="AF87" s="39">
        <v>0</v>
      </c>
      <c r="AG87" s="39">
        <v>0</v>
      </c>
      <c r="AH87" s="40"/>
      <c r="AI87" s="39">
        <v>0</v>
      </c>
      <c r="AJ87" s="39">
        <v>0</v>
      </c>
      <c r="AK87" s="40"/>
      <c r="AL87" s="40"/>
      <c r="AM87" s="40"/>
      <c r="AN87" s="39">
        <v>0</v>
      </c>
      <c r="AO87" s="40"/>
      <c r="AP87" s="40"/>
      <c r="AQ87" s="40"/>
      <c r="AR87" s="39">
        <v>0</v>
      </c>
      <c r="AS87" s="40"/>
      <c r="AT87" s="39">
        <v>0</v>
      </c>
    </row>
    <row r="88" spans="1:46" ht="20.100000000000001" customHeight="1" x14ac:dyDescent="0.2">
      <c r="D88" s="2" t="s">
        <v>138</v>
      </c>
      <c r="F88" s="37">
        <v>0</v>
      </c>
      <c r="G88" s="37"/>
      <c r="H88" s="37"/>
      <c r="I88" s="37"/>
      <c r="J88" s="37">
        <v>0</v>
      </c>
      <c r="K88" s="37">
        <v>0</v>
      </c>
      <c r="L88" s="37">
        <v>0</v>
      </c>
      <c r="M88" s="37"/>
      <c r="N88" s="37">
        <v>0</v>
      </c>
      <c r="O88" s="37"/>
      <c r="P88" s="37"/>
      <c r="Q88" s="37"/>
      <c r="R88" s="37">
        <v>0</v>
      </c>
      <c r="S88" s="37">
        <v>0</v>
      </c>
      <c r="T88" s="37">
        <v>0</v>
      </c>
      <c r="U88" s="37">
        <v>0</v>
      </c>
      <c r="V88" s="37">
        <v>0</v>
      </c>
      <c r="W88" s="37">
        <v>0</v>
      </c>
      <c r="X88" s="37">
        <v>0</v>
      </c>
      <c r="Y88" s="37">
        <v>0</v>
      </c>
      <c r="Z88" s="37">
        <v>0</v>
      </c>
      <c r="AA88" s="37"/>
      <c r="AB88" s="37">
        <v>0</v>
      </c>
      <c r="AC88" s="37"/>
      <c r="AD88" s="37"/>
      <c r="AE88" s="37"/>
      <c r="AF88" s="37">
        <v>0</v>
      </c>
      <c r="AG88" s="37">
        <v>0</v>
      </c>
      <c r="AH88" s="37"/>
      <c r="AI88" s="37">
        <v>0</v>
      </c>
      <c r="AJ88" s="37">
        <v>0</v>
      </c>
      <c r="AK88" s="37"/>
      <c r="AL88" s="37"/>
      <c r="AM88" s="37"/>
      <c r="AN88" s="37">
        <v>0</v>
      </c>
      <c r="AO88" s="37"/>
      <c r="AP88" s="37"/>
      <c r="AQ88" s="37"/>
      <c r="AR88" s="37">
        <v>0</v>
      </c>
      <c r="AS88" s="37"/>
      <c r="AT88" s="37">
        <v>0</v>
      </c>
    </row>
    <row r="89" spans="1:46" ht="20.100000000000001" customHeight="1" x14ac:dyDescent="0.2">
      <c r="D89" s="38" t="s">
        <v>139</v>
      </c>
      <c r="F89" s="39">
        <v>0</v>
      </c>
      <c r="G89" s="40"/>
      <c r="H89" s="40"/>
      <c r="I89" s="40"/>
      <c r="J89" s="39">
        <v>0</v>
      </c>
      <c r="K89" s="39">
        <v>0</v>
      </c>
      <c r="L89" s="39">
        <v>0</v>
      </c>
      <c r="M89" s="40"/>
      <c r="N89" s="39">
        <v>0</v>
      </c>
      <c r="O89" s="40"/>
      <c r="P89" s="40"/>
      <c r="Q89" s="40"/>
      <c r="R89" s="39">
        <v>0</v>
      </c>
      <c r="S89" s="39">
        <v>0</v>
      </c>
      <c r="T89" s="39">
        <v>0</v>
      </c>
      <c r="U89" s="39">
        <v>0</v>
      </c>
      <c r="V89" s="39">
        <v>0</v>
      </c>
      <c r="W89" s="39">
        <v>0</v>
      </c>
      <c r="X89" s="39">
        <v>0</v>
      </c>
      <c r="Y89" s="39">
        <v>0</v>
      </c>
      <c r="Z89" s="39">
        <v>0</v>
      </c>
      <c r="AA89" s="40"/>
      <c r="AB89" s="39">
        <v>0</v>
      </c>
      <c r="AC89" s="40"/>
      <c r="AD89" s="40"/>
      <c r="AE89" s="40"/>
      <c r="AF89" s="39">
        <v>0</v>
      </c>
      <c r="AG89" s="39">
        <v>0</v>
      </c>
      <c r="AH89" s="40"/>
      <c r="AI89" s="39">
        <v>0</v>
      </c>
      <c r="AJ89" s="39">
        <v>0</v>
      </c>
      <c r="AK89" s="40"/>
      <c r="AL89" s="40"/>
      <c r="AM89" s="40"/>
      <c r="AN89" s="39">
        <v>0</v>
      </c>
      <c r="AO89" s="40"/>
      <c r="AP89" s="40"/>
      <c r="AQ89" s="40"/>
      <c r="AR89" s="39">
        <v>0</v>
      </c>
      <c r="AS89" s="40"/>
      <c r="AT89" s="39">
        <v>0</v>
      </c>
    </row>
    <row r="90" spans="1:46" ht="20.100000000000001" customHeight="1" x14ac:dyDescent="0.2">
      <c r="D90" s="2" t="s">
        <v>140</v>
      </c>
      <c r="F90" s="37">
        <v>0</v>
      </c>
      <c r="G90" s="37"/>
      <c r="H90" s="37"/>
      <c r="I90" s="37"/>
      <c r="J90" s="37">
        <v>0</v>
      </c>
      <c r="K90" s="37">
        <v>0</v>
      </c>
      <c r="L90" s="37">
        <v>0</v>
      </c>
      <c r="M90" s="37"/>
      <c r="N90" s="37">
        <v>0</v>
      </c>
      <c r="O90" s="37"/>
      <c r="P90" s="37"/>
      <c r="Q90" s="37"/>
      <c r="R90" s="37">
        <v>0</v>
      </c>
      <c r="S90" s="37">
        <v>0</v>
      </c>
      <c r="T90" s="37">
        <v>0</v>
      </c>
      <c r="U90" s="37">
        <v>0</v>
      </c>
      <c r="V90" s="37">
        <v>0</v>
      </c>
      <c r="W90" s="37">
        <v>0</v>
      </c>
      <c r="X90" s="37">
        <v>0</v>
      </c>
      <c r="Y90" s="37">
        <v>0</v>
      </c>
      <c r="Z90" s="37">
        <v>0</v>
      </c>
      <c r="AA90" s="37"/>
      <c r="AB90" s="37">
        <v>0</v>
      </c>
      <c r="AC90" s="37"/>
      <c r="AD90" s="37"/>
      <c r="AE90" s="37"/>
      <c r="AF90" s="37">
        <v>0</v>
      </c>
      <c r="AG90" s="37">
        <v>0</v>
      </c>
      <c r="AH90" s="37"/>
      <c r="AI90" s="37">
        <v>0</v>
      </c>
      <c r="AJ90" s="37">
        <v>0</v>
      </c>
      <c r="AK90" s="37"/>
      <c r="AL90" s="37"/>
      <c r="AM90" s="37"/>
      <c r="AN90" s="37">
        <v>0</v>
      </c>
      <c r="AO90" s="37"/>
      <c r="AP90" s="37"/>
      <c r="AQ90" s="37"/>
      <c r="AR90" s="37">
        <v>0</v>
      </c>
      <c r="AS90" s="37"/>
      <c r="AT90" s="37">
        <v>0</v>
      </c>
    </row>
    <row r="91" spans="1:46" ht="20.100000000000001" customHeight="1" x14ac:dyDescent="0.2">
      <c r="D91" s="38" t="s">
        <v>141</v>
      </c>
      <c r="F91" s="39">
        <v>0</v>
      </c>
      <c r="G91" s="40"/>
      <c r="H91" s="40"/>
      <c r="I91" s="40"/>
      <c r="J91" s="39">
        <v>0</v>
      </c>
      <c r="K91" s="39">
        <v>0</v>
      </c>
      <c r="L91" s="39">
        <v>0</v>
      </c>
      <c r="M91" s="40"/>
      <c r="N91" s="39">
        <v>0</v>
      </c>
      <c r="O91" s="40"/>
      <c r="P91" s="40"/>
      <c r="Q91" s="40"/>
      <c r="R91" s="39">
        <v>0</v>
      </c>
      <c r="S91" s="39">
        <v>0</v>
      </c>
      <c r="T91" s="39">
        <v>0</v>
      </c>
      <c r="U91" s="39">
        <v>0</v>
      </c>
      <c r="V91" s="39">
        <v>0</v>
      </c>
      <c r="W91" s="39">
        <v>0</v>
      </c>
      <c r="X91" s="39">
        <v>0</v>
      </c>
      <c r="Y91" s="39">
        <v>0</v>
      </c>
      <c r="Z91" s="39">
        <v>0</v>
      </c>
      <c r="AA91" s="40"/>
      <c r="AB91" s="39">
        <v>0</v>
      </c>
      <c r="AC91" s="40"/>
      <c r="AD91" s="40"/>
      <c r="AE91" s="40"/>
      <c r="AF91" s="39">
        <v>0</v>
      </c>
      <c r="AG91" s="39">
        <v>0</v>
      </c>
      <c r="AH91" s="40"/>
      <c r="AI91" s="39">
        <v>0</v>
      </c>
      <c r="AJ91" s="39">
        <v>0</v>
      </c>
      <c r="AK91" s="40"/>
      <c r="AL91" s="40"/>
      <c r="AM91" s="40"/>
      <c r="AN91" s="39">
        <v>0</v>
      </c>
      <c r="AO91" s="40"/>
      <c r="AP91" s="40"/>
      <c r="AQ91" s="40"/>
      <c r="AR91" s="39">
        <v>0</v>
      </c>
      <c r="AS91" s="40"/>
      <c r="AT91" s="39">
        <v>0</v>
      </c>
    </row>
    <row r="92" spans="1:46" ht="20.100000000000001" customHeight="1" x14ac:dyDescent="0.2">
      <c r="D92" s="2" t="s">
        <v>142</v>
      </c>
      <c r="F92" s="37">
        <v>0</v>
      </c>
      <c r="G92" s="37"/>
      <c r="H92" s="37"/>
      <c r="I92" s="37"/>
      <c r="J92" s="37">
        <v>0</v>
      </c>
      <c r="K92" s="37">
        <v>0</v>
      </c>
      <c r="L92" s="37">
        <v>0</v>
      </c>
      <c r="M92" s="37"/>
      <c r="N92" s="37">
        <v>0</v>
      </c>
      <c r="O92" s="37"/>
      <c r="P92" s="37"/>
      <c r="Q92" s="37"/>
      <c r="R92" s="37">
        <v>0</v>
      </c>
      <c r="S92" s="37">
        <v>0</v>
      </c>
      <c r="T92" s="37">
        <v>0</v>
      </c>
      <c r="U92" s="37">
        <v>0</v>
      </c>
      <c r="V92" s="37">
        <v>0</v>
      </c>
      <c r="W92" s="37">
        <v>0</v>
      </c>
      <c r="X92" s="37">
        <v>0</v>
      </c>
      <c r="Y92" s="37">
        <v>0</v>
      </c>
      <c r="Z92" s="37">
        <v>0</v>
      </c>
      <c r="AA92" s="37"/>
      <c r="AB92" s="37">
        <v>0</v>
      </c>
      <c r="AC92" s="37"/>
      <c r="AD92" s="37"/>
      <c r="AE92" s="37"/>
      <c r="AF92" s="37">
        <v>0</v>
      </c>
      <c r="AG92" s="37">
        <v>0</v>
      </c>
      <c r="AH92" s="37"/>
      <c r="AI92" s="37">
        <v>0</v>
      </c>
      <c r="AJ92" s="37">
        <v>0</v>
      </c>
      <c r="AK92" s="37"/>
      <c r="AL92" s="37"/>
      <c r="AM92" s="37"/>
      <c r="AN92" s="37">
        <v>0</v>
      </c>
      <c r="AO92" s="37"/>
      <c r="AP92" s="37"/>
      <c r="AQ92" s="37"/>
      <c r="AR92" s="37">
        <v>0</v>
      </c>
      <c r="AS92" s="37"/>
      <c r="AT92" s="37">
        <v>0</v>
      </c>
    </row>
    <row r="93" spans="1:46" ht="20.100000000000001" customHeight="1" x14ac:dyDescent="0.2">
      <c r="D93" s="38" t="s">
        <v>143</v>
      </c>
      <c r="F93" s="39">
        <v>0</v>
      </c>
      <c r="G93" s="40"/>
      <c r="H93" s="40"/>
      <c r="I93" s="40"/>
      <c r="J93" s="39">
        <v>0</v>
      </c>
      <c r="K93" s="39">
        <v>0</v>
      </c>
      <c r="L93" s="39">
        <v>0</v>
      </c>
      <c r="M93" s="40"/>
      <c r="N93" s="39">
        <v>0</v>
      </c>
      <c r="O93" s="40"/>
      <c r="P93" s="40"/>
      <c r="Q93" s="40"/>
      <c r="R93" s="39">
        <v>0</v>
      </c>
      <c r="S93" s="39">
        <v>0</v>
      </c>
      <c r="T93" s="39">
        <v>0</v>
      </c>
      <c r="U93" s="39">
        <v>0</v>
      </c>
      <c r="V93" s="39">
        <v>0</v>
      </c>
      <c r="W93" s="39">
        <v>0</v>
      </c>
      <c r="X93" s="39">
        <v>0</v>
      </c>
      <c r="Y93" s="39">
        <v>0</v>
      </c>
      <c r="Z93" s="39">
        <v>0</v>
      </c>
      <c r="AA93" s="40"/>
      <c r="AB93" s="39">
        <v>0</v>
      </c>
      <c r="AC93" s="40"/>
      <c r="AD93" s="40"/>
      <c r="AE93" s="40"/>
      <c r="AF93" s="39">
        <v>0</v>
      </c>
      <c r="AG93" s="39">
        <v>0</v>
      </c>
      <c r="AH93" s="40"/>
      <c r="AI93" s="39">
        <v>0</v>
      </c>
      <c r="AJ93" s="39">
        <v>0</v>
      </c>
      <c r="AK93" s="40"/>
      <c r="AL93" s="40"/>
      <c r="AM93" s="40"/>
      <c r="AN93" s="39">
        <v>0</v>
      </c>
      <c r="AO93" s="40"/>
      <c r="AP93" s="40"/>
      <c r="AQ93" s="40"/>
      <c r="AR93" s="39">
        <v>0</v>
      </c>
      <c r="AS93" s="40"/>
      <c r="AT93" s="39">
        <v>0</v>
      </c>
    </row>
    <row r="94" spans="1:46"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spans="1:46" s="1" customFormat="1" ht="20.100000000000001" customHeight="1" x14ac:dyDescent="0.2">
      <c r="A95" s="3"/>
      <c r="B95" s="6"/>
      <c r="C95" s="42" t="s">
        <v>144</v>
      </c>
      <c r="D95" s="42"/>
      <c r="E95" s="5"/>
      <c r="F95" s="44">
        <v>0</v>
      </c>
      <c r="G95" s="45"/>
      <c r="H95" s="45"/>
      <c r="I95" s="45"/>
      <c r="J95" s="44">
        <v>0</v>
      </c>
      <c r="K95" s="44">
        <v>0</v>
      </c>
      <c r="L95" s="44">
        <v>0</v>
      </c>
      <c r="M95" s="45"/>
      <c r="N95" s="44">
        <v>0</v>
      </c>
      <c r="O95" s="45"/>
      <c r="P95" s="45"/>
      <c r="Q95" s="45"/>
      <c r="R95" s="44">
        <v>0</v>
      </c>
      <c r="S95" s="44">
        <v>0</v>
      </c>
      <c r="T95" s="44">
        <v>0</v>
      </c>
      <c r="U95" s="44">
        <v>0</v>
      </c>
      <c r="V95" s="44">
        <v>0</v>
      </c>
      <c r="W95" s="44">
        <v>0</v>
      </c>
      <c r="X95" s="44">
        <v>0</v>
      </c>
      <c r="Y95" s="44">
        <v>0</v>
      </c>
      <c r="Z95" s="44">
        <v>0</v>
      </c>
      <c r="AA95" s="45"/>
      <c r="AB95" s="44">
        <v>0</v>
      </c>
      <c r="AC95" s="45"/>
      <c r="AD95" s="45"/>
      <c r="AE95" s="45"/>
      <c r="AF95" s="44">
        <v>0</v>
      </c>
      <c r="AG95" s="44">
        <v>0</v>
      </c>
      <c r="AH95" s="45"/>
      <c r="AI95" s="44">
        <v>0</v>
      </c>
      <c r="AJ95" s="44">
        <v>0</v>
      </c>
      <c r="AK95" s="45"/>
      <c r="AL95" s="45"/>
      <c r="AM95" s="45"/>
      <c r="AN95" s="44">
        <v>0</v>
      </c>
      <c r="AO95" s="45"/>
      <c r="AP95" s="45"/>
      <c r="AQ95" s="45"/>
      <c r="AR95" s="44">
        <v>0</v>
      </c>
      <c r="AS95" s="45"/>
      <c r="AT95" s="44">
        <v>0</v>
      </c>
    </row>
    <row r="96" spans="1:46"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spans="1:46"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spans="1:46" ht="20.100000000000001" customHeight="1" x14ac:dyDescent="0.2">
      <c r="D98" s="2" t="s">
        <v>146</v>
      </c>
      <c r="F98" s="37">
        <v>0</v>
      </c>
      <c r="G98" s="37"/>
      <c r="H98" s="37"/>
      <c r="I98" s="37"/>
      <c r="J98" s="37">
        <v>0</v>
      </c>
      <c r="K98" s="37">
        <v>0</v>
      </c>
      <c r="L98" s="37">
        <v>0</v>
      </c>
      <c r="M98" s="37"/>
      <c r="N98" s="37">
        <v>0</v>
      </c>
      <c r="O98" s="37"/>
      <c r="P98" s="37"/>
      <c r="Q98" s="37"/>
      <c r="R98" s="37">
        <v>0</v>
      </c>
      <c r="S98" s="37">
        <v>0</v>
      </c>
      <c r="T98" s="37">
        <v>0</v>
      </c>
      <c r="U98" s="37">
        <v>0</v>
      </c>
      <c r="V98" s="37">
        <v>0</v>
      </c>
      <c r="W98" s="37">
        <v>0</v>
      </c>
      <c r="X98" s="37">
        <v>0</v>
      </c>
      <c r="Y98" s="37">
        <v>0</v>
      </c>
      <c r="Z98" s="37">
        <v>0</v>
      </c>
      <c r="AA98" s="37"/>
      <c r="AB98" s="37">
        <v>0</v>
      </c>
      <c r="AC98" s="37"/>
      <c r="AD98" s="37"/>
      <c r="AE98" s="37"/>
      <c r="AF98" s="37">
        <v>0</v>
      </c>
      <c r="AG98" s="37">
        <v>0</v>
      </c>
      <c r="AH98" s="37"/>
      <c r="AI98" s="37">
        <v>0</v>
      </c>
      <c r="AJ98" s="37">
        <v>0</v>
      </c>
      <c r="AK98" s="37"/>
      <c r="AL98" s="37"/>
      <c r="AM98" s="37"/>
      <c r="AN98" s="37">
        <v>0</v>
      </c>
      <c r="AO98" s="37"/>
      <c r="AP98" s="37"/>
      <c r="AQ98" s="37"/>
      <c r="AR98" s="37">
        <v>0</v>
      </c>
      <c r="AS98" s="37"/>
      <c r="AT98" s="37">
        <v>0</v>
      </c>
    </row>
    <row r="99" spans="1:46" ht="20.100000000000001" customHeight="1" x14ac:dyDescent="0.2">
      <c r="D99" s="38" t="s">
        <v>147</v>
      </c>
      <c r="F99" s="39">
        <v>0</v>
      </c>
      <c r="G99" s="40"/>
      <c r="H99" s="40"/>
      <c r="I99" s="40"/>
      <c r="J99" s="39">
        <v>0</v>
      </c>
      <c r="K99" s="39">
        <v>0</v>
      </c>
      <c r="L99" s="39">
        <v>0</v>
      </c>
      <c r="M99" s="40"/>
      <c r="N99" s="39">
        <v>0</v>
      </c>
      <c r="O99" s="40"/>
      <c r="P99" s="40"/>
      <c r="Q99" s="40"/>
      <c r="R99" s="39">
        <v>0</v>
      </c>
      <c r="S99" s="39">
        <v>0</v>
      </c>
      <c r="T99" s="39">
        <v>0</v>
      </c>
      <c r="U99" s="39">
        <v>0</v>
      </c>
      <c r="V99" s="39">
        <v>0</v>
      </c>
      <c r="W99" s="39">
        <v>0</v>
      </c>
      <c r="X99" s="39">
        <v>0</v>
      </c>
      <c r="Y99" s="39">
        <v>0</v>
      </c>
      <c r="Z99" s="39">
        <v>0</v>
      </c>
      <c r="AA99" s="40"/>
      <c r="AB99" s="39">
        <v>0</v>
      </c>
      <c r="AC99" s="40"/>
      <c r="AD99" s="40"/>
      <c r="AE99" s="40"/>
      <c r="AF99" s="39">
        <v>0</v>
      </c>
      <c r="AG99" s="39">
        <v>0</v>
      </c>
      <c r="AH99" s="40"/>
      <c r="AI99" s="39">
        <v>0</v>
      </c>
      <c r="AJ99" s="39">
        <v>0</v>
      </c>
      <c r="AK99" s="40"/>
      <c r="AL99" s="40"/>
      <c r="AM99" s="40"/>
      <c r="AN99" s="39">
        <v>0</v>
      </c>
      <c r="AO99" s="40"/>
      <c r="AP99" s="40"/>
      <c r="AQ99" s="40"/>
      <c r="AR99" s="39">
        <v>0</v>
      </c>
      <c r="AS99" s="40"/>
      <c r="AT99" s="39">
        <v>0</v>
      </c>
    </row>
    <row r="100" spans="1:46" ht="20.100000000000001" customHeight="1" x14ac:dyDescent="0.2">
      <c r="D100" s="2" t="s">
        <v>148</v>
      </c>
      <c r="F100" s="37">
        <v>0</v>
      </c>
      <c r="G100" s="37"/>
      <c r="H100" s="37"/>
      <c r="I100" s="37"/>
      <c r="J100" s="37">
        <v>0</v>
      </c>
      <c r="K100" s="37">
        <v>0</v>
      </c>
      <c r="L100" s="37">
        <v>0</v>
      </c>
      <c r="M100" s="37"/>
      <c r="N100" s="37">
        <v>0</v>
      </c>
      <c r="O100" s="37"/>
      <c r="P100" s="37"/>
      <c r="Q100" s="37"/>
      <c r="R100" s="37">
        <v>0</v>
      </c>
      <c r="S100" s="37">
        <v>0</v>
      </c>
      <c r="T100" s="37">
        <v>0</v>
      </c>
      <c r="U100" s="37">
        <v>0</v>
      </c>
      <c r="V100" s="37">
        <v>0</v>
      </c>
      <c r="W100" s="37">
        <v>0</v>
      </c>
      <c r="X100" s="37">
        <v>0</v>
      </c>
      <c r="Y100" s="37">
        <v>0</v>
      </c>
      <c r="Z100" s="37">
        <v>0</v>
      </c>
      <c r="AA100" s="37"/>
      <c r="AB100" s="37">
        <v>0</v>
      </c>
      <c r="AC100" s="37"/>
      <c r="AD100" s="37"/>
      <c r="AE100" s="37"/>
      <c r="AF100" s="37">
        <v>0</v>
      </c>
      <c r="AG100" s="37">
        <v>0</v>
      </c>
      <c r="AH100" s="37"/>
      <c r="AI100" s="37">
        <v>0</v>
      </c>
      <c r="AJ100" s="37">
        <v>0</v>
      </c>
      <c r="AK100" s="37"/>
      <c r="AL100" s="37"/>
      <c r="AM100" s="37"/>
      <c r="AN100" s="37">
        <v>0</v>
      </c>
      <c r="AO100" s="37"/>
      <c r="AP100" s="37"/>
      <c r="AQ100" s="37"/>
      <c r="AR100" s="37">
        <v>0</v>
      </c>
      <c r="AS100" s="37"/>
      <c r="AT100" s="37">
        <v>0</v>
      </c>
    </row>
    <row r="101" spans="1:46" ht="20.100000000000001" customHeight="1" x14ac:dyDescent="0.2">
      <c r="D101" s="38" t="s">
        <v>149</v>
      </c>
      <c r="F101" s="39">
        <v>0</v>
      </c>
      <c r="G101" s="40"/>
      <c r="H101" s="40"/>
      <c r="I101" s="40"/>
      <c r="J101" s="39">
        <v>0</v>
      </c>
      <c r="K101" s="39">
        <v>0</v>
      </c>
      <c r="L101" s="39">
        <v>0</v>
      </c>
      <c r="M101" s="40"/>
      <c r="N101" s="39">
        <v>0</v>
      </c>
      <c r="O101" s="40"/>
      <c r="P101" s="40"/>
      <c r="Q101" s="40"/>
      <c r="R101" s="39">
        <v>0</v>
      </c>
      <c r="S101" s="39">
        <v>0</v>
      </c>
      <c r="T101" s="39">
        <v>0</v>
      </c>
      <c r="U101" s="39">
        <v>0</v>
      </c>
      <c r="V101" s="39">
        <v>0</v>
      </c>
      <c r="W101" s="39">
        <v>0</v>
      </c>
      <c r="X101" s="39">
        <v>0</v>
      </c>
      <c r="Y101" s="39">
        <v>0</v>
      </c>
      <c r="Z101" s="39">
        <v>0</v>
      </c>
      <c r="AA101" s="40"/>
      <c r="AB101" s="39">
        <v>0</v>
      </c>
      <c r="AC101" s="40"/>
      <c r="AD101" s="40"/>
      <c r="AE101" s="40"/>
      <c r="AF101" s="39">
        <v>0</v>
      </c>
      <c r="AG101" s="39">
        <v>0</v>
      </c>
      <c r="AH101" s="40"/>
      <c r="AI101" s="39">
        <v>0</v>
      </c>
      <c r="AJ101" s="39">
        <v>0</v>
      </c>
      <c r="AK101" s="40"/>
      <c r="AL101" s="40"/>
      <c r="AM101" s="40"/>
      <c r="AN101" s="39">
        <v>0</v>
      </c>
      <c r="AO101" s="40"/>
      <c r="AP101" s="40"/>
      <c r="AQ101" s="40"/>
      <c r="AR101" s="39">
        <v>0</v>
      </c>
      <c r="AS101" s="40"/>
      <c r="AT101" s="39">
        <v>0</v>
      </c>
    </row>
    <row r="102" spans="1:46" ht="20.100000000000001" customHeight="1" x14ac:dyDescent="0.2">
      <c r="D102" s="2" t="s">
        <v>150</v>
      </c>
      <c r="F102" s="37">
        <v>0</v>
      </c>
      <c r="G102" s="37"/>
      <c r="H102" s="37"/>
      <c r="I102" s="37"/>
      <c r="J102" s="37">
        <v>0</v>
      </c>
      <c r="K102" s="37">
        <v>0</v>
      </c>
      <c r="L102" s="37">
        <v>0</v>
      </c>
      <c r="M102" s="37"/>
      <c r="N102" s="37">
        <v>0</v>
      </c>
      <c r="O102" s="37"/>
      <c r="P102" s="37"/>
      <c r="Q102" s="37"/>
      <c r="R102" s="37">
        <v>0</v>
      </c>
      <c r="S102" s="37">
        <v>0</v>
      </c>
      <c r="T102" s="37">
        <v>0</v>
      </c>
      <c r="U102" s="37">
        <v>0</v>
      </c>
      <c r="V102" s="37">
        <v>0</v>
      </c>
      <c r="W102" s="37">
        <v>0</v>
      </c>
      <c r="X102" s="37">
        <v>0</v>
      </c>
      <c r="Y102" s="37">
        <v>0</v>
      </c>
      <c r="Z102" s="37">
        <v>0</v>
      </c>
      <c r="AA102" s="37"/>
      <c r="AB102" s="37">
        <v>0</v>
      </c>
      <c r="AC102" s="37"/>
      <c r="AD102" s="37"/>
      <c r="AE102" s="37"/>
      <c r="AF102" s="37">
        <v>0</v>
      </c>
      <c r="AG102" s="37">
        <v>0</v>
      </c>
      <c r="AH102" s="37"/>
      <c r="AI102" s="37">
        <v>0</v>
      </c>
      <c r="AJ102" s="37">
        <v>0</v>
      </c>
      <c r="AK102" s="37"/>
      <c r="AL102" s="37"/>
      <c r="AM102" s="37"/>
      <c r="AN102" s="37">
        <v>0</v>
      </c>
      <c r="AO102" s="37"/>
      <c r="AP102" s="37"/>
      <c r="AQ102" s="37"/>
      <c r="AR102" s="37">
        <v>0</v>
      </c>
      <c r="AS102" s="37"/>
      <c r="AT102" s="37">
        <v>0</v>
      </c>
    </row>
    <row r="103" spans="1:46" ht="20.100000000000001" customHeight="1" x14ac:dyDescent="0.2">
      <c r="D103" s="38" t="s">
        <v>151</v>
      </c>
      <c r="F103" s="39">
        <v>0</v>
      </c>
      <c r="G103" s="40"/>
      <c r="H103" s="40"/>
      <c r="I103" s="40"/>
      <c r="J103" s="39">
        <v>0</v>
      </c>
      <c r="K103" s="39">
        <v>0</v>
      </c>
      <c r="L103" s="39">
        <v>0</v>
      </c>
      <c r="M103" s="40"/>
      <c r="N103" s="39">
        <v>0</v>
      </c>
      <c r="O103" s="40"/>
      <c r="P103" s="40"/>
      <c r="Q103" s="40"/>
      <c r="R103" s="39">
        <v>0</v>
      </c>
      <c r="S103" s="39">
        <v>0</v>
      </c>
      <c r="T103" s="39">
        <v>0</v>
      </c>
      <c r="U103" s="39">
        <v>0</v>
      </c>
      <c r="V103" s="39">
        <v>0</v>
      </c>
      <c r="W103" s="39">
        <v>0</v>
      </c>
      <c r="X103" s="39">
        <v>0</v>
      </c>
      <c r="Y103" s="39">
        <v>0</v>
      </c>
      <c r="Z103" s="39">
        <v>0</v>
      </c>
      <c r="AA103" s="40"/>
      <c r="AB103" s="39">
        <v>0</v>
      </c>
      <c r="AC103" s="40"/>
      <c r="AD103" s="40"/>
      <c r="AE103" s="40"/>
      <c r="AF103" s="39">
        <v>0</v>
      </c>
      <c r="AG103" s="39">
        <v>0</v>
      </c>
      <c r="AH103" s="40"/>
      <c r="AI103" s="39">
        <v>0</v>
      </c>
      <c r="AJ103" s="39">
        <v>0</v>
      </c>
      <c r="AK103" s="40"/>
      <c r="AL103" s="40"/>
      <c r="AM103" s="40"/>
      <c r="AN103" s="39">
        <v>0</v>
      </c>
      <c r="AO103" s="40"/>
      <c r="AP103" s="40"/>
      <c r="AQ103" s="40"/>
      <c r="AR103" s="39">
        <v>0</v>
      </c>
      <c r="AS103" s="40"/>
      <c r="AT103" s="39">
        <v>0</v>
      </c>
    </row>
    <row r="104" spans="1:46" ht="20.100000000000001" customHeight="1" x14ac:dyDescent="0.2">
      <c r="D104" s="41" t="s">
        <v>152</v>
      </c>
      <c r="F104" s="40">
        <v>0</v>
      </c>
      <c r="G104" s="40"/>
      <c r="H104" s="40"/>
      <c r="I104" s="40"/>
      <c r="J104" s="40">
        <v>0</v>
      </c>
      <c r="K104" s="40">
        <v>0</v>
      </c>
      <c r="L104" s="40">
        <v>0</v>
      </c>
      <c r="M104" s="40"/>
      <c r="N104" s="40">
        <v>0</v>
      </c>
      <c r="O104" s="40"/>
      <c r="P104" s="40"/>
      <c r="Q104" s="40"/>
      <c r="R104" s="40">
        <v>0</v>
      </c>
      <c r="S104" s="40">
        <v>0</v>
      </c>
      <c r="T104" s="40">
        <v>0</v>
      </c>
      <c r="U104" s="40">
        <v>0</v>
      </c>
      <c r="V104" s="40">
        <v>0</v>
      </c>
      <c r="W104" s="40">
        <v>0</v>
      </c>
      <c r="X104" s="40">
        <v>0</v>
      </c>
      <c r="Y104" s="40">
        <v>0</v>
      </c>
      <c r="Z104" s="40">
        <v>0</v>
      </c>
      <c r="AA104" s="40"/>
      <c r="AB104" s="40">
        <v>0</v>
      </c>
      <c r="AC104" s="40"/>
      <c r="AD104" s="40"/>
      <c r="AE104" s="40"/>
      <c r="AF104" s="40">
        <v>0</v>
      </c>
      <c r="AG104" s="40">
        <v>0</v>
      </c>
      <c r="AH104" s="40"/>
      <c r="AI104" s="40">
        <v>0</v>
      </c>
      <c r="AJ104" s="40">
        <v>0</v>
      </c>
      <c r="AK104" s="40"/>
      <c r="AL104" s="40"/>
      <c r="AM104" s="40"/>
      <c r="AN104" s="40">
        <v>0</v>
      </c>
      <c r="AO104" s="40"/>
      <c r="AP104" s="40"/>
      <c r="AQ104" s="40"/>
      <c r="AR104" s="40">
        <v>0</v>
      </c>
      <c r="AS104" s="40"/>
      <c r="AT104" s="40">
        <v>0</v>
      </c>
    </row>
    <row r="105" spans="1:46" ht="20.100000000000001" customHeight="1" x14ac:dyDescent="0.2">
      <c r="D105" s="38" t="s">
        <v>153</v>
      </c>
      <c r="F105" s="39">
        <v>0</v>
      </c>
      <c r="G105" s="40"/>
      <c r="H105" s="40"/>
      <c r="I105" s="40"/>
      <c r="J105" s="39">
        <v>0</v>
      </c>
      <c r="K105" s="39">
        <v>0</v>
      </c>
      <c r="L105" s="39">
        <v>0</v>
      </c>
      <c r="M105" s="40"/>
      <c r="N105" s="39">
        <v>0</v>
      </c>
      <c r="O105" s="40"/>
      <c r="P105" s="40"/>
      <c r="Q105" s="40"/>
      <c r="R105" s="39">
        <v>0</v>
      </c>
      <c r="S105" s="39">
        <v>0</v>
      </c>
      <c r="T105" s="39">
        <v>0</v>
      </c>
      <c r="U105" s="39">
        <v>0</v>
      </c>
      <c r="V105" s="39">
        <v>0</v>
      </c>
      <c r="W105" s="39">
        <v>0</v>
      </c>
      <c r="X105" s="39">
        <v>0</v>
      </c>
      <c r="Y105" s="39">
        <v>0</v>
      </c>
      <c r="Z105" s="39">
        <v>0</v>
      </c>
      <c r="AA105" s="40"/>
      <c r="AB105" s="39">
        <v>0</v>
      </c>
      <c r="AC105" s="40"/>
      <c r="AD105" s="40"/>
      <c r="AE105" s="40"/>
      <c r="AF105" s="39">
        <v>0</v>
      </c>
      <c r="AG105" s="39">
        <v>0</v>
      </c>
      <c r="AH105" s="40"/>
      <c r="AI105" s="39">
        <v>0</v>
      </c>
      <c r="AJ105" s="39">
        <v>0</v>
      </c>
      <c r="AK105" s="40"/>
      <c r="AL105" s="40"/>
      <c r="AM105" s="40"/>
      <c r="AN105" s="39">
        <v>0</v>
      </c>
      <c r="AO105" s="40"/>
      <c r="AP105" s="40"/>
      <c r="AQ105" s="40"/>
      <c r="AR105" s="39">
        <v>0</v>
      </c>
      <c r="AS105" s="40"/>
      <c r="AT105" s="39">
        <v>0</v>
      </c>
    </row>
    <row r="106" spans="1:46" ht="20.100000000000001" customHeight="1" x14ac:dyDescent="0.2">
      <c r="D106" s="41" t="s">
        <v>154</v>
      </c>
      <c r="F106" s="40">
        <v>0</v>
      </c>
      <c r="G106" s="40"/>
      <c r="H106" s="40"/>
      <c r="I106" s="40"/>
      <c r="J106" s="40">
        <v>0</v>
      </c>
      <c r="K106" s="40">
        <v>0</v>
      </c>
      <c r="L106" s="40">
        <v>0</v>
      </c>
      <c r="M106" s="40"/>
      <c r="N106" s="40">
        <v>0</v>
      </c>
      <c r="O106" s="40"/>
      <c r="P106" s="40"/>
      <c r="Q106" s="40"/>
      <c r="R106" s="40">
        <v>0</v>
      </c>
      <c r="S106" s="40">
        <v>0</v>
      </c>
      <c r="T106" s="40">
        <v>0</v>
      </c>
      <c r="U106" s="40">
        <v>0</v>
      </c>
      <c r="V106" s="40">
        <v>0</v>
      </c>
      <c r="W106" s="40">
        <v>0</v>
      </c>
      <c r="X106" s="40">
        <v>0</v>
      </c>
      <c r="Y106" s="40">
        <v>0</v>
      </c>
      <c r="Z106" s="40">
        <v>0</v>
      </c>
      <c r="AA106" s="40"/>
      <c r="AB106" s="40">
        <v>0</v>
      </c>
      <c r="AC106" s="40"/>
      <c r="AD106" s="40"/>
      <c r="AE106" s="40"/>
      <c r="AF106" s="40">
        <v>0</v>
      </c>
      <c r="AG106" s="40">
        <v>0</v>
      </c>
      <c r="AH106" s="40"/>
      <c r="AI106" s="40">
        <v>0</v>
      </c>
      <c r="AJ106" s="40">
        <v>0</v>
      </c>
      <c r="AK106" s="40"/>
      <c r="AL106" s="40"/>
      <c r="AM106" s="40"/>
      <c r="AN106" s="40">
        <v>0</v>
      </c>
      <c r="AO106" s="40"/>
      <c r="AP106" s="40"/>
      <c r="AQ106" s="40"/>
      <c r="AR106" s="40">
        <v>0</v>
      </c>
      <c r="AS106" s="40"/>
      <c r="AT106" s="40">
        <v>0</v>
      </c>
    </row>
    <row r="107" spans="1:46"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spans="1:46" s="1" customFormat="1" ht="20.100000000000001" customHeight="1" x14ac:dyDescent="0.2">
      <c r="A108" s="3"/>
      <c r="B108" s="6"/>
      <c r="C108" s="42" t="s">
        <v>155</v>
      </c>
      <c r="D108" s="42"/>
      <c r="E108" s="5"/>
      <c r="F108" s="44">
        <v>0</v>
      </c>
      <c r="G108" s="45"/>
      <c r="H108" s="45"/>
      <c r="I108" s="45"/>
      <c r="J108" s="44">
        <v>0</v>
      </c>
      <c r="K108" s="44">
        <v>0</v>
      </c>
      <c r="L108" s="44">
        <v>0</v>
      </c>
      <c r="M108" s="45"/>
      <c r="N108" s="44">
        <v>0</v>
      </c>
      <c r="O108" s="45"/>
      <c r="P108" s="45"/>
      <c r="Q108" s="45"/>
      <c r="R108" s="44">
        <v>0</v>
      </c>
      <c r="S108" s="44">
        <v>0</v>
      </c>
      <c r="T108" s="44">
        <v>0</v>
      </c>
      <c r="U108" s="44">
        <v>0</v>
      </c>
      <c r="V108" s="44">
        <v>0</v>
      </c>
      <c r="W108" s="44">
        <v>0</v>
      </c>
      <c r="X108" s="44">
        <v>0</v>
      </c>
      <c r="Y108" s="44">
        <v>0</v>
      </c>
      <c r="Z108" s="44">
        <v>0</v>
      </c>
      <c r="AA108" s="45"/>
      <c r="AB108" s="44">
        <v>0</v>
      </c>
      <c r="AC108" s="45"/>
      <c r="AD108" s="45"/>
      <c r="AE108" s="45"/>
      <c r="AF108" s="44">
        <v>0</v>
      </c>
      <c r="AG108" s="44">
        <v>0</v>
      </c>
      <c r="AH108" s="45"/>
      <c r="AI108" s="44">
        <v>0</v>
      </c>
      <c r="AJ108" s="44">
        <v>0</v>
      </c>
      <c r="AK108" s="45"/>
      <c r="AL108" s="45"/>
      <c r="AM108" s="45"/>
      <c r="AN108" s="44">
        <v>0</v>
      </c>
      <c r="AO108" s="45"/>
      <c r="AP108" s="45"/>
      <c r="AQ108" s="45"/>
      <c r="AR108" s="44">
        <v>0</v>
      </c>
      <c r="AS108" s="45"/>
      <c r="AT108" s="44">
        <v>0</v>
      </c>
    </row>
    <row r="109" spans="1:46"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row>
    <row r="110" spans="1:46"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row>
    <row r="111" spans="1:46" s="1" customFormat="1" ht="20.100000000000001" customHeight="1" x14ac:dyDescent="0.2">
      <c r="A111" s="3"/>
      <c r="B111" s="6"/>
      <c r="C111" s="3"/>
      <c r="D111" s="2" t="s">
        <v>157</v>
      </c>
      <c r="E111" s="5"/>
      <c r="F111" s="37">
        <v>0</v>
      </c>
      <c r="G111" s="37"/>
      <c r="H111" s="37"/>
      <c r="I111" s="37"/>
      <c r="J111" s="37">
        <v>0</v>
      </c>
      <c r="K111" s="37">
        <v>0</v>
      </c>
      <c r="L111" s="37">
        <v>0</v>
      </c>
      <c r="M111" s="37"/>
      <c r="N111" s="37">
        <v>0</v>
      </c>
      <c r="O111" s="37"/>
      <c r="P111" s="37"/>
      <c r="Q111" s="37"/>
      <c r="R111" s="37">
        <v>0</v>
      </c>
      <c r="S111" s="37">
        <v>0</v>
      </c>
      <c r="T111" s="37">
        <v>0</v>
      </c>
      <c r="U111" s="37">
        <v>0</v>
      </c>
      <c r="V111" s="37">
        <v>0</v>
      </c>
      <c r="W111" s="37">
        <v>0</v>
      </c>
      <c r="X111" s="37">
        <v>0</v>
      </c>
      <c r="Y111" s="37">
        <v>0</v>
      </c>
      <c r="Z111" s="37">
        <v>0</v>
      </c>
      <c r="AA111" s="37"/>
      <c r="AB111" s="37">
        <v>0</v>
      </c>
      <c r="AC111" s="37"/>
      <c r="AD111" s="37"/>
      <c r="AE111" s="37"/>
      <c r="AF111" s="37">
        <v>0</v>
      </c>
      <c r="AG111" s="37">
        <v>0</v>
      </c>
      <c r="AH111" s="37"/>
      <c r="AI111" s="37">
        <v>0</v>
      </c>
      <c r="AJ111" s="37">
        <v>0</v>
      </c>
      <c r="AK111" s="37"/>
      <c r="AL111" s="37"/>
      <c r="AM111" s="37"/>
      <c r="AN111" s="37">
        <v>0</v>
      </c>
      <c r="AO111" s="37"/>
      <c r="AP111" s="37"/>
      <c r="AQ111" s="37"/>
      <c r="AR111" s="37">
        <v>0</v>
      </c>
      <c r="AS111" s="37"/>
      <c r="AT111" s="37">
        <v>0</v>
      </c>
    </row>
    <row r="112" spans="1:46" s="1" customFormat="1" ht="20.100000000000001" customHeight="1" x14ac:dyDescent="0.2">
      <c r="A112" s="3"/>
      <c r="B112" s="6"/>
      <c r="C112" s="3"/>
      <c r="D112" s="38" t="s">
        <v>158</v>
      </c>
      <c r="E112" s="5"/>
      <c r="F112" s="39">
        <v>0</v>
      </c>
      <c r="G112" s="40"/>
      <c r="H112" s="40"/>
      <c r="I112" s="40"/>
      <c r="J112" s="39">
        <v>0</v>
      </c>
      <c r="K112" s="39">
        <v>0</v>
      </c>
      <c r="L112" s="39">
        <v>0</v>
      </c>
      <c r="M112" s="40"/>
      <c r="N112" s="39">
        <v>0</v>
      </c>
      <c r="O112" s="40"/>
      <c r="P112" s="40"/>
      <c r="Q112" s="40"/>
      <c r="R112" s="39">
        <v>0</v>
      </c>
      <c r="S112" s="39">
        <v>0</v>
      </c>
      <c r="T112" s="39">
        <v>0</v>
      </c>
      <c r="U112" s="39">
        <v>0</v>
      </c>
      <c r="V112" s="39">
        <v>0</v>
      </c>
      <c r="W112" s="39">
        <v>0</v>
      </c>
      <c r="X112" s="39">
        <v>0</v>
      </c>
      <c r="Y112" s="39">
        <v>0</v>
      </c>
      <c r="Z112" s="39">
        <v>0</v>
      </c>
      <c r="AA112" s="40"/>
      <c r="AB112" s="39">
        <v>0</v>
      </c>
      <c r="AC112" s="40"/>
      <c r="AD112" s="40"/>
      <c r="AE112" s="40"/>
      <c r="AF112" s="39">
        <v>0</v>
      </c>
      <c r="AG112" s="39">
        <v>0</v>
      </c>
      <c r="AH112" s="40"/>
      <c r="AI112" s="39">
        <v>0</v>
      </c>
      <c r="AJ112" s="39">
        <v>0</v>
      </c>
      <c r="AK112" s="40"/>
      <c r="AL112" s="40"/>
      <c r="AM112" s="40"/>
      <c r="AN112" s="39">
        <v>0</v>
      </c>
      <c r="AO112" s="40"/>
      <c r="AP112" s="40"/>
      <c r="AQ112" s="40"/>
      <c r="AR112" s="39">
        <v>0</v>
      </c>
      <c r="AS112" s="40"/>
      <c r="AT112" s="39">
        <v>0</v>
      </c>
    </row>
    <row r="113" spans="1:46" s="1" customFormat="1" ht="20.100000000000001" customHeight="1" x14ac:dyDescent="0.2">
      <c r="A113" s="3"/>
      <c r="B113" s="6"/>
      <c r="C113" s="3"/>
      <c r="D113" s="2" t="s">
        <v>159</v>
      </c>
      <c r="E113" s="5"/>
      <c r="F113" s="37">
        <v>0</v>
      </c>
      <c r="G113" s="37"/>
      <c r="H113" s="37"/>
      <c r="I113" s="37"/>
      <c r="J113" s="37">
        <v>0</v>
      </c>
      <c r="K113" s="37">
        <v>0</v>
      </c>
      <c r="L113" s="37">
        <v>0</v>
      </c>
      <c r="M113" s="37"/>
      <c r="N113" s="37">
        <v>0</v>
      </c>
      <c r="O113" s="37"/>
      <c r="P113" s="37"/>
      <c r="Q113" s="37"/>
      <c r="R113" s="37">
        <v>0</v>
      </c>
      <c r="S113" s="37">
        <v>0</v>
      </c>
      <c r="T113" s="37">
        <v>0</v>
      </c>
      <c r="U113" s="37">
        <v>0</v>
      </c>
      <c r="V113" s="37">
        <v>0</v>
      </c>
      <c r="W113" s="37">
        <v>0</v>
      </c>
      <c r="X113" s="37">
        <v>0</v>
      </c>
      <c r="Y113" s="37">
        <v>0</v>
      </c>
      <c r="Z113" s="37">
        <v>0</v>
      </c>
      <c r="AA113" s="37"/>
      <c r="AB113" s="37">
        <v>0</v>
      </c>
      <c r="AC113" s="37"/>
      <c r="AD113" s="37"/>
      <c r="AE113" s="37"/>
      <c r="AF113" s="37">
        <v>0</v>
      </c>
      <c r="AG113" s="37">
        <v>0</v>
      </c>
      <c r="AH113" s="37"/>
      <c r="AI113" s="37">
        <v>0</v>
      </c>
      <c r="AJ113" s="37">
        <v>0</v>
      </c>
      <c r="AK113" s="37"/>
      <c r="AL113" s="37"/>
      <c r="AM113" s="37"/>
      <c r="AN113" s="37">
        <v>0</v>
      </c>
      <c r="AO113" s="37"/>
      <c r="AP113" s="37"/>
      <c r="AQ113" s="37"/>
      <c r="AR113" s="37">
        <v>0</v>
      </c>
      <c r="AS113" s="37"/>
      <c r="AT113" s="37">
        <v>0</v>
      </c>
    </row>
    <row r="114" spans="1:46"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row>
    <row r="115" spans="1:46" s="1" customFormat="1" ht="20.100000000000001" customHeight="1" x14ac:dyDescent="0.2">
      <c r="A115" s="3"/>
      <c r="B115" s="6"/>
      <c r="C115" s="42" t="s">
        <v>160</v>
      </c>
      <c r="D115" s="42"/>
      <c r="E115" s="5"/>
      <c r="F115" s="44">
        <v>0</v>
      </c>
      <c r="G115" s="45"/>
      <c r="H115" s="45"/>
      <c r="I115" s="45"/>
      <c r="J115" s="44">
        <v>0</v>
      </c>
      <c r="K115" s="44">
        <v>0</v>
      </c>
      <c r="L115" s="44">
        <v>0</v>
      </c>
      <c r="M115" s="45"/>
      <c r="N115" s="44">
        <v>0</v>
      </c>
      <c r="O115" s="45"/>
      <c r="P115" s="45"/>
      <c r="Q115" s="45"/>
      <c r="R115" s="44">
        <v>0</v>
      </c>
      <c r="S115" s="44">
        <v>0</v>
      </c>
      <c r="T115" s="44">
        <v>0</v>
      </c>
      <c r="U115" s="44">
        <v>0</v>
      </c>
      <c r="V115" s="44">
        <v>0</v>
      </c>
      <c r="W115" s="44">
        <v>0</v>
      </c>
      <c r="X115" s="44">
        <v>0</v>
      </c>
      <c r="Y115" s="44">
        <v>0</v>
      </c>
      <c r="Z115" s="44">
        <v>0</v>
      </c>
      <c r="AA115" s="45"/>
      <c r="AB115" s="44">
        <v>0</v>
      </c>
      <c r="AC115" s="45"/>
      <c r="AD115" s="45"/>
      <c r="AE115" s="45"/>
      <c r="AF115" s="44">
        <v>0</v>
      </c>
      <c r="AG115" s="44">
        <v>0</v>
      </c>
      <c r="AH115" s="45"/>
      <c r="AI115" s="44">
        <v>0</v>
      </c>
      <c r="AJ115" s="44">
        <v>0</v>
      </c>
      <c r="AK115" s="45"/>
      <c r="AL115" s="45"/>
      <c r="AM115" s="45"/>
      <c r="AN115" s="44">
        <v>0</v>
      </c>
      <c r="AO115" s="45"/>
      <c r="AP115" s="45"/>
      <c r="AQ115" s="45"/>
      <c r="AR115" s="44">
        <v>0</v>
      </c>
      <c r="AS115" s="45"/>
      <c r="AT115" s="44">
        <v>0</v>
      </c>
    </row>
    <row r="116" spans="1:46"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row>
    <row r="117" spans="1:46" s="1" customFormat="1" ht="20.100000000000001" customHeight="1" x14ac:dyDescent="0.25">
      <c r="A117" s="3"/>
      <c r="B117" s="49" t="s">
        <v>161</v>
      </c>
      <c r="C117" s="50"/>
      <c r="D117" s="50"/>
      <c r="E117" s="5"/>
      <c r="F117" s="51">
        <v>730</v>
      </c>
      <c r="G117" s="52"/>
      <c r="H117" s="52"/>
      <c r="I117" s="52"/>
      <c r="J117" s="51">
        <v>2714</v>
      </c>
      <c r="K117" s="51">
        <v>73</v>
      </c>
      <c r="L117" s="51">
        <v>138</v>
      </c>
      <c r="M117" s="52"/>
      <c r="N117" s="51">
        <v>2925</v>
      </c>
      <c r="O117" s="52"/>
      <c r="P117" s="52"/>
      <c r="Q117" s="52"/>
      <c r="R117" s="51">
        <v>1060</v>
      </c>
      <c r="S117" s="51">
        <v>57</v>
      </c>
      <c r="T117" s="51">
        <v>43</v>
      </c>
      <c r="U117" s="51">
        <v>5</v>
      </c>
      <c r="V117" s="51">
        <v>71</v>
      </c>
      <c r="W117" s="51">
        <v>18</v>
      </c>
      <c r="X117" s="51">
        <v>25</v>
      </c>
      <c r="Y117" s="51">
        <v>548</v>
      </c>
      <c r="Z117" s="51">
        <v>442</v>
      </c>
      <c r="AA117" s="52"/>
      <c r="AB117" s="51">
        <v>2269</v>
      </c>
      <c r="AC117" s="52"/>
      <c r="AD117" s="52"/>
      <c r="AE117" s="52"/>
      <c r="AF117" s="51">
        <v>759</v>
      </c>
      <c r="AG117" s="51">
        <v>306</v>
      </c>
      <c r="AH117" s="52"/>
      <c r="AI117" s="51">
        <v>499</v>
      </c>
      <c r="AJ117" s="51">
        <v>94</v>
      </c>
      <c r="AK117" s="52"/>
      <c r="AL117" s="52"/>
      <c r="AM117" s="52"/>
      <c r="AN117" s="51">
        <v>898</v>
      </c>
      <c r="AO117" s="52"/>
      <c r="AP117" s="52"/>
      <c r="AQ117" s="52"/>
      <c r="AR117" s="51">
        <v>108</v>
      </c>
      <c r="AS117" s="52"/>
      <c r="AT117" s="51">
        <v>124</v>
      </c>
    </row>
    <row r="118" spans="1:46"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spans="1:46"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spans="1:46"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spans="1:46" ht="20.100000000000001" customHeight="1" x14ac:dyDescent="0.2">
      <c r="D121" s="2" t="s">
        <v>163</v>
      </c>
      <c r="F121" s="37">
        <v>85</v>
      </c>
      <c r="G121" s="37"/>
      <c r="H121" s="37"/>
      <c r="I121" s="37"/>
      <c r="J121" s="37">
        <v>70</v>
      </c>
      <c r="K121" s="37">
        <v>5</v>
      </c>
      <c r="L121" s="37">
        <v>15</v>
      </c>
      <c r="M121" s="37"/>
      <c r="N121" s="37">
        <v>90</v>
      </c>
      <c r="O121" s="37"/>
      <c r="P121" s="37"/>
      <c r="Q121" s="37"/>
      <c r="R121" s="37">
        <v>29</v>
      </c>
      <c r="S121" s="37">
        <v>6</v>
      </c>
      <c r="T121" s="37">
        <v>6</v>
      </c>
      <c r="U121" s="37">
        <v>1</v>
      </c>
      <c r="V121" s="37">
        <v>9</v>
      </c>
      <c r="W121" s="37">
        <v>0</v>
      </c>
      <c r="X121" s="37">
        <v>0</v>
      </c>
      <c r="Y121" s="37">
        <v>7</v>
      </c>
      <c r="Z121" s="37">
        <v>3</v>
      </c>
      <c r="AA121" s="37"/>
      <c r="AB121" s="37">
        <v>61</v>
      </c>
      <c r="AC121" s="37"/>
      <c r="AD121" s="37"/>
      <c r="AE121" s="37"/>
      <c r="AF121" s="37">
        <v>6</v>
      </c>
      <c r="AG121" s="37">
        <v>26</v>
      </c>
      <c r="AH121" s="37"/>
      <c r="AI121" s="37">
        <v>10</v>
      </c>
      <c r="AJ121" s="37">
        <v>8</v>
      </c>
      <c r="AK121" s="37"/>
      <c r="AL121" s="37"/>
      <c r="AM121" s="37"/>
      <c r="AN121" s="37">
        <v>100</v>
      </c>
      <c r="AO121" s="37"/>
      <c r="AP121" s="37"/>
      <c r="AQ121" s="37"/>
      <c r="AR121" s="37">
        <v>0</v>
      </c>
      <c r="AS121" s="37"/>
      <c r="AT121" s="37">
        <v>0</v>
      </c>
    </row>
    <row r="122" spans="1:46" ht="20.100000000000001" customHeight="1" x14ac:dyDescent="0.2">
      <c r="D122" s="38" t="s">
        <v>164</v>
      </c>
      <c r="F122" s="39">
        <v>86</v>
      </c>
      <c r="G122" s="40"/>
      <c r="H122" s="40"/>
      <c r="I122" s="40"/>
      <c r="J122" s="39">
        <v>71</v>
      </c>
      <c r="K122" s="39">
        <v>3</v>
      </c>
      <c r="L122" s="39">
        <v>6</v>
      </c>
      <c r="M122" s="40"/>
      <c r="N122" s="39">
        <v>80</v>
      </c>
      <c r="O122" s="40"/>
      <c r="P122" s="40"/>
      <c r="Q122" s="40"/>
      <c r="R122" s="39">
        <v>46</v>
      </c>
      <c r="S122" s="39">
        <v>2</v>
      </c>
      <c r="T122" s="39">
        <v>6</v>
      </c>
      <c r="U122" s="39">
        <v>1</v>
      </c>
      <c r="V122" s="39">
        <v>5</v>
      </c>
      <c r="W122" s="39">
        <v>0</v>
      </c>
      <c r="X122" s="39">
        <v>0</v>
      </c>
      <c r="Y122" s="39">
        <v>4</v>
      </c>
      <c r="Z122" s="39">
        <v>11</v>
      </c>
      <c r="AA122" s="40"/>
      <c r="AB122" s="39">
        <v>75</v>
      </c>
      <c r="AC122" s="40"/>
      <c r="AD122" s="40"/>
      <c r="AE122" s="40"/>
      <c r="AF122" s="39">
        <v>5</v>
      </c>
      <c r="AG122" s="39">
        <v>3</v>
      </c>
      <c r="AH122" s="40"/>
      <c r="AI122" s="39">
        <v>5</v>
      </c>
      <c r="AJ122" s="39">
        <v>0</v>
      </c>
      <c r="AK122" s="40"/>
      <c r="AL122" s="40"/>
      <c r="AM122" s="40"/>
      <c r="AN122" s="39">
        <v>88</v>
      </c>
      <c r="AO122" s="40"/>
      <c r="AP122" s="40"/>
      <c r="AQ122" s="40"/>
      <c r="AR122" s="39">
        <v>0</v>
      </c>
      <c r="AS122" s="40"/>
      <c r="AT122" s="39">
        <v>0</v>
      </c>
    </row>
    <row r="123" spans="1:46" ht="20.100000000000001" customHeight="1" x14ac:dyDescent="0.2">
      <c r="D123" s="2" t="s">
        <v>165</v>
      </c>
      <c r="F123" s="37">
        <v>122</v>
      </c>
      <c r="G123" s="37"/>
      <c r="H123" s="37"/>
      <c r="I123" s="37"/>
      <c r="J123" s="37">
        <v>76</v>
      </c>
      <c r="K123" s="37">
        <v>3</v>
      </c>
      <c r="L123" s="37">
        <v>15</v>
      </c>
      <c r="M123" s="37"/>
      <c r="N123" s="37">
        <v>94</v>
      </c>
      <c r="O123" s="37"/>
      <c r="P123" s="37"/>
      <c r="Q123" s="37"/>
      <c r="R123" s="37">
        <v>60</v>
      </c>
      <c r="S123" s="37">
        <v>6</v>
      </c>
      <c r="T123" s="37">
        <v>0</v>
      </c>
      <c r="U123" s="37">
        <v>1</v>
      </c>
      <c r="V123" s="37">
        <v>7</v>
      </c>
      <c r="W123" s="37">
        <v>0</v>
      </c>
      <c r="X123" s="37">
        <v>0</v>
      </c>
      <c r="Y123" s="37">
        <v>1</v>
      </c>
      <c r="Z123" s="37">
        <v>5</v>
      </c>
      <c r="AA123" s="37"/>
      <c r="AB123" s="37">
        <v>80</v>
      </c>
      <c r="AC123" s="37"/>
      <c r="AD123" s="37"/>
      <c r="AE123" s="37"/>
      <c r="AF123" s="37">
        <v>9</v>
      </c>
      <c r="AG123" s="37">
        <v>21</v>
      </c>
      <c r="AH123" s="37"/>
      <c r="AI123" s="37">
        <v>11</v>
      </c>
      <c r="AJ123" s="37">
        <v>4</v>
      </c>
      <c r="AK123" s="37"/>
      <c r="AL123" s="37"/>
      <c r="AM123" s="37"/>
      <c r="AN123" s="37">
        <v>121</v>
      </c>
      <c r="AO123" s="37"/>
      <c r="AP123" s="37"/>
      <c r="AQ123" s="37"/>
      <c r="AR123" s="37">
        <v>0</v>
      </c>
      <c r="AS123" s="37"/>
      <c r="AT123" s="37">
        <v>0</v>
      </c>
    </row>
    <row r="124" spans="1:46" ht="20.100000000000001" customHeight="1" x14ac:dyDescent="0.2">
      <c r="D124" s="38" t="s">
        <v>166</v>
      </c>
      <c r="F124" s="39">
        <v>97</v>
      </c>
      <c r="G124" s="40"/>
      <c r="H124" s="40"/>
      <c r="I124" s="40"/>
      <c r="J124" s="39">
        <v>71</v>
      </c>
      <c r="K124" s="39">
        <v>5</v>
      </c>
      <c r="L124" s="39">
        <v>14</v>
      </c>
      <c r="M124" s="40"/>
      <c r="N124" s="39">
        <v>90</v>
      </c>
      <c r="O124" s="40"/>
      <c r="P124" s="40"/>
      <c r="Q124" s="40"/>
      <c r="R124" s="39">
        <v>57</v>
      </c>
      <c r="S124" s="39">
        <v>3</v>
      </c>
      <c r="T124" s="39">
        <v>2</v>
      </c>
      <c r="U124" s="39">
        <v>1</v>
      </c>
      <c r="V124" s="39">
        <v>11</v>
      </c>
      <c r="W124" s="39">
        <v>0</v>
      </c>
      <c r="X124" s="39">
        <v>0</v>
      </c>
      <c r="Y124" s="39">
        <v>5</v>
      </c>
      <c r="Z124" s="39">
        <v>10</v>
      </c>
      <c r="AA124" s="40"/>
      <c r="AB124" s="39">
        <v>89</v>
      </c>
      <c r="AC124" s="40"/>
      <c r="AD124" s="40"/>
      <c r="AE124" s="40"/>
      <c r="AF124" s="39">
        <v>11</v>
      </c>
      <c r="AG124" s="39">
        <v>5</v>
      </c>
      <c r="AH124" s="40"/>
      <c r="AI124" s="39">
        <v>15</v>
      </c>
      <c r="AJ124" s="39">
        <v>0</v>
      </c>
      <c r="AK124" s="40"/>
      <c r="AL124" s="40"/>
      <c r="AM124" s="40"/>
      <c r="AN124" s="39">
        <v>97</v>
      </c>
      <c r="AO124" s="40"/>
      <c r="AP124" s="40"/>
      <c r="AQ124" s="40"/>
      <c r="AR124" s="39">
        <v>0</v>
      </c>
      <c r="AS124" s="40"/>
      <c r="AT124" s="39">
        <v>0</v>
      </c>
    </row>
    <row r="125" spans="1:46" ht="20.100000000000001" customHeight="1" x14ac:dyDescent="0.2">
      <c r="D125" s="2" t="s">
        <v>167</v>
      </c>
      <c r="F125" s="37">
        <v>122</v>
      </c>
      <c r="G125" s="37"/>
      <c r="H125" s="37"/>
      <c r="I125" s="37"/>
      <c r="J125" s="37">
        <v>81</v>
      </c>
      <c r="K125" s="37">
        <v>1</v>
      </c>
      <c r="L125" s="37">
        <v>5</v>
      </c>
      <c r="M125" s="37"/>
      <c r="N125" s="37">
        <v>87</v>
      </c>
      <c r="O125" s="37"/>
      <c r="P125" s="37"/>
      <c r="Q125" s="37"/>
      <c r="R125" s="37">
        <v>42</v>
      </c>
      <c r="S125" s="37">
        <v>9</v>
      </c>
      <c r="T125" s="37">
        <v>1</v>
      </c>
      <c r="U125" s="37">
        <v>0</v>
      </c>
      <c r="V125" s="37">
        <v>3</v>
      </c>
      <c r="W125" s="37">
        <v>1</v>
      </c>
      <c r="X125" s="37">
        <v>0</v>
      </c>
      <c r="Y125" s="37">
        <v>27</v>
      </c>
      <c r="Z125" s="37">
        <v>3</v>
      </c>
      <c r="AA125" s="37"/>
      <c r="AB125" s="37">
        <v>86</v>
      </c>
      <c r="AC125" s="37"/>
      <c r="AD125" s="37"/>
      <c r="AE125" s="37"/>
      <c r="AF125" s="37">
        <v>5</v>
      </c>
      <c r="AG125" s="37">
        <v>5</v>
      </c>
      <c r="AH125" s="37"/>
      <c r="AI125" s="37">
        <v>2</v>
      </c>
      <c r="AJ125" s="37">
        <v>3</v>
      </c>
      <c r="AK125" s="37"/>
      <c r="AL125" s="37"/>
      <c r="AM125" s="37"/>
      <c r="AN125" s="37">
        <v>118</v>
      </c>
      <c r="AO125" s="37"/>
      <c r="AP125" s="37"/>
      <c r="AQ125" s="37"/>
      <c r="AR125" s="37">
        <v>0</v>
      </c>
      <c r="AS125" s="37"/>
      <c r="AT125" s="37">
        <v>0</v>
      </c>
    </row>
    <row r="126" spans="1:46" ht="20.100000000000001" customHeight="1" x14ac:dyDescent="0.2">
      <c r="D126" s="38" t="s">
        <v>168</v>
      </c>
      <c r="F126" s="39">
        <v>141</v>
      </c>
      <c r="G126" s="40"/>
      <c r="H126" s="40"/>
      <c r="I126" s="40"/>
      <c r="J126" s="39">
        <v>68</v>
      </c>
      <c r="K126" s="39">
        <v>9</v>
      </c>
      <c r="L126" s="39">
        <v>13</v>
      </c>
      <c r="M126" s="40"/>
      <c r="N126" s="39">
        <v>90</v>
      </c>
      <c r="O126" s="40"/>
      <c r="P126" s="40"/>
      <c r="Q126" s="40"/>
      <c r="R126" s="39">
        <v>47</v>
      </c>
      <c r="S126" s="39">
        <v>8</v>
      </c>
      <c r="T126" s="39">
        <v>1</v>
      </c>
      <c r="U126" s="39">
        <v>0</v>
      </c>
      <c r="V126" s="39">
        <v>22</v>
      </c>
      <c r="W126" s="39">
        <v>0</v>
      </c>
      <c r="X126" s="39">
        <v>0</v>
      </c>
      <c r="Y126" s="39">
        <v>2</v>
      </c>
      <c r="Z126" s="39">
        <v>4</v>
      </c>
      <c r="AA126" s="40"/>
      <c r="AB126" s="39">
        <v>84</v>
      </c>
      <c r="AC126" s="40"/>
      <c r="AD126" s="40"/>
      <c r="AE126" s="40"/>
      <c r="AF126" s="39">
        <v>8</v>
      </c>
      <c r="AG126" s="39">
        <v>24</v>
      </c>
      <c r="AH126" s="40"/>
      <c r="AI126" s="39">
        <v>6</v>
      </c>
      <c r="AJ126" s="39">
        <v>8</v>
      </c>
      <c r="AK126" s="40"/>
      <c r="AL126" s="40"/>
      <c r="AM126" s="40"/>
      <c r="AN126" s="39">
        <v>129</v>
      </c>
      <c r="AO126" s="40"/>
      <c r="AP126" s="40"/>
      <c r="AQ126" s="40"/>
      <c r="AR126" s="39">
        <v>0</v>
      </c>
      <c r="AS126" s="40"/>
      <c r="AT126" s="39">
        <v>0</v>
      </c>
    </row>
    <row r="127" spans="1:46" ht="20.100000000000001" customHeight="1" x14ac:dyDescent="0.2">
      <c r="D127" s="41" t="s">
        <v>169</v>
      </c>
      <c r="F127" s="40">
        <v>0</v>
      </c>
      <c r="G127" s="40"/>
      <c r="H127" s="40"/>
      <c r="I127" s="40"/>
      <c r="J127" s="40">
        <v>123</v>
      </c>
      <c r="K127" s="40">
        <v>1</v>
      </c>
      <c r="L127" s="40">
        <v>0</v>
      </c>
      <c r="M127" s="40"/>
      <c r="N127" s="40">
        <v>124</v>
      </c>
      <c r="O127" s="40"/>
      <c r="P127" s="40"/>
      <c r="Q127" s="40"/>
      <c r="R127" s="40">
        <v>23</v>
      </c>
      <c r="S127" s="40">
        <v>1</v>
      </c>
      <c r="T127" s="40">
        <v>3</v>
      </c>
      <c r="U127" s="40">
        <v>0</v>
      </c>
      <c r="V127" s="40">
        <v>8</v>
      </c>
      <c r="W127" s="40">
        <v>0</v>
      </c>
      <c r="X127" s="40">
        <v>0</v>
      </c>
      <c r="Y127" s="40">
        <v>9</v>
      </c>
      <c r="Z127" s="40">
        <v>7</v>
      </c>
      <c r="AA127" s="40"/>
      <c r="AB127" s="40">
        <v>51</v>
      </c>
      <c r="AC127" s="40"/>
      <c r="AD127" s="40"/>
      <c r="AE127" s="40"/>
      <c r="AF127" s="40">
        <v>4</v>
      </c>
      <c r="AG127" s="40">
        <v>12</v>
      </c>
      <c r="AH127" s="40"/>
      <c r="AI127" s="40">
        <v>2</v>
      </c>
      <c r="AJ127" s="40">
        <v>2</v>
      </c>
      <c r="AK127" s="40"/>
      <c r="AL127" s="40"/>
      <c r="AM127" s="40"/>
      <c r="AN127" s="40">
        <v>61</v>
      </c>
      <c r="AO127" s="40"/>
      <c r="AP127" s="40"/>
      <c r="AQ127" s="40"/>
      <c r="AR127" s="40">
        <v>0</v>
      </c>
      <c r="AS127" s="40"/>
      <c r="AT127" s="40">
        <v>0</v>
      </c>
    </row>
    <row r="128" spans="1:46"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spans="1:46" s="1" customFormat="1" ht="20.100000000000001" customHeight="1" x14ac:dyDescent="0.2">
      <c r="A129" s="3"/>
      <c r="B129" s="6"/>
      <c r="C129" s="42" t="s">
        <v>122</v>
      </c>
      <c r="D129" s="42"/>
      <c r="E129" s="5"/>
      <c r="F129" s="44">
        <v>653</v>
      </c>
      <c r="G129" s="45"/>
      <c r="H129" s="45"/>
      <c r="I129" s="45"/>
      <c r="J129" s="44">
        <v>560</v>
      </c>
      <c r="K129" s="44">
        <v>27</v>
      </c>
      <c r="L129" s="44">
        <v>68</v>
      </c>
      <c r="M129" s="45"/>
      <c r="N129" s="44">
        <v>655</v>
      </c>
      <c r="O129" s="45"/>
      <c r="P129" s="45"/>
      <c r="Q129" s="45"/>
      <c r="R129" s="44">
        <v>304</v>
      </c>
      <c r="S129" s="44">
        <v>35</v>
      </c>
      <c r="T129" s="44">
        <v>19</v>
      </c>
      <c r="U129" s="44">
        <v>4</v>
      </c>
      <c r="V129" s="44">
        <v>65</v>
      </c>
      <c r="W129" s="44">
        <v>1</v>
      </c>
      <c r="X129" s="44">
        <v>0</v>
      </c>
      <c r="Y129" s="44">
        <v>55</v>
      </c>
      <c r="Z129" s="44">
        <v>43</v>
      </c>
      <c r="AA129" s="45"/>
      <c r="AB129" s="44">
        <v>526</v>
      </c>
      <c r="AC129" s="45"/>
      <c r="AD129" s="45"/>
      <c r="AE129" s="45"/>
      <c r="AF129" s="44">
        <v>48</v>
      </c>
      <c r="AG129" s="44">
        <v>96</v>
      </c>
      <c r="AH129" s="45"/>
      <c r="AI129" s="44">
        <v>51</v>
      </c>
      <c r="AJ129" s="44">
        <v>25</v>
      </c>
      <c r="AK129" s="45"/>
      <c r="AL129" s="45"/>
      <c r="AM129" s="45"/>
      <c r="AN129" s="44">
        <v>714</v>
      </c>
      <c r="AO129" s="45"/>
      <c r="AP129" s="45"/>
      <c r="AQ129" s="45"/>
      <c r="AR129" s="44">
        <v>0</v>
      </c>
      <c r="AS129" s="45"/>
      <c r="AT129" s="44">
        <v>0</v>
      </c>
    </row>
    <row r="130" spans="1:46"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spans="1:46"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spans="1:46" ht="20.100000000000001" customHeight="1" x14ac:dyDescent="0.2">
      <c r="D132" s="2" t="s">
        <v>124</v>
      </c>
      <c r="F132" s="37">
        <v>0</v>
      </c>
      <c r="G132" s="37"/>
      <c r="H132" s="37"/>
      <c r="I132" s="37"/>
      <c r="J132" s="37">
        <v>0</v>
      </c>
      <c r="K132" s="37">
        <v>0</v>
      </c>
      <c r="L132" s="37">
        <v>0</v>
      </c>
      <c r="M132" s="37"/>
      <c r="N132" s="37">
        <v>0</v>
      </c>
      <c r="O132" s="37"/>
      <c r="P132" s="37"/>
      <c r="Q132" s="37"/>
      <c r="R132" s="37">
        <v>0</v>
      </c>
      <c r="S132" s="37">
        <v>0</v>
      </c>
      <c r="T132" s="37">
        <v>0</v>
      </c>
      <c r="U132" s="37">
        <v>0</v>
      </c>
      <c r="V132" s="37">
        <v>0</v>
      </c>
      <c r="W132" s="37">
        <v>0</v>
      </c>
      <c r="X132" s="37">
        <v>0</v>
      </c>
      <c r="Y132" s="37">
        <v>0</v>
      </c>
      <c r="Z132" s="37">
        <v>0</v>
      </c>
      <c r="AA132" s="37"/>
      <c r="AB132" s="37">
        <v>0</v>
      </c>
      <c r="AC132" s="37"/>
      <c r="AD132" s="37"/>
      <c r="AE132" s="37"/>
      <c r="AF132" s="37">
        <v>0</v>
      </c>
      <c r="AG132" s="37">
        <v>0</v>
      </c>
      <c r="AH132" s="37"/>
      <c r="AI132" s="37">
        <v>0</v>
      </c>
      <c r="AJ132" s="37">
        <v>0</v>
      </c>
      <c r="AK132" s="37"/>
      <c r="AL132" s="37"/>
      <c r="AM132" s="37"/>
      <c r="AN132" s="37">
        <v>0</v>
      </c>
      <c r="AO132" s="37"/>
      <c r="AP132" s="37"/>
      <c r="AQ132" s="37"/>
      <c r="AR132" s="37">
        <v>0</v>
      </c>
      <c r="AS132" s="37"/>
      <c r="AT132" s="37">
        <v>0</v>
      </c>
    </row>
    <row r="133" spans="1:46" ht="20.100000000000001" customHeight="1" x14ac:dyDescent="0.2">
      <c r="D133" s="38" t="s">
        <v>99</v>
      </c>
      <c r="F133" s="39">
        <v>0</v>
      </c>
      <c r="G133" s="40"/>
      <c r="H133" s="40"/>
      <c r="I133" s="40"/>
      <c r="J133" s="39">
        <v>0</v>
      </c>
      <c r="K133" s="39">
        <v>0</v>
      </c>
      <c r="L133" s="39">
        <v>0</v>
      </c>
      <c r="M133" s="40"/>
      <c r="N133" s="39">
        <v>0</v>
      </c>
      <c r="O133" s="40"/>
      <c r="P133" s="40"/>
      <c r="Q133" s="40"/>
      <c r="R133" s="39">
        <v>0</v>
      </c>
      <c r="S133" s="39">
        <v>0</v>
      </c>
      <c r="T133" s="39">
        <v>0</v>
      </c>
      <c r="U133" s="39">
        <v>0</v>
      </c>
      <c r="V133" s="39">
        <v>0</v>
      </c>
      <c r="W133" s="39">
        <v>0</v>
      </c>
      <c r="X133" s="39">
        <v>0</v>
      </c>
      <c r="Y133" s="39">
        <v>0</v>
      </c>
      <c r="Z133" s="39">
        <v>0</v>
      </c>
      <c r="AA133" s="40"/>
      <c r="AB133" s="39">
        <v>0</v>
      </c>
      <c r="AC133" s="40"/>
      <c r="AD133" s="40"/>
      <c r="AE133" s="40"/>
      <c r="AF133" s="39">
        <v>0</v>
      </c>
      <c r="AG133" s="39">
        <v>0</v>
      </c>
      <c r="AH133" s="40"/>
      <c r="AI133" s="39">
        <v>0</v>
      </c>
      <c r="AJ133" s="39">
        <v>0</v>
      </c>
      <c r="AK133" s="40"/>
      <c r="AL133" s="40"/>
      <c r="AM133" s="40"/>
      <c r="AN133" s="39">
        <v>0</v>
      </c>
      <c r="AO133" s="40"/>
      <c r="AP133" s="40"/>
      <c r="AQ133" s="40"/>
      <c r="AR133" s="39">
        <v>0</v>
      </c>
      <c r="AS133" s="40"/>
      <c r="AT133" s="39">
        <v>0</v>
      </c>
    </row>
    <row r="134" spans="1:46" ht="20.100000000000001" customHeight="1" x14ac:dyDescent="0.2">
      <c r="D134" s="2" t="s">
        <v>100</v>
      </c>
      <c r="F134" s="37">
        <v>0</v>
      </c>
      <c r="G134" s="37"/>
      <c r="H134" s="37"/>
      <c r="I134" s="37"/>
      <c r="J134" s="37">
        <v>0</v>
      </c>
      <c r="K134" s="37">
        <v>0</v>
      </c>
      <c r="L134" s="37">
        <v>0</v>
      </c>
      <c r="M134" s="37"/>
      <c r="N134" s="37">
        <v>0</v>
      </c>
      <c r="O134" s="37"/>
      <c r="P134" s="37"/>
      <c r="Q134" s="37"/>
      <c r="R134" s="37">
        <v>0</v>
      </c>
      <c r="S134" s="37">
        <v>0</v>
      </c>
      <c r="T134" s="37">
        <v>0</v>
      </c>
      <c r="U134" s="37">
        <v>0</v>
      </c>
      <c r="V134" s="37">
        <v>0</v>
      </c>
      <c r="W134" s="37">
        <v>0</v>
      </c>
      <c r="X134" s="37">
        <v>0</v>
      </c>
      <c r="Y134" s="37">
        <v>0</v>
      </c>
      <c r="Z134" s="37">
        <v>0</v>
      </c>
      <c r="AA134" s="37"/>
      <c r="AB134" s="37">
        <v>0</v>
      </c>
      <c r="AC134" s="37"/>
      <c r="AD134" s="37"/>
      <c r="AE134" s="37"/>
      <c r="AF134" s="37">
        <v>0</v>
      </c>
      <c r="AG134" s="37">
        <v>0</v>
      </c>
      <c r="AH134" s="37"/>
      <c r="AI134" s="37">
        <v>0</v>
      </c>
      <c r="AJ134" s="37">
        <v>0</v>
      </c>
      <c r="AK134" s="37"/>
      <c r="AL134" s="37"/>
      <c r="AM134" s="37"/>
      <c r="AN134" s="37">
        <v>0</v>
      </c>
      <c r="AO134" s="37"/>
      <c r="AP134" s="37"/>
      <c r="AQ134" s="37"/>
      <c r="AR134" s="37">
        <v>0</v>
      </c>
      <c r="AS134" s="37"/>
      <c r="AT134" s="37">
        <v>0</v>
      </c>
    </row>
    <row r="135" spans="1:46" ht="20.100000000000001" customHeight="1" x14ac:dyDescent="0.2">
      <c r="D135" s="38" t="s">
        <v>101</v>
      </c>
      <c r="F135" s="39">
        <v>0</v>
      </c>
      <c r="G135" s="40"/>
      <c r="H135" s="40"/>
      <c r="I135" s="40"/>
      <c r="J135" s="39">
        <v>0</v>
      </c>
      <c r="K135" s="39">
        <v>0</v>
      </c>
      <c r="L135" s="39">
        <v>0</v>
      </c>
      <c r="M135" s="40"/>
      <c r="N135" s="39">
        <v>0</v>
      </c>
      <c r="O135" s="40"/>
      <c r="P135" s="40"/>
      <c r="Q135" s="40"/>
      <c r="R135" s="39">
        <v>0</v>
      </c>
      <c r="S135" s="39">
        <v>0</v>
      </c>
      <c r="T135" s="39">
        <v>0</v>
      </c>
      <c r="U135" s="39">
        <v>0</v>
      </c>
      <c r="V135" s="39">
        <v>0</v>
      </c>
      <c r="W135" s="39">
        <v>0</v>
      </c>
      <c r="X135" s="39">
        <v>0</v>
      </c>
      <c r="Y135" s="39">
        <v>0</v>
      </c>
      <c r="Z135" s="39">
        <v>0</v>
      </c>
      <c r="AA135" s="40"/>
      <c r="AB135" s="39">
        <v>0</v>
      </c>
      <c r="AC135" s="40"/>
      <c r="AD135" s="40"/>
      <c r="AE135" s="40"/>
      <c r="AF135" s="39">
        <v>0</v>
      </c>
      <c r="AG135" s="39">
        <v>0</v>
      </c>
      <c r="AH135" s="40"/>
      <c r="AI135" s="39">
        <v>0</v>
      </c>
      <c r="AJ135" s="39">
        <v>0</v>
      </c>
      <c r="AK135" s="40"/>
      <c r="AL135" s="40"/>
      <c r="AM135" s="40"/>
      <c r="AN135" s="39">
        <v>0</v>
      </c>
      <c r="AO135" s="40"/>
      <c r="AP135" s="40"/>
      <c r="AQ135" s="40"/>
      <c r="AR135" s="39">
        <v>0</v>
      </c>
      <c r="AS135" s="40"/>
      <c r="AT135" s="39">
        <v>0</v>
      </c>
    </row>
    <row r="136" spans="1:46" ht="20.100000000000001" customHeight="1" x14ac:dyDescent="0.2">
      <c r="D136" s="2" t="s">
        <v>102</v>
      </c>
      <c r="F136" s="37">
        <v>0</v>
      </c>
      <c r="G136" s="37"/>
      <c r="H136" s="37"/>
      <c r="I136" s="37"/>
      <c r="J136" s="37">
        <v>0</v>
      </c>
      <c r="K136" s="37">
        <v>0</v>
      </c>
      <c r="L136" s="37">
        <v>0</v>
      </c>
      <c r="M136" s="37"/>
      <c r="N136" s="37">
        <v>0</v>
      </c>
      <c r="O136" s="37"/>
      <c r="P136" s="37"/>
      <c r="Q136" s="37"/>
      <c r="R136" s="37">
        <v>0</v>
      </c>
      <c r="S136" s="37">
        <v>0</v>
      </c>
      <c r="T136" s="37">
        <v>0</v>
      </c>
      <c r="U136" s="37">
        <v>0</v>
      </c>
      <c r="V136" s="37">
        <v>0</v>
      </c>
      <c r="W136" s="37">
        <v>0</v>
      </c>
      <c r="X136" s="37">
        <v>0</v>
      </c>
      <c r="Y136" s="37">
        <v>0</v>
      </c>
      <c r="Z136" s="37">
        <v>0</v>
      </c>
      <c r="AA136" s="37"/>
      <c r="AB136" s="37">
        <v>0</v>
      </c>
      <c r="AC136" s="37"/>
      <c r="AD136" s="37"/>
      <c r="AE136" s="37"/>
      <c r="AF136" s="37">
        <v>0</v>
      </c>
      <c r="AG136" s="37">
        <v>0</v>
      </c>
      <c r="AH136" s="37"/>
      <c r="AI136" s="37">
        <v>0</v>
      </c>
      <c r="AJ136" s="37">
        <v>0</v>
      </c>
      <c r="AK136" s="37"/>
      <c r="AL136" s="37"/>
      <c r="AM136" s="37"/>
      <c r="AN136" s="37">
        <v>0</v>
      </c>
      <c r="AO136" s="37"/>
      <c r="AP136" s="37"/>
      <c r="AQ136" s="37"/>
      <c r="AR136" s="37">
        <v>0</v>
      </c>
      <c r="AS136" s="37"/>
      <c r="AT136" s="37">
        <v>0</v>
      </c>
    </row>
    <row r="137" spans="1:46"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spans="1:46" s="1" customFormat="1" ht="20.100000000000001" customHeight="1" x14ac:dyDescent="0.2">
      <c r="A138" s="3"/>
      <c r="B138" s="6"/>
      <c r="C138" s="42" t="s">
        <v>171</v>
      </c>
      <c r="D138" s="42"/>
      <c r="E138" s="5"/>
      <c r="F138" s="44">
        <v>0</v>
      </c>
      <c r="G138" s="45"/>
      <c r="H138" s="45"/>
      <c r="I138" s="45"/>
      <c r="J138" s="44">
        <v>0</v>
      </c>
      <c r="K138" s="44">
        <v>0</v>
      </c>
      <c r="L138" s="44">
        <v>0</v>
      </c>
      <c r="M138" s="45"/>
      <c r="N138" s="44">
        <v>0</v>
      </c>
      <c r="O138" s="45"/>
      <c r="P138" s="45"/>
      <c r="Q138" s="45"/>
      <c r="R138" s="44">
        <v>0</v>
      </c>
      <c r="S138" s="44">
        <v>0</v>
      </c>
      <c r="T138" s="44">
        <v>0</v>
      </c>
      <c r="U138" s="44">
        <v>0</v>
      </c>
      <c r="V138" s="44">
        <v>0</v>
      </c>
      <c r="W138" s="44">
        <v>0</v>
      </c>
      <c r="X138" s="44">
        <v>0</v>
      </c>
      <c r="Y138" s="44">
        <v>0</v>
      </c>
      <c r="Z138" s="44">
        <v>0</v>
      </c>
      <c r="AA138" s="45"/>
      <c r="AB138" s="44">
        <v>0</v>
      </c>
      <c r="AC138" s="45"/>
      <c r="AD138" s="45"/>
      <c r="AE138" s="45"/>
      <c r="AF138" s="44">
        <v>0</v>
      </c>
      <c r="AG138" s="44">
        <v>0</v>
      </c>
      <c r="AH138" s="45"/>
      <c r="AI138" s="44">
        <v>0</v>
      </c>
      <c r="AJ138" s="44">
        <v>0</v>
      </c>
      <c r="AK138" s="45"/>
      <c r="AL138" s="45"/>
      <c r="AM138" s="45"/>
      <c r="AN138" s="44">
        <v>0</v>
      </c>
      <c r="AO138" s="45"/>
      <c r="AP138" s="45"/>
      <c r="AQ138" s="45"/>
      <c r="AR138" s="44">
        <v>0</v>
      </c>
      <c r="AS138" s="45"/>
      <c r="AT138" s="44">
        <v>0</v>
      </c>
    </row>
    <row r="139" spans="1:46"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spans="1:46"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spans="1:46" ht="20.100000000000001" customHeight="1" x14ac:dyDescent="0.2">
      <c r="D141" s="2" t="s">
        <v>124</v>
      </c>
      <c r="F141" s="37">
        <v>49</v>
      </c>
      <c r="G141" s="37"/>
      <c r="H141" s="37"/>
      <c r="I141" s="37"/>
      <c r="J141" s="37">
        <v>66</v>
      </c>
      <c r="K141" s="37">
        <v>4</v>
      </c>
      <c r="L141" s="37">
        <v>2</v>
      </c>
      <c r="M141" s="37"/>
      <c r="N141" s="37">
        <v>72</v>
      </c>
      <c r="O141" s="37"/>
      <c r="P141" s="37"/>
      <c r="Q141" s="37"/>
      <c r="R141" s="37">
        <v>34</v>
      </c>
      <c r="S141" s="37">
        <v>2</v>
      </c>
      <c r="T141" s="37">
        <v>1</v>
      </c>
      <c r="U141" s="37">
        <v>0</v>
      </c>
      <c r="V141" s="37">
        <v>3</v>
      </c>
      <c r="W141" s="37">
        <v>18</v>
      </c>
      <c r="X141" s="37">
        <v>0</v>
      </c>
      <c r="Y141" s="37">
        <v>6</v>
      </c>
      <c r="Z141" s="37">
        <v>0</v>
      </c>
      <c r="AA141" s="37"/>
      <c r="AB141" s="37">
        <v>64</v>
      </c>
      <c r="AC141" s="37"/>
      <c r="AD141" s="37"/>
      <c r="AE141" s="37"/>
      <c r="AF141" s="37">
        <v>10</v>
      </c>
      <c r="AG141" s="37">
        <v>8</v>
      </c>
      <c r="AH141" s="37"/>
      <c r="AI141" s="37">
        <v>8</v>
      </c>
      <c r="AJ141" s="37">
        <v>1</v>
      </c>
      <c r="AK141" s="37"/>
      <c r="AL141" s="37"/>
      <c r="AM141" s="37"/>
      <c r="AN141" s="37">
        <v>48</v>
      </c>
      <c r="AO141" s="37"/>
      <c r="AP141" s="37"/>
      <c r="AQ141" s="37"/>
      <c r="AR141" s="37">
        <v>0</v>
      </c>
      <c r="AS141" s="37"/>
      <c r="AT141" s="37">
        <v>0</v>
      </c>
    </row>
    <row r="142" spans="1:46" ht="20.100000000000001" customHeight="1" x14ac:dyDescent="0.2">
      <c r="D142" s="38" t="s">
        <v>173</v>
      </c>
      <c r="F142" s="39">
        <v>47</v>
      </c>
      <c r="G142" s="40"/>
      <c r="H142" s="40"/>
      <c r="I142" s="40"/>
      <c r="J142" s="39">
        <v>49</v>
      </c>
      <c r="K142" s="39">
        <v>0</v>
      </c>
      <c r="L142" s="39">
        <v>2</v>
      </c>
      <c r="M142" s="40"/>
      <c r="N142" s="39">
        <v>51</v>
      </c>
      <c r="O142" s="40"/>
      <c r="P142" s="40"/>
      <c r="Q142" s="40"/>
      <c r="R142" s="39">
        <v>37</v>
      </c>
      <c r="S142" s="39">
        <v>2</v>
      </c>
      <c r="T142" s="39">
        <v>0</v>
      </c>
      <c r="U142" s="39">
        <v>0</v>
      </c>
      <c r="V142" s="39">
        <v>4</v>
      </c>
      <c r="W142" s="39">
        <v>0</v>
      </c>
      <c r="X142" s="39">
        <v>0</v>
      </c>
      <c r="Y142" s="39">
        <v>8</v>
      </c>
      <c r="Z142" s="39">
        <v>3</v>
      </c>
      <c r="AA142" s="40"/>
      <c r="AB142" s="39">
        <v>54</v>
      </c>
      <c r="AC142" s="40"/>
      <c r="AD142" s="40"/>
      <c r="AE142" s="40"/>
      <c r="AF142" s="39">
        <v>6</v>
      </c>
      <c r="AG142" s="39">
        <v>10</v>
      </c>
      <c r="AH142" s="40"/>
      <c r="AI142" s="39">
        <v>2</v>
      </c>
      <c r="AJ142" s="39">
        <v>2</v>
      </c>
      <c r="AK142" s="40"/>
      <c r="AL142" s="40"/>
      <c r="AM142" s="40"/>
      <c r="AN142" s="39">
        <v>32</v>
      </c>
      <c r="AO142" s="40"/>
      <c r="AP142" s="40"/>
      <c r="AQ142" s="40"/>
      <c r="AR142" s="39">
        <v>0</v>
      </c>
      <c r="AS142" s="40"/>
      <c r="AT142" s="39">
        <v>0</v>
      </c>
    </row>
    <row r="143" spans="1:46" ht="20.100000000000001" customHeight="1" x14ac:dyDescent="0.2">
      <c r="D143" s="2" t="s">
        <v>113</v>
      </c>
      <c r="F143" s="37">
        <v>59</v>
      </c>
      <c r="G143" s="37"/>
      <c r="H143" s="37"/>
      <c r="I143" s="37"/>
      <c r="J143" s="37">
        <v>77</v>
      </c>
      <c r="K143" s="37">
        <v>2</v>
      </c>
      <c r="L143" s="37">
        <v>2</v>
      </c>
      <c r="M143" s="37"/>
      <c r="N143" s="37">
        <v>81</v>
      </c>
      <c r="O143" s="37"/>
      <c r="P143" s="37"/>
      <c r="Q143" s="37"/>
      <c r="R143" s="37">
        <v>25</v>
      </c>
      <c r="S143" s="37">
        <v>0</v>
      </c>
      <c r="T143" s="37">
        <v>0</v>
      </c>
      <c r="U143" s="37">
        <v>0</v>
      </c>
      <c r="V143" s="37">
        <v>8</v>
      </c>
      <c r="W143" s="37">
        <v>0</v>
      </c>
      <c r="X143" s="37">
        <v>1</v>
      </c>
      <c r="Y143" s="37">
        <v>36</v>
      </c>
      <c r="Z143" s="37">
        <v>1</v>
      </c>
      <c r="AA143" s="37"/>
      <c r="AB143" s="37">
        <v>71</v>
      </c>
      <c r="AC143" s="37"/>
      <c r="AD143" s="37"/>
      <c r="AE143" s="37"/>
      <c r="AF143" s="37">
        <v>5</v>
      </c>
      <c r="AG143" s="37">
        <v>2</v>
      </c>
      <c r="AH143" s="37"/>
      <c r="AI143" s="37">
        <v>3</v>
      </c>
      <c r="AJ143" s="37">
        <v>2</v>
      </c>
      <c r="AK143" s="37"/>
      <c r="AL143" s="37"/>
      <c r="AM143" s="37"/>
      <c r="AN143" s="37">
        <v>67</v>
      </c>
      <c r="AO143" s="37"/>
      <c r="AP143" s="37"/>
      <c r="AQ143" s="37"/>
      <c r="AR143" s="37">
        <v>0</v>
      </c>
      <c r="AS143" s="37"/>
      <c r="AT143" s="37">
        <v>0</v>
      </c>
    </row>
    <row r="144" spans="1:46" ht="20.100000000000001" customHeight="1" x14ac:dyDescent="0.2">
      <c r="D144" s="38" t="s">
        <v>174</v>
      </c>
      <c r="F144" s="39">
        <v>53</v>
      </c>
      <c r="G144" s="40"/>
      <c r="H144" s="40"/>
      <c r="I144" s="40"/>
      <c r="J144" s="39">
        <v>61</v>
      </c>
      <c r="K144" s="39">
        <v>1</v>
      </c>
      <c r="L144" s="39">
        <v>4</v>
      </c>
      <c r="M144" s="40"/>
      <c r="N144" s="39">
        <v>66</v>
      </c>
      <c r="O144" s="40"/>
      <c r="P144" s="40"/>
      <c r="Q144" s="40"/>
      <c r="R144" s="39">
        <v>51</v>
      </c>
      <c r="S144" s="39">
        <v>4</v>
      </c>
      <c r="T144" s="39">
        <v>0</v>
      </c>
      <c r="U144" s="39">
        <v>0</v>
      </c>
      <c r="V144" s="39">
        <v>4</v>
      </c>
      <c r="W144" s="39">
        <v>0</v>
      </c>
      <c r="X144" s="39">
        <v>0</v>
      </c>
      <c r="Y144" s="39">
        <v>9</v>
      </c>
      <c r="Z144" s="39">
        <v>4</v>
      </c>
      <c r="AA144" s="40"/>
      <c r="AB144" s="39">
        <v>72</v>
      </c>
      <c r="AC144" s="40"/>
      <c r="AD144" s="40"/>
      <c r="AE144" s="40"/>
      <c r="AF144" s="39">
        <v>9</v>
      </c>
      <c r="AG144" s="39">
        <v>9</v>
      </c>
      <c r="AH144" s="40"/>
      <c r="AI144" s="39">
        <v>1</v>
      </c>
      <c r="AJ144" s="39">
        <v>8</v>
      </c>
      <c r="AK144" s="40"/>
      <c r="AL144" s="40"/>
      <c r="AM144" s="40"/>
      <c r="AN144" s="39">
        <v>38</v>
      </c>
      <c r="AO144" s="40"/>
      <c r="AP144" s="40"/>
      <c r="AQ144" s="40"/>
      <c r="AR144" s="39">
        <v>0</v>
      </c>
      <c r="AS144" s="40"/>
      <c r="AT144" s="39">
        <v>0</v>
      </c>
    </row>
    <row r="145" spans="1:46" ht="20.100000000000001" customHeight="1" x14ac:dyDescent="0.2">
      <c r="D145" s="2" t="s">
        <v>115</v>
      </c>
      <c r="F145" s="37">
        <v>52</v>
      </c>
      <c r="G145" s="37"/>
      <c r="H145" s="37"/>
      <c r="I145" s="37"/>
      <c r="J145" s="37">
        <v>200</v>
      </c>
      <c r="K145" s="37">
        <v>0</v>
      </c>
      <c r="L145" s="37">
        <v>7</v>
      </c>
      <c r="M145" s="37"/>
      <c r="N145" s="37">
        <v>207</v>
      </c>
      <c r="O145" s="37"/>
      <c r="P145" s="37"/>
      <c r="Q145" s="37"/>
      <c r="R145" s="37">
        <v>79</v>
      </c>
      <c r="S145" s="37">
        <v>7</v>
      </c>
      <c r="T145" s="37">
        <v>4</v>
      </c>
      <c r="U145" s="37">
        <v>3</v>
      </c>
      <c r="V145" s="37">
        <v>6</v>
      </c>
      <c r="W145" s="37">
        <v>0</v>
      </c>
      <c r="X145" s="37">
        <v>0</v>
      </c>
      <c r="Y145" s="37">
        <v>64</v>
      </c>
      <c r="Z145" s="37">
        <v>13</v>
      </c>
      <c r="AA145" s="37"/>
      <c r="AB145" s="37">
        <v>176</v>
      </c>
      <c r="AC145" s="37"/>
      <c r="AD145" s="37"/>
      <c r="AE145" s="37"/>
      <c r="AF145" s="37">
        <v>16</v>
      </c>
      <c r="AG145" s="37">
        <v>35</v>
      </c>
      <c r="AH145" s="37"/>
      <c r="AI145" s="37">
        <v>19</v>
      </c>
      <c r="AJ145" s="37">
        <v>10</v>
      </c>
      <c r="AK145" s="37"/>
      <c r="AL145" s="37"/>
      <c r="AM145" s="37"/>
      <c r="AN145" s="37">
        <v>61</v>
      </c>
      <c r="AO145" s="37"/>
      <c r="AP145" s="37"/>
      <c r="AQ145" s="37"/>
      <c r="AR145" s="37">
        <v>0</v>
      </c>
      <c r="AS145" s="37"/>
      <c r="AT145" s="37">
        <v>0</v>
      </c>
    </row>
    <row r="146" spans="1:46" ht="20.100000000000001" customHeight="1" x14ac:dyDescent="0.2">
      <c r="D146" s="38" t="s">
        <v>116</v>
      </c>
      <c r="F146" s="39">
        <v>65</v>
      </c>
      <c r="G146" s="40"/>
      <c r="H146" s="40"/>
      <c r="I146" s="40"/>
      <c r="J146" s="39">
        <v>186</v>
      </c>
      <c r="K146" s="39">
        <v>0</v>
      </c>
      <c r="L146" s="39">
        <v>3</v>
      </c>
      <c r="M146" s="40"/>
      <c r="N146" s="39">
        <v>189</v>
      </c>
      <c r="O146" s="40"/>
      <c r="P146" s="40"/>
      <c r="Q146" s="40"/>
      <c r="R146" s="39">
        <v>85</v>
      </c>
      <c r="S146" s="39">
        <v>4</v>
      </c>
      <c r="T146" s="39">
        <v>4</v>
      </c>
      <c r="U146" s="39">
        <v>0</v>
      </c>
      <c r="V146" s="39">
        <v>1</v>
      </c>
      <c r="W146" s="39">
        <v>8</v>
      </c>
      <c r="X146" s="39">
        <v>1</v>
      </c>
      <c r="Y146" s="39">
        <v>59</v>
      </c>
      <c r="Z146" s="39">
        <v>2</v>
      </c>
      <c r="AA146" s="40"/>
      <c r="AB146" s="39">
        <v>164</v>
      </c>
      <c r="AC146" s="40"/>
      <c r="AD146" s="40"/>
      <c r="AE146" s="40"/>
      <c r="AF146" s="39">
        <v>66</v>
      </c>
      <c r="AG146" s="39">
        <v>3</v>
      </c>
      <c r="AH146" s="40"/>
      <c r="AI146" s="39">
        <v>48</v>
      </c>
      <c r="AJ146" s="39">
        <v>1</v>
      </c>
      <c r="AK146" s="40"/>
      <c r="AL146" s="40"/>
      <c r="AM146" s="40"/>
      <c r="AN146" s="39">
        <v>70</v>
      </c>
      <c r="AO146" s="40"/>
      <c r="AP146" s="40"/>
      <c r="AQ146" s="40"/>
      <c r="AR146" s="39">
        <v>0</v>
      </c>
      <c r="AS146" s="40"/>
      <c r="AT146" s="39">
        <v>0</v>
      </c>
    </row>
    <row r="147" spans="1:46" ht="20.100000000000001" customHeight="1" x14ac:dyDescent="0.2">
      <c r="D147" s="2" t="s">
        <v>104</v>
      </c>
      <c r="F147" s="37">
        <v>23</v>
      </c>
      <c r="G147" s="37"/>
      <c r="H147" s="37"/>
      <c r="I147" s="37"/>
      <c r="J147" s="37">
        <v>70</v>
      </c>
      <c r="K147" s="37">
        <v>0</v>
      </c>
      <c r="L147" s="37">
        <v>4</v>
      </c>
      <c r="M147" s="37"/>
      <c r="N147" s="37">
        <v>74</v>
      </c>
      <c r="O147" s="37"/>
      <c r="P147" s="37"/>
      <c r="Q147" s="37"/>
      <c r="R147" s="37">
        <v>27</v>
      </c>
      <c r="S147" s="37">
        <v>2</v>
      </c>
      <c r="T147" s="37">
        <v>2</v>
      </c>
      <c r="U147" s="37">
        <v>0</v>
      </c>
      <c r="V147" s="37">
        <v>5</v>
      </c>
      <c r="W147" s="37">
        <v>0</v>
      </c>
      <c r="X147" s="37">
        <v>0</v>
      </c>
      <c r="Y147" s="37">
        <v>5</v>
      </c>
      <c r="Z147" s="37">
        <v>6</v>
      </c>
      <c r="AA147" s="37"/>
      <c r="AB147" s="37">
        <v>47</v>
      </c>
      <c r="AC147" s="37"/>
      <c r="AD147" s="37"/>
      <c r="AE147" s="37"/>
      <c r="AF147" s="37">
        <v>9</v>
      </c>
      <c r="AG147" s="37">
        <v>14</v>
      </c>
      <c r="AH147" s="37"/>
      <c r="AI147" s="37">
        <v>5</v>
      </c>
      <c r="AJ147" s="37">
        <v>4</v>
      </c>
      <c r="AK147" s="37"/>
      <c r="AL147" s="37"/>
      <c r="AM147" s="37"/>
      <c r="AN147" s="37">
        <v>36</v>
      </c>
      <c r="AO147" s="37"/>
      <c r="AP147" s="37"/>
      <c r="AQ147" s="37"/>
      <c r="AR147" s="37">
        <v>0</v>
      </c>
      <c r="AS147" s="37"/>
      <c r="AT147" s="37">
        <v>0</v>
      </c>
    </row>
    <row r="148" spans="1:46" ht="20.100000000000001" customHeight="1" x14ac:dyDescent="0.2">
      <c r="D148" s="38" t="s">
        <v>365</v>
      </c>
      <c r="F148" s="39">
        <v>29</v>
      </c>
      <c r="G148" s="40"/>
      <c r="H148" s="40"/>
      <c r="I148" s="40"/>
      <c r="J148" s="39">
        <v>0</v>
      </c>
      <c r="K148" s="39">
        <v>0</v>
      </c>
      <c r="L148" s="39">
        <v>0</v>
      </c>
      <c r="M148" s="40"/>
      <c r="N148" s="39">
        <v>0</v>
      </c>
      <c r="O148" s="40"/>
      <c r="P148" s="40"/>
      <c r="Q148" s="40"/>
      <c r="R148" s="39">
        <v>0</v>
      </c>
      <c r="S148" s="39">
        <v>0</v>
      </c>
      <c r="T148" s="39">
        <v>0</v>
      </c>
      <c r="U148" s="39">
        <v>0</v>
      </c>
      <c r="V148" s="39">
        <v>0</v>
      </c>
      <c r="W148" s="39">
        <v>0</v>
      </c>
      <c r="X148" s="39">
        <v>0</v>
      </c>
      <c r="Y148" s="39">
        <v>0</v>
      </c>
      <c r="Z148" s="39">
        <v>0</v>
      </c>
      <c r="AA148" s="40"/>
      <c r="AB148" s="39">
        <v>0</v>
      </c>
      <c r="AC148" s="40"/>
      <c r="AD148" s="40"/>
      <c r="AE148" s="40"/>
      <c r="AF148" s="39">
        <v>0</v>
      </c>
      <c r="AG148" s="39">
        <v>0</v>
      </c>
      <c r="AH148" s="40"/>
      <c r="AI148" s="39">
        <v>0</v>
      </c>
      <c r="AJ148" s="39">
        <v>0</v>
      </c>
      <c r="AK148" s="40"/>
      <c r="AL148" s="40"/>
      <c r="AM148" s="40"/>
      <c r="AN148" s="39">
        <v>29</v>
      </c>
      <c r="AO148" s="40"/>
      <c r="AP148" s="40"/>
      <c r="AQ148" s="40"/>
      <c r="AR148" s="39">
        <v>0</v>
      </c>
      <c r="AS148" s="40"/>
      <c r="AT148" s="39">
        <v>0</v>
      </c>
    </row>
    <row r="149" spans="1:46" ht="20.100000000000001" customHeight="1" x14ac:dyDescent="0.2">
      <c r="D149" s="2" t="s">
        <v>106</v>
      </c>
      <c r="F149" s="37">
        <v>99</v>
      </c>
      <c r="G149" s="37"/>
      <c r="H149" s="37"/>
      <c r="I149" s="37"/>
      <c r="J149" s="37">
        <v>187</v>
      </c>
      <c r="K149" s="37">
        <v>1</v>
      </c>
      <c r="L149" s="37">
        <v>1</v>
      </c>
      <c r="M149" s="37"/>
      <c r="N149" s="37">
        <v>189</v>
      </c>
      <c r="O149" s="37"/>
      <c r="P149" s="37"/>
      <c r="Q149" s="37"/>
      <c r="R149" s="37">
        <v>98</v>
      </c>
      <c r="S149" s="37">
        <v>2</v>
      </c>
      <c r="T149" s="37">
        <v>2</v>
      </c>
      <c r="U149" s="37">
        <v>0</v>
      </c>
      <c r="V149" s="37">
        <v>2</v>
      </c>
      <c r="W149" s="37">
        <v>0</v>
      </c>
      <c r="X149" s="37">
        <v>1</v>
      </c>
      <c r="Y149" s="37">
        <v>70</v>
      </c>
      <c r="Z149" s="37">
        <v>0</v>
      </c>
      <c r="AA149" s="37"/>
      <c r="AB149" s="37">
        <v>175</v>
      </c>
      <c r="AC149" s="37"/>
      <c r="AD149" s="37"/>
      <c r="AE149" s="37"/>
      <c r="AF149" s="37">
        <v>14</v>
      </c>
      <c r="AG149" s="37">
        <v>23</v>
      </c>
      <c r="AH149" s="37"/>
      <c r="AI149" s="37">
        <v>6</v>
      </c>
      <c r="AJ149" s="37">
        <v>12</v>
      </c>
      <c r="AK149" s="37"/>
      <c r="AL149" s="37"/>
      <c r="AM149" s="37"/>
      <c r="AN149" s="37">
        <v>94</v>
      </c>
      <c r="AO149" s="37"/>
      <c r="AP149" s="37"/>
      <c r="AQ149" s="37"/>
      <c r="AR149" s="37">
        <v>0</v>
      </c>
      <c r="AS149" s="37"/>
      <c r="AT149" s="37">
        <v>0</v>
      </c>
    </row>
    <row r="150" spans="1:46" ht="20.100000000000001" customHeight="1" x14ac:dyDescent="0.2">
      <c r="D150" s="38" t="s">
        <v>107</v>
      </c>
      <c r="F150" s="39">
        <v>26</v>
      </c>
      <c r="G150" s="40"/>
      <c r="H150" s="40"/>
      <c r="I150" s="40"/>
      <c r="J150" s="39">
        <v>62</v>
      </c>
      <c r="K150" s="39">
        <v>0</v>
      </c>
      <c r="L150" s="39">
        <v>4</v>
      </c>
      <c r="M150" s="40"/>
      <c r="N150" s="39">
        <v>66</v>
      </c>
      <c r="O150" s="40"/>
      <c r="P150" s="40"/>
      <c r="Q150" s="40"/>
      <c r="R150" s="39">
        <v>35</v>
      </c>
      <c r="S150" s="39">
        <v>4</v>
      </c>
      <c r="T150" s="39">
        <v>0</v>
      </c>
      <c r="U150" s="39">
        <v>0</v>
      </c>
      <c r="V150" s="39">
        <v>4</v>
      </c>
      <c r="W150" s="39">
        <v>0</v>
      </c>
      <c r="X150" s="39">
        <v>2</v>
      </c>
      <c r="Y150" s="39">
        <v>10</v>
      </c>
      <c r="Z150" s="39">
        <v>7</v>
      </c>
      <c r="AA150" s="40"/>
      <c r="AB150" s="39">
        <v>62</v>
      </c>
      <c r="AC150" s="40"/>
      <c r="AD150" s="40"/>
      <c r="AE150" s="40"/>
      <c r="AF150" s="39">
        <v>10</v>
      </c>
      <c r="AG150" s="39">
        <v>3</v>
      </c>
      <c r="AH150" s="40"/>
      <c r="AI150" s="39">
        <v>7</v>
      </c>
      <c r="AJ150" s="39">
        <v>3</v>
      </c>
      <c r="AK150" s="40"/>
      <c r="AL150" s="40"/>
      <c r="AM150" s="40"/>
      <c r="AN150" s="39">
        <v>27</v>
      </c>
      <c r="AO150" s="40"/>
      <c r="AP150" s="40"/>
      <c r="AQ150" s="40"/>
      <c r="AR150" s="39">
        <v>0</v>
      </c>
      <c r="AS150" s="40"/>
      <c r="AT150" s="39">
        <v>0</v>
      </c>
    </row>
    <row r="151" spans="1:46" ht="20.100000000000001" customHeight="1" x14ac:dyDescent="0.2">
      <c r="D151" s="2" t="s">
        <v>176</v>
      </c>
      <c r="F151" s="37">
        <v>38</v>
      </c>
      <c r="G151" s="37"/>
      <c r="H151" s="37"/>
      <c r="I151" s="37"/>
      <c r="J151" s="37">
        <v>67</v>
      </c>
      <c r="K151" s="37">
        <v>0</v>
      </c>
      <c r="L151" s="37">
        <v>2</v>
      </c>
      <c r="M151" s="37"/>
      <c r="N151" s="37">
        <v>69</v>
      </c>
      <c r="O151" s="37"/>
      <c r="P151" s="37"/>
      <c r="Q151" s="37"/>
      <c r="R151" s="37">
        <v>32</v>
      </c>
      <c r="S151" s="37">
        <v>7</v>
      </c>
      <c r="T151" s="37">
        <v>0</v>
      </c>
      <c r="U151" s="37">
        <v>0</v>
      </c>
      <c r="V151" s="37">
        <v>6</v>
      </c>
      <c r="W151" s="37">
        <v>0</v>
      </c>
      <c r="X151" s="37">
        <v>0</v>
      </c>
      <c r="Y151" s="37">
        <v>5</v>
      </c>
      <c r="Z151" s="37">
        <v>5</v>
      </c>
      <c r="AA151" s="37"/>
      <c r="AB151" s="37">
        <v>55</v>
      </c>
      <c r="AC151" s="37"/>
      <c r="AD151" s="37"/>
      <c r="AE151" s="37"/>
      <c r="AF151" s="37">
        <v>12</v>
      </c>
      <c r="AG151" s="37">
        <v>6</v>
      </c>
      <c r="AH151" s="37"/>
      <c r="AI151" s="37">
        <v>3</v>
      </c>
      <c r="AJ151" s="37">
        <v>3</v>
      </c>
      <c r="AK151" s="37"/>
      <c r="AL151" s="37"/>
      <c r="AM151" s="37"/>
      <c r="AN151" s="37">
        <v>40</v>
      </c>
      <c r="AO151" s="37"/>
      <c r="AP151" s="37"/>
      <c r="AQ151" s="37"/>
      <c r="AR151" s="37">
        <v>0</v>
      </c>
      <c r="AS151" s="37"/>
      <c r="AT151" s="37">
        <v>0</v>
      </c>
    </row>
    <row r="152" spans="1:46" ht="20.100000000000001" customHeight="1" x14ac:dyDescent="0.2">
      <c r="D152" s="38" t="s">
        <v>177</v>
      </c>
      <c r="F152" s="39">
        <v>72</v>
      </c>
      <c r="G152" s="40"/>
      <c r="H152" s="40"/>
      <c r="I152" s="40"/>
      <c r="J152" s="39">
        <v>195</v>
      </c>
      <c r="K152" s="39">
        <v>0</v>
      </c>
      <c r="L152" s="39">
        <v>0</v>
      </c>
      <c r="M152" s="40"/>
      <c r="N152" s="39">
        <v>195</v>
      </c>
      <c r="O152" s="40"/>
      <c r="P152" s="40"/>
      <c r="Q152" s="40"/>
      <c r="R152" s="39">
        <v>105</v>
      </c>
      <c r="S152" s="39">
        <v>2</v>
      </c>
      <c r="T152" s="39">
        <v>3</v>
      </c>
      <c r="U152" s="39">
        <v>3</v>
      </c>
      <c r="V152" s="39">
        <v>1</v>
      </c>
      <c r="W152" s="39">
        <v>0</v>
      </c>
      <c r="X152" s="39">
        <v>0</v>
      </c>
      <c r="Y152" s="39">
        <v>68</v>
      </c>
      <c r="Z152" s="39">
        <v>2</v>
      </c>
      <c r="AA152" s="40"/>
      <c r="AB152" s="39">
        <v>184</v>
      </c>
      <c r="AC152" s="40"/>
      <c r="AD152" s="40"/>
      <c r="AE152" s="40"/>
      <c r="AF152" s="39">
        <v>12</v>
      </c>
      <c r="AG152" s="39">
        <v>33</v>
      </c>
      <c r="AH152" s="40"/>
      <c r="AI152" s="39">
        <v>15</v>
      </c>
      <c r="AJ152" s="39">
        <v>19</v>
      </c>
      <c r="AK152" s="40"/>
      <c r="AL152" s="40"/>
      <c r="AM152" s="40"/>
      <c r="AN152" s="39">
        <v>72</v>
      </c>
      <c r="AO152" s="40"/>
      <c r="AP152" s="40"/>
      <c r="AQ152" s="40"/>
      <c r="AR152" s="39">
        <v>0</v>
      </c>
      <c r="AS152" s="40"/>
      <c r="AT152" s="39">
        <v>0</v>
      </c>
    </row>
    <row r="153" spans="1:46" ht="20.100000000000001" customHeight="1" x14ac:dyDescent="0.2">
      <c r="D153" s="2" t="s">
        <v>178</v>
      </c>
      <c r="F153" s="37">
        <v>15</v>
      </c>
      <c r="G153" s="37"/>
      <c r="H153" s="37"/>
      <c r="I153" s="37"/>
      <c r="J153" s="37">
        <v>66</v>
      </c>
      <c r="K153" s="37">
        <v>3</v>
      </c>
      <c r="L153" s="37">
        <v>1</v>
      </c>
      <c r="M153" s="37"/>
      <c r="N153" s="37">
        <v>70</v>
      </c>
      <c r="O153" s="37"/>
      <c r="P153" s="37"/>
      <c r="Q153" s="37"/>
      <c r="R153" s="37">
        <v>22</v>
      </c>
      <c r="S153" s="37">
        <v>5</v>
      </c>
      <c r="T153" s="37">
        <v>0</v>
      </c>
      <c r="U153" s="37">
        <v>0</v>
      </c>
      <c r="V153" s="37">
        <v>3</v>
      </c>
      <c r="W153" s="37">
        <v>0</v>
      </c>
      <c r="X153" s="37">
        <v>0</v>
      </c>
      <c r="Y153" s="37">
        <v>8</v>
      </c>
      <c r="Z153" s="37">
        <v>5</v>
      </c>
      <c r="AA153" s="37"/>
      <c r="AB153" s="37">
        <v>43</v>
      </c>
      <c r="AC153" s="37"/>
      <c r="AD153" s="37"/>
      <c r="AE153" s="37"/>
      <c r="AF153" s="37">
        <v>18</v>
      </c>
      <c r="AG153" s="37">
        <v>9</v>
      </c>
      <c r="AH153" s="37"/>
      <c r="AI153" s="37">
        <v>4</v>
      </c>
      <c r="AJ153" s="37">
        <v>5</v>
      </c>
      <c r="AK153" s="37"/>
      <c r="AL153" s="37"/>
      <c r="AM153" s="37"/>
      <c r="AN153" s="37">
        <v>24</v>
      </c>
      <c r="AO153" s="37"/>
      <c r="AP153" s="37"/>
      <c r="AQ153" s="37"/>
      <c r="AR153" s="37">
        <v>0</v>
      </c>
      <c r="AS153" s="37"/>
      <c r="AT153" s="37">
        <v>0</v>
      </c>
    </row>
    <row r="154" spans="1:46" ht="20.100000000000001" customHeight="1" x14ac:dyDescent="0.2">
      <c r="D154" s="38" t="s">
        <v>179</v>
      </c>
      <c r="F154" s="39">
        <v>33</v>
      </c>
      <c r="G154" s="40"/>
      <c r="H154" s="40"/>
      <c r="I154" s="40"/>
      <c r="J154" s="39">
        <v>61</v>
      </c>
      <c r="K154" s="39">
        <v>1</v>
      </c>
      <c r="L154" s="39">
        <v>0</v>
      </c>
      <c r="M154" s="40"/>
      <c r="N154" s="39">
        <v>62</v>
      </c>
      <c r="O154" s="40"/>
      <c r="P154" s="40"/>
      <c r="Q154" s="40"/>
      <c r="R154" s="39">
        <v>26</v>
      </c>
      <c r="S154" s="39">
        <v>2</v>
      </c>
      <c r="T154" s="39">
        <v>1</v>
      </c>
      <c r="U154" s="39">
        <v>1</v>
      </c>
      <c r="V154" s="39">
        <v>6</v>
      </c>
      <c r="W154" s="39">
        <v>15</v>
      </c>
      <c r="X154" s="39">
        <v>0</v>
      </c>
      <c r="Y154" s="39">
        <v>2</v>
      </c>
      <c r="Z154" s="39">
        <v>0</v>
      </c>
      <c r="AA154" s="40"/>
      <c r="AB154" s="39">
        <v>53</v>
      </c>
      <c r="AC154" s="40"/>
      <c r="AD154" s="40"/>
      <c r="AE154" s="40"/>
      <c r="AF154" s="39">
        <v>6</v>
      </c>
      <c r="AG154" s="39">
        <v>11</v>
      </c>
      <c r="AH154" s="40"/>
      <c r="AI154" s="39">
        <v>2</v>
      </c>
      <c r="AJ154" s="39">
        <v>6</v>
      </c>
      <c r="AK154" s="40"/>
      <c r="AL154" s="40"/>
      <c r="AM154" s="40"/>
      <c r="AN154" s="39">
        <v>33</v>
      </c>
      <c r="AO154" s="40"/>
      <c r="AP154" s="40"/>
      <c r="AQ154" s="40"/>
      <c r="AR154" s="39">
        <v>0</v>
      </c>
      <c r="AS154" s="40"/>
      <c r="AT154" s="39">
        <v>0</v>
      </c>
    </row>
    <row r="155" spans="1:46"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spans="1:46" s="1" customFormat="1" ht="20.100000000000001" customHeight="1" x14ac:dyDescent="0.2">
      <c r="A156" s="3"/>
      <c r="B156" s="6"/>
      <c r="C156" s="42" t="s">
        <v>180</v>
      </c>
      <c r="D156" s="42"/>
      <c r="E156" s="5"/>
      <c r="F156" s="44">
        <f>666-6</f>
        <v>660</v>
      </c>
      <c r="G156" s="45"/>
      <c r="H156" s="45"/>
      <c r="I156" s="45"/>
      <c r="J156" s="44">
        <v>1347</v>
      </c>
      <c r="K156" s="44">
        <v>12</v>
      </c>
      <c r="L156" s="44">
        <v>32</v>
      </c>
      <c r="M156" s="45"/>
      <c r="N156" s="44">
        <v>1391</v>
      </c>
      <c r="O156" s="45"/>
      <c r="P156" s="45"/>
      <c r="Q156" s="45"/>
      <c r="R156" s="44">
        <v>656</v>
      </c>
      <c r="S156" s="44">
        <v>43</v>
      </c>
      <c r="T156" s="44">
        <v>17</v>
      </c>
      <c r="U156" s="44">
        <v>7</v>
      </c>
      <c r="V156" s="44">
        <v>53</v>
      </c>
      <c r="W156" s="44">
        <v>41</v>
      </c>
      <c r="X156" s="44">
        <v>5</v>
      </c>
      <c r="Y156" s="44">
        <v>350</v>
      </c>
      <c r="Z156" s="44">
        <v>48</v>
      </c>
      <c r="AA156" s="45"/>
      <c r="AB156" s="44">
        <v>1220</v>
      </c>
      <c r="AC156" s="45"/>
      <c r="AD156" s="45"/>
      <c r="AE156" s="45"/>
      <c r="AF156" s="44">
        <v>193</v>
      </c>
      <c r="AG156" s="44">
        <v>166</v>
      </c>
      <c r="AH156" s="45"/>
      <c r="AI156" s="44">
        <v>123</v>
      </c>
      <c r="AJ156" s="44">
        <v>76</v>
      </c>
      <c r="AK156" s="45"/>
      <c r="AL156" s="45"/>
      <c r="AM156" s="45"/>
      <c r="AN156" s="44">
        <v>671</v>
      </c>
      <c r="AO156" s="45"/>
      <c r="AP156" s="45"/>
      <c r="AQ156" s="45"/>
      <c r="AR156" s="44">
        <v>0</v>
      </c>
      <c r="AS156" s="45"/>
      <c r="AT156" s="44">
        <v>0</v>
      </c>
    </row>
    <row r="157" spans="1:46"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spans="1:46" s="1" customFormat="1" ht="20.100000000000001" customHeight="1" x14ac:dyDescent="0.25">
      <c r="A158" s="3"/>
      <c r="B158" s="49" t="s">
        <v>181</v>
      </c>
      <c r="C158" s="50"/>
      <c r="D158" s="50"/>
      <c r="E158" s="5"/>
      <c r="F158" s="51">
        <f>1319-6</f>
        <v>1313</v>
      </c>
      <c r="G158" s="52"/>
      <c r="H158" s="52"/>
      <c r="I158" s="52"/>
      <c r="J158" s="51">
        <v>1907</v>
      </c>
      <c r="K158" s="51">
        <v>39</v>
      </c>
      <c r="L158" s="51">
        <v>100</v>
      </c>
      <c r="M158" s="52"/>
      <c r="N158" s="51">
        <v>2046</v>
      </c>
      <c r="O158" s="52"/>
      <c r="P158" s="52"/>
      <c r="Q158" s="52"/>
      <c r="R158" s="51">
        <v>960</v>
      </c>
      <c r="S158" s="51">
        <v>78</v>
      </c>
      <c r="T158" s="51">
        <v>36</v>
      </c>
      <c r="U158" s="51">
        <v>11</v>
      </c>
      <c r="V158" s="51">
        <v>118</v>
      </c>
      <c r="W158" s="51">
        <v>42</v>
      </c>
      <c r="X158" s="51">
        <v>5</v>
      </c>
      <c r="Y158" s="51">
        <v>405</v>
      </c>
      <c r="Z158" s="51">
        <v>91</v>
      </c>
      <c r="AA158" s="52"/>
      <c r="AB158" s="51">
        <v>1746</v>
      </c>
      <c r="AC158" s="52"/>
      <c r="AD158" s="52"/>
      <c r="AE158" s="52"/>
      <c r="AF158" s="51">
        <v>241</v>
      </c>
      <c r="AG158" s="51">
        <v>262</v>
      </c>
      <c r="AH158" s="52"/>
      <c r="AI158" s="51">
        <v>174</v>
      </c>
      <c r="AJ158" s="51">
        <v>101</v>
      </c>
      <c r="AK158" s="52"/>
      <c r="AL158" s="52"/>
      <c r="AM158" s="52"/>
      <c r="AN158" s="51">
        <v>1385</v>
      </c>
      <c r="AO158" s="52"/>
      <c r="AP158" s="52"/>
      <c r="AQ158" s="52"/>
      <c r="AR158" s="51">
        <v>0</v>
      </c>
      <c r="AS158" s="52"/>
      <c r="AT158" s="51">
        <v>0</v>
      </c>
    </row>
    <row r="159" spans="1:46"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spans="1:46"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spans="3:46"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spans="3:46" ht="20.100000000000001" customHeight="1" x14ac:dyDescent="0.2">
      <c r="D162" s="2" t="s">
        <v>124</v>
      </c>
      <c r="F162" s="37">
        <v>0</v>
      </c>
      <c r="G162" s="37"/>
      <c r="H162" s="37"/>
      <c r="I162" s="37"/>
      <c r="J162" s="37">
        <v>0</v>
      </c>
      <c r="K162" s="37">
        <v>0</v>
      </c>
      <c r="L162" s="37">
        <v>0</v>
      </c>
      <c r="M162" s="37"/>
      <c r="N162" s="37">
        <v>0</v>
      </c>
      <c r="O162" s="37"/>
      <c r="P162" s="37"/>
      <c r="Q162" s="37"/>
      <c r="R162" s="37">
        <v>0</v>
      </c>
      <c r="S162" s="37">
        <v>0</v>
      </c>
      <c r="T162" s="37">
        <v>0</v>
      </c>
      <c r="U162" s="37">
        <v>0</v>
      </c>
      <c r="V162" s="37">
        <v>0</v>
      </c>
      <c r="W162" s="37">
        <v>0</v>
      </c>
      <c r="X162" s="37">
        <v>0</v>
      </c>
      <c r="Y162" s="37">
        <v>0</v>
      </c>
      <c r="Z162" s="37">
        <v>0</v>
      </c>
      <c r="AA162" s="37"/>
      <c r="AB162" s="37">
        <v>0</v>
      </c>
      <c r="AC162" s="37"/>
      <c r="AD162" s="37"/>
      <c r="AE162" s="37"/>
      <c r="AF162" s="37">
        <v>0</v>
      </c>
      <c r="AG162" s="37">
        <v>0</v>
      </c>
      <c r="AH162" s="37"/>
      <c r="AI162" s="37">
        <v>0</v>
      </c>
      <c r="AJ162" s="37">
        <v>0</v>
      </c>
      <c r="AK162" s="37"/>
      <c r="AL162" s="37"/>
      <c r="AM162" s="37"/>
      <c r="AN162" s="37">
        <v>0</v>
      </c>
      <c r="AO162" s="37"/>
      <c r="AP162" s="37"/>
      <c r="AQ162" s="37"/>
      <c r="AR162" s="37">
        <v>0</v>
      </c>
      <c r="AS162" s="37"/>
      <c r="AT162" s="37">
        <v>0</v>
      </c>
    </row>
    <row r="163" spans="3:46" ht="20.100000000000001" customHeight="1" x14ac:dyDescent="0.2">
      <c r="D163" s="38" t="s">
        <v>173</v>
      </c>
      <c r="F163" s="39">
        <v>0</v>
      </c>
      <c r="G163" s="40"/>
      <c r="H163" s="40"/>
      <c r="I163" s="40"/>
      <c r="J163" s="39">
        <v>0</v>
      </c>
      <c r="K163" s="39">
        <v>0</v>
      </c>
      <c r="L163" s="39">
        <v>0</v>
      </c>
      <c r="M163" s="40"/>
      <c r="N163" s="39">
        <v>0</v>
      </c>
      <c r="O163" s="40"/>
      <c r="P163" s="40"/>
      <c r="Q163" s="40"/>
      <c r="R163" s="39">
        <v>0</v>
      </c>
      <c r="S163" s="39">
        <v>0</v>
      </c>
      <c r="T163" s="39">
        <v>0</v>
      </c>
      <c r="U163" s="39">
        <v>0</v>
      </c>
      <c r="V163" s="39">
        <v>0</v>
      </c>
      <c r="W163" s="39">
        <v>0</v>
      </c>
      <c r="X163" s="39">
        <v>0</v>
      </c>
      <c r="Y163" s="39">
        <v>0</v>
      </c>
      <c r="Z163" s="39">
        <v>0</v>
      </c>
      <c r="AA163" s="40"/>
      <c r="AB163" s="39">
        <v>0</v>
      </c>
      <c r="AC163" s="40"/>
      <c r="AD163" s="40"/>
      <c r="AE163" s="40"/>
      <c r="AF163" s="39">
        <v>0</v>
      </c>
      <c r="AG163" s="39">
        <v>0</v>
      </c>
      <c r="AH163" s="40"/>
      <c r="AI163" s="39">
        <v>0</v>
      </c>
      <c r="AJ163" s="39">
        <v>0</v>
      </c>
      <c r="AK163" s="40"/>
      <c r="AL163" s="40"/>
      <c r="AM163" s="40"/>
      <c r="AN163" s="39">
        <v>0</v>
      </c>
      <c r="AO163" s="40"/>
      <c r="AP163" s="40"/>
      <c r="AQ163" s="40"/>
      <c r="AR163" s="39">
        <v>0</v>
      </c>
      <c r="AS163" s="40"/>
      <c r="AT163" s="39">
        <v>0</v>
      </c>
    </row>
    <row r="164" spans="3:46" ht="20.100000000000001" customHeight="1" x14ac:dyDescent="0.2">
      <c r="D164" s="2" t="s">
        <v>100</v>
      </c>
      <c r="F164" s="37">
        <v>0</v>
      </c>
      <c r="G164" s="37"/>
      <c r="H164" s="37"/>
      <c r="I164" s="37"/>
      <c r="J164" s="37">
        <v>0</v>
      </c>
      <c r="K164" s="37">
        <v>0</v>
      </c>
      <c r="L164" s="37">
        <v>0</v>
      </c>
      <c r="M164" s="37"/>
      <c r="N164" s="37">
        <v>0</v>
      </c>
      <c r="O164" s="37"/>
      <c r="P164" s="37"/>
      <c r="Q164" s="37"/>
      <c r="R164" s="37">
        <v>0</v>
      </c>
      <c r="S164" s="37">
        <v>0</v>
      </c>
      <c r="T164" s="37">
        <v>0</v>
      </c>
      <c r="U164" s="37">
        <v>0</v>
      </c>
      <c r="V164" s="37">
        <v>0</v>
      </c>
      <c r="W164" s="37">
        <v>0</v>
      </c>
      <c r="X164" s="37">
        <v>0</v>
      </c>
      <c r="Y164" s="37">
        <v>0</v>
      </c>
      <c r="Z164" s="37">
        <v>0</v>
      </c>
      <c r="AA164" s="37"/>
      <c r="AB164" s="37">
        <v>0</v>
      </c>
      <c r="AC164" s="37"/>
      <c r="AD164" s="37"/>
      <c r="AE164" s="37"/>
      <c r="AF164" s="37">
        <v>0</v>
      </c>
      <c r="AG164" s="37">
        <v>0</v>
      </c>
      <c r="AH164" s="37"/>
      <c r="AI164" s="37">
        <v>0</v>
      </c>
      <c r="AJ164" s="37">
        <v>0</v>
      </c>
      <c r="AK164" s="37"/>
      <c r="AL164" s="37"/>
      <c r="AM164" s="37"/>
      <c r="AN164" s="37">
        <v>0</v>
      </c>
      <c r="AO164" s="37"/>
      <c r="AP164" s="37"/>
      <c r="AQ164" s="37"/>
      <c r="AR164" s="37">
        <v>0</v>
      </c>
      <c r="AS164" s="37"/>
      <c r="AT164" s="37">
        <v>0</v>
      </c>
    </row>
    <row r="165" spans="3:46" ht="20.100000000000001" customHeight="1" x14ac:dyDescent="0.2">
      <c r="D165" s="38" t="s">
        <v>174</v>
      </c>
      <c r="F165" s="39">
        <v>0</v>
      </c>
      <c r="G165" s="40"/>
      <c r="H165" s="40"/>
      <c r="I165" s="40"/>
      <c r="J165" s="39">
        <v>0</v>
      </c>
      <c r="K165" s="39">
        <v>0</v>
      </c>
      <c r="L165" s="39">
        <v>0</v>
      </c>
      <c r="M165" s="40"/>
      <c r="N165" s="39">
        <v>0</v>
      </c>
      <c r="O165" s="40"/>
      <c r="P165" s="40"/>
      <c r="Q165" s="40"/>
      <c r="R165" s="39">
        <v>0</v>
      </c>
      <c r="S165" s="39">
        <v>0</v>
      </c>
      <c r="T165" s="39">
        <v>0</v>
      </c>
      <c r="U165" s="39">
        <v>0</v>
      </c>
      <c r="V165" s="39">
        <v>0</v>
      </c>
      <c r="W165" s="39">
        <v>0</v>
      </c>
      <c r="X165" s="39">
        <v>0</v>
      </c>
      <c r="Y165" s="39">
        <v>0</v>
      </c>
      <c r="Z165" s="39">
        <v>0</v>
      </c>
      <c r="AA165" s="40"/>
      <c r="AB165" s="39">
        <v>0</v>
      </c>
      <c r="AC165" s="40"/>
      <c r="AD165" s="40"/>
      <c r="AE165" s="40"/>
      <c r="AF165" s="39">
        <v>0</v>
      </c>
      <c r="AG165" s="39">
        <v>0</v>
      </c>
      <c r="AH165" s="40"/>
      <c r="AI165" s="39">
        <v>0</v>
      </c>
      <c r="AJ165" s="39">
        <v>0</v>
      </c>
      <c r="AK165" s="40"/>
      <c r="AL165" s="40"/>
      <c r="AM165" s="40"/>
      <c r="AN165" s="39">
        <v>0</v>
      </c>
      <c r="AO165" s="40"/>
      <c r="AP165" s="40"/>
      <c r="AQ165" s="40"/>
      <c r="AR165" s="39">
        <v>0</v>
      </c>
      <c r="AS165" s="40"/>
      <c r="AT165" s="39">
        <v>0</v>
      </c>
    </row>
    <row r="166" spans="3:46" ht="20.100000000000001" customHeight="1" x14ac:dyDescent="0.2">
      <c r="D166" s="2" t="s">
        <v>115</v>
      </c>
      <c r="F166" s="37">
        <v>0</v>
      </c>
      <c r="G166" s="37"/>
      <c r="H166" s="37"/>
      <c r="I166" s="37"/>
      <c r="J166" s="37">
        <v>0</v>
      </c>
      <c r="K166" s="37">
        <v>0</v>
      </c>
      <c r="L166" s="37">
        <v>0</v>
      </c>
      <c r="M166" s="37"/>
      <c r="N166" s="37">
        <v>0</v>
      </c>
      <c r="O166" s="37"/>
      <c r="P166" s="37"/>
      <c r="Q166" s="37"/>
      <c r="R166" s="37">
        <v>0</v>
      </c>
      <c r="S166" s="37">
        <v>0</v>
      </c>
      <c r="T166" s="37">
        <v>0</v>
      </c>
      <c r="U166" s="37">
        <v>0</v>
      </c>
      <c r="V166" s="37">
        <v>0</v>
      </c>
      <c r="W166" s="37">
        <v>0</v>
      </c>
      <c r="X166" s="37">
        <v>0</v>
      </c>
      <c r="Y166" s="37">
        <v>0</v>
      </c>
      <c r="Z166" s="37">
        <v>0</v>
      </c>
      <c r="AA166" s="37"/>
      <c r="AB166" s="37">
        <v>0</v>
      </c>
      <c r="AC166" s="37"/>
      <c r="AD166" s="37"/>
      <c r="AE166" s="37"/>
      <c r="AF166" s="37">
        <v>0</v>
      </c>
      <c r="AG166" s="37">
        <v>0</v>
      </c>
      <c r="AH166" s="37"/>
      <c r="AI166" s="37">
        <v>0</v>
      </c>
      <c r="AJ166" s="37">
        <v>0</v>
      </c>
      <c r="AK166" s="37"/>
      <c r="AL166" s="37"/>
      <c r="AM166" s="37"/>
      <c r="AN166" s="37">
        <v>0</v>
      </c>
      <c r="AO166" s="37"/>
      <c r="AP166" s="37"/>
      <c r="AQ166" s="37"/>
      <c r="AR166" s="37">
        <v>0</v>
      </c>
      <c r="AS166" s="37"/>
      <c r="AT166" s="37">
        <v>0</v>
      </c>
    </row>
    <row r="167" spans="3:46" ht="20.100000000000001" customHeight="1" x14ac:dyDescent="0.2">
      <c r="D167" s="38" t="s">
        <v>103</v>
      </c>
      <c r="F167" s="39">
        <v>0</v>
      </c>
      <c r="G167" s="40"/>
      <c r="H167" s="40"/>
      <c r="I167" s="40"/>
      <c r="J167" s="39">
        <v>0</v>
      </c>
      <c r="K167" s="39">
        <v>0</v>
      </c>
      <c r="L167" s="39">
        <v>0</v>
      </c>
      <c r="M167" s="40"/>
      <c r="N167" s="39">
        <v>0</v>
      </c>
      <c r="O167" s="40"/>
      <c r="P167" s="40"/>
      <c r="Q167" s="40"/>
      <c r="R167" s="39">
        <v>0</v>
      </c>
      <c r="S167" s="39">
        <v>0</v>
      </c>
      <c r="T167" s="39">
        <v>0</v>
      </c>
      <c r="U167" s="39">
        <v>0</v>
      </c>
      <c r="V167" s="39">
        <v>0</v>
      </c>
      <c r="W167" s="39">
        <v>0</v>
      </c>
      <c r="X167" s="39">
        <v>0</v>
      </c>
      <c r="Y167" s="39">
        <v>0</v>
      </c>
      <c r="Z167" s="39">
        <v>0</v>
      </c>
      <c r="AA167" s="40"/>
      <c r="AB167" s="39">
        <v>0</v>
      </c>
      <c r="AC167" s="40"/>
      <c r="AD167" s="40"/>
      <c r="AE167" s="40"/>
      <c r="AF167" s="39">
        <v>0</v>
      </c>
      <c r="AG167" s="39">
        <v>0</v>
      </c>
      <c r="AH167" s="40"/>
      <c r="AI167" s="39">
        <v>0</v>
      </c>
      <c r="AJ167" s="39">
        <v>0</v>
      </c>
      <c r="AK167" s="40"/>
      <c r="AL167" s="40"/>
      <c r="AM167" s="40"/>
      <c r="AN167" s="39">
        <v>0</v>
      </c>
      <c r="AO167" s="40"/>
      <c r="AP167" s="40"/>
      <c r="AQ167" s="40"/>
      <c r="AR167" s="39">
        <v>0</v>
      </c>
      <c r="AS167" s="40"/>
      <c r="AT167" s="39">
        <v>0</v>
      </c>
    </row>
    <row r="168" spans="3:46"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row>
    <row r="169" spans="3:46" ht="20.100000000000001" customHeight="1" x14ac:dyDescent="0.2">
      <c r="C169" s="42" t="s">
        <v>112</v>
      </c>
      <c r="D169" s="42"/>
      <c r="F169" s="44">
        <v>0</v>
      </c>
      <c r="G169" s="45"/>
      <c r="H169" s="45"/>
      <c r="I169" s="45"/>
      <c r="J169" s="44">
        <v>0</v>
      </c>
      <c r="K169" s="44">
        <v>0</v>
      </c>
      <c r="L169" s="44">
        <v>0</v>
      </c>
      <c r="M169" s="45"/>
      <c r="N169" s="44">
        <v>0</v>
      </c>
      <c r="O169" s="45"/>
      <c r="P169" s="45"/>
      <c r="Q169" s="45"/>
      <c r="R169" s="44">
        <v>0</v>
      </c>
      <c r="S169" s="44">
        <v>0</v>
      </c>
      <c r="T169" s="44">
        <v>0</v>
      </c>
      <c r="U169" s="44">
        <v>0</v>
      </c>
      <c r="V169" s="44">
        <v>0</v>
      </c>
      <c r="W169" s="44">
        <v>0</v>
      </c>
      <c r="X169" s="44">
        <v>0</v>
      </c>
      <c r="Y169" s="44">
        <v>0</v>
      </c>
      <c r="Z169" s="44">
        <v>0</v>
      </c>
      <c r="AA169" s="45"/>
      <c r="AB169" s="44">
        <v>0</v>
      </c>
      <c r="AC169" s="45"/>
      <c r="AD169" s="45"/>
      <c r="AE169" s="45"/>
      <c r="AF169" s="44">
        <v>0</v>
      </c>
      <c r="AG169" s="44">
        <v>0</v>
      </c>
      <c r="AH169" s="45"/>
      <c r="AI169" s="44">
        <v>0</v>
      </c>
      <c r="AJ169" s="44">
        <v>0</v>
      </c>
      <c r="AK169" s="45"/>
      <c r="AL169" s="45"/>
      <c r="AM169" s="45"/>
      <c r="AN169" s="44">
        <v>0</v>
      </c>
      <c r="AO169" s="45"/>
      <c r="AP169" s="45"/>
      <c r="AQ169" s="45"/>
      <c r="AR169" s="44">
        <v>0</v>
      </c>
      <c r="AS169" s="45"/>
      <c r="AT169" s="44">
        <v>0</v>
      </c>
    </row>
    <row r="170" spans="3:46"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row>
    <row r="171" spans="3:46"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row>
    <row r="172" spans="3:46" ht="20.100000000000001" customHeight="1" x14ac:dyDescent="0.2">
      <c r="D172" s="2" t="s">
        <v>124</v>
      </c>
      <c r="F172" s="37">
        <v>128</v>
      </c>
      <c r="G172" s="37"/>
      <c r="H172" s="37"/>
      <c r="I172" s="37"/>
      <c r="J172" s="37">
        <v>212</v>
      </c>
      <c r="K172" s="37">
        <v>12</v>
      </c>
      <c r="L172" s="37">
        <v>16</v>
      </c>
      <c r="M172" s="37"/>
      <c r="N172" s="37">
        <v>240</v>
      </c>
      <c r="O172" s="37"/>
      <c r="P172" s="37"/>
      <c r="Q172" s="37"/>
      <c r="R172" s="37">
        <v>132</v>
      </c>
      <c r="S172" s="37">
        <v>25</v>
      </c>
      <c r="T172" s="37">
        <v>25</v>
      </c>
      <c r="U172" s="37">
        <v>1</v>
      </c>
      <c r="V172" s="37">
        <v>3</v>
      </c>
      <c r="W172" s="37">
        <v>0</v>
      </c>
      <c r="X172" s="37">
        <v>1</v>
      </c>
      <c r="Y172" s="37">
        <v>30</v>
      </c>
      <c r="Z172" s="37">
        <v>1</v>
      </c>
      <c r="AA172" s="37"/>
      <c r="AB172" s="37">
        <v>218</v>
      </c>
      <c r="AC172" s="37"/>
      <c r="AD172" s="37"/>
      <c r="AE172" s="37"/>
      <c r="AF172" s="37">
        <v>26</v>
      </c>
      <c r="AG172" s="37">
        <v>33</v>
      </c>
      <c r="AH172" s="37"/>
      <c r="AI172" s="37">
        <v>14</v>
      </c>
      <c r="AJ172" s="37">
        <v>10</v>
      </c>
      <c r="AK172" s="37"/>
      <c r="AL172" s="37"/>
      <c r="AM172" s="37"/>
      <c r="AN172" s="37">
        <v>115</v>
      </c>
      <c r="AO172" s="37"/>
      <c r="AP172" s="37"/>
      <c r="AQ172" s="37"/>
      <c r="AR172" s="37">
        <v>0</v>
      </c>
      <c r="AS172" s="37"/>
      <c r="AT172" s="37">
        <v>0</v>
      </c>
    </row>
    <row r="173" spans="3:46" ht="20.100000000000001" customHeight="1" x14ac:dyDescent="0.2">
      <c r="D173" s="38" t="s">
        <v>173</v>
      </c>
      <c r="F173" s="39">
        <v>111</v>
      </c>
      <c r="G173" s="40"/>
      <c r="H173" s="40"/>
      <c r="I173" s="40"/>
      <c r="J173" s="39">
        <v>208</v>
      </c>
      <c r="K173" s="39">
        <v>8</v>
      </c>
      <c r="L173" s="39">
        <v>7</v>
      </c>
      <c r="M173" s="40"/>
      <c r="N173" s="39">
        <v>223</v>
      </c>
      <c r="O173" s="40"/>
      <c r="P173" s="40"/>
      <c r="Q173" s="40"/>
      <c r="R173" s="39">
        <v>167</v>
      </c>
      <c r="S173" s="39">
        <v>15</v>
      </c>
      <c r="T173" s="39">
        <v>5</v>
      </c>
      <c r="U173" s="39">
        <v>0</v>
      </c>
      <c r="V173" s="39">
        <v>13</v>
      </c>
      <c r="W173" s="39">
        <v>2</v>
      </c>
      <c r="X173" s="39">
        <v>0</v>
      </c>
      <c r="Y173" s="39">
        <v>33</v>
      </c>
      <c r="Z173" s="39">
        <v>5</v>
      </c>
      <c r="AA173" s="40"/>
      <c r="AB173" s="39">
        <v>240</v>
      </c>
      <c r="AC173" s="40"/>
      <c r="AD173" s="40"/>
      <c r="AE173" s="40"/>
      <c r="AF173" s="39">
        <v>26</v>
      </c>
      <c r="AG173" s="39">
        <v>22</v>
      </c>
      <c r="AH173" s="40"/>
      <c r="AI173" s="39">
        <v>26</v>
      </c>
      <c r="AJ173" s="39">
        <v>4</v>
      </c>
      <c r="AK173" s="40"/>
      <c r="AL173" s="40"/>
      <c r="AM173" s="40"/>
      <c r="AN173" s="39">
        <v>76</v>
      </c>
      <c r="AO173" s="40"/>
      <c r="AP173" s="40"/>
      <c r="AQ173" s="40"/>
      <c r="AR173" s="39">
        <v>0</v>
      </c>
      <c r="AS173" s="40"/>
      <c r="AT173" s="39">
        <v>0</v>
      </c>
    </row>
    <row r="174" spans="3:46" ht="20.100000000000001" customHeight="1" x14ac:dyDescent="0.2">
      <c r="D174" s="2" t="s">
        <v>113</v>
      </c>
      <c r="F174" s="37">
        <v>142</v>
      </c>
      <c r="G174" s="37"/>
      <c r="H174" s="37"/>
      <c r="I174" s="37"/>
      <c r="J174" s="37">
        <v>193</v>
      </c>
      <c r="K174" s="37">
        <v>3</v>
      </c>
      <c r="L174" s="37">
        <v>11</v>
      </c>
      <c r="M174" s="37"/>
      <c r="N174" s="37">
        <v>207</v>
      </c>
      <c r="O174" s="37"/>
      <c r="P174" s="37"/>
      <c r="Q174" s="37"/>
      <c r="R174" s="37">
        <v>178</v>
      </c>
      <c r="S174" s="37">
        <v>7</v>
      </c>
      <c r="T174" s="37">
        <v>7</v>
      </c>
      <c r="U174" s="37">
        <v>0</v>
      </c>
      <c r="V174" s="37">
        <v>7</v>
      </c>
      <c r="W174" s="37">
        <v>0</v>
      </c>
      <c r="X174" s="37">
        <v>0</v>
      </c>
      <c r="Y174" s="37">
        <v>25</v>
      </c>
      <c r="Z174" s="37">
        <v>3</v>
      </c>
      <c r="AA174" s="37"/>
      <c r="AB174" s="37">
        <v>227</v>
      </c>
      <c r="AC174" s="37"/>
      <c r="AD174" s="37"/>
      <c r="AE174" s="37"/>
      <c r="AF174" s="37">
        <v>25</v>
      </c>
      <c r="AG174" s="37">
        <v>31</v>
      </c>
      <c r="AH174" s="37"/>
      <c r="AI174" s="37">
        <v>21</v>
      </c>
      <c r="AJ174" s="37">
        <v>9</v>
      </c>
      <c r="AK174" s="37"/>
      <c r="AL174" s="37"/>
      <c r="AM174" s="37"/>
      <c r="AN174" s="37">
        <v>96</v>
      </c>
      <c r="AO174" s="37"/>
      <c r="AP174" s="37"/>
      <c r="AQ174" s="37"/>
      <c r="AR174" s="37">
        <v>0</v>
      </c>
      <c r="AS174" s="37"/>
      <c r="AT174" s="37">
        <v>0</v>
      </c>
    </row>
    <row r="175" spans="3:46" ht="20.100000000000001" customHeight="1" x14ac:dyDescent="0.2">
      <c r="D175" s="38" t="s">
        <v>174</v>
      </c>
      <c r="F175" s="39">
        <v>155</v>
      </c>
      <c r="G175" s="40"/>
      <c r="H175" s="40"/>
      <c r="I175" s="40"/>
      <c r="J175" s="39">
        <v>223</v>
      </c>
      <c r="K175" s="39">
        <v>8</v>
      </c>
      <c r="L175" s="39">
        <v>12</v>
      </c>
      <c r="M175" s="40"/>
      <c r="N175" s="39">
        <v>243</v>
      </c>
      <c r="O175" s="40"/>
      <c r="P175" s="40"/>
      <c r="Q175" s="40"/>
      <c r="R175" s="39">
        <v>169</v>
      </c>
      <c r="S175" s="39">
        <v>13</v>
      </c>
      <c r="T175" s="39">
        <v>18</v>
      </c>
      <c r="U175" s="39">
        <v>0</v>
      </c>
      <c r="V175" s="39">
        <v>12</v>
      </c>
      <c r="W175" s="39">
        <v>0</v>
      </c>
      <c r="X175" s="39">
        <v>0</v>
      </c>
      <c r="Y175" s="39">
        <v>37</v>
      </c>
      <c r="Z175" s="39">
        <v>10</v>
      </c>
      <c r="AA175" s="40"/>
      <c r="AB175" s="39">
        <v>259</v>
      </c>
      <c r="AC175" s="40"/>
      <c r="AD175" s="40"/>
      <c r="AE175" s="40"/>
      <c r="AF175" s="39">
        <v>18</v>
      </c>
      <c r="AG175" s="39">
        <v>45</v>
      </c>
      <c r="AH175" s="40"/>
      <c r="AI175" s="39">
        <v>20</v>
      </c>
      <c r="AJ175" s="39">
        <v>6</v>
      </c>
      <c r="AK175" s="40"/>
      <c r="AL175" s="40"/>
      <c r="AM175" s="40"/>
      <c r="AN175" s="39">
        <v>102</v>
      </c>
      <c r="AO175" s="40"/>
      <c r="AP175" s="40"/>
      <c r="AQ175" s="40"/>
      <c r="AR175" s="39">
        <v>0</v>
      </c>
      <c r="AS175" s="40"/>
      <c r="AT175" s="39">
        <v>0</v>
      </c>
    </row>
    <row r="176" spans="3:46" ht="20.100000000000001" customHeight="1" x14ac:dyDescent="0.2">
      <c r="D176" s="2" t="s">
        <v>115</v>
      </c>
      <c r="F176" s="37">
        <v>178</v>
      </c>
      <c r="G176" s="37"/>
      <c r="H176" s="37"/>
      <c r="I176" s="37"/>
      <c r="J176" s="37">
        <v>196</v>
      </c>
      <c r="K176" s="37">
        <v>48</v>
      </c>
      <c r="L176" s="37">
        <v>8</v>
      </c>
      <c r="M176" s="37"/>
      <c r="N176" s="37">
        <v>252</v>
      </c>
      <c r="O176" s="37"/>
      <c r="P176" s="37"/>
      <c r="Q176" s="37"/>
      <c r="R176" s="37">
        <v>168</v>
      </c>
      <c r="S176" s="37">
        <v>19</v>
      </c>
      <c r="T176" s="37">
        <v>6</v>
      </c>
      <c r="U176" s="37">
        <v>1</v>
      </c>
      <c r="V176" s="37">
        <v>4</v>
      </c>
      <c r="W176" s="37">
        <v>0</v>
      </c>
      <c r="X176" s="37">
        <v>0</v>
      </c>
      <c r="Y176" s="37">
        <v>62</v>
      </c>
      <c r="Z176" s="37">
        <v>19</v>
      </c>
      <c r="AA176" s="37"/>
      <c r="AB176" s="37">
        <v>279</v>
      </c>
      <c r="AC176" s="37"/>
      <c r="AD176" s="37"/>
      <c r="AE176" s="37"/>
      <c r="AF176" s="37">
        <v>14</v>
      </c>
      <c r="AG176" s="37">
        <v>38</v>
      </c>
      <c r="AH176" s="37"/>
      <c r="AI176" s="37">
        <v>13</v>
      </c>
      <c r="AJ176" s="37">
        <v>10</v>
      </c>
      <c r="AK176" s="37"/>
      <c r="AL176" s="37"/>
      <c r="AM176" s="37"/>
      <c r="AN176" s="37">
        <v>122</v>
      </c>
      <c r="AO176" s="37"/>
      <c r="AP176" s="37"/>
      <c r="AQ176" s="37"/>
      <c r="AR176" s="37">
        <v>0</v>
      </c>
      <c r="AS176" s="37"/>
      <c r="AT176" s="37">
        <v>0</v>
      </c>
    </row>
    <row r="177" spans="1:46" ht="20.100000000000001" customHeight="1" x14ac:dyDescent="0.2">
      <c r="D177" s="38" t="s">
        <v>103</v>
      </c>
      <c r="F177" s="39">
        <v>139</v>
      </c>
      <c r="G177" s="40"/>
      <c r="H177" s="40"/>
      <c r="I177" s="40"/>
      <c r="J177" s="39">
        <v>222</v>
      </c>
      <c r="K177" s="39">
        <v>4</v>
      </c>
      <c r="L177" s="39">
        <v>10</v>
      </c>
      <c r="M177" s="40"/>
      <c r="N177" s="39">
        <v>236</v>
      </c>
      <c r="O177" s="40"/>
      <c r="P177" s="40"/>
      <c r="Q177" s="40"/>
      <c r="R177" s="39">
        <v>186</v>
      </c>
      <c r="S177" s="39">
        <v>11</v>
      </c>
      <c r="T177" s="39">
        <v>5</v>
      </c>
      <c r="U177" s="39">
        <v>2</v>
      </c>
      <c r="V177" s="39">
        <v>3</v>
      </c>
      <c r="W177" s="39">
        <v>2</v>
      </c>
      <c r="X177" s="39">
        <v>1</v>
      </c>
      <c r="Y177" s="39">
        <v>23</v>
      </c>
      <c r="Z177" s="39">
        <v>2</v>
      </c>
      <c r="AA177" s="40"/>
      <c r="AB177" s="39">
        <v>235</v>
      </c>
      <c r="AC177" s="40"/>
      <c r="AD177" s="40"/>
      <c r="AE177" s="40"/>
      <c r="AF177" s="39">
        <v>32</v>
      </c>
      <c r="AG177" s="39">
        <v>35</v>
      </c>
      <c r="AH177" s="40"/>
      <c r="AI177" s="39">
        <v>30</v>
      </c>
      <c r="AJ177" s="39">
        <v>15</v>
      </c>
      <c r="AK177" s="40"/>
      <c r="AL177" s="40"/>
      <c r="AM177" s="40"/>
      <c r="AN177" s="39">
        <v>118</v>
      </c>
      <c r="AO177" s="40"/>
      <c r="AP177" s="40"/>
      <c r="AQ177" s="40"/>
      <c r="AR177" s="39">
        <v>0</v>
      </c>
      <c r="AS177" s="40"/>
      <c r="AT177" s="39">
        <v>0</v>
      </c>
    </row>
    <row r="178" spans="1:46" ht="19.5" customHeight="1" x14ac:dyDescent="0.2">
      <c r="D178" s="2" t="s">
        <v>117</v>
      </c>
      <c r="F178" s="37">
        <v>129</v>
      </c>
      <c r="G178" s="37"/>
      <c r="H178" s="37"/>
      <c r="I178" s="37"/>
      <c r="J178" s="37">
        <v>222</v>
      </c>
      <c r="K178" s="37">
        <v>12</v>
      </c>
      <c r="L178" s="37">
        <v>15</v>
      </c>
      <c r="M178" s="37"/>
      <c r="N178" s="37">
        <v>249</v>
      </c>
      <c r="O178" s="37"/>
      <c r="P178" s="37"/>
      <c r="Q178" s="37"/>
      <c r="R178" s="37">
        <v>174</v>
      </c>
      <c r="S178" s="37">
        <v>10</v>
      </c>
      <c r="T178" s="37">
        <v>3</v>
      </c>
      <c r="U178" s="37">
        <v>1</v>
      </c>
      <c r="V178" s="37">
        <v>10</v>
      </c>
      <c r="W178" s="37">
        <v>0</v>
      </c>
      <c r="X178" s="37">
        <v>1</v>
      </c>
      <c r="Y178" s="37">
        <v>24</v>
      </c>
      <c r="Z178" s="37">
        <v>27</v>
      </c>
      <c r="AA178" s="37"/>
      <c r="AB178" s="37">
        <v>250</v>
      </c>
      <c r="AC178" s="37"/>
      <c r="AD178" s="37"/>
      <c r="AE178" s="37"/>
      <c r="AF178" s="37">
        <v>22</v>
      </c>
      <c r="AG178" s="37">
        <v>20</v>
      </c>
      <c r="AH178" s="37"/>
      <c r="AI178" s="37">
        <v>17</v>
      </c>
      <c r="AJ178" s="37">
        <v>16</v>
      </c>
      <c r="AK178" s="37"/>
      <c r="AL178" s="37"/>
      <c r="AM178" s="37"/>
      <c r="AN178" s="37">
        <v>119</v>
      </c>
      <c r="AO178" s="37"/>
      <c r="AP178" s="37"/>
      <c r="AQ178" s="37"/>
      <c r="AR178" s="37">
        <v>0</v>
      </c>
      <c r="AS178" s="37"/>
      <c r="AT178" s="37">
        <v>0</v>
      </c>
    </row>
    <row r="179" spans="1:46" ht="20.100000000000001" customHeight="1" x14ac:dyDescent="0.2">
      <c r="D179" s="38" t="s">
        <v>175</v>
      </c>
      <c r="F179" s="39">
        <v>21</v>
      </c>
      <c r="G179" s="40"/>
      <c r="H179" s="40"/>
      <c r="I179" s="40"/>
      <c r="J179" s="39">
        <v>222</v>
      </c>
      <c r="K179" s="39">
        <v>7</v>
      </c>
      <c r="L179" s="39">
        <v>0</v>
      </c>
      <c r="M179" s="40"/>
      <c r="N179" s="39">
        <v>229</v>
      </c>
      <c r="O179" s="40"/>
      <c r="P179" s="40"/>
      <c r="Q179" s="40"/>
      <c r="R179" s="39">
        <v>109</v>
      </c>
      <c r="S179" s="39">
        <v>5</v>
      </c>
      <c r="T179" s="39">
        <v>12</v>
      </c>
      <c r="U179" s="39">
        <v>0</v>
      </c>
      <c r="V179" s="39">
        <v>6</v>
      </c>
      <c r="W179" s="39">
        <v>0</v>
      </c>
      <c r="X179" s="39">
        <v>0</v>
      </c>
      <c r="Y179" s="39">
        <v>69</v>
      </c>
      <c r="Z179" s="39">
        <v>0</v>
      </c>
      <c r="AA179" s="40"/>
      <c r="AB179" s="39">
        <v>201</v>
      </c>
      <c r="AC179" s="40"/>
      <c r="AD179" s="40"/>
      <c r="AE179" s="40"/>
      <c r="AF179" s="39">
        <v>14</v>
      </c>
      <c r="AG179" s="39">
        <v>22</v>
      </c>
      <c r="AH179" s="40"/>
      <c r="AI179" s="39">
        <v>8</v>
      </c>
      <c r="AJ179" s="39">
        <v>11</v>
      </c>
      <c r="AK179" s="40"/>
      <c r="AL179" s="40"/>
      <c r="AM179" s="40"/>
      <c r="AN179" s="39">
        <v>32</v>
      </c>
      <c r="AO179" s="40"/>
      <c r="AP179" s="40"/>
      <c r="AQ179" s="40"/>
      <c r="AR179" s="39">
        <v>0</v>
      </c>
      <c r="AS179" s="40"/>
      <c r="AT179" s="39">
        <v>0</v>
      </c>
    </row>
    <row r="180" spans="1:46" ht="20.100000000000001" customHeight="1" x14ac:dyDescent="0.2">
      <c r="D180" s="2" t="s">
        <v>183</v>
      </c>
      <c r="F180" s="37">
        <v>40</v>
      </c>
      <c r="G180" s="37"/>
      <c r="H180" s="37"/>
      <c r="I180" s="37"/>
      <c r="J180" s="37">
        <v>222</v>
      </c>
      <c r="K180" s="37">
        <v>2</v>
      </c>
      <c r="L180" s="37">
        <v>4</v>
      </c>
      <c r="M180" s="37"/>
      <c r="N180" s="37">
        <v>228</v>
      </c>
      <c r="O180" s="37"/>
      <c r="P180" s="37"/>
      <c r="Q180" s="37"/>
      <c r="R180" s="37">
        <v>104</v>
      </c>
      <c r="S180" s="37">
        <v>3</v>
      </c>
      <c r="T180" s="37">
        <v>7</v>
      </c>
      <c r="U180" s="37">
        <v>0</v>
      </c>
      <c r="V180" s="37">
        <v>7</v>
      </c>
      <c r="W180" s="37">
        <v>0</v>
      </c>
      <c r="X180" s="37">
        <v>0</v>
      </c>
      <c r="Y180" s="37">
        <v>38</v>
      </c>
      <c r="Z180" s="37">
        <v>0</v>
      </c>
      <c r="AA180" s="37"/>
      <c r="AB180" s="37">
        <v>159</v>
      </c>
      <c r="AC180" s="37"/>
      <c r="AD180" s="37"/>
      <c r="AE180" s="37"/>
      <c r="AF180" s="37">
        <v>30</v>
      </c>
      <c r="AG180" s="37">
        <v>28</v>
      </c>
      <c r="AH180" s="37"/>
      <c r="AI180" s="37">
        <v>15</v>
      </c>
      <c r="AJ180" s="37">
        <v>5</v>
      </c>
      <c r="AK180" s="37"/>
      <c r="AL180" s="37"/>
      <c r="AM180" s="37"/>
      <c r="AN180" s="37">
        <v>71</v>
      </c>
      <c r="AO180" s="37"/>
      <c r="AP180" s="37"/>
      <c r="AQ180" s="37"/>
      <c r="AR180" s="37">
        <v>0</v>
      </c>
      <c r="AS180" s="37"/>
      <c r="AT180" s="37">
        <v>0</v>
      </c>
    </row>
    <row r="181" spans="1:46"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spans="1:46" s="1" customFormat="1" ht="20.100000000000001" customHeight="1" x14ac:dyDescent="0.2">
      <c r="A182" s="3"/>
      <c r="B182" s="6"/>
      <c r="C182" s="42" t="s">
        <v>122</v>
      </c>
      <c r="D182" s="42"/>
      <c r="E182" s="5"/>
      <c r="F182" s="44">
        <v>1043</v>
      </c>
      <c r="G182" s="45"/>
      <c r="H182" s="45"/>
      <c r="I182" s="45"/>
      <c r="J182" s="44">
        <v>1920</v>
      </c>
      <c r="K182" s="44">
        <v>104</v>
      </c>
      <c r="L182" s="44">
        <v>83</v>
      </c>
      <c r="M182" s="45"/>
      <c r="N182" s="44">
        <v>2107</v>
      </c>
      <c r="O182" s="45"/>
      <c r="P182" s="45"/>
      <c r="Q182" s="45"/>
      <c r="R182" s="44">
        <v>1387</v>
      </c>
      <c r="S182" s="44">
        <v>108</v>
      </c>
      <c r="T182" s="44">
        <v>88</v>
      </c>
      <c r="U182" s="44">
        <v>5</v>
      </c>
      <c r="V182" s="44">
        <v>65</v>
      </c>
      <c r="W182" s="44">
        <v>4</v>
      </c>
      <c r="X182" s="44">
        <v>3</v>
      </c>
      <c r="Y182" s="44">
        <v>341</v>
      </c>
      <c r="Z182" s="44">
        <v>67</v>
      </c>
      <c r="AA182" s="45"/>
      <c r="AB182" s="44">
        <v>2068</v>
      </c>
      <c r="AC182" s="45"/>
      <c r="AD182" s="45"/>
      <c r="AE182" s="45"/>
      <c r="AF182" s="44">
        <v>207</v>
      </c>
      <c r="AG182" s="44">
        <v>274</v>
      </c>
      <c r="AH182" s="45"/>
      <c r="AI182" s="44">
        <v>164</v>
      </c>
      <c r="AJ182" s="44">
        <v>86</v>
      </c>
      <c r="AK182" s="45"/>
      <c r="AL182" s="45"/>
      <c r="AM182" s="45"/>
      <c r="AN182" s="44">
        <v>851</v>
      </c>
      <c r="AO182" s="45"/>
      <c r="AP182" s="45"/>
      <c r="AQ182" s="45"/>
      <c r="AR182" s="44">
        <v>0</v>
      </c>
      <c r="AS182" s="45"/>
      <c r="AT182" s="44">
        <v>0</v>
      </c>
    </row>
    <row r="183" spans="1:46"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spans="1:46"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spans="1:46" ht="20.100000000000001" customHeight="1" x14ac:dyDescent="0.2">
      <c r="D185" s="2" t="s">
        <v>124</v>
      </c>
      <c r="F185" s="37">
        <v>0</v>
      </c>
      <c r="G185" s="37"/>
      <c r="H185" s="37"/>
      <c r="I185" s="37"/>
      <c r="J185" s="37">
        <v>0</v>
      </c>
      <c r="K185" s="37">
        <v>0</v>
      </c>
      <c r="L185" s="37">
        <v>0</v>
      </c>
      <c r="M185" s="37"/>
      <c r="N185" s="37">
        <v>0</v>
      </c>
      <c r="O185" s="37"/>
      <c r="P185" s="37"/>
      <c r="Q185" s="37"/>
      <c r="R185" s="37">
        <v>0</v>
      </c>
      <c r="S185" s="37">
        <v>0</v>
      </c>
      <c r="T185" s="37">
        <v>0</v>
      </c>
      <c r="U185" s="37">
        <v>0</v>
      </c>
      <c r="V185" s="37">
        <v>0</v>
      </c>
      <c r="W185" s="37">
        <v>0</v>
      </c>
      <c r="X185" s="37">
        <v>0</v>
      </c>
      <c r="Y185" s="37">
        <v>0</v>
      </c>
      <c r="Z185" s="37">
        <v>0</v>
      </c>
      <c r="AA185" s="37"/>
      <c r="AB185" s="37">
        <v>0</v>
      </c>
      <c r="AC185" s="37"/>
      <c r="AD185" s="37"/>
      <c r="AE185" s="37"/>
      <c r="AF185" s="37">
        <v>0</v>
      </c>
      <c r="AG185" s="37">
        <v>0</v>
      </c>
      <c r="AH185" s="37"/>
      <c r="AI185" s="37">
        <v>0</v>
      </c>
      <c r="AJ185" s="37">
        <v>0</v>
      </c>
      <c r="AK185" s="37"/>
      <c r="AL185" s="37"/>
      <c r="AM185" s="37"/>
      <c r="AN185" s="37">
        <v>0</v>
      </c>
      <c r="AO185" s="37"/>
      <c r="AP185" s="37"/>
      <c r="AQ185" s="37"/>
      <c r="AR185" s="37">
        <v>0</v>
      </c>
      <c r="AS185" s="37"/>
      <c r="AT185" s="37">
        <v>0</v>
      </c>
    </row>
    <row r="186" spans="1:46" ht="20.100000000000001" customHeight="1" x14ac:dyDescent="0.2">
      <c r="D186" s="38" t="s">
        <v>173</v>
      </c>
      <c r="F186" s="39">
        <v>0</v>
      </c>
      <c r="G186" s="40"/>
      <c r="H186" s="40"/>
      <c r="I186" s="40"/>
      <c r="J186" s="39">
        <v>0</v>
      </c>
      <c r="K186" s="39">
        <v>0</v>
      </c>
      <c r="L186" s="39">
        <v>0</v>
      </c>
      <c r="M186" s="40"/>
      <c r="N186" s="39">
        <v>0</v>
      </c>
      <c r="O186" s="40"/>
      <c r="P186" s="40"/>
      <c r="Q186" s="40"/>
      <c r="R186" s="39">
        <v>0</v>
      </c>
      <c r="S186" s="39">
        <v>0</v>
      </c>
      <c r="T186" s="39">
        <v>0</v>
      </c>
      <c r="U186" s="39">
        <v>0</v>
      </c>
      <c r="V186" s="39">
        <v>0</v>
      </c>
      <c r="W186" s="39">
        <v>0</v>
      </c>
      <c r="X186" s="39">
        <v>0</v>
      </c>
      <c r="Y186" s="39">
        <v>0</v>
      </c>
      <c r="Z186" s="39">
        <v>0</v>
      </c>
      <c r="AA186" s="40"/>
      <c r="AB186" s="39">
        <v>0</v>
      </c>
      <c r="AC186" s="40"/>
      <c r="AD186" s="40"/>
      <c r="AE186" s="40"/>
      <c r="AF186" s="39">
        <v>0</v>
      </c>
      <c r="AG186" s="39">
        <v>0</v>
      </c>
      <c r="AH186" s="40"/>
      <c r="AI186" s="39">
        <v>0</v>
      </c>
      <c r="AJ186" s="39">
        <v>0</v>
      </c>
      <c r="AK186" s="40"/>
      <c r="AL186" s="40"/>
      <c r="AM186" s="40"/>
      <c r="AN186" s="39">
        <v>0</v>
      </c>
      <c r="AO186" s="40"/>
      <c r="AP186" s="40"/>
      <c r="AQ186" s="40"/>
      <c r="AR186" s="39">
        <v>0</v>
      </c>
      <c r="AS186" s="40"/>
      <c r="AT186" s="39">
        <v>0</v>
      </c>
    </row>
    <row r="187" spans="1:46" ht="20.100000000000001" customHeight="1" x14ac:dyDescent="0.2">
      <c r="D187" s="2" t="s">
        <v>100</v>
      </c>
      <c r="F187" s="37">
        <v>0</v>
      </c>
      <c r="G187" s="37"/>
      <c r="H187" s="37"/>
      <c r="I187" s="37"/>
      <c r="J187" s="37">
        <v>0</v>
      </c>
      <c r="K187" s="37">
        <v>0</v>
      </c>
      <c r="L187" s="37">
        <v>0</v>
      </c>
      <c r="M187" s="37"/>
      <c r="N187" s="37">
        <v>0</v>
      </c>
      <c r="O187" s="37"/>
      <c r="P187" s="37"/>
      <c r="Q187" s="37"/>
      <c r="R187" s="37">
        <v>0</v>
      </c>
      <c r="S187" s="37">
        <v>0</v>
      </c>
      <c r="T187" s="37">
        <v>0</v>
      </c>
      <c r="U187" s="37">
        <v>0</v>
      </c>
      <c r="V187" s="37">
        <v>0</v>
      </c>
      <c r="W187" s="37">
        <v>0</v>
      </c>
      <c r="X187" s="37">
        <v>0</v>
      </c>
      <c r="Y187" s="37">
        <v>0</v>
      </c>
      <c r="Z187" s="37">
        <v>0</v>
      </c>
      <c r="AA187" s="37"/>
      <c r="AB187" s="37">
        <v>0</v>
      </c>
      <c r="AC187" s="37"/>
      <c r="AD187" s="37"/>
      <c r="AE187" s="37"/>
      <c r="AF187" s="37">
        <v>0</v>
      </c>
      <c r="AG187" s="37">
        <v>0</v>
      </c>
      <c r="AH187" s="37"/>
      <c r="AI187" s="37">
        <v>0</v>
      </c>
      <c r="AJ187" s="37">
        <v>0</v>
      </c>
      <c r="AK187" s="37"/>
      <c r="AL187" s="37"/>
      <c r="AM187" s="37"/>
      <c r="AN187" s="37">
        <v>0</v>
      </c>
      <c r="AO187" s="37"/>
      <c r="AP187" s="37"/>
      <c r="AQ187" s="37"/>
      <c r="AR187" s="37">
        <v>0</v>
      </c>
      <c r="AS187" s="37"/>
      <c r="AT187" s="37">
        <v>0</v>
      </c>
    </row>
    <row r="188" spans="1:46" ht="20.100000000000001" customHeight="1" x14ac:dyDescent="0.2">
      <c r="D188" s="38" t="s">
        <v>174</v>
      </c>
      <c r="F188" s="39">
        <v>0</v>
      </c>
      <c r="G188" s="40"/>
      <c r="H188" s="40"/>
      <c r="I188" s="40"/>
      <c r="J188" s="39">
        <v>0</v>
      </c>
      <c r="K188" s="39">
        <v>0</v>
      </c>
      <c r="L188" s="39">
        <v>0</v>
      </c>
      <c r="M188" s="40"/>
      <c r="N188" s="39">
        <v>0</v>
      </c>
      <c r="O188" s="40"/>
      <c r="P188" s="40"/>
      <c r="Q188" s="40"/>
      <c r="R188" s="39">
        <v>0</v>
      </c>
      <c r="S188" s="39">
        <v>0</v>
      </c>
      <c r="T188" s="39">
        <v>0</v>
      </c>
      <c r="U188" s="39">
        <v>0</v>
      </c>
      <c r="V188" s="39">
        <v>0</v>
      </c>
      <c r="W188" s="39">
        <v>0</v>
      </c>
      <c r="X188" s="39">
        <v>0</v>
      </c>
      <c r="Y188" s="39">
        <v>0</v>
      </c>
      <c r="Z188" s="39">
        <v>0</v>
      </c>
      <c r="AA188" s="40"/>
      <c r="AB188" s="39">
        <v>0</v>
      </c>
      <c r="AC188" s="40"/>
      <c r="AD188" s="40"/>
      <c r="AE188" s="40"/>
      <c r="AF188" s="39">
        <v>0</v>
      </c>
      <c r="AG188" s="39">
        <v>0</v>
      </c>
      <c r="AH188" s="40"/>
      <c r="AI188" s="39">
        <v>0</v>
      </c>
      <c r="AJ188" s="39">
        <v>0</v>
      </c>
      <c r="AK188" s="40"/>
      <c r="AL188" s="40"/>
      <c r="AM188" s="40"/>
      <c r="AN188" s="39">
        <v>0</v>
      </c>
      <c r="AO188" s="40"/>
      <c r="AP188" s="40"/>
      <c r="AQ188" s="40"/>
      <c r="AR188" s="39">
        <v>0</v>
      </c>
      <c r="AS188" s="40"/>
      <c r="AT188" s="39">
        <v>0</v>
      </c>
    </row>
    <row r="189" spans="1:46" ht="20.100000000000001" customHeight="1" x14ac:dyDescent="0.2">
      <c r="D189" s="2" t="s">
        <v>115</v>
      </c>
      <c r="F189" s="37">
        <v>0</v>
      </c>
      <c r="G189" s="37"/>
      <c r="H189" s="37"/>
      <c r="I189" s="37"/>
      <c r="J189" s="37">
        <v>0</v>
      </c>
      <c r="K189" s="37">
        <v>0</v>
      </c>
      <c r="L189" s="37">
        <v>0</v>
      </c>
      <c r="M189" s="37"/>
      <c r="N189" s="37">
        <v>0</v>
      </c>
      <c r="O189" s="37"/>
      <c r="P189" s="37"/>
      <c r="Q189" s="37"/>
      <c r="R189" s="37">
        <v>0</v>
      </c>
      <c r="S189" s="37">
        <v>0</v>
      </c>
      <c r="T189" s="37">
        <v>0</v>
      </c>
      <c r="U189" s="37">
        <v>0</v>
      </c>
      <c r="V189" s="37">
        <v>0</v>
      </c>
      <c r="W189" s="37">
        <v>0</v>
      </c>
      <c r="X189" s="37">
        <v>0</v>
      </c>
      <c r="Y189" s="37">
        <v>0</v>
      </c>
      <c r="Z189" s="37">
        <v>0</v>
      </c>
      <c r="AA189" s="37"/>
      <c r="AB189" s="37">
        <v>0</v>
      </c>
      <c r="AC189" s="37"/>
      <c r="AD189" s="37"/>
      <c r="AE189" s="37"/>
      <c r="AF189" s="37">
        <v>0</v>
      </c>
      <c r="AG189" s="37">
        <v>0</v>
      </c>
      <c r="AH189" s="37"/>
      <c r="AI189" s="37">
        <v>0</v>
      </c>
      <c r="AJ189" s="37">
        <v>0</v>
      </c>
      <c r="AK189" s="37"/>
      <c r="AL189" s="37"/>
      <c r="AM189" s="37"/>
      <c r="AN189" s="37">
        <v>0</v>
      </c>
      <c r="AO189" s="37"/>
      <c r="AP189" s="37"/>
      <c r="AQ189" s="37"/>
      <c r="AR189" s="37">
        <v>0</v>
      </c>
      <c r="AS189" s="37"/>
      <c r="AT189" s="37">
        <v>0</v>
      </c>
    </row>
    <row r="190" spans="1:46" ht="20.100000000000001" customHeight="1" x14ac:dyDescent="0.2">
      <c r="D190" s="38" t="s">
        <v>103</v>
      </c>
      <c r="F190" s="39">
        <v>0</v>
      </c>
      <c r="G190" s="40"/>
      <c r="H190" s="40"/>
      <c r="I190" s="40"/>
      <c r="J190" s="39">
        <v>0</v>
      </c>
      <c r="K190" s="39">
        <v>0</v>
      </c>
      <c r="L190" s="39">
        <v>0</v>
      </c>
      <c r="M190" s="40"/>
      <c r="N190" s="39">
        <v>0</v>
      </c>
      <c r="O190" s="40"/>
      <c r="P190" s="40"/>
      <c r="Q190" s="40"/>
      <c r="R190" s="39">
        <v>0</v>
      </c>
      <c r="S190" s="39">
        <v>0</v>
      </c>
      <c r="T190" s="39">
        <v>0</v>
      </c>
      <c r="U190" s="39">
        <v>0</v>
      </c>
      <c r="V190" s="39">
        <v>0</v>
      </c>
      <c r="W190" s="39">
        <v>0</v>
      </c>
      <c r="X190" s="39">
        <v>0</v>
      </c>
      <c r="Y190" s="39">
        <v>0</v>
      </c>
      <c r="Z190" s="39">
        <v>0</v>
      </c>
      <c r="AA190" s="40"/>
      <c r="AB190" s="39">
        <v>0</v>
      </c>
      <c r="AC190" s="40"/>
      <c r="AD190" s="40"/>
      <c r="AE190" s="40"/>
      <c r="AF190" s="39">
        <v>0</v>
      </c>
      <c r="AG190" s="39">
        <v>0</v>
      </c>
      <c r="AH190" s="40"/>
      <c r="AI190" s="39">
        <v>0</v>
      </c>
      <c r="AJ190" s="39">
        <v>0</v>
      </c>
      <c r="AK190" s="40"/>
      <c r="AL190" s="40"/>
      <c r="AM190" s="40"/>
      <c r="AN190" s="39">
        <v>0</v>
      </c>
      <c r="AO190" s="40"/>
      <c r="AP190" s="40"/>
      <c r="AQ190" s="40"/>
      <c r="AR190" s="39">
        <v>0</v>
      </c>
      <c r="AS190" s="40"/>
      <c r="AT190" s="39">
        <v>0</v>
      </c>
    </row>
    <row r="191" spans="1:46" ht="20.100000000000001" customHeight="1" x14ac:dyDescent="0.2">
      <c r="D191" s="2" t="s">
        <v>117</v>
      </c>
      <c r="F191" s="37">
        <v>0</v>
      </c>
      <c r="G191" s="37"/>
      <c r="H191" s="37"/>
      <c r="I191" s="37"/>
      <c r="J191" s="37">
        <v>0</v>
      </c>
      <c r="K191" s="37">
        <v>0</v>
      </c>
      <c r="L191" s="37">
        <v>0</v>
      </c>
      <c r="M191" s="37"/>
      <c r="N191" s="37">
        <v>0</v>
      </c>
      <c r="O191" s="37"/>
      <c r="P191" s="37"/>
      <c r="Q191" s="37"/>
      <c r="R191" s="37">
        <v>0</v>
      </c>
      <c r="S191" s="37">
        <v>0</v>
      </c>
      <c r="T191" s="37">
        <v>0</v>
      </c>
      <c r="U191" s="37">
        <v>0</v>
      </c>
      <c r="V191" s="37">
        <v>0</v>
      </c>
      <c r="W191" s="37">
        <v>0</v>
      </c>
      <c r="X191" s="37">
        <v>0</v>
      </c>
      <c r="Y191" s="37">
        <v>0</v>
      </c>
      <c r="Z191" s="37">
        <v>0</v>
      </c>
      <c r="AA191" s="37"/>
      <c r="AB191" s="37">
        <v>0</v>
      </c>
      <c r="AC191" s="37"/>
      <c r="AD191" s="37"/>
      <c r="AE191" s="37"/>
      <c r="AF191" s="37">
        <v>0</v>
      </c>
      <c r="AG191" s="37">
        <v>0</v>
      </c>
      <c r="AH191" s="37"/>
      <c r="AI191" s="37">
        <v>0</v>
      </c>
      <c r="AJ191" s="37">
        <v>0</v>
      </c>
      <c r="AK191" s="37"/>
      <c r="AL191" s="37"/>
      <c r="AM191" s="37"/>
      <c r="AN191" s="37">
        <v>0</v>
      </c>
      <c r="AO191" s="37"/>
      <c r="AP191" s="37"/>
      <c r="AQ191" s="37"/>
      <c r="AR191" s="37">
        <v>0</v>
      </c>
      <c r="AS191" s="37"/>
      <c r="AT191" s="37">
        <v>0</v>
      </c>
    </row>
    <row r="192" spans="1:46" ht="20.100000000000001" customHeight="1" x14ac:dyDescent="0.2">
      <c r="D192" s="38" t="s">
        <v>175</v>
      </c>
      <c r="F192" s="39">
        <v>0</v>
      </c>
      <c r="G192" s="40"/>
      <c r="H192" s="40"/>
      <c r="I192" s="40"/>
      <c r="J192" s="39">
        <v>0</v>
      </c>
      <c r="K192" s="39">
        <v>0</v>
      </c>
      <c r="L192" s="39">
        <v>0</v>
      </c>
      <c r="M192" s="40"/>
      <c r="N192" s="39">
        <v>0</v>
      </c>
      <c r="O192" s="40"/>
      <c r="P192" s="40"/>
      <c r="Q192" s="40"/>
      <c r="R192" s="39">
        <v>0</v>
      </c>
      <c r="S192" s="39">
        <v>0</v>
      </c>
      <c r="T192" s="39">
        <v>0</v>
      </c>
      <c r="U192" s="39">
        <v>0</v>
      </c>
      <c r="V192" s="39">
        <v>0</v>
      </c>
      <c r="W192" s="39">
        <v>0</v>
      </c>
      <c r="X192" s="39">
        <v>0</v>
      </c>
      <c r="Y192" s="39">
        <v>0</v>
      </c>
      <c r="Z192" s="39">
        <v>0</v>
      </c>
      <c r="AA192" s="40"/>
      <c r="AB192" s="39">
        <v>0</v>
      </c>
      <c r="AC192" s="40"/>
      <c r="AD192" s="40"/>
      <c r="AE192" s="40"/>
      <c r="AF192" s="39">
        <v>0</v>
      </c>
      <c r="AG192" s="39">
        <v>0</v>
      </c>
      <c r="AH192" s="40"/>
      <c r="AI192" s="39">
        <v>0</v>
      </c>
      <c r="AJ192" s="39">
        <v>0</v>
      </c>
      <c r="AK192" s="40"/>
      <c r="AL192" s="40"/>
      <c r="AM192" s="40"/>
      <c r="AN192" s="39">
        <v>0</v>
      </c>
      <c r="AO192" s="40"/>
      <c r="AP192" s="40"/>
      <c r="AQ192" s="40"/>
      <c r="AR192" s="39">
        <v>0</v>
      </c>
      <c r="AS192" s="40"/>
      <c r="AT192" s="39">
        <v>0</v>
      </c>
    </row>
    <row r="193" spans="1:46"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spans="1:46" s="1" customFormat="1" ht="20.100000000000001" customHeight="1" x14ac:dyDescent="0.2">
      <c r="A194" s="3"/>
      <c r="B194" s="6"/>
      <c r="C194" s="42" t="s">
        <v>185</v>
      </c>
      <c r="D194" s="42"/>
      <c r="E194" s="5"/>
      <c r="F194" s="44">
        <v>0</v>
      </c>
      <c r="G194" s="45"/>
      <c r="H194" s="45"/>
      <c r="I194" s="45"/>
      <c r="J194" s="44">
        <v>0</v>
      </c>
      <c r="K194" s="44">
        <v>0</v>
      </c>
      <c r="L194" s="44">
        <v>0</v>
      </c>
      <c r="M194" s="45"/>
      <c r="N194" s="44">
        <v>0</v>
      </c>
      <c r="O194" s="45"/>
      <c r="P194" s="45"/>
      <c r="Q194" s="45"/>
      <c r="R194" s="44">
        <v>0</v>
      </c>
      <c r="S194" s="44">
        <v>0</v>
      </c>
      <c r="T194" s="44">
        <v>0</v>
      </c>
      <c r="U194" s="44">
        <v>0</v>
      </c>
      <c r="V194" s="44">
        <v>0</v>
      </c>
      <c r="W194" s="44">
        <v>0</v>
      </c>
      <c r="X194" s="44">
        <v>0</v>
      </c>
      <c r="Y194" s="44">
        <v>0</v>
      </c>
      <c r="Z194" s="44">
        <v>0</v>
      </c>
      <c r="AA194" s="45"/>
      <c r="AB194" s="44">
        <v>0</v>
      </c>
      <c r="AC194" s="45"/>
      <c r="AD194" s="45"/>
      <c r="AE194" s="45"/>
      <c r="AF194" s="44">
        <v>0</v>
      </c>
      <c r="AG194" s="44">
        <v>0</v>
      </c>
      <c r="AH194" s="45"/>
      <c r="AI194" s="44">
        <v>0</v>
      </c>
      <c r="AJ194" s="44">
        <v>0</v>
      </c>
      <c r="AK194" s="45"/>
      <c r="AL194" s="45"/>
      <c r="AM194" s="45"/>
      <c r="AN194" s="44">
        <v>0</v>
      </c>
      <c r="AO194" s="45"/>
      <c r="AP194" s="45"/>
      <c r="AQ194" s="45"/>
      <c r="AR194" s="44">
        <v>0</v>
      </c>
      <c r="AS194" s="45"/>
      <c r="AT194" s="44">
        <v>0</v>
      </c>
    </row>
    <row r="195" spans="1:46"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spans="1:46"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spans="1:46" ht="20.100000000000001" customHeight="1" x14ac:dyDescent="0.2">
      <c r="D197" s="2" t="s">
        <v>124</v>
      </c>
      <c r="F197" s="37">
        <v>0</v>
      </c>
      <c r="G197" s="37"/>
      <c r="H197" s="37"/>
      <c r="I197" s="37"/>
      <c r="J197" s="37">
        <v>0</v>
      </c>
      <c r="K197" s="37">
        <v>0</v>
      </c>
      <c r="L197" s="37">
        <v>0</v>
      </c>
      <c r="M197" s="37"/>
      <c r="N197" s="37">
        <v>0</v>
      </c>
      <c r="O197" s="37"/>
      <c r="P197" s="37"/>
      <c r="Q197" s="37"/>
      <c r="R197" s="37">
        <v>0</v>
      </c>
      <c r="S197" s="37">
        <v>0</v>
      </c>
      <c r="T197" s="37">
        <v>0</v>
      </c>
      <c r="U197" s="37">
        <v>0</v>
      </c>
      <c r="V197" s="37">
        <v>0</v>
      </c>
      <c r="W197" s="37">
        <v>0</v>
      </c>
      <c r="X197" s="37">
        <v>0</v>
      </c>
      <c r="Y197" s="37">
        <v>0</v>
      </c>
      <c r="Z197" s="37">
        <v>0</v>
      </c>
      <c r="AA197" s="37"/>
      <c r="AB197" s="37">
        <v>0</v>
      </c>
      <c r="AC197" s="37"/>
      <c r="AD197" s="37"/>
      <c r="AE197" s="37"/>
      <c r="AF197" s="37">
        <v>0</v>
      </c>
      <c r="AG197" s="37">
        <v>0</v>
      </c>
      <c r="AH197" s="37"/>
      <c r="AI197" s="37">
        <v>0</v>
      </c>
      <c r="AJ197" s="37">
        <v>0</v>
      </c>
      <c r="AK197" s="37"/>
      <c r="AL197" s="37"/>
      <c r="AM197" s="37"/>
      <c r="AN197" s="37">
        <v>0</v>
      </c>
      <c r="AO197" s="37"/>
      <c r="AP197" s="37"/>
      <c r="AQ197" s="37"/>
      <c r="AR197" s="37">
        <v>0</v>
      </c>
      <c r="AS197" s="37"/>
      <c r="AT197" s="37">
        <v>0</v>
      </c>
    </row>
    <row r="198" spans="1:46" ht="20.100000000000001" customHeight="1" x14ac:dyDescent="0.2">
      <c r="D198" s="38" t="s">
        <v>173</v>
      </c>
      <c r="F198" s="39">
        <v>0</v>
      </c>
      <c r="G198" s="40"/>
      <c r="H198" s="40"/>
      <c r="I198" s="40"/>
      <c r="J198" s="39">
        <v>0</v>
      </c>
      <c r="K198" s="39">
        <v>0</v>
      </c>
      <c r="L198" s="39">
        <v>0</v>
      </c>
      <c r="M198" s="40"/>
      <c r="N198" s="39">
        <v>0</v>
      </c>
      <c r="O198" s="40"/>
      <c r="P198" s="40"/>
      <c r="Q198" s="40"/>
      <c r="R198" s="39">
        <v>0</v>
      </c>
      <c r="S198" s="39">
        <v>0</v>
      </c>
      <c r="T198" s="39">
        <v>0</v>
      </c>
      <c r="U198" s="39">
        <v>0</v>
      </c>
      <c r="V198" s="39">
        <v>0</v>
      </c>
      <c r="W198" s="39">
        <v>0</v>
      </c>
      <c r="X198" s="39">
        <v>0</v>
      </c>
      <c r="Y198" s="39">
        <v>0</v>
      </c>
      <c r="Z198" s="39">
        <v>0</v>
      </c>
      <c r="AA198" s="40"/>
      <c r="AB198" s="39">
        <v>0</v>
      </c>
      <c r="AC198" s="40"/>
      <c r="AD198" s="40"/>
      <c r="AE198" s="40"/>
      <c r="AF198" s="39">
        <v>0</v>
      </c>
      <c r="AG198" s="39">
        <v>0</v>
      </c>
      <c r="AH198" s="40"/>
      <c r="AI198" s="39">
        <v>0</v>
      </c>
      <c r="AJ198" s="39">
        <v>0</v>
      </c>
      <c r="AK198" s="40"/>
      <c r="AL198" s="40"/>
      <c r="AM198" s="40"/>
      <c r="AN198" s="39">
        <v>0</v>
      </c>
      <c r="AO198" s="40"/>
      <c r="AP198" s="40"/>
      <c r="AQ198" s="40"/>
      <c r="AR198" s="39">
        <v>0</v>
      </c>
      <c r="AS198" s="40"/>
      <c r="AT198" s="39">
        <v>0</v>
      </c>
    </row>
    <row r="199" spans="1:46" ht="20.100000000000001" customHeight="1" x14ac:dyDescent="0.2">
      <c r="D199" s="2" t="s">
        <v>100</v>
      </c>
      <c r="F199" s="37">
        <v>0</v>
      </c>
      <c r="G199" s="37"/>
      <c r="H199" s="37"/>
      <c r="I199" s="37"/>
      <c r="J199" s="37">
        <v>0</v>
      </c>
      <c r="K199" s="37">
        <v>0</v>
      </c>
      <c r="L199" s="37">
        <v>0</v>
      </c>
      <c r="M199" s="37"/>
      <c r="N199" s="37">
        <v>0</v>
      </c>
      <c r="O199" s="37"/>
      <c r="P199" s="37"/>
      <c r="Q199" s="37"/>
      <c r="R199" s="37">
        <v>0</v>
      </c>
      <c r="S199" s="37">
        <v>0</v>
      </c>
      <c r="T199" s="37">
        <v>0</v>
      </c>
      <c r="U199" s="37">
        <v>0</v>
      </c>
      <c r="V199" s="37">
        <v>0</v>
      </c>
      <c r="W199" s="37">
        <v>0</v>
      </c>
      <c r="X199" s="37">
        <v>0</v>
      </c>
      <c r="Y199" s="37">
        <v>0</v>
      </c>
      <c r="Z199" s="37">
        <v>0</v>
      </c>
      <c r="AA199" s="37"/>
      <c r="AB199" s="37">
        <v>0</v>
      </c>
      <c r="AC199" s="37"/>
      <c r="AD199" s="37"/>
      <c r="AE199" s="37"/>
      <c r="AF199" s="37">
        <v>0</v>
      </c>
      <c r="AG199" s="37">
        <v>0</v>
      </c>
      <c r="AH199" s="37"/>
      <c r="AI199" s="37">
        <v>0</v>
      </c>
      <c r="AJ199" s="37">
        <v>0</v>
      </c>
      <c r="AK199" s="37"/>
      <c r="AL199" s="37"/>
      <c r="AM199" s="37"/>
      <c r="AN199" s="37">
        <v>0</v>
      </c>
      <c r="AO199" s="37"/>
      <c r="AP199" s="37"/>
      <c r="AQ199" s="37"/>
      <c r="AR199" s="37">
        <v>0</v>
      </c>
      <c r="AS199" s="37"/>
      <c r="AT199" s="37">
        <v>0</v>
      </c>
    </row>
    <row r="200" spans="1:46" ht="20.100000000000001" customHeight="1" x14ac:dyDescent="0.2">
      <c r="D200" s="38" t="s">
        <v>174</v>
      </c>
      <c r="F200" s="39">
        <v>0</v>
      </c>
      <c r="G200" s="40"/>
      <c r="H200" s="40"/>
      <c r="I200" s="40"/>
      <c r="J200" s="39">
        <v>0</v>
      </c>
      <c r="K200" s="39">
        <v>0</v>
      </c>
      <c r="L200" s="39">
        <v>0</v>
      </c>
      <c r="M200" s="40"/>
      <c r="N200" s="39">
        <v>0</v>
      </c>
      <c r="O200" s="40"/>
      <c r="P200" s="40"/>
      <c r="Q200" s="40"/>
      <c r="R200" s="39">
        <v>0</v>
      </c>
      <c r="S200" s="39">
        <v>0</v>
      </c>
      <c r="T200" s="39">
        <v>0</v>
      </c>
      <c r="U200" s="39">
        <v>0</v>
      </c>
      <c r="V200" s="39">
        <v>0</v>
      </c>
      <c r="W200" s="39">
        <v>0</v>
      </c>
      <c r="X200" s="39">
        <v>0</v>
      </c>
      <c r="Y200" s="39">
        <v>0</v>
      </c>
      <c r="Z200" s="39">
        <v>0</v>
      </c>
      <c r="AA200" s="40"/>
      <c r="AB200" s="39">
        <v>0</v>
      </c>
      <c r="AC200" s="40"/>
      <c r="AD200" s="40"/>
      <c r="AE200" s="40"/>
      <c r="AF200" s="39">
        <v>0</v>
      </c>
      <c r="AG200" s="39">
        <v>0</v>
      </c>
      <c r="AH200" s="40"/>
      <c r="AI200" s="39">
        <v>0</v>
      </c>
      <c r="AJ200" s="39">
        <v>0</v>
      </c>
      <c r="AK200" s="40"/>
      <c r="AL200" s="40"/>
      <c r="AM200" s="40"/>
      <c r="AN200" s="39">
        <v>0</v>
      </c>
      <c r="AO200" s="40"/>
      <c r="AP200" s="40"/>
      <c r="AQ200" s="40"/>
      <c r="AR200" s="39">
        <v>0</v>
      </c>
      <c r="AS200" s="40"/>
      <c r="AT200" s="39">
        <v>0</v>
      </c>
    </row>
    <row r="201" spans="1:46" ht="20.100000000000001" customHeight="1" x14ac:dyDescent="0.2">
      <c r="D201" s="2" t="s">
        <v>115</v>
      </c>
      <c r="F201" s="37">
        <v>0</v>
      </c>
      <c r="G201" s="37"/>
      <c r="H201" s="37"/>
      <c r="I201" s="37"/>
      <c r="J201" s="37">
        <v>0</v>
      </c>
      <c r="K201" s="37">
        <v>0</v>
      </c>
      <c r="L201" s="37">
        <v>0</v>
      </c>
      <c r="M201" s="37"/>
      <c r="N201" s="37">
        <v>0</v>
      </c>
      <c r="O201" s="37"/>
      <c r="P201" s="37"/>
      <c r="Q201" s="37"/>
      <c r="R201" s="37">
        <v>0</v>
      </c>
      <c r="S201" s="37">
        <v>0</v>
      </c>
      <c r="T201" s="37">
        <v>0</v>
      </c>
      <c r="U201" s="37">
        <v>0</v>
      </c>
      <c r="V201" s="37">
        <v>0</v>
      </c>
      <c r="W201" s="37">
        <v>0</v>
      </c>
      <c r="X201" s="37">
        <v>0</v>
      </c>
      <c r="Y201" s="37">
        <v>0</v>
      </c>
      <c r="Z201" s="37">
        <v>0</v>
      </c>
      <c r="AA201" s="37"/>
      <c r="AB201" s="37">
        <v>0</v>
      </c>
      <c r="AC201" s="37"/>
      <c r="AD201" s="37"/>
      <c r="AE201" s="37"/>
      <c r="AF201" s="37">
        <v>0</v>
      </c>
      <c r="AG201" s="37">
        <v>0</v>
      </c>
      <c r="AH201" s="37"/>
      <c r="AI201" s="37">
        <v>0</v>
      </c>
      <c r="AJ201" s="37">
        <v>0</v>
      </c>
      <c r="AK201" s="37"/>
      <c r="AL201" s="37"/>
      <c r="AM201" s="37"/>
      <c r="AN201" s="37">
        <v>0</v>
      </c>
      <c r="AO201" s="37"/>
      <c r="AP201" s="37"/>
      <c r="AQ201" s="37"/>
      <c r="AR201" s="37">
        <v>0</v>
      </c>
      <c r="AS201" s="37"/>
      <c r="AT201" s="37">
        <v>0</v>
      </c>
    </row>
    <row r="202" spans="1:46" ht="20.100000000000001" customHeight="1" x14ac:dyDescent="0.2">
      <c r="D202" s="38" t="s">
        <v>116</v>
      </c>
      <c r="F202" s="39">
        <v>0</v>
      </c>
      <c r="G202" s="40"/>
      <c r="H202" s="40"/>
      <c r="I202" s="40"/>
      <c r="J202" s="39">
        <v>0</v>
      </c>
      <c r="K202" s="39">
        <v>0</v>
      </c>
      <c r="L202" s="39">
        <v>0</v>
      </c>
      <c r="M202" s="40"/>
      <c r="N202" s="39">
        <v>0</v>
      </c>
      <c r="O202" s="40"/>
      <c r="P202" s="40"/>
      <c r="Q202" s="40"/>
      <c r="R202" s="39">
        <v>0</v>
      </c>
      <c r="S202" s="39">
        <v>0</v>
      </c>
      <c r="T202" s="39">
        <v>0</v>
      </c>
      <c r="U202" s="39">
        <v>0</v>
      </c>
      <c r="V202" s="39">
        <v>0</v>
      </c>
      <c r="W202" s="39">
        <v>0</v>
      </c>
      <c r="X202" s="39">
        <v>0</v>
      </c>
      <c r="Y202" s="39">
        <v>0</v>
      </c>
      <c r="Z202" s="39">
        <v>0</v>
      </c>
      <c r="AA202" s="40"/>
      <c r="AB202" s="39">
        <v>0</v>
      </c>
      <c r="AC202" s="40"/>
      <c r="AD202" s="40"/>
      <c r="AE202" s="40"/>
      <c r="AF202" s="39">
        <v>0</v>
      </c>
      <c r="AG202" s="39">
        <v>0</v>
      </c>
      <c r="AH202" s="40"/>
      <c r="AI202" s="39">
        <v>0</v>
      </c>
      <c r="AJ202" s="39">
        <v>0</v>
      </c>
      <c r="AK202" s="40"/>
      <c r="AL202" s="40"/>
      <c r="AM202" s="40"/>
      <c r="AN202" s="39">
        <v>0</v>
      </c>
      <c r="AO202" s="40"/>
      <c r="AP202" s="40"/>
      <c r="AQ202" s="40"/>
      <c r="AR202" s="39">
        <v>0</v>
      </c>
      <c r="AS202" s="40"/>
      <c r="AT202" s="39">
        <v>0</v>
      </c>
    </row>
    <row r="203" spans="1:46" ht="20.100000000000001" customHeight="1" x14ac:dyDescent="0.2">
      <c r="D203" s="2" t="s">
        <v>104</v>
      </c>
      <c r="F203" s="37">
        <v>0</v>
      </c>
      <c r="G203" s="37"/>
      <c r="H203" s="37"/>
      <c r="I203" s="37"/>
      <c r="J203" s="37">
        <v>0</v>
      </c>
      <c r="K203" s="37">
        <v>0</v>
      </c>
      <c r="L203" s="37">
        <v>0</v>
      </c>
      <c r="M203" s="37"/>
      <c r="N203" s="37">
        <v>0</v>
      </c>
      <c r="O203" s="37"/>
      <c r="P203" s="37"/>
      <c r="Q203" s="37"/>
      <c r="R203" s="37">
        <v>0</v>
      </c>
      <c r="S203" s="37">
        <v>0</v>
      </c>
      <c r="T203" s="37">
        <v>0</v>
      </c>
      <c r="U203" s="37">
        <v>0</v>
      </c>
      <c r="V203" s="37">
        <v>0</v>
      </c>
      <c r="W203" s="37">
        <v>0</v>
      </c>
      <c r="X203" s="37">
        <v>0</v>
      </c>
      <c r="Y203" s="37">
        <v>0</v>
      </c>
      <c r="Z203" s="37">
        <v>0</v>
      </c>
      <c r="AA203" s="37"/>
      <c r="AB203" s="37">
        <v>0</v>
      </c>
      <c r="AC203" s="37"/>
      <c r="AD203" s="37"/>
      <c r="AE203" s="37"/>
      <c r="AF203" s="37">
        <v>0</v>
      </c>
      <c r="AG203" s="37">
        <v>0</v>
      </c>
      <c r="AH203" s="37"/>
      <c r="AI203" s="37">
        <v>0</v>
      </c>
      <c r="AJ203" s="37">
        <v>0</v>
      </c>
      <c r="AK203" s="37"/>
      <c r="AL203" s="37"/>
      <c r="AM203" s="37"/>
      <c r="AN203" s="37">
        <v>0</v>
      </c>
      <c r="AO203" s="37"/>
      <c r="AP203" s="37"/>
      <c r="AQ203" s="37"/>
      <c r="AR203" s="37">
        <v>0</v>
      </c>
      <c r="AS203" s="37"/>
      <c r="AT203" s="37">
        <v>0</v>
      </c>
    </row>
    <row r="204" spans="1:46"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spans="1:46" s="1" customFormat="1" ht="20.100000000000001" customHeight="1" x14ac:dyDescent="0.2">
      <c r="A205" s="3"/>
      <c r="B205" s="6"/>
      <c r="C205" s="42" t="s">
        <v>144</v>
      </c>
      <c r="D205" s="42"/>
      <c r="E205" s="5"/>
      <c r="F205" s="44">
        <v>0</v>
      </c>
      <c r="G205" s="45"/>
      <c r="H205" s="45"/>
      <c r="I205" s="45"/>
      <c r="J205" s="44">
        <v>0</v>
      </c>
      <c r="K205" s="44">
        <v>0</v>
      </c>
      <c r="L205" s="44">
        <v>0</v>
      </c>
      <c r="M205" s="45"/>
      <c r="N205" s="44">
        <v>0</v>
      </c>
      <c r="O205" s="45"/>
      <c r="P205" s="45"/>
      <c r="Q205" s="45"/>
      <c r="R205" s="44">
        <v>0</v>
      </c>
      <c r="S205" s="44">
        <v>0</v>
      </c>
      <c r="T205" s="44">
        <v>0</v>
      </c>
      <c r="U205" s="44">
        <v>0</v>
      </c>
      <c r="V205" s="44">
        <v>0</v>
      </c>
      <c r="W205" s="44">
        <v>0</v>
      </c>
      <c r="X205" s="44">
        <v>0</v>
      </c>
      <c r="Y205" s="44">
        <v>0</v>
      </c>
      <c r="Z205" s="44">
        <v>0</v>
      </c>
      <c r="AA205" s="45"/>
      <c r="AB205" s="44">
        <v>0</v>
      </c>
      <c r="AC205" s="45"/>
      <c r="AD205" s="45"/>
      <c r="AE205" s="45"/>
      <c r="AF205" s="44">
        <v>0</v>
      </c>
      <c r="AG205" s="44">
        <v>0</v>
      </c>
      <c r="AH205" s="45"/>
      <c r="AI205" s="44">
        <v>0</v>
      </c>
      <c r="AJ205" s="44">
        <v>0</v>
      </c>
      <c r="AK205" s="45"/>
      <c r="AL205" s="45"/>
      <c r="AM205" s="45"/>
      <c r="AN205" s="44">
        <v>0</v>
      </c>
      <c r="AO205" s="45"/>
      <c r="AP205" s="45"/>
      <c r="AQ205" s="45"/>
      <c r="AR205" s="44">
        <v>0</v>
      </c>
      <c r="AS205" s="45"/>
      <c r="AT205" s="44">
        <v>0</v>
      </c>
    </row>
    <row r="206" spans="1:46"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row>
    <row r="207" spans="1:46"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spans="1:46" ht="19.5" customHeight="1" x14ac:dyDescent="0.2">
      <c r="D208" s="2" t="s">
        <v>187</v>
      </c>
      <c r="F208" s="37">
        <v>0</v>
      </c>
      <c r="G208" s="37"/>
      <c r="H208" s="37"/>
      <c r="I208" s="37"/>
      <c r="J208" s="37">
        <v>0</v>
      </c>
      <c r="K208" s="37">
        <v>0</v>
      </c>
      <c r="L208" s="37">
        <v>0</v>
      </c>
      <c r="M208" s="37"/>
      <c r="N208" s="37">
        <v>0</v>
      </c>
      <c r="O208" s="37"/>
      <c r="P208" s="37"/>
      <c r="Q208" s="37"/>
      <c r="R208" s="37">
        <v>0</v>
      </c>
      <c r="S208" s="37">
        <v>0</v>
      </c>
      <c r="T208" s="37">
        <v>0</v>
      </c>
      <c r="U208" s="37">
        <v>0</v>
      </c>
      <c r="V208" s="37">
        <v>0</v>
      </c>
      <c r="W208" s="37">
        <v>0</v>
      </c>
      <c r="X208" s="37">
        <v>0</v>
      </c>
      <c r="Y208" s="37">
        <v>0</v>
      </c>
      <c r="Z208" s="37">
        <v>0</v>
      </c>
      <c r="AA208" s="37"/>
      <c r="AB208" s="37">
        <v>0</v>
      </c>
      <c r="AC208" s="37"/>
      <c r="AD208" s="37"/>
      <c r="AE208" s="37"/>
      <c r="AF208" s="37">
        <v>0</v>
      </c>
      <c r="AG208" s="37">
        <v>0</v>
      </c>
      <c r="AH208" s="37"/>
      <c r="AI208" s="37">
        <v>0</v>
      </c>
      <c r="AJ208" s="37">
        <v>0</v>
      </c>
      <c r="AK208" s="37"/>
      <c r="AL208" s="37"/>
      <c r="AM208" s="37"/>
      <c r="AN208" s="37">
        <v>0</v>
      </c>
      <c r="AO208" s="37"/>
      <c r="AP208" s="37"/>
      <c r="AQ208" s="37"/>
      <c r="AR208" s="37">
        <v>0</v>
      </c>
      <c r="AS208" s="37"/>
      <c r="AT208" s="37">
        <v>0</v>
      </c>
    </row>
    <row r="209" spans="1:46"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row>
    <row r="210" spans="1:46" s="1" customFormat="1" ht="20.100000000000001" customHeight="1" x14ac:dyDescent="0.2">
      <c r="A210" s="3"/>
      <c r="B210" s="6"/>
      <c r="C210" s="42" t="s">
        <v>188</v>
      </c>
      <c r="D210" s="42"/>
      <c r="E210" s="5"/>
      <c r="F210" s="44">
        <v>0</v>
      </c>
      <c r="G210" s="45"/>
      <c r="H210" s="45"/>
      <c r="I210" s="45"/>
      <c r="J210" s="44">
        <v>0</v>
      </c>
      <c r="K210" s="44">
        <v>0</v>
      </c>
      <c r="L210" s="44">
        <v>0</v>
      </c>
      <c r="M210" s="45"/>
      <c r="N210" s="44">
        <v>0</v>
      </c>
      <c r="O210" s="45"/>
      <c r="P210" s="45"/>
      <c r="Q210" s="45"/>
      <c r="R210" s="44">
        <v>0</v>
      </c>
      <c r="S210" s="44">
        <v>0</v>
      </c>
      <c r="T210" s="44">
        <v>0</v>
      </c>
      <c r="U210" s="44">
        <v>0</v>
      </c>
      <c r="V210" s="44">
        <v>0</v>
      </c>
      <c r="W210" s="44">
        <v>0</v>
      </c>
      <c r="X210" s="44">
        <v>0</v>
      </c>
      <c r="Y210" s="44">
        <v>0</v>
      </c>
      <c r="Z210" s="44">
        <v>0</v>
      </c>
      <c r="AA210" s="45"/>
      <c r="AB210" s="44">
        <v>0</v>
      </c>
      <c r="AC210" s="45"/>
      <c r="AD210" s="45"/>
      <c r="AE210" s="45"/>
      <c r="AF210" s="44">
        <v>0</v>
      </c>
      <c r="AG210" s="44">
        <v>0</v>
      </c>
      <c r="AH210" s="45"/>
      <c r="AI210" s="44">
        <v>0</v>
      </c>
      <c r="AJ210" s="44">
        <v>0</v>
      </c>
      <c r="AK210" s="45"/>
      <c r="AL210" s="45"/>
      <c r="AM210" s="45"/>
      <c r="AN210" s="44">
        <v>0</v>
      </c>
      <c r="AO210" s="45"/>
      <c r="AP210" s="45"/>
      <c r="AQ210" s="45"/>
      <c r="AR210" s="44">
        <v>0</v>
      </c>
      <c r="AS210" s="45"/>
      <c r="AT210" s="44">
        <v>0</v>
      </c>
    </row>
    <row r="211" spans="1:46"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row>
    <row r="212" spans="1:46" s="1" customFormat="1" ht="20.100000000000001" customHeight="1" x14ac:dyDescent="0.25">
      <c r="A212" s="3"/>
      <c r="B212" s="49" t="s">
        <v>189</v>
      </c>
      <c r="C212" s="50"/>
      <c r="D212" s="50"/>
      <c r="E212" s="5"/>
      <c r="F212" s="51">
        <v>1043</v>
      </c>
      <c r="G212" s="52"/>
      <c r="H212" s="52"/>
      <c r="I212" s="52"/>
      <c r="J212" s="51">
        <v>1920</v>
      </c>
      <c r="K212" s="51">
        <v>104</v>
      </c>
      <c r="L212" s="51">
        <v>83</v>
      </c>
      <c r="M212" s="52"/>
      <c r="N212" s="51">
        <v>2107</v>
      </c>
      <c r="O212" s="52"/>
      <c r="P212" s="52"/>
      <c r="Q212" s="52"/>
      <c r="R212" s="51">
        <v>1387</v>
      </c>
      <c r="S212" s="51">
        <v>108</v>
      </c>
      <c r="T212" s="51">
        <v>88</v>
      </c>
      <c r="U212" s="51">
        <v>5</v>
      </c>
      <c r="V212" s="51">
        <v>65</v>
      </c>
      <c r="W212" s="51">
        <v>4</v>
      </c>
      <c r="X212" s="51">
        <v>3</v>
      </c>
      <c r="Y212" s="51">
        <v>341</v>
      </c>
      <c r="Z212" s="51">
        <v>67</v>
      </c>
      <c r="AA212" s="52"/>
      <c r="AB212" s="51">
        <v>2068</v>
      </c>
      <c r="AC212" s="52"/>
      <c r="AD212" s="52"/>
      <c r="AE212" s="52"/>
      <c r="AF212" s="51">
        <v>207</v>
      </c>
      <c r="AG212" s="51">
        <v>274</v>
      </c>
      <c r="AH212" s="52"/>
      <c r="AI212" s="51">
        <v>164</v>
      </c>
      <c r="AJ212" s="51">
        <v>86</v>
      </c>
      <c r="AK212" s="52"/>
      <c r="AL212" s="52"/>
      <c r="AM212" s="52"/>
      <c r="AN212" s="51">
        <v>851</v>
      </c>
      <c r="AO212" s="52"/>
      <c r="AP212" s="52"/>
      <c r="AQ212" s="52"/>
      <c r="AR212" s="51">
        <v>0</v>
      </c>
      <c r="AS212" s="52"/>
      <c r="AT212" s="51">
        <v>0</v>
      </c>
    </row>
    <row r="213" spans="1:46"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spans="1:46"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spans="1:46"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spans="1:46" ht="20.100000000000001" customHeight="1" x14ac:dyDescent="0.2">
      <c r="D216" s="2" t="s">
        <v>192</v>
      </c>
      <c r="F216" s="37">
        <v>84</v>
      </c>
      <c r="G216" s="37"/>
      <c r="H216" s="37"/>
      <c r="I216" s="37"/>
      <c r="J216" s="37">
        <v>131</v>
      </c>
      <c r="K216" s="37">
        <v>4</v>
      </c>
      <c r="L216" s="37">
        <v>2</v>
      </c>
      <c r="M216" s="37"/>
      <c r="N216" s="37">
        <v>137</v>
      </c>
      <c r="O216" s="37"/>
      <c r="P216" s="37"/>
      <c r="Q216" s="37"/>
      <c r="R216" s="37">
        <v>80</v>
      </c>
      <c r="S216" s="37">
        <v>14</v>
      </c>
      <c r="T216" s="37">
        <v>1</v>
      </c>
      <c r="U216" s="37">
        <v>0</v>
      </c>
      <c r="V216" s="37">
        <v>9</v>
      </c>
      <c r="W216" s="37">
        <v>0</v>
      </c>
      <c r="X216" s="37">
        <v>1</v>
      </c>
      <c r="Y216" s="37">
        <v>39</v>
      </c>
      <c r="Z216" s="37">
        <v>3</v>
      </c>
      <c r="AA216" s="37"/>
      <c r="AB216" s="37">
        <v>147</v>
      </c>
      <c r="AC216" s="37"/>
      <c r="AD216" s="37"/>
      <c r="AE216" s="37"/>
      <c r="AF216" s="37">
        <v>16</v>
      </c>
      <c r="AG216" s="37">
        <v>28</v>
      </c>
      <c r="AH216" s="37"/>
      <c r="AI216" s="37">
        <v>20</v>
      </c>
      <c r="AJ216" s="37">
        <v>16</v>
      </c>
      <c r="AK216" s="37"/>
      <c r="AL216" s="37"/>
      <c r="AM216" s="37"/>
      <c r="AN216" s="37">
        <v>66</v>
      </c>
      <c r="AO216" s="37"/>
      <c r="AP216" s="37"/>
      <c r="AQ216" s="37"/>
      <c r="AR216" s="37">
        <v>0</v>
      </c>
      <c r="AS216" s="37"/>
      <c r="AT216" s="37">
        <v>0</v>
      </c>
    </row>
    <row r="217" spans="1:46" ht="20.100000000000001" customHeight="1" x14ac:dyDescent="0.2">
      <c r="D217" s="38" t="s">
        <v>193</v>
      </c>
      <c r="F217" s="39">
        <v>69</v>
      </c>
      <c r="G217" s="40"/>
      <c r="H217" s="40"/>
      <c r="I217" s="40"/>
      <c r="J217" s="39">
        <v>128</v>
      </c>
      <c r="K217" s="39">
        <v>12</v>
      </c>
      <c r="L217" s="39">
        <v>10</v>
      </c>
      <c r="M217" s="40"/>
      <c r="N217" s="39">
        <v>150</v>
      </c>
      <c r="O217" s="40"/>
      <c r="P217" s="40"/>
      <c r="Q217" s="40"/>
      <c r="R217" s="39">
        <v>94</v>
      </c>
      <c r="S217" s="39">
        <v>5</v>
      </c>
      <c r="T217" s="39">
        <v>4</v>
      </c>
      <c r="U217" s="39">
        <v>0</v>
      </c>
      <c r="V217" s="39">
        <v>4</v>
      </c>
      <c r="W217" s="39">
        <v>0</v>
      </c>
      <c r="X217" s="39">
        <v>0</v>
      </c>
      <c r="Y217" s="39">
        <v>27</v>
      </c>
      <c r="Z217" s="39">
        <v>15</v>
      </c>
      <c r="AA217" s="40"/>
      <c r="AB217" s="39">
        <v>149</v>
      </c>
      <c r="AC217" s="40"/>
      <c r="AD217" s="40"/>
      <c r="AE217" s="40"/>
      <c r="AF217" s="39">
        <v>26</v>
      </c>
      <c r="AG217" s="39">
        <v>25</v>
      </c>
      <c r="AH217" s="40"/>
      <c r="AI217" s="39">
        <v>33</v>
      </c>
      <c r="AJ217" s="39">
        <v>10</v>
      </c>
      <c r="AK217" s="40"/>
      <c r="AL217" s="40"/>
      <c r="AM217" s="40"/>
      <c r="AN217" s="39">
        <v>62</v>
      </c>
      <c r="AO217" s="40"/>
      <c r="AP217" s="40"/>
      <c r="AQ217" s="40"/>
      <c r="AR217" s="39">
        <v>0</v>
      </c>
      <c r="AS217" s="40"/>
      <c r="AT217" s="39">
        <v>0</v>
      </c>
    </row>
    <row r="218" spans="1:46" ht="20.100000000000001" customHeight="1" x14ac:dyDescent="0.2">
      <c r="D218" s="2" t="s">
        <v>194</v>
      </c>
      <c r="F218" s="37">
        <v>92</v>
      </c>
      <c r="G218" s="37"/>
      <c r="H218" s="37"/>
      <c r="I218" s="37"/>
      <c r="J218" s="37">
        <v>136</v>
      </c>
      <c r="K218" s="37">
        <v>10</v>
      </c>
      <c r="L218" s="37">
        <v>33</v>
      </c>
      <c r="M218" s="37"/>
      <c r="N218" s="37">
        <v>179</v>
      </c>
      <c r="O218" s="37"/>
      <c r="P218" s="37"/>
      <c r="Q218" s="37"/>
      <c r="R218" s="37">
        <v>173</v>
      </c>
      <c r="S218" s="37">
        <v>1</v>
      </c>
      <c r="T218" s="37">
        <v>2</v>
      </c>
      <c r="U218" s="37">
        <v>0</v>
      </c>
      <c r="V218" s="37">
        <v>1</v>
      </c>
      <c r="W218" s="37">
        <v>0</v>
      </c>
      <c r="X218" s="37">
        <v>0</v>
      </c>
      <c r="Y218" s="37">
        <v>10</v>
      </c>
      <c r="Z218" s="37">
        <v>12</v>
      </c>
      <c r="AA218" s="37"/>
      <c r="AB218" s="37">
        <v>199</v>
      </c>
      <c r="AC218" s="37"/>
      <c r="AD218" s="37"/>
      <c r="AE218" s="37"/>
      <c r="AF218" s="37">
        <v>58</v>
      </c>
      <c r="AG218" s="37">
        <v>5</v>
      </c>
      <c r="AH218" s="37"/>
      <c r="AI218" s="37">
        <v>12</v>
      </c>
      <c r="AJ218" s="37">
        <v>46</v>
      </c>
      <c r="AK218" s="37"/>
      <c r="AL218" s="37"/>
      <c r="AM218" s="37"/>
      <c r="AN218" s="37">
        <v>67</v>
      </c>
      <c r="AO218" s="37"/>
      <c r="AP218" s="37"/>
      <c r="AQ218" s="37"/>
      <c r="AR218" s="37">
        <v>0</v>
      </c>
      <c r="AS218" s="37"/>
      <c r="AT218" s="37">
        <v>0</v>
      </c>
    </row>
    <row r="219" spans="1:46" ht="20.100000000000001" customHeight="1" x14ac:dyDescent="0.2">
      <c r="D219" s="38" t="s">
        <v>195</v>
      </c>
      <c r="F219" s="39">
        <v>78</v>
      </c>
      <c r="G219" s="40"/>
      <c r="H219" s="40"/>
      <c r="I219" s="40"/>
      <c r="J219" s="39">
        <v>110</v>
      </c>
      <c r="K219" s="39">
        <v>4</v>
      </c>
      <c r="L219" s="39">
        <v>10</v>
      </c>
      <c r="M219" s="40"/>
      <c r="N219" s="39">
        <v>124</v>
      </c>
      <c r="O219" s="40"/>
      <c r="P219" s="40"/>
      <c r="Q219" s="40"/>
      <c r="R219" s="39">
        <v>92</v>
      </c>
      <c r="S219" s="39">
        <v>7</v>
      </c>
      <c r="T219" s="39">
        <v>2</v>
      </c>
      <c r="U219" s="39">
        <v>0</v>
      </c>
      <c r="V219" s="39">
        <v>1</v>
      </c>
      <c r="W219" s="39">
        <v>0</v>
      </c>
      <c r="X219" s="39">
        <v>0</v>
      </c>
      <c r="Y219" s="39">
        <v>39</v>
      </c>
      <c r="Z219" s="39">
        <v>2</v>
      </c>
      <c r="AA219" s="40"/>
      <c r="AB219" s="39">
        <v>143</v>
      </c>
      <c r="AC219" s="40"/>
      <c r="AD219" s="40"/>
      <c r="AE219" s="40"/>
      <c r="AF219" s="39">
        <v>15</v>
      </c>
      <c r="AG219" s="39">
        <v>17</v>
      </c>
      <c r="AH219" s="40"/>
      <c r="AI219" s="39">
        <v>6</v>
      </c>
      <c r="AJ219" s="39">
        <v>24</v>
      </c>
      <c r="AK219" s="40"/>
      <c r="AL219" s="40"/>
      <c r="AM219" s="40"/>
      <c r="AN219" s="39">
        <v>57</v>
      </c>
      <c r="AO219" s="40"/>
      <c r="AP219" s="40"/>
      <c r="AQ219" s="40"/>
      <c r="AR219" s="39">
        <v>0</v>
      </c>
      <c r="AS219" s="40"/>
      <c r="AT219" s="39">
        <v>0</v>
      </c>
    </row>
    <row r="220" spans="1:46" ht="20.100000000000001" customHeight="1" x14ac:dyDescent="0.2">
      <c r="D220" s="2" t="s">
        <v>115</v>
      </c>
      <c r="F220" s="37">
        <v>167</v>
      </c>
      <c r="G220" s="37"/>
      <c r="H220" s="37"/>
      <c r="I220" s="37"/>
      <c r="J220" s="37">
        <v>120</v>
      </c>
      <c r="K220" s="37">
        <v>13</v>
      </c>
      <c r="L220" s="37">
        <v>10</v>
      </c>
      <c r="M220" s="37"/>
      <c r="N220" s="37">
        <v>143</v>
      </c>
      <c r="O220" s="37"/>
      <c r="P220" s="37"/>
      <c r="Q220" s="37"/>
      <c r="R220" s="37">
        <v>110</v>
      </c>
      <c r="S220" s="37">
        <v>8</v>
      </c>
      <c r="T220" s="37">
        <v>3</v>
      </c>
      <c r="U220" s="37">
        <v>0</v>
      </c>
      <c r="V220" s="37">
        <v>3</v>
      </c>
      <c r="W220" s="37">
        <v>0</v>
      </c>
      <c r="X220" s="37">
        <v>2</v>
      </c>
      <c r="Y220" s="37">
        <v>11</v>
      </c>
      <c r="Z220" s="37">
        <v>7</v>
      </c>
      <c r="AA220" s="37"/>
      <c r="AB220" s="37">
        <v>144</v>
      </c>
      <c r="AC220" s="37"/>
      <c r="AD220" s="37"/>
      <c r="AE220" s="37"/>
      <c r="AF220" s="37">
        <v>38</v>
      </c>
      <c r="AG220" s="37">
        <v>30</v>
      </c>
      <c r="AH220" s="37"/>
      <c r="AI220" s="37">
        <v>37</v>
      </c>
      <c r="AJ220" s="37">
        <v>21</v>
      </c>
      <c r="AK220" s="37"/>
      <c r="AL220" s="37"/>
      <c r="AM220" s="37"/>
      <c r="AN220" s="37">
        <v>156</v>
      </c>
      <c r="AO220" s="37"/>
      <c r="AP220" s="37"/>
      <c r="AQ220" s="37"/>
      <c r="AR220" s="37">
        <v>0</v>
      </c>
      <c r="AS220" s="37"/>
      <c r="AT220" s="37">
        <v>0</v>
      </c>
    </row>
    <row r="221" spans="1:46" ht="20.100000000000001" customHeight="1" x14ac:dyDescent="0.2">
      <c r="D221" s="38" t="s">
        <v>116</v>
      </c>
      <c r="F221" s="39">
        <v>161</v>
      </c>
      <c r="G221" s="40"/>
      <c r="H221" s="40"/>
      <c r="I221" s="40"/>
      <c r="J221" s="39">
        <v>115</v>
      </c>
      <c r="K221" s="39">
        <v>3</v>
      </c>
      <c r="L221" s="39">
        <v>5</v>
      </c>
      <c r="M221" s="40"/>
      <c r="N221" s="39">
        <v>123</v>
      </c>
      <c r="O221" s="40"/>
      <c r="P221" s="40"/>
      <c r="Q221" s="40"/>
      <c r="R221" s="39">
        <v>122</v>
      </c>
      <c r="S221" s="39">
        <v>5</v>
      </c>
      <c r="T221" s="39">
        <v>0</v>
      </c>
      <c r="U221" s="39">
        <v>0</v>
      </c>
      <c r="V221" s="39">
        <v>2</v>
      </c>
      <c r="W221" s="39">
        <v>0</v>
      </c>
      <c r="X221" s="39">
        <v>2</v>
      </c>
      <c r="Y221" s="39">
        <v>19</v>
      </c>
      <c r="Z221" s="39">
        <v>14</v>
      </c>
      <c r="AA221" s="40"/>
      <c r="AB221" s="39">
        <v>164</v>
      </c>
      <c r="AC221" s="40"/>
      <c r="AD221" s="40"/>
      <c r="AE221" s="40"/>
      <c r="AF221" s="39">
        <v>27</v>
      </c>
      <c r="AG221" s="39">
        <v>12</v>
      </c>
      <c r="AH221" s="40"/>
      <c r="AI221" s="39">
        <v>31</v>
      </c>
      <c r="AJ221" s="39">
        <v>5</v>
      </c>
      <c r="AK221" s="40"/>
      <c r="AL221" s="40"/>
      <c r="AM221" s="40"/>
      <c r="AN221" s="39">
        <v>117</v>
      </c>
      <c r="AO221" s="40"/>
      <c r="AP221" s="40"/>
      <c r="AQ221" s="40"/>
      <c r="AR221" s="39">
        <v>0</v>
      </c>
      <c r="AS221" s="40"/>
      <c r="AT221" s="39">
        <v>0</v>
      </c>
    </row>
    <row r="222" spans="1:46"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spans="1:46" s="1" customFormat="1" ht="20.100000000000001" customHeight="1" x14ac:dyDescent="0.2">
      <c r="A223" s="3"/>
      <c r="B223" s="6"/>
      <c r="C223" s="42" t="s">
        <v>196</v>
      </c>
      <c r="D223" s="42"/>
      <c r="E223" s="5"/>
      <c r="F223" s="44">
        <v>651</v>
      </c>
      <c r="G223" s="45"/>
      <c r="H223" s="45"/>
      <c r="I223" s="45"/>
      <c r="J223" s="44">
        <v>740</v>
      </c>
      <c r="K223" s="44">
        <v>46</v>
      </c>
      <c r="L223" s="44">
        <v>70</v>
      </c>
      <c r="M223" s="45"/>
      <c r="N223" s="44">
        <v>856</v>
      </c>
      <c r="O223" s="45"/>
      <c r="P223" s="45"/>
      <c r="Q223" s="45"/>
      <c r="R223" s="44">
        <v>671</v>
      </c>
      <c r="S223" s="44">
        <v>40</v>
      </c>
      <c r="T223" s="44">
        <v>12</v>
      </c>
      <c r="U223" s="44">
        <v>0</v>
      </c>
      <c r="V223" s="44">
        <v>20</v>
      </c>
      <c r="W223" s="44">
        <v>0</v>
      </c>
      <c r="X223" s="44">
        <v>5</v>
      </c>
      <c r="Y223" s="44">
        <v>145</v>
      </c>
      <c r="Z223" s="44">
        <v>53</v>
      </c>
      <c r="AA223" s="45"/>
      <c r="AB223" s="44">
        <v>946</v>
      </c>
      <c r="AC223" s="45"/>
      <c r="AD223" s="45"/>
      <c r="AE223" s="45"/>
      <c r="AF223" s="44">
        <v>180</v>
      </c>
      <c r="AG223" s="44">
        <v>117</v>
      </c>
      <c r="AH223" s="45"/>
      <c r="AI223" s="44">
        <v>139</v>
      </c>
      <c r="AJ223" s="44">
        <v>122</v>
      </c>
      <c r="AK223" s="45"/>
      <c r="AL223" s="45"/>
      <c r="AM223" s="45"/>
      <c r="AN223" s="44">
        <v>525</v>
      </c>
      <c r="AO223" s="45"/>
      <c r="AP223" s="45"/>
      <c r="AQ223" s="45"/>
      <c r="AR223" s="44">
        <v>0</v>
      </c>
      <c r="AS223" s="45"/>
      <c r="AT223" s="44">
        <v>0</v>
      </c>
    </row>
    <row r="224" spans="1:46"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spans="1:46"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spans="1:46" ht="20.100000000000001" customHeight="1" x14ac:dyDescent="0.2">
      <c r="D226" s="2" t="s">
        <v>192</v>
      </c>
      <c r="F226" s="37">
        <v>0</v>
      </c>
      <c r="G226" s="37"/>
      <c r="H226" s="37"/>
      <c r="I226" s="37"/>
      <c r="J226" s="37">
        <v>0</v>
      </c>
      <c r="K226" s="37">
        <v>0</v>
      </c>
      <c r="L226" s="37">
        <v>0</v>
      </c>
      <c r="M226" s="37"/>
      <c r="N226" s="37">
        <v>0</v>
      </c>
      <c r="O226" s="37"/>
      <c r="P226" s="37"/>
      <c r="Q226" s="37"/>
      <c r="R226" s="37">
        <v>0</v>
      </c>
      <c r="S226" s="37">
        <v>0</v>
      </c>
      <c r="T226" s="37">
        <v>0</v>
      </c>
      <c r="U226" s="37">
        <v>0</v>
      </c>
      <c r="V226" s="37">
        <v>0</v>
      </c>
      <c r="W226" s="37">
        <v>0</v>
      </c>
      <c r="X226" s="37">
        <v>0</v>
      </c>
      <c r="Y226" s="37">
        <v>0</v>
      </c>
      <c r="Z226" s="37">
        <v>0</v>
      </c>
      <c r="AA226" s="37"/>
      <c r="AB226" s="37">
        <v>0</v>
      </c>
      <c r="AC226" s="37"/>
      <c r="AD226" s="37"/>
      <c r="AE226" s="37"/>
      <c r="AF226" s="37">
        <v>0</v>
      </c>
      <c r="AG226" s="37">
        <v>0</v>
      </c>
      <c r="AH226" s="37"/>
      <c r="AI226" s="37">
        <v>0</v>
      </c>
      <c r="AJ226" s="37">
        <v>0</v>
      </c>
      <c r="AK226" s="37"/>
      <c r="AL226" s="37"/>
      <c r="AM226" s="37"/>
      <c r="AN226" s="37">
        <v>0</v>
      </c>
      <c r="AO226" s="37"/>
      <c r="AP226" s="37"/>
      <c r="AQ226" s="37"/>
      <c r="AR226" s="37">
        <v>0</v>
      </c>
      <c r="AS226" s="37"/>
      <c r="AT226" s="37">
        <v>0</v>
      </c>
    </row>
    <row r="227" spans="1:46" ht="20.100000000000001" customHeight="1" x14ac:dyDescent="0.2">
      <c r="D227" s="38" t="s">
        <v>99</v>
      </c>
      <c r="F227" s="39">
        <v>0</v>
      </c>
      <c r="G227" s="40"/>
      <c r="H227" s="40"/>
      <c r="I227" s="40"/>
      <c r="J227" s="39">
        <v>0</v>
      </c>
      <c r="K227" s="39">
        <v>0</v>
      </c>
      <c r="L227" s="39">
        <v>0</v>
      </c>
      <c r="M227" s="40"/>
      <c r="N227" s="39">
        <v>0</v>
      </c>
      <c r="O227" s="40"/>
      <c r="P227" s="40"/>
      <c r="Q227" s="40"/>
      <c r="R227" s="39">
        <v>0</v>
      </c>
      <c r="S227" s="39">
        <v>0</v>
      </c>
      <c r="T227" s="39">
        <v>0</v>
      </c>
      <c r="U227" s="39">
        <v>0</v>
      </c>
      <c r="V227" s="39">
        <v>0</v>
      </c>
      <c r="W227" s="39">
        <v>0</v>
      </c>
      <c r="X227" s="39">
        <v>0</v>
      </c>
      <c r="Y227" s="39">
        <v>0</v>
      </c>
      <c r="Z227" s="39">
        <v>0</v>
      </c>
      <c r="AA227" s="40"/>
      <c r="AB227" s="39">
        <v>0</v>
      </c>
      <c r="AC227" s="40"/>
      <c r="AD227" s="40"/>
      <c r="AE227" s="40"/>
      <c r="AF227" s="39">
        <v>0</v>
      </c>
      <c r="AG227" s="39">
        <v>0</v>
      </c>
      <c r="AH227" s="40"/>
      <c r="AI227" s="39">
        <v>0</v>
      </c>
      <c r="AJ227" s="39">
        <v>0</v>
      </c>
      <c r="AK227" s="40"/>
      <c r="AL227" s="40"/>
      <c r="AM227" s="40"/>
      <c r="AN227" s="39">
        <v>0</v>
      </c>
      <c r="AO227" s="40"/>
      <c r="AP227" s="40"/>
      <c r="AQ227" s="40"/>
      <c r="AR227" s="39">
        <v>0</v>
      </c>
      <c r="AS227" s="40"/>
      <c r="AT227" s="39">
        <v>0</v>
      </c>
    </row>
    <row r="228" spans="1:46"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spans="1:46" s="1" customFormat="1" ht="20.100000000000001" customHeight="1" x14ac:dyDescent="0.2">
      <c r="A229" s="3"/>
      <c r="B229" s="6"/>
      <c r="C229" s="42" t="s">
        <v>126</v>
      </c>
      <c r="D229" s="42"/>
      <c r="E229" s="5"/>
      <c r="F229" s="44">
        <v>0</v>
      </c>
      <c r="G229" s="45"/>
      <c r="H229" s="45"/>
      <c r="I229" s="45"/>
      <c r="J229" s="44">
        <v>0</v>
      </c>
      <c r="K229" s="44">
        <v>0</v>
      </c>
      <c r="L229" s="44">
        <v>0</v>
      </c>
      <c r="M229" s="45"/>
      <c r="N229" s="44">
        <v>0</v>
      </c>
      <c r="O229" s="45"/>
      <c r="P229" s="45"/>
      <c r="Q229" s="45"/>
      <c r="R229" s="44">
        <v>0</v>
      </c>
      <c r="S229" s="44">
        <v>0</v>
      </c>
      <c r="T229" s="44">
        <v>0</v>
      </c>
      <c r="U229" s="44">
        <v>0</v>
      </c>
      <c r="V229" s="44">
        <v>0</v>
      </c>
      <c r="W229" s="44">
        <v>0</v>
      </c>
      <c r="X229" s="44">
        <v>0</v>
      </c>
      <c r="Y229" s="44">
        <v>0</v>
      </c>
      <c r="Z229" s="44">
        <v>0</v>
      </c>
      <c r="AA229" s="45"/>
      <c r="AB229" s="44">
        <v>0</v>
      </c>
      <c r="AC229" s="45"/>
      <c r="AD229" s="45"/>
      <c r="AE229" s="45"/>
      <c r="AF229" s="44">
        <v>0</v>
      </c>
      <c r="AG229" s="44">
        <v>0</v>
      </c>
      <c r="AH229" s="45"/>
      <c r="AI229" s="44">
        <v>0</v>
      </c>
      <c r="AJ229" s="44">
        <v>0</v>
      </c>
      <c r="AK229" s="45"/>
      <c r="AL229" s="45"/>
      <c r="AM229" s="45"/>
      <c r="AN229" s="44">
        <v>0</v>
      </c>
      <c r="AO229" s="45"/>
      <c r="AP229" s="45"/>
      <c r="AQ229" s="45"/>
      <c r="AR229" s="44">
        <v>0</v>
      </c>
      <c r="AS229" s="45"/>
      <c r="AT229" s="44">
        <v>0</v>
      </c>
    </row>
    <row r="230" spans="1:46"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spans="1:46"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spans="1:46" ht="20.100000000000001" customHeight="1" x14ac:dyDescent="0.2">
      <c r="D232" s="2" t="s">
        <v>98</v>
      </c>
      <c r="F232" s="37">
        <v>0</v>
      </c>
      <c r="G232" s="37"/>
      <c r="H232" s="37"/>
      <c r="I232" s="37"/>
      <c r="J232" s="37">
        <v>0</v>
      </c>
      <c r="K232" s="37">
        <v>0</v>
      </c>
      <c r="L232" s="37">
        <v>0</v>
      </c>
      <c r="M232" s="37"/>
      <c r="N232" s="37">
        <v>0</v>
      </c>
      <c r="O232" s="37"/>
      <c r="P232" s="37"/>
      <c r="Q232" s="37"/>
      <c r="R232" s="37">
        <v>0</v>
      </c>
      <c r="S232" s="37">
        <v>0</v>
      </c>
      <c r="T232" s="37">
        <v>0</v>
      </c>
      <c r="U232" s="37">
        <v>0</v>
      </c>
      <c r="V232" s="37">
        <v>0</v>
      </c>
      <c r="W232" s="37">
        <v>0</v>
      </c>
      <c r="X232" s="37">
        <v>0</v>
      </c>
      <c r="Y232" s="37">
        <v>0</v>
      </c>
      <c r="Z232" s="37">
        <v>0</v>
      </c>
      <c r="AA232" s="37"/>
      <c r="AB232" s="37">
        <v>0</v>
      </c>
      <c r="AC232" s="37"/>
      <c r="AD232" s="37"/>
      <c r="AE232" s="37"/>
      <c r="AF232" s="37">
        <v>0</v>
      </c>
      <c r="AG232" s="37">
        <v>0</v>
      </c>
      <c r="AH232" s="37"/>
      <c r="AI232" s="37">
        <v>0</v>
      </c>
      <c r="AJ232" s="37">
        <v>0</v>
      </c>
      <c r="AK232" s="37"/>
      <c r="AL232" s="37"/>
      <c r="AM232" s="37"/>
      <c r="AN232" s="37">
        <v>0</v>
      </c>
      <c r="AO232" s="37"/>
      <c r="AP232" s="37"/>
      <c r="AQ232" s="37"/>
      <c r="AR232" s="37">
        <v>0</v>
      </c>
      <c r="AS232" s="37"/>
      <c r="AT232" s="37">
        <v>0</v>
      </c>
    </row>
    <row r="233" spans="1:46" ht="20.100000000000001" customHeight="1" x14ac:dyDescent="0.2">
      <c r="D233" s="38" t="s">
        <v>99</v>
      </c>
      <c r="F233" s="39">
        <v>0</v>
      </c>
      <c r="G233" s="40"/>
      <c r="H233" s="40"/>
      <c r="I233" s="40"/>
      <c r="J233" s="39">
        <v>0</v>
      </c>
      <c r="K233" s="39">
        <v>0</v>
      </c>
      <c r="L233" s="39">
        <v>0</v>
      </c>
      <c r="M233" s="40"/>
      <c r="N233" s="39">
        <v>0</v>
      </c>
      <c r="O233" s="40"/>
      <c r="P233" s="40"/>
      <c r="Q233" s="40"/>
      <c r="R233" s="39">
        <v>0</v>
      </c>
      <c r="S233" s="39">
        <v>0</v>
      </c>
      <c r="T233" s="39">
        <v>0</v>
      </c>
      <c r="U233" s="39">
        <v>0</v>
      </c>
      <c r="V233" s="39">
        <v>0</v>
      </c>
      <c r="W233" s="39">
        <v>0</v>
      </c>
      <c r="X233" s="39">
        <v>0</v>
      </c>
      <c r="Y233" s="39">
        <v>0</v>
      </c>
      <c r="Z233" s="39">
        <v>0</v>
      </c>
      <c r="AA233" s="40"/>
      <c r="AB233" s="39">
        <v>0</v>
      </c>
      <c r="AC233" s="40"/>
      <c r="AD233" s="40"/>
      <c r="AE233" s="40"/>
      <c r="AF233" s="39">
        <v>0</v>
      </c>
      <c r="AG233" s="39">
        <v>0</v>
      </c>
      <c r="AH233" s="40"/>
      <c r="AI233" s="39">
        <v>0</v>
      </c>
      <c r="AJ233" s="39">
        <v>0</v>
      </c>
      <c r="AK233" s="40"/>
      <c r="AL233" s="40"/>
      <c r="AM233" s="40"/>
      <c r="AN233" s="39">
        <v>0</v>
      </c>
      <c r="AO233" s="40"/>
      <c r="AP233" s="40"/>
      <c r="AQ233" s="40"/>
      <c r="AR233" s="39">
        <v>0</v>
      </c>
      <c r="AS233" s="40"/>
      <c r="AT233" s="39">
        <v>0</v>
      </c>
    </row>
    <row r="234" spans="1:46" ht="20.100000000000001" customHeight="1" x14ac:dyDescent="0.2">
      <c r="D234" s="2" t="s">
        <v>113</v>
      </c>
      <c r="F234" s="37">
        <v>0</v>
      </c>
      <c r="G234" s="37"/>
      <c r="H234" s="37"/>
      <c r="I234" s="37"/>
      <c r="J234" s="37">
        <v>0</v>
      </c>
      <c r="K234" s="37">
        <v>0</v>
      </c>
      <c r="L234" s="37">
        <v>0</v>
      </c>
      <c r="M234" s="37"/>
      <c r="N234" s="37">
        <v>0</v>
      </c>
      <c r="O234" s="37"/>
      <c r="P234" s="37"/>
      <c r="Q234" s="37"/>
      <c r="R234" s="37">
        <v>0</v>
      </c>
      <c r="S234" s="37">
        <v>0</v>
      </c>
      <c r="T234" s="37">
        <v>0</v>
      </c>
      <c r="U234" s="37">
        <v>0</v>
      </c>
      <c r="V234" s="37">
        <v>0</v>
      </c>
      <c r="W234" s="37">
        <v>0</v>
      </c>
      <c r="X234" s="37">
        <v>0</v>
      </c>
      <c r="Y234" s="37">
        <v>0</v>
      </c>
      <c r="Z234" s="37">
        <v>0</v>
      </c>
      <c r="AA234" s="37"/>
      <c r="AB234" s="37">
        <v>0</v>
      </c>
      <c r="AC234" s="37"/>
      <c r="AD234" s="37"/>
      <c r="AE234" s="37"/>
      <c r="AF234" s="37">
        <v>0</v>
      </c>
      <c r="AG234" s="37">
        <v>0</v>
      </c>
      <c r="AH234" s="37"/>
      <c r="AI234" s="37">
        <v>0</v>
      </c>
      <c r="AJ234" s="37">
        <v>0</v>
      </c>
      <c r="AK234" s="37"/>
      <c r="AL234" s="37"/>
      <c r="AM234" s="37"/>
      <c r="AN234" s="37">
        <v>0</v>
      </c>
      <c r="AO234" s="37"/>
      <c r="AP234" s="37"/>
      <c r="AQ234" s="37"/>
      <c r="AR234" s="37">
        <v>0</v>
      </c>
      <c r="AS234" s="37"/>
      <c r="AT234" s="37">
        <v>0</v>
      </c>
    </row>
    <row r="235" spans="1:46" ht="20.100000000000001" customHeight="1" x14ac:dyDescent="0.2">
      <c r="D235" s="38" t="s">
        <v>101</v>
      </c>
      <c r="F235" s="39">
        <v>0</v>
      </c>
      <c r="G235" s="40"/>
      <c r="H235" s="40"/>
      <c r="I235" s="40"/>
      <c r="J235" s="39">
        <v>0</v>
      </c>
      <c r="K235" s="39">
        <v>0</v>
      </c>
      <c r="L235" s="39">
        <v>0</v>
      </c>
      <c r="M235" s="40"/>
      <c r="N235" s="39">
        <v>0</v>
      </c>
      <c r="O235" s="40"/>
      <c r="P235" s="40"/>
      <c r="Q235" s="40"/>
      <c r="R235" s="39">
        <v>0</v>
      </c>
      <c r="S235" s="39">
        <v>0</v>
      </c>
      <c r="T235" s="39">
        <v>0</v>
      </c>
      <c r="U235" s="39">
        <v>0</v>
      </c>
      <c r="V235" s="39">
        <v>0</v>
      </c>
      <c r="W235" s="39">
        <v>0</v>
      </c>
      <c r="X235" s="39">
        <v>0</v>
      </c>
      <c r="Y235" s="39">
        <v>0</v>
      </c>
      <c r="Z235" s="39">
        <v>0</v>
      </c>
      <c r="AA235" s="40"/>
      <c r="AB235" s="39">
        <v>0</v>
      </c>
      <c r="AC235" s="40"/>
      <c r="AD235" s="40"/>
      <c r="AE235" s="40"/>
      <c r="AF235" s="39">
        <v>0</v>
      </c>
      <c r="AG235" s="39">
        <v>0</v>
      </c>
      <c r="AH235" s="40"/>
      <c r="AI235" s="39">
        <v>0</v>
      </c>
      <c r="AJ235" s="39">
        <v>0</v>
      </c>
      <c r="AK235" s="40"/>
      <c r="AL235" s="40"/>
      <c r="AM235" s="40"/>
      <c r="AN235" s="39">
        <v>0</v>
      </c>
      <c r="AO235" s="40"/>
      <c r="AP235" s="40"/>
      <c r="AQ235" s="40"/>
      <c r="AR235" s="39">
        <v>0</v>
      </c>
      <c r="AS235" s="40"/>
      <c r="AT235" s="39">
        <v>0</v>
      </c>
    </row>
    <row r="236" spans="1:46" ht="20.100000000000001" customHeight="1" x14ac:dyDescent="0.2">
      <c r="D236" s="41" t="s">
        <v>115</v>
      </c>
      <c r="F236" s="40">
        <v>0</v>
      </c>
      <c r="G236" s="40"/>
      <c r="H236" s="40"/>
      <c r="I236" s="40"/>
      <c r="J236" s="40">
        <v>0</v>
      </c>
      <c r="K236" s="40">
        <v>0</v>
      </c>
      <c r="L236" s="40">
        <v>0</v>
      </c>
      <c r="M236" s="40"/>
      <c r="N236" s="40">
        <v>0</v>
      </c>
      <c r="O236" s="40"/>
      <c r="P236" s="40"/>
      <c r="Q236" s="40"/>
      <c r="R236" s="40">
        <v>0</v>
      </c>
      <c r="S236" s="40">
        <v>0</v>
      </c>
      <c r="T236" s="40">
        <v>0</v>
      </c>
      <c r="U236" s="40">
        <v>0</v>
      </c>
      <c r="V236" s="40">
        <v>0</v>
      </c>
      <c r="W236" s="40">
        <v>0</v>
      </c>
      <c r="X236" s="40">
        <v>0</v>
      </c>
      <c r="Y236" s="40">
        <v>0</v>
      </c>
      <c r="Z236" s="40">
        <v>0</v>
      </c>
      <c r="AA236" s="40"/>
      <c r="AB236" s="40">
        <v>0</v>
      </c>
      <c r="AC236" s="40"/>
      <c r="AD236" s="40"/>
      <c r="AE236" s="40"/>
      <c r="AF236" s="40">
        <v>0</v>
      </c>
      <c r="AG236" s="40">
        <v>0</v>
      </c>
      <c r="AH236" s="40"/>
      <c r="AI236" s="40">
        <v>0</v>
      </c>
      <c r="AJ236" s="40">
        <v>0</v>
      </c>
      <c r="AK236" s="40"/>
      <c r="AL236" s="40"/>
      <c r="AM236" s="40"/>
      <c r="AN236" s="40">
        <v>0</v>
      </c>
      <c r="AO236" s="40"/>
      <c r="AP236" s="40"/>
      <c r="AQ236" s="40"/>
      <c r="AR236" s="40">
        <v>0</v>
      </c>
      <c r="AS236" s="40"/>
      <c r="AT236" s="40">
        <v>0</v>
      </c>
    </row>
    <row r="237" spans="1:46"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spans="1:46" s="1" customFormat="1" ht="20.100000000000001" customHeight="1" x14ac:dyDescent="0.2">
      <c r="A238" s="3"/>
      <c r="B238" s="6"/>
      <c r="C238" s="42" t="s">
        <v>198</v>
      </c>
      <c r="D238" s="42"/>
      <c r="E238" s="5"/>
      <c r="F238" s="44">
        <v>0</v>
      </c>
      <c r="G238" s="45"/>
      <c r="H238" s="45"/>
      <c r="I238" s="45"/>
      <c r="J238" s="44">
        <v>0</v>
      </c>
      <c r="K238" s="44">
        <v>0</v>
      </c>
      <c r="L238" s="44">
        <v>0</v>
      </c>
      <c r="M238" s="45"/>
      <c r="N238" s="44">
        <v>0</v>
      </c>
      <c r="O238" s="45"/>
      <c r="P238" s="45"/>
      <c r="Q238" s="45"/>
      <c r="R238" s="44">
        <v>0</v>
      </c>
      <c r="S238" s="44">
        <v>0</v>
      </c>
      <c r="T238" s="44">
        <v>0</v>
      </c>
      <c r="U238" s="44">
        <v>0</v>
      </c>
      <c r="V238" s="44">
        <v>0</v>
      </c>
      <c r="W238" s="44">
        <v>0</v>
      </c>
      <c r="X238" s="44">
        <v>0</v>
      </c>
      <c r="Y238" s="44">
        <v>0</v>
      </c>
      <c r="Z238" s="44">
        <v>0</v>
      </c>
      <c r="AA238" s="45"/>
      <c r="AB238" s="44">
        <v>0</v>
      </c>
      <c r="AC238" s="45"/>
      <c r="AD238" s="45"/>
      <c r="AE238" s="45"/>
      <c r="AF238" s="44">
        <v>0</v>
      </c>
      <c r="AG238" s="44">
        <v>0</v>
      </c>
      <c r="AH238" s="45"/>
      <c r="AI238" s="44">
        <v>0</v>
      </c>
      <c r="AJ238" s="44">
        <v>0</v>
      </c>
      <c r="AK238" s="45"/>
      <c r="AL238" s="45"/>
      <c r="AM238" s="45"/>
      <c r="AN238" s="44">
        <v>0</v>
      </c>
      <c r="AO238" s="45"/>
      <c r="AP238" s="45"/>
      <c r="AQ238" s="45"/>
      <c r="AR238" s="44">
        <v>0</v>
      </c>
      <c r="AS238" s="45"/>
      <c r="AT238" s="44">
        <v>0</v>
      </c>
    </row>
    <row r="239" spans="1:46"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spans="1:46" s="1" customFormat="1" ht="20.100000000000001" customHeight="1" x14ac:dyDescent="0.25">
      <c r="A240" s="3"/>
      <c r="B240" s="49" t="s">
        <v>199</v>
      </c>
      <c r="C240" s="50"/>
      <c r="D240" s="50"/>
      <c r="E240" s="5"/>
      <c r="F240" s="51">
        <v>651</v>
      </c>
      <c r="G240" s="52"/>
      <c r="H240" s="52"/>
      <c r="I240" s="52"/>
      <c r="J240" s="51">
        <v>740</v>
      </c>
      <c r="K240" s="51">
        <v>46</v>
      </c>
      <c r="L240" s="51">
        <v>70</v>
      </c>
      <c r="M240" s="52"/>
      <c r="N240" s="51">
        <v>856</v>
      </c>
      <c r="O240" s="52"/>
      <c r="P240" s="52"/>
      <c r="Q240" s="52"/>
      <c r="R240" s="51">
        <v>671</v>
      </c>
      <c r="S240" s="51">
        <v>40</v>
      </c>
      <c r="T240" s="51">
        <v>12</v>
      </c>
      <c r="U240" s="51">
        <v>0</v>
      </c>
      <c r="V240" s="51">
        <v>20</v>
      </c>
      <c r="W240" s="51">
        <v>0</v>
      </c>
      <c r="X240" s="51">
        <v>5</v>
      </c>
      <c r="Y240" s="51">
        <v>145</v>
      </c>
      <c r="Z240" s="51">
        <v>53</v>
      </c>
      <c r="AA240" s="52"/>
      <c r="AB240" s="51">
        <v>946</v>
      </c>
      <c r="AC240" s="52"/>
      <c r="AD240" s="52"/>
      <c r="AE240" s="52"/>
      <c r="AF240" s="51">
        <v>180</v>
      </c>
      <c r="AG240" s="51">
        <v>117</v>
      </c>
      <c r="AH240" s="52"/>
      <c r="AI240" s="51">
        <v>139</v>
      </c>
      <c r="AJ240" s="51">
        <v>122</v>
      </c>
      <c r="AK240" s="52"/>
      <c r="AL240" s="52"/>
      <c r="AM240" s="52"/>
      <c r="AN240" s="51">
        <v>525</v>
      </c>
      <c r="AO240" s="52"/>
      <c r="AP240" s="52"/>
      <c r="AQ240" s="52"/>
      <c r="AR240" s="51">
        <v>0</v>
      </c>
      <c r="AS240" s="52"/>
      <c r="AT240" s="51">
        <v>0</v>
      </c>
    </row>
    <row r="241" spans="2:46"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spans="2:46"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spans="2:46"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spans="2:46" ht="20.100000000000001" customHeight="1" x14ac:dyDescent="0.2">
      <c r="D244" s="2" t="s">
        <v>201</v>
      </c>
      <c r="F244" s="37">
        <v>253</v>
      </c>
      <c r="G244" s="37"/>
      <c r="H244" s="37"/>
      <c r="I244" s="37"/>
      <c r="J244" s="37">
        <v>182</v>
      </c>
      <c r="K244" s="37">
        <v>0</v>
      </c>
      <c r="L244" s="37">
        <v>4</v>
      </c>
      <c r="M244" s="37"/>
      <c r="N244" s="37">
        <v>186</v>
      </c>
      <c r="O244" s="37"/>
      <c r="P244" s="37"/>
      <c r="Q244" s="37"/>
      <c r="R244" s="37">
        <v>235</v>
      </c>
      <c r="S244" s="37">
        <v>16</v>
      </c>
      <c r="T244" s="37">
        <v>1</v>
      </c>
      <c r="U244" s="37">
        <v>0</v>
      </c>
      <c r="V244" s="37">
        <v>8</v>
      </c>
      <c r="W244" s="37">
        <v>0</v>
      </c>
      <c r="X244" s="37">
        <v>9</v>
      </c>
      <c r="Y244" s="37">
        <v>7</v>
      </c>
      <c r="Z244" s="37">
        <v>1</v>
      </c>
      <c r="AA244" s="37"/>
      <c r="AB244" s="37">
        <v>277</v>
      </c>
      <c r="AC244" s="37"/>
      <c r="AD244" s="37"/>
      <c r="AE244" s="37"/>
      <c r="AF244" s="37">
        <v>46</v>
      </c>
      <c r="AG244" s="37">
        <v>0</v>
      </c>
      <c r="AH244" s="37"/>
      <c r="AI244" s="37">
        <v>36</v>
      </c>
      <c r="AJ244" s="37">
        <v>0</v>
      </c>
      <c r="AK244" s="37"/>
      <c r="AL244" s="37"/>
      <c r="AM244" s="37"/>
      <c r="AN244" s="37">
        <v>152</v>
      </c>
      <c r="AO244" s="37"/>
      <c r="AP244" s="37"/>
      <c r="AQ244" s="37"/>
      <c r="AR244" s="37">
        <v>0</v>
      </c>
      <c r="AS244" s="37"/>
      <c r="AT244" s="37">
        <v>0</v>
      </c>
    </row>
    <row r="245" spans="2:46" ht="20.100000000000001" customHeight="1" x14ac:dyDescent="0.2">
      <c r="D245" s="38" t="s">
        <v>202</v>
      </c>
      <c r="F245" s="39">
        <v>96</v>
      </c>
      <c r="G245" s="40"/>
      <c r="H245" s="40"/>
      <c r="I245" s="40"/>
      <c r="J245" s="39">
        <v>175</v>
      </c>
      <c r="K245" s="39">
        <v>3</v>
      </c>
      <c r="L245" s="39">
        <v>4</v>
      </c>
      <c r="M245" s="40"/>
      <c r="N245" s="39">
        <v>182</v>
      </c>
      <c r="O245" s="40"/>
      <c r="P245" s="40"/>
      <c r="Q245" s="40"/>
      <c r="R245" s="39">
        <v>95</v>
      </c>
      <c r="S245" s="39">
        <v>8</v>
      </c>
      <c r="T245" s="39">
        <v>6</v>
      </c>
      <c r="U245" s="39">
        <v>0</v>
      </c>
      <c r="V245" s="39">
        <v>5</v>
      </c>
      <c r="W245" s="39">
        <v>0</v>
      </c>
      <c r="X245" s="39">
        <v>1</v>
      </c>
      <c r="Y245" s="39">
        <v>21</v>
      </c>
      <c r="Z245" s="39">
        <v>2</v>
      </c>
      <c r="AA245" s="40"/>
      <c r="AB245" s="39">
        <v>138</v>
      </c>
      <c r="AC245" s="40"/>
      <c r="AD245" s="40"/>
      <c r="AE245" s="40"/>
      <c r="AF245" s="39">
        <v>50</v>
      </c>
      <c r="AG245" s="39">
        <v>60</v>
      </c>
      <c r="AH245" s="40"/>
      <c r="AI245" s="39">
        <v>48</v>
      </c>
      <c r="AJ245" s="39">
        <v>28</v>
      </c>
      <c r="AK245" s="40"/>
      <c r="AL245" s="40"/>
      <c r="AM245" s="40"/>
      <c r="AN245" s="39">
        <v>106</v>
      </c>
      <c r="AO245" s="40"/>
      <c r="AP245" s="40"/>
      <c r="AQ245" s="40"/>
      <c r="AR245" s="39">
        <v>0</v>
      </c>
      <c r="AS245" s="40"/>
      <c r="AT245" s="39">
        <v>0</v>
      </c>
    </row>
    <row r="246" spans="2:46" ht="20.100000000000001" customHeight="1" x14ac:dyDescent="0.2">
      <c r="D246" s="2" t="s">
        <v>203</v>
      </c>
      <c r="F246" s="37">
        <v>135</v>
      </c>
      <c r="G246" s="37"/>
      <c r="H246" s="37"/>
      <c r="I246" s="37"/>
      <c r="J246" s="37">
        <v>186</v>
      </c>
      <c r="K246" s="37">
        <v>3</v>
      </c>
      <c r="L246" s="37">
        <v>13</v>
      </c>
      <c r="M246" s="37"/>
      <c r="N246" s="37">
        <v>202</v>
      </c>
      <c r="O246" s="37"/>
      <c r="P246" s="37"/>
      <c r="Q246" s="37"/>
      <c r="R246" s="37">
        <v>118</v>
      </c>
      <c r="S246" s="37">
        <v>11</v>
      </c>
      <c r="T246" s="37">
        <v>4</v>
      </c>
      <c r="U246" s="37">
        <v>0</v>
      </c>
      <c r="V246" s="37">
        <v>8</v>
      </c>
      <c r="W246" s="37">
        <v>0</v>
      </c>
      <c r="X246" s="37">
        <v>0</v>
      </c>
      <c r="Y246" s="37">
        <v>37</v>
      </c>
      <c r="Z246" s="37">
        <v>2</v>
      </c>
      <c r="AA246" s="37"/>
      <c r="AB246" s="37">
        <v>180</v>
      </c>
      <c r="AC246" s="37"/>
      <c r="AD246" s="37"/>
      <c r="AE246" s="37"/>
      <c r="AF246" s="37">
        <v>32</v>
      </c>
      <c r="AG246" s="37">
        <v>59</v>
      </c>
      <c r="AH246" s="37"/>
      <c r="AI246" s="37">
        <v>23</v>
      </c>
      <c r="AJ246" s="37">
        <v>24</v>
      </c>
      <c r="AK246" s="37"/>
      <c r="AL246" s="37"/>
      <c r="AM246" s="37"/>
      <c r="AN246" s="37">
        <v>113</v>
      </c>
      <c r="AO246" s="37"/>
      <c r="AP246" s="37"/>
      <c r="AQ246" s="37"/>
      <c r="AR246" s="37">
        <v>0</v>
      </c>
      <c r="AS246" s="37"/>
      <c r="AT246" s="37">
        <v>0</v>
      </c>
    </row>
    <row r="247" spans="2:46" ht="20.100000000000001" customHeight="1" x14ac:dyDescent="0.2">
      <c r="D247" s="38" t="s">
        <v>204</v>
      </c>
      <c r="F247" s="39">
        <v>76</v>
      </c>
      <c r="G247" s="40"/>
      <c r="H247" s="40"/>
      <c r="I247" s="40"/>
      <c r="J247" s="39">
        <v>135</v>
      </c>
      <c r="K247" s="39">
        <v>4</v>
      </c>
      <c r="L247" s="39">
        <v>9</v>
      </c>
      <c r="M247" s="40"/>
      <c r="N247" s="39">
        <v>148</v>
      </c>
      <c r="O247" s="40"/>
      <c r="P247" s="40"/>
      <c r="Q247" s="40"/>
      <c r="R247" s="39">
        <v>93</v>
      </c>
      <c r="S247" s="39">
        <v>9</v>
      </c>
      <c r="T247" s="39">
        <v>0</v>
      </c>
      <c r="U247" s="39">
        <v>0</v>
      </c>
      <c r="V247" s="39">
        <v>7</v>
      </c>
      <c r="W247" s="39">
        <v>0</v>
      </c>
      <c r="X247" s="39">
        <v>0</v>
      </c>
      <c r="Y247" s="39">
        <v>13</v>
      </c>
      <c r="Z247" s="39">
        <v>10</v>
      </c>
      <c r="AA247" s="40"/>
      <c r="AB247" s="39">
        <v>132</v>
      </c>
      <c r="AC247" s="40"/>
      <c r="AD247" s="40"/>
      <c r="AE247" s="40"/>
      <c r="AF247" s="39">
        <v>10</v>
      </c>
      <c r="AG247" s="39">
        <v>51</v>
      </c>
      <c r="AH247" s="40"/>
      <c r="AI247" s="39">
        <v>14</v>
      </c>
      <c r="AJ247" s="39">
        <v>11</v>
      </c>
      <c r="AK247" s="40"/>
      <c r="AL247" s="40"/>
      <c r="AM247" s="40"/>
      <c r="AN247" s="39">
        <v>56</v>
      </c>
      <c r="AO247" s="40"/>
      <c r="AP247" s="40"/>
      <c r="AQ247" s="40"/>
      <c r="AR247" s="39">
        <v>0</v>
      </c>
      <c r="AS247" s="40"/>
      <c r="AT247" s="39">
        <v>0</v>
      </c>
    </row>
    <row r="248" spans="2:46" ht="20.100000000000001" customHeight="1" x14ac:dyDescent="0.2">
      <c r="D248" s="2" t="s">
        <v>205</v>
      </c>
      <c r="F248" s="37">
        <v>112</v>
      </c>
      <c r="G248" s="37"/>
      <c r="H248" s="37"/>
      <c r="I248" s="37"/>
      <c r="J248" s="37">
        <v>162</v>
      </c>
      <c r="K248" s="37">
        <v>2</v>
      </c>
      <c r="L248" s="37">
        <v>7</v>
      </c>
      <c r="M248" s="37"/>
      <c r="N248" s="37">
        <v>171</v>
      </c>
      <c r="O248" s="37"/>
      <c r="P248" s="37"/>
      <c r="Q248" s="37"/>
      <c r="R248" s="37">
        <v>103</v>
      </c>
      <c r="S248" s="37">
        <v>6</v>
      </c>
      <c r="T248" s="37">
        <v>0</v>
      </c>
      <c r="U248" s="37">
        <v>1</v>
      </c>
      <c r="V248" s="37">
        <v>2</v>
      </c>
      <c r="W248" s="37">
        <v>1</v>
      </c>
      <c r="X248" s="37">
        <v>0</v>
      </c>
      <c r="Y248" s="37">
        <v>17</v>
      </c>
      <c r="Z248" s="37">
        <v>9</v>
      </c>
      <c r="AA248" s="37"/>
      <c r="AB248" s="37">
        <v>139</v>
      </c>
      <c r="AC248" s="37"/>
      <c r="AD248" s="37"/>
      <c r="AE248" s="37"/>
      <c r="AF248" s="37">
        <v>23</v>
      </c>
      <c r="AG248" s="37">
        <v>45</v>
      </c>
      <c r="AH248" s="37"/>
      <c r="AI248" s="37">
        <v>26</v>
      </c>
      <c r="AJ248" s="37">
        <v>13</v>
      </c>
      <c r="AK248" s="37"/>
      <c r="AL248" s="37"/>
      <c r="AM248" s="37"/>
      <c r="AN248" s="37">
        <v>115</v>
      </c>
      <c r="AO248" s="37"/>
      <c r="AP248" s="37"/>
      <c r="AQ248" s="37"/>
      <c r="AR248" s="37">
        <v>0</v>
      </c>
      <c r="AS248" s="37"/>
      <c r="AT248" s="37">
        <v>0</v>
      </c>
    </row>
    <row r="249" spans="2:46" ht="20.100000000000001" customHeight="1" x14ac:dyDescent="0.2">
      <c r="D249" s="38" t="s">
        <v>206</v>
      </c>
      <c r="F249" s="39">
        <v>79</v>
      </c>
      <c r="G249" s="40"/>
      <c r="H249" s="40"/>
      <c r="I249" s="40"/>
      <c r="J249" s="39">
        <v>181</v>
      </c>
      <c r="K249" s="39">
        <v>6</v>
      </c>
      <c r="L249" s="39">
        <v>6</v>
      </c>
      <c r="M249" s="40"/>
      <c r="N249" s="39">
        <v>193</v>
      </c>
      <c r="O249" s="40"/>
      <c r="P249" s="40"/>
      <c r="Q249" s="40"/>
      <c r="R249" s="39">
        <v>74</v>
      </c>
      <c r="S249" s="39">
        <v>5</v>
      </c>
      <c r="T249" s="39">
        <v>0</v>
      </c>
      <c r="U249" s="39">
        <v>0</v>
      </c>
      <c r="V249" s="39">
        <v>13</v>
      </c>
      <c r="W249" s="39">
        <v>0</v>
      </c>
      <c r="X249" s="39">
        <v>0</v>
      </c>
      <c r="Y249" s="39">
        <v>26</v>
      </c>
      <c r="Z249" s="39">
        <v>24</v>
      </c>
      <c r="AA249" s="40"/>
      <c r="AB249" s="39">
        <v>142</v>
      </c>
      <c r="AC249" s="40"/>
      <c r="AD249" s="40"/>
      <c r="AE249" s="40"/>
      <c r="AF249" s="39">
        <v>13</v>
      </c>
      <c r="AG249" s="39">
        <v>55</v>
      </c>
      <c r="AH249" s="40"/>
      <c r="AI249" s="39">
        <v>11</v>
      </c>
      <c r="AJ249" s="39">
        <v>17</v>
      </c>
      <c r="AK249" s="40"/>
      <c r="AL249" s="40"/>
      <c r="AM249" s="40"/>
      <c r="AN249" s="39">
        <v>90</v>
      </c>
      <c r="AO249" s="40"/>
      <c r="AP249" s="40"/>
      <c r="AQ249" s="40"/>
      <c r="AR249" s="39">
        <v>0</v>
      </c>
      <c r="AS249" s="40"/>
      <c r="AT249" s="39">
        <v>0</v>
      </c>
    </row>
    <row r="250" spans="2:46" ht="20.100000000000001" customHeight="1" x14ac:dyDescent="0.2">
      <c r="D250" s="2" t="s">
        <v>207</v>
      </c>
      <c r="F250" s="37">
        <v>138</v>
      </c>
      <c r="G250" s="37"/>
      <c r="H250" s="37"/>
      <c r="I250" s="37"/>
      <c r="J250" s="37">
        <v>160</v>
      </c>
      <c r="K250" s="37">
        <v>3</v>
      </c>
      <c r="L250" s="37">
        <v>5</v>
      </c>
      <c r="M250" s="37"/>
      <c r="N250" s="37">
        <v>168</v>
      </c>
      <c r="O250" s="37"/>
      <c r="P250" s="37"/>
      <c r="Q250" s="37"/>
      <c r="R250" s="37">
        <v>78</v>
      </c>
      <c r="S250" s="37">
        <v>3</v>
      </c>
      <c r="T250" s="37">
        <v>1</v>
      </c>
      <c r="U250" s="37">
        <v>3</v>
      </c>
      <c r="V250" s="37">
        <v>5</v>
      </c>
      <c r="W250" s="37">
        <v>0</v>
      </c>
      <c r="X250" s="37">
        <v>0</v>
      </c>
      <c r="Y250" s="37">
        <v>19</v>
      </c>
      <c r="Z250" s="37">
        <v>1</v>
      </c>
      <c r="AA250" s="37"/>
      <c r="AB250" s="37">
        <v>110</v>
      </c>
      <c r="AC250" s="37"/>
      <c r="AD250" s="37"/>
      <c r="AE250" s="37"/>
      <c r="AF250" s="37">
        <v>28</v>
      </c>
      <c r="AG250" s="37">
        <v>33</v>
      </c>
      <c r="AH250" s="37"/>
      <c r="AI250" s="37">
        <v>38</v>
      </c>
      <c r="AJ250" s="37">
        <v>14</v>
      </c>
      <c r="AK250" s="37"/>
      <c r="AL250" s="37"/>
      <c r="AM250" s="37"/>
      <c r="AN250" s="37">
        <v>187</v>
      </c>
      <c r="AO250" s="37"/>
      <c r="AP250" s="37"/>
      <c r="AQ250" s="37"/>
      <c r="AR250" s="37">
        <v>0</v>
      </c>
      <c r="AS250" s="37"/>
      <c r="AT250" s="37">
        <v>0</v>
      </c>
    </row>
    <row r="251" spans="2:46" ht="20.100000000000001" customHeight="1" x14ac:dyDescent="0.2">
      <c r="D251" s="38" t="s">
        <v>208</v>
      </c>
      <c r="F251" s="39">
        <v>160</v>
      </c>
      <c r="G251" s="40"/>
      <c r="H251" s="40"/>
      <c r="I251" s="40"/>
      <c r="J251" s="39">
        <v>155</v>
      </c>
      <c r="K251" s="39">
        <v>3</v>
      </c>
      <c r="L251" s="39">
        <v>4</v>
      </c>
      <c r="M251" s="40"/>
      <c r="N251" s="39">
        <v>162</v>
      </c>
      <c r="O251" s="40"/>
      <c r="P251" s="40"/>
      <c r="Q251" s="40"/>
      <c r="R251" s="39">
        <v>97</v>
      </c>
      <c r="S251" s="39">
        <v>12</v>
      </c>
      <c r="T251" s="39">
        <v>6</v>
      </c>
      <c r="U251" s="39">
        <v>1</v>
      </c>
      <c r="V251" s="39">
        <v>7</v>
      </c>
      <c r="W251" s="39">
        <v>1</v>
      </c>
      <c r="X251" s="39">
        <v>0</v>
      </c>
      <c r="Y251" s="39">
        <v>21</v>
      </c>
      <c r="Z251" s="39">
        <v>1</v>
      </c>
      <c r="AA251" s="40"/>
      <c r="AB251" s="39">
        <v>146</v>
      </c>
      <c r="AC251" s="40"/>
      <c r="AD251" s="40"/>
      <c r="AE251" s="40"/>
      <c r="AF251" s="39">
        <v>30</v>
      </c>
      <c r="AG251" s="39">
        <v>32</v>
      </c>
      <c r="AH251" s="40"/>
      <c r="AI251" s="39">
        <v>27</v>
      </c>
      <c r="AJ251" s="39">
        <v>5</v>
      </c>
      <c r="AK251" s="40"/>
      <c r="AL251" s="40"/>
      <c r="AM251" s="40"/>
      <c r="AN251" s="39">
        <v>146</v>
      </c>
      <c r="AO251" s="40"/>
      <c r="AP251" s="40"/>
      <c r="AQ251" s="40"/>
      <c r="AR251" s="39">
        <v>0</v>
      </c>
      <c r="AS251" s="40"/>
      <c r="AT251" s="39">
        <v>0</v>
      </c>
    </row>
    <row r="252" spans="2:46" ht="20.100000000000001" customHeight="1" x14ac:dyDescent="0.2">
      <c r="D252" s="2" t="s">
        <v>209</v>
      </c>
      <c r="F252" s="37">
        <v>139</v>
      </c>
      <c r="G252" s="37"/>
      <c r="H252" s="37"/>
      <c r="I252" s="37"/>
      <c r="J252" s="37">
        <v>170</v>
      </c>
      <c r="K252" s="37">
        <v>1</v>
      </c>
      <c r="L252" s="37">
        <v>8</v>
      </c>
      <c r="M252" s="37"/>
      <c r="N252" s="37">
        <v>179</v>
      </c>
      <c r="O252" s="37"/>
      <c r="P252" s="37"/>
      <c r="Q252" s="37"/>
      <c r="R252" s="37">
        <v>55</v>
      </c>
      <c r="S252" s="37">
        <v>42</v>
      </c>
      <c r="T252" s="37">
        <v>2</v>
      </c>
      <c r="U252" s="37">
        <v>0</v>
      </c>
      <c r="V252" s="37">
        <v>6</v>
      </c>
      <c r="W252" s="37">
        <v>0</v>
      </c>
      <c r="X252" s="37">
        <v>0</v>
      </c>
      <c r="Y252" s="37">
        <v>33</v>
      </c>
      <c r="Z252" s="37">
        <v>3</v>
      </c>
      <c r="AA252" s="37"/>
      <c r="AB252" s="37">
        <v>141</v>
      </c>
      <c r="AC252" s="37"/>
      <c r="AD252" s="37"/>
      <c r="AE252" s="37"/>
      <c r="AF252" s="37">
        <v>85</v>
      </c>
      <c r="AG252" s="37">
        <v>44</v>
      </c>
      <c r="AH252" s="37"/>
      <c r="AI252" s="37">
        <v>82</v>
      </c>
      <c r="AJ252" s="37">
        <v>8</v>
      </c>
      <c r="AK252" s="37"/>
      <c r="AL252" s="37"/>
      <c r="AM252" s="37"/>
      <c r="AN252" s="37">
        <v>138</v>
      </c>
      <c r="AO252" s="37"/>
      <c r="AP252" s="37"/>
      <c r="AQ252" s="37"/>
      <c r="AR252" s="37">
        <v>0</v>
      </c>
      <c r="AS252" s="37"/>
      <c r="AT252" s="37">
        <v>0</v>
      </c>
    </row>
    <row r="253" spans="2:46" ht="20.100000000000001" customHeight="1" x14ac:dyDescent="0.2">
      <c r="D253" s="38" t="s">
        <v>210</v>
      </c>
      <c r="F253" s="39">
        <v>183</v>
      </c>
      <c r="G253" s="40"/>
      <c r="H253" s="40"/>
      <c r="I253" s="40"/>
      <c r="J253" s="39">
        <v>182</v>
      </c>
      <c r="K253" s="39">
        <v>4</v>
      </c>
      <c r="L253" s="39">
        <v>20</v>
      </c>
      <c r="M253" s="40"/>
      <c r="N253" s="39">
        <v>206</v>
      </c>
      <c r="O253" s="40"/>
      <c r="P253" s="40"/>
      <c r="Q253" s="40"/>
      <c r="R253" s="39">
        <v>132</v>
      </c>
      <c r="S253" s="39">
        <v>10</v>
      </c>
      <c r="T253" s="39">
        <v>1</v>
      </c>
      <c r="U253" s="39">
        <v>1</v>
      </c>
      <c r="V253" s="39">
        <v>3</v>
      </c>
      <c r="W253" s="39">
        <v>1</v>
      </c>
      <c r="X253" s="39">
        <v>0</v>
      </c>
      <c r="Y253" s="39">
        <v>39</v>
      </c>
      <c r="Z253" s="39">
        <v>0</v>
      </c>
      <c r="AA253" s="40"/>
      <c r="AB253" s="39">
        <v>187</v>
      </c>
      <c r="AC253" s="40"/>
      <c r="AD253" s="40"/>
      <c r="AE253" s="40"/>
      <c r="AF253" s="39">
        <v>37</v>
      </c>
      <c r="AG253" s="39">
        <v>82</v>
      </c>
      <c r="AH253" s="40"/>
      <c r="AI253" s="39">
        <v>33</v>
      </c>
      <c r="AJ253" s="39">
        <v>39</v>
      </c>
      <c r="AK253" s="40"/>
      <c r="AL253" s="40"/>
      <c r="AM253" s="40"/>
      <c r="AN253" s="39">
        <v>155</v>
      </c>
      <c r="AO253" s="40"/>
      <c r="AP253" s="40"/>
      <c r="AQ253" s="40"/>
      <c r="AR253" s="39">
        <v>0</v>
      </c>
      <c r="AS253" s="40"/>
      <c r="AT253" s="39">
        <v>0</v>
      </c>
    </row>
    <row r="254" spans="2:46" ht="20.100000000000001" customHeight="1" x14ac:dyDescent="0.2">
      <c r="D254" s="2" t="s">
        <v>211</v>
      </c>
      <c r="F254" s="37">
        <v>0</v>
      </c>
      <c r="G254" s="37"/>
      <c r="H254" s="37"/>
      <c r="I254" s="37"/>
      <c r="J254" s="37">
        <v>21</v>
      </c>
      <c r="K254" s="37">
        <v>0</v>
      </c>
      <c r="L254" s="37">
        <v>0</v>
      </c>
      <c r="M254" s="37"/>
      <c r="N254" s="37">
        <v>21</v>
      </c>
      <c r="O254" s="37"/>
      <c r="P254" s="37"/>
      <c r="Q254" s="37"/>
      <c r="R254" s="37">
        <v>0</v>
      </c>
      <c r="S254" s="37">
        <v>0</v>
      </c>
      <c r="T254" s="37">
        <v>0</v>
      </c>
      <c r="U254" s="37">
        <v>0</v>
      </c>
      <c r="V254" s="37">
        <v>0</v>
      </c>
      <c r="W254" s="37">
        <v>0</v>
      </c>
      <c r="X254" s="37">
        <v>1</v>
      </c>
      <c r="Y254" s="37">
        <v>2</v>
      </c>
      <c r="Z254" s="37">
        <v>0</v>
      </c>
      <c r="AA254" s="37"/>
      <c r="AB254" s="37">
        <v>3</v>
      </c>
      <c r="AC254" s="37"/>
      <c r="AD254" s="37"/>
      <c r="AE254" s="37"/>
      <c r="AF254" s="37">
        <v>2</v>
      </c>
      <c r="AG254" s="37">
        <v>1</v>
      </c>
      <c r="AH254" s="37"/>
      <c r="AI254" s="37">
        <v>0</v>
      </c>
      <c r="AJ254" s="37">
        <v>0</v>
      </c>
      <c r="AK254" s="37"/>
      <c r="AL254" s="37"/>
      <c r="AM254" s="37"/>
      <c r="AN254" s="37">
        <v>15</v>
      </c>
      <c r="AO254" s="37"/>
      <c r="AP254" s="37"/>
      <c r="AQ254" s="37"/>
      <c r="AR254" s="37">
        <v>0</v>
      </c>
      <c r="AS254" s="37"/>
      <c r="AT254" s="37">
        <v>0</v>
      </c>
    </row>
    <row r="255" spans="2:46" ht="20.100000000000001" customHeight="1" x14ac:dyDescent="0.2">
      <c r="D255" s="38" t="s">
        <v>212</v>
      </c>
      <c r="F255" s="39">
        <v>0</v>
      </c>
      <c r="G255" s="40"/>
      <c r="H255" s="40"/>
      <c r="I255" s="40"/>
      <c r="J255" s="39">
        <v>25</v>
      </c>
      <c r="K255" s="39">
        <v>0</v>
      </c>
      <c r="L255" s="39">
        <v>0</v>
      </c>
      <c r="M255" s="40"/>
      <c r="N255" s="39">
        <v>25</v>
      </c>
      <c r="O255" s="40"/>
      <c r="P255" s="40"/>
      <c r="Q255" s="40"/>
      <c r="R255" s="39">
        <v>0</v>
      </c>
      <c r="S255" s="39">
        <v>0</v>
      </c>
      <c r="T255" s="39">
        <v>0</v>
      </c>
      <c r="U255" s="39">
        <v>0</v>
      </c>
      <c r="V255" s="39">
        <v>0</v>
      </c>
      <c r="W255" s="39">
        <v>0</v>
      </c>
      <c r="X255" s="39">
        <v>0</v>
      </c>
      <c r="Y255" s="39">
        <v>1</v>
      </c>
      <c r="Z255" s="39">
        <v>0</v>
      </c>
      <c r="AA255" s="40"/>
      <c r="AB255" s="39">
        <v>1</v>
      </c>
      <c r="AC255" s="40"/>
      <c r="AD255" s="40"/>
      <c r="AE255" s="40"/>
      <c r="AF255" s="39">
        <v>2</v>
      </c>
      <c r="AG255" s="39">
        <v>1</v>
      </c>
      <c r="AH255" s="40"/>
      <c r="AI255" s="39">
        <v>1</v>
      </c>
      <c r="AJ255" s="39">
        <v>0</v>
      </c>
      <c r="AK255" s="40"/>
      <c r="AL255" s="40"/>
      <c r="AM255" s="40"/>
      <c r="AN255" s="39">
        <v>22</v>
      </c>
      <c r="AO255" s="40"/>
      <c r="AP255" s="40"/>
      <c r="AQ255" s="40"/>
      <c r="AR255" s="39">
        <v>0</v>
      </c>
      <c r="AS255" s="40"/>
      <c r="AT255" s="39">
        <v>0</v>
      </c>
    </row>
    <row r="256" spans="2:46"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spans="1:46" s="1" customFormat="1" ht="20.100000000000001" customHeight="1" x14ac:dyDescent="0.2">
      <c r="A257" s="3"/>
      <c r="B257" s="6"/>
      <c r="C257" s="42" t="s">
        <v>180</v>
      </c>
      <c r="D257" s="42"/>
      <c r="E257" s="5"/>
      <c r="F257" s="44">
        <v>1371</v>
      </c>
      <c r="G257" s="45"/>
      <c r="H257" s="45"/>
      <c r="I257" s="45"/>
      <c r="J257" s="44">
        <v>1734</v>
      </c>
      <c r="K257" s="44">
        <v>29</v>
      </c>
      <c r="L257" s="44">
        <v>80</v>
      </c>
      <c r="M257" s="45"/>
      <c r="N257" s="44">
        <v>1843</v>
      </c>
      <c r="O257" s="45"/>
      <c r="P257" s="45"/>
      <c r="Q257" s="45"/>
      <c r="R257" s="44">
        <v>1080</v>
      </c>
      <c r="S257" s="44">
        <v>122</v>
      </c>
      <c r="T257" s="44">
        <v>21</v>
      </c>
      <c r="U257" s="44">
        <v>6</v>
      </c>
      <c r="V257" s="44">
        <v>64</v>
      </c>
      <c r="W257" s="44">
        <v>3</v>
      </c>
      <c r="X257" s="44">
        <v>11</v>
      </c>
      <c r="Y257" s="44">
        <v>236</v>
      </c>
      <c r="Z257" s="44">
        <v>53</v>
      </c>
      <c r="AA257" s="45"/>
      <c r="AB257" s="44">
        <v>1596</v>
      </c>
      <c r="AC257" s="45"/>
      <c r="AD257" s="45"/>
      <c r="AE257" s="45"/>
      <c r="AF257" s="44">
        <v>358</v>
      </c>
      <c r="AG257" s="44">
        <v>463</v>
      </c>
      <c r="AH257" s="45"/>
      <c r="AI257" s="44">
        <v>339</v>
      </c>
      <c r="AJ257" s="44">
        <v>159</v>
      </c>
      <c r="AK257" s="45"/>
      <c r="AL257" s="45"/>
      <c r="AM257" s="45"/>
      <c r="AN257" s="44">
        <v>1295</v>
      </c>
      <c r="AO257" s="45"/>
      <c r="AP257" s="45"/>
      <c r="AQ257" s="45"/>
      <c r="AR257" s="44">
        <v>0</v>
      </c>
      <c r="AS257" s="45"/>
      <c r="AT257" s="44">
        <v>0</v>
      </c>
    </row>
    <row r="258" spans="1:46"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row>
    <row r="259" spans="1:46" s="1" customFormat="1" ht="20.100000000000001" customHeight="1" x14ac:dyDescent="0.25">
      <c r="A259" s="3"/>
      <c r="B259" s="49" t="s">
        <v>213</v>
      </c>
      <c r="C259" s="50"/>
      <c r="D259" s="50"/>
      <c r="E259" s="5"/>
      <c r="F259" s="51">
        <v>1371</v>
      </c>
      <c r="G259" s="52"/>
      <c r="H259" s="52"/>
      <c r="I259" s="52"/>
      <c r="J259" s="51">
        <v>1734</v>
      </c>
      <c r="K259" s="51">
        <v>29</v>
      </c>
      <c r="L259" s="51">
        <v>80</v>
      </c>
      <c r="M259" s="52"/>
      <c r="N259" s="51">
        <v>1843</v>
      </c>
      <c r="O259" s="52"/>
      <c r="P259" s="52"/>
      <c r="Q259" s="52"/>
      <c r="R259" s="51">
        <v>1080</v>
      </c>
      <c r="S259" s="51">
        <v>122</v>
      </c>
      <c r="T259" s="51">
        <v>21</v>
      </c>
      <c r="U259" s="51">
        <v>6</v>
      </c>
      <c r="V259" s="51">
        <v>64</v>
      </c>
      <c r="W259" s="51">
        <v>3</v>
      </c>
      <c r="X259" s="51">
        <v>11</v>
      </c>
      <c r="Y259" s="51">
        <v>236</v>
      </c>
      <c r="Z259" s="51">
        <v>53</v>
      </c>
      <c r="AA259" s="52"/>
      <c r="AB259" s="51">
        <v>1596</v>
      </c>
      <c r="AC259" s="52"/>
      <c r="AD259" s="52"/>
      <c r="AE259" s="52"/>
      <c r="AF259" s="51">
        <v>358</v>
      </c>
      <c r="AG259" s="51">
        <v>463</v>
      </c>
      <c r="AH259" s="52"/>
      <c r="AI259" s="51">
        <v>339</v>
      </c>
      <c r="AJ259" s="51">
        <v>159</v>
      </c>
      <c r="AK259" s="52"/>
      <c r="AL259" s="52"/>
      <c r="AM259" s="52"/>
      <c r="AN259" s="51">
        <v>1295</v>
      </c>
      <c r="AO259" s="52"/>
      <c r="AP259" s="52"/>
      <c r="AQ259" s="52"/>
      <c r="AR259" s="51">
        <v>0</v>
      </c>
      <c r="AS259" s="52"/>
      <c r="AT259" s="51">
        <v>0</v>
      </c>
    </row>
    <row r="260" spans="1:46"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spans="1:46"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spans="1:46"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spans="1:46" ht="20.100000000000001" customHeight="1" x14ac:dyDescent="0.2">
      <c r="D263" s="2" t="s">
        <v>215</v>
      </c>
      <c r="F263" s="37">
        <v>0</v>
      </c>
      <c r="G263" s="37"/>
      <c r="H263" s="37"/>
      <c r="I263" s="37"/>
      <c r="J263" s="37">
        <v>0</v>
      </c>
      <c r="K263" s="37">
        <v>0</v>
      </c>
      <c r="L263" s="37">
        <v>0</v>
      </c>
      <c r="M263" s="37"/>
      <c r="N263" s="37">
        <v>0</v>
      </c>
      <c r="O263" s="37"/>
      <c r="P263" s="37"/>
      <c r="Q263" s="37"/>
      <c r="R263" s="37">
        <v>0</v>
      </c>
      <c r="S263" s="37">
        <v>0</v>
      </c>
      <c r="T263" s="37">
        <v>0</v>
      </c>
      <c r="U263" s="37">
        <v>0</v>
      </c>
      <c r="V263" s="37">
        <v>0</v>
      </c>
      <c r="W263" s="37">
        <v>0</v>
      </c>
      <c r="X263" s="37">
        <v>0</v>
      </c>
      <c r="Y263" s="37">
        <v>0</v>
      </c>
      <c r="Z263" s="37">
        <v>0</v>
      </c>
      <c r="AA263" s="37"/>
      <c r="AB263" s="37">
        <v>0</v>
      </c>
      <c r="AC263" s="37"/>
      <c r="AD263" s="37"/>
      <c r="AE263" s="37"/>
      <c r="AF263" s="37">
        <v>0</v>
      </c>
      <c r="AG263" s="37">
        <v>0</v>
      </c>
      <c r="AH263" s="37"/>
      <c r="AI263" s="37">
        <v>0</v>
      </c>
      <c r="AJ263" s="37">
        <v>0</v>
      </c>
      <c r="AK263" s="37"/>
      <c r="AL263" s="37"/>
      <c r="AM263" s="37"/>
      <c r="AN263" s="37">
        <v>0</v>
      </c>
      <c r="AO263" s="37"/>
      <c r="AP263" s="37"/>
      <c r="AQ263" s="37"/>
      <c r="AR263" s="37">
        <v>0</v>
      </c>
      <c r="AS263" s="37"/>
      <c r="AT263" s="37">
        <v>0</v>
      </c>
    </row>
    <row r="264" spans="1:46" ht="20.100000000000001" customHeight="1" x14ac:dyDescent="0.2">
      <c r="D264" s="38" t="s">
        <v>216</v>
      </c>
      <c r="F264" s="39">
        <v>0</v>
      </c>
      <c r="G264" s="40"/>
      <c r="H264" s="40"/>
      <c r="I264" s="40"/>
      <c r="J264" s="39">
        <v>0</v>
      </c>
      <c r="K264" s="39">
        <v>0</v>
      </c>
      <c r="L264" s="39">
        <v>1</v>
      </c>
      <c r="M264" s="40"/>
      <c r="N264" s="39">
        <v>1</v>
      </c>
      <c r="O264" s="40"/>
      <c r="P264" s="40"/>
      <c r="Q264" s="40"/>
      <c r="R264" s="39">
        <v>0</v>
      </c>
      <c r="S264" s="39">
        <v>0</v>
      </c>
      <c r="T264" s="39">
        <v>0</v>
      </c>
      <c r="U264" s="39">
        <v>0</v>
      </c>
      <c r="V264" s="39">
        <v>0</v>
      </c>
      <c r="W264" s="39">
        <v>0</v>
      </c>
      <c r="X264" s="39">
        <v>0</v>
      </c>
      <c r="Y264" s="39">
        <v>0</v>
      </c>
      <c r="Z264" s="39">
        <v>0</v>
      </c>
      <c r="AA264" s="40"/>
      <c r="AB264" s="39">
        <v>0</v>
      </c>
      <c r="AC264" s="40"/>
      <c r="AD264" s="40"/>
      <c r="AE264" s="40"/>
      <c r="AF264" s="39">
        <v>0</v>
      </c>
      <c r="AG264" s="39">
        <v>0</v>
      </c>
      <c r="AH264" s="40"/>
      <c r="AI264" s="39">
        <v>0</v>
      </c>
      <c r="AJ264" s="39">
        <v>0</v>
      </c>
      <c r="AK264" s="40"/>
      <c r="AL264" s="40"/>
      <c r="AM264" s="40"/>
      <c r="AN264" s="39">
        <v>1</v>
      </c>
      <c r="AO264" s="40"/>
      <c r="AP264" s="40"/>
      <c r="AQ264" s="40"/>
      <c r="AR264" s="39">
        <v>0</v>
      </c>
      <c r="AS264" s="40"/>
      <c r="AT264" s="39">
        <v>0</v>
      </c>
    </row>
    <row r="265" spans="1:46" ht="20.100000000000001" customHeight="1" x14ac:dyDescent="0.2">
      <c r="D265" s="2" t="s">
        <v>217</v>
      </c>
      <c r="F265" s="37">
        <v>0</v>
      </c>
      <c r="G265" s="37"/>
      <c r="H265" s="37"/>
      <c r="I265" s="37"/>
      <c r="J265" s="37">
        <v>0</v>
      </c>
      <c r="K265" s="37">
        <v>0</v>
      </c>
      <c r="L265" s="37">
        <v>0</v>
      </c>
      <c r="M265" s="37"/>
      <c r="N265" s="37">
        <v>0</v>
      </c>
      <c r="O265" s="37"/>
      <c r="P265" s="37"/>
      <c r="Q265" s="37"/>
      <c r="R265" s="37">
        <v>0</v>
      </c>
      <c r="S265" s="37">
        <v>0</v>
      </c>
      <c r="T265" s="37">
        <v>0</v>
      </c>
      <c r="U265" s="37">
        <v>0</v>
      </c>
      <c r="V265" s="37">
        <v>0</v>
      </c>
      <c r="W265" s="37">
        <v>0</v>
      </c>
      <c r="X265" s="37">
        <v>0</v>
      </c>
      <c r="Y265" s="37">
        <v>0</v>
      </c>
      <c r="Z265" s="37">
        <v>0</v>
      </c>
      <c r="AA265" s="37"/>
      <c r="AB265" s="37">
        <v>0</v>
      </c>
      <c r="AC265" s="37"/>
      <c r="AD265" s="37"/>
      <c r="AE265" s="37"/>
      <c r="AF265" s="37">
        <v>0</v>
      </c>
      <c r="AG265" s="37">
        <v>0</v>
      </c>
      <c r="AH265" s="37"/>
      <c r="AI265" s="37">
        <v>0</v>
      </c>
      <c r="AJ265" s="37">
        <v>0</v>
      </c>
      <c r="AK265" s="37"/>
      <c r="AL265" s="37"/>
      <c r="AM265" s="37"/>
      <c r="AN265" s="37">
        <v>0</v>
      </c>
      <c r="AO265" s="37"/>
      <c r="AP265" s="37"/>
      <c r="AQ265" s="37"/>
      <c r="AR265" s="37">
        <v>0</v>
      </c>
      <c r="AS265" s="37"/>
      <c r="AT265" s="37">
        <v>0</v>
      </c>
    </row>
    <row r="266" spans="1:46" ht="20.100000000000001" customHeight="1" x14ac:dyDescent="0.2">
      <c r="D266" s="38" t="s">
        <v>218</v>
      </c>
      <c r="F266" s="39">
        <v>0</v>
      </c>
      <c r="G266" s="40"/>
      <c r="H266" s="40"/>
      <c r="I266" s="40"/>
      <c r="J266" s="39">
        <v>0</v>
      </c>
      <c r="K266" s="39">
        <v>0</v>
      </c>
      <c r="L266" s="39">
        <v>0</v>
      </c>
      <c r="M266" s="40"/>
      <c r="N266" s="39">
        <v>0</v>
      </c>
      <c r="O266" s="40"/>
      <c r="P266" s="40"/>
      <c r="Q266" s="40"/>
      <c r="R266" s="39">
        <v>0</v>
      </c>
      <c r="S266" s="39">
        <v>0</v>
      </c>
      <c r="T266" s="39">
        <v>0</v>
      </c>
      <c r="U266" s="39">
        <v>0</v>
      </c>
      <c r="V266" s="39">
        <v>0</v>
      </c>
      <c r="W266" s="39">
        <v>0</v>
      </c>
      <c r="X266" s="39">
        <v>0</v>
      </c>
      <c r="Y266" s="39">
        <v>0</v>
      </c>
      <c r="Z266" s="39">
        <v>0</v>
      </c>
      <c r="AA266" s="40"/>
      <c r="AB266" s="39">
        <v>0</v>
      </c>
      <c r="AC266" s="40"/>
      <c r="AD266" s="40"/>
      <c r="AE266" s="40"/>
      <c r="AF266" s="39">
        <v>0</v>
      </c>
      <c r="AG266" s="39">
        <v>0</v>
      </c>
      <c r="AH266" s="40"/>
      <c r="AI266" s="39">
        <v>0</v>
      </c>
      <c r="AJ266" s="39">
        <v>0</v>
      </c>
      <c r="AK266" s="40"/>
      <c r="AL266" s="40"/>
      <c r="AM266" s="40"/>
      <c r="AN266" s="39">
        <v>0</v>
      </c>
      <c r="AO266" s="40"/>
      <c r="AP266" s="40"/>
      <c r="AQ266" s="40"/>
      <c r="AR266" s="39">
        <v>0</v>
      </c>
      <c r="AS266" s="40"/>
      <c r="AT266" s="39">
        <v>0</v>
      </c>
    </row>
    <row r="267" spans="1:46" ht="20.100000000000001" customHeight="1" x14ac:dyDescent="0.2">
      <c r="D267" s="2" t="s">
        <v>219</v>
      </c>
      <c r="F267" s="37">
        <v>0</v>
      </c>
      <c r="G267" s="37"/>
      <c r="H267" s="37"/>
      <c r="I267" s="37"/>
      <c r="J267" s="37">
        <v>0</v>
      </c>
      <c r="K267" s="37">
        <v>0</v>
      </c>
      <c r="L267" s="37">
        <v>0</v>
      </c>
      <c r="M267" s="37"/>
      <c r="N267" s="37">
        <v>0</v>
      </c>
      <c r="O267" s="37"/>
      <c r="P267" s="37"/>
      <c r="Q267" s="37"/>
      <c r="R267" s="37">
        <v>0</v>
      </c>
      <c r="S267" s="37">
        <v>0</v>
      </c>
      <c r="T267" s="37">
        <v>0</v>
      </c>
      <c r="U267" s="37">
        <v>0</v>
      </c>
      <c r="V267" s="37">
        <v>0</v>
      </c>
      <c r="W267" s="37">
        <v>0</v>
      </c>
      <c r="X267" s="37">
        <v>0</v>
      </c>
      <c r="Y267" s="37">
        <v>0</v>
      </c>
      <c r="Z267" s="37">
        <v>0</v>
      </c>
      <c r="AA267" s="37"/>
      <c r="AB267" s="37">
        <v>0</v>
      </c>
      <c r="AC267" s="37"/>
      <c r="AD267" s="37"/>
      <c r="AE267" s="37"/>
      <c r="AF267" s="37">
        <v>0</v>
      </c>
      <c r="AG267" s="37">
        <v>0</v>
      </c>
      <c r="AH267" s="37"/>
      <c r="AI267" s="37">
        <v>0</v>
      </c>
      <c r="AJ267" s="37">
        <v>0</v>
      </c>
      <c r="AK267" s="37"/>
      <c r="AL267" s="37"/>
      <c r="AM267" s="37"/>
      <c r="AN267" s="37">
        <v>0</v>
      </c>
      <c r="AO267" s="37"/>
      <c r="AP267" s="37"/>
      <c r="AQ267" s="37"/>
      <c r="AR267" s="37">
        <v>0</v>
      </c>
      <c r="AS267" s="37"/>
      <c r="AT267" s="37">
        <v>0</v>
      </c>
    </row>
    <row r="268" spans="1:46"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spans="1:46" ht="20.100000000000001" customHeight="1" x14ac:dyDescent="0.2">
      <c r="C269" s="42" t="s">
        <v>112</v>
      </c>
      <c r="D269" s="42"/>
      <c r="F269" s="44">
        <v>0</v>
      </c>
      <c r="G269" s="45"/>
      <c r="H269" s="45"/>
      <c r="I269" s="45"/>
      <c r="J269" s="44">
        <v>0</v>
      </c>
      <c r="K269" s="44">
        <v>0</v>
      </c>
      <c r="L269" s="44">
        <v>1</v>
      </c>
      <c r="M269" s="45"/>
      <c r="N269" s="44">
        <v>1</v>
      </c>
      <c r="O269" s="45"/>
      <c r="P269" s="45"/>
      <c r="Q269" s="45"/>
      <c r="R269" s="44">
        <v>0</v>
      </c>
      <c r="S269" s="44">
        <v>0</v>
      </c>
      <c r="T269" s="44">
        <v>0</v>
      </c>
      <c r="U269" s="44">
        <v>0</v>
      </c>
      <c r="V269" s="44">
        <v>0</v>
      </c>
      <c r="W269" s="44">
        <v>0</v>
      </c>
      <c r="X269" s="44">
        <v>0</v>
      </c>
      <c r="Y269" s="44">
        <v>0</v>
      </c>
      <c r="Z269" s="44">
        <v>0</v>
      </c>
      <c r="AA269" s="45"/>
      <c r="AB269" s="44">
        <v>0</v>
      </c>
      <c r="AC269" s="45"/>
      <c r="AD269" s="45"/>
      <c r="AE269" s="45"/>
      <c r="AF269" s="44">
        <v>0</v>
      </c>
      <c r="AG269" s="44">
        <v>0</v>
      </c>
      <c r="AH269" s="45"/>
      <c r="AI269" s="44">
        <v>0</v>
      </c>
      <c r="AJ269" s="44">
        <v>0</v>
      </c>
      <c r="AK269" s="45"/>
      <c r="AL269" s="45"/>
      <c r="AM269" s="45"/>
      <c r="AN269" s="44">
        <v>1</v>
      </c>
      <c r="AO269" s="45"/>
      <c r="AP269" s="45"/>
      <c r="AQ269" s="45"/>
      <c r="AR269" s="44">
        <v>0</v>
      </c>
      <c r="AS269" s="45"/>
      <c r="AT269" s="44">
        <v>0</v>
      </c>
    </row>
    <row r="270" spans="1:46"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spans="1:46"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spans="1:46" ht="20.100000000000001" customHeight="1" x14ac:dyDescent="0.2">
      <c r="D272" s="2" t="s">
        <v>221</v>
      </c>
      <c r="F272" s="37">
        <v>0</v>
      </c>
      <c r="G272" s="37"/>
      <c r="H272" s="37"/>
      <c r="I272" s="37"/>
      <c r="J272" s="37">
        <v>0</v>
      </c>
      <c r="K272" s="37">
        <v>1</v>
      </c>
      <c r="L272" s="37">
        <v>2</v>
      </c>
      <c r="M272" s="37"/>
      <c r="N272" s="37">
        <v>3</v>
      </c>
      <c r="O272" s="37"/>
      <c r="P272" s="37"/>
      <c r="Q272" s="37"/>
      <c r="R272" s="37">
        <v>2</v>
      </c>
      <c r="S272" s="37">
        <v>0</v>
      </c>
      <c r="T272" s="37">
        <v>0</v>
      </c>
      <c r="U272" s="37">
        <v>0</v>
      </c>
      <c r="V272" s="37">
        <v>0</v>
      </c>
      <c r="W272" s="37">
        <v>0</v>
      </c>
      <c r="X272" s="37">
        <v>0</v>
      </c>
      <c r="Y272" s="37">
        <v>0</v>
      </c>
      <c r="Z272" s="37">
        <v>0</v>
      </c>
      <c r="AA272" s="37"/>
      <c r="AB272" s="37">
        <v>2</v>
      </c>
      <c r="AC272" s="37"/>
      <c r="AD272" s="37"/>
      <c r="AE272" s="37"/>
      <c r="AF272" s="37">
        <v>1</v>
      </c>
      <c r="AG272" s="37">
        <v>0</v>
      </c>
      <c r="AH272" s="37"/>
      <c r="AI272" s="37">
        <v>0</v>
      </c>
      <c r="AJ272" s="37">
        <v>0</v>
      </c>
      <c r="AK272" s="37"/>
      <c r="AL272" s="37"/>
      <c r="AM272" s="37"/>
      <c r="AN272" s="37">
        <v>4</v>
      </c>
      <c r="AO272" s="37"/>
      <c r="AP272" s="37"/>
      <c r="AQ272" s="37"/>
      <c r="AR272" s="37">
        <v>4</v>
      </c>
      <c r="AS272" s="37"/>
      <c r="AT272" s="37">
        <v>0</v>
      </c>
    </row>
    <row r="273" spans="3:46" ht="20.100000000000001" customHeight="1" x14ac:dyDescent="0.2">
      <c r="D273" s="38" t="s">
        <v>222</v>
      </c>
      <c r="F273" s="39">
        <v>0</v>
      </c>
      <c r="G273" s="40"/>
      <c r="H273" s="40"/>
      <c r="I273" s="40"/>
      <c r="J273" s="39">
        <v>0</v>
      </c>
      <c r="K273" s="39">
        <v>0</v>
      </c>
      <c r="L273" s="39">
        <v>1</v>
      </c>
      <c r="M273" s="40"/>
      <c r="N273" s="39">
        <v>1</v>
      </c>
      <c r="O273" s="40"/>
      <c r="P273" s="40"/>
      <c r="Q273" s="40"/>
      <c r="R273" s="39">
        <v>1</v>
      </c>
      <c r="S273" s="39">
        <v>0</v>
      </c>
      <c r="T273" s="39">
        <v>0</v>
      </c>
      <c r="U273" s="39">
        <v>0</v>
      </c>
      <c r="V273" s="39">
        <v>0</v>
      </c>
      <c r="W273" s="39">
        <v>0</v>
      </c>
      <c r="X273" s="39">
        <v>0</v>
      </c>
      <c r="Y273" s="39">
        <v>0</v>
      </c>
      <c r="Z273" s="39">
        <v>0</v>
      </c>
      <c r="AA273" s="40"/>
      <c r="AB273" s="39">
        <v>1</v>
      </c>
      <c r="AC273" s="40"/>
      <c r="AD273" s="40"/>
      <c r="AE273" s="40"/>
      <c r="AF273" s="39">
        <v>0</v>
      </c>
      <c r="AG273" s="39">
        <v>0</v>
      </c>
      <c r="AH273" s="40"/>
      <c r="AI273" s="39">
        <v>0</v>
      </c>
      <c r="AJ273" s="39">
        <v>0</v>
      </c>
      <c r="AK273" s="40"/>
      <c r="AL273" s="40"/>
      <c r="AM273" s="40"/>
      <c r="AN273" s="39">
        <v>1</v>
      </c>
      <c r="AO273" s="40"/>
      <c r="AP273" s="40"/>
      <c r="AQ273" s="40"/>
      <c r="AR273" s="39">
        <v>1</v>
      </c>
      <c r="AS273" s="40"/>
      <c r="AT273" s="39">
        <v>0</v>
      </c>
    </row>
    <row r="274" spans="3:46" ht="20.100000000000001" customHeight="1" x14ac:dyDescent="0.2">
      <c r="D274" s="2" t="s">
        <v>223</v>
      </c>
      <c r="F274" s="37">
        <v>0</v>
      </c>
      <c r="G274" s="37"/>
      <c r="H274" s="37"/>
      <c r="I274" s="37"/>
      <c r="J274" s="37">
        <v>0</v>
      </c>
      <c r="K274" s="37">
        <v>0</v>
      </c>
      <c r="L274" s="37">
        <v>0</v>
      </c>
      <c r="M274" s="37"/>
      <c r="N274" s="37">
        <v>0</v>
      </c>
      <c r="O274" s="37"/>
      <c r="P274" s="37"/>
      <c r="Q274" s="37"/>
      <c r="R274" s="37">
        <v>0</v>
      </c>
      <c r="S274" s="37">
        <v>0</v>
      </c>
      <c r="T274" s="37">
        <v>0</v>
      </c>
      <c r="U274" s="37">
        <v>0</v>
      </c>
      <c r="V274" s="37">
        <v>0</v>
      </c>
      <c r="W274" s="37">
        <v>0</v>
      </c>
      <c r="X274" s="37">
        <v>0</v>
      </c>
      <c r="Y274" s="37">
        <v>0</v>
      </c>
      <c r="Z274" s="37">
        <v>0</v>
      </c>
      <c r="AA274" s="37"/>
      <c r="AB274" s="37">
        <v>0</v>
      </c>
      <c r="AC274" s="37"/>
      <c r="AD274" s="37"/>
      <c r="AE274" s="37"/>
      <c r="AF274" s="37">
        <v>0</v>
      </c>
      <c r="AG274" s="37">
        <v>0</v>
      </c>
      <c r="AH274" s="37"/>
      <c r="AI274" s="37">
        <v>0</v>
      </c>
      <c r="AJ274" s="37">
        <v>0</v>
      </c>
      <c r="AK274" s="37"/>
      <c r="AL274" s="37"/>
      <c r="AM274" s="37"/>
      <c r="AN274" s="37">
        <v>0</v>
      </c>
      <c r="AO274" s="37"/>
      <c r="AP274" s="37"/>
      <c r="AQ274" s="37"/>
      <c r="AR274" s="37">
        <v>0</v>
      </c>
      <c r="AS274" s="37"/>
      <c r="AT274" s="37">
        <v>0</v>
      </c>
    </row>
    <row r="275" spans="3:46" ht="20.100000000000001" customHeight="1" x14ac:dyDescent="0.2">
      <c r="D275" s="38" t="s">
        <v>224</v>
      </c>
      <c r="F275" s="39">
        <v>0</v>
      </c>
      <c r="G275" s="40"/>
      <c r="H275" s="40"/>
      <c r="I275" s="40"/>
      <c r="J275" s="39">
        <v>0</v>
      </c>
      <c r="K275" s="39">
        <v>0</v>
      </c>
      <c r="L275" s="39">
        <v>0</v>
      </c>
      <c r="M275" s="40"/>
      <c r="N275" s="39">
        <v>0</v>
      </c>
      <c r="O275" s="40"/>
      <c r="P275" s="40"/>
      <c r="Q275" s="40"/>
      <c r="R275" s="39">
        <v>0</v>
      </c>
      <c r="S275" s="39">
        <v>0</v>
      </c>
      <c r="T275" s="39">
        <v>0</v>
      </c>
      <c r="U275" s="39">
        <v>0</v>
      </c>
      <c r="V275" s="39">
        <v>0</v>
      </c>
      <c r="W275" s="39">
        <v>0</v>
      </c>
      <c r="X275" s="39">
        <v>0</v>
      </c>
      <c r="Y275" s="39">
        <v>0</v>
      </c>
      <c r="Z275" s="39">
        <v>0</v>
      </c>
      <c r="AA275" s="40"/>
      <c r="AB275" s="39">
        <v>0</v>
      </c>
      <c r="AC275" s="40"/>
      <c r="AD275" s="40"/>
      <c r="AE275" s="40"/>
      <c r="AF275" s="39">
        <v>0</v>
      </c>
      <c r="AG275" s="39">
        <v>0</v>
      </c>
      <c r="AH275" s="40"/>
      <c r="AI275" s="39">
        <v>0</v>
      </c>
      <c r="AJ275" s="39">
        <v>0</v>
      </c>
      <c r="AK275" s="40"/>
      <c r="AL275" s="40"/>
      <c r="AM275" s="40"/>
      <c r="AN275" s="39">
        <v>0</v>
      </c>
      <c r="AO275" s="40"/>
      <c r="AP275" s="40"/>
      <c r="AQ275" s="40"/>
      <c r="AR275" s="39">
        <v>0</v>
      </c>
      <c r="AS275" s="40"/>
      <c r="AT275" s="39">
        <v>0</v>
      </c>
    </row>
    <row r="276" spans="3:46" ht="20.100000000000001" customHeight="1" x14ac:dyDescent="0.2">
      <c r="D276" s="2" t="s">
        <v>225</v>
      </c>
      <c r="F276" s="37">
        <v>0</v>
      </c>
      <c r="G276" s="37"/>
      <c r="H276" s="37"/>
      <c r="I276" s="37"/>
      <c r="J276" s="37">
        <v>0</v>
      </c>
      <c r="K276" s="37">
        <v>0</v>
      </c>
      <c r="L276" s="37">
        <v>0</v>
      </c>
      <c r="M276" s="37"/>
      <c r="N276" s="37">
        <v>0</v>
      </c>
      <c r="O276" s="37"/>
      <c r="P276" s="37"/>
      <c r="Q276" s="37"/>
      <c r="R276" s="37">
        <v>0</v>
      </c>
      <c r="S276" s="37">
        <v>0</v>
      </c>
      <c r="T276" s="37">
        <v>0</v>
      </c>
      <c r="U276" s="37">
        <v>0</v>
      </c>
      <c r="V276" s="37">
        <v>0</v>
      </c>
      <c r="W276" s="37">
        <v>0</v>
      </c>
      <c r="X276" s="37">
        <v>0</v>
      </c>
      <c r="Y276" s="37">
        <v>0</v>
      </c>
      <c r="Z276" s="37">
        <v>0</v>
      </c>
      <c r="AA276" s="37"/>
      <c r="AB276" s="37">
        <v>0</v>
      </c>
      <c r="AC276" s="37"/>
      <c r="AD276" s="37"/>
      <c r="AE276" s="37"/>
      <c r="AF276" s="37">
        <v>0</v>
      </c>
      <c r="AG276" s="37">
        <v>0</v>
      </c>
      <c r="AH276" s="37"/>
      <c r="AI276" s="37">
        <v>0</v>
      </c>
      <c r="AJ276" s="37">
        <v>0</v>
      </c>
      <c r="AK276" s="37"/>
      <c r="AL276" s="37"/>
      <c r="AM276" s="37"/>
      <c r="AN276" s="37">
        <v>0</v>
      </c>
      <c r="AO276" s="37"/>
      <c r="AP276" s="37"/>
      <c r="AQ276" s="37"/>
      <c r="AR276" s="37">
        <v>0</v>
      </c>
      <c r="AS276" s="37"/>
      <c r="AT276" s="37">
        <v>0</v>
      </c>
    </row>
    <row r="277" spans="3:46" ht="20.100000000000001" customHeight="1" x14ac:dyDescent="0.2">
      <c r="D277" s="38" t="s">
        <v>226</v>
      </c>
      <c r="F277" s="39">
        <v>0</v>
      </c>
      <c r="G277" s="40"/>
      <c r="H277" s="40"/>
      <c r="I277" s="40"/>
      <c r="J277" s="39">
        <v>0</v>
      </c>
      <c r="K277" s="39">
        <v>0</v>
      </c>
      <c r="L277" s="39">
        <v>0</v>
      </c>
      <c r="M277" s="40"/>
      <c r="N277" s="39">
        <v>0</v>
      </c>
      <c r="O277" s="40"/>
      <c r="P277" s="40"/>
      <c r="Q277" s="40"/>
      <c r="R277" s="39">
        <v>0</v>
      </c>
      <c r="S277" s="39">
        <v>0</v>
      </c>
      <c r="T277" s="39">
        <v>0</v>
      </c>
      <c r="U277" s="39">
        <v>0</v>
      </c>
      <c r="V277" s="39">
        <v>0</v>
      </c>
      <c r="W277" s="39">
        <v>0</v>
      </c>
      <c r="X277" s="39">
        <v>0</v>
      </c>
      <c r="Y277" s="39">
        <v>0</v>
      </c>
      <c r="Z277" s="39">
        <v>0</v>
      </c>
      <c r="AA277" s="40"/>
      <c r="AB277" s="39">
        <v>0</v>
      </c>
      <c r="AC277" s="40"/>
      <c r="AD277" s="40"/>
      <c r="AE277" s="40"/>
      <c r="AF277" s="39">
        <v>0</v>
      </c>
      <c r="AG277" s="39">
        <v>0</v>
      </c>
      <c r="AH277" s="40"/>
      <c r="AI277" s="39">
        <v>0</v>
      </c>
      <c r="AJ277" s="39">
        <v>0</v>
      </c>
      <c r="AK277" s="40"/>
      <c r="AL277" s="40"/>
      <c r="AM277" s="40"/>
      <c r="AN277" s="39">
        <v>0</v>
      </c>
      <c r="AO277" s="40"/>
      <c r="AP277" s="40"/>
      <c r="AQ277" s="40"/>
      <c r="AR277" s="39">
        <v>0</v>
      </c>
      <c r="AS277" s="40"/>
      <c r="AT277" s="39">
        <v>0</v>
      </c>
    </row>
    <row r="278" spans="3:46"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spans="3:46" ht="20.100000000000001" customHeight="1" x14ac:dyDescent="0.2">
      <c r="C279" s="42" t="s">
        <v>227</v>
      </c>
      <c r="D279" s="42"/>
      <c r="F279" s="44">
        <v>0</v>
      </c>
      <c r="G279" s="45"/>
      <c r="H279" s="45"/>
      <c r="I279" s="45"/>
      <c r="J279" s="44">
        <v>0</v>
      </c>
      <c r="K279" s="44">
        <v>1</v>
      </c>
      <c r="L279" s="44">
        <v>3</v>
      </c>
      <c r="M279" s="45"/>
      <c r="N279" s="44">
        <v>4</v>
      </c>
      <c r="O279" s="45"/>
      <c r="P279" s="45"/>
      <c r="Q279" s="45"/>
      <c r="R279" s="44">
        <v>3</v>
      </c>
      <c r="S279" s="44">
        <v>0</v>
      </c>
      <c r="T279" s="44">
        <v>0</v>
      </c>
      <c r="U279" s="44">
        <v>0</v>
      </c>
      <c r="V279" s="44">
        <v>0</v>
      </c>
      <c r="W279" s="44">
        <v>0</v>
      </c>
      <c r="X279" s="44">
        <v>0</v>
      </c>
      <c r="Y279" s="44">
        <v>0</v>
      </c>
      <c r="Z279" s="44">
        <v>0</v>
      </c>
      <c r="AA279" s="45"/>
      <c r="AB279" s="44">
        <v>3</v>
      </c>
      <c r="AC279" s="45"/>
      <c r="AD279" s="45"/>
      <c r="AE279" s="45"/>
      <c r="AF279" s="44">
        <v>1</v>
      </c>
      <c r="AG279" s="44">
        <v>0</v>
      </c>
      <c r="AH279" s="45"/>
      <c r="AI279" s="44">
        <v>0</v>
      </c>
      <c r="AJ279" s="44">
        <v>0</v>
      </c>
      <c r="AK279" s="45"/>
      <c r="AL279" s="45"/>
      <c r="AM279" s="45"/>
      <c r="AN279" s="44">
        <v>5</v>
      </c>
      <c r="AO279" s="45"/>
      <c r="AP279" s="45"/>
      <c r="AQ279" s="45"/>
      <c r="AR279" s="44">
        <v>5</v>
      </c>
      <c r="AS279" s="45"/>
      <c r="AT279" s="44">
        <v>0</v>
      </c>
    </row>
    <row r="280" spans="3:46"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spans="3:46"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spans="3:46" ht="20.100000000000001" customHeight="1" x14ac:dyDescent="0.2">
      <c r="D282" s="2" t="s">
        <v>228</v>
      </c>
      <c r="F282" s="37">
        <v>0</v>
      </c>
      <c r="G282" s="37"/>
      <c r="H282" s="37"/>
      <c r="I282" s="37"/>
      <c r="J282" s="37">
        <v>0</v>
      </c>
      <c r="K282" s="37">
        <v>0</v>
      </c>
      <c r="L282" s="37">
        <v>0</v>
      </c>
      <c r="M282" s="37"/>
      <c r="N282" s="37">
        <v>0</v>
      </c>
      <c r="O282" s="37"/>
      <c r="P282" s="37"/>
      <c r="Q282" s="37"/>
      <c r="R282" s="37">
        <v>0</v>
      </c>
      <c r="S282" s="37">
        <v>0</v>
      </c>
      <c r="T282" s="37">
        <v>0</v>
      </c>
      <c r="U282" s="37">
        <v>0</v>
      </c>
      <c r="V282" s="37">
        <v>0</v>
      </c>
      <c r="W282" s="37">
        <v>0</v>
      </c>
      <c r="X282" s="37">
        <v>0</v>
      </c>
      <c r="Y282" s="37">
        <v>0</v>
      </c>
      <c r="Z282" s="37">
        <v>0</v>
      </c>
      <c r="AA282" s="37"/>
      <c r="AB282" s="37">
        <v>0</v>
      </c>
      <c r="AC282" s="37"/>
      <c r="AD282" s="37"/>
      <c r="AE282" s="37"/>
      <c r="AF282" s="37">
        <v>0</v>
      </c>
      <c r="AG282" s="37">
        <v>0</v>
      </c>
      <c r="AH282" s="37"/>
      <c r="AI282" s="37">
        <v>0</v>
      </c>
      <c r="AJ282" s="37">
        <v>0</v>
      </c>
      <c r="AK282" s="37"/>
      <c r="AL282" s="37"/>
      <c r="AM282" s="37"/>
      <c r="AN282" s="37">
        <v>0</v>
      </c>
      <c r="AO282" s="37"/>
      <c r="AP282" s="37"/>
      <c r="AQ282" s="37"/>
      <c r="AR282" s="37">
        <v>0</v>
      </c>
      <c r="AS282" s="37"/>
      <c r="AT282" s="37">
        <v>0</v>
      </c>
    </row>
    <row r="283" spans="3:46"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spans="3:46" ht="20.100000000000001" customHeight="1" x14ac:dyDescent="0.2">
      <c r="C284" s="42" t="s">
        <v>188</v>
      </c>
      <c r="D284" s="42"/>
      <c r="F284" s="44">
        <v>0</v>
      </c>
      <c r="G284" s="45"/>
      <c r="H284" s="45"/>
      <c r="I284" s="45"/>
      <c r="J284" s="44">
        <v>0</v>
      </c>
      <c r="K284" s="44">
        <v>0</v>
      </c>
      <c r="L284" s="44">
        <v>0</v>
      </c>
      <c r="M284" s="45"/>
      <c r="N284" s="44">
        <v>0</v>
      </c>
      <c r="O284" s="45"/>
      <c r="P284" s="45"/>
      <c r="Q284" s="45"/>
      <c r="R284" s="44">
        <v>0</v>
      </c>
      <c r="S284" s="44">
        <v>0</v>
      </c>
      <c r="T284" s="44">
        <v>0</v>
      </c>
      <c r="U284" s="44">
        <v>0</v>
      </c>
      <c r="V284" s="44">
        <v>0</v>
      </c>
      <c r="W284" s="44">
        <v>0</v>
      </c>
      <c r="X284" s="44">
        <v>0</v>
      </c>
      <c r="Y284" s="44">
        <v>0</v>
      </c>
      <c r="Z284" s="44">
        <v>0</v>
      </c>
      <c r="AA284" s="45"/>
      <c r="AB284" s="44">
        <v>0</v>
      </c>
      <c r="AC284" s="45"/>
      <c r="AD284" s="45"/>
      <c r="AE284" s="45"/>
      <c r="AF284" s="44">
        <v>0</v>
      </c>
      <c r="AG284" s="44">
        <v>0</v>
      </c>
      <c r="AH284" s="45"/>
      <c r="AI284" s="44">
        <v>0</v>
      </c>
      <c r="AJ284" s="44">
        <v>0</v>
      </c>
      <c r="AK284" s="45"/>
      <c r="AL284" s="45"/>
      <c r="AM284" s="45"/>
      <c r="AN284" s="44">
        <v>0</v>
      </c>
      <c r="AO284" s="45"/>
      <c r="AP284" s="45"/>
      <c r="AQ284" s="45"/>
      <c r="AR284" s="44">
        <v>0</v>
      </c>
      <c r="AS284" s="45"/>
      <c r="AT284" s="44">
        <v>0</v>
      </c>
    </row>
    <row r="285" spans="3:46"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spans="3:46"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spans="3:46" ht="20.100000000000001" customHeight="1" x14ac:dyDescent="0.2">
      <c r="D287" s="2" t="s">
        <v>229</v>
      </c>
      <c r="F287" s="37">
        <v>0</v>
      </c>
      <c r="G287" s="37"/>
      <c r="H287" s="37"/>
      <c r="I287" s="37"/>
      <c r="J287" s="37">
        <v>67</v>
      </c>
      <c r="K287" s="37">
        <v>6</v>
      </c>
      <c r="L287" s="37">
        <v>4</v>
      </c>
      <c r="M287" s="37"/>
      <c r="N287" s="37">
        <v>77</v>
      </c>
      <c r="O287" s="37"/>
      <c r="P287" s="37"/>
      <c r="Q287" s="37"/>
      <c r="R287" s="37">
        <v>25</v>
      </c>
      <c r="S287" s="37">
        <v>1</v>
      </c>
      <c r="T287" s="37">
        <v>0</v>
      </c>
      <c r="U287" s="37">
        <v>0</v>
      </c>
      <c r="V287" s="37">
        <v>21</v>
      </c>
      <c r="W287" s="37">
        <v>0</v>
      </c>
      <c r="X287" s="37">
        <v>2</v>
      </c>
      <c r="Y287" s="37">
        <v>17</v>
      </c>
      <c r="Z287" s="37">
        <v>0</v>
      </c>
      <c r="AA287" s="37"/>
      <c r="AB287" s="37">
        <v>66</v>
      </c>
      <c r="AC287" s="37"/>
      <c r="AD287" s="37"/>
      <c r="AE287" s="37"/>
      <c r="AF287" s="37">
        <v>31</v>
      </c>
      <c r="AG287" s="37">
        <v>6</v>
      </c>
      <c r="AH287" s="37"/>
      <c r="AI287" s="37">
        <v>14</v>
      </c>
      <c r="AJ287" s="37">
        <v>0</v>
      </c>
      <c r="AK287" s="37"/>
      <c r="AL287" s="37"/>
      <c r="AM287" s="37"/>
      <c r="AN287" s="37">
        <v>157</v>
      </c>
      <c r="AO287" s="37"/>
      <c r="AP287" s="37"/>
      <c r="AQ287" s="37"/>
      <c r="AR287" s="37">
        <v>169</v>
      </c>
      <c r="AS287" s="37"/>
      <c r="AT287" s="37">
        <v>0</v>
      </c>
    </row>
    <row r="288" spans="3:46" ht="20.100000000000001" customHeight="1" x14ac:dyDescent="0.2">
      <c r="D288" s="38" t="s">
        <v>230</v>
      </c>
      <c r="F288" s="39">
        <v>0</v>
      </c>
      <c r="G288" s="40"/>
      <c r="H288" s="40"/>
      <c r="I288" s="40"/>
      <c r="J288" s="39">
        <v>49</v>
      </c>
      <c r="K288" s="39">
        <v>5</v>
      </c>
      <c r="L288" s="39">
        <v>4</v>
      </c>
      <c r="M288" s="40"/>
      <c r="N288" s="39">
        <v>58</v>
      </c>
      <c r="O288" s="40"/>
      <c r="P288" s="40"/>
      <c r="Q288" s="40"/>
      <c r="R288" s="39">
        <v>19</v>
      </c>
      <c r="S288" s="39">
        <v>5</v>
      </c>
      <c r="T288" s="39">
        <v>0</v>
      </c>
      <c r="U288" s="39">
        <v>0</v>
      </c>
      <c r="V288" s="39">
        <v>11</v>
      </c>
      <c r="W288" s="39">
        <v>1</v>
      </c>
      <c r="X288" s="39">
        <v>0</v>
      </c>
      <c r="Y288" s="39">
        <v>22</v>
      </c>
      <c r="Z288" s="39">
        <v>10</v>
      </c>
      <c r="AA288" s="40"/>
      <c r="AB288" s="39">
        <v>68</v>
      </c>
      <c r="AC288" s="40"/>
      <c r="AD288" s="40"/>
      <c r="AE288" s="40"/>
      <c r="AF288" s="39">
        <v>27</v>
      </c>
      <c r="AG288" s="39">
        <v>2</v>
      </c>
      <c r="AH288" s="40"/>
      <c r="AI288" s="39">
        <v>20</v>
      </c>
      <c r="AJ288" s="39">
        <v>0</v>
      </c>
      <c r="AK288" s="40"/>
      <c r="AL288" s="40"/>
      <c r="AM288" s="40"/>
      <c r="AN288" s="39">
        <v>144</v>
      </c>
      <c r="AO288" s="40"/>
      <c r="AP288" s="40"/>
      <c r="AQ288" s="40"/>
      <c r="AR288" s="39">
        <v>163</v>
      </c>
      <c r="AS288" s="40"/>
      <c r="AT288" s="39">
        <v>0</v>
      </c>
    </row>
    <row r="289" spans="3:46"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spans="3:46" ht="20.100000000000001" customHeight="1" x14ac:dyDescent="0.2">
      <c r="C290" s="42" t="s">
        <v>122</v>
      </c>
      <c r="D290" s="42"/>
      <c r="F290" s="44">
        <v>0</v>
      </c>
      <c r="G290" s="45"/>
      <c r="H290" s="45"/>
      <c r="I290" s="45"/>
      <c r="J290" s="44">
        <v>116</v>
      </c>
      <c r="K290" s="44">
        <v>11</v>
      </c>
      <c r="L290" s="44">
        <v>8</v>
      </c>
      <c r="M290" s="45"/>
      <c r="N290" s="44">
        <v>135</v>
      </c>
      <c r="O290" s="45"/>
      <c r="P290" s="45"/>
      <c r="Q290" s="45"/>
      <c r="R290" s="44">
        <v>44</v>
      </c>
      <c r="S290" s="44">
        <v>6</v>
      </c>
      <c r="T290" s="44">
        <v>0</v>
      </c>
      <c r="U290" s="44">
        <v>0</v>
      </c>
      <c r="V290" s="44">
        <v>32</v>
      </c>
      <c r="W290" s="44">
        <v>1</v>
      </c>
      <c r="X290" s="44">
        <v>2</v>
      </c>
      <c r="Y290" s="44">
        <v>39</v>
      </c>
      <c r="Z290" s="44">
        <v>10</v>
      </c>
      <c r="AA290" s="45"/>
      <c r="AB290" s="44">
        <v>134</v>
      </c>
      <c r="AC290" s="45"/>
      <c r="AD290" s="45"/>
      <c r="AE290" s="45"/>
      <c r="AF290" s="44">
        <v>58</v>
      </c>
      <c r="AG290" s="44">
        <v>8</v>
      </c>
      <c r="AH290" s="45"/>
      <c r="AI290" s="44">
        <v>34</v>
      </c>
      <c r="AJ290" s="44">
        <v>0</v>
      </c>
      <c r="AK290" s="45"/>
      <c r="AL290" s="45"/>
      <c r="AM290" s="45"/>
      <c r="AN290" s="44">
        <v>301</v>
      </c>
      <c r="AO290" s="45"/>
      <c r="AP290" s="45"/>
      <c r="AQ290" s="45"/>
      <c r="AR290" s="44">
        <v>332</v>
      </c>
      <c r="AS290" s="45"/>
      <c r="AT290" s="44">
        <v>0</v>
      </c>
    </row>
    <row r="291" spans="3:46"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spans="3:46"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spans="3:46" ht="20.100000000000001" customHeight="1" x14ac:dyDescent="0.2">
      <c r="D293" s="2" t="s">
        <v>229</v>
      </c>
      <c r="F293" s="37">
        <v>71</v>
      </c>
      <c r="G293" s="37"/>
      <c r="H293" s="37"/>
      <c r="I293" s="37"/>
      <c r="J293" s="37">
        <v>9</v>
      </c>
      <c r="K293" s="37">
        <v>1</v>
      </c>
      <c r="L293" s="37">
        <v>1</v>
      </c>
      <c r="M293" s="37"/>
      <c r="N293" s="37">
        <v>11</v>
      </c>
      <c r="O293" s="37"/>
      <c r="P293" s="37"/>
      <c r="Q293" s="37"/>
      <c r="R293" s="37">
        <v>22</v>
      </c>
      <c r="S293" s="37">
        <v>1</v>
      </c>
      <c r="T293" s="37">
        <v>0</v>
      </c>
      <c r="U293" s="37">
        <v>0</v>
      </c>
      <c r="V293" s="37">
        <v>0</v>
      </c>
      <c r="W293" s="37">
        <v>0</v>
      </c>
      <c r="X293" s="37">
        <v>2</v>
      </c>
      <c r="Y293" s="37">
        <v>4</v>
      </c>
      <c r="Z293" s="37">
        <v>1</v>
      </c>
      <c r="AA293" s="37"/>
      <c r="AB293" s="37">
        <v>30</v>
      </c>
      <c r="AC293" s="37"/>
      <c r="AD293" s="37"/>
      <c r="AE293" s="37"/>
      <c r="AF293" s="37">
        <v>2</v>
      </c>
      <c r="AG293" s="37">
        <v>3</v>
      </c>
      <c r="AH293" s="37"/>
      <c r="AI293" s="37">
        <v>5</v>
      </c>
      <c r="AJ293" s="37">
        <v>3</v>
      </c>
      <c r="AK293" s="37"/>
      <c r="AL293" s="37"/>
      <c r="AM293" s="37"/>
      <c r="AN293" s="37">
        <v>0</v>
      </c>
      <c r="AO293" s="37"/>
      <c r="AP293" s="37"/>
      <c r="AQ293" s="37"/>
      <c r="AR293" s="37">
        <v>0</v>
      </c>
      <c r="AS293" s="37"/>
      <c r="AT293" s="37">
        <v>55</v>
      </c>
    </row>
    <row r="294" spans="3:46" ht="20.100000000000001" customHeight="1" x14ac:dyDescent="0.2">
      <c r="D294" s="38" t="s">
        <v>230</v>
      </c>
      <c r="F294" s="39">
        <v>48</v>
      </c>
      <c r="G294" s="40"/>
      <c r="H294" s="40"/>
      <c r="I294" s="40"/>
      <c r="J294" s="39">
        <v>11</v>
      </c>
      <c r="K294" s="39">
        <v>2</v>
      </c>
      <c r="L294" s="39">
        <v>0</v>
      </c>
      <c r="M294" s="40"/>
      <c r="N294" s="39">
        <v>13</v>
      </c>
      <c r="O294" s="40"/>
      <c r="P294" s="40"/>
      <c r="Q294" s="40"/>
      <c r="R294" s="39">
        <v>9</v>
      </c>
      <c r="S294" s="39">
        <v>0</v>
      </c>
      <c r="T294" s="39">
        <v>0</v>
      </c>
      <c r="U294" s="39">
        <v>0</v>
      </c>
      <c r="V294" s="39">
        <v>0</v>
      </c>
      <c r="W294" s="39">
        <v>0</v>
      </c>
      <c r="X294" s="39">
        <v>0</v>
      </c>
      <c r="Y294" s="39">
        <v>3</v>
      </c>
      <c r="Z294" s="39">
        <v>0</v>
      </c>
      <c r="AA294" s="40"/>
      <c r="AB294" s="39">
        <v>12</v>
      </c>
      <c r="AC294" s="40"/>
      <c r="AD294" s="40"/>
      <c r="AE294" s="40"/>
      <c r="AF294" s="39">
        <v>6</v>
      </c>
      <c r="AG294" s="39">
        <v>1</v>
      </c>
      <c r="AH294" s="40"/>
      <c r="AI294" s="39">
        <v>7</v>
      </c>
      <c r="AJ294" s="39">
        <v>2</v>
      </c>
      <c r="AK294" s="40"/>
      <c r="AL294" s="40"/>
      <c r="AM294" s="40"/>
      <c r="AN294" s="39">
        <v>0</v>
      </c>
      <c r="AO294" s="40"/>
      <c r="AP294" s="40"/>
      <c r="AQ294" s="40"/>
      <c r="AR294" s="39">
        <v>0</v>
      </c>
      <c r="AS294" s="40"/>
      <c r="AT294" s="39">
        <v>51</v>
      </c>
    </row>
    <row r="295" spans="3:46" ht="20.100000000000001" customHeight="1" x14ac:dyDescent="0.2">
      <c r="D295" s="2" t="s">
        <v>223</v>
      </c>
      <c r="F295" s="37">
        <v>42</v>
      </c>
      <c r="G295" s="37"/>
      <c r="H295" s="37"/>
      <c r="I295" s="37"/>
      <c r="J295" s="37">
        <v>10</v>
      </c>
      <c r="K295" s="37">
        <v>2</v>
      </c>
      <c r="L295" s="37">
        <v>2</v>
      </c>
      <c r="M295" s="37"/>
      <c r="N295" s="37">
        <v>14</v>
      </c>
      <c r="O295" s="37"/>
      <c r="P295" s="37"/>
      <c r="Q295" s="37"/>
      <c r="R295" s="37">
        <v>29</v>
      </c>
      <c r="S295" s="37">
        <v>0</v>
      </c>
      <c r="T295" s="37">
        <v>0</v>
      </c>
      <c r="U295" s="37">
        <v>0</v>
      </c>
      <c r="V295" s="37">
        <v>0</v>
      </c>
      <c r="W295" s="37">
        <v>0</v>
      </c>
      <c r="X295" s="37">
        <v>0</v>
      </c>
      <c r="Y295" s="37">
        <v>4</v>
      </c>
      <c r="Z295" s="37">
        <v>0</v>
      </c>
      <c r="AA295" s="37"/>
      <c r="AB295" s="37">
        <v>33</v>
      </c>
      <c r="AC295" s="37"/>
      <c r="AD295" s="37"/>
      <c r="AE295" s="37"/>
      <c r="AF295" s="37">
        <v>5</v>
      </c>
      <c r="AG295" s="37">
        <v>4</v>
      </c>
      <c r="AH295" s="37"/>
      <c r="AI295" s="37">
        <v>7</v>
      </c>
      <c r="AJ295" s="37">
        <v>1</v>
      </c>
      <c r="AK295" s="37"/>
      <c r="AL295" s="37"/>
      <c r="AM295" s="37"/>
      <c r="AN295" s="37">
        <v>0</v>
      </c>
      <c r="AO295" s="37"/>
      <c r="AP295" s="37"/>
      <c r="AQ295" s="37"/>
      <c r="AR295" s="37">
        <v>0</v>
      </c>
      <c r="AS295" s="37"/>
      <c r="AT295" s="37">
        <v>22</v>
      </c>
    </row>
    <row r="296" spans="3:46" ht="20.100000000000001" customHeight="1" x14ac:dyDescent="0.2">
      <c r="D296" s="38" t="s">
        <v>224</v>
      </c>
      <c r="F296" s="39">
        <v>33</v>
      </c>
      <c r="G296" s="40"/>
      <c r="H296" s="40"/>
      <c r="I296" s="40"/>
      <c r="J296" s="39">
        <v>11</v>
      </c>
      <c r="K296" s="39">
        <v>1</v>
      </c>
      <c r="L296" s="39">
        <v>0</v>
      </c>
      <c r="M296" s="40"/>
      <c r="N296" s="39">
        <v>12</v>
      </c>
      <c r="O296" s="40"/>
      <c r="P296" s="40"/>
      <c r="Q296" s="40"/>
      <c r="R296" s="39">
        <v>13</v>
      </c>
      <c r="S296" s="39">
        <v>3</v>
      </c>
      <c r="T296" s="39">
        <v>0</v>
      </c>
      <c r="U296" s="39">
        <v>0</v>
      </c>
      <c r="V296" s="39">
        <v>1</v>
      </c>
      <c r="W296" s="39">
        <v>0</v>
      </c>
      <c r="X296" s="39">
        <v>0</v>
      </c>
      <c r="Y296" s="39">
        <v>1</v>
      </c>
      <c r="Z296" s="39">
        <v>0</v>
      </c>
      <c r="AA296" s="40"/>
      <c r="AB296" s="39">
        <v>18</v>
      </c>
      <c r="AC296" s="40"/>
      <c r="AD296" s="40"/>
      <c r="AE296" s="40"/>
      <c r="AF296" s="39">
        <v>5</v>
      </c>
      <c r="AG296" s="39">
        <v>3</v>
      </c>
      <c r="AH296" s="40"/>
      <c r="AI296" s="39">
        <v>5</v>
      </c>
      <c r="AJ296" s="39">
        <v>2</v>
      </c>
      <c r="AK296" s="40"/>
      <c r="AL296" s="40"/>
      <c r="AM296" s="40"/>
      <c r="AN296" s="39">
        <v>0</v>
      </c>
      <c r="AO296" s="40"/>
      <c r="AP296" s="40"/>
      <c r="AQ296" s="40"/>
      <c r="AR296" s="39">
        <v>0</v>
      </c>
      <c r="AS296" s="40"/>
      <c r="AT296" s="39">
        <v>26</v>
      </c>
    </row>
    <row r="297" spans="3:46" ht="20.100000000000001" customHeight="1" x14ac:dyDescent="0.2">
      <c r="D297" s="2" t="s">
        <v>371</v>
      </c>
      <c r="F297" s="37">
        <v>75</v>
      </c>
      <c r="G297" s="37"/>
      <c r="H297" s="37"/>
      <c r="I297" s="37"/>
      <c r="J297" s="37">
        <v>10</v>
      </c>
      <c r="K297" s="37">
        <v>2</v>
      </c>
      <c r="L297" s="37">
        <v>1</v>
      </c>
      <c r="M297" s="37"/>
      <c r="N297" s="37">
        <v>13</v>
      </c>
      <c r="O297" s="37"/>
      <c r="P297" s="37"/>
      <c r="Q297" s="37"/>
      <c r="R297" s="37">
        <v>10</v>
      </c>
      <c r="S297" s="37">
        <v>0</v>
      </c>
      <c r="T297" s="37">
        <v>0</v>
      </c>
      <c r="U297" s="37">
        <v>0</v>
      </c>
      <c r="V297" s="37">
        <v>1</v>
      </c>
      <c r="W297" s="37">
        <v>0</v>
      </c>
      <c r="X297" s="37">
        <v>0</v>
      </c>
      <c r="Y297" s="37">
        <v>1</v>
      </c>
      <c r="Z297" s="37">
        <v>0</v>
      </c>
      <c r="AA297" s="37"/>
      <c r="AB297" s="37">
        <v>12</v>
      </c>
      <c r="AC297" s="37"/>
      <c r="AD297" s="37"/>
      <c r="AE297" s="37"/>
      <c r="AF297" s="37">
        <v>7</v>
      </c>
      <c r="AG297" s="37">
        <v>2</v>
      </c>
      <c r="AH297" s="37"/>
      <c r="AI297" s="37">
        <v>10</v>
      </c>
      <c r="AJ297" s="37">
        <v>0</v>
      </c>
      <c r="AK297" s="37"/>
      <c r="AL297" s="37"/>
      <c r="AM297" s="37"/>
      <c r="AN297" s="37">
        <v>0</v>
      </c>
      <c r="AO297" s="37"/>
      <c r="AP297" s="37"/>
      <c r="AQ297" s="37"/>
      <c r="AR297" s="37">
        <v>0</v>
      </c>
      <c r="AS297" s="37"/>
      <c r="AT297" s="37">
        <v>77</v>
      </c>
    </row>
    <row r="298" spans="3:46" ht="20.100000000000001" customHeight="1" x14ac:dyDescent="0.2">
      <c r="D298" s="38" t="s">
        <v>226</v>
      </c>
      <c r="F298" s="39">
        <v>68</v>
      </c>
      <c r="G298" s="40"/>
      <c r="H298" s="40"/>
      <c r="I298" s="40"/>
      <c r="J298" s="39">
        <v>12</v>
      </c>
      <c r="K298" s="39">
        <v>1</v>
      </c>
      <c r="L298" s="39">
        <v>2</v>
      </c>
      <c r="M298" s="40"/>
      <c r="N298" s="39">
        <v>15</v>
      </c>
      <c r="O298" s="40"/>
      <c r="P298" s="40"/>
      <c r="Q298" s="40"/>
      <c r="R298" s="39">
        <v>29</v>
      </c>
      <c r="S298" s="39">
        <v>0</v>
      </c>
      <c r="T298" s="39">
        <v>0</v>
      </c>
      <c r="U298" s="39">
        <v>0</v>
      </c>
      <c r="V298" s="39">
        <v>1</v>
      </c>
      <c r="W298" s="39">
        <v>0</v>
      </c>
      <c r="X298" s="39">
        <v>0</v>
      </c>
      <c r="Y298" s="39">
        <v>6</v>
      </c>
      <c r="Z298" s="39">
        <v>1</v>
      </c>
      <c r="AA298" s="40"/>
      <c r="AB298" s="39">
        <v>37</v>
      </c>
      <c r="AC298" s="40"/>
      <c r="AD298" s="40"/>
      <c r="AE298" s="40"/>
      <c r="AF298" s="39">
        <v>9</v>
      </c>
      <c r="AG298" s="39">
        <v>2</v>
      </c>
      <c r="AH298" s="40"/>
      <c r="AI298" s="39">
        <v>3</v>
      </c>
      <c r="AJ298" s="39">
        <v>0</v>
      </c>
      <c r="AK298" s="40"/>
      <c r="AL298" s="40"/>
      <c r="AM298" s="40"/>
      <c r="AN298" s="39">
        <v>0</v>
      </c>
      <c r="AO298" s="40"/>
      <c r="AP298" s="40"/>
      <c r="AQ298" s="40"/>
      <c r="AR298" s="39">
        <v>0</v>
      </c>
      <c r="AS298" s="40"/>
      <c r="AT298" s="39">
        <v>38</v>
      </c>
    </row>
    <row r="299" spans="3:46" ht="20.100000000000001" customHeight="1" x14ac:dyDescent="0.2">
      <c r="D299" s="2" t="s">
        <v>231</v>
      </c>
      <c r="F299" s="37">
        <v>54</v>
      </c>
      <c r="G299" s="37"/>
      <c r="H299" s="37"/>
      <c r="I299" s="37"/>
      <c r="J299" s="37">
        <v>13</v>
      </c>
      <c r="K299" s="37">
        <v>6</v>
      </c>
      <c r="L299" s="37">
        <v>3</v>
      </c>
      <c r="M299" s="37"/>
      <c r="N299" s="37">
        <v>22</v>
      </c>
      <c r="O299" s="37"/>
      <c r="P299" s="37"/>
      <c r="Q299" s="37"/>
      <c r="R299" s="37">
        <v>26</v>
      </c>
      <c r="S299" s="37">
        <v>4</v>
      </c>
      <c r="T299" s="37">
        <v>0</v>
      </c>
      <c r="U299" s="37">
        <v>0</v>
      </c>
      <c r="V299" s="37">
        <v>1</v>
      </c>
      <c r="W299" s="37">
        <v>0</v>
      </c>
      <c r="X299" s="37">
        <v>0</v>
      </c>
      <c r="Y299" s="37">
        <v>6</v>
      </c>
      <c r="Z299" s="37">
        <v>0</v>
      </c>
      <c r="AA299" s="37"/>
      <c r="AB299" s="37">
        <v>37</v>
      </c>
      <c r="AC299" s="37"/>
      <c r="AD299" s="37"/>
      <c r="AE299" s="37"/>
      <c r="AF299" s="37">
        <v>10</v>
      </c>
      <c r="AG299" s="37">
        <v>9</v>
      </c>
      <c r="AH299" s="37"/>
      <c r="AI299" s="37">
        <v>9</v>
      </c>
      <c r="AJ299" s="37">
        <v>3</v>
      </c>
      <c r="AK299" s="37"/>
      <c r="AL299" s="37"/>
      <c r="AM299" s="37"/>
      <c r="AN299" s="37">
        <v>0</v>
      </c>
      <c r="AO299" s="37"/>
      <c r="AP299" s="37"/>
      <c r="AQ299" s="37"/>
      <c r="AR299" s="37">
        <v>0</v>
      </c>
      <c r="AS299" s="37"/>
      <c r="AT299" s="37">
        <v>32</v>
      </c>
    </row>
    <row r="300" spans="3:46" ht="20.100000000000001" customHeight="1" x14ac:dyDescent="0.2">
      <c r="D300" s="38" t="s">
        <v>232</v>
      </c>
      <c r="F300" s="39">
        <v>38</v>
      </c>
      <c r="G300" s="40"/>
      <c r="H300" s="40"/>
      <c r="I300" s="40"/>
      <c r="J300" s="39">
        <v>11</v>
      </c>
      <c r="K300" s="39">
        <v>3</v>
      </c>
      <c r="L300" s="39">
        <v>5</v>
      </c>
      <c r="M300" s="40"/>
      <c r="N300" s="39">
        <v>19</v>
      </c>
      <c r="O300" s="40"/>
      <c r="P300" s="40"/>
      <c r="Q300" s="40"/>
      <c r="R300" s="39">
        <v>23</v>
      </c>
      <c r="S300" s="39">
        <v>1</v>
      </c>
      <c r="T300" s="39">
        <v>0</v>
      </c>
      <c r="U300" s="39">
        <v>0</v>
      </c>
      <c r="V300" s="39">
        <v>0</v>
      </c>
      <c r="W300" s="39">
        <v>0</v>
      </c>
      <c r="X300" s="39">
        <v>0</v>
      </c>
      <c r="Y300" s="39">
        <v>4</v>
      </c>
      <c r="Z300" s="39">
        <v>1</v>
      </c>
      <c r="AA300" s="40"/>
      <c r="AB300" s="39">
        <v>29</v>
      </c>
      <c r="AC300" s="40"/>
      <c r="AD300" s="40"/>
      <c r="AE300" s="40"/>
      <c r="AF300" s="39">
        <v>7</v>
      </c>
      <c r="AG300" s="39">
        <v>4</v>
      </c>
      <c r="AH300" s="40"/>
      <c r="AI300" s="39">
        <v>7</v>
      </c>
      <c r="AJ300" s="39">
        <v>1</v>
      </c>
      <c r="AK300" s="40"/>
      <c r="AL300" s="40"/>
      <c r="AM300" s="40"/>
      <c r="AN300" s="39">
        <v>0</v>
      </c>
      <c r="AO300" s="40"/>
      <c r="AP300" s="40"/>
      <c r="AQ300" s="40"/>
      <c r="AR300" s="39">
        <v>0</v>
      </c>
      <c r="AS300" s="40"/>
      <c r="AT300" s="39">
        <v>25</v>
      </c>
    </row>
    <row r="301" spans="3:46" ht="20.100000000000001" customHeight="1" x14ac:dyDescent="0.2">
      <c r="D301" s="2" t="s">
        <v>233</v>
      </c>
      <c r="F301" s="37">
        <v>23</v>
      </c>
      <c r="G301" s="37"/>
      <c r="H301" s="37"/>
      <c r="I301" s="37"/>
      <c r="J301" s="37">
        <v>14</v>
      </c>
      <c r="K301" s="37">
        <v>4</v>
      </c>
      <c r="L301" s="37">
        <v>0</v>
      </c>
      <c r="M301" s="37"/>
      <c r="N301" s="37">
        <v>18</v>
      </c>
      <c r="O301" s="37"/>
      <c r="P301" s="37"/>
      <c r="Q301" s="37"/>
      <c r="R301" s="37">
        <v>17</v>
      </c>
      <c r="S301" s="37">
        <v>0</v>
      </c>
      <c r="T301" s="37">
        <v>0</v>
      </c>
      <c r="U301" s="37">
        <v>0</v>
      </c>
      <c r="V301" s="37">
        <v>0</v>
      </c>
      <c r="W301" s="37">
        <v>0</v>
      </c>
      <c r="X301" s="37">
        <v>0</v>
      </c>
      <c r="Y301" s="37">
        <v>3</v>
      </c>
      <c r="Z301" s="37">
        <v>1</v>
      </c>
      <c r="AA301" s="37"/>
      <c r="AB301" s="37">
        <v>21</v>
      </c>
      <c r="AC301" s="37"/>
      <c r="AD301" s="37"/>
      <c r="AE301" s="37"/>
      <c r="AF301" s="37">
        <v>9</v>
      </c>
      <c r="AG301" s="37">
        <v>2</v>
      </c>
      <c r="AH301" s="37"/>
      <c r="AI301" s="37">
        <v>11</v>
      </c>
      <c r="AJ301" s="37">
        <v>1</v>
      </c>
      <c r="AK301" s="37"/>
      <c r="AL301" s="37"/>
      <c r="AM301" s="37"/>
      <c r="AN301" s="37">
        <v>0</v>
      </c>
      <c r="AO301" s="37"/>
      <c r="AP301" s="37"/>
      <c r="AQ301" s="37"/>
      <c r="AR301" s="37">
        <v>0</v>
      </c>
      <c r="AS301" s="37"/>
      <c r="AT301" s="37">
        <v>21</v>
      </c>
    </row>
    <row r="302" spans="3:46" ht="20.100000000000001" customHeight="1" x14ac:dyDescent="0.2">
      <c r="D302" s="38" t="s">
        <v>234</v>
      </c>
      <c r="F302" s="39">
        <v>46</v>
      </c>
      <c r="G302" s="40"/>
      <c r="H302" s="40"/>
      <c r="I302" s="40"/>
      <c r="J302" s="39">
        <v>9</v>
      </c>
      <c r="K302" s="39">
        <v>0</v>
      </c>
      <c r="L302" s="39">
        <v>1</v>
      </c>
      <c r="M302" s="40"/>
      <c r="N302" s="39">
        <v>10</v>
      </c>
      <c r="O302" s="40"/>
      <c r="P302" s="40"/>
      <c r="Q302" s="40"/>
      <c r="R302" s="39">
        <v>21</v>
      </c>
      <c r="S302" s="39">
        <v>1</v>
      </c>
      <c r="T302" s="39">
        <v>0</v>
      </c>
      <c r="U302" s="39">
        <v>0</v>
      </c>
      <c r="V302" s="39">
        <v>0</v>
      </c>
      <c r="W302" s="39">
        <v>0</v>
      </c>
      <c r="X302" s="39">
        <v>0</v>
      </c>
      <c r="Y302" s="39">
        <v>4</v>
      </c>
      <c r="Z302" s="39">
        <v>0</v>
      </c>
      <c r="AA302" s="40"/>
      <c r="AB302" s="39">
        <v>26</v>
      </c>
      <c r="AC302" s="40"/>
      <c r="AD302" s="40"/>
      <c r="AE302" s="40"/>
      <c r="AF302" s="39">
        <v>4</v>
      </c>
      <c r="AG302" s="39">
        <v>3</v>
      </c>
      <c r="AH302" s="40"/>
      <c r="AI302" s="39">
        <v>4</v>
      </c>
      <c r="AJ302" s="39">
        <v>2</v>
      </c>
      <c r="AK302" s="40"/>
      <c r="AL302" s="40"/>
      <c r="AM302" s="40"/>
      <c r="AN302" s="39">
        <v>0</v>
      </c>
      <c r="AO302" s="40"/>
      <c r="AP302" s="40"/>
      <c r="AQ302" s="40"/>
      <c r="AR302" s="39">
        <v>0</v>
      </c>
      <c r="AS302" s="40"/>
      <c r="AT302" s="39">
        <v>29</v>
      </c>
    </row>
    <row r="303" spans="3:46" ht="20.100000000000001" customHeight="1" x14ac:dyDescent="0.2">
      <c r="D303" s="2" t="s">
        <v>235</v>
      </c>
      <c r="F303" s="37">
        <v>41</v>
      </c>
      <c r="G303" s="37"/>
      <c r="H303" s="37"/>
      <c r="I303" s="37"/>
      <c r="J303" s="37">
        <v>0</v>
      </c>
      <c r="K303" s="37">
        <v>0</v>
      </c>
      <c r="L303" s="37">
        <v>1</v>
      </c>
      <c r="M303" s="37"/>
      <c r="N303" s="37">
        <v>1</v>
      </c>
      <c r="O303" s="37"/>
      <c r="P303" s="37"/>
      <c r="Q303" s="37"/>
      <c r="R303" s="37">
        <v>1</v>
      </c>
      <c r="S303" s="37">
        <v>0</v>
      </c>
      <c r="T303" s="37">
        <v>0</v>
      </c>
      <c r="U303" s="37">
        <v>0</v>
      </c>
      <c r="V303" s="37">
        <v>0</v>
      </c>
      <c r="W303" s="37">
        <v>0</v>
      </c>
      <c r="X303" s="37">
        <v>0</v>
      </c>
      <c r="Y303" s="37">
        <v>0</v>
      </c>
      <c r="Z303" s="37">
        <v>0</v>
      </c>
      <c r="AA303" s="37"/>
      <c r="AB303" s="37">
        <v>1</v>
      </c>
      <c r="AC303" s="37"/>
      <c r="AD303" s="37"/>
      <c r="AE303" s="37"/>
      <c r="AF303" s="37">
        <v>0</v>
      </c>
      <c r="AG303" s="37">
        <v>0</v>
      </c>
      <c r="AH303" s="37"/>
      <c r="AI303" s="37">
        <v>0</v>
      </c>
      <c r="AJ303" s="37">
        <v>1</v>
      </c>
      <c r="AK303" s="37"/>
      <c r="AL303" s="37"/>
      <c r="AM303" s="37"/>
      <c r="AN303" s="37">
        <v>0</v>
      </c>
      <c r="AO303" s="37"/>
      <c r="AP303" s="37"/>
      <c r="AQ303" s="37"/>
      <c r="AR303" s="37">
        <v>0</v>
      </c>
      <c r="AS303" s="37"/>
      <c r="AT303" s="37">
        <v>42</v>
      </c>
    </row>
    <row r="304" spans="3:46"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spans="1:46" s="1" customFormat="1" ht="20.100000000000001" customHeight="1" x14ac:dyDescent="0.2">
      <c r="A305" s="3"/>
      <c r="B305" s="6"/>
      <c r="C305" s="42" t="s">
        <v>180</v>
      </c>
      <c r="D305" s="42"/>
      <c r="E305" s="5"/>
      <c r="F305" s="44">
        <v>539</v>
      </c>
      <c r="G305" s="45"/>
      <c r="H305" s="45"/>
      <c r="I305" s="45"/>
      <c r="J305" s="44">
        <v>110</v>
      </c>
      <c r="K305" s="44">
        <v>22</v>
      </c>
      <c r="L305" s="44">
        <v>16</v>
      </c>
      <c r="M305" s="45"/>
      <c r="N305" s="44">
        <v>148</v>
      </c>
      <c r="O305" s="45"/>
      <c r="P305" s="45"/>
      <c r="Q305" s="45"/>
      <c r="R305" s="44">
        <v>200</v>
      </c>
      <c r="S305" s="44">
        <v>10</v>
      </c>
      <c r="T305" s="44">
        <v>0</v>
      </c>
      <c r="U305" s="44">
        <v>0</v>
      </c>
      <c r="V305" s="44">
        <v>4</v>
      </c>
      <c r="W305" s="44">
        <v>0</v>
      </c>
      <c r="X305" s="44">
        <v>2</v>
      </c>
      <c r="Y305" s="44">
        <v>36</v>
      </c>
      <c r="Z305" s="44">
        <v>4</v>
      </c>
      <c r="AA305" s="45"/>
      <c r="AB305" s="44">
        <v>256</v>
      </c>
      <c r="AC305" s="45"/>
      <c r="AD305" s="45"/>
      <c r="AE305" s="45"/>
      <c r="AF305" s="44">
        <v>64</v>
      </c>
      <c r="AG305" s="44">
        <v>33</v>
      </c>
      <c r="AH305" s="45"/>
      <c r="AI305" s="44">
        <v>68</v>
      </c>
      <c r="AJ305" s="44">
        <v>16</v>
      </c>
      <c r="AK305" s="45"/>
      <c r="AL305" s="45"/>
      <c r="AM305" s="45"/>
      <c r="AN305" s="44">
        <v>0</v>
      </c>
      <c r="AO305" s="45"/>
      <c r="AP305" s="45"/>
      <c r="AQ305" s="45"/>
      <c r="AR305" s="44">
        <v>0</v>
      </c>
      <c r="AS305" s="45"/>
      <c r="AT305" s="44">
        <v>418</v>
      </c>
    </row>
    <row r="306" spans="1:46"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row>
    <row r="307" spans="1:46"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row>
    <row r="308" spans="1:46" ht="20.100000000000001" customHeight="1" x14ac:dyDescent="0.2">
      <c r="D308" s="2" t="s">
        <v>237</v>
      </c>
      <c r="F308" s="37">
        <v>0</v>
      </c>
      <c r="G308" s="37"/>
      <c r="H308" s="37"/>
      <c r="I308" s="37"/>
      <c r="J308" s="37">
        <v>0</v>
      </c>
      <c r="K308" s="37">
        <v>0</v>
      </c>
      <c r="L308" s="37">
        <v>0</v>
      </c>
      <c r="M308" s="37"/>
      <c r="N308" s="37">
        <v>0</v>
      </c>
      <c r="O308" s="37"/>
      <c r="P308" s="37"/>
      <c r="Q308" s="37"/>
      <c r="R308" s="37">
        <v>0</v>
      </c>
      <c r="S308" s="37">
        <v>0</v>
      </c>
      <c r="T308" s="37">
        <v>0</v>
      </c>
      <c r="U308" s="37">
        <v>0</v>
      </c>
      <c r="V308" s="37">
        <v>0</v>
      </c>
      <c r="W308" s="37">
        <v>0</v>
      </c>
      <c r="X308" s="37">
        <v>0</v>
      </c>
      <c r="Y308" s="37">
        <v>0</v>
      </c>
      <c r="Z308" s="37">
        <v>0</v>
      </c>
      <c r="AA308" s="37"/>
      <c r="AB308" s="37">
        <v>0</v>
      </c>
      <c r="AC308" s="37"/>
      <c r="AD308" s="37"/>
      <c r="AE308" s="37"/>
      <c r="AF308" s="37">
        <v>0</v>
      </c>
      <c r="AG308" s="37">
        <v>0</v>
      </c>
      <c r="AH308" s="37"/>
      <c r="AI308" s="37">
        <v>0</v>
      </c>
      <c r="AJ308" s="37">
        <v>0</v>
      </c>
      <c r="AK308" s="37"/>
      <c r="AL308" s="37"/>
      <c r="AM308" s="37"/>
      <c r="AN308" s="37">
        <v>0</v>
      </c>
      <c r="AO308" s="37"/>
      <c r="AP308" s="37"/>
      <c r="AQ308" s="37"/>
      <c r="AR308" s="37">
        <v>0</v>
      </c>
      <c r="AS308" s="37"/>
      <c r="AT308" s="37">
        <v>0</v>
      </c>
    </row>
    <row r="309" spans="1:46" ht="20.100000000000001" customHeight="1" x14ac:dyDescent="0.2">
      <c r="D309" s="38" t="s">
        <v>238</v>
      </c>
      <c r="F309" s="39">
        <v>0</v>
      </c>
      <c r="G309" s="40"/>
      <c r="H309" s="40"/>
      <c r="I309" s="40"/>
      <c r="J309" s="39">
        <v>0</v>
      </c>
      <c r="K309" s="39">
        <v>0</v>
      </c>
      <c r="L309" s="39">
        <v>0</v>
      </c>
      <c r="M309" s="40"/>
      <c r="N309" s="39">
        <v>0</v>
      </c>
      <c r="O309" s="40"/>
      <c r="P309" s="40"/>
      <c r="Q309" s="40"/>
      <c r="R309" s="39">
        <v>0</v>
      </c>
      <c r="S309" s="39">
        <v>0</v>
      </c>
      <c r="T309" s="39">
        <v>0</v>
      </c>
      <c r="U309" s="39">
        <v>0</v>
      </c>
      <c r="V309" s="39">
        <v>0</v>
      </c>
      <c r="W309" s="39">
        <v>0</v>
      </c>
      <c r="X309" s="39">
        <v>0</v>
      </c>
      <c r="Y309" s="39">
        <v>0</v>
      </c>
      <c r="Z309" s="39">
        <v>0</v>
      </c>
      <c r="AA309" s="40"/>
      <c r="AB309" s="39">
        <v>0</v>
      </c>
      <c r="AC309" s="40"/>
      <c r="AD309" s="40"/>
      <c r="AE309" s="40"/>
      <c r="AF309" s="39">
        <v>0</v>
      </c>
      <c r="AG309" s="39">
        <v>0</v>
      </c>
      <c r="AH309" s="40"/>
      <c r="AI309" s="39">
        <v>0</v>
      </c>
      <c r="AJ309" s="39">
        <v>0</v>
      </c>
      <c r="AK309" s="40"/>
      <c r="AL309" s="40"/>
      <c r="AM309" s="40"/>
      <c r="AN309" s="39">
        <v>0</v>
      </c>
      <c r="AO309" s="40"/>
      <c r="AP309" s="40"/>
      <c r="AQ309" s="40"/>
      <c r="AR309" s="39">
        <v>0</v>
      </c>
      <c r="AS309" s="40"/>
      <c r="AT309" s="39">
        <v>0</v>
      </c>
    </row>
    <row r="310" spans="1:46" ht="20.100000000000001" customHeight="1" x14ac:dyDescent="0.2">
      <c r="D310" s="2" t="s">
        <v>239</v>
      </c>
      <c r="F310" s="37">
        <v>0</v>
      </c>
      <c r="G310" s="37"/>
      <c r="H310" s="37"/>
      <c r="I310" s="37"/>
      <c r="J310" s="37">
        <v>0</v>
      </c>
      <c r="K310" s="37">
        <v>0</v>
      </c>
      <c r="L310" s="37">
        <v>0</v>
      </c>
      <c r="M310" s="37"/>
      <c r="N310" s="37">
        <v>0</v>
      </c>
      <c r="O310" s="37"/>
      <c r="P310" s="37"/>
      <c r="Q310" s="37"/>
      <c r="R310" s="37">
        <v>0</v>
      </c>
      <c r="S310" s="37">
        <v>0</v>
      </c>
      <c r="T310" s="37">
        <v>0</v>
      </c>
      <c r="U310" s="37">
        <v>0</v>
      </c>
      <c r="V310" s="37">
        <v>0</v>
      </c>
      <c r="W310" s="37">
        <v>0</v>
      </c>
      <c r="X310" s="37">
        <v>0</v>
      </c>
      <c r="Y310" s="37">
        <v>0</v>
      </c>
      <c r="Z310" s="37">
        <v>0</v>
      </c>
      <c r="AA310" s="37"/>
      <c r="AB310" s="37">
        <v>0</v>
      </c>
      <c r="AC310" s="37"/>
      <c r="AD310" s="37"/>
      <c r="AE310" s="37"/>
      <c r="AF310" s="37">
        <v>0</v>
      </c>
      <c r="AG310" s="37">
        <v>0</v>
      </c>
      <c r="AH310" s="37"/>
      <c r="AI310" s="37">
        <v>0</v>
      </c>
      <c r="AJ310" s="37">
        <v>0</v>
      </c>
      <c r="AK310" s="37"/>
      <c r="AL310" s="37"/>
      <c r="AM310" s="37"/>
      <c r="AN310" s="37">
        <v>0</v>
      </c>
      <c r="AO310" s="37"/>
      <c r="AP310" s="37"/>
      <c r="AQ310" s="37"/>
      <c r="AR310" s="37">
        <v>0</v>
      </c>
      <c r="AS310" s="37"/>
      <c r="AT310" s="37">
        <v>0</v>
      </c>
    </row>
    <row r="311" spans="1:46" ht="20.100000000000001" customHeight="1" x14ac:dyDescent="0.2">
      <c r="D311" s="38" t="s">
        <v>240</v>
      </c>
      <c r="F311" s="39">
        <v>0</v>
      </c>
      <c r="G311" s="40"/>
      <c r="H311" s="40"/>
      <c r="I311" s="40"/>
      <c r="J311" s="39">
        <v>0</v>
      </c>
      <c r="K311" s="39">
        <v>0</v>
      </c>
      <c r="L311" s="39">
        <v>0</v>
      </c>
      <c r="M311" s="40"/>
      <c r="N311" s="39">
        <v>0</v>
      </c>
      <c r="O311" s="40"/>
      <c r="P311" s="40"/>
      <c r="Q311" s="40"/>
      <c r="R311" s="39">
        <v>0</v>
      </c>
      <c r="S311" s="39">
        <v>0</v>
      </c>
      <c r="T311" s="39">
        <v>0</v>
      </c>
      <c r="U311" s="39">
        <v>0</v>
      </c>
      <c r="V311" s="39">
        <v>0</v>
      </c>
      <c r="W311" s="39">
        <v>0</v>
      </c>
      <c r="X311" s="39">
        <v>0</v>
      </c>
      <c r="Y311" s="39">
        <v>0</v>
      </c>
      <c r="Z311" s="39">
        <v>0</v>
      </c>
      <c r="AA311" s="40"/>
      <c r="AB311" s="39">
        <v>0</v>
      </c>
      <c r="AC311" s="40"/>
      <c r="AD311" s="40"/>
      <c r="AE311" s="40"/>
      <c r="AF311" s="39">
        <v>0</v>
      </c>
      <c r="AG311" s="39">
        <v>0</v>
      </c>
      <c r="AH311" s="40"/>
      <c r="AI311" s="39">
        <v>0</v>
      </c>
      <c r="AJ311" s="39">
        <v>0</v>
      </c>
      <c r="AK311" s="40"/>
      <c r="AL311" s="40"/>
      <c r="AM311" s="40"/>
      <c r="AN311" s="39">
        <v>0</v>
      </c>
      <c r="AO311" s="40"/>
      <c r="AP311" s="40"/>
      <c r="AQ311" s="40"/>
      <c r="AR311" s="39">
        <v>0</v>
      </c>
      <c r="AS311" s="40"/>
      <c r="AT311" s="39">
        <v>0</v>
      </c>
    </row>
    <row r="312" spans="1:46"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row>
    <row r="313" spans="1:46" s="1" customFormat="1" ht="20.100000000000001" customHeight="1" x14ac:dyDescent="0.2">
      <c r="A313" s="3"/>
      <c r="B313" s="6"/>
      <c r="C313" s="42" t="s">
        <v>241</v>
      </c>
      <c r="D313" s="42"/>
      <c r="E313" s="5"/>
      <c r="F313" s="44">
        <v>0</v>
      </c>
      <c r="G313" s="45"/>
      <c r="H313" s="45"/>
      <c r="I313" s="45"/>
      <c r="J313" s="44">
        <v>0</v>
      </c>
      <c r="K313" s="44">
        <v>0</v>
      </c>
      <c r="L313" s="44">
        <v>0</v>
      </c>
      <c r="M313" s="45"/>
      <c r="N313" s="44">
        <v>0</v>
      </c>
      <c r="O313" s="45"/>
      <c r="P313" s="45"/>
      <c r="Q313" s="45"/>
      <c r="R313" s="44">
        <v>0</v>
      </c>
      <c r="S313" s="44">
        <v>0</v>
      </c>
      <c r="T313" s="44">
        <v>0</v>
      </c>
      <c r="U313" s="44">
        <v>0</v>
      </c>
      <c r="V313" s="44">
        <v>0</v>
      </c>
      <c r="W313" s="44">
        <v>0</v>
      </c>
      <c r="X313" s="44">
        <v>0</v>
      </c>
      <c r="Y313" s="44">
        <v>0</v>
      </c>
      <c r="Z313" s="44">
        <v>0</v>
      </c>
      <c r="AA313" s="45"/>
      <c r="AB313" s="44">
        <v>0</v>
      </c>
      <c r="AC313" s="45"/>
      <c r="AD313" s="45"/>
      <c r="AE313" s="45"/>
      <c r="AF313" s="44">
        <v>0</v>
      </c>
      <c r="AG313" s="44">
        <v>0</v>
      </c>
      <c r="AH313" s="45"/>
      <c r="AI313" s="44">
        <v>0</v>
      </c>
      <c r="AJ313" s="44">
        <v>0</v>
      </c>
      <c r="AK313" s="45"/>
      <c r="AL313" s="45"/>
      <c r="AM313" s="45"/>
      <c r="AN313" s="44">
        <v>0</v>
      </c>
      <c r="AO313" s="45"/>
      <c r="AP313" s="45"/>
      <c r="AQ313" s="45"/>
      <c r="AR313" s="44">
        <v>0</v>
      </c>
      <c r="AS313" s="45"/>
      <c r="AT313" s="44">
        <v>0</v>
      </c>
    </row>
    <row r="314" spans="1:46"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row>
    <row r="315" spans="1:46" s="1" customFormat="1" ht="20.100000000000001" customHeight="1" x14ac:dyDescent="0.25">
      <c r="A315" s="3"/>
      <c r="B315" s="49" t="s">
        <v>242</v>
      </c>
      <c r="C315" s="50"/>
      <c r="D315" s="50"/>
      <c r="E315" s="5"/>
      <c r="F315" s="51">
        <v>539</v>
      </c>
      <c r="G315" s="52"/>
      <c r="H315" s="52"/>
      <c r="I315" s="52"/>
      <c r="J315" s="51">
        <v>226</v>
      </c>
      <c r="K315" s="51">
        <v>34</v>
      </c>
      <c r="L315" s="51">
        <v>28</v>
      </c>
      <c r="M315" s="52"/>
      <c r="N315" s="51">
        <v>288</v>
      </c>
      <c r="O315" s="52"/>
      <c r="P315" s="52"/>
      <c r="Q315" s="52"/>
      <c r="R315" s="51">
        <v>247</v>
      </c>
      <c r="S315" s="51">
        <v>16</v>
      </c>
      <c r="T315" s="51">
        <v>0</v>
      </c>
      <c r="U315" s="51">
        <v>0</v>
      </c>
      <c r="V315" s="51">
        <v>36</v>
      </c>
      <c r="W315" s="51">
        <v>1</v>
      </c>
      <c r="X315" s="51">
        <v>4</v>
      </c>
      <c r="Y315" s="51">
        <v>75</v>
      </c>
      <c r="Z315" s="51">
        <v>14</v>
      </c>
      <c r="AA315" s="52"/>
      <c r="AB315" s="51">
        <v>393</v>
      </c>
      <c r="AC315" s="52"/>
      <c r="AD315" s="52"/>
      <c r="AE315" s="52"/>
      <c r="AF315" s="51">
        <v>123</v>
      </c>
      <c r="AG315" s="51">
        <v>41</v>
      </c>
      <c r="AH315" s="52"/>
      <c r="AI315" s="51">
        <v>102</v>
      </c>
      <c r="AJ315" s="51">
        <v>16</v>
      </c>
      <c r="AK315" s="52"/>
      <c r="AL315" s="52"/>
      <c r="AM315" s="52"/>
      <c r="AN315" s="51">
        <v>307</v>
      </c>
      <c r="AO315" s="52"/>
      <c r="AP315" s="52"/>
      <c r="AQ315" s="52"/>
      <c r="AR315" s="51">
        <v>337</v>
      </c>
      <c r="AS315" s="52"/>
      <c r="AT315" s="51">
        <v>418</v>
      </c>
    </row>
    <row r="316" spans="1:46"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spans="1:46"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spans="1:46"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spans="1:46" ht="20.100000000000001" customHeight="1" x14ac:dyDescent="0.2">
      <c r="D319" s="2" t="s">
        <v>124</v>
      </c>
      <c r="F319" s="37">
        <v>37</v>
      </c>
      <c r="G319" s="37"/>
      <c r="H319" s="37"/>
      <c r="I319" s="37"/>
      <c r="J319" s="37">
        <v>0</v>
      </c>
      <c r="K319" s="37">
        <v>0</v>
      </c>
      <c r="L319" s="37">
        <v>1</v>
      </c>
      <c r="M319" s="37"/>
      <c r="N319" s="37">
        <v>1</v>
      </c>
      <c r="O319" s="37"/>
      <c r="P319" s="37"/>
      <c r="Q319" s="37"/>
      <c r="R319" s="37">
        <v>11</v>
      </c>
      <c r="S319" s="37">
        <v>5</v>
      </c>
      <c r="T319" s="37">
        <v>0</v>
      </c>
      <c r="U319" s="37">
        <v>0</v>
      </c>
      <c r="V319" s="37">
        <v>0</v>
      </c>
      <c r="W319" s="37">
        <v>0</v>
      </c>
      <c r="X319" s="37">
        <v>0</v>
      </c>
      <c r="Y319" s="37">
        <v>0</v>
      </c>
      <c r="Z319" s="37">
        <v>0</v>
      </c>
      <c r="AA319" s="37"/>
      <c r="AB319" s="37">
        <v>16</v>
      </c>
      <c r="AC319" s="37"/>
      <c r="AD319" s="37"/>
      <c r="AE319" s="37"/>
      <c r="AF319" s="37">
        <v>0</v>
      </c>
      <c r="AG319" s="37">
        <v>0</v>
      </c>
      <c r="AH319" s="37"/>
      <c r="AI319" s="37">
        <v>0</v>
      </c>
      <c r="AJ319" s="37">
        <v>2</v>
      </c>
      <c r="AK319" s="37"/>
      <c r="AL319" s="37"/>
      <c r="AM319" s="37"/>
      <c r="AN319" s="37">
        <v>24</v>
      </c>
      <c r="AO319" s="37"/>
      <c r="AP319" s="37"/>
      <c r="AQ319" s="37"/>
      <c r="AR319" s="37">
        <v>0</v>
      </c>
      <c r="AS319" s="37"/>
      <c r="AT319" s="37">
        <v>0</v>
      </c>
    </row>
    <row r="320" spans="1:46" ht="20.100000000000001" customHeight="1" x14ac:dyDescent="0.2">
      <c r="D320" s="38" t="s">
        <v>173</v>
      </c>
      <c r="F320" s="39">
        <v>69</v>
      </c>
      <c r="G320" s="40"/>
      <c r="H320" s="40"/>
      <c r="I320" s="40"/>
      <c r="J320" s="39">
        <v>0</v>
      </c>
      <c r="K320" s="39">
        <v>1</v>
      </c>
      <c r="L320" s="39">
        <v>3</v>
      </c>
      <c r="M320" s="40"/>
      <c r="N320" s="39">
        <v>4</v>
      </c>
      <c r="O320" s="40"/>
      <c r="P320" s="40"/>
      <c r="Q320" s="40"/>
      <c r="R320" s="39">
        <v>24</v>
      </c>
      <c r="S320" s="39">
        <v>8</v>
      </c>
      <c r="T320" s="39">
        <v>0</v>
      </c>
      <c r="U320" s="39">
        <v>0</v>
      </c>
      <c r="V320" s="39">
        <v>0</v>
      </c>
      <c r="W320" s="39">
        <v>0</v>
      </c>
      <c r="X320" s="39">
        <v>0</v>
      </c>
      <c r="Y320" s="39">
        <v>0</v>
      </c>
      <c r="Z320" s="39">
        <v>0</v>
      </c>
      <c r="AA320" s="40"/>
      <c r="AB320" s="39">
        <v>32</v>
      </c>
      <c r="AC320" s="40"/>
      <c r="AD320" s="40"/>
      <c r="AE320" s="40"/>
      <c r="AF320" s="39">
        <v>0</v>
      </c>
      <c r="AG320" s="39">
        <v>10</v>
      </c>
      <c r="AH320" s="40"/>
      <c r="AI320" s="39">
        <v>0</v>
      </c>
      <c r="AJ320" s="39">
        <v>1</v>
      </c>
      <c r="AK320" s="40"/>
      <c r="AL320" s="40"/>
      <c r="AM320" s="40"/>
      <c r="AN320" s="39">
        <v>32</v>
      </c>
      <c r="AO320" s="40"/>
      <c r="AP320" s="40"/>
      <c r="AQ320" s="40"/>
      <c r="AR320" s="39">
        <v>0</v>
      </c>
      <c r="AS320" s="40"/>
      <c r="AT320" s="39">
        <v>0</v>
      </c>
    </row>
    <row r="321" spans="3:46"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spans="3:46" ht="20.100000000000001" customHeight="1" x14ac:dyDescent="0.2">
      <c r="C322" s="42" t="s">
        <v>122</v>
      </c>
      <c r="D322" s="42"/>
      <c r="F322" s="44">
        <v>106</v>
      </c>
      <c r="G322" s="45"/>
      <c r="H322" s="45"/>
      <c r="I322" s="45"/>
      <c r="J322" s="44">
        <v>0</v>
      </c>
      <c r="K322" s="44">
        <v>1</v>
      </c>
      <c r="L322" s="44">
        <v>4</v>
      </c>
      <c r="M322" s="45"/>
      <c r="N322" s="44">
        <v>5</v>
      </c>
      <c r="O322" s="45"/>
      <c r="P322" s="45"/>
      <c r="Q322" s="45"/>
      <c r="R322" s="44">
        <v>35</v>
      </c>
      <c r="S322" s="44">
        <v>13</v>
      </c>
      <c r="T322" s="44">
        <v>0</v>
      </c>
      <c r="U322" s="44">
        <v>0</v>
      </c>
      <c r="V322" s="44">
        <v>0</v>
      </c>
      <c r="W322" s="44">
        <v>0</v>
      </c>
      <c r="X322" s="44">
        <v>0</v>
      </c>
      <c r="Y322" s="44">
        <v>0</v>
      </c>
      <c r="Z322" s="44">
        <v>0</v>
      </c>
      <c r="AA322" s="45"/>
      <c r="AB322" s="44">
        <v>48</v>
      </c>
      <c r="AC322" s="45"/>
      <c r="AD322" s="45"/>
      <c r="AE322" s="45"/>
      <c r="AF322" s="44">
        <v>0</v>
      </c>
      <c r="AG322" s="44">
        <v>10</v>
      </c>
      <c r="AH322" s="45"/>
      <c r="AI322" s="44">
        <v>0</v>
      </c>
      <c r="AJ322" s="44">
        <v>3</v>
      </c>
      <c r="AK322" s="45"/>
      <c r="AL322" s="45"/>
      <c r="AM322" s="45"/>
      <c r="AN322" s="44">
        <v>56</v>
      </c>
      <c r="AO322" s="45"/>
      <c r="AP322" s="45"/>
      <c r="AQ322" s="45"/>
      <c r="AR322" s="44">
        <v>0</v>
      </c>
      <c r="AS322" s="45"/>
      <c r="AT322" s="44">
        <v>0</v>
      </c>
    </row>
    <row r="323" spans="3:46"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spans="3:46"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spans="3:46" ht="20.100000000000001" customHeight="1" x14ac:dyDescent="0.2">
      <c r="D325" s="2" t="s">
        <v>124</v>
      </c>
      <c r="F325" s="37">
        <v>59</v>
      </c>
      <c r="G325" s="37"/>
      <c r="H325" s="37"/>
      <c r="I325" s="37"/>
      <c r="J325" s="37">
        <v>48</v>
      </c>
      <c r="K325" s="37">
        <v>0</v>
      </c>
      <c r="L325" s="37">
        <v>1</v>
      </c>
      <c r="M325" s="37"/>
      <c r="N325" s="37">
        <v>49</v>
      </c>
      <c r="O325" s="37"/>
      <c r="P325" s="37"/>
      <c r="Q325" s="37"/>
      <c r="R325" s="37">
        <v>20</v>
      </c>
      <c r="S325" s="37">
        <v>3</v>
      </c>
      <c r="T325" s="37">
        <v>0</v>
      </c>
      <c r="U325" s="37">
        <v>0</v>
      </c>
      <c r="V325" s="37">
        <v>9</v>
      </c>
      <c r="W325" s="37">
        <v>0</v>
      </c>
      <c r="X325" s="37">
        <v>1</v>
      </c>
      <c r="Y325" s="37">
        <v>19</v>
      </c>
      <c r="Z325" s="37">
        <v>0</v>
      </c>
      <c r="AA325" s="37"/>
      <c r="AB325" s="37">
        <v>52</v>
      </c>
      <c r="AC325" s="37"/>
      <c r="AD325" s="37"/>
      <c r="AE325" s="37"/>
      <c r="AF325" s="37">
        <v>13</v>
      </c>
      <c r="AG325" s="37">
        <v>2</v>
      </c>
      <c r="AH325" s="37"/>
      <c r="AI325" s="37">
        <v>8</v>
      </c>
      <c r="AJ325" s="37">
        <v>0</v>
      </c>
      <c r="AK325" s="37"/>
      <c r="AL325" s="37"/>
      <c r="AM325" s="37"/>
      <c r="AN325" s="37">
        <v>49</v>
      </c>
      <c r="AO325" s="37"/>
      <c r="AP325" s="37"/>
      <c r="AQ325" s="37"/>
      <c r="AR325" s="37">
        <v>0</v>
      </c>
      <c r="AS325" s="37"/>
      <c r="AT325" s="37">
        <v>0</v>
      </c>
    </row>
    <row r="326" spans="3:46" ht="20.100000000000001" customHeight="1" x14ac:dyDescent="0.2">
      <c r="D326" s="38" t="s">
        <v>173</v>
      </c>
      <c r="F326" s="39">
        <v>23</v>
      </c>
      <c r="G326" s="40"/>
      <c r="H326" s="40"/>
      <c r="I326" s="40"/>
      <c r="J326" s="39">
        <v>53</v>
      </c>
      <c r="K326" s="39">
        <v>6</v>
      </c>
      <c r="L326" s="39">
        <v>0</v>
      </c>
      <c r="M326" s="40"/>
      <c r="N326" s="39">
        <v>59</v>
      </c>
      <c r="O326" s="40"/>
      <c r="P326" s="40"/>
      <c r="Q326" s="40"/>
      <c r="R326" s="39">
        <v>7</v>
      </c>
      <c r="S326" s="39">
        <v>9</v>
      </c>
      <c r="T326" s="39">
        <v>0</v>
      </c>
      <c r="U326" s="39">
        <v>0</v>
      </c>
      <c r="V326" s="39">
        <v>9</v>
      </c>
      <c r="W326" s="39">
        <v>0</v>
      </c>
      <c r="X326" s="39">
        <v>0</v>
      </c>
      <c r="Y326" s="39">
        <v>22</v>
      </c>
      <c r="Z326" s="39">
        <v>1</v>
      </c>
      <c r="AA326" s="40"/>
      <c r="AB326" s="39">
        <v>48</v>
      </c>
      <c r="AC326" s="40"/>
      <c r="AD326" s="40"/>
      <c r="AE326" s="40"/>
      <c r="AF326" s="39">
        <v>5</v>
      </c>
      <c r="AG326" s="39">
        <v>17</v>
      </c>
      <c r="AH326" s="40"/>
      <c r="AI326" s="39">
        <v>4</v>
      </c>
      <c r="AJ326" s="39">
        <v>0</v>
      </c>
      <c r="AK326" s="40"/>
      <c r="AL326" s="40"/>
      <c r="AM326" s="40"/>
      <c r="AN326" s="39">
        <v>16</v>
      </c>
      <c r="AO326" s="40"/>
      <c r="AP326" s="40"/>
      <c r="AQ326" s="40"/>
      <c r="AR326" s="39">
        <v>0</v>
      </c>
      <c r="AS326" s="40"/>
      <c r="AT326" s="39">
        <v>0</v>
      </c>
    </row>
    <row r="327" spans="3:46" ht="20.100000000000001" customHeight="1" x14ac:dyDescent="0.2">
      <c r="D327" s="2" t="s">
        <v>113</v>
      </c>
      <c r="F327" s="37">
        <v>76</v>
      </c>
      <c r="G327" s="37"/>
      <c r="H327" s="37"/>
      <c r="I327" s="37"/>
      <c r="J327" s="37">
        <v>92</v>
      </c>
      <c r="K327" s="37">
        <v>2</v>
      </c>
      <c r="L327" s="37">
        <v>0</v>
      </c>
      <c r="M327" s="37"/>
      <c r="N327" s="37">
        <v>94</v>
      </c>
      <c r="O327" s="37"/>
      <c r="P327" s="37"/>
      <c r="Q327" s="37"/>
      <c r="R327" s="37">
        <v>28</v>
      </c>
      <c r="S327" s="37">
        <v>10</v>
      </c>
      <c r="T327" s="37">
        <v>6</v>
      </c>
      <c r="U327" s="37">
        <v>0</v>
      </c>
      <c r="V327" s="37">
        <v>0</v>
      </c>
      <c r="W327" s="37">
        <v>0</v>
      </c>
      <c r="X327" s="37">
        <v>0</v>
      </c>
      <c r="Y327" s="37">
        <v>30</v>
      </c>
      <c r="Z327" s="37">
        <v>4</v>
      </c>
      <c r="AA327" s="37"/>
      <c r="AB327" s="37">
        <v>78</v>
      </c>
      <c r="AC327" s="37"/>
      <c r="AD327" s="37"/>
      <c r="AE327" s="37"/>
      <c r="AF327" s="37">
        <v>0</v>
      </c>
      <c r="AG327" s="37">
        <v>67</v>
      </c>
      <c r="AH327" s="37"/>
      <c r="AI327" s="37">
        <v>0</v>
      </c>
      <c r="AJ327" s="37">
        <v>21</v>
      </c>
      <c r="AK327" s="37"/>
      <c r="AL327" s="37"/>
      <c r="AM327" s="37"/>
      <c r="AN327" s="37">
        <v>46</v>
      </c>
      <c r="AO327" s="37"/>
      <c r="AP327" s="37"/>
      <c r="AQ327" s="37"/>
      <c r="AR327" s="37">
        <v>0</v>
      </c>
      <c r="AS327" s="37"/>
      <c r="AT327" s="37">
        <v>0</v>
      </c>
    </row>
    <row r="328" spans="3:46" ht="20.100000000000001" customHeight="1" x14ac:dyDescent="0.2">
      <c r="D328" s="38" t="s">
        <v>101</v>
      </c>
      <c r="F328" s="39">
        <v>69</v>
      </c>
      <c r="G328" s="40"/>
      <c r="H328" s="40"/>
      <c r="I328" s="40"/>
      <c r="J328" s="39">
        <v>80</v>
      </c>
      <c r="K328" s="39">
        <v>9</v>
      </c>
      <c r="L328" s="39">
        <v>0</v>
      </c>
      <c r="M328" s="40"/>
      <c r="N328" s="39">
        <v>89</v>
      </c>
      <c r="O328" s="40"/>
      <c r="P328" s="40"/>
      <c r="Q328" s="40"/>
      <c r="R328" s="39">
        <v>34</v>
      </c>
      <c r="S328" s="39">
        <v>6</v>
      </c>
      <c r="T328" s="39">
        <v>0</v>
      </c>
      <c r="U328" s="39">
        <v>0</v>
      </c>
      <c r="V328" s="39">
        <v>2</v>
      </c>
      <c r="W328" s="39">
        <v>0</v>
      </c>
      <c r="X328" s="39">
        <v>0</v>
      </c>
      <c r="Y328" s="39">
        <v>28</v>
      </c>
      <c r="Z328" s="39">
        <v>6</v>
      </c>
      <c r="AA328" s="40"/>
      <c r="AB328" s="39">
        <v>76</v>
      </c>
      <c r="AC328" s="40"/>
      <c r="AD328" s="40"/>
      <c r="AE328" s="40"/>
      <c r="AF328" s="39">
        <v>15</v>
      </c>
      <c r="AG328" s="39">
        <v>44</v>
      </c>
      <c r="AH328" s="40"/>
      <c r="AI328" s="39">
        <v>14</v>
      </c>
      <c r="AJ328" s="39">
        <v>5</v>
      </c>
      <c r="AK328" s="40"/>
      <c r="AL328" s="40"/>
      <c r="AM328" s="40"/>
      <c r="AN328" s="39">
        <v>42</v>
      </c>
      <c r="AO328" s="40"/>
      <c r="AP328" s="40"/>
      <c r="AQ328" s="40"/>
      <c r="AR328" s="39">
        <v>0</v>
      </c>
      <c r="AS328" s="40"/>
      <c r="AT328" s="39">
        <v>0</v>
      </c>
    </row>
    <row r="329" spans="3:46" ht="20.100000000000001" customHeight="1" x14ac:dyDescent="0.2">
      <c r="D329" s="2" t="s">
        <v>115</v>
      </c>
      <c r="F329" s="37">
        <v>46</v>
      </c>
      <c r="G329" s="37"/>
      <c r="H329" s="37"/>
      <c r="I329" s="37"/>
      <c r="J329" s="37">
        <v>82</v>
      </c>
      <c r="K329" s="37">
        <v>0</v>
      </c>
      <c r="L329" s="37">
        <v>1</v>
      </c>
      <c r="M329" s="37"/>
      <c r="N329" s="37">
        <v>83</v>
      </c>
      <c r="O329" s="37"/>
      <c r="P329" s="37"/>
      <c r="Q329" s="37"/>
      <c r="R329" s="37">
        <v>40</v>
      </c>
      <c r="S329" s="37">
        <v>7</v>
      </c>
      <c r="T329" s="37">
        <v>10</v>
      </c>
      <c r="U329" s="37">
        <v>1</v>
      </c>
      <c r="V329" s="37">
        <v>1</v>
      </c>
      <c r="W329" s="37">
        <v>2</v>
      </c>
      <c r="X329" s="37">
        <v>0</v>
      </c>
      <c r="Y329" s="37">
        <v>34</v>
      </c>
      <c r="Z329" s="37">
        <v>1</v>
      </c>
      <c r="AA329" s="37"/>
      <c r="AB329" s="37">
        <v>96</v>
      </c>
      <c r="AC329" s="37"/>
      <c r="AD329" s="37"/>
      <c r="AE329" s="37"/>
      <c r="AF329" s="37">
        <v>12</v>
      </c>
      <c r="AG329" s="37">
        <v>13</v>
      </c>
      <c r="AH329" s="37"/>
      <c r="AI329" s="37">
        <v>8</v>
      </c>
      <c r="AJ329" s="37">
        <v>5</v>
      </c>
      <c r="AK329" s="37"/>
      <c r="AL329" s="37"/>
      <c r="AM329" s="37"/>
      <c r="AN329" s="37">
        <v>21</v>
      </c>
      <c r="AO329" s="37"/>
      <c r="AP329" s="37"/>
      <c r="AQ329" s="37"/>
      <c r="AR329" s="37">
        <v>0</v>
      </c>
      <c r="AS329" s="37"/>
      <c r="AT329" s="37">
        <v>0</v>
      </c>
    </row>
    <row r="330" spans="3:46" ht="20.100000000000001" customHeight="1" x14ac:dyDescent="0.2">
      <c r="D330" s="38" t="s">
        <v>116</v>
      </c>
      <c r="F330" s="39">
        <v>41</v>
      </c>
      <c r="G330" s="40"/>
      <c r="H330" s="40"/>
      <c r="I330" s="40"/>
      <c r="J330" s="39">
        <v>84</v>
      </c>
      <c r="K330" s="39">
        <v>3</v>
      </c>
      <c r="L330" s="39">
        <v>3</v>
      </c>
      <c r="M330" s="40"/>
      <c r="N330" s="39">
        <v>90</v>
      </c>
      <c r="O330" s="40"/>
      <c r="P330" s="40"/>
      <c r="Q330" s="40"/>
      <c r="R330" s="39">
        <v>21</v>
      </c>
      <c r="S330" s="39">
        <v>0</v>
      </c>
      <c r="T330" s="39">
        <v>15</v>
      </c>
      <c r="U330" s="39">
        <v>0</v>
      </c>
      <c r="V330" s="39">
        <v>5</v>
      </c>
      <c r="W330" s="39">
        <v>0</v>
      </c>
      <c r="X330" s="39">
        <v>0</v>
      </c>
      <c r="Y330" s="39">
        <v>26</v>
      </c>
      <c r="Z330" s="39">
        <v>1</v>
      </c>
      <c r="AA330" s="40"/>
      <c r="AB330" s="39">
        <v>68</v>
      </c>
      <c r="AC330" s="40"/>
      <c r="AD330" s="40"/>
      <c r="AE330" s="40"/>
      <c r="AF330" s="39">
        <v>19</v>
      </c>
      <c r="AG330" s="39">
        <v>21</v>
      </c>
      <c r="AH330" s="40"/>
      <c r="AI330" s="39">
        <v>13</v>
      </c>
      <c r="AJ330" s="39">
        <v>4</v>
      </c>
      <c r="AK330" s="40"/>
      <c r="AL330" s="40"/>
      <c r="AM330" s="40"/>
      <c r="AN330" s="39">
        <v>40</v>
      </c>
      <c r="AO330" s="40"/>
      <c r="AP330" s="40"/>
      <c r="AQ330" s="40"/>
      <c r="AR330" s="39">
        <v>0</v>
      </c>
      <c r="AS330" s="40"/>
      <c r="AT330" s="39">
        <v>0</v>
      </c>
    </row>
    <row r="331" spans="3:46" ht="20.100000000000001" customHeight="1" x14ac:dyDescent="0.2">
      <c r="D331" s="2" t="s">
        <v>117</v>
      </c>
      <c r="F331" s="37">
        <v>43</v>
      </c>
      <c r="G331" s="37"/>
      <c r="H331" s="37"/>
      <c r="I331" s="37"/>
      <c r="J331" s="37">
        <v>85</v>
      </c>
      <c r="K331" s="37">
        <v>3</v>
      </c>
      <c r="L331" s="37">
        <v>0</v>
      </c>
      <c r="M331" s="37"/>
      <c r="N331" s="37">
        <v>88</v>
      </c>
      <c r="O331" s="37"/>
      <c r="P331" s="37"/>
      <c r="Q331" s="37"/>
      <c r="R331" s="37">
        <v>12</v>
      </c>
      <c r="S331" s="37">
        <v>12</v>
      </c>
      <c r="T331" s="37">
        <v>2</v>
      </c>
      <c r="U331" s="37">
        <v>0</v>
      </c>
      <c r="V331" s="37">
        <v>1</v>
      </c>
      <c r="W331" s="37">
        <v>2</v>
      </c>
      <c r="X331" s="37">
        <v>0</v>
      </c>
      <c r="Y331" s="37">
        <v>26</v>
      </c>
      <c r="Z331" s="37">
        <v>0</v>
      </c>
      <c r="AA331" s="37"/>
      <c r="AB331" s="37">
        <v>55</v>
      </c>
      <c r="AC331" s="37"/>
      <c r="AD331" s="37"/>
      <c r="AE331" s="37"/>
      <c r="AF331" s="37">
        <v>10</v>
      </c>
      <c r="AG331" s="37">
        <v>41</v>
      </c>
      <c r="AH331" s="37"/>
      <c r="AI331" s="37">
        <v>9</v>
      </c>
      <c r="AJ331" s="37">
        <v>10</v>
      </c>
      <c r="AK331" s="37"/>
      <c r="AL331" s="37"/>
      <c r="AM331" s="37"/>
      <c r="AN331" s="37">
        <v>44</v>
      </c>
      <c r="AO331" s="37"/>
      <c r="AP331" s="37"/>
      <c r="AQ331" s="37"/>
      <c r="AR331" s="37">
        <v>0</v>
      </c>
      <c r="AS331" s="37"/>
      <c r="AT331" s="37">
        <v>0</v>
      </c>
    </row>
    <row r="332" spans="3:46" ht="20.100000000000001" customHeight="1" x14ac:dyDescent="0.2">
      <c r="D332" s="38" t="s">
        <v>105</v>
      </c>
      <c r="F332" s="39">
        <v>40</v>
      </c>
      <c r="G332" s="40"/>
      <c r="H332" s="40"/>
      <c r="I332" s="40"/>
      <c r="J332" s="39">
        <v>75</v>
      </c>
      <c r="K332" s="39">
        <v>2</v>
      </c>
      <c r="L332" s="39">
        <v>0</v>
      </c>
      <c r="M332" s="40"/>
      <c r="N332" s="39">
        <v>77</v>
      </c>
      <c r="O332" s="40"/>
      <c r="P332" s="40"/>
      <c r="Q332" s="40"/>
      <c r="R332" s="39">
        <v>29</v>
      </c>
      <c r="S332" s="39">
        <v>6</v>
      </c>
      <c r="T332" s="39">
        <v>1</v>
      </c>
      <c r="U332" s="39">
        <v>0</v>
      </c>
      <c r="V332" s="39">
        <v>2</v>
      </c>
      <c r="W332" s="39">
        <v>1</v>
      </c>
      <c r="X332" s="39">
        <v>1</v>
      </c>
      <c r="Y332" s="39">
        <v>23</v>
      </c>
      <c r="Z332" s="39">
        <v>20</v>
      </c>
      <c r="AA332" s="40"/>
      <c r="AB332" s="39">
        <v>83</v>
      </c>
      <c r="AC332" s="40"/>
      <c r="AD332" s="40"/>
      <c r="AE332" s="40"/>
      <c r="AF332" s="39">
        <v>14</v>
      </c>
      <c r="AG332" s="39">
        <v>4</v>
      </c>
      <c r="AH332" s="40"/>
      <c r="AI332" s="39">
        <v>10</v>
      </c>
      <c r="AJ332" s="39">
        <v>1</v>
      </c>
      <c r="AK332" s="40"/>
      <c r="AL332" s="40"/>
      <c r="AM332" s="40"/>
      <c r="AN332" s="39">
        <v>27</v>
      </c>
      <c r="AO332" s="40"/>
      <c r="AP332" s="40"/>
      <c r="AQ332" s="40"/>
      <c r="AR332" s="39">
        <v>0</v>
      </c>
      <c r="AS332" s="40"/>
      <c r="AT332" s="39">
        <v>0</v>
      </c>
    </row>
    <row r="333" spans="3:46" ht="20.100000000000001" customHeight="1" x14ac:dyDescent="0.2">
      <c r="D333" s="2" t="s">
        <v>244</v>
      </c>
      <c r="F333" s="37">
        <v>20</v>
      </c>
      <c r="G333" s="37"/>
      <c r="H333" s="37"/>
      <c r="I333" s="37"/>
      <c r="J333" s="37">
        <v>35</v>
      </c>
      <c r="K333" s="37">
        <v>0</v>
      </c>
      <c r="L333" s="37">
        <v>0</v>
      </c>
      <c r="M333" s="37"/>
      <c r="N333" s="37">
        <v>35</v>
      </c>
      <c r="O333" s="37"/>
      <c r="P333" s="37"/>
      <c r="Q333" s="37"/>
      <c r="R333" s="37">
        <v>21</v>
      </c>
      <c r="S333" s="37">
        <v>0</v>
      </c>
      <c r="T333" s="37">
        <v>0</v>
      </c>
      <c r="U333" s="37">
        <v>0</v>
      </c>
      <c r="V333" s="37">
        <v>3</v>
      </c>
      <c r="W333" s="37">
        <v>0</v>
      </c>
      <c r="X333" s="37">
        <v>0</v>
      </c>
      <c r="Y333" s="37">
        <v>6</v>
      </c>
      <c r="Z333" s="37">
        <v>7</v>
      </c>
      <c r="AA333" s="37"/>
      <c r="AB333" s="37">
        <v>37</v>
      </c>
      <c r="AC333" s="37"/>
      <c r="AD333" s="37"/>
      <c r="AE333" s="37"/>
      <c r="AF333" s="37">
        <v>8</v>
      </c>
      <c r="AG333" s="37">
        <v>3</v>
      </c>
      <c r="AH333" s="37"/>
      <c r="AI333" s="37">
        <v>9</v>
      </c>
      <c r="AJ333" s="37">
        <v>3</v>
      </c>
      <c r="AK333" s="37"/>
      <c r="AL333" s="37"/>
      <c r="AM333" s="37"/>
      <c r="AN333" s="37">
        <v>19</v>
      </c>
      <c r="AO333" s="37"/>
      <c r="AP333" s="37"/>
      <c r="AQ333" s="37"/>
      <c r="AR333" s="37">
        <v>0</v>
      </c>
      <c r="AS333" s="37"/>
      <c r="AT333" s="37">
        <v>0</v>
      </c>
    </row>
    <row r="334" spans="3:46" ht="20.100000000000001" customHeight="1" x14ac:dyDescent="0.2">
      <c r="D334" s="38" t="s">
        <v>245</v>
      </c>
      <c r="F334" s="39">
        <v>40</v>
      </c>
      <c r="G334" s="40"/>
      <c r="H334" s="40"/>
      <c r="I334" s="40"/>
      <c r="J334" s="39">
        <v>98</v>
      </c>
      <c r="K334" s="39">
        <v>1</v>
      </c>
      <c r="L334" s="39">
        <v>1</v>
      </c>
      <c r="M334" s="40"/>
      <c r="N334" s="39">
        <v>100</v>
      </c>
      <c r="O334" s="40"/>
      <c r="P334" s="40"/>
      <c r="Q334" s="40"/>
      <c r="R334" s="39">
        <v>24</v>
      </c>
      <c r="S334" s="39">
        <v>3</v>
      </c>
      <c r="T334" s="39">
        <v>5</v>
      </c>
      <c r="U334" s="39">
        <v>0</v>
      </c>
      <c r="V334" s="39">
        <v>1</v>
      </c>
      <c r="W334" s="39">
        <v>1</v>
      </c>
      <c r="X334" s="39">
        <v>15</v>
      </c>
      <c r="Y334" s="39">
        <v>19</v>
      </c>
      <c r="Z334" s="39">
        <v>0</v>
      </c>
      <c r="AA334" s="40"/>
      <c r="AB334" s="39">
        <v>68</v>
      </c>
      <c r="AC334" s="40"/>
      <c r="AD334" s="40"/>
      <c r="AE334" s="40"/>
      <c r="AF334" s="39">
        <v>15</v>
      </c>
      <c r="AG334" s="39">
        <v>19</v>
      </c>
      <c r="AH334" s="40"/>
      <c r="AI334" s="39">
        <v>7</v>
      </c>
      <c r="AJ334" s="39">
        <v>13</v>
      </c>
      <c r="AK334" s="40"/>
      <c r="AL334" s="40"/>
      <c r="AM334" s="40"/>
      <c r="AN334" s="39">
        <v>58</v>
      </c>
      <c r="AO334" s="40"/>
      <c r="AP334" s="40"/>
      <c r="AQ334" s="40"/>
      <c r="AR334" s="39">
        <v>0</v>
      </c>
      <c r="AS334" s="40"/>
      <c r="AT334" s="39">
        <v>0</v>
      </c>
    </row>
    <row r="335" spans="3:46" ht="20.100000000000001" customHeight="1" x14ac:dyDescent="0.2">
      <c r="D335" s="2" t="s">
        <v>246</v>
      </c>
      <c r="F335" s="37">
        <v>29</v>
      </c>
      <c r="G335" s="37"/>
      <c r="H335" s="37"/>
      <c r="I335" s="37"/>
      <c r="J335" s="37">
        <v>37</v>
      </c>
      <c r="K335" s="37">
        <v>1</v>
      </c>
      <c r="L335" s="37">
        <v>0</v>
      </c>
      <c r="M335" s="37"/>
      <c r="N335" s="37">
        <v>38</v>
      </c>
      <c r="O335" s="37"/>
      <c r="P335" s="37"/>
      <c r="Q335" s="37"/>
      <c r="R335" s="37">
        <v>18</v>
      </c>
      <c r="S335" s="37">
        <v>2</v>
      </c>
      <c r="T335" s="37">
        <v>0</v>
      </c>
      <c r="U335" s="37">
        <v>0</v>
      </c>
      <c r="V335" s="37">
        <v>2</v>
      </c>
      <c r="W335" s="37">
        <v>2</v>
      </c>
      <c r="X335" s="37">
        <v>0</v>
      </c>
      <c r="Y335" s="37">
        <v>9</v>
      </c>
      <c r="Z335" s="37">
        <v>0</v>
      </c>
      <c r="AA335" s="37"/>
      <c r="AB335" s="37">
        <v>33</v>
      </c>
      <c r="AC335" s="37"/>
      <c r="AD335" s="37"/>
      <c r="AE335" s="37"/>
      <c r="AF335" s="37">
        <v>5</v>
      </c>
      <c r="AG335" s="37">
        <v>18</v>
      </c>
      <c r="AH335" s="37"/>
      <c r="AI335" s="37">
        <v>7</v>
      </c>
      <c r="AJ335" s="37">
        <v>7</v>
      </c>
      <c r="AK335" s="37"/>
      <c r="AL335" s="37"/>
      <c r="AM335" s="37"/>
      <c r="AN335" s="37">
        <v>25</v>
      </c>
      <c r="AO335" s="37"/>
      <c r="AP335" s="37"/>
      <c r="AQ335" s="37"/>
      <c r="AR335" s="37">
        <v>0</v>
      </c>
      <c r="AS335" s="37"/>
      <c r="AT335" s="37">
        <v>0</v>
      </c>
    </row>
    <row r="336" spans="3:46" ht="20.100000000000001" customHeight="1" x14ac:dyDescent="0.2">
      <c r="D336" s="38" t="s">
        <v>247</v>
      </c>
      <c r="F336" s="39">
        <v>53</v>
      </c>
      <c r="G336" s="40"/>
      <c r="H336" s="40"/>
      <c r="I336" s="40"/>
      <c r="J336" s="39">
        <v>44</v>
      </c>
      <c r="K336" s="39">
        <v>1</v>
      </c>
      <c r="L336" s="39">
        <v>1</v>
      </c>
      <c r="M336" s="40"/>
      <c r="N336" s="39">
        <v>46</v>
      </c>
      <c r="O336" s="40"/>
      <c r="P336" s="40"/>
      <c r="Q336" s="40"/>
      <c r="R336" s="39">
        <v>20</v>
      </c>
      <c r="S336" s="39">
        <v>5</v>
      </c>
      <c r="T336" s="39">
        <v>1</v>
      </c>
      <c r="U336" s="39">
        <v>0</v>
      </c>
      <c r="V336" s="39">
        <v>2</v>
      </c>
      <c r="W336" s="39">
        <v>0</v>
      </c>
      <c r="X336" s="39">
        <v>0</v>
      </c>
      <c r="Y336" s="39">
        <v>10</v>
      </c>
      <c r="Z336" s="39">
        <v>2</v>
      </c>
      <c r="AA336" s="40"/>
      <c r="AB336" s="39">
        <v>40</v>
      </c>
      <c r="AC336" s="40"/>
      <c r="AD336" s="40"/>
      <c r="AE336" s="40"/>
      <c r="AF336" s="39">
        <v>18</v>
      </c>
      <c r="AG336" s="39">
        <v>12</v>
      </c>
      <c r="AH336" s="40"/>
      <c r="AI336" s="39">
        <v>7</v>
      </c>
      <c r="AJ336" s="39">
        <v>4</v>
      </c>
      <c r="AK336" s="40"/>
      <c r="AL336" s="40"/>
      <c r="AM336" s="40"/>
      <c r="AN336" s="39">
        <v>40</v>
      </c>
      <c r="AO336" s="40"/>
      <c r="AP336" s="40"/>
      <c r="AQ336" s="40"/>
      <c r="AR336" s="39">
        <v>0</v>
      </c>
      <c r="AS336" s="40"/>
      <c r="AT336" s="39">
        <v>0</v>
      </c>
    </row>
    <row r="337" spans="1:46" ht="20.100000000000001" customHeight="1" x14ac:dyDescent="0.2">
      <c r="D337" s="2" t="s">
        <v>120</v>
      </c>
      <c r="F337" s="37">
        <v>41</v>
      </c>
      <c r="G337" s="37"/>
      <c r="H337" s="37"/>
      <c r="I337" s="37"/>
      <c r="J337" s="37">
        <v>92</v>
      </c>
      <c r="K337" s="37">
        <v>0</v>
      </c>
      <c r="L337" s="37">
        <v>0</v>
      </c>
      <c r="M337" s="37"/>
      <c r="N337" s="37">
        <v>92</v>
      </c>
      <c r="O337" s="37"/>
      <c r="P337" s="37"/>
      <c r="Q337" s="37"/>
      <c r="R337" s="37">
        <v>20</v>
      </c>
      <c r="S337" s="37">
        <v>1</v>
      </c>
      <c r="T337" s="37">
        <v>6</v>
      </c>
      <c r="U337" s="37">
        <v>0</v>
      </c>
      <c r="V337" s="37">
        <v>7</v>
      </c>
      <c r="W337" s="37">
        <v>0</v>
      </c>
      <c r="X337" s="37">
        <v>1</v>
      </c>
      <c r="Y337" s="37">
        <v>22</v>
      </c>
      <c r="Z337" s="37">
        <v>0</v>
      </c>
      <c r="AA337" s="37"/>
      <c r="AB337" s="37">
        <v>57</v>
      </c>
      <c r="AC337" s="37"/>
      <c r="AD337" s="37"/>
      <c r="AE337" s="37"/>
      <c r="AF337" s="37">
        <v>18</v>
      </c>
      <c r="AG337" s="37">
        <v>16</v>
      </c>
      <c r="AH337" s="37"/>
      <c r="AI337" s="37">
        <v>4</v>
      </c>
      <c r="AJ337" s="37">
        <v>1</v>
      </c>
      <c r="AK337" s="37"/>
      <c r="AL337" s="37"/>
      <c r="AM337" s="37"/>
      <c r="AN337" s="37">
        <v>47</v>
      </c>
      <c r="AO337" s="37"/>
      <c r="AP337" s="37"/>
      <c r="AQ337" s="37"/>
      <c r="AR337" s="37">
        <v>0</v>
      </c>
      <c r="AS337" s="37"/>
      <c r="AT337" s="37">
        <v>0</v>
      </c>
    </row>
    <row r="338" spans="1:46" ht="20.100000000000001" customHeight="1" x14ac:dyDescent="0.2">
      <c r="D338" s="38" t="s">
        <v>248</v>
      </c>
      <c r="F338" s="39">
        <v>11</v>
      </c>
      <c r="G338" s="40"/>
      <c r="H338" s="40"/>
      <c r="I338" s="40"/>
      <c r="J338" s="39">
        <v>54</v>
      </c>
      <c r="K338" s="39">
        <v>2</v>
      </c>
      <c r="L338" s="39">
        <v>0</v>
      </c>
      <c r="M338" s="40"/>
      <c r="N338" s="39">
        <v>56</v>
      </c>
      <c r="O338" s="40"/>
      <c r="P338" s="40"/>
      <c r="Q338" s="40"/>
      <c r="R338" s="39">
        <v>7</v>
      </c>
      <c r="S338" s="39">
        <v>0</v>
      </c>
      <c r="T338" s="39">
        <v>2</v>
      </c>
      <c r="U338" s="39">
        <v>0</v>
      </c>
      <c r="V338" s="39">
        <v>7</v>
      </c>
      <c r="W338" s="39">
        <v>0</v>
      </c>
      <c r="X338" s="39">
        <v>0</v>
      </c>
      <c r="Y338" s="39">
        <v>21</v>
      </c>
      <c r="Z338" s="39">
        <v>1</v>
      </c>
      <c r="AA338" s="40"/>
      <c r="AB338" s="39">
        <v>38</v>
      </c>
      <c r="AC338" s="40"/>
      <c r="AD338" s="40"/>
      <c r="AE338" s="40"/>
      <c r="AF338" s="39">
        <v>12</v>
      </c>
      <c r="AG338" s="39">
        <v>6</v>
      </c>
      <c r="AH338" s="40"/>
      <c r="AI338" s="39">
        <v>8</v>
      </c>
      <c r="AJ338" s="39">
        <v>0</v>
      </c>
      <c r="AK338" s="40"/>
      <c r="AL338" s="40"/>
      <c r="AM338" s="40"/>
      <c r="AN338" s="39">
        <v>19</v>
      </c>
      <c r="AO338" s="40"/>
      <c r="AP338" s="40"/>
      <c r="AQ338" s="40"/>
      <c r="AR338" s="39">
        <v>0</v>
      </c>
      <c r="AS338" s="40"/>
      <c r="AT338" s="39">
        <v>0</v>
      </c>
    </row>
    <row r="339" spans="1:46"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spans="1:46" s="1" customFormat="1" ht="20.100000000000001" customHeight="1" x14ac:dyDescent="0.2">
      <c r="A340" s="3"/>
      <c r="B340" s="6"/>
      <c r="C340" s="42" t="s">
        <v>180</v>
      </c>
      <c r="D340" s="42"/>
      <c r="E340" s="5"/>
      <c r="F340" s="44">
        <v>591</v>
      </c>
      <c r="G340" s="45"/>
      <c r="H340" s="45"/>
      <c r="I340" s="45"/>
      <c r="J340" s="44">
        <v>959</v>
      </c>
      <c r="K340" s="44">
        <v>30</v>
      </c>
      <c r="L340" s="44">
        <v>7</v>
      </c>
      <c r="M340" s="45"/>
      <c r="N340" s="44">
        <v>996</v>
      </c>
      <c r="O340" s="45"/>
      <c r="P340" s="45"/>
      <c r="Q340" s="45"/>
      <c r="R340" s="44">
        <v>301</v>
      </c>
      <c r="S340" s="44">
        <v>64</v>
      </c>
      <c r="T340" s="44">
        <v>48</v>
      </c>
      <c r="U340" s="44">
        <v>1</v>
      </c>
      <c r="V340" s="44">
        <v>51</v>
      </c>
      <c r="W340" s="44">
        <v>8</v>
      </c>
      <c r="X340" s="44">
        <v>18</v>
      </c>
      <c r="Y340" s="44">
        <v>295</v>
      </c>
      <c r="Z340" s="44">
        <v>43</v>
      </c>
      <c r="AA340" s="45"/>
      <c r="AB340" s="44">
        <v>829</v>
      </c>
      <c r="AC340" s="45"/>
      <c r="AD340" s="45"/>
      <c r="AE340" s="45"/>
      <c r="AF340" s="44">
        <v>164</v>
      </c>
      <c r="AG340" s="44">
        <v>283</v>
      </c>
      <c r="AH340" s="45"/>
      <c r="AI340" s="44">
        <v>108</v>
      </c>
      <c r="AJ340" s="44">
        <v>74</v>
      </c>
      <c r="AK340" s="45"/>
      <c r="AL340" s="45"/>
      <c r="AM340" s="45"/>
      <c r="AN340" s="44">
        <v>493</v>
      </c>
      <c r="AO340" s="45"/>
      <c r="AP340" s="45"/>
      <c r="AQ340" s="45"/>
      <c r="AR340" s="44">
        <v>0</v>
      </c>
      <c r="AS340" s="45"/>
      <c r="AT340" s="44">
        <v>0</v>
      </c>
    </row>
    <row r="341" spans="1:46"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row>
    <row r="342" spans="1:46" s="1" customFormat="1" ht="20.100000000000001" customHeight="1" x14ac:dyDescent="0.25">
      <c r="A342" s="3"/>
      <c r="B342" s="49" t="s">
        <v>249</v>
      </c>
      <c r="C342" s="50"/>
      <c r="D342" s="50"/>
      <c r="E342" s="5"/>
      <c r="F342" s="51">
        <v>697</v>
      </c>
      <c r="G342" s="52"/>
      <c r="H342" s="52"/>
      <c r="I342" s="52"/>
      <c r="J342" s="51">
        <v>959</v>
      </c>
      <c r="K342" s="51">
        <v>31</v>
      </c>
      <c r="L342" s="51">
        <v>11</v>
      </c>
      <c r="M342" s="52"/>
      <c r="N342" s="51">
        <v>1001</v>
      </c>
      <c r="O342" s="52"/>
      <c r="P342" s="52"/>
      <c r="Q342" s="52"/>
      <c r="R342" s="51">
        <v>336</v>
      </c>
      <c r="S342" s="51">
        <v>77</v>
      </c>
      <c r="T342" s="51">
        <v>48</v>
      </c>
      <c r="U342" s="51">
        <v>1</v>
      </c>
      <c r="V342" s="51">
        <v>51</v>
      </c>
      <c r="W342" s="51">
        <v>8</v>
      </c>
      <c r="X342" s="51">
        <v>18</v>
      </c>
      <c r="Y342" s="51">
        <v>295</v>
      </c>
      <c r="Z342" s="51">
        <v>43</v>
      </c>
      <c r="AA342" s="52"/>
      <c r="AB342" s="51">
        <v>877</v>
      </c>
      <c r="AC342" s="52"/>
      <c r="AD342" s="52"/>
      <c r="AE342" s="52"/>
      <c r="AF342" s="51">
        <v>164</v>
      </c>
      <c r="AG342" s="51">
        <v>293</v>
      </c>
      <c r="AH342" s="52"/>
      <c r="AI342" s="51">
        <v>108</v>
      </c>
      <c r="AJ342" s="51">
        <v>77</v>
      </c>
      <c r="AK342" s="52"/>
      <c r="AL342" s="52"/>
      <c r="AM342" s="52"/>
      <c r="AN342" s="51">
        <v>549</v>
      </c>
      <c r="AO342" s="52"/>
      <c r="AP342" s="52"/>
      <c r="AQ342" s="52"/>
      <c r="AR342" s="51">
        <v>0</v>
      </c>
      <c r="AS342" s="52"/>
      <c r="AT342" s="51">
        <v>0</v>
      </c>
    </row>
    <row r="343" spans="1:46"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spans="1:46"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spans="1:46"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spans="1:46" ht="20.100000000000001" customHeight="1" x14ac:dyDescent="0.2">
      <c r="D346" s="2" t="s">
        <v>251</v>
      </c>
      <c r="F346" s="37">
        <v>76</v>
      </c>
      <c r="G346" s="37"/>
      <c r="H346" s="37"/>
      <c r="I346" s="37"/>
      <c r="J346" s="37">
        <v>64</v>
      </c>
      <c r="K346" s="37">
        <v>5</v>
      </c>
      <c r="L346" s="37">
        <v>2</v>
      </c>
      <c r="M346" s="37"/>
      <c r="N346" s="37">
        <v>71</v>
      </c>
      <c r="O346" s="37"/>
      <c r="P346" s="37"/>
      <c r="Q346" s="37"/>
      <c r="R346" s="37">
        <v>53</v>
      </c>
      <c r="S346" s="37">
        <v>1</v>
      </c>
      <c r="T346" s="37">
        <v>2</v>
      </c>
      <c r="U346" s="37">
        <v>1</v>
      </c>
      <c r="V346" s="37">
        <v>2</v>
      </c>
      <c r="W346" s="37">
        <v>0</v>
      </c>
      <c r="X346" s="37">
        <v>3</v>
      </c>
      <c r="Y346" s="37">
        <v>4</v>
      </c>
      <c r="Z346" s="37">
        <v>2</v>
      </c>
      <c r="AA346" s="37"/>
      <c r="AB346" s="37">
        <v>68</v>
      </c>
      <c r="AC346" s="37"/>
      <c r="AD346" s="37"/>
      <c r="AE346" s="37"/>
      <c r="AF346" s="37">
        <v>22</v>
      </c>
      <c r="AG346" s="37">
        <v>25</v>
      </c>
      <c r="AH346" s="37"/>
      <c r="AI346" s="37">
        <v>13</v>
      </c>
      <c r="AJ346" s="37">
        <v>13</v>
      </c>
      <c r="AK346" s="37"/>
      <c r="AL346" s="37"/>
      <c r="AM346" s="37"/>
      <c r="AN346" s="37">
        <v>58</v>
      </c>
      <c r="AO346" s="37"/>
      <c r="AP346" s="37"/>
      <c r="AQ346" s="37"/>
      <c r="AR346" s="37">
        <v>0</v>
      </c>
      <c r="AS346" s="37"/>
      <c r="AT346" s="37">
        <v>0</v>
      </c>
    </row>
    <row r="347" spans="1:46" ht="20.100000000000001" customHeight="1" x14ac:dyDescent="0.2">
      <c r="D347" s="38" t="s">
        <v>252</v>
      </c>
      <c r="F347" s="39">
        <v>64</v>
      </c>
      <c r="G347" s="40"/>
      <c r="H347" s="40"/>
      <c r="I347" s="40"/>
      <c r="J347" s="39">
        <v>77</v>
      </c>
      <c r="K347" s="39">
        <v>0</v>
      </c>
      <c r="L347" s="39">
        <v>0</v>
      </c>
      <c r="M347" s="40"/>
      <c r="N347" s="39">
        <v>77</v>
      </c>
      <c r="O347" s="40"/>
      <c r="P347" s="40"/>
      <c r="Q347" s="40"/>
      <c r="R347" s="39">
        <v>49</v>
      </c>
      <c r="S347" s="39">
        <v>4</v>
      </c>
      <c r="T347" s="39">
        <v>0</v>
      </c>
      <c r="U347" s="39">
        <v>2</v>
      </c>
      <c r="V347" s="39">
        <v>4</v>
      </c>
      <c r="W347" s="39">
        <v>0</v>
      </c>
      <c r="X347" s="39">
        <v>2</v>
      </c>
      <c r="Y347" s="39">
        <v>8</v>
      </c>
      <c r="Z347" s="39">
        <v>19</v>
      </c>
      <c r="AA347" s="40"/>
      <c r="AB347" s="39">
        <v>88</v>
      </c>
      <c r="AC347" s="40"/>
      <c r="AD347" s="40"/>
      <c r="AE347" s="40"/>
      <c r="AF347" s="39">
        <v>6</v>
      </c>
      <c r="AG347" s="39">
        <v>17</v>
      </c>
      <c r="AH347" s="40"/>
      <c r="AI347" s="39">
        <v>7</v>
      </c>
      <c r="AJ347" s="39">
        <v>6</v>
      </c>
      <c r="AK347" s="40"/>
      <c r="AL347" s="40"/>
      <c r="AM347" s="40"/>
      <c r="AN347" s="39">
        <v>43</v>
      </c>
      <c r="AO347" s="40"/>
      <c r="AP347" s="40"/>
      <c r="AQ347" s="40"/>
      <c r="AR347" s="39">
        <v>0</v>
      </c>
      <c r="AS347" s="40"/>
      <c r="AT347" s="39">
        <v>0</v>
      </c>
    </row>
    <row r="348" spans="1:46" ht="20.100000000000001" customHeight="1" x14ac:dyDescent="0.2">
      <c r="D348" s="2" t="s">
        <v>253</v>
      </c>
      <c r="F348" s="37">
        <v>53</v>
      </c>
      <c r="G348" s="37"/>
      <c r="H348" s="37"/>
      <c r="I348" s="37"/>
      <c r="J348" s="37">
        <v>63</v>
      </c>
      <c r="K348" s="37">
        <v>9</v>
      </c>
      <c r="L348" s="37">
        <v>2</v>
      </c>
      <c r="M348" s="37"/>
      <c r="N348" s="37">
        <v>74</v>
      </c>
      <c r="O348" s="37"/>
      <c r="P348" s="37"/>
      <c r="Q348" s="37"/>
      <c r="R348" s="37">
        <v>46</v>
      </c>
      <c r="S348" s="37">
        <v>3</v>
      </c>
      <c r="T348" s="37">
        <v>2</v>
      </c>
      <c r="U348" s="37">
        <v>0</v>
      </c>
      <c r="V348" s="37">
        <v>4</v>
      </c>
      <c r="W348" s="37">
        <v>0</v>
      </c>
      <c r="X348" s="37">
        <v>2</v>
      </c>
      <c r="Y348" s="37">
        <v>5</v>
      </c>
      <c r="Z348" s="37">
        <v>2</v>
      </c>
      <c r="AA348" s="37"/>
      <c r="AB348" s="37">
        <v>64</v>
      </c>
      <c r="AC348" s="37"/>
      <c r="AD348" s="37"/>
      <c r="AE348" s="37"/>
      <c r="AF348" s="37">
        <v>12</v>
      </c>
      <c r="AG348" s="37">
        <v>10</v>
      </c>
      <c r="AH348" s="37"/>
      <c r="AI348" s="37">
        <v>12</v>
      </c>
      <c r="AJ348" s="37">
        <v>7</v>
      </c>
      <c r="AK348" s="37"/>
      <c r="AL348" s="37"/>
      <c r="AM348" s="37"/>
      <c r="AN348" s="37">
        <v>60</v>
      </c>
      <c r="AO348" s="37"/>
      <c r="AP348" s="37"/>
      <c r="AQ348" s="37"/>
      <c r="AR348" s="37">
        <v>0</v>
      </c>
      <c r="AS348" s="37"/>
      <c r="AT348" s="37">
        <v>0</v>
      </c>
    </row>
    <row r="349" spans="1:46" ht="20.100000000000001" customHeight="1" x14ac:dyDescent="0.2">
      <c r="D349" s="38" t="s">
        <v>254</v>
      </c>
      <c r="F349" s="39">
        <v>57</v>
      </c>
      <c r="G349" s="40"/>
      <c r="H349" s="40"/>
      <c r="I349" s="40"/>
      <c r="J349" s="39">
        <v>60</v>
      </c>
      <c r="K349" s="39">
        <v>0</v>
      </c>
      <c r="L349" s="39">
        <v>0</v>
      </c>
      <c r="M349" s="40"/>
      <c r="N349" s="39">
        <v>60</v>
      </c>
      <c r="O349" s="40"/>
      <c r="P349" s="40"/>
      <c r="Q349" s="40"/>
      <c r="R349" s="39">
        <v>37</v>
      </c>
      <c r="S349" s="39">
        <v>3</v>
      </c>
      <c r="T349" s="39">
        <v>0</v>
      </c>
      <c r="U349" s="39">
        <v>0</v>
      </c>
      <c r="V349" s="39">
        <v>0</v>
      </c>
      <c r="W349" s="39">
        <v>0</v>
      </c>
      <c r="X349" s="39">
        <v>0</v>
      </c>
      <c r="Y349" s="39">
        <v>9</v>
      </c>
      <c r="Z349" s="39">
        <v>1</v>
      </c>
      <c r="AA349" s="40"/>
      <c r="AB349" s="39">
        <v>50</v>
      </c>
      <c r="AC349" s="40"/>
      <c r="AD349" s="40"/>
      <c r="AE349" s="40"/>
      <c r="AF349" s="39">
        <v>9</v>
      </c>
      <c r="AG349" s="39">
        <v>0</v>
      </c>
      <c r="AH349" s="40"/>
      <c r="AI349" s="39">
        <v>18</v>
      </c>
      <c r="AJ349" s="39">
        <v>0</v>
      </c>
      <c r="AK349" s="40"/>
      <c r="AL349" s="40"/>
      <c r="AM349" s="40"/>
      <c r="AN349" s="39">
        <v>76</v>
      </c>
      <c r="AO349" s="40"/>
      <c r="AP349" s="40"/>
      <c r="AQ349" s="40"/>
      <c r="AR349" s="39">
        <v>0</v>
      </c>
      <c r="AS349" s="40"/>
      <c r="AT349" s="39">
        <v>0</v>
      </c>
    </row>
    <row r="350" spans="1:46" ht="20.100000000000001" customHeight="1" x14ac:dyDescent="0.2">
      <c r="D350" s="2" t="s">
        <v>255</v>
      </c>
      <c r="F350" s="37">
        <v>107</v>
      </c>
      <c r="G350" s="37"/>
      <c r="H350" s="37"/>
      <c r="I350" s="37"/>
      <c r="J350" s="37">
        <v>55</v>
      </c>
      <c r="K350" s="37">
        <v>0</v>
      </c>
      <c r="L350" s="37">
        <v>10</v>
      </c>
      <c r="M350" s="37"/>
      <c r="N350" s="37">
        <v>65</v>
      </c>
      <c r="O350" s="37"/>
      <c r="P350" s="37"/>
      <c r="Q350" s="37"/>
      <c r="R350" s="37">
        <v>25</v>
      </c>
      <c r="S350" s="37">
        <v>2</v>
      </c>
      <c r="T350" s="37">
        <v>0</v>
      </c>
      <c r="U350" s="37">
        <v>0</v>
      </c>
      <c r="V350" s="37">
        <v>3</v>
      </c>
      <c r="W350" s="37">
        <v>0</v>
      </c>
      <c r="X350" s="37">
        <v>0</v>
      </c>
      <c r="Y350" s="37">
        <v>6</v>
      </c>
      <c r="Z350" s="37">
        <v>0</v>
      </c>
      <c r="AA350" s="37"/>
      <c r="AB350" s="37">
        <v>36</v>
      </c>
      <c r="AC350" s="37"/>
      <c r="AD350" s="37"/>
      <c r="AE350" s="37"/>
      <c r="AF350" s="37">
        <v>11</v>
      </c>
      <c r="AG350" s="37">
        <v>7</v>
      </c>
      <c r="AH350" s="37"/>
      <c r="AI350" s="37">
        <v>9</v>
      </c>
      <c r="AJ350" s="37">
        <v>0</v>
      </c>
      <c r="AK350" s="37"/>
      <c r="AL350" s="37"/>
      <c r="AM350" s="37"/>
      <c r="AN350" s="37">
        <v>127</v>
      </c>
      <c r="AO350" s="37"/>
      <c r="AP350" s="37"/>
      <c r="AQ350" s="37"/>
      <c r="AR350" s="37">
        <v>0</v>
      </c>
      <c r="AS350" s="37"/>
      <c r="AT350" s="37">
        <v>0</v>
      </c>
    </row>
    <row r="351" spans="1:46" ht="20.100000000000001" customHeight="1" x14ac:dyDescent="0.2">
      <c r="D351" s="38" t="s">
        <v>256</v>
      </c>
      <c r="F351" s="39">
        <v>104</v>
      </c>
      <c r="G351" s="40"/>
      <c r="H351" s="40"/>
      <c r="I351" s="40"/>
      <c r="J351" s="39">
        <v>64</v>
      </c>
      <c r="K351" s="39">
        <v>2</v>
      </c>
      <c r="L351" s="39">
        <v>5</v>
      </c>
      <c r="M351" s="40"/>
      <c r="N351" s="39">
        <v>71</v>
      </c>
      <c r="O351" s="40"/>
      <c r="P351" s="40"/>
      <c r="Q351" s="40"/>
      <c r="R351" s="39">
        <v>41</v>
      </c>
      <c r="S351" s="39">
        <v>6</v>
      </c>
      <c r="T351" s="39">
        <v>0</v>
      </c>
      <c r="U351" s="39">
        <v>1</v>
      </c>
      <c r="V351" s="39">
        <v>0</v>
      </c>
      <c r="W351" s="39">
        <v>0</v>
      </c>
      <c r="X351" s="39">
        <v>2</v>
      </c>
      <c r="Y351" s="39">
        <v>13</v>
      </c>
      <c r="Z351" s="39">
        <v>4</v>
      </c>
      <c r="AA351" s="40"/>
      <c r="AB351" s="39">
        <v>67</v>
      </c>
      <c r="AC351" s="40"/>
      <c r="AD351" s="40"/>
      <c r="AE351" s="40"/>
      <c r="AF351" s="39">
        <v>7</v>
      </c>
      <c r="AG351" s="39">
        <v>7</v>
      </c>
      <c r="AH351" s="40"/>
      <c r="AI351" s="39">
        <v>7</v>
      </c>
      <c r="AJ351" s="39">
        <v>8</v>
      </c>
      <c r="AK351" s="40"/>
      <c r="AL351" s="40"/>
      <c r="AM351" s="40"/>
      <c r="AN351" s="39">
        <v>109</v>
      </c>
      <c r="AO351" s="40"/>
      <c r="AP351" s="40"/>
      <c r="AQ351" s="40"/>
      <c r="AR351" s="39">
        <v>0</v>
      </c>
      <c r="AS351" s="40"/>
      <c r="AT351" s="39">
        <v>0</v>
      </c>
    </row>
    <row r="352" spans="1:46" ht="20.100000000000001" customHeight="1" x14ac:dyDescent="0.2">
      <c r="D352" s="2" t="s">
        <v>257</v>
      </c>
      <c r="F352" s="37">
        <v>199</v>
      </c>
      <c r="G352" s="37"/>
      <c r="H352" s="37"/>
      <c r="I352" s="37"/>
      <c r="J352" s="37">
        <v>141</v>
      </c>
      <c r="K352" s="37">
        <v>0</v>
      </c>
      <c r="L352" s="37">
        <v>19</v>
      </c>
      <c r="M352" s="37"/>
      <c r="N352" s="37">
        <v>160</v>
      </c>
      <c r="O352" s="37"/>
      <c r="P352" s="37"/>
      <c r="Q352" s="37"/>
      <c r="R352" s="37">
        <v>86</v>
      </c>
      <c r="S352" s="37">
        <v>1</v>
      </c>
      <c r="T352" s="37">
        <v>1</v>
      </c>
      <c r="U352" s="37">
        <v>0</v>
      </c>
      <c r="V352" s="37">
        <v>1</v>
      </c>
      <c r="W352" s="37">
        <v>0</v>
      </c>
      <c r="X352" s="37">
        <v>1</v>
      </c>
      <c r="Y352" s="37">
        <v>18</v>
      </c>
      <c r="Z352" s="37">
        <v>0</v>
      </c>
      <c r="AA352" s="37"/>
      <c r="AB352" s="37">
        <v>108</v>
      </c>
      <c r="AC352" s="37"/>
      <c r="AD352" s="37"/>
      <c r="AE352" s="37"/>
      <c r="AF352" s="37">
        <v>11</v>
      </c>
      <c r="AG352" s="37">
        <v>37</v>
      </c>
      <c r="AH352" s="37"/>
      <c r="AI352" s="37">
        <v>12</v>
      </c>
      <c r="AJ352" s="37">
        <v>20</v>
      </c>
      <c r="AK352" s="37"/>
      <c r="AL352" s="37"/>
      <c r="AM352" s="37"/>
      <c r="AN352" s="37">
        <v>235</v>
      </c>
      <c r="AO352" s="37"/>
      <c r="AP352" s="37"/>
      <c r="AQ352" s="37"/>
      <c r="AR352" s="37">
        <v>0</v>
      </c>
      <c r="AS352" s="37"/>
      <c r="AT352" s="37">
        <v>0</v>
      </c>
    </row>
    <row r="353" spans="1:46" ht="20.100000000000001" customHeight="1" x14ac:dyDescent="0.2">
      <c r="D353" s="38" t="s">
        <v>258</v>
      </c>
      <c r="F353" s="39">
        <v>30</v>
      </c>
      <c r="G353" s="40"/>
      <c r="H353" s="40"/>
      <c r="I353" s="40"/>
      <c r="J353" s="39">
        <v>42</v>
      </c>
      <c r="K353" s="39">
        <v>2</v>
      </c>
      <c r="L353" s="39">
        <v>6</v>
      </c>
      <c r="M353" s="40"/>
      <c r="N353" s="39">
        <v>50</v>
      </c>
      <c r="O353" s="40"/>
      <c r="P353" s="40"/>
      <c r="Q353" s="40"/>
      <c r="R353" s="39">
        <v>16</v>
      </c>
      <c r="S353" s="39">
        <v>3</v>
      </c>
      <c r="T353" s="39">
        <v>1</v>
      </c>
      <c r="U353" s="39">
        <v>0</v>
      </c>
      <c r="V353" s="39">
        <v>0</v>
      </c>
      <c r="W353" s="39">
        <v>0</v>
      </c>
      <c r="X353" s="39">
        <v>0</v>
      </c>
      <c r="Y353" s="39">
        <v>13</v>
      </c>
      <c r="Z353" s="39">
        <v>1</v>
      </c>
      <c r="AA353" s="40"/>
      <c r="AB353" s="39">
        <v>34</v>
      </c>
      <c r="AC353" s="40"/>
      <c r="AD353" s="40"/>
      <c r="AE353" s="40"/>
      <c r="AF353" s="39">
        <v>3</v>
      </c>
      <c r="AG353" s="39">
        <v>11</v>
      </c>
      <c r="AH353" s="40"/>
      <c r="AI353" s="39">
        <v>4</v>
      </c>
      <c r="AJ353" s="39">
        <v>2</v>
      </c>
      <c r="AK353" s="40"/>
      <c r="AL353" s="40"/>
      <c r="AM353" s="40"/>
      <c r="AN353" s="39">
        <v>38</v>
      </c>
      <c r="AO353" s="40"/>
      <c r="AP353" s="40"/>
      <c r="AQ353" s="40"/>
      <c r="AR353" s="39">
        <v>0</v>
      </c>
      <c r="AS353" s="40"/>
      <c r="AT353" s="39">
        <v>0</v>
      </c>
    </row>
    <row r="354" spans="1:46" ht="20.100000000000001" customHeight="1" x14ac:dyDescent="0.2">
      <c r="D354" s="41" t="s">
        <v>259</v>
      </c>
      <c r="F354" s="37">
        <v>30</v>
      </c>
      <c r="G354" s="37"/>
      <c r="H354" s="37"/>
      <c r="I354" s="37"/>
      <c r="J354" s="37">
        <v>48</v>
      </c>
      <c r="K354" s="37">
        <v>1</v>
      </c>
      <c r="L354" s="37">
        <v>1</v>
      </c>
      <c r="M354" s="37"/>
      <c r="N354" s="37">
        <v>50</v>
      </c>
      <c r="O354" s="37"/>
      <c r="P354" s="37"/>
      <c r="Q354" s="37"/>
      <c r="R354" s="37">
        <v>8</v>
      </c>
      <c r="S354" s="37">
        <v>5</v>
      </c>
      <c r="T354" s="37">
        <v>0</v>
      </c>
      <c r="U354" s="37">
        <v>0</v>
      </c>
      <c r="V354" s="37">
        <v>0</v>
      </c>
      <c r="W354" s="37">
        <v>0</v>
      </c>
      <c r="X354" s="37">
        <v>0</v>
      </c>
      <c r="Y354" s="37">
        <v>20</v>
      </c>
      <c r="Z354" s="37">
        <v>0</v>
      </c>
      <c r="AA354" s="37"/>
      <c r="AB354" s="37">
        <v>33</v>
      </c>
      <c r="AC354" s="37"/>
      <c r="AD354" s="37"/>
      <c r="AE354" s="37"/>
      <c r="AF354" s="37">
        <v>8</v>
      </c>
      <c r="AG354" s="37">
        <v>8</v>
      </c>
      <c r="AH354" s="37"/>
      <c r="AI354" s="37">
        <v>4</v>
      </c>
      <c r="AJ354" s="37">
        <v>4</v>
      </c>
      <c r="AK354" s="37"/>
      <c r="AL354" s="37"/>
      <c r="AM354" s="37"/>
      <c r="AN354" s="37">
        <v>39</v>
      </c>
      <c r="AO354" s="37"/>
      <c r="AP354" s="37"/>
      <c r="AQ354" s="37"/>
      <c r="AR354" s="37">
        <v>0</v>
      </c>
      <c r="AS354" s="37"/>
      <c r="AT354" s="37">
        <v>0</v>
      </c>
    </row>
    <row r="355" spans="1:46"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spans="1:46" s="1" customFormat="1" ht="20.100000000000001" customHeight="1" x14ac:dyDescent="0.2">
      <c r="A356" s="3"/>
      <c r="B356" s="6"/>
      <c r="C356" s="42" t="s">
        <v>180</v>
      </c>
      <c r="D356" s="42"/>
      <c r="E356" s="5"/>
      <c r="F356" s="44">
        <v>720</v>
      </c>
      <c r="G356" s="45"/>
      <c r="H356" s="45"/>
      <c r="I356" s="45"/>
      <c r="J356" s="44">
        <v>614</v>
      </c>
      <c r="K356" s="44">
        <v>19</v>
      </c>
      <c r="L356" s="44">
        <v>45</v>
      </c>
      <c r="M356" s="45"/>
      <c r="N356" s="44">
        <v>678</v>
      </c>
      <c r="O356" s="45"/>
      <c r="P356" s="45"/>
      <c r="Q356" s="45"/>
      <c r="R356" s="44">
        <v>361</v>
      </c>
      <c r="S356" s="44">
        <v>28</v>
      </c>
      <c r="T356" s="44">
        <v>6</v>
      </c>
      <c r="U356" s="44">
        <v>4</v>
      </c>
      <c r="V356" s="44">
        <v>14</v>
      </c>
      <c r="W356" s="44">
        <v>0</v>
      </c>
      <c r="X356" s="44">
        <v>10</v>
      </c>
      <c r="Y356" s="44">
        <v>96</v>
      </c>
      <c r="Z356" s="44">
        <v>29</v>
      </c>
      <c r="AA356" s="45"/>
      <c r="AB356" s="44">
        <v>548</v>
      </c>
      <c r="AC356" s="45"/>
      <c r="AD356" s="45"/>
      <c r="AE356" s="45"/>
      <c r="AF356" s="44">
        <v>89</v>
      </c>
      <c r="AG356" s="44">
        <v>122</v>
      </c>
      <c r="AH356" s="45"/>
      <c r="AI356" s="44">
        <v>86</v>
      </c>
      <c r="AJ356" s="44">
        <v>60</v>
      </c>
      <c r="AK356" s="45"/>
      <c r="AL356" s="45"/>
      <c r="AM356" s="45"/>
      <c r="AN356" s="44">
        <v>785</v>
      </c>
      <c r="AO356" s="45"/>
      <c r="AP356" s="45"/>
      <c r="AQ356" s="45"/>
      <c r="AR356" s="44">
        <v>0</v>
      </c>
      <c r="AS356" s="45"/>
      <c r="AT356" s="44">
        <v>0</v>
      </c>
    </row>
    <row r="357" spans="1:46"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row>
    <row r="358" spans="1:46" s="1" customFormat="1" ht="20.100000000000001" customHeight="1" x14ac:dyDescent="0.25">
      <c r="A358" s="3"/>
      <c r="B358" s="49" t="s">
        <v>260</v>
      </c>
      <c r="C358" s="50"/>
      <c r="D358" s="50"/>
      <c r="E358" s="5"/>
      <c r="F358" s="51">
        <v>720</v>
      </c>
      <c r="G358" s="52"/>
      <c r="H358" s="52"/>
      <c r="I358" s="52"/>
      <c r="J358" s="51">
        <v>614</v>
      </c>
      <c r="K358" s="51">
        <v>19</v>
      </c>
      <c r="L358" s="51">
        <v>45</v>
      </c>
      <c r="M358" s="52"/>
      <c r="N358" s="51">
        <v>678</v>
      </c>
      <c r="O358" s="52"/>
      <c r="P358" s="52"/>
      <c r="Q358" s="52"/>
      <c r="R358" s="51">
        <v>361</v>
      </c>
      <c r="S358" s="51">
        <v>28</v>
      </c>
      <c r="T358" s="51">
        <v>6</v>
      </c>
      <c r="U358" s="51">
        <v>4</v>
      </c>
      <c r="V358" s="51">
        <v>14</v>
      </c>
      <c r="W358" s="51">
        <v>0</v>
      </c>
      <c r="X358" s="51">
        <v>10</v>
      </c>
      <c r="Y358" s="51">
        <v>96</v>
      </c>
      <c r="Z358" s="51">
        <v>29</v>
      </c>
      <c r="AA358" s="52"/>
      <c r="AB358" s="51">
        <v>548</v>
      </c>
      <c r="AC358" s="52"/>
      <c r="AD358" s="52"/>
      <c r="AE358" s="52"/>
      <c r="AF358" s="51">
        <v>89</v>
      </c>
      <c r="AG358" s="51">
        <v>122</v>
      </c>
      <c r="AH358" s="52"/>
      <c r="AI358" s="51">
        <v>86</v>
      </c>
      <c r="AJ358" s="51">
        <v>60</v>
      </c>
      <c r="AK358" s="52"/>
      <c r="AL358" s="52"/>
      <c r="AM358" s="52"/>
      <c r="AN358" s="51">
        <v>785</v>
      </c>
      <c r="AO358" s="52"/>
      <c r="AP358" s="52"/>
      <c r="AQ358" s="52"/>
      <c r="AR358" s="51">
        <v>0</v>
      </c>
      <c r="AS358" s="52"/>
      <c r="AT358" s="51">
        <v>0</v>
      </c>
    </row>
    <row r="359" spans="1:46"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spans="1:46"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spans="1:46"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spans="1:46" ht="20.100000000000001" customHeight="1" x14ac:dyDescent="0.2">
      <c r="D362" s="2" t="s">
        <v>98</v>
      </c>
      <c r="F362" s="37">
        <v>34</v>
      </c>
      <c r="G362" s="37"/>
      <c r="H362" s="37"/>
      <c r="I362" s="37"/>
      <c r="J362" s="37">
        <v>55</v>
      </c>
      <c r="K362" s="37">
        <v>3</v>
      </c>
      <c r="L362" s="37">
        <v>6</v>
      </c>
      <c r="M362" s="37"/>
      <c r="N362" s="37">
        <v>64</v>
      </c>
      <c r="O362" s="37"/>
      <c r="P362" s="37"/>
      <c r="Q362" s="37"/>
      <c r="R362" s="37">
        <v>52</v>
      </c>
      <c r="S362" s="37">
        <v>0</v>
      </c>
      <c r="T362" s="37">
        <v>1</v>
      </c>
      <c r="U362" s="37">
        <v>0</v>
      </c>
      <c r="V362" s="37">
        <v>0</v>
      </c>
      <c r="W362" s="37">
        <v>1</v>
      </c>
      <c r="X362" s="37">
        <v>0</v>
      </c>
      <c r="Y362" s="37">
        <v>16</v>
      </c>
      <c r="Z362" s="37">
        <v>0</v>
      </c>
      <c r="AA362" s="37"/>
      <c r="AB362" s="37">
        <v>70</v>
      </c>
      <c r="AC362" s="37"/>
      <c r="AD362" s="37"/>
      <c r="AE362" s="37"/>
      <c r="AF362" s="37">
        <v>5</v>
      </c>
      <c r="AG362" s="37">
        <v>7</v>
      </c>
      <c r="AH362" s="37"/>
      <c r="AI362" s="37">
        <v>4</v>
      </c>
      <c r="AJ362" s="37">
        <v>5</v>
      </c>
      <c r="AK362" s="37"/>
      <c r="AL362" s="37"/>
      <c r="AM362" s="37"/>
      <c r="AN362" s="37">
        <v>25</v>
      </c>
      <c r="AO362" s="37"/>
      <c r="AP362" s="37"/>
      <c r="AQ362" s="37"/>
      <c r="AR362" s="37">
        <v>0</v>
      </c>
      <c r="AS362" s="37"/>
      <c r="AT362" s="37">
        <v>0</v>
      </c>
    </row>
    <row r="363" spans="1:46" ht="20.100000000000001" customHeight="1" x14ac:dyDescent="0.2">
      <c r="D363" s="38" t="s">
        <v>99</v>
      </c>
      <c r="F363" s="39">
        <v>52</v>
      </c>
      <c r="G363" s="40"/>
      <c r="H363" s="40"/>
      <c r="I363" s="40"/>
      <c r="J363" s="39">
        <v>60</v>
      </c>
      <c r="K363" s="39">
        <v>1</v>
      </c>
      <c r="L363" s="39">
        <v>3</v>
      </c>
      <c r="M363" s="40"/>
      <c r="N363" s="39">
        <v>64</v>
      </c>
      <c r="O363" s="40"/>
      <c r="P363" s="40"/>
      <c r="Q363" s="40"/>
      <c r="R363" s="39">
        <v>49</v>
      </c>
      <c r="S363" s="39">
        <v>1</v>
      </c>
      <c r="T363" s="39">
        <v>1</v>
      </c>
      <c r="U363" s="39">
        <v>0</v>
      </c>
      <c r="V363" s="39">
        <v>0</v>
      </c>
      <c r="W363" s="39">
        <v>0</v>
      </c>
      <c r="X363" s="39">
        <v>0</v>
      </c>
      <c r="Y363" s="39">
        <v>10</v>
      </c>
      <c r="Z363" s="39">
        <v>0</v>
      </c>
      <c r="AA363" s="40"/>
      <c r="AB363" s="39">
        <v>61</v>
      </c>
      <c r="AC363" s="40"/>
      <c r="AD363" s="40"/>
      <c r="AE363" s="40"/>
      <c r="AF363" s="39">
        <v>10</v>
      </c>
      <c r="AG363" s="39">
        <v>10</v>
      </c>
      <c r="AH363" s="40"/>
      <c r="AI363" s="39">
        <v>7</v>
      </c>
      <c r="AJ363" s="39">
        <v>6</v>
      </c>
      <c r="AK363" s="40"/>
      <c r="AL363" s="40"/>
      <c r="AM363" s="40"/>
      <c r="AN363" s="39">
        <v>48</v>
      </c>
      <c r="AO363" s="40"/>
      <c r="AP363" s="40"/>
      <c r="AQ363" s="40"/>
      <c r="AR363" s="39">
        <v>0</v>
      </c>
      <c r="AS363" s="40"/>
      <c r="AT363" s="39">
        <v>0</v>
      </c>
    </row>
    <row r="364" spans="1:46" ht="20.100000000000001" customHeight="1" x14ac:dyDescent="0.2">
      <c r="D364" s="2" t="s">
        <v>113</v>
      </c>
      <c r="F364" s="37">
        <v>44</v>
      </c>
      <c r="G364" s="37"/>
      <c r="H364" s="37"/>
      <c r="I364" s="37"/>
      <c r="J364" s="37">
        <v>47</v>
      </c>
      <c r="K364" s="37">
        <v>7</v>
      </c>
      <c r="L364" s="37">
        <v>1</v>
      </c>
      <c r="M364" s="37"/>
      <c r="N364" s="37">
        <v>55</v>
      </c>
      <c r="O364" s="37"/>
      <c r="P364" s="37"/>
      <c r="Q364" s="37"/>
      <c r="R364" s="37">
        <v>37</v>
      </c>
      <c r="S364" s="37">
        <v>5</v>
      </c>
      <c r="T364" s="37">
        <v>1</v>
      </c>
      <c r="U364" s="37">
        <v>1</v>
      </c>
      <c r="V364" s="37">
        <v>7</v>
      </c>
      <c r="W364" s="37">
        <v>3</v>
      </c>
      <c r="X364" s="37">
        <v>0</v>
      </c>
      <c r="Y364" s="37">
        <v>9</v>
      </c>
      <c r="Z364" s="37">
        <v>2</v>
      </c>
      <c r="AA364" s="37"/>
      <c r="AB364" s="37">
        <v>65</v>
      </c>
      <c r="AC364" s="37"/>
      <c r="AD364" s="37"/>
      <c r="AE364" s="37"/>
      <c r="AF364" s="37">
        <v>8</v>
      </c>
      <c r="AG364" s="37">
        <v>15</v>
      </c>
      <c r="AH364" s="37"/>
      <c r="AI364" s="37">
        <v>6</v>
      </c>
      <c r="AJ364" s="37">
        <v>11</v>
      </c>
      <c r="AK364" s="37"/>
      <c r="AL364" s="37"/>
      <c r="AM364" s="37"/>
      <c r="AN364" s="37">
        <v>28</v>
      </c>
      <c r="AO364" s="37"/>
      <c r="AP364" s="37"/>
      <c r="AQ364" s="37"/>
      <c r="AR364" s="37">
        <v>0</v>
      </c>
      <c r="AS364" s="37"/>
      <c r="AT364" s="37">
        <v>0</v>
      </c>
    </row>
    <row r="365" spans="1:46" ht="20.100000000000001" customHeight="1" x14ac:dyDescent="0.2">
      <c r="D365" s="38" t="s">
        <v>101</v>
      </c>
      <c r="F365" s="39">
        <v>81</v>
      </c>
      <c r="G365" s="40"/>
      <c r="H365" s="40"/>
      <c r="I365" s="40"/>
      <c r="J365" s="39">
        <v>172</v>
      </c>
      <c r="K365" s="39">
        <v>7</v>
      </c>
      <c r="L365" s="39">
        <v>6</v>
      </c>
      <c r="M365" s="40"/>
      <c r="N365" s="39">
        <v>185</v>
      </c>
      <c r="O365" s="40"/>
      <c r="P365" s="40"/>
      <c r="Q365" s="40"/>
      <c r="R365" s="39">
        <v>43</v>
      </c>
      <c r="S365" s="39">
        <v>4</v>
      </c>
      <c r="T365" s="39">
        <v>0</v>
      </c>
      <c r="U365" s="39">
        <v>0</v>
      </c>
      <c r="V365" s="39">
        <v>2</v>
      </c>
      <c r="W365" s="39">
        <v>0</v>
      </c>
      <c r="X365" s="39">
        <v>1</v>
      </c>
      <c r="Y365" s="39">
        <v>10</v>
      </c>
      <c r="Z365" s="39">
        <v>16</v>
      </c>
      <c r="AA365" s="40"/>
      <c r="AB365" s="39">
        <v>76</v>
      </c>
      <c r="AC365" s="40"/>
      <c r="AD365" s="40"/>
      <c r="AE365" s="40"/>
      <c r="AF365" s="39">
        <v>9</v>
      </c>
      <c r="AG365" s="39">
        <v>120</v>
      </c>
      <c r="AH365" s="40"/>
      <c r="AI365" s="39">
        <v>5</v>
      </c>
      <c r="AJ365" s="39">
        <v>4</v>
      </c>
      <c r="AK365" s="40"/>
      <c r="AL365" s="40"/>
      <c r="AM365" s="40"/>
      <c r="AN365" s="39">
        <v>70</v>
      </c>
      <c r="AO365" s="40"/>
      <c r="AP365" s="40"/>
      <c r="AQ365" s="40"/>
      <c r="AR365" s="39">
        <v>0</v>
      </c>
      <c r="AS365" s="40"/>
      <c r="AT365" s="39">
        <v>0</v>
      </c>
    </row>
    <row r="366" spans="1:46" ht="20.100000000000001" customHeight="1" x14ac:dyDescent="0.2">
      <c r="D366" s="2" t="s">
        <v>115</v>
      </c>
      <c r="F366" s="37">
        <v>45</v>
      </c>
      <c r="G366" s="37"/>
      <c r="H366" s="37"/>
      <c r="I366" s="37"/>
      <c r="J366" s="37">
        <v>36</v>
      </c>
      <c r="K366" s="37">
        <v>2</v>
      </c>
      <c r="L366" s="37">
        <v>3</v>
      </c>
      <c r="M366" s="37"/>
      <c r="N366" s="37">
        <v>41</v>
      </c>
      <c r="O366" s="37"/>
      <c r="P366" s="37"/>
      <c r="Q366" s="37"/>
      <c r="R366" s="37">
        <v>36</v>
      </c>
      <c r="S366" s="37">
        <v>2</v>
      </c>
      <c r="T366" s="37">
        <v>2</v>
      </c>
      <c r="U366" s="37">
        <v>0</v>
      </c>
      <c r="V366" s="37">
        <v>5</v>
      </c>
      <c r="W366" s="37">
        <v>0</v>
      </c>
      <c r="X366" s="37">
        <v>2</v>
      </c>
      <c r="Y366" s="37">
        <v>6</v>
      </c>
      <c r="Z366" s="37">
        <v>0</v>
      </c>
      <c r="AA366" s="37"/>
      <c r="AB366" s="37">
        <v>53</v>
      </c>
      <c r="AC366" s="37"/>
      <c r="AD366" s="37"/>
      <c r="AE366" s="37"/>
      <c r="AF366" s="37">
        <v>7</v>
      </c>
      <c r="AG366" s="37">
        <v>9</v>
      </c>
      <c r="AH366" s="37"/>
      <c r="AI366" s="37">
        <v>6</v>
      </c>
      <c r="AJ366" s="37">
        <v>3</v>
      </c>
      <c r="AK366" s="37"/>
      <c r="AL366" s="37"/>
      <c r="AM366" s="37"/>
      <c r="AN366" s="37">
        <v>26</v>
      </c>
      <c r="AO366" s="37"/>
      <c r="AP366" s="37"/>
      <c r="AQ366" s="37"/>
      <c r="AR366" s="37">
        <v>0</v>
      </c>
      <c r="AS366" s="37"/>
      <c r="AT366" s="37">
        <v>0</v>
      </c>
    </row>
    <row r="367" spans="1:46" ht="20.100000000000001" customHeight="1" x14ac:dyDescent="0.2">
      <c r="D367" s="38" t="s">
        <v>116</v>
      </c>
      <c r="F367" s="39">
        <v>68</v>
      </c>
      <c r="G367" s="40"/>
      <c r="H367" s="40"/>
      <c r="I367" s="40"/>
      <c r="J367" s="39">
        <v>52</v>
      </c>
      <c r="K367" s="39">
        <v>1</v>
      </c>
      <c r="L367" s="39">
        <v>1</v>
      </c>
      <c r="M367" s="40"/>
      <c r="N367" s="39">
        <v>54</v>
      </c>
      <c r="O367" s="40"/>
      <c r="P367" s="40"/>
      <c r="Q367" s="40"/>
      <c r="R367" s="39">
        <v>46</v>
      </c>
      <c r="S367" s="39">
        <v>3</v>
      </c>
      <c r="T367" s="39">
        <v>2</v>
      </c>
      <c r="U367" s="39">
        <v>0</v>
      </c>
      <c r="V367" s="39">
        <v>1</v>
      </c>
      <c r="W367" s="39">
        <v>0</v>
      </c>
      <c r="X367" s="39">
        <v>0</v>
      </c>
      <c r="Y367" s="39">
        <v>11</v>
      </c>
      <c r="Z367" s="39">
        <v>0</v>
      </c>
      <c r="AA367" s="40"/>
      <c r="AB367" s="39">
        <v>63</v>
      </c>
      <c r="AC367" s="40"/>
      <c r="AD367" s="40"/>
      <c r="AE367" s="40"/>
      <c r="AF367" s="39">
        <v>7</v>
      </c>
      <c r="AG367" s="39">
        <v>16</v>
      </c>
      <c r="AH367" s="40"/>
      <c r="AI367" s="39">
        <v>9</v>
      </c>
      <c r="AJ367" s="39">
        <v>7</v>
      </c>
      <c r="AK367" s="40"/>
      <c r="AL367" s="40"/>
      <c r="AM367" s="40"/>
      <c r="AN367" s="39">
        <v>52</v>
      </c>
      <c r="AO367" s="40"/>
      <c r="AP367" s="40"/>
      <c r="AQ367" s="40"/>
      <c r="AR367" s="39">
        <v>0</v>
      </c>
      <c r="AS367" s="40"/>
      <c r="AT367" s="39">
        <v>0</v>
      </c>
    </row>
    <row r="368" spans="1:46" ht="20.100000000000001" customHeight="1" x14ac:dyDescent="0.2">
      <c r="D368" s="41" t="s">
        <v>104</v>
      </c>
      <c r="F368" s="40">
        <v>47</v>
      </c>
      <c r="G368" s="40"/>
      <c r="H368" s="40"/>
      <c r="I368" s="40"/>
      <c r="J368" s="40">
        <v>32</v>
      </c>
      <c r="K368" s="40">
        <v>0</v>
      </c>
      <c r="L368" s="40">
        <v>2</v>
      </c>
      <c r="M368" s="40"/>
      <c r="N368" s="40">
        <v>34</v>
      </c>
      <c r="O368" s="40"/>
      <c r="P368" s="40"/>
      <c r="Q368" s="40"/>
      <c r="R368" s="40">
        <v>29</v>
      </c>
      <c r="S368" s="40">
        <v>1</v>
      </c>
      <c r="T368" s="40">
        <v>2</v>
      </c>
      <c r="U368" s="40">
        <v>0</v>
      </c>
      <c r="V368" s="40">
        <v>3</v>
      </c>
      <c r="W368" s="40">
        <v>0</v>
      </c>
      <c r="X368" s="40">
        <v>0</v>
      </c>
      <c r="Y368" s="40">
        <v>3</v>
      </c>
      <c r="Z368" s="40">
        <v>0</v>
      </c>
      <c r="AA368" s="40"/>
      <c r="AB368" s="40">
        <v>38</v>
      </c>
      <c r="AC368" s="40"/>
      <c r="AD368" s="40"/>
      <c r="AE368" s="40"/>
      <c r="AF368" s="40">
        <v>9</v>
      </c>
      <c r="AG368" s="40">
        <v>5</v>
      </c>
      <c r="AH368" s="40"/>
      <c r="AI368" s="40">
        <v>7</v>
      </c>
      <c r="AJ368" s="40">
        <v>1</v>
      </c>
      <c r="AK368" s="40"/>
      <c r="AL368" s="40"/>
      <c r="AM368" s="40"/>
      <c r="AN368" s="40">
        <v>37</v>
      </c>
      <c r="AO368" s="40"/>
      <c r="AP368" s="40"/>
      <c r="AQ368" s="40"/>
      <c r="AR368" s="40">
        <v>0</v>
      </c>
      <c r="AS368" s="40"/>
      <c r="AT368" s="40">
        <v>0</v>
      </c>
    </row>
    <row r="369" spans="1:46"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spans="1:46" s="1" customFormat="1" ht="20.100000000000001" customHeight="1" x14ac:dyDescent="0.2">
      <c r="A370" s="3"/>
      <c r="B370" s="6"/>
      <c r="C370" s="42" t="s">
        <v>180</v>
      </c>
      <c r="D370" s="42"/>
      <c r="E370" s="5"/>
      <c r="F370" s="44">
        <v>371</v>
      </c>
      <c r="G370" s="45"/>
      <c r="H370" s="45"/>
      <c r="I370" s="45"/>
      <c r="J370" s="44">
        <v>454</v>
      </c>
      <c r="K370" s="44">
        <v>21</v>
      </c>
      <c r="L370" s="44">
        <v>22</v>
      </c>
      <c r="M370" s="45"/>
      <c r="N370" s="44">
        <v>497</v>
      </c>
      <c r="O370" s="45"/>
      <c r="P370" s="45"/>
      <c r="Q370" s="45"/>
      <c r="R370" s="44">
        <v>292</v>
      </c>
      <c r="S370" s="44">
        <v>16</v>
      </c>
      <c r="T370" s="44">
        <v>9</v>
      </c>
      <c r="U370" s="44">
        <v>1</v>
      </c>
      <c r="V370" s="44">
        <v>18</v>
      </c>
      <c r="W370" s="44">
        <v>4</v>
      </c>
      <c r="X370" s="44">
        <v>3</v>
      </c>
      <c r="Y370" s="44">
        <v>65</v>
      </c>
      <c r="Z370" s="44">
        <v>18</v>
      </c>
      <c r="AA370" s="45"/>
      <c r="AB370" s="44">
        <v>426</v>
      </c>
      <c r="AC370" s="45"/>
      <c r="AD370" s="45"/>
      <c r="AE370" s="45"/>
      <c r="AF370" s="44">
        <v>55</v>
      </c>
      <c r="AG370" s="44">
        <v>182</v>
      </c>
      <c r="AH370" s="45"/>
      <c r="AI370" s="44">
        <v>44</v>
      </c>
      <c r="AJ370" s="44">
        <v>37</v>
      </c>
      <c r="AK370" s="45"/>
      <c r="AL370" s="45"/>
      <c r="AM370" s="45"/>
      <c r="AN370" s="44">
        <v>286</v>
      </c>
      <c r="AO370" s="45"/>
      <c r="AP370" s="45"/>
      <c r="AQ370" s="45"/>
      <c r="AR370" s="44">
        <v>0</v>
      </c>
      <c r="AS370" s="45"/>
      <c r="AT370" s="44">
        <v>0</v>
      </c>
    </row>
    <row r="371" spans="1:46"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row>
    <row r="372" spans="1:46" s="1" customFormat="1" ht="20.100000000000001" customHeight="1" x14ac:dyDescent="0.25">
      <c r="A372" s="3"/>
      <c r="B372" s="49" t="s">
        <v>262</v>
      </c>
      <c r="C372" s="50"/>
      <c r="D372" s="50"/>
      <c r="E372" s="5"/>
      <c r="F372" s="51">
        <v>371</v>
      </c>
      <c r="G372" s="52"/>
      <c r="H372" s="52"/>
      <c r="I372" s="52"/>
      <c r="J372" s="51">
        <v>454</v>
      </c>
      <c r="K372" s="51">
        <v>21</v>
      </c>
      <c r="L372" s="51">
        <v>22</v>
      </c>
      <c r="M372" s="52"/>
      <c r="N372" s="51">
        <v>497</v>
      </c>
      <c r="O372" s="52"/>
      <c r="P372" s="52"/>
      <c r="Q372" s="52"/>
      <c r="R372" s="51">
        <v>292</v>
      </c>
      <c r="S372" s="51">
        <v>16</v>
      </c>
      <c r="T372" s="51">
        <v>9</v>
      </c>
      <c r="U372" s="51">
        <v>1</v>
      </c>
      <c r="V372" s="51">
        <v>18</v>
      </c>
      <c r="W372" s="51">
        <v>4</v>
      </c>
      <c r="X372" s="51">
        <v>3</v>
      </c>
      <c r="Y372" s="51">
        <v>65</v>
      </c>
      <c r="Z372" s="51">
        <v>18</v>
      </c>
      <c r="AA372" s="52"/>
      <c r="AB372" s="51">
        <v>426</v>
      </c>
      <c r="AC372" s="52"/>
      <c r="AD372" s="52"/>
      <c r="AE372" s="52"/>
      <c r="AF372" s="51">
        <v>55</v>
      </c>
      <c r="AG372" s="51">
        <v>182</v>
      </c>
      <c r="AH372" s="52"/>
      <c r="AI372" s="51">
        <v>44</v>
      </c>
      <c r="AJ372" s="51">
        <v>37</v>
      </c>
      <c r="AK372" s="52"/>
      <c r="AL372" s="52"/>
      <c r="AM372" s="52"/>
      <c r="AN372" s="51">
        <v>286</v>
      </c>
      <c r="AO372" s="52"/>
      <c r="AP372" s="52"/>
      <c r="AQ372" s="52"/>
      <c r="AR372" s="51">
        <v>0</v>
      </c>
      <c r="AS372" s="52"/>
      <c r="AT372" s="51">
        <v>0</v>
      </c>
    </row>
    <row r="373" spans="1:46"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spans="1:46"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spans="1:46"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spans="1:46" ht="20.100000000000001" customHeight="1" x14ac:dyDescent="0.2">
      <c r="D376" s="2" t="s">
        <v>264</v>
      </c>
      <c r="F376" s="37">
        <v>22</v>
      </c>
      <c r="G376" s="37"/>
      <c r="H376" s="37"/>
      <c r="I376" s="37"/>
      <c r="J376" s="37">
        <v>50</v>
      </c>
      <c r="K376" s="37">
        <v>1</v>
      </c>
      <c r="L376" s="37">
        <v>4</v>
      </c>
      <c r="M376" s="37"/>
      <c r="N376" s="37">
        <v>55</v>
      </c>
      <c r="O376" s="37"/>
      <c r="P376" s="37"/>
      <c r="Q376" s="37"/>
      <c r="R376" s="37">
        <v>9</v>
      </c>
      <c r="S376" s="37">
        <v>7</v>
      </c>
      <c r="T376" s="37">
        <v>1</v>
      </c>
      <c r="U376" s="37">
        <v>0</v>
      </c>
      <c r="V376" s="37">
        <v>2</v>
      </c>
      <c r="W376" s="37">
        <v>0</v>
      </c>
      <c r="X376" s="37">
        <v>0</v>
      </c>
      <c r="Y376" s="37">
        <v>18</v>
      </c>
      <c r="Z376" s="37">
        <v>4</v>
      </c>
      <c r="AA376" s="37"/>
      <c r="AB376" s="37">
        <v>41</v>
      </c>
      <c r="AC376" s="37"/>
      <c r="AD376" s="37"/>
      <c r="AE376" s="37"/>
      <c r="AF376" s="37">
        <v>2</v>
      </c>
      <c r="AG376" s="37">
        <v>22</v>
      </c>
      <c r="AH376" s="37"/>
      <c r="AI376" s="37">
        <v>1</v>
      </c>
      <c r="AJ376" s="37">
        <v>4</v>
      </c>
      <c r="AK376" s="37"/>
      <c r="AL376" s="37"/>
      <c r="AM376" s="37"/>
      <c r="AN376" s="37">
        <v>17</v>
      </c>
      <c r="AO376" s="37"/>
      <c r="AP376" s="37"/>
      <c r="AQ376" s="37"/>
      <c r="AR376" s="37">
        <v>0</v>
      </c>
      <c r="AS376" s="37"/>
      <c r="AT376" s="37">
        <v>0</v>
      </c>
    </row>
    <row r="377" spans="1:46" ht="20.100000000000001" customHeight="1" x14ac:dyDescent="0.2">
      <c r="D377" s="38" t="s">
        <v>265</v>
      </c>
      <c r="F377" s="39">
        <v>48</v>
      </c>
      <c r="G377" s="40"/>
      <c r="H377" s="40"/>
      <c r="I377" s="40"/>
      <c r="J377" s="39">
        <v>59</v>
      </c>
      <c r="K377" s="39">
        <v>2</v>
      </c>
      <c r="L377" s="39">
        <v>1</v>
      </c>
      <c r="M377" s="40"/>
      <c r="N377" s="39">
        <v>62</v>
      </c>
      <c r="O377" s="40"/>
      <c r="P377" s="40"/>
      <c r="Q377" s="40"/>
      <c r="R377" s="39">
        <v>17</v>
      </c>
      <c r="S377" s="39">
        <v>26</v>
      </c>
      <c r="T377" s="39">
        <v>1</v>
      </c>
      <c r="U377" s="39">
        <v>0</v>
      </c>
      <c r="V377" s="39">
        <v>3</v>
      </c>
      <c r="W377" s="39">
        <v>0</v>
      </c>
      <c r="X377" s="39">
        <v>0</v>
      </c>
      <c r="Y377" s="39">
        <v>21</v>
      </c>
      <c r="Z377" s="39">
        <v>0</v>
      </c>
      <c r="AA377" s="40"/>
      <c r="AB377" s="39">
        <v>68</v>
      </c>
      <c r="AC377" s="40"/>
      <c r="AD377" s="40"/>
      <c r="AE377" s="40"/>
      <c r="AF377" s="39">
        <v>8</v>
      </c>
      <c r="AG377" s="39">
        <v>24</v>
      </c>
      <c r="AH377" s="40"/>
      <c r="AI377" s="39">
        <v>7</v>
      </c>
      <c r="AJ377" s="39">
        <v>4</v>
      </c>
      <c r="AK377" s="40"/>
      <c r="AL377" s="40"/>
      <c r="AM377" s="40"/>
      <c r="AN377" s="39">
        <v>21</v>
      </c>
      <c r="AO377" s="40"/>
      <c r="AP377" s="40"/>
      <c r="AQ377" s="40"/>
      <c r="AR377" s="39">
        <v>0</v>
      </c>
      <c r="AS377" s="40"/>
      <c r="AT377" s="39">
        <v>0</v>
      </c>
    </row>
    <row r="378" spans="1:46" ht="20.100000000000001" customHeight="1" x14ac:dyDescent="0.2">
      <c r="D378" s="2" t="s">
        <v>266</v>
      </c>
      <c r="F378" s="37">
        <v>42</v>
      </c>
      <c r="G378" s="37"/>
      <c r="H378" s="37"/>
      <c r="I378" s="37"/>
      <c r="J378" s="37">
        <v>53</v>
      </c>
      <c r="K378" s="37">
        <v>0</v>
      </c>
      <c r="L378" s="37">
        <v>0</v>
      </c>
      <c r="M378" s="37"/>
      <c r="N378" s="37">
        <v>53</v>
      </c>
      <c r="O378" s="37"/>
      <c r="P378" s="37"/>
      <c r="Q378" s="37"/>
      <c r="R378" s="37">
        <v>29</v>
      </c>
      <c r="S378" s="37">
        <v>4</v>
      </c>
      <c r="T378" s="37">
        <v>0</v>
      </c>
      <c r="U378" s="37">
        <v>0</v>
      </c>
      <c r="V378" s="37">
        <v>1</v>
      </c>
      <c r="W378" s="37">
        <v>0</v>
      </c>
      <c r="X378" s="37">
        <v>0</v>
      </c>
      <c r="Y378" s="37">
        <v>13</v>
      </c>
      <c r="Z378" s="37">
        <v>2</v>
      </c>
      <c r="AA378" s="37"/>
      <c r="AB378" s="37">
        <v>49</v>
      </c>
      <c r="AC378" s="37"/>
      <c r="AD378" s="37"/>
      <c r="AE378" s="37"/>
      <c r="AF378" s="37">
        <v>1</v>
      </c>
      <c r="AG378" s="37">
        <v>27</v>
      </c>
      <c r="AH378" s="37"/>
      <c r="AI378" s="37">
        <v>5</v>
      </c>
      <c r="AJ378" s="37">
        <v>5</v>
      </c>
      <c r="AK378" s="37"/>
      <c r="AL378" s="37"/>
      <c r="AM378" s="37"/>
      <c r="AN378" s="37">
        <v>28</v>
      </c>
      <c r="AO378" s="37"/>
      <c r="AP378" s="37"/>
      <c r="AQ378" s="37"/>
      <c r="AR378" s="37">
        <v>0</v>
      </c>
      <c r="AS378" s="37"/>
      <c r="AT378" s="37">
        <v>0</v>
      </c>
    </row>
    <row r="379" spans="1:46" ht="20.100000000000001" customHeight="1" x14ac:dyDescent="0.2">
      <c r="D379" s="38" t="s">
        <v>267</v>
      </c>
      <c r="F379" s="39">
        <v>40</v>
      </c>
      <c r="G379" s="40"/>
      <c r="H379" s="40"/>
      <c r="I379" s="40"/>
      <c r="J379" s="39">
        <v>60</v>
      </c>
      <c r="K379" s="39">
        <v>0</v>
      </c>
      <c r="L379" s="39">
        <v>2</v>
      </c>
      <c r="M379" s="40"/>
      <c r="N379" s="39">
        <v>62</v>
      </c>
      <c r="O379" s="40"/>
      <c r="P379" s="40"/>
      <c r="Q379" s="40"/>
      <c r="R379" s="39">
        <v>20</v>
      </c>
      <c r="S379" s="39">
        <v>6</v>
      </c>
      <c r="T379" s="39">
        <v>2</v>
      </c>
      <c r="U379" s="39">
        <v>0</v>
      </c>
      <c r="V379" s="39">
        <v>1</v>
      </c>
      <c r="W379" s="39">
        <v>0</v>
      </c>
      <c r="X379" s="39">
        <v>0</v>
      </c>
      <c r="Y379" s="39">
        <v>14</v>
      </c>
      <c r="Z379" s="39">
        <v>0</v>
      </c>
      <c r="AA379" s="40"/>
      <c r="AB379" s="39">
        <v>43</v>
      </c>
      <c r="AC379" s="40"/>
      <c r="AD379" s="40"/>
      <c r="AE379" s="40"/>
      <c r="AF379" s="39">
        <v>2</v>
      </c>
      <c r="AG379" s="39">
        <v>37</v>
      </c>
      <c r="AH379" s="40"/>
      <c r="AI379" s="39">
        <v>5</v>
      </c>
      <c r="AJ379" s="39">
        <v>10</v>
      </c>
      <c r="AK379" s="40"/>
      <c r="AL379" s="40"/>
      <c r="AM379" s="40"/>
      <c r="AN379" s="39">
        <v>35</v>
      </c>
      <c r="AO379" s="40"/>
      <c r="AP379" s="40"/>
      <c r="AQ379" s="40"/>
      <c r="AR379" s="39">
        <v>0</v>
      </c>
      <c r="AS379" s="40"/>
      <c r="AT379" s="39">
        <v>0</v>
      </c>
    </row>
    <row r="380" spans="1:46" ht="20.100000000000001" customHeight="1" x14ac:dyDescent="0.2">
      <c r="D380" s="41" t="s">
        <v>268</v>
      </c>
      <c r="F380" s="40">
        <v>0</v>
      </c>
      <c r="G380" s="40"/>
      <c r="H380" s="40"/>
      <c r="I380" s="40"/>
      <c r="J380" s="40">
        <v>43</v>
      </c>
      <c r="K380" s="40">
        <v>1</v>
      </c>
      <c r="L380" s="40">
        <v>0</v>
      </c>
      <c r="M380" s="40"/>
      <c r="N380" s="40">
        <v>44</v>
      </c>
      <c r="O380" s="40"/>
      <c r="P380" s="40"/>
      <c r="Q380" s="40"/>
      <c r="R380" s="40">
        <v>3</v>
      </c>
      <c r="S380" s="40">
        <v>1</v>
      </c>
      <c r="T380" s="40">
        <v>0</v>
      </c>
      <c r="U380" s="40">
        <v>0</v>
      </c>
      <c r="V380" s="40">
        <v>1</v>
      </c>
      <c r="W380" s="40">
        <v>0</v>
      </c>
      <c r="X380" s="40">
        <v>0</v>
      </c>
      <c r="Y380" s="40">
        <v>15</v>
      </c>
      <c r="Z380" s="40">
        <v>0</v>
      </c>
      <c r="AA380" s="40"/>
      <c r="AB380" s="40">
        <v>20</v>
      </c>
      <c r="AC380" s="40"/>
      <c r="AD380" s="40"/>
      <c r="AE380" s="40"/>
      <c r="AF380" s="40">
        <v>0</v>
      </c>
      <c r="AG380" s="40">
        <v>18</v>
      </c>
      <c r="AH380" s="40"/>
      <c r="AI380" s="40">
        <v>0</v>
      </c>
      <c r="AJ380" s="40">
        <v>0</v>
      </c>
      <c r="AK380" s="40"/>
      <c r="AL380" s="40"/>
      <c r="AM380" s="40"/>
      <c r="AN380" s="40">
        <v>6</v>
      </c>
      <c r="AO380" s="40"/>
      <c r="AP380" s="40"/>
      <c r="AQ380" s="40"/>
      <c r="AR380" s="40">
        <v>0</v>
      </c>
      <c r="AS380" s="40"/>
      <c r="AT380" s="40">
        <v>0</v>
      </c>
    </row>
    <row r="381" spans="1:46" ht="20.100000000000001" customHeight="1" x14ac:dyDescent="0.2">
      <c r="D381" s="38" t="s">
        <v>269</v>
      </c>
      <c r="F381" s="39">
        <v>0</v>
      </c>
      <c r="G381" s="40"/>
      <c r="H381" s="40"/>
      <c r="I381" s="40"/>
      <c r="J381" s="39">
        <v>42</v>
      </c>
      <c r="K381" s="39">
        <v>0</v>
      </c>
      <c r="L381" s="39">
        <v>0</v>
      </c>
      <c r="M381" s="40"/>
      <c r="N381" s="39">
        <v>42</v>
      </c>
      <c r="O381" s="40"/>
      <c r="P381" s="40"/>
      <c r="Q381" s="40"/>
      <c r="R381" s="39">
        <v>2</v>
      </c>
      <c r="S381" s="39">
        <v>0</v>
      </c>
      <c r="T381" s="39">
        <v>3</v>
      </c>
      <c r="U381" s="39">
        <v>0</v>
      </c>
      <c r="V381" s="39">
        <v>0</v>
      </c>
      <c r="W381" s="39">
        <v>0</v>
      </c>
      <c r="X381" s="39">
        <v>0</v>
      </c>
      <c r="Y381" s="39">
        <v>7</v>
      </c>
      <c r="Z381" s="39">
        <v>0</v>
      </c>
      <c r="AA381" s="40"/>
      <c r="AB381" s="39">
        <v>12</v>
      </c>
      <c r="AC381" s="40"/>
      <c r="AD381" s="40"/>
      <c r="AE381" s="40"/>
      <c r="AF381" s="39">
        <v>4</v>
      </c>
      <c r="AG381" s="39">
        <v>11</v>
      </c>
      <c r="AH381" s="40"/>
      <c r="AI381" s="39">
        <v>3</v>
      </c>
      <c r="AJ381" s="39">
        <v>0</v>
      </c>
      <c r="AK381" s="40"/>
      <c r="AL381" s="40"/>
      <c r="AM381" s="40"/>
      <c r="AN381" s="39">
        <v>18</v>
      </c>
      <c r="AO381" s="40"/>
      <c r="AP381" s="40"/>
      <c r="AQ381" s="40"/>
      <c r="AR381" s="39">
        <v>0</v>
      </c>
      <c r="AS381" s="40"/>
      <c r="AT381" s="39">
        <v>0</v>
      </c>
    </row>
    <row r="382" spans="1:46" ht="20.100000000000001" customHeight="1" x14ac:dyDescent="0.2">
      <c r="D382" s="2" t="s">
        <v>270</v>
      </c>
      <c r="F382" s="37">
        <v>34</v>
      </c>
      <c r="G382" s="37"/>
      <c r="H382" s="37"/>
      <c r="I382" s="37"/>
      <c r="J382" s="37">
        <v>140</v>
      </c>
      <c r="K382" s="37">
        <v>5</v>
      </c>
      <c r="L382" s="37">
        <v>0</v>
      </c>
      <c r="M382" s="37"/>
      <c r="N382" s="37">
        <v>145</v>
      </c>
      <c r="O382" s="37"/>
      <c r="P382" s="37"/>
      <c r="Q382" s="37"/>
      <c r="R382" s="37">
        <v>9</v>
      </c>
      <c r="S382" s="37">
        <v>7</v>
      </c>
      <c r="T382" s="37">
        <v>7</v>
      </c>
      <c r="U382" s="37">
        <v>0</v>
      </c>
      <c r="V382" s="37">
        <v>2</v>
      </c>
      <c r="W382" s="37">
        <v>0</v>
      </c>
      <c r="X382" s="37">
        <v>0</v>
      </c>
      <c r="Y382" s="37">
        <v>85</v>
      </c>
      <c r="Z382" s="37">
        <v>1</v>
      </c>
      <c r="AA382" s="37"/>
      <c r="AB382" s="37">
        <v>111</v>
      </c>
      <c r="AC382" s="37"/>
      <c r="AD382" s="37"/>
      <c r="AE382" s="37"/>
      <c r="AF382" s="37">
        <v>15</v>
      </c>
      <c r="AG382" s="37">
        <v>42</v>
      </c>
      <c r="AH382" s="37"/>
      <c r="AI382" s="37">
        <v>16</v>
      </c>
      <c r="AJ382" s="37">
        <v>1</v>
      </c>
      <c r="AK382" s="37"/>
      <c r="AL382" s="37"/>
      <c r="AM382" s="37"/>
      <c r="AN382" s="37">
        <v>28</v>
      </c>
      <c r="AO382" s="37"/>
      <c r="AP382" s="37"/>
      <c r="AQ382" s="37"/>
      <c r="AR382" s="37">
        <v>0</v>
      </c>
      <c r="AS382" s="37"/>
      <c r="AT382" s="37">
        <v>0</v>
      </c>
    </row>
    <row r="383" spans="1:46" ht="20.100000000000001" customHeight="1" x14ac:dyDescent="0.2">
      <c r="D383" s="38" t="s">
        <v>271</v>
      </c>
      <c r="F383" s="39">
        <v>46</v>
      </c>
      <c r="G383" s="40"/>
      <c r="H383" s="40"/>
      <c r="I383" s="40"/>
      <c r="J383" s="39">
        <v>127</v>
      </c>
      <c r="K383" s="39">
        <v>0</v>
      </c>
      <c r="L383" s="39">
        <v>4</v>
      </c>
      <c r="M383" s="40"/>
      <c r="N383" s="39">
        <v>131</v>
      </c>
      <c r="O383" s="40"/>
      <c r="P383" s="40"/>
      <c r="Q383" s="40"/>
      <c r="R383" s="39">
        <v>12</v>
      </c>
      <c r="S383" s="39">
        <v>8</v>
      </c>
      <c r="T383" s="39">
        <v>2</v>
      </c>
      <c r="U383" s="39">
        <v>0</v>
      </c>
      <c r="V383" s="39">
        <v>1</v>
      </c>
      <c r="W383" s="39">
        <v>0</v>
      </c>
      <c r="X383" s="39">
        <v>0</v>
      </c>
      <c r="Y383" s="39">
        <v>31</v>
      </c>
      <c r="Z383" s="39">
        <v>3</v>
      </c>
      <c r="AA383" s="40"/>
      <c r="AB383" s="39">
        <v>57</v>
      </c>
      <c r="AC383" s="40"/>
      <c r="AD383" s="40"/>
      <c r="AE383" s="40"/>
      <c r="AF383" s="39">
        <v>63</v>
      </c>
      <c r="AG383" s="39">
        <v>47</v>
      </c>
      <c r="AH383" s="40"/>
      <c r="AI383" s="39">
        <v>8</v>
      </c>
      <c r="AJ383" s="39">
        <v>5</v>
      </c>
      <c r="AK383" s="40"/>
      <c r="AL383" s="40"/>
      <c r="AM383" s="40"/>
      <c r="AN383" s="39">
        <v>23</v>
      </c>
      <c r="AO383" s="40"/>
      <c r="AP383" s="40"/>
      <c r="AQ383" s="40"/>
      <c r="AR383" s="39">
        <v>0</v>
      </c>
      <c r="AS383" s="40"/>
      <c r="AT383" s="39">
        <v>0</v>
      </c>
    </row>
    <row r="384" spans="1:46" ht="20.100000000000001" customHeight="1" x14ac:dyDescent="0.2">
      <c r="D384" s="2" t="s">
        <v>272</v>
      </c>
      <c r="F384" s="37">
        <v>21</v>
      </c>
      <c r="G384" s="37"/>
      <c r="H384" s="37"/>
      <c r="I384" s="37"/>
      <c r="J384" s="37">
        <v>179</v>
      </c>
      <c r="K384" s="37">
        <v>1</v>
      </c>
      <c r="L384" s="37">
        <v>1</v>
      </c>
      <c r="M384" s="37"/>
      <c r="N384" s="37">
        <v>181</v>
      </c>
      <c r="O384" s="37"/>
      <c r="P384" s="37"/>
      <c r="Q384" s="37"/>
      <c r="R384" s="37">
        <v>16</v>
      </c>
      <c r="S384" s="37">
        <v>9</v>
      </c>
      <c r="T384" s="37">
        <v>14</v>
      </c>
      <c r="U384" s="37">
        <v>0</v>
      </c>
      <c r="V384" s="37">
        <v>2</v>
      </c>
      <c r="W384" s="37">
        <v>0</v>
      </c>
      <c r="X384" s="37">
        <v>0</v>
      </c>
      <c r="Y384" s="37">
        <v>24</v>
      </c>
      <c r="Z384" s="37">
        <v>4</v>
      </c>
      <c r="AA384" s="37"/>
      <c r="AB384" s="37">
        <v>69</v>
      </c>
      <c r="AC384" s="37"/>
      <c r="AD384" s="37"/>
      <c r="AE384" s="37"/>
      <c r="AF384" s="37">
        <v>64</v>
      </c>
      <c r="AG384" s="37">
        <v>19</v>
      </c>
      <c r="AH384" s="37"/>
      <c r="AI384" s="37">
        <v>10</v>
      </c>
      <c r="AJ384" s="37">
        <v>1</v>
      </c>
      <c r="AK384" s="37"/>
      <c r="AL384" s="37"/>
      <c r="AM384" s="37"/>
      <c r="AN384" s="37">
        <v>61</v>
      </c>
      <c r="AO384" s="37"/>
      <c r="AP384" s="37"/>
      <c r="AQ384" s="37"/>
      <c r="AR384" s="37">
        <v>0</v>
      </c>
      <c r="AS384" s="37"/>
      <c r="AT384" s="37">
        <v>0</v>
      </c>
    </row>
    <row r="385" spans="1:46"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spans="1:46" s="1" customFormat="1" ht="20.100000000000001" customHeight="1" x14ac:dyDescent="0.2">
      <c r="A386" s="3"/>
      <c r="B386" s="6"/>
      <c r="C386" s="42" t="s">
        <v>180</v>
      </c>
      <c r="D386" s="42"/>
      <c r="E386" s="5"/>
      <c r="F386" s="44">
        <v>253</v>
      </c>
      <c r="G386" s="45"/>
      <c r="H386" s="45"/>
      <c r="I386" s="45"/>
      <c r="J386" s="44">
        <v>753</v>
      </c>
      <c r="K386" s="44">
        <v>10</v>
      </c>
      <c r="L386" s="44">
        <v>12</v>
      </c>
      <c r="M386" s="45"/>
      <c r="N386" s="44">
        <v>775</v>
      </c>
      <c r="O386" s="45"/>
      <c r="P386" s="45"/>
      <c r="Q386" s="45"/>
      <c r="R386" s="44">
        <v>117</v>
      </c>
      <c r="S386" s="44">
        <v>68</v>
      </c>
      <c r="T386" s="44">
        <v>30</v>
      </c>
      <c r="U386" s="44">
        <v>0</v>
      </c>
      <c r="V386" s="44">
        <v>13</v>
      </c>
      <c r="W386" s="44">
        <v>0</v>
      </c>
      <c r="X386" s="44">
        <v>0</v>
      </c>
      <c r="Y386" s="44">
        <v>228</v>
      </c>
      <c r="Z386" s="44">
        <v>14</v>
      </c>
      <c r="AA386" s="45"/>
      <c r="AB386" s="44">
        <v>470</v>
      </c>
      <c r="AC386" s="45"/>
      <c r="AD386" s="45"/>
      <c r="AE386" s="45"/>
      <c r="AF386" s="44">
        <v>159</v>
      </c>
      <c r="AG386" s="44">
        <v>247</v>
      </c>
      <c r="AH386" s="45"/>
      <c r="AI386" s="44">
        <v>55</v>
      </c>
      <c r="AJ386" s="44">
        <v>30</v>
      </c>
      <c r="AK386" s="45"/>
      <c r="AL386" s="45"/>
      <c r="AM386" s="45"/>
      <c r="AN386" s="44">
        <v>237</v>
      </c>
      <c r="AO386" s="45"/>
      <c r="AP386" s="45"/>
      <c r="AQ386" s="45"/>
      <c r="AR386" s="44">
        <v>0</v>
      </c>
      <c r="AS386" s="45"/>
      <c r="AT386" s="44">
        <v>0</v>
      </c>
    </row>
    <row r="387" spans="1:46"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row>
    <row r="388" spans="1:46" s="1" customFormat="1" ht="20.100000000000001" customHeight="1" x14ac:dyDescent="0.25">
      <c r="A388" s="3"/>
      <c r="B388" s="49" t="s">
        <v>273</v>
      </c>
      <c r="C388" s="50"/>
      <c r="D388" s="50"/>
      <c r="E388" s="5"/>
      <c r="F388" s="51">
        <v>253</v>
      </c>
      <c r="G388" s="52"/>
      <c r="H388" s="52"/>
      <c r="I388" s="52"/>
      <c r="J388" s="51">
        <v>753</v>
      </c>
      <c r="K388" s="51">
        <v>10</v>
      </c>
      <c r="L388" s="51">
        <v>12</v>
      </c>
      <c r="M388" s="52"/>
      <c r="N388" s="51">
        <v>775</v>
      </c>
      <c r="O388" s="52"/>
      <c r="P388" s="52"/>
      <c r="Q388" s="52"/>
      <c r="R388" s="51">
        <v>117</v>
      </c>
      <c r="S388" s="51">
        <v>68</v>
      </c>
      <c r="T388" s="51">
        <v>30</v>
      </c>
      <c r="U388" s="51">
        <v>0</v>
      </c>
      <c r="V388" s="51">
        <v>13</v>
      </c>
      <c r="W388" s="51">
        <v>0</v>
      </c>
      <c r="X388" s="51">
        <v>0</v>
      </c>
      <c r="Y388" s="51">
        <v>228</v>
      </c>
      <c r="Z388" s="51">
        <v>14</v>
      </c>
      <c r="AA388" s="52"/>
      <c r="AB388" s="51">
        <v>470</v>
      </c>
      <c r="AC388" s="52"/>
      <c r="AD388" s="52"/>
      <c r="AE388" s="52"/>
      <c r="AF388" s="51">
        <v>159</v>
      </c>
      <c r="AG388" s="51">
        <v>247</v>
      </c>
      <c r="AH388" s="52"/>
      <c r="AI388" s="51">
        <v>55</v>
      </c>
      <c r="AJ388" s="51">
        <v>30</v>
      </c>
      <c r="AK388" s="52"/>
      <c r="AL388" s="52"/>
      <c r="AM388" s="52"/>
      <c r="AN388" s="51">
        <v>237</v>
      </c>
      <c r="AO388" s="52"/>
      <c r="AP388" s="52"/>
      <c r="AQ388" s="52"/>
      <c r="AR388" s="51">
        <v>0</v>
      </c>
      <c r="AS388" s="52"/>
      <c r="AT388" s="51">
        <v>0</v>
      </c>
    </row>
    <row r="389" spans="1:46"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spans="1:46"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spans="1:46"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spans="1:46" ht="20.100000000000001" customHeight="1" x14ac:dyDescent="0.2">
      <c r="D392" s="2" t="s">
        <v>98</v>
      </c>
      <c r="F392" s="37">
        <v>114</v>
      </c>
      <c r="G392" s="37"/>
      <c r="H392" s="37"/>
      <c r="I392" s="37"/>
      <c r="J392" s="37">
        <v>191</v>
      </c>
      <c r="K392" s="37">
        <v>1</v>
      </c>
      <c r="L392" s="37">
        <v>4</v>
      </c>
      <c r="M392" s="37"/>
      <c r="N392" s="37">
        <v>196</v>
      </c>
      <c r="O392" s="37"/>
      <c r="P392" s="37"/>
      <c r="Q392" s="37"/>
      <c r="R392" s="37">
        <v>71</v>
      </c>
      <c r="S392" s="37">
        <v>3</v>
      </c>
      <c r="T392" s="37">
        <v>0</v>
      </c>
      <c r="U392" s="37">
        <v>0</v>
      </c>
      <c r="V392" s="37">
        <v>6</v>
      </c>
      <c r="W392" s="37">
        <v>1</v>
      </c>
      <c r="X392" s="37">
        <v>0</v>
      </c>
      <c r="Y392" s="37">
        <v>32</v>
      </c>
      <c r="Z392" s="37">
        <v>7</v>
      </c>
      <c r="AA392" s="37"/>
      <c r="AB392" s="37">
        <v>120</v>
      </c>
      <c r="AC392" s="37"/>
      <c r="AD392" s="37"/>
      <c r="AE392" s="37"/>
      <c r="AF392" s="37">
        <v>16</v>
      </c>
      <c r="AG392" s="37">
        <v>12</v>
      </c>
      <c r="AH392" s="37"/>
      <c r="AI392" s="37">
        <v>17</v>
      </c>
      <c r="AJ392" s="37">
        <v>2</v>
      </c>
      <c r="AK392" s="37"/>
      <c r="AL392" s="37"/>
      <c r="AM392" s="37"/>
      <c r="AN392" s="37">
        <v>181</v>
      </c>
      <c r="AO392" s="37"/>
      <c r="AP392" s="37"/>
      <c r="AQ392" s="37"/>
      <c r="AR392" s="37">
        <v>0</v>
      </c>
      <c r="AS392" s="37"/>
      <c r="AT392" s="37">
        <v>0</v>
      </c>
    </row>
    <row r="393" spans="1:46" ht="20.100000000000001" customHeight="1" x14ac:dyDescent="0.2">
      <c r="D393" s="38" t="s">
        <v>99</v>
      </c>
      <c r="F393" s="39">
        <v>106</v>
      </c>
      <c r="G393" s="40"/>
      <c r="H393" s="40"/>
      <c r="I393" s="40"/>
      <c r="J393" s="39">
        <v>158</v>
      </c>
      <c r="K393" s="39">
        <v>1</v>
      </c>
      <c r="L393" s="39">
        <v>7</v>
      </c>
      <c r="M393" s="40"/>
      <c r="N393" s="39">
        <v>166</v>
      </c>
      <c r="O393" s="40"/>
      <c r="P393" s="40"/>
      <c r="Q393" s="40"/>
      <c r="R393" s="39">
        <v>101</v>
      </c>
      <c r="S393" s="39">
        <v>3</v>
      </c>
      <c r="T393" s="39">
        <v>2</v>
      </c>
      <c r="U393" s="39">
        <v>0</v>
      </c>
      <c r="V393" s="39">
        <v>7</v>
      </c>
      <c r="W393" s="39">
        <v>1</v>
      </c>
      <c r="X393" s="39">
        <v>0</v>
      </c>
      <c r="Y393" s="39">
        <v>30</v>
      </c>
      <c r="Z393" s="39">
        <v>14</v>
      </c>
      <c r="AA393" s="40"/>
      <c r="AB393" s="39">
        <v>158</v>
      </c>
      <c r="AC393" s="40"/>
      <c r="AD393" s="40"/>
      <c r="AE393" s="40"/>
      <c r="AF393" s="39">
        <v>19</v>
      </c>
      <c r="AG393" s="39">
        <v>4</v>
      </c>
      <c r="AH393" s="40"/>
      <c r="AI393" s="39">
        <v>7</v>
      </c>
      <c r="AJ393" s="39">
        <v>9</v>
      </c>
      <c r="AK393" s="40"/>
      <c r="AL393" s="40"/>
      <c r="AM393" s="40"/>
      <c r="AN393" s="39">
        <v>107</v>
      </c>
      <c r="AO393" s="40"/>
      <c r="AP393" s="40"/>
      <c r="AQ393" s="40"/>
      <c r="AR393" s="39">
        <v>0</v>
      </c>
      <c r="AS393" s="40"/>
      <c r="AT393" s="39">
        <v>0</v>
      </c>
    </row>
    <row r="394" spans="1:46" ht="20.100000000000001" customHeight="1" x14ac:dyDescent="0.2">
      <c r="D394" s="2" t="s">
        <v>113</v>
      </c>
      <c r="F394" s="37">
        <v>105</v>
      </c>
      <c r="G394" s="37"/>
      <c r="H394" s="37"/>
      <c r="I394" s="37"/>
      <c r="J394" s="37">
        <v>151</v>
      </c>
      <c r="K394" s="37">
        <v>0</v>
      </c>
      <c r="L394" s="37">
        <v>3</v>
      </c>
      <c r="M394" s="37"/>
      <c r="N394" s="37">
        <v>154</v>
      </c>
      <c r="O394" s="37"/>
      <c r="P394" s="37"/>
      <c r="Q394" s="37"/>
      <c r="R394" s="37">
        <v>92</v>
      </c>
      <c r="S394" s="37">
        <v>8</v>
      </c>
      <c r="T394" s="37">
        <v>4</v>
      </c>
      <c r="U394" s="37">
        <v>0</v>
      </c>
      <c r="V394" s="37">
        <v>8</v>
      </c>
      <c r="W394" s="37">
        <v>0</v>
      </c>
      <c r="X394" s="37">
        <v>0</v>
      </c>
      <c r="Y394" s="37">
        <v>13</v>
      </c>
      <c r="Z394" s="37">
        <v>0</v>
      </c>
      <c r="AA394" s="37"/>
      <c r="AB394" s="37">
        <v>125</v>
      </c>
      <c r="AC394" s="37"/>
      <c r="AD394" s="37"/>
      <c r="AE394" s="37"/>
      <c r="AF394" s="37">
        <v>34</v>
      </c>
      <c r="AG394" s="37">
        <v>48</v>
      </c>
      <c r="AH394" s="37"/>
      <c r="AI394" s="37">
        <v>32</v>
      </c>
      <c r="AJ394" s="37">
        <v>6</v>
      </c>
      <c r="AK394" s="37"/>
      <c r="AL394" s="37"/>
      <c r="AM394" s="37"/>
      <c r="AN394" s="37">
        <v>90</v>
      </c>
      <c r="AO394" s="37"/>
      <c r="AP394" s="37"/>
      <c r="AQ394" s="37"/>
      <c r="AR394" s="37">
        <v>0</v>
      </c>
      <c r="AS394" s="37"/>
      <c r="AT394" s="37">
        <v>0</v>
      </c>
    </row>
    <row r="395" spans="1:46" ht="20.100000000000001" customHeight="1" x14ac:dyDescent="0.2">
      <c r="B395" s="5"/>
      <c r="D395" s="38" t="s">
        <v>101</v>
      </c>
      <c r="F395" s="39">
        <v>102</v>
      </c>
      <c r="G395" s="40"/>
      <c r="H395" s="40"/>
      <c r="I395" s="40"/>
      <c r="J395" s="39">
        <v>150</v>
      </c>
      <c r="K395" s="39">
        <v>1</v>
      </c>
      <c r="L395" s="39">
        <v>11</v>
      </c>
      <c r="M395" s="40"/>
      <c r="N395" s="39">
        <v>162</v>
      </c>
      <c r="O395" s="40"/>
      <c r="P395" s="40"/>
      <c r="Q395" s="40"/>
      <c r="R395" s="39">
        <v>68</v>
      </c>
      <c r="S395" s="39">
        <v>2</v>
      </c>
      <c r="T395" s="39">
        <v>3</v>
      </c>
      <c r="U395" s="39">
        <v>0</v>
      </c>
      <c r="V395" s="39">
        <v>6</v>
      </c>
      <c r="W395" s="39">
        <v>0</v>
      </c>
      <c r="X395" s="39">
        <v>1</v>
      </c>
      <c r="Y395" s="39">
        <v>50</v>
      </c>
      <c r="Z395" s="39">
        <v>2</v>
      </c>
      <c r="AA395" s="40"/>
      <c r="AB395" s="39">
        <v>132</v>
      </c>
      <c r="AC395" s="40"/>
      <c r="AD395" s="40"/>
      <c r="AE395" s="40"/>
      <c r="AF395" s="39">
        <v>7</v>
      </c>
      <c r="AG395" s="39">
        <v>22</v>
      </c>
      <c r="AH395" s="40"/>
      <c r="AI395" s="39">
        <v>10</v>
      </c>
      <c r="AJ395" s="39">
        <v>8</v>
      </c>
      <c r="AK395" s="40"/>
      <c r="AL395" s="40"/>
      <c r="AM395" s="40"/>
      <c r="AN395" s="39">
        <v>121</v>
      </c>
      <c r="AO395" s="40"/>
      <c r="AP395" s="40"/>
      <c r="AQ395" s="40"/>
      <c r="AR395" s="39">
        <v>0</v>
      </c>
      <c r="AS395" s="40"/>
      <c r="AT395" s="39">
        <v>0</v>
      </c>
    </row>
    <row r="396" spans="1:46" ht="20.100000000000001" customHeight="1" x14ac:dyDescent="0.2">
      <c r="D396" s="2" t="s">
        <v>115</v>
      </c>
      <c r="F396" s="37">
        <v>188</v>
      </c>
      <c r="G396" s="37"/>
      <c r="H396" s="37"/>
      <c r="I396" s="37"/>
      <c r="J396" s="37">
        <v>181</v>
      </c>
      <c r="K396" s="37">
        <v>0</v>
      </c>
      <c r="L396" s="37">
        <v>2</v>
      </c>
      <c r="M396" s="37"/>
      <c r="N396" s="37">
        <v>183</v>
      </c>
      <c r="O396" s="37"/>
      <c r="P396" s="37"/>
      <c r="Q396" s="37"/>
      <c r="R396" s="37">
        <v>97</v>
      </c>
      <c r="S396" s="37">
        <v>1</v>
      </c>
      <c r="T396" s="37">
        <v>0</v>
      </c>
      <c r="U396" s="37">
        <v>0</v>
      </c>
      <c r="V396" s="37">
        <v>4</v>
      </c>
      <c r="W396" s="37">
        <v>1</v>
      </c>
      <c r="X396" s="37">
        <v>0</v>
      </c>
      <c r="Y396" s="37">
        <v>7</v>
      </c>
      <c r="Z396" s="37">
        <v>21</v>
      </c>
      <c r="AA396" s="37"/>
      <c r="AB396" s="37">
        <v>131</v>
      </c>
      <c r="AC396" s="37"/>
      <c r="AD396" s="37"/>
      <c r="AE396" s="37"/>
      <c r="AF396" s="37">
        <v>26</v>
      </c>
      <c r="AG396" s="37">
        <v>23</v>
      </c>
      <c r="AH396" s="37"/>
      <c r="AI396" s="37">
        <v>22</v>
      </c>
      <c r="AJ396" s="37">
        <v>3</v>
      </c>
      <c r="AK396" s="37"/>
      <c r="AL396" s="37"/>
      <c r="AM396" s="37"/>
      <c r="AN396" s="37">
        <v>216</v>
      </c>
      <c r="AO396" s="37"/>
      <c r="AP396" s="37"/>
      <c r="AQ396" s="37"/>
      <c r="AR396" s="37">
        <v>0</v>
      </c>
      <c r="AS396" s="37"/>
      <c r="AT396" s="37">
        <v>0</v>
      </c>
    </row>
    <row r="397" spans="1:46" ht="20.100000000000001" customHeight="1" x14ac:dyDescent="0.2">
      <c r="D397" s="38" t="s">
        <v>116</v>
      </c>
      <c r="F397" s="39">
        <v>184</v>
      </c>
      <c r="G397" s="40"/>
      <c r="H397" s="40"/>
      <c r="I397" s="40"/>
      <c r="J397" s="39">
        <v>176</v>
      </c>
      <c r="K397" s="39">
        <v>2</v>
      </c>
      <c r="L397" s="39">
        <v>2</v>
      </c>
      <c r="M397" s="40"/>
      <c r="N397" s="39">
        <v>180</v>
      </c>
      <c r="O397" s="40"/>
      <c r="P397" s="40"/>
      <c r="Q397" s="40"/>
      <c r="R397" s="39">
        <v>91</v>
      </c>
      <c r="S397" s="39">
        <v>8</v>
      </c>
      <c r="T397" s="39">
        <v>2</v>
      </c>
      <c r="U397" s="39">
        <v>0</v>
      </c>
      <c r="V397" s="39">
        <v>12</v>
      </c>
      <c r="W397" s="39">
        <v>2</v>
      </c>
      <c r="X397" s="39">
        <v>0</v>
      </c>
      <c r="Y397" s="39">
        <v>21</v>
      </c>
      <c r="Z397" s="39">
        <v>1</v>
      </c>
      <c r="AA397" s="40"/>
      <c r="AB397" s="39">
        <v>137</v>
      </c>
      <c r="AC397" s="40"/>
      <c r="AD397" s="40"/>
      <c r="AE397" s="40"/>
      <c r="AF397" s="39">
        <v>23</v>
      </c>
      <c r="AG397" s="39">
        <v>34</v>
      </c>
      <c r="AH397" s="40"/>
      <c r="AI397" s="39">
        <v>21</v>
      </c>
      <c r="AJ397" s="39">
        <v>3</v>
      </c>
      <c r="AK397" s="40"/>
      <c r="AL397" s="40"/>
      <c r="AM397" s="40"/>
      <c r="AN397" s="39">
        <v>194</v>
      </c>
      <c r="AO397" s="40"/>
      <c r="AP397" s="40"/>
      <c r="AQ397" s="40"/>
      <c r="AR397" s="39">
        <v>0</v>
      </c>
      <c r="AS397" s="40"/>
      <c r="AT397" s="39">
        <v>0</v>
      </c>
    </row>
    <row r="398" spans="1:46" ht="20.100000000000001" customHeight="1" x14ac:dyDescent="0.2">
      <c r="D398" s="2" t="s">
        <v>117</v>
      </c>
      <c r="F398" s="37">
        <v>123</v>
      </c>
      <c r="G398" s="37"/>
      <c r="H398" s="37"/>
      <c r="I398" s="37"/>
      <c r="J398" s="37">
        <v>151</v>
      </c>
      <c r="K398" s="37">
        <v>0</v>
      </c>
      <c r="L398" s="37">
        <v>5</v>
      </c>
      <c r="M398" s="37"/>
      <c r="N398" s="37">
        <v>156</v>
      </c>
      <c r="O398" s="37"/>
      <c r="P398" s="37"/>
      <c r="Q398" s="37"/>
      <c r="R398" s="37">
        <v>78</v>
      </c>
      <c r="S398" s="37">
        <v>4</v>
      </c>
      <c r="T398" s="37">
        <v>0</v>
      </c>
      <c r="U398" s="37">
        <v>0</v>
      </c>
      <c r="V398" s="37">
        <v>7</v>
      </c>
      <c r="W398" s="37">
        <v>0</v>
      </c>
      <c r="X398" s="37">
        <v>4</v>
      </c>
      <c r="Y398" s="37">
        <v>16</v>
      </c>
      <c r="Z398" s="37">
        <v>3</v>
      </c>
      <c r="AA398" s="37"/>
      <c r="AB398" s="37">
        <v>112</v>
      </c>
      <c r="AC398" s="37"/>
      <c r="AD398" s="37"/>
      <c r="AE398" s="37"/>
      <c r="AF398" s="37">
        <v>20</v>
      </c>
      <c r="AG398" s="37">
        <v>14</v>
      </c>
      <c r="AH398" s="37"/>
      <c r="AI398" s="37">
        <v>21</v>
      </c>
      <c r="AJ398" s="37">
        <v>3</v>
      </c>
      <c r="AK398" s="37"/>
      <c r="AL398" s="37"/>
      <c r="AM398" s="37"/>
      <c r="AN398" s="37">
        <v>157</v>
      </c>
      <c r="AO398" s="37"/>
      <c r="AP398" s="37"/>
      <c r="AQ398" s="37"/>
      <c r="AR398" s="37">
        <v>0</v>
      </c>
      <c r="AS398" s="37"/>
      <c r="AT398" s="37">
        <v>0</v>
      </c>
    </row>
    <row r="399" spans="1:46" ht="20.100000000000001" customHeight="1" x14ac:dyDescent="0.2">
      <c r="D399" s="38" t="s">
        <v>105</v>
      </c>
      <c r="F399" s="39">
        <v>173</v>
      </c>
      <c r="G399" s="40"/>
      <c r="H399" s="40"/>
      <c r="I399" s="40"/>
      <c r="J399" s="39">
        <v>174</v>
      </c>
      <c r="K399" s="39">
        <v>4</v>
      </c>
      <c r="L399" s="39">
        <v>3</v>
      </c>
      <c r="M399" s="40"/>
      <c r="N399" s="39">
        <v>181</v>
      </c>
      <c r="O399" s="40"/>
      <c r="P399" s="40"/>
      <c r="Q399" s="40"/>
      <c r="R399" s="39">
        <v>83</v>
      </c>
      <c r="S399" s="39">
        <v>4</v>
      </c>
      <c r="T399" s="39">
        <v>1</v>
      </c>
      <c r="U399" s="39">
        <v>0</v>
      </c>
      <c r="V399" s="39">
        <v>9</v>
      </c>
      <c r="W399" s="39">
        <v>0</v>
      </c>
      <c r="X399" s="39">
        <v>0</v>
      </c>
      <c r="Y399" s="39">
        <v>29</v>
      </c>
      <c r="Z399" s="39">
        <v>1</v>
      </c>
      <c r="AA399" s="40"/>
      <c r="AB399" s="39">
        <v>127</v>
      </c>
      <c r="AC399" s="40"/>
      <c r="AD399" s="40"/>
      <c r="AE399" s="40"/>
      <c r="AF399" s="39">
        <v>35</v>
      </c>
      <c r="AG399" s="39">
        <v>30</v>
      </c>
      <c r="AH399" s="40"/>
      <c r="AI399" s="39">
        <v>23</v>
      </c>
      <c r="AJ399" s="39">
        <v>6</v>
      </c>
      <c r="AK399" s="40"/>
      <c r="AL399" s="40"/>
      <c r="AM399" s="40"/>
      <c r="AN399" s="39">
        <v>191</v>
      </c>
      <c r="AO399" s="40"/>
      <c r="AP399" s="40"/>
      <c r="AQ399" s="40"/>
      <c r="AR399" s="39">
        <v>0</v>
      </c>
      <c r="AS399" s="40"/>
      <c r="AT399" s="39">
        <v>0</v>
      </c>
    </row>
    <row r="400" spans="1:46" ht="20.100000000000001" customHeight="1" x14ac:dyDescent="0.2">
      <c r="D400" s="2" t="s">
        <v>106</v>
      </c>
      <c r="F400" s="37">
        <v>117</v>
      </c>
      <c r="G400" s="37"/>
      <c r="H400" s="37"/>
      <c r="I400" s="37"/>
      <c r="J400" s="37">
        <v>164</v>
      </c>
      <c r="K400" s="37">
        <v>0</v>
      </c>
      <c r="L400" s="37">
        <v>1</v>
      </c>
      <c r="M400" s="37"/>
      <c r="N400" s="37">
        <v>165</v>
      </c>
      <c r="O400" s="37"/>
      <c r="P400" s="37"/>
      <c r="Q400" s="37"/>
      <c r="R400" s="37">
        <v>64</v>
      </c>
      <c r="S400" s="37">
        <v>1</v>
      </c>
      <c r="T400" s="37">
        <v>2</v>
      </c>
      <c r="U400" s="37">
        <v>1</v>
      </c>
      <c r="V400" s="37">
        <v>8</v>
      </c>
      <c r="W400" s="37">
        <v>0</v>
      </c>
      <c r="X400" s="37">
        <v>0</v>
      </c>
      <c r="Y400" s="37">
        <v>22</v>
      </c>
      <c r="Z400" s="37">
        <v>1</v>
      </c>
      <c r="AA400" s="37"/>
      <c r="AB400" s="37">
        <v>99</v>
      </c>
      <c r="AC400" s="37"/>
      <c r="AD400" s="37"/>
      <c r="AE400" s="37"/>
      <c r="AF400" s="37">
        <v>18</v>
      </c>
      <c r="AG400" s="37">
        <v>21</v>
      </c>
      <c r="AH400" s="37"/>
      <c r="AI400" s="37">
        <v>15</v>
      </c>
      <c r="AJ400" s="37">
        <v>1</v>
      </c>
      <c r="AK400" s="37"/>
      <c r="AL400" s="37"/>
      <c r="AM400" s="37"/>
      <c r="AN400" s="37">
        <v>160</v>
      </c>
      <c r="AO400" s="37"/>
      <c r="AP400" s="37"/>
      <c r="AQ400" s="37"/>
      <c r="AR400" s="37">
        <v>0</v>
      </c>
      <c r="AS400" s="37"/>
      <c r="AT400" s="37">
        <v>0</v>
      </c>
    </row>
    <row r="401" spans="1:46"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spans="1:46" s="1" customFormat="1" ht="20.100000000000001" customHeight="1" x14ac:dyDescent="0.2">
      <c r="A402" s="3"/>
      <c r="B402" s="6"/>
      <c r="C402" s="42" t="s">
        <v>180</v>
      </c>
      <c r="D402" s="42"/>
      <c r="E402" s="5"/>
      <c r="F402" s="44">
        <v>1212</v>
      </c>
      <c r="G402" s="45"/>
      <c r="H402" s="45"/>
      <c r="I402" s="45"/>
      <c r="J402" s="44">
        <v>1496</v>
      </c>
      <c r="K402" s="44">
        <v>9</v>
      </c>
      <c r="L402" s="44">
        <v>38</v>
      </c>
      <c r="M402" s="45"/>
      <c r="N402" s="44">
        <v>1543</v>
      </c>
      <c r="O402" s="45"/>
      <c r="P402" s="45"/>
      <c r="Q402" s="45"/>
      <c r="R402" s="44">
        <v>745</v>
      </c>
      <c r="S402" s="44">
        <v>34</v>
      </c>
      <c r="T402" s="44">
        <v>14</v>
      </c>
      <c r="U402" s="44">
        <v>1</v>
      </c>
      <c r="V402" s="44">
        <v>67</v>
      </c>
      <c r="W402" s="44">
        <v>5</v>
      </c>
      <c r="X402" s="44">
        <v>5</v>
      </c>
      <c r="Y402" s="44">
        <v>220</v>
      </c>
      <c r="Z402" s="44">
        <v>50</v>
      </c>
      <c r="AA402" s="45"/>
      <c r="AB402" s="44">
        <v>1141</v>
      </c>
      <c r="AC402" s="45"/>
      <c r="AD402" s="45"/>
      <c r="AE402" s="45"/>
      <c r="AF402" s="44">
        <v>198</v>
      </c>
      <c r="AG402" s="44">
        <v>208</v>
      </c>
      <c r="AH402" s="45"/>
      <c r="AI402" s="44">
        <v>168</v>
      </c>
      <c r="AJ402" s="44">
        <v>41</v>
      </c>
      <c r="AK402" s="45"/>
      <c r="AL402" s="45"/>
      <c r="AM402" s="45"/>
      <c r="AN402" s="44">
        <v>1417</v>
      </c>
      <c r="AO402" s="45"/>
      <c r="AP402" s="45"/>
      <c r="AQ402" s="45"/>
      <c r="AR402" s="44">
        <v>0</v>
      </c>
      <c r="AS402" s="45"/>
      <c r="AT402" s="44">
        <v>0</v>
      </c>
    </row>
    <row r="403" spans="1:46"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row>
    <row r="404" spans="1:46" s="1" customFormat="1" ht="20.100000000000001" customHeight="1" x14ac:dyDescent="0.25">
      <c r="A404" s="3"/>
      <c r="B404" s="49" t="s">
        <v>275</v>
      </c>
      <c r="C404" s="50"/>
      <c r="D404" s="50"/>
      <c r="E404" s="5"/>
      <c r="F404" s="51">
        <v>1212</v>
      </c>
      <c r="G404" s="52"/>
      <c r="H404" s="52"/>
      <c r="I404" s="52"/>
      <c r="J404" s="51">
        <v>1496</v>
      </c>
      <c r="K404" s="51">
        <v>9</v>
      </c>
      <c r="L404" s="51">
        <v>38</v>
      </c>
      <c r="M404" s="52"/>
      <c r="N404" s="51">
        <v>1543</v>
      </c>
      <c r="O404" s="52"/>
      <c r="P404" s="52"/>
      <c r="Q404" s="52"/>
      <c r="R404" s="51">
        <v>745</v>
      </c>
      <c r="S404" s="51">
        <v>34</v>
      </c>
      <c r="T404" s="51">
        <v>14</v>
      </c>
      <c r="U404" s="51">
        <v>1</v>
      </c>
      <c r="V404" s="51">
        <v>67</v>
      </c>
      <c r="W404" s="51">
        <v>5</v>
      </c>
      <c r="X404" s="51">
        <v>5</v>
      </c>
      <c r="Y404" s="51">
        <v>220</v>
      </c>
      <c r="Z404" s="51">
        <v>50</v>
      </c>
      <c r="AA404" s="52"/>
      <c r="AB404" s="51">
        <v>1141</v>
      </c>
      <c r="AC404" s="52"/>
      <c r="AD404" s="52"/>
      <c r="AE404" s="52"/>
      <c r="AF404" s="51">
        <v>198</v>
      </c>
      <c r="AG404" s="51">
        <v>208</v>
      </c>
      <c r="AH404" s="52"/>
      <c r="AI404" s="51">
        <v>168</v>
      </c>
      <c r="AJ404" s="51">
        <v>41</v>
      </c>
      <c r="AK404" s="52"/>
      <c r="AL404" s="52"/>
      <c r="AM404" s="52"/>
      <c r="AN404" s="51">
        <v>1417</v>
      </c>
      <c r="AO404" s="52"/>
      <c r="AP404" s="52"/>
      <c r="AQ404" s="52"/>
      <c r="AR404" s="51">
        <v>0</v>
      </c>
      <c r="AS404" s="52"/>
      <c r="AT404" s="51">
        <v>0</v>
      </c>
    </row>
    <row r="405" spans="1:46"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spans="1:46"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spans="1:46"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spans="1:46" ht="20.100000000000001" customHeight="1" x14ac:dyDescent="0.2">
      <c r="D408" s="2" t="s">
        <v>98</v>
      </c>
      <c r="F408" s="37">
        <v>55</v>
      </c>
      <c r="G408" s="37"/>
      <c r="H408" s="37"/>
      <c r="I408" s="37"/>
      <c r="J408" s="37">
        <v>151</v>
      </c>
      <c r="K408" s="37">
        <v>1</v>
      </c>
      <c r="L408" s="37">
        <v>6</v>
      </c>
      <c r="M408" s="37"/>
      <c r="N408" s="37">
        <v>158</v>
      </c>
      <c r="O408" s="37"/>
      <c r="P408" s="37"/>
      <c r="Q408" s="37"/>
      <c r="R408" s="37">
        <v>89</v>
      </c>
      <c r="S408" s="37">
        <v>1</v>
      </c>
      <c r="T408" s="37">
        <v>1</v>
      </c>
      <c r="U408" s="37">
        <v>0</v>
      </c>
      <c r="V408" s="37">
        <v>17</v>
      </c>
      <c r="W408" s="37">
        <v>0</v>
      </c>
      <c r="X408" s="37">
        <v>1</v>
      </c>
      <c r="Y408" s="37">
        <v>26</v>
      </c>
      <c r="Z408" s="37">
        <v>3</v>
      </c>
      <c r="AA408" s="37"/>
      <c r="AB408" s="37">
        <v>138</v>
      </c>
      <c r="AC408" s="37"/>
      <c r="AD408" s="37"/>
      <c r="AE408" s="37"/>
      <c r="AF408" s="37">
        <v>16</v>
      </c>
      <c r="AG408" s="37">
        <v>9</v>
      </c>
      <c r="AH408" s="37"/>
      <c r="AI408" s="37">
        <v>11</v>
      </c>
      <c r="AJ408" s="37">
        <v>1</v>
      </c>
      <c r="AK408" s="37"/>
      <c r="AL408" s="37"/>
      <c r="AM408" s="37"/>
      <c r="AN408" s="37">
        <v>62</v>
      </c>
      <c r="AO408" s="37"/>
      <c r="AP408" s="37"/>
      <c r="AQ408" s="37"/>
      <c r="AR408" s="37">
        <v>0</v>
      </c>
      <c r="AS408" s="37"/>
      <c r="AT408" s="37">
        <v>0</v>
      </c>
    </row>
    <row r="409" spans="1:46" ht="20.100000000000001" customHeight="1" x14ac:dyDescent="0.2">
      <c r="D409" s="38" t="s">
        <v>99</v>
      </c>
      <c r="F409" s="39">
        <v>41</v>
      </c>
      <c r="G409" s="40"/>
      <c r="H409" s="40"/>
      <c r="I409" s="40"/>
      <c r="J409" s="39">
        <v>139</v>
      </c>
      <c r="K409" s="39">
        <v>1</v>
      </c>
      <c r="L409" s="39">
        <v>6</v>
      </c>
      <c r="M409" s="40"/>
      <c r="N409" s="39">
        <v>146</v>
      </c>
      <c r="O409" s="40"/>
      <c r="P409" s="40"/>
      <c r="Q409" s="40"/>
      <c r="R409" s="39">
        <v>84</v>
      </c>
      <c r="S409" s="39">
        <v>0</v>
      </c>
      <c r="T409" s="39">
        <v>1</v>
      </c>
      <c r="U409" s="39">
        <v>0</v>
      </c>
      <c r="V409" s="39">
        <v>18</v>
      </c>
      <c r="W409" s="39">
        <v>0</v>
      </c>
      <c r="X409" s="39">
        <v>0</v>
      </c>
      <c r="Y409" s="39">
        <v>11</v>
      </c>
      <c r="Z409" s="39">
        <v>1</v>
      </c>
      <c r="AA409" s="40"/>
      <c r="AB409" s="39">
        <v>115</v>
      </c>
      <c r="AC409" s="40"/>
      <c r="AD409" s="40"/>
      <c r="AE409" s="40"/>
      <c r="AF409" s="39">
        <v>7</v>
      </c>
      <c r="AG409" s="39">
        <v>21</v>
      </c>
      <c r="AH409" s="40"/>
      <c r="AI409" s="39">
        <v>6</v>
      </c>
      <c r="AJ409" s="39">
        <v>9</v>
      </c>
      <c r="AK409" s="40"/>
      <c r="AL409" s="40"/>
      <c r="AM409" s="40"/>
      <c r="AN409" s="39">
        <v>59</v>
      </c>
      <c r="AO409" s="40"/>
      <c r="AP409" s="40"/>
      <c r="AQ409" s="40"/>
      <c r="AR409" s="39">
        <v>0</v>
      </c>
      <c r="AS409" s="40"/>
      <c r="AT409" s="39">
        <v>0</v>
      </c>
    </row>
    <row r="410" spans="1:46" ht="20.100000000000001" customHeight="1" x14ac:dyDescent="0.2">
      <c r="D410" s="2" t="s">
        <v>113</v>
      </c>
      <c r="F410" s="37">
        <v>45</v>
      </c>
      <c r="G410" s="37"/>
      <c r="H410" s="37"/>
      <c r="I410" s="37"/>
      <c r="J410" s="37">
        <v>140</v>
      </c>
      <c r="K410" s="37">
        <v>1</v>
      </c>
      <c r="L410" s="37">
        <v>5</v>
      </c>
      <c r="M410" s="37"/>
      <c r="N410" s="37">
        <v>146</v>
      </c>
      <c r="O410" s="37"/>
      <c r="P410" s="37"/>
      <c r="Q410" s="37"/>
      <c r="R410" s="37">
        <v>86</v>
      </c>
      <c r="S410" s="37">
        <v>2</v>
      </c>
      <c r="T410" s="37">
        <v>0</v>
      </c>
      <c r="U410" s="37">
        <v>0</v>
      </c>
      <c r="V410" s="37">
        <v>21</v>
      </c>
      <c r="W410" s="37">
        <v>0</v>
      </c>
      <c r="X410" s="37">
        <v>0</v>
      </c>
      <c r="Y410" s="37">
        <v>10</v>
      </c>
      <c r="Z410" s="37">
        <v>9</v>
      </c>
      <c r="AA410" s="37"/>
      <c r="AB410" s="37">
        <v>128</v>
      </c>
      <c r="AC410" s="37"/>
      <c r="AD410" s="37"/>
      <c r="AE410" s="37"/>
      <c r="AF410" s="37">
        <v>3</v>
      </c>
      <c r="AG410" s="37">
        <v>7</v>
      </c>
      <c r="AH410" s="37"/>
      <c r="AI410" s="37">
        <v>3</v>
      </c>
      <c r="AJ410" s="37">
        <v>4</v>
      </c>
      <c r="AK410" s="37"/>
      <c r="AL410" s="37"/>
      <c r="AM410" s="37"/>
      <c r="AN410" s="37">
        <v>60</v>
      </c>
      <c r="AO410" s="37"/>
      <c r="AP410" s="37"/>
      <c r="AQ410" s="37"/>
      <c r="AR410" s="37">
        <v>0</v>
      </c>
      <c r="AS410" s="37"/>
      <c r="AT410" s="37">
        <v>0</v>
      </c>
    </row>
    <row r="411" spans="1:46" ht="20.100000000000001" customHeight="1" x14ac:dyDescent="0.2">
      <c r="D411" s="38" t="s">
        <v>101</v>
      </c>
      <c r="F411" s="39">
        <v>95</v>
      </c>
      <c r="G411" s="40"/>
      <c r="H411" s="40"/>
      <c r="I411" s="40"/>
      <c r="J411" s="39">
        <v>133</v>
      </c>
      <c r="K411" s="39">
        <v>1</v>
      </c>
      <c r="L411" s="39">
        <v>2</v>
      </c>
      <c r="M411" s="40"/>
      <c r="N411" s="39">
        <v>136</v>
      </c>
      <c r="O411" s="40"/>
      <c r="P411" s="40"/>
      <c r="Q411" s="40"/>
      <c r="R411" s="39">
        <v>98</v>
      </c>
      <c r="S411" s="39">
        <v>5</v>
      </c>
      <c r="T411" s="39">
        <v>1</v>
      </c>
      <c r="U411" s="39">
        <v>0</v>
      </c>
      <c r="V411" s="39">
        <v>17</v>
      </c>
      <c r="W411" s="39">
        <v>0</v>
      </c>
      <c r="X411" s="39">
        <v>0</v>
      </c>
      <c r="Y411" s="39">
        <v>4</v>
      </c>
      <c r="Z411" s="39">
        <v>6</v>
      </c>
      <c r="AA411" s="40"/>
      <c r="AB411" s="39">
        <v>131</v>
      </c>
      <c r="AC411" s="40"/>
      <c r="AD411" s="40"/>
      <c r="AE411" s="40"/>
      <c r="AF411" s="39">
        <v>15</v>
      </c>
      <c r="AG411" s="39">
        <v>9</v>
      </c>
      <c r="AH411" s="40"/>
      <c r="AI411" s="39">
        <v>17</v>
      </c>
      <c r="AJ411" s="39">
        <v>3</v>
      </c>
      <c r="AK411" s="40"/>
      <c r="AL411" s="40"/>
      <c r="AM411" s="40"/>
      <c r="AN411" s="39">
        <v>96</v>
      </c>
      <c r="AO411" s="40"/>
      <c r="AP411" s="40"/>
      <c r="AQ411" s="40"/>
      <c r="AR411" s="39">
        <v>0</v>
      </c>
      <c r="AS411" s="40"/>
      <c r="AT411" s="39">
        <v>0</v>
      </c>
    </row>
    <row r="412" spans="1:46" ht="20.100000000000001" customHeight="1" x14ac:dyDescent="0.2">
      <c r="D412" s="2" t="s">
        <v>115</v>
      </c>
      <c r="F412" s="37">
        <v>82</v>
      </c>
      <c r="G412" s="37"/>
      <c r="H412" s="37"/>
      <c r="I412" s="37"/>
      <c r="J412" s="37">
        <v>169</v>
      </c>
      <c r="K412" s="37">
        <v>1</v>
      </c>
      <c r="L412" s="37">
        <v>11</v>
      </c>
      <c r="M412" s="37"/>
      <c r="N412" s="37">
        <v>181</v>
      </c>
      <c r="O412" s="37"/>
      <c r="P412" s="37"/>
      <c r="Q412" s="37"/>
      <c r="R412" s="37">
        <v>144</v>
      </c>
      <c r="S412" s="37">
        <v>4</v>
      </c>
      <c r="T412" s="37">
        <v>0</v>
      </c>
      <c r="U412" s="37">
        <v>0</v>
      </c>
      <c r="V412" s="37">
        <v>5</v>
      </c>
      <c r="W412" s="37">
        <v>0</v>
      </c>
      <c r="X412" s="37">
        <v>0</v>
      </c>
      <c r="Y412" s="37">
        <v>21</v>
      </c>
      <c r="Z412" s="37">
        <v>0</v>
      </c>
      <c r="AA412" s="37"/>
      <c r="AB412" s="37">
        <v>174</v>
      </c>
      <c r="AC412" s="37"/>
      <c r="AD412" s="37"/>
      <c r="AE412" s="37"/>
      <c r="AF412" s="37">
        <v>19</v>
      </c>
      <c r="AG412" s="37">
        <v>12</v>
      </c>
      <c r="AH412" s="37"/>
      <c r="AI412" s="37">
        <v>18</v>
      </c>
      <c r="AJ412" s="37">
        <v>4</v>
      </c>
      <c r="AK412" s="37"/>
      <c r="AL412" s="37"/>
      <c r="AM412" s="37"/>
      <c r="AN412" s="37">
        <v>80</v>
      </c>
      <c r="AO412" s="37"/>
      <c r="AP412" s="37"/>
      <c r="AQ412" s="37"/>
      <c r="AR412" s="37">
        <v>0</v>
      </c>
      <c r="AS412" s="37"/>
      <c r="AT412" s="37">
        <v>0</v>
      </c>
    </row>
    <row r="413" spans="1:46" ht="20.100000000000001" customHeight="1" x14ac:dyDescent="0.2">
      <c r="D413" s="38" t="s">
        <v>116</v>
      </c>
      <c r="F413" s="39">
        <v>63</v>
      </c>
      <c r="G413" s="40"/>
      <c r="H413" s="40"/>
      <c r="I413" s="40"/>
      <c r="J413" s="39">
        <v>155</v>
      </c>
      <c r="K413" s="39">
        <v>4</v>
      </c>
      <c r="L413" s="39">
        <v>1</v>
      </c>
      <c r="M413" s="40"/>
      <c r="N413" s="39">
        <v>160</v>
      </c>
      <c r="O413" s="40"/>
      <c r="P413" s="40"/>
      <c r="Q413" s="40"/>
      <c r="R413" s="39">
        <v>88</v>
      </c>
      <c r="S413" s="39">
        <v>24</v>
      </c>
      <c r="T413" s="39">
        <v>2</v>
      </c>
      <c r="U413" s="39">
        <v>0</v>
      </c>
      <c r="V413" s="39">
        <v>0</v>
      </c>
      <c r="W413" s="39">
        <v>1</v>
      </c>
      <c r="X413" s="39">
        <v>0</v>
      </c>
      <c r="Y413" s="39">
        <v>23</v>
      </c>
      <c r="Z413" s="39">
        <v>1</v>
      </c>
      <c r="AA413" s="40"/>
      <c r="AB413" s="39">
        <v>139</v>
      </c>
      <c r="AC413" s="40"/>
      <c r="AD413" s="40"/>
      <c r="AE413" s="40"/>
      <c r="AF413" s="39">
        <v>10</v>
      </c>
      <c r="AG413" s="39">
        <v>41</v>
      </c>
      <c r="AH413" s="40"/>
      <c r="AI413" s="39">
        <v>3</v>
      </c>
      <c r="AJ413" s="39">
        <v>17</v>
      </c>
      <c r="AK413" s="40"/>
      <c r="AL413" s="40"/>
      <c r="AM413" s="40"/>
      <c r="AN413" s="39">
        <v>53</v>
      </c>
      <c r="AO413" s="40"/>
      <c r="AP413" s="40"/>
      <c r="AQ413" s="40"/>
      <c r="AR413" s="39">
        <v>0</v>
      </c>
      <c r="AS413" s="40"/>
      <c r="AT413" s="39">
        <v>0</v>
      </c>
    </row>
    <row r="414" spans="1:46" ht="20.100000000000001" customHeight="1" x14ac:dyDescent="0.2">
      <c r="D414" s="2" t="s">
        <v>117</v>
      </c>
      <c r="F414" s="37">
        <v>93</v>
      </c>
      <c r="G414" s="37"/>
      <c r="H414" s="37"/>
      <c r="I414" s="37"/>
      <c r="J414" s="37">
        <v>158</v>
      </c>
      <c r="K414" s="37">
        <v>1</v>
      </c>
      <c r="L414" s="37">
        <v>10</v>
      </c>
      <c r="M414" s="37"/>
      <c r="N414" s="37">
        <v>169</v>
      </c>
      <c r="O414" s="37"/>
      <c r="P414" s="37"/>
      <c r="Q414" s="37"/>
      <c r="R414" s="37">
        <v>112</v>
      </c>
      <c r="S414" s="37">
        <v>10</v>
      </c>
      <c r="T414" s="37">
        <v>1</v>
      </c>
      <c r="U414" s="37">
        <v>0</v>
      </c>
      <c r="V414" s="37">
        <v>0</v>
      </c>
      <c r="W414" s="37">
        <v>0</v>
      </c>
      <c r="X414" s="37">
        <v>0</v>
      </c>
      <c r="Y414" s="37">
        <v>16</v>
      </c>
      <c r="Z414" s="37">
        <v>0</v>
      </c>
      <c r="AA414" s="37"/>
      <c r="AB414" s="37">
        <v>139</v>
      </c>
      <c r="AC414" s="37"/>
      <c r="AD414" s="37"/>
      <c r="AE414" s="37"/>
      <c r="AF414" s="37">
        <v>26</v>
      </c>
      <c r="AG414" s="37">
        <v>34</v>
      </c>
      <c r="AH414" s="37"/>
      <c r="AI414" s="37">
        <v>23</v>
      </c>
      <c r="AJ414" s="37">
        <v>3</v>
      </c>
      <c r="AK414" s="37"/>
      <c r="AL414" s="37"/>
      <c r="AM414" s="37"/>
      <c r="AN414" s="37">
        <v>89</v>
      </c>
      <c r="AO414" s="37"/>
      <c r="AP414" s="37"/>
      <c r="AQ414" s="37"/>
      <c r="AR414" s="37">
        <v>0</v>
      </c>
      <c r="AS414" s="37"/>
      <c r="AT414" s="37">
        <v>0</v>
      </c>
    </row>
    <row r="415" spans="1:46" ht="20.100000000000001" customHeight="1" x14ac:dyDescent="0.2">
      <c r="D415" s="38" t="s">
        <v>105</v>
      </c>
      <c r="F415" s="39">
        <v>65</v>
      </c>
      <c r="G415" s="40"/>
      <c r="H415" s="40"/>
      <c r="I415" s="40"/>
      <c r="J415" s="39">
        <v>80</v>
      </c>
      <c r="K415" s="39">
        <v>1</v>
      </c>
      <c r="L415" s="39">
        <v>4</v>
      </c>
      <c r="M415" s="40"/>
      <c r="N415" s="39">
        <v>85</v>
      </c>
      <c r="O415" s="40"/>
      <c r="P415" s="40"/>
      <c r="Q415" s="40"/>
      <c r="R415" s="39">
        <v>55</v>
      </c>
      <c r="S415" s="39">
        <v>5</v>
      </c>
      <c r="T415" s="39">
        <v>0</v>
      </c>
      <c r="U415" s="39">
        <v>0</v>
      </c>
      <c r="V415" s="39">
        <v>2</v>
      </c>
      <c r="W415" s="39">
        <v>0</v>
      </c>
      <c r="X415" s="39">
        <v>0</v>
      </c>
      <c r="Y415" s="39">
        <v>16</v>
      </c>
      <c r="Z415" s="39">
        <v>11</v>
      </c>
      <c r="AA415" s="40"/>
      <c r="AB415" s="39">
        <v>89</v>
      </c>
      <c r="AC415" s="40"/>
      <c r="AD415" s="40"/>
      <c r="AE415" s="40"/>
      <c r="AF415" s="39">
        <v>9</v>
      </c>
      <c r="AG415" s="39">
        <v>7</v>
      </c>
      <c r="AH415" s="40"/>
      <c r="AI415" s="39">
        <v>5</v>
      </c>
      <c r="AJ415" s="39">
        <v>11</v>
      </c>
      <c r="AK415" s="40"/>
      <c r="AL415" s="40"/>
      <c r="AM415" s="40"/>
      <c r="AN415" s="39">
        <v>61</v>
      </c>
      <c r="AO415" s="40"/>
      <c r="AP415" s="40"/>
      <c r="AQ415" s="40"/>
      <c r="AR415" s="39">
        <v>0</v>
      </c>
      <c r="AS415" s="40"/>
      <c r="AT415" s="39">
        <v>0</v>
      </c>
    </row>
    <row r="416" spans="1:46" ht="20.100000000000001" customHeight="1" x14ac:dyDescent="0.2">
      <c r="D416" s="2" t="s">
        <v>106</v>
      </c>
      <c r="F416" s="37">
        <v>77</v>
      </c>
      <c r="G416" s="37"/>
      <c r="H416" s="37"/>
      <c r="I416" s="37"/>
      <c r="J416" s="37">
        <v>77</v>
      </c>
      <c r="K416" s="37">
        <v>0</v>
      </c>
      <c r="L416" s="37">
        <v>6</v>
      </c>
      <c r="M416" s="37"/>
      <c r="N416" s="37">
        <v>83</v>
      </c>
      <c r="O416" s="37"/>
      <c r="P416" s="37"/>
      <c r="Q416" s="37"/>
      <c r="R416" s="37">
        <v>54</v>
      </c>
      <c r="S416" s="37">
        <v>2</v>
      </c>
      <c r="T416" s="37">
        <v>3</v>
      </c>
      <c r="U416" s="37">
        <v>0</v>
      </c>
      <c r="V416" s="37">
        <v>0</v>
      </c>
      <c r="W416" s="37">
        <v>0</v>
      </c>
      <c r="X416" s="37">
        <v>0</v>
      </c>
      <c r="Y416" s="37">
        <v>15</v>
      </c>
      <c r="Z416" s="37">
        <v>1</v>
      </c>
      <c r="AA416" s="37"/>
      <c r="AB416" s="37">
        <v>75</v>
      </c>
      <c r="AC416" s="37"/>
      <c r="AD416" s="37"/>
      <c r="AE416" s="37"/>
      <c r="AF416" s="37">
        <v>11</v>
      </c>
      <c r="AG416" s="37">
        <v>20</v>
      </c>
      <c r="AH416" s="37"/>
      <c r="AI416" s="37">
        <v>9</v>
      </c>
      <c r="AJ416" s="37">
        <v>9</v>
      </c>
      <c r="AK416" s="37"/>
      <c r="AL416" s="37"/>
      <c r="AM416" s="37"/>
      <c r="AN416" s="37">
        <v>72</v>
      </c>
      <c r="AO416" s="37"/>
      <c r="AP416" s="37"/>
      <c r="AQ416" s="37"/>
      <c r="AR416" s="37">
        <v>0</v>
      </c>
      <c r="AS416" s="37"/>
      <c r="AT416" s="37">
        <v>0</v>
      </c>
    </row>
    <row r="417" spans="1:46" ht="20.100000000000001" customHeight="1" x14ac:dyDescent="0.2">
      <c r="D417" s="38" t="s">
        <v>118</v>
      </c>
      <c r="F417" s="39">
        <v>51</v>
      </c>
      <c r="G417" s="40"/>
      <c r="H417" s="40"/>
      <c r="I417" s="40"/>
      <c r="J417" s="39">
        <v>94</v>
      </c>
      <c r="K417" s="39">
        <v>0</v>
      </c>
      <c r="L417" s="39">
        <v>4</v>
      </c>
      <c r="M417" s="40"/>
      <c r="N417" s="39">
        <v>98</v>
      </c>
      <c r="O417" s="40"/>
      <c r="P417" s="40"/>
      <c r="Q417" s="40"/>
      <c r="R417" s="39">
        <v>56</v>
      </c>
      <c r="S417" s="39">
        <v>3</v>
      </c>
      <c r="T417" s="39">
        <v>3</v>
      </c>
      <c r="U417" s="39">
        <v>0</v>
      </c>
      <c r="V417" s="39">
        <v>0</v>
      </c>
      <c r="W417" s="39">
        <v>0</v>
      </c>
      <c r="X417" s="39">
        <v>1</v>
      </c>
      <c r="Y417" s="39">
        <v>18</v>
      </c>
      <c r="Z417" s="39">
        <v>7</v>
      </c>
      <c r="AA417" s="40"/>
      <c r="AB417" s="39">
        <v>88</v>
      </c>
      <c r="AC417" s="40"/>
      <c r="AD417" s="40"/>
      <c r="AE417" s="40"/>
      <c r="AF417" s="39">
        <v>11</v>
      </c>
      <c r="AG417" s="39">
        <v>4</v>
      </c>
      <c r="AH417" s="40"/>
      <c r="AI417" s="39">
        <v>11</v>
      </c>
      <c r="AJ417" s="39">
        <v>4</v>
      </c>
      <c r="AK417" s="40"/>
      <c r="AL417" s="40"/>
      <c r="AM417" s="40"/>
      <c r="AN417" s="39">
        <v>61</v>
      </c>
      <c r="AO417" s="40"/>
      <c r="AP417" s="40"/>
      <c r="AQ417" s="40"/>
      <c r="AR417" s="39">
        <v>0</v>
      </c>
      <c r="AS417" s="40"/>
      <c r="AT417" s="39">
        <v>0</v>
      </c>
    </row>
    <row r="418" spans="1:46"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spans="1:46" s="1" customFormat="1" ht="20.100000000000001" customHeight="1" x14ac:dyDescent="0.2">
      <c r="A419" s="3"/>
      <c r="B419" s="6"/>
      <c r="C419" s="42" t="s">
        <v>180</v>
      </c>
      <c r="D419" s="42"/>
      <c r="E419" s="5"/>
      <c r="F419" s="44">
        <v>667</v>
      </c>
      <c r="G419" s="45"/>
      <c r="H419" s="45"/>
      <c r="I419" s="45"/>
      <c r="J419" s="44">
        <v>1296</v>
      </c>
      <c r="K419" s="44">
        <v>11</v>
      </c>
      <c r="L419" s="44">
        <v>55</v>
      </c>
      <c r="M419" s="45"/>
      <c r="N419" s="44">
        <v>1362</v>
      </c>
      <c r="O419" s="45"/>
      <c r="P419" s="45"/>
      <c r="Q419" s="45"/>
      <c r="R419" s="44">
        <v>866</v>
      </c>
      <c r="S419" s="44">
        <v>56</v>
      </c>
      <c r="T419" s="44">
        <v>12</v>
      </c>
      <c r="U419" s="44">
        <v>0</v>
      </c>
      <c r="V419" s="44">
        <v>80</v>
      </c>
      <c r="W419" s="44">
        <v>1</v>
      </c>
      <c r="X419" s="44">
        <v>2</v>
      </c>
      <c r="Y419" s="44">
        <v>160</v>
      </c>
      <c r="Z419" s="44">
        <v>39</v>
      </c>
      <c r="AA419" s="45"/>
      <c r="AB419" s="44">
        <v>1216</v>
      </c>
      <c r="AC419" s="45"/>
      <c r="AD419" s="45"/>
      <c r="AE419" s="45"/>
      <c r="AF419" s="44">
        <v>127</v>
      </c>
      <c r="AG419" s="44">
        <v>164</v>
      </c>
      <c r="AH419" s="45"/>
      <c r="AI419" s="44">
        <v>106</v>
      </c>
      <c r="AJ419" s="44">
        <v>65</v>
      </c>
      <c r="AK419" s="45"/>
      <c r="AL419" s="45"/>
      <c r="AM419" s="45"/>
      <c r="AN419" s="44">
        <v>693</v>
      </c>
      <c r="AO419" s="45"/>
      <c r="AP419" s="45"/>
      <c r="AQ419" s="45"/>
      <c r="AR419" s="44">
        <v>0</v>
      </c>
      <c r="AS419" s="45"/>
      <c r="AT419" s="44">
        <v>0</v>
      </c>
    </row>
    <row r="420" spans="1:46"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spans="1:46"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spans="1:46" ht="20.100000000000001" customHeight="1" x14ac:dyDescent="0.2">
      <c r="D422" s="2" t="s">
        <v>277</v>
      </c>
      <c r="F422" s="37">
        <v>0</v>
      </c>
      <c r="G422" s="37"/>
      <c r="H422" s="37"/>
      <c r="I422" s="37"/>
      <c r="J422" s="37">
        <v>0</v>
      </c>
      <c r="K422" s="37">
        <v>0</v>
      </c>
      <c r="L422" s="37">
        <v>0</v>
      </c>
      <c r="M422" s="37"/>
      <c r="N422" s="37">
        <v>0</v>
      </c>
      <c r="O422" s="37"/>
      <c r="P422" s="37"/>
      <c r="Q422" s="37"/>
      <c r="R422" s="37">
        <v>0</v>
      </c>
      <c r="S422" s="37">
        <v>0</v>
      </c>
      <c r="T422" s="37">
        <v>0</v>
      </c>
      <c r="U422" s="37">
        <v>0</v>
      </c>
      <c r="V422" s="37">
        <v>0</v>
      </c>
      <c r="W422" s="37">
        <v>0</v>
      </c>
      <c r="X422" s="37">
        <v>0</v>
      </c>
      <c r="Y422" s="37">
        <v>0</v>
      </c>
      <c r="Z422" s="37">
        <v>0</v>
      </c>
      <c r="AA422" s="37"/>
      <c r="AB422" s="37">
        <v>0</v>
      </c>
      <c r="AC422" s="37"/>
      <c r="AD422" s="37"/>
      <c r="AE422" s="37"/>
      <c r="AF422" s="37">
        <v>0</v>
      </c>
      <c r="AG422" s="37">
        <v>0</v>
      </c>
      <c r="AH422" s="37"/>
      <c r="AI422" s="37">
        <v>0</v>
      </c>
      <c r="AJ422" s="37">
        <v>0</v>
      </c>
      <c r="AK422" s="37"/>
      <c r="AL422" s="37"/>
      <c r="AM422" s="37"/>
      <c r="AN422" s="37">
        <v>0</v>
      </c>
      <c r="AO422" s="37"/>
      <c r="AP422" s="37"/>
      <c r="AQ422" s="37"/>
      <c r="AR422" s="37">
        <v>0</v>
      </c>
      <c r="AS422" s="37"/>
      <c r="AT422" s="37">
        <v>0</v>
      </c>
    </row>
    <row r="423" spans="1:46" ht="20.100000000000001" customHeight="1" x14ac:dyDescent="0.2">
      <c r="D423" s="38" t="s">
        <v>278</v>
      </c>
      <c r="F423" s="39">
        <v>0</v>
      </c>
      <c r="G423" s="40"/>
      <c r="H423" s="40"/>
      <c r="I423" s="40"/>
      <c r="J423" s="39">
        <v>0</v>
      </c>
      <c r="K423" s="39">
        <v>0</v>
      </c>
      <c r="L423" s="39">
        <v>0</v>
      </c>
      <c r="M423" s="40"/>
      <c r="N423" s="39">
        <v>0</v>
      </c>
      <c r="O423" s="40"/>
      <c r="P423" s="40"/>
      <c r="Q423" s="40"/>
      <c r="R423" s="39">
        <v>0</v>
      </c>
      <c r="S423" s="39">
        <v>0</v>
      </c>
      <c r="T423" s="39">
        <v>0</v>
      </c>
      <c r="U423" s="39">
        <v>0</v>
      </c>
      <c r="V423" s="39">
        <v>0</v>
      </c>
      <c r="W423" s="39">
        <v>0</v>
      </c>
      <c r="X423" s="39">
        <v>0</v>
      </c>
      <c r="Y423" s="39">
        <v>0</v>
      </c>
      <c r="Z423" s="39">
        <v>0</v>
      </c>
      <c r="AA423" s="40"/>
      <c r="AB423" s="39">
        <v>0</v>
      </c>
      <c r="AC423" s="40"/>
      <c r="AD423" s="40"/>
      <c r="AE423" s="40"/>
      <c r="AF423" s="39">
        <v>0</v>
      </c>
      <c r="AG423" s="39">
        <v>0</v>
      </c>
      <c r="AH423" s="40"/>
      <c r="AI423" s="39">
        <v>0</v>
      </c>
      <c r="AJ423" s="39">
        <v>0</v>
      </c>
      <c r="AK423" s="40"/>
      <c r="AL423" s="40"/>
      <c r="AM423" s="40"/>
      <c r="AN423" s="39">
        <v>0</v>
      </c>
      <c r="AO423" s="40"/>
      <c r="AP423" s="40"/>
      <c r="AQ423" s="40"/>
      <c r="AR423" s="39">
        <v>0</v>
      </c>
      <c r="AS423" s="40"/>
      <c r="AT423" s="39">
        <v>0</v>
      </c>
    </row>
    <row r="424" spans="1:46" ht="20.100000000000001" customHeight="1" x14ac:dyDescent="0.2">
      <c r="D424" s="2" t="s">
        <v>279</v>
      </c>
      <c r="F424" s="37">
        <v>4</v>
      </c>
      <c r="G424" s="37"/>
      <c r="H424" s="37"/>
      <c r="I424" s="37"/>
      <c r="J424" s="37">
        <v>2</v>
      </c>
      <c r="K424" s="37">
        <v>0</v>
      </c>
      <c r="L424" s="37">
        <v>0</v>
      </c>
      <c r="M424" s="37"/>
      <c r="N424" s="37">
        <v>2</v>
      </c>
      <c r="O424" s="37"/>
      <c r="P424" s="37"/>
      <c r="Q424" s="37"/>
      <c r="R424" s="37">
        <v>1</v>
      </c>
      <c r="S424" s="37">
        <v>2</v>
      </c>
      <c r="T424" s="37">
        <v>0</v>
      </c>
      <c r="U424" s="37">
        <v>0</v>
      </c>
      <c r="V424" s="37">
        <v>0</v>
      </c>
      <c r="W424" s="37">
        <v>0</v>
      </c>
      <c r="X424" s="37">
        <v>0</v>
      </c>
      <c r="Y424" s="37">
        <v>0</v>
      </c>
      <c r="Z424" s="37">
        <v>0</v>
      </c>
      <c r="AA424" s="37"/>
      <c r="AB424" s="37">
        <v>3</v>
      </c>
      <c r="AC424" s="37"/>
      <c r="AD424" s="37"/>
      <c r="AE424" s="37"/>
      <c r="AF424" s="37">
        <v>2</v>
      </c>
      <c r="AG424" s="37">
        <v>0</v>
      </c>
      <c r="AH424" s="37"/>
      <c r="AI424" s="37">
        <v>1</v>
      </c>
      <c r="AJ424" s="37">
        <v>0</v>
      </c>
      <c r="AK424" s="37"/>
      <c r="AL424" s="37"/>
      <c r="AM424" s="37"/>
      <c r="AN424" s="37">
        <v>2</v>
      </c>
      <c r="AO424" s="37"/>
      <c r="AP424" s="37"/>
      <c r="AQ424" s="37"/>
      <c r="AR424" s="37">
        <v>0</v>
      </c>
      <c r="AS424" s="37"/>
      <c r="AT424" s="37">
        <v>0</v>
      </c>
    </row>
    <row r="425" spans="1:46"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spans="1:46" s="1" customFormat="1" ht="20.100000000000001" customHeight="1" x14ac:dyDescent="0.2">
      <c r="A426" s="3"/>
      <c r="B426" s="6"/>
      <c r="C426" s="42" t="s">
        <v>241</v>
      </c>
      <c r="D426" s="42"/>
      <c r="E426" s="5"/>
      <c r="F426" s="44">
        <v>4</v>
      </c>
      <c r="G426" s="45"/>
      <c r="H426" s="45"/>
      <c r="I426" s="45"/>
      <c r="J426" s="44">
        <v>2</v>
      </c>
      <c r="K426" s="44">
        <v>0</v>
      </c>
      <c r="L426" s="44">
        <v>0</v>
      </c>
      <c r="M426" s="45"/>
      <c r="N426" s="44">
        <v>2</v>
      </c>
      <c r="O426" s="45"/>
      <c r="P426" s="45"/>
      <c r="Q426" s="45"/>
      <c r="R426" s="44">
        <v>1</v>
      </c>
      <c r="S426" s="44">
        <v>2</v>
      </c>
      <c r="T426" s="44">
        <v>0</v>
      </c>
      <c r="U426" s="44">
        <v>0</v>
      </c>
      <c r="V426" s="44">
        <v>0</v>
      </c>
      <c r="W426" s="44">
        <v>0</v>
      </c>
      <c r="X426" s="44">
        <v>0</v>
      </c>
      <c r="Y426" s="44">
        <v>0</v>
      </c>
      <c r="Z426" s="44">
        <v>0</v>
      </c>
      <c r="AA426" s="45"/>
      <c r="AB426" s="44">
        <v>3</v>
      </c>
      <c r="AC426" s="45"/>
      <c r="AD426" s="45"/>
      <c r="AE426" s="45"/>
      <c r="AF426" s="44">
        <v>2</v>
      </c>
      <c r="AG426" s="44">
        <v>0</v>
      </c>
      <c r="AH426" s="45"/>
      <c r="AI426" s="44">
        <v>1</v>
      </c>
      <c r="AJ426" s="44">
        <v>0</v>
      </c>
      <c r="AK426" s="45"/>
      <c r="AL426" s="45"/>
      <c r="AM426" s="45"/>
      <c r="AN426" s="44">
        <v>2</v>
      </c>
      <c r="AO426" s="45"/>
      <c r="AP426" s="45"/>
      <c r="AQ426" s="45"/>
      <c r="AR426" s="44">
        <v>0</v>
      </c>
      <c r="AS426" s="45"/>
      <c r="AT426" s="44">
        <v>0</v>
      </c>
    </row>
    <row r="427" spans="1:46"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spans="1:46" s="1" customFormat="1" ht="20.100000000000001" customHeight="1" x14ac:dyDescent="0.25">
      <c r="A428" s="3"/>
      <c r="B428" s="49" t="s">
        <v>280</v>
      </c>
      <c r="C428" s="50"/>
      <c r="D428" s="50"/>
      <c r="E428" s="5"/>
      <c r="F428" s="51">
        <v>671</v>
      </c>
      <c r="G428" s="52"/>
      <c r="H428" s="52"/>
      <c r="I428" s="52"/>
      <c r="J428" s="51">
        <v>1298</v>
      </c>
      <c r="K428" s="51">
        <v>11</v>
      </c>
      <c r="L428" s="51">
        <v>55</v>
      </c>
      <c r="M428" s="52"/>
      <c r="N428" s="51">
        <v>1364</v>
      </c>
      <c r="O428" s="52"/>
      <c r="P428" s="52"/>
      <c r="Q428" s="52"/>
      <c r="R428" s="51">
        <v>867</v>
      </c>
      <c r="S428" s="51">
        <v>58</v>
      </c>
      <c r="T428" s="51">
        <v>12</v>
      </c>
      <c r="U428" s="51">
        <v>0</v>
      </c>
      <c r="V428" s="51">
        <v>80</v>
      </c>
      <c r="W428" s="51">
        <v>1</v>
      </c>
      <c r="X428" s="51">
        <v>2</v>
      </c>
      <c r="Y428" s="51">
        <v>160</v>
      </c>
      <c r="Z428" s="51">
        <v>39</v>
      </c>
      <c r="AA428" s="52"/>
      <c r="AB428" s="51">
        <v>1219</v>
      </c>
      <c r="AC428" s="52"/>
      <c r="AD428" s="52"/>
      <c r="AE428" s="52"/>
      <c r="AF428" s="51">
        <v>129</v>
      </c>
      <c r="AG428" s="51">
        <v>164</v>
      </c>
      <c r="AH428" s="52"/>
      <c r="AI428" s="51">
        <v>107</v>
      </c>
      <c r="AJ428" s="51">
        <v>65</v>
      </c>
      <c r="AK428" s="52"/>
      <c r="AL428" s="52"/>
      <c r="AM428" s="52"/>
      <c r="AN428" s="51">
        <v>695</v>
      </c>
      <c r="AO428" s="52"/>
      <c r="AP428" s="52"/>
      <c r="AQ428" s="52"/>
      <c r="AR428" s="51">
        <v>0</v>
      </c>
      <c r="AS428" s="52"/>
      <c r="AT428" s="51">
        <v>0</v>
      </c>
    </row>
    <row r="429" spans="1:46"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spans="1:46"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spans="1:46"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spans="1:46" ht="20.100000000000001" customHeight="1" x14ac:dyDescent="0.2">
      <c r="D432" s="2" t="s">
        <v>98</v>
      </c>
      <c r="F432" s="37">
        <v>51</v>
      </c>
      <c r="G432" s="37"/>
      <c r="H432" s="37"/>
      <c r="I432" s="37"/>
      <c r="J432" s="37">
        <v>85</v>
      </c>
      <c r="K432" s="37">
        <v>0</v>
      </c>
      <c r="L432" s="37">
        <v>3</v>
      </c>
      <c r="M432" s="37"/>
      <c r="N432" s="37">
        <v>88</v>
      </c>
      <c r="O432" s="37"/>
      <c r="P432" s="37"/>
      <c r="Q432" s="37"/>
      <c r="R432" s="37">
        <v>33</v>
      </c>
      <c r="S432" s="37">
        <v>1</v>
      </c>
      <c r="T432" s="37">
        <v>5</v>
      </c>
      <c r="U432" s="37">
        <v>2</v>
      </c>
      <c r="V432" s="37">
        <v>1</v>
      </c>
      <c r="W432" s="37">
        <v>0</v>
      </c>
      <c r="X432" s="37">
        <v>0</v>
      </c>
      <c r="Y432" s="37">
        <v>22</v>
      </c>
      <c r="Z432" s="37">
        <v>0</v>
      </c>
      <c r="AA432" s="37"/>
      <c r="AB432" s="37">
        <v>64</v>
      </c>
      <c r="AC432" s="37"/>
      <c r="AD432" s="37"/>
      <c r="AE432" s="37"/>
      <c r="AF432" s="37">
        <v>4</v>
      </c>
      <c r="AG432" s="37">
        <v>16</v>
      </c>
      <c r="AH432" s="37"/>
      <c r="AI432" s="37">
        <v>3</v>
      </c>
      <c r="AJ432" s="37">
        <v>4</v>
      </c>
      <c r="AK432" s="37"/>
      <c r="AL432" s="37"/>
      <c r="AM432" s="37"/>
      <c r="AN432" s="37">
        <v>62</v>
      </c>
      <c r="AO432" s="37"/>
      <c r="AP432" s="37"/>
      <c r="AQ432" s="37"/>
      <c r="AR432" s="37">
        <v>0</v>
      </c>
      <c r="AS432" s="37"/>
      <c r="AT432" s="37">
        <v>0</v>
      </c>
    </row>
    <row r="433" spans="1:46" ht="20.100000000000001" customHeight="1" x14ac:dyDescent="0.2">
      <c r="D433" s="38" t="s">
        <v>99</v>
      </c>
      <c r="F433" s="39">
        <v>86</v>
      </c>
      <c r="G433" s="40"/>
      <c r="H433" s="40"/>
      <c r="I433" s="40"/>
      <c r="J433" s="39">
        <v>90</v>
      </c>
      <c r="K433" s="39">
        <v>2</v>
      </c>
      <c r="L433" s="39">
        <v>8</v>
      </c>
      <c r="M433" s="40"/>
      <c r="N433" s="39">
        <v>100</v>
      </c>
      <c r="O433" s="40"/>
      <c r="P433" s="40"/>
      <c r="Q433" s="40"/>
      <c r="R433" s="39">
        <v>65</v>
      </c>
      <c r="S433" s="39">
        <v>2</v>
      </c>
      <c r="T433" s="39">
        <v>12</v>
      </c>
      <c r="U433" s="39">
        <v>0</v>
      </c>
      <c r="V433" s="39">
        <v>6</v>
      </c>
      <c r="W433" s="39">
        <v>4</v>
      </c>
      <c r="X433" s="39">
        <v>0</v>
      </c>
      <c r="Y433" s="39">
        <v>9</v>
      </c>
      <c r="Z433" s="39">
        <v>2</v>
      </c>
      <c r="AA433" s="40"/>
      <c r="AB433" s="39">
        <v>100</v>
      </c>
      <c r="AC433" s="40"/>
      <c r="AD433" s="40"/>
      <c r="AE433" s="40"/>
      <c r="AF433" s="39">
        <v>10</v>
      </c>
      <c r="AG433" s="39">
        <v>7</v>
      </c>
      <c r="AH433" s="40"/>
      <c r="AI433" s="39">
        <v>9</v>
      </c>
      <c r="AJ433" s="39">
        <v>8</v>
      </c>
      <c r="AK433" s="40"/>
      <c r="AL433" s="40"/>
      <c r="AM433" s="40"/>
      <c r="AN433" s="39">
        <v>86</v>
      </c>
      <c r="AO433" s="40"/>
      <c r="AP433" s="40"/>
      <c r="AQ433" s="40"/>
      <c r="AR433" s="39">
        <v>0</v>
      </c>
      <c r="AS433" s="40"/>
      <c r="AT433" s="39">
        <v>0</v>
      </c>
    </row>
    <row r="434" spans="1:46" ht="20.100000000000001" customHeight="1" x14ac:dyDescent="0.2">
      <c r="D434" s="2" t="s">
        <v>113</v>
      </c>
      <c r="F434" s="37">
        <v>67</v>
      </c>
      <c r="G434" s="37"/>
      <c r="H434" s="37"/>
      <c r="I434" s="37"/>
      <c r="J434" s="37">
        <v>82</v>
      </c>
      <c r="K434" s="37">
        <v>0</v>
      </c>
      <c r="L434" s="37">
        <v>7</v>
      </c>
      <c r="M434" s="37"/>
      <c r="N434" s="37">
        <v>89</v>
      </c>
      <c r="O434" s="37"/>
      <c r="P434" s="37"/>
      <c r="Q434" s="37"/>
      <c r="R434" s="37">
        <v>60</v>
      </c>
      <c r="S434" s="37">
        <v>5</v>
      </c>
      <c r="T434" s="37">
        <v>5</v>
      </c>
      <c r="U434" s="37">
        <v>0</v>
      </c>
      <c r="V434" s="37">
        <v>2</v>
      </c>
      <c r="W434" s="37">
        <v>1</v>
      </c>
      <c r="X434" s="37">
        <v>0</v>
      </c>
      <c r="Y434" s="37">
        <v>10</v>
      </c>
      <c r="Z434" s="37">
        <v>1</v>
      </c>
      <c r="AA434" s="37"/>
      <c r="AB434" s="37">
        <v>84</v>
      </c>
      <c r="AC434" s="37"/>
      <c r="AD434" s="37"/>
      <c r="AE434" s="37"/>
      <c r="AF434" s="37">
        <v>5</v>
      </c>
      <c r="AG434" s="37">
        <v>11</v>
      </c>
      <c r="AH434" s="37"/>
      <c r="AI434" s="37">
        <v>8</v>
      </c>
      <c r="AJ434" s="37">
        <v>6</v>
      </c>
      <c r="AK434" s="37"/>
      <c r="AL434" s="37"/>
      <c r="AM434" s="37"/>
      <c r="AN434" s="37">
        <v>70</v>
      </c>
      <c r="AO434" s="37"/>
      <c r="AP434" s="37"/>
      <c r="AQ434" s="37"/>
      <c r="AR434" s="37">
        <v>0</v>
      </c>
      <c r="AS434" s="37"/>
      <c r="AT434" s="37">
        <v>0</v>
      </c>
    </row>
    <row r="435" spans="1:46" ht="20.100000000000001" customHeight="1" x14ac:dyDescent="0.2">
      <c r="D435" s="38" t="s">
        <v>101</v>
      </c>
      <c r="F435" s="39">
        <v>109</v>
      </c>
      <c r="G435" s="40"/>
      <c r="H435" s="40"/>
      <c r="I435" s="40"/>
      <c r="J435" s="39">
        <v>83</v>
      </c>
      <c r="K435" s="39">
        <v>1</v>
      </c>
      <c r="L435" s="39">
        <v>8</v>
      </c>
      <c r="M435" s="40"/>
      <c r="N435" s="39">
        <v>92</v>
      </c>
      <c r="O435" s="40"/>
      <c r="P435" s="40"/>
      <c r="Q435" s="40"/>
      <c r="R435" s="39">
        <v>52</v>
      </c>
      <c r="S435" s="39">
        <v>2</v>
      </c>
      <c r="T435" s="39">
        <v>4</v>
      </c>
      <c r="U435" s="39">
        <v>0</v>
      </c>
      <c r="V435" s="39">
        <v>1</v>
      </c>
      <c r="W435" s="39">
        <v>0</v>
      </c>
      <c r="X435" s="39">
        <v>0</v>
      </c>
      <c r="Y435" s="39">
        <v>6</v>
      </c>
      <c r="Z435" s="39">
        <v>0</v>
      </c>
      <c r="AA435" s="40"/>
      <c r="AB435" s="39">
        <v>65</v>
      </c>
      <c r="AC435" s="40"/>
      <c r="AD435" s="40"/>
      <c r="AE435" s="40"/>
      <c r="AF435" s="39">
        <v>5</v>
      </c>
      <c r="AG435" s="39">
        <v>13</v>
      </c>
      <c r="AH435" s="40"/>
      <c r="AI435" s="39">
        <v>11</v>
      </c>
      <c r="AJ435" s="39">
        <v>7</v>
      </c>
      <c r="AK435" s="40"/>
      <c r="AL435" s="40"/>
      <c r="AM435" s="40"/>
      <c r="AN435" s="39">
        <v>136</v>
      </c>
      <c r="AO435" s="40"/>
      <c r="AP435" s="40"/>
      <c r="AQ435" s="40"/>
      <c r="AR435" s="39">
        <v>0</v>
      </c>
      <c r="AS435" s="40"/>
      <c r="AT435" s="39">
        <v>0</v>
      </c>
    </row>
    <row r="436" spans="1:46" ht="20.100000000000001" customHeight="1" x14ac:dyDescent="0.2">
      <c r="D436" s="2" t="s">
        <v>115</v>
      </c>
      <c r="F436" s="37">
        <v>60</v>
      </c>
      <c r="G436" s="37"/>
      <c r="H436" s="37"/>
      <c r="I436" s="37"/>
      <c r="J436" s="37">
        <v>90</v>
      </c>
      <c r="K436" s="37">
        <v>2</v>
      </c>
      <c r="L436" s="37">
        <v>5</v>
      </c>
      <c r="M436" s="37"/>
      <c r="N436" s="37">
        <v>97</v>
      </c>
      <c r="O436" s="37"/>
      <c r="P436" s="37"/>
      <c r="Q436" s="37"/>
      <c r="R436" s="37">
        <v>41</v>
      </c>
      <c r="S436" s="37">
        <v>6</v>
      </c>
      <c r="T436" s="37">
        <v>9</v>
      </c>
      <c r="U436" s="37">
        <v>3</v>
      </c>
      <c r="V436" s="37">
        <v>3</v>
      </c>
      <c r="W436" s="37">
        <v>1</v>
      </c>
      <c r="X436" s="37">
        <v>0</v>
      </c>
      <c r="Y436" s="37">
        <v>13</v>
      </c>
      <c r="Z436" s="37">
        <v>6</v>
      </c>
      <c r="AA436" s="37"/>
      <c r="AB436" s="37">
        <v>82</v>
      </c>
      <c r="AC436" s="37"/>
      <c r="AD436" s="37"/>
      <c r="AE436" s="37"/>
      <c r="AF436" s="37">
        <v>4</v>
      </c>
      <c r="AG436" s="37">
        <v>20</v>
      </c>
      <c r="AH436" s="37"/>
      <c r="AI436" s="37">
        <v>0</v>
      </c>
      <c r="AJ436" s="37">
        <v>12</v>
      </c>
      <c r="AK436" s="37"/>
      <c r="AL436" s="37"/>
      <c r="AM436" s="37"/>
      <c r="AN436" s="37">
        <v>63</v>
      </c>
      <c r="AO436" s="37"/>
      <c r="AP436" s="37"/>
      <c r="AQ436" s="37"/>
      <c r="AR436" s="37">
        <v>0</v>
      </c>
      <c r="AS436" s="37"/>
      <c r="AT436" s="37">
        <v>0</v>
      </c>
    </row>
    <row r="437" spans="1:46" ht="20.100000000000001" customHeight="1" x14ac:dyDescent="0.2">
      <c r="D437" s="38" t="s">
        <v>116</v>
      </c>
      <c r="F437" s="39">
        <v>201</v>
      </c>
      <c r="G437" s="40"/>
      <c r="H437" s="40"/>
      <c r="I437" s="40"/>
      <c r="J437" s="39">
        <v>156</v>
      </c>
      <c r="K437" s="39">
        <v>0</v>
      </c>
      <c r="L437" s="39">
        <v>10</v>
      </c>
      <c r="M437" s="40"/>
      <c r="N437" s="39">
        <v>166</v>
      </c>
      <c r="O437" s="40"/>
      <c r="P437" s="40"/>
      <c r="Q437" s="40"/>
      <c r="R437" s="39">
        <v>96</v>
      </c>
      <c r="S437" s="39">
        <v>7</v>
      </c>
      <c r="T437" s="39">
        <v>10</v>
      </c>
      <c r="U437" s="39">
        <v>0</v>
      </c>
      <c r="V437" s="39">
        <v>26</v>
      </c>
      <c r="W437" s="39">
        <v>0</v>
      </c>
      <c r="X437" s="39">
        <v>0</v>
      </c>
      <c r="Y437" s="39">
        <v>13</v>
      </c>
      <c r="Z437" s="39">
        <v>0</v>
      </c>
      <c r="AA437" s="40"/>
      <c r="AB437" s="39">
        <v>152</v>
      </c>
      <c r="AC437" s="40"/>
      <c r="AD437" s="40"/>
      <c r="AE437" s="40"/>
      <c r="AF437" s="39">
        <v>10</v>
      </c>
      <c r="AG437" s="39">
        <v>62</v>
      </c>
      <c r="AH437" s="40"/>
      <c r="AI437" s="39">
        <v>3</v>
      </c>
      <c r="AJ437" s="39">
        <v>20</v>
      </c>
      <c r="AK437" s="40"/>
      <c r="AL437" s="40"/>
      <c r="AM437" s="40"/>
      <c r="AN437" s="39">
        <v>166</v>
      </c>
      <c r="AO437" s="40"/>
      <c r="AP437" s="40"/>
      <c r="AQ437" s="40"/>
      <c r="AR437" s="39">
        <v>0</v>
      </c>
      <c r="AS437" s="40"/>
      <c r="AT437" s="39">
        <v>0</v>
      </c>
    </row>
    <row r="438" spans="1:46" ht="20.100000000000001" customHeight="1" x14ac:dyDescent="0.2">
      <c r="D438" s="2" t="s">
        <v>117</v>
      </c>
      <c r="F438" s="37">
        <v>90</v>
      </c>
      <c r="G438" s="37"/>
      <c r="H438" s="37"/>
      <c r="I438" s="37"/>
      <c r="J438" s="37">
        <v>179</v>
      </c>
      <c r="K438" s="37">
        <v>2</v>
      </c>
      <c r="L438" s="37">
        <v>14</v>
      </c>
      <c r="M438" s="37"/>
      <c r="N438" s="37">
        <v>195</v>
      </c>
      <c r="O438" s="37"/>
      <c r="P438" s="37"/>
      <c r="Q438" s="37"/>
      <c r="R438" s="37">
        <v>79</v>
      </c>
      <c r="S438" s="37">
        <v>7</v>
      </c>
      <c r="T438" s="37">
        <v>8</v>
      </c>
      <c r="U438" s="37">
        <v>3</v>
      </c>
      <c r="V438" s="37">
        <v>29</v>
      </c>
      <c r="W438" s="37">
        <v>0</v>
      </c>
      <c r="X438" s="37">
        <v>0</v>
      </c>
      <c r="Y438" s="37">
        <v>10</v>
      </c>
      <c r="Z438" s="37">
        <v>1</v>
      </c>
      <c r="AA438" s="37"/>
      <c r="AB438" s="37">
        <v>137</v>
      </c>
      <c r="AC438" s="37"/>
      <c r="AD438" s="37"/>
      <c r="AE438" s="37"/>
      <c r="AF438" s="37">
        <v>11</v>
      </c>
      <c r="AG438" s="37">
        <v>39</v>
      </c>
      <c r="AH438" s="37"/>
      <c r="AI438" s="37">
        <v>11</v>
      </c>
      <c r="AJ438" s="37">
        <v>9</v>
      </c>
      <c r="AK438" s="37"/>
      <c r="AL438" s="37"/>
      <c r="AM438" s="37"/>
      <c r="AN438" s="37">
        <v>118</v>
      </c>
      <c r="AO438" s="37"/>
      <c r="AP438" s="37"/>
      <c r="AQ438" s="37"/>
      <c r="AR438" s="37">
        <v>0</v>
      </c>
      <c r="AS438" s="37"/>
      <c r="AT438" s="37">
        <v>0</v>
      </c>
    </row>
    <row r="439" spans="1:46" ht="20.100000000000001" customHeight="1" x14ac:dyDescent="0.2">
      <c r="D439" s="38" t="s">
        <v>105</v>
      </c>
      <c r="F439" s="39">
        <v>136</v>
      </c>
      <c r="G439" s="40"/>
      <c r="H439" s="40"/>
      <c r="I439" s="40"/>
      <c r="J439" s="39">
        <v>88</v>
      </c>
      <c r="K439" s="39">
        <v>0</v>
      </c>
      <c r="L439" s="39">
        <v>11</v>
      </c>
      <c r="M439" s="40"/>
      <c r="N439" s="39">
        <v>99</v>
      </c>
      <c r="O439" s="40"/>
      <c r="P439" s="40"/>
      <c r="Q439" s="40"/>
      <c r="R439" s="39">
        <v>93</v>
      </c>
      <c r="S439" s="39">
        <v>3</v>
      </c>
      <c r="T439" s="39">
        <v>5</v>
      </c>
      <c r="U439" s="39">
        <v>0</v>
      </c>
      <c r="V439" s="39">
        <v>4</v>
      </c>
      <c r="W439" s="39">
        <v>1</v>
      </c>
      <c r="X439" s="39">
        <v>0</v>
      </c>
      <c r="Y439" s="39">
        <v>15</v>
      </c>
      <c r="Z439" s="39">
        <v>1</v>
      </c>
      <c r="AA439" s="40"/>
      <c r="AB439" s="39">
        <v>122</v>
      </c>
      <c r="AC439" s="40"/>
      <c r="AD439" s="40"/>
      <c r="AE439" s="40"/>
      <c r="AF439" s="39">
        <v>12</v>
      </c>
      <c r="AG439" s="39">
        <v>31</v>
      </c>
      <c r="AH439" s="40"/>
      <c r="AI439" s="39">
        <v>12</v>
      </c>
      <c r="AJ439" s="39">
        <v>9</v>
      </c>
      <c r="AK439" s="40"/>
      <c r="AL439" s="40"/>
      <c r="AM439" s="40"/>
      <c r="AN439" s="39">
        <v>91</v>
      </c>
      <c r="AO439" s="40"/>
      <c r="AP439" s="40"/>
      <c r="AQ439" s="40"/>
      <c r="AR439" s="39">
        <v>0</v>
      </c>
      <c r="AS439" s="40"/>
      <c r="AT439" s="39">
        <v>0</v>
      </c>
    </row>
    <row r="440" spans="1:46"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spans="1:46" s="1" customFormat="1" ht="20.100000000000001" customHeight="1" x14ac:dyDescent="0.2">
      <c r="A441" s="3"/>
      <c r="B441" s="6"/>
      <c r="C441" s="42" t="s">
        <v>180</v>
      </c>
      <c r="D441" s="42"/>
      <c r="E441" s="5"/>
      <c r="F441" s="44">
        <v>800</v>
      </c>
      <c r="G441" s="45"/>
      <c r="H441" s="45"/>
      <c r="I441" s="45"/>
      <c r="J441" s="44">
        <v>853</v>
      </c>
      <c r="K441" s="44">
        <v>7</v>
      </c>
      <c r="L441" s="44">
        <v>66</v>
      </c>
      <c r="M441" s="45"/>
      <c r="N441" s="44">
        <v>926</v>
      </c>
      <c r="O441" s="45"/>
      <c r="P441" s="45"/>
      <c r="Q441" s="45"/>
      <c r="R441" s="44">
        <v>519</v>
      </c>
      <c r="S441" s="44">
        <v>33</v>
      </c>
      <c r="T441" s="44">
        <v>58</v>
      </c>
      <c r="U441" s="44">
        <v>8</v>
      </c>
      <c r="V441" s="44">
        <v>72</v>
      </c>
      <c r="W441" s="44">
        <v>7</v>
      </c>
      <c r="X441" s="44">
        <v>0</v>
      </c>
      <c r="Y441" s="44">
        <v>98</v>
      </c>
      <c r="Z441" s="44">
        <v>11</v>
      </c>
      <c r="AA441" s="45"/>
      <c r="AB441" s="44">
        <v>806</v>
      </c>
      <c r="AC441" s="45"/>
      <c r="AD441" s="45"/>
      <c r="AE441" s="45"/>
      <c r="AF441" s="44">
        <v>61</v>
      </c>
      <c r="AG441" s="44">
        <v>199</v>
      </c>
      <c r="AH441" s="45"/>
      <c r="AI441" s="44">
        <v>57</v>
      </c>
      <c r="AJ441" s="44">
        <v>75</v>
      </c>
      <c r="AK441" s="45"/>
      <c r="AL441" s="45"/>
      <c r="AM441" s="45"/>
      <c r="AN441" s="44">
        <v>792</v>
      </c>
      <c r="AO441" s="45"/>
      <c r="AP441" s="45"/>
      <c r="AQ441" s="45"/>
      <c r="AR441" s="44">
        <v>0</v>
      </c>
      <c r="AS441" s="45"/>
      <c r="AT441" s="44">
        <v>0</v>
      </c>
    </row>
    <row r="442" spans="1:46"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row>
    <row r="443" spans="1:46" s="1" customFormat="1" ht="20.100000000000001" customHeight="1" x14ac:dyDescent="0.25">
      <c r="A443" s="3"/>
      <c r="B443" s="49" t="s">
        <v>282</v>
      </c>
      <c r="C443" s="50"/>
      <c r="D443" s="50"/>
      <c r="E443" s="5"/>
      <c r="F443" s="51">
        <v>800</v>
      </c>
      <c r="G443" s="52"/>
      <c r="H443" s="52"/>
      <c r="I443" s="52"/>
      <c r="J443" s="51">
        <v>853</v>
      </c>
      <c r="K443" s="51">
        <v>7</v>
      </c>
      <c r="L443" s="51">
        <v>66</v>
      </c>
      <c r="M443" s="52"/>
      <c r="N443" s="51">
        <v>926</v>
      </c>
      <c r="O443" s="52"/>
      <c r="P443" s="52"/>
      <c r="Q443" s="52"/>
      <c r="R443" s="51">
        <v>519</v>
      </c>
      <c r="S443" s="51">
        <v>33</v>
      </c>
      <c r="T443" s="51">
        <v>58</v>
      </c>
      <c r="U443" s="51">
        <v>8</v>
      </c>
      <c r="V443" s="51">
        <v>72</v>
      </c>
      <c r="W443" s="51">
        <v>7</v>
      </c>
      <c r="X443" s="51">
        <v>0</v>
      </c>
      <c r="Y443" s="51">
        <v>98</v>
      </c>
      <c r="Z443" s="51">
        <v>11</v>
      </c>
      <c r="AA443" s="52"/>
      <c r="AB443" s="51">
        <v>806</v>
      </c>
      <c r="AC443" s="52"/>
      <c r="AD443" s="52"/>
      <c r="AE443" s="52"/>
      <c r="AF443" s="51">
        <v>61</v>
      </c>
      <c r="AG443" s="51">
        <v>199</v>
      </c>
      <c r="AH443" s="52"/>
      <c r="AI443" s="51">
        <v>57</v>
      </c>
      <c r="AJ443" s="51">
        <v>75</v>
      </c>
      <c r="AK443" s="52"/>
      <c r="AL443" s="52"/>
      <c r="AM443" s="52"/>
      <c r="AN443" s="51">
        <v>792</v>
      </c>
      <c r="AO443" s="52"/>
      <c r="AP443" s="52"/>
      <c r="AQ443" s="52"/>
      <c r="AR443" s="51">
        <v>0</v>
      </c>
      <c r="AS443" s="52"/>
      <c r="AT443" s="51">
        <v>0</v>
      </c>
    </row>
    <row r="444" spans="1:46"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spans="1:46"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spans="1:46"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spans="1:46" ht="20.100000000000001" customHeight="1" x14ac:dyDescent="0.2">
      <c r="D447" s="2" t="s">
        <v>124</v>
      </c>
      <c r="F447" s="37">
        <v>50</v>
      </c>
      <c r="G447" s="37"/>
      <c r="H447" s="37"/>
      <c r="I447" s="37"/>
      <c r="J447" s="37">
        <v>34</v>
      </c>
      <c r="K447" s="37">
        <v>2</v>
      </c>
      <c r="L447" s="37">
        <v>3</v>
      </c>
      <c r="M447" s="37"/>
      <c r="N447" s="37">
        <v>39</v>
      </c>
      <c r="O447" s="37"/>
      <c r="P447" s="37"/>
      <c r="Q447" s="37"/>
      <c r="R447" s="37">
        <v>18</v>
      </c>
      <c r="S447" s="37">
        <v>24</v>
      </c>
      <c r="T447" s="37">
        <v>1</v>
      </c>
      <c r="U447" s="37">
        <v>0</v>
      </c>
      <c r="V447" s="37">
        <v>0</v>
      </c>
      <c r="W447" s="37">
        <v>0</v>
      </c>
      <c r="X447" s="37">
        <v>0</v>
      </c>
      <c r="Y447" s="37">
        <v>10</v>
      </c>
      <c r="Z447" s="37">
        <v>6</v>
      </c>
      <c r="AA447" s="37"/>
      <c r="AB447" s="37">
        <v>59</v>
      </c>
      <c r="AC447" s="37"/>
      <c r="AD447" s="37"/>
      <c r="AE447" s="37"/>
      <c r="AF447" s="37">
        <v>8</v>
      </c>
      <c r="AG447" s="37">
        <v>8</v>
      </c>
      <c r="AH447" s="37"/>
      <c r="AI447" s="37">
        <v>8</v>
      </c>
      <c r="AJ447" s="37">
        <v>10</v>
      </c>
      <c r="AK447" s="37"/>
      <c r="AL447" s="37"/>
      <c r="AM447" s="37"/>
      <c r="AN447" s="37">
        <v>32</v>
      </c>
      <c r="AO447" s="37"/>
      <c r="AP447" s="37"/>
      <c r="AQ447" s="37"/>
      <c r="AR447" s="37">
        <v>0</v>
      </c>
      <c r="AS447" s="37"/>
      <c r="AT447" s="37">
        <v>0</v>
      </c>
    </row>
    <row r="448" spans="1:46" ht="20.100000000000001" customHeight="1" x14ac:dyDescent="0.2">
      <c r="D448" s="38" t="s">
        <v>99</v>
      </c>
      <c r="F448" s="39">
        <v>20</v>
      </c>
      <c r="G448" s="40"/>
      <c r="H448" s="40"/>
      <c r="I448" s="40"/>
      <c r="J448" s="39">
        <v>31</v>
      </c>
      <c r="K448" s="39">
        <v>0</v>
      </c>
      <c r="L448" s="39">
        <v>0</v>
      </c>
      <c r="M448" s="40"/>
      <c r="N448" s="39">
        <v>31</v>
      </c>
      <c r="O448" s="40"/>
      <c r="P448" s="40"/>
      <c r="Q448" s="40"/>
      <c r="R448" s="39">
        <v>17</v>
      </c>
      <c r="S448" s="39">
        <v>3</v>
      </c>
      <c r="T448" s="39">
        <v>0</v>
      </c>
      <c r="U448" s="39">
        <v>0</v>
      </c>
      <c r="V448" s="39">
        <v>0</v>
      </c>
      <c r="W448" s="39">
        <v>0</v>
      </c>
      <c r="X448" s="39">
        <v>0</v>
      </c>
      <c r="Y448" s="39">
        <v>12</v>
      </c>
      <c r="Z448" s="39">
        <v>2</v>
      </c>
      <c r="AA448" s="40"/>
      <c r="AB448" s="39">
        <v>34</v>
      </c>
      <c r="AC448" s="40"/>
      <c r="AD448" s="40"/>
      <c r="AE448" s="40"/>
      <c r="AF448" s="39">
        <v>3</v>
      </c>
      <c r="AG448" s="39">
        <v>8</v>
      </c>
      <c r="AH448" s="40"/>
      <c r="AI448" s="39">
        <v>5</v>
      </c>
      <c r="AJ448" s="39">
        <v>3</v>
      </c>
      <c r="AK448" s="40"/>
      <c r="AL448" s="40"/>
      <c r="AM448" s="40"/>
      <c r="AN448" s="39">
        <v>14</v>
      </c>
      <c r="AO448" s="40"/>
      <c r="AP448" s="40"/>
      <c r="AQ448" s="40"/>
      <c r="AR448" s="39">
        <v>0</v>
      </c>
      <c r="AS448" s="40"/>
      <c r="AT448" s="39">
        <v>0</v>
      </c>
    </row>
    <row r="449" spans="1:46" ht="20.100000000000001" customHeight="1" x14ac:dyDescent="0.2">
      <c r="D449" s="2" t="s">
        <v>113</v>
      </c>
      <c r="F449" s="37">
        <v>33</v>
      </c>
      <c r="G449" s="37"/>
      <c r="H449" s="37"/>
      <c r="I449" s="37"/>
      <c r="J449" s="37">
        <v>19</v>
      </c>
      <c r="K449" s="37">
        <v>0</v>
      </c>
      <c r="L449" s="37">
        <v>2</v>
      </c>
      <c r="M449" s="37"/>
      <c r="N449" s="37">
        <v>21</v>
      </c>
      <c r="O449" s="37"/>
      <c r="P449" s="37"/>
      <c r="Q449" s="37"/>
      <c r="R449" s="37">
        <v>23</v>
      </c>
      <c r="S449" s="37">
        <v>8</v>
      </c>
      <c r="T449" s="37">
        <v>1</v>
      </c>
      <c r="U449" s="37">
        <v>0</v>
      </c>
      <c r="V449" s="37">
        <v>0</v>
      </c>
      <c r="W449" s="37">
        <v>1</v>
      </c>
      <c r="X449" s="37">
        <v>0</v>
      </c>
      <c r="Y449" s="37">
        <v>10</v>
      </c>
      <c r="Z449" s="37">
        <v>2</v>
      </c>
      <c r="AA449" s="37"/>
      <c r="AB449" s="37">
        <v>45</v>
      </c>
      <c r="AC449" s="37"/>
      <c r="AD449" s="37"/>
      <c r="AE449" s="37"/>
      <c r="AF449" s="37">
        <v>0</v>
      </c>
      <c r="AG449" s="37">
        <v>7</v>
      </c>
      <c r="AH449" s="37"/>
      <c r="AI449" s="37">
        <v>0</v>
      </c>
      <c r="AJ449" s="37">
        <v>2</v>
      </c>
      <c r="AK449" s="37"/>
      <c r="AL449" s="37"/>
      <c r="AM449" s="37"/>
      <c r="AN449" s="37">
        <v>4</v>
      </c>
      <c r="AO449" s="37"/>
      <c r="AP449" s="37"/>
      <c r="AQ449" s="37"/>
      <c r="AR449" s="37">
        <v>0</v>
      </c>
      <c r="AS449" s="37"/>
      <c r="AT449" s="37">
        <v>0</v>
      </c>
    </row>
    <row r="450" spans="1:46" ht="20.100000000000001" customHeight="1" x14ac:dyDescent="0.2">
      <c r="D450" s="38" t="s">
        <v>174</v>
      </c>
      <c r="F450" s="39">
        <v>60</v>
      </c>
      <c r="G450" s="40"/>
      <c r="H450" s="40"/>
      <c r="I450" s="40"/>
      <c r="J450" s="39">
        <v>27</v>
      </c>
      <c r="K450" s="39">
        <v>1</v>
      </c>
      <c r="L450" s="39">
        <v>5</v>
      </c>
      <c r="M450" s="40"/>
      <c r="N450" s="39">
        <v>33</v>
      </c>
      <c r="O450" s="40"/>
      <c r="P450" s="40"/>
      <c r="Q450" s="40"/>
      <c r="R450" s="39">
        <v>41</v>
      </c>
      <c r="S450" s="39">
        <v>4</v>
      </c>
      <c r="T450" s="39">
        <v>0</v>
      </c>
      <c r="U450" s="39">
        <v>1</v>
      </c>
      <c r="V450" s="39">
        <v>0</v>
      </c>
      <c r="W450" s="39">
        <v>0</v>
      </c>
      <c r="X450" s="39">
        <v>0</v>
      </c>
      <c r="Y450" s="39">
        <v>10</v>
      </c>
      <c r="Z450" s="39">
        <v>1</v>
      </c>
      <c r="AA450" s="40"/>
      <c r="AB450" s="39">
        <v>57</v>
      </c>
      <c r="AC450" s="40"/>
      <c r="AD450" s="40"/>
      <c r="AE450" s="40"/>
      <c r="AF450" s="39">
        <v>5</v>
      </c>
      <c r="AG450" s="39">
        <v>11</v>
      </c>
      <c r="AH450" s="40"/>
      <c r="AI450" s="39">
        <v>6</v>
      </c>
      <c r="AJ450" s="39">
        <v>5</v>
      </c>
      <c r="AK450" s="40"/>
      <c r="AL450" s="40"/>
      <c r="AM450" s="40"/>
      <c r="AN450" s="39">
        <v>31</v>
      </c>
      <c r="AO450" s="40"/>
      <c r="AP450" s="40"/>
      <c r="AQ450" s="40"/>
      <c r="AR450" s="39">
        <v>0</v>
      </c>
      <c r="AS450" s="40"/>
      <c r="AT450" s="39">
        <v>0</v>
      </c>
    </row>
    <row r="451" spans="1:46" ht="20.100000000000001" customHeight="1" x14ac:dyDescent="0.2">
      <c r="D451" s="2" t="s">
        <v>115</v>
      </c>
      <c r="F451" s="37">
        <v>27</v>
      </c>
      <c r="G451" s="37"/>
      <c r="H451" s="37"/>
      <c r="I451" s="37"/>
      <c r="J451" s="37">
        <v>22</v>
      </c>
      <c r="K451" s="37">
        <v>0</v>
      </c>
      <c r="L451" s="37">
        <v>1</v>
      </c>
      <c r="M451" s="37"/>
      <c r="N451" s="37">
        <v>23</v>
      </c>
      <c r="O451" s="37"/>
      <c r="P451" s="37"/>
      <c r="Q451" s="37"/>
      <c r="R451" s="37">
        <v>15</v>
      </c>
      <c r="S451" s="37">
        <v>3</v>
      </c>
      <c r="T451" s="37">
        <v>0</v>
      </c>
      <c r="U451" s="37">
        <v>0</v>
      </c>
      <c r="V451" s="37">
        <v>1</v>
      </c>
      <c r="W451" s="37">
        <v>1</v>
      </c>
      <c r="X451" s="37">
        <v>0</v>
      </c>
      <c r="Y451" s="37">
        <v>3</v>
      </c>
      <c r="Z451" s="37">
        <v>1</v>
      </c>
      <c r="AA451" s="37"/>
      <c r="AB451" s="37">
        <v>24</v>
      </c>
      <c r="AC451" s="37"/>
      <c r="AD451" s="37"/>
      <c r="AE451" s="37"/>
      <c r="AF451" s="37">
        <v>10</v>
      </c>
      <c r="AG451" s="37">
        <v>8</v>
      </c>
      <c r="AH451" s="37"/>
      <c r="AI451" s="37">
        <v>10</v>
      </c>
      <c r="AJ451" s="37">
        <v>0</v>
      </c>
      <c r="AK451" s="37"/>
      <c r="AL451" s="37"/>
      <c r="AM451" s="37"/>
      <c r="AN451" s="37">
        <v>18</v>
      </c>
      <c r="AO451" s="37"/>
      <c r="AP451" s="37"/>
      <c r="AQ451" s="37"/>
      <c r="AR451" s="37">
        <v>0</v>
      </c>
      <c r="AS451" s="37"/>
      <c r="AT451" s="37">
        <v>0</v>
      </c>
    </row>
    <row r="452" spans="1:46"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spans="1:46" s="1" customFormat="1" ht="20.100000000000001" customHeight="1" x14ac:dyDescent="0.2">
      <c r="A453" s="3"/>
      <c r="B453" s="6"/>
      <c r="C453" s="42" t="s">
        <v>180</v>
      </c>
      <c r="D453" s="42"/>
      <c r="E453" s="5"/>
      <c r="F453" s="44">
        <v>190</v>
      </c>
      <c r="G453" s="45"/>
      <c r="H453" s="45"/>
      <c r="I453" s="45"/>
      <c r="J453" s="44">
        <v>133</v>
      </c>
      <c r="K453" s="44">
        <v>3</v>
      </c>
      <c r="L453" s="44">
        <v>11</v>
      </c>
      <c r="M453" s="45"/>
      <c r="N453" s="44">
        <v>147</v>
      </c>
      <c r="O453" s="45"/>
      <c r="P453" s="45"/>
      <c r="Q453" s="45"/>
      <c r="R453" s="44">
        <v>114</v>
      </c>
      <c r="S453" s="44">
        <v>42</v>
      </c>
      <c r="T453" s="44">
        <v>2</v>
      </c>
      <c r="U453" s="44">
        <v>1</v>
      </c>
      <c r="V453" s="44">
        <v>1</v>
      </c>
      <c r="W453" s="44">
        <v>2</v>
      </c>
      <c r="X453" s="44">
        <v>0</v>
      </c>
      <c r="Y453" s="44">
        <v>45</v>
      </c>
      <c r="Z453" s="44">
        <v>12</v>
      </c>
      <c r="AA453" s="45"/>
      <c r="AB453" s="44">
        <v>219</v>
      </c>
      <c r="AC453" s="45"/>
      <c r="AD453" s="45"/>
      <c r="AE453" s="45"/>
      <c r="AF453" s="44">
        <v>26</v>
      </c>
      <c r="AG453" s="44">
        <v>42</v>
      </c>
      <c r="AH453" s="45"/>
      <c r="AI453" s="44">
        <v>29</v>
      </c>
      <c r="AJ453" s="44">
        <v>20</v>
      </c>
      <c r="AK453" s="45"/>
      <c r="AL453" s="45"/>
      <c r="AM453" s="45"/>
      <c r="AN453" s="44">
        <v>99</v>
      </c>
      <c r="AO453" s="45"/>
      <c r="AP453" s="45"/>
      <c r="AQ453" s="45"/>
      <c r="AR453" s="44">
        <v>0</v>
      </c>
      <c r="AS453" s="45"/>
      <c r="AT453" s="44">
        <v>0</v>
      </c>
    </row>
    <row r="454" spans="1:46"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row>
    <row r="455" spans="1:46" s="1" customFormat="1" ht="20.100000000000001" customHeight="1" x14ac:dyDescent="0.25">
      <c r="A455" s="3"/>
      <c r="B455" s="49" t="s">
        <v>284</v>
      </c>
      <c r="C455" s="50"/>
      <c r="D455" s="50"/>
      <c r="E455" s="5"/>
      <c r="F455" s="51">
        <v>190</v>
      </c>
      <c r="G455" s="52"/>
      <c r="H455" s="52"/>
      <c r="I455" s="52"/>
      <c r="J455" s="51">
        <v>133</v>
      </c>
      <c r="K455" s="51">
        <v>3</v>
      </c>
      <c r="L455" s="51">
        <v>11</v>
      </c>
      <c r="M455" s="52"/>
      <c r="N455" s="51">
        <v>147</v>
      </c>
      <c r="O455" s="52"/>
      <c r="P455" s="52"/>
      <c r="Q455" s="52"/>
      <c r="R455" s="51">
        <v>114</v>
      </c>
      <c r="S455" s="51">
        <v>42</v>
      </c>
      <c r="T455" s="51">
        <v>2</v>
      </c>
      <c r="U455" s="51">
        <v>1</v>
      </c>
      <c r="V455" s="51">
        <v>1</v>
      </c>
      <c r="W455" s="51">
        <v>2</v>
      </c>
      <c r="X455" s="51">
        <v>0</v>
      </c>
      <c r="Y455" s="51">
        <v>45</v>
      </c>
      <c r="Z455" s="51">
        <v>12</v>
      </c>
      <c r="AA455" s="52"/>
      <c r="AB455" s="51">
        <v>219</v>
      </c>
      <c r="AC455" s="52"/>
      <c r="AD455" s="52"/>
      <c r="AE455" s="52"/>
      <c r="AF455" s="51">
        <v>26</v>
      </c>
      <c r="AG455" s="51">
        <v>42</v>
      </c>
      <c r="AH455" s="52"/>
      <c r="AI455" s="51">
        <v>29</v>
      </c>
      <c r="AJ455" s="51">
        <v>20</v>
      </c>
      <c r="AK455" s="52"/>
      <c r="AL455" s="52"/>
      <c r="AM455" s="52"/>
      <c r="AN455" s="51">
        <v>99</v>
      </c>
      <c r="AO455" s="52"/>
      <c r="AP455" s="52"/>
      <c r="AQ455" s="52"/>
      <c r="AR455" s="51">
        <v>0</v>
      </c>
      <c r="AS455" s="52"/>
      <c r="AT455" s="51">
        <v>0</v>
      </c>
    </row>
    <row r="456" spans="1:46"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spans="1:46"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spans="1:46"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spans="1:46" ht="20.100000000000001" customHeight="1" x14ac:dyDescent="0.2">
      <c r="D459" s="2" t="s">
        <v>124</v>
      </c>
      <c r="F459" s="37">
        <v>220</v>
      </c>
      <c r="G459" s="37"/>
      <c r="H459" s="37"/>
      <c r="I459" s="37"/>
      <c r="J459" s="37">
        <v>255</v>
      </c>
      <c r="K459" s="37">
        <v>4</v>
      </c>
      <c r="L459" s="37">
        <v>20</v>
      </c>
      <c r="M459" s="37"/>
      <c r="N459" s="37">
        <v>279</v>
      </c>
      <c r="O459" s="37"/>
      <c r="P459" s="37"/>
      <c r="Q459" s="37"/>
      <c r="R459" s="37">
        <v>192</v>
      </c>
      <c r="S459" s="37">
        <v>23</v>
      </c>
      <c r="T459" s="37">
        <v>4</v>
      </c>
      <c r="U459" s="37">
        <v>1</v>
      </c>
      <c r="V459" s="37">
        <v>3</v>
      </c>
      <c r="W459" s="37">
        <v>0</v>
      </c>
      <c r="X459" s="37">
        <v>0</v>
      </c>
      <c r="Y459" s="37">
        <v>28</v>
      </c>
      <c r="Z459" s="37">
        <v>2</v>
      </c>
      <c r="AA459" s="37"/>
      <c r="AB459" s="37">
        <v>253</v>
      </c>
      <c r="AC459" s="37"/>
      <c r="AD459" s="37"/>
      <c r="AE459" s="37"/>
      <c r="AF459" s="37">
        <v>33</v>
      </c>
      <c r="AG459" s="37">
        <v>98</v>
      </c>
      <c r="AH459" s="37"/>
      <c r="AI459" s="37">
        <v>25</v>
      </c>
      <c r="AJ459" s="37">
        <v>24</v>
      </c>
      <c r="AK459" s="37"/>
      <c r="AL459" s="37"/>
      <c r="AM459" s="37"/>
      <c r="AN459" s="37">
        <v>164</v>
      </c>
      <c r="AO459" s="37"/>
      <c r="AP459" s="37"/>
      <c r="AQ459" s="37"/>
      <c r="AR459" s="37">
        <v>0</v>
      </c>
      <c r="AS459" s="37"/>
      <c r="AT459" s="37">
        <v>0</v>
      </c>
    </row>
    <row r="460" spans="1:46" ht="20.100000000000001" customHeight="1" x14ac:dyDescent="0.2">
      <c r="D460" s="38" t="s">
        <v>99</v>
      </c>
      <c r="F460" s="39">
        <v>155</v>
      </c>
      <c r="G460" s="40"/>
      <c r="H460" s="40"/>
      <c r="I460" s="40"/>
      <c r="J460" s="39">
        <v>250</v>
      </c>
      <c r="K460" s="39">
        <v>10</v>
      </c>
      <c r="L460" s="39">
        <v>20</v>
      </c>
      <c r="M460" s="40"/>
      <c r="N460" s="39">
        <v>280</v>
      </c>
      <c r="O460" s="40"/>
      <c r="P460" s="40"/>
      <c r="Q460" s="40"/>
      <c r="R460" s="39">
        <v>106</v>
      </c>
      <c r="S460" s="39">
        <v>42</v>
      </c>
      <c r="T460" s="39">
        <v>1</v>
      </c>
      <c r="U460" s="39">
        <v>0</v>
      </c>
      <c r="V460" s="39">
        <v>6</v>
      </c>
      <c r="W460" s="39">
        <v>0</v>
      </c>
      <c r="X460" s="39">
        <v>0</v>
      </c>
      <c r="Y460" s="39">
        <v>32</v>
      </c>
      <c r="Z460" s="39">
        <v>21</v>
      </c>
      <c r="AA460" s="40"/>
      <c r="AB460" s="39">
        <v>208</v>
      </c>
      <c r="AC460" s="40"/>
      <c r="AD460" s="40"/>
      <c r="AE460" s="40"/>
      <c r="AF460" s="39">
        <v>29</v>
      </c>
      <c r="AG460" s="39">
        <v>95</v>
      </c>
      <c r="AH460" s="40"/>
      <c r="AI460" s="39">
        <v>23</v>
      </c>
      <c r="AJ460" s="39">
        <v>24</v>
      </c>
      <c r="AK460" s="40"/>
      <c r="AL460" s="40"/>
      <c r="AM460" s="40"/>
      <c r="AN460" s="39">
        <v>150</v>
      </c>
      <c r="AO460" s="40"/>
      <c r="AP460" s="40"/>
      <c r="AQ460" s="40"/>
      <c r="AR460" s="39">
        <v>0</v>
      </c>
      <c r="AS460" s="40"/>
      <c r="AT460" s="39">
        <v>0</v>
      </c>
    </row>
    <row r="461" spans="1:46" ht="20.100000000000001" customHeight="1" x14ac:dyDescent="0.2">
      <c r="B461" s="5"/>
      <c r="D461" s="2" t="s">
        <v>113</v>
      </c>
      <c r="F461" s="37">
        <v>160</v>
      </c>
      <c r="G461" s="37"/>
      <c r="H461" s="37"/>
      <c r="I461" s="37"/>
      <c r="J461" s="37">
        <v>272</v>
      </c>
      <c r="K461" s="37">
        <v>1</v>
      </c>
      <c r="L461" s="37">
        <v>22</v>
      </c>
      <c r="M461" s="37"/>
      <c r="N461" s="37">
        <v>295</v>
      </c>
      <c r="O461" s="37"/>
      <c r="P461" s="37"/>
      <c r="Q461" s="37"/>
      <c r="R461" s="37">
        <v>131</v>
      </c>
      <c r="S461" s="37">
        <v>2</v>
      </c>
      <c r="T461" s="37">
        <v>0</v>
      </c>
      <c r="U461" s="37">
        <v>0</v>
      </c>
      <c r="V461" s="37">
        <v>5</v>
      </c>
      <c r="W461" s="37">
        <v>0</v>
      </c>
      <c r="X461" s="37">
        <v>1</v>
      </c>
      <c r="Y461" s="37">
        <v>21</v>
      </c>
      <c r="Z461" s="37">
        <v>7</v>
      </c>
      <c r="AA461" s="37"/>
      <c r="AB461" s="37">
        <v>167</v>
      </c>
      <c r="AC461" s="37"/>
      <c r="AD461" s="37"/>
      <c r="AE461" s="37"/>
      <c r="AF461" s="37">
        <v>39</v>
      </c>
      <c r="AG461" s="37">
        <v>30</v>
      </c>
      <c r="AH461" s="37"/>
      <c r="AI461" s="37">
        <v>30</v>
      </c>
      <c r="AJ461" s="37">
        <v>17</v>
      </c>
      <c r="AK461" s="37"/>
      <c r="AL461" s="37"/>
      <c r="AM461" s="37"/>
      <c r="AN461" s="37">
        <v>266</v>
      </c>
      <c r="AO461" s="37"/>
      <c r="AP461" s="37"/>
      <c r="AQ461" s="37"/>
      <c r="AR461" s="37">
        <v>0</v>
      </c>
      <c r="AS461" s="37"/>
      <c r="AT461" s="37">
        <v>0</v>
      </c>
    </row>
    <row r="462" spans="1:46" ht="20.100000000000001" customHeight="1" x14ac:dyDescent="0.2">
      <c r="D462" s="38" t="s">
        <v>174</v>
      </c>
      <c r="F462" s="39">
        <v>134</v>
      </c>
      <c r="G462" s="40"/>
      <c r="H462" s="40"/>
      <c r="I462" s="40"/>
      <c r="J462" s="39">
        <v>284</v>
      </c>
      <c r="K462" s="39">
        <v>3</v>
      </c>
      <c r="L462" s="39">
        <v>27</v>
      </c>
      <c r="M462" s="40"/>
      <c r="N462" s="39">
        <v>314</v>
      </c>
      <c r="O462" s="40"/>
      <c r="P462" s="40"/>
      <c r="Q462" s="40"/>
      <c r="R462" s="39">
        <v>167</v>
      </c>
      <c r="S462" s="39">
        <v>21</v>
      </c>
      <c r="T462" s="39">
        <v>2</v>
      </c>
      <c r="U462" s="39">
        <v>2</v>
      </c>
      <c r="V462" s="39">
        <v>3</v>
      </c>
      <c r="W462" s="39">
        <v>0</v>
      </c>
      <c r="X462" s="39">
        <v>1</v>
      </c>
      <c r="Y462" s="39">
        <v>32</v>
      </c>
      <c r="Z462" s="39">
        <v>1</v>
      </c>
      <c r="AA462" s="40"/>
      <c r="AB462" s="39">
        <v>229</v>
      </c>
      <c r="AC462" s="40"/>
      <c r="AD462" s="40"/>
      <c r="AE462" s="40"/>
      <c r="AF462" s="39">
        <v>35</v>
      </c>
      <c r="AG462" s="39">
        <v>84</v>
      </c>
      <c r="AH462" s="40"/>
      <c r="AI462" s="39">
        <v>34</v>
      </c>
      <c r="AJ462" s="39">
        <v>21</v>
      </c>
      <c r="AK462" s="40"/>
      <c r="AL462" s="40"/>
      <c r="AM462" s="40"/>
      <c r="AN462" s="39">
        <v>155</v>
      </c>
      <c r="AO462" s="40"/>
      <c r="AP462" s="40"/>
      <c r="AQ462" s="40"/>
      <c r="AR462" s="39">
        <v>0</v>
      </c>
      <c r="AS462" s="40"/>
      <c r="AT462" s="39">
        <v>0</v>
      </c>
    </row>
    <row r="463" spans="1:46" ht="20.100000000000001" customHeight="1" x14ac:dyDescent="0.2">
      <c r="D463" s="2" t="s">
        <v>102</v>
      </c>
      <c r="F463" s="37">
        <v>145</v>
      </c>
      <c r="G463" s="37"/>
      <c r="H463" s="37"/>
      <c r="I463" s="37"/>
      <c r="J463" s="37">
        <v>269</v>
      </c>
      <c r="K463" s="37">
        <v>0</v>
      </c>
      <c r="L463" s="37">
        <v>24</v>
      </c>
      <c r="M463" s="37"/>
      <c r="N463" s="37">
        <v>293</v>
      </c>
      <c r="O463" s="37"/>
      <c r="P463" s="37"/>
      <c r="Q463" s="37"/>
      <c r="R463" s="37">
        <v>199</v>
      </c>
      <c r="S463" s="37">
        <v>36</v>
      </c>
      <c r="T463" s="37">
        <v>1</v>
      </c>
      <c r="U463" s="37">
        <v>0</v>
      </c>
      <c r="V463" s="37">
        <v>5</v>
      </c>
      <c r="W463" s="37">
        <v>0</v>
      </c>
      <c r="X463" s="37">
        <v>0</v>
      </c>
      <c r="Y463" s="37">
        <v>28</v>
      </c>
      <c r="Z463" s="37">
        <v>0</v>
      </c>
      <c r="AA463" s="37"/>
      <c r="AB463" s="37">
        <v>269</v>
      </c>
      <c r="AC463" s="37"/>
      <c r="AD463" s="37"/>
      <c r="AE463" s="37"/>
      <c r="AF463" s="37">
        <v>34</v>
      </c>
      <c r="AG463" s="37">
        <v>61</v>
      </c>
      <c r="AH463" s="37"/>
      <c r="AI463" s="37">
        <v>29</v>
      </c>
      <c r="AJ463" s="37">
        <v>18</v>
      </c>
      <c r="AK463" s="37"/>
      <c r="AL463" s="37"/>
      <c r="AM463" s="37"/>
      <c r="AN463" s="37">
        <v>121</v>
      </c>
      <c r="AO463" s="37"/>
      <c r="AP463" s="37"/>
      <c r="AQ463" s="37"/>
      <c r="AR463" s="37">
        <v>0</v>
      </c>
      <c r="AS463" s="37"/>
      <c r="AT463" s="37">
        <v>0</v>
      </c>
    </row>
    <row r="464" spans="1:46" ht="20.100000000000001" customHeight="1" x14ac:dyDescent="0.2">
      <c r="D464" s="38" t="s">
        <v>116</v>
      </c>
      <c r="F464" s="39">
        <v>155</v>
      </c>
      <c r="G464" s="40"/>
      <c r="H464" s="40"/>
      <c r="I464" s="40"/>
      <c r="J464" s="39">
        <v>296</v>
      </c>
      <c r="K464" s="39">
        <v>2</v>
      </c>
      <c r="L464" s="39">
        <v>16</v>
      </c>
      <c r="M464" s="40"/>
      <c r="N464" s="39">
        <v>314</v>
      </c>
      <c r="O464" s="40"/>
      <c r="P464" s="40"/>
      <c r="Q464" s="40"/>
      <c r="R464" s="39">
        <v>190</v>
      </c>
      <c r="S464" s="39">
        <v>13</v>
      </c>
      <c r="T464" s="39">
        <v>2</v>
      </c>
      <c r="U464" s="39">
        <v>0</v>
      </c>
      <c r="V464" s="39">
        <v>6</v>
      </c>
      <c r="W464" s="39">
        <v>0</v>
      </c>
      <c r="X464" s="39">
        <v>0</v>
      </c>
      <c r="Y464" s="39">
        <v>54</v>
      </c>
      <c r="Z464" s="39">
        <v>5</v>
      </c>
      <c r="AA464" s="40"/>
      <c r="AB464" s="39">
        <v>270</v>
      </c>
      <c r="AC464" s="40"/>
      <c r="AD464" s="40"/>
      <c r="AE464" s="40"/>
      <c r="AF464" s="39">
        <v>17</v>
      </c>
      <c r="AG464" s="39">
        <v>46</v>
      </c>
      <c r="AH464" s="40"/>
      <c r="AI464" s="39">
        <v>23</v>
      </c>
      <c r="AJ464" s="39">
        <v>14</v>
      </c>
      <c r="AK464" s="40"/>
      <c r="AL464" s="40"/>
      <c r="AM464" s="40"/>
      <c r="AN464" s="39">
        <v>173</v>
      </c>
      <c r="AO464" s="40"/>
      <c r="AP464" s="40"/>
      <c r="AQ464" s="40"/>
      <c r="AR464" s="39">
        <v>0</v>
      </c>
      <c r="AS464" s="40"/>
      <c r="AT464" s="39">
        <v>0</v>
      </c>
    </row>
    <row r="465" spans="2:46"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row>
    <row r="466" spans="2:46" ht="20.100000000000001" customHeight="1" x14ac:dyDescent="0.2">
      <c r="C466" s="42" t="s">
        <v>122</v>
      </c>
      <c r="D466" s="42"/>
      <c r="F466" s="44">
        <v>969</v>
      </c>
      <c r="G466" s="45"/>
      <c r="H466" s="45"/>
      <c r="I466" s="45"/>
      <c r="J466" s="44">
        <v>1626</v>
      </c>
      <c r="K466" s="44">
        <v>20</v>
      </c>
      <c r="L466" s="44">
        <v>129</v>
      </c>
      <c r="M466" s="45"/>
      <c r="N466" s="44">
        <v>1775</v>
      </c>
      <c r="O466" s="45"/>
      <c r="P466" s="45"/>
      <c r="Q466" s="45"/>
      <c r="R466" s="44">
        <v>985</v>
      </c>
      <c r="S466" s="44">
        <v>137</v>
      </c>
      <c r="T466" s="44">
        <v>10</v>
      </c>
      <c r="U466" s="44">
        <v>3</v>
      </c>
      <c r="V466" s="44">
        <v>28</v>
      </c>
      <c r="W466" s="44">
        <v>0</v>
      </c>
      <c r="X466" s="44">
        <v>2</v>
      </c>
      <c r="Y466" s="44">
        <v>195</v>
      </c>
      <c r="Z466" s="44">
        <v>36</v>
      </c>
      <c r="AA466" s="45"/>
      <c r="AB466" s="44">
        <v>1396</v>
      </c>
      <c r="AC466" s="45"/>
      <c r="AD466" s="45"/>
      <c r="AE466" s="45"/>
      <c r="AF466" s="44">
        <v>187</v>
      </c>
      <c r="AG466" s="44">
        <v>414</v>
      </c>
      <c r="AH466" s="45"/>
      <c r="AI466" s="44">
        <v>164</v>
      </c>
      <c r="AJ466" s="44">
        <v>118</v>
      </c>
      <c r="AK466" s="45"/>
      <c r="AL466" s="45"/>
      <c r="AM466" s="45"/>
      <c r="AN466" s="44">
        <v>1029</v>
      </c>
      <c r="AO466" s="45"/>
      <c r="AP466" s="45"/>
      <c r="AQ466" s="45"/>
      <c r="AR466" s="44">
        <v>0</v>
      </c>
      <c r="AS466" s="45"/>
      <c r="AT466" s="44">
        <v>0</v>
      </c>
    </row>
    <row r="467" spans="2:46"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row>
    <row r="468" spans="2:46"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row>
    <row r="469" spans="2:46" ht="20.100000000000001" customHeight="1" x14ac:dyDescent="0.2">
      <c r="D469" s="2" t="s">
        <v>124</v>
      </c>
      <c r="F469" s="37">
        <v>0</v>
      </c>
      <c r="G469" s="37"/>
      <c r="H469" s="37"/>
      <c r="I469" s="37"/>
      <c r="J469" s="37">
        <v>0</v>
      </c>
      <c r="K469" s="37">
        <v>0</v>
      </c>
      <c r="L469" s="37">
        <v>0</v>
      </c>
      <c r="M469" s="37"/>
      <c r="N469" s="37">
        <v>0</v>
      </c>
      <c r="O469" s="37"/>
      <c r="P469" s="37"/>
      <c r="Q469" s="37"/>
      <c r="R469" s="37">
        <v>0</v>
      </c>
      <c r="S469" s="37">
        <v>0</v>
      </c>
      <c r="T469" s="37">
        <v>0</v>
      </c>
      <c r="U469" s="37">
        <v>0</v>
      </c>
      <c r="V469" s="37">
        <v>0</v>
      </c>
      <c r="W469" s="37">
        <v>0</v>
      </c>
      <c r="X469" s="37">
        <v>0</v>
      </c>
      <c r="Y469" s="37">
        <v>0</v>
      </c>
      <c r="Z469" s="37">
        <v>0</v>
      </c>
      <c r="AA469" s="37"/>
      <c r="AB469" s="37">
        <v>0</v>
      </c>
      <c r="AC469" s="37"/>
      <c r="AD469" s="37"/>
      <c r="AE469" s="37"/>
      <c r="AF469" s="37">
        <v>0</v>
      </c>
      <c r="AG469" s="37">
        <v>0</v>
      </c>
      <c r="AH469" s="37"/>
      <c r="AI469" s="37">
        <v>0</v>
      </c>
      <c r="AJ469" s="37">
        <v>0</v>
      </c>
      <c r="AK469" s="37"/>
      <c r="AL469" s="37"/>
      <c r="AM469" s="37"/>
      <c r="AN469" s="37">
        <v>0</v>
      </c>
      <c r="AO469" s="37"/>
      <c r="AP469" s="37"/>
      <c r="AQ469" s="37"/>
      <c r="AR469" s="37">
        <v>0</v>
      </c>
      <c r="AS469" s="37"/>
      <c r="AT469" s="37">
        <v>0</v>
      </c>
    </row>
    <row r="470" spans="2:46" ht="20.100000000000001" customHeight="1" x14ac:dyDescent="0.2">
      <c r="D470" s="38" t="s">
        <v>173</v>
      </c>
      <c r="F470" s="39">
        <v>2</v>
      </c>
      <c r="G470" s="40"/>
      <c r="H470" s="40"/>
      <c r="I470" s="40"/>
      <c r="J470" s="39">
        <v>0</v>
      </c>
      <c r="K470" s="39">
        <v>0</v>
      </c>
      <c r="L470" s="39">
        <v>0</v>
      </c>
      <c r="M470" s="40"/>
      <c r="N470" s="39">
        <v>0</v>
      </c>
      <c r="O470" s="40"/>
      <c r="P470" s="40"/>
      <c r="Q470" s="40"/>
      <c r="R470" s="39">
        <v>0</v>
      </c>
      <c r="S470" s="39">
        <v>0</v>
      </c>
      <c r="T470" s="39">
        <v>0</v>
      </c>
      <c r="U470" s="39">
        <v>0</v>
      </c>
      <c r="V470" s="39">
        <v>0</v>
      </c>
      <c r="W470" s="39">
        <v>0</v>
      </c>
      <c r="X470" s="39">
        <v>0</v>
      </c>
      <c r="Y470" s="39">
        <v>0</v>
      </c>
      <c r="Z470" s="39">
        <v>0</v>
      </c>
      <c r="AA470" s="40"/>
      <c r="AB470" s="39">
        <v>0</v>
      </c>
      <c r="AC470" s="40"/>
      <c r="AD470" s="40"/>
      <c r="AE470" s="40"/>
      <c r="AF470" s="39">
        <v>0</v>
      </c>
      <c r="AG470" s="39">
        <v>0</v>
      </c>
      <c r="AH470" s="40"/>
      <c r="AI470" s="39">
        <v>0</v>
      </c>
      <c r="AJ470" s="39">
        <v>0</v>
      </c>
      <c r="AK470" s="40"/>
      <c r="AL470" s="40"/>
      <c r="AM470" s="40"/>
      <c r="AN470" s="39">
        <v>2</v>
      </c>
      <c r="AO470" s="40"/>
      <c r="AP470" s="40"/>
      <c r="AQ470" s="40"/>
      <c r="AR470" s="39">
        <v>0</v>
      </c>
      <c r="AS470" s="40"/>
      <c r="AT470" s="39">
        <v>0</v>
      </c>
    </row>
    <row r="471" spans="2:46" ht="20.100000000000001" customHeight="1" x14ac:dyDescent="0.2">
      <c r="B471" s="5"/>
      <c r="D471" s="2" t="s">
        <v>113</v>
      </c>
      <c r="F471" s="37">
        <v>0</v>
      </c>
      <c r="G471" s="37"/>
      <c r="H471" s="37"/>
      <c r="I471" s="37"/>
      <c r="J471" s="37">
        <v>0</v>
      </c>
      <c r="K471" s="37">
        <v>0</v>
      </c>
      <c r="L471" s="37">
        <v>0</v>
      </c>
      <c r="M471" s="37"/>
      <c r="N471" s="37">
        <v>0</v>
      </c>
      <c r="O471" s="37"/>
      <c r="P471" s="37"/>
      <c r="Q471" s="37"/>
      <c r="R471" s="37">
        <v>0</v>
      </c>
      <c r="S471" s="37">
        <v>0</v>
      </c>
      <c r="T471" s="37">
        <v>0</v>
      </c>
      <c r="U471" s="37">
        <v>0</v>
      </c>
      <c r="V471" s="37">
        <v>0</v>
      </c>
      <c r="W471" s="37">
        <v>0</v>
      </c>
      <c r="X471" s="37">
        <v>0</v>
      </c>
      <c r="Y471" s="37">
        <v>0</v>
      </c>
      <c r="Z471" s="37">
        <v>0</v>
      </c>
      <c r="AA471" s="37"/>
      <c r="AB471" s="37">
        <v>0</v>
      </c>
      <c r="AC471" s="37"/>
      <c r="AD471" s="37"/>
      <c r="AE471" s="37"/>
      <c r="AF471" s="37">
        <v>0</v>
      </c>
      <c r="AG471" s="37">
        <v>0</v>
      </c>
      <c r="AH471" s="37"/>
      <c r="AI471" s="37">
        <v>0</v>
      </c>
      <c r="AJ471" s="37">
        <v>0</v>
      </c>
      <c r="AK471" s="37"/>
      <c r="AL471" s="37"/>
      <c r="AM471" s="37"/>
      <c r="AN471" s="37">
        <v>0</v>
      </c>
      <c r="AO471" s="37"/>
      <c r="AP471" s="37"/>
      <c r="AQ471" s="37"/>
      <c r="AR471" s="37">
        <v>0</v>
      </c>
      <c r="AS471" s="37"/>
      <c r="AT471" s="37">
        <v>0</v>
      </c>
    </row>
    <row r="472" spans="2:46" ht="20.100000000000001" customHeight="1" x14ac:dyDescent="0.2">
      <c r="D472" s="38" t="s">
        <v>174</v>
      </c>
      <c r="F472" s="39">
        <v>0</v>
      </c>
      <c r="G472" s="40"/>
      <c r="H472" s="40"/>
      <c r="I472" s="40"/>
      <c r="J472" s="39">
        <v>0</v>
      </c>
      <c r="K472" s="39">
        <v>0</v>
      </c>
      <c r="L472" s="39">
        <v>0</v>
      </c>
      <c r="M472" s="40"/>
      <c r="N472" s="39">
        <v>0</v>
      </c>
      <c r="O472" s="40"/>
      <c r="P472" s="40"/>
      <c r="Q472" s="40"/>
      <c r="R472" s="39">
        <v>0</v>
      </c>
      <c r="S472" s="39">
        <v>0</v>
      </c>
      <c r="T472" s="39">
        <v>0</v>
      </c>
      <c r="U472" s="39">
        <v>0</v>
      </c>
      <c r="V472" s="39">
        <v>0</v>
      </c>
      <c r="W472" s="39">
        <v>0</v>
      </c>
      <c r="X472" s="39">
        <v>0</v>
      </c>
      <c r="Y472" s="39">
        <v>0</v>
      </c>
      <c r="Z472" s="39">
        <v>0</v>
      </c>
      <c r="AA472" s="40"/>
      <c r="AB472" s="39">
        <v>0</v>
      </c>
      <c r="AC472" s="40"/>
      <c r="AD472" s="40"/>
      <c r="AE472" s="40"/>
      <c r="AF472" s="39">
        <v>0</v>
      </c>
      <c r="AG472" s="39">
        <v>0</v>
      </c>
      <c r="AH472" s="40"/>
      <c r="AI472" s="39">
        <v>0</v>
      </c>
      <c r="AJ472" s="39">
        <v>0</v>
      </c>
      <c r="AK472" s="40"/>
      <c r="AL472" s="40"/>
      <c r="AM472" s="40"/>
      <c r="AN472" s="39">
        <v>0</v>
      </c>
      <c r="AO472" s="40"/>
      <c r="AP472" s="40"/>
      <c r="AQ472" s="40"/>
      <c r="AR472" s="39">
        <v>0</v>
      </c>
      <c r="AS472" s="40"/>
      <c r="AT472" s="39">
        <v>0</v>
      </c>
    </row>
    <row r="473" spans="2:46"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spans="2:46" ht="20.100000000000001" customHeight="1" x14ac:dyDescent="0.2">
      <c r="C474" s="42" t="s">
        <v>287</v>
      </c>
      <c r="D474" s="42"/>
      <c r="F474" s="44">
        <v>2</v>
      </c>
      <c r="G474" s="45"/>
      <c r="H474" s="45"/>
      <c r="I474" s="45"/>
      <c r="J474" s="44">
        <v>0</v>
      </c>
      <c r="K474" s="44">
        <v>0</v>
      </c>
      <c r="L474" s="44">
        <v>0</v>
      </c>
      <c r="M474" s="45"/>
      <c r="N474" s="44">
        <v>0</v>
      </c>
      <c r="O474" s="45"/>
      <c r="P474" s="45"/>
      <c r="Q474" s="45"/>
      <c r="R474" s="44">
        <v>0</v>
      </c>
      <c r="S474" s="44">
        <v>0</v>
      </c>
      <c r="T474" s="44">
        <v>0</v>
      </c>
      <c r="U474" s="44">
        <v>0</v>
      </c>
      <c r="V474" s="44">
        <v>0</v>
      </c>
      <c r="W474" s="44">
        <v>0</v>
      </c>
      <c r="X474" s="44">
        <v>0</v>
      </c>
      <c r="Y474" s="44">
        <v>0</v>
      </c>
      <c r="Z474" s="44">
        <v>0</v>
      </c>
      <c r="AA474" s="45"/>
      <c r="AB474" s="44">
        <v>0</v>
      </c>
      <c r="AC474" s="45"/>
      <c r="AD474" s="45"/>
      <c r="AE474" s="45"/>
      <c r="AF474" s="44">
        <v>0</v>
      </c>
      <c r="AG474" s="44">
        <v>0</v>
      </c>
      <c r="AH474" s="45"/>
      <c r="AI474" s="44">
        <v>0</v>
      </c>
      <c r="AJ474" s="44">
        <v>0</v>
      </c>
      <c r="AK474" s="45"/>
      <c r="AL474" s="45"/>
      <c r="AM474" s="45"/>
      <c r="AN474" s="44">
        <v>2</v>
      </c>
      <c r="AO474" s="45"/>
      <c r="AP474" s="45"/>
      <c r="AQ474" s="45"/>
      <c r="AR474" s="44">
        <v>0</v>
      </c>
      <c r="AS474" s="45"/>
      <c r="AT474" s="44">
        <v>0</v>
      </c>
    </row>
    <row r="475" spans="2:46"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spans="2:46"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spans="2:46" ht="20.100000000000001" customHeight="1" x14ac:dyDescent="0.2">
      <c r="B477" s="5"/>
      <c r="D477" s="53" t="s">
        <v>288</v>
      </c>
      <c r="F477" s="37">
        <v>140</v>
      </c>
      <c r="G477" s="37"/>
      <c r="H477" s="37"/>
      <c r="I477" s="37"/>
      <c r="J477" s="37">
        <v>161</v>
      </c>
      <c r="K477" s="37">
        <v>7</v>
      </c>
      <c r="L477" s="37">
        <v>9</v>
      </c>
      <c r="M477" s="37"/>
      <c r="N477" s="37">
        <v>177</v>
      </c>
      <c r="O477" s="37"/>
      <c r="P477" s="37"/>
      <c r="Q477" s="37"/>
      <c r="R477" s="37">
        <v>135</v>
      </c>
      <c r="S477" s="37">
        <v>29</v>
      </c>
      <c r="T477" s="37">
        <v>0</v>
      </c>
      <c r="U477" s="37">
        <v>0</v>
      </c>
      <c r="V477" s="37">
        <v>8</v>
      </c>
      <c r="W477" s="37">
        <v>1</v>
      </c>
      <c r="X477" s="37">
        <v>0</v>
      </c>
      <c r="Y477" s="37">
        <v>25</v>
      </c>
      <c r="Z477" s="37">
        <v>56</v>
      </c>
      <c r="AA477" s="37"/>
      <c r="AB477" s="37">
        <v>254</v>
      </c>
      <c r="AC477" s="37"/>
      <c r="AD477" s="37"/>
      <c r="AE477" s="37"/>
      <c r="AF477" s="37">
        <v>4</v>
      </c>
      <c r="AG477" s="37">
        <v>30</v>
      </c>
      <c r="AH477" s="37"/>
      <c r="AI477" s="37">
        <v>8</v>
      </c>
      <c r="AJ477" s="37">
        <v>33</v>
      </c>
      <c r="AK477" s="37"/>
      <c r="AL477" s="37"/>
      <c r="AM477" s="37"/>
      <c r="AN477" s="37">
        <v>70</v>
      </c>
      <c r="AO477" s="37"/>
      <c r="AP477" s="37"/>
      <c r="AQ477" s="37"/>
      <c r="AR477" s="37">
        <v>0</v>
      </c>
      <c r="AS477" s="37"/>
      <c r="AT477" s="37">
        <v>0</v>
      </c>
    </row>
    <row r="478" spans="2:46" ht="20.100000000000001" customHeight="1" x14ac:dyDescent="0.2">
      <c r="B478" s="5"/>
      <c r="D478" s="38" t="s">
        <v>289</v>
      </c>
      <c r="F478" s="39">
        <v>201</v>
      </c>
      <c r="G478" s="40"/>
      <c r="H478" s="40"/>
      <c r="I478" s="40"/>
      <c r="J478" s="39">
        <v>180</v>
      </c>
      <c r="K478" s="39">
        <v>1</v>
      </c>
      <c r="L478" s="39">
        <v>7</v>
      </c>
      <c r="M478" s="40"/>
      <c r="N478" s="39">
        <v>188</v>
      </c>
      <c r="O478" s="40"/>
      <c r="P478" s="40"/>
      <c r="Q478" s="40"/>
      <c r="R478" s="39">
        <v>197</v>
      </c>
      <c r="S478" s="39">
        <v>34</v>
      </c>
      <c r="T478" s="39">
        <v>2</v>
      </c>
      <c r="U478" s="39">
        <v>1</v>
      </c>
      <c r="V478" s="39">
        <v>16</v>
      </c>
      <c r="W478" s="39">
        <v>0</v>
      </c>
      <c r="X478" s="39">
        <v>0</v>
      </c>
      <c r="Y478" s="39">
        <v>24</v>
      </c>
      <c r="Z478" s="39">
        <v>14</v>
      </c>
      <c r="AA478" s="40"/>
      <c r="AB478" s="39">
        <v>288</v>
      </c>
      <c r="AC478" s="40"/>
      <c r="AD478" s="40"/>
      <c r="AE478" s="40"/>
      <c r="AF478" s="39">
        <v>4</v>
      </c>
      <c r="AG478" s="39">
        <v>45</v>
      </c>
      <c r="AH478" s="40"/>
      <c r="AI478" s="39">
        <v>1</v>
      </c>
      <c r="AJ478" s="39">
        <v>17</v>
      </c>
      <c r="AK478" s="40"/>
      <c r="AL478" s="40"/>
      <c r="AM478" s="40"/>
      <c r="AN478" s="39">
        <v>70</v>
      </c>
      <c r="AO478" s="40"/>
      <c r="AP478" s="40"/>
      <c r="AQ478" s="40"/>
      <c r="AR478" s="39">
        <v>0</v>
      </c>
      <c r="AS478" s="40"/>
      <c r="AT478" s="39">
        <v>0</v>
      </c>
    </row>
    <row r="479" spans="2:46" ht="20.100000000000001" customHeight="1" x14ac:dyDescent="0.2">
      <c r="B479" s="5"/>
      <c r="D479" s="53" t="s">
        <v>290</v>
      </c>
      <c r="F479" s="37">
        <v>136</v>
      </c>
      <c r="G479" s="37"/>
      <c r="H479" s="37"/>
      <c r="I479" s="37"/>
      <c r="J479" s="37">
        <v>192</v>
      </c>
      <c r="K479" s="37">
        <v>0</v>
      </c>
      <c r="L479" s="37">
        <v>11</v>
      </c>
      <c r="M479" s="37"/>
      <c r="N479" s="37">
        <v>203</v>
      </c>
      <c r="O479" s="37"/>
      <c r="P479" s="37"/>
      <c r="Q479" s="37"/>
      <c r="R479" s="37">
        <v>176</v>
      </c>
      <c r="S479" s="37">
        <v>5</v>
      </c>
      <c r="T479" s="37">
        <v>15</v>
      </c>
      <c r="U479" s="37">
        <v>0</v>
      </c>
      <c r="V479" s="37">
        <v>11</v>
      </c>
      <c r="W479" s="37">
        <v>0</v>
      </c>
      <c r="X479" s="37">
        <v>0</v>
      </c>
      <c r="Y479" s="37">
        <v>21</v>
      </c>
      <c r="Z479" s="37">
        <v>2</v>
      </c>
      <c r="AA479" s="37"/>
      <c r="AB479" s="37">
        <v>230</v>
      </c>
      <c r="AC479" s="37"/>
      <c r="AD479" s="37"/>
      <c r="AE479" s="37"/>
      <c r="AF479" s="37">
        <v>6</v>
      </c>
      <c r="AG479" s="37">
        <v>42</v>
      </c>
      <c r="AH479" s="37"/>
      <c r="AI479" s="37">
        <v>7</v>
      </c>
      <c r="AJ479" s="37">
        <v>27</v>
      </c>
      <c r="AK479" s="37"/>
      <c r="AL479" s="37"/>
      <c r="AM479" s="37"/>
      <c r="AN479" s="37">
        <v>95</v>
      </c>
      <c r="AO479" s="37"/>
      <c r="AP479" s="37"/>
      <c r="AQ479" s="37"/>
      <c r="AR479" s="37">
        <v>0</v>
      </c>
      <c r="AS479" s="37"/>
      <c r="AT479" s="37">
        <v>0</v>
      </c>
    </row>
    <row r="480" spans="2:46" ht="20.100000000000001" customHeight="1" x14ac:dyDescent="0.2">
      <c r="B480" s="5"/>
      <c r="D480" s="38" t="s">
        <v>291</v>
      </c>
      <c r="F480" s="39">
        <v>108</v>
      </c>
      <c r="G480" s="40"/>
      <c r="H480" s="40"/>
      <c r="I480" s="40"/>
      <c r="J480" s="39">
        <v>170</v>
      </c>
      <c r="K480" s="39">
        <v>0</v>
      </c>
      <c r="L480" s="39">
        <v>10</v>
      </c>
      <c r="M480" s="40"/>
      <c r="N480" s="39">
        <v>180</v>
      </c>
      <c r="O480" s="40"/>
      <c r="P480" s="40"/>
      <c r="Q480" s="40"/>
      <c r="R480" s="39">
        <v>103</v>
      </c>
      <c r="S480" s="39">
        <v>36</v>
      </c>
      <c r="T480" s="39">
        <v>2</v>
      </c>
      <c r="U480" s="39">
        <v>0</v>
      </c>
      <c r="V480" s="39">
        <v>11</v>
      </c>
      <c r="W480" s="39">
        <v>0</v>
      </c>
      <c r="X480" s="39">
        <v>0</v>
      </c>
      <c r="Y480" s="39">
        <v>4</v>
      </c>
      <c r="Z480" s="39">
        <v>0</v>
      </c>
      <c r="AA480" s="40"/>
      <c r="AB480" s="39">
        <v>156</v>
      </c>
      <c r="AC480" s="40"/>
      <c r="AD480" s="40"/>
      <c r="AE480" s="40"/>
      <c r="AF480" s="39">
        <v>23</v>
      </c>
      <c r="AG480" s="39">
        <v>61</v>
      </c>
      <c r="AH480" s="40"/>
      <c r="AI480" s="39">
        <v>14</v>
      </c>
      <c r="AJ480" s="39">
        <v>19</v>
      </c>
      <c r="AK480" s="40"/>
      <c r="AL480" s="40"/>
      <c r="AM480" s="40"/>
      <c r="AN480" s="39">
        <v>81</v>
      </c>
      <c r="AO480" s="40"/>
      <c r="AP480" s="40"/>
      <c r="AQ480" s="40"/>
      <c r="AR480" s="39">
        <v>0</v>
      </c>
      <c r="AS480" s="40"/>
      <c r="AT480" s="39">
        <v>0</v>
      </c>
    </row>
    <row r="481" spans="1:46" ht="20.100000000000001" customHeight="1" x14ac:dyDescent="0.2">
      <c r="D481" s="53" t="s">
        <v>292</v>
      </c>
      <c r="F481" s="37">
        <v>117</v>
      </c>
      <c r="G481" s="37"/>
      <c r="H481" s="37"/>
      <c r="I481" s="37"/>
      <c r="J481" s="37">
        <v>188</v>
      </c>
      <c r="K481" s="37">
        <v>4</v>
      </c>
      <c r="L481" s="37">
        <v>1</v>
      </c>
      <c r="M481" s="37"/>
      <c r="N481" s="37">
        <v>193</v>
      </c>
      <c r="O481" s="37"/>
      <c r="P481" s="37"/>
      <c r="Q481" s="37"/>
      <c r="R481" s="37">
        <v>141</v>
      </c>
      <c r="S481" s="37">
        <v>8</v>
      </c>
      <c r="T481" s="37">
        <v>4</v>
      </c>
      <c r="U481" s="37">
        <v>1</v>
      </c>
      <c r="V481" s="37">
        <v>6</v>
      </c>
      <c r="W481" s="37">
        <v>0</v>
      </c>
      <c r="X481" s="37">
        <v>0</v>
      </c>
      <c r="Y481" s="37">
        <v>14</v>
      </c>
      <c r="Z481" s="37">
        <v>3</v>
      </c>
      <c r="AA481" s="37"/>
      <c r="AB481" s="37">
        <v>177</v>
      </c>
      <c r="AC481" s="37"/>
      <c r="AD481" s="37"/>
      <c r="AE481" s="37"/>
      <c r="AF481" s="37">
        <v>13</v>
      </c>
      <c r="AG481" s="37">
        <v>71</v>
      </c>
      <c r="AH481" s="37"/>
      <c r="AI481" s="37">
        <v>15</v>
      </c>
      <c r="AJ481" s="37">
        <v>23</v>
      </c>
      <c r="AK481" s="37"/>
      <c r="AL481" s="37"/>
      <c r="AM481" s="37"/>
      <c r="AN481" s="37">
        <v>87</v>
      </c>
      <c r="AO481" s="37"/>
      <c r="AP481" s="37"/>
      <c r="AQ481" s="37"/>
      <c r="AR481" s="37">
        <v>0</v>
      </c>
      <c r="AS481" s="37"/>
      <c r="AT481" s="37">
        <v>0</v>
      </c>
    </row>
    <row r="482" spans="1:46" ht="20.100000000000001" customHeight="1" x14ac:dyDescent="0.2">
      <c r="D482" s="38" t="s">
        <v>293</v>
      </c>
      <c r="F482" s="39">
        <v>91</v>
      </c>
      <c r="G482" s="40"/>
      <c r="H482" s="40"/>
      <c r="I482" s="40"/>
      <c r="J482" s="39">
        <v>165</v>
      </c>
      <c r="K482" s="39">
        <v>1</v>
      </c>
      <c r="L482" s="39">
        <v>7</v>
      </c>
      <c r="M482" s="40"/>
      <c r="N482" s="39">
        <v>173</v>
      </c>
      <c r="O482" s="40"/>
      <c r="P482" s="40"/>
      <c r="Q482" s="40"/>
      <c r="R482" s="39">
        <v>123</v>
      </c>
      <c r="S482" s="39">
        <v>42</v>
      </c>
      <c r="T482" s="39">
        <v>3</v>
      </c>
      <c r="U482" s="39">
        <v>0</v>
      </c>
      <c r="V482" s="39">
        <v>5</v>
      </c>
      <c r="W482" s="39">
        <v>0</v>
      </c>
      <c r="X482" s="39">
        <v>3</v>
      </c>
      <c r="Y482" s="39">
        <v>15</v>
      </c>
      <c r="Z482" s="39">
        <v>2</v>
      </c>
      <c r="AA482" s="40"/>
      <c r="AB482" s="39">
        <v>193</v>
      </c>
      <c r="AC482" s="40"/>
      <c r="AD482" s="40"/>
      <c r="AE482" s="40"/>
      <c r="AF482" s="39">
        <v>9</v>
      </c>
      <c r="AG482" s="39">
        <v>54</v>
      </c>
      <c r="AH482" s="40"/>
      <c r="AI482" s="39">
        <v>13</v>
      </c>
      <c r="AJ482" s="39">
        <v>29</v>
      </c>
      <c r="AK482" s="40"/>
      <c r="AL482" s="40"/>
      <c r="AM482" s="40"/>
      <c r="AN482" s="39">
        <v>50</v>
      </c>
      <c r="AO482" s="40"/>
      <c r="AP482" s="40"/>
      <c r="AQ482" s="40"/>
      <c r="AR482" s="39">
        <v>0</v>
      </c>
      <c r="AS482" s="40"/>
      <c r="AT482" s="39">
        <v>0</v>
      </c>
    </row>
    <row r="483" spans="1:46" ht="20.100000000000001" customHeight="1" x14ac:dyDescent="0.2">
      <c r="D483" s="53" t="s">
        <v>294</v>
      </c>
      <c r="F483" s="37">
        <v>178</v>
      </c>
      <c r="G483" s="37"/>
      <c r="H483" s="37"/>
      <c r="I483" s="37"/>
      <c r="J483" s="37">
        <v>217</v>
      </c>
      <c r="K483" s="37">
        <v>0</v>
      </c>
      <c r="L483" s="37">
        <v>7</v>
      </c>
      <c r="M483" s="37"/>
      <c r="N483" s="37">
        <v>224</v>
      </c>
      <c r="O483" s="37"/>
      <c r="P483" s="37"/>
      <c r="Q483" s="37"/>
      <c r="R483" s="37">
        <v>152</v>
      </c>
      <c r="S483" s="37">
        <v>37</v>
      </c>
      <c r="T483" s="37">
        <v>0</v>
      </c>
      <c r="U483" s="37">
        <v>0</v>
      </c>
      <c r="V483" s="37">
        <v>0</v>
      </c>
      <c r="W483" s="37">
        <v>0</v>
      </c>
      <c r="X483" s="37">
        <v>0</v>
      </c>
      <c r="Y483" s="37">
        <v>31</v>
      </c>
      <c r="Z483" s="37">
        <v>6</v>
      </c>
      <c r="AA483" s="37"/>
      <c r="AB483" s="37">
        <v>226</v>
      </c>
      <c r="AC483" s="37"/>
      <c r="AD483" s="37"/>
      <c r="AE483" s="37"/>
      <c r="AF483" s="37">
        <v>10</v>
      </c>
      <c r="AG483" s="37">
        <v>40</v>
      </c>
      <c r="AH483" s="37"/>
      <c r="AI483" s="37">
        <v>2</v>
      </c>
      <c r="AJ483" s="37">
        <v>29</v>
      </c>
      <c r="AK483" s="37"/>
      <c r="AL483" s="37"/>
      <c r="AM483" s="37"/>
      <c r="AN483" s="37">
        <v>157</v>
      </c>
      <c r="AO483" s="37"/>
      <c r="AP483" s="37"/>
      <c r="AQ483" s="37"/>
      <c r="AR483" s="37">
        <v>0</v>
      </c>
      <c r="AS483" s="37"/>
      <c r="AT483" s="37">
        <v>0</v>
      </c>
    </row>
    <row r="484" spans="1:46" ht="20.100000000000001" customHeight="1" x14ac:dyDescent="0.2">
      <c r="D484" s="38" t="s">
        <v>295</v>
      </c>
      <c r="F484" s="39">
        <v>133</v>
      </c>
      <c r="G484" s="40"/>
      <c r="H484" s="40"/>
      <c r="I484" s="40"/>
      <c r="J484" s="39">
        <v>212</v>
      </c>
      <c r="K484" s="39">
        <v>3</v>
      </c>
      <c r="L484" s="39">
        <v>5</v>
      </c>
      <c r="M484" s="40"/>
      <c r="N484" s="39">
        <v>220</v>
      </c>
      <c r="O484" s="40"/>
      <c r="P484" s="40"/>
      <c r="Q484" s="40"/>
      <c r="R484" s="39">
        <v>174</v>
      </c>
      <c r="S484" s="39">
        <v>8</v>
      </c>
      <c r="T484" s="39">
        <v>4</v>
      </c>
      <c r="U484" s="39">
        <v>0</v>
      </c>
      <c r="V484" s="39">
        <v>3</v>
      </c>
      <c r="W484" s="39">
        <v>2</v>
      </c>
      <c r="X484" s="39">
        <v>0</v>
      </c>
      <c r="Y484" s="39">
        <v>27</v>
      </c>
      <c r="Z484" s="39">
        <v>1</v>
      </c>
      <c r="AA484" s="40"/>
      <c r="AB484" s="39">
        <v>219</v>
      </c>
      <c r="AC484" s="40"/>
      <c r="AD484" s="40"/>
      <c r="AE484" s="40"/>
      <c r="AF484" s="39">
        <v>12</v>
      </c>
      <c r="AG484" s="39">
        <v>40</v>
      </c>
      <c r="AH484" s="40"/>
      <c r="AI484" s="39">
        <v>4</v>
      </c>
      <c r="AJ484" s="39">
        <v>26</v>
      </c>
      <c r="AK484" s="40"/>
      <c r="AL484" s="40"/>
      <c r="AM484" s="40"/>
      <c r="AN484" s="39">
        <v>112</v>
      </c>
      <c r="AO484" s="40"/>
      <c r="AP484" s="40"/>
      <c r="AQ484" s="40"/>
      <c r="AR484" s="39">
        <v>0</v>
      </c>
      <c r="AS484" s="40"/>
      <c r="AT484" s="39">
        <v>0</v>
      </c>
    </row>
    <row r="485" spans="1:46" ht="20.100000000000001" customHeight="1" x14ac:dyDescent="0.2">
      <c r="D485" s="53" t="s">
        <v>296</v>
      </c>
      <c r="F485" s="37">
        <v>60</v>
      </c>
      <c r="G485" s="37"/>
      <c r="H485" s="37"/>
      <c r="I485" s="37"/>
      <c r="J485" s="37">
        <v>207</v>
      </c>
      <c r="K485" s="37">
        <v>0</v>
      </c>
      <c r="L485" s="37">
        <v>7</v>
      </c>
      <c r="M485" s="37"/>
      <c r="N485" s="37">
        <v>214</v>
      </c>
      <c r="O485" s="37"/>
      <c r="P485" s="37"/>
      <c r="Q485" s="37"/>
      <c r="R485" s="37">
        <v>152</v>
      </c>
      <c r="S485" s="37">
        <v>4</v>
      </c>
      <c r="T485" s="37">
        <v>1</v>
      </c>
      <c r="U485" s="37">
        <v>0</v>
      </c>
      <c r="V485" s="37">
        <v>1</v>
      </c>
      <c r="W485" s="37">
        <v>0</v>
      </c>
      <c r="X485" s="37">
        <v>0</v>
      </c>
      <c r="Y485" s="37">
        <v>15</v>
      </c>
      <c r="Z485" s="37">
        <v>1</v>
      </c>
      <c r="AA485" s="37"/>
      <c r="AB485" s="37">
        <v>174</v>
      </c>
      <c r="AC485" s="37"/>
      <c r="AD485" s="37"/>
      <c r="AE485" s="37"/>
      <c r="AF485" s="37">
        <v>2</v>
      </c>
      <c r="AG485" s="37">
        <v>42</v>
      </c>
      <c r="AH485" s="37"/>
      <c r="AI485" s="37">
        <v>3</v>
      </c>
      <c r="AJ485" s="37">
        <v>14</v>
      </c>
      <c r="AK485" s="37"/>
      <c r="AL485" s="37"/>
      <c r="AM485" s="37"/>
      <c r="AN485" s="37">
        <v>73</v>
      </c>
      <c r="AO485" s="37"/>
      <c r="AP485" s="37"/>
      <c r="AQ485" s="37"/>
      <c r="AR485" s="37">
        <v>0</v>
      </c>
      <c r="AS485" s="37"/>
      <c r="AT485" s="37">
        <v>0</v>
      </c>
    </row>
    <row r="486" spans="1:46"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spans="1:46" s="1" customFormat="1" ht="20.100000000000001" customHeight="1" x14ac:dyDescent="0.2">
      <c r="A487" s="3"/>
      <c r="B487" s="6"/>
      <c r="C487" s="42" t="s">
        <v>180</v>
      </c>
      <c r="D487" s="42"/>
      <c r="E487" s="5"/>
      <c r="F487" s="44">
        <v>1164</v>
      </c>
      <c r="G487" s="45"/>
      <c r="H487" s="45"/>
      <c r="I487" s="45"/>
      <c r="J487" s="44">
        <v>1692</v>
      </c>
      <c r="K487" s="44">
        <v>16</v>
      </c>
      <c r="L487" s="44">
        <v>64</v>
      </c>
      <c r="M487" s="45"/>
      <c r="N487" s="44">
        <v>1772</v>
      </c>
      <c r="O487" s="45"/>
      <c r="P487" s="45"/>
      <c r="Q487" s="45"/>
      <c r="R487" s="44">
        <v>1353</v>
      </c>
      <c r="S487" s="44">
        <v>203</v>
      </c>
      <c r="T487" s="44">
        <v>31</v>
      </c>
      <c r="U487" s="44">
        <v>2</v>
      </c>
      <c r="V487" s="44">
        <v>61</v>
      </c>
      <c r="W487" s="44">
        <v>3</v>
      </c>
      <c r="X487" s="44">
        <v>3</v>
      </c>
      <c r="Y487" s="44">
        <v>176</v>
      </c>
      <c r="Z487" s="44">
        <v>85</v>
      </c>
      <c r="AA487" s="45"/>
      <c r="AB487" s="44">
        <v>1917</v>
      </c>
      <c r="AC487" s="45"/>
      <c r="AD487" s="45"/>
      <c r="AE487" s="45"/>
      <c r="AF487" s="44">
        <v>83</v>
      </c>
      <c r="AG487" s="44">
        <v>425</v>
      </c>
      <c r="AH487" s="45"/>
      <c r="AI487" s="44">
        <v>67</v>
      </c>
      <c r="AJ487" s="44">
        <v>217</v>
      </c>
      <c r="AK487" s="45"/>
      <c r="AL487" s="45"/>
      <c r="AM487" s="45"/>
      <c r="AN487" s="44">
        <v>795</v>
      </c>
      <c r="AO487" s="45"/>
      <c r="AP487" s="45"/>
      <c r="AQ487" s="45"/>
      <c r="AR487" s="44">
        <v>0</v>
      </c>
      <c r="AS487" s="45"/>
      <c r="AT487" s="44">
        <v>0</v>
      </c>
    </row>
    <row r="488" spans="1:46"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row>
    <row r="489" spans="1:46" s="1" customFormat="1" ht="20.100000000000001" customHeight="1" x14ac:dyDescent="0.25">
      <c r="A489" s="3"/>
      <c r="B489" s="49" t="s">
        <v>297</v>
      </c>
      <c r="C489" s="50"/>
      <c r="D489" s="50"/>
      <c r="E489" s="5"/>
      <c r="F489" s="51">
        <v>2135</v>
      </c>
      <c r="G489" s="52"/>
      <c r="H489" s="52"/>
      <c r="I489" s="52"/>
      <c r="J489" s="51">
        <v>3318</v>
      </c>
      <c r="K489" s="51">
        <v>36</v>
      </c>
      <c r="L489" s="51">
        <v>193</v>
      </c>
      <c r="M489" s="52"/>
      <c r="N489" s="51">
        <v>3547</v>
      </c>
      <c r="O489" s="52"/>
      <c r="P489" s="52"/>
      <c r="Q489" s="52"/>
      <c r="R489" s="51">
        <v>2338</v>
      </c>
      <c r="S489" s="51">
        <v>340</v>
      </c>
      <c r="T489" s="51">
        <v>41</v>
      </c>
      <c r="U489" s="51">
        <v>5</v>
      </c>
      <c r="V489" s="51">
        <v>89</v>
      </c>
      <c r="W489" s="51">
        <v>3</v>
      </c>
      <c r="X489" s="51">
        <v>5</v>
      </c>
      <c r="Y489" s="51">
        <v>371</v>
      </c>
      <c r="Z489" s="51">
        <v>121</v>
      </c>
      <c r="AA489" s="52"/>
      <c r="AB489" s="51">
        <v>3313</v>
      </c>
      <c r="AC489" s="52"/>
      <c r="AD489" s="52"/>
      <c r="AE489" s="52"/>
      <c r="AF489" s="51">
        <v>270</v>
      </c>
      <c r="AG489" s="51">
        <v>839</v>
      </c>
      <c r="AH489" s="52"/>
      <c r="AI489" s="51">
        <v>231</v>
      </c>
      <c r="AJ489" s="51">
        <v>335</v>
      </c>
      <c r="AK489" s="52"/>
      <c r="AL489" s="52"/>
      <c r="AM489" s="52"/>
      <c r="AN489" s="51">
        <v>1826</v>
      </c>
      <c r="AO489" s="52"/>
      <c r="AP489" s="52"/>
      <c r="AQ489" s="52"/>
      <c r="AR489" s="51">
        <v>0</v>
      </c>
      <c r="AS489" s="52"/>
      <c r="AT489" s="51">
        <v>0</v>
      </c>
    </row>
    <row r="490" spans="1:46"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spans="1:46"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spans="1:46"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spans="1:46" ht="20.100000000000001" customHeight="1" x14ac:dyDescent="0.2">
      <c r="D493" s="2" t="s">
        <v>98</v>
      </c>
      <c r="F493" s="37">
        <v>37</v>
      </c>
      <c r="G493" s="37"/>
      <c r="H493" s="37"/>
      <c r="I493" s="37"/>
      <c r="J493" s="37">
        <v>53</v>
      </c>
      <c r="K493" s="37">
        <v>0</v>
      </c>
      <c r="L493" s="37">
        <v>3</v>
      </c>
      <c r="M493" s="37"/>
      <c r="N493" s="37">
        <v>56</v>
      </c>
      <c r="O493" s="37"/>
      <c r="P493" s="37"/>
      <c r="Q493" s="37"/>
      <c r="R493" s="37">
        <v>43</v>
      </c>
      <c r="S493" s="37">
        <v>11</v>
      </c>
      <c r="T493" s="37">
        <v>3</v>
      </c>
      <c r="U493" s="37">
        <v>0</v>
      </c>
      <c r="V493" s="37">
        <v>2</v>
      </c>
      <c r="W493" s="37">
        <v>0</v>
      </c>
      <c r="X493" s="37">
        <v>0</v>
      </c>
      <c r="Y493" s="37">
        <v>8</v>
      </c>
      <c r="Z493" s="37">
        <v>2</v>
      </c>
      <c r="AA493" s="37"/>
      <c r="AB493" s="37">
        <v>69</v>
      </c>
      <c r="AC493" s="37"/>
      <c r="AD493" s="37"/>
      <c r="AE493" s="37"/>
      <c r="AF493" s="37">
        <v>3</v>
      </c>
      <c r="AG493" s="37">
        <v>14</v>
      </c>
      <c r="AH493" s="37"/>
      <c r="AI493" s="37">
        <v>3</v>
      </c>
      <c r="AJ493" s="37">
        <v>7</v>
      </c>
      <c r="AK493" s="37"/>
      <c r="AL493" s="37"/>
      <c r="AM493" s="37"/>
      <c r="AN493" s="37">
        <v>17</v>
      </c>
      <c r="AO493" s="37"/>
      <c r="AP493" s="37"/>
      <c r="AQ493" s="37"/>
      <c r="AR493" s="37">
        <v>0</v>
      </c>
      <c r="AS493" s="37"/>
      <c r="AT493" s="37">
        <v>0</v>
      </c>
    </row>
    <row r="494" spans="1:46" ht="20.100000000000001" customHeight="1" x14ac:dyDescent="0.2">
      <c r="B494" s="5"/>
      <c r="D494" s="38" t="s">
        <v>99</v>
      </c>
      <c r="F494" s="39">
        <v>32</v>
      </c>
      <c r="G494" s="40"/>
      <c r="H494" s="40"/>
      <c r="I494" s="40"/>
      <c r="J494" s="39">
        <v>54</v>
      </c>
      <c r="K494" s="39">
        <v>2</v>
      </c>
      <c r="L494" s="39">
        <v>0</v>
      </c>
      <c r="M494" s="40"/>
      <c r="N494" s="39">
        <v>56</v>
      </c>
      <c r="O494" s="40"/>
      <c r="P494" s="40"/>
      <c r="Q494" s="40"/>
      <c r="R494" s="39">
        <v>39</v>
      </c>
      <c r="S494" s="39">
        <v>7</v>
      </c>
      <c r="T494" s="39">
        <v>1</v>
      </c>
      <c r="U494" s="39">
        <v>0</v>
      </c>
      <c r="V494" s="39">
        <v>4</v>
      </c>
      <c r="W494" s="39">
        <v>1</v>
      </c>
      <c r="X494" s="39">
        <v>0</v>
      </c>
      <c r="Y494" s="39">
        <v>6</v>
      </c>
      <c r="Z494" s="39">
        <v>8</v>
      </c>
      <c r="AA494" s="40"/>
      <c r="AB494" s="39">
        <v>66</v>
      </c>
      <c r="AC494" s="40"/>
      <c r="AD494" s="40"/>
      <c r="AE494" s="40"/>
      <c r="AF494" s="39">
        <v>16</v>
      </c>
      <c r="AG494" s="39">
        <v>3</v>
      </c>
      <c r="AH494" s="40"/>
      <c r="AI494" s="39">
        <v>12</v>
      </c>
      <c r="AJ494" s="39">
        <v>4</v>
      </c>
      <c r="AK494" s="40"/>
      <c r="AL494" s="40"/>
      <c r="AM494" s="40"/>
      <c r="AN494" s="39">
        <v>19</v>
      </c>
      <c r="AO494" s="40"/>
      <c r="AP494" s="40"/>
      <c r="AQ494" s="40"/>
      <c r="AR494" s="39">
        <v>0</v>
      </c>
      <c r="AS494" s="40"/>
      <c r="AT494" s="39">
        <v>0</v>
      </c>
    </row>
    <row r="495" spans="1:46" ht="20.100000000000001" customHeight="1" x14ac:dyDescent="0.2">
      <c r="B495" s="5"/>
      <c r="D495" s="2" t="s">
        <v>113</v>
      </c>
      <c r="F495" s="37">
        <v>85</v>
      </c>
      <c r="G495" s="37"/>
      <c r="H495" s="37"/>
      <c r="I495" s="37"/>
      <c r="J495" s="37">
        <v>101</v>
      </c>
      <c r="K495" s="37">
        <v>5</v>
      </c>
      <c r="L495" s="37">
        <v>3</v>
      </c>
      <c r="M495" s="37"/>
      <c r="N495" s="37">
        <v>109</v>
      </c>
      <c r="O495" s="37"/>
      <c r="P495" s="37"/>
      <c r="Q495" s="37"/>
      <c r="R495" s="37">
        <v>64</v>
      </c>
      <c r="S495" s="37">
        <v>17</v>
      </c>
      <c r="T495" s="37">
        <v>9</v>
      </c>
      <c r="U495" s="37">
        <v>0</v>
      </c>
      <c r="V495" s="37">
        <v>1</v>
      </c>
      <c r="W495" s="37">
        <v>1</v>
      </c>
      <c r="X495" s="37">
        <v>0</v>
      </c>
      <c r="Y495" s="37">
        <v>17</v>
      </c>
      <c r="Z495" s="37">
        <v>0</v>
      </c>
      <c r="AA495" s="37"/>
      <c r="AB495" s="37">
        <v>109</v>
      </c>
      <c r="AC495" s="37"/>
      <c r="AD495" s="37"/>
      <c r="AE495" s="37"/>
      <c r="AF495" s="37">
        <v>10</v>
      </c>
      <c r="AG495" s="37">
        <v>25</v>
      </c>
      <c r="AH495" s="37"/>
      <c r="AI495" s="37">
        <v>13</v>
      </c>
      <c r="AJ495" s="37">
        <v>15</v>
      </c>
      <c r="AK495" s="37"/>
      <c r="AL495" s="37"/>
      <c r="AM495" s="37"/>
      <c r="AN495" s="37">
        <v>78</v>
      </c>
      <c r="AO495" s="37"/>
      <c r="AP495" s="37"/>
      <c r="AQ495" s="37"/>
      <c r="AR495" s="37">
        <v>0</v>
      </c>
      <c r="AS495" s="37"/>
      <c r="AT495" s="37">
        <v>0</v>
      </c>
    </row>
    <row r="496" spans="1:46" ht="20.100000000000001" customHeight="1" x14ac:dyDescent="0.2">
      <c r="B496" s="5"/>
      <c r="D496" s="38" t="s">
        <v>174</v>
      </c>
      <c r="F496" s="39">
        <v>76</v>
      </c>
      <c r="G496" s="40"/>
      <c r="H496" s="40"/>
      <c r="I496" s="40"/>
      <c r="J496" s="39">
        <v>94</v>
      </c>
      <c r="K496" s="39">
        <v>1</v>
      </c>
      <c r="L496" s="39">
        <v>5</v>
      </c>
      <c r="M496" s="40"/>
      <c r="N496" s="39">
        <v>100</v>
      </c>
      <c r="O496" s="40"/>
      <c r="P496" s="40"/>
      <c r="Q496" s="40"/>
      <c r="R496" s="39">
        <v>62</v>
      </c>
      <c r="S496" s="39">
        <v>6</v>
      </c>
      <c r="T496" s="39">
        <v>2</v>
      </c>
      <c r="U496" s="39">
        <v>1</v>
      </c>
      <c r="V496" s="39">
        <v>3</v>
      </c>
      <c r="W496" s="39">
        <v>1</v>
      </c>
      <c r="X496" s="39">
        <v>0</v>
      </c>
      <c r="Y496" s="39">
        <v>8</v>
      </c>
      <c r="Z496" s="39">
        <v>0</v>
      </c>
      <c r="AA496" s="40"/>
      <c r="AB496" s="39">
        <v>83</v>
      </c>
      <c r="AC496" s="40"/>
      <c r="AD496" s="40"/>
      <c r="AE496" s="40"/>
      <c r="AF496" s="39">
        <v>9</v>
      </c>
      <c r="AG496" s="39">
        <v>30</v>
      </c>
      <c r="AH496" s="40"/>
      <c r="AI496" s="39">
        <v>11</v>
      </c>
      <c r="AJ496" s="39">
        <v>16</v>
      </c>
      <c r="AK496" s="40"/>
      <c r="AL496" s="40"/>
      <c r="AM496" s="40"/>
      <c r="AN496" s="39">
        <v>81</v>
      </c>
      <c r="AO496" s="40"/>
      <c r="AP496" s="40"/>
      <c r="AQ496" s="40"/>
      <c r="AR496" s="39">
        <v>0</v>
      </c>
      <c r="AS496" s="40"/>
      <c r="AT496" s="39">
        <v>0</v>
      </c>
    </row>
    <row r="497" spans="1:46" ht="20.100000000000001" customHeight="1" x14ac:dyDescent="0.2">
      <c r="D497" s="2" t="s">
        <v>115</v>
      </c>
      <c r="F497" s="37">
        <v>19</v>
      </c>
      <c r="G497" s="37"/>
      <c r="H497" s="37"/>
      <c r="I497" s="37"/>
      <c r="J497" s="37">
        <v>59</v>
      </c>
      <c r="K497" s="37">
        <v>2</v>
      </c>
      <c r="L497" s="37">
        <v>3</v>
      </c>
      <c r="M497" s="37"/>
      <c r="N497" s="37">
        <v>64</v>
      </c>
      <c r="O497" s="37"/>
      <c r="P497" s="37"/>
      <c r="Q497" s="37"/>
      <c r="R497" s="37">
        <v>59</v>
      </c>
      <c r="S497" s="37">
        <v>2</v>
      </c>
      <c r="T497" s="37">
        <v>0</v>
      </c>
      <c r="U497" s="37">
        <v>0</v>
      </c>
      <c r="V497" s="37">
        <v>3</v>
      </c>
      <c r="W497" s="37">
        <v>0</v>
      </c>
      <c r="X497" s="37">
        <v>0</v>
      </c>
      <c r="Y497" s="37">
        <v>12</v>
      </c>
      <c r="Z497" s="37">
        <v>2</v>
      </c>
      <c r="AA497" s="37"/>
      <c r="AB497" s="37">
        <v>78</v>
      </c>
      <c r="AC497" s="37"/>
      <c r="AD497" s="37"/>
      <c r="AE497" s="37"/>
      <c r="AF497" s="37">
        <v>4</v>
      </c>
      <c r="AG497" s="37">
        <v>6</v>
      </c>
      <c r="AH497" s="37"/>
      <c r="AI497" s="37">
        <v>7</v>
      </c>
      <c r="AJ497" s="37">
        <v>3</v>
      </c>
      <c r="AK497" s="37"/>
      <c r="AL497" s="37"/>
      <c r="AM497" s="37"/>
      <c r="AN497" s="37">
        <v>5</v>
      </c>
      <c r="AO497" s="37"/>
      <c r="AP497" s="37"/>
      <c r="AQ497" s="37"/>
      <c r="AR497" s="37">
        <v>0</v>
      </c>
      <c r="AS497" s="37"/>
      <c r="AT497" s="37">
        <v>0</v>
      </c>
    </row>
    <row r="498" spans="1:46" ht="20.100000000000001" customHeight="1" x14ac:dyDescent="0.2">
      <c r="D498" s="38" t="s">
        <v>116</v>
      </c>
      <c r="F498" s="39">
        <v>48</v>
      </c>
      <c r="G498" s="40"/>
      <c r="H498" s="40"/>
      <c r="I498" s="40"/>
      <c r="J498" s="39">
        <v>61</v>
      </c>
      <c r="K498" s="39">
        <v>1</v>
      </c>
      <c r="L498" s="39">
        <v>6</v>
      </c>
      <c r="M498" s="40"/>
      <c r="N498" s="39">
        <v>68</v>
      </c>
      <c r="O498" s="40"/>
      <c r="P498" s="40"/>
      <c r="Q498" s="40"/>
      <c r="R498" s="39">
        <v>51</v>
      </c>
      <c r="S498" s="39">
        <v>4</v>
      </c>
      <c r="T498" s="39">
        <v>4</v>
      </c>
      <c r="U498" s="39">
        <v>1</v>
      </c>
      <c r="V498" s="39">
        <v>2</v>
      </c>
      <c r="W498" s="39">
        <v>0</v>
      </c>
      <c r="X498" s="39">
        <v>0</v>
      </c>
      <c r="Y498" s="39">
        <v>11</v>
      </c>
      <c r="Z498" s="39">
        <v>0</v>
      </c>
      <c r="AA498" s="40"/>
      <c r="AB498" s="39">
        <v>73</v>
      </c>
      <c r="AC498" s="40"/>
      <c r="AD498" s="40"/>
      <c r="AE498" s="40"/>
      <c r="AF498" s="39">
        <v>2</v>
      </c>
      <c r="AG498" s="39">
        <v>21</v>
      </c>
      <c r="AH498" s="40"/>
      <c r="AI498" s="39">
        <v>4</v>
      </c>
      <c r="AJ498" s="39">
        <v>10</v>
      </c>
      <c r="AK498" s="40"/>
      <c r="AL498" s="40"/>
      <c r="AM498" s="40"/>
      <c r="AN498" s="39">
        <v>34</v>
      </c>
      <c r="AO498" s="40"/>
      <c r="AP498" s="40"/>
      <c r="AQ498" s="40"/>
      <c r="AR498" s="39">
        <v>0</v>
      </c>
      <c r="AS498" s="40"/>
      <c r="AT498" s="39">
        <v>0</v>
      </c>
    </row>
    <row r="499" spans="1:46" ht="20.100000000000001" customHeight="1" x14ac:dyDescent="0.2">
      <c r="D499" s="2" t="s">
        <v>104</v>
      </c>
      <c r="F499" s="37">
        <v>68</v>
      </c>
      <c r="G499" s="37"/>
      <c r="H499" s="37"/>
      <c r="I499" s="37"/>
      <c r="J499" s="37">
        <v>98</v>
      </c>
      <c r="K499" s="37">
        <v>2</v>
      </c>
      <c r="L499" s="37">
        <v>6</v>
      </c>
      <c r="M499" s="37"/>
      <c r="N499" s="37">
        <v>106</v>
      </c>
      <c r="O499" s="37"/>
      <c r="P499" s="37"/>
      <c r="Q499" s="37"/>
      <c r="R499" s="37">
        <v>87</v>
      </c>
      <c r="S499" s="37">
        <v>11</v>
      </c>
      <c r="T499" s="37">
        <v>4</v>
      </c>
      <c r="U499" s="37">
        <v>0</v>
      </c>
      <c r="V499" s="37">
        <v>5</v>
      </c>
      <c r="W499" s="37">
        <v>0</v>
      </c>
      <c r="X499" s="37">
        <v>0</v>
      </c>
      <c r="Y499" s="37">
        <v>5</v>
      </c>
      <c r="Z499" s="37">
        <v>3</v>
      </c>
      <c r="AA499" s="37"/>
      <c r="AB499" s="37">
        <v>115</v>
      </c>
      <c r="AC499" s="37"/>
      <c r="AD499" s="37"/>
      <c r="AE499" s="37"/>
      <c r="AF499" s="37">
        <v>18</v>
      </c>
      <c r="AG499" s="37">
        <v>21</v>
      </c>
      <c r="AH499" s="37"/>
      <c r="AI499" s="37">
        <v>20</v>
      </c>
      <c r="AJ499" s="37">
        <v>12</v>
      </c>
      <c r="AK499" s="37"/>
      <c r="AL499" s="37"/>
      <c r="AM499" s="37"/>
      <c r="AN499" s="37">
        <v>52</v>
      </c>
      <c r="AO499" s="37"/>
      <c r="AP499" s="37"/>
      <c r="AQ499" s="37"/>
      <c r="AR499" s="37">
        <v>0</v>
      </c>
      <c r="AS499" s="37"/>
      <c r="AT499" s="37">
        <v>0</v>
      </c>
    </row>
    <row r="500" spans="1:46" ht="20.100000000000001" customHeight="1" x14ac:dyDescent="0.2">
      <c r="B500" s="5"/>
      <c r="D500" s="38" t="s">
        <v>105</v>
      </c>
      <c r="F500" s="39">
        <v>27</v>
      </c>
      <c r="G500" s="40"/>
      <c r="H500" s="40"/>
      <c r="I500" s="40"/>
      <c r="J500" s="39">
        <v>64</v>
      </c>
      <c r="K500" s="39">
        <v>1</v>
      </c>
      <c r="L500" s="39">
        <v>3</v>
      </c>
      <c r="M500" s="40"/>
      <c r="N500" s="39">
        <v>68</v>
      </c>
      <c r="O500" s="40"/>
      <c r="P500" s="40"/>
      <c r="Q500" s="40"/>
      <c r="R500" s="39">
        <v>46</v>
      </c>
      <c r="S500" s="39">
        <v>4</v>
      </c>
      <c r="T500" s="39">
        <v>4</v>
      </c>
      <c r="U500" s="39">
        <v>0</v>
      </c>
      <c r="V500" s="39">
        <v>2</v>
      </c>
      <c r="W500" s="39">
        <v>0</v>
      </c>
      <c r="X500" s="39">
        <v>0</v>
      </c>
      <c r="Y500" s="39">
        <v>15</v>
      </c>
      <c r="Z500" s="39">
        <v>0</v>
      </c>
      <c r="AA500" s="40"/>
      <c r="AB500" s="39">
        <v>71</v>
      </c>
      <c r="AC500" s="40"/>
      <c r="AD500" s="40"/>
      <c r="AE500" s="40"/>
      <c r="AF500" s="39">
        <v>1</v>
      </c>
      <c r="AG500" s="39">
        <v>21</v>
      </c>
      <c r="AH500" s="40"/>
      <c r="AI500" s="39">
        <v>6</v>
      </c>
      <c r="AJ500" s="39">
        <v>9</v>
      </c>
      <c r="AK500" s="40"/>
      <c r="AL500" s="40"/>
      <c r="AM500" s="40"/>
      <c r="AN500" s="39">
        <v>17</v>
      </c>
      <c r="AO500" s="40"/>
      <c r="AP500" s="40"/>
      <c r="AQ500" s="40"/>
      <c r="AR500" s="39">
        <v>0</v>
      </c>
      <c r="AS500" s="40"/>
      <c r="AT500" s="39">
        <v>0</v>
      </c>
    </row>
    <row r="501" spans="1:46" ht="20.100000000000001" customHeight="1" x14ac:dyDescent="0.2">
      <c r="B501" s="5"/>
      <c r="D501" s="2" t="s">
        <v>106</v>
      </c>
      <c r="F501" s="37">
        <v>158</v>
      </c>
      <c r="G501" s="37"/>
      <c r="H501" s="37"/>
      <c r="I501" s="37"/>
      <c r="J501" s="37">
        <v>185</v>
      </c>
      <c r="K501" s="37">
        <v>5</v>
      </c>
      <c r="L501" s="37">
        <v>10</v>
      </c>
      <c r="M501" s="37"/>
      <c r="N501" s="37">
        <v>200</v>
      </c>
      <c r="O501" s="37"/>
      <c r="P501" s="37"/>
      <c r="Q501" s="37"/>
      <c r="R501" s="37">
        <v>135</v>
      </c>
      <c r="S501" s="37">
        <v>29</v>
      </c>
      <c r="T501" s="37">
        <v>18</v>
      </c>
      <c r="U501" s="37">
        <v>0</v>
      </c>
      <c r="V501" s="37">
        <v>3</v>
      </c>
      <c r="W501" s="37">
        <v>2</v>
      </c>
      <c r="X501" s="37">
        <v>0</v>
      </c>
      <c r="Y501" s="37">
        <v>16</v>
      </c>
      <c r="Z501" s="37">
        <v>0</v>
      </c>
      <c r="AA501" s="37"/>
      <c r="AB501" s="37">
        <v>203</v>
      </c>
      <c r="AC501" s="37"/>
      <c r="AD501" s="37"/>
      <c r="AE501" s="37"/>
      <c r="AF501" s="37">
        <v>15</v>
      </c>
      <c r="AG501" s="37">
        <v>50</v>
      </c>
      <c r="AH501" s="37"/>
      <c r="AI501" s="37">
        <v>16</v>
      </c>
      <c r="AJ501" s="37">
        <v>24</v>
      </c>
      <c r="AK501" s="37"/>
      <c r="AL501" s="37"/>
      <c r="AM501" s="37"/>
      <c r="AN501" s="37">
        <v>130</v>
      </c>
      <c r="AO501" s="37"/>
      <c r="AP501" s="37"/>
      <c r="AQ501" s="37"/>
      <c r="AR501" s="37">
        <v>0</v>
      </c>
      <c r="AS501" s="37"/>
      <c r="AT501" s="37">
        <v>0</v>
      </c>
    </row>
    <row r="502" spans="1:46" ht="20.100000000000001" customHeight="1" x14ac:dyDescent="0.2">
      <c r="B502" s="5"/>
      <c r="D502" s="38" t="s">
        <v>118</v>
      </c>
      <c r="F502" s="39">
        <v>59</v>
      </c>
      <c r="G502" s="40"/>
      <c r="H502" s="40"/>
      <c r="I502" s="40"/>
      <c r="J502" s="39">
        <v>182</v>
      </c>
      <c r="K502" s="39">
        <v>12</v>
      </c>
      <c r="L502" s="39">
        <v>8</v>
      </c>
      <c r="M502" s="40"/>
      <c r="N502" s="39">
        <v>202</v>
      </c>
      <c r="O502" s="40"/>
      <c r="P502" s="40"/>
      <c r="Q502" s="40"/>
      <c r="R502" s="39">
        <v>111</v>
      </c>
      <c r="S502" s="39">
        <v>20</v>
      </c>
      <c r="T502" s="39">
        <v>3</v>
      </c>
      <c r="U502" s="39">
        <v>0</v>
      </c>
      <c r="V502" s="39">
        <v>0</v>
      </c>
      <c r="W502" s="39">
        <v>1</v>
      </c>
      <c r="X502" s="39">
        <v>0</v>
      </c>
      <c r="Y502" s="39">
        <v>34</v>
      </c>
      <c r="Z502" s="39">
        <v>42</v>
      </c>
      <c r="AA502" s="40"/>
      <c r="AB502" s="39">
        <v>211</v>
      </c>
      <c r="AC502" s="40"/>
      <c r="AD502" s="40"/>
      <c r="AE502" s="40"/>
      <c r="AF502" s="39">
        <v>6</v>
      </c>
      <c r="AG502" s="39">
        <v>35</v>
      </c>
      <c r="AH502" s="40"/>
      <c r="AI502" s="39">
        <v>7</v>
      </c>
      <c r="AJ502" s="39">
        <v>21</v>
      </c>
      <c r="AK502" s="40"/>
      <c r="AL502" s="40"/>
      <c r="AM502" s="40"/>
      <c r="AN502" s="39">
        <v>37</v>
      </c>
      <c r="AO502" s="40"/>
      <c r="AP502" s="40"/>
      <c r="AQ502" s="40"/>
      <c r="AR502" s="39">
        <v>0</v>
      </c>
      <c r="AS502" s="40"/>
      <c r="AT502" s="39">
        <v>0</v>
      </c>
    </row>
    <row r="503" spans="1:46" ht="20.100000000000001" customHeight="1" x14ac:dyDescent="0.2">
      <c r="B503" s="5"/>
      <c r="D503" s="2" t="s">
        <v>176</v>
      </c>
      <c r="F503" s="37">
        <v>55</v>
      </c>
      <c r="G503" s="37"/>
      <c r="H503" s="37"/>
      <c r="I503" s="37"/>
      <c r="J503" s="37">
        <v>85</v>
      </c>
      <c r="K503" s="37">
        <v>1</v>
      </c>
      <c r="L503" s="37">
        <v>2</v>
      </c>
      <c r="M503" s="37"/>
      <c r="N503" s="37">
        <v>88</v>
      </c>
      <c r="O503" s="37"/>
      <c r="P503" s="37"/>
      <c r="Q503" s="37"/>
      <c r="R503" s="37">
        <v>77</v>
      </c>
      <c r="S503" s="37">
        <v>21</v>
      </c>
      <c r="T503" s="37">
        <v>6</v>
      </c>
      <c r="U503" s="37">
        <v>0</v>
      </c>
      <c r="V503" s="37">
        <v>1</v>
      </c>
      <c r="W503" s="37">
        <v>0</v>
      </c>
      <c r="X503" s="37">
        <v>0</v>
      </c>
      <c r="Y503" s="37">
        <v>9</v>
      </c>
      <c r="Z503" s="37">
        <v>0</v>
      </c>
      <c r="AA503" s="37"/>
      <c r="AB503" s="37">
        <v>114</v>
      </c>
      <c r="AC503" s="37"/>
      <c r="AD503" s="37"/>
      <c r="AE503" s="37"/>
      <c r="AF503" s="37">
        <v>15</v>
      </c>
      <c r="AG503" s="37">
        <v>17</v>
      </c>
      <c r="AH503" s="37"/>
      <c r="AI503" s="37">
        <v>15</v>
      </c>
      <c r="AJ503" s="37">
        <v>9</v>
      </c>
      <c r="AK503" s="37"/>
      <c r="AL503" s="37"/>
      <c r="AM503" s="37"/>
      <c r="AN503" s="37">
        <v>21</v>
      </c>
      <c r="AO503" s="37"/>
      <c r="AP503" s="37"/>
      <c r="AQ503" s="37"/>
      <c r="AR503" s="37">
        <v>0</v>
      </c>
      <c r="AS503" s="37"/>
      <c r="AT503" s="37">
        <v>0</v>
      </c>
    </row>
    <row r="504" spans="1:46"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spans="1:46" s="1" customFormat="1" ht="20.100000000000001" customHeight="1" x14ac:dyDescent="0.2">
      <c r="A505" s="3"/>
      <c r="B505" s="6"/>
      <c r="C505" s="42" t="s">
        <v>180</v>
      </c>
      <c r="D505" s="42"/>
      <c r="E505" s="5"/>
      <c r="F505" s="44">
        <v>664</v>
      </c>
      <c r="G505" s="45"/>
      <c r="H505" s="45"/>
      <c r="I505" s="45"/>
      <c r="J505" s="44">
        <v>1036</v>
      </c>
      <c r="K505" s="44">
        <v>32</v>
      </c>
      <c r="L505" s="44">
        <v>49</v>
      </c>
      <c r="M505" s="45"/>
      <c r="N505" s="44">
        <v>1117</v>
      </c>
      <c r="O505" s="45"/>
      <c r="P505" s="45"/>
      <c r="Q505" s="45"/>
      <c r="R505" s="44">
        <v>774</v>
      </c>
      <c r="S505" s="44">
        <v>132</v>
      </c>
      <c r="T505" s="44">
        <v>54</v>
      </c>
      <c r="U505" s="44">
        <v>2</v>
      </c>
      <c r="V505" s="44">
        <v>26</v>
      </c>
      <c r="W505" s="44">
        <v>6</v>
      </c>
      <c r="X505" s="44">
        <v>0</v>
      </c>
      <c r="Y505" s="44">
        <v>141</v>
      </c>
      <c r="Z505" s="44">
        <v>57</v>
      </c>
      <c r="AA505" s="45"/>
      <c r="AB505" s="44">
        <v>1192</v>
      </c>
      <c r="AC505" s="45"/>
      <c r="AD505" s="45"/>
      <c r="AE505" s="45"/>
      <c r="AF505" s="44">
        <v>99</v>
      </c>
      <c r="AG505" s="44">
        <v>243</v>
      </c>
      <c r="AH505" s="45"/>
      <c r="AI505" s="44">
        <v>114</v>
      </c>
      <c r="AJ505" s="44">
        <v>130</v>
      </c>
      <c r="AK505" s="45"/>
      <c r="AL505" s="45"/>
      <c r="AM505" s="45"/>
      <c r="AN505" s="44">
        <v>491</v>
      </c>
      <c r="AO505" s="45"/>
      <c r="AP505" s="45"/>
      <c r="AQ505" s="45"/>
      <c r="AR505" s="44">
        <v>0</v>
      </c>
      <c r="AS505" s="45"/>
      <c r="AT505" s="44">
        <v>0</v>
      </c>
    </row>
    <row r="506" spans="1:46"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row>
    <row r="507" spans="1:46" s="1" customFormat="1" ht="20.100000000000001" customHeight="1" x14ac:dyDescent="0.25">
      <c r="A507" s="3"/>
      <c r="B507" s="49" t="s">
        <v>299</v>
      </c>
      <c r="C507" s="50"/>
      <c r="D507" s="50"/>
      <c r="E507" s="5"/>
      <c r="F507" s="51">
        <v>664</v>
      </c>
      <c r="G507" s="52"/>
      <c r="H507" s="52"/>
      <c r="I507" s="52"/>
      <c r="J507" s="51">
        <v>1036</v>
      </c>
      <c r="K507" s="51">
        <v>32</v>
      </c>
      <c r="L507" s="51">
        <v>49</v>
      </c>
      <c r="M507" s="52"/>
      <c r="N507" s="51">
        <v>1117</v>
      </c>
      <c r="O507" s="52"/>
      <c r="P507" s="52"/>
      <c r="Q507" s="52"/>
      <c r="R507" s="51">
        <v>774</v>
      </c>
      <c r="S507" s="51">
        <v>132</v>
      </c>
      <c r="T507" s="51">
        <v>54</v>
      </c>
      <c r="U507" s="51">
        <v>2</v>
      </c>
      <c r="V507" s="51">
        <v>26</v>
      </c>
      <c r="W507" s="51">
        <v>6</v>
      </c>
      <c r="X507" s="51">
        <v>0</v>
      </c>
      <c r="Y507" s="51">
        <v>141</v>
      </c>
      <c r="Z507" s="51">
        <v>57</v>
      </c>
      <c r="AA507" s="52"/>
      <c r="AB507" s="51">
        <v>1192</v>
      </c>
      <c r="AC507" s="52"/>
      <c r="AD507" s="52"/>
      <c r="AE507" s="52"/>
      <c r="AF507" s="51">
        <v>99</v>
      </c>
      <c r="AG507" s="51">
        <v>243</v>
      </c>
      <c r="AH507" s="52"/>
      <c r="AI507" s="51">
        <v>114</v>
      </c>
      <c r="AJ507" s="51">
        <v>130</v>
      </c>
      <c r="AK507" s="52"/>
      <c r="AL507" s="52"/>
      <c r="AM507" s="52"/>
      <c r="AN507" s="51">
        <v>491</v>
      </c>
      <c r="AO507" s="52"/>
      <c r="AP507" s="52"/>
      <c r="AQ507" s="52"/>
      <c r="AR507" s="51">
        <v>0</v>
      </c>
      <c r="AS507" s="52"/>
      <c r="AT507" s="51">
        <v>0</v>
      </c>
    </row>
    <row r="508" spans="1:46"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spans="1:46"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spans="1:46"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spans="1:46" ht="20.100000000000001" customHeight="1" x14ac:dyDescent="0.2">
      <c r="D511" s="2" t="s">
        <v>124</v>
      </c>
      <c r="F511" s="37">
        <v>39</v>
      </c>
      <c r="G511" s="37"/>
      <c r="H511" s="37"/>
      <c r="I511" s="37"/>
      <c r="J511" s="37">
        <v>126</v>
      </c>
      <c r="K511" s="37">
        <v>3</v>
      </c>
      <c r="L511" s="37">
        <v>3</v>
      </c>
      <c r="M511" s="37"/>
      <c r="N511" s="37">
        <v>132</v>
      </c>
      <c r="O511" s="37"/>
      <c r="P511" s="37"/>
      <c r="Q511" s="37"/>
      <c r="R511" s="37">
        <v>54</v>
      </c>
      <c r="S511" s="37">
        <v>3</v>
      </c>
      <c r="T511" s="37">
        <v>5</v>
      </c>
      <c r="U511" s="37">
        <v>0</v>
      </c>
      <c r="V511" s="37">
        <v>2</v>
      </c>
      <c r="W511" s="37">
        <v>0</v>
      </c>
      <c r="X511" s="37">
        <v>0</v>
      </c>
      <c r="Y511" s="37">
        <v>14</v>
      </c>
      <c r="Z511" s="37">
        <v>1</v>
      </c>
      <c r="AA511" s="37"/>
      <c r="AB511" s="37">
        <v>79</v>
      </c>
      <c r="AC511" s="37"/>
      <c r="AD511" s="37"/>
      <c r="AE511" s="37"/>
      <c r="AF511" s="37">
        <v>21</v>
      </c>
      <c r="AG511" s="37">
        <v>22</v>
      </c>
      <c r="AH511" s="37"/>
      <c r="AI511" s="37">
        <v>9</v>
      </c>
      <c r="AJ511" s="37">
        <v>2</v>
      </c>
      <c r="AK511" s="37"/>
      <c r="AL511" s="37"/>
      <c r="AM511" s="37"/>
      <c r="AN511" s="37">
        <v>60</v>
      </c>
      <c r="AO511" s="37"/>
      <c r="AP511" s="37"/>
      <c r="AQ511" s="37"/>
      <c r="AR511" s="37">
        <v>0</v>
      </c>
      <c r="AS511" s="37"/>
      <c r="AT511" s="37">
        <v>0</v>
      </c>
    </row>
    <row r="512" spans="1:46" ht="20.100000000000001" customHeight="1" x14ac:dyDescent="0.2">
      <c r="D512" s="38" t="s">
        <v>99</v>
      </c>
      <c r="F512" s="39">
        <v>111</v>
      </c>
      <c r="G512" s="40"/>
      <c r="H512" s="40"/>
      <c r="I512" s="40"/>
      <c r="J512" s="39">
        <v>112</v>
      </c>
      <c r="K512" s="39">
        <v>0</v>
      </c>
      <c r="L512" s="39">
        <v>1</v>
      </c>
      <c r="M512" s="40"/>
      <c r="N512" s="39">
        <v>113</v>
      </c>
      <c r="O512" s="40"/>
      <c r="P512" s="40"/>
      <c r="Q512" s="40"/>
      <c r="R512" s="39">
        <v>50</v>
      </c>
      <c r="S512" s="39">
        <v>1</v>
      </c>
      <c r="T512" s="39">
        <v>4</v>
      </c>
      <c r="U512" s="39">
        <v>1</v>
      </c>
      <c r="V512" s="39">
        <v>3</v>
      </c>
      <c r="W512" s="39">
        <v>0</v>
      </c>
      <c r="X512" s="39">
        <v>0</v>
      </c>
      <c r="Y512" s="39">
        <v>4</v>
      </c>
      <c r="Z512" s="39">
        <v>0</v>
      </c>
      <c r="AA512" s="40"/>
      <c r="AB512" s="39">
        <v>63</v>
      </c>
      <c r="AC512" s="40"/>
      <c r="AD512" s="40"/>
      <c r="AE512" s="40"/>
      <c r="AF512" s="39">
        <v>24</v>
      </c>
      <c r="AG512" s="39">
        <v>34</v>
      </c>
      <c r="AH512" s="40"/>
      <c r="AI512" s="39">
        <v>21</v>
      </c>
      <c r="AJ512" s="39">
        <v>17</v>
      </c>
      <c r="AK512" s="40"/>
      <c r="AL512" s="40"/>
      <c r="AM512" s="40"/>
      <c r="AN512" s="39">
        <v>141</v>
      </c>
      <c r="AO512" s="40"/>
      <c r="AP512" s="40"/>
      <c r="AQ512" s="40"/>
      <c r="AR512" s="39">
        <v>0</v>
      </c>
      <c r="AS512" s="40"/>
      <c r="AT512" s="39">
        <v>0</v>
      </c>
    </row>
    <row r="513" spans="1:46" ht="20.100000000000001" customHeight="1" x14ac:dyDescent="0.2">
      <c r="D513" s="2" t="s">
        <v>100</v>
      </c>
      <c r="F513" s="37">
        <v>108</v>
      </c>
      <c r="G513" s="37"/>
      <c r="H513" s="37"/>
      <c r="I513" s="37"/>
      <c r="J513" s="37">
        <v>128</v>
      </c>
      <c r="K513" s="37">
        <v>3</v>
      </c>
      <c r="L513" s="37">
        <v>1</v>
      </c>
      <c r="M513" s="37"/>
      <c r="N513" s="37">
        <v>132</v>
      </c>
      <c r="O513" s="37"/>
      <c r="P513" s="37"/>
      <c r="Q513" s="37"/>
      <c r="R513" s="37">
        <v>82</v>
      </c>
      <c r="S513" s="37">
        <v>0</v>
      </c>
      <c r="T513" s="37">
        <v>1</v>
      </c>
      <c r="U513" s="37">
        <v>0</v>
      </c>
      <c r="V513" s="37">
        <v>4</v>
      </c>
      <c r="W513" s="37">
        <v>0</v>
      </c>
      <c r="X513" s="37">
        <v>0</v>
      </c>
      <c r="Y513" s="37">
        <v>15</v>
      </c>
      <c r="Z513" s="37">
        <v>0</v>
      </c>
      <c r="AA513" s="37"/>
      <c r="AB513" s="37">
        <v>102</v>
      </c>
      <c r="AC513" s="37"/>
      <c r="AD513" s="37"/>
      <c r="AE513" s="37"/>
      <c r="AF513" s="37">
        <v>18</v>
      </c>
      <c r="AG513" s="37">
        <v>23</v>
      </c>
      <c r="AH513" s="37"/>
      <c r="AI513" s="37">
        <v>9</v>
      </c>
      <c r="AJ513" s="37">
        <v>7</v>
      </c>
      <c r="AK513" s="37"/>
      <c r="AL513" s="37"/>
      <c r="AM513" s="37"/>
      <c r="AN513" s="37">
        <v>113</v>
      </c>
      <c r="AO513" s="37"/>
      <c r="AP513" s="37"/>
      <c r="AQ513" s="37"/>
      <c r="AR513" s="37">
        <v>0</v>
      </c>
      <c r="AS513" s="37"/>
      <c r="AT513" s="37">
        <v>0</v>
      </c>
    </row>
    <row r="514" spans="1:46" ht="20.100000000000001" customHeight="1" x14ac:dyDescent="0.2">
      <c r="D514" s="38" t="s">
        <v>101</v>
      </c>
      <c r="F514" s="39">
        <v>33</v>
      </c>
      <c r="G514" s="40"/>
      <c r="H514" s="40"/>
      <c r="I514" s="40"/>
      <c r="J514" s="39">
        <v>117</v>
      </c>
      <c r="K514" s="39">
        <v>0</v>
      </c>
      <c r="L514" s="39">
        <v>17</v>
      </c>
      <c r="M514" s="40"/>
      <c r="N514" s="39">
        <v>134</v>
      </c>
      <c r="O514" s="40"/>
      <c r="P514" s="40"/>
      <c r="Q514" s="40"/>
      <c r="R514" s="39">
        <v>87</v>
      </c>
      <c r="S514" s="39">
        <v>1</v>
      </c>
      <c r="T514" s="39">
        <v>5</v>
      </c>
      <c r="U514" s="39">
        <v>0</v>
      </c>
      <c r="V514" s="39">
        <v>1</v>
      </c>
      <c r="W514" s="39">
        <v>0</v>
      </c>
      <c r="X514" s="39">
        <v>0</v>
      </c>
      <c r="Y514" s="39">
        <v>4</v>
      </c>
      <c r="Z514" s="39">
        <v>4</v>
      </c>
      <c r="AA514" s="40"/>
      <c r="AB514" s="39">
        <v>102</v>
      </c>
      <c r="AC514" s="40"/>
      <c r="AD514" s="40"/>
      <c r="AE514" s="40"/>
      <c r="AF514" s="39">
        <v>21</v>
      </c>
      <c r="AG514" s="39">
        <v>21</v>
      </c>
      <c r="AH514" s="40"/>
      <c r="AI514" s="39">
        <v>27</v>
      </c>
      <c r="AJ514" s="39">
        <v>11</v>
      </c>
      <c r="AK514" s="40"/>
      <c r="AL514" s="40"/>
      <c r="AM514" s="40"/>
      <c r="AN514" s="39">
        <v>61</v>
      </c>
      <c r="AO514" s="40"/>
      <c r="AP514" s="40"/>
      <c r="AQ514" s="40"/>
      <c r="AR514" s="39">
        <v>0</v>
      </c>
      <c r="AS514" s="40"/>
      <c r="AT514" s="39">
        <v>0</v>
      </c>
    </row>
    <row r="515" spans="1:46" ht="20.100000000000001" customHeight="1" x14ac:dyDescent="0.2">
      <c r="D515" s="2" t="s">
        <v>115</v>
      </c>
      <c r="F515" s="37">
        <v>43</v>
      </c>
      <c r="G515" s="37"/>
      <c r="H515" s="37"/>
      <c r="I515" s="37"/>
      <c r="J515" s="37">
        <v>115</v>
      </c>
      <c r="K515" s="37">
        <v>1</v>
      </c>
      <c r="L515" s="37">
        <v>19</v>
      </c>
      <c r="M515" s="37"/>
      <c r="N515" s="37">
        <v>135</v>
      </c>
      <c r="O515" s="37"/>
      <c r="P515" s="37"/>
      <c r="Q515" s="37"/>
      <c r="R515" s="37">
        <v>71</v>
      </c>
      <c r="S515" s="37">
        <v>7</v>
      </c>
      <c r="T515" s="37">
        <v>1</v>
      </c>
      <c r="U515" s="37">
        <v>1</v>
      </c>
      <c r="V515" s="37">
        <v>2</v>
      </c>
      <c r="W515" s="37">
        <v>0</v>
      </c>
      <c r="X515" s="37">
        <v>1</v>
      </c>
      <c r="Y515" s="37">
        <v>16</v>
      </c>
      <c r="Z515" s="37">
        <v>1</v>
      </c>
      <c r="AA515" s="37"/>
      <c r="AB515" s="37">
        <v>100</v>
      </c>
      <c r="AC515" s="37"/>
      <c r="AD515" s="37"/>
      <c r="AE515" s="37"/>
      <c r="AF515" s="37">
        <v>19</v>
      </c>
      <c r="AG515" s="37">
        <v>24</v>
      </c>
      <c r="AH515" s="37"/>
      <c r="AI515" s="37">
        <v>21</v>
      </c>
      <c r="AJ515" s="37">
        <v>11</v>
      </c>
      <c r="AK515" s="37"/>
      <c r="AL515" s="37"/>
      <c r="AM515" s="37"/>
      <c r="AN515" s="37">
        <v>67</v>
      </c>
      <c r="AO515" s="37"/>
      <c r="AP515" s="37"/>
      <c r="AQ515" s="37"/>
      <c r="AR515" s="37">
        <v>0</v>
      </c>
      <c r="AS515" s="37"/>
      <c r="AT515" s="37">
        <v>0</v>
      </c>
    </row>
    <row r="516" spans="1:46" ht="20.100000000000001" customHeight="1" x14ac:dyDescent="0.2">
      <c r="D516" s="38" t="s">
        <v>116</v>
      </c>
      <c r="F516" s="39">
        <v>114</v>
      </c>
      <c r="G516" s="40"/>
      <c r="H516" s="40"/>
      <c r="I516" s="40"/>
      <c r="J516" s="39">
        <v>121</v>
      </c>
      <c r="K516" s="39">
        <v>2</v>
      </c>
      <c r="L516" s="39">
        <v>27</v>
      </c>
      <c r="M516" s="40"/>
      <c r="N516" s="39">
        <v>150</v>
      </c>
      <c r="O516" s="40"/>
      <c r="P516" s="40"/>
      <c r="Q516" s="40"/>
      <c r="R516" s="39">
        <v>92</v>
      </c>
      <c r="S516" s="39">
        <v>4</v>
      </c>
      <c r="T516" s="39">
        <v>2</v>
      </c>
      <c r="U516" s="39">
        <v>1</v>
      </c>
      <c r="V516" s="39">
        <v>5</v>
      </c>
      <c r="W516" s="39">
        <v>1</v>
      </c>
      <c r="X516" s="39">
        <v>0</v>
      </c>
      <c r="Y516" s="39">
        <v>8</v>
      </c>
      <c r="Z516" s="39">
        <v>0</v>
      </c>
      <c r="AA516" s="40"/>
      <c r="AB516" s="39">
        <v>113</v>
      </c>
      <c r="AC516" s="40"/>
      <c r="AD516" s="40"/>
      <c r="AE516" s="40"/>
      <c r="AF516" s="39">
        <v>16</v>
      </c>
      <c r="AG516" s="39">
        <v>28</v>
      </c>
      <c r="AH516" s="40"/>
      <c r="AI516" s="39">
        <v>26</v>
      </c>
      <c r="AJ516" s="39">
        <v>4</v>
      </c>
      <c r="AK516" s="40"/>
      <c r="AL516" s="40"/>
      <c r="AM516" s="40"/>
      <c r="AN516" s="39">
        <v>137</v>
      </c>
      <c r="AO516" s="40"/>
      <c r="AP516" s="40"/>
      <c r="AQ516" s="40"/>
      <c r="AR516" s="39">
        <v>0</v>
      </c>
      <c r="AS516" s="40"/>
      <c r="AT516" s="39">
        <v>0</v>
      </c>
    </row>
    <row r="517" spans="1:46" ht="20.100000000000001" customHeight="1" x14ac:dyDescent="0.2">
      <c r="D517" s="2" t="s">
        <v>117</v>
      </c>
      <c r="F517" s="37">
        <v>62</v>
      </c>
      <c r="G517" s="37"/>
      <c r="H517" s="37"/>
      <c r="I517" s="37"/>
      <c r="J517" s="37">
        <v>112</v>
      </c>
      <c r="K517" s="37">
        <v>1</v>
      </c>
      <c r="L517" s="37">
        <v>20</v>
      </c>
      <c r="M517" s="37"/>
      <c r="N517" s="37">
        <v>133</v>
      </c>
      <c r="O517" s="37"/>
      <c r="P517" s="37"/>
      <c r="Q517" s="37"/>
      <c r="R517" s="37">
        <v>69</v>
      </c>
      <c r="S517" s="37">
        <v>15</v>
      </c>
      <c r="T517" s="37">
        <v>3</v>
      </c>
      <c r="U517" s="37">
        <v>0</v>
      </c>
      <c r="V517" s="37">
        <v>3</v>
      </c>
      <c r="W517" s="37">
        <v>0</v>
      </c>
      <c r="X517" s="37">
        <v>0</v>
      </c>
      <c r="Y517" s="37">
        <v>7</v>
      </c>
      <c r="Z517" s="37">
        <v>2</v>
      </c>
      <c r="AA517" s="37"/>
      <c r="AB517" s="37">
        <v>99</v>
      </c>
      <c r="AC517" s="37"/>
      <c r="AD517" s="37"/>
      <c r="AE517" s="37"/>
      <c r="AF517" s="37">
        <v>18</v>
      </c>
      <c r="AG517" s="37">
        <v>20</v>
      </c>
      <c r="AH517" s="37"/>
      <c r="AI517" s="37">
        <v>16</v>
      </c>
      <c r="AJ517" s="37">
        <v>9</v>
      </c>
      <c r="AK517" s="37"/>
      <c r="AL517" s="37"/>
      <c r="AM517" s="37"/>
      <c r="AN517" s="37">
        <v>83</v>
      </c>
      <c r="AO517" s="37"/>
      <c r="AP517" s="37"/>
      <c r="AQ517" s="37"/>
      <c r="AR517" s="37">
        <v>0</v>
      </c>
      <c r="AS517" s="37"/>
      <c r="AT517" s="37">
        <v>0</v>
      </c>
    </row>
    <row r="518" spans="1:46" ht="20.100000000000001" customHeight="1" x14ac:dyDescent="0.2">
      <c r="D518" s="38" t="s">
        <v>105</v>
      </c>
      <c r="F518" s="39">
        <v>52</v>
      </c>
      <c r="G518" s="40"/>
      <c r="H518" s="40"/>
      <c r="I518" s="40"/>
      <c r="J518" s="39">
        <v>110</v>
      </c>
      <c r="K518" s="39">
        <v>2</v>
      </c>
      <c r="L518" s="39">
        <v>5</v>
      </c>
      <c r="M518" s="40"/>
      <c r="N518" s="39">
        <v>117</v>
      </c>
      <c r="O518" s="40"/>
      <c r="P518" s="40"/>
      <c r="Q518" s="40"/>
      <c r="R518" s="39">
        <v>62</v>
      </c>
      <c r="S518" s="39">
        <v>3</v>
      </c>
      <c r="T518" s="39">
        <v>2</v>
      </c>
      <c r="U518" s="39">
        <v>1</v>
      </c>
      <c r="V518" s="39">
        <v>1</v>
      </c>
      <c r="W518" s="39">
        <v>0</v>
      </c>
      <c r="X518" s="39">
        <v>0</v>
      </c>
      <c r="Y518" s="39">
        <v>22</v>
      </c>
      <c r="Z518" s="39">
        <v>0</v>
      </c>
      <c r="AA518" s="40"/>
      <c r="AB518" s="39">
        <v>91</v>
      </c>
      <c r="AC518" s="40"/>
      <c r="AD518" s="40"/>
      <c r="AE518" s="40"/>
      <c r="AF518" s="39">
        <v>23</v>
      </c>
      <c r="AG518" s="39">
        <v>16</v>
      </c>
      <c r="AH518" s="40"/>
      <c r="AI518" s="39">
        <v>18</v>
      </c>
      <c r="AJ518" s="39">
        <v>5</v>
      </c>
      <c r="AK518" s="40"/>
      <c r="AL518" s="40"/>
      <c r="AM518" s="40"/>
      <c r="AN518" s="39">
        <v>62</v>
      </c>
      <c r="AO518" s="40"/>
      <c r="AP518" s="40"/>
      <c r="AQ518" s="40"/>
      <c r="AR518" s="39">
        <v>0</v>
      </c>
      <c r="AS518" s="40"/>
      <c r="AT518" s="39">
        <v>0</v>
      </c>
    </row>
    <row r="519" spans="1:46" ht="20.100000000000001" customHeight="1" x14ac:dyDescent="0.2">
      <c r="D519" s="2" t="s">
        <v>106</v>
      </c>
      <c r="F519" s="37">
        <v>42</v>
      </c>
      <c r="G519" s="37"/>
      <c r="H519" s="37"/>
      <c r="I519" s="37"/>
      <c r="J519" s="37">
        <v>122</v>
      </c>
      <c r="K519" s="37">
        <v>0</v>
      </c>
      <c r="L519" s="37">
        <v>19</v>
      </c>
      <c r="M519" s="37"/>
      <c r="N519" s="37">
        <v>141</v>
      </c>
      <c r="O519" s="37"/>
      <c r="P519" s="37"/>
      <c r="Q519" s="37"/>
      <c r="R519" s="37">
        <v>74</v>
      </c>
      <c r="S519" s="37">
        <v>14</v>
      </c>
      <c r="T519" s="37">
        <v>4</v>
      </c>
      <c r="U519" s="37">
        <v>0</v>
      </c>
      <c r="V519" s="37">
        <v>0</v>
      </c>
      <c r="W519" s="37">
        <v>0</v>
      </c>
      <c r="X519" s="37">
        <v>0</v>
      </c>
      <c r="Y519" s="37">
        <v>35</v>
      </c>
      <c r="Z519" s="37">
        <v>0</v>
      </c>
      <c r="AA519" s="37"/>
      <c r="AB519" s="37">
        <v>127</v>
      </c>
      <c r="AC519" s="37"/>
      <c r="AD519" s="37"/>
      <c r="AE519" s="37"/>
      <c r="AF519" s="37">
        <v>8</v>
      </c>
      <c r="AG519" s="37">
        <v>22</v>
      </c>
      <c r="AH519" s="37"/>
      <c r="AI519" s="37">
        <v>10</v>
      </c>
      <c r="AJ519" s="37">
        <v>6</v>
      </c>
      <c r="AK519" s="37"/>
      <c r="AL519" s="37"/>
      <c r="AM519" s="37"/>
      <c r="AN519" s="37">
        <v>42</v>
      </c>
      <c r="AO519" s="37"/>
      <c r="AP519" s="37"/>
      <c r="AQ519" s="37"/>
      <c r="AR519" s="37">
        <v>0</v>
      </c>
      <c r="AS519" s="37"/>
      <c r="AT519" s="37">
        <v>0</v>
      </c>
    </row>
    <row r="520" spans="1:46" ht="20.100000000000001" customHeight="1" x14ac:dyDescent="0.2">
      <c r="D520" s="38" t="s">
        <v>118</v>
      </c>
      <c r="F520" s="39">
        <v>75</v>
      </c>
      <c r="G520" s="40"/>
      <c r="H520" s="40"/>
      <c r="I520" s="40"/>
      <c r="J520" s="39">
        <v>118</v>
      </c>
      <c r="K520" s="39">
        <v>2</v>
      </c>
      <c r="L520" s="39">
        <v>0</v>
      </c>
      <c r="M520" s="40"/>
      <c r="N520" s="39">
        <v>120</v>
      </c>
      <c r="O520" s="40"/>
      <c r="P520" s="40"/>
      <c r="Q520" s="40"/>
      <c r="R520" s="39">
        <v>53</v>
      </c>
      <c r="S520" s="39">
        <v>4</v>
      </c>
      <c r="T520" s="39">
        <v>1</v>
      </c>
      <c r="U520" s="39">
        <v>0</v>
      </c>
      <c r="V520" s="39">
        <v>3</v>
      </c>
      <c r="W520" s="39">
        <v>0</v>
      </c>
      <c r="X520" s="39">
        <v>0</v>
      </c>
      <c r="Y520" s="39">
        <v>22</v>
      </c>
      <c r="Z520" s="39">
        <v>5</v>
      </c>
      <c r="AA520" s="40"/>
      <c r="AB520" s="39">
        <v>88</v>
      </c>
      <c r="AC520" s="40"/>
      <c r="AD520" s="40"/>
      <c r="AE520" s="40"/>
      <c r="AF520" s="39">
        <v>22</v>
      </c>
      <c r="AG520" s="39">
        <v>15</v>
      </c>
      <c r="AH520" s="40"/>
      <c r="AI520" s="39">
        <v>17</v>
      </c>
      <c r="AJ520" s="39">
        <v>5</v>
      </c>
      <c r="AK520" s="40"/>
      <c r="AL520" s="40"/>
      <c r="AM520" s="40"/>
      <c r="AN520" s="39">
        <v>92</v>
      </c>
      <c r="AO520" s="40"/>
      <c r="AP520" s="40"/>
      <c r="AQ520" s="40"/>
      <c r="AR520" s="39">
        <v>0</v>
      </c>
      <c r="AS520" s="40"/>
      <c r="AT520" s="39">
        <v>0</v>
      </c>
    </row>
    <row r="521" spans="1:46"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spans="1:46" s="1" customFormat="1" ht="20.100000000000001" customHeight="1" x14ac:dyDescent="0.2">
      <c r="A522" s="3"/>
      <c r="B522" s="6"/>
      <c r="C522" s="42" t="s">
        <v>180</v>
      </c>
      <c r="D522" s="42"/>
      <c r="E522" s="5"/>
      <c r="F522" s="44">
        <v>679</v>
      </c>
      <c r="G522" s="45"/>
      <c r="H522" s="45"/>
      <c r="I522" s="45"/>
      <c r="J522" s="44">
        <v>1181</v>
      </c>
      <c r="K522" s="44">
        <v>14</v>
      </c>
      <c r="L522" s="44">
        <v>112</v>
      </c>
      <c r="M522" s="45"/>
      <c r="N522" s="44">
        <v>1307</v>
      </c>
      <c r="O522" s="45"/>
      <c r="P522" s="45"/>
      <c r="Q522" s="45"/>
      <c r="R522" s="44">
        <v>694</v>
      </c>
      <c r="S522" s="44">
        <v>52</v>
      </c>
      <c r="T522" s="44">
        <v>28</v>
      </c>
      <c r="U522" s="44">
        <v>4</v>
      </c>
      <c r="V522" s="44">
        <v>24</v>
      </c>
      <c r="W522" s="44">
        <v>1</v>
      </c>
      <c r="X522" s="44">
        <v>1</v>
      </c>
      <c r="Y522" s="44">
        <v>147</v>
      </c>
      <c r="Z522" s="44">
        <v>13</v>
      </c>
      <c r="AA522" s="45"/>
      <c r="AB522" s="44">
        <v>964</v>
      </c>
      <c r="AC522" s="45"/>
      <c r="AD522" s="45"/>
      <c r="AE522" s="45"/>
      <c r="AF522" s="44">
        <v>190</v>
      </c>
      <c r="AG522" s="44">
        <v>225</v>
      </c>
      <c r="AH522" s="45"/>
      <c r="AI522" s="44">
        <v>174</v>
      </c>
      <c r="AJ522" s="44">
        <v>77</v>
      </c>
      <c r="AK522" s="45"/>
      <c r="AL522" s="45"/>
      <c r="AM522" s="45"/>
      <c r="AN522" s="44">
        <v>858</v>
      </c>
      <c r="AO522" s="45"/>
      <c r="AP522" s="45"/>
      <c r="AQ522" s="45"/>
      <c r="AR522" s="44">
        <v>0</v>
      </c>
      <c r="AS522" s="45"/>
      <c r="AT522" s="44">
        <v>0</v>
      </c>
    </row>
    <row r="523" spans="1:46"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row>
    <row r="524" spans="1:46" s="1" customFormat="1" ht="20.100000000000001" customHeight="1" x14ac:dyDescent="0.25">
      <c r="A524" s="3"/>
      <c r="B524" s="49" t="s">
        <v>301</v>
      </c>
      <c r="C524" s="50"/>
      <c r="D524" s="50"/>
      <c r="E524" s="5"/>
      <c r="F524" s="51">
        <v>679</v>
      </c>
      <c r="G524" s="52"/>
      <c r="H524" s="52"/>
      <c r="I524" s="52"/>
      <c r="J524" s="51">
        <v>1181</v>
      </c>
      <c r="K524" s="51">
        <v>14</v>
      </c>
      <c r="L524" s="51">
        <v>112</v>
      </c>
      <c r="M524" s="52"/>
      <c r="N524" s="51">
        <v>1307</v>
      </c>
      <c r="O524" s="52"/>
      <c r="P524" s="52"/>
      <c r="Q524" s="52"/>
      <c r="R524" s="51">
        <v>694</v>
      </c>
      <c r="S524" s="51">
        <v>52</v>
      </c>
      <c r="T524" s="51">
        <v>28</v>
      </c>
      <c r="U524" s="51">
        <v>4</v>
      </c>
      <c r="V524" s="51">
        <v>24</v>
      </c>
      <c r="W524" s="51">
        <v>1</v>
      </c>
      <c r="X524" s="51">
        <v>1</v>
      </c>
      <c r="Y524" s="51">
        <v>147</v>
      </c>
      <c r="Z524" s="51">
        <v>13</v>
      </c>
      <c r="AA524" s="52"/>
      <c r="AB524" s="51">
        <v>964</v>
      </c>
      <c r="AC524" s="52"/>
      <c r="AD524" s="52"/>
      <c r="AE524" s="52"/>
      <c r="AF524" s="51">
        <v>190</v>
      </c>
      <c r="AG524" s="51">
        <v>225</v>
      </c>
      <c r="AH524" s="52"/>
      <c r="AI524" s="51">
        <v>174</v>
      </c>
      <c r="AJ524" s="51">
        <v>77</v>
      </c>
      <c r="AK524" s="52"/>
      <c r="AL524" s="52"/>
      <c r="AM524" s="52"/>
      <c r="AN524" s="51">
        <v>858</v>
      </c>
      <c r="AO524" s="52"/>
      <c r="AP524" s="52"/>
      <c r="AQ524" s="52"/>
      <c r="AR524" s="51">
        <v>0</v>
      </c>
      <c r="AS524" s="52"/>
      <c r="AT524" s="51">
        <v>0</v>
      </c>
    </row>
    <row r="525" spans="1:46"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spans="1:46"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spans="1:46"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spans="1:46" ht="20.100000000000001" customHeight="1" x14ac:dyDescent="0.2">
      <c r="D528" s="2" t="s">
        <v>98</v>
      </c>
      <c r="F528" s="37">
        <v>77</v>
      </c>
      <c r="G528" s="37"/>
      <c r="H528" s="37"/>
      <c r="I528" s="37"/>
      <c r="J528" s="37">
        <v>58</v>
      </c>
      <c r="K528" s="37">
        <v>1</v>
      </c>
      <c r="L528" s="37">
        <v>8</v>
      </c>
      <c r="M528" s="37"/>
      <c r="N528" s="37">
        <v>67</v>
      </c>
      <c r="O528" s="37"/>
      <c r="P528" s="37"/>
      <c r="Q528" s="37"/>
      <c r="R528" s="37">
        <v>62</v>
      </c>
      <c r="S528" s="37">
        <v>7</v>
      </c>
      <c r="T528" s="37">
        <v>1</v>
      </c>
      <c r="U528" s="37">
        <v>1</v>
      </c>
      <c r="V528" s="37">
        <v>0</v>
      </c>
      <c r="W528" s="37">
        <v>0</v>
      </c>
      <c r="X528" s="37">
        <v>2</v>
      </c>
      <c r="Y528" s="37">
        <v>2</v>
      </c>
      <c r="Z528" s="37">
        <v>7</v>
      </c>
      <c r="AA528" s="37"/>
      <c r="AB528" s="37">
        <v>82</v>
      </c>
      <c r="AC528" s="37"/>
      <c r="AD528" s="37"/>
      <c r="AE528" s="37"/>
      <c r="AF528" s="37">
        <v>6</v>
      </c>
      <c r="AG528" s="37">
        <v>14</v>
      </c>
      <c r="AH528" s="37"/>
      <c r="AI528" s="37">
        <v>5</v>
      </c>
      <c r="AJ528" s="37">
        <v>10</v>
      </c>
      <c r="AK528" s="37"/>
      <c r="AL528" s="37"/>
      <c r="AM528" s="37"/>
      <c r="AN528" s="37">
        <v>57</v>
      </c>
      <c r="AO528" s="37"/>
      <c r="AP528" s="37"/>
      <c r="AQ528" s="37"/>
      <c r="AR528" s="37">
        <v>0</v>
      </c>
      <c r="AS528" s="37"/>
      <c r="AT528" s="37">
        <v>0</v>
      </c>
    </row>
    <row r="529" spans="1:46" ht="20.100000000000001" customHeight="1" x14ac:dyDescent="0.2">
      <c r="D529" s="38" t="s">
        <v>99</v>
      </c>
      <c r="F529" s="39">
        <v>94</v>
      </c>
      <c r="G529" s="40"/>
      <c r="H529" s="40"/>
      <c r="I529" s="40"/>
      <c r="J529" s="39">
        <v>66</v>
      </c>
      <c r="K529" s="39">
        <v>1</v>
      </c>
      <c r="L529" s="39">
        <v>5</v>
      </c>
      <c r="M529" s="40"/>
      <c r="N529" s="39">
        <v>72</v>
      </c>
      <c r="O529" s="40"/>
      <c r="P529" s="40"/>
      <c r="Q529" s="40"/>
      <c r="R529" s="39">
        <v>57</v>
      </c>
      <c r="S529" s="39">
        <v>7</v>
      </c>
      <c r="T529" s="39">
        <v>0</v>
      </c>
      <c r="U529" s="39">
        <v>0</v>
      </c>
      <c r="V529" s="39">
        <v>1</v>
      </c>
      <c r="W529" s="39">
        <v>0</v>
      </c>
      <c r="X529" s="39">
        <v>0</v>
      </c>
      <c r="Y529" s="39">
        <v>4</v>
      </c>
      <c r="Z529" s="39">
        <v>5</v>
      </c>
      <c r="AA529" s="40"/>
      <c r="AB529" s="39">
        <v>74</v>
      </c>
      <c r="AC529" s="40"/>
      <c r="AD529" s="40"/>
      <c r="AE529" s="40"/>
      <c r="AF529" s="39">
        <v>5</v>
      </c>
      <c r="AG529" s="39">
        <v>12</v>
      </c>
      <c r="AH529" s="40"/>
      <c r="AI529" s="39">
        <v>3</v>
      </c>
      <c r="AJ529" s="39">
        <v>5</v>
      </c>
      <c r="AK529" s="40"/>
      <c r="AL529" s="40"/>
      <c r="AM529" s="40"/>
      <c r="AN529" s="39">
        <v>83</v>
      </c>
      <c r="AO529" s="40"/>
      <c r="AP529" s="40"/>
      <c r="AQ529" s="40"/>
      <c r="AR529" s="39">
        <v>0</v>
      </c>
      <c r="AS529" s="40"/>
      <c r="AT529" s="39">
        <v>0</v>
      </c>
    </row>
    <row r="530" spans="1:46" ht="20.100000000000001" customHeight="1" x14ac:dyDescent="0.2">
      <c r="D530" s="2" t="s">
        <v>113</v>
      </c>
      <c r="F530" s="37">
        <v>42</v>
      </c>
      <c r="G530" s="37"/>
      <c r="H530" s="37"/>
      <c r="I530" s="37"/>
      <c r="J530" s="37">
        <v>50</v>
      </c>
      <c r="K530" s="37">
        <v>7</v>
      </c>
      <c r="L530" s="37">
        <v>16</v>
      </c>
      <c r="M530" s="37"/>
      <c r="N530" s="37">
        <v>73</v>
      </c>
      <c r="O530" s="37"/>
      <c r="P530" s="37"/>
      <c r="Q530" s="37"/>
      <c r="R530" s="37">
        <v>39</v>
      </c>
      <c r="S530" s="37">
        <v>5</v>
      </c>
      <c r="T530" s="37">
        <v>0</v>
      </c>
      <c r="U530" s="37">
        <v>0</v>
      </c>
      <c r="V530" s="37">
        <v>0</v>
      </c>
      <c r="W530" s="37">
        <v>0</v>
      </c>
      <c r="X530" s="37">
        <v>0</v>
      </c>
      <c r="Y530" s="37">
        <v>2</v>
      </c>
      <c r="Z530" s="37">
        <v>3</v>
      </c>
      <c r="AA530" s="37"/>
      <c r="AB530" s="37">
        <v>49</v>
      </c>
      <c r="AC530" s="37"/>
      <c r="AD530" s="37"/>
      <c r="AE530" s="37"/>
      <c r="AF530" s="37">
        <v>14</v>
      </c>
      <c r="AG530" s="37">
        <v>6</v>
      </c>
      <c r="AH530" s="37"/>
      <c r="AI530" s="37">
        <v>6</v>
      </c>
      <c r="AJ530" s="37">
        <v>3</v>
      </c>
      <c r="AK530" s="37"/>
      <c r="AL530" s="37"/>
      <c r="AM530" s="37"/>
      <c r="AN530" s="37">
        <v>55</v>
      </c>
      <c r="AO530" s="37"/>
      <c r="AP530" s="37"/>
      <c r="AQ530" s="37"/>
      <c r="AR530" s="37">
        <v>0</v>
      </c>
      <c r="AS530" s="37"/>
      <c r="AT530" s="37">
        <v>0</v>
      </c>
    </row>
    <row r="531" spans="1:46" ht="20.100000000000001" customHeight="1" x14ac:dyDescent="0.2">
      <c r="D531" s="38" t="s">
        <v>101</v>
      </c>
      <c r="F531" s="39">
        <v>69</v>
      </c>
      <c r="G531" s="40"/>
      <c r="H531" s="40"/>
      <c r="I531" s="40"/>
      <c r="J531" s="39">
        <v>56</v>
      </c>
      <c r="K531" s="39">
        <v>6</v>
      </c>
      <c r="L531" s="39">
        <v>6</v>
      </c>
      <c r="M531" s="40"/>
      <c r="N531" s="39">
        <v>68</v>
      </c>
      <c r="O531" s="40"/>
      <c r="P531" s="40"/>
      <c r="Q531" s="40"/>
      <c r="R531" s="39">
        <v>56</v>
      </c>
      <c r="S531" s="39">
        <v>5</v>
      </c>
      <c r="T531" s="39">
        <v>1</v>
      </c>
      <c r="U531" s="39">
        <v>1</v>
      </c>
      <c r="V531" s="39">
        <v>1</v>
      </c>
      <c r="W531" s="39">
        <v>0</v>
      </c>
      <c r="X531" s="39">
        <v>0</v>
      </c>
      <c r="Y531" s="39">
        <v>2</v>
      </c>
      <c r="Z531" s="39">
        <v>2</v>
      </c>
      <c r="AA531" s="40"/>
      <c r="AB531" s="39">
        <v>68</v>
      </c>
      <c r="AC531" s="40"/>
      <c r="AD531" s="40"/>
      <c r="AE531" s="40"/>
      <c r="AF531" s="39">
        <v>10</v>
      </c>
      <c r="AG531" s="39">
        <v>17</v>
      </c>
      <c r="AH531" s="40"/>
      <c r="AI531" s="39">
        <v>12</v>
      </c>
      <c r="AJ531" s="39">
        <v>12</v>
      </c>
      <c r="AK531" s="40"/>
      <c r="AL531" s="40"/>
      <c r="AM531" s="40"/>
      <c r="AN531" s="39">
        <v>66</v>
      </c>
      <c r="AO531" s="40"/>
      <c r="AP531" s="40"/>
      <c r="AQ531" s="40"/>
      <c r="AR531" s="39">
        <v>0</v>
      </c>
      <c r="AS531" s="40"/>
      <c r="AT531" s="39">
        <v>0</v>
      </c>
    </row>
    <row r="532" spans="1:46" ht="20.100000000000001" customHeight="1" x14ac:dyDescent="0.2">
      <c r="D532" s="2" t="s">
        <v>372</v>
      </c>
      <c r="F532" s="37">
        <v>52</v>
      </c>
      <c r="G532" s="37"/>
      <c r="H532" s="37"/>
      <c r="I532" s="37"/>
      <c r="J532" s="37">
        <v>75</v>
      </c>
      <c r="K532" s="37">
        <v>1</v>
      </c>
      <c r="L532" s="37">
        <v>1</v>
      </c>
      <c r="M532" s="37"/>
      <c r="N532" s="37">
        <v>77</v>
      </c>
      <c r="O532" s="37"/>
      <c r="P532" s="37"/>
      <c r="Q532" s="37"/>
      <c r="R532" s="37">
        <v>53</v>
      </c>
      <c r="S532" s="37">
        <v>6</v>
      </c>
      <c r="T532" s="37">
        <v>1</v>
      </c>
      <c r="U532" s="37">
        <v>0</v>
      </c>
      <c r="V532" s="37">
        <v>4</v>
      </c>
      <c r="W532" s="37">
        <v>0</v>
      </c>
      <c r="X532" s="37">
        <v>0</v>
      </c>
      <c r="Y532" s="37">
        <v>6</v>
      </c>
      <c r="Z532" s="37">
        <v>7</v>
      </c>
      <c r="AA532" s="37"/>
      <c r="AB532" s="37">
        <v>77</v>
      </c>
      <c r="AC532" s="37"/>
      <c r="AD532" s="37"/>
      <c r="AE532" s="37"/>
      <c r="AF532" s="37">
        <v>3</v>
      </c>
      <c r="AG532" s="37">
        <v>4</v>
      </c>
      <c r="AH532" s="37"/>
      <c r="AI532" s="37">
        <v>3</v>
      </c>
      <c r="AJ532" s="37">
        <v>4</v>
      </c>
      <c r="AK532" s="37"/>
      <c r="AL532" s="37"/>
      <c r="AM532" s="37"/>
      <c r="AN532" s="37">
        <v>52</v>
      </c>
      <c r="AO532" s="37"/>
      <c r="AP532" s="37"/>
      <c r="AQ532" s="37"/>
      <c r="AR532" s="37">
        <v>0</v>
      </c>
      <c r="AS532" s="37"/>
      <c r="AT532" s="37">
        <v>0</v>
      </c>
    </row>
    <row r="533" spans="1:46" ht="20.100000000000001" customHeight="1" x14ac:dyDescent="0.2">
      <c r="D533" s="38" t="s">
        <v>116</v>
      </c>
      <c r="F533" s="39">
        <v>34</v>
      </c>
      <c r="G533" s="40"/>
      <c r="H533" s="40"/>
      <c r="I533" s="40"/>
      <c r="J533" s="39">
        <v>59</v>
      </c>
      <c r="K533" s="39">
        <v>3</v>
      </c>
      <c r="L533" s="39">
        <v>5</v>
      </c>
      <c r="M533" s="40"/>
      <c r="N533" s="39">
        <v>67</v>
      </c>
      <c r="O533" s="40"/>
      <c r="P533" s="40"/>
      <c r="Q533" s="40"/>
      <c r="R533" s="39">
        <v>38</v>
      </c>
      <c r="S533" s="39">
        <v>14</v>
      </c>
      <c r="T533" s="39">
        <v>1</v>
      </c>
      <c r="U533" s="39">
        <v>0</v>
      </c>
      <c r="V533" s="39">
        <v>1</v>
      </c>
      <c r="W533" s="39">
        <v>1</v>
      </c>
      <c r="X533" s="39">
        <v>0</v>
      </c>
      <c r="Y533" s="39">
        <v>9</v>
      </c>
      <c r="Z533" s="39">
        <v>0</v>
      </c>
      <c r="AA533" s="40"/>
      <c r="AB533" s="39">
        <v>64</v>
      </c>
      <c r="AC533" s="40"/>
      <c r="AD533" s="40"/>
      <c r="AE533" s="40"/>
      <c r="AF533" s="39">
        <v>9</v>
      </c>
      <c r="AG533" s="39">
        <v>4</v>
      </c>
      <c r="AH533" s="40"/>
      <c r="AI533" s="39">
        <v>8</v>
      </c>
      <c r="AJ533" s="39">
        <v>2</v>
      </c>
      <c r="AK533" s="40"/>
      <c r="AL533" s="40"/>
      <c r="AM533" s="40"/>
      <c r="AN533" s="39">
        <v>34</v>
      </c>
      <c r="AO533" s="40"/>
      <c r="AP533" s="40"/>
      <c r="AQ533" s="40"/>
      <c r="AR533" s="39">
        <v>0</v>
      </c>
      <c r="AS533" s="40"/>
      <c r="AT533" s="39">
        <v>0</v>
      </c>
    </row>
    <row r="534" spans="1:46" ht="20.100000000000001" customHeight="1" x14ac:dyDescent="0.2">
      <c r="D534" s="2" t="s">
        <v>117</v>
      </c>
      <c r="F534" s="37">
        <v>52</v>
      </c>
      <c r="G534" s="37"/>
      <c r="H534" s="37"/>
      <c r="I534" s="37"/>
      <c r="J534" s="37">
        <v>56</v>
      </c>
      <c r="K534" s="37">
        <v>3</v>
      </c>
      <c r="L534" s="37">
        <v>2</v>
      </c>
      <c r="M534" s="37"/>
      <c r="N534" s="37">
        <v>61</v>
      </c>
      <c r="O534" s="37"/>
      <c r="P534" s="37"/>
      <c r="Q534" s="37"/>
      <c r="R534" s="37">
        <v>49</v>
      </c>
      <c r="S534" s="37">
        <v>6</v>
      </c>
      <c r="T534" s="37">
        <v>0</v>
      </c>
      <c r="U534" s="37">
        <v>1</v>
      </c>
      <c r="V534" s="37">
        <v>5</v>
      </c>
      <c r="W534" s="37">
        <v>0</v>
      </c>
      <c r="X534" s="37">
        <v>0</v>
      </c>
      <c r="Y534" s="37">
        <v>5</v>
      </c>
      <c r="Z534" s="37">
        <v>4</v>
      </c>
      <c r="AA534" s="37"/>
      <c r="AB534" s="37">
        <v>70</v>
      </c>
      <c r="AC534" s="37"/>
      <c r="AD534" s="37"/>
      <c r="AE534" s="37"/>
      <c r="AF534" s="37">
        <v>5</v>
      </c>
      <c r="AG534" s="37">
        <v>3</v>
      </c>
      <c r="AH534" s="37"/>
      <c r="AI534" s="37">
        <v>3</v>
      </c>
      <c r="AJ534" s="37">
        <v>3</v>
      </c>
      <c r="AK534" s="37"/>
      <c r="AL534" s="37"/>
      <c r="AM534" s="37"/>
      <c r="AN534" s="37">
        <v>41</v>
      </c>
      <c r="AO534" s="37"/>
      <c r="AP534" s="37"/>
      <c r="AQ534" s="37"/>
      <c r="AR534" s="37">
        <v>0</v>
      </c>
      <c r="AS534" s="37"/>
      <c r="AT534" s="37">
        <v>0</v>
      </c>
    </row>
    <row r="535" spans="1:46" ht="20.100000000000001" customHeight="1" x14ac:dyDescent="0.2">
      <c r="D535" s="38" t="s">
        <v>105</v>
      </c>
      <c r="F535" s="39">
        <v>6</v>
      </c>
      <c r="G535" s="40"/>
      <c r="H535" s="40"/>
      <c r="I535" s="40"/>
      <c r="J535" s="39">
        <v>55</v>
      </c>
      <c r="K535" s="39">
        <v>0</v>
      </c>
      <c r="L535" s="39">
        <v>0</v>
      </c>
      <c r="M535" s="40"/>
      <c r="N535" s="39">
        <v>55</v>
      </c>
      <c r="O535" s="40"/>
      <c r="P535" s="40"/>
      <c r="Q535" s="40"/>
      <c r="R535" s="39">
        <v>22</v>
      </c>
      <c r="S535" s="39">
        <v>1</v>
      </c>
      <c r="T535" s="39">
        <v>0</v>
      </c>
      <c r="U535" s="39">
        <v>0</v>
      </c>
      <c r="V535" s="39">
        <v>3</v>
      </c>
      <c r="W535" s="39">
        <v>0</v>
      </c>
      <c r="X535" s="39">
        <v>0</v>
      </c>
      <c r="Y535" s="39">
        <v>1</v>
      </c>
      <c r="Z535" s="39">
        <v>0</v>
      </c>
      <c r="AA535" s="40"/>
      <c r="AB535" s="39">
        <v>27</v>
      </c>
      <c r="AC535" s="40"/>
      <c r="AD535" s="40"/>
      <c r="AE535" s="40"/>
      <c r="AF535" s="39">
        <v>7</v>
      </c>
      <c r="AG535" s="39">
        <v>3</v>
      </c>
      <c r="AH535" s="40"/>
      <c r="AI535" s="39">
        <v>3</v>
      </c>
      <c r="AJ535" s="39">
        <v>2</v>
      </c>
      <c r="AK535" s="40"/>
      <c r="AL535" s="40"/>
      <c r="AM535" s="40"/>
      <c r="AN535" s="39">
        <v>29</v>
      </c>
      <c r="AO535" s="40"/>
      <c r="AP535" s="40"/>
      <c r="AQ535" s="40"/>
      <c r="AR535" s="39">
        <v>0</v>
      </c>
      <c r="AS535" s="40"/>
      <c r="AT535" s="39">
        <v>0</v>
      </c>
    </row>
    <row r="536" spans="1:46"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spans="1:46" s="1" customFormat="1" ht="20.100000000000001" customHeight="1" x14ac:dyDescent="0.2">
      <c r="A537" s="3"/>
      <c r="B537" s="6"/>
      <c r="C537" s="42" t="s">
        <v>180</v>
      </c>
      <c r="D537" s="42"/>
      <c r="E537" s="5"/>
      <c r="F537" s="44">
        <v>426</v>
      </c>
      <c r="G537" s="45"/>
      <c r="H537" s="45"/>
      <c r="I537" s="45"/>
      <c r="J537" s="44">
        <v>475</v>
      </c>
      <c r="K537" s="44">
        <v>22</v>
      </c>
      <c r="L537" s="44">
        <v>43</v>
      </c>
      <c r="M537" s="45"/>
      <c r="N537" s="44">
        <v>540</v>
      </c>
      <c r="O537" s="45"/>
      <c r="P537" s="45"/>
      <c r="Q537" s="45"/>
      <c r="R537" s="44">
        <v>376</v>
      </c>
      <c r="S537" s="44">
        <v>51</v>
      </c>
      <c r="T537" s="44">
        <v>4</v>
      </c>
      <c r="U537" s="44">
        <v>3</v>
      </c>
      <c r="V537" s="44">
        <v>15</v>
      </c>
      <c r="W537" s="44">
        <v>1</v>
      </c>
      <c r="X537" s="44">
        <v>2</v>
      </c>
      <c r="Y537" s="44">
        <v>31</v>
      </c>
      <c r="Z537" s="44">
        <v>28</v>
      </c>
      <c r="AA537" s="45"/>
      <c r="AB537" s="44">
        <v>511</v>
      </c>
      <c r="AC537" s="45"/>
      <c r="AD537" s="45"/>
      <c r="AE537" s="45"/>
      <c r="AF537" s="44">
        <v>59</v>
      </c>
      <c r="AG537" s="44">
        <v>63</v>
      </c>
      <c r="AH537" s="45"/>
      <c r="AI537" s="44">
        <v>43</v>
      </c>
      <c r="AJ537" s="44">
        <v>41</v>
      </c>
      <c r="AK537" s="45"/>
      <c r="AL537" s="45"/>
      <c r="AM537" s="45"/>
      <c r="AN537" s="44">
        <v>417</v>
      </c>
      <c r="AO537" s="45"/>
      <c r="AP537" s="45"/>
      <c r="AQ537" s="45"/>
      <c r="AR537" s="44">
        <v>0</v>
      </c>
      <c r="AS537" s="45"/>
      <c r="AT537" s="44">
        <v>0</v>
      </c>
    </row>
    <row r="538" spans="1:46"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row>
    <row r="539" spans="1:46" s="1" customFormat="1" ht="20.100000000000001" customHeight="1" x14ac:dyDescent="0.25">
      <c r="A539" s="3"/>
      <c r="B539" s="49" t="s">
        <v>303</v>
      </c>
      <c r="C539" s="50"/>
      <c r="D539" s="50"/>
      <c r="E539" s="5"/>
      <c r="F539" s="51">
        <v>426</v>
      </c>
      <c r="G539" s="52"/>
      <c r="H539" s="52"/>
      <c r="I539" s="52"/>
      <c r="J539" s="51">
        <v>475</v>
      </c>
      <c r="K539" s="51">
        <v>22</v>
      </c>
      <c r="L539" s="51">
        <v>43</v>
      </c>
      <c r="M539" s="52"/>
      <c r="N539" s="51">
        <v>540</v>
      </c>
      <c r="O539" s="52"/>
      <c r="P539" s="52"/>
      <c r="Q539" s="52"/>
      <c r="R539" s="51">
        <v>376</v>
      </c>
      <c r="S539" s="51">
        <v>51</v>
      </c>
      <c r="T539" s="51">
        <v>4</v>
      </c>
      <c r="U539" s="51">
        <v>3</v>
      </c>
      <c r="V539" s="51">
        <v>15</v>
      </c>
      <c r="W539" s="51">
        <v>1</v>
      </c>
      <c r="X539" s="51">
        <v>2</v>
      </c>
      <c r="Y539" s="51">
        <v>31</v>
      </c>
      <c r="Z539" s="51">
        <v>28</v>
      </c>
      <c r="AA539" s="52"/>
      <c r="AB539" s="51">
        <v>511</v>
      </c>
      <c r="AC539" s="52"/>
      <c r="AD539" s="52"/>
      <c r="AE539" s="52"/>
      <c r="AF539" s="51">
        <v>59</v>
      </c>
      <c r="AG539" s="51">
        <v>63</v>
      </c>
      <c r="AH539" s="52"/>
      <c r="AI539" s="51">
        <v>43</v>
      </c>
      <c r="AJ539" s="51">
        <v>41</v>
      </c>
      <c r="AK539" s="52"/>
      <c r="AL539" s="52"/>
      <c r="AM539" s="52"/>
      <c r="AN539" s="51">
        <v>417</v>
      </c>
      <c r="AO539" s="52"/>
      <c r="AP539" s="52"/>
      <c r="AQ539" s="52"/>
      <c r="AR539" s="51">
        <v>0</v>
      </c>
      <c r="AS539" s="52"/>
      <c r="AT539" s="51">
        <v>0</v>
      </c>
    </row>
    <row r="540" spans="1:46"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spans="1:46"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spans="1:46"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spans="1:46" ht="20.100000000000001" customHeight="1" x14ac:dyDescent="0.2">
      <c r="D543" s="2" t="s">
        <v>98</v>
      </c>
      <c r="F543" s="37">
        <v>69</v>
      </c>
      <c r="G543" s="37"/>
      <c r="H543" s="37"/>
      <c r="I543" s="37"/>
      <c r="J543" s="37">
        <v>90</v>
      </c>
      <c r="K543" s="37">
        <v>5</v>
      </c>
      <c r="L543" s="37">
        <v>6</v>
      </c>
      <c r="M543" s="37"/>
      <c r="N543" s="37">
        <v>101</v>
      </c>
      <c r="O543" s="37"/>
      <c r="P543" s="37"/>
      <c r="Q543" s="37"/>
      <c r="R543" s="37">
        <v>15</v>
      </c>
      <c r="S543" s="37">
        <v>3</v>
      </c>
      <c r="T543" s="37">
        <v>1</v>
      </c>
      <c r="U543" s="37">
        <v>0</v>
      </c>
      <c r="V543" s="37">
        <v>12</v>
      </c>
      <c r="W543" s="37">
        <v>0</v>
      </c>
      <c r="X543" s="37">
        <v>0</v>
      </c>
      <c r="Y543" s="37">
        <v>8</v>
      </c>
      <c r="Z543" s="37">
        <v>1</v>
      </c>
      <c r="AA543" s="37"/>
      <c r="AB543" s="37">
        <v>40</v>
      </c>
      <c r="AC543" s="37"/>
      <c r="AD543" s="37"/>
      <c r="AE543" s="37"/>
      <c r="AF543" s="37">
        <v>17</v>
      </c>
      <c r="AG543" s="37">
        <v>13</v>
      </c>
      <c r="AH543" s="37"/>
      <c r="AI543" s="37">
        <v>14</v>
      </c>
      <c r="AJ543" s="37">
        <v>4</v>
      </c>
      <c r="AK543" s="37"/>
      <c r="AL543" s="37"/>
      <c r="AM543" s="37"/>
      <c r="AN543" s="37">
        <v>118</v>
      </c>
      <c r="AO543" s="37"/>
      <c r="AP543" s="37"/>
      <c r="AQ543" s="37"/>
      <c r="AR543" s="37">
        <v>0</v>
      </c>
      <c r="AS543" s="37"/>
      <c r="AT543" s="37">
        <v>0</v>
      </c>
    </row>
    <row r="544" spans="1:46" ht="20.100000000000001" customHeight="1" x14ac:dyDescent="0.2">
      <c r="D544" s="38" t="s">
        <v>173</v>
      </c>
      <c r="F544" s="39">
        <v>62</v>
      </c>
      <c r="G544" s="40"/>
      <c r="H544" s="40"/>
      <c r="I544" s="40"/>
      <c r="J544" s="39">
        <v>89</v>
      </c>
      <c r="K544" s="39">
        <v>2</v>
      </c>
      <c r="L544" s="39">
        <v>8</v>
      </c>
      <c r="M544" s="40"/>
      <c r="N544" s="39">
        <v>99</v>
      </c>
      <c r="O544" s="40"/>
      <c r="P544" s="40"/>
      <c r="Q544" s="40"/>
      <c r="R544" s="39">
        <v>27</v>
      </c>
      <c r="S544" s="39">
        <v>1</v>
      </c>
      <c r="T544" s="39">
        <v>3</v>
      </c>
      <c r="U544" s="39">
        <v>0</v>
      </c>
      <c r="V544" s="39">
        <v>23</v>
      </c>
      <c r="W544" s="39">
        <v>0</v>
      </c>
      <c r="X544" s="39">
        <v>1</v>
      </c>
      <c r="Y544" s="39">
        <v>7</v>
      </c>
      <c r="Z544" s="39">
        <v>5</v>
      </c>
      <c r="AA544" s="40"/>
      <c r="AB544" s="39">
        <v>67</v>
      </c>
      <c r="AC544" s="40"/>
      <c r="AD544" s="40"/>
      <c r="AE544" s="40"/>
      <c r="AF544" s="39">
        <v>5</v>
      </c>
      <c r="AG544" s="39">
        <v>1</v>
      </c>
      <c r="AH544" s="40"/>
      <c r="AI544" s="39">
        <v>7</v>
      </c>
      <c r="AJ544" s="39">
        <v>1</v>
      </c>
      <c r="AK544" s="40"/>
      <c r="AL544" s="40"/>
      <c r="AM544" s="40"/>
      <c r="AN544" s="39">
        <v>96</v>
      </c>
      <c r="AO544" s="40"/>
      <c r="AP544" s="40"/>
      <c r="AQ544" s="40"/>
      <c r="AR544" s="39">
        <v>0</v>
      </c>
      <c r="AS544" s="40"/>
      <c r="AT544" s="39">
        <v>0</v>
      </c>
    </row>
    <row r="545" spans="1:46" ht="20.100000000000001" customHeight="1" x14ac:dyDescent="0.2">
      <c r="D545" s="2" t="s">
        <v>113</v>
      </c>
      <c r="F545" s="37">
        <v>79</v>
      </c>
      <c r="G545" s="37"/>
      <c r="H545" s="37"/>
      <c r="I545" s="37"/>
      <c r="J545" s="37">
        <v>101</v>
      </c>
      <c r="K545" s="37">
        <v>5</v>
      </c>
      <c r="L545" s="37">
        <v>5</v>
      </c>
      <c r="M545" s="37"/>
      <c r="N545" s="37">
        <v>111</v>
      </c>
      <c r="O545" s="37"/>
      <c r="P545" s="37"/>
      <c r="Q545" s="37"/>
      <c r="R545" s="37">
        <v>40</v>
      </c>
      <c r="S545" s="37">
        <v>7</v>
      </c>
      <c r="T545" s="37">
        <v>5</v>
      </c>
      <c r="U545" s="37">
        <v>0</v>
      </c>
      <c r="V545" s="37">
        <v>15</v>
      </c>
      <c r="W545" s="37">
        <v>0</v>
      </c>
      <c r="X545" s="37">
        <v>0</v>
      </c>
      <c r="Y545" s="37">
        <v>11</v>
      </c>
      <c r="Z545" s="37">
        <v>0</v>
      </c>
      <c r="AA545" s="37"/>
      <c r="AB545" s="37">
        <v>78</v>
      </c>
      <c r="AC545" s="37"/>
      <c r="AD545" s="37"/>
      <c r="AE545" s="37"/>
      <c r="AF545" s="37">
        <v>8</v>
      </c>
      <c r="AG545" s="37">
        <v>35</v>
      </c>
      <c r="AH545" s="37"/>
      <c r="AI545" s="37">
        <v>3</v>
      </c>
      <c r="AJ545" s="37">
        <v>10</v>
      </c>
      <c r="AK545" s="37"/>
      <c r="AL545" s="37"/>
      <c r="AM545" s="37"/>
      <c r="AN545" s="37">
        <v>82</v>
      </c>
      <c r="AO545" s="37"/>
      <c r="AP545" s="37"/>
      <c r="AQ545" s="37"/>
      <c r="AR545" s="37">
        <v>0</v>
      </c>
      <c r="AS545" s="37"/>
      <c r="AT545" s="37">
        <v>0</v>
      </c>
    </row>
    <row r="546" spans="1:46" ht="20.100000000000001" customHeight="1" x14ac:dyDescent="0.2">
      <c r="D546" s="38" t="s">
        <v>101</v>
      </c>
      <c r="F546" s="39">
        <v>69</v>
      </c>
      <c r="G546" s="40"/>
      <c r="H546" s="40"/>
      <c r="I546" s="40"/>
      <c r="J546" s="39">
        <v>103</v>
      </c>
      <c r="K546" s="39">
        <v>1</v>
      </c>
      <c r="L546" s="39">
        <v>7</v>
      </c>
      <c r="M546" s="40"/>
      <c r="N546" s="39">
        <v>111</v>
      </c>
      <c r="O546" s="40"/>
      <c r="P546" s="40"/>
      <c r="Q546" s="40"/>
      <c r="R546" s="39">
        <v>29</v>
      </c>
      <c r="S546" s="39">
        <v>5</v>
      </c>
      <c r="T546" s="39">
        <v>0</v>
      </c>
      <c r="U546" s="39">
        <v>0</v>
      </c>
      <c r="V546" s="39">
        <v>6</v>
      </c>
      <c r="W546" s="39">
        <v>0</v>
      </c>
      <c r="X546" s="39">
        <v>0</v>
      </c>
      <c r="Y546" s="39">
        <v>8</v>
      </c>
      <c r="Z546" s="39">
        <v>4</v>
      </c>
      <c r="AA546" s="40"/>
      <c r="AB546" s="39">
        <v>52</v>
      </c>
      <c r="AC546" s="40"/>
      <c r="AD546" s="40"/>
      <c r="AE546" s="40"/>
      <c r="AF546" s="39">
        <v>9</v>
      </c>
      <c r="AG546" s="39">
        <v>42</v>
      </c>
      <c r="AH546" s="40"/>
      <c r="AI546" s="39">
        <v>3</v>
      </c>
      <c r="AJ546" s="39">
        <v>16</v>
      </c>
      <c r="AK546" s="40"/>
      <c r="AL546" s="40"/>
      <c r="AM546" s="40"/>
      <c r="AN546" s="39">
        <v>96</v>
      </c>
      <c r="AO546" s="40"/>
      <c r="AP546" s="40"/>
      <c r="AQ546" s="40"/>
      <c r="AR546" s="39">
        <v>0</v>
      </c>
      <c r="AS546" s="40"/>
      <c r="AT546" s="39">
        <v>0</v>
      </c>
    </row>
    <row r="547" spans="1:46" ht="20.100000000000001" customHeight="1" x14ac:dyDescent="0.2">
      <c r="D547" s="2" t="s">
        <v>117</v>
      </c>
      <c r="F547" s="37">
        <v>162</v>
      </c>
      <c r="G547" s="37"/>
      <c r="H547" s="37"/>
      <c r="I547" s="37"/>
      <c r="J547" s="37">
        <v>185</v>
      </c>
      <c r="K547" s="37">
        <v>8</v>
      </c>
      <c r="L547" s="37">
        <v>4</v>
      </c>
      <c r="M547" s="37"/>
      <c r="N547" s="37">
        <v>197</v>
      </c>
      <c r="O547" s="37"/>
      <c r="P547" s="37"/>
      <c r="Q547" s="37"/>
      <c r="R547" s="37">
        <v>54</v>
      </c>
      <c r="S547" s="37">
        <v>5</v>
      </c>
      <c r="T547" s="37">
        <v>1</v>
      </c>
      <c r="U547" s="37">
        <v>0</v>
      </c>
      <c r="V547" s="37">
        <v>24</v>
      </c>
      <c r="W547" s="37">
        <v>0</v>
      </c>
      <c r="X547" s="37">
        <v>0</v>
      </c>
      <c r="Y547" s="37">
        <v>11</v>
      </c>
      <c r="Z547" s="37">
        <v>3</v>
      </c>
      <c r="AA547" s="37"/>
      <c r="AB547" s="37">
        <v>98</v>
      </c>
      <c r="AC547" s="37"/>
      <c r="AD547" s="37"/>
      <c r="AE547" s="37"/>
      <c r="AF547" s="37">
        <v>20</v>
      </c>
      <c r="AG547" s="37">
        <v>32</v>
      </c>
      <c r="AH547" s="37"/>
      <c r="AI547" s="37">
        <v>10</v>
      </c>
      <c r="AJ547" s="37">
        <v>3</v>
      </c>
      <c r="AK547" s="37"/>
      <c r="AL547" s="37"/>
      <c r="AM547" s="37"/>
      <c r="AN547" s="37">
        <v>222</v>
      </c>
      <c r="AO547" s="37"/>
      <c r="AP547" s="37"/>
      <c r="AQ547" s="37"/>
      <c r="AR547" s="37">
        <v>0</v>
      </c>
      <c r="AS547" s="37"/>
      <c r="AT547" s="37">
        <v>0</v>
      </c>
    </row>
    <row r="548" spans="1:46" ht="20.100000000000001" customHeight="1" x14ac:dyDescent="0.2">
      <c r="D548" s="38" t="s">
        <v>105</v>
      </c>
      <c r="F548" s="39">
        <v>159</v>
      </c>
      <c r="G548" s="40"/>
      <c r="H548" s="40"/>
      <c r="I548" s="40"/>
      <c r="J548" s="39">
        <v>189</v>
      </c>
      <c r="K548" s="39">
        <v>0</v>
      </c>
      <c r="L548" s="39">
        <v>13</v>
      </c>
      <c r="M548" s="40"/>
      <c r="N548" s="39">
        <v>202</v>
      </c>
      <c r="O548" s="40"/>
      <c r="P548" s="40"/>
      <c r="Q548" s="40"/>
      <c r="R548" s="39">
        <v>34</v>
      </c>
      <c r="S548" s="39">
        <v>1</v>
      </c>
      <c r="T548" s="39">
        <v>2</v>
      </c>
      <c r="U548" s="39">
        <v>0</v>
      </c>
      <c r="V548" s="39">
        <v>5</v>
      </c>
      <c r="W548" s="39">
        <v>1</v>
      </c>
      <c r="X548" s="39">
        <v>0</v>
      </c>
      <c r="Y548" s="39">
        <v>21</v>
      </c>
      <c r="Z548" s="39">
        <v>1</v>
      </c>
      <c r="AA548" s="40"/>
      <c r="AB548" s="39">
        <v>65</v>
      </c>
      <c r="AC548" s="40"/>
      <c r="AD548" s="40"/>
      <c r="AE548" s="40"/>
      <c r="AF548" s="39">
        <v>15</v>
      </c>
      <c r="AG548" s="39">
        <v>33</v>
      </c>
      <c r="AH548" s="40"/>
      <c r="AI548" s="39">
        <v>6</v>
      </c>
      <c r="AJ548" s="39">
        <v>9</v>
      </c>
      <c r="AK548" s="40"/>
      <c r="AL548" s="40"/>
      <c r="AM548" s="40"/>
      <c r="AN548" s="39">
        <v>263</v>
      </c>
      <c r="AO548" s="40"/>
      <c r="AP548" s="40"/>
      <c r="AQ548" s="40"/>
      <c r="AR548" s="39">
        <v>0</v>
      </c>
      <c r="AS548" s="40"/>
      <c r="AT548" s="39">
        <v>0</v>
      </c>
    </row>
    <row r="549" spans="1:46" ht="20.100000000000001" customHeight="1" x14ac:dyDescent="0.2">
      <c r="D549" s="2" t="s">
        <v>106</v>
      </c>
      <c r="F549" s="37">
        <v>103</v>
      </c>
      <c r="G549" s="37"/>
      <c r="H549" s="37"/>
      <c r="I549" s="37"/>
      <c r="J549" s="37">
        <v>106</v>
      </c>
      <c r="K549" s="37">
        <v>1</v>
      </c>
      <c r="L549" s="37">
        <v>9</v>
      </c>
      <c r="M549" s="37"/>
      <c r="N549" s="37">
        <v>116</v>
      </c>
      <c r="O549" s="37"/>
      <c r="P549" s="37"/>
      <c r="Q549" s="37"/>
      <c r="R549" s="37">
        <v>40</v>
      </c>
      <c r="S549" s="37">
        <v>3</v>
      </c>
      <c r="T549" s="37">
        <v>2</v>
      </c>
      <c r="U549" s="37">
        <v>0</v>
      </c>
      <c r="V549" s="37">
        <v>5</v>
      </c>
      <c r="W549" s="37">
        <v>12</v>
      </c>
      <c r="X549" s="37">
        <v>1</v>
      </c>
      <c r="Y549" s="37">
        <v>10</v>
      </c>
      <c r="Z549" s="37">
        <v>0</v>
      </c>
      <c r="AA549" s="37"/>
      <c r="AB549" s="37">
        <v>73</v>
      </c>
      <c r="AC549" s="37"/>
      <c r="AD549" s="37"/>
      <c r="AE549" s="37"/>
      <c r="AF549" s="37">
        <v>10</v>
      </c>
      <c r="AG549" s="37">
        <v>16</v>
      </c>
      <c r="AH549" s="37"/>
      <c r="AI549" s="37">
        <v>8</v>
      </c>
      <c r="AJ549" s="37">
        <v>6</v>
      </c>
      <c r="AK549" s="37"/>
      <c r="AL549" s="37"/>
      <c r="AM549" s="37"/>
      <c r="AN549" s="37">
        <v>134</v>
      </c>
      <c r="AO549" s="37"/>
      <c r="AP549" s="37"/>
      <c r="AQ549" s="37"/>
      <c r="AR549" s="37">
        <v>0</v>
      </c>
      <c r="AS549" s="37"/>
      <c r="AT549" s="37">
        <v>0</v>
      </c>
    </row>
    <row r="550" spans="1:46" ht="20.100000000000001" customHeight="1" x14ac:dyDescent="0.2">
      <c r="D550" s="38" t="s">
        <v>118</v>
      </c>
      <c r="F550" s="39">
        <v>91</v>
      </c>
      <c r="G550" s="40"/>
      <c r="H550" s="40"/>
      <c r="I550" s="40"/>
      <c r="J550" s="39">
        <v>94</v>
      </c>
      <c r="K550" s="39">
        <v>3</v>
      </c>
      <c r="L550" s="39">
        <v>5</v>
      </c>
      <c r="M550" s="40"/>
      <c r="N550" s="39">
        <v>102</v>
      </c>
      <c r="O550" s="40"/>
      <c r="P550" s="40"/>
      <c r="Q550" s="40"/>
      <c r="R550" s="39">
        <v>34</v>
      </c>
      <c r="S550" s="39">
        <v>1</v>
      </c>
      <c r="T550" s="39">
        <v>1</v>
      </c>
      <c r="U550" s="39">
        <v>0</v>
      </c>
      <c r="V550" s="39">
        <v>7</v>
      </c>
      <c r="W550" s="39">
        <v>0</v>
      </c>
      <c r="X550" s="39">
        <v>0</v>
      </c>
      <c r="Y550" s="39">
        <v>12</v>
      </c>
      <c r="Z550" s="39">
        <v>1</v>
      </c>
      <c r="AA550" s="40"/>
      <c r="AB550" s="39">
        <v>56</v>
      </c>
      <c r="AC550" s="40"/>
      <c r="AD550" s="40"/>
      <c r="AE550" s="40"/>
      <c r="AF550" s="39">
        <v>14</v>
      </c>
      <c r="AG550" s="39">
        <v>15</v>
      </c>
      <c r="AH550" s="40"/>
      <c r="AI550" s="39">
        <v>6</v>
      </c>
      <c r="AJ550" s="39">
        <v>8</v>
      </c>
      <c r="AK550" s="40"/>
      <c r="AL550" s="40"/>
      <c r="AM550" s="40"/>
      <c r="AN550" s="39">
        <v>122</v>
      </c>
      <c r="AO550" s="40"/>
      <c r="AP550" s="40"/>
      <c r="AQ550" s="40"/>
      <c r="AR550" s="39">
        <v>0</v>
      </c>
      <c r="AS550" s="40"/>
      <c r="AT550" s="39">
        <v>0</v>
      </c>
    </row>
    <row r="551" spans="1:46" ht="20.100000000000001" customHeight="1" x14ac:dyDescent="0.2">
      <c r="D551" s="2" t="s">
        <v>305</v>
      </c>
      <c r="F551" s="37">
        <v>78</v>
      </c>
      <c r="G551" s="37"/>
      <c r="H551" s="37"/>
      <c r="I551" s="37"/>
      <c r="J551" s="37">
        <v>77</v>
      </c>
      <c r="K551" s="37">
        <v>2</v>
      </c>
      <c r="L551" s="37">
        <v>4</v>
      </c>
      <c r="M551" s="37"/>
      <c r="N551" s="37">
        <v>83</v>
      </c>
      <c r="O551" s="37"/>
      <c r="P551" s="37"/>
      <c r="Q551" s="37"/>
      <c r="R551" s="37">
        <v>23</v>
      </c>
      <c r="S551" s="37">
        <v>1</v>
      </c>
      <c r="T551" s="37">
        <v>2</v>
      </c>
      <c r="U551" s="37">
        <v>0</v>
      </c>
      <c r="V551" s="37">
        <v>5</v>
      </c>
      <c r="W551" s="37">
        <v>0</v>
      </c>
      <c r="X551" s="37">
        <v>0</v>
      </c>
      <c r="Y551" s="37">
        <v>8</v>
      </c>
      <c r="Z551" s="37">
        <v>0</v>
      </c>
      <c r="AA551" s="37"/>
      <c r="AB551" s="37">
        <v>39</v>
      </c>
      <c r="AC551" s="37"/>
      <c r="AD551" s="37"/>
      <c r="AE551" s="37"/>
      <c r="AF551" s="37">
        <v>19</v>
      </c>
      <c r="AG551" s="37">
        <v>23</v>
      </c>
      <c r="AH551" s="37"/>
      <c r="AI551" s="37">
        <v>13</v>
      </c>
      <c r="AJ551" s="37">
        <v>3</v>
      </c>
      <c r="AK551" s="37"/>
      <c r="AL551" s="37"/>
      <c r="AM551" s="37"/>
      <c r="AN551" s="37">
        <v>96</v>
      </c>
      <c r="AO551" s="37"/>
      <c r="AP551" s="37"/>
      <c r="AQ551" s="37"/>
      <c r="AR551" s="37">
        <v>0</v>
      </c>
      <c r="AS551" s="37"/>
      <c r="AT551" s="37">
        <v>0</v>
      </c>
    </row>
    <row r="552" spans="1:46"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spans="1:46" s="1" customFormat="1" ht="20.100000000000001" customHeight="1" x14ac:dyDescent="0.2">
      <c r="A553" s="3"/>
      <c r="B553" s="6"/>
      <c r="C553" s="42" t="s">
        <v>180</v>
      </c>
      <c r="D553" s="42"/>
      <c r="E553" s="5"/>
      <c r="F553" s="44">
        <v>872</v>
      </c>
      <c r="G553" s="45"/>
      <c r="H553" s="45"/>
      <c r="I553" s="45"/>
      <c r="J553" s="44">
        <v>1034</v>
      </c>
      <c r="K553" s="44">
        <v>27</v>
      </c>
      <c r="L553" s="44">
        <v>61</v>
      </c>
      <c r="M553" s="45"/>
      <c r="N553" s="44">
        <v>1122</v>
      </c>
      <c r="O553" s="45"/>
      <c r="P553" s="45"/>
      <c r="Q553" s="45"/>
      <c r="R553" s="44">
        <v>296</v>
      </c>
      <c r="S553" s="44">
        <v>27</v>
      </c>
      <c r="T553" s="44">
        <v>17</v>
      </c>
      <c r="U553" s="44">
        <v>0</v>
      </c>
      <c r="V553" s="44">
        <v>102</v>
      </c>
      <c r="W553" s="44">
        <v>13</v>
      </c>
      <c r="X553" s="44">
        <v>2</v>
      </c>
      <c r="Y553" s="44">
        <v>96</v>
      </c>
      <c r="Z553" s="44">
        <v>15</v>
      </c>
      <c r="AA553" s="45"/>
      <c r="AB553" s="44">
        <v>568</v>
      </c>
      <c r="AC553" s="45"/>
      <c r="AD553" s="45"/>
      <c r="AE553" s="45"/>
      <c r="AF553" s="44">
        <v>117</v>
      </c>
      <c r="AG553" s="44">
        <v>210</v>
      </c>
      <c r="AH553" s="45"/>
      <c r="AI553" s="44">
        <v>70</v>
      </c>
      <c r="AJ553" s="44">
        <v>60</v>
      </c>
      <c r="AK553" s="45"/>
      <c r="AL553" s="45"/>
      <c r="AM553" s="45"/>
      <c r="AN553" s="44">
        <v>1229</v>
      </c>
      <c r="AO553" s="45"/>
      <c r="AP553" s="45"/>
      <c r="AQ553" s="45"/>
      <c r="AR553" s="44">
        <v>0</v>
      </c>
      <c r="AS553" s="45"/>
      <c r="AT553" s="44">
        <v>0</v>
      </c>
    </row>
    <row r="554" spans="1:46"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row>
    <row r="555" spans="1:46"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row>
    <row r="556" spans="1:46" s="1" customFormat="1" ht="20.100000000000001" customHeight="1" x14ac:dyDescent="0.2">
      <c r="A556" s="3"/>
      <c r="B556" s="6"/>
      <c r="C556" s="3"/>
      <c r="D556" s="41" t="s">
        <v>98</v>
      </c>
      <c r="E556" s="5"/>
      <c r="F556" s="37">
        <v>0</v>
      </c>
      <c r="G556" s="37"/>
      <c r="H556" s="37"/>
      <c r="I556" s="37"/>
      <c r="J556" s="37">
        <v>0</v>
      </c>
      <c r="K556" s="37">
        <v>0</v>
      </c>
      <c r="L556" s="37">
        <v>0</v>
      </c>
      <c r="M556" s="37"/>
      <c r="N556" s="37">
        <v>0</v>
      </c>
      <c r="O556" s="37"/>
      <c r="P556" s="37"/>
      <c r="Q556" s="37"/>
      <c r="R556" s="37">
        <v>0</v>
      </c>
      <c r="S556" s="37">
        <v>0</v>
      </c>
      <c r="T556" s="37">
        <v>0</v>
      </c>
      <c r="U556" s="37">
        <v>0</v>
      </c>
      <c r="V556" s="37">
        <v>0</v>
      </c>
      <c r="W556" s="37">
        <v>0</v>
      </c>
      <c r="X556" s="37">
        <v>0</v>
      </c>
      <c r="Y556" s="37">
        <v>0</v>
      </c>
      <c r="Z556" s="37">
        <v>0</v>
      </c>
      <c r="AA556" s="37"/>
      <c r="AB556" s="37">
        <v>0</v>
      </c>
      <c r="AC556" s="37"/>
      <c r="AD556" s="37"/>
      <c r="AE556" s="37"/>
      <c r="AF556" s="37">
        <v>0</v>
      </c>
      <c r="AG556" s="37">
        <v>0</v>
      </c>
      <c r="AH556" s="37"/>
      <c r="AI556" s="37">
        <v>0</v>
      </c>
      <c r="AJ556" s="37">
        <v>0</v>
      </c>
      <c r="AK556" s="37"/>
      <c r="AL556" s="37"/>
      <c r="AM556" s="37"/>
      <c r="AN556" s="37">
        <v>0</v>
      </c>
      <c r="AO556" s="37"/>
      <c r="AP556" s="37"/>
      <c r="AQ556" s="37"/>
      <c r="AR556" s="37">
        <v>0</v>
      </c>
      <c r="AS556" s="37"/>
      <c r="AT556" s="37">
        <v>0</v>
      </c>
    </row>
    <row r="557" spans="1:46"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row>
    <row r="558" spans="1:46" s="1" customFormat="1" ht="20.100000000000001" customHeight="1" x14ac:dyDescent="0.2">
      <c r="A558" s="3"/>
      <c r="B558" s="6"/>
      <c r="C558" s="42" t="s">
        <v>171</v>
      </c>
      <c r="D558" s="42"/>
      <c r="E558" s="5"/>
      <c r="F558" s="44">
        <v>0</v>
      </c>
      <c r="G558" s="45"/>
      <c r="H558" s="45"/>
      <c r="I558" s="45"/>
      <c r="J558" s="44">
        <v>0</v>
      </c>
      <c r="K558" s="44">
        <v>0</v>
      </c>
      <c r="L558" s="44">
        <v>0</v>
      </c>
      <c r="M558" s="45"/>
      <c r="N558" s="44">
        <v>0</v>
      </c>
      <c r="O558" s="45"/>
      <c r="P558" s="45"/>
      <c r="Q558" s="45"/>
      <c r="R558" s="44">
        <v>0</v>
      </c>
      <c r="S558" s="44">
        <v>0</v>
      </c>
      <c r="T558" s="44">
        <v>0</v>
      </c>
      <c r="U558" s="44">
        <v>0</v>
      </c>
      <c r="V558" s="44">
        <v>0</v>
      </c>
      <c r="W558" s="44">
        <v>0</v>
      </c>
      <c r="X558" s="44">
        <v>0</v>
      </c>
      <c r="Y558" s="44">
        <v>0</v>
      </c>
      <c r="Z558" s="44">
        <v>0</v>
      </c>
      <c r="AA558" s="45"/>
      <c r="AB558" s="44">
        <v>0</v>
      </c>
      <c r="AC558" s="45"/>
      <c r="AD558" s="45"/>
      <c r="AE558" s="45"/>
      <c r="AF558" s="44">
        <v>0</v>
      </c>
      <c r="AG558" s="44">
        <v>0</v>
      </c>
      <c r="AH558" s="45"/>
      <c r="AI558" s="44">
        <v>0</v>
      </c>
      <c r="AJ558" s="44">
        <v>0</v>
      </c>
      <c r="AK558" s="45"/>
      <c r="AL558" s="45"/>
      <c r="AM558" s="45"/>
      <c r="AN558" s="44">
        <v>0</v>
      </c>
      <c r="AO558" s="45"/>
      <c r="AP558" s="45"/>
      <c r="AQ558" s="45"/>
      <c r="AR558" s="44">
        <v>0</v>
      </c>
      <c r="AS558" s="45"/>
      <c r="AT558" s="44">
        <v>0</v>
      </c>
    </row>
    <row r="559" spans="1:46"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row>
    <row r="560" spans="1:46"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row>
    <row r="561" spans="1:46" s="1" customFormat="1" ht="20.100000000000001" customHeight="1" x14ac:dyDescent="0.2">
      <c r="A561" s="3"/>
      <c r="B561" s="6"/>
      <c r="C561" s="3"/>
      <c r="D561" s="2" t="s">
        <v>306</v>
      </c>
      <c r="E561" s="5"/>
      <c r="F561" s="37">
        <v>264</v>
      </c>
      <c r="G561" s="37"/>
      <c r="H561" s="37"/>
      <c r="I561" s="37"/>
      <c r="J561" s="37">
        <v>116</v>
      </c>
      <c r="K561" s="37">
        <v>5</v>
      </c>
      <c r="L561" s="37">
        <v>20</v>
      </c>
      <c r="M561" s="37"/>
      <c r="N561" s="37">
        <v>141</v>
      </c>
      <c r="O561" s="37"/>
      <c r="P561" s="37"/>
      <c r="Q561" s="37"/>
      <c r="R561" s="37">
        <v>78</v>
      </c>
      <c r="S561" s="37">
        <v>14</v>
      </c>
      <c r="T561" s="37">
        <v>6</v>
      </c>
      <c r="U561" s="37">
        <v>2</v>
      </c>
      <c r="V561" s="37">
        <v>20</v>
      </c>
      <c r="W561" s="37">
        <v>1</v>
      </c>
      <c r="X561" s="37">
        <v>0</v>
      </c>
      <c r="Y561" s="37">
        <v>17</v>
      </c>
      <c r="Z561" s="37">
        <v>0</v>
      </c>
      <c r="AA561" s="37"/>
      <c r="AB561" s="37">
        <v>138</v>
      </c>
      <c r="AC561" s="37"/>
      <c r="AD561" s="37"/>
      <c r="AE561" s="37"/>
      <c r="AF561" s="37">
        <v>5</v>
      </c>
      <c r="AG561" s="37">
        <v>32</v>
      </c>
      <c r="AH561" s="37"/>
      <c r="AI561" s="37">
        <v>4</v>
      </c>
      <c r="AJ561" s="37">
        <v>1</v>
      </c>
      <c r="AK561" s="37"/>
      <c r="AL561" s="37"/>
      <c r="AM561" s="37"/>
      <c r="AN561" s="37">
        <v>235</v>
      </c>
      <c r="AO561" s="37"/>
      <c r="AP561" s="37"/>
      <c r="AQ561" s="37"/>
      <c r="AR561" s="37">
        <v>0</v>
      </c>
      <c r="AS561" s="37"/>
      <c r="AT561" s="37">
        <v>0</v>
      </c>
    </row>
    <row r="562" spans="1:46" s="1" customFormat="1" ht="20.100000000000001" customHeight="1" x14ac:dyDescent="0.2">
      <c r="A562" s="3"/>
      <c r="B562" s="6"/>
      <c r="C562" s="3"/>
      <c r="D562" s="38" t="s">
        <v>307</v>
      </c>
      <c r="E562" s="5"/>
      <c r="F562" s="39">
        <v>270</v>
      </c>
      <c r="G562" s="40"/>
      <c r="H562" s="40"/>
      <c r="I562" s="40"/>
      <c r="J562" s="39">
        <v>91</v>
      </c>
      <c r="K562" s="39">
        <v>6</v>
      </c>
      <c r="L562" s="39">
        <v>17</v>
      </c>
      <c r="M562" s="40"/>
      <c r="N562" s="39">
        <v>114</v>
      </c>
      <c r="O562" s="40"/>
      <c r="P562" s="40"/>
      <c r="Q562" s="40"/>
      <c r="R562" s="39">
        <v>57</v>
      </c>
      <c r="S562" s="39">
        <v>4</v>
      </c>
      <c r="T562" s="39">
        <v>2</v>
      </c>
      <c r="U562" s="39">
        <v>2</v>
      </c>
      <c r="V562" s="39">
        <v>21</v>
      </c>
      <c r="W562" s="39">
        <v>1</v>
      </c>
      <c r="X562" s="39">
        <v>0</v>
      </c>
      <c r="Y562" s="39">
        <v>10</v>
      </c>
      <c r="Z562" s="39">
        <v>6</v>
      </c>
      <c r="AA562" s="40"/>
      <c r="AB562" s="39">
        <v>103</v>
      </c>
      <c r="AC562" s="40"/>
      <c r="AD562" s="40"/>
      <c r="AE562" s="40"/>
      <c r="AF562" s="39">
        <v>5</v>
      </c>
      <c r="AG562" s="39">
        <v>51</v>
      </c>
      <c r="AH562" s="40"/>
      <c r="AI562" s="39">
        <v>2</v>
      </c>
      <c r="AJ562" s="39">
        <v>6</v>
      </c>
      <c r="AK562" s="40"/>
      <c r="AL562" s="40"/>
      <c r="AM562" s="40"/>
      <c r="AN562" s="39">
        <v>233</v>
      </c>
      <c r="AO562" s="40"/>
      <c r="AP562" s="40"/>
      <c r="AQ562" s="40"/>
      <c r="AR562" s="39">
        <v>0</v>
      </c>
      <c r="AS562" s="40"/>
      <c r="AT562" s="39">
        <v>0</v>
      </c>
    </row>
    <row r="563" spans="1:46" s="1" customFormat="1" ht="20.100000000000001" customHeight="1" x14ac:dyDescent="0.2">
      <c r="A563" s="3"/>
      <c r="B563" s="6"/>
      <c r="C563" s="3"/>
      <c r="D563" s="2" t="s">
        <v>100</v>
      </c>
      <c r="E563" s="5"/>
      <c r="F563" s="37">
        <v>17</v>
      </c>
      <c r="G563" s="37"/>
      <c r="H563" s="37"/>
      <c r="I563" s="37"/>
      <c r="J563" s="37">
        <v>102</v>
      </c>
      <c r="K563" s="37">
        <v>3</v>
      </c>
      <c r="L563" s="37">
        <v>1</v>
      </c>
      <c r="M563" s="37"/>
      <c r="N563" s="37">
        <v>106</v>
      </c>
      <c r="O563" s="37"/>
      <c r="P563" s="37"/>
      <c r="Q563" s="37"/>
      <c r="R563" s="37">
        <v>7</v>
      </c>
      <c r="S563" s="37">
        <v>0</v>
      </c>
      <c r="T563" s="37">
        <v>0</v>
      </c>
      <c r="U563" s="37">
        <v>1</v>
      </c>
      <c r="V563" s="37">
        <v>4</v>
      </c>
      <c r="W563" s="37">
        <v>0</v>
      </c>
      <c r="X563" s="37">
        <v>0</v>
      </c>
      <c r="Y563" s="37">
        <v>9</v>
      </c>
      <c r="Z563" s="37">
        <v>15</v>
      </c>
      <c r="AA563" s="37"/>
      <c r="AB563" s="37">
        <v>36</v>
      </c>
      <c r="AC563" s="37"/>
      <c r="AD563" s="37"/>
      <c r="AE563" s="37"/>
      <c r="AF563" s="37">
        <v>15</v>
      </c>
      <c r="AG563" s="37">
        <v>5</v>
      </c>
      <c r="AH563" s="37"/>
      <c r="AI563" s="37">
        <v>5</v>
      </c>
      <c r="AJ563" s="37">
        <v>0</v>
      </c>
      <c r="AK563" s="37"/>
      <c r="AL563" s="37"/>
      <c r="AM563" s="37"/>
      <c r="AN563" s="37">
        <v>72</v>
      </c>
      <c r="AO563" s="37"/>
      <c r="AP563" s="37"/>
      <c r="AQ563" s="37"/>
      <c r="AR563" s="37">
        <v>0</v>
      </c>
      <c r="AS563" s="37"/>
      <c r="AT563" s="37">
        <v>0</v>
      </c>
    </row>
    <row r="564" spans="1:46"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row>
    <row r="565" spans="1:46" s="1" customFormat="1" ht="20.100000000000001" customHeight="1" x14ac:dyDescent="0.2">
      <c r="A565" s="3"/>
      <c r="B565" s="6"/>
      <c r="C565" s="42" t="s">
        <v>122</v>
      </c>
      <c r="D565" s="42"/>
      <c r="E565" s="5"/>
      <c r="F565" s="44">
        <v>551</v>
      </c>
      <c r="G565" s="45"/>
      <c r="H565" s="45"/>
      <c r="I565" s="45"/>
      <c r="J565" s="44">
        <v>309</v>
      </c>
      <c r="K565" s="44">
        <v>14</v>
      </c>
      <c r="L565" s="44">
        <v>38</v>
      </c>
      <c r="M565" s="45"/>
      <c r="N565" s="44">
        <v>361</v>
      </c>
      <c r="O565" s="45"/>
      <c r="P565" s="45"/>
      <c r="Q565" s="45"/>
      <c r="R565" s="44">
        <v>142</v>
      </c>
      <c r="S565" s="44">
        <v>18</v>
      </c>
      <c r="T565" s="44">
        <v>8</v>
      </c>
      <c r="U565" s="44">
        <v>5</v>
      </c>
      <c r="V565" s="44">
        <v>45</v>
      </c>
      <c r="W565" s="44">
        <v>2</v>
      </c>
      <c r="X565" s="44">
        <v>0</v>
      </c>
      <c r="Y565" s="44">
        <v>36</v>
      </c>
      <c r="Z565" s="44">
        <v>21</v>
      </c>
      <c r="AA565" s="45"/>
      <c r="AB565" s="44">
        <v>277</v>
      </c>
      <c r="AC565" s="45"/>
      <c r="AD565" s="45"/>
      <c r="AE565" s="45"/>
      <c r="AF565" s="44">
        <v>25</v>
      </c>
      <c r="AG565" s="44">
        <v>88</v>
      </c>
      <c r="AH565" s="45"/>
      <c r="AI565" s="44">
        <v>11</v>
      </c>
      <c r="AJ565" s="44">
        <v>7</v>
      </c>
      <c r="AK565" s="45"/>
      <c r="AL565" s="45"/>
      <c r="AM565" s="45"/>
      <c r="AN565" s="44">
        <v>540</v>
      </c>
      <c r="AO565" s="45"/>
      <c r="AP565" s="45"/>
      <c r="AQ565" s="45"/>
      <c r="AR565" s="44">
        <v>0</v>
      </c>
      <c r="AS565" s="45"/>
      <c r="AT565" s="44">
        <v>0</v>
      </c>
    </row>
    <row r="566" spans="1:46"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row>
    <row r="567" spans="1:46" s="1" customFormat="1" ht="20.100000000000001" customHeight="1" x14ac:dyDescent="0.25">
      <c r="A567" s="3"/>
      <c r="B567" s="49" t="s">
        <v>308</v>
      </c>
      <c r="C567" s="50"/>
      <c r="D567" s="50"/>
      <c r="E567" s="5"/>
      <c r="F567" s="51">
        <v>1423</v>
      </c>
      <c r="G567" s="52"/>
      <c r="H567" s="52"/>
      <c r="I567" s="52"/>
      <c r="J567" s="51">
        <v>1343</v>
      </c>
      <c r="K567" s="51">
        <v>41</v>
      </c>
      <c r="L567" s="51">
        <v>99</v>
      </c>
      <c r="M567" s="52"/>
      <c r="N567" s="51">
        <v>1483</v>
      </c>
      <c r="O567" s="52"/>
      <c r="P567" s="52"/>
      <c r="Q567" s="52"/>
      <c r="R567" s="51">
        <v>438</v>
      </c>
      <c r="S567" s="51">
        <v>45</v>
      </c>
      <c r="T567" s="51">
        <v>25</v>
      </c>
      <c r="U567" s="51">
        <v>5</v>
      </c>
      <c r="V567" s="51">
        <v>147</v>
      </c>
      <c r="W567" s="51">
        <v>15</v>
      </c>
      <c r="X567" s="51">
        <v>2</v>
      </c>
      <c r="Y567" s="51">
        <v>132</v>
      </c>
      <c r="Z567" s="51">
        <v>36</v>
      </c>
      <c r="AA567" s="52"/>
      <c r="AB567" s="51">
        <v>845</v>
      </c>
      <c r="AC567" s="52"/>
      <c r="AD567" s="52"/>
      <c r="AE567" s="52"/>
      <c r="AF567" s="51">
        <v>142</v>
      </c>
      <c r="AG567" s="51">
        <v>298</v>
      </c>
      <c r="AH567" s="52"/>
      <c r="AI567" s="51">
        <v>81</v>
      </c>
      <c r="AJ567" s="51">
        <v>67</v>
      </c>
      <c r="AK567" s="52"/>
      <c r="AL567" s="52"/>
      <c r="AM567" s="52"/>
      <c r="AN567" s="51">
        <v>1769</v>
      </c>
      <c r="AO567" s="52"/>
      <c r="AP567" s="52"/>
      <c r="AQ567" s="52"/>
      <c r="AR567" s="51">
        <v>0</v>
      </c>
      <c r="AS567" s="52"/>
      <c r="AT567" s="51">
        <v>0</v>
      </c>
    </row>
    <row r="568" spans="1:46"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spans="1:46"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spans="1:46"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spans="1:46" ht="20.100000000000001" customHeight="1" x14ac:dyDescent="0.2">
      <c r="D571" s="2" t="s">
        <v>98</v>
      </c>
      <c r="F571" s="37">
        <v>11</v>
      </c>
      <c r="G571" s="37"/>
      <c r="H571" s="37"/>
      <c r="I571" s="37"/>
      <c r="J571" s="37">
        <v>79</v>
      </c>
      <c r="K571" s="37">
        <v>4</v>
      </c>
      <c r="L571" s="37">
        <v>2</v>
      </c>
      <c r="M571" s="37"/>
      <c r="N571" s="37">
        <v>85</v>
      </c>
      <c r="O571" s="37"/>
      <c r="P571" s="37"/>
      <c r="Q571" s="37"/>
      <c r="R571" s="37">
        <v>14</v>
      </c>
      <c r="S571" s="37">
        <v>9</v>
      </c>
      <c r="T571" s="37">
        <v>0</v>
      </c>
      <c r="U571" s="37">
        <v>1</v>
      </c>
      <c r="V571" s="37">
        <v>0</v>
      </c>
      <c r="W571" s="37">
        <v>0</v>
      </c>
      <c r="X571" s="37">
        <v>0</v>
      </c>
      <c r="Y571" s="37">
        <v>37</v>
      </c>
      <c r="Z571" s="37">
        <v>1</v>
      </c>
      <c r="AA571" s="37"/>
      <c r="AB571" s="37">
        <v>62</v>
      </c>
      <c r="AC571" s="37"/>
      <c r="AD571" s="37"/>
      <c r="AE571" s="37"/>
      <c r="AF571" s="37">
        <v>8</v>
      </c>
      <c r="AG571" s="37">
        <v>29</v>
      </c>
      <c r="AH571" s="37"/>
      <c r="AI571" s="37">
        <v>11</v>
      </c>
      <c r="AJ571" s="37">
        <v>5</v>
      </c>
      <c r="AK571" s="37"/>
      <c r="AL571" s="37"/>
      <c r="AM571" s="37"/>
      <c r="AN571" s="37">
        <v>13</v>
      </c>
      <c r="AO571" s="37"/>
      <c r="AP571" s="37"/>
      <c r="AQ571" s="37"/>
      <c r="AR571" s="37">
        <v>0</v>
      </c>
      <c r="AS571" s="37"/>
      <c r="AT571" s="37">
        <v>0</v>
      </c>
    </row>
    <row r="572" spans="1:46" ht="20.100000000000001" customHeight="1" x14ac:dyDescent="0.2">
      <c r="D572" s="38" t="s">
        <v>99</v>
      </c>
      <c r="F572" s="39">
        <v>29</v>
      </c>
      <c r="G572" s="40"/>
      <c r="H572" s="40"/>
      <c r="I572" s="40"/>
      <c r="J572" s="39">
        <v>63</v>
      </c>
      <c r="K572" s="39">
        <v>2</v>
      </c>
      <c r="L572" s="39">
        <v>2</v>
      </c>
      <c r="M572" s="40"/>
      <c r="N572" s="39">
        <v>67</v>
      </c>
      <c r="O572" s="40"/>
      <c r="P572" s="40"/>
      <c r="Q572" s="40"/>
      <c r="R572" s="39">
        <v>15</v>
      </c>
      <c r="S572" s="39">
        <v>23</v>
      </c>
      <c r="T572" s="39">
        <v>2</v>
      </c>
      <c r="U572" s="39">
        <v>0</v>
      </c>
      <c r="V572" s="39">
        <v>2</v>
      </c>
      <c r="W572" s="39">
        <v>0</v>
      </c>
      <c r="X572" s="39">
        <v>0</v>
      </c>
      <c r="Y572" s="39">
        <v>20</v>
      </c>
      <c r="Z572" s="39">
        <v>1</v>
      </c>
      <c r="AA572" s="40"/>
      <c r="AB572" s="39">
        <v>63</v>
      </c>
      <c r="AC572" s="40"/>
      <c r="AD572" s="40"/>
      <c r="AE572" s="40"/>
      <c r="AF572" s="39">
        <v>8</v>
      </c>
      <c r="AG572" s="39">
        <v>15</v>
      </c>
      <c r="AH572" s="40"/>
      <c r="AI572" s="39">
        <v>11</v>
      </c>
      <c r="AJ572" s="39">
        <v>3</v>
      </c>
      <c r="AK572" s="40"/>
      <c r="AL572" s="40"/>
      <c r="AM572" s="40"/>
      <c r="AN572" s="39">
        <v>24</v>
      </c>
      <c r="AO572" s="40"/>
      <c r="AP572" s="40"/>
      <c r="AQ572" s="40"/>
      <c r="AR572" s="39">
        <v>0</v>
      </c>
      <c r="AS572" s="40"/>
      <c r="AT572" s="39">
        <v>0</v>
      </c>
    </row>
    <row r="573" spans="1:46"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spans="1:46" s="1" customFormat="1" ht="20.100000000000001" customHeight="1" x14ac:dyDescent="0.2">
      <c r="A574" s="3"/>
      <c r="B574" s="6"/>
      <c r="C574" s="42" t="s">
        <v>122</v>
      </c>
      <c r="D574" s="42"/>
      <c r="E574" s="5"/>
      <c r="F574" s="44">
        <v>40</v>
      </c>
      <c r="G574" s="45"/>
      <c r="H574" s="45"/>
      <c r="I574" s="45"/>
      <c r="J574" s="44">
        <v>142</v>
      </c>
      <c r="K574" s="44">
        <v>6</v>
      </c>
      <c r="L574" s="44">
        <v>4</v>
      </c>
      <c r="M574" s="45"/>
      <c r="N574" s="44">
        <v>152</v>
      </c>
      <c r="O574" s="45"/>
      <c r="P574" s="45"/>
      <c r="Q574" s="45"/>
      <c r="R574" s="44">
        <v>29</v>
      </c>
      <c r="S574" s="44">
        <v>32</v>
      </c>
      <c r="T574" s="44">
        <v>2</v>
      </c>
      <c r="U574" s="44">
        <v>1</v>
      </c>
      <c r="V574" s="44">
        <v>2</v>
      </c>
      <c r="W574" s="44">
        <v>0</v>
      </c>
      <c r="X574" s="44">
        <v>0</v>
      </c>
      <c r="Y574" s="44">
        <v>57</v>
      </c>
      <c r="Z574" s="44">
        <v>2</v>
      </c>
      <c r="AA574" s="45"/>
      <c r="AB574" s="44">
        <v>125</v>
      </c>
      <c r="AC574" s="45"/>
      <c r="AD574" s="45"/>
      <c r="AE574" s="45"/>
      <c r="AF574" s="44">
        <v>16</v>
      </c>
      <c r="AG574" s="44">
        <v>44</v>
      </c>
      <c r="AH574" s="45"/>
      <c r="AI574" s="44">
        <v>22</v>
      </c>
      <c r="AJ574" s="44">
        <v>8</v>
      </c>
      <c r="AK574" s="45"/>
      <c r="AL574" s="45"/>
      <c r="AM574" s="45"/>
      <c r="AN574" s="44">
        <v>37</v>
      </c>
      <c r="AO574" s="45"/>
      <c r="AP574" s="45"/>
      <c r="AQ574" s="45"/>
      <c r="AR574" s="44">
        <v>0</v>
      </c>
      <c r="AS574" s="45"/>
      <c r="AT574" s="44">
        <v>0</v>
      </c>
    </row>
    <row r="575" spans="1:46"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spans="1:46"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spans="1:46" ht="20.100000000000001" customHeight="1" x14ac:dyDescent="0.2">
      <c r="D577" s="2" t="s">
        <v>98</v>
      </c>
      <c r="F577" s="37">
        <v>50</v>
      </c>
      <c r="G577" s="37"/>
      <c r="H577" s="37"/>
      <c r="I577" s="37"/>
      <c r="J577" s="37">
        <v>52</v>
      </c>
      <c r="K577" s="37">
        <v>2</v>
      </c>
      <c r="L577" s="37">
        <v>4</v>
      </c>
      <c r="M577" s="37"/>
      <c r="N577" s="37">
        <v>58</v>
      </c>
      <c r="O577" s="37"/>
      <c r="P577" s="37"/>
      <c r="Q577" s="37"/>
      <c r="R577" s="37">
        <v>36</v>
      </c>
      <c r="S577" s="37">
        <v>8</v>
      </c>
      <c r="T577" s="37">
        <v>0</v>
      </c>
      <c r="U577" s="37">
        <v>1</v>
      </c>
      <c r="V577" s="37">
        <v>2</v>
      </c>
      <c r="W577" s="37">
        <v>0</v>
      </c>
      <c r="X577" s="37">
        <v>0</v>
      </c>
      <c r="Y577" s="37">
        <v>6</v>
      </c>
      <c r="Z577" s="37">
        <v>3</v>
      </c>
      <c r="AA577" s="37"/>
      <c r="AB577" s="37">
        <v>56</v>
      </c>
      <c r="AC577" s="37"/>
      <c r="AD577" s="37"/>
      <c r="AE577" s="37"/>
      <c r="AF577" s="37">
        <v>9</v>
      </c>
      <c r="AG577" s="37">
        <v>21</v>
      </c>
      <c r="AH577" s="37"/>
      <c r="AI577" s="37">
        <v>6</v>
      </c>
      <c r="AJ577" s="37">
        <v>6</v>
      </c>
      <c r="AK577" s="37"/>
      <c r="AL577" s="37"/>
      <c r="AM577" s="37"/>
      <c r="AN577" s="37">
        <v>34</v>
      </c>
      <c r="AO577" s="37"/>
      <c r="AP577" s="37"/>
      <c r="AQ577" s="37"/>
      <c r="AR577" s="37">
        <v>0</v>
      </c>
      <c r="AS577" s="37"/>
      <c r="AT577" s="37">
        <v>0</v>
      </c>
    </row>
    <row r="578" spans="1:46" ht="20.100000000000001" customHeight="1" x14ac:dyDescent="0.2">
      <c r="D578" s="38" t="s">
        <v>99</v>
      </c>
      <c r="F578" s="39">
        <v>48</v>
      </c>
      <c r="G578" s="40"/>
      <c r="H578" s="40"/>
      <c r="I578" s="40"/>
      <c r="J578" s="39">
        <v>50</v>
      </c>
      <c r="K578" s="39">
        <v>1</v>
      </c>
      <c r="L578" s="39">
        <v>4</v>
      </c>
      <c r="M578" s="40"/>
      <c r="N578" s="39">
        <v>55</v>
      </c>
      <c r="O578" s="40"/>
      <c r="P578" s="40"/>
      <c r="Q578" s="40"/>
      <c r="R578" s="39">
        <v>23</v>
      </c>
      <c r="S578" s="39">
        <v>14</v>
      </c>
      <c r="T578" s="39">
        <v>0</v>
      </c>
      <c r="U578" s="39">
        <v>0</v>
      </c>
      <c r="V578" s="39">
        <v>2</v>
      </c>
      <c r="W578" s="39">
        <v>1</v>
      </c>
      <c r="X578" s="39">
        <v>0</v>
      </c>
      <c r="Y578" s="39">
        <v>9</v>
      </c>
      <c r="Z578" s="39">
        <v>0</v>
      </c>
      <c r="AA578" s="40"/>
      <c r="AB578" s="39">
        <v>49</v>
      </c>
      <c r="AC578" s="40"/>
      <c r="AD578" s="40"/>
      <c r="AE578" s="40"/>
      <c r="AF578" s="39">
        <v>6</v>
      </c>
      <c r="AG578" s="39">
        <v>31</v>
      </c>
      <c r="AH578" s="40"/>
      <c r="AI578" s="39">
        <v>14</v>
      </c>
      <c r="AJ578" s="39">
        <v>2</v>
      </c>
      <c r="AK578" s="40"/>
      <c r="AL578" s="40"/>
      <c r="AM578" s="40"/>
      <c r="AN578" s="39">
        <v>33</v>
      </c>
      <c r="AO578" s="40"/>
      <c r="AP578" s="40"/>
      <c r="AQ578" s="40"/>
      <c r="AR578" s="39">
        <v>0</v>
      </c>
      <c r="AS578" s="40"/>
      <c r="AT578" s="39">
        <v>0</v>
      </c>
    </row>
    <row r="579" spans="1:46" ht="20.100000000000001" customHeight="1" x14ac:dyDescent="0.2">
      <c r="D579" s="2" t="s">
        <v>113</v>
      </c>
      <c r="F579" s="37">
        <v>101</v>
      </c>
      <c r="G579" s="37"/>
      <c r="H579" s="37"/>
      <c r="I579" s="37"/>
      <c r="J579" s="37">
        <v>130</v>
      </c>
      <c r="K579" s="37">
        <v>2</v>
      </c>
      <c r="L579" s="37">
        <v>4</v>
      </c>
      <c r="M579" s="37"/>
      <c r="N579" s="37">
        <v>136</v>
      </c>
      <c r="O579" s="37"/>
      <c r="P579" s="37"/>
      <c r="Q579" s="37"/>
      <c r="R579" s="37">
        <v>54</v>
      </c>
      <c r="S579" s="37">
        <v>24</v>
      </c>
      <c r="T579" s="37">
        <v>0</v>
      </c>
      <c r="U579" s="37">
        <v>0</v>
      </c>
      <c r="V579" s="37">
        <v>2</v>
      </c>
      <c r="W579" s="37">
        <v>0</v>
      </c>
      <c r="X579" s="37">
        <v>1</v>
      </c>
      <c r="Y579" s="37">
        <v>47</v>
      </c>
      <c r="Z579" s="37">
        <v>1</v>
      </c>
      <c r="AA579" s="37"/>
      <c r="AB579" s="37">
        <v>129</v>
      </c>
      <c r="AC579" s="37"/>
      <c r="AD579" s="37"/>
      <c r="AE579" s="37"/>
      <c r="AF579" s="37">
        <v>19</v>
      </c>
      <c r="AG579" s="37">
        <v>53</v>
      </c>
      <c r="AH579" s="37"/>
      <c r="AI579" s="37">
        <v>16</v>
      </c>
      <c r="AJ579" s="37">
        <v>1</v>
      </c>
      <c r="AK579" s="37"/>
      <c r="AL579" s="37"/>
      <c r="AM579" s="37"/>
      <c r="AN579" s="37">
        <v>53</v>
      </c>
      <c r="AO579" s="37"/>
      <c r="AP579" s="37"/>
      <c r="AQ579" s="37"/>
      <c r="AR579" s="37">
        <v>0</v>
      </c>
      <c r="AS579" s="37"/>
      <c r="AT579" s="37">
        <v>0</v>
      </c>
    </row>
    <row r="580" spans="1:46" ht="20.100000000000001" customHeight="1" x14ac:dyDescent="0.2">
      <c r="D580" s="38" t="s">
        <v>101</v>
      </c>
      <c r="F580" s="39">
        <v>102</v>
      </c>
      <c r="G580" s="40"/>
      <c r="H580" s="40"/>
      <c r="I580" s="40"/>
      <c r="J580" s="39">
        <v>128</v>
      </c>
      <c r="K580" s="39">
        <v>2</v>
      </c>
      <c r="L580" s="39">
        <v>4</v>
      </c>
      <c r="M580" s="40"/>
      <c r="N580" s="39">
        <v>134</v>
      </c>
      <c r="O580" s="40"/>
      <c r="P580" s="40"/>
      <c r="Q580" s="40"/>
      <c r="R580" s="39">
        <v>39</v>
      </c>
      <c r="S580" s="39">
        <v>26</v>
      </c>
      <c r="T580" s="39">
        <v>3</v>
      </c>
      <c r="U580" s="39">
        <v>1</v>
      </c>
      <c r="V580" s="39">
        <v>1</v>
      </c>
      <c r="W580" s="39">
        <v>1</v>
      </c>
      <c r="X580" s="39">
        <v>0</v>
      </c>
      <c r="Y580" s="39">
        <v>29</v>
      </c>
      <c r="Z580" s="39">
        <v>0</v>
      </c>
      <c r="AA580" s="40"/>
      <c r="AB580" s="39">
        <v>100</v>
      </c>
      <c r="AC580" s="40"/>
      <c r="AD580" s="40"/>
      <c r="AE580" s="40"/>
      <c r="AF580" s="39">
        <v>27</v>
      </c>
      <c r="AG580" s="39">
        <v>75</v>
      </c>
      <c r="AH580" s="40"/>
      <c r="AI580" s="39">
        <v>26</v>
      </c>
      <c r="AJ580" s="39">
        <v>12</v>
      </c>
      <c r="AK580" s="40"/>
      <c r="AL580" s="40"/>
      <c r="AM580" s="40"/>
      <c r="AN580" s="39">
        <v>72</v>
      </c>
      <c r="AO580" s="40"/>
      <c r="AP580" s="40"/>
      <c r="AQ580" s="40"/>
      <c r="AR580" s="39">
        <v>0</v>
      </c>
      <c r="AS580" s="40"/>
      <c r="AT580" s="39">
        <v>0</v>
      </c>
    </row>
    <row r="581" spans="1:46" ht="20.100000000000001" customHeight="1" x14ac:dyDescent="0.2">
      <c r="D581" s="2" t="s">
        <v>115</v>
      </c>
      <c r="F581" s="37">
        <v>42</v>
      </c>
      <c r="G581" s="37"/>
      <c r="H581" s="37"/>
      <c r="I581" s="37"/>
      <c r="J581" s="37">
        <v>56</v>
      </c>
      <c r="K581" s="37">
        <v>1</v>
      </c>
      <c r="L581" s="37">
        <v>0</v>
      </c>
      <c r="M581" s="37"/>
      <c r="N581" s="37">
        <v>57</v>
      </c>
      <c r="O581" s="37"/>
      <c r="P581" s="37"/>
      <c r="Q581" s="37"/>
      <c r="R581" s="37">
        <v>22</v>
      </c>
      <c r="S581" s="37">
        <v>14</v>
      </c>
      <c r="T581" s="37">
        <v>1</v>
      </c>
      <c r="U581" s="37">
        <v>0</v>
      </c>
      <c r="V581" s="37">
        <v>1</v>
      </c>
      <c r="W581" s="37">
        <v>0</v>
      </c>
      <c r="X581" s="37">
        <v>0</v>
      </c>
      <c r="Y581" s="37">
        <v>15</v>
      </c>
      <c r="Z581" s="37">
        <v>3</v>
      </c>
      <c r="AA581" s="37"/>
      <c r="AB581" s="37">
        <v>56</v>
      </c>
      <c r="AC581" s="37"/>
      <c r="AD581" s="37"/>
      <c r="AE581" s="37"/>
      <c r="AF581" s="37">
        <v>9</v>
      </c>
      <c r="AG581" s="37">
        <v>24</v>
      </c>
      <c r="AH581" s="37"/>
      <c r="AI581" s="37">
        <v>13</v>
      </c>
      <c r="AJ581" s="37">
        <v>7</v>
      </c>
      <c r="AK581" s="37"/>
      <c r="AL581" s="37"/>
      <c r="AM581" s="37"/>
      <c r="AN581" s="37">
        <v>30</v>
      </c>
      <c r="AO581" s="37"/>
      <c r="AP581" s="37"/>
      <c r="AQ581" s="37"/>
      <c r="AR581" s="37">
        <v>0</v>
      </c>
      <c r="AS581" s="37"/>
      <c r="AT581" s="37">
        <v>0</v>
      </c>
    </row>
    <row r="582" spans="1:46" ht="20.100000000000001" customHeight="1" x14ac:dyDescent="0.2">
      <c r="D582" s="38" t="s">
        <v>116</v>
      </c>
      <c r="F582" s="39">
        <v>34</v>
      </c>
      <c r="G582" s="40"/>
      <c r="H582" s="40"/>
      <c r="I582" s="40"/>
      <c r="J582" s="39">
        <v>66</v>
      </c>
      <c r="K582" s="39">
        <v>0</v>
      </c>
      <c r="L582" s="39">
        <v>4</v>
      </c>
      <c r="M582" s="40"/>
      <c r="N582" s="39">
        <v>70</v>
      </c>
      <c r="O582" s="40"/>
      <c r="P582" s="40"/>
      <c r="Q582" s="40"/>
      <c r="R582" s="39">
        <v>20</v>
      </c>
      <c r="S582" s="39">
        <v>5</v>
      </c>
      <c r="T582" s="39">
        <v>2</v>
      </c>
      <c r="U582" s="39">
        <v>1</v>
      </c>
      <c r="V582" s="39">
        <v>1</v>
      </c>
      <c r="W582" s="39">
        <v>0</v>
      </c>
      <c r="X582" s="39">
        <v>0</v>
      </c>
      <c r="Y582" s="39">
        <v>18</v>
      </c>
      <c r="Z582" s="39">
        <v>15</v>
      </c>
      <c r="AA582" s="40"/>
      <c r="AB582" s="39">
        <v>62</v>
      </c>
      <c r="AC582" s="40"/>
      <c r="AD582" s="40"/>
      <c r="AE582" s="40"/>
      <c r="AF582" s="39">
        <v>5</v>
      </c>
      <c r="AG582" s="39">
        <v>17</v>
      </c>
      <c r="AH582" s="40"/>
      <c r="AI582" s="39">
        <v>4</v>
      </c>
      <c r="AJ582" s="39">
        <v>4</v>
      </c>
      <c r="AK582" s="40"/>
      <c r="AL582" s="40"/>
      <c r="AM582" s="40"/>
      <c r="AN582" s="39">
        <v>28</v>
      </c>
      <c r="AO582" s="40"/>
      <c r="AP582" s="40"/>
      <c r="AQ582" s="40"/>
      <c r="AR582" s="39">
        <v>0</v>
      </c>
      <c r="AS582" s="40"/>
      <c r="AT582" s="39">
        <v>0</v>
      </c>
    </row>
    <row r="583" spans="1:46" ht="20.100000000000001" customHeight="1" x14ac:dyDescent="0.2">
      <c r="D583" s="2" t="s">
        <v>117</v>
      </c>
      <c r="F583" s="37">
        <v>28</v>
      </c>
      <c r="G583" s="37"/>
      <c r="H583" s="37"/>
      <c r="I583" s="37"/>
      <c r="J583" s="37">
        <v>63</v>
      </c>
      <c r="K583" s="37">
        <v>0</v>
      </c>
      <c r="L583" s="37">
        <v>1</v>
      </c>
      <c r="M583" s="37"/>
      <c r="N583" s="37">
        <v>64</v>
      </c>
      <c r="O583" s="37"/>
      <c r="P583" s="37"/>
      <c r="Q583" s="37"/>
      <c r="R583" s="37">
        <v>23</v>
      </c>
      <c r="S583" s="37">
        <v>8</v>
      </c>
      <c r="T583" s="37">
        <v>0</v>
      </c>
      <c r="U583" s="37">
        <v>0</v>
      </c>
      <c r="V583" s="37">
        <v>2</v>
      </c>
      <c r="W583" s="37">
        <v>0</v>
      </c>
      <c r="X583" s="37">
        <v>0</v>
      </c>
      <c r="Y583" s="37">
        <v>12</v>
      </c>
      <c r="Z583" s="37">
        <v>0</v>
      </c>
      <c r="AA583" s="37"/>
      <c r="AB583" s="37">
        <v>45</v>
      </c>
      <c r="AC583" s="37"/>
      <c r="AD583" s="37"/>
      <c r="AE583" s="37"/>
      <c r="AF583" s="37">
        <v>11</v>
      </c>
      <c r="AG583" s="37">
        <v>27</v>
      </c>
      <c r="AH583" s="37"/>
      <c r="AI583" s="37">
        <v>12</v>
      </c>
      <c r="AJ583" s="37">
        <v>3</v>
      </c>
      <c r="AK583" s="37"/>
      <c r="AL583" s="37"/>
      <c r="AM583" s="37"/>
      <c r="AN583" s="37">
        <v>24</v>
      </c>
      <c r="AO583" s="37"/>
      <c r="AP583" s="37"/>
      <c r="AQ583" s="37"/>
      <c r="AR583" s="37">
        <v>0</v>
      </c>
      <c r="AS583" s="37"/>
      <c r="AT583" s="37">
        <v>0</v>
      </c>
    </row>
    <row r="584" spans="1:46"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spans="1:46" s="1" customFormat="1" ht="20.100000000000001" customHeight="1" x14ac:dyDescent="0.2">
      <c r="A585" s="3"/>
      <c r="B585" s="6"/>
      <c r="C585" s="42" t="s">
        <v>180</v>
      </c>
      <c r="D585" s="42"/>
      <c r="E585" s="5"/>
      <c r="F585" s="44">
        <v>405</v>
      </c>
      <c r="G585" s="45"/>
      <c r="H585" s="45"/>
      <c r="I585" s="45"/>
      <c r="J585" s="44">
        <v>545</v>
      </c>
      <c r="K585" s="44">
        <v>8</v>
      </c>
      <c r="L585" s="44">
        <v>21</v>
      </c>
      <c r="M585" s="45"/>
      <c r="N585" s="44">
        <v>574</v>
      </c>
      <c r="O585" s="45"/>
      <c r="P585" s="45"/>
      <c r="Q585" s="45"/>
      <c r="R585" s="44">
        <v>217</v>
      </c>
      <c r="S585" s="44">
        <v>99</v>
      </c>
      <c r="T585" s="44">
        <v>6</v>
      </c>
      <c r="U585" s="44">
        <v>3</v>
      </c>
      <c r="V585" s="44">
        <v>11</v>
      </c>
      <c r="W585" s="44">
        <v>2</v>
      </c>
      <c r="X585" s="44">
        <v>1</v>
      </c>
      <c r="Y585" s="44">
        <v>136</v>
      </c>
      <c r="Z585" s="44">
        <v>22</v>
      </c>
      <c r="AA585" s="45"/>
      <c r="AB585" s="44">
        <v>497</v>
      </c>
      <c r="AC585" s="45"/>
      <c r="AD585" s="45"/>
      <c r="AE585" s="45"/>
      <c r="AF585" s="44">
        <v>86</v>
      </c>
      <c r="AG585" s="44">
        <v>248</v>
      </c>
      <c r="AH585" s="45"/>
      <c r="AI585" s="44">
        <v>91</v>
      </c>
      <c r="AJ585" s="44">
        <v>35</v>
      </c>
      <c r="AK585" s="45"/>
      <c r="AL585" s="45"/>
      <c r="AM585" s="45"/>
      <c r="AN585" s="44">
        <v>274</v>
      </c>
      <c r="AO585" s="45"/>
      <c r="AP585" s="45"/>
      <c r="AQ585" s="45"/>
      <c r="AR585" s="44">
        <v>0</v>
      </c>
      <c r="AS585" s="45"/>
      <c r="AT585" s="44">
        <v>0</v>
      </c>
    </row>
    <row r="586" spans="1:46"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row>
    <row r="587" spans="1:46" s="1" customFormat="1" ht="20.100000000000001" customHeight="1" x14ac:dyDescent="0.25">
      <c r="A587" s="3"/>
      <c r="B587" s="49" t="s">
        <v>310</v>
      </c>
      <c r="C587" s="50"/>
      <c r="D587" s="50"/>
      <c r="E587" s="5"/>
      <c r="F587" s="51">
        <v>445</v>
      </c>
      <c r="G587" s="52"/>
      <c r="H587" s="52"/>
      <c r="I587" s="52"/>
      <c r="J587" s="51">
        <v>687</v>
      </c>
      <c r="K587" s="51">
        <v>14</v>
      </c>
      <c r="L587" s="51">
        <v>25</v>
      </c>
      <c r="M587" s="52"/>
      <c r="N587" s="51">
        <v>726</v>
      </c>
      <c r="O587" s="52"/>
      <c r="P587" s="52"/>
      <c r="Q587" s="52"/>
      <c r="R587" s="51">
        <v>246</v>
      </c>
      <c r="S587" s="51">
        <v>131</v>
      </c>
      <c r="T587" s="51">
        <v>8</v>
      </c>
      <c r="U587" s="51">
        <v>4</v>
      </c>
      <c r="V587" s="51">
        <v>13</v>
      </c>
      <c r="W587" s="51">
        <v>2</v>
      </c>
      <c r="X587" s="51">
        <v>1</v>
      </c>
      <c r="Y587" s="51">
        <v>193</v>
      </c>
      <c r="Z587" s="51">
        <v>24</v>
      </c>
      <c r="AA587" s="52"/>
      <c r="AB587" s="51">
        <v>622</v>
      </c>
      <c r="AC587" s="52"/>
      <c r="AD587" s="52"/>
      <c r="AE587" s="52"/>
      <c r="AF587" s="51">
        <v>102</v>
      </c>
      <c r="AG587" s="51">
        <v>292</v>
      </c>
      <c r="AH587" s="52"/>
      <c r="AI587" s="51">
        <v>113</v>
      </c>
      <c r="AJ587" s="51">
        <v>43</v>
      </c>
      <c r="AK587" s="52"/>
      <c r="AL587" s="52"/>
      <c r="AM587" s="52"/>
      <c r="AN587" s="51">
        <v>311</v>
      </c>
      <c r="AO587" s="52"/>
      <c r="AP587" s="52"/>
      <c r="AQ587" s="52"/>
      <c r="AR587" s="51">
        <v>0</v>
      </c>
      <c r="AS587" s="52"/>
      <c r="AT587" s="51">
        <v>0</v>
      </c>
    </row>
    <row r="588" spans="1:46"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spans="1:46"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spans="1:46"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spans="1:46" ht="20.100000000000001" customHeight="1" x14ac:dyDescent="0.2">
      <c r="D591" s="2" t="s">
        <v>124</v>
      </c>
      <c r="F591" s="37">
        <v>32</v>
      </c>
      <c r="G591" s="37"/>
      <c r="H591" s="37"/>
      <c r="I591" s="37"/>
      <c r="J591" s="37">
        <v>49</v>
      </c>
      <c r="K591" s="37">
        <v>1</v>
      </c>
      <c r="L591" s="37">
        <v>0</v>
      </c>
      <c r="M591" s="37"/>
      <c r="N591" s="37">
        <v>50</v>
      </c>
      <c r="O591" s="37"/>
      <c r="P591" s="37"/>
      <c r="Q591" s="37"/>
      <c r="R591" s="37">
        <v>26</v>
      </c>
      <c r="S591" s="37">
        <v>0</v>
      </c>
      <c r="T591" s="37">
        <v>0</v>
      </c>
      <c r="U591" s="37">
        <v>0</v>
      </c>
      <c r="V591" s="37">
        <v>0</v>
      </c>
      <c r="W591" s="37">
        <v>0</v>
      </c>
      <c r="X591" s="37">
        <v>0</v>
      </c>
      <c r="Y591" s="37">
        <v>8</v>
      </c>
      <c r="Z591" s="37">
        <v>2</v>
      </c>
      <c r="AA591" s="37"/>
      <c r="AB591" s="37">
        <v>36</v>
      </c>
      <c r="AC591" s="37"/>
      <c r="AD591" s="37"/>
      <c r="AE591" s="37"/>
      <c r="AF591" s="37">
        <v>6</v>
      </c>
      <c r="AG591" s="37">
        <v>8</v>
      </c>
      <c r="AH591" s="37"/>
      <c r="AI591" s="37">
        <v>3</v>
      </c>
      <c r="AJ591" s="37">
        <v>3</v>
      </c>
      <c r="AK591" s="37"/>
      <c r="AL591" s="37"/>
      <c r="AM591" s="37"/>
      <c r="AN591" s="37">
        <v>38</v>
      </c>
      <c r="AO591" s="37"/>
      <c r="AP591" s="37"/>
      <c r="AQ591" s="37"/>
      <c r="AR591" s="37">
        <v>0</v>
      </c>
      <c r="AS591" s="37"/>
      <c r="AT591" s="37">
        <v>0</v>
      </c>
    </row>
    <row r="592" spans="1:46" ht="20.100000000000001" customHeight="1" x14ac:dyDescent="0.2">
      <c r="D592" s="38" t="s">
        <v>173</v>
      </c>
      <c r="F592" s="39">
        <v>59</v>
      </c>
      <c r="G592" s="40"/>
      <c r="H592" s="40"/>
      <c r="I592" s="40"/>
      <c r="J592" s="39">
        <v>58</v>
      </c>
      <c r="K592" s="39">
        <v>0</v>
      </c>
      <c r="L592" s="39">
        <v>2</v>
      </c>
      <c r="M592" s="40"/>
      <c r="N592" s="39">
        <v>60</v>
      </c>
      <c r="O592" s="40"/>
      <c r="P592" s="40"/>
      <c r="Q592" s="40"/>
      <c r="R592" s="39">
        <v>38</v>
      </c>
      <c r="S592" s="39">
        <v>0</v>
      </c>
      <c r="T592" s="39">
        <v>0</v>
      </c>
      <c r="U592" s="39">
        <v>0</v>
      </c>
      <c r="V592" s="39">
        <v>0</v>
      </c>
      <c r="W592" s="39">
        <v>0</v>
      </c>
      <c r="X592" s="39">
        <v>0</v>
      </c>
      <c r="Y592" s="39">
        <v>4</v>
      </c>
      <c r="Z592" s="39">
        <v>0</v>
      </c>
      <c r="AA592" s="40"/>
      <c r="AB592" s="39">
        <v>42</v>
      </c>
      <c r="AC592" s="40"/>
      <c r="AD592" s="40"/>
      <c r="AE592" s="40"/>
      <c r="AF592" s="39">
        <v>5</v>
      </c>
      <c r="AG592" s="39">
        <v>23</v>
      </c>
      <c r="AH592" s="40"/>
      <c r="AI592" s="39">
        <v>4</v>
      </c>
      <c r="AJ592" s="39">
        <v>3</v>
      </c>
      <c r="AK592" s="40"/>
      <c r="AL592" s="40"/>
      <c r="AM592" s="40"/>
      <c r="AN592" s="39">
        <v>56</v>
      </c>
      <c r="AO592" s="40"/>
      <c r="AP592" s="40"/>
      <c r="AQ592" s="40"/>
      <c r="AR592" s="39">
        <v>0</v>
      </c>
      <c r="AS592" s="40"/>
      <c r="AT592" s="39">
        <v>0</v>
      </c>
    </row>
    <row r="593" spans="1:46" ht="20.100000000000001" customHeight="1" x14ac:dyDescent="0.2">
      <c r="D593" s="2" t="s">
        <v>100</v>
      </c>
      <c r="F593" s="37">
        <v>69</v>
      </c>
      <c r="G593" s="37"/>
      <c r="H593" s="37"/>
      <c r="I593" s="37"/>
      <c r="J593" s="37">
        <v>81</v>
      </c>
      <c r="K593" s="37">
        <v>0</v>
      </c>
      <c r="L593" s="37">
        <v>1</v>
      </c>
      <c r="M593" s="37"/>
      <c r="N593" s="37">
        <v>82</v>
      </c>
      <c r="O593" s="37"/>
      <c r="P593" s="37"/>
      <c r="Q593" s="37"/>
      <c r="R593" s="37">
        <v>63</v>
      </c>
      <c r="S593" s="37">
        <v>3</v>
      </c>
      <c r="T593" s="37">
        <v>1</v>
      </c>
      <c r="U593" s="37">
        <v>0</v>
      </c>
      <c r="V593" s="37">
        <v>0</v>
      </c>
      <c r="W593" s="37">
        <v>0</v>
      </c>
      <c r="X593" s="37">
        <v>0</v>
      </c>
      <c r="Y593" s="37">
        <v>5</v>
      </c>
      <c r="Z593" s="37">
        <v>7</v>
      </c>
      <c r="AA593" s="37"/>
      <c r="AB593" s="37">
        <v>79</v>
      </c>
      <c r="AC593" s="37"/>
      <c r="AD593" s="37"/>
      <c r="AE593" s="37"/>
      <c r="AF593" s="37">
        <v>5</v>
      </c>
      <c r="AG593" s="37">
        <v>11</v>
      </c>
      <c r="AH593" s="37"/>
      <c r="AI593" s="37">
        <v>3</v>
      </c>
      <c r="AJ593" s="37">
        <v>0</v>
      </c>
      <c r="AK593" s="37"/>
      <c r="AL593" s="37"/>
      <c r="AM593" s="37"/>
      <c r="AN593" s="37">
        <v>59</v>
      </c>
      <c r="AO593" s="37"/>
      <c r="AP593" s="37"/>
      <c r="AQ593" s="37"/>
      <c r="AR593" s="37">
        <v>0</v>
      </c>
      <c r="AS593" s="37"/>
      <c r="AT593" s="37">
        <v>0</v>
      </c>
    </row>
    <row r="594" spans="1:46" ht="20.100000000000001" customHeight="1" x14ac:dyDescent="0.2">
      <c r="D594" s="38" t="s">
        <v>174</v>
      </c>
      <c r="F594" s="39">
        <v>52</v>
      </c>
      <c r="G594" s="40"/>
      <c r="H594" s="40"/>
      <c r="I594" s="40"/>
      <c r="J594" s="39">
        <v>64</v>
      </c>
      <c r="K594" s="39">
        <v>0</v>
      </c>
      <c r="L594" s="39">
        <v>6</v>
      </c>
      <c r="M594" s="40"/>
      <c r="N594" s="39">
        <v>70</v>
      </c>
      <c r="O594" s="40"/>
      <c r="P594" s="40"/>
      <c r="Q594" s="40"/>
      <c r="R594" s="39">
        <v>33</v>
      </c>
      <c r="S594" s="39">
        <v>2</v>
      </c>
      <c r="T594" s="39">
        <v>2</v>
      </c>
      <c r="U594" s="39">
        <v>0</v>
      </c>
      <c r="V594" s="39">
        <v>4</v>
      </c>
      <c r="W594" s="39">
        <v>0</v>
      </c>
      <c r="X594" s="39">
        <v>0</v>
      </c>
      <c r="Y594" s="39">
        <v>8</v>
      </c>
      <c r="Z594" s="39">
        <v>2</v>
      </c>
      <c r="AA594" s="40"/>
      <c r="AB594" s="39">
        <v>51</v>
      </c>
      <c r="AC594" s="40"/>
      <c r="AD594" s="40"/>
      <c r="AE594" s="40"/>
      <c r="AF594" s="39">
        <v>7</v>
      </c>
      <c r="AG594" s="39">
        <v>3</v>
      </c>
      <c r="AH594" s="40"/>
      <c r="AI594" s="39">
        <v>4</v>
      </c>
      <c r="AJ594" s="39">
        <v>2</v>
      </c>
      <c r="AK594" s="40"/>
      <c r="AL594" s="40"/>
      <c r="AM594" s="40"/>
      <c r="AN594" s="39">
        <v>67</v>
      </c>
      <c r="AO594" s="40"/>
      <c r="AP594" s="40"/>
      <c r="AQ594" s="40"/>
      <c r="AR594" s="39">
        <v>0</v>
      </c>
      <c r="AS594" s="40"/>
      <c r="AT594" s="39">
        <v>0</v>
      </c>
    </row>
    <row r="595" spans="1:46" ht="20.100000000000001" customHeight="1" x14ac:dyDescent="0.2">
      <c r="D595" s="2" t="s">
        <v>102</v>
      </c>
      <c r="F595" s="37">
        <v>35</v>
      </c>
      <c r="G595" s="37"/>
      <c r="H595" s="37"/>
      <c r="I595" s="37"/>
      <c r="J595" s="37">
        <v>85</v>
      </c>
      <c r="K595" s="37">
        <v>3</v>
      </c>
      <c r="L595" s="37">
        <v>2</v>
      </c>
      <c r="M595" s="37"/>
      <c r="N595" s="37">
        <v>90</v>
      </c>
      <c r="O595" s="37"/>
      <c r="P595" s="37"/>
      <c r="Q595" s="37"/>
      <c r="R595" s="37">
        <v>33</v>
      </c>
      <c r="S595" s="37">
        <v>1</v>
      </c>
      <c r="T595" s="37">
        <v>0</v>
      </c>
      <c r="U595" s="37">
        <v>0</v>
      </c>
      <c r="V595" s="37">
        <v>0</v>
      </c>
      <c r="W595" s="37">
        <v>0</v>
      </c>
      <c r="X595" s="37">
        <v>0</v>
      </c>
      <c r="Y595" s="37">
        <v>8</v>
      </c>
      <c r="Z595" s="37">
        <v>2</v>
      </c>
      <c r="AA595" s="37"/>
      <c r="AB595" s="37">
        <v>44</v>
      </c>
      <c r="AC595" s="37"/>
      <c r="AD595" s="37"/>
      <c r="AE595" s="37"/>
      <c r="AF595" s="37">
        <v>9</v>
      </c>
      <c r="AG595" s="37">
        <v>17</v>
      </c>
      <c r="AH595" s="37"/>
      <c r="AI595" s="37">
        <v>5</v>
      </c>
      <c r="AJ595" s="37">
        <v>10</v>
      </c>
      <c r="AK595" s="37"/>
      <c r="AL595" s="37"/>
      <c r="AM595" s="37"/>
      <c r="AN595" s="37">
        <v>70</v>
      </c>
      <c r="AO595" s="37"/>
      <c r="AP595" s="37"/>
      <c r="AQ595" s="37"/>
      <c r="AR595" s="37">
        <v>0</v>
      </c>
      <c r="AS595" s="37"/>
      <c r="AT595" s="37">
        <v>0</v>
      </c>
    </row>
    <row r="596" spans="1:46" ht="20.100000000000001" customHeight="1" x14ac:dyDescent="0.2">
      <c r="D596" s="38" t="s">
        <v>103</v>
      </c>
      <c r="F596" s="39">
        <v>41</v>
      </c>
      <c r="G596" s="40"/>
      <c r="H596" s="40"/>
      <c r="I596" s="40"/>
      <c r="J596" s="39">
        <v>72</v>
      </c>
      <c r="K596" s="39">
        <v>1</v>
      </c>
      <c r="L596" s="39">
        <v>4</v>
      </c>
      <c r="M596" s="40"/>
      <c r="N596" s="39">
        <v>77</v>
      </c>
      <c r="O596" s="40"/>
      <c r="P596" s="40"/>
      <c r="Q596" s="40"/>
      <c r="R596" s="39">
        <v>45</v>
      </c>
      <c r="S596" s="39">
        <v>4</v>
      </c>
      <c r="T596" s="39">
        <v>0</v>
      </c>
      <c r="U596" s="39">
        <v>0</v>
      </c>
      <c r="V596" s="39">
        <v>2</v>
      </c>
      <c r="W596" s="39">
        <v>0</v>
      </c>
      <c r="X596" s="39">
        <v>0</v>
      </c>
      <c r="Y596" s="39">
        <v>14</v>
      </c>
      <c r="Z596" s="39">
        <v>6</v>
      </c>
      <c r="AA596" s="40"/>
      <c r="AB596" s="39">
        <v>71</v>
      </c>
      <c r="AC596" s="40"/>
      <c r="AD596" s="40"/>
      <c r="AE596" s="40"/>
      <c r="AF596" s="39">
        <v>4</v>
      </c>
      <c r="AG596" s="39">
        <v>5</v>
      </c>
      <c r="AH596" s="40"/>
      <c r="AI596" s="39">
        <v>3</v>
      </c>
      <c r="AJ596" s="39">
        <v>0</v>
      </c>
      <c r="AK596" s="40"/>
      <c r="AL596" s="40"/>
      <c r="AM596" s="40"/>
      <c r="AN596" s="39">
        <v>41</v>
      </c>
      <c r="AO596" s="40"/>
      <c r="AP596" s="40"/>
      <c r="AQ596" s="40"/>
      <c r="AR596" s="39">
        <v>0</v>
      </c>
      <c r="AS596" s="40"/>
      <c r="AT596" s="39">
        <v>0</v>
      </c>
    </row>
    <row r="597" spans="1:46" ht="20.100000000000001" customHeight="1" x14ac:dyDescent="0.2">
      <c r="B597" s="5"/>
      <c r="D597" s="2" t="s">
        <v>104</v>
      </c>
      <c r="F597" s="37">
        <v>57</v>
      </c>
      <c r="G597" s="37"/>
      <c r="H597" s="37"/>
      <c r="I597" s="37"/>
      <c r="J597" s="37">
        <v>47</v>
      </c>
      <c r="K597" s="37">
        <v>0</v>
      </c>
      <c r="L597" s="37">
        <v>1</v>
      </c>
      <c r="M597" s="37"/>
      <c r="N597" s="37">
        <v>48</v>
      </c>
      <c r="O597" s="37"/>
      <c r="P597" s="37"/>
      <c r="Q597" s="37"/>
      <c r="R597" s="37">
        <v>30</v>
      </c>
      <c r="S597" s="37">
        <v>2</v>
      </c>
      <c r="T597" s="37">
        <v>1</v>
      </c>
      <c r="U597" s="37">
        <v>0</v>
      </c>
      <c r="V597" s="37">
        <v>0</v>
      </c>
      <c r="W597" s="37">
        <v>0</v>
      </c>
      <c r="X597" s="37">
        <v>0</v>
      </c>
      <c r="Y597" s="37">
        <v>1</v>
      </c>
      <c r="Z597" s="37">
        <v>2</v>
      </c>
      <c r="AA597" s="37"/>
      <c r="AB597" s="37">
        <v>36</v>
      </c>
      <c r="AC597" s="37"/>
      <c r="AD597" s="37"/>
      <c r="AE597" s="37"/>
      <c r="AF597" s="37">
        <v>8</v>
      </c>
      <c r="AG597" s="37">
        <v>4</v>
      </c>
      <c r="AH597" s="37"/>
      <c r="AI597" s="37">
        <v>6</v>
      </c>
      <c r="AJ597" s="37">
        <v>3</v>
      </c>
      <c r="AK597" s="37"/>
      <c r="AL597" s="37"/>
      <c r="AM597" s="37"/>
      <c r="AN597" s="37">
        <v>66</v>
      </c>
      <c r="AO597" s="37"/>
      <c r="AP597" s="37"/>
      <c r="AQ597" s="37"/>
      <c r="AR597" s="37">
        <v>0</v>
      </c>
      <c r="AS597" s="37"/>
      <c r="AT597" s="37">
        <v>0</v>
      </c>
    </row>
    <row r="598" spans="1:46" ht="20.100000000000001" customHeight="1" x14ac:dyDescent="0.2">
      <c r="B598" s="5"/>
      <c r="D598" s="38" t="s">
        <v>105</v>
      </c>
      <c r="F598" s="39">
        <v>56</v>
      </c>
      <c r="G598" s="40"/>
      <c r="H598" s="40"/>
      <c r="I598" s="40"/>
      <c r="J598" s="39">
        <v>74</v>
      </c>
      <c r="K598" s="39">
        <v>1</v>
      </c>
      <c r="L598" s="39">
        <v>6</v>
      </c>
      <c r="M598" s="40"/>
      <c r="N598" s="39">
        <v>81</v>
      </c>
      <c r="O598" s="40"/>
      <c r="P598" s="40"/>
      <c r="Q598" s="40"/>
      <c r="R598" s="39">
        <v>39</v>
      </c>
      <c r="S598" s="39">
        <v>5</v>
      </c>
      <c r="T598" s="39">
        <v>0</v>
      </c>
      <c r="U598" s="39">
        <v>0</v>
      </c>
      <c r="V598" s="39">
        <v>0</v>
      </c>
      <c r="W598" s="39">
        <v>0</v>
      </c>
      <c r="X598" s="39">
        <v>0</v>
      </c>
      <c r="Y598" s="39">
        <v>10</v>
      </c>
      <c r="Z598" s="39">
        <v>7</v>
      </c>
      <c r="AA598" s="40"/>
      <c r="AB598" s="39">
        <v>61</v>
      </c>
      <c r="AC598" s="40"/>
      <c r="AD598" s="40"/>
      <c r="AE598" s="40"/>
      <c r="AF598" s="39">
        <v>3</v>
      </c>
      <c r="AG598" s="39">
        <v>13</v>
      </c>
      <c r="AH598" s="40"/>
      <c r="AI598" s="39">
        <v>1</v>
      </c>
      <c r="AJ598" s="39">
        <v>2</v>
      </c>
      <c r="AK598" s="40"/>
      <c r="AL598" s="40"/>
      <c r="AM598" s="40"/>
      <c r="AN598" s="39">
        <v>63</v>
      </c>
      <c r="AO598" s="40"/>
      <c r="AP598" s="40"/>
      <c r="AQ598" s="40"/>
      <c r="AR598" s="39">
        <v>0</v>
      </c>
      <c r="AS598" s="40"/>
      <c r="AT598" s="39">
        <v>0</v>
      </c>
    </row>
    <row r="599" spans="1:46" ht="20.100000000000001" customHeight="1" x14ac:dyDescent="0.2">
      <c r="B599" s="5"/>
      <c r="D599" s="41" t="s">
        <v>183</v>
      </c>
      <c r="F599" s="40">
        <v>45</v>
      </c>
      <c r="G599" s="40"/>
      <c r="H599" s="40"/>
      <c r="I599" s="40"/>
      <c r="J599" s="40">
        <v>88</v>
      </c>
      <c r="K599" s="40">
        <v>1</v>
      </c>
      <c r="L599" s="40">
        <v>0</v>
      </c>
      <c r="M599" s="40"/>
      <c r="N599" s="40">
        <v>89</v>
      </c>
      <c r="O599" s="40"/>
      <c r="P599" s="40"/>
      <c r="Q599" s="40"/>
      <c r="R599" s="40">
        <v>28</v>
      </c>
      <c r="S599" s="40">
        <v>10</v>
      </c>
      <c r="T599" s="40">
        <v>0</v>
      </c>
      <c r="U599" s="40">
        <v>0</v>
      </c>
      <c r="V599" s="40">
        <v>2</v>
      </c>
      <c r="W599" s="40">
        <v>0</v>
      </c>
      <c r="X599" s="40">
        <v>1</v>
      </c>
      <c r="Y599" s="40">
        <v>1</v>
      </c>
      <c r="Z599" s="40">
        <v>0</v>
      </c>
      <c r="AA599" s="40"/>
      <c r="AB599" s="40">
        <v>42</v>
      </c>
      <c r="AC599" s="40"/>
      <c r="AD599" s="40"/>
      <c r="AE599" s="40"/>
      <c r="AF599" s="40">
        <v>8</v>
      </c>
      <c r="AG599" s="40">
        <v>11</v>
      </c>
      <c r="AH599" s="40"/>
      <c r="AI599" s="40">
        <v>8</v>
      </c>
      <c r="AJ599" s="40">
        <v>3</v>
      </c>
      <c r="AK599" s="40"/>
      <c r="AL599" s="40"/>
      <c r="AM599" s="40"/>
      <c r="AN599" s="40">
        <v>84</v>
      </c>
      <c r="AO599" s="40"/>
      <c r="AP599" s="40"/>
      <c r="AQ599" s="40"/>
      <c r="AR599" s="40">
        <v>0</v>
      </c>
      <c r="AS599" s="40"/>
      <c r="AT599" s="40">
        <v>0</v>
      </c>
    </row>
    <row r="600" spans="1:46" ht="20.100000000000001" customHeight="1" x14ac:dyDescent="0.2">
      <c r="B600" s="5"/>
      <c r="D600" s="38" t="s">
        <v>107</v>
      </c>
      <c r="F600" s="39">
        <v>19</v>
      </c>
      <c r="G600" s="40"/>
      <c r="H600" s="40"/>
      <c r="I600" s="40"/>
      <c r="J600" s="39">
        <v>47</v>
      </c>
      <c r="K600" s="39">
        <v>0</v>
      </c>
      <c r="L600" s="39">
        <v>2</v>
      </c>
      <c r="M600" s="40"/>
      <c r="N600" s="39">
        <v>49</v>
      </c>
      <c r="O600" s="40"/>
      <c r="P600" s="40"/>
      <c r="Q600" s="40"/>
      <c r="R600" s="39">
        <v>15</v>
      </c>
      <c r="S600" s="39">
        <v>0</v>
      </c>
      <c r="T600" s="39">
        <v>0</v>
      </c>
      <c r="U600" s="39">
        <v>0</v>
      </c>
      <c r="V600" s="39">
        <v>1</v>
      </c>
      <c r="W600" s="39">
        <v>0</v>
      </c>
      <c r="X600" s="39">
        <v>0</v>
      </c>
      <c r="Y600" s="39">
        <v>7</v>
      </c>
      <c r="Z600" s="39">
        <v>0</v>
      </c>
      <c r="AA600" s="40"/>
      <c r="AB600" s="39">
        <v>23</v>
      </c>
      <c r="AC600" s="40"/>
      <c r="AD600" s="40"/>
      <c r="AE600" s="40"/>
      <c r="AF600" s="39">
        <v>7</v>
      </c>
      <c r="AG600" s="39">
        <v>0</v>
      </c>
      <c r="AH600" s="40"/>
      <c r="AI600" s="39">
        <v>1</v>
      </c>
      <c r="AJ600" s="39">
        <v>0</v>
      </c>
      <c r="AK600" s="40"/>
      <c r="AL600" s="40"/>
      <c r="AM600" s="40"/>
      <c r="AN600" s="39">
        <v>39</v>
      </c>
      <c r="AO600" s="40"/>
      <c r="AP600" s="40"/>
      <c r="AQ600" s="40"/>
      <c r="AR600" s="39">
        <v>0</v>
      </c>
      <c r="AS600" s="40"/>
      <c r="AT600" s="39">
        <v>0</v>
      </c>
    </row>
    <row r="601" spans="1:46"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spans="1:46" s="1" customFormat="1" ht="20.100000000000001" customHeight="1" x14ac:dyDescent="0.2">
      <c r="A602" s="3"/>
      <c r="B602" s="6"/>
      <c r="C602" s="42" t="s">
        <v>180</v>
      </c>
      <c r="D602" s="42"/>
      <c r="E602" s="5"/>
      <c r="F602" s="44">
        <v>465</v>
      </c>
      <c r="G602" s="45"/>
      <c r="H602" s="45"/>
      <c r="I602" s="45"/>
      <c r="J602" s="44">
        <v>665</v>
      </c>
      <c r="K602" s="44">
        <v>7</v>
      </c>
      <c r="L602" s="44">
        <v>24</v>
      </c>
      <c r="M602" s="45"/>
      <c r="N602" s="44">
        <v>696</v>
      </c>
      <c r="O602" s="45"/>
      <c r="P602" s="45"/>
      <c r="Q602" s="45"/>
      <c r="R602" s="44">
        <v>350</v>
      </c>
      <c r="S602" s="44">
        <v>27</v>
      </c>
      <c r="T602" s="44">
        <v>4</v>
      </c>
      <c r="U602" s="44">
        <v>0</v>
      </c>
      <c r="V602" s="44">
        <v>9</v>
      </c>
      <c r="W602" s="44">
        <v>0</v>
      </c>
      <c r="X602" s="44">
        <v>1</v>
      </c>
      <c r="Y602" s="44">
        <v>66</v>
      </c>
      <c r="Z602" s="44">
        <v>28</v>
      </c>
      <c r="AA602" s="45"/>
      <c r="AB602" s="44">
        <v>485</v>
      </c>
      <c r="AC602" s="45"/>
      <c r="AD602" s="45"/>
      <c r="AE602" s="45"/>
      <c r="AF602" s="44">
        <v>62</v>
      </c>
      <c r="AG602" s="44">
        <v>95</v>
      </c>
      <c r="AH602" s="45"/>
      <c r="AI602" s="44">
        <v>38</v>
      </c>
      <c r="AJ602" s="44">
        <v>26</v>
      </c>
      <c r="AK602" s="45"/>
      <c r="AL602" s="45"/>
      <c r="AM602" s="45"/>
      <c r="AN602" s="44">
        <v>583</v>
      </c>
      <c r="AO602" s="45"/>
      <c r="AP602" s="45"/>
      <c r="AQ602" s="45"/>
      <c r="AR602" s="44">
        <v>0</v>
      </c>
      <c r="AS602" s="45"/>
      <c r="AT602" s="44">
        <v>0</v>
      </c>
    </row>
    <row r="603" spans="1:46"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row>
    <row r="604" spans="1:46" s="1" customFormat="1" ht="20.100000000000001" customHeight="1" x14ac:dyDescent="0.25">
      <c r="A604" s="3"/>
      <c r="B604" s="49" t="s">
        <v>312</v>
      </c>
      <c r="C604" s="50"/>
      <c r="D604" s="50"/>
      <c r="E604" s="5"/>
      <c r="F604" s="51">
        <v>465</v>
      </c>
      <c r="G604" s="52"/>
      <c r="H604" s="52"/>
      <c r="I604" s="52"/>
      <c r="J604" s="51">
        <v>665</v>
      </c>
      <c r="K604" s="51">
        <v>7</v>
      </c>
      <c r="L604" s="51">
        <v>24</v>
      </c>
      <c r="M604" s="52"/>
      <c r="N604" s="51">
        <v>696</v>
      </c>
      <c r="O604" s="52"/>
      <c r="P604" s="52"/>
      <c r="Q604" s="52"/>
      <c r="R604" s="51">
        <v>350</v>
      </c>
      <c r="S604" s="51">
        <v>27</v>
      </c>
      <c r="T604" s="51">
        <v>4</v>
      </c>
      <c r="U604" s="51">
        <v>0</v>
      </c>
      <c r="V604" s="51">
        <v>9</v>
      </c>
      <c r="W604" s="51">
        <v>0</v>
      </c>
      <c r="X604" s="51">
        <v>1</v>
      </c>
      <c r="Y604" s="51">
        <v>66</v>
      </c>
      <c r="Z604" s="51">
        <v>28</v>
      </c>
      <c r="AA604" s="52"/>
      <c r="AB604" s="51">
        <v>485</v>
      </c>
      <c r="AC604" s="52"/>
      <c r="AD604" s="52"/>
      <c r="AE604" s="52"/>
      <c r="AF604" s="51">
        <v>62</v>
      </c>
      <c r="AG604" s="51">
        <v>95</v>
      </c>
      <c r="AH604" s="52"/>
      <c r="AI604" s="51">
        <v>38</v>
      </c>
      <c r="AJ604" s="51">
        <v>26</v>
      </c>
      <c r="AK604" s="52"/>
      <c r="AL604" s="52"/>
      <c r="AM604" s="52"/>
      <c r="AN604" s="51">
        <v>583</v>
      </c>
      <c r="AO604" s="52"/>
      <c r="AP604" s="52"/>
      <c r="AQ604" s="52"/>
      <c r="AR604" s="51">
        <v>0</v>
      </c>
      <c r="AS604" s="52"/>
      <c r="AT604" s="51">
        <v>0</v>
      </c>
    </row>
    <row r="605" spans="1:46"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spans="1:46"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spans="1:46"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spans="1:46" ht="20.100000000000001" customHeight="1" x14ac:dyDescent="0.2">
      <c r="D608" s="2" t="s">
        <v>124</v>
      </c>
      <c r="F608" s="37">
        <v>66</v>
      </c>
      <c r="G608" s="37"/>
      <c r="H608" s="37"/>
      <c r="I608" s="37"/>
      <c r="J608" s="37">
        <v>123</v>
      </c>
      <c r="K608" s="37">
        <v>0</v>
      </c>
      <c r="L608" s="37">
        <v>3</v>
      </c>
      <c r="M608" s="37"/>
      <c r="N608" s="37">
        <v>126</v>
      </c>
      <c r="O608" s="37"/>
      <c r="P608" s="37"/>
      <c r="Q608" s="37"/>
      <c r="R608" s="37">
        <v>91</v>
      </c>
      <c r="S608" s="37">
        <v>22</v>
      </c>
      <c r="T608" s="37">
        <v>0</v>
      </c>
      <c r="U608" s="37">
        <v>1</v>
      </c>
      <c r="V608" s="37">
        <v>3</v>
      </c>
      <c r="W608" s="37">
        <v>1</v>
      </c>
      <c r="X608" s="37">
        <v>0</v>
      </c>
      <c r="Y608" s="37">
        <v>17</v>
      </c>
      <c r="Z608" s="37">
        <v>31</v>
      </c>
      <c r="AA608" s="37"/>
      <c r="AB608" s="37">
        <v>166</v>
      </c>
      <c r="AC608" s="37"/>
      <c r="AD608" s="37"/>
      <c r="AE608" s="37"/>
      <c r="AF608" s="37">
        <v>13</v>
      </c>
      <c r="AG608" s="37">
        <v>4</v>
      </c>
      <c r="AH608" s="37"/>
      <c r="AI608" s="37">
        <v>7</v>
      </c>
      <c r="AJ608" s="37">
        <v>0</v>
      </c>
      <c r="AK608" s="37"/>
      <c r="AL608" s="37"/>
      <c r="AM608" s="37"/>
      <c r="AN608" s="37">
        <v>16</v>
      </c>
      <c r="AO608" s="37"/>
      <c r="AP608" s="37"/>
      <c r="AQ608" s="37"/>
      <c r="AR608" s="37">
        <v>0</v>
      </c>
      <c r="AS608" s="37"/>
      <c r="AT608" s="37">
        <v>0</v>
      </c>
    </row>
    <row r="609" spans="1:46" ht="20.100000000000001" customHeight="1" x14ac:dyDescent="0.2">
      <c r="D609" s="38" t="s">
        <v>173</v>
      </c>
      <c r="F609" s="39">
        <v>102</v>
      </c>
      <c r="G609" s="40"/>
      <c r="H609" s="40"/>
      <c r="I609" s="40"/>
      <c r="J609" s="39">
        <v>122</v>
      </c>
      <c r="K609" s="39">
        <v>3</v>
      </c>
      <c r="L609" s="39">
        <v>5</v>
      </c>
      <c r="M609" s="40"/>
      <c r="N609" s="39">
        <v>130</v>
      </c>
      <c r="O609" s="40"/>
      <c r="P609" s="40"/>
      <c r="Q609" s="40"/>
      <c r="R609" s="39">
        <v>76</v>
      </c>
      <c r="S609" s="39">
        <v>16</v>
      </c>
      <c r="T609" s="39">
        <v>7</v>
      </c>
      <c r="U609" s="39">
        <v>0</v>
      </c>
      <c r="V609" s="39">
        <v>3</v>
      </c>
      <c r="W609" s="39">
        <v>0</v>
      </c>
      <c r="X609" s="39">
        <v>5</v>
      </c>
      <c r="Y609" s="39">
        <v>17</v>
      </c>
      <c r="Z609" s="39">
        <v>2</v>
      </c>
      <c r="AA609" s="40"/>
      <c r="AB609" s="39">
        <v>126</v>
      </c>
      <c r="AC609" s="40"/>
      <c r="AD609" s="40"/>
      <c r="AE609" s="40"/>
      <c r="AF609" s="39">
        <v>7</v>
      </c>
      <c r="AG609" s="39">
        <v>46</v>
      </c>
      <c r="AH609" s="40"/>
      <c r="AI609" s="39">
        <v>6</v>
      </c>
      <c r="AJ609" s="39">
        <v>7</v>
      </c>
      <c r="AK609" s="40"/>
      <c r="AL609" s="40"/>
      <c r="AM609" s="40"/>
      <c r="AN609" s="39">
        <v>66</v>
      </c>
      <c r="AO609" s="40"/>
      <c r="AP609" s="40"/>
      <c r="AQ609" s="40"/>
      <c r="AR609" s="39">
        <v>0</v>
      </c>
      <c r="AS609" s="40"/>
      <c r="AT609" s="39">
        <v>0</v>
      </c>
    </row>
    <row r="610" spans="1:46"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row>
    <row r="611" spans="1:46" ht="20.100000000000001" customHeight="1" x14ac:dyDescent="0.2">
      <c r="C611" s="42" t="s">
        <v>122</v>
      </c>
      <c r="D611" s="42"/>
      <c r="F611" s="44">
        <v>168</v>
      </c>
      <c r="G611" s="45"/>
      <c r="H611" s="45"/>
      <c r="I611" s="45"/>
      <c r="J611" s="44">
        <v>245</v>
      </c>
      <c r="K611" s="44">
        <v>3</v>
      </c>
      <c r="L611" s="44">
        <v>8</v>
      </c>
      <c r="M611" s="45"/>
      <c r="N611" s="44">
        <v>256</v>
      </c>
      <c r="O611" s="45"/>
      <c r="P611" s="45"/>
      <c r="Q611" s="45"/>
      <c r="R611" s="44">
        <v>167</v>
      </c>
      <c r="S611" s="44">
        <v>38</v>
      </c>
      <c r="T611" s="44">
        <v>7</v>
      </c>
      <c r="U611" s="44">
        <v>1</v>
      </c>
      <c r="V611" s="44">
        <v>6</v>
      </c>
      <c r="W611" s="44">
        <v>1</v>
      </c>
      <c r="X611" s="44">
        <v>5</v>
      </c>
      <c r="Y611" s="44">
        <v>34</v>
      </c>
      <c r="Z611" s="44">
        <v>33</v>
      </c>
      <c r="AA611" s="45"/>
      <c r="AB611" s="44">
        <v>292</v>
      </c>
      <c r="AC611" s="45"/>
      <c r="AD611" s="45"/>
      <c r="AE611" s="45"/>
      <c r="AF611" s="44">
        <v>20</v>
      </c>
      <c r="AG611" s="44">
        <v>50</v>
      </c>
      <c r="AH611" s="45"/>
      <c r="AI611" s="44">
        <v>13</v>
      </c>
      <c r="AJ611" s="44">
        <v>7</v>
      </c>
      <c r="AK611" s="45"/>
      <c r="AL611" s="45"/>
      <c r="AM611" s="45"/>
      <c r="AN611" s="44">
        <v>82</v>
      </c>
      <c r="AO611" s="45"/>
      <c r="AP611" s="45"/>
      <c r="AQ611" s="45"/>
      <c r="AR611" s="44">
        <v>0</v>
      </c>
      <c r="AS611" s="45"/>
      <c r="AT611" s="44">
        <v>0</v>
      </c>
    </row>
    <row r="612" spans="1:46"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row>
    <row r="613" spans="1:46"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row>
    <row r="614" spans="1:46" ht="20.100000000000001" customHeight="1" x14ac:dyDescent="0.2">
      <c r="D614" s="2" t="s">
        <v>124</v>
      </c>
      <c r="F614" s="37">
        <v>0</v>
      </c>
      <c r="G614" s="37"/>
      <c r="H614" s="37"/>
      <c r="I614" s="37"/>
      <c r="J614" s="37">
        <v>0</v>
      </c>
      <c r="K614" s="37">
        <v>0</v>
      </c>
      <c r="L614" s="37">
        <v>0</v>
      </c>
      <c r="M614" s="37"/>
      <c r="N614" s="37">
        <v>0</v>
      </c>
      <c r="O614" s="37"/>
      <c r="P614" s="37"/>
      <c r="Q614" s="37"/>
      <c r="R614" s="37">
        <v>0</v>
      </c>
      <c r="S614" s="37">
        <v>0</v>
      </c>
      <c r="T614" s="37">
        <v>0</v>
      </c>
      <c r="U614" s="37">
        <v>0</v>
      </c>
      <c r="V614" s="37">
        <v>0</v>
      </c>
      <c r="W614" s="37">
        <v>0</v>
      </c>
      <c r="X614" s="37">
        <v>0</v>
      </c>
      <c r="Y614" s="37">
        <v>0</v>
      </c>
      <c r="Z614" s="37">
        <v>0</v>
      </c>
      <c r="AA614" s="37"/>
      <c r="AB614" s="37">
        <v>0</v>
      </c>
      <c r="AC614" s="37"/>
      <c r="AD614" s="37"/>
      <c r="AE614" s="37"/>
      <c r="AF614" s="37">
        <v>0</v>
      </c>
      <c r="AG614" s="37">
        <v>0</v>
      </c>
      <c r="AH614" s="37"/>
      <c r="AI614" s="37">
        <v>0</v>
      </c>
      <c r="AJ614" s="37">
        <v>0</v>
      </c>
      <c r="AK614" s="37"/>
      <c r="AL614" s="37"/>
      <c r="AM614" s="37"/>
      <c r="AN614" s="37">
        <v>0</v>
      </c>
      <c r="AO614" s="37"/>
      <c r="AP614" s="37"/>
      <c r="AQ614" s="37"/>
      <c r="AR614" s="37">
        <v>0</v>
      </c>
      <c r="AS614" s="37"/>
      <c r="AT614" s="37">
        <v>0</v>
      </c>
    </row>
    <row r="615" spans="1:46" ht="20.100000000000001" customHeight="1" x14ac:dyDescent="0.2">
      <c r="D615" s="38" t="s">
        <v>173</v>
      </c>
      <c r="F615" s="39">
        <v>0</v>
      </c>
      <c r="G615" s="40"/>
      <c r="H615" s="40"/>
      <c r="I615" s="40"/>
      <c r="J615" s="39">
        <v>0</v>
      </c>
      <c r="K615" s="39">
        <v>0</v>
      </c>
      <c r="L615" s="39">
        <v>0</v>
      </c>
      <c r="M615" s="40"/>
      <c r="N615" s="39">
        <v>0</v>
      </c>
      <c r="O615" s="40"/>
      <c r="P615" s="40"/>
      <c r="Q615" s="40"/>
      <c r="R615" s="39">
        <v>0</v>
      </c>
      <c r="S615" s="39">
        <v>0</v>
      </c>
      <c r="T615" s="39">
        <v>0</v>
      </c>
      <c r="U615" s="39">
        <v>0</v>
      </c>
      <c r="V615" s="39">
        <v>0</v>
      </c>
      <c r="W615" s="39">
        <v>0</v>
      </c>
      <c r="X615" s="39">
        <v>0</v>
      </c>
      <c r="Y615" s="39">
        <v>0</v>
      </c>
      <c r="Z615" s="39">
        <v>0</v>
      </c>
      <c r="AA615" s="40"/>
      <c r="AB615" s="39">
        <v>0</v>
      </c>
      <c r="AC615" s="40"/>
      <c r="AD615" s="40"/>
      <c r="AE615" s="40"/>
      <c r="AF615" s="39">
        <v>0</v>
      </c>
      <c r="AG615" s="39">
        <v>0</v>
      </c>
      <c r="AH615" s="40"/>
      <c r="AI615" s="39">
        <v>0</v>
      </c>
      <c r="AJ615" s="39">
        <v>0</v>
      </c>
      <c r="AK615" s="40"/>
      <c r="AL615" s="40"/>
      <c r="AM615" s="40"/>
      <c r="AN615" s="39">
        <v>0</v>
      </c>
      <c r="AO615" s="40"/>
      <c r="AP615" s="40"/>
      <c r="AQ615" s="40"/>
      <c r="AR615" s="39">
        <v>0</v>
      </c>
      <c r="AS615" s="40"/>
      <c r="AT615" s="39">
        <v>0</v>
      </c>
    </row>
    <row r="616" spans="1:46" ht="20.100000000000001" customHeight="1" x14ac:dyDescent="0.2">
      <c r="D616" s="41" t="s">
        <v>113</v>
      </c>
      <c r="F616" s="40">
        <v>1</v>
      </c>
      <c r="G616" s="40"/>
      <c r="H616" s="40"/>
      <c r="I616" s="40"/>
      <c r="J616" s="40">
        <v>0</v>
      </c>
      <c r="K616" s="40">
        <v>1</v>
      </c>
      <c r="L616" s="40">
        <v>1</v>
      </c>
      <c r="M616" s="40"/>
      <c r="N616" s="40">
        <v>2</v>
      </c>
      <c r="O616" s="40"/>
      <c r="P616" s="40"/>
      <c r="Q616" s="40"/>
      <c r="R616" s="40">
        <v>2</v>
      </c>
      <c r="S616" s="40">
        <v>0</v>
      </c>
      <c r="T616" s="40">
        <v>0</v>
      </c>
      <c r="U616" s="40">
        <v>0</v>
      </c>
      <c r="V616" s="40">
        <v>1</v>
      </c>
      <c r="W616" s="40">
        <v>0</v>
      </c>
      <c r="X616" s="40">
        <v>0</v>
      </c>
      <c r="Y616" s="40">
        <v>0</v>
      </c>
      <c r="Z616" s="40">
        <v>0</v>
      </c>
      <c r="AA616" s="40"/>
      <c r="AB616" s="40">
        <v>3</v>
      </c>
      <c r="AC616" s="40"/>
      <c r="AD616" s="40"/>
      <c r="AE616" s="40"/>
      <c r="AF616" s="40">
        <v>0</v>
      </c>
      <c r="AG616" s="40">
        <v>0</v>
      </c>
      <c r="AH616" s="40"/>
      <c r="AI616" s="40">
        <v>0</v>
      </c>
      <c r="AJ616" s="40">
        <v>0</v>
      </c>
      <c r="AK616" s="40"/>
      <c r="AL616" s="40"/>
      <c r="AM616" s="40"/>
      <c r="AN616" s="40">
        <v>0</v>
      </c>
      <c r="AO616" s="40"/>
      <c r="AP616" s="40"/>
      <c r="AQ616" s="40"/>
      <c r="AR616" s="40">
        <v>0</v>
      </c>
      <c r="AS616" s="40"/>
      <c r="AT616" s="40">
        <v>0</v>
      </c>
    </row>
    <row r="617" spans="1:46" ht="20.100000000000001" customHeight="1" x14ac:dyDescent="0.2">
      <c r="D617" s="38" t="s">
        <v>101</v>
      </c>
      <c r="F617" s="39">
        <v>0</v>
      </c>
      <c r="G617" s="40"/>
      <c r="H617" s="40"/>
      <c r="I617" s="40"/>
      <c r="J617" s="39">
        <v>0</v>
      </c>
      <c r="K617" s="39">
        <v>0</v>
      </c>
      <c r="L617" s="39">
        <v>0</v>
      </c>
      <c r="M617" s="40"/>
      <c r="N617" s="39">
        <v>0</v>
      </c>
      <c r="O617" s="40"/>
      <c r="P617" s="40"/>
      <c r="Q617" s="40"/>
      <c r="R617" s="39">
        <v>0</v>
      </c>
      <c r="S617" s="39">
        <v>0</v>
      </c>
      <c r="T617" s="39">
        <v>0</v>
      </c>
      <c r="U617" s="39">
        <v>0</v>
      </c>
      <c r="V617" s="39">
        <v>0</v>
      </c>
      <c r="W617" s="39">
        <v>0</v>
      </c>
      <c r="X617" s="39">
        <v>0</v>
      </c>
      <c r="Y617" s="39">
        <v>0</v>
      </c>
      <c r="Z617" s="39">
        <v>0</v>
      </c>
      <c r="AA617" s="40"/>
      <c r="AB617" s="39">
        <v>0</v>
      </c>
      <c r="AC617" s="40"/>
      <c r="AD617" s="40"/>
      <c r="AE617" s="40"/>
      <c r="AF617" s="39">
        <v>0</v>
      </c>
      <c r="AG617" s="39">
        <v>0</v>
      </c>
      <c r="AH617" s="40"/>
      <c r="AI617" s="39">
        <v>0</v>
      </c>
      <c r="AJ617" s="39">
        <v>0</v>
      </c>
      <c r="AK617" s="40"/>
      <c r="AL617" s="40"/>
      <c r="AM617" s="40"/>
      <c r="AN617" s="39">
        <v>0</v>
      </c>
      <c r="AO617" s="40"/>
      <c r="AP617" s="40"/>
      <c r="AQ617" s="40"/>
      <c r="AR617" s="39">
        <v>0</v>
      </c>
      <c r="AS617" s="40"/>
      <c r="AT617" s="39">
        <v>0</v>
      </c>
    </row>
    <row r="618" spans="1:46" ht="20.100000000000001" customHeight="1" x14ac:dyDescent="0.2">
      <c r="D618" s="41" t="s">
        <v>115</v>
      </c>
      <c r="F618" s="40">
        <v>0</v>
      </c>
      <c r="G618" s="40"/>
      <c r="H618" s="40"/>
      <c r="I618" s="40"/>
      <c r="J618" s="40">
        <v>0</v>
      </c>
      <c r="K618" s="40">
        <v>0</v>
      </c>
      <c r="L618" s="40">
        <v>0</v>
      </c>
      <c r="M618" s="40"/>
      <c r="N618" s="40">
        <v>0</v>
      </c>
      <c r="O618" s="40"/>
      <c r="P618" s="40"/>
      <c r="Q618" s="40"/>
      <c r="R618" s="40">
        <v>0</v>
      </c>
      <c r="S618" s="40">
        <v>0</v>
      </c>
      <c r="T618" s="40">
        <v>0</v>
      </c>
      <c r="U618" s="40">
        <v>0</v>
      </c>
      <c r="V618" s="40">
        <v>0</v>
      </c>
      <c r="W618" s="40">
        <v>0</v>
      </c>
      <c r="X618" s="40">
        <v>0</v>
      </c>
      <c r="Y618" s="40">
        <v>0</v>
      </c>
      <c r="Z618" s="40">
        <v>0</v>
      </c>
      <c r="AA618" s="40"/>
      <c r="AB618" s="40">
        <v>0</v>
      </c>
      <c r="AC618" s="40"/>
      <c r="AD618" s="40"/>
      <c r="AE618" s="40"/>
      <c r="AF618" s="40">
        <v>0</v>
      </c>
      <c r="AG618" s="40">
        <v>0</v>
      </c>
      <c r="AH618" s="40"/>
      <c r="AI618" s="40">
        <v>0</v>
      </c>
      <c r="AJ618" s="40">
        <v>0</v>
      </c>
      <c r="AK618" s="40"/>
      <c r="AL618" s="40"/>
      <c r="AM618" s="40"/>
      <c r="AN618" s="40">
        <v>0</v>
      </c>
      <c r="AO618" s="40"/>
      <c r="AP618" s="40"/>
      <c r="AQ618" s="40"/>
      <c r="AR618" s="40">
        <v>0</v>
      </c>
      <c r="AS618" s="40"/>
      <c r="AT618" s="40">
        <v>0</v>
      </c>
    </row>
    <row r="619" spans="1:46"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spans="1:46" ht="20.100000000000001" customHeight="1" x14ac:dyDescent="0.2">
      <c r="C620" s="42" t="s">
        <v>287</v>
      </c>
      <c r="D620" s="42"/>
      <c r="F620" s="44">
        <v>1</v>
      </c>
      <c r="G620" s="45"/>
      <c r="H620" s="45"/>
      <c r="I620" s="45"/>
      <c r="J620" s="44">
        <v>0</v>
      </c>
      <c r="K620" s="44">
        <v>1</v>
      </c>
      <c r="L620" s="44">
        <v>1</v>
      </c>
      <c r="M620" s="45"/>
      <c r="N620" s="44">
        <v>2</v>
      </c>
      <c r="O620" s="45"/>
      <c r="P620" s="45"/>
      <c r="Q620" s="45"/>
      <c r="R620" s="44">
        <v>2</v>
      </c>
      <c r="S620" s="44">
        <v>0</v>
      </c>
      <c r="T620" s="44">
        <v>0</v>
      </c>
      <c r="U620" s="44">
        <v>0</v>
      </c>
      <c r="V620" s="44">
        <v>1</v>
      </c>
      <c r="W620" s="44">
        <v>0</v>
      </c>
      <c r="X620" s="44">
        <v>0</v>
      </c>
      <c r="Y620" s="44">
        <v>0</v>
      </c>
      <c r="Z620" s="44">
        <v>0</v>
      </c>
      <c r="AA620" s="45"/>
      <c r="AB620" s="44">
        <v>3</v>
      </c>
      <c r="AC620" s="45"/>
      <c r="AD620" s="45"/>
      <c r="AE620" s="45"/>
      <c r="AF620" s="44">
        <v>0</v>
      </c>
      <c r="AG620" s="44">
        <v>0</v>
      </c>
      <c r="AH620" s="45"/>
      <c r="AI620" s="44">
        <v>0</v>
      </c>
      <c r="AJ620" s="44">
        <v>0</v>
      </c>
      <c r="AK620" s="45"/>
      <c r="AL620" s="45"/>
      <c r="AM620" s="45"/>
      <c r="AN620" s="44">
        <v>0</v>
      </c>
      <c r="AO620" s="45"/>
      <c r="AP620" s="45"/>
      <c r="AQ620" s="45"/>
      <c r="AR620" s="44">
        <v>0</v>
      </c>
      <c r="AS620" s="45"/>
      <c r="AT620" s="44">
        <v>0</v>
      </c>
    </row>
    <row r="621" spans="1:46"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row>
    <row r="622" spans="1:46" s="1" customFormat="1" ht="20.100000000000001" customHeight="1" x14ac:dyDescent="0.25">
      <c r="A622" s="3"/>
      <c r="B622" s="49" t="s">
        <v>314</v>
      </c>
      <c r="C622" s="50"/>
      <c r="D622" s="50"/>
      <c r="E622" s="5"/>
      <c r="F622" s="51">
        <v>169</v>
      </c>
      <c r="G622" s="52"/>
      <c r="H622" s="52"/>
      <c r="I622" s="52"/>
      <c r="J622" s="51">
        <v>245</v>
      </c>
      <c r="K622" s="51">
        <v>4</v>
      </c>
      <c r="L622" s="51">
        <v>9</v>
      </c>
      <c r="M622" s="52"/>
      <c r="N622" s="51">
        <v>258</v>
      </c>
      <c r="O622" s="52"/>
      <c r="P622" s="52"/>
      <c r="Q622" s="52"/>
      <c r="R622" s="51">
        <v>169</v>
      </c>
      <c r="S622" s="51">
        <v>38</v>
      </c>
      <c r="T622" s="51">
        <v>7</v>
      </c>
      <c r="U622" s="51">
        <v>1</v>
      </c>
      <c r="V622" s="51">
        <v>7</v>
      </c>
      <c r="W622" s="51">
        <v>1</v>
      </c>
      <c r="X622" s="51">
        <v>5</v>
      </c>
      <c r="Y622" s="51">
        <v>34</v>
      </c>
      <c r="Z622" s="51">
        <v>33</v>
      </c>
      <c r="AA622" s="52"/>
      <c r="AB622" s="51">
        <v>295</v>
      </c>
      <c r="AC622" s="52"/>
      <c r="AD622" s="52"/>
      <c r="AE622" s="52"/>
      <c r="AF622" s="51">
        <v>20</v>
      </c>
      <c r="AG622" s="51">
        <v>50</v>
      </c>
      <c r="AH622" s="52"/>
      <c r="AI622" s="51">
        <v>13</v>
      </c>
      <c r="AJ622" s="51">
        <v>7</v>
      </c>
      <c r="AK622" s="52"/>
      <c r="AL622" s="52"/>
      <c r="AM622" s="52"/>
      <c r="AN622" s="51">
        <v>82</v>
      </c>
      <c r="AO622" s="52"/>
      <c r="AP622" s="52"/>
      <c r="AQ622" s="52"/>
      <c r="AR622" s="51">
        <v>0</v>
      </c>
      <c r="AS622" s="52"/>
      <c r="AT622" s="51">
        <v>0</v>
      </c>
    </row>
    <row r="623" spans="1:46"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spans="1:46"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spans="1:46"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spans="1:46" ht="20.100000000000001" customHeight="1" x14ac:dyDescent="0.2">
      <c r="D626" s="2" t="s">
        <v>98</v>
      </c>
      <c r="F626" s="37">
        <v>0</v>
      </c>
      <c r="G626" s="37"/>
      <c r="H626" s="37"/>
      <c r="I626" s="37"/>
      <c r="J626" s="37">
        <v>0</v>
      </c>
      <c r="K626" s="37">
        <v>0</v>
      </c>
      <c r="L626" s="37">
        <v>0</v>
      </c>
      <c r="M626" s="37"/>
      <c r="N626" s="37">
        <v>0</v>
      </c>
      <c r="O626" s="37"/>
      <c r="P626" s="37"/>
      <c r="Q626" s="37"/>
      <c r="R626" s="37">
        <v>0</v>
      </c>
      <c r="S626" s="37">
        <v>0</v>
      </c>
      <c r="T626" s="37">
        <v>0</v>
      </c>
      <c r="U626" s="37">
        <v>0</v>
      </c>
      <c r="V626" s="37">
        <v>0</v>
      </c>
      <c r="W626" s="37">
        <v>0</v>
      </c>
      <c r="X626" s="37">
        <v>0</v>
      </c>
      <c r="Y626" s="37">
        <v>0</v>
      </c>
      <c r="Z626" s="37">
        <v>0</v>
      </c>
      <c r="AA626" s="37"/>
      <c r="AB626" s="37">
        <v>0</v>
      </c>
      <c r="AC626" s="37"/>
      <c r="AD626" s="37"/>
      <c r="AE626" s="37"/>
      <c r="AF626" s="37">
        <v>0</v>
      </c>
      <c r="AG626" s="37">
        <v>0</v>
      </c>
      <c r="AH626" s="37"/>
      <c r="AI626" s="37">
        <v>0</v>
      </c>
      <c r="AJ626" s="37">
        <v>0</v>
      </c>
      <c r="AK626" s="37"/>
      <c r="AL626" s="37"/>
      <c r="AM626" s="37"/>
      <c r="AN626" s="37">
        <v>0</v>
      </c>
      <c r="AO626" s="37"/>
      <c r="AP626" s="37"/>
      <c r="AQ626" s="37"/>
      <c r="AR626" s="37">
        <v>0</v>
      </c>
      <c r="AS626" s="37"/>
      <c r="AT626" s="37">
        <v>0</v>
      </c>
    </row>
    <row r="627" spans="1:46" ht="20.100000000000001" customHeight="1" x14ac:dyDescent="0.2">
      <c r="D627" s="38" t="s">
        <v>173</v>
      </c>
      <c r="F627" s="39">
        <v>197</v>
      </c>
      <c r="G627" s="40"/>
      <c r="H627" s="40"/>
      <c r="I627" s="40"/>
      <c r="J627" s="39">
        <v>118</v>
      </c>
      <c r="K627" s="39">
        <v>2</v>
      </c>
      <c r="L627" s="39">
        <v>35</v>
      </c>
      <c r="M627" s="40"/>
      <c r="N627" s="39">
        <v>155</v>
      </c>
      <c r="O627" s="40"/>
      <c r="P627" s="40"/>
      <c r="Q627" s="40"/>
      <c r="R627" s="39">
        <v>104</v>
      </c>
      <c r="S627" s="39">
        <v>6</v>
      </c>
      <c r="T627" s="39">
        <v>1</v>
      </c>
      <c r="U627" s="39">
        <v>0</v>
      </c>
      <c r="V627" s="39">
        <v>4</v>
      </c>
      <c r="W627" s="39">
        <v>0</v>
      </c>
      <c r="X627" s="39">
        <v>1</v>
      </c>
      <c r="Y627" s="39">
        <v>18</v>
      </c>
      <c r="Z627" s="39">
        <v>1</v>
      </c>
      <c r="AA627" s="40"/>
      <c r="AB627" s="39">
        <v>135</v>
      </c>
      <c r="AC627" s="40"/>
      <c r="AD627" s="40"/>
      <c r="AE627" s="40"/>
      <c r="AF627" s="39">
        <v>24</v>
      </c>
      <c r="AG627" s="39">
        <v>42</v>
      </c>
      <c r="AH627" s="40"/>
      <c r="AI627" s="39">
        <v>26</v>
      </c>
      <c r="AJ627" s="39">
        <v>10</v>
      </c>
      <c r="AK627" s="40"/>
      <c r="AL627" s="40"/>
      <c r="AM627" s="40"/>
      <c r="AN627" s="39">
        <v>187</v>
      </c>
      <c r="AO627" s="40"/>
      <c r="AP627" s="40"/>
      <c r="AQ627" s="40"/>
      <c r="AR627" s="39">
        <v>0</v>
      </c>
      <c r="AS627" s="40"/>
      <c r="AT627" s="39">
        <v>0</v>
      </c>
    </row>
    <row r="628" spans="1:46"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spans="1:46" s="1" customFormat="1" ht="20.100000000000001" customHeight="1" x14ac:dyDescent="0.2">
      <c r="A629" s="3"/>
      <c r="B629" s="6"/>
      <c r="C629" s="42" t="s">
        <v>180</v>
      </c>
      <c r="D629" s="42"/>
      <c r="E629" s="5"/>
      <c r="F629" s="44">
        <v>197</v>
      </c>
      <c r="G629" s="45"/>
      <c r="H629" s="45"/>
      <c r="I629" s="45"/>
      <c r="J629" s="44">
        <v>118</v>
      </c>
      <c r="K629" s="44">
        <v>2</v>
      </c>
      <c r="L629" s="44">
        <v>35</v>
      </c>
      <c r="M629" s="45"/>
      <c r="N629" s="44">
        <v>155</v>
      </c>
      <c r="O629" s="45"/>
      <c r="P629" s="45"/>
      <c r="Q629" s="45"/>
      <c r="R629" s="44">
        <v>104</v>
      </c>
      <c r="S629" s="44">
        <v>6</v>
      </c>
      <c r="T629" s="44">
        <v>1</v>
      </c>
      <c r="U629" s="44">
        <v>0</v>
      </c>
      <c r="V629" s="44">
        <v>4</v>
      </c>
      <c r="W629" s="44">
        <v>0</v>
      </c>
      <c r="X629" s="44">
        <v>1</v>
      </c>
      <c r="Y629" s="44">
        <v>18</v>
      </c>
      <c r="Z629" s="44">
        <v>1</v>
      </c>
      <c r="AA629" s="45"/>
      <c r="AB629" s="44">
        <v>135</v>
      </c>
      <c r="AC629" s="45"/>
      <c r="AD629" s="45"/>
      <c r="AE629" s="45"/>
      <c r="AF629" s="44">
        <v>24</v>
      </c>
      <c r="AG629" s="44">
        <v>42</v>
      </c>
      <c r="AH629" s="45"/>
      <c r="AI629" s="44">
        <v>26</v>
      </c>
      <c r="AJ629" s="44">
        <v>10</v>
      </c>
      <c r="AK629" s="45"/>
      <c r="AL629" s="45"/>
      <c r="AM629" s="45"/>
      <c r="AN629" s="44">
        <v>187</v>
      </c>
      <c r="AO629" s="45"/>
      <c r="AP629" s="45"/>
      <c r="AQ629" s="45"/>
      <c r="AR629" s="44">
        <v>0</v>
      </c>
      <c r="AS629" s="45"/>
      <c r="AT629" s="44">
        <v>0</v>
      </c>
    </row>
    <row r="630" spans="1:46"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row>
    <row r="631" spans="1:46" s="1" customFormat="1" ht="20.100000000000001" customHeight="1" x14ac:dyDescent="0.25">
      <c r="A631" s="3"/>
      <c r="B631" s="49" t="s">
        <v>316</v>
      </c>
      <c r="C631" s="50"/>
      <c r="D631" s="50"/>
      <c r="E631" s="5"/>
      <c r="F631" s="51">
        <v>197</v>
      </c>
      <c r="G631" s="52"/>
      <c r="H631" s="52"/>
      <c r="I631" s="52"/>
      <c r="J631" s="51">
        <v>118</v>
      </c>
      <c r="K631" s="51">
        <v>2</v>
      </c>
      <c r="L631" s="51">
        <v>35</v>
      </c>
      <c r="M631" s="52"/>
      <c r="N631" s="51">
        <v>155</v>
      </c>
      <c r="O631" s="52"/>
      <c r="P631" s="52"/>
      <c r="Q631" s="52"/>
      <c r="R631" s="51">
        <v>104</v>
      </c>
      <c r="S631" s="51">
        <v>6</v>
      </c>
      <c r="T631" s="51">
        <v>1</v>
      </c>
      <c r="U631" s="51">
        <v>0</v>
      </c>
      <c r="V631" s="51">
        <v>4</v>
      </c>
      <c r="W631" s="51">
        <v>0</v>
      </c>
      <c r="X631" s="51">
        <v>1</v>
      </c>
      <c r="Y631" s="51">
        <v>18</v>
      </c>
      <c r="Z631" s="51">
        <v>1</v>
      </c>
      <c r="AA631" s="52"/>
      <c r="AB631" s="51">
        <v>135</v>
      </c>
      <c r="AC631" s="52"/>
      <c r="AD631" s="52"/>
      <c r="AE631" s="52"/>
      <c r="AF631" s="51">
        <v>24</v>
      </c>
      <c r="AG631" s="51">
        <v>42</v>
      </c>
      <c r="AH631" s="52"/>
      <c r="AI631" s="51">
        <v>26</v>
      </c>
      <c r="AJ631" s="51">
        <v>10</v>
      </c>
      <c r="AK631" s="52"/>
      <c r="AL631" s="52"/>
      <c r="AM631" s="52"/>
      <c r="AN631" s="51">
        <v>187</v>
      </c>
      <c r="AO631" s="52"/>
      <c r="AP631" s="52"/>
      <c r="AQ631" s="52"/>
      <c r="AR631" s="51">
        <v>0</v>
      </c>
      <c r="AS631" s="52"/>
      <c r="AT631" s="51">
        <v>0</v>
      </c>
    </row>
    <row r="632" spans="1:46"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spans="1:46"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spans="1:46"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spans="1:46" ht="20.100000000000001" customHeight="1" x14ac:dyDescent="0.2">
      <c r="D635" s="2" t="s">
        <v>124</v>
      </c>
      <c r="F635" s="37">
        <v>127</v>
      </c>
      <c r="G635" s="37"/>
      <c r="H635" s="37"/>
      <c r="I635" s="37"/>
      <c r="J635" s="37">
        <v>89</v>
      </c>
      <c r="K635" s="37">
        <v>0</v>
      </c>
      <c r="L635" s="37">
        <v>23</v>
      </c>
      <c r="M635" s="37"/>
      <c r="N635" s="37">
        <v>112</v>
      </c>
      <c r="O635" s="37"/>
      <c r="P635" s="37"/>
      <c r="Q635" s="37"/>
      <c r="R635" s="37">
        <v>81</v>
      </c>
      <c r="S635" s="37">
        <v>13</v>
      </c>
      <c r="T635" s="37">
        <v>0</v>
      </c>
      <c r="U635" s="37">
        <v>0</v>
      </c>
      <c r="V635" s="37">
        <v>5</v>
      </c>
      <c r="W635" s="37">
        <v>0</v>
      </c>
      <c r="X635" s="37">
        <v>0</v>
      </c>
      <c r="Y635" s="37">
        <v>15</v>
      </c>
      <c r="Z635" s="37">
        <v>8</v>
      </c>
      <c r="AA635" s="37"/>
      <c r="AB635" s="37">
        <v>122</v>
      </c>
      <c r="AC635" s="37"/>
      <c r="AD635" s="37"/>
      <c r="AE635" s="37"/>
      <c r="AF635" s="37">
        <v>16</v>
      </c>
      <c r="AG635" s="37">
        <v>23</v>
      </c>
      <c r="AH635" s="37"/>
      <c r="AI635" s="37">
        <v>12</v>
      </c>
      <c r="AJ635" s="37">
        <v>3</v>
      </c>
      <c r="AK635" s="37"/>
      <c r="AL635" s="37"/>
      <c r="AM635" s="37"/>
      <c r="AN635" s="37">
        <v>93</v>
      </c>
      <c r="AO635" s="37"/>
      <c r="AP635" s="37"/>
      <c r="AQ635" s="37"/>
      <c r="AR635" s="37">
        <v>0</v>
      </c>
      <c r="AS635" s="37"/>
      <c r="AT635" s="37">
        <v>0</v>
      </c>
    </row>
    <row r="636" spans="1:46" ht="20.100000000000001" customHeight="1" x14ac:dyDescent="0.2">
      <c r="D636" s="38" t="s">
        <v>99</v>
      </c>
      <c r="F636" s="39">
        <v>199</v>
      </c>
      <c r="G636" s="40"/>
      <c r="H636" s="40"/>
      <c r="I636" s="40"/>
      <c r="J636" s="39">
        <v>106</v>
      </c>
      <c r="K636" s="39">
        <v>4</v>
      </c>
      <c r="L636" s="39">
        <v>40</v>
      </c>
      <c r="M636" s="40"/>
      <c r="N636" s="39">
        <v>150</v>
      </c>
      <c r="O636" s="40"/>
      <c r="P636" s="40"/>
      <c r="Q636" s="40"/>
      <c r="R636" s="39">
        <v>97</v>
      </c>
      <c r="S636" s="39">
        <v>8</v>
      </c>
      <c r="T636" s="39">
        <v>3</v>
      </c>
      <c r="U636" s="39">
        <v>0</v>
      </c>
      <c r="V636" s="39">
        <v>2</v>
      </c>
      <c r="W636" s="39">
        <v>0</v>
      </c>
      <c r="X636" s="39">
        <v>1</v>
      </c>
      <c r="Y636" s="39">
        <v>18</v>
      </c>
      <c r="Z636" s="39">
        <v>5</v>
      </c>
      <c r="AA636" s="40"/>
      <c r="AB636" s="39">
        <v>134</v>
      </c>
      <c r="AC636" s="40"/>
      <c r="AD636" s="40"/>
      <c r="AE636" s="40"/>
      <c r="AF636" s="39">
        <v>13</v>
      </c>
      <c r="AG636" s="39">
        <v>105</v>
      </c>
      <c r="AH636" s="40"/>
      <c r="AI636" s="39">
        <v>13</v>
      </c>
      <c r="AJ636" s="39">
        <v>18</v>
      </c>
      <c r="AK636" s="40"/>
      <c r="AL636" s="40"/>
      <c r="AM636" s="40"/>
      <c r="AN636" s="39">
        <v>128</v>
      </c>
      <c r="AO636" s="40"/>
      <c r="AP636" s="40"/>
      <c r="AQ636" s="40"/>
      <c r="AR636" s="39">
        <v>0</v>
      </c>
      <c r="AS636" s="40"/>
      <c r="AT636" s="39">
        <v>0</v>
      </c>
    </row>
    <row r="637" spans="1:46"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spans="1:46" ht="20.100000000000001" customHeight="1" x14ac:dyDescent="0.2">
      <c r="C638" s="42" t="s">
        <v>122</v>
      </c>
      <c r="D638" s="42"/>
      <c r="F638" s="44">
        <v>326</v>
      </c>
      <c r="G638" s="45"/>
      <c r="H638" s="45"/>
      <c r="I638" s="45"/>
      <c r="J638" s="44">
        <v>195</v>
      </c>
      <c r="K638" s="44">
        <v>4</v>
      </c>
      <c r="L638" s="44">
        <v>63</v>
      </c>
      <c r="M638" s="45"/>
      <c r="N638" s="44">
        <v>262</v>
      </c>
      <c r="O638" s="45"/>
      <c r="P638" s="45"/>
      <c r="Q638" s="45"/>
      <c r="R638" s="44">
        <v>178</v>
      </c>
      <c r="S638" s="44">
        <v>21</v>
      </c>
      <c r="T638" s="44">
        <v>3</v>
      </c>
      <c r="U638" s="44">
        <v>0</v>
      </c>
      <c r="V638" s="44">
        <v>7</v>
      </c>
      <c r="W638" s="44">
        <v>0</v>
      </c>
      <c r="X638" s="44">
        <v>1</v>
      </c>
      <c r="Y638" s="44">
        <v>33</v>
      </c>
      <c r="Z638" s="44">
        <v>13</v>
      </c>
      <c r="AA638" s="45"/>
      <c r="AB638" s="44">
        <v>256</v>
      </c>
      <c r="AC638" s="45"/>
      <c r="AD638" s="45"/>
      <c r="AE638" s="45"/>
      <c r="AF638" s="44">
        <v>29</v>
      </c>
      <c r="AG638" s="44">
        <v>128</v>
      </c>
      <c r="AH638" s="45"/>
      <c r="AI638" s="44">
        <v>25</v>
      </c>
      <c r="AJ638" s="44">
        <v>21</v>
      </c>
      <c r="AK638" s="45"/>
      <c r="AL638" s="45"/>
      <c r="AM638" s="45"/>
      <c r="AN638" s="44">
        <v>221</v>
      </c>
      <c r="AO638" s="45"/>
      <c r="AP638" s="45"/>
      <c r="AQ638" s="45"/>
      <c r="AR638" s="44">
        <v>0</v>
      </c>
      <c r="AS638" s="45"/>
      <c r="AT638" s="44">
        <v>0</v>
      </c>
    </row>
    <row r="639" spans="1:46"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spans="1:46"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spans="1:46" ht="20.100000000000001" customHeight="1" x14ac:dyDescent="0.2">
      <c r="D641" s="2" t="s">
        <v>98</v>
      </c>
      <c r="F641" s="37">
        <v>0</v>
      </c>
      <c r="G641" s="37"/>
      <c r="H641" s="37"/>
      <c r="I641" s="37"/>
      <c r="J641" s="37">
        <v>0</v>
      </c>
      <c r="K641" s="37">
        <v>0</v>
      </c>
      <c r="L641" s="37">
        <v>0</v>
      </c>
      <c r="M641" s="37"/>
      <c r="N641" s="37">
        <v>0</v>
      </c>
      <c r="O641" s="37"/>
      <c r="P641" s="37"/>
      <c r="Q641" s="37"/>
      <c r="R641" s="37">
        <v>0</v>
      </c>
      <c r="S641" s="37">
        <v>0</v>
      </c>
      <c r="T641" s="37">
        <v>0</v>
      </c>
      <c r="U641" s="37">
        <v>0</v>
      </c>
      <c r="V641" s="37">
        <v>0</v>
      </c>
      <c r="W641" s="37">
        <v>0</v>
      </c>
      <c r="X641" s="37">
        <v>0</v>
      </c>
      <c r="Y641" s="37">
        <v>0</v>
      </c>
      <c r="Z641" s="37">
        <v>0</v>
      </c>
      <c r="AA641" s="37"/>
      <c r="AB641" s="37">
        <v>0</v>
      </c>
      <c r="AC641" s="37"/>
      <c r="AD641" s="37"/>
      <c r="AE641" s="37"/>
      <c r="AF641" s="37">
        <v>0</v>
      </c>
      <c r="AG641" s="37">
        <v>0</v>
      </c>
      <c r="AH641" s="37"/>
      <c r="AI641" s="37">
        <v>0</v>
      </c>
      <c r="AJ641" s="37">
        <v>0</v>
      </c>
      <c r="AK641" s="37"/>
      <c r="AL641" s="37"/>
      <c r="AM641" s="37"/>
      <c r="AN641" s="37">
        <v>0</v>
      </c>
      <c r="AO641" s="37"/>
      <c r="AP641" s="37"/>
      <c r="AQ641" s="37"/>
      <c r="AR641" s="37">
        <v>0</v>
      </c>
      <c r="AS641" s="37"/>
      <c r="AT641" s="37">
        <v>0</v>
      </c>
    </row>
    <row r="642" spans="1:46" ht="20.100000000000001" customHeight="1" x14ac:dyDescent="0.2">
      <c r="D642" s="38" t="s">
        <v>99</v>
      </c>
      <c r="F642" s="39">
        <v>0</v>
      </c>
      <c r="G642" s="40"/>
      <c r="H642" s="40"/>
      <c r="I642" s="40"/>
      <c r="J642" s="39">
        <v>0</v>
      </c>
      <c r="K642" s="39">
        <v>0</v>
      </c>
      <c r="L642" s="39">
        <v>0</v>
      </c>
      <c r="M642" s="40"/>
      <c r="N642" s="39">
        <v>0</v>
      </c>
      <c r="O642" s="40"/>
      <c r="P642" s="40"/>
      <c r="Q642" s="40"/>
      <c r="R642" s="39">
        <v>0</v>
      </c>
      <c r="S642" s="39">
        <v>0</v>
      </c>
      <c r="T642" s="39">
        <v>0</v>
      </c>
      <c r="U642" s="39">
        <v>0</v>
      </c>
      <c r="V642" s="39">
        <v>0</v>
      </c>
      <c r="W642" s="39">
        <v>0</v>
      </c>
      <c r="X642" s="39">
        <v>0</v>
      </c>
      <c r="Y642" s="39">
        <v>0</v>
      </c>
      <c r="Z642" s="39">
        <v>0</v>
      </c>
      <c r="AA642" s="40"/>
      <c r="AB642" s="39">
        <v>0</v>
      </c>
      <c r="AC642" s="40"/>
      <c r="AD642" s="40"/>
      <c r="AE642" s="40"/>
      <c r="AF642" s="39">
        <v>0</v>
      </c>
      <c r="AG642" s="39">
        <v>0</v>
      </c>
      <c r="AH642" s="40"/>
      <c r="AI642" s="39">
        <v>0</v>
      </c>
      <c r="AJ642" s="39">
        <v>0</v>
      </c>
      <c r="AK642" s="40"/>
      <c r="AL642" s="40"/>
      <c r="AM642" s="40"/>
      <c r="AN642" s="39">
        <v>0</v>
      </c>
      <c r="AO642" s="40"/>
      <c r="AP642" s="40"/>
      <c r="AQ642" s="40"/>
      <c r="AR642" s="39">
        <v>0</v>
      </c>
      <c r="AS642" s="40"/>
      <c r="AT642" s="39">
        <v>0</v>
      </c>
    </row>
    <row r="643" spans="1:46" ht="20.100000000000001" customHeight="1" x14ac:dyDescent="0.2">
      <c r="D643" s="2" t="s">
        <v>100</v>
      </c>
      <c r="F643" s="37">
        <v>0</v>
      </c>
      <c r="G643" s="37"/>
      <c r="H643" s="37"/>
      <c r="I643" s="37"/>
      <c r="J643" s="37">
        <v>0</v>
      </c>
      <c r="K643" s="37">
        <v>0</v>
      </c>
      <c r="L643" s="37">
        <v>0</v>
      </c>
      <c r="M643" s="37"/>
      <c r="N643" s="37">
        <v>0</v>
      </c>
      <c r="O643" s="37"/>
      <c r="P643" s="37"/>
      <c r="Q643" s="37"/>
      <c r="R643" s="37">
        <v>0</v>
      </c>
      <c r="S643" s="37">
        <v>0</v>
      </c>
      <c r="T643" s="37">
        <v>0</v>
      </c>
      <c r="U643" s="37">
        <v>0</v>
      </c>
      <c r="V643" s="37">
        <v>0</v>
      </c>
      <c r="W643" s="37">
        <v>0</v>
      </c>
      <c r="X643" s="37">
        <v>0</v>
      </c>
      <c r="Y643" s="37">
        <v>0</v>
      </c>
      <c r="Z643" s="37">
        <v>0</v>
      </c>
      <c r="AA643" s="37"/>
      <c r="AB643" s="37">
        <v>0</v>
      </c>
      <c r="AC643" s="37"/>
      <c r="AD643" s="37"/>
      <c r="AE643" s="37"/>
      <c r="AF643" s="37">
        <v>0</v>
      </c>
      <c r="AG643" s="37">
        <v>0</v>
      </c>
      <c r="AH643" s="37"/>
      <c r="AI643" s="37">
        <v>0</v>
      </c>
      <c r="AJ643" s="37">
        <v>0</v>
      </c>
      <c r="AK643" s="37"/>
      <c r="AL643" s="37"/>
      <c r="AM643" s="37"/>
      <c r="AN643" s="37">
        <v>0</v>
      </c>
      <c r="AO643" s="37"/>
      <c r="AP643" s="37"/>
      <c r="AQ643" s="37"/>
      <c r="AR643" s="37">
        <v>0</v>
      </c>
      <c r="AS643" s="37"/>
      <c r="AT643" s="37">
        <v>0</v>
      </c>
    </row>
    <row r="644" spans="1:46"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spans="1:46" ht="20.100000000000001" customHeight="1" x14ac:dyDescent="0.2">
      <c r="C645" s="42" t="s">
        <v>112</v>
      </c>
      <c r="D645" s="42"/>
      <c r="F645" s="44">
        <v>0</v>
      </c>
      <c r="G645" s="45"/>
      <c r="H645" s="45"/>
      <c r="I645" s="45"/>
      <c r="J645" s="44">
        <v>0</v>
      </c>
      <c r="K645" s="44">
        <v>0</v>
      </c>
      <c r="L645" s="44">
        <v>0</v>
      </c>
      <c r="M645" s="45"/>
      <c r="N645" s="44">
        <v>0</v>
      </c>
      <c r="O645" s="45"/>
      <c r="P645" s="45"/>
      <c r="Q645" s="45"/>
      <c r="R645" s="44">
        <v>0</v>
      </c>
      <c r="S645" s="44">
        <v>0</v>
      </c>
      <c r="T645" s="44">
        <v>0</v>
      </c>
      <c r="U645" s="44">
        <v>0</v>
      </c>
      <c r="V645" s="44">
        <v>0</v>
      </c>
      <c r="W645" s="44">
        <v>0</v>
      </c>
      <c r="X645" s="44">
        <v>0</v>
      </c>
      <c r="Y645" s="44">
        <v>0</v>
      </c>
      <c r="Z645" s="44">
        <v>0</v>
      </c>
      <c r="AA645" s="45"/>
      <c r="AB645" s="44">
        <v>0</v>
      </c>
      <c r="AC645" s="45"/>
      <c r="AD645" s="45"/>
      <c r="AE645" s="45"/>
      <c r="AF645" s="44">
        <v>0</v>
      </c>
      <c r="AG645" s="44">
        <v>0</v>
      </c>
      <c r="AH645" s="45"/>
      <c r="AI645" s="44">
        <v>0</v>
      </c>
      <c r="AJ645" s="44">
        <v>0</v>
      </c>
      <c r="AK645" s="45"/>
      <c r="AL645" s="45"/>
      <c r="AM645" s="45"/>
      <c r="AN645" s="44">
        <v>0</v>
      </c>
      <c r="AO645" s="45"/>
      <c r="AP645" s="45"/>
      <c r="AQ645" s="45"/>
      <c r="AR645" s="44">
        <v>0</v>
      </c>
      <c r="AS645" s="45"/>
      <c r="AT645" s="44">
        <v>0</v>
      </c>
    </row>
    <row r="646" spans="1:46"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spans="1:46"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spans="1:46" ht="20.100000000000001" customHeight="1" x14ac:dyDescent="0.2">
      <c r="D648" s="2" t="s">
        <v>98</v>
      </c>
      <c r="F648" s="37">
        <v>0</v>
      </c>
      <c r="G648" s="37"/>
      <c r="H648" s="37"/>
      <c r="I648" s="37"/>
      <c r="J648" s="37">
        <v>0</v>
      </c>
      <c r="K648" s="37">
        <v>0</v>
      </c>
      <c r="L648" s="37">
        <v>0</v>
      </c>
      <c r="M648" s="37"/>
      <c r="N648" s="37">
        <v>0</v>
      </c>
      <c r="O648" s="37"/>
      <c r="P648" s="37"/>
      <c r="Q648" s="37"/>
      <c r="R648" s="37">
        <v>0</v>
      </c>
      <c r="S648" s="37">
        <v>0</v>
      </c>
      <c r="T648" s="37">
        <v>0</v>
      </c>
      <c r="U648" s="37">
        <v>0</v>
      </c>
      <c r="V648" s="37">
        <v>0</v>
      </c>
      <c r="W648" s="37">
        <v>0</v>
      </c>
      <c r="X648" s="37">
        <v>0</v>
      </c>
      <c r="Y648" s="37">
        <v>0</v>
      </c>
      <c r="Z648" s="37">
        <v>0</v>
      </c>
      <c r="AA648" s="37"/>
      <c r="AB648" s="37">
        <v>0</v>
      </c>
      <c r="AC648" s="37"/>
      <c r="AD648" s="37"/>
      <c r="AE648" s="37"/>
      <c r="AF648" s="37">
        <v>0</v>
      </c>
      <c r="AG648" s="37">
        <v>0</v>
      </c>
      <c r="AH648" s="37"/>
      <c r="AI648" s="37">
        <v>0</v>
      </c>
      <c r="AJ648" s="37">
        <v>0</v>
      </c>
      <c r="AK648" s="37"/>
      <c r="AL648" s="37"/>
      <c r="AM648" s="37"/>
      <c r="AN648" s="37">
        <v>0</v>
      </c>
      <c r="AO648" s="37"/>
      <c r="AP648" s="37"/>
      <c r="AQ648" s="37"/>
      <c r="AR648" s="37">
        <v>0</v>
      </c>
      <c r="AS648" s="37"/>
      <c r="AT648" s="37">
        <v>0</v>
      </c>
    </row>
    <row r="649" spans="1:46" ht="20.100000000000001" customHeight="1" x14ac:dyDescent="0.2">
      <c r="D649" s="38" t="s">
        <v>99</v>
      </c>
      <c r="F649" s="39">
        <v>0</v>
      </c>
      <c r="G649" s="40"/>
      <c r="H649" s="40"/>
      <c r="I649" s="40"/>
      <c r="J649" s="39">
        <v>0</v>
      </c>
      <c r="K649" s="39">
        <v>0</v>
      </c>
      <c r="L649" s="39">
        <v>0</v>
      </c>
      <c r="M649" s="40"/>
      <c r="N649" s="39">
        <v>0</v>
      </c>
      <c r="O649" s="40"/>
      <c r="P649" s="40"/>
      <c r="Q649" s="40"/>
      <c r="R649" s="39">
        <v>0</v>
      </c>
      <c r="S649" s="39">
        <v>0</v>
      </c>
      <c r="T649" s="39">
        <v>0</v>
      </c>
      <c r="U649" s="39">
        <v>0</v>
      </c>
      <c r="V649" s="39">
        <v>0</v>
      </c>
      <c r="W649" s="39">
        <v>0</v>
      </c>
      <c r="X649" s="39">
        <v>0</v>
      </c>
      <c r="Y649" s="39">
        <v>0</v>
      </c>
      <c r="Z649" s="39">
        <v>0</v>
      </c>
      <c r="AA649" s="40"/>
      <c r="AB649" s="39">
        <v>0</v>
      </c>
      <c r="AC649" s="40"/>
      <c r="AD649" s="40"/>
      <c r="AE649" s="40"/>
      <c r="AF649" s="39">
        <v>0</v>
      </c>
      <c r="AG649" s="39">
        <v>0</v>
      </c>
      <c r="AH649" s="40"/>
      <c r="AI649" s="39">
        <v>0</v>
      </c>
      <c r="AJ649" s="39">
        <v>0</v>
      </c>
      <c r="AK649" s="40"/>
      <c r="AL649" s="40"/>
      <c r="AM649" s="40"/>
      <c r="AN649" s="39">
        <v>0</v>
      </c>
      <c r="AO649" s="40"/>
      <c r="AP649" s="40"/>
      <c r="AQ649" s="40"/>
      <c r="AR649" s="39">
        <v>0</v>
      </c>
      <c r="AS649" s="40"/>
      <c r="AT649" s="39">
        <v>0</v>
      </c>
    </row>
    <row r="650" spans="1:46"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spans="1:46" ht="20.100000000000001" customHeight="1" x14ac:dyDescent="0.2">
      <c r="C651" s="42" t="s">
        <v>319</v>
      </c>
      <c r="D651" s="42"/>
      <c r="F651" s="44">
        <v>0</v>
      </c>
      <c r="G651" s="45"/>
      <c r="H651" s="45"/>
      <c r="I651" s="45"/>
      <c r="J651" s="44">
        <v>0</v>
      </c>
      <c r="K651" s="44">
        <v>0</v>
      </c>
      <c r="L651" s="44">
        <v>0</v>
      </c>
      <c r="M651" s="45"/>
      <c r="N651" s="44">
        <v>0</v>
      </c>
      <c r="O651" s="45"/>
      <c r="P651" s="45"/>
      <c r="Q651" s="45"/>
      <c r="R651" s="44">
        <v>0</v>
      </c>
      <c r="S651" s="44">
        <v>0</v>
      </c>
      <c r="T651" s="44">
        <v>0</v>
      </c>
      <c r="U651" s="44">
        <v>0</v>
      </c>
      <c r="V651" s="44">
        <v>0</v>
      </c>
      <c r="W651" s="44">
        <v>0</v>
      </c>
      <c r="X651" s="44">
        <v>0</v>
      </c>
      <c r="Y651" s="44">
        <v>0</v>
      </c>
      <c r="Z651" s="44">
        <v>0</v>
      </c>
      <c r="AA651" s="45"/>
      <c r="AB651" s="44">
        <v>0</v>
      </c>
      <c r="AC651" s="45"/>
      <c r="AD651" s="45"/>
      <c r="AE651" s="45"/>
      <c r="AF651" s="44">
        <v>0</v>
      </c>
      <c r="AG651" s="44">
        <v>0</v>
      </c>
      <c r="AH651" s="45"/>
      <c r="AI651" s="44">
        <v>0</v>
      </c>
      <c r="AJ651" s="44">
        <v>0</v>
      </c>
      <c r="AK651" s="45"/>
      <c r="AL651" s="45"/>
      <c r="AM651" s="45"/>
      <c r="AN651" s="44">
        <v>0</v>
      </c>
      <c r="AO651" s="45"/>
      <c r="AP651" s="45"/>
      <c r="AQ651" s="45"/>
      <c r="AR651" s="44">
        <v>0</v>
      </c>
      <c r="AS651" s="45"/>
      <c r="AT651" s="44">
        <v>0</v>
      </c>
    </row>
    <row r="652" spans="1:46"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row>
    <row r="653" spans="1:46" s="1" customFormat="1" ht="20.100000000000001" customHeight="1" x14ac:dyDescent="0.25">
      <c r="A653" s="3"/>
      <c r="B653" s="49" t="s">
        <v>320</v>
      </c>
      <c r="C653" s="50"/>
      <c r="D653" s="50"/>
      <c r="E653" s="5"/>
      <c r="F653" s="51">
        <v>326</v>
      </c>
      <c r="G653" s="52"/>
      <c r="H653" s="52"/>
      <c r="I653" s="52"/>
      <c r="J653" s="51">
        <v>195</v>
      </c>
      <c r="K653" s="51">
        <v>4</v>
      </c>
      <c r="L653" s="51">
        <v>63</v>
      </c>
      <c r="M653" s="52"/>
      <c r="N653" s="51">
        <v>262</v>
      </c>
      <c r="O653" s="52"/>
      <c r="P653" s="52"/>
      <c r="Q653" s="52"/>
      <c r="R653" s="51">
        <v>178</v>
      </c>
      <c r="S653" s="51">
        <v>21</v>
      </c>
      <c r="T653" s="51">
        <v>3</v>
      </c>
      <c r="U653" s="51">
        <v>0</v>
      </c>
      <c r="V653" s="51">
        <v>7</v>
      </c>
      <c r="W653" s="51">
        <v>0</v>
      </c>
      <c r="X653" s="51">
        <v>1</v>
      </c>
      <c r="Y653" s="51">
        <v>33</v>
      </c>
      <c r="Z653" s="51">
        <v>13</v>
      </c>
      <c r="AA653" s="52"/>
      <c r="AB653" s="51">
        <v>256</v>
      </c>
      <c r="AC653" s="52"/>
      <c r="AD653" s="52"/>
      <c r="AE653" s="52"/>
      <c r="AF653" s="51">
        <v>29</v>
      </c>
      <c r="AG653" s="51">
        <v>128</v>
      </c>
      <c r="AH653" s="52"/>
      <c r="AI653" s="51">
        <v>25</v>
      </c>
      <c r="AJ653" s="51">
        <v>21</v>
      </c>
      <c r="AK653" s="52"/>
      <c r="AL653" s="52"/>
      <c r="AM653" s="52"/>
      <c r="AN653" s="51">
        <v>221</v>
      </c>
      <c r="AO653" s="52"/>
      <c r="AP653" s="52"/>
      <c r="AQ653" s="52"/>
      <c r="AR653" s="51">
        <v>0</v>
      </c>
      <c r="AS653" s="52"/>
      <c r="AT653" s="51">
        <v>0</v>
      </c>
    </row>
    <row r="654" spans="1:46"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spans="1:46"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spans="1:46"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spans="1:46" ht="20.100000000000001" customHeight="1" x14ac:dyDescent="0.2">
      <c r="B657" s="5"/>
      <c r="D657" s="2" t="s">
        <v>98</v>
      </c>
      <c r="F657" s="37">
        <v>87</v>
      </c>
      <c r="G657" s="37"/>
      <c r="H657" s="37"/>
      <c r="I657" s="37"/>
      <c r="J657" s="37">
        <v>23</v>
      </c>
      <c r="K657" s="37">
        <v>2</v>
      </c>
      <c r="L657" s="37">
        <v>4</v>
      </c>
      <c r="M657" s="37"/>
      <c r="N657" s="37">
        <v>29</v>
      </c>
      <c r="O657" s="37"/>
      <c r="P657" s="37"/>
      <c r="Q657" s="37"/>
      <c r="R657" s="37">
        <v>43</v>
      </c>
      <c r="S657" s="37">
        <v>8</v>
      </c>
      <c r="T657" s="37">
        <v>0</v>
      </c>
      <c r="U657" s="37">
        <v>0</v>
      </c>
      <c r="V657" s="37">
        <v>4</v>
      </c>
      <c r="W657" s="37">
        <v>2</v>
      </c>
      <c r="X657" s="37">
        <v>0</v>
      </c>
      <c r="Y657" s="37">
        <v>6</v>
      </c>
      <c r="Z657" s="37">
        <v>4</v>
      </c>
      <c r="AA657" s="37"/>
      <c r="AB657" s="37">
        <v>67</v>
      </c>
      <c r="AC657" s="37"/>
      <c r="AD657" s="37"/>
      <c r="AE657" s="37"/>
      <c r="AF657" s="37">
        <v>11</v>
      </c>
      <c r="AG657" s="37">
        <v>1</v>
      </c>
      <c r="AH657" s="37"/>
      <c r="AI657" s="37">
        <v>7</v>
      </c>
      <c r="AJ657" s="37">
        <v>4</v>
      </c>
      <c r="AK657" s="37"/>
      <c r="AL657" s="37"/>
      <c r="AM657" s="37"/>
      <c r="AN657" s="37">
        <v>48</v>
      </c>
      <c r="AO657" s="37"/>
      <c r="AP657" s="37"/>
      <c r="AQ657" s="37"/>
      <c r="AR657" s="37">
        <v>0</v>
      </c>
      <c r="AS657" s="37"/>
      <c r="AT657" s="37">
        <v>0</v>
      </c>
    </row>
    <row r="658" spans="1:46" ht="20.100000000000001" customHeight="1" x14ac:dyDescent="0.2">
      <c r="D658" s="38" t="s">
        <v>99</v>
      </c>
      <c r="F658" s="39">
        <v>61</v>
      </c>
      <c r="G658" s="40"/>
      <c r="H658" s="40"/>
      <c r="I658" s="40"/>
      <c r="J658" s="39">
        <v>24</v>
      </c>
      <c r="K658" s="39">
        <v>2</v>
      </c>
      <c r="L658" s="39">
        <v>10</v>
      </c>
      <c r="M658" s="40"/>
      <c r="N658" s="39">
        <v>36</v>
      </c>
      <c r="O658" s="40"/>
      <c r="P658" s="40"/>
      <c r="Q658" s="40"/>
      <c r="R658" s="39">
        <v>42</v>
      </c>
      <c r="S658" s="39">
        <v>8</v>
      </c>
      <c r="T658" s="39">
        <v>2</v>
      </c>
      <c r="U658" s="39">
        <v>0</v>
      </c>
      <c r="V658" s="39">
        <v>2</v>
      </c>
      <c r="W658" s="39">
        <v>0</v>
      </c>
      <c r="X658" s="39">
        <v>0</v>
      </c>
      <c r="Y658" s="39">
        <v>11</v>
      </c>
      <c r="Z658" s="39">
        <v>2</v>
      </c>
      <c r="AA658" s="40"/>
      <c r="AB658" s="39">
        <v>67</v>
      </c>
      <c r="AC658" s="40"/>
      <c r="AD658" s="40"/>
      <c r="AE658" s="40"/>
      <c r="AF658" s="39">
        <v>9</v>
      </c>
      <c r="AG658" s="39">
        <v>7</v>
      </c>
      <c r="AH658" s="40"/>
      <c r="AI658" s="39">
        <v>8</v>
      </c>
      <c r="AJ658" s="39">
        <v>2</v>
      </c>
      <c r="AK658" s="40"/>
      <c r="AL658" s="40"/>
      <c r="AM658" s="40"/>
      <c r="AN658" s="39">
        <v>24</v>
      </c>
      <c r="AO658" s="40"/>
      <c r="AP658" s="40"/>
      <c r="AQ658" s="40"/>
      <c r="AR658" s="39">
        <v>0</v>
      </c>
      <c r="AS658" s="40"/>
      <c r="AT658" s="39">
        <v>0</v>
      </c>
    </row>
    <row r="659" spans="1:46" ht="20.100000000000001" customHeight="1" x14ac:dyDescent="0.2">
      <c r="D659" s="2" t="s">
        <v>113</v>
      </c>
      <c r="F659" s="37">
        <v>72</v>
      </c>
      <c r="G659" s="37"/>
      <c r="H659" s="37"/>
      <c r="I659" s="37"/>
      <c r="J659" s="37">
        <v>23</v>
      </c>
      <c r="K659" s="37">
        <v>2</v>
      </c>
      <c r="L659" s="37">
        <v>3</v>
      </c>
      <c r="M659" s="37"/>
      <c r="N659" s="37">
        <v>28</v>
      </c>
      <c r="O659" s="37"/>
      <c r="P659" s="37"/>
      <c r="Q659" s="37"/>
      <c r="R659" s="37">
        <v>19</v>
      </c>
      <c r="S659" s="37">
        <v>4</v>
      </c>
      <c r="T659" s="37">
        <v>0</v>
      </c>
      <c r="U659" s="37">
        <v>0</v>
      </c>
      <c r="V659" s="37">
        <v>7</v>
      </c>
      <c r="W659" s="37">
        <v>0</v>
      </c>
      <c r="X659" s="37">
        <v>0</v>
      </c>
      <c r="Y659" s="37">
        <v>6</v>
      </c>
      <c r="Z659" s="37">
        <v>1</v>
      </c>
      <c r="AA659" s="37"/>
      <c r="AB659" s="37">
        <v>37</v>
      </c>
      <c r="AC659" s="37"/>
      <c r="AD659" s="37"/>
      <c r="AE659" s="37"/>
      <c r="AF659" s="37">
        <v>8</v>
      </c>
      <c r="AG659" s="37">
        <v>7</v>
      </c>
      <c r="AH659" s="37"/>
      <c r="AI659" s="37">
        <v>9</v>
      </c>
      <c r="AJ659" s="37">
        <v>2</v>
      </c>
      <c r="AK659" s="37"/>
      <c r="AL659" s="37"/>
      <c r="AM659" s="37"/>
      <c r="AN659" s="37">
        <v>59</v>
      </c>
      <c r="AO659" s="37"/>
      <c r="AP659" s="37"/>
      <c r="AQ659" s="37"/>
      <c r="AR659" s="37">
        <v>0</v>
      </c>
      <c r="AS659" s="37"/>
      <c r="AT659" s="37">
        <v>0</v>
      </c>
    </row>
    <row r="660" spans="1:46"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spans="1:46" s="1" customFormat="1" ht="20.100000000000001" customHeight="1" x14ac:dyDescent="0.2">
      <c r="A661" s="3"/>
      <c r="B661" s="6"/>
      <c r="C661" s="42" t="s">
        <v>180</v>
      </c>
      <c r="D661" s="42"/>
      <c r="E661" s="5"/>
      <c r="F661" s="44">
        <v>220</v>
      </c>
      <c r="G661" s="45"/>
      <c r="H661" s="45"/>
      <c r="I661" s="45"/>
      <c r="J661" s="44">
        <v>70</v>
      </c>
      <c r="K661" s="44">
        <v>6</v>
      </c>
      <c r="L661" s="44">
        <v>17</v>
      </c>
      <c r="M661" s="45"/>
      <c r="N661" s="44">
        <v>93</v>
      </c>
      <c r="O661" s="45"/>
      <c r="P661" s="45"/>
      <c r="Q661" s="45"/>
      <c r="R661" s="44">
        <v>104</v>
      </c>
      <c r="S661" s="44">
        <v>20</v>
      </c>
      <c r="T661" s="44">
        <v>2</v>
      </c>
      <c r="U661" s="44">
        <v>0</v>
      </c>
      <c r="V661" s="44">
        <v>13</v>
      </c>
      <c r="W661" s="44">
        <v>2</v>
      </c>
      <c r="X661" s="44">
        <v>0</v>
      </c>
      <c r="Y661" s="44">
        <v>23</v>
      </c>
      <c r="Z661" s="44">
        <v>7</v>
      </c>
      <c r="AA661" s="45"/>
      <c r="AB661" s="44">
        <v>171</v>
      </c>
      <c r="AC661" s="45"/>
      <c r="AD661" s="45"/>
      <c r="AE661" s="45"/>
      <c r="AF661" s="44">
        <v>28</v>
      </c>
      <c r="AG661" s="44">
        <v>15</v>
      </c>
      <c r="AH661" s="45"/>
      <c r="AI661" s="44">
        <v>24</v>
      </c>
      <c r="AJ661" s="44">
        <v>8</v>
      </c>
      <c r="AK661" s="45"/>
      <c r="AL661" s="45"/>
      <c r="AM661" s="45"/>
      <c r="AN661" s="44">
        <v>131</v>
      </c>
      <c r="AO661" s="45"/>
      <c r="AP661" s="45"/>
      <c r="AQ661" s="45"/>
      <c r="AR661" s="44">
        <v>0</v>
      </c>
      <c r="AS661" s="45"/>
      <c r="AT661" s="44">
        <v>0</v>
      </c>
    </row>
    <row r="662" spans="1:46"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row>
    <row r="663" spans="1:46" s="1" customFormat="1" ht="20.100000000000001" customHeight="1" x14ac:dyDescent="0.25">
      <c r="A663" s="3"/>
      <c r="B663" s="49" t="s">
        <v>322</v>
      </c>
      <c r="C663" s="50"/>
      <c r="D663" s="50"/>
      <c r="E663" s="5"/>
      <c r="F663" s="51">
        <v>220</v>
      </c>
      <c r="G663" s="52"/>
      <c r="H663" s="52"/>
      <c r="I663" s="52"/>
      <c r="J663" s="51">
        <v>70</v>
      </c>
      <c r="K663" s="51">
        <v>6</v>
      </c>
      <c r="L663" s="51">
        <v>17</v>
      </c>
      <c r="M663" s="52"/>
      <c r="N663" s="51">
        <v>93</v>
      </c>
      <c r="O663" s="52"/>
      <c r="P663" s="52"/>
      <c r="Q663" s="52"/>
      <c r="R663" s="51">
        <v>104</v>
      </c>
      <c r="S663" s="51">
        <v>20</v>
      </c>
      <c r="T663" s="51">
        <v>2</v>
      </c>
      <c r="U663" s="51">
        <v>0</v>
      </c>
      <c r="V663" s="51">
        <v>13</v>
      </c>
      <c r="W663" s="51">
        <v>2</v>
      </c>
      <c r="X663" s="51">
        <v>0</v>
      </c>
      <c r="Y663" s="51">
        <v>23</v>
      </c>
      <c r="Z663" s="51">
        <v>7</v>
      </c>
      <c r="AA663" s="52"/>
      <c r="AB663" s="51">
        <v>171</v>
      </c>
      <c r="AC663" s="52"/>
      <c r="AD663" s="52"/>
      <c r="AE663" s="52"/>
      <c r="AF663" s="51">
        <v>28</v>
      </c>
      <c r="AG663" s="51">
        <v>15</v>
      </c>
      <c r="AH663" s="52"/>
      <c r="AI663" s="51">
        <v>24</v>
      </c>
      <c r="AJ663" s="51">
        <v>8</v>
      </c>
      <c r="AK663" s="52"/>
      <c r="AL663" s="52"/>
      <c r="AM663" s="52"/>
      <c r="AN663" s="51">
        <v>131</v>
      </c>
      <c r="AO663" s="52"/>
      <c r="AP663" s="52"/>
      <c r="AQ663" s="52"/>
      <c r="AR663" s="51">
        <v>0</v>
      </c>
      <c r="AS663" s="52"/>
      <c r="AT663" s="51">
        <v>0</v>
      </c>
    </row>
    <row r="664" spans="1:46"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spans="1:46"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spans="1:46"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spans="1:46" ht="20.100000000000001" customHeight="1" x14ac:dyDescent="0.2">
      <c r="B667" s="5"/>
      <c r="D667" s="2" t="s">
        <v>98</v>
      </c>
      <c r="F667" s="37">
        <v>47</v>
      </c>
      <c r="G667" s="37"/>
      <c r="H667" s="37"/>
      <c r="I667" s="37"/>
      <c r="J667" s="37">
        <v>68</v>
      </c>
      <c r="K667" s="37">
        <v>0</v>
      </c>
      <c r="L667" s="37">
        <v>3</v>
      </c>
      <c r="M667" s="37"/>
      <c r="N667" s="37">
        <v>71</v>
      </c>
      <c r="O667" s="37"/>
      <c r="P667" s="37"/>
      <c r="Q667" s="37"/>
      <c r="R667" s="37">
        <v>67</v>
      </c>
      <c r="S667" s="37">
        <v>5</v>
      </c>
      <c r="T667" s="37">
        <v>1</v>
      </c>
      <c r="U667" s="37">
        <v>0</v>
      </c>
      <c r="V667" s="37">
        <v>0</v>
      </c>
      <c r="W667" s="37">
        <v>0</v>
      </c>
      <c r="X667" s="37">
        <v>1</v>
      </c>
      <c r="Y667" s="37">
        <v>11</v>
      </c>
      <c r="Z667" s="37">
        <v>0</v>
      </c>
      <c r="AA667" s="37"/>
      <c r="AB667" s="37">
        <v>85</v>
      </c>
      <c r="AC667" s="37"/>
      <c r="AD667" s="37"/>
      <c r="AE667" s="37"/>
      <c r="AF667" s="37">
        <v>10</v>
      </c>
      <c r="AG667" s="37">
        <v>9</v>
      </c>
      <c r="AH667" s="37"/>
      <c r="AI667" s="37">
        <v>11</v>
      </c>
      <c r="AJ667" s="37">
        <v>7</v>
      </c>
      <c r="AK667" s="37"/>
      <c r="AL667" s="37"/>
      <c r="AM667" s="37"/>
      <c r="AN667" s="37">
        <v>32</v>
      </c>
      <c r="AO667" s="37"/>
      <c r="AP667" s="37"/>
      <c r="AQ667" s="37"/>
      <c r="AR667" s="37">
        <v>0</v>
      </c>
      <c r="AS667" s="37"/>
      <c r="AT667" s="37">
        <v>0</v>
      </c>
    </row>
    <row r="668" spans="1:46" ht="20.100000000000001" customHeight="1" x14ac:dyDescent="0.2">
      <c r="D668" s="38" t="s">
        <v>99</v>
      </c>
      <c r="F668" s="39">
        <v>45</v>
      </c>
      <c r="G668" s="40"/>
      <c r="H668" s="40"/>
      <c r="I668" s="40"/>
      <c r="J668" s="39">
        <v>67</v>
      </c>
      <c r="K668" s="39">
        <v>3</v>
      </c>
      <c r="L668" s="39">
        <v>5</v>
      </c>
      <c r="M668" s="40"/>
      <c r="N668" s="39">
        <v>75</v>
      </c>
      <c r="O668" s="40"/>
      <c r="P668" s="40"/>
      <c r="Q668" s="40"/>
      <c r="R668" s="39">
        <v>51</v>
      </c>
      <c r="S668" s="39">
        <v>5</v>
      </c>
      <c r="T668" s="39">
        <v>2</v>
      </c>
      <c r="U668" s="39">
        <v>0</v>
      </c>
      <c r="V668" s="39">
        <v>2</v>
      </c>
      <c r="W668" s="39">
        <v>0</v>
      </c>
      <c r="X668" s="39">
        <v>0</v>
      </c>
      <c r="Y668" s="39">
        <v>11</v>
      </c>
      <c r="Z668" s="39">
        <v>0</v>
      </c>
      <c r="AA668" s="40"/>
      <c r="AB668" s="39">
        <v>71</v>
      </c>
      <c r="AC668" s="40"/>
      <c r="AD668" s="40"/>
      <c r="AE668" s="40"/>
      <c r="AF668" s="39">
        <v>8</v>
      </c>
      <c r="AG668" s="39">
        <v>20</v>
      </c>
      <c r="AH668" s="40"/>
      <c r="AI668" s="39">
        <v>6</v>
      </c>
      <c r="AJ668" s="39">
        <v>10</v>
      </c>
      <c r="AK668" s="40"/>
      <c r="AL668" s="40"/>
      <c r="AM668" s="40"/>
      <c r="AN668" s="39">
        <v>37</v>
      </c>
      <c r="AO668" s="40"/>
      <c r="AP668" s="40"/>
      <c r="AQ668" s="40"/>
      <c r="AR668" s="39">
        <v>0</v>
      </c>
      <c r="AS668" s="40"/>
      <c r="AT668" s="39">
        <v>0</v>
      </c>
    </row>
    <row r="669" spans="1:46" ht="20.100000000000001" customHeight="1" x14ac:dyDescent="0.2">
      <c r="D669" s="2" t="s">
        <v>100</v>
      </c>
      <c r="F669" s="37">
        <v>51</v>
      </c>
      <c r="G669" s="37"/>
      <c r="H669" s="37"/>
      <c r="I669" s="37"/>
      <c r="J669" s="37">
        <v>76</v>
      </c>
      <c r="K669" s="37">
        <v>20</v>
      </c>
      <c r="L669" s="37">
        <v>0</v>
      </c>
      <c r="M669" s="37"/>
      <c r="N669" s="37">
        <v>96</v>
      </c>
      <c r="O669" s="37"/>
      <c r="P669" s="37"/>
      <c r="Q669" s="37"/>
      <c r="R669" s="37">
        <v>60</v>
      </c>
      <c r="S669" s="37">
        <v>20</v>
      </c>
      <c r="T669" s="37">
        <v>0</v>
      </c>
      <c r="U669" s="37">
        <v>0</v>
      </c>
      <c r="V669" s="37">
        <v>1</v>
      </c>
      <c r="W669" s="37">
        <v>0</v>
      </c>
      <c r="X669" s="37">
        <v>0</v>
      </c>
      <c r="Y669" s="37">
        <v>11</v>
      </c>
      <c r="Z669" s="37">
        <v>3</v>
      </c>
      <c r="AA669" s="37"/>
      <c r="AB669" s="37">
        <v>95</v>
      </c>
      <c r="AC669" s="37"/>
      <c r="AD669" s="37"/>
      <c r="AE669" s="37"/>
      <c r="AF669" s="37">
        <v>8</v>
      </c>
      <c r="AG669" s="37">
        <v>18</v>
      </c>
      <c r="AH669" s="37"/>
      <c r="AI669" s="37">
        <v>7</v>
      </c>
      <c r="AJ669" s="37">
        <v>9</v>
      </c>
      <c r="AK669" s="37"/>
      <c r="AL669" s="37"/>
      <c r="AM669" s="37"/>
      <c r="AN669" s="37">
        <v>42</v>
      </c>
      <c r="AO669" s="37"/>
      <c r="AP669" s="37"/>
      <c r="AQ669" s="37"/>
      <c r="AR669" s="37">
        <v>0</v>
      </c>
      <c r="AS669" s="37"/>
      <c r="AT669" s="37">
        <v>0</v>
      </c>
    </row>
    <row r="670" spans="1:46"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spans="1:46" s="1" customFormat="1" ht="20.100000000000001" customHeight="1" x14ac:dyDescent="0.2">
      <c r="A671" s="3"/>
      <c r="B671" s="6"/>
      <c r="C671" s="42" t="s">
        <v>180</v>
      </c>
      <c r="D671" s="42"/>
      <c r="E671" s="5"/>
      <c r="F671" s="44">
        <v>143</v>
      </c>
      <c r="G671" s="45"/>
      <c r="H671" s="45"/>
      <c r="I671" s="45"/>
      <c r="J671" s="44">
        <v>211</v>
      </c>
      <c r="K671" s="44">
        <v>23</v>
      </c>
      <c r="L671" s="44">
        <v>8</v>
      </c>
      <c r="M671" s="45"/>
      <c r="N671" s="44">
        <v>242</v>
      </c>
      <c r="O671" s="45"/>
      <c r="P671" s="45"/>
      <c r="Q671" s="45"/>
      <c r="R671" s="44">
        <v>178</v>
      </c>
      <c r="S671" s="44">
        <v>30</v>
      </c>
      <c r="T671" s="44">
        <v>3</v>
      </c>
      <c r="U671" s="44">
        <v>0</v>
      </c>
      <c r="V671" s="44">
        <v>3</v>
      </c>
      <c r="W671" s="44">
        <v>0</v>
      </c>
      <c r="X671" s="44">
        <v>1</v>
      </c>
      <c r="Y671" s="44">
        <v>33</v>
      </c>
      <c r="Z671" s="44">
        <v>3</v>
      </c>
      <c r="AA671" s="45"/>
      <c r="AB671" s="44">
        <v>251</v>
      </c>
      <c r="AC671" s="45"/>
      <c r="AD671" s="45"/>
      <c r="AE671" s="45"/>
      <c r="AF671" s="44">
        <v>26</v>
      </c>
      <c r="AG671" s="44">
        <v>47</v>
      </c>
      <c r="AH671" s="45"/>
      <c r="AI671" s="44">
        <v>24</v>
      </c>
      <c r="AJ671" s="44">
        <v>26</v>
      </c>
      <c r="AK671" s="45"/>
      <c r="AL671" s="45"/>
      <c r="AM671" s="45"/>
      <c r="AN671" s="44">
        <v>111</v>
      </c>
      <c r="AO671" s="45"/>
      <c r="AP671" s="45"/>
      <c r="AQ671" s="45"/>
      <c r="AR671" s="44">
        <v>0</v>
      </c>
      <c r="AS671" s="45"/>
      <c r="AT671" s="44">
        <v>0</v>
      </c>
    </row>
    <row r="672" spans="1:46"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row>
    <row r="673" spans="1:46" s="1" customFormat="1" ht="20.100000000000001" customHeight="1" x14ac:dyDescent="0.25">
      <c r="A673" s="3"/>
      <c r="B673" s="49" t="s">
        <v>324</v>
      </c>
      <c r="C673" s="50"/>
      <c r="D673" s="50"/>
      <c r="E673" s="5"/>
      <c r="F673" s="51">
        <v>143</v>
      </c>
      <c r="G673" s="52"/>
      <c r="H673" s="52"/>
      <c r="I673" s="52"/>
      <c r="J673" s="51">
        <v>211</v>
      </c>
      <c r="K673" s="51">
        <v>23</v>
      </c>
      <c r="L673" s="51">
        <v>8</v>
      </c>
      <c r="M673" s="52"/>
      <c r="N673" s="51">
        <v>242</v>
      </c>
      <c r="O673" s="52"/>
      <c r="P673" s="52"/>
      <c r="Q673" s="52"/>
      <c r="R673" s="51">
        <v>178</v>
      </c>
      <c r="S673" s="51">
        <v>30</v>
      </c>
      <c r="T673" s="51">
        <v>3</v>
      </c>
      <c r="U673" s="51">
        <v>0</v>
      </c>
      <c r="V673" s="51">
        <v>3</v>
      </c>
      <c r="W673" s="51">
        <v>0</v>
      </c>
      <c r="X673" s="51">
        <v>1</v>
      </c>
      <c r="Y673" s="51">
        <v>33</v>
      </c>
      <c r="Z673" s="51">
        <v>3</v>
      </c>
      <c r="AA673" s="52"/>
      <c r="AB673" s="51">
        <v>251</v>
      </c>
      <c r="AC673" s="52"/>
      <c r="AD673" s="52"/>
      <c r="AE673" s="52"/>
      <c r="AF673" s="51">
        <v>26</v>
      </c>
      <c r="AG673" s="51">
        <v>47</v>
      </c>
      <c r="AH673" s="52"/>
      <c r="AI673" s="51">
        <v>24</v>
      </c>
      <c r="AJ673" s="51">
        <v>26</v>
      </c>
      <c r="AK673" s="52"/>
      <c r="AL673" s="52"/>
      <c r="AM673" s="52"/>
      <c r="AN673" s="51">
        <v>111</v>
      </c>
      <c r="AO673" s="52"/>
      <c r="AP673" s="52"/>
      <c r="AQ673" s="52"/>
      <c r="AR673" s="51">
        <v>0</v>
      </c>
      <c r="AS673" s="52"/>
      <c r="AT673" s="51">
        <v>0</v>
      </c>
    </row>
    <row r="674" spans="1:46"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spans="1:46"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spans="1:46"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spans="1:46" ht="20.100000000000001" customHeight="1" x14ac:dyDescent="0.2">
      <c r="D677" s="2" t="s">
        <v>173</v>
      </c>
      <c r="F677" s="37">
        <v>0</v>
      </c>
      <c r="G677" s="37"/>
      <c r="H677" s="37"/>
      <c r="I677" s="37"/>
      <c r="J677" s="37">
        <v>0</v>
      </c>
      <c r="K677" s="37">
        <v>0</v>
      </c>
      <c r="L677" s="37">
        <v>0</v>
      </c>
      <c r="M677" s="37"/>
      <c r="N677" s="37">
        <v>0</v>
      </c>
      <c r="O677" s="37"/>
      <c r="P677" s="37"/>
      <c r="Q677" s="37"/>
      <c r="R677" s="37">
        <v>0</v>
      </c>
      <c r="S677" s="37">
        <v>0</v>
      </c>
      <c r="T677" s="37">
        <v>0</v>
      </c>
      <c r="U677" s="37">
        <v>0</v>
      </c>
      <c r="V677" s="37">
        <v>0</v>
      </c>
      <c r="W677" s="37">
        <v>0</v>
      </c>
      <c r="X677" s="37">
        <v>0</v>
      </c>
      <c r="Y677" s="37">
        <v>0</v>
      </c>
      <c r="Z677" s="37">
        <v>0</v>
      </c>
      <c r="AA677" s="37"/>
      <c r="AB677" s="37">
        <v>0</v>
      </c>
      <c r="AC677" s="37"/>
      <c r="AD677" s="37"/>
      <c r="AE677" s="37"/>
      <c r="AF677" s="37">
        <v>0</v>
      </c>
      <c r="AG677" s="37">
        <v>0</v>
      </c>
      <c r="AH677" s="37"/>
      <c r="AI677" s="37">
        <v>0</v>
      </c>
      <c r="AJ677" s="37">
        <v>0</v>
      </c>
      <c r="AK677" s="37"/>
      <c r="AL677" s="37"/>
      <c r="AM677" s="37"/>
      <c r="AN677" s="37">
        <v>0</v>
      </c>
      <c r="AO677" s="37"/>
      <c r="AP677" s="37"/>
      <c r="AQ677" s="37"/>
      <c r="AR677" s="37">
        <v>0</v>
      </c>
      <c r="AS677" s="37"/>
      <c r="AT677" s="37">
        <v>0</v>
      </c>
    </row>
    <row r="678" spans="1:46"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spans="1:46" ht="20.100000000000001" customHeight="1" x14ac:dyDescent="0.2">
      <c r="C679" s="42" t="s">
        <v>188</v>
      </c>
      <c r="D679" s="42"/>
      <c r="F679" s="44">
        <v>0</v>
      </c>
      <c r="G679" s="45"/>
      <c r="H679" s="45"/>
      <c r="I679" s="45"/>
      <c r="J679" s="44">
        <v>0</v>
      </c>
      <c r="K679" s="44">
        <v>0</v>
      </c>
      <c r="L679" s="44">
        <v>0</v>
      </c>
      <c r="M679" s="45"/>
      <c r="N679" s="44">
        <v>0</v>
      </c>
      <c r="O679" s="45"/>
      <c r="P679" s="45"/>
      <c r="Q679" s="45"/>
      <c r="R679" s="44">
        <v>0</v>
      </c>
      <c r="S679" s="44">
        <v>0</v>
      </c>
      <c r="T679" s="44">
        <v>0</v>
      </c>
      <c r="U679" s="44">
        <v>0</v>
      </c>
      <c r="V679" s="44">
        <v>0</v>
      </c>
      <c r="W679" s="44">
        <v>0</v>
      </c>
      <c r="X679" s="44">
        <v>0</v>
      </c>
      <c r="Y679" s="44">
        <v>0</v>
      </c>
      <c r="Z679" s="44">
        <v>0</v>
      </c>
      <c r="AA679" s="45"/>
      <c r="AB679" s="44">
        <v>0</v>
      </c>
      <c r="AC679" s="45"/>
      <c r="AD679" s="45"/>
      <c r="AE679" s="45"/>
      <c r="AF679" s="44">
        <v>0</v>
      </c>
      <c r="AG679" s="44">
        <v>0</v>
      </c>
      <c r="AH679" s="45"/>
      <c r="AI679" s="44">
        <v>0</v>
      </c>
      <c r="AJ679" s="44">
        <v>0</v>
      </c>
      <c r="AK679" s="45"/>
      <c r="AL679" s="45"/>
      <c r="AM679" s="45"/>
      <c r="AN679" s="44">
        <v>0</v>
      </c>
      <c r="AO679" s="45"/>
      <c r="AP679" s="45"/>
      <c r="AQ679" s="45"/>
      <c r="AR679" s="44">
        <v>0</v>
      </c>
      <c r="AS679" s="45"/>
      <c r="AT679" s="44">
        <v>0</v>
      </c>
    </row>
    <row r="680" spans="1:46"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spans="1:46"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spans="1:46" ht="20.100000000000001" customHeight="1" x14ac:dyDescent="0.2">
      <c r="D682" s="2" t="s">
        <v>124</v>
      </c>
      <c r="F682" s="37">
        <v>9</v>
      </c>
      <c r="G682" s="37"/>
      <c r="H682" s="37"/>
      <c r="I682" s="37"/>
      <c r="J682" s="37">
        <v>31</v>
      </c>
      <c r="K682" s="37">
        <v>0</v>
      </c>
      <c r="L682" s="37">
        <v>4</v>
      </c>
      <c r="M682" s="37"/>
      <c r="N682" s="37">
        <v>35</v>
      </c>
      <c r="O682" s="37"/>
      <c r="P682" s="37"/>
      <c r="Q682" s="37"/>
      <c r="R682" s="37">
        <v>13</v>
      </c>
      <c r="S682" s="37">
        <v>2</v>
      </c>
      <c r="T682" s="37">
        <v>1</v>
      </c>
      <c r="U682" s="37">
        <v>0</v>
      </c>
      <c r="V682" s="37">
        <v>0</v>
      </c>
      <c r="W682" s="37">
        <v>0</v>
      </c>
      <c r="X682" s="37">
        <v>0</v>
      </c>
      <c r="Y682" s="37">
        <v>12</v>
      </c>
      <c r="Z682" s="37">
        <v>1</v>
      </c>
      <c r="AA682" s="37"/>
      <c r="AB682" s="37">
        <v>29</v>
      </c>
      <c r="AC682" s="37"/>
      <c r="AD682" s="37"/>
      <c r="AE682" s="37"/>
      <c r="AF682" s="37">
        <v>4</v>
      </c>
      <c r="AG682" s="37">
        <v>7</v>
      </c>
      <c r="AH682" s="37"/>
      <c r="AI682" s="37">
        <v>3</v>
      </c>
      <c r="AJ682" s="37">
        <v>0</v>
      </c>
      <c r="AK682" s="37"/>
      <c r="AL682" s="37"/>
      <c r="AM682" s="37"/>
      <c r="AN682" s="37">
        <v>7</v>
      </c>
      <c r="AO682" s="37"/>
      <c r="AP682" s="37"/>
      <c r="AQ682" s="37"/>
      <c r="AR682" s="37">
        <v>0</v>
      </c>
      <c r="AS682" s="37"/>
      <c r="AT682" s="37">
        <v>0</v>
      </c>
    </row>
    <row r="683" spans="1:46" ht="20.100000000000001" customHeight="1" x14ac:dyDescent="0.2">
      <c r="B683" s="5"/>
      <c r="D683" s="38" t="s">
        <v>173</v>
      </c>
      <c r="F683" s="39">
        <v>31</v>
      </c>
      <c r="G683" s="40"/>
      <c r="H683" s="40"/>
      <c r="I683" s="40"/>
      <c r="J683" s="39">
        <v>51</v>
      </c>
      <c r="K683" s="39">
        <v>0</v>
      </c>
      <c r="L683" s="39">
        <v>4</v>
      </c>
      <c r="M683" s="40"/>
      <c r="N683" s="39">
        <v>55</v>
      </c>
      <c r="O683" s="40"/>
      <c r="P683" s="40"/>
      <c r="Q683" s="40"/>
      <c r="R683" s="39">
        <v>32</v>
      </c>
      <c r="S683" s="39">
        <v>1</v>
      </c>
      <c r="T683" s="39">
        <v>0</v>
      </c>
      <c r="U683" s="39">
        <v>0</v>
      </c>
      <c r="V683" s="39">
        <v>0</v>
      </c>
      <c r="W683" s="39">
        <v>3</v>
      </c>
      <c r="X683" s="39">
        <v>1</v>
      </c>
      <c r="Y683" s="39">
        <v>5</v>
      </c>
      <c r="Z683" s="39">
        <v>5</v>
      </c>
      <c r="AA683" s="40"/>
      <c r="AB683" s="39">
        <v>47</v>
      </c>
      <c r="AC683" s="40"/>
      <c r="AD683" s="40"/>
      <c r="AE683" s="40"/>
      <c r="AF683" s="39">
        <v>23</v>
      </c>
      <c r="AG683" s="39">
        <v>5</v>
      </c>
      <c r="AH683" s="40"/>
      <c r="AI683" s="39">
        <v>4</v>
      </c>
      <c r="AJ683" s="39">
        <v>15</v>
      </c>
      <c r="AK683" s="40"/>
      <c r="AL683" s="40"/>
      <c r="AM683" s="40"/>
      <c r="AN683" s="39">
        <v>30</v>
      </c>
      <c r="AO683" s="40"/>
      <c r="AP683" s="40"/>
      <c r="AQ683" s="40"/>
      <c r="AR683" s="39">
        <v>0</v>
      </c>
      <c r="AS683" s="40"/>
      <c r="AT683" s="39">
        <v>0</v>
      </c>
    </row>
    <row r="684" spans="1:46" ht="20.100000000000001" customHeight="1" x14ac:dyDescent="0.2">
      <c r="B684" s="5"/>
      <c r="D684" s="2" t="s">
        <v>100</v>
      </c>
      <c r="F684" s="37">
        <v>29</v>
      </c>
      <c r="G684" s="37"/>
      <c r="H684" s="37"/>
      <c r="I684" s="37"/>
      <c r="J684" s="37">
        <v>50</v>
      </c>
      <c r="K684" s="37">
        <v>0</v>
      </c>
      <c r="L684" s="37">
        <v>4</v>
      </c>
      <c r="M684" s="37"/>
      <c r="N684" s="37">
        <v>54</v>
      </c>
      <c r="O684" s="37"/>
      <c r="P684" s="37"/>
      <c r="Q684" s="37"/>
      <c r="R684" s="37">
        <v>15</v>
      </c>
      <c r="S684" s="37">
        <v>6</v>
      </c>
      <c r="T684" s="37">
        <v>2</v>
      </c>
      <c r="U684" s="37">
        <v>0</v>
      </c>
      <c r="V684" s="37">
        <v>0</v>
      </c>
      <c r="W684" s="37">
        <v>0</v>
      </c>
      <c r="X684" s="37">
        <v>0</v>
      </c>
      <c r="Y684" s="37">
        <v>12</v>
      </c>
      <c r="Z684" s="37">
        <v>3</v>
      </c>
      <c r="AA684" s="37"/>
      <c r="AB684" s="37">
        <v>38</v>
      </c>
      <c r="AC684" s="37"/>
      <c r="AD684" s="37"/>
      <c r="AE684" s="37"/>
      <c r="AF684" s="37">
        <v>15</v>
      </c>
      <c r="AG684" s="37">
        <v>16</v>
      </c>
      <c r="AH684" s="37"/>
      <c r="AI684" s="37">
        <v>12</v>
      </c>
      <c r="AJ684" s="37">
        <v>7</v>
      </c>
      <c r="AK684" s="37"/>
      <c r="AL684" s="37"/>
      <c r="AM684" s="37"/>
      <c r="AN684" s="37">
        <v>33</v>
      </c>
      <c r="AO684" s="37"/>
      <c r="AP684" s="37"/>
      <c r="AQ684" s="37"/>
      <c r="AR684" s="37">
        <v>0</v>
      </c>
      <c r="AS684" s="37"/>
      <c r="AT684" s="37">
        <v>0</v>
      </c>
    </row>
    <row r="685" spans="1:46" ht="20.100000000000001" customHeight="1" x14ac:dyDescent="0.2">
      <c r="D685" s="38" t="s">
        <v>101</v>
      </c>
      <c r="F685" s="39">
        <v>27</v>
      </c>
      <c r="G685" s="40"/>
      <c r="H685" s="40"/>
      <c r="I685" s="40"/>
      <c r="J685" s="39">
        <v>50</v>
      </c>
      <c r="K685" s="39">
        <v>3</v>
      </c>
      <c r="L685" s="39">
        <v>5</v>
      </c>
      <c r="M685" s="40"/>
      <c r="N685" s="39">
        <v>58</v>
      </c>
      <c r="O685" s="40"/>
      <c r="P685" s="40"/>
      <c r="Q685" s="40"/>
      <c r="R685" s="39">
        <v>13</v>
      </c>
      <c r="S685" s="39">
        <v>1</v>
      </c>
      <c r="T685" s="39">
        <v>3</v>
      </c>
      <c r="U685" s="39">
        <v>0</v>
      </c>
      <c r="V685" s="39">
        <v>0</v>
      </c>
      <c r="W685" s="39">
        <v>0</v>
      </c>
      <c r="X685" s="39">
        <v>0</v>
      </c>
      <c r="Y685" s="39">
        <v>19</v>
      </c>
      <c r="Z685" s="39">
        <v>0</v>
      </c>
      <c r="AA685" s="40"/>
      <c r="AB685" s="39">
        <v>36</v>
      </c>
      <c r="AC685" s="40"/>
      <c r="AD685" s="40"/>
      <c r="AE685" s="40"/>
      <c r="AF685" s="39">
        <v>12</v>
      </c>
      <c r="AG685" s="39">
        <v>11</v>
      </c>
      <c r="AH685" s="40"/>
      <c r="AI685" s="39">
        <v>7</v>
      </c>
      <c r="AJ685" s="39">
        <v>6</v>
      </c>
      <c r="AK685" s="40"/>
      <c r="AL685" s="40"/>
      <c r="AM685" s="40"/>
      <c r="AN685" s="39">
        <v>39</v>
      </c>
      <c r="AO685" s="40"/>
      <c r="AP685" s="40"/>
      <c r="AQ685" s="40"/>
      <c r="AR685" s="39">
        <v>0</v>
      </c>
      <c r="AS685" s="40"/>
      <c r="AT685" s="39">
        <v>0</v>
      </c>
    </row>
    <row r="686" spans="1:46" ht="20.100000000000001" customHeight="1" x14ac:dyDescent="0.2">
      <c r="D686" s="2" t="s">
        <v>115</v>
      </c>
      <c r="F686" s="37">
        <v>24</v>
      </c>
      <c r="G686" s="37"/>
      <c r="H686" s="37"/>
      <c r="I686" s="37"/>
      <c r="J686" s="37">
        <v>44</v>
      </c>
      <c r="K686" s="37">
        <v>0</v>
      </c>
      <c r="L686" s="37">
        <v>3</v>
      </c>
      <c r="M686" s="37"/>
      <c r="N686" s="37">
        <v>47</v>
      </c>
      <c r="O686" s="37"/>
      <c r="P686" s="37"/>
      <c r="Q686" s="37"/>
      <c r="R686" s="37">
        <v>15</v>
      </c>
      <c r="S686" s="37">
        <v>1</v>
      </c>
      <c r="T686" s="37">
        <v>1</v>
      </c>
      <c r="U686" s="37">
        <v>0</v>
      </c>
      <c r="V686" s="37">
        <v>1</v>
      </c>
      <c r="W686" s="37">
        <v>0</v>
      </c>
      <c r="X686" s="37">
        <v>0</v>
      </c>
      <c r="Y686" s="37">
        <v>10</v>
      </c>
      <c r="Z686" s="37">
        <v>2</v>
      </c>
      <c r="AA686" s="37"/>
      <c r="AB686" s="37">
        <v>30</v>
      </c>
      <c r="AC686" s="37"/>
      <c r="AD686" s="37"/>
      <c r="AE686" s="37"/>
      <c r="AF686" s="37">
        <v>17</v>
      </c>
      <c r="AG686" s="37">
        <v>10</v>
      </c>
      <c r="AH686" s="37"/>
      <c r="AI686" s="37">
        <v>12</v>
      </c>
      <c r="AJ686" s="37">
        <v>0</v>
      </c>
      <c r="AK686" s="37"/>
      <c r="AL686" s="37"/>
      <c r="AM686" s="37"/>
      <c r="AN686" s="37">
        <v>26</v>
      </c>
      <c r="AO686" s="37"/>
      <c r="AP686" s="37"/>
      <c r="AQ686" s="37"/>
      <c r="AR686" s="37">
        <v>0</v>
      </c>
      <c r="AS686" s="37"/>
      <c r="AT686" s="37">
        <v>0</v>
      </c>
    </row>
    <row r="687" spans="1:46" ht="20.100000000000001" customHeight="1" x14ac:dyDescent="0.2">
      <c r="D687" s="38" t="s">
        <v>103</v>
      </c>
      <c r="F687" s="39">
        <v>19</v>
      </c>
      <c r="G687" s="40"/>
      <c r="H687" s="40"/>
      <c r="I687" s="40"/>
      <c r="J687" s="39">
        <v>45</v>
      </c>
      <c r="K687" s="39">
        <v>0</v>
      </c>
      <c r="L687" s="39">
        <v>1</v>
      </c>
      <c r="M687" s="40"/>
      <c r="N687" s="39">
        <v>46</v>
      </c>
      <c r="O687" s="40"/>
      <c r="P687" s="40"/>
      <c r="Q687" s="40"/>
      <c r="R687" s="39">
        <v>14</v>
      </c>
      <c r="S687" s="39">
        <v>1</v>
      </c>
      <c r="T687" s="39">
        <v>0</v>
      </c>
      <c r="U687" s="39">
        <v>0</v>
      </c>
      <c r="V687" s="39">
        <v>0</v>
      </c>
      <c r="W687" s="39">
        <v>0</v>
      </c>
      <c r="X687" s="39">
        <v>0</v>
      </c>
      <c r="Y687" s="39">
        <v>8</v>
      </c>
      <c r="Z687" s="39">
        <v>3</v>
      </c>
      <c r="AA687" s="40"/>
      <c r="AB687" s="39">
        <v>26</v>
      </c>
      <c r="AC687" s="40"/>
      <c r="AD687" s="40"/>
      <c r="AE687" s="40"/>
      <c r="AF687" s="39">
        <v>5</v>
      </c>
      <c r="AG687" s="39">
        <v>7</v>
      </c>
      <c r="AH687" s="40"/>
      <c r="AI687" s="39">
        <v>5</v>
      </c>
      <c r="AJ687" s="39">
        <v>0</v>
      </c>
      <c r="AK687" s="40"/>
      <c r="AL687" s="40"/>
      <c r="AM687" s="40"/>
      <c r="AN687" s="39">
        <v>32</v>
      </c>
      <c r="AO687" s="40"/>
      <c r="AP687" s="40"/>
      <c r="AQ687" s="40"/>
      <c r="AR687" s="39">
        <v>0</v>
      </c>
      <c r="AS687" s="40"/>
      <c r="AT687" s="39">
        <v>0</v>
      </c>
    </row>
    <row r="688" spans="1:46" ht="20.100000000000001" customHeight="1" x14ac:dyDescent="0.2">
      <c r="D688" s="2" t="s">
        <v>104</v>
      </c>
      <c r="F688" s="37">
        <v>10</v>
      </c>
      <c r="G688" s="37"/>
      <c r="H688" s="37"/>
      <c r="I688" s="37"/>
      <c r="J688" s="37">
        <v>44</v>
      </c>
      <c r="K688" s="37">
        <v>1</v>
      </c>
      <c r="L688" s="37">
        <v>0</v>
      </c>
      <c r="M688" s="37"/>
      <c r="N688" s="37">
        <v>45</v>
      </c>
      <c r="O688" s="37"/>
      <c r="P688" s="37"/>
      <c r="Q688" s="37"/>
      <c r="R688" s="37">
        <v>10</v>
      </c>
      <c r="S688" s="37">
        <v>1</v>
      </c>
      <c r="T688" s="37">
        <v>0</v>
      </c>
      <c r="U688" s="37">
        <v>0</v>
      </c>
      <c r="V688" s="37">
        <v>0</v>
      </c>
      <c r="W688" s="37">
        <v>0</v>
      </c>
      <c r="X688" s="37">
        <v>0</v>
      </c>
      <c r="Y688" s="37">
        <v>19</v>
      </c>
      <c r="Z688" s="37">
        <v>2</v>
      </c>
      <c r="AA688" s="37"/>
      <c r="AB688" s="37">
        <v>32</v>
      </c>
      <c r="AC688" s="37"/>
      <c r="AD688" s="37"/>
      <c r="AE688" s="37"/>
      <c r="AF688" s="37">
        <v>7</v>
      </c>
      <c r="AG688" s="37">
        <v>1</v>
      </c>
      <c r="AH688" s="37"/>
      <c r="AI688" s="37">
        <v>5</v>
      </c>
      <c r="AJ688" s="37">
        <v>0</v>
      </c>
      <c r="AK688" s="37"/>
      <c r="AL688" s="37"/>
      <c r="AM688" s="37"/>
      <c r="AN688" s="37">
        <v>20</v>
      </c>
      <c r="AO688" s="37"/>
      <c r="AP688" s="37"/>
      <c r="AQ688" s="37"/>
      <c r="AR688" s="37">
        <v>0</v>
      </c>
      <c r="AS688" s="37"/>
      <c r="AT688" s="37">
        <v>0</v>
      </c>
    </row>
    <row r="689" spans="1:46"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spans="1:46" s="1" customFormat="1" ht="20.100000000000001" customHeight="1" x14ac:dyDescent="0.2">
      <c r="A690" s="3"/>
      <c r="B690" s="6"/>
      <c r="C690" s="42" t="s">
        <v>180</v>
      </c>
      <c r="D690" s="42"/>
      <c r="E690" s="5"/>
      <c r="F690" s="44">
        <v>149</v>
      </c>
      <c r="G690" s="45"/>
      <c r="H690" s="45"/>
      <c r="I690" s="45"/>
      <c r="J690" s="44">
        <v>315</v>
      </c>
      <c r="K690" s="44">
        <v>4</v>
      </c>
      <c r="L690" s="44">
        <v>21</v>
      </c>
      <c r="M690" s="45"/>
      <c r="N690" s="44">
        <v>340</v>
      </c>
      <c r="O690" s="45"/>
      <c r="P690" s="45"/>
      <c r="Q690" s="45"/>
      <c r="R690" s="44">
        <v>112</v>
      </c>
      <c r="S690" s="44">
        <v>13</v>
      </c>
      <c r="T690" s="44">
        <v>7</v>
      </c>
      <c r="U690" s="44">
        <v>0</v>
      </c>
      <c r="V690" s="44">
        <v>1</v>
      </c>
      <c r="W690" s="44">
        <v>3</v>
      </c>
      <c r="X690" s="44">
        <v>1</v>
      </c>
      <c r="Y690" s="44">
        <v>85</v>
      </c>
      <c r="Z690" s="44">
        <v>16</v>
      </c>
      <c r="AA690" s="45"/>
      <c r="AB690" s="44">
        <v>238</v>
      </c>
      <c r="AC690" s="45"/>
      <c r="AD690" s="45"/>
      <c r="AE690" s="45"/>
      <c r="AF690" s="44">
        <v>83</v>
      </c>
      <c r="AG690" s="44">
        <v>57</v>
      </c>
      <c r="AH690" s="45"/>
      <c r="AI690" s="44">
        <v>48</v>
      </c>
      <c r="AJ690" s="44">
        <v>28</v>
      </c>
      <c r="AK690" s="45"/>
      <c r="AL690" s="45"/>
      <c r="AM690" s="45"/>
      <c r="AN690" s="44">
        <v>187</v>
      </c>
      <c r="AO690" s="45"/>
      <c r="AP690" s="45"/>
      <c r="AQ690" s="45"/>
      <c r="AR690" s="44">
        <v>0</v>
      </c>
      <c r="AS690" s="45"/>
      <c r="AT690" s="44">
        <v>0</v>
      </c>
    </row>
    <row r="691" spans="1:46"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row>
    <row r="692" spans="1:46" s="1" customFormat="1" ht="20.100000000000001" customHeight="1" x14ac:dyDescent="0.25">
      <c r="A692" s="3"/>
      <c r="B692" s="49" t="s">
        <v>326</v>
      </c>
      <c r="C692" s="50"/>
      <c r="D692" s="50"/>
      <c r="E692" s="5"/>
      <c r="F692" s="51">
        <v>149</v>
      </c>
      <c r="G692" s="52"/>
      <c r="H692" s="52"/>
      <c r="I692" s="52"/>
      <c r="J692" s="51">
        <v>315</v>
      </c>
      <c r="K692" s="51">
        <v>4</v>
      </c>
      <c r="L692" s="51">
        <v>21</v>
      </c>
      <c r="M692" s="52"/>
      <c r="N692" s="51">
        <v>340</v>
      </c>
      <c r="O692" s="52"/>
      <c r="P692" s="52"/>
      <c r="Q692" s="52"/>
      <c r="R692" s="51">
        <v>112</v>
      </c>
      <c r="S692" s="51">
        <v>13</v>
      </c>
      <c r="T692" s="51">
        <v>7</v>
      </c>
      <c r="U692" s="51">
        <v>0</v>
      </c>
      <c r="V692" s="51">
        <v>1</v>
      </c>
      <c r="W692" s="51">
        <v>3</v>
      </c>
      <c r="X692" s="51">
        <v>1</v>
      </c>
      <c r="Y692" s="51">
        <v>85</v>
      </c>
      <c r="Z692" s="51">
        <v>16</v>
      </c>
      <c r="AA692" s="52"/>
      <c r="AB692" s="51">
        <v>238</v>
      </c>
      <c r="AC692" s="52"/>
      <c r="AD692" s="52"/>
      <c r="AE692" s="52"/>
      <c r="AF692" s="51">
        <v>83</v>
      </c>
      <c r="AG692" s="51">
        <v>57</v>
      </c>
      <c r="AH692" s="52"/>
      <c r="AI692" s="51">
        <v>48</v>
      </c>
      <c r="AJ692" s="51">
        <v>28</v>
      </c>
      <c r="AK692" s="52"/>
      <c r="AL692" s="52"/>
      <c r="AM692" s="52"/>
      <c r="AN692" s="51">
        <v>187</v>
      </c>
      <c r="AO692" s="52"/>
      <c r="AP692" s="52"/>
      <c r="AQ692" s="52"/>
      <c r="AR692" s="51">
        <v>0</v>
      </c>
      <c r="AS692" s="52"/>
      <c r="AT692" s="51">
        <v>0</v>
      </c>
    </row>
    <row r="693" spans="1:46"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spans="1:46"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spans="1:46"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spans="1:46" ht="20.100000000000001" customHeight="1" x14ac:dyDescent="0.2">
      <c r="D696" s="2" t="s">
        <v>98</v>
      </c>
      <c r="F696" s="37">
        <v>38</v>
      </c>
      <c r="G696" s="37"/>
      <c r="H696" s="37"/>
      <c r="I696" s="37"/>
      <c r="J696" s="37">
        <v>58</v>
      </c>
      <c r="K696" s="37">
        <v>1</v>
      </c>
      <c r="L696" s="37">
        <v>1</v>
      </c>
      <c r="M696" s="37"/>
      <c r="N696" s="37">
        <v>60</v>
      </c>
      <c r="O696" s="37"/>
      <c r="P696" s="37"/>
      <c r="Q696" s="37"/>
      <c r="R696" s="37">
        <v>45</v>
      </c>
      <c r="S696" s="37">
        <v>9</v>
      </c>
      <c r="T696" s="37">
        <v>0</v>
      </c>
      <c r="U696" s="37">
        <v>0</v>
      </c>
      <c r="V696" s="37">
        <v>2</v>
      </c>
      <c r="W696" s="37">
        <v>0</v>
      </c>
      <c r="X696" s="37">
        <v>0</v>
      </c>
      <c r="Y696" s="37">
        <v>6</v>
      </c>
      <c r="Z696" s="37">
        <v>3</v>
      </c>
      <c r="AA696" s="37"/>
      <c r="AB696" s="37">
        <v>65</v>
      </c>
      <c r="AC696" s="37"/>
      <c r="AD696" s="37"/>
      <c r="AE696" s="37"/>
      <c r="AF696" s="37">
        <v>4</v>
      </c>
      <c r="AG696" s="37">
        <v>13</v>
      </c>
      <c r="AH696" s="37"/>
      <c r="AI696" s="37">
        <v>7</v>
      </c>
      <c r="AJ696" s="37">
        <v>2</v>
      </c>
      <c r="AK696" s="37"/>
      <c r="AL696" s="37"/>
      <c r="AM696" s="37"/>
      <c r="AN696" s="37">
        <v>25</v>
      </c>
      <c r="AO696" s="37"/>
      <c r="AP696" s="37"/>
      <c r="AQ696" s="37"/>
      <c r="AR696" s="37">
        <v>0</v>
      </c>
      <c r="AS696" s="37"/>
      <c r="AT696" s="37">
        <v>0</v>
      </c>
    </row>
    <row r="697" spans="1:46" ht="20.100000000000001" customHeight="1" x14ac:dyDescent="0.2">
      <c r="D697" s="38" t="s">
        <v>99</v>
      </c>
      <c r="F697" s="39">
        <v>64</v>
      </c>
      <c r="G697" s="40"/>
      <c r="H697" s="40"/>
      <c r="I697" s="40"/>
      <c r="J697" s="39">
        <v>66</v>
      </c>
      <c r="K697" s="39">
        <v>3</v>
      </c>
      <c r="L697" s="39">
        <v>3</v>
      </c>
      <c r="M697" s="40"/>
      <c r="N697" s="39">
        <v>72</v>
      </c>
      <c r="O697" s="40"/>
      <c r="P697" s="40"/>
      <c r="Q697" s="40"/>
      <c r="R697" s="39">
        <v>26</v>
      </c>
      <c r="S697" s="39">
        <v>10</v>
      </c>
      <c r="T697" s="39">
        <v>2</v>
      </c>
      <c r="U697" s="39">
        <v>0</v>
      </c>
      <c r="V697" s="39">
        <v>2</v>
      </c>
      <c r="W697" s="39">
        <v>1</v>
      </c>
      <c r="X697" s="39">
        <v>1</v>
      </c>
      <c r="Y697" s="39">
        <v>20</v>
      </c>
      <c r="Z697" s="39">
        <v>5</v>
      </c>
      <c r="AA697" s="40"/>
      <c r="AB697" s="39">
        <v>67</v>
      </c>
      <c r="AC697" s="40"/>
      <c r="AD697" s="40"/>
      <c r="AE697" s="40"/>
      <c r="AF697" s="39">
        <v>8</v>
      </c>
      <c r="AG697" s="39">
        <v>12</v>
      </c>
      <c r="AH697" s="40"/>
      <c r="AI697" s="39">
        <v>9</v>
      </c>
      <c r="AJ697" s="39">
        <v>4</v>
      </c>
      <c r="AK697" s="40"/>
      <c r="AL697" s="40"/>
      <c r="AM697" s="40"/>
      <c r="AN697" s="39">
        <v>62</v>
      </c>
      <c r="AO697" s="40"/>
      <c r="AP697" s="40"/>
      <c r="AQ697" s="40"/>
      <c r="AR697" s="39">
        <v>0</v>
      </c>
      <c r="AS697" s="40"/>
      <c r="AT697" s="39">
        <v>0</v>
      </c>
    </row>
    <row r="698" spans="1:46" ht="20.100000000000001" customHeight="1" x14ac:dyDescent="0.2">
      <c r="D698" s="2" t="s">
        <v>100</v>
      </c>
      <c r="F698" s="40">
        <v>17</v>
      </c>
      <c r="G698" s="40"/>
      <c r="H698" s="40"/>
      <c r="I698" s="40"/>
      <c r="J698" s="40">
        <v>79</v>
      </c>
      <c r="K698" s="40">
        <v>2</v>
      </c>
      <c r="L698" s="40">
        <v>1</v>
      </c>
      <c r="M698" s="40"/>
      <c r="N698" s="40">
        <v>82</v>
      </c>
      <c r="O698" s="40"/>
      <c r="P698" s="40"/>
      <c r="Q698" s="40"/>
      <c r="R698" s="40">
        <v>31</v>
      </c>
      <c r="S698" s="40">
        <v>6</v>
      </c>
      <c r="T698" s="40">
        <v>0</v>
      </c>
      <c r="U698" s="40">
        <v>0</v>
      </c>
      <c r="V698" s="40">
        <v>2</v>
      </c>
      <c r="W698" s="40">
        <v>0</v>
      </c>
      <c r="X698" s="40">
        <v>0</v>
      </c>
      <c r="Y698" s="40">
        <v>8</v>
      </c>
      <c r="Z698" s="40">
        <v>18</v>
      </c>
      <c r="AA698" s="40"/>
      <c r="AB698" s="40">
        <v>65</v>
      </c>
      <c r="AC698" s="40"/>
      <c r="AD698" s="40"/>
      <c r="AE698" s="40"/>
      <c r="AF698" s="40">
        <v>5</v>
      </c>
      <c r="AG698" s="40">
        <v>14</v>
      </c>
      <c r="AH698" s="40"/>
      <c r="AI698" s="40">
        <v>4</v>
      </c>
      <c r="AJ698" s="40">
        <v>1</v>
      </c>
      <c r="AK698" s="40"/>
      <c r="AL698" s="40"/>
      <c r="AM698" s="40"/>
      <c r="AN698" s="40">
        <v>20</v>
      </c>
      <c r="AO698" s="40"/>
      <c r="AP698" s="40"/>
      <c r="AQ698" s="40"/>
      <c r="AR698" s="40">
        <v>0</v>
      </c>
      <c r="AS698" s="40"/>
      <c r="AT698" s="40">
        <v>0</v>
      </c>
    </row>
    <row r="699" spans="1:46"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spans="1:46" s="1" customFormat="1" ht="20.100000000000001" customHeight="1" x14ac:dyDescent="0.2">
      <c r="A700" s="3"/>
      <c r="B700" s="6"/>
      <c r="C700" s="42" t="s">
        <v>180</v>
      </c>
      <c r="D700" s="42"/>
      <c r="E700" s="5"/>
      <c r="F700" s="44">
        <v>119</v>
      </c>
      <c r="G700" s="45"/>
      <c r="H700" s="45"/>
      <c r="I700" s="45"/>
      <c r="J700" s="44">
        <v>203</v>
      </c>
      <c r="K700" s="44">
        <v>6</v>
      </c>
      <c r="L700" s="44">
        <v>5</v>
      </c>
      <c r="M700" s="45"/>
      <c r="N700" s="44">
        <v>214</v>
      </c>
      <c r="O700" s="45"/>
      <c r="P700" s="45"/>
      <c r="Q700" s="45"/>
      <c r="R700" s="44">
        <v>102</v>
      </c>
      <c r="S700" s="44">
        <v>25</v>
      </c>
      <c r="T700" s="44">
        <v>2</v>
      </c>
      <c r="U700" s="44">
        <v>0</v>
      </c>
      <c r="V700" s="44">
        <v>6</v>
      </c>
      <c r="W700" s="44">
        <v>1</v>
      </c>
      <c r="X700" s="44">
        <v>1</v>
      </c>
      <c r="Y700" s="44">
        <v>34</v>
      </c>
      <c r="Z700" s="44">
        <v>26</v>
      </c>
      <c r="AA700" s="45"/>
      <c r="AB700" s="44">
        <v>197</v>
      </c>
      <c r="AC700" s="45"/>
      <c r="AD700" s="45"/>
      <c r="AE700" s="45"/>
      <c r="AF700" s="44">
        <v>17</v>
      </c>
      <c r="AG700" s="44">
        <v>39</v>
      </c>
      <c r="AH700" s="45"/>
      <c r="AI700" s="44">
        <v>20</v>
      </c>
      <c r="AJ700" s="44">
        <v>7</v>
      </c>
      <c r="AK700" s="45"/>
      <c r="AL700" s="45"/>
      <c r="AM700" s="45"/>
      <c r="AN700" s="44">
        <v>107</v>
      </c>
      <c r="AO700" s="45"/>
      <c r="AP700" s="45"/>
      <c r="AQ700" s="45"/>
      <c r="AR700" s="44">
        <v>0</v>
      </c>
      <c r="AS700" s="45"/>
      <c r="AT700" s="44">
        <v>0</v>
      </c>
    </row>
    <row r="701" spans="1:46"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row>
    <row r="702" spans="1:46" s="1" customFormat="1" ht="20.100000000000001" customHeight="1" x14ac:dyDescent="0.25">
      <c r="A702" s="3"/>
      <c r="B702" s="49" t="s">
        <v>328</v>
      </c>
      <c r="C702" s="50"/>
      <c r="D702" s="50"/>
      <c r="E702" s="5"/>
      <c r="F702" s="51">
        <v>119</v>
      </c>
      <c r="G702" s="52"/>
      <c r="H702" s="52"/>
      <c r="I702" s="52"/>
      <c r="J702" s="51">
        <v>203</v>
      </c>
      <c r="K702" s="51">
        <v>6</v>
      </c>
      <c r="L702" s="51">
        <v>5</v>
      </c>
      <c r="M702" s="52"/>
      <c r="N702" s="51">
        <v>214</v>
      </c>
      <c r="O702" s="52"/>
      <c r="P702" s="52"/>
      <c r="Q702" s="52"/>
      <c r="R702" s="51">
        <v>102</v>
      </c>
      <c r="S702" s="51">
        <v>25</v>
      </c>
      <c r="T702" s="51">
        <v>2</v>
      </c>
      <c r="U702" s="51">
        <v>0</v>
      </c>
      <c r="V702" s="51">
        <v>6</v>
      </c>
      <c r="W702" s="51">
        <v>1</v>
      </c>
      <c r="X702" s="51">
        <v>1</v>
      </c>
      <c r="Y702" s="51">
        <v>34</v>
      </c>
      <c r="Z702" s="51">
        <v>26</v>
      </c>
      <c r="AA702" s="52"/>
      <c r="AB702" s="51">
        <v>197</v>
      </c>
      <c r="AC702" s="52"/>
      <c r="AD702" s="52"/>
      <c r="AE702" s="52"/>
      <c r="AF702" s="51">
        <v>17</v>
      </c>
      <c r="AG702" s="51">
        <v>39</v>
      </c>
      <c r="AH702" s="52"/>
      <c r="AI702" s="51">
        <v>20</v>
      </c>
      <c r="AJ702" s="51">
        <v>7</v>
      </c>
      <c r="AK702" s="52"/>
      <c r="AL702" s="52"/>
      <c r="AM702" s="52"/>
      <c r="AN702" s="51">
        <v>107</v>
      </c>
      <c r="AO702" s="52"/>
      <c r="AP702" s="52"/>
      <c r="AQ702" s="52"/>
      <c r="AR702" s="51">
        <v>0</v>
      </c>
      <c r="AS702" s="52"/>
      <c r="AT702" s="51">
        <v>0</v>
      </c>
    </row>
    <row r="703" spans="1:46"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spans="1:46"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spans="1:46"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spans="1:46" ht="20.100000000000001" customHeight="1" x14ac:dyDescent="0.2">
      <c r="B706" s="5"/>
      <c r="D706" s="2" t="s">
        <v>98</v>
      </c>
      <c r="F706" s="37">
        <v>54</v>
      </c>
      <c r="G706" s="37"/>
      <c r="H706" s="37"/>
      <c r="I706" s="37"/>
      <c r="J706" s="37">
        <v>142</v>
      </c>
      <c r="K706" s="37">
        <v>1</v>
      </c>
      <c r="L706" s="37">
        <v>2</v>
      </c>
      <c r="M706" s="37"/>
      <c r="N706" s="37">
        <v>145</v>
      </c>
      <c r="O706" s="37"/>
      <c r="P706" s="37"/>
      <c r="Q706" s="37"/>
      <c r="R706" s="37">
        <v>44</v>
      </c>
      <c r="S706" s="37">
        <v>7</v>
      </c>
      <c r="T706" s="37">
        <v>3</v>
      </c>
      <c r="U706" s="37">
        <v>0</v>
      </c>
      <c r="V706" s="37">
        <v>8</v>
      </c>
      <c r="W706" s="37">
        <v>0</v>
      </c>
      <c r="X706" s="37">
        <v>0</v>
      </c>
      <c r="Y706" s="37">
        <v>13</v>
      </c>
      <c r="Z706" s="37">
        <v>47</v>
      </c>
      <c r="AA706" s="37"/>
      <c r="AB706" s="37">
        <v>122</v>
      </c>
      <c r="AC706" s="37"/>
      <c r="AD706" s="37"/>
      <c r="AE706" s="37"/>
      <c r="AF706" s="37">
        <v>16</v>
      </c>
      <c r="AG706" s="37">
        <v>24</v>
      </c>
      <c r="AH706" s="37"/>
      <c r="AI706" s="37">
        <v>7</v>
      </c>
      <c r="AJ706" s="37">
        <v>15</v>
      </c>
      <c r="AK706" s="37"/>
      <c r="AL706" s="37"/>
      <c r="AM706" s="37"/>
      <c r="AN706" s="37">
        <v>59</v>
      </c>
      <c r="AO706" s="37"/>
      <c r="AP706" s="37"/>
      <c r="AQ706" s="37"/>
      <c r="AR706" s="37">
        <v>0</v>
      </c>
      <c r="AS706" s="37"/>
      <c r="AT706" s="37">
        <v>0</v>
      </c>
    </row>
    <row r="707" spans="1:46" ht="20.100000000000001" customHeight="1" x14ac:dyDescent="0.2">
      <c r="D707" s="38" t="s">
        <v>99</v>
      </c>
      <c r="F707" s="39">
        <v>97</v>
      </c>
      <c r="G707" s="40"/>
      <c r="H707" s="40"/>
      <c r="I707" s="40"/>
      <c r="J707" s="39">
        <v>106</v>
      </c>
      <c r="K707" s="39">
        <v>0</v>
      </c>
      <c r="L707" s="39">
        <v>1</v>
      </c>
      <c r="M707" s="40"/>
      <c r="N707" s="39">
        <v>107</v>
      </c>
      <c r="O707" s="40"/>
      <c r="P707" s="40"/>
      <c r="Q707" s="40"/>
      <c r="R707" s="39">
        <v>78</v>
      </c>
      <c r="S707" s="39">
        <v>13</v>
      </c>
      <c r="T707" s="39">
        <v>2</v>
      </c>
      <c r="U707" s="39">
        <v>0</v>
      </c>
      <c r="V707" s="39">
        <v>3</v>
      </c>
      <c r="W707" s="39">
        <v>0</v>
      </c>
      <c r="X707" s="39">
        <v>2</v>
      </c>
      <c r="Y707" s="39">
        <v>33</v>
      </c>
      <c r="Z707" s="39">
        <v>1</v>
      </c>
      <c r="AA707" s="40"/>
      <c r="AB707" s="39">
        <v>132</v>
      </c>
      <c r="AC707" s="40"/>
      <c r="AD707" s="40"/>
      <c r="AE707" s="40"/>
      <c r="AF707" s="39">
        <v>5</v>
      </c>
      <c r="AG707" s="39">
        <v>13</v>
      </c>
      <c r="AH707" s="40"/>
      <c r="AI707" s="39">
        <v>2</v>
      </c>
      <c r="AJ707" s="39">
        <v>8</v>
      </c>
      <c r="AK707" s="40"/>
      <c r="AL707" s="40"/>
      <c r="AM707" s="40"/>
      <c r="AN707" s="39">
        <v>64</v>
      </c>
      <c r="AO707" s="40"/>
      <c r="AP707" s="40"/>
      <c r="AQ707" s="40"/>
      <c r="AR707" s="39">
        <v>0</v>
      </c>
      <c r="AS707" s="40"/>
      <c r="AT707" s="39">
        <v>0</v>
      </c>
    </row>
    <row r="708" spans="1:46" ht="20.100000000000001" customHeight="1" x14ac:dyDescent="0.2">
      <c r="D708" s="2" t="s">
        <v>113</v>
      </c>
      <c r="F708" s="37">
        <v>72</v>
      </c>
      <c r="G708" s="37"/>
      <c r="H708" s="37"/>
      <c r="I708" s="37"/>
      <c r="J708" s="37">
        <v>112</v>
      </c>
      <c r="K708" s="37">
        <v>0</v>
      </c>
      <c r="L708" s="37">
        <v>3</v>
      </c>
      <c r="M708" s="37"/>
      <c r="N708" s="37">
        <v>115</v>
      </c>
      <c r="O708" s="37"/>
      <c r="P708" s="37"/>
      <c r="Q708" s="37"/>
      <c r="R708" s="37">
        <v>64</v>
      </c>
      <c r="S708" s="37">
        <v>21</v>
      </c>
      <c r="T708" s="37">
        <v>3</v>
      </c>
      <c r="U708" s="37">
        <v>0</v>
      </c>
      <c r="V708" s="37">
        <v>6</v>
      </c>
      <c r="W708" s="37">
        <v>0</v>
      </c>
      <c r="X708" s="37">
        <v>1</v>
      </c>
      <c r="Y708" s="37">
        <v>32</v>
      </c>
      <c r="Z708" s="37">
        <v>7</v>
      </c>
      <c r="AA708" s="37"/>
      <c r="AB708" s="37">
        <v>134</v>
      </c>
      <c r="AC708" s="37"/>
      <c r="AD708" s="37"/>
      <c r="AE708" s="37"/>
      <c r="AF708" s="37">
        <v>12</v>
      </c>
      <c r="AG708" s="37">
        <v>10</v>
      </c>
      <c r="AH708" s="37"/>
      <c r="AI708" s="37">
        <v>16</v>
      </c>
      <c r="AJ708" s="37">
        <v>4</v>
      </c>
      <c r="AK708" s="37"/>
      <c r="AL708" s="37"/>
      <c r="AM708" s="37"/>
      <c r="AN708" s="37">
        <v>51</v>
      </c>
      <c r="AO708" s="37"/>
      <c r="AP708" s="37"/>
      <c r="AQ708" s="37"/>
      <c r="AR708" s="37">
        <v>0</v>
      </c>
      <c r="AS708" s="37"/>
      <c r="AT708" s="37">
        <v>0</v>
      </c>
    </row>
    <row r="709" spans="1:46" ht="20.100000000000001" customHeight="1" x14ac:dyDescent="0.2">
      <c r="D709" s="38" t="s">
        <v>174</v>
      </c>
      <c r="F709" s="39">
        <v>44</v>
      </c>
      <c r="G709" s="40"/>
      <c r="H709" s="40"/>
      <c r="I709" s="40"/>
      <c r="J709" s="39">
        <v>124</v>
      </c>
      <c r="K709" s="39">
        <v>1</v>
      </c>
      <c r="L709" s="39">
        <v>2</v>
      </c>
      <c r="M709" s="40"/>
      <c r="N709" s="39">
        <v>127</v>
      </c>
      <c r="O709" s="40"/>
      <c r="P709" s="40"/>
      <c r="Q709" s="40"/>
      <c r="R709" s="39">
        <v>51</v>
      </c>
      <c r="S709" s="39">
        <v>9</v>
      </c>
      <c r="T709" s="39">
        <v>0</v>
      </c>
      <c r="U709" s="39">
        <v>0</v>
      </c>
      <c r="V709" s="39">
        <v>2</v>
      </c>
      <c r="W709" s="39">
        <v>0</v>
      </c>
      <c r="X709" s="39">
        <v>0</v>
      </c>
      <c r="Y709" s="39">
        <v>33</v>
      </c>
      <c r="Z709" s="39">
        <v>0</v>
      </c>
      <c r="AA709" s="40"/>
      <c r="AB709" s="39">
        <v>95</v>
      </c>
      <c r="AC709" s="40"/>
      <c r="AD709" s="40"/>
      <c r="AE709" s="40"/>
      <c r="AF709" s="39">
        <v>11</v>
      </c>
      <c r="AG709" s="39">
        <v>24</v>
      </c>
      <c r="AH709" s="40"/>
      <c r="AI709" s="39">
        <v>10</v>
      </c>
      <c r="AJ709" s="39">
        <v>4</v>
      </c>
      <c r="AK709" s="40"/>
      <c r="AL709" s="40"/>
      <c r="AM709" s="40"/>
      <c r="AN709" s="39">
        <v>55</v>
      </c>
      <c r="AO709" s="40"/>
      <c r="AP709" s="40"/>
      <c r="AQ709" s="40"/>
      <c r="AR709" s="39">
        <v>0</v>
      </c>
      <c r="AS709" s="40"/>
      <c r="AT709" s="39">
        <v>0</v>
      </c>
    </row>
    <row r="710" spans="1:46"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spans="1:46" s="1" customFormat="1" ht="20.100000000000001" customHeight="1" x14ac:dyDescent="0.2">
      <c r="A711" s="3"/>
      <c r="B711" s="6"/>
      <c r="C711" s="42" t="s">
        <v>180</v>
      </c>
      <c r="D711" s="42"/>
      <c r="E711" s="5"/>
      <c r="F711" s="44">
        <v>267</v>
      </c>
      <c r="G711" s="45"/>
      <c r="H711" s="45"/>
      <c r="I711" s="45"/>
      <c r="J711" s="44">
        <v>484</v>
      </c>
      <c r="K711" s="44">
        <v>2</v>
      </c>
      <c r="L711" s="44">
        <v>8</v>
      </c>
      <c r="M711" s="45"/>
      <c r="N711" s="44">
        <v>494</v>
      </c>
      <c r="O711" s="45"/>
      <c r="P711" s="45"/>
      <c r="Q711" s="45"/>
      <c r="R711" s="44">
        <v>237</v>
      </c>
      <c r="S711" s="44">
        <v>50</v>
      </c>
      <c r="T711" s="44">
        <v>8</v>
      </c>
      <c r="U711" s="44">
        <v>0</v>
      </c>
      <c r="V711" s="44">
        <v>19</v>
      </c>
      <c r="W711" s="44">
        <v>0</v>
      </c>
      <c r="X711" s="44">
        <v>3</v>
      </c>
      <c r="Y711" s="44">
        <v>111</v>
      </c>
      <c r="Z711" s="44">
        <v>55</v>
      </c>
      <c r="AA711" s="45"/>
      <c r="AB711" s="44">
        <v>483</v>
      </c>
      <c r="AC711" s="45"/>
      <c r="AD711" s="45"/>
      <c r="AE711" s="45"/>
      <c r="AF711" s="44">
        <v>44</v>
      </c>
      <c r="AG711" s="44">
        <v>71</v>
      </c>
      <c r="AH711" s="45"/>
      <c r="AI711" s="44">
        <v>35</v>
      </c>
      <c r="AJ711" s="44">
        <v>31</v>
      </c>
      <c r="AK711" s="45"/>
      <c r="AL711" s="45"/>
      <c r="AM711" s="45"/>
      <c r="AN711" s="44">
        <v>229</v>
      </c>
      <c r="AO711" s="45"/>
      <c r="AP711" s="45"/>
      <c r="AQ711" s="45"/>
      <c r="AR711" s="44">
        <v>0</v>
      </c>
      <c r="AS711" s="45"/>
      <c r="AT711" s="44">
        <v>0</v>
      </c>
    </row>
    <row r="712" spans="1:46"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row>
    <row r="713" spans="1:46" s="1" customFormat="1" ht="20.100000000000001" customHeight="1" x14ac:dyDescent="0.25">
      <c r="A713" s="3"/>
      <c r="B713" s="49" t="s">
        <v>330</v>
      </c>
      <c r="C713" s="50"/>
      <c r="D713" s="50"/>
      <c r="E713" s="5"/>
      <c r="F713" s="51">
        <v>267</v>
      </c>
      <c r="G713" s="52"/>
      <c r="H713" s="52"/>
      <c r="I713" s="52"/>
      <c r="J713" s="51">
        <v>484</v>
      </c>
      <c r="K713" s="51">
        <v>2</v>
      </c>
      <c r="L713" s="51">
        <v>8</v>
      </c>
      <c r="M713" s="52"/>
      <c r="N713" s="51">
        <v>494</v>
      </c>
      <c r="O713" s="52"/>
      <c r="P713" s="52"/>
      <c r="Q713" s="52"/>
      <c r="R713" s="51">
        <v>237</v>
      </c>
      <c r="S713" s="51">
        <v>50</v>
      </c>
      <c r="T713" s="51">
        <v>8</v>
      </c>
      <c r="U713" s="51">
        <v>0</v>
      </c>
      <c r="V713" s="51">
        <v>19</v>
      </c>
      <c r="W713" s="51">
        <v>0</v>
      </c>
      <c r="X713" s="51">
        <v>3</v>
      </c>
      <c r="Y713" s="51">
        <v>111</v>
      </c>
      <c r="Z713" s="51">
        <v>55</v>
      </c>
      <c r="AA713" s="52"/>
      <c r="AB713" s="51">
        <v>483</v>
      </c>
      <c r="AC713" s="52"/>
      <c r="AD713" s="52"/>
      <c r="AE713" s="52"/>
      <c r="AF713" s="51">
        <v>44</v>
      </c>
      <c r="AG713" s="51">
        <v>71</v>
      </c>
      <c r="AH713" s="52"/>
      <c r="AI713" s="51">
        <v>35</v>
      </c>
      <c r="AJ713" s="51">
        <v>31</v>
      </c>
      <c r="AK713" s="52"/>
      <c r="AL713" s="52"/>
      <c r="AM713" s="52"/>
      <c r="AN713" s="51">
        <v>229</v>
      </c>
      <c r="AO713" s="52"/>
      <c r="AP713" s="52"/>
      <c r="AQ713" s="52"/>
      <c r="AR713" s="51">
        <v>0</v>
      </c>
      <c r="AS713" s="52"/>
      <c r="AT713" s="51">
        <v>0</v>
      </c>
    </row>
    <row r="714" spans="1:46"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row>
    <row r="715" spans="1:46"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row>
    <row r="716" spans="1:46"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row>
    <row r="717" spans="1:46" s="1" customFormat="1" ht="20.100000000000001" customHeight="1" x14ac:dyDescent="0.2">
      <c r="A717" s="3"/>
      <c r="B717" s="55"/>
      <c r="C717" s="3"/>
      <c r="D717" s="2" t="s">
        <v>98</v>
      </c>
      <c r="E717" s="5"/>
      <c r="F717" s="37">
        <v>73</v>
      </c>
      <c r="G717" s="37"/>
      <c r="H717" s="37"/>
      <c r="I717" s="37"/>
      <c r="J717" s="37">
        <v>101</v>
      </c>
      <c r="K717" s="37">
        <v>1</v>
      </c>
      <c r="L717" s="37">
        <v>1</v>
      </c>
      <c r="M717" s="37"/>
      <c r="N717" s="37">
        <v>103</v>
      </c>
      <c r="O717" s="37"/>
      <c r="P717" s="37"/>
      <c r="Q717" s="37"/>
      <c r="R717" s="37">
        <v>68</v>
      </c>
      <c r="S717" s="37">
        <v>3</v>
      </c>
      <c r="T717" s="37">
        <v>3</v>
      </c>
      <c r="U717" s="37">
        <v>0</v>
      </c>
      <c r="V717" s="37">
        <v>2</v>
      </c>
      <c r="W717" s="37">
        <v>1</v>
      </c>
      <c r="X717" s="37">
        <v>0</v>
      </c>
      <c r="Y717" s="37">
        <v>8</v>
      </c>
      <c r="Z717" s="37">
        <v>1</v>
      </c>
      <c r="AA717" s="37"/>
      <c r="AB717" s="37">
        <v>86</v>
      </c>
      <c r="AC717" s="37"/>
      <c r="AD717" s="37"/>
      <c r="AE717" s="37"/>
      <c r="AF717" s="37">
        <v>15</v>
      </c>
      <c r="AG717" s="37">
        <v>18</v>
      </c>
      <c r="AH717" s="37"/>
      <c r="AI717" s="37">
        <v>12</v>
      </c>
      <c r="AJ717" s="37">
        <v>5</v>
      </c>
      <c r="AK717" s="37"/>
      <c r="AL717" s="37"/>
      <c r="AM717" s="37"/>
      <c r="AN717" s="37">
        <v>74</v>
      </c>
      <c r="AO717" s="37"/>
      <c r="AP717" s="37"/>
      <c r="AQ717" s="37"/>
      <c r="AR717" s="37">
        <v>0</v>
      </c>
      <c r="AS717" s="37"/>
      <c r="AT717" s="37">
        <v>0</v>
      </c>
    </row>
    <row r="718" spans="1:46" s="1" customFormat="1" ht="20.100000000000001" customHeight="1" x14ac:dyDescent="0.2">
      <c r="A718" s="3"/>
      <c r="B718" s="55"/>
      <c r="C718" s="3"/>
      <c r="D718" s="38" t="s">
        <v>99</v>
      </c>
      <c r="E718" s="5"/>
      <c r="F718" s="39">
        <v>55</v>
      </c>
      <c r="G718" s="40"/>
      <c r="H718" s="40"/>
      <c r="I718" s="40"/>
      <c r="J718" s="39">
        <v>92</v>
      </c>
      <c r="K718" s="39">
        <v>0</v>
      </c>
      <c r="L718" s="39">
        <v>4</v>
      </c>
      <c r="M718" s="40"/>
      <c r="N718" s="39">
        <v>96</v>
      </c>
      <c r="O718" s="40"/>
      <c r="P718" s="40"/>
      <c r="Q718" s="40"/>
      <c r="R718" s="39">
        <v>50</v>
      </c>
      <c r="S718" s="39">
        <v>10</v>
      </c>
      <c r="T718" s="39">
        <v>2</v>
      </c>
      <c r="U718" s="39">
        <v>0</v>
      </c>
      <c r="V718" s="39">
        <v>2</v>
      </c>
      <c r="W718" s="39">
        <v>0</v>
      </c>
      <c r="X718" s="39">
        <v>0</v>
      </c>
      <c r="Y718" s="39">
        <v>20</v>
      </c>
      <c r="Z718" s="39">
        <v>0</v>
      </c>
      <c r="AA718" s="40"/>
      <c r="AB718" s="39">
        <v>84</v>
      </c>
      <c r="AC718" s="40"/>
      <c r="AD718" s="40"/>
      <c r="AE718" s="40"/>
      <c r="AF718" s="39">
        <v>12</v>
      </c>
      <c r="AG718" s="39">
        <v>22</v>
      </c>
      <c r="AH718" s="40"/>
      <c r="AI718" s="39">
        <v>16</v>
      </c>
      <c r="AJ718" s="39">
        <v>4</v>
      </c>
      <c r="AK718" s="40"/>
      <c r="AL718" s="40"/>
      <c r="AM718" s="40"/>
      <c r="AN718" s="39">
        <v>53</v>
      </c>
      <c r="AO718" s="40"/>
      <c r="AP718" s="40"/>
      <c r="AQ718" s="40"/>
      <c r="AR718" s="39">
        <v>0</v>
      </c>
      <c r="AS718" s="40"/>
      <c r="AT718" s="39">
        <v>0</v>
      </c>
    </row>
    <row r="719" spans="1:46" s="1" customFormat="1" ht="20.100000000000001" customHeight="1" x14ac:dyDescent="0.2">
      <c r="A719" s="3"/>
      <c r="B719" s="55"/>
      <c r="C719" s="3"/>
      <c r="D719" s="2" t="s">
        <v>113</v>
      </c>
      <c r="E719" s="5"/>
      <c r="F719" s="37">
        <v>83</v>
      </c>
      <c r="G719" s="37"/>
      <c r="H719" s="37"/>
      <c r="I719" s="37"/>
      <c r="J719" s="37">
        <v>92</v>
      </c>
      <c r="K719" s="37">
        <v>6</v>
      </c>
      <c r="L719" s="37">
        <v>1</v>
      </c>
      <c r="M719" s="37"/>
      <c r="N719" s="37">
        <v>99</v>
      </c>
      <c r="O719" s="37"/>
      <c r="P719" s="37"/>
      <c r="Q719" s="37"/>
      <c r="R719" s="37">
        <v>40</v>
      </c>
      <c r="S719" s="37">
        <v>3</v>
      </c>
      <c r="T719" s="37">
        <v>1</v>
      </c>
      <c r="U719" s="37">
        <v>0</v>
      </c>
      <c r="V719" s="37">
        <v>3</v>
      </c>
      <c r="W719" s="37">
        <v>0</v>
      </c>
      <c r="X719" s="37">
        <v>0</v>
      </c>
      <c r="Y719" s="37">
        <v>24</v>
      </c>
      <c r="Z719" s="37">
        <v>0</v>
      </c>
      <c r="AA719" s="37"/>
      <c r="AB719" s="37">
        <v>71</v>
      </c>
      <c r="AC719" s="37"/>
      <c r="AD719" s="37"/>
      <c r="AE719" s="37"/>
      <c r="AF719" s="37">
        <v>15</v>
      </c>
      <c r="AG719" s="37">
        <v>30</v>
      </c>
      <c r="AH719" s="37"/>
      <c r="AI719" s="37">
        <v>15</v>
      </c>
      <c r="AJ719" s="37">
        <v>11</v>
      </c>
      <c r="AK719" s="37"/>
      <c r="AL719" s="37"/>
      <c r="AM719" s="37"/>
      <c r="AN719" s="37">
        <v>92</v>
      </c>
      <c r="AO719" s="37"/>
      <c r="AP719" s="37"/>
      <c r="AQ719" s="37"/>
      <c r="AR719" s="37">
        <v>0</v>
      </c>
      <c r="AS719" s="37"/>
      <c r="AT719" s="37">
        <v>0</v>
      </c>
    </row>
    <row r="720" spans="1:46"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row>
    <row r="721" spans="1:46" s="1" customFormat="1" ht="20.100000000000001" customHeight="1" x14ac:dyDescent="0.2">
      <c r="A721" s="3"/>
      <c r="B721" s="55"/>
      <c r="C721" s="42" t="s">
        <v>180</v>
      </c>
      <c r="D721" s="42"/>
      <c r="E721" s="5"/>
      <c r="F721" s="44">
        <v>211</v>
      </c>
      <c r="G721" s="45"/>
      <c r="H721" s="45"/>
      <c r="I721" s="45"/>
      <c r="J721" s="44">
        <v>285</v>
      </c>
      <c r="K721" s="44">
        <v>7</v>
      </c>
      <c r="L721" s="44">
        <v>6</v>
      </c>
      <c r="M721" s="45"/>
      <c r="N721" s="44">
        <v>298</v>
      </c>
      <c r="O721" s="45"/>
      <c r="P721" s="45"/>
      <c r="Q721" s="45"/>
      <c r="R721" s="44">
        <v>158</v>
      </c>
      <c r="S721" s="44">
        <v>16</v>
      </c>
      <c r="T721" s="44">
        <v>6</v>
      </c>
      <c r="U721" s="44">
        <v>0</v>
      </c>
      <c r="V721" s="44">
        <v>7</v>
      </c>
      <c r="W721" s="44">
        <v>1</v>
      </c>
      <c r="X721" s="44">
        <v>0</v>
      </c>
      <c r="Y721" s="44">
        <v>52</v>
      </c>
      <c r="Z721" s="44">
        <v>1</v>
      </c>
      <c r="AA721" s="45"/>
      <c r="AB721" s="44">
        <v>241</v>
      </c>
      <c r="AC721" s="45"/>
      <c r="AD721" s="45"/>
      <c r="AE721" s="45"/>
      <c r="AF721" s="44">
        <v>42</v>
      </c>
      <c r="AG721" s="44">
        <v>70</v>
      </c>
      <c r="AH721" s="45"/>
      <c r="AI721" s="44">
        <v>43</v>
      </c>
      <c r="AJ721" s="44">
        <v>20</v>
      </c>
      <c r="AK721" s="45"/>
      <c r="AL721" s="45"/>
      <c r="AM721" s="45"/>
      <c r="AN721" s="44">
        <v>219</v>
      </c>
      <c r="AO721" s="45"/>
      <c r="AP721" s="45"/>
      <c r="AQ721" s="45"/>
      <c r="AR721" s="44">
        <v>0</v>
      </c>
      <c r="AS721" s="45"/>
      <c r="AT721" s="44">
        <v>0</v>
      </c>
    </row>
    <row r="722" spans="1:46"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row>
    <row r="723" spans="1:46" s="1" customFormat="1" ht="20.100000000000001" customHeight="1" x14ac:dyDescent="0.25">
      <c r="A723" s="3"/>
      <c r="B723" s="49" t="s">
        <v>332</v>
      </c>
      <c r="C723" s="50"/>
      <c r="D723" s="50"/>
      <c r="E723" s="5"/>
      <c r="F723" s="51">
        <v>211</v>
      </c>
      <c r="G723" s="52"/>
      <c r="H723" s="52"/>
      <c r="I723" s="52"/>
      <c r="J723" s="51">
        <v>285</v>
      </c>
      <c r="K723" s="51">
        <v>7</v>
      </c>
      <c r="L723" s="51">
        <v>6</v>
      </c>
      <c r="M723" s="52"/>
      <c r="N723" s="51">
        <v>298</v>
      </c>
      <c r="O723" s="52"/>
      <c r="P723" s="52"/>
      <c r="Q723" s="52"/>
      <c r="R723" s="51">
        <v>158</v>
      </c>
      <c r="S723" s="51">
        <v>16</v>
      </c>
      <c r="T723" s="51">
        <v>6</v>
      </c>
      <c r="U723" s="51">
        <v>0</v>
      </c>
      <c r="V723" s="51">
        <v>7</v>
      </c>
      <c r="W723" s="51">
        <v>1</v>
      </c>
      <c r="X723" s="51">
        <v>0</v>
      </c>
      <c r="Y723" s="51">
        <v>52</v>
      </c>
      <c r="Z723" s="51">
        <v>1</v>
      </c>
      <c r="AA723" s="52"/>
      <c r="AB723" s="51">
        <v>241</v>
      </c>
      <c r="AC723" s="52"/>
      <c r="AD723" s="52"/>
      <c r="AE723" s="52"/>
      <c r="AF723" s="51">
        <v>42</v>
      </c>
      <c r="AG723" s="51">
        <v>70</v>
      </c>
      <c r="AH723" s="52"/>
      <c r="AI723" s="51">
        <v>43</v>
      </c>
      <c r="AJ723" s="51">
        <v>20</v>
      </c>
      <c r="AK723" s="52"/>
      <c r="AL723" s="52"/>
      <c r="AM723" s="52"/>
      <c r="AN723" s="51">
        <v>219</v>
      </c>
      <c r="AO723" s="52"/>
      <c r="AP723" s="52"/>
      <c r="AQ723" s="52"/>
      <c r="AR723" s="51">
        <v>0</v>
      </c>
      <c r="AS723" s="52"/>
      <c r="AT723" s="51">
        <v>0</v>
      </c>
    </row>
    <row r="724" spans="1:46"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row>
    <row r="725" spans="1:46"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row>
    <row r="726" spans="1:46"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row>
    <row r="727" spans="1:46" s="1" customFormat="1" ht="20.100000000000001" customHeight="1" x14ac:dyDescent="0.2">
      <c r="A727" s="3"/>
      <c r="B727" s="55"/>
      <c r="C727" s="3"/>
      <c r="D727" s="2" t="s">
        <v>98</v>
      </c>
      <c r="E727" s="5"/>
      <c r="F727" s="37">
        <v>135</v>
      </c>
      <c r="G727" s="37"/>
      <c r="H727" s="37"/>
      <c r="I727" s="37"/>
      <c r="J727" s="37">
        <v>98</v>
      </c>
      <c r="K727" s="37">
        <v>0</v>
      </c>
      <c r="L727" s="37">
        <v>8</v>
      </c>
      <c r="M727" s="37"/>
      <c r="N727" s="37">
        <v>106</v>
      </c>
      <c r="O727" s="37"/>
      <c r="P727" s="37"/>
      <c r="Q727" s="37"/>
      <c r="R727" s="37">
        <v>62</v>
      </c>
      <c r="S727" s="37">
        <v>3</v>
      </c>
      <c r="T727" s="37">
        <v>3</v>
      </c>
      <c r="U727" s="37">
        <v>0</v>
      </c>
      <c r="V727" s="37">
        <v>2</v>
      </c>
      <c r="W727" s="37">
        <v>1</v>
      </c>
      <c r="X727" s="37">
        <v>0</v>
      </c>
      <c r="Y727" s="37">
        <v>14</v>
      </c>
      <c r="Z727" s="37">
        <v>3</v>
      </c>
      <c r="AA727" s="37"/>
      <c r="AB727" s="37">
        <v>88</v>
      </c>
      <c r="AC727" s="37"/>
      <c r="AD727" s="37"/>
      <c r="AE727" s="37"/>
      <c r="AF727" s="37">
        <v>21</v>
      </c>
      <c r="AG727" s="37">
        <v>34</v>
      </c>
      <c r="AH727" s="37"/>
      <c r="AI727" s="37">
        <v>26</v>
      </c>
      <c r="AJ727" s="37">
        <v>8</v>
      </c>
      <c r="AK727" s="37"/>
      <c r="AL727" s="37"/>
      <c r="AM727" s="37"/>
      <c r="AN727" s="37">
        <v>132</v>
      </c>
      <c r="AO727" s="37"/>
      <c r="AP727" s="37"/>
      <c r="AQ727" s="37"/>
      <c r="AR727" s="37">
        <v>0</v>
      </c>
      <c r="AS727" s="37"/>
      <c r="AT727" s="37">
        <v>0</v>
      </c>
    </row>
    <row r="728" spans="1:46" s="1" customFormat="1" ht="20.100000000000001" customHeight="1" x14ac:dyDescent="0.2">
      <c r="A728" s="3"/>
      <c r="B728" s="55"/>
      <c r="C728" s="3"/>
      <c r="D728" s="38" t="s">
        <v>99</v>
      </c>
      <c r="E728" s="5"/>
      <c r="F728" s="39">
        <v>64</v>
      </c>
      <c r="G728" s="40"/>
      <c r="H728" s="40"/>
      <c r="I728" s="40"/>
      <c r="J728" s="39">
        <v>100</v>
      </c>
      <c r="K728" s="39">
        <v>6</v>
      </c>
      <c r="L728" s="39">
        <v>11</v>
      </c>
      <c r="M728" s="40"/>
      <c r="N728" s="39">
        <v>117</v>
      </c>
      <c r="O728" s="40"/>
      <c r="P728" s="40"/>
      <c r="Q728" s="40"/>
      <c r="R728" s="39">
        <v>55</v>
      </c>
      <c r="S728" s="39">
        <v>2</v>
      </c>
      <c r="T728" s="39">
        <v>2</v>
      </c>
      <c r="U728" s="39">
        <v>1</v>
      </c>
      <c r="V728" s="39">
        <v>3</v>
      </c>
      <c r="W728" s="39">
        <v>2</v>
      </c>
      <c r="X728" s="39">
        <v>0</v>
      </c>
      <c r="Y728" s="39">
        <v>19</v>
      </c>
      <c r="Z728" s="39">
        <v>0</v>
      </c>
      <c r="AA728" s="40"/>
      <c r="AB728" s="39">
        <v>84</v>
      </c>
      <c r="AC728" s="40"/>
      <c r="AD728" s="40"/>
      <c r="AE728" s="40"/>
      <c r="AF728" s="39">
        <v>16</v>
      </c>
      <c r="AG728" s="39">
        <v>34</v>
      </c>
      <c r="AH728" s="40"/>
      <c r="AI728" s="39">
        <v>16</v>
      </c>
      <c r="AJ728" s="39">
        <v>11</v>
      </c>
      <c r="AK728" s="40"/>
      <c r="AL728" s="40"/>
      <c r="AM728" s="40"/>
      <c r="AN728" s="39">
        <v>74</v>
      </c>
      <c r="AO728" s="40"/>
      <c r="AP728" s="40"/>
      <c r="AQ728" s="40"/>
      <c r="AR728" s="39">
        <v>0</v>
      </c>
      <c r="AS728" s="40"/>
      <c r="AT728" s="39">
        <v>0</v>
      </c>
    </row>
    <row r="729" spans="1:46"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row>
    <row r="730" spans="1:46" s="1" customFormat="1" ht="20.100000000000001" customHeight="1" x14ac:dyDescent="0.2">
      <c r="A730" s="3"/>
      <c r="B730" s="55"/>
      <c r="C730" s="42" t="s">
        <v>180</v>
      </c>
      <c r="D730" s="42"/>
      <c r="E730" s="5"/>
      <c r="F730" s="44">
        <v>199</v>
      </c>
      <c r="G730" s="45"/>
      <c r="H730" s="45"/>
      <c r="I730" s="45"/>
      <c r="J730" s="44">
        <v>198</v>
      </c>
      <c r="K730" s="44">
        <v>6</v>
      </c>
      <c r="L730" s="44">
        <v>19</v>
      </c>
      <c r="M730" s="45"/>
      <c r="N730" s="44">
        <v>223</v>
      </c>
      <c r="O730" s="45"/>
      <c r="P730" s="45"/>
      <c r="Q730" s="45"/>
      <c r="R730" s="44">
        <v>117</v>
      </c>
      <c r="S730" s="44">
        <v>5</v>
      </c>
      <c r="T730" s="44">
        <v>5</v>
      </c>
      <c r="U730" s="44">
        <v>1</v>
      </c>
      <c r="V730" s="44">
        <v>5</v>
      </c>
      <c r="W730" s="44">
        <v>3</v>
      </c>
      <c r="X730" s="44">
        <v>0</v>
      </c>
      <c r="Y730" s="44">
        <v>33</v>
      </c>
      <c r="Z730" s="44">
        <v>3</v>
      </c>
      <c r="AA730" s="45"/>
      <c r="AB730" s="44">
        <v>172</v>
      </c>
      <c r="AC730" s="45"/>
      <c r="AD730" s="45"/>
      <c r="AE730" s="45"/>
      <c r="AF730" s="44">
        <v>37</v>
      </c>
      <c r="AG730" s="44">
        <v>68</v>
      </c>
      <c r="AH730" s="45"/>
      <c r="AI730" s="44">
        <v>42</v>
      </c>
      <c r="AJ730" s="44">
        <v>19</v>
      </c>
      <c r="AK730" s="45"/>
      <c r="AL730" s="45"/>
      <c r="AM730" s="45"/>
      <c r="AN730" s="44">
        <v>206</v>
      </c>
      <c r="AO730" s="45"/>
      <c r="AP730" s="45"/>
      <c r="AQ730" s="45"/>
      <c r="AR730" s="44">
        <v>0</v>
      </c>
      <c r="AS730" s="45"/>
      <c r="AT730" s="44">
        <v>0</v>
      </c>
    </row>
    <row r="731" spans="1:46"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row>
    <row r="732" spans="1:46" s="1" customFormat="1" ht="20.100000000000001" customHeight="1" x14ac:dyDescent="0.25">
      <c r="A732" s="3"/>
      <c r="B732" s="49" t="s">
        <v>334</v>
      </c>
      <c r="C732" s="50"/>
      <c r="D732" s="50"/>
      <c r="E732" s="5"/>
      <c r="F732" s="51">
        <v>199</v>
      </c>
      <c r="G732" s="52"/>
      <c r="H732" s="52"/>
      <c r="I732" s="52"/>
      <c r="J732" s="51">
        <v>198</v>
      </c>
      <c r="K732" s="51">
        <v>6</v>
      </c>
      <c r="L732" s="51">
        <v>19</v>
      </c>
      <c r="M732" s="52"/>
      <c r="N732" s="51">
        <v>223</v>
      </c>
      <c r="O732" s="52"/>
      <c r="P732" s="52"/>
      <c r="Q732" s="52"/>
      <c r="R732" s="51">
        <v>117</v>
      </c>
      <c r="S732" s="51">
        <v>5</v>
      </c>
      <c r="T732" s="51">
        <v>5</v>
      </c>
      <c r="U732" s="51">
        <v>1</v>
      </c>
      <c r="V732" s="51">
        <v>5</v>
      </c>
      <c r="W732" s="51">
        <v>3</v>
      </c>
      <c r="X732" s="51">
        <v>0</v>
      </c>
      <c r="Y732" s="51">
        <v>33</v>
      </c>
      <c r="Z732" s="51">
        <v>3</v>
      </c>
      <c r="AA732" s="52"/>
      <c r="AB732" s="51">
        <v>172</v>
      </c>
      <c r="AC732" s="52"/>
      <c r="AD732" s="52"/>
      <c r="AE732" s="52"/>
      <c r="AF732" s="51">
        <v>37</v>
      </c>
      <c r="AG732" s="51">
        <v>68</v>
      </c>
      <c r="AH732" s="52"/>
      <c r="AI732" s="51">
        <v>42</v>
      </c>
      <c r="AJ732" s="51">
        <v>19</v>
      </c>
      <c r="AK732" s="52"/>
      <c r="AL732" s="52"/>
      <c r="AM732" s="52"/>
      <c r="AN732" s="51">
        <v>206</v>
      </c>
      <c r="AO732" s="52"/>
      <c r="AP732" s="52"/>
      <c r="AQ732" s="52"/>
      <c r="AR732" s="51">
        <v>0</v>
      </c>
      <c r="AS732" s="52"/>
      <c r="AT732" s="51">
        <v>0</v>
      </c>
    </row>
    <row r="733" spans="1:46"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row>
    <row r="734" spans="1:46"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row>
    <row r="735" spans="1:46"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row>
    <row r="736" spans="1:46" s="1" customFormat="1" ht="20.100000000000001" customHeight="1" x14ac:dyDescent="0.2">
      <c r="A736" s="3"/>
      <c r="B736" s="55"/>
      <c r="C736" s="3"/>
      <c r="D736" s="2" t="s">
        <v>124</v>
      </c>
      <c r="E736" s="5"/>
      <c r="F736" s="37">
        <v>53</v>
      </c>
      <c r="G736" s="37"/>
      <c r="H736" s="37"/>
      <c r="I736" s="37"/>
      <c r="J736" s="37">
        <v>138</v>
      </c>
      <c r="K736" s="37">
        <v>6</v>
      </c>
      <c r="L736" s="37">
        <v>4</v>
      </c>
      <c r="M736" s="37"/>
      <c r="N736" s="37">
        <v>148</v>
      </c>
      <c r="O736" s="37"/>
      <c r="P736" s="37"/>
      <c r="Q736" s="37"/>
      <c r="R736" s="37">
        <v>77</v>
      </c>
      <c r="S736" s="37">
        <v>9</v>
      </c>
      <c r="T736" s="37">
        <v>0</v>
      </c>
      <c r="U736" s="37">
        <v>0</v>
      </c>
      <c r="V736" s="37">
        <v>3</v>
      </c>
      <c r="W736" s="37">
        <v>0</v>
      </c>
      <c r="X736" s="37">
        <v>0</v>
      </c>
      <c r="Y736" s="37">
        <v>43</v>
      </c>
      <c r="Z736" s="37">
        <v>0</v>
      </c>
      <c r="AA736" s="37"/>
      <c r="AB736" s="37">
        <v>132</v>
      </c>
      <c r="AC736" s="37"/>
      <c r="AD736" s="37"/>
      <c r="AE736" s="37"/>
      <c r="AF736" s="37">
        <v>37</v>
      </c>
      <c r="AG736" s="37">
        <v>12</v>
      </c>
      <c r="AH736" s="37"/>
      <c r="AI736" s="37">
        <v>28</v>
      </c>
      <c r="AJ736" s="37">
        <v>8</v>
      </c>
      <c r="AK736" s="37"/>
      <c r="AL736" s="37"/>
      <c r="AM736" s="37"/>
      <c r="AN736" s="37">
        <v>56</v>
      </c>
      <c r="AO736" s="37"/>
      <c r="AP736" s="37"/>
      <c r="AQ736" s="37"/>
      <c r="AR736" s="37">
        <v>0</v>
      </c>
      <c r="AS736" s="37"/>
      <c r="AT736" s="37">
        <v>0</v>
      </c>
    </row>
    <row r="737" spans="1:46" s="1" customFormat="1" ht="20.100000000000001" customHeight="1" x14ac:dyDescent="0.2">
      <c r="A737" s="3"/>
      <c r="B737" s="55"/>
      <c r="C737" s="3"/>
      <c r="D737" s="38" t="s">
        <v>99</v>
      </c>
      <c r="E737" s="5"/>
      <c r="F737" s="39">
        <v>86</v>
      </c>
      <c r="G737" s="40"/>
      <c r="H737" s="40"/>
      <c r="I737" s="40"/>
      <c r="J737" s="39">
        <v>134</v>
      </c>
      <c r="K737" s="39">
        <v>2</v>
      </c>
      <c r="L737" s="39">
        <v>10</v>
      </c>
      <c r="M737" s="40"/>
      <c r="N737" s="39">
        <v>146</v>
      </c>
      <c r="O737" s="40"/>
      <c r="P737" s="40"/>
      <c r="Q737" s="40"/>
      <c r="R737" s="39">
        <v>65</v>
      </c>
      <c r="S737" s="39">
        <v>6</v>
      </c>
      <c r="T737" s="39">
        <v>7</v>
      </c>
      <c r="U737" s="39">
        <v>0</v>
      </c>
      <c r="V737" s="39">
        <v>5</v>
      </c>
      <c r="W737" s="39">
        <v>0</v>
      </c>
      <c r="X737" s="39">
        <v>0</v>
      </c>
      <c r="Y737" s="39">
        <v>38</v>
      </c>
      <c r="Z737" s="39">
        <v>0</v>
      </c>
      <c r="AA737" s="40"/>
      <c r="AB737" s="39">
        <v>121</v>
      </c>
      <c r="AC737" s="40"/>
      <c r="AD737" s="40"/>
      <c r="AE737" s="40"/>
      <c r="AF737" s="39">
        <v>26</v>
      </c>
      <c r="AG737" s="39">
        <v>25</v>
      </c>
      <c r="AH737" s="40"/>
      <c r="AI737" s="39">
        <v>25</v>
      </c>
      <c r="AJ737" s="39">
        <v>19</v>
      </c>
      <c r="AK737" s="40"/>
      <c r="AL737" s="40"/>
      <c r="AM737" s="40"/>
      <c r="AN737" s="39">
        <v>104</v>
      </c>
      <c r="AO737" s="40"/>
      <c r="AP737" s="40"/>
      <c r="AQ737" s="40"/>
      <c r="AR737" s="39">
        <v>0</v>
      </c>
      <c r="AS737" s="40"/>
      <c r="AT737" s="39">
        <v>0</v>
      </c>
    </row>
    <row r="738" spans="1:46"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row>
    <row r="739" spans="1:46" s="1" customFormat="1" ht="20.100000000000001" customHeight="1" x14ac:dyDescent="0.2">
      <c r="A739" s="3"/>
      <c r="B739" s="55"/>
      <c r="C739" s="42" t="s">
        <v>180</v>
      </c>
      <c r="D739" s="42"/>
      <c r="E739" s="5"/>
      <c r="F739" s="44">
        <v>139</v>
      </c>
      <c r="G739" s="45"/>
      <c r="H739" s="45"/>
      <c r="I739" s="45"/>
      <c r="J739" s="44">
        <v>272</v>
      </c>
      <c r="K739" s="44">
        <v>8</v>
      </c>
      <c r="L739" s="44">
        <v>14</v>
      </c>
      <c r="M739" s="45"/>
      <c r="N739" s="44">
        <v>294</v>
      </c>
      <c r="O739" s="45"/>
      <c r="P739" s="45"/>
      <c r="Q739" s="45"/>
      <c r="R739" s="44">
        <v>142</v>
      </c>
      <c r="S739" s="44">
        <v>15</v>
      </c>
      <c r="T739" s="44">
        <v>7</v>
      </c>
      <c r="U739" s="44">
        <v>0</v>
      </c>
      <c r="V739" s="44">
        <v>8</v>
      </c>
      <c r="W739" s="44">
        <v>0</v>
      </c>
      <c r="X739" s="44">
        <v>0</v>
      </c>
      <c r="Y739" s="44">
        <v>81</v>
      </c>
      <c r="Z739" s="44">
        <v>0</v>
      </c>
      <c r="AA739" s="45"/>
      <c r="AB739" s="44">
        <v>253</v>
      </c>
      <c r="AC739" s="45"/>
      <c r="AD739" s="45"/>
      <c r="AE739" s="45"/>
      <c r="AF739" s="44">
        <v>63</v>
      </c>
      <c r="AG739" s="44">
        <v>37</v>
      </c>
      <c r="AH739" s="45"/>
      <c r="AI739" s="44">
        <v>53</v>
      </c>
      <c r="AJ739" s="44">
        <v>27</v>
      </c>
      <c r="AK739" s="45"/>
      <c r="AL739" s="45"/>
      <c r="AM739" s="45"/>
      <c r="AN739" s="44">
        <v>160</v>
      </c>
      <c r="AO739" s="45"/>
      <c r="AP739" s="45"/>
      <c r="AQ739" s="45"/>
      <c r="AR739" s="44">
        <v>0</v>
      </c>
      <c r="AS739" s="45"/>
      <c r="AT739" s="44">
        <v>0</v>
      </c>
    </row>
    <row r="740" spans="1:46"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row>
    <row r="741" spans="1:46" s="1" customFormat="1" ht="20.100000000000001" customHeight="1" x14ac:dyDescent="0.25">
      <c r="A741" s="3"/>
      <c r="B741" s="49" t="s">
        <v>336</v>
      </c>
      <c r="C741" s="50"/>
      <c r="D741" s="50"/>
      <c r="E741" s="5"/>
      <c r="F741" s="51">
        <v>139</v>
      </c>
      <c r="G741" s="52"/>
      <c r="H741" s="52"/>
      <c r="I741" s="52"/>
      <c r="J741" s="51">
        <v>272</v>
      </c>
      <c r="K741" s="51">
        <v>8</v>
      </c>
      <c r="L741" s="51">
        <v>14</v>
      </c>
      <c r="M741" s="52"/>
      <c r="N741" s="51">
        <v>294</v>
      </c>
      <c r="O741" s="52"/>
      <c r="P741" s="52"/>
      <c r="Q741" s="52"/>
      <c r="R741" s="51">
        <v>142</v>
      </c>
      <c r="S741" s="51">
        <v>15</v>
      </c>
      <c r="T741" s="51">
        <v>7</v>
      </c>
      <c r="U741" s="51">
        <v>0</v>
      </c>
      <c r="V741" s="51">
        <v>8</v>
      </c>
      <c r="W741" s="51">
        <v>0</v>
      </c>
      <c r="X741" s="51">
        <v>0</v>
      </c>
      <c r="Y741" s="51">
        <v>81</v>
      </c>
      <c r="Z741" s="51">
        <v>0</v>
      </c>
      <c r="AA741" s="52"/>
      <c r="AB741" s="51">
        <v>253</v>
      </c>
      <c r="AC741" s="52"/>
      <c r="AD741" s="52"/>
      <c r="AE741" s="52"/>
      <c r="AF741" s="51">
        <v>63</v>
      </c>
      <c r="AG741" s="51">
        <v>37</v>
      </c>
      <c r="AH741" s="52"/>
      <c r="AI741" s="51">
        <v>53</v>
      </c>
      <c r="AJ741" s="51">
        <v>27</v>
      </c>
      <c r="AK741" s="52"/>
      <c r="AL741" s="52"/>
      <c r="AM741" s="52"/>
      <c r="AN741" s="51">
        <v>160</v>
      </c>
      <c r="AO741" s="52"/>
      <c r="AP741" s="52"/>
      <c r="AQ741" s="52"/>
      <c r="AR741" s="51">
        <v>0</v>
      </c>
      <c r="AS741" s="52"/>
      <c r="AT741" s="51">
        <v>0</v>
      </c>
    </row>
    <row r="742" spans="1:46"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spans="1:46" s="61" customFormat="1" ht="30" customHeight="1" x14ac:dyDescent="0.2">
      <c r="A743" s="57"/>
      <c r="B743" s="58" t="s">
        <v>337</v>
      </c>
      <c r="C743" s="59"/>
      <c r="D743" s="59"/>
      <c r="E743" s="5"/>
      <c r="F743" s="60">
        <f>18943-6</f>
        <v>18937</v>
      </c>
      <c r="G743" s="52"/>
      <c r="H743" s="52"/>
      <c r="I743" s="52"/>
      <c r="J743" s="60">
        <v>27102</v>
      </c>
      <c r="K743" s="60">
        <v>674</v>
      </c>
      <c r="L743" s="60">
        <v>1509</v>
      </c>
      <c r="M743" s="52"/>
      <c r="N743" s="60">
        <v>29285</v>
      </c>
      <c r="O743" s="52"/>
      <c r="P743" s="52"/>
      <c r="Q743" s="52"/>
      <c r="R743" s="60">
        <v>15573</v>
      </c>
      <c r="S743" s="60">
        <v>1794</v>
      </c>
      <c r="T743" s="60">
        <v>594</v>
      </c>
      <c r="U743" s="60">
        <v>68</v>
      </c>
      <c r="V743" s="60">
        <v>1093</v>
      </c>
      <c r="W743" s="60">
        <v>134</v>
      </c>
      <c r="X743" s="60">
        <v>116</v>
      </c>
      <c r="Y743" s="60">
        <v>4575</v>
      </c>
      <c r="Z743" s="60">
        <v>1401</v>
      </c>
      <c r="AA743" s="52"/>
      <c r="AB743" s="60">
        <v>25348</v>
      </c>
      <c r="AC743" s="52"/>
      <c r="AD743" s="52"/>
      <c r="AE743" s="52"/>
      <c r="AF743" s="60">
        <v>4086</v>
      </c>
      <c r="AG743" s="60">
        <v>5599</v>
      </c>
      <c r="AH743" s="52"/>
      <c r="AI743" s="60">
        <v>3218</v>
      </c>
      <c r="AJ743" s="60">
        <v>1906</v>
      </c>
      <c r="AK743" s="52"/>
      <c r="AL743" s="52"/>
      <c r="AM743" s="52"/>
      <c r="AN743" s="60">
        <f>18227-11</f>
        <v>18216</v>
      </c>
      <c r="AO743" s="52"/>
      <c r="AP743" s="52"/>
      <c r="AQ743" s="52"/>
      <c r="AR743" s="60">
        <f>108+337</f>
        <v>445</v>
      </c>
      <c r="AS743" s="52"/>
      <c r="AT743" s="60">
        <f>124+418</f>
        <v>542</v>
      </c>
    </row>
  </sheetData>
  <autoFilter ref="A9:AU743"/>
  <mergeCells count="5">
    <mergeCell ref="A2:AT3"/>
    <mergeCell ref="A4:AT5"/>
    <mergeCell ref="J7:Z7"/>
    <mergeCell ref="AF7:AJ7"/>
    <mergeCell ref="A8:D8"/>
  </mergeCells>
  <phoneticPr fontId="2" type="noConversion"/>
  <pageMargins left="0.43307086614173229" right="0" top="0" bottom="0" header="0" footer="0"/>
  <pageSetup paperSize="5" scale="40" orientation="landscape" horizontalDpi="4294967294" verticalDpi="4294967294"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AK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1" width="12.7109375" style="4" customWidth="1"/>
    <col min="12" max="12" width="1.7109375" style="4" customWidth="1"/>
    <col min="13" max="13" width="12.7109375" style="4" customWidth="1"/>
    <col min="14" max="16" width="1.7109375" style="4" customWidth="1"/>
    <col min="17" max="22" width="12.7109375" style="4" customWidth="1"/>
    <col min="23" max="23" width="1.7109375" style="4" customWidth="1"/>
    <col min="24" max="25" width="12.7109375" style="4" customWidth="1"/>
    <col min="26" max="26" width="1.7109375" style="4" customWidth="1"/>
    <col min="27" max="27" width="12.7109375" style="4" customWidth="1"/>
    <col min="28" max="30" width="1.7109375" style="4" customWidth="1"/>
    <col min="31" max="31" width="12.7109375" style="4" customWidth="1"/>
    <col min="32" max="34" width="1.7109375" style="4" customWidth="1"/>
    <col min="35" max="35" width="12.7109375" style="4" customWidth="1"/>
    <col min="36" max="36" width="1.7109375" style="4" customWidth="1"/>
    <col min="37" max="37" width="12.7109375" style="4" customWidth="1"/>
    <col min="38" max="16384" width="11.42578125" style="7"/>
  </cols>
  <sheetData>
    <row r="2" spans="1:37" ht="12.75" x14ac:dyDescent="0.2">
      <c r="A2" s="84" t="s">
        <v>1</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row>
    <row r="3" spans="1:37"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row>
    <row r="4" spans="1:37"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row>
    <row r="5" spans="1:37"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row>
    <row r="6" spans="1:37" ht="15" customHeight="1" x14ac:dyDescent="0.2">
      <c r="A6" s="1"/>
      <c r="B6" s="1"/>
      <c r="C6" s="1"/>
      <c r="D6" s="7"/>
      <c r="E6" s="7"/>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row>
    <row r="7" spans="1:37" ht="30" customHeight="1" thickBot="1" x14ac:dyDescent="0.25">
      <c r="A7" s="6"/>
      <c r="C7" s="6"/>
      <c r="D7" s="5"/>
      <c r="F7" s="86" t="s">
        <v>2</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row>
    <row r="8" spans="1:37" ht="50.1" customHeight="1" thickBot="1" x14ac:dyDescent="0.25">
      <c r="A8" s="89" t="s">
        <v>3</v>
      </c>
      <c r="B8" s="89"/>
      <c r="C8" s="89"/>
      <c r="D8" s="89"/>
      <c r="E8" s="7"/>
      <c r="F8" s="10" t="s">
        <v>4</v>
      </c>
      <c r="G8" s="11"/>
      <c r="H8" s="11"/>
      <c r="I8" s="11"/>
      <c r="J8" s="10" t="s">
        <v>5</v>
      </c>
      <c r="K8" s="10" t="s">
        <v>6</v>
      </c>
      <c r="L8" s="11"/>
      <c r="M8" s="10" t="s">
        <v>7</v>
      </c>
      <c r="N8" s="11"/>
      <c r="O8" s="11"/>
      <c r="P8" s="11"/>
      <c r="Q8" s="10" t="s">
        <v>8</v>
      </c>
      <c r="R8" s="10" t="s">
        <v>83</v>
      </c>
      <c r="S8" s="10" t="s">
        <v>9</v>
      </c>
      <c r="T8" s="10" t="s">
        <v>10</v>
      </c>
      <c r="U8" s="10" t="s">
        <v>11</v>
      </c>
      <c r="V8" s="10" t="s">
        <v>12</v>
      </c>
      <c r="W8" s="11"/>
      <c r="X8" s="10" t="s">
        <v>13</v>
      </c>
      <c r="Y8" s="10" t="s">
        <v>14</v>
      </c>
      <c r="Z8" s="11"/>
      <c r="AA8" s="10" t="s">
        <v>15</v>
      </c>
      <c r="AB8" s="11"/>
      <c r="AC8" s="11"/>
      <c r="AD8" s="11"/>
      <c r="AE8" s="10" t="s">
        <v>16</v>
      </c>
      <c r="AF8" s="11"/>
      <c r="AG8" s="11"/>
      <c r="AH8" s="11"/>
      <c r="AI8" s="10" t="s">
        <v>17</v>
      </c>
      <c r="AJ8" s="11"/>
      <c r="AK8" s="10" t="s">
        <v>18</v>
      </c>
    </row>
    <row r="9" spans="1:37" ht="20.100000000000001" customHeight="1" x14ac:dyDescent="0.2"/>
    <row r="10" spans="1:37" ht="20.100000000000001" customHeight="1" x14ac:dyDescent="0.2">
      <c r="A10" s="2"/>
      <c r="B10" s="6" t="s">
        <v>96</v>
      </c>
    </row>
    <row r="11" spans="1:37" ht="20.100000000000001" customHeight="1" x14ac:dyDescent="0.2">
      <c r="A11" s="35"/>
      <c r="B11" s="36"/>
      <c r="C11" s="3" t="s">
        <v>97</v>
      </c>
    </row>
    <row r="12" spans="1:37" ht="20.100000000000001" customHeight="1" x14ac:dyDescent="0.2">
      <c r="D12" s="2" t="s">
        <v>98</v>
      </c>
      <c r="F12" s="37">
        <v>0</v>
      </c>
      <c r="G12" s="37"/>
      <c r="H12" s="37"/>
      <c r="I12" s="37"/>
      <c r="J12" s="37">
        <v>0</v>
      </c>
      <c r="K12" s="37">
        <v>0</v>
      </c>
      <c r="L12" s="37"/>
      <c r="M12" s="37">
        <v>0</v>
      </c>
      <c r="N12" s="37"/>
      <c r="O12" s="37"/>
      <c r="P12" s="37"/>
      <c r="Q12" s="37">
        <v>0</v>
      </c>
      <c r="R12" s="37">
        <v>0</v>
      </c>
      <c r="S12" s="37">
        <v>0</v>
      </c>
      <c r="T12" s="37">
        <v>0</v>
      </c>
      <c r="U12" s="37">
        <v>0</v>
      </c>
      <c r="V12" s="37">
        <v>0</v>
      </c>
      <c r="W12" s="37"/>
      <c r="X12" s="37">
        <v>0</v>
      </c>
      <c r="Y12" s="37">
        <v>0</v>
      </c>
      <c r="Z12" s="37"/>
      <c r="AA12" s="37">
        <v>0</v>
      </c>
      <c r="AB12" s="37"/>
      <c r="AC12" s="37"/>
      <c r="AD12" s="37"/>
      <c r="AE12" s="37">
        <v>0</v>
      </c>
      <c r="AF12" s="37"/>
      <c r="AG12" s="37"/>
      <c r="AH12" s="37"/>
      <c r="AI12" s="37">
        <v>0</v>
      </c>
      <c r="AJ12" s="37"/>
      <c r="AK12" s="37">
        <v>0</v>
      </c>
    </row>
    <row r="13" spans="1:37" ht="20.100000000000001" customHeight="1" x14ac:dyDescent="0.2">
      <c r="D13" s="38" t="s">
        <v>99</v>
      </c>
      <c r="F13" s="39">
        <v>0</v>
      </c>
      <c r="G13" s="40"/>
      <c r="H13" s="40"/>
      <c r="I13" s="40"/>
      <c r="J13" s="39">
        <v>0</v>
      </c>
      <c r="K13" s="39">
        <v>0</v>
      </c>
      <c r="L13" s="40"/>
      <c r="M13" s="39">
        <v>0</v>
      </c>
      <c r="N13" s="40"/>
      <c r="O13" s="40"/>
      <c r="P13" s="40"/>
      <c r="Q13" s="39">
        <v>0</v>
      </c>
      <c r="R13" s="39">
        <v>0</v>
      </c>
      <c r="S13" s="39">
        <v>0</v>
      </c>
      <c r="T13" s="39">
        <v>0</v>
      </c>
      <c r="U13" s="39">
        <v>0</v>
      </c>
      <c r="V13" s="39">
        <v>0</v>
      </c>
      <c r="W13" s="40"/>
      <c r="X13" s="39">
        <v>0</v>
      </c>
      <c r="Y13" s="39">
        <v>0</v>
      </c>
      <c r="Z13" s="40"/>
      <c r="AA13" s="39">
        <v>0</v>
      </c>
      <c r="AB13" s="40"/>
      <c r="AC13" s="40"/>
      <c r="AD13" s="40"/>
      <c r="AE13" s="39">
        <v>0</v>
      </c>
      <c r="AF13" s="40"/>
      <c r="AG13" s="40"/>
      <c r="AH13" s="40"/>
      <c r="AI13" s="39">
        <v>0</v>
      </c>
      <c r="AJ13" s="40"/>
      <c r="AK13" s="39">
        <v>0</v>
      </c>
    </row>
    <row r="14" spans="1:37" ht="20.100000000000001" customHeight="1" x14ac:dyDescent="0.2">
      <c r="D14" s="2" t="s">
        <v>100</v>
      </c>
      <c r="F14" s="37">
        <v>0</v>
      </c>
      <c r="G14" s="37"/>
      <c r="H14" s="37"/>
      <c r="I14" s="37"/>
      <c r="J14" s="37">
        <v>0</v>
      </c>
      <c r="K14" s="37">
        <v>0</v>
      </c>
      <c r="L14" s="37"/>
      <c r="M14" s="37">
        <v>0</v>
      </c>
      <c r="N14" s="37"/>
      <c r="O14" s="37"/>
      <c r="P14" s="37"/>
      <c r="Q14" s="37">
        <v>0</v>
      </c>
      <c r="R14" s="37">
        <v>0</v>
      </c>
      <c r="S14" s="37">
        <v>0</v>
      </c>
      <c r="T14" s="37">
        <v>0</v>
      </c>
      <c r="U14" s="37">
        <v>0</v>
      </c>
      <c r="V14" s="37">
        <v>0</v>
      </c>
      <c r="W14" s="37"/>
      <c r="X14" s="37">
        <v>0</v>
      </c>
      <c r="Y14" s="37">
        <v>0</v>
      </c>
      <c r="Z14" s="37"/>
      <c r="AA14" s="37">
        <v>0</v>
      </c>
      <c r="AB14" s="37"/>
      <c r="AC14" s="37"/>
      <c r="AD14" s="37"/>
      <c r="AE14" s="37">
        <v>0</v>
      </c>
      <c r="AF14" s="37"/>
      <c r="AG14" s="37"/>
      <c r="AH14" s="37"/>
      <c r="AI14" s="37">
        <v>0</v>
      </c>
      <c r="AJ14" s="37"/>
      <c r="AK14" s="37">
        <v>0</v>
      </c>
    </row>
    <row r="15" spans="1:37" ht="20.100000000000001" customHeight="1" x14ac:dyDescent="0.2">
      <c r="D15" s="38" t="s">
        <v>101</v>
      </c>
      <c r="F15" s="39">
        <v>0</v>
      </c>
      <c r="G15" s="40"/>
      <c r="H15" s="40"/>
      <c r="I15" s="40"/>
      <c r="J15" s="39">
        <v>0</v>
      </c>
      <c r="K15" s="39">
        <v>0</v>
      </c>
      <c r="L15" s="40"/>
      <c r="M15" s="39">
        <v>0</v>
      </c>
      <c r="N15" s="40"/>
      <c r="O15" s="40"/>
      <c r="P15" s="40"/>
      <c r="Q15" s="39">
        <v>0</v>
      </c>
      <c r="R15" s="39">
        <v>0</v>
      </c>
      <c r="S15" s="39">
        <v>0</v>
      </c>
      <c r="T15" s="39">
        <v>0</v>
      </c>
      <c r="U15" s="39">
        <v>0</v>
      </c>
      <c r="V15" s="39">
        <v>0</v>
      </c>
      <c r="W15" s="40"/>
      <c r="X15" s="39">
        <v>0</v>
      </c>
      <c r="Y15" s="39">
        <v>0</v>
      </c>
      <c r="Z15" s="40"/>
      <c r="AA15" s="39">
        <v>0</v>
      </c>
      <c r="AB15" s="40"/>
      <c r="AC15" s="40"/>
      <c r="AD15" s="40"/>
      <c r="AE15" s="39">
        <v>0</v>
      </c>
      <c r="AF15" s="40"/>
      <c r="AG15" s="40"/>
      <c r="AH15" s="40"/>
      <c r="AI15" s="39">
        <v>0</v>
      </c>
      <c r="AJ15" s="40"/>
      <c r="AK15" s="39">
        <v>0</v>
      </c>
    </row>
    <row r="16" spans="1:37" ht="20.100000000000001" customHeight="1" x14ac:dyDescent="0.2">
      <c r="D16" s="2" t="s">
        <v>102</v>
      </c>
      <c r="F16" s="37">
        <v>0</v>
      </c>
      <c r="G16" s="37"/>
      <c r="H16" s="37"/>
      <c r="I16" s="37"/>
      <c r="J16" s="37">
        <v>0</v>
      </c>
      <c r="K16" s="37">
        <v>0</v>
      </c>
      <c r="L16" s="37"/>
      <c r="M16" s="37">
        <v>0</v>
      </c>
      <c r="N16" s="37"/>
      <c r="O16" s="37"/>
      <c r="P16" s="37"/>
      <c r="Q16" s="37">
        <v>0</v>
      </c>
      <c r="R16" s="37">
        <v>0</v>
      </c>
      <c r="S16" s="37">
        <v>0</v>
      </c>
      <c r="T16" s="37">
        <v>0</v>
      </c>
      <c r="U16" s="37">
        <v>0</v>
      </c>
      <c r="V16" s="37">
        <v>0</v>
      </c>
      <c r="W16" s="37"/>
      <c r="X16" s="37">
        <v>0</v>
      </c>
      <c r="Y16" s="37">
        <v>0</v>
      </c>
      <c r="Z16" s="37"/>
      <c r="AA16" s="37">
        <v>0</v>
      </c>
      <c r="AB16" s="37"/>
      <c r="AC16" s="37"/>
      <c r="AD16" s="37"/>
      <c r="AE16" s="37">
        <v>0</v>
      </c>
      <c r="AF16" s="37"/>
      <c r="AG16" s="37"/>
      <c r="AH16" s="37"/>
      <c r="AI16" s="37">
        <v>0</v>
      </c>
      <c r="AJ16" s="37"/>
      <c r="AK16" s="37">
        <v>0</v>
      </c>
    </row>
    <row r="17" spans="1:37" ht="20.100000000000001" customHeight="1" x14ac:dyDescent="0.2">
      <c r="D17" s="38" t="s">
        <v>103</v>
      </c>
      <c r="F17" s="39">
        <v>0</v>
      </c>
      <c r="G17" s="40"/>
      <c r="H17" s="40"/>
      <c r="I17" s="40"/>
      <c r="J17" s="39">
        <v>0</v>
      </c>
      <c r="K17" s="39">
        <v>0</v>
      </c>
      <c r="L17" s="40"/>
      <c r="M17" s="39">
        <v>0</v>
      </c>
      <c r="N17" s="40"/>
      <c r="O17" s="40"/>
      <c r="P17" s="40"/>
      <c r="Q17" s="39">
        <v>0</v>
      </c>
      <c r="R17" s="39">
        <v>0</v>
      </c>
      <c r="S17" s="39">
        <v>0</v>
      </c>
      <c r="T17" s="39">
        <v>0</v>
      </c>
      <c r="U17" s="39">
        <v>0</v>
      </c>
      <c r="V17" s="39">
        <v>0</v>
      </c>
      <c r="W17" s="40"/>
      <c r="X17" s="39">
        <v>0</v>
      </c>
      <c r="Y17" s="39">
        <v>0</v>
      </c>
      <c r="Z17" s="40"/>
      <c r="AA17" s="39">
        <v>0</v>
      </c>
      <c r="AB17" s="40"/>
      <c r="AC17" s="40"/>
      <c r="AD17" s="40"/>
      <c r="AE17" s="39">
        <v>0</v>
      </c>
      <c r="AF17" s="40"/>
      <c r="AG17" s="40"/>
      <c r="AH17" s="40"/>
      <c r="AI17" s="39">
        <v>0</v>
      </c>
      <c r="AJ17" s="40"/>
      <c r="AK17" s="39">
        <v>0</v>
      </c>
    </row>
    <row r="18" spans="1:37" ht="20.100000000000001" customHeight="1" x14ac:dyDescent="0.2">
      <c r="D18" s="2" t="s">
        <v>104</v>
      </c>
      <c r="F18" s="37">
        <v>0</v>
      </c>
      <c r="G18" s="37"/>
      <c r="H18" s="37"/>
      <c r="I18" s="37"/>
      <c r="J18" s="37">
        <v>0</v>
      </c>
      <c r="K18" s="37">
        <v>0</v>
      </c>
      <c r="L18" s="37"/>
      <c r="M18" s="37">
        <v>0</v>
      </c>
      <c r="N18" s="37"/>
      <c r="O18" s="37"/>
      <c r="P18" s="37"/>
      <c r="Q18" s="37">
        <v>0</v>
      </c>
      <c r="R18" s="37">
        <v>0</v>
      </c>
      <c r="S18" s="37">
        <v>0</v>
      </c>
      <c r="T18" s="37">
        <v>0</v>
      </c>
      <c r="U18" s="37">
        <v>0</v>
      </c>
      <c r="V18" s="37">
        <v>0</v>
      </c>
      <c r="W18" s="37"/>
      <c r="X18" s="37">
        <v>0</v>
      </c>
      <c r="Y18" s="37">
        <v>0</v>
      </c>
      <c r="Z18" s="37"/>
      <c r="AA18" s="37">
        <v>0</v>
      </c>
      <c r="AB18" s="37"/>
      <c r="AC18" s="37"/>
      <c r="AD18" s="37"/>
      <c r="AE18" s="37">
        <v>0</v>
      </c>
      <c r="AF18" s="37"/>
      <c r="AG18" s="37"/>
      <c r="AH18" s="37"/>
      <c r="AI18" s="37">
        <v>0</v>
      </c>
      <c r="AJ18" s="37"/>
      <c r="AK18" s="37">
        <v>0</v>
      </c>
    </row>
    <row r="19" spans="1:37" ht="20.100000000000001" customHeight="1" x14ac:dyDescent="0.2">
      <c r="D19" s="38" t="s">
        <v>105</v>
      </c>
      <c r="F19" s="39">
        <v>0</v>
      </c>
      <c r="G19" s="40"/>
      <c r="H19" s="40"/>
      <c r="I19" s="40"/>
      <c r="J19" s="39">
        <v>0</v>
      </c>
      <c r="K19" s="39">
        <v>0</v>
      </c>
      <c r="L19" s="40"/>
      <c r="M19" s="39">
        <v>0</v>
      </c>
      <c r="N19" s="40"/>
      <c r="O19" s="40"/>
      <c r="P19" s="40"/>
      <c r="Q19" s="39">
        <v>0</v>
      </c>
      <c r="R19" s="39">
        <v>0</v>
      </c>
      <c r="S19" s="39">
        <v>0</v>
      </c>
      <c r="T19" s="39">
        <v>0</v>
      </c>
      <c r="U19" s="39">
        <v>0</v>
      </c>
      <c r="V19" s="39">
        <v>0</v>
      </c>
      <c r="W19" s="40"/>
      <c r="X19" s="39">
        <v>0</v>
      </c>
      <c r="Y19" s="39">
        <v>0</v>
      </c>
      <c r="Z19" s="40"/>
      <c r="AA19" s="39">
        <v>0</v>
      </c>
      <c r="AB19" s="40"/>
      <c r="AC19" s="40"/>
      <c r="AD19" s="40"/>
      <c r="AE19" s="39">
        <v>0</v>
      </c>
      <c r="AF19" s="40"/>
      <c r="AG19" s="40"/>
      <c r="AH19" s="40"/>
      <c r="AI19" s="39">
        <v>0</v>
      </c>
      <c r="AJ19" s="40"/>
      <c r="AK19" s="39">
        <v>0</v>
      </c>
    </row>
    <row r="20" spans="1:37" ht="20.100000000000001" customHeight="1" x14ac:dyDescent="0.2">
      <c r="D20" s="2" t="s">
        <v>106</v>
      </c>
      <c r="F20" s="37">
        <v>0</v>
      </c>
      <c r="G20" s="37"/>
      <c r="H20" s="37"/>
      <c r="I20" s="37"/>
      <c r="J20" s="37">
        <v>0</v>
      </c>
      <c r="K20" s="37">
        <v>0</v>
      </c>
      <c r="L20" s="37"/>
      <c r="M20" s="37">
        <v>0</v>
      </c>
      <c r="N20" s="37"/>
      <c r="O20" s="37"/>
      <c r="P20" s="37"/>
      <c r="Q20" s="37">
        <v>0</v>
      </c>
      <c r="R20" s="37">
        <v>0</v>
      </c>
      <c r="S20" s="37">
        <v>0</v>
      </c>
      <c r="T20" s="37">
        <v>0</v>
      </c>
      <c r="U20" s="37">
        <v>0</v>
      </c>
      <c r="V20" s="37">
        <v>0</v>
      </c>
      <c r="W20" s="37"/>
      <c r="X20" s="37">
        <v>0</v>
      </c>
      <c r="Y20" s="37">
        <v>0</v>
      </c>
      <c r="Z20" s="37"/>
      <c r="AA20" s="37">
        <v>0</v>
      </c>
      <c r="AB20" s="37"/>
      <c r="AC20" s="37"/>
      <c r="AD20" s="37"/>
      <c r="AE20" s="37">
        <v>0</v>
      </c>
      <c r="AF20" s="37"/>
      <c r="AG20" s="37"/>
      <c r="AH20" s="37"/>
      <c r="AI20" s="37">
        <v>0</v>
      </c>
      <c r="AJ20" s="37"/>
      <c r="AK20" s="37">
        <v>0</v>
      </c>
    </row>
    <row r="21" spans="1:37" ht="20.100000000000001" customHeight="1" x14ac:dyDescent="0.2">
      <c r="D21" s="38" t="s">
        <v>107</v>
      </c>
      <c r="F21" s="39">
        <v>0</v>
      </c>
      <c r="G21" s="40"/>
      <c r="H21" s="40"/>
      <c r="I21" s="40"/>
      <c r="J21" s="39">
        <v>0</v>
      </c>
      <c r="K21" s="39">
        <v>0</v>
      </c>
      <c r="L21" s="40"/>
      <c r="M21" s="39">
        <v>0</v>
      </c>
      <c r="N21" s="40"/>
      <c r="O21" s="40"/>
      <c r="P21" s="40"/>
      <c r="Q21" s="39">
        <v>0</v>
      </c>
      <c r="R21" s="39">
        <v>0</v>
      </c>
      <c r="S21" s="39">
        <v>0</v>
      </c>
      <c r="T21" s="39">
        <v>0</v>
      </c>
      <c r="U21" s="39">
        <v>0</v>
      </c>
      <c r="V21" s="39">
        <v>0</v>
      </c>
      <c r="W21" s="40"/>
      <c r="X21" s="39">
        <v>0</v>
      </c>
      <c r="Y21" s="39">
        <v>0</v>
      </c>
      <c r="Z21" s="40"/>
      <c r="AA21" s="39">
        <v>0</v>
      </c>
      <c r="AB21" s="40"/>
      <c r="AC21" s="40"/>
      <c r="AD21" s="40"/>
      <c r="AE21" s="39">
        <v>0</v>
      </c>
      <c r="AF21" s="40"/>
      <c r="AG21" s="40"/>
      <c r="AH21" s="40"/>
      <c r="AI21" s="39">
        <v>0</v>
      </c>
      <c r="AJ21" s="40"/>
      <c r="AK21" s="39">
        <v>0</v>
      </c>
    </row>
    <row r="22" spans="1:37" ht="20.100000000000001" customHeight="1" x14ac:dyDescent="0.2">
      <c r="D22" s="2" t="s">
        <v>108</v>
      </c>
      <c r="F22" s="37">
        <v>0</v>
      </c>
      <c r="G22" s="37"/>
      <c r="H22" s="37"/>
      <c r="I22" s="37"/>
      <c r="J22" s="37">
        <v>0</v>
      </c>
      <c r="K22" s="37">
        <v>0</v>
      </c>
      <c r="L22" s="37"/>
      <c r="M22" s="37">
        <v>0</v>
      </c>
      <c r="N22" s="37"/>
      <c r="O22" s="37"/>
      <c r="P22" s="37"/>
      <c r="Q22" s="37">
        <v>0</v>
      </c>
      <c r="R22" s="37">
        <v>0</v>
      </c>
      <c r="S22" s="37">
        <v>0</v>
      </c>
      <c r="T22" s="37">
        <v>0</v>
      </c>
      <c r="U22" s="37">
        <v>0</v>
      </c>
      <c r="V22" s="37">
        <v>0</v>
      </c>
      <c r="W22" s="37"/>
      <c r="X22" s="37">
        <v>0</v>
      </c>
      <c r="Y22" s="37">
        <v>0</v>
      </c>
      <c r="Z22" s="37"/>
      <c r="AA22" s="37">
        <v>0</v>
      </c>
      <c r="AB22" s="37"/>
      <c r="AC22" s="37"/>
      <c r="AD22" s="37"/>
      <c r="AE22" s="37">
        <v>0</v>
      </c>
      <c r="AF22" s="37"/>
      <c r="AG22" s="37"/>
      <c r="AH22" s="37"/>
      <c r="AI22" s="37">
        <v>0</v>
      </c>
      <c r="AJ22" s="37"/>
      <c r="AK22" s="37">
        <v>0</v>
      </c>
    </row>
    <row r="23" spans="1:37" ht="20.100000000000001" customHeight="1" x14ac:dyDescent="0.2">
      <c r="D23" s="38" t="s">
        <v>109</v>
      </c>
      <c r="F23" s="39">
        <v>0</v>
      </c>
      <c r="G23" s="40"/>
      <c r="H23" s="40"/>
      <c r="I23" s="40"/>
      <c r="J23" s="39">
        <v>0</v>
      </c>
      <c r="K23" s="39">
        <v>0</v>
      </c>
      <c r="L23" s="40"/>
      <c r="M23" s="39">
        <v>0</v>
      </c>
      <c r="N23" s="40"/>
      <c r="O23" s="40"/>
      <c r="P23" s="40"/>
      <c r="Q23" s="39">
        <v>0</v>
      </c>
      <c r="R23" s="39">
        <v>0</v>
      </c>
      <c r="S23" s="39">
        <v>0</v>
      </c>
      <c r="T23" s="39">
        <v>0</v>
      </c>
      <c r="U23" s="39">
        <v>0</v>
      </c>
      <c r="V23" s="39">
        <v>0</v>
      </c>
      <c r="W23" s="40"/>
      <c r="X23" s="39">
        <v>0</v>
      </c>
      <c r="Y23" s="39">
        <v>0</v>
      </c>
      <c r="Z23" s="40"/>
      <c r="AA23" s="39">
        <v>0</v>
      </c>
      <c r="AB23" s="40"/>
      <c r="AC23" s="40"/>
      <c r="AD23" s="40"/>
      <c r="AE23" s="39">
        <v>0</v>
      </c>
      <c r="AF23" s="40"/>
      <c r="AG23" s="40"/>
      <c r="AH23" s="40"/>
      <c r="AI23" s="39">
        <v>0</v>
      </c>
      <c r="AJ23" s="40"/>
      <c r="AK23" s="39">
        <v>0</v>
      </c>
    </row>
    <row r="24" spans="1:37" ht="20.100000000000001" customHeight="1" x14ac:dyDescent="0.2">
      <c r="D24" s="2" t="s">
        <v>110</v>
      </c>
      <c r="F24" s="37">
        <v>0</v>
      </c>
      <c r="G24" s="37"/>
      <c r="H24" s="37"/>
      <c r="I24" s="37"/>
      <c r="J24" s="37">
        <v>0</v>
      </c>
      <c r="K24" s="37">
        <v>0</v>
      </c>
      <c r="L24" s="37"/>
      <c r="M24" s="37">
        <v>0</v>
      </c>
      <c r="N24" s="37"/>
      <c r="O24" s="37"/>
      <c r="P24" s="37"/>
      <c r="Q24" s="37">
        <v>0</v>
      </c>
      <c r="R24" s="37">
        <v>0</v>
      </c>
      <c r="S24" s="37">
        <v>0</v>
      </c>
      <c r="T24" s="37">
        <v>0</v>
      </c>
      <c r="U24" s="37">
        <v>0</v>
      </c>
      <c r="V24" s="37">
        <v>0</v>
      </c>
      <c r="W24" s="37"/>
      <c r="X24" s="37">
        <v>0</v>
      </c>
      <c r="Y24" s="37">
        <v>0</v>
      </c>
      <c r="Z24" s="37"/>
      <c r="AA24" s="37">
        <v>0</v>
      </c>
      <c r="AB24" s="37"/>
      <c r="AC24" s="37"/>
      <c r="AD24" s="37"/>
      <c r="AE24" s="37">
        <v>0</v>
      </c>
      <c r="AF24" s="37"/>
      <c r="AG24" s="37"/>
      <c r="AH24" s="37"/>
      <c r="AI24" s="37">
        <v>0</v>
      </c>
      <c r="AJ24" s="37"/>
      <c r="AK24" s="37">
        <v>0</v>
      </c>
    </row>
    <row r="25" spans="1:37" ht="20.100000000000001" customHeight="1" x14ac:dyDescent="0.2">
      <c r="D25" s="38" t="s">
        <v>111</v>
      </c>
      <c r="F25" s="39">
        <v>0</v>
      </c>
      <c r="G25" s="40"/>
      <c r="H25" s="40"/>
      <c r="I25" s="40"/>
      <c r="J25" s="39">
        <v>0</v>
      </c>
      <c r="K25" s="39">
        <v>0</v>
      </c>
      <c r="L25" s="40"/>
      <c r="M25" s="39">
        <v>0</v>
      </c>
      <c r="N25" s="40"/>
      <c r="O25" s="40"/>
      <c r="P25" s="40"/>
      <c r="Q25" s="39">
        <v>0</v>
      </c>
      <c r="R25" s="39">
        <v>0</v>
      </c>
      <c r="S25" s="39">
        <v>0</v>
      </c>
      <c r="T25" s="39">
        <v>0</v>
      </c>
      <c r="U25" s="39">
        <v>0</v>
      </c>
      <c r="V25" s="39">
        <v>0</v>
      </c>
      <c r="W25" s="40"/>
      <c r="X25" s="39">
        <v>0</v>
      </c>
      <c r="Y25" s="39">
        <v>0</v>
      </c>
      <c r="Z25" s="40"/>
      <c r="AA25" s="39">
        <v>0</v>
      </c>
      <c r="AB25" s="40"/>
      <c r="AC25" s="40"/>
      <c r="AD25" s="40"/>
      <c r="AE25" s="39">
        <v>0</v>
      </c>
      <c r="AF25" s="40"/>
      <c r="AG25" s="40"/>
      <c r="AH25" s="40"/>
      <c r="AI25" s="39">
        <v>0</v>
      </c>
      <c r="AJ25" s="40"/>
      <c r="AK25" s="39">
        <v>0</v>
      </c>
    </row>
    <row r="26" spans="1:37" ht="20.100000000000001" customHeight="1" x14ac:dyDescent="0.2">
      <c r="D26" s="41" t="s">
        <v>366</v>
      </c>
      <c r="F26" s="40">
        <v>0</v>
      </c>
      <c r="G26" s="40"/>
      <c r="H26" s="40"/>
      <c r="I26" s="40"/>
      <c r="J26" s="40">
        <v>0</v>
      </c>
      <c r="K26" s="40">
        <v>0</v>
      </c>
      <c r="L26" s="40"/>
      <c r="M26" s="40">
        <v>0</v>
      </c>
      <c r="N26" s="40"/>
      <c r="O26" s="40"/>
      <c r="P26" s="40"/>
      <c r="Q26" s="40">
        <v>0</v>
      </c>
      <c r="R26" s="40">
        <v>0</v>
      </c>
      <c r="S26" s="40">
        <v>0</v>
      </c>
      <c r="T26" s="40">
        <v>0</v>
      </c>
      <c r="U26" s="40">
        <v>0</v>
      </c>
      <c r="V26" s="40">
        <v>0</v>
      </c>
      <c r="W26" s="40"/>
      <c r="X26" s="40">
        <v>0</v>
      </c>
      <c r="Y26" s="40">
        <v>0</v>
      </c>
      <c r="Z26" s="40"/>
      <c r="AA26" s="40">
        <v>0</v>
      </c>
      <c r="AB26" s="40"/>
      <c r="AC26" s="40"/>
      <c r="AD26" s="40"/>
      <c r="AE26" s="40">
        <v>0</v>
      </c>
      <c r="AF26" s="40"/>
      <c r="AG26" s="40"/>
      <c r="AH26" s="40"/>
      <c r="AI26" s="40">
        <v>0</v>
      </c>
      <c r="AJ26" s="40"/>
      <c r="AK26" s="40">
        <v>0</v>
      </c>
    </row>
    <row r="27" spans="1:37" ht="20.100000000000001" customHeight="1" x14ac:dyDescent="0.2">
      <c r="D27" s="38" t="s">
        <v>367</v>
      </c>
      <c r="F27" s="39">
        <v>0</v>
      </c>
      <c r="G27" s="40"/>
      <c r="H27" s="40"/>
      <c r="I27" s="40"/>
      <c r="J27" s="39">
        <v>0</v>
      </c>
      <c r="K27" s="39">
        <v>0</v>
      </c>
      <c r="L27" s="40"/>
      <c r="M27" s="39">
        <v>0</v>
      </c>
      <c r="N27" s="40"/>
      <c r="O27" s="40"/>
      <c r="P27" s="40"/>
      <c r="Q27" s="39">
        <v>0</v>
      </c>
      <c r="R27" s="39">
        <v>0</v>
      </c>
      <c r="S27" s="39">
        <v>0</v>
      </c>
      <c r="T27" s="39">
        <v>0</v>
      </c>
      <c r="U27" s="39">
        <v>0</v>
      </c>
      <c r="V27" s="39">
        <v>0</v>
      </c>
      <c r="W27" s="40"/>
      <c r="X27" s="39">
        <v>0</v>
      </c>
      <c r="Y27" s="39">
        <v>0</v>
      </c>
      <c r="Z27" s="40"/>
      <c r="AA27" s="39">
        <v>0</v>
      </c>
      <c r="AB27" s="40"/>
      <c r="AC27" s="40"/>
      <c r="AD27" s="40"/>
      <c r="AE27" s="39">
        <v>0</v>
      </c>
      <c r="AF27" s="40"/>
      <c r="AG27" s="40"/>
      <c r="AH27" s="40"/>
      <c r="AI27" s="39">
        <v>0</v>
      </c>
      <c r="AJ27" s="40"/>
      <c r="AK27" s="39">
        <v>0</v>
      </c>
    </row>
    <row r="28" spans="1:37"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37" s="1" customFormat="1" ht="20.100000000000001" customHeight="1" x14ac:dyDescent="0.25">
      <c r="A29" s="3"/>
      <c r="B29" s="6"/>
      <c r="C29" s="42" t="s">
        <v>112</v>
      </c>
      <c r="D29" s="43"/>
      <c r="E29" s="5"/>
      <c r="F29" s="44">
        <v>0</v>
      </c>
      <c r="G29" s="45"/>
      <c r="H29" s="45"/>
      <c r="I29" s="45"/>
      <c r="J29" s="44">
        <v>0</v>
      </c>
      <c r="K29" s="44">
        <v>0</v>
      </c>
      <c r="L29" s="45"/>
      <c r="M29" s="44">
        <v>0</v>
      </c>
      <c r="N29" s="45"/>
      <c r="O29" s="45"/>
      <c r="P29" s="45"/>
      <c r="Q29" s="44">
        <v>0</v>
      </c>
      <c r="R29" s="44">
        <v>0</v>
      </c>
      <c r="S29" s="44">
        <v>0</v>
      </c>
      <c r="T29" s="44">
        <v>0</v>
      </c>
      <c r="U29" s="44">
        <v>0</v>
      </c>
      <c r="V29" s="44">
        <v>0</v>
      </c>
      <c r="W29" s="45"/>
      <c r="X29" s="44">
        <v>0</v>
      </c>
      <c r="Y29" s="44">
        <v>0</v>
      </c>
      <c r="Z29" s="45"/>
      <c r="AA29" s="44">
        <v>0</v>
      </c>
      <c r="AB29" s="45"/>
      <c r="AC29" s="45"/>
      <c r="AD29" s="45"/>
      <c r="AE29" s="44">
        <v>0</v>
      </c>
      <c r="AF29" s="45"/>
      <c r="AG29" s="45"/>
      <c r="AH29" s="45"/>
      <c r="AI29" s="44">
        <v>0</v>
      </c>
      <c r="AJ29" s="45"/>
      <c r="AK29" s="44">
        <v>0</v>
      </c>
    </row>
    <row r="30" spans="1:37"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row>
    <row r="31" spans="1:37"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row>
    <row r="32" spans="1:37" ht="20.100000000000001" customHeight="1" x14ac:dyDescent="0.2">
      <c r="D32" s="2" t="s">
        <v>98</v>
      </c>
      <c r="F32" s="37">
        <v>77</v>
      </c>
      <c r="G32" s="37"/>
      <c r="H32" s="37"/>
      <c r="I32" s="37"/>
      <c r="J32" s="37">
        <v>46</v>
      </c>
      <c r="K32" s="37">
        <v>0</v>
      </c>
      <c r="L32" s="37"/>
      <c r="M32" s="37">
        <v>46</v>
      </c>
      <c r="N32" s="37"/>
      <c r="O32" s="37"/>
      <c r="P32" s="37"/>
      <c r="Q32" s="37">
        <v>1</v>
      </c>
      <c r="R32" s="37">
        <v>8</v>
      </c>
      <c r="S32" s="37">
        <v>0</v>
      </c>
      <c r="T32" s="37">
        <v>0</v>
      </c>
      <c r="U32" s="37">
        <v>0</v>
      </c>
      <c r="V32" s="37">
        <v>0</v>
      </c>
      <c r="W32" s="37"/>
      <c r="X32" s="37">
        <v>36</v>
      </c>
      <c r="Y32" s="37">
        <v>0</v>
      </c>
      <c r="Z32" s="37"/>
      <c r="AA32" s="37">
        <v>45</v>
      </c>
      <c r="AB32" s="37"/>
      <c r="AC32" s="37"/>
      <c r="AD32" s="37"/>
      <c r="AE32" s="37">
        <v>91</v>
      </c>
      <c r="AF32" s="37"/>
      <c r="AG32" s="37"/>
      <c r="AH32" s="37"/>
      <c r="AI32" s="37">
        <v>13</v>
      </c>
      <c r="AJ32" s="37"/>
      <c r="AK32" s="37">
        <v>0</v>
      </c>
    </row>
    <row r="33" spans="4:37" ht="20.100000000000001" customHeight="1" x14ac:dyDescent="0.2">
      <c r="D33" s="38" t="s">
        <v>99</v>
      </c>
      <c r="F33" s="39">
        <v>71</v>
      </c>
      <c r="G33" s="40"/>
      <c r="H33" s="40"/>
      <c r="I33" s="40"/>
      <c r="J33" s="39">
        <v>47</v>
      </c>
      <c r="K33" s="39">
        <v>0</v>
      </c>
      <c r="L33" s="40"/>
      <c r="M33" s="39">
        <v>47</v>
      </c>
      <c r="N33" s="40"/>
      <c r="O33" s="40"/>
      <c r="P33" s="40"/>
      <c r="Q33" s="39">
        <v>0</v>
      </c>
      <c r="R33" s="39">
        <v>7</v>
      </c>
      <c r="S33" s="39">
        <v>0</v>
      </c>
      <c r="T33" s="39">
        <v>0</v>
      </c>
      <c r="U33" s="39">
        <v>0</v>
      </c>
      <c r="V33" s="39">
        <v>0</v>
      </c>
      <c r="W33" s="40"/>
      <c r="X33" s="39">
        <v>41</v>
      </c>
      <c r="Y33" s="39">
        <v>0</v>
      </c>
      <c r="Z33" s="40"/>
      <c r="AA33" s="39">
        <v>48</v>
      </c>
      <c r="AB33" s="40"/>
      <c r="AC33" s="40"/>
      <c r="AD33" s="40"/>
      <c r="AE33" s="39">
        <v>88</v>
      </c>
      <c r="AF33" s="40"/>
      <c r="AG33" s="40"/>
      <c r="AH33" s="40"/>
      <c r="AI33" s="39">
        <v>18</v>
      </c>
      <c r="AJ33" s="40"/>
      <c r="AK33" s="39">
        <v>0</v>
      </c>
    </row>
    <row r="34" spans="4:37" ht="20.100000000000001" customHeight="1" x14ac:dyDescent="0.2">
      <c r="D34" s="2" t="s">
        <v>113</v>
      </c>
      <c r="F34" s="37">
        <v>28</v>
      </c>
      <c r="G34" s="37"/>
      <c r="H34" s="37"/>
      <c r="I34" s="37"/>
      <c r="J34" s="37">
        <v>45</v>
      </c>
      <c r="K34" s="37">
        <v>0</v>
      </c>
      <c r="L34" s="37"/>
      <c r="M34" s="37">
        <v>45</v>
      </c>
      <c r="N34" s="37"/>
      <c r="O34" s="37"/>
      <c r="P34" s="37"/>
      <c r="Q34" s="37">
        <v>0</v>
      </c>
      <c r="R34" s="37">
        <v>4</v>
      </c>
      <c r="S34" s="37">
        <v>0</v>
      </c>
      <c r="T34" s="37">
        <v>0</v>
      </c>
      <c r="U34" s="37">
        <v>0</v>
      </c>
      <c r="V34" s="37">
        <v>0</v>
      </c>
      <c r="W34" s="37"/>
      <c r="X34" s="37">
        <v>37</v>
      </c>
      <c r="Y34" s="37">
        <v>0</v>
      </c>
      <c r="Z34" s="37"/>
      <c r="AA34" s="37">
        <v>41</v>
      </c>
      <c r="AB34" s="37"/>
      <c r="AC34" s="37"/>
      <c r="AD34" s="37"/>
      <c r="AE34" s="37">
        <v>49</v>
      </c>
      <c r="AF34" s="37"/>
      <c r="AG34" s="37"/>
      <c r="AH34" s="37"/>
      <c r="AI34" s="37">
        <v>17</v>
      </c>
      <c r="AJ34" s="37"/>
      <c r="AK34" s="37">
        <v>0</v>
      </c>
    </row>
    <row r="35" spans="4:37" ht="20.100000000000001" customHeight="1" x14ac:dyDescent="0.2">
      <c r="D35" s="38" t="s">
        <v>114</v>
      </c>
      <c r="F35" s="39">
        <v>11</v>
      </c>
      <c r="G35" s="40"/>
      <c r="H35" s="40"/>
      <c r="I35" s="40"/>
      <c r="J35" s="39">
        <v>20</v>
      </c>
      <c r="K35" s="39">
        <v>0</v>
      </c>
      <c r="L35" s="40"/>
      <c r="M35" s="39">
        <v>20</v>
      </c>
      <c r="N35" s="40"/>
      <c r="O35" s="40"/>
      <c r="P35" s="40"/>
      <c r="Q35" s="39">
        <v>0</v>
      </c>
      <c r="R35" s="39">
        <v>10</v>
      </c>
      <c r="S35" s="39">
        <v>0</v>
      </c>
      <c r="T35" s="39">
        <v>0</v>
      </c>
      <c r="U35" s="39">
        <v>0</v>
      </c>
      <c r="V35" s="39">
        <v>0</v>
      </c>
      <c r="W35" s="40"/>
      <c r="X35" s="39">
        <v>13</v>
      </c>
      <c r="Y35" s="39">
        <v>1</v>
      </c>
      <c r="Z35" s="40"/>
      <c r="AA35" s="39">
        <v>24</v>
      </c>
      <c r="AB35" s="40"/>
      <c r="AC35" s="40"/>
      <c r="AD35" s="40"/>
      <c r="AE35" s="39">
        <v>0</v>
      </c>
      <c r="AF35" s="40"/>
      <c r="AG35" s="40"/>
      <c r="AH35" s="40"/>
      <c r="AI35" s="39">
        <v>0</v>
      </c>
      <c r="AJ35" s="40"/>
      <c r="AK35" s="39">
        <v>7</v>
      </c>
    </row>
    <row r="36" spans="4:37" ht="20.100000000000001" customHeight="1" x14ac:dyDescent="0.2">
      <c r="D36" s="2" t="s">
        <v>115</v>
      </c>
      <c r="F36" s="37">
        <v>50</v>
      </c>
      <c r="G36" s="37"/>
      <c r="H36" s="37"/>
      <c r="I36" s="37"/>
      <c r="J36" s="37">
        <v>24</v>
      </c>
      <c r="K36" s="37">
        <v>0</v>
      </c>
      <c r="L36" s="37"/>
      <c r="M36" s="37">
        <v>24</v>
      </c>
      <c r="N36" s="37"/>
      <c r="O36" s="37"/>
      <c r="P36" s="37"/>
      <c r="Q36" s="37">
        <v>0</v>
      </c>
      <c r="R36" s="37">
        <v>8</v>
      </c>
      <c r="S36" s="37">
        <v>0</v>
      </c>
      <c r="T36" s="37">
        <v>0</v>
      </c>
      <c r="U36" s="37">
        <v>0</v>
      </c>
      <c r="V36" s="37">
        <v>0</v>
      </c>
      <c r="W36" s="37"/>
      <c r="X36" s="37">
        <v>24</v>
      </c>
      <c r="Y36" s="37">
        <v>0</v>
      </c>
      <c r="Z36" s="37"/>
      <c r="AA36" s="37">
        <v>32</v>
      </c>
      <c r="AB36" s="37"/>
      <c r="AC36" s="37"/>
      <c r="AD36" s="37"/>
      <c r="AE36" s="37">
        <v>59</v>
      </c>
      <c r="AF36" s="37"/>
      <c r="AG36" s="37"/>
      <c r="AH36" s="37"/>
      <c r="AI36" s="37">
        <v>17</v>
      </c>
      <c r="AJ36" s="37"/>
      <c r="AK36" s="37">
        <v>0</v>
      </c>
    </row>
    <row r="37" spans="4:37" ht="20.100000000000001" customHeight="1" x14ac:dyDescent="0.2">
      <c r="D37" s="38" t="s">
        <v>116</v>
      </c>
      <c r="F37" s="39">
        <v>29</v>
      </c>
      <c r="G37" s="40"/>
      <c r="H37" s="40"/>
      <c r="I37" s="40"/>
      <c r="J37" s="39">
        <v>50</v>
      </c>
      <c r="K37" s="39">
        <v>0</v>
      </c>
      <c r="L37" s="40"/>
      <c r="M37" s="39">
        <v>50</v>
      </c>
      <c r="N37" s="40"/>
      <c r="O37" s="40"/>
      <c r="P37" s="40"/>
      <c r="Q37" s="39">
        <v>0</v>
      </c>
      <c r="R37" s="39">
        <v>12</v>
      </c>
      <c r="S37" s="39">
        <v>0</v>
      </c>
      <c r="T37" s="39">
        <v>0</v>
      </c>
      <c r="U37" s="39">
        <v>0</v>
      </c>
      <c r="V37" s="39">
        <v>0</v>
      </c>
      <c r="W37" s="40"/>
      <c r="X37" s="39">
        <v>22</v>
      </c>
      <c r="Y37" s="39">
        <v>0</v>
      </c>
      <c r="Z37" s="40"/>
      <c r="AA37" s="39">
        <v>34</v>
      </c>
      <c r="AB37" s="40"/>
      <c r="AC37" s="40"/>
      <c r="AD37" s="40"/>
      <c r="AE37" s="39">
        <v>62</v>
      </c>
      <c r="AF37" s="40"/>
      <c r="AG37" s="40"/>
      <c r="AH37" s="40"/>
      <c r="AI37" s="39">
        <v>17</v>
      </c>
      <c r="AJ37" s="40"/>
      <c r="AK37" s="39">
        <v>0</v>
      </c>
    </row>
    <row r="38" spans="4:37" ht="20.100000000000001" customHeight="1" x14ac:dyDescent="0.2">
      <c r="D38" s="2" t="s">
        <v>117</v>
      </c>
      <c r="F38" s="37">
        <v>5</v>
      </c>
      <c r="G38" s="37"/>
      <c r="H38" s="37"/>
      <c r="I38" s="37"/>
      <c r="J38" s="37">
        <v>53</v>
      </c>
      <c r="K38" s="37">
        <v>0</v>
      </c>
      <c r="L38" s="37"/>
      <c r="M38" s="37">
        <v>53</v>
      </c>
      <c r="N38" s="37"/>
      <c r="O38" s="37"/>
      <c r="P38" s="37"/>
      <c r="Q38" s="37">
        <v>0</v>
      </c>
      <c r="R38" s="37">
        <v>17</v>
      </c>
      <c r="S38" s="37">
        <v>0</v>
      </c>
      <c r="T38" s="37">
        <v>0</v>
      </c>
      <c r="U38" s="37">
        <v>0</v>
      </c>
      <c r="V38" s="37">
        <v>0</v>
      </c>
      <c r="W38" s="37"/>
      <c r="X38" s="37">
        <v>24</v>
      </c>
      <c r="Y38" s="37">
        <v>3</v>
      </c>
      <c r="Z38" s="37"/>
      <c r="AA38" s="37">
        <v>44</v>
      </c>
      <c r="AB38" s="37"/>
      <c r="AC38" s="37"/>
      <c r="AD38" s="37"/>
      <c r="AE38" s="37">
        <v>14</v>
      </c>
      <c r="AF38" s="37"/>
      <c r="AG38" s="37"/>
      <c r="AH38" s="37"/>
      <c r="AI38" s="37">
        <v>0</v>
      </c>
      <c r="AJ38" s="37"/>
      <c r="AK38" s="37">
        <v>0</v>
      </c>
    </row>
    <row r="39" spans="4:37" ht="20.100000000000001" customHeight="1" x14ac:dyDescent="0.2">
      <c r="D39" s="38" t="s">
        <v>105</v>
      </c>
      <c r="F39" s="39">
        <v>41</v>
      </c>
      <c r="G39" s="40"/>
      <c r="H39" s="40"/>
      <c r="I39" s="40"/>
      <c r="J39" s="39">
        <v>31</v>
      </c>
      <c r="K39" s="39">
        <v>0</v>
      </c>
      <c r="L39" s="40"/>
      <c r="M39" s="39">
        <v>31</v>
      </c>
      <c r="N39" s="40"/>
      <c r="O39" s="40"/>
      <c r="P39" s="40"/>
      <c r="Q39" s="39">
        <v>0</v>
      </c>
      <c r="R39" s="39">
        <v>4</v>
      </c>
      <c r="S39" s="39">
        <v>0</v>
      </c>
      <c r="T39" s="39">
        <v>0</v>
      </c>
      <c r="U39" s="39">
        <v>0</v>
      </c>
      <c r="V39" s="39">
        <v>0</v>
      </c>
      <c r="W39" s="40"/>
      <c r="X39" s="39">
        <v>18</v>
      </c>
      <c r="Y39" s="39">
        <v>0</v>
      </c>
      <c r="Z39" s="40"/>
      <c r="AA39" s="39">
        <v>22</v>
      </c>
      <c r="AB39" s="40"/>
      <c r="AC39" s="40"/>
      <c r="AD39" s="40"/>
      <c r="AE39" s="39">
        <v>50</v>
      </c>
      <c r="AF39" s="40"/>
      <c r="AG39" s="40"/>
      <c r="AH39" s="40"/>
      <c r="AI39" s="39">
        <v>0</v>
      </c>
      <c r="AJ39" s="40"/>
      <c r="AK39" s="39">
        <v>0</v>
      </c>
    </row>
    <row r="40" spans="4:37" ht="20.100000000000001" customHeight="1" x14ac:dyDescent="0.2">
      <c r="D40" s="2" t="s">
        <v>106</v>
      </c>
      <c r="F40" s="37">
        <v>20</v>
      </c>
      <c r="G40" s="37"/>
      <c r="H40" s="37"/>
      <c r="I40" s="37"/>
      <c r="J40" s="37">
        <v>43</v>
      </c>
      <c r="K40" s="37">
        <v>0</v>
      </c>
      <c r="L40" s="37"/>
      <c r="M40" s="37">
        <v>43</v>
      </c>
      <c r="N40" s="37"/>
      <c r="O40" s="37"/>
      <c r="P40" s="37"/>
      <c r="Q40" s="37">
        <v>1</v>
      </c>
      <c r="R40" s="37">
        <v>1</v>
      </c>
      <c r="S40" s="37">
        <v>0</v>
      </c>
      <c r="T40" s="37">
        <v>0</v>
      </c>
      <c r="U40" s="37">
        <v>0</v>
      </c>
      <c r="V40" s="37">
        <v>0</v>
      </c>
      <c r="W40" s="37"/>
      <c r="X40" s="37">
        <v>28</v>
      </c>
      <c r="Y40" s="37">
        <v>1</v>
      </c>
      <c r="Z40" s="37"/>
      <c r="AA40" s="37">
        <v>31</v>
      </c>
      <c r="AB40" s="37"/>
      <c r="AC40" s="37"/>
      <c r="AD40" s="37"/>
      <c r="AE40" s="37">
        <v>43</v>
      </c>
      <c r="AF40" s="37"/>
      <c r="AG40" s="37"/>
      <c r="AH40" s="37"/>
      <c r="AI40" s="37">
        <v>11</v>
      </c>
      <c r="AJ40" s="37"/>
      <c r="AK40" s="37">
        <v>0</v>
      </c>
    </row>
    <row r="41" spans="4:37" ht="20.100000000000001" customHeight="1" x14ac:dyDescent="0.2">
      <c r="D41" s="38" t="s">
        <v>118</v>
      </c>
      <c r="F41" s="39">
        <v>27</v>
      </c>
      <c r="G41" s="40"/>
      <c r="H41" s="40"/>
      <c r="I41" s="40"/>
      <c r="J41" s="39">
        <v>28</v>
      </c>
      <c r="K41" s="39">
        <v>0</v>
      </c>
      <c r="L41" s="40"/>
      <c r="M41" s="39">
        <v>28</v>
      </c>
      <c r="N41" s="40"/>
      <c r="O41" s="40"/>
      <c r="P41" s="40"/>
      <c r="Q41" s="39">
        <v>0</v>
      </c>
      <c r="R41" s="39">
        <v>8</v>
      </c>
      <c r="S41" s="39">
        <v>0</v>
      </c>
      <c r="T41" s="39">
        <v>0</v>
      </c>
      <c r="U41" s="39">
        <v>0</v>
      </c>
      <c r="V41" s="39">
        <v>0</v>
      </c>
      <c r="W41" s="40"/>
      <c r="X41" s="39">
        <v>29</v>
      </c>
      <c r="Y41" s="39">
        <v>0</v>
      </c>
      <c r="Z41" s="40"/>
      <c r="AA41" s="39">
        <v>37</v>
      </c>
      <c r="AB41" s="40"/>
      <c r="AC41" s="40"/>
      <c r="AD41" s="40"/>
      <c r="AE41" s="39">
        <v>40</v>
      </c>
      <c r="AF41" s="40"/>
      <c r="AG41" s="40"/>
      <c r="AH41" s="40"/>
      <c r="AI41" s="39">
        <v>22</v>
      </c>
      <c r="AJ41" s="40"/>
      <c r="AK41" s="39">
        <v>0</v>
      </c>
    </row>
    <row r="42" spans="4:37" ht="20.100000000000001" customHeight="1" x14ac:dyDescent="0.2">
      <c r="D42" s="2" t="s">
        <v>108</v>
      </c>
      <c r="F42" s="37">
        <v>33</v>
      </c>
      <c r="G42" s="37"/>
      <c r="H42" s="37"/>
      <c r="I42" s="37"/>
      <c r="J42" s="37">
        <v>24</v>
      </c>
      <c r="K42" s="37">
        <v>0</v>
      </c>
      <c r="L42" s="37"/>
      <c r="M42" s="37">
        <v>24</v>
      </c>
      <c r="N42" s="37"/>
      <c r="O42" s="37"/>
      <c r="P42" s="37"/>
      <c r="Q42" s="37">
        <v>0</v>
      </c>
      <c r="R42" s="37">
        <v>15</v>
      </c>
      <c r="S42" s="37">
        <v>0</v>
      </c>
      <c r="T42" s="37">
        <v>0</v>
      </c>
      <c r="U42" s="37">
        <v>0</v>
      </c>
      <c r="V42" s="37">
        <v>0</v>
      </c>
      <c r="W42" s="37"/>
      <c r="X42" s="37">
        <v>15</v>
      </c>
      <c r="Y42" s="37">
        <v>0</v>
      </c>
      <c r="Z42" s="37"/>
      <c r="AA42" s="37">
        <v>30</v>
      </c>
      <c r="AB42" s="37"/>
      <c r="AC42" s="37"/>
      <c r="AD42" s="37"/>
      <c r="AE42" s="37">
        <v>40</v>
      </c>
      <c r="AF42" s="37"/>
      <c r="AG42" s="37"/>
      <c r="AH42" s="37"/>
      <c r="AI42" s="37">
        <v>13</v>
      </c>
      <c r="AJ42" s="37"/>
      <c r="AK42" s="37">
        <v>0</v>
      </c>
    </row>
    <row r="43" spans="4:37" ht="20.100000000000001" customHeight="1" x14ac:dyDescent="0.2">
      <c r="D43" s="38" t="s">
        <v>109</v>
      </c>
      <c r="F43" s="39">
        <v>71</v>
      </c>
      <c r="G43" s="40"/>
      <c r="H43" s="40"/>
      <c r="I43" s="40"/>
      <c r="J43" s="39">
        <v>37</v>
      </c>
      <c r="K43" s="39">
        <v>0</v>
      </c>
      <c r="L43" s="40"/>
      <c r="M43" s="39">
        <v>37</v>
      </c>
      <c r="N43" s="40"/>
      <c r="O43" s="40"/>
      <c r="P43" s="40"/>
      <c r="Q43" s="39">
        <v>0</v>
      </c>
      <c r="R43" s="39">
        <v>12</v>
      </c>
      <c r="S43" s="39">
        <v>0</v>
      </c>
      <c r="T43" s="39">
        <v>0</v>
      </c>
      <c r="U43" s="39">
        <v>0</v>
      </c>
      <c r="V43" s="39">
        <v>0</v>
      </c>
      <c r="W43" s="40"/>
      <c r="X43" s="39">
        <v>30</v>
      </c>
      <c r="Y43" s="39">
        <v>1</v>
      </c>
      <c r="Z43" s="40"/>
      <c r="AA43" s="39">
        <v>43</v>
      </c>
      <c r="AB43" s="40"/>
      <c r="AC43" s="40"/>
      <c r="AD43" s="40"/>
      <c r="AE43" s="39">
        <v>81</v>
      </c>
      <c r="AF43" s="40"/>
      <c r="AG43" s="40"/>
      <c r="AH43" s="40"/>
      <c r="AI43" s="39">
        <v>16</v>
      </c>
      <c r="AJ43" s="40"/>
      <c r="AK43" s="39">
        <v>0</v>
      </c>
    </row>
    <row r="44" spans="4:37" ht="20.100000000000001" customHeight="1" x14ac:dyDescent="0.2">
      <c r="D44" s="2" t="s">
        <v>110</v>
      </c>
      <c r="F44" s="37">
        <v>42</v>
      </c>
      <c r="G44" s="37"/>
      <c r="H44" s="37"/>
      <c r="I44" s="37"/>
      <c r="J44" s="37">
        <v>58</v>
      </c>
      <c r="K44" s="37">
        <v>0</v>
      </c>
      <c r="L44" s="37"/>
      <c r="M44" s="37">
        <v>58</v>
      </c>
      <c r="N44" s="37"/>
      <c r="O44" s="37"/>
      <c r="P44" s="37"/>
      <c r="Q44" s="37">
        <v>0</v>
      </c>
      <c r="R44" s="37">
        <v>11</v>
      </c>
      <c r="S44" s="37">
        <v>0</v>
      </c>
      <c r="T44" s="37">
        <v>0</v>
      </c>
      <c r="U44" s="37">
        <v>0</v>
      </c>
      <c r="V44" s="37">
        <v>0</v>
      </c>
      <c r="W44" s="37"/>
      <c r="X44" s="37">
        <v>35</v>
      </c>
      <c r="Y44" s="37">
        <v>0</v>
      </c>
      <c r="Z44" s="37"/>
      <c r="AA44" s="37">
        <v>46</v>
      </c>
      <c r="AB44" s="37"/>
      <c r="AC44" s="37"/>
      <c r="AD44" s="37"/>
      <c r="AE44" s="37">
        <v>66</v>
      </c>
      <c r="AF44" s="37"/>
      <c r="AG44" s="37"/>
      <c r="AH44" s="37"/>
      <c r="AI44" s="37">
        <v>12</v>
      </c>
      <c r="AJ44" s="37"/>
      <c r="AK44" s="37">
        <v>0</v>
      </c>
    </row>
    <row r="45" spans="4:37" ht="20.100000000000001" customHeight="1" x14ac:dyDescent="0.2">
      <c r="D45" s="38" t="s">
        <v>111</v>
      </c>
      <c r="F45" s="39">
        <v>35</v>
      </c>
      <c r="G45" s="40"/>
      <c r="H45" s="40"/>
      <c r="I45" s="40"/>
      <c r="J45" s="39">
        <v>58</v>
      </c>
      <c r="K45" s="39">
        <v>0</v>
      </c>
      <c r="L45" s="40"/>
      <c r="M45" s="39">
        <v>58</v>
      </c>
      <c r="N45" s="40"/>
      <c r="O45" s="40"/>
      <c r="P45" s="40"/>
      <c r="Q45" s="39">
        <v>0</v>
      </c>
      <c r="R45" s="39">
        <v>8</v>
      </c>
      <c r="S45" s="39">
        <v>0</v>
      </c>
      <c r="T45" s="39">
        <v>0</v>
      </c>
      <c r="U45" s="39">
        <v>0</v>
      </c>
      <c r="V45" s="39">
        <v>5</v>
      </c>
      <c r="W45" s="40"/>
      <c r="X45" s="39">
        <v>24</v>
      </c>
      <c r="Y45" s="39">
        <v>0</v>
      </c>
      <c r="Z45" s="40"/>
      <c r="AA45" s="39">
        <v>37</v>
      </c>
      <c r="AB45" s="40"/>
      <c r="AC45" s="40"/>
      <c r="AD45" s="40"/>
      <c r="AE45" s="39">
        <v>56</v>
      </c>
      <c r="AF45" s="40"/>
      <c r="AG45" s="40"/>
      <c r="AH45" s="40"/>
      <c r="AI45" s="39">
        <v>0</v>
      </c>
      <c r="AJ45" s="40"/>
      <c r="AK45" s="39">
        <v>0</v>
      </c>
    </row>
    <row r="46" spans="4:37" ht="20.100000000000001" customHeight="1" x14ac:dyDescent="0.2">
      <c r="D46" s="2" t="s">
        <v>119</v>
      </c>
      <c r="F46" s="37">
        <v>45</v>
      </c>
      <c r="G46" s="37"/>
      <c r="H46" s="37"/>
      <c r="I46" s="37"/>
      <c r="J46" s="37">
        <v>14</v>
      </c>
      <c r="K46" s="37">
        <v>0</v>
      </c>
      <c r="L46" s="37"/>
      <c r="M46" s="37">
        <v>14</v>
      </c>
      <c r="N46" s="37"/>
      <c r="O46" s="37"/>
      <c r="P46" s="37"/>
      <c r="Q46" s="37">
        <v>0</v>
      </c>
      <c r="R46" s="37">
        <v>1</v>
      </c>
      <c r="S46" s="37">
        <v>0</v>
      </c>
      <c r="T46" s="37">
        <v>0</v>
      </c>
      <c r="U46" s="37">
        <v>0</v>
      </c>
      <c r="V46" s="37">
        <v>0</v>
      </c>
      <c r="W46" s="37"/>
      <c r="X46" s="37">
        <v>16</v>
      </c>
      <c r="Y46" s="37">
        <v>1</v>
      </c>
      <c r="Z46" s="37"/>
      <c r="AA46" s="37">
        <v>18</v>
      </c>
      <c r="AB46" s="37"/>
      <c r="AC46" s="37"/>
      <c r="AD46" s="37"/>
      <c r="AE46" s="37">
        <v>0</v>
      </c>
      <c r="AF46" s="37"/>
      <c r="AG46" s="37"/>
      <c r="AH46" s="37"/>
      <c r="AI46" s="37">
        <v>0</v>
      </c>
      <c r="AJ46" s="37"/>
      <c r="AK46" s="37">
        <v>41</v>
      </c>
    </row>
    <row r="47" spans="4:37" ht="20.100000000000001" customHeight="1" x14ac:dyDescent="0.2">
      <c r="D47" s="38" t="s">
        <v>120</v>
      </c>
      <c r="F47" s="39">
        <v>100</v>
      </c>
      <c r="G47" s="40"/>
      <c r="H47" s="40"/>
      <c r="I47" s="40"/>
      <c r="J47" s="39">
        <v>112</v>
      </c>
      <c r="K47" s="39">
        <v>0</v>
      </c>
      <c r="L47" s="40"/>
      <c r="M47" s="39">
        <v>112</v>
      </c>
      <c r="N47" s="40"/>
      <c r="O47" s="40"/>
      <c r="P47" s="40"/>
      <c r="Q47" s="39">
        <v>0</v>
      </c>
      <c r="R47" s="39">
        <v>7</v>
      </c>
      <c r="S47" s="39">
        <v>0</v>
      </c>
      <c r="T47" s="39">
        <v>0</v>
      </c>
      <c r="U47" s="39">
        <v>0</v>
      </c>
      <c r="V47" s="39">
        <v>0</v>
      </c>
      <c r="W47" s="40"/>
      <c r="X47" s="39">
        <v>47</v>
      </c>
      <c r="Y47" s="39">
        <v>0</v>
      </c>
      <c r="Z47" s="40"/>
      <c r="AA47" s="39">
        <v>54</v>
      </c>
      <c r="AB47" s="40"/>
      <c r="AC47" s="40"/>
      <c r="AD47" s="40"/>
      <c r="AE47" s="39">
        <v>158</v>
      </c>
      <c r="AF47" s="40"/>
      <c r="AG47" s="40"/>
      <c r="AH47" s="40"/>
      <c r="AI47" s="39">
        <v>0</v>
      </c>
      <c r="AJ47" s="40"/>
      <c r="AK47" s="39">
        <v>0</v>
      </c>
    </row>
    <row r="48" spans="4:37" ht="20.100000000000001" customHeight="1" x14ac:dyDescent="0.2">
      <c r="D48" s="2" t="s">
        <v>368</v>
      </c>
      <c r="F48" s="37">
        <v>63</v>
      </c>
      <c r="G48" s="37"/>
      <c r="H48" s="37"/>
      <c r="I48" s="37"/>
      <c r="J48" s="37">
        <v>15</v>
      </c>
      <c r="K48" s="37">
        <v>0</v>
      </c>
      <c r="L48" s="37"/>
      <c r="M48" s="37">
        <v>15</v>
      </c>
      <c r="N48" s="37"/>
      <c r="O48" s="37"/>
      <c r="P48" s="37"/>
      <c r="Q48" s="37">
        <v>0</v>
      </c>
      <c r="R48" s="37">
        <v>6</v>
      </c>
      <c r="S48" s="37">
        <v>0</v>
      </c>
      <c r="T48" s="37">
        <v>0</v>
      </c>
      <c r="U48" s="37">
        <v>0</v>
      </c>
      <c r="V48" s="37">
        <v>0</v>
      </c>
      <c r="W48" s="37"/>
      <c r="X48" s="37">
        <v>14</v>
      </c>
      <c r="Y48" s="37">
        <v>0</v>
      </c>
      <c r="Z48" s="37"/>
      <c r="AA48" s="37">
        <v>20</v>
      </c>
      <c r="AB48" s="37"/>
      <c r="AC48" s="37"/>
      <c r="AD48" s="37"/>
      <c r="AE48" s="37">
        <v>0</v>
      </c>
      <c r="AF48" s="37"/>
      <c r="AG48" s="37"/>
      <c r="AH48" s="37"/>
      <c r="AI48" s="37">
        <v>0</v>
      </c>
      <c r="AJ48" s="37"/>
      <c r="AK48" s="37">
        <v>58</v>
      </c>
    </row>
    <row r="49" spans="1:37" ht="20.100000000000001" customHeight="1" x14ac:dyDescent="0.2">
      <c r="D49" s="38" t="s">
        <v>121</v>
      </c>
      <c r="F49" s="39">
        <v>65</v>
      </c>
      <c r="G49" s="40"/>
      <c r="H49" s="40"/>
      <c r="I49" s="40"/>
      <c r="J49" s="39">
        <v>54</v>
      </c>
      <c r="K49" s="39">
        <v>0</v>
      </c>
      <c r="L49" s="40"/>
      <c r="M49" s="39">
        <v>54</v>
      </c>
      <c r="N49" s="40"/>
      <c r="O49" s="40"/>
      <c r="P49" s="40"/>
      <c r="Q49" s="39">
        <v>0</v>
      </c>
      <c r="R49" s="39">
        <v>6</v>
      </c>
      <c r="S49" s="39">
        <v>0</v>
      </c>
      <c r="T49" s="39">
        <v>0</v>
      </c>
      <c r="U49" s="39">
        <v>0</v>
      </c>
      <c r="V49" s="39">
        <v>0</v>
      </c>
      <c r="W49" s="40"/>
      <c r="X49" s="39">
        <v>46</v>
      </c>
      <c r="Y49" s="39">
        <v>1</v>
      </c>
      <c r="Z49" s="40"/>
      <c r="AA49" s="39">
        <v>53</v>
      </c>
      <c r="AB49" s="40"/>
      <c r="AC49" s="40"/>
      <c r="AD49" s="40"/>
      <c r="AE49" s="39">
        <v>82</v>
      </c>
      <c r="AF49" s="40"/>
      <c r="AG49" s="40"/>
      <c r="AH49" s="40"/>
      <c r="AI49" s="39">
        <v>16</v>
      </c>
      <c r="AJ49" s="40"/>
      <c r="AK49" s="39">
        <v>0</v>
      </c>
    </row>
    <row r="50" spans="1:37"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row>
    <row r="51" spans="1:37" s="1" customFormat="1" ht="20.100000000000001" customHeight="1" x14ac:dyDescent="0.2">
      <c r="A51" s="3"/>
      <c r="B51" s="6"/>
      <c r="C51" s="42" t="s">
        <v>122</v>
      </c>
      <c r="D51" s="42"/>
      <c r="E51" s="5"/>
      <c r="F51" s="44">
        <v>813</v>
      </c>
      <c r="G51" s="45"/>
      <c r="H51" s="45"/>
      <c r="I51" s="45"/>
      <c r="J51" s="44">
        <v>759</v>
      </c>
      <c r="K51" s="44">
        <v>0</v>
      </c>
      <c r="L51" s="45"/>
      <c r="M51" s="44">
        <v>759</v>
      </c>
      <c r="N51" s="45"/>
      <c r="O51" s="45"/>
      <c r="P51" s="45"/>
      <c r="Q51" s="44">
        <v>2</v>
      </c>
      <c r="R51" s="44">
        <v>145</v>
      </c>
      <c r="S51" s="44">
        <v>0</v>
      </c>
      <c r="T51" s="44">
        <v>0</v>
      </c>
      <c r="U51" s="44">
        <v>0</v>
      </c>
      <c r="V51" s="44">
        <v>5</v>
      </c>
      <c r="W51" s="45"/>
      <c r="X51" s="44">
        <v>499</v>
      </c>
      <c r="Y51" s="44">
        <v>8</v>
      </c>
      <c r="Z51" s="45"/>
      <c r="AA51" s="44">
        <v>659</v>
      </c>
      <c r="AB51" s="45"/>
      <c r="AC51" s="45"/>
      <c r="AD51" s="45"/>
      <c r="AE51" s="44">
        <v>979</v>
      </c>
      <c r="AF51" s="45"/>
      <c r="AG51" s="45"/>
      <c r="AH51" s="45"/>
      <c r="AI51" s="44">
        <v>172</v>
      </c>
      <c r="AJ51" s="45"/>
      <c r="AK51" s="44">
        <v>106</v>
      </c>
    </row>
    <row r="52" spans="1:37"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row>
    <row r="53" spans="1:37"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row>
    <row r="54" spans="1:37" ht="20.100000000000001" customHeight="1" x14ac:dyDescent="0.2">
      <c r="D54" s="2" t="s">
        <v>124</v>
      </c>
      <c r="F54" s="37">
        <v>0</v>
      </c>
      <c r="G54" s="37"/>
      <c r="H54" s="37"/>
      <c r="I54" s="37"/>
      <c r="J54" s="37">
        <v>0</v>
      </c>
      <c r="K54" s="37">
        <v>0</v>
      </c>
      <c r="L54" s="37"/>
      <c r="M54" s="37">
        <v>0</v>
      </c>
      <c r="N54" s="37"/>
      <c r="O54" s="37"/>
      <c r="P54" s="37"/>
      <c r="Q54" s="37">
        <v>0</v>
      </c>
      <c r="R54" s="37">
        <v>0</v>
      </c>
      <c r="S54" s="37">
        <v>0</v>
      </c>
      <c r="T54" s="37">
        <v>0</v>
      </c>
      <c r="U54" s="37">
        <v>0</v>
      </c>
      <c r="V54" s="37">
        <v>0</v>
      </c>
      <c r="W54" s="37"/>
      <c r="X54" s="37">
        <v>0</v>
      </c>
      <c r="Y54" s="37">
        <v>0</v>
      </c>
      <c r="Z54" s="37"/>
      <c r="AA54" s="37">
        <v>0</v>
      </c>
      <c r="AB54" s="37"/>
      <c r="AC54" s="37"/>
      <c r="AD54" s="37"/>
      <c r="AE54" s="37">
        <v>0</v>
      </c>
      <c r="AF54" s="37"/>
      <c r="AG54" s="37"/>
      <c r="AH54" s="37"/>
      <c r="AI54" s="37">
        <v>0</v>
      </c>
      <c r="AJ54" s="37"/>
      <c r="AK54" s="37">
        <v>0</v>
      </c>
    </row>
    <row r="55" spans="1:37" ht="20.100000000000001" customHeight="1" x14ac:dyDescent="0.2">
      <c r="D55" s="38" t="s">
        <v>99</v>
      </c>
      <c r="F55" s="39">
        <v>0</v>
      </c>
      <c r="G55" s="40"/>
      <c r="H55" s="40"/>
      <c r="I55" s="40"/>
      <c r="J55" s="39">
        <v>0</v>
      </c>
      <c r="K55" s="39">
        <v>0</v>
      </c>
      <c r="L55" s="40"/>
      <c r="M55" s="39">
        <v>0</v>
      </c>
      <c r="N55" s="40"/>
      <c r="O55" s="40"/>
      <c r="P55" s="40"/>
      <c r="Q55" s="39">
        <v>0</v>
      </c>
      <c r="R55" s="39">
        <v>0</v>
      </c>
      <c r="S55" s="39">
        <v>0</v>
      </c>
      <c r="T55" s="39">
        <v>0</v>
      </c>
      <c r="U55" s="39">
        <v>0</v>
      </c>
      <c r="V55" s="39">
        <v>0</v>
      </c>
      <c r="W55" s="40"/>
      <c r="X55" s="39">
        <v>0</v>
      </c>
      <c r="Y55" s="39">
        <v>0</v>
      </c>
      <c r="Z55" s="40"/>
      <c r="AA55" s="39">
        <v>0</v>
      </c>
      <c r="AB55" s="40"/>
      <c r="AC55" s="40"/>
      <c r="AD55" s="40"/>
      <c r="AE55" s="39">
        <v>0</v>
      </c>
      <c r="AF55" s="40"/>
      <c r="AG55" s="40"/>
      <c r="AH55" s="40"/>
      <c r="AI55" s="39">
        <v>0</v>
      </c>
      <c r="AJ55" s="40"/>
      <c r="AK55" s="39">
        <v>0</v>
      </c>
    </row>
    <row r="56" spans="1:37" ht="20.100000000000001" customHeight="1" x14ac:dyDescent="0.2">
      <c r="D56" s="2" t="s">
        <v>113</v>
      </c>
      <c r="F56" s="37">
        <v>0</v>
      </c>
      <c r="G56" s="37"/>
      <c r="H56" s="37"/>
      <c r="I56" s="37"/>
      <c r="J56" s="37">
        <v>0</v>
      </c>
      <c r="K56" s="37">
        <v>0</v>
      </c>
      <c r="L56" s="37"/>
      <c r="M56" s="37">
        <v>0</v>
      </c>
      <c r="N56" s="37"/>
      <c r="O56" s="37"/>
      <c r="P56" s="37"/>
      <c r="Q56" s="37">
        <v>0</v>
      </c>
      <c r="R56" s="37">
        <v>0</v>
      </c>
      <c r="S56" s="37">
        <v>0</v>
      </c>
      <c r="T56" s="37">
        <v>0</v>
      </c>
      <c r="U56" s="37">
        <v>0</v>
      </c>
      <c r="V56" s="37">
        <v>0</v>
      </c>
      <c r="W56" s="37"/>
      <c r="X56" s="37">
        <v>0</v>
      </c>
      <c r="Y56" s="37">
        <v>0</v>
      </c>
      <c r="Z56" s="37"/>
      <c r="AA56" s="37">
        <v>0</v>
      </c>
      <c r="AB56" s="37"/>
      <c r="AC56" s="37"/>
      <c r="AD56" s="37"/>
      <c r="AE56" s="37">
        <v>0</v>
      </c>
      <c r="AF56" s="37"/>
      <c r="AG56" s="37"/>
      <c r="AH56" s="37"/>
      <c r="AI56" s="37">
        <v>0</v>
      </c>
      <c r="AJ56" s="37"/>
      <c r="AK56" s="37">
        <v>0</v>
      </c>
    </row>
    <row r="57" spans="1:37" ht="20.100000000000001" customHeight="1" x14ac:dyDescent="0.2">
      <c r="D57" s="38" t="s">
        <v>101</v>
      </c>
      <c r="F57" s="39">
        <v>0</v>
      </c>
      <c r="G57" s="40"/>
      <c r="H57" s="40"/>
      <c r="I57" s="40"/>
      <c r="J57" s="39">
        <v>0</v>
      </c>
      <c r="K57" s="39">
        <v>0</v>
      </c>
      <c r="L57" s="40"/>
      <c r="M57" s="39">
        <v>0</v>
      </c>
      <c r="N57" s="40"/>
      <c r="O57" s="40"/>
      <c r="P57" s="40"/>
      <c r="Q57" s="39">
        <v>0</v>
      </c>
      <c r="R57" s="39">
        <v>0</v>
      </c>
      <c r="S57" s="39">
        <v>0</v>
      </c>
      <c r="T57" s="39">
        <v>0</v>
      </c>
      <c r="U57" s="39">
        <v>0</v>
      </c>
      <c r="V57" s="39">
        <v>0</v>
      </c>
      <c r="W57" s="40"/>
      <c r="X57" s="39">
        <v>0</v>
      </c>
      <c r="Y57" s="39">
        <v>0</v>
      </c>
      <c r="Z57" s="40"/>
      <c r="AA57" s="39">
        <v>0</v>
      </c>
      <c r="AB57" s="40"/>
      <c r="AC57" s="40"/>
      <c r="AD57" s="40"/>
      <c r="AE57" s="39">
        <v>0</v>
      </c>
      <c r="AF57" s="40"/>
      <c r="AG57" s="40"/>
      <c r="AH57" s="40"/>
      <c r="AI57" s="39">
        <v>0</v>
      </c>
      <c r="AJ57" s="40"/>
      <c r="AK57" s="39">
        <v>0</v>
      </c>
    </row>
    <row r="58" spans="1:37" ht="20.100000000000001" customHeight="1" x14ac:dyDescent="0.2">
      <c r="D58" s="2" t="s">
        <v>115</v>
      </c>
      <c r="F58" s="37">
        <v>0</v>
      </c>
      <c r="G58" s="37"/>
      <c r="H58" s="37"/>
      <c r="I58" s="37"/>
      <c r="J58" s="37">
        <v>0</v>
      </c>
      <c r="K58" s="37">
        <v>0</v>
      </c>
      <c r="L58" s="37"/>
      <c r="M58" s="37">
        <v>0</v>
      </c>
      <c r="N58" s="37"/>
      <c r="O58" s="37"/>
      <c r="P58" s="37"/>
      <c r="Q58" s="37">
        <v>0</v>
      </c>
      <c r="R58" s="37">
        <v>0</v>
      </c>
      <c r="S58" s="37">
        <v>0</v>
      </c>
      <c r="T58" s="37">
        <v>0</v>
      </c>
      <c r="U58" s="37">
        <v>0</v>
      </c>
      <c r="V58" s="37">
        <v>0</v>
      </c>
      <c r="W58" s="37"/>
      <c r="X58" s="37">
        <v>0</v>
      </c>
      <c r="Y58" s="37">
        <v>0</v>
      </c>
      <c r="Z58" s="37"/>
      <c r="AA58" s="37">
        <v>0</v>
      </c>
      <c r="AB58" s="37"/>
      <c r="AC58" s="37"/>
      <c r="AD58" s="37"/>
      <c r="AE58" s="37">
        <v>0</v>
      </c>
      <c r="AF58" s="37"/>
      <c r="AG58" s="37"/>
      <c r="AH58" s="37"/>
      <c r="AI58" s="37">
        <v>0</v>
      </c>
      <c r="AJ58" s="37"/>
      <c r="AK58" s="37">
        <v>0</v>
      </c>
    </row>
    <row r="59" spans="1:37" ht="20.100000000000001" customHeight="1" x14ac:dyDescent="0.2">
      <c r="D59" s="38" t="s">
        <v>116</v>
      </c>
      <c r="F59" s="39">
        <v>0</v>
      </c>
      <c r="G59" s="40"/>
      <c r="H59" s="40"/>
      <c r="I59" s="40"/>
      <c r="J59" s="39">
        <v>0</v>
      </c>
      <c r="K59" s="39">
        <v>0</v>
      </c>
      <c r="L59" s="40"/>
      <c r="M59" s="39">
        <v>0</v>
      </c>
      <c r="N59" s="40"/>
      <c r="O59" s="40"/>
      <c r="P59" s="40"/>
      <c r="Q59" s="39">
        <v>0</v>
      </c>
      <c r="R59" s="39">
        <v>0</v>
      </c>
      <c r="S59" s="39">
        <v>0</v>
      </c>
      <c r="T59" s="39">
        <v>0</v>
      </c>
      <c r="U59" s="39">
        <v>0</v>
      </c>
      <c r="V59" s="39">
        <v>0</v>
      </c>
      <c r="W59" s="40"/>
      <c r="X59" s="39">
        <v>0</v>
      </c>
      <c r="Y59" s="39">
        <v>0</v>
      </c>
      <c r="Z59" s="40"/>
      <c r="AA59" s="39">
        <v>0</v>
      </c>
      <c r="AB59" s="40"/>
      <c r="AC59" s="40"/>
      <c r="AD59" s="40"/>
      <c r="AE59" s="39">
        <v>0</v>
      </c>
      <c r="AF59" s="40"/>
      <c r="AG59" s="40"/>
      <c r="AH59" s="40"/>
      <c r="AI59" s="39">
        <v>0</v>
      </c>
      <c r="AJ59" s="40"/>
      <c r="AK59" s="39">
        <v>0</v>
      </c>
    </row>
    <row r="60" spans="1:37" ht="20.100000000000001" customHeight="1" x14ac:dyDescent="0.2">
      <c r="D60" s="2" t="s">
        <v>104</v>
      </c>
      <c r="F60" s="37">
        <v>0</v>
      </c>
      <c r="G60" s="37"/>
      <c r="H60" s="37"/>
      <c r="I60" s="37"/>
      <c r="J60" s="37">
        <v>0</v>
      </c>
      <c r="K60" s="37">
        <v>0</v>
      </c>
      <c r="L60" s="37"/>
      <c r="M60" s="37">
        <v>0</v>
      </c>
      <c r="N60" s="37"/>
      <c r="O60" s="37"/>
      <c r="P60" s="37"/>
      <c r="Q60" s="37">
        <v>0</v>
      </c>
      <c r="R60" s="37">
        <v>0</v>
      </c>
      <c r="S60" s="37">
        <v>0</v>
      </c>
      <c r="T60" s="37">
        <v>0</v>
      </c>
      <c r="U60" s="37">
        <v>0</v>
      </c>
      <c r="V60" s="37">
        <v>0</v>
      </c>
      <c r="W60" s="37"/>
      <c r="X60" s="37">
        <v>0</v>
      </c>
      <c r="Y60" s="37">
        <v>0</v>
      </c>
      <c r="Z60" s="37"/>
      <c r="AA60" s="37">
        <v>0</v>
      </c>
      <c r="AB60" s="37"/>
      <c r="AC60" s="37"/>
      <c r="AD60" s="37"/>
      <c r="AE60" s="37">
        <v>0</v>
      </c>
      <c r="AF60" s="37"/>
      <c r="AG60" s="37"/>
      <c r="AH60" s="37"/>
      <c r="AI60" s="37">
        <v>0</v>
      </c>
      <c r="AJ60" s="37"/>
      <c r="AK60" s="37">
        <v>0</v>
      </c>
    </row>
    <row r="61" spans="1:37" ht="20.100000000000001" customHeight="1" x14ac:dyDescent="0.2">
      <c r="D61" s="38" t="s">
        <v>105</v>
      </c>
      <c r="F61" s="39">
        <v>0</v>
      </c>
      <c r="G61" s="40"/>
      <c r="H61" s="40"/>
      <c r="I61" s="40"/>
      <c r="J61" s="39">
        <v>0</v>
      </c>
      <c r="K61" s="39">
        <v>0</v>
      </c>
      <c r="L61" s="40"/>
      <c r="M61" s="39">
        <v>0</v>
      </c>
      <c r="N61" s="40"/>
      <c r="O61" s="40"/>
      <c r="P61" s="40"/>
      <c r="Q61" s="39">
        <v>0</v>
      </c>
      <c r="R61" s="39">
        <v>0</v>
      </c>
      <c r="S61" s="39">
        <v>0</v>
      </c>
      <c r="T61" s="39">
        <v>0</v>
      </c>
      <c r="U61" s="39">
        <v>0</v>
      </c>
      <c r="V61" s="39">
        <v>0</v>
      </c>
      <c r="W61" s="40"/>
      <c r="X61" s="39">
        <v>0</v>
      </c>
      <c r="Y61" s="39">
        <v>0</v>
      </c>
      <c r="Z61" s="40"/>
      <c r="AA61" s="39">
        <v>0</v>
      </c>
      <c r="AB61" s="40"/>
      <c r="AC61" s="40"/>
      <c r="AD61" s="40"/>
      <c r="AE61" s="39">
        <v>0</v>
      </c>
      <c r="AF61" s="40"/>
      <c r="AG61" s="40"/>
      <c r="AH61" s="40"/>
      <c r="AI61" s="39">
        <v>0</v>
      </c>
      <c r="AJ61" s="40"/>
      <c r="AK61" s="39">
        <v>0</v>
      </c>
    </row>
    <row r="62" spans="1:37" ht="20.100000000000001" customHeight="1" x14ac:dyDescent="0.2">
      <c r="D62" s="2" t="s">
        <v>106</v>
      </c>
      <c r="F62" s="37">
        <v>0</v>
      </c>
      <c r="G62" s="37"/>
      <c r="H62" s="37"/>
      <c r="I62" s="37"/>
      <c r="J62" s="37">
        <v>0</v>
      </c>
      <c r="K62" s="37">
        <v>0</v>
      </c>
      <c r="L62" s="37"/>
      <c r="M62" s="37">
        <v>0</v>
      </c>
      <c r="N62" s="37"/>
      <c r="O62" s="37"/>
      <c r="P62" s="37"/>
      <c r="Q62" s="37">
        <v>0</v>
      </c>
      <c r="R62" s="37">
        <v>0</v>
      </c>
      <c r="S62" s="37">
        <v>0</v>
      </c>
      <c r="T62" s="37">
        <v>0</v>
      </c>
      <c r="U62" s="37">
        <v>0</v>
      </c>
      <c r="V62" s="37">
        <v>0</v>
      </c>
      <c r="W62" s="37"/>
      <c r="X62" s="37">
        <v>0</v>
      </c>
      <c r="Y62" s="37">
        <v>0</v>
      </c>
      <c r="Z62" s="37"/>
      <c r="AA62" s="37">
        <v>0</v>
      </c>
      <c r="AB62" s="37"/>
      <c r="AC62" s="37"/>
      <c r="AD62" s="37"/>
      <c r="AE62" s="37">
        <v>0</v>
      </c>
      <c r="AF62" s="37"/>
      <c r="AG62" s="37"/>
      <c r="AH62" s="37"/>
      <c r="AI62" s="37">
        <v>0</v>
      </c>
      <c r="AJ62" s="37"/>
      <c r="AK62" s="37">
        <v>0</v>
      </c>
    </row>
    <row r="63" spans="1:37" ht="20.100000000000001" customHeight="1" x14ac:dyDescent="0.2">
      <c r="D63" s="38" t="s">
        <v>118</v>
      </c>
      <c r="F63" s="39">
        <v>0</v>
      </c>
      <c r="G63" s="40"/>
      <c r="H63" s="40"/>
      <c r="I63" s="40"/>
      <c r="J63" s="39">
        <v>0</v>
      </c>
      <c r="K63" s="39">
        <v>0</v>
      </c>
      <c r="L63" s="40"/>
      <c r="M63" s="39">
        <v>0</v>
      </c>
      <c r="N63" s="40"/>
      <c r="O63" s="40"/>
      <c r="P63" s="40"/>
      <c r="Q63" s="39">
        <v>0</v>
      </c>
      <c r="R63" s="39">
        <v>0</v>
      </c>
      <c r="S63" s="39">
        <v>0</v>
      </c>
      <c r="T63" s="39">
        <v>0</v>
      </c>
      <c r="U63" s="39">
        <v>0</v>
      </c>
      <c r="V63" s="39">
        <v>0</v>
      </c>
      <c r="W63" s="40"/>
      <c r="X63" s="39">
        <v>0</v>
      </c>
      <c r="Y63" s="39">
        <v>0</v>
      </c>
      <c r="Z63" s="40"/>
      <c r="AA63" s="39">
        <v>0</v>
      </c>
      <c r="AB63" s="40"/>
      <c r="AC63" s="40"/>
      <c r="AD63" s="40"/>
      <c r="AE63" s="39">
        <v>0</v>
      </c>
      <c r="AF63" s="40"/>
      <c r="AG63" s="40"/>
      <c r="AH63" s="40"/>
      <c r="AI63" s="39">
        <v>0</v>
      </c>
      <c r="AJ63" s="40"/>
      <c r="AK63" s="39">
        <v>0</v>
      </c>
    </row>
    <row r="64" spans="1:37" ht="20.100000000000001" customHeight="1" x14ac:dyDescent="0.2">
      <c r="D64" s="2" t="s">
        <v>108</v>
      </c>
      <c r="F64" s="37">
        <v>0</v>
      </c>
      <c r="G64" s="37"/>
      <c r="H64" s="37"/>
      <c r="I64" s="37"/>
      <c r="J64" s="37">
        <v>0</v>
      </c>
      <c r="K64" s="37">
        <v>0</v>
      </c>
      <c r="L64" s="37"/>
      <c r="M64" s="37">
        <v>0</v>
      </c>
      <c r="N64" s="37"/>
      <c r="O64" s="37"/>
      <c r="P64" s="37"/>
      <c r="Q64" s="37">
        <v>0</v>
      </c>
      <c r="R64" s="37">
        <v>0</v>
      </c>
      <c r="S64" s="37">
        <v>0</v>
      </c>
      <c r="T64" s="37">
        <v>0</v>
      </c>
      <c r="U64" s="37">
        <v>0</v>
      </c>
      <c r="V64" s="37">
        <v>0</v>
      </c>
      <c r="W64" s="37"/>
      <c r="X64" s="37">
        <v>0</v>
      </c>
      <c r="Y64" s="37">
        <v>0</v>
      </c>
      <c r="Z64" s="37"/>
      <c r="AA64" s="37">
        <v>0</v>
      </c>
      <c r="AB64" s="37"/>
      <c r="AC64" s="37"/>
      <c r="AD64" s="37"/>
      <c r="AE64" s="37">
        <v>0</v>
      </c>
      <c r="AF64" s="37"/>
      <c r="AG64" s="37"/>
      <c r="AH64" s="37"/>
      <c r="AI64" s="37">
        <v>0</v>
      </c>
      <c r="AJ64" s="37"/>
      <c r="AK64" s="37">
        <v>0</v>
      </c>
    </row>
    <row r="65" spans="1:37" ht="20.100000000000001" customHeight="1" x14ac:dyDescent="0.2">
      <c r="D65" s="38" t="s">
        <v>109</v>
      </c>
      <c r="F65" s="39">
        <v>0</v>
      </c>
      <c r="G65" s="40"/>
      <c r="H65" s="40"/>
      <c r="I65" s="40"/>
      <c r="J65" s="39">
        <v>0</v>
      </c>
      <c r="K65" s="39">
        <v>0</v>
      </c>
      <c r="L65" s="40"/>
      <c r="M65" s="39">
        <v>0</v>
      </c>
      <c r="N65" s="40"/>
      <c r="O65" s="40"/>
      <c r="P65" s="40"/>
      <c r="Q65" s="39">
        <v>0</v>
      </c>
      <c r="R65" s="39">
        <v>0</v>
      </c>
      <c r="S65" s="39">
        <v>0</v>
      </c>
      <c r="T65" s="39">
        <v>0</v>
      </c>
      <c r="U65" s="39">
        <v>0</v>
      </c>
      <c r="V65" s="39">
        <v>0</v>
      </c>
      <c r="W65" s="40"/>
      <c r="X65" s="39">
        <v>0</v>
      </c>
      <c r="Y65" s="39">
        <v>0</v>
      </c>
      <c r="Z65" s="40"/>
      <c r="AA65" s="39">
        <v>0</v>
      </c>
      <c r="AB65" s="40"/>
      <c r="AC65" s="40"/>
      <c r="AD65" s="40"/>
      <c r="AE65" s="39">
        <v>0</v>
      </c>
      <c r="AF65" s="40"/>
      <c r="AG65" s="40"/>
      <c r="AH65" s="40"/>
      <c r="AI65" s="39">
        <v>0</v>
      </c>
      <c r="AJ65" s="40"/>
      <c r="AK65" s="39">
        <v>0</v>
      </c>
    </row>
    <row r="66" spans="1:37" ht="20.100000000000001" customHeight="1" x14ac:dyDescent="0.2">
      <c r="D66" s="2" t="s">
        <v>110</v>
      </c>
      <c r="F66" s="37">
        <v>0</v>
      </c>
      <c r="G66" s="37"/>
      <c r="H66" s="37"/>
      <c r="I66" s="37"/>
      <c r="J66" s="37">
        <v>0</v>
      </c>
      <c r="K66" s="37">
        <v>0</v>
      </c>
      <c r="L66" s="37"/>
      <c r="M66" s="37">
        <v>0</v>
      </c>
      <c r="N66" s="37"/>
      <c r="O66" s="37"/>
      <c r="P66" s="37"/>
      <c r="Q66" s="37">
        <v>0</v>
      </c>
      <c r="R66" s="37">
        <v>0</v>
      </c>
      <c r="S66" s="37">
        <v>0</v>
      </c>
      <c r="T66" s="37">
        <v>0</v>
      </c>
      <c r="U66" s="37">
        <v>0</v>
      </c>
      <c r="V66" s="37">
        <v>0</v>
      </c>
      <c r="W66" s="37"/>
      <c r="X66" s="37">
        <v>0</v>
      </c>
      <c r="Y66" s="37">
        <v>0</v>
      </c>
      <c r="Z66" s="37"/>
      <c r="AA66" s="37">
        <v>0</v>
      </c>
      <c r="AB66" s="37"/>
      <c r="AC66" s="37"/>
      <c r="AD66" s="37"/>
      <c r="AE66" s="37">
        <v>0</v>
      </c>
      <c r="AF66" s="37"/>
      <c r="AG66" s="37"/>
      <c r="AH66" s="37"/>
      <c r="AI66" s="37">
        <v>0</v>
      </c>
      <c r="AJ66" s="37"/>
      <c r="AK66" s="37">
        <v>0</v>
      </c>
    </row>
    <row r="67" spans="1:37" ht="20.100000000000001" customHeight="1" x14ac:dyDescent="0.2">
      <c r="D67" s="38" t="s">
        <v>111</v>
      </c>
      <c r="F67" s="39">
        <v>0</v>
      </c>
      <c r="G67" s="40"/>
      <c r="H67" s="40"/>
      <c r="I67" s="40"/>
      <c r="J67" s="39">
        <v>0</v>
      </c>
      <c r="K67" s="39">
        <v>0</v>
      </c>
      <c r="L67" s="40"/>
      <c r="M67" s="39">
        <v>0</v>
      </c>
      <c r="N67" s="40"/>
      <c r="O67" s="40"/>
      <c r="P67" s="40"/>
      <c r="Q67" s="39">
        <v>0</v>
      </c>
      <c r="R67" s="39">
        <v>0</v>
      </c>
      <c r="S67" s="39">
        <v>0</v>
      </c>
      <c r="T67" s="39">
        <v>0</v>
      </c>
      <c r="U67" s="39">
        <v>0</v>
      </c>
      <c r="V67" s="39">
        <v>0</v>
      </c>
      <c r="W67" s="40"/>
      <c r="X67" s="39">
        <v>0</v>
      </c>
      <c r="Y67" s="39">
        <v>0</v>
      </c>
      <c r="Z67" s="40"/>
      <c r="AA67" s="39">
        <v>0</v>
      </c>
      <c r="AB67" s="40"/>
      <c r="AC67" s="40"/>
      <c r="AD67" s="40"/>
      <c r="AE67" s="39">
        <v>0</v>
      </c>
      <c r="AF67" s="40"/>
      <c r="AG67" s="40"/>
      <c r="AH67" s="40"/>
      <c r="AI67" s="39">
        <v>0</v>
      </c>
      <c r="AJ67" s="40"/>
      <c r="AK67" s="39">
        <v>0</v>
      </c>
    </row>
    <row r="68" spans="1:37" ht="20.100000000000001" customHeight="1" x14ac:dyDescent="0.2">
      <c r="D68" s="2" t="s">
        <v>125</v>
      </c>
      <c r="F68" s="37">
        <v>0</v>
      </c>
      <c r="G68" s="37"/>
      <c r="H68" s="37"/>
      <c r="I68" s="37"/>
      <c r="J68" s="37">
        <v>0</v>
      </c>
      <c r="K68" s="37">
        <v>0</v>
      </c>
      <c r="L68" s="37"/>
      <c r="M68" s="37">
        <v>0</v>
      </c>
      <c r="N68" s="37"/>
      <c r="O68" s="37"/>
      <c r="P68" s="37"/>
      <c r="Q68" s="37">
        <v>0</v>
      </c>
      <c r="R68" s="37">
        <v>0</v>
      </c>
      <c r="S68" s="37">
        <v>0</v>
      </c>
      <c r="T68" s="37">
        <v>0</v>
      </c>
      <c r="U68" s="37">
        <v>0</v>
      </c>
      <c r="V68" s="37">
        <v>0</v>
      </c>
      <c r="W68" s="37"/>
      <c r="X68" s="37">
        <v>0</v>
      </c>
      <c r="Y68" s="37">
        <v>0</v>
      </c>
      <c r="Z68" s="37"/>
      <c r="AA68" s="37">
        <v>0</v>
      </c>
      <c r="AB68" s="37"/>
      <c r="AC68" s="37"/>
      <c r="AD68" s="37"/>
      <c r="AE68" s="37">
        <v>0</v>
      </c>
      <c r="AF68" s="37"/>
      <c r="AG68" s="37"/>
      <c r="AH68" s="37"/>
      <c r="AI68" s="37">
        <v>0</v>
      </c>
      <c r="AJ68" s="37"/>
      <c r="AK68" s="37">
        <v>0</v>
      </c>
    </row>
    <row r="69" spans="1:37" ht="20.100000000000001" customHeight="1" x14ac:dyDescent="0.2">
      <c r="D69" s="38" t="s">
        <v>120</v>
      </c>
      <c r="F69" s="39">
        <v>0</v>
      </c>
      <c r="G69" s="40"/>
      <c r="H69" s="40"/>
      <c r="I69" s="40"/>
      <c r="J69" s="39">
        <v>0</v>
      </c>
      <c r="K69" s="39">
        <v>0</v>
      </c>
      <c r="L69" s="40"/>
      <c r="M69" s="39">
        <v>0</v>
      </c>
      <c r="N69" s="40"/>
      <c r="O69" s="40"/>
      <c r="P69" s="40"/>
      <c r="Q69" s="39">
        <v>0</v>
      </c>
      <c r="R69" s="39">
        <v>0</v>
      </c>
      <c r="S69" s="39">
        <v>0</v>
      </c>
      <c r="T69" s="39">
        <v>0</v>
      </c>
      <c r="U69" s="39">
        <v>0</v>
      </c>
      <c r="V69" s="39">
        <v>0</v>
      </c>
      <c r="W69" s="40"/>
      <c r="X69" s="39">
        <v>0</v>
      </c>
      <c r="Y69" s="39">
        <v>0</v>
      </c>
      <c r="Z69" s="40"/>
      <c r="AA69" s="39">
        <v>0</v>
      </c>
      <c r="AB69" s="40"/>
      <c r="AC69" s="40"/>
      <c r="AD69" s="40"/>
      <c r="AE69" s="39">
        <v>0</v>
      </c>
      <c r="AF69" s="40"/>
      <c r="AG69" s="40"/>
      <c r="AH69" s="40"/>
      <c r="AI69" s="39">
        <v>0</v>
      </c>
      <c r="AJ69" s="40"/>
      <c r="AK69" s="39">
        <v>0</v>
      </c>
    </row>
    <row r="70" spans="1:37"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row>
    <row r="71" spans="1:37" s="1" customFormat="1" ht="20.100000000000001" customHeight="1" x14ac:dyDescent="0.25">
      <c r="A71" s="3"/>
      <c r="B71" s="6"/>
      <c r="C71" s="42" t="s">
        <v>126</v>
      </c>
      <c r="D71" s="43"/>
      <c r="E71" s="5"/>
      <c r="F71" s="44">
        <v>0</v>
      </c>
      <c r="G71" s="45"/>
      <c r="H71" s="45"/>
      <c r="I71" s="45"/>
      <c r="J71" s="44">
        <v>0</v>
      </c>
      <c r="K71" s="44">
        <v>0</v>
      </c>
      <c r="L71" s="45"/>
      <c r="M71" s="44">
        <v>0</v>
      </c>
      <c r="N71" s="45"/>
      <c r="O71" s="45"/>
      <c r="P71" s="45"/>
      <c r="Q71" s="44">
        <v>0</v>
      </c>
      <c r="R71" s="44">
        <v>0</v>
      </c>
      <c r="S71" s="44">
        <v>0</v>
      </c>
      <c r="T71" s="44">
        <v>0</v>
      </c>
      <c r="U71" s="44">
        <v>0</v>
      </c>
      <c r="V71" s="44">
        <v>0</v>
      </c>
      <c r="W71" s="45"/>
      <c r="X71" s="44">
        <v>0</v>
      </c>
      <c r="Y71" s="44">
        <v>0</v>
      </c>
      <c r="Z71" s="45"/>
      <c r="AA71" s="44">
        <v>0</v>
      </c>
      <c r="AB71" s="45"/>
      <c r="AC71" s="45"/>
      <c r="AD71" s="45"/>
      <c r="AE71" s="44">
        <v>0</v>
      </c>
      <c r="AF71" s="45"/>
      <c r="AG71" s="45"/>
      <c r="AH71" s="45"/>
      <c r="AI71" s="44">
        <v>0</v>
      </c>
      <c r="AJ71" s="45"/>
      <c r="AK71" s="44">
        <v>0</v>
      </c>
    </row>
    <row r="72" spans="1:37"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row>
    <row r="73" spans="1:37"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row>
    <row r="74" spans="1:37" ht="20.100000000000001" customHeight="1" x14ac:dyDescent="0.2">
      <c r="D74" s="2" t="s">
        <v>124</v>
      </c>
      <c r="F74" s="37">
        <v>0</v>
      </c>
      <c r="G74" s="37"/>
      <c r="H74" s="37"/>
      <c r="I74" s="37"/>
      <c r="J74" s="37">
        <v>0</v>
      </c>
      <c r="K74" s="37">
        <v>0</v>
      </c>
      <c r="L74" s="37"/>
      <c r="M74" s="37">
        <v>0</v>
      </c>
      <c r="N74" s="37"/>
      <c r="O74" s="37"/>
      <c r="P74" s="37"/>
      <c r="Q74" s="37">
        <v>0</v>
      </c>
      <c r="R74" s="37">
        <v>0</v>
      </c>
      <c r="S74" s="37">
        <v>0</v>
      </c>
      <c r="T74" s="37">
        <v>0</v>
      </c>
      <c r="U74" s="37">
        <v>0</v>
      </c>
      <c r="V74" s="37">
        <v>0</v>
      </c>
      <c r="W74" s="37"/>
      <c r="X74" s="37">
        <v>0</v>
      </c>
      <c r="Y74" s="37">
        <v>0</v>
      </c>
      <c r="Z74" s="37"/>
      <c r="AA74" s="37">
        <v>0</v>
      </c>
      <c r="AB74" s="37"/>
      <c r="AC74" s="37"/>
      <c r="AD74" s="37"/>
      <c r="AE74" s="37">
        <v>0</v>
      </c>
      <c r="AF74" s="37"/>
      <c r="AG74" s="37"/>
      <c r="AH74" s="37"/>
      <c r="AI74" s="37">
        <v>0</v>
      </c>
      <c r="AJ74" s="37"/>
      <c r="AK74" s="37">
        <v>0</v>
      </c>
    </row>
    <row r="75" spans="1:37" ht="20.100000000000001" customHeight="1" x14ac:dyDescent="0.2">
      <c r="D75" s="38" t="s">
        <v>99</v>
      </c>
      <c r="F75" s="39">
        <v>0</v>
      </c>
      <c r="G75" s="40"/>
      <c r="H75" s="40"/>
      <c r="I75" s="40"/>
      <c r="J75" s="39">
        <v>0</v>
      </c>
      <c r="K75" s="39">
        <v>0</v>
      </c>
      <c r="L75" s="40"/>
      <c r="M75" s="39">
        <v>0</v>
      </c>
      <c r="N75" s="40"/>
      <c r="O75" s="40"/>
      <c r="P75" s="40"/>
      <c r="Q75" s="39">
        <v>0</v>
      </c>
      <c r="R75" s="39">
        <v>0</v>
      </c>
      <c r="S75" s="39">
        <v>0</v>
      </c>
      <c r="T75" s="39">
        <v>0</v>
      </c>
      <c r="U75" s="39">
        <v>0</v>
      </c>
      <c r="V75" s="39">
        <v>0</v>
      </c>
      <c r="W75" s="40"/>
      <c r="X75" s="39">
        <v>0</v>
      </c>
      <c r="Y75" s="39">
        <v>0</v>
      </c>
      <c r="Z75" s="40"/>
      <c r="AA75" s="39">
        <v>0</v>
      </c>
      <c r="AB75" s="40"/>
      <c r="AC75" s="40"/>
      <c r="AD75" s="40"/>
      <c r="AE75" s="39">
        <v>0</v>
      </c>
      <c r="AF75" s="40"/>
      <c r="AG75" s="40"/>
      <c r="AH75" s="40"/>
      <c r="AI75" s="39">
        <v>0</v>
      </c>
      <c r="AJ75" s="40"/>
      <c r="AK75" s="39">
        <v>0</v>
      </c>
    </row>
    <row r="76" spans="1:37"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20.100000000000001" customHeight="1" x14ac:dyDescent="0.25">
      <c r="C77" s="47" t="s">
        <v>128</v>
      </c>
      <c r="D77" s="43"/>
      <c r="F77" s="44">
        <v>0</v>
      </c>
      <c r="G77" s="45"/>
      <c r="H77" s="45"/>
      <c r="I77" s="45"/>
      <c r="J77" s="44">
        <v>0</v>
      </c>
      <c r="K77" s="44">
        <v>0</v>
      </c>
      <c r="L77" s="45"/>
      <c r="M77" s="44">
        <v>0</v>
      </c>
      <c r="N77" s="45"/>
      <c r="O77" s="45"/>
      <c r="P77" s="45"/>
      <c r="Q77" s="44">
        <v>0</v>
      </c>
      <c r="R77" s="44">
        <v>0</v>
      </c>
      <c r="S77" s="44">
        <v>0</v>
      </c>
      <c r="T77" s="44">
        <v>0</v>
      </c>
      <c r="U77" s="44">
        <v>0</v>
      </c>
      <c r="V77" s="44">
        <v>0</v>
      </c>
      <c r="W77" s="45"/>
      <c r="X77" s="44">
        <v>0</v>
      </c>
      <c r="Y77" s="44">
        <v>0</v>
      </c>
      <c r="Z77" s="45"/>
      <c r="AA77" s="44">
        <v>0</v>
      </c>
      <c r="AB77" s="45"/>
      <c r="AC77" s="45"/>
      <c r="AD77" s="45"/>
      <c r="AE77" s="44">
        <v>0</v>
      </c>
      <c r="AF77" s="45"/>
      <c r="AG77" s="45"/>
      <c r="AH77" s="45"/>
      <c r="AI77" s="44">
        <v>0</v>
      </c>
      <c r="AJ77" s="45"/>
      <c r="AK77" s="44">
        <v>0</v>
      </c>
    </row>
    <row r="78" spans="1:37"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row>
    <row r="79" spans="1:37"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row>
    <row r="80" spans="1:37" ht="20.100000000000001" customHeight="1" x14ac:dyDescent="0.2">
      <c r="D80" s="2" t="s">
        <v>130</v>
      </c>
      <c r="F80" s="37">
        <v>0</v>
      </c>
      <c r="G80" s="37"/>
      <c r="H80" s="37"/>
      <c r="I80" s="37"/>
      <c r="J80" s="37">
        <v>0</v>
      </c>
      <c r="K80" s="37">
        <v>0</v>
      </c>
      <c r="L80" s="37"/>
      <c r="M80" s="37">
        <v>0</v>
      </c>
      <c r="N80" s="37"/>
      <c r="O80" s="37"/>
      <c r="P80" s="37"/>
      <c r="Q80" s="37">
        <v>0</v>
      </c>
      <c r="R80" s="37">
        <v>0</v>
      </c>
      <c r="S80" s="37">
        <v>0</v>
      </c>
      <c r="T80" s="37">
        <v>0</v>
      </c>
      <c r="U80" s="37">
        <v>0</v>
      </c>
      <c r="V80" s="37">
        <v>0</v>
      </c>
      <c r="W80" s="37"/>
      <c r="X80" s="37">
        <v>0</v>
      </c>
      <c r="Y80" s="37">
        <v>0</v>
      </c>
      <c r="Z80" s="37"/>
      <c r="AA80" s="37">
        <v>0</v>
      </c>
      <c r="AB80" s="37"/>
      <c r="AC80" s="37"/>
      <c r="AD80" s="37"/>
      <c r="AE80" s="37">
        <v>0</v>
      </c>
      <c r="AF80" s="37"/>
      <c r="AG80" s="37"/>
      <c r="AH80" s="37"/>
      <c r="AI80" s="37">
        <v>0</v>
      </c>
      <c r="AJ80" s="37"/>
      <c r="AK80" s="37">
        <v>0</v>
      </c>
    </row>
    <row r="81" spans="1:37" ht="20.100000000000001" customHeight="1" x14ac:dyDescent="0.2">
      <c r="D81" s="38" t="s">
        <v>131</v>
      </c>
      <c r="F81" s="39">
        <v>0</v>
      </c>
      <c r="G81" s="40"/>
      <c r="H81" s="40"/>
      <c r="I81" s="40"/>
      <c r="J81" s="39">
        <v>0</v>
      </c>
      <c r="K81" s="39">
        <v>0</v>
      </c>
      <c r="L81" s="40"/>
      <c r="M81" s="39">
        <v>0</v>
      </c>
      <c r="N81" s="40"/>
      <c r="O81" s="40"/>
      <c r="P81" s="40"/>
      <c r="Q81" s="39">
        <v>0</v>
      </c>
      <c r="R81" s="39">
        <v>0</v>
      </c>
      <c r="S81" s="39">
        <v>0</v>
      </c>
      <c r="T81" s="39">
        <v>0</v>
      </c>
      <c r="U81" s="39">
        <v>0</v>
      </c>
      <c r="V81" s="39">
        <v>0</v>
      </c>
      <c r="W81" s="40"/>
      <c r="X81" s="39">
        <v>0</v>
      </c>
      <c r="Y81" s="39">
        <v>0</v>
      </c>
      <c r="Z81" s="40"/>
      <c r="AA81" s="39">
        <v>0</v>
      </c>
      <c r="AB81" s="40"/>
      <c r="AC81" s="40"/>
      <c r="AD81" s="40"/>
      <c r="AE81" s="39">
        <v>0</v>
      </c>
      <c r="AF81" s="40"/>
      <c r="AG81" s="40"/>
      <c r="AH81" s="40"/>
      <c r="AI81" s="39">
        <v>0</v>
      </c>
      <c r="AJ81" s="40"/>
      <c r="AK81" s="39">
        <v>0</v>
      </c>
    </row>
    <row r="82" spans="1:37" ht="20.100000000000001" customHeight="1" x14ac:dyDescent="0.2">
      <c r="D82" s="2" t="s">
        <v>132</v>
      </c>
      <c r="F82" s="37">
        <v>0</v>
      </c>
      <c r="G82" s="37"/>
      <c r="H82" s="37"/>
      <c r="I82" s="37"/>
      <c r="J82" s="37">
        <v>0</v>
      </c>
      <c r="K82" s="37">
        <v>0</v>
      </c>
      <c r="L82" s="37"/>
      <c r="M82" s="37">
        <v>0</v>
      </c>
      <c r="N82" s="37"/>
      <c r="O82" s="37"/>
      <c r="P82" s="37"/>
      <c r="Q82" s="37">
        <v>0</v>
      </c>
      <c r="R82" s="37">
        <v>0</v>
      </c>
      <c r="S82" s="37">
        <v>0</v>
      </c>
      <c r="T82" s="37">
        <v>0</v>
      </c>
      <c r="U82" s="37">
        <v>0</v>
      </c>
      <c r="V82" s="37">
        <v>0</v>
      </c>
      <c r="W82" s="37"/>
      <c r="X82" s="37">
        <v>0</v>
      </c>
      <c r="Y82" s="37">
        <v>0</v>
      </c>
      <c r="Z82" s="37"/>
      <c r="AA82" s="37">
        <v>0</v>
      </c>
      <c r="AB82" s="37"/>
      <c r="AC82" s="37"/>
      <c r="AD82" s="37"/>
      <c r="AE82" s="37">
        <v>0</v>
      </c>
      <c r="AF82" s="37"/>
      <c r="AG82" s="37"/>
      <c r="AH82" s="37"/>
      <c r="AI82" s="37">
        <v>0</v>
      </c>
      <c r="AJ82" s="37"/>
      <c r="AK82" s="37">
        <v>0</v>
      </c>
    </row>
    <row r="83" spans="1:37" ht="20.100000000000001" customHeight="1" x14ac:dyDescent="0.2">
      <c r="D83" s="38" t="s">
        <v>133</v>
      </c>
      <c r="F83" s="39">
        <v>0</v>
      </c>
      <c r="G83" s="40"/>
      <c r="H83" s="40"/>
      <c r="I83" s="40"/>
      <c r="J83" s="39">
        <v>0</v>
      </c>
      <c r="K83" s="39">
        <v>0</v>
      </c>
      <c r="L83" s="40"/>
      <c r="M83" s="39">
        <v>0</v>
      </c>
      <c r="N83" s="40"/>
      <c r="O83" s="40"/>
      <c r="P83" s="40"/>
      <c r="Q83" s="39">
        <v>0</v>
      </c>
      <c r="R83" s="39">
        <v>0</v>
      </c>
      <c r="S83" s="39">
        <v>0</v>
      </c>
      <c r="T83" s="39">
        <v>0</v>
      </c>
      <c r="U83" s="39">
        <v>0</v>
      </c>
      <c r="V83" s="39">
        <v>0</v>
      </c>
      <c r="W83" s="40"/>
      <c r="X83" s="39">
        <v>0</v>
      </c>
      <c r="Y83" s="39">
        <v>0</v>
      </c>
      <c r="Z83" s="40"/>
      <c r="AA83" s="39">
        <v>0</v>
      </c>
      <c r="AB83" s="40"/>
      <c r="AC83" s="40"/>
      <c r="AD83" s="40"/>
      <c r="AE83" s="39">
        <v>0</v>
      </c>
      <c r="AF83" s="40"/>
      <c r="AG83" s="40"/>
      <c r="AH83" s="40"/>
      <c r="AI83" s="39">
        <v>0</v>
      </c>
      <c r="AJ83" s="40"/>
      <c r="AK83" s="39">
        <v>0</v>
      </c>
    </row>
    <row r="84" spans="1:37" ht="20.100000000000001" customHeight="1" x14ac:dyDescent="0.2">
      <c r="D84" s="2" t="s">
        <v>134</v>
      </c>
      <c r="F84" s="37">
        <v>0</v>
      </c>
      <c r="G84" s="37"/>
      <c r="H84" s="37"/>
      <c r="I84" s="37"/>
      <c r="J84" s="37">
        <v>0</v>
      </c>
      <c r="K84" s="37">
        <v>0</v>
      </c>
      <c r="L84" s="37"/>
      <c r="M84" s="37">
        <v>0</v>
      </c>
      <c r="N84" s="37"/>
      <c r="O84" s="37"/>
      <c r="P84" s="37"/>
      <c r="Q84" s="37">
        <v>0</v>
      </c>
      <c r="R84" s="37">
        <v>0</v>
      </c>
      <c r="S84" s="37">
        <v>0</v>
      </c>
      <c r="T84" s="37">
        <v>0</v>
      </c>
      <c r="U84" s="37">
        <v>0</v>
      </c>
      <c r="V84" s="37">
        <v>0</v>
      </c>
      <c r="W84" s="37"/>
      <c r="X84" s="37">
        <v>0</v>
      </c>
      <c r="Y84" s="37">
        <v>0</v>
      </c>
      <c r="Z84" s="37"/>
      <c r="AA84" s="37">
        <v>0</v>
      </c>
      <c r="AB84" s="37"/>
      <c r="AC84" s="37"/>
      <c r="AD84" s="37"/>
      <c r="AE84" s="37">
        <v>0</v>
      </c>
      <c r="AF84" s="37"/>
      <c r="AG84" s="37"/>
      <c r="AH84" s="37"/>
      <c r="AI84" s="37">
        <v>0</v>
      </c>
      <c r="AJ84" s="37"/>
      <c r="AK84" s="37">
        <v>0</v>
      </c>
    </row>
    <row r="85" spans="1:37" ht="20.100000000000001" customHeight="1" x14ac:dyDescent="0.2">
      <c r="D85" s="38" t="s">
        <v>135</v>
      </c>
      <c r="F85" s="39">
        <v>0</v>
      </c>
      <c r="G85" s="40"/>
      <c r="H85" s="40"/>
      <c r="I85" s="40"/>
      <c r="J85" s="39">
        <v>0</v>
      </c>
      <c r="K85" s="39">
        <v>0</v>
      </c>
      <c r="L85" s="40"/>
      <c r="M85" s="39">
        <v>0</v>
      </c>
      <c r="N85" s="40"/>
      <c r="O85" s="40"/>
      <c r="P85" s="40"/>
      <c r="Q85" s="39">
        <v>0</v>
      </c>
      <c r="R85" s="39">
        <v>0</v>
      </c>
      <c r="S85" s="39">
        <v>0</v>
      </c>
      <c r="T85" s="39">
        <v>0</v>
      </c>
      <c r="U85" s="39">
        <v>0</v>
      </c>
      <c r="V85" s="39">
        <v>0</v>
      </c>
      <c r="W85" s="40"/>
      <c r="X85" s="39">
        <v>0</v>
      </c>
      <c r="Y85" s="39">
        <v>0</v>
      </c>
      <c r="Z85" s="40"/>
      <c r="AA85" s="39">
        <v>0</v>
      </c>
      <c r="AB85" s="40"/>
      <c r="AC85" s="40"/>
      <c r="AD85" s="40"/>
      <c r="AE85" s="39">
        <v>0</v>
      </c>
      <c r="AF85" s="40"/>
      <c r="AG85" s="40"/>
      <c r="AH85" s="40"/>
      <c r="AI85" s="39">
        <v>0</v>
      </c>
      <c r="AJ85" s="40"/>
      <c r="AK85" s="39">
        <v>0</v>
      </c>
    </row>
    <row r="86" spans="1:37" ht="20.100000000000001" customHeight="1" x14ac:dyDescent="0.2">
      <c r="D86" s="2" t="s">
        <v>136</v>
      </c>
      <c r="F86" s="37">
        <v>0</v>
      </c>
      <c r="G86" s="37"/>
      <c r="H86" s="37"/>
      <c r="I86" s="37"/>
      <c r="J86" s="37">
        <v>0</v>
      </c>
      <c r="K86" s="37">
        <v>0</v>
      </c>
      <c r="L86" s="37"/>
      <c r="M86" s="37">
        <v>0</v>
      </c>
      <c r="N86" s="37"/>
      <c r="O86" s="37"/>
      <c r="P86" s="37"/>
      <c r="Q86" s="37">
        <v>0</v>
      </c>
      <c r="R86" s="37">
        <v>0</v>
      </c>
      <c r="S86" s="37">
        <v>0</v>
      </c>
      <c r="T86" s="37">
        <v>0</v>
      </c>
      <c r="U86" s="37">
        <v>0</v>
      </c>
      <c r="V86" s="37">
        <v>0</v>
      </c>
      <c r="W86" s="37"/>
      <c r="X86" s="37">
        <v>0</v>
      </c>
      <c r="Y86" s="37">
        <v>0</v>
      </c>
      <c r="Z86" s="37"/>
      <c r="AA86" s="37">
        <v>0</v>
      </c>
      <c r="AB86" s="37"/>
      <c r="AC86" s="37"/>
      <c r="AD86" s="37"/>
      <c r="AE86" s="37">
        <v>0</v>
      </c>
      <c r="AF86" s="37"/>
      <c r="AG86" s="37"/>
      <c r="AH86" s="37"/>
      <c r="AI86" s="37">
        <v>0</v>
      </c>
      <c r="AJ86" s="37"/>
      <c r="AK86" s="37">
        <v>0</v>
      </c>
    </row>
    <row r="87" spans="1:37" ht="20.100000000000001" customHeight="1" x14ac:dyDescent="0.2">
      <c r="D87" s="38" t="s">
        <v>137</v>
      </c>
      <c r="F87" s="39">
        <v>0</v>
      </c>
      <c r="G87" s="40"/>
      <c r="H87" s="40"/>
      <c r="I87" s="40"/>
      <c r="J87" s="39">
        <v>0</v>
      </c>
      <c r="K87" s="39">
        <v>0</v>
      </c>
      <c r="L87" s="40"/>
      <c r="M87" s="39">
        <v>0</v>
      </c>
      <c r="N87" s="40"/>
      <c r="O87" s="40"/>
      <c r="P87" s="40"/>
      <c r="Q87" s="39">
        <v>0</v>
      </c>
      <c r="R87" s="39">
        <v>0</v>
      </c>
      <c r="S87" s="39">
        <v>0</v>
      </c>
      <c r="T87" s="39">
        <v>0</v>
      </c>
      <c r="U87" s="39">
        <v>0</v>
      </c>
      <c r="V87" s="39">
        <v>0</v>
      </c>
      <c r="W87" s="40"/>
      <c r="X87" s="39">
        <v>0</v>
      </c>
      <c r="Y87" s="39">
        <v>0</v>
      </c>
      <c r="Z87" s="40"/>
      <c r="AA87" s="39">
        <v>0</v>
      </c>
      <c r="AB87" s="40"/>
      <c r="AC87" s="40"/>
      <c r="AD87" s="40"/>
      <c r="AE87" s="39">
        <v>0</v>
      </c>
      <c r="AF87" s="40"/>
      <c r="AG87" s="40"/>
      <c r="AH87" s="40"/>
      <c r="AI87" s="39">
        <v>0</v>
      </c>
      <c r="AJ87" s="40"/>
      <c r="AK87" s="39">
        <v>0</v>
      </c>
    </row>
    <row r="88" spans="1:37" ht="20.100000000000001" customHeight="1" x14ac:dyDescent="0.2">
      <c r="D88" s="2" t="s">
        <v>138</v>
      </c>
      <c r="F88" s="37">
        <v>0</v>
      </c>
      <c r="G88" s="37"/>
      <c r="H88" s="37"/>
      <c r="I88" s="37"/>
      <c r="J88" s="37">
        <v>0</v>
      </c>
      <c r="K88" s="37">
        <v>0</v>
      </c>
      <c r="L88" s="37"/>
      <c r="M88" s="37">
        <v>0</v>
      </c>
      <c r="N88" s="37"/>
      <c r="O88" s="37"/>
      <c r="P88" s="37"/>
      <c r="Q88" s="37">
        <v>0</v>
      </c>
      <c r="R88" s="37">
        <v>0</v>
      </c>
      <c r="S88" s="37">
        <v>0</v>
      </c>
      <c r="T88" s="37">
        <v>0</v>
      </c>
      <c r="U88" s="37">
        <v>0</v>
      </c>
      <c r="V88" s="37">
        <v>0</v>
      </c>
      <c r="W88" s="37"/>
      <c r="X88" s="37">
        <v>0</v>
      </c>
      <c r="Y88" s="37">
        <v>0</v>
      </c>
      <c r="Z88" s="37"/>
      <c r="AA88" s="37">
        <v>0</v>
      </c>
      <c r="AB88" s="37"/>
      <c r="AC88" s="37"/>
      <c r="AD88" s="37"/>
      <c r="AE88" s="37">
        <v>0</v>
      </c>
      <c r="AF88" s="37"/>
      <c r="AG88" s="37"/>
      <c r="AH88" s="37"/>
      <c r="AI88" s="37">
        <v>0</v>
      </c>
      <c r="AJ88" s="37"/>
      <c r="AK88" s="37">
        <v>0</v>
      </c>
    </row>
    <row r="89" spans="1:37" ht="20.100000000000001" customHeight="1" x14ac:dyDescent="0.2">
      <c r="D89" s="38" t="s">
        <v>139</v>
      </c>
      <c r="F89" s="39">
        <v>0</v>
      </c>
      <c r="G89" s="40"/>
      <c r="H89" s="40"/>
      <c r="I89" s="40"/>
      <c r="J89" s="39">
        <v>0</v>
      </c>
      <c r="K89" s="39">
        <v>0</v>
      </c>
      <c r="L89" s="40"/>
      <c r="M89" s="39">
        <v>0</v>
      </c>
      <c r="N89" s="40"/>
      <c r="O89" s="40"/>
      <c r="P89" s="40"/>
      <c r="Q89" s="39">
        <v>0</v>
      </c>
      <c r="R89" s="39">
        <v>0</v>
      </c>
      <c r="S89" s="39">
        <v>0</v>
      </c>
      <c r="T89" s="39">
        <v>0</v>
      </c>
      <c r="U89" s="39">
        <v>0</v>
      </c>
      <c r="V89" s="39">
        <v>0</v>
      </c>
      <c r="W89" s="40"/>
      <c r="X89" s="39">
        <v>0</v>
      </c>
      <c r="Y89" s="39">
        <v>0</v>
      </c>
      <c r="Z89" s="40"/>
      <c r="AA89" s="39">
        <v>0</v>
      </c>
      <c r="AB89" s="40"/>
      <c r="AC89" s="40"/>
      <c r="AD89" s="40"/>
      <c r="AE89" s="39">
        <v>0</v>
      </c>
      <c r="AF89" s="40"/>
      <c r="AG89" s="40"/>
      <c r="AH89" s="40"/>
      <c r="AI89" s="39">
        <v>0</v>
      </c>
      <c r="AJ89" s="40"/>
      <c r="AK89" s="39">
        <v>0</v>
      </c>
    </row>
    <row r="90" spans="1:37" ht="20.100000000000001" customHeight="1" x14ac:dyDescent="0.2">
      <c r="D90" s="2" t="s">
        <v>140</v>
      </c>
      <c r="F90" s="37">
        <v>0</v>
      </c>
      <c r="G90" s="37"/>
      <c r="H90" s="37"/>
      <c r="I90" s="37"/>
      <c r="J90" s="37">
        <v>0</v>
      </c>
      <c r="K90" s="37">
        <v>0</v>
      </c>
      <c r="L90" s="37"/>
      <c r="M90" s="37">
        <v>0</v>
      </c>
      <c r="N90" s="37"/>
      <c r="O90" s="37"/>
      <c r="P90" s="37"/>
      <c r="Q90" s="37">
        <v>0</v>
      </c>
      <c r="R90" s="37">
        <v>0</v>
      </c>
      <c r="S90" s="37">
        <v>0</v>
      </c>
      <c r="T90" s="37">
        <v>0</v>
      </c>
      <c r="U90" s="37">
        <v>0</v>
      </c>
      <c r="V90" s="37">
        <v>0</v>
      </c>
      <c r="W90" s="37"/>
      <c r="X90" s="37">
        <v>0</v>
      </c>
      <c r="Y90" s="37">
        <v>0</v>
      </c>
      <c r="Z90" s="37"/>
      <c r="AA90" s="37">
        <v>0</v>
      </c>
      <c r="AB90" s="37"/>
      <c r="AC90" s="37"/>
      <c r="AD90" s="37"/>
      <c r="AE90" s="37">
        <v>0</v>
      </c>
      <c r="AF90" s="37"/>
      <c r="AG90" s="37"/>
      <c r="AH90" s="37"/>
      <c r="AI90" s="37">
        <v>0</v>
      </c>
      <c r="AJ90" s="37"/>
      <c r="AK90" s="37">
        <v>0</v>
      </c>
    </row>
    <row r="91" spans="1:37" ht="20.100000000000001" customHeight="1" x14ac:dyDescent="0.2">
      <c r="D91" s="38" t="s">
        <v>141</v>
      </c>
      <c r="F91" s="39">
        <v>0</v>
      </c>
      <c r="G91" s="40"/>
      <c r="H91" s="40"/>
      <c r="I91" s="40"/>
      <c r="J91" s="39">
        <v>0</v>
      </c>
      <c r="K91" s="39">
        <v>0</v>
      </c>
      <c r="L91" s="40"/>
      <c r="M91" s="39">
        <v>0</v>
      </c>
      <c r="N91" s="40"/>
      <c r="O91" s="40"/>
      <c r="P91" s="40"/>
      <c r="Q91" s="39">
        <v>0</v>
      </c>
      <c r="R91" s="39">
        <v>0</v>
      </c>
      <c r="S91" s="39">
        <v>0</v>
      </c>
      <c r="T91" s="39">
        <v>0</v>
      </c>
      <c r="U91" s="39">
        <v>0</v>
      </c>
      <c r="V91" s="39">
        <v>0</v>
      </c>
      <c r="W91" s="40"/>
      <c r="X91" s="39">
        <v>0</v>
      </c>
      <c r="Y91" s="39">
        <v>0</v>
      </c>
      <c r="Z91" s="40"/>
      <c r="AA91" s="39">
        <v>0</v>
      </c>
      <c r="AB91" s="40"/>
      <c r="AC91" s="40"/>
      <c r="AD91" s="40"/>
      <c r="AE91" s="39">
        <v>0</v>
      </c>
      <c r="AF91" s="40"/>
      <c r="AG91" s="40"/>
      <c r="AH91" s="40"/>
      <c r="AI91" s="39">
        <v>0</v>
      </c>
      <c r="AJ91" s="40"/>
      <c r="AK91" s="39">
        <v>0</v>
      </c>
    </row>
    <row r="92" spans="1:37" ht="20.100000000000001" customHeight="1" x14ac:dyDescent="0.2">
      <c r="D92" s="2" t="s">
        <v>142</v>
      </c>
      <c r="F92" s="37">
        <v>0</v>
      </c>
      <c r="G92" s="37"/>
      <c r="H92" s="37"/>
      <c r="I92" s="37"/>
      <c r="J92" s="37">
        <v>0</v>
      </c>
      <c r="K92" s="37">
        <v>0</v>
      </c>
      <c r="L92" s="37"/>
      <c r="M92" s="37">
        <v>0</v>
      </c>
      <c r="N92" s="37"/>
      <c r="O92" s="37"/>
      <c r="P92" s="37"/>
      <c r="Q92" s="37">
        <v>0</v>
      </c>
      <c r="R92" s="37">
        <v>0</v>
      </c>
      <c r="S92" s="37">
        <v>0</v>
      </c>
      <c r="T92" s="37">
        <v>0</v>
      </c>
      <c r="U92" s="37">
        <v>0</v>
      </c>
      <c r="V92" s="37">
        <v>0</v>
      </c>
      <c r="W92" s="37"/>
      <c r="X92" s="37">
        <v>0</v>
      </c>
      <c r="Y92" s="37">
        <v>0</v>
      </c>
      <c r="Z92" s="37"/>
      <c r="AA92" s="37">
        <v>0</v>
      </c>
      <c r="AB92" s="37"/>
      <c r="AC92" s="37"/>
      <c r="AD92" s="37"/>
      <c r="AE92" s="37">
        <v>0</v>
      </c>
      <c r="AF92" s="37"/>
      <c r="AG92" s="37"/>
      <c r="AH92" s="37"/>
      <c r="AI92" s="37">
        <v>0</v>
      </c>
      <c r="AJ92" s="37"/>
      <c r="AK92" s="37">
        <v>0</v>
      </c>
    </row>
    <row r="93" spans="1:37" ht="20.100000000000001" customHeight="1" x14ac:dyDescent="0.2">
      <c r="D93" s="38" t="s">
        <v>143</v>
      </c>
      <c r="F93" s="39">
        <v>0</v>
      </c>
      <c r="G93" s="40"/>
      <c r="H93" s="40"/>
      <c r="I93" s="40"/>
      <c r="J93" s="39">
        <v>0</v>
      </c>
      <c r="K93" s="39">
        <v>0</v>
      </c>
      <c r="L93" s="40"/>
      <c r="M93" s="39">
        <v>0</v>
      </c>
      <c r="N93" s="40"/>
      <c r="O93" s="40"/>
      <c r="P93" s="40"/>
      <c r="Q93" s="39">
        <v>0</v>
      </c>
      <c r="R93" s="39">
        <v>0</v>
      </c>
      <c r="S93" s="39">
        <v>0</v>
      </c>
      <c r="T93" s="39">
        <v>0</v>
      </c>
      <c r="U93" s="39">
        <v>0</v>
      </c>
      <c r="V93" s="39">
        <v>0</v>
      </c>
      <c r="W93" s="40"/>
      <c r="X93" s="39">
        <v>0</v>
      </c>
      <c r="Y93" s="39">
        <v>0</v>
      </c>
      <c r="Z93" s="40"/>
      <c r="AA93" s="39">
        <v>0</v>
      </c>
      <c r="AB93" s="40"/>
      <c r="AC93" s="40"/>
      <c r="AD93" s="40"/>
      <c r="AE93" s="39">
        <v>0</v>
      </c>
      <c r="AF93" s="40"/>
      <c r="AG93" s="40"/>
      <c r="AH93" s="40"/>
      <c r="AI93" s="39">
        <v>0</v>
      </c>
      <c r="AJ93" s="40"/>
      <c r="AK93" s="39">
        <v>0</v>
      </c>
    </row>
    <row r="94" spans="1:37"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row>
    <row r="95" spans="1:37" s="1" customFormat="1" ht="20.100000000000001" customHeight="1" x14ac:dyDescent="0.2">
      <c r="A95" s="3"/>
      <c r="B95" s="6"/>
      <c r="C95" s="42" t="s">
        <v>144</v>
      </c>
      <c r="D95" s="42"/>
      <c r="E95" s="5"/>
      <c r="F95" s="44">
        <v>0</v>
      </c>
      <c r="G95" s="45"/>
      <c r="H95" s="45"/>
      <c r="I95" s="45"/>
      <c r="J95" s="44">
        <v>0</v>
      </c>
      <c r="K95" s="44">
        <v>0</v>
      </c>
      <c r="L95" s="45"/>
      <c r="M95" s="44">
        <v>0</v>
      </c>
      <c r="N95" s="45"/>
      <c r="O95" s="45"/>
      <c r="P95" s="45"/>
      <c r="Q95" s="44">
        <v>0</v>
      </c>
      <c r="R95" s="44">
        <v>0</v>
      </c>
      <c r="S95" s="44">
        <v>0</v>
      </c>
      <c r="T95" s="44">
        <v>0</v>
      </c>
      <c r="U95" s="44">
        <v>0</v>
      </c>
      <c r="V95" s="44">
        <v>0</v>
      </c>
      <c r="W95" s="45"/>
      <c r="X95" s="44">
        <v>0</v>
      </c>
      <c r="Y95" s="44">
        <v>0</v>
      </c>
      <c r="Z95" s="45"/>
      <c r="AA95" s="44">
        <v>0</v>
      </c>
      <c r="AB95" s="45"/>
      <c r="AC95" s="45"/>
      <c r="AD95" s="45"/>
      <c r="AE95" s="44">
        <v>0</v>
      </c>
      <c r="AF95" s="45"/>
      <c r="AG95" s="45"/>
      <c r="AH95" s="45"/>
      <c r="AI95" s="44">
        <v>0</v>
      </c>
      <c r="AJ95" s="45"/>
      <c r="AK95" s="44">
        <v>0</v>
      </c>
    </row>
    <row r="96" spans="1:37"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row>
    <row r="97" spans="1:37"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row>
    <row r="98" spans="1:37" ht="20.100000000000001" customHeight="1" x14ac:dyDescent="0.2">
      <c r="D98" s="2" t="s">
        <v>146</v>
      </c>
      <c r="F98" s="37">
        <v>0</v>
      </c>
      <c r="G98" s="37"/>
      <c r="H98" s="37"/>
      <c r="I98" s="37"/>
      <c r="J98" s="37">
        <v>0</v>
      </c>
      <c r="K98" s="37">
        <v>0</v>
      </c>
      <c r="L98" s="37"/>
      <c r="M98" s="37">
        <v>0</v>
      </c>
      <c r="N98" s="37"/>
      <c r="O98" s="37"/>
      <c r="P98" s="37"/>
      <c r="Q98" s="37">
        <v>0</v>
      </c>
      <c r="R98" s="37">
        <v>0</v>
      </c>
      <c r="S98" s="37">
        <v>0</v>
      </c>
      <c r="T98" s="37">
        <v>0</v>
      </c>
      <c r="U98" s="37">
        <v>0</v>
      </c>
      <c r="V98" s="37">
        <v>0</v>
      </c>
      <c r="W98" s="37"/>
      <c r="X98" s="37">
        <v>0</v>
      </c>
      <c r="Y98" s="37">
        <v>0</v>
      </c>
      <c r="Z98" s="37"/>
      <c r="AA98" s="37">
        <v>0</v>
      </c>
      <c r="AB98" s="37"/>
      <c r="AC98" s="37"/>
      <c r="AD98" s="37"/>
      <c r="AE98" s="37">
        <v>0</v>
      </c>
      <c r="AF98" s="37"/>
      <c r="AG98" s="37"/>
      <c r="AH98" s="37"/>
      <c r="AI98" s="37">
        <v>0</v>
      </c>
      <c r="AJ98" s="37"/>
      <c r="AK98" s="37">
        <v>0</v>
      </c>
    </row>
    <row r="99" spans="1:37" ht="20.100000000000001" customHeight="1" x14ac:dyDescent="0.2">
      <c r="D99" s="38" t="s">
        <v>147</v>
      </c>
      <c r="F99" s="39">
        <v>0</v>
      </c>
      <c r="G99" s="40"/>
      <c r="H99" s="40"/>
      <c r="I99" s="40"/>
      <c r="J99" s="39">
        <v>0</v>
      </c>
      <c r="K99" s="39">
        <v>0</v>
      </c>
      <c r="L99" s="40"/>
      <c r="M99" s="39">
        <v>0</v>
      </c>
      <c r="N99" s="40"/>
      <c r="O99" s="40"/>
      <c r="P99" s="40"/>
      <c r="Q99" s="39">
        <v>0</v>
      </c>
      <c r="R99" s="39">
        <v>0</v>
      </c>
      <c r="S99" s="39">
        <v>0</v>
      </c>
      <c r="T99" s="39">
        <v>0</v>
      </c>
      <c r="U99" s="39">
        <v>0</v>
      </c>
      <c r="V99" s="39">
        <v>0</v>
      </c>
      <c r="W99" s="40"/>
      <c r="X99" s="39">
        <v>0</v>
      </c>
      <c r="Y99" s="39">
        <v>0</v>
      </c>
      <c r="Z99" s="40"/>
      <c r="AA99" s="39">
        <v>0</v>
      </c>
      <c r="AB99" s="40"/>
      <c r="AC99" s="40"/>
      <c r="AD99" s="40"/>
      <c r="AE99" s="39">
        <v>0</v>
      </c>
      <c r="AF99" s="40"/>
      <c r="AG99" s="40"/>
      <c r="AH99" s="40"/>
      <c r="AI99" s="39">
        <v>0</v>
      </c>
      <c r="AJ99" s="40"/>
      <c r="AK99" s="39">
        <v>0</v>
      </c>
    </row>
    <row r="100" spans="1:37" ht="20.100000000000001" customHeight="1" x14ac:dyDescent="0.2">
      <c r="D100" s="2" t="s">
        <v>148</v>
      </c>
      <c r="F100" s="37">
        <v>0</v>
      </c>
      <c r="G100" s="37"/>
      <c r="H100" s="37"/>
      <c r="I100" s="37"/>
      <c r="J100" s="37">
        <v>0</v>
      </c>
      <c r="K100" s="37">
        <v>0</v>
      </c>
      <c r="L100" s="37"/>
      <c r="M100" s="37">
        <v>0</v>
      </c>
      <c r="N100" s="37"/>
      <c r="O100" s="37"/>
      <c r="P100" s="37"/>
      <c r="Q100" s="37">
        <v>0</v>
      </c>
      <c r="R100" s="37">
        <v>0</v>
      </c>
      <c r="S100" s="37">
        <v>0</v>
      </c>
      <c r="T100" s="37">
        <v>0</v>
      </c>
      <c r="U100" s="37">
        <v>0</v>
      </c>
      <c r="V100" s="37">
        <v>0</v>
      </c>
      <c r="W100" s="37"/>
      <c r="X100" s="37">
        <v>0</v>
      </c>
      <c r="Y100" s="37">
        <v>0</v>
      </c>
      <c r="Z100" s="37"/>
      <c r="AA100" s="37">
        <v>0</v>
      </c>
      <c r="AB100" s="37"/>
      <c r="AC100" s="37"/>
      <c r="AD100" s="37"/>
      <c r="AE100" s="37">
        <v>0</v>
      </c>
      <c r="AF100" s="37"/>
      <c r="AG100" s="37"/>
      <c r="AH100" s="37"/>
      <c r="AI100" s="37">
        <v>0</v>
      </c>
      <c r="AJ100" s="37"/>
      <c r="AK100" s="37">
        <v>0</v>
      </c>
    </row>
    <row r="101" spans="1:37" ht="20.100000000000001" customHeight="1" x14ac:dyDescent="0.2">
      <c r="D101" s="38" t="s">
        <v>149</v>
      </c>
      <c r="F101" s="39">
        <v>0</v>
      </c>
      <c r="G101" s="40"/>
      <c r="H101" s="40"/>
      <c r="I101" s="40"/>
      <c r="J101" s="39">
        <v>0</v>
      </c>
      <c r="K101" s="39">
        <v>0</v>
      </c>
      <c r="L101" s="40"/>
      <c r="M101" s="39">
        <v>0</v>
      </c>
      <c r="N101" s="40"/>
      <c r="O101" s="40"/>
      <c r="P101" s="40"/>
      <c r="Q101" s="39">
        <v>0</v>
      </c>
      <c r="R101" s="39">
        <v>0</v>
      </c>
      <c r="S101" s="39">
        <v>0</v>
      </c>
      <c r="T101" s="39">
        <v>0</v>
      </c>
      <c r="U101" s="39">
        <v>0</v>
      </c>
      <c r="V101" s="39">
        <v>0</v>
      </c>
      <c r="W101" s="40"/>
      <c r="X101" s="39">
        <v>0</v>
      </c>
      <c r="Y101" s="39">
        <v>0</v>
      </c>
      <c r="Z101" s="40"/>
      <c r="AA101" s="39">
        <v>0</v>
      </c>
      <c r="AB101" s="40"/>
      <c r="AC101" s="40"/>
      <c r="AD101" s="40"/>
      <c r="AE101" s="39">
        <v>0</v>
      </c>
      <c r="AF101" s="40"/>
      <c r="AG101" s="40"/>
      <c r="AH101" s="40"/>
      <c r="AI101" s="39">
        <v>0</v>
      </c>
      <c r="AJ101" s="40"/>
      <c r="AK101" s="39">
        <v>0</v>
      </c>
    </row>
    <row r="102" spans="1:37" ht="20.100000000000001" customHeight="1" x14ac:dyDescent="0.2">
      <c r="D102" s="2" t="s">
        <v>150</v>
      </c>
      <c r="F102" s="37">
        <v>0</v>
      </c>
      <c r="G102" s="37"/>
      <c r="H102" s="37"/>
      <c r="I102" s="37"/>
      <c r="J102" s="37">
        <v>0</v>
      </c>
      <c r="K102" s="37">
        <v>0</v>
      </c>
      <c r="L102" s="37"/>
      <c r="M102" s="37">
        <v>0</v>
      </c>
      <c r="N102" s="37"/>
      <c r="O102" s="37"/>
      <c r="P102" s="37"/>
      <c r="Q102" s="37">
        <v>0</v>
      </c>
      <c r="R102" s="37">
        <v>0</v>
      </c>
      <c r="S102" s="37">
        <v>0</v>
      </c>
      <c r="T102" s="37">
        <v>0</v>
      </c>
      <c r="U102" s="37">
        <v>0</v>
      </c>
      <c r="V102" s="37">
        <v>0</v>
      </c>
      <c r="W102" s="37"/>
      <c r="X102" s="37">
        <v>0</v>
      </c>
      <c r="Y102" s="37">
        <v>0</v>
      </c>
      <c r="Z102" s="37"/>
      <c r="AA102" s="37">
        <v>0</v>
      </c>
      <c r="AB102" s="37"/>
      <c r="AC102" s="37"/>
      <c r="AD102" s="37"/>
      <c r="AE102" s="37">
        <v>0</v>
      </c>
      <c r="AF102" s="37"/>
      <c r="AG102" s="37"/>
      <c r="AH102" s="37"/>
      <c r="AI102" s="37">
        <v>0</v>
      </c>
      <c r="AJ102" s="37"/>
      <c r="AK102" s="37">
        <v>0</v>
      </c>
    </row>
    <row r="103" spans="1:37" ht="20.100000000000001" customHeight="1" x14ac:dyDescent="0.2">
      <c r="D103" s="38" t="s">
        <v>151</v>
      </c>
      <c r="F103" s="39">
        <v>0</v>
      </c>
      <c r="G103" s="40"/>
      <c r="H103" s="40"/>
      <c r="I103" s="40"/>
      <c r="J103" s="39">
        <v>0</v>
      </c>
      <c r="K103" s="39">
        <v>0</v>
      </c>
      <c r="L103" s="40"/>
      <c r="M103" s="39">
        <v>0</v>
      </c>
      <c r="N103" s="40"/>
      <c r="O103" s="40"/>
      <c r="P103" s="40"/>
      <c r="Q103" s="39">
        <v>0</v>
      </c>
      <c r="R103" s="39">
        <v>0</v>
      </c>
      <c r="S103" s="39">
        <v>0</v>
      </c>
      <c r="T103" s="39">
        <v>0</v>
      </c>
      <c r="U103" s="39">
        <v>0</v>
      </c>
      <c r="V103" s="39">
        <v>0</v>
      </c>
      <c r="W103" s="40"/>
      <c r="X103" s="39">
        <v>0</v>
      </c>
      <c r="Y103" s="39">
        <v>0</v>
      </c>
      <c r="Z103" s="40"/>
      <c r="AA103" s="39">
        <v>0</v>
      </c>
      <c r="AB103" s="40"/>
      <c r="AC103" s="40"/>
      <c r="AD103" s="40"/>
      <c r="AE103" s="39">
        <v>0</v>
      </c>
      <c r="AF103" s="40"/>
      <c r="AG103" s="40"/>
      <c r="AH103" s="40"/>
      <c r="AI103" s="39">
        <v>0</v>
      </c>
      <c r="AJ103" s="40"/>
      <c r="AK103" s="39">
        <v>0</v>
      </c>
    </row>
    <row r="104" spans="1:37" ht="20.100000000000001" customHeight="1" x14ac:dyDescent="0.2">
      <c r="D104" s="41" t="s">
        <v>152</v>
      </c>
      <c r="F104" s="40">
        <v>0</v>
      </c>
      <c r="G104" s="40"/>
      <c r="H104" s="40"/>
      <c r="I104" s="40"/>
      <c r="J104" s="40">
        <v>0</v>
      </c>
      <c r="K104" s="40">
        <v>0</v>
      </c>
      <c r="L104" s="40"/>
      <c r="M104" s="40">
        <v>0</v>
      </c>
      <c r="N104" s="40"/>
      <c r="O104" s="40"/>
      <c r="P104" s="40"/>
      <c r="Q104" s="40">
        <v>0</v>
      </c>
      <c r="R104" s="40">
        <v>0</v>
      </c>
      <c r="S104" s="40">
        <v>0</v>
      </c>
      <c r="T104" s="40">
        <v>0</v>
      </c>
      <c r="U104" s="40">
        <v>0</v>
      </c>
      <c r="V104" s="40">
        <v>0</v>
      </c>
      <c r="W104" s="40"/>
      <c r="X104" s="40">
        <v>0</v>
      </c>
      <c r="Y104" s="40">
        <v>0</v>
      </c>
      <c r="Z104" s="40"/>
      <c r="AA104" s="40">
        <v>0</v>
      </c>
      <c r="AB104" s="40"/>
      <c r="AC104" s="40"/>
      <c r="AD104" s="40"/>
      <c r="AE104" s="40">
        <v>0</v>
      </c>
      <c r="AF104" s="40"/>
      <c r="AG104" s="40"/>
      <c r="AH104" s="40"/>
      <c r="AI104" s="40">
        <v>0</v>
      </c>
      <c r="AJ104" s="40"/>
      <c r="AK104" s="40">
        <v>0</v>
      </c>
    </row>
    <row r="105" spans="1:37" ht="20.100000000000001" customHeight="1" x14ac:dyDescent="0.2">
      <c r="D105" s="38" t="s">
        <v>153</v>
      </c>
      <c r="F105" s="39">
        <v>0</v>
      </c>
      <c r="G105" s="40"/>
      <c r="H105" s="40"/>
      <c r="I105" s="40"/>
      <c r="J105" s="39">
        <v>0</v>
      </c>
      <c r="K105" s="39">
        <v>0</v>
      </c>
      <c r="L105" s="40"/>
      <c r="M105" s="39">
        <v>0</v>
      </c>
      <c r="N105" s="40"/>
      <c r="O105" s="40"/>
      <c r="P105" s="40"/>
      <c r="Q105" s="39">
        <v>0</v>
      </c>
      <c r="R105" s="39">
        <v>0</v>
      </c>
      <c r="S105" s="39">
        <v>0</v>
      </c>
      <c r="T105" s="39">
        <v>0</v>
      </c>
      <c r="U105" s="39">
        <v>0</v>
      </c>
      <c r="V105" s="39">
        <v>0</v>
      </c>
      <c r="W105" s="40"/>
      <c r="X105" s="39">
        <v>0</v>
      </c>
      <c r="Y105" s="39">
        <v>0</v>
      </c>
      <c r="Z105" s="40"/>
      <c r="AA105" s="39">
        <v>0</v>
      </c>
      <c r="AB105" s="40"/>
      <c r="AC105" s="40"/>
      <c r="AD105" s="40"/>
      <c r="AE105" s="39">
        <v>0</v>
      </c>
      <c r="AF105" s="40"/>
      <c r="AG105" s="40"/>
      <c r="AH105" s="40"/>
      <c r="AI105" s="39">
        <v>0</v>
      </c>
      <c r="AJ105" s="40"/>
      <c r="AK105" s="39">
        <v>0</v>
      </c>
    </row>
    <row r="106" spans="1:37" ht="20.100000000000001" customHeight="1" x14ac:dyDescent="0.2">
      <c r="D106" s="41" t="s">
        <v>154</v>
      </c>
      <c r="F106" s="40">
        <v>0</v>
      </c>
      <c r="G106" s="40"/>
      <c r="H106" s="40"/>
      <c r="I106" s="40"/>
      <c r="J106" s="40">
        <v>0</v>
      </c>
      <c r="K106" s="40">
        <v>0</v>
      </c>
      <c r="L106" s="40"/>
      <c r="M106" s="40">
        <v>0</v>
      </c>
      <c r="N106" s="40"/>
      <c r="O106" s="40"/>
      <c r="P106" s="40"/>
      <c r="Q106" s="40">
        <v>0</v>
      </c>
      <c r="R106" s="40">
        <v>0</v>
      </c>
      <c r="S106" s="40">
        <v>0</v>
      </c>
      <c r="T106" s="40">
        <v>0</v>
      </c>
      <c r="U106" s="40">
        <v>0</v>
      </c>
      <c r="V106" s="40">
        <v>0</v>
      </c>
      <c r="W106" s="40"/>
      <c r="X106" s="40">
        <v>0</v>
      </c>
      <c r="Y106" s="40">
        <v>0</v>
      </c>
      <c r="Z106" s="40"/>
      <c r="AA106" s="40">
        <v>0</v>
      </c>
      <c r="AB106" s="40"/>
      <c r="AC106" s="40"/>
      <c r="AD106" s="40"/>
      <c r="AE106" s="40">
        <v>0</v>
      </c>
      <c r="AF106" s="40"/>
      <c r="AG106" s="40"/>
      <c r="AH106" s="40"/>
      <c r="AI106" s="40">
        <v>0</v>
      </c>
      <c r="AJ106" s="40"/>
      <c r="AK106" s="40">
        <v>0</v>
      </c>
    </row>
    <row r="107" spans="1:37"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row>
    <row r="108" spans="1:37" s="1" customFormat="1" ht="20.100000000000001" customHeight="1" x14ac:dyDescent="0.2">
      <c r="A108" s="3"/>
      <c r="B108" s="6"/>
      <c r="C108" s="42" t="s">
        <v>155</v>
      </c>
      <c r="D108" s="42"/>
      <c r="E108" s="5"/>
      <c r="F108" s="44">
        <v>0</v>
      </c>
      <c r="G108" s="45"/>
      <c r="H108" s="45"/>
      <c r="I108" s="45"/>
      <c r="J108" s="44">
        <v>0</v>
      </c>
      <c r="K108" s="44">
        <v>0</v>
      </c>
      <c r="L108" s="45"/>
      <c r="M108" s="44">
        <v>0</v>
      </c>
      <c r="N108" s="45"/>
      <c r="O108" s="45"/>
      <c r="P108" s="45"/>
      <c r="Q108" s="44">
        <v>0</v>
      </c>
      <c r="R108" s="44">
        <v>0</v>
      </c>
      <c r="S108" s="44">
        <v>0</v>
      </c>
      <c r="T108" s="44">
        <v>0</v>
      </c>
      <c r="U108" s="44">
        <v>0</v>
      </c>
      <c r="V108" s="44">
        <v>0</v>
      </c>
      <c r="W108" s="45"/>
      <c r="X108" s="44">
        <v>0</v>
      </c>
      <c r="Y108" s="44">
        <v>0</v>
      </c>
      <c r="Z108" s="45"/>
      <c r="AA108" s="44">
        <v>0</v>
      </c>
      <c r="AB108" s="45"/>
      <c r="AC108" s="45"/>
      <c r="AD108" s="45"/>
      <c r="AE108" s="44">
        <v>0</v>
      </c>
      <c r="AF108" s="45"/>
      <c r="AG108" s="45"/>
      <c r="AH108" s="45"/>
      <c r="AI108" s="44">
        <v>0</v>
      </c>
      <c r="AJ108" s="45"/>
      <c r="AK108" s="44">
        <v>0</v>
      </c>
    </row>
    <row r="109" spans="1:37"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row>
    <row r="110" spans="1:37"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row>
    <row r="111" spans="1:37" s="1" customFormat="1" ht="20.100000000000001" customHeight="1" x14ac:dyDescent="0.2">
      <c r="A111" s="3"/>
      <c r="B111" s="6"/>
      <c r="C111" s="3"/>
      <c r="D111" s="2" t="s">
        <v>157</v>
      </c>
      <c r="E111" s="5"/>
      <c r="F111" s="37">
        <v>0</v>
      </c>
      <c r="G111" s="37"/>
      <c r="H111" s="37"/>
      <c r="I111" s="37"/>
      <c r="J111" s="37">
        <v>0</v>
      </c>
      <c r="K111" s="37">
        <v>0</v>
      </c>
      <c r="L111" s="37"/>
      <c r="M111" s="37">
        <v>0</v>
      </c>
      <c r="N111" s="37"/>
      <c r="O111" s="37"/>
      <c r="P111" s="37"/>
      <c r="Q111" s="37">
        <v>0</v>
      </c>
      <c r="R111" s="37">
        <v>0</v>
      </c>
      <c r="S111" s="37">
        <v>0</v>
      </c>
      <c r="T111" s="37">
        <v>0</v>
      </c>
      <c r="U111" s="37">
        <v>0</v>
      </c>
      <c r="V111" s="37">
        <v>0</v>
      </c>
      <c r="W111" s="37"/>
      <c r="X111" s="37">
        <v>0</v>
      </c>
      <c r="Y111" s="37">
        <v>0</v>
      </c>
      <c r="Z111" s="37"/>
      <c r="AA111" s="37">
        <v>0</v>
      </c>
      <c r="AB111" s="37"/>
      <c r="AC111" s="37"/>
      <c r="AD111" s="37"/>
      <c r="AE111" s="37">
        <v>0</v>
      </c>
      <c r="AF111" s="37"/>
      <c r="AG111" s="37"/>
      <c r="AH111" s="37"/>
      <c r="AI111" s="37">
        <v>0</v>
      </c>
      <c r="AJ111" s="37"/>
      <c r="AK111" s="37">
        <v>0</v>
      </c>
    </row>
    <row r="112" spans="1:37" s="1" customFormat="1" ht="20.100000000000001" customHeight="1" x14ac:dyDescent="0.2">
      <c r="A112" s="3"/>
      <c r="B112" s="6"/>
      <c r="C112" s="3"/>
      <c r="D112" s="38" t="s">
        <v>158</v>
      </c>
      <c r="E112" s="5"/>
      <c r="F112" s="39">
        <v>0</v>
      </c>
      <c r="G112" s="40"/>
      <c r="H112" s="40"/>
      <c r="I112" s="40"/>
      <c r="J112" s="39">
        <v>0</v>
      </c>
      <c r="K112" s="39">
        <v>0</v>
      </c>
      <c r="L112" s="40"/>
      <c r="M112" s="39">
        <v>0</v>
      </c>
      <c r="N112" s="40"/>
      <c r="O112" s="40"/>
      <c r="P112" s="40"/>
      <c r="Q112" s="39">
        <v>0</v>
      </c>
      <c r="R112" s="39">
        <v>0</v>
      </c>
      <c r="S112" s="39">
        <v>0</v>
      </c>
      <c r="T112" s="39">
        <v>0</v>
      </c>
      <c r="U112" s="39">
        <v>0</v>
      </c>
      <c r="V112" s="39">
        <v>0</v>
      </c>
      <c r="W112" s="40"/>
      <c r="X112" s="39">
        <v>0</v>
      </c>
      <c r="Y112" s="39">
        <v>0</v>
      </c>
      <c r="Z112" s="40"/>
      <c r="AA112" s="39">
        <v>0</v>
      </c>
      <c r="AB112" s="40"/>
      <c r="AC112" s="40"/>
      <c r="AD112" s="40"/>
      <c r="AE112" s="39">
        <v>0</v>
      </c>
      <c r="AF112" s="40"/>
      <c r="AG112" s="40"/>
      <c r="AH112" s="40"/>
      <c r="AI112" s="39">
        <v>0</v>
      </c>
      <c r="AJ112" s="40"/>
      <c r="AK112" s="39">
        <v>0</v>
      </c>
    </row>
    <row r="113" spans="1:37" s="1" customFormat="1" ht="20.100000000000001" customHeight="1" x14ac:dyDescent="0.2">
      <c r="A113" s="3"/>
      <c r="B113" s="6"/>
      <c r="C113" s="3"/>
      <c r="D113" s="2" t="s">
        <v>159</v>
      </c>
      <c r="E113" s="5"/>
      <c r="F113" s="37">
        <v>0</v>
      </c>
      <c r="G113" s="37"/>
      <c r="H113" s="37"/>
      <c r="I113" s="37"/>
      <c r="J113" s="37">
        <v>0</v>
      </c>
      <c r="K113" s="37">
        <v>0</v>
      </c>
      <c r="L113" s="37"/>
      <c r="M113" s="37">
        <v>0</v>
      </c>
      <c r="N113" s="37"/>
      <c r="O113" s="37"/>
      <c r="P113" s="37"/>
      <c r="Q113" s="37">
        <v>0</v>
      </c>
      <c r="R113" s="37">
        <v>0</v>
      </c>
      <c r="S113" s="37">
        <v>0</v>
      </c>
      <c r="T113" s="37">
        <v>0</v>
      </c>
      <c r="U113" s="37">
        <v>0</v>
      </c>
      <c r="V113" s="37">
        <v>0</v>
      </c>
      <c r="W113" s="37"/>
      <c r="X113" s="37">
        <v>0</v>
      </c>
      <c r="Y113" s="37">
        <v>0</v>
      </c>
      <c r="Z113" s="37"/>
      <c r="AA113" s="37">
        <v>0</v>
      </c>
      <c r="AB113" s="37"/>
      <c r="AC113" s="37"/>
      <c r="AD113" s="37"/>
      <c r="AE113" s="37">
        <v>0</v>
      </c>
      <c r="AF113" s="37"/>
      <c r="AG113" s="37"/>
      <c r="AH113" s="37"/>
      <c r="AI113" s="37">
        <v>0</v>
      </c>
      <c r="AJ113" s="37"/>
      <c r="AK113" s="37">
        <v>0</v>
      </c>
    </row>
    <row r="114" spans="1:37"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row>
    <row r="115" spans="1:37" s="1" customFormat="1" ht="20.100000000000001" customHeight="1" x14ac:dyDescent="0.2">
      <c r="A115" s="3"/>
      <c r="B115" s="6"/>
      <c r="C115" s="42" t="s">
        <v>160</v>
      </c>
      <c r="D115" s="42"/>
      <c r="E115" s="5"/>
      <c r="F115" s="44">
        <v>0</v>
      </c>
      <c r="G115" s="45"/>
      <c r="H115" s="45"/>
      <c r="I115" s="45"/>
      <c r="J115" s="44">
        <v>0</v>
      </c>
      <c r="K115" s="44">
        <v>0</v>
      </c>
      <c r="L115" s="45"/>
      <c r="M115" s="44">
        <v>0</v>
      </c>
      <c r="N115" s="45"/>
      <c r="O115" s="45"/>
      <c r="P115" s="45"/>
      <c r="Q115" s="44">
        <v>0</v>
      </c>
      <c r="R115" s="44">
        <v>0</v>
      </c>
      <c r="S115" s="44">
        <v>0</v>
      </c>
      <c r="T115" s="44">
        <v>0</v>
      </c>
      <c r="U115" s="44">
        <v>0</v>
      </c>
      <c r="V115" s="44">
        <v>0</v>
      </c>
      <c r="W115" s="45"/>
      <c r="X115" s="44">
        <v>0</v>
      </c>
      <c r="Y115" s="44">
        <v>0</v>
      </c>
      <c r="Z115" s="45"/>
      <c r="AA115" s="44">
        <v>0</v>
      </c>
      <c r="AB115" s="45"/>
      <c r="AC115" s="45"/>
      <c r="AD115" s="45"/>
      <c r="AE115" s="44">
        <v>0</v>
      </c>
      <c r="AF115" s="45"/>
      <c r="AG115" s="45"/>
      <c r="AH115" s="45"/>
      <c r="AI115" s="44">
        <v>0</v>
      </c>
      <c r="AJ115" s="45"/>
      <c r="AK115" s="44">
        <v>0</v>
      </c>
    </row>
    <row r="116" spans="1:37"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row>
    <row r="117" spans="1:37" s="1" customFormat="1" ht="20.100000000000001" customHeight="1" x14ac:dyDescent="0.25">
      <c r="A117" s="3"/>
      <c r="B117" s="49" t="s">
        <v>161</v>
      </c>
      <c r="C117" s="50"/>
      <c r="D117" s="50"/>
      <c r="E117" s="5"/>
      <c r="F117" s="51">
        <v>813</v>
      </c>
      <c r="G117" s="52"/>
      <c r="H117" s="52"/>
      <c r="I117" s="52"/>
      <c r="J117" s="51">
        <v>759</v>
      </c>
      <c r="K117" s="51">
        <v>0</v>
      </c>
      <c r="L117" s="52"/>
      <c r="M117" s="51">
        <v>759</v>
      </c>
      <c r="N117" s="52"/>
      <c r="O117" s="52"/>
      <c r="P117" s="52"/>
      <c r="Q117" s="51">
        <v>2</v>
      </c>
      <c r="R117" s="51">
        <v>145</v>
      </c>
      <c r="S117" s="51">
        <v>0</v>
      </c>
      <c r="T117" s="51">
        <v>0</v>
      </c>
      <c r="U117" s="51">
        <v>0</v>
      </c>
      <c r="V117" s="51">
        <v>5</v>
      </c>
      <c r="W117" s="52"/>
      <c r="X117" s="51">
        <v>499</v>
      </c>
      <c r="Y117" s="51">
        <v>8</v>
      </c>
      <c r="Z117" s="52"/>
      <c r="AA117" s="51">
        <v>659</v>
      </c>
      <c r="AB117" s="52"/>
      <c r="AC117" s="52"/>
      <c r="AD117" s="52"/>
      <c r="AE117" s="51">
        <v>979</v>
      </c>
      <c r="AF117" s="52"/>
      <c r="AG117" s="52"/>
      <c r="AH117" s="52"/>
      <c r="AI117" s="51">
        <v>172</v>
      </c>
      <c r="AJ117" s="52"/>
      <c r="AK117" s="51">
        <v>106</v>
      </c>
    </row>
    <row r="118" spans="1:37"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row>
    <row r="119" spans="1:37"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row>
    <row r="120" spans="1:37"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row>
    <row r="121" spans="1:37" ht="20.100000000000001" customHeight="1" x14ac:dyDescent="0.2">
      <c r="D121" s="2" t="s">
        <v>163</v>
      </c>
      <c r="F121" s="37">
        <v>12</v>
      </c>
      <c r="G121" s="37"/>
      <c r="H121" s="37"/>
      <c r="I121" s="37"/>
      <c r="J121" s="37">
        <v>6</v>
      </c>
      <c r="K121" s="37">
        <v>0</v>
      </c>
      <c r="L121" s="37"/>
      <c r="M121" s="37">
        <v>6</v>
      </c>
      <c r="N121" s="37"/>
      <c r="O121" s="37"/>
      <c r="P121" s="37"/>
      <c r="Q121" s="37">
        <v>0</v>
      </c>
      <c r="R121" s="37">
        <v>2</v>
      </c>
      <c r="S121" s="37">
        <v>0</v>
      </c>
      <c r="T121" s="37">
        <v>0</v>
      </c>
      <c r="U121" s="37">
        <v>0</v>
      </c>
      <c r="V121" s="37">
        <v>0</v>
      </c>
      <c r="W121" s="37"/>
      <c r="X121" s="37">
        <v>10</v>
      </c>
      <c r="Y121" s="37">
        <v>0</v>
      </c>
      <c r="Z121" s="37"/>
      <c r="AA121" s="37">
        <v>12</v>
      </c>
      <c r="AB121" s="37"/>
      <c r="AC121" s="37"/>
      <c r="AD121" s="37"/>
      <c r="AE121" s="37">
        <v>6</v>
      </c>
      <c r="AF121" s="37"/>
      <c r="AG121" s="37"/>
      <c r="AH121" s="37"/>
      <c r="AI121" s="37">
        <v>0</v>
      </c>
      <c r="AJ121" s="37"/>
      <c r="AK121" s="37">
        <v>0</v>
      </c>
    </row>
    <row r="122" spans="1:37" ht="20.100000000000001" customHeight="1" x14ac:dyDescent="0.2">
      <c r="D122" s="38" t="s">
        <v>164</v>
      </c>
      <c r="F122" s="39">
        <v>17</v>
      </c>
      <c r="G122" s="40"/>
      <c r="H122" s="40"/>
      <c r="I122" s="40"/>
      <c r="J122" s="39">
        <v>5</v>
      </c>
      <c r="K122" s="39">
        <v>0</v>
      </c>
      <c r="L122" s="40"/>
      <c r="M122" s="39">
        <v>5</v>
      </c>
      <c r="N122" s="40"/>
      <c r="O122" s="40"/>
      <c r="P122" s="40"/>
      <c r="Q122" s="39">
        <v>0</v>
      </c>
      <c r="R122" s="39">
        <v>3</v>
      </c>
      <c r="S122" s="39">
        <v>0</v>
      </c>
      <c r="T122" s="39">
        <v>0</v>
      </c>
      <c r="U122" s="39">
        <v>0</v>
      </c>
      <c r="V122" s="39">
        <v>0</v>
      </c>
      <c r="W122" s="40"/>
      <c r="X122" s="39">
        <v>5</v>
      </c>
      <c r="Y122" s="39">
        <v>0</v>
      </c>
      <c r="Z122" s="40"/>
      <c r="AA122" s="39">
        <v>8</v>
      </c>
      <c r="AB122" s="40"/>
      <c r="AC122" s="40"/>
      <c r="AD122" s="40"/>
      <c r="AE122" s="39">
        <v>14</v>
      </c>
      <c r="AF122" s="40"/>
      <c r="AG122" s="40"/>
      <c r="AH122" s="40"/>
      <c r="AI122" s="39">
        <v>0</v>
      </c>
      <c r="AJ122" s="40"/>
      <c r="AK122" s="39">
        <v>0</v>
      </c>
    </row>
    <row r="123" spans="1:37" ht="20.100000000000001" customHeight="1" x14ac:dyDescent="0.2">
      <c r="D123" s="2" t="s">
        <v>165</v>
      </c>
      <c r="F123" s="37">
        <v>33</v>
      </c>
      <c r="G123" s="37"/>
      <c r="H123" s="37"/>
      <c r="I123" s="37"/>
      <c r="J123" s="37">
        <v>9</v>
      </c>
      <c r="K123" s="37">
        <v>0</v>
      </c>
      <c r="L123" s="37"/>
      <c r="M123" s="37">
        <v>9</v>
      </c>
      <c r="N123" s="37"/>
      <c r="O123" s="37"/>
      <c r="P123" s="37"/>
      <c r="Q123" s="37">
        <v>0</v>
      </c>
      <c r="R123" s="37">
        <v>1</v>
      </c>
      <c r="S123" s="37">
        <v>0</v>
      </c>
      <c r="T123" s="37">
        <v>0</v>
      </c>
      <c r="U123" s="37">
        <v>0</v>
      </c>
      <c r="V123" s="37">
        <v>0</v>
      </c>
      <c r="W123" s="37"/>
      <c r="X123" s="37">
        <v>11</v>
      </c>
      <c r="Y123" s="37">
        <v>0</v>
      </c>
      <c r="Z123" s="37"/>
      <c r="AA123" s="37">
        <v>12</v>
      </c>
      <c r="AB123" s="37"/>
      <c r="AC123" s="37"/>
      <c r="AD123" s="37"/>
      <c r="AE123" s="37">
        <v>30</v>
      </c>
      <c r="AF123" s="37"/>
      <c r="AG123" s="37"/>
      <c r="AH123" s="37"/>
      <c r="AI123" s="37">
        <v>0</v>
      </c>
      <c r="AJ123" s="37"/>
      <c r="AK123" s="37">
        <v>0</v>
      </c>
    </row>
    <row r="124" spans="1:37" ht="20.100000000000001" customHeight="1" x14ac:dyDescent="0.2">
      <c r="D124" s="38" t="s">
        <v>166</v>
      </c>
      <c r="F124" s="39">
        <v>34</v>
      </c>
      <c r="G124" s="40"/>
      <c r="H124" s="40"/>
      <c r="I124" s="40"/>
      <c r="J124" s="39">
        <v>11</v>
      </c>
      <c r="K124" s="39">
        <v>0</v>
      </c>
      <c r="L124" s="40"/>
      <c r="M124" s="39">
        <v>11</v>
      </c>
      <c r="N124" s="40"/>
      <c r="O124" s="40"/>
      <c r="P124" s="40"/>
      <c r="Q124" s="39">
        <v>0</v>
      </c>
      <c r="R124" s="39">
        <v>8</v>
      </c>
      <c r="S124" s="39">
        <v>0</v>
      </c>
      <c r="T124" s="39">
        <v>0</v>
      </c>
      <c r="U124" s="39">
        <v>0</v>
      </c>
      <c r="V124" s="39">
        <v>0</v>
      </c>
      <c r="W124" s="40"/>
      <c r="X124" s="39">
        <v>15</v>
      </c>
      <c r="Y124" s="39">
        <v>0</v>
      </c>
      <c r="Z124" s="40"/>
      <c r="AA124" s="39">
        <v>23</v>
      </c>
      <c r="AB124" s="40"/>
      <c r="AC124" s="40"/>
      <c r="AD124" s="40"/>
      <c r="AE124" s="39">
        <v>22</v>
      </c>
      <c r="AF124" s="40"/>
      <c r="AG124" s="40"/>
      <c r="AH124" s="40"/>
      <c r="AI124" s="39">
        <v>0</v>
      </c>
      <c r="AJ124" s="40"/>
      <c r="AK124" s="39">
        <v>0</v>
      </c>
    </row>
    <row r="125" spans="1:37" ht="20.100000000000001" customHeight="1" x14ac:dyDescent="0.2">
      <c r="D125" s="2" t="s">
        <v>167</v>
      </c>
      <c r="F125" s="37">
        <v>10</v>
      </c>
      <c r="G125" s="37"/>
      <c r="H125" s="37"/>
      <c r="I125" s="37"/>
      <c r="J125" s="37">
        <v>5</v>
      </c>
      <c r="K125" s="37">
        <v>0</v>
      </c>
      <c r="L125" s="37"/>
      <c r="M125" s="37">
        <v>5</v>
      </c>
      <c r="N125" s="37"/>
      <c r="O125" s="37"/>
      <c r="P125" s="37"/>
      <c r="Q125" s="37">
        <v>0</v>
      </c>
      <c r="R125" s="37">
        <v>2</v>
      </c>
      <c r="S125" s="37">
        <v>0</v>
      </c>
      <c r="T125" s="37">
        <v>0</v>
      </c>
      <c r="U125" s="37">
        <v>0</v>
      </c>
      <c r="V125" s="37">
        <v>0</v>
      </c>
      <c r="W125" s="37"/>
      <c r="X125" s="37">
        <v>2</v>
      </c>
      <c r="Y125" s="37">
        <v>0</v>
      </c>
      <c r="Z125" s="37"/>
      <c r="AA125" s="37">
        <v>4</v>
      </c>
      <c r="AB125" s="37"/>
      <c r="AC125" s="37"/>
      <c r="AD125" s="37"/>
      <c r="AE125" s="37">
        <v>11</v>
      </c>
      <c r="AF125" s="37"/>
      <c r="AG125" s="37"/>
      <c r="AH125" s="37"/>
      <c r="AI125" s="37">
        <v>0</v>
      </c>
      <c r="AJ125" s="37"/>
      <c r="AK125" s="37">
        <v>0</v>
      </c>
    </row>
    <row r="126" spans="1:37" ht="20.100000000000001" customHeight="1" x14ac:dyDescent="0.2">
      <c r="D126" s="38" t="s">
        <v>168</v>
      </c>
      <c r="F126" s="39">
        <v>31</v>
      </c>
      <c r="G126" s="40"/>
      <c r="H126" s="40"/>
      <c r="I126" s="40"/>
      <c r="J126" s="39">
        <v>8</v>
      </c>
      <c r="K126" s="39">
        <v>0</v>
      </c>
      <c r="L126" s="40"/>
      <c r="M126" s="39">
        <v>8</v>
      </c>
      <c r="N126" s="40"/>
      <c r="O126" s="40"/>
      <c r="P126" s="40"/>
      <c r="Q126" s="39">
        <v>1</v>
      </c>
      <c r="R126" s="39">
        <v>3</v>
      </c>
      <c r="S126" s="39">
        <v>0</v>
      </c>
      <c r="T126" s="39">
        <v>0</v>
      </c>
      <c r="U126" s="39">
        <v>0</v>
      </c>
      <c r="V126" s="39">
        <v>1</v>
      </c>
      <c r="W126" s="40"/>
      <c r="X126" s="39">
        <v>6</v>
      </c>
      <c r="Y126" s="39">
        <v>0</v>
      </c>
      <c r="Z126" s="40"/>
      <c r="AA126" s="39">
        <v>11</v>
      </c>
      <c r="AB126" s="40"/>
      <c r="AC126" s="40"/>
      <c r="AD126" s="40"/>
      <c r="AE126" s="39">
        <v>28</v>
      </c>
      <c r="AF126" s="40"/>
      <c r="AG126" s="40"/>
      <c r="AH126" s="40"/>
      <c r="AI126" s="39">
        <v>0</v>
      </c>
      <c r="AJ126" s="40"/>
      <c r="AK126" s="39">
        <v>0</v>
      </c>
    </row>
    <row r="127" spans="1:37" ht="20.100000000000001" customHeight="1" x14ac:dyDescent="0.2">
      <c r="D127" s="41" t="s">
        <v>169</v>
      </c>
      <c r="F127" s="40">
        <v>0</v>
      </c>
      <c r="G127" s="40"/>
      <c r="H127" s="40"/>
      <c r="I127" s="40"/>
      <c r="J127" s="40">
        <v>4</v>
      </c>
      <c r="K127" s="40">
        <v>0</v>
      </c>
      <c r="L127" s="40"/>
      <c r="M127" s="40">
        <v>4</v>
      </c>
      <c r="N127" s="40"/>
      <c r="O127" s="40"/>
      <c r="P127" s="40"/>
      <c r="Q127" s="40">
        <v>0</v>
      </c>
      <c r="R127" s="40">
        <v>0</v>
      </c>
      <c r="S127" s="40">
        <v>0</v>
      </c>
      <c r="T127" s="40">
        <v>0</v>
      </c>
      <c r="U127" s="40">
        <v>0</v>
      </c>
      <c r="V127" s="40">
        <v>0</v>
      </c>
      <c r="W127" s="40"/>
      <c r="X127" s="40">
        <v>2</v>
      </c>
      <c r="Y127" s="40">
        <v>0</v>
      </c>
      <c r="Z127" s="40"/>
      <c r="AA127" s="40">
        <v>2</v>
      </c>
      <c r="AB127" s="40"/>
      <c r="AC127" s="40"/>
      <c r="AD127" s="40"/>
      <c r="AE127" s="40">
        <v>2</v>
      </c>
      <c r="AF127" s="40"/>
      <c r="AG127" s="40"/>
      <c r="AH127" s="40"/>
      <c r="AI127" s="40">
        <v>0</v>
      </c>
      <c r="AJ127" s="40"/>
      <c r="AK127" s="40">
        <v>0</v>
      </c>
    </row>
    <row r="128" spans="1:37"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row>
    <row r="129" spans="1:37" s="1" customFormat="1" ht="20.100000000000001" customHeight="1" x14ac:dyDescent="0.2">
      <c r="A129" s="3"/>
      <c r="B129" s="6"/>
      <c r="C129" s="42" t="s">
        <v>122</v>
      </c>
      <c r="D129" s="42"/>
      <c r="E129" s="5"/>
      <c r="F129" s="44">
        <v>137</v>
      </c>
      <c r="G129" s="45"/>
      <c r="H129" s="45"/>
      <c r="I129" s="45"/>
      <c r="J129" s="44">
        <v>48</v>
      </c>
      <c r="K129" s="44">
        <v>0</v>
      </c>
      <c r="L129" s="45"/>
      <c r="M129" s="44">
        <v>48</v>
      </c>
      <c r="N129" s="45"/>
      <c r="O129" s="45"/>
      <c r="P129" s="45"/>
      <c r="Q129" s="44">
        <v>1</v>
      </c>
      <c r="R129" s="44">
        <v>19</v>
      </c>
      <c r="S129" s="44">
        <v>0</v>
      </c>
      <c r="T129" s="44">
        <v>0</v>
      </c>
      <c r="U129" s="44">
        <v>0</v>
      </c>
      <c r="V129" s="44">
        <v>1</v>
      </c>
      <c r="W129" s="45"/>
      <c r="X129" s="44">
        <v>51</v>
      </c>
      <c r="Y129" s="44">
        <v>0</v>
      </c>
      <c r="Z129" s="45"/>
      <c r="AA129" s="44">
        <v>72</v>
      </c>
      <c r="AB129" s="45"/>
      <c r="AC129" s="45"/>
      <c r="AD129" s="45"/>
      <c r="AE129" s="44">
        <v>113</v>
      </c>
      <c r="AF129" s="45"/>
      <c r="AG129" s="45"/>
      <c r="AH129" s="45"/>
      <c r="AI129" s="44">
        <v>0</v>
      </c>
      <c r="AJ129" s="45"/>
      <c r="AK129" s="44">
        <v>0</v>
      </c>
    </row>
    <row r="130" spans="1:37"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row>
    <row r="131" spans="1:37"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row>
    <row r="132" spans="1:37" ht="20.100000000000001" customHeight="1" x14ac:dyDescent="0.2">
      <c r="D132" s="2" t="s">
        <v>124</v>
      </c>
      <c r="F132" s="37">
        <v>0</v>
      </c>
      <c r="G132" s="37"/>
      <c r="H132" s="37"/>
      <c r="I132" s="37"/>
      <c r="J132" s="37">
        <v>0</v>
      </c>
      <c r="K132" s="37">
        <v>0</v>
      </c>
      <c r="L132" s="37"/>
      <c r="M132" s="37">
        <v>0</v>
      </c>
      <c r="N132" s="37"/>
      <c r="O132" s="37"/>
      <c r="P132" s="37"/>
      <c r="Q132" s="37">
        <v>0</v>
      </c>
      <c r="R132" s="37">
        <v>0</v>
      </c>
      <c r="S132" s="37">
        <v>0</v>
      </c>
      <c r="T132" s="37">
        <v>0</v>
      </c>
      <c r="U132" s="37">
        <v>0</v>
      </c>
      <c r="V132" s="37">
        <v>0</v>
      </c>
      <c r="W132" s="37"/>
      <c r="X132" s="37">
        <v>0</v>
      </c>
      <c r="Y132" s="37">
        <v>0</v>
      </c>
      <c r="Z132" s="37"/>
      <c r="AA132" s="37">
        <v>0</v>
      </c>
      <c r="AB132" s="37"/>
      <c r="AC132" s="37"/>
      <c r="AD132" s="37"/>
      <c r="AE132" s="37">
        <v>0</v>
      </c>
      <c r="AF132" s="37"/>
      <c r="AG132" s="37"/>
      <c r="AH132" s="37"/>
      <c r="AI132" s="37">
        <v>0</v>
      </c>
      <c r="AJ132" s="37"/>
      <c r="AK132" s="37">
        <v>0</v>
      </c>
    </row>
    <row r="133" spans="1:37" ht="20.100000000000001" customHeight="1" x14ac:dyDescent="0.2">
      <c r="D133" s="38" t="s">
        <v>99</v>
      </c>
      <c r="F133" s="39">
        <v>0</v>
      </c>
      <c r="G133" s="40"/>
      <c r="H133" s="40"/>
      <c r="I133" s="40"/>
      <c r="J133" s="39">
        <v>0</v>
      </c>
      <c r="K133" s="39">
        <v>0</v>
      </c>
      <c r="L133" s="40"/>
      <c r="M133" s="39">
        <v>0</v>
      </c>
      <c r="N133" s="40"/>
      <c r="O133" s="40"/>
      <c r="P133" s="40"/>
      <c r="Q133" s="39">
        <v>0</v>
      </c>
      <c r="R133" s="39">
        <v>0</v>
      </c>
      <c r="S133" s="39">
        <v>0</v>
      </c>
      <c r="T133" s="39">
        <v>0</v>
      </c>
      <c r="U133" s="39">
        <v>0</v>
      </c>
      <c r="V133" s="39">
        <v>0</v>
      </c>
      <c r="W133" s="40"/>
      <c r="X133" s="39">
        <v>0</v>
      </c>
      <c r="Y133" s="39">
        <v>0</v>
      </c>
      <c r="Z133" s="40"/>
      <c r="AA133" s="39">
        <v>0</v>
      </c>
      <c r="AB133" s="40"/>
      <c r="AC133" s="40"/>
      <c r="AD133" s="40"/>
      <c r="AE133" s="39">
        <v>0</v>
      </c>
      <c r="AF133" s="40"/>
      <c r="AG133" s="40"/>
      <c r="AH133" s="40"/>
      <c r="AI133" s="39">
        <v>0</v>
      </c>
      <c r="AJ133" s="40"/>
      <c r="AK133" s="39">
        <v>0</v>
      </c>
    </row>
    <row r="134" spans="1:37" ht="20.100000000000001" customHeight="1" x14ac:dyDescent="0.2">
      <c r="D134" s="2" t="s">
        <v>100</v>
      </c>
      <c r="F134" s="37">
        <v>0</v>
      </c>
      <c r="G134" s="37"/>
      <c r="H134" s="37"/>
      <c r="I134" s="37"/>
      <c r="J134" s="37">
        <v>0</v>
      </c>
      <c r="K134" s="37">
        <v>0</v>
      </c>
      <c r="L134" s="37"/>
      <c r="M134" s="37">
        <v>0</v>
      </c>
      <c r="N134" s="37"/>
      <c r="O134" s="37"/>
      <c r="P134" s="37"/>
      <c r="Q134" s="37">
        <v>0</v>
      </c>
      <c r="R134" s="37">
        <v>0</v>
      </c>
      <c r="S134" s="37">
        <v>0</v>
      </c>
      <c r="T134" s="37">
        <v>0</v>
      </c>
      <c r="U134" s="37">
        <v>0</v>
      </c>
      <c r="V134" s="37">
        <v>0</v>
      </c>
      <c r="W134" s="37"/>
      <c r="X134" s="37">
        <v>0</v>
      </c>
      <c r="Y134" s="37">
        <v>0</v>
      </c>
      <c r="Z134" s="37"/>
      <c r="AA134" s="37">
        <v>0</v>
      </c>
      <c r="AB134" s="37"/>
      <c r="AC134" s="37"/>
      <c r="AD134" s="37"/>
      <c r="AE134" s="37">
        <v>0</v>
      </c>
      <c r="AF134" s="37"/>
      <c r="AG134" s="37"/>
      <c r="AH134" s="37"/>
      <c r="AI134" s="37">
        <v>0</v>
      </c>
      <c r="AJ134" s="37"/>
      <c r="AK134" s="37">
        <v>0</v>
      </c>
    </row>
    <row r="135" spans="1:37" ht="20.100000000000001" customHeight="1" x14ac:dyDescent="0.2">
      <c r="D135" s="38" t="s">
        <v>101</v>
      </c>
      <c r="F135" s="39">
        <v>0</v>
      </c>
      <c r="G135" s="40"/>
      <c r="H135" s="40"/>
      <c r="I135" s="40"/>
      <c r="J135" s="39">
        <v>0</v>
      </c>
      <c r="K135" s="39">
        <v>0</v>
      </c>
      <c r="L135" s="40"/>
      <c r="M135" s="39">
        <v>0</v>
      </c>
      <c r="N135" s="40"/>
      <c r="O135" s="40"/>
      <c r="P135" s="40"/>
      <c r="Q135" s="39">
        <v>0</v>
      </c>
      <c r="R135" s="39">
        <v>0</v>
      </c>
      <c r="S135" s="39">
        <v>0</v>
      </c>
      <c r="T135" s="39">
        <v>0</v>
      </c>
      <c r="U135" s="39">
        <v>0</v>
      </c>
      <c r="V135" s="39">
        <v>0</v>
      </c>
      <c r="W135" s="40"/>
      <c r="X135" s="39">
        <v>0</v>
      </c>
      <c r="Y135" s="39">
        <v>0</v>
      </c>
      <c r="Z135" s="40"/>
      <c r="AA135" s="39">
        <v>0</v>
      </c>
      <c r="AB135" s="40"/>
      <c r="AC135" s="40"/>
      <c r="AD135" s="40"/>
      <c r="AE135" s="39">
        <v>0</v>
      </c>
      <c r="AF135" s="40"/>
      <c r="AG135" s="40"/>
      <c r="AH135" s="40"/>
      <c r="AI135" s="39">
        <v>0</v>
      </c>
      <c r="AJ135" s="40"/>
      <c r="AK135" s="39">
        <v>0</v>
      </c>
    </row>
    <row r="136" spans="1:37" ht="20.100000000000001" customHeight="1" x14ac:dyDescent="0.2">
      <c r="D136" s="2" t="s">
        <v>102</v>
      </c>
      <c r="F136" s="37">
        <v>0</v>
      </c>
      <c r="G136" s="37"/>
      <c r="H136" s="37"/>
      <c r="I136" s="37"/>
      <c r="J136" s="37">
        <v>0</v>
      </c>
      <c r="K136" s="37">
        <v>0</v>
      </c>
      <c r="L136" s="37"/>
      <c r="M136" s="37">
        <v>0</v>
      </c>
      <c r="N136" s="37"/>
      <c r="O136" s="37"/>
      <c r="P136" s="37"/>
      <c r="Q136" s="37">
        <v>0</v>
      </c>
      <c r="R136" s="37">
        <v>0</v>
      </c>
      <c r="S136" s="37">
        <v>0</v>
      </c>
      <c r="T136" s="37">
        <v>0</v>
      </c>
      <c r="U136" s="37">
        <v>0</v>
      </c>
      <c r="V136" s="37">
        <v>0</v>
      </c>
      <c r="W136" s="37"/>
      <c r="X136" s="37">
        <v>0</v>
      </c>
      <c r="Y136" s="37">
        <v>0</v>
      </c>
      <c r="Z136" s="37"/>
      <c r="AA136" s="37">
        <v>0</v>
      </c>
      <c r="AB136" s="37"/>
      <c r="AC136" s="37"/>
      <c r="AD136" s="37"/>
      <c r="AE136" s="37">
        <v>0</v>
      </c>
      <c r="AF136" s="37"/>
      <c r="AG136" s="37"/>
      <c r="AH136" s="37"/>
      <c r="AI136" s="37">
        <v>0</v>
      </c>
      <c r="AJ136" s="37"/>
      <c r="AK136" s="37">
        <v>0</v>
      </c>
    </row>
    <row r="137" spans="1:37"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row>
    <row r="138" spans="1:37" s="1" customFormat="1" ht="20.100000000000001" customHeight="1" x14ac:dyDescent="0.2">
      <c r="A138" s="3"/>
      <c r="B138" s="6"/>
      <c r="C138" s="42" t="s">
        <v>171</v>
      </c>
      <c r="D138" s="42"/>
      <c r="E138" s="5"/>
      <c r="F138" s="44">
        <v>0</v>
      </c>
      <c r="G138" s="45"/>
      <c r="H138" s="45"/>
      <c r="I138" s="45"/>
      <c r="J138" s="44">
        <v>0</v>
      </c>
      <c r="K138" s="44">
        <v>0</v>
      </c>
      <c r="L138" s="45"/>
      <c r="M138" s="44">
        <v>0</v>
      </c>
      <c r="N138" s="45"/>
      <c r="O138" s="45"/>
      <c r="P138" s="45"/>
      <c r="Q138" s="44">
        <v>0</v>
      </c>
      <c r="R138" s="44">
        <v>0</v>
      </c>
      <c r="S138" s="44">
        <v>0</v>
      </c>
      <c r="T138" s="44">
        <v>0</v>
      </c>
      <c r="U138" s="44">
        <v>0</v>
      </c>
      <c r="V138" s="44">
        <v>0</v>
      </c>
      <c r="W138" s="45"/>
      <c r="X138" s="44">
        <v>0</v>
      </c>
      <c r="Y138" s="44">
        <v>0</v>
      </c>
      <c r="Z138" s="45"/>
      <c r="AA138" s="44">
        <v>0</v>
      </c>
      <c r="AB138" s="45"/>
      <c r="AC138" s="45"/>
      <c r="AD138" s="45"/>
      <c r="AE138" s="44">
        <v>0</v>
      </c>
      <c r="AF138" s="45"/>
      <c r="AG138" s="45"/>
      <c r="AH138" s="45"/>
      <c r="AI138" s="44">
        <v>0</v>
      </c>
      <c r="AJ138" s="45"/>
      <c r="AK138" s="44">
        <v>0</v>
      </c>
    </row>
    <row r="139" spans="1:37"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row>
    <row r="140" spans="1:37"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row>
    <row r="141" spans="1:37" ht="20.100000000000001" customHeight="1" x14ac:dyDescent="0.2">
      <c r="D141" s="2" t="s">
        <v>124</v>
      </c>
      <c r="F141" s="37">
        <v>37</v>
      </c>
      <c r="G141" s="37"/>
      <c r="H141" s="37"/>
      <c r="I141" s="37"/>
      <c r="J141" s="37">
        <v>10</v>
      </c>
      <c r="K141" s="37">
        <v>0</v>
      </c>
      <c r="L141" s="37"/>
      <c r="M141" s="37">
        <v>10</v>
      </c>
      <c r="N141" s="37"/>
      <c r="O141" s="37"/>
      <c r="P141" s="37"/>
      <c r="Q141" s="37">
        <v>0</v>
      </c>
      <c r="R141" s="37">
        <v>19</v>
      </c>
      <c r="S141" s="37">
        <v>0</v>
      </c>
      <c r="T141" s="37">
        <v>0</v>
      </c>
      <c r="U141" s="37">
        <v>0</v>
      </c>
      <c r="V141" s="37">
        <v>0</v>
      </c>
      <c r="W141" s="37"/>
      <c r="X141" s="37">
        <v>8</v>
      </c>
      <c r="Y141" s="37">
        <v>1</v>
      </c>
      <c r="Z141" s="37"/>
      <c r="AA141" s="37">
        <v>28</v>
      </c>
      <c r="AB141" s="37"/>
      <c r="AC141" s="37"/>
      <c r="AD141" s="37"/>
      <c r="AE141" s="37">
        <v>19</v>
      </c>
      <c r="AF141" s="37"/>
      <c r="AG141" s="37"/>
      <c r="AH141" s="37"/>
      <c r="AI141" s="37">
        <v>0</v>
      </c>
      <c r="AJ141" s="37"/>
      <c r="AK141" s="37">
        <v>0</v>
      </c>
    </row>
    <row r="142" spans="1:37" ht="20.100000000000001" customHeight="1" x14ac:dyDescent="0.2">
      <c r="D142" s="38" t="s">
        <v>173</v>
      </c>
      <c r="F142" s="39">
        <v>42</v>
      </c>
      <c r="G142" s="40"/>
      <c r="H142" s="40"/>
      <c r="I142" s="40"/>
      <c r="J142" s="39">
        <v>6</v>
      </c>
      <c r="K142" s="39">
        <v>0</v>
      </c>
      <c r="L142" s="40"/>
      <c r="M142" s="39">
        <v>6</v>
      </c>
      <c r="N142" s="40"/>
      <c r="O142" s="40"/>
      <c r="P142" s="40"/>
      <c r="Q142" s="39">
        <v>0</v>
      </c>
      <c r="R142" s="39">
        <v>6</v>
      </c>
      <c r="S142" s="39">
        <v>0</v>
      </c>
      <c r="T142" s="39">
        <v>0</v>
      </c>
      <c r="U142" s="39">
        <v>0</v>
      </c>
      <c r="V142" s="39">
        <v>0</v>
      </c>
      <c r="W142" s="40"/>
      <c r="X142" s="39">
        <v>2</v>
      </c>
      <c r="Y142" s="39">
        <v>0</v>
      </c>
      <c r="Z142" s="40"/>
      <c r="AA142" s="39">
        <v>8</v>
      </c>
      <c r="AB142" s="40"/>
      <c r="AC142" s="40"/>
      <c r="AD142" s="40"/>
      <c r="AE142" s="39">
        <v>40</v>
      </c>
      <c r="AF142" s="40"/>
      <c r="AG142" s="40"/>
      <c r="AH142" s="40"/>
      <c r="AI142" s="39">
        <v>0</v>
      </c>
      <c r="AJ142" s="40"/>
      <c r="AK142" s="39">
        <v>0</v>
      </c>
    </row>
    <row r="143" spans="1:37" ht="20.100000000000001" customHeight="1" x14ac:dyDescent="0.2">
      <c r="D143" s="2" t="s">
        <v>113</v>
      </c>
      <c r="F143" s="37">
        <v>23</v>
      </c>
      <c r="G143" s="37"/>
      <c r="H143" s="37"/>
      <c r="I143" s="37"/>
      <c r="J143" s="37">
        <v>5</v>
      </c>
      <c r="K143" s="37">
        <v>0</v>
      </c>
      <c r="L143" s="37"/>
      <c r="M143" s="37">
        <v>5</v>
      </c>
      <c r="N143" s="37"/>
      <c r="O143" s="37"/>
      <c r="P143" s="37"/>
      <c r="Q143" s="37">
        <v>0</v>
      </c>
      <c r="R143" s="37">
        <v>8</v>
      </c>
      <c r="S143" s="37">
        <v>0</v>
      </c>
      <c r="T143" s="37">
        <v>0</v>
      </c>
      <c r="U143" s="37">
        <v>0</v>
      </c>
      <c r="V143" s="37">
        <v>0</v>
      </c>
      <c r="W143" s="37"/>
      <c r="X143" s="37">
        <v>3</v>
      </c>
      <c r="Y143" s="37">
        <v>0</v>
      </c>
      <c r="Z143" s="37"/>
      <c r="AA143" s="37">
        <v>11</v>
      </c>
      <c r="AB143" s="37"/>
      <c r="AC143" s="37"/>
      <c r="AD143" s="37"/>
      <c r="AE143" s="37">
        <v>17</v>
      </c>
      <c r="AF143" s="37"/>
      <c r="AG143" s="37"/>
      <c r="AH143" s="37"/>
      <c r="AI143" s="37">
        <v>0</v>
      </c>
      <c r="AJ143" s="37"/>
      <c r="AK143" s="37">
        <v>0</v>
      </c>
    </row>
    <row r="144" spans="1:37" ht="20.100000000000001" customHeight="1" x14ac:dyDescent="0.2">
      <c r="D144" s="38" t="s">
        <v>174</v>
      </c>
      <c r="F144" s="39">
        <v>30</v>
      </c>
      <c r="G144" s="40"/>
      <c r="H144" s="40"/>
      <c r="I144" s="40"/>
      <c r="J144" s="39">
        <v>9</v>
      </c>
      <c r="K144" s="39">
        <v>0</v>
      </c>
      <c r="L144" s="40"/>
      <c r="M144" s="39">
        <v>9</v>
      </c>
      <c r="N144" s="40"/>
      <c r="O144" s="40"/>
      <c r="P144" s="40"/>
      <c r="Q144" s="39">
        <v>0</v>
      </c>
      <c r="R144" s="39">
        <v>3</v>
      </c>
      <c r="S144" s="39">
        <v>0</v>
      </c>
      <c r="T144" s="39">
        <v>0</v>
      </c>
      <c r="U144" s="39">
        <v>0</v>
      </c>
      <c r="V144" s="39">
        <v>0</v>
      </c>
      <c r="W144" s="40"/>
      <c r="X144" s="39">
        <v>1</v>
      </c>
      <c r="Y144" s="39">
        <v>0</v>
      </c>
      <c r="Z144" s="40"/>
      <c r="AA144" s="39">
        <v>4</v>
      </c>
      <c r="AB144" s="40"/>
      <c r="AC144" s="40"/>
      <c r="AD144" s="40"/>
      <c r="AE144" s="39">
        <v>35</v>
      </c>
      <c r="AF144" s="40"/>
      <c r="AG144" s="40"/>
      <c r="AH144" s="40"/>
      <c r="AI144" s="39">
        <v>0</v>
      </c>
      <c r="AJ144" s="40"/>
      <c r="AK144" s="39">
        <v>0</v>
      </c>
    </row>
    <row r="145" spans="1:37" ht="20.100000000000001" customHeight="1" x14ac:dyDescent="0.2">
      <c r="D145" s="2" t="s">
        <v>115</v>
      </c>
      <c r="F145" s="37">
        <v>71</v>
      </c>
      <c r="G145" s="37"/>
      <c r="H145" s="37"/>
      <c r="I145" s="37"/>
      <c r="J145" s="37">
        <v>16</v>
      </c>
      <c r="K145" s="37">
        <v>0</v>
      </c>
      <c r="L145" s="37"/>
      <c r="M145" s="37">
        <v>16</v>
      </c>
      <c r="N145" s="37"/>
      <c r="O145" s="37"/>
      <c r="P145" s="37"/>
      <c r="Q145" s="37">
        <v>0</v>
      </c>
      <c r="R145" s="37">
        <v>9</v>
      </c>
      <c r="S145" s="37">
        <v>0</v>
      </c>
      <c r="T145" s="37">
        <v>0</v>
      </c>
      <c r="U145" s="37">
        <v>0</v>
      </c>
      <c r="V145" s="37">
        <v>0</v>
      </c>
      <c r="W145" s="37"/>
      <c r="X145" s="37">
        <v>19</v>
      </c>
      <c r="Y145" s="37">
        <v>0</v>
      </c>
      <c r="Z145" s="37"/>
      <c r="AA145" s="37">
        <v>28</v>
      </c>
      <c r="AB145" s="37"/>
      <c r="AC145" s="37"/>
      <c r="AD145" s="37"/>
      <c r="AE145" s="37">
        <v>59</v>
      </c>
      <c r="AF145" s="37"/>
      <c r="AG145" s="37"/>
      <c r="AH145" s="37"/>
      <c r="AI145" s="37">
        <v>0</v>
      </c>
      <c r="AJ145" s="37"/>
      <c r="AK145" s="37">
        <v>0</v>
      </c>
    </row>
    <row r="146" spans="1:37" ht="20.100000000000001" customHeight="1" x14ac:dyDescent="0.2">
      <c r="D146" s="38" t="s">
        <v>116</v>
      </c>
      <c r="F146" s="39">
        <v>47</v>
      </c>
      <c r="G146" s="40"/>
      <c r="H146" s="40"/>
      <c r="I146" s="40"/>
      <c r="J146" s="39">
        <v>66</v>
      </c>
      <c r="K146" s="39">
        <v>0</v>
      </c>
      <c r="L146" s="40"/>
      <c r="M146" s="39">
        <v>66</v>
      </c>
      <c r="N146" s="40"/>
      <c r="O146" s="40"/>
      <c r="P146" s="40"/>
      <c r="Q146" s="39">
        <v>0</v>
      </c>
      <c r="R146" s="39">
        <v>1</v>
      </c>
      <c r="S146" s="39">
        <v>0</v>
      </c>
      <c r="T146" s="39">
        <v>0</v>
      </c>
      <c r="U146" s="39">
        <v>0</v>
      </c>
      <c r="V146" s="39">
        <v>0</v>
      </c>
      <c r="W146" s="40"/>
      <c r="X146" s="39">
        <v>48</v>
      </c>
      <c r="Y146" s="39">
        <v>0</v>
      </c>
      <c r="Z146" s="40"/>
      <c r="AA146" s="39">
        <v>49</v>
      </c>
      <c r="AB146" s="40"/>
      <c r="AC146" s="40"/>
      <c r="AD146" s="40"/>
      <c r="AE146" s="39">
        <v>64</v>
      </c>
      <c r="AF146" s="40"/>
      <c r="AG146" s="40"/>
      <c r="AH146" s="40"/>
      <c r="AI146" s="39">
        <v>0</v>
      </c>
      <c r="AJ146" s="40"/>
      <c r="AK146" s="39">
        <v>0</v>
      </c>
    </row>
    <row r="147" spans="1:37" ht="20.100000000000001" customHeight="1" x14ac:dyDescent="0.2">
      <c r="D147" s="2" t="s">
        <v>104</v>
      </c>
      <c r="F147" s="37">
        <v>13</v>
      </c>
      <c r="G147" s="37"/>
      <c r="H147" s="37"/>
      <c r="I147" s="37"/>
      <c r="J147" s="37">
        <v>9</v>
      </c>
      <c r="K147" s="37">
        <v>0</v>
      </c>
      <c r="L147" s="37"/>
      <c r="M147" s="37">
        <v>9</v>
      </c>
      <c r="N147" s="37"/>
      <c r="O147" s="37"/>
      <c r="P147" s="37"/>
      <c r="Q147" s="37">
        <v>0</v>
      </c>
      <c r="R147" s="37">
        <v>12</v>
      </c>
      <c r="S147" s="37">
        <v>0</v>
      </c>
      <c r="T147" s="37">
        <v>0</v>
      </c>
      <c r="U147" s="37">
        <v>0</v>
      </c>
      <c r="V147" s="37">
        <v>0</v>
      </c>
      <c r="W147" s="37"/>
      <c r="X147" s="37">
        <v>5</v>
      </c>
      <c r="Y147" s="37">
        <v>0</v>
      </c>
      <c r="Z147" s="37"/>
      <c r="AA147" s="37">
        <v>17</v>
      </c>
      <c r="AB147" s="37"/>
      <c r="AC147" s="37"/>
      <c r="AD147" s="37"/>
      <c r="AE147" s="37">
        <v>5</v>
      </c>
      <c r="AF147" s="37"/>
      <c r="AG147" s="37"/>
      <c r="AH147" s="37"/>
      <c r="AI147" s="37">
        <v>0</v>
      </c>
      <c r="AJ147" s="37"/>
      <c r="AK147" s="37">
        <v>0</v>
      </c>
    </row>
    <row r="148" spans="1:37" ht="20.100000000000001" customHeight="1" x14ac:dyDescent="0.2">
      <c r="D148" s="38" t="s">
        <v>365</v>
      </c>
      <c r="F148" s="39">
        <f>47+6</f>
        <v>53</v>
      </c>
      <c r="G148" s="40"/>
      <c r="H148" s="40"/>
      <c r="I148" s="40"/>
      <c r="J148" s="39">
        <v>0</v>
      </c>
      <c r="K148" s="39">
        <v>0</v>
      </c>
      <c r="L148" s="40"/>
      <c r="M148" s="39">
        <v>0</v>
      </c>
      <c r="N148" s="40"/>
      <c r="O148" s="40"/>
      <c r="P148" s="40"/>
      <c r="Q148" s="39">
        <v>0</v>
      </c>
      <c r="R148" s="39">
        <v>0</v>
      </c>
      <c r="S148" s="39">
        <v>0</v>
      </c>
      <c r="T148" s="39">
        <v>0</v>
      </c>
      <c r="U148" s="39">
        <v>0</v>
      </c>
      <c r="V148" s="39">
        <v>0</v>
      </c>
      <c r="W148" s="40"/>
      <c r="X148" s="39">
        <v>0</v>
      </c>
      <c r="Y148" s="39">
        <v>0</v>
      </c>
      <c r="Z148" s="40"/>
      <c r="AA148" s="39">
        <v>0</v>
      </c>
      <c r="AB148" s="40"/>
      <c r="AC148" s="40"/>
      <c r="AD148" s="40"/>
      <c r="AE148" s="39">
        <f>46+7</f>
        <v>53</v>
      </c>
      <c r="AF148" s="40"/>
      <c r="AG148" s="40"/>
      <c r="AH148" s="40"/>
      <c r="AI148" s="39">
        <v>0</v>
      </c>
      <c r="AJ148" s="40"/>
      <c r="AK148" s="39">
        <v>0</v>
      </c>
    </row>
    <row r="149" spans="1:37" ht="20.100000000000001" customHeight="1" x14ac:dyDescent="0.2">
      <c r="D149" s="2" t="s">
        <v>106</v>
      </c>
      <c r="F149" s="37">
        <v>66</v>
      </c>
      <c r="G149" s="37"/>
      <c r="H149" s="37"/>
      <c r="I149" s="37"/>
      <c r="J149" s="37">
        <v>14</v>
      </c>
      <c r="K149" s="37">
        <v>0</v>
      </c>
      <c r="L149" s="37"/>
      <c r="M149" s="37">
        <v>14</v>
      </c>
      <c r="N149" s="37"/>
      <c r="O149" s="37"/>
      <c r="P149" s="37"/>
      <c r="Q149" s="37">
        <v>0</v>
      </c>
      <c r="R149" s="37">
        <v>6</v>
      </c>
      <c r="S149" s="37">
        <v>0</v>
      </c>
      <c r="T149" s="37">
        <v>0</v>
      </c>
      <c r="U149" s="37">
        <v>0</v>
      </c>
      <c r="V149" s="37">
        <v>0</v>
      </c>
      <c r="W149" s="37"/>
      <c r="X149" s="37">
        <v>6</v>
      </c>
      <c r="Y149" s="37">
        <v>0</v>
      </c>
      <c r="Z149" s="37"/>
      <c r="AA149" s="37">
        <v>12</v>
      </c>
      <c r="AB149" s="37"/>
      <c r="AC149" s="37"/>
      <c r="AD149" s="37"/>
      <c r="AE149" s="37">
        <v>68</v>
      </c>
      <c r="AF149" s="37"/>
      <c r="AG149" s="37"/>
      <c r="AH149" s="37"/>
      <c r="AI149" s="37">
        <v>0</v>
      </c>
      <c r="AJ149" s="37"/>
      <c r="AK149" s="37">
        <v>0</v>
      </c>
    </row>
    <row r="150" spans="1:37" ht="20.100000000000001" customHeight="1" x14ac:dyDescent="0.2">
      <c r="D150" s="38" t="s">
        <v>107</v>
      </c>
      <c r="F150" s="39">
        <v>23</v>
      </c>
      <c r="G150" s="40"/>
      <c r="H150" s="40"/>
      <c r="I150" s="40"/>
      <c r="J150" s="39">
        <v>10</v>
      </c>
      <c r="K150" s="39">
        <v>0</v>
      </c>
      <c r="L150" s="40"/>
      <c r="M150" s="39">
        <v>10</v>
      </c>
      <c r="N150" s="40"/>
      <c r="O150" s="40"/>
      <c r="P150" s="40"/>
      <c r="Q150" s="39">
        <v>2</v>
      </c>
      <c r="R150" s="39">
        <v>17</v>
      </c>
      <c r="S150" s="39">
        <v>0</v>
      </c>
      <c r="T150" s="39">
        <v>0</v>
      </c>
      <c r="U150" s="39">
        <v>0</v>
      </c>
      <c r="V150" s="39">
        <v>0</v>
      </c>
      <c r="W150" s="40"/>
      <c r="X150" s="39">
        <v>7</v>
      </c>
      <c r="Y150" s="39">
        <v>0</v>
      </c>
      <c r="Z150" s="40"/>
      <c r="AA150" s="39">
        <v>26</v>
      </c>
      <c r="AB150" s="40"/>
      <c r="AC150" s="40"/>
      <c r="AD150" s="40"/>
      <c r="AE150" s="39">
        <v>7</v>
      </c>
      <c r="AF150" s="40"/>
      <c r="AG150" s="40"/>
      <c r="AH150" s="40"/>
      <c r="AI150" s="39">
        <v>0</v>
      </c>
      <c r="AJ150" s="40"/>
      <c r="AK150" s="39">
        <v>0</v>
      </c>
    </row>
    <row r="151" spans="1:37" ht="20.100000000000001" customHeight="1" x14ac:dyDescent="0.2">
      <c r="D151" s="2" t="s">
        <v>176</v>
      </c>
      <c r="F151" s="37">
        <v>25</v>
      </c>
      <c r="G151" s="37"/>
      <c r="H151" s="37"/>
      <c r="I151" s="37"/>
      <c r="J151" s="37">
        <v>12</v>
      </c>
      <c r="K151" s="37">
        <v>0</v>
      </c>
      <c r="L151" s="37"/>
      <c r="M151" s="37">
        <v>12</v>
      </c>
      <c r="N151" s="37"/>
      <c r="O151" s="37"/>
      <c r="P151" s="37"/>
      <c r="Q151" s="37">
        <v>0</v>
      </c>
      <c r="R151" s="37">
        <v>5</v>
      </c>
      <c r="S151" s="37">
        <v>0</v>
      </c>
      <c r="T151" s="37">
        <v>0</v>
      </c>
      <c r="U151" s="37">
        <v>0</v>
      </c>
      <c r="V151" s="37">
        <v>0</v>
      </c>
      <c r="W151" s="37"/>
      <c r="X151" s="37">
        <v>3</v>
      </c>
      <c r="Y151" s="37">
        <v>0</v>
      </c>
      <c r="Z151" s="37"/>
      <c r="AA151" s="37">
        <v>8</v>
      </c>
      <c r="AB151" s="37"/>
      <c r="AC151" s="37"/>
      <c r="AD151" s="37"/>
      <c r="AE151" s="37">
        <v>29</v>
      </c>
      <c r="AF151" s="37"/>
      <c r="AG151" s="37"/>
      <c r="AH151" s="37"/>
      <c r="AI151" s="37">
        <v>0</v>
      </c>
      <c r="AJ151" s="37"/>
      <c r="AK151" s="37">
        <v>0</v>
      </c>
    </row>
    <row r="152" spans="1:37" ht="20.100000000000001" customHeight="1" x14ac:dyDescent="0.2">
      <c r="D152" s="38" t="s">
        <v>177</v>
      </c>
      <c r="F152" s="39">
        <v>68</v>
      </c>
      <c r="G152" s="40"/>
      <c r="H152" s="40"/>
      <c r="I152" s="40"/>
      <c r="J152" s="39">
        <v>12</v>
      </c>
      <c r="K152" s="39">
        <v>0</v>
      </c>
      <c r="L152" s="40"/>
      <c r="M152" s="39">
        <v>12</v>
      </c>
      <c r="N152" s="40"/>
      <c r="O152" s="40"/>
      <c r="P152" s="40"/>
      <c r="Q152" s="39">
        <v>0</v>
      </c>
      <c r="R152" s="39">
        <v>7</v>
      </c>
      <c r="S152" s="39">
        <v>0</v>
      </c>
      <c r="T152" s="39">
        <v>0</v>
      </c>
      <c r="U152" s="39">
        <v>0</v>
      </c>
      <c r="V152" s="39">
        <v>1</v>
      </c>
      <c r="W152" s="40"/>
      <c r="X152" s="39">
        <v>15</v>
      </c>
      <c r="Y152" s="39">
        <v>0</v>
      </c>
      <c r="Z152" s="40"/>
      <c r="AA152" s="39">
        <v>23</v>
      </c>
      <c r="AB152" s="40"/>
      <c r="AC152" s="40"/>
      <c r="AD152" s="40"/>
      <c r="AE152" s="39">
        <v>57</v>
      </c>
      <c r="AF152" s="40"/>
      <c r="AG152" s="40"/>
      <c r="AH152" s="40"/>
      <c r="AI152" s="39">
        <v>0</v>
      </c>
      <c r="AJ152" s="40"/>
      <c r="AK152" s="39">
        <v>0</v>
      </c>
    </row>
    <row r="153" spans="1:37" ht="20.100000000000001" customHeight="1" x14ac:dyDescent="0.2">
      <c r="D153" s="2" t="s">
        <v>178</v>
      </c>
      <c r="F153" s="37">
        <v>15</v>
      </c>
      <c r="G153" s="37"/>
      <c r="H153" s="37"/>
      <c r="I153" s="37"/>
      <c r="J153" s="37">
        <v>18</v>
      </c>
      <c r="K153" s="37">
        <v>0</v>
      </c>
      <c r="L153" s="37"/>
      <c r="M153" s="37">
        <v>18</v>
      </c>
      <c r="N153" s="37"/>
      <c r="O153" s="37"/>
      <c r="P153" s="37"/>
      <c r="Q153" s="37">
        <v>0</v>
      </c>
      <c r="R153" s="37">
        <v>0</v>
      </c>
      <c r="S153" s="37">
        <v>0</v>
      </c>
      <c r="T153" s="37">
        <v>0</v>
      </c>
      <c r="U153" s="37">
        <v>0</v>
      </c>
      <c r="V153" s="37">
        <v>0</v>
      </c>
      <c r="W153" s="37"/>
      <c r="X153" s="37">
        <v>4</v>
      </c>
      <c r="Y153" s="37">
        <v>0</v>
      </c>
      <c r="Z153" s="37"/>
      <c r="AA153" s="37">
        <v>4</v>
      </c>
      <c r="AB153" s="37"/>
      <c r="AC153" s="37"/>
      <c r="AD153" s="37"/>
      <c r="AE153" s="37">
        <v>29</v>
      </c>
      <c r="AF153" s="37"/>
      <c r="AG153" s="37"/>
      <c r="AH153" s="37"/>
      <c r="AI153" s="37">
        <v>0</v>
      </c>
      <c r="AJ153" s="37"/>
      <c r="AK153" s="37">
        <v>0</v>
      </c>
    </row>
    <row r="154" spans="1:37" ht="20.100000000000001" customHeight="1" x14ac:dyDescent="0.2">
      <c r="D154" s="38" t="s">
        <v>179</v>
      </c>
      <c r="F154" s="39">
        <v>4</v>
      </c>
      <c r="G154" s="40"/>
      <c r="H154" s="40"/>
      <c r="I154" s="40"/>
      <c r="J154" s="39">
        <v>6</v>
      </c>
      <c r="K154" s="39">
        <v>0</v>
      </c>
      <c r="L154" s="40"/>
      <c r="M154" s="39">
        <v>6</v>
      </c>
      <c r="N154" s="40"/>
      <c r="O154" s="40"/>
      <c r="P154" s="40"/>
      <c r="Q154" s="39">
        <v>0</v>
      </c>
      <c r="R154" s="39">
        <v>0</v>
      </c>
      <c r="S154" s="39">
        <v>0</v>
      </c>
      <c r="T154" s="39">
        <v>0</v>
      </c>
      <c r="U154" s="39">
        <v>0</v>
      </c>
      <c r="V154" s="39">
        <v>0</v>
      </c>
      <c r="W154" s="40"/>
      <c r="X154" s="39">
        <v>2</v>
      </c>
      <c r="Y154" s="39">
        <v>0</v>
      </c>
      <c r="Z154" s="40"/>
      <c r="AA154" s="39">
        <v>2</v>
      </c>
      <c r="AB154" s="40"/>
      <c r="AC154" s="40"/>
      <c r="AD154" s="40"/>
      <c r="AE154" s="39">
        <v>8</v>
      </c>
      <c r="AF154" s="40"/>
      <c r="AG154" s="40"/>
      <c r="AH154" s="40"/>
      <c r="AI154" s="39">
        <v>0</v>
      </c>
      <c r="AJ154" s="40"/>
      <c r="AK154" s="39">
        <v>0</v>
      </c>
    </row>
    <row r="155" spans="1:37"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row>
    <row r="156" spans="1:37" s="1" customFormat="1" ht="20.100000000000001" customHeight="1" x14ac:dyDescent="0.2">
      <c r="A156" s="3"/>
      <c r="B156" s="6"/>
      <c r="C156" s="42" t="s">
        <v>180</v>
      </c>
      <c r="D156" s="42"/>
      <c r="E156" s="5"/>
      <c r="F156" s="44">
        <v>517</v>
      </c>
      <c r="G156" s="45"/>
      <c r="H156" s="45"/>
      <c r="I156" s="45"/>
      <c r="J156" s="44">
        <v>193</v>
      </c>
      <c r="K156" s="44">
        <v>0</v>
      </c>
      <c r="L156" s="45"/>
      <c r="M156" s="44">
        <v>193</v>
      </c>
      <c r="N156" s="45"/>
      <c r="O156" s="45"/>
      <c r="P156" s="45"/>
      <c r="Q156" s="44">
        <v>2</v>
      </c>
      <c r="R156" s="44">
        <v>93</v>
      </c>
      <c r="S156" s="44">
        <v>0</v>
      </c>
      <c r="T156" s="44">
        <v>0</v>
      </c>
      <c r="U156" s="44">
        <v>0</v>
      </c>
      <c r="V156" s="44">
        <v>1</v>
      </c>
      <c r="W156" s="45"/>
      <c r="X156" s="44">
        <v>123</v>
      </c>
      <c r="Y156" s="44">
        <v>1</v>
      </c>
      <c r="Z156" s="45"/>
      <c r="AA156" s="44">
        <v>220</v>
      </c>
      <c r="AB156" s="45"/>
      <c r="AC156" s="45"/>
      <c r="AD156" s="45"/>
      <c r="AE156" s="44">
        <v>490</v>
      </c>
      <c r="AF156" s="45"/>
      <c r="AG156" s="45"/>
      <c r="AH156" s="45"/>
      <c r="AI156" s="44">
        <v>0</v>
      </c>
      <c r="AJ156" s="45"/>
      <c r="AK156" s="44">
        <v>0</v>
      </c>
    </row>
    <row r="157" spans="1:37"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row>
    <row r="158" spans="1:37" s="1" customFormat="1" ht="20.100000000000001" customHeight="1" x14ac:dyDescent="0.25">
      <c r="A158" s="3"/>
      <c r="B158" s="49" t="s">
        <v>181</v>
      </c>
      <c r="C158" s="50"/>
      <c r="D158" s="50"/>
      <c r="E158" s="5"/>
      <c r="F158" s="51">
        <f>648+6</f>
        <v>654</v>
      </c>
      <c r="G158" s="52"/>
      <c r="H158" s="52"/>
      <c r="I158" s="52"/>
      <c r="J158" s="51">
        <v>241</v>
      </c>
      <c r="K158" s="51">
        <v>0</v>
      </c>
      <c r="L158" s="52"/>
      <c r="M158" s="51">
        <v>241</v>
      </c>
      <c r="N158" s="52"/>
      <c r="O158" s="52"/>
      <c r="P158" s="52"/>
      <c r="Q158" s="51">
        <v>3</v>
      </c>
      <c r="R158" s="51">
        <v>112</v>
      </c>
      <c r="S158" s="51">
        <v>0</v>
      </c>
      <c r="T158" s="51">
        <v>0</v>
      </c>
      <c r="U158" s="51">
        <v>0</v>
      </c>
      <c r="V158" s="51">
        <v>2</v>
      </c>
      <c r="W158" s="52"/>
      <c r="X158" s="51">
        <v>174</v>
      </c>
      <c r="Y158" s="51">
        <v>1</v>
      </c>
      <c r="Z158" s="52"/>
      <c r="AA158" s="51">
        <v>292</v>
      </c>
      <c r="AB158" s="52"/>
      <c r="AC158" s="52"/>
      <c r="AD158" s="52"/>
      <c r="AE158" s="51">
        <f>596+7</f>
        <v>603</v>
      </c>
      <c r="AF158" s="52"/>
      <c r="AG158" s="52"/>
      <c r="AH158" s="52"/>
      <c r="AI158" s="51">
        <v>0</v>
      </c>
      <c r="AJ158" s="52"/>
      <c r="AK158" s="51">
        <v>0</v>
      </c>
    </row>
    <row r="159" spans="1:37"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row>
    <row r="160" spans="1:37"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row>
    <row r="161" spans="3:37"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row>
    <row r="162" spans="3:37" ht="20.100000000000001" customHeight="1" x14ac:dyDescent="0.2">
      <c r="D162" s="2" t="s">
        <v>124</v>
      </c>
      <c r="F162" s="37">
        <v>0</v>
      </c>
      <c r="G162" s="37"/>
      <c r="H162" s="37"/>
      <c r="I162" s="37"/>
      <c r="J162" s="37">
        <v>0</v>
      </c>
      <c r="K162" s="37">
        <v>0</v>
      </c>
      <c r="L162" s="37"/>
      <c r="M162" s="37">
        <v>0</v>
      </c>
      <c r="N162" s="37"/>
      <c r="O162" s="37"/>
      <c r="P162" s="37"/>
      <c r="Q162" s="37">
        <v>0</v>
      </c>
      <c r="R162" s="37">
        <v>0</v>
      </c>
      <c r="S162" s="37">
        <v>0</v>
      </c>
      <c r="T162" s="37">
        <v>0</v>
      </c>
      <c r="U162" s="37">
        <v>0</v>
      </c>
      <c r="V162" s="37">
        <v>0</v>
      </c>
      <c r="W162" s="37"/>
      <c r="X162" s="37">
        <v>0</v>
      </c>
      <c r="Y162" s="37">
        <v>0</v>
      </c>
      <c r="Z162" s="37"/>
      <c r="AA162" s="37">
        <v>0</v>
      </c>
      <c r="AB162" s="37"/>
      <c r="AC162" s="37"/>
      <c r="AD162" s="37"/>
      <c r="AE162" s="37">
        <v>0</v>
      </c>
      <c r="AF162" s="37"/>
      <c r="AG162" s="37"/>
      <c r="AH162" s="37"/>
      <c r="AI162" s="37">
        <v>0</v>
      </c>
      <c r="AJ162" s="37"/>
      <c r="AK162" s="37">
        <v>0</v>
      </c>
    </row>
    <row r="163" spans="3:37" ht="20.100000000000001" customHeight="1" x14ac:dyDescent="0.2">
      <c r="D163" s="38" t="s">
        <v>173</v>
      </c>
      <c r="F163" s="39">
        <v>0</v>
      </c>
      <c r="G163" s="40"/>
      <c r="H163" s="40"/>
      <c r="I163" s="40"/>
      <c r="J163" s="39">
        <v>0</v>
      </c>
      <c r="K163" s="39">
        <v>0</v>
      </c>
      <c r="L163" s="40"/>
      <c r="M163" s="39">
        <v>0</v>
      </c>
      <c r="N163" s="40"/>
      <c r="O163" s="40"/>
      <c r="P163" s="40"/>
      <c r="Q163" s="39">
        <v>0</v>
      </c>
      <c r="R163" s="39">
        <v>0</v>
      </c>
      <c r="S163" s="39">
        <v>0</v>
      </c>
      <c r="T163" s="39">
        <v>0</v>
      </c>
      <c r="U163" s="39">
        <v>0</v>
      </c>
      <c r="V163" s="39">
        <v>0</v>
      </c>
      <c r="W163" s="40"/>
      <c r="X163" s="39">
        <v>0</v>
      </c>
      <c r="Y163" s="39">
        <v>0</v>
      </c>
      <c r="Z163" s="40"/>
      <c r="AA163" s="39">
        <v>0</v>
      </c>
      <c r="AB163" s="40"/>
      <c r="AC163" s="40"/>
      <c r="AD163" s="40"/>
      <c r="AE163" s="39">
        <v>0</v>
      </c>
      <c r="AF163" s="40"/>
      <c r="AG163" s="40"/>
      <c r="AH163" s="40"/>
      <c r="AI163" s="39">
        <v>0</v>
      </c>
      <c r="AJ163" s="40"/>
      <c r="AK163" s="39">
        <v>0</v>
      </c>
    </row>
    <row r="164" spans="3:37" ht="20.100000000000001" customHeight="1" x14ac:dyDescent="0.2">
      <c r="D164" s="2" t="s">
        <v>100</v>
      </c>
      <c r="F164" s="37">
        <v>0</v>
      </c>
      <c r="G164" s="37"/>
      <c r="H164" s="37"/>
      <c r="I164" s="37"/>
      <c r="J164" s="37">
        <v>0</v>
      </c>
      <c r="K164" s="37">
        <v>0</v>
      </c>
      <c r="L164" s="37"/>
      <c r="M164" s="37">
        <v>0</v>
      </c>
      <c r="N164" s="37"/>
      <c r="O164" s="37"/>
      <c r="P164" s="37"/>
      <c r="Q164" s="37">
        <v>0</v>
      </c>
      <c r="R164" s="37">
        <v>0</v>
      </c>
      <c r="S164" s="37">
        <v>0</v>
      </c>
      <c r="T164" s="37">
        <v>0</v>
      </c>
      <c r="U164" s="37">
        <v>0</v>
      </c>
      <c r="V164" s="37">
        <v>0</v>
      </c>
      <c r="W164" s="37"/>
      <c r="X164" s="37">
        <v>0</v>
      </c>
      <c r="Y164" s="37">
        <v>0</v>
      </c>
      <c r="Z164" s="37"/>
      <c r="AA164" s="37">
        <v>0</v>
      </c>
      <c r="AB164" s="37"/>
      <c r="AC164" s="37"/>
      <c r="AD164" s="37"/>
      <c r="AE164" s="37">
        <v>0</v>
      </c>
      <c r="AF164" s="37"/>
      <c r="AG164" s="37"/>
      <c r="AH164" s="37"/>
      <c r="AI164" s="37">
        <v>0</v>
      </c>
      <c r="AJ164" s="37"/>
      <c r="AK164" s="37">
        <v>0</v>
      </c>
    </row>
    <row r="165" spans="3:37" ht="20.100000000000001" customHeight="1" x14ac:dyDescent="0.2">
      <c r="D165" s="38" t="s">
        <v>174</v>
      </c>
      <c r="F165" s="39">
        <v>0</v>
      </c>
      <c r="G165" s="40"/>
      <c r="H165" s="40"/>
      <c r="I165" s="40"/>
      <c r="J165" s="39">
        <v>0</v>
      </c>
      <c r="K165" s="39">
        <v>0</v>
      </c>
      <c r="L165" s="40"/>
      <c r="M165" s="39">
        <v>0</v>
      </c>
      <c r="N165" s="40"/>
      <c r="O165" s="40"/>
      <c r="P165" s="40"/>
      <c r="Q165" s="39">
        <v>0</v>
      </c>
      <c r="R165" s="39">
        <v>0</v>
      </c>
      <c r="S165" s="39">
        <v>0</v>
      </c>
      <c r="T165" s="39">
        <v>0</v>
      </c>
      <c r="U165" s="39">
        <v>0</v>
      </c>
      <c r="V165" s="39">
        <v>0</v>
      </c>
      <c r="W165" s="40"/>
      <c r="X165" s="39">
        <v>0</v>
      </c>
      <c r="Y165" s="39">
        <v>0</v>
      </c>
      <c r="Z165" s="40"/>
      <c r="AA165" s="39">
        <v>0</v>
      </c>
      <c r="AB165" s="40"/>
      <c r="AC165" s="40"/>
      <c r="AD165" s="40"/>
      <c r="AE165" s="39">
        <v>0</v>
      </c>
      <c r="AF165" s="40"/>
      <c r="AG165" s="40"/>
      <c r="AH165" s="40"/>
      <c r="AI165" s="39">
        <v>0</v>
      </c>
      <c r="AJ165" s="40"/>
      <c r="AK165" s="39">
        <v>0</v>
      </c>
    </row>
    <row r="166" spans="3:37" ht="20.100000000000001" customHeight="1" x14ac:dyDescent="0.2">
      <c r="D166" s="2" t="s">
        <v>115</v>
      </c>
      <c r="F166" s="37">
        <v>0</v>
      </c>
      <c r="G166" s="37"/>
      <c r="H166" s="37"/>
      <c r="I166" s="37"/>
      <c r="J166" s="37">
        <v>0</v>
      </c>
      <c r="K166" s="37">
        <v>0</v>
      </c>
      <c r="L166" s="37"/>
      <c r="M166" s="37">
        <v>0</v>
      </c>
      <c r="N166" s="37"/>
      <c r="O166" s="37"/>
      <c r="P166" s="37"/>
      <c r="Q166" s="37">
        <v>0</v>
      </c>
      <c r="R166" s="37">
        <v>0</v>
      </c>
      <c r="S166" s="37">
        <v>0</v>
      </c>
      <c r="T166" s="37">
        <v>0</v>
      </c>
      <c r="U166" s="37">
        <v>0</v>
      </c>
      <c r="V166" s="37">
        <v>0</v>
      </c>
      <c r="W166" s="37"/>
      <c r="X166" s="37">
        <v>0</v>
      </c>
      <c r="Y166" s="37">
        <v>0</v>
      </c>
      <c r="Z166" s="37"/>
      <c r="AA166" s="37">
        <v>0</v>
      </c>
      <c r="AB166" s="37"/>
      <c r="AC166" s="37"/>
      <c r="AD166" s="37"/>
      <c r="AE166" s="37">
        <v>0</v>
      </c>
      <c r="AF166" s="37"/>
      <c r="AG166" s="37"/>
      <c r="AH166" s="37"/>
      <c r="AI166" s="37">
        <v>0</v>
      </c>
      <c r="AJ166" s="37"/>
      <c r="AK166" s="37">
        <v>0</v>
      </c>
    </row>
    <row r="167" spans="3:37" ht="20.100000000000001" customHeight="1" x14ac:dyDescent="0.2">
      <c r="D167" s="38" t="s">
        <v>103</v>
      </c>
      <c r="F167" s="39">
        <v>0</v>
      </c>
      <c r="G167" s="40"/>
      <c r="H167" s="40"/>
      <c r="I167" s="40"/>
      <c r="J167" s="39">
        <v>0</v>
      </c>
      <c r="K167" s="39">
        <v>0</v>
      </c>
      <c r="L167" s="40"/>
      <c r="M167" s="39">
        <v>0</v>
      </c>
      <c r="N167" s="40"/>
      <c r="O167" s="40"/>
      <c r="P167" s="40"/>
      <c r="Q167" s="39">
        <v>0</v>
      </c>
      <c r="R167" s="39">
        <v>0</v>
      </c>
      <c r="S167" s="39">
        <v>0</v>
      </c>
      <c r="T167" s="39">
        <v>0</v>
      </c>
      <c r="U167" s="39">
        <v>0</v>
      </c>
      <c r="V167" s="39">
        <v>0</v>
      </c>
      <c r="W167" s="40"/>
      <c r="X167" s="39">
        <v>0</v>
      </c>
      <c r="Y167" s="39">
        <v>0</v>
      </c>
      <c r="Z167" s="40"/>
      <c r="AA167" s="39">
        <v>0</v>
      </c>
      <c r="AB167" s="40"/>
      <c r="AC167" s="40"/>
      <c r="AD167" s="40"/>
      <c r="AE167" s="39">
        <v>0</v>
      </c>
      <c r="AF167" s="40"/>
      <c r="AG167" s="40"/>
      <c r="AH167" s="40"/>
      <c r="AI167" s="39">
        <v>0</v>
      </c>
      <c r="AJ167" s="40"/>
      <c r="AK167" s="39">
        <v>0</v>
      </c>
    </row>
    <row r="168" spans="3:37"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3:37" ht="20.100000000000001" customHeight="1" x14ac:dyDescent="0.2">
      <c r="C169" s="42" t="s">
        <v>112</v>
      </c>
      <c r="D169" s="42"/>
      <c r="F169" s="44">
        <v>0</v>
      </c>
      <c r="G169" s="45"/>
      <c r="H169" s="45"/>
      <c r="I169" s="45"/>
      <c r="J169" s="44">
        <v>0</v>
      </c>
      <c r="K169" s="44">
        <v>0</v>
      </c>
      <c r="L169" s="45"/>
      <c r="M169" s="44">
        <v>0</v>
      </c>
      <c r="N169" s="45"/>
      <c r="O169" s="45"/>
      <c r="P169" s="45"/>
      <c r="Q169" s="44">
        <v>0</v>
      </c>
      <c r="R169" s="44">
        <v>0</v>
      </c>
      <c r="S169" s="44">
        <v>0</v>
      </c>
      <c r="T169" s="44">
        <v>0</v>
      </c>
      <c r="U169" s="44">
        <v>0</v>
      </c>
      <c r="V169" s="44">
        <v>0</v>
      </c>
      <c r="W169" s="45"/>
      <c r="X169" s="44">
        <v>0</v>
      </c>
      <c r="Y169" s="44">
        <v>0</v>
      </c>
      <c r="Z169" s="45"/>
      <c r="AA169" s="44">
        <v>0</v>
      </c>
      <c r="AB169" s="45"/>
      <c r="AC169" s="45"/>
      <c r="AD169" s="45"/>
      <c r="AE169" s="44">
        <v>0</v>
      </c>
      <c r="AF169" s="45"/>
      <c r="AG169" s="45"/>
      <c r="AH169" s="45"/>
      <c r="AI169" s="44">
        <v>0</v>
      </c>
      <c r="AJ169" s="45"/>
      <c r="AK169" s="44">
        <v>0</v>
      </c>
    </row>
    <row r="170" spans="3:37"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3:37"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3:37" ht="20.100000000000001" customHeight="1" x14ac:dyDescent="0.2">
      <c r="D172" s="2" t="s">
        <v>124</v>
      </c>
      <c r="F172" s="37">
        <v>9</v>
      </c>
      <c r="G172" s="37"/>
      <c r="H172" s="37"/>
      <c r="I172" s="37"/>
      <c r="J172" s="37">
        <v>26</v>
      </c>
      <c r="K172" s="37">
        <v>0</v>
      </c>
      <c r="L172" s="37"/>
      <c r="M172" s="37">
        <v>26</v>
      </c>
      <c r="N172" s="37"/>
      <c r="O172" s="37"/>
      <c r="P172" s="37"/>
      <c r="Q172" s="37">
        <v>0</v>
      </c>
      <c r="R172" s="37">
        <v>6</v>
      </c>
      <c r="S172" s="37">
        <v>0</v>
      </c>
      <c r="T172" s="37">
        <v>0</v>
      </c>
      <c r="U172" s="37">
        <v>0</v>
      </c>
      <c r="V172" s="37">
        <v>0</v>
      </c>
      <c r="W172" s="37"/>
      <c r="X172" s="37">
        <v>14</v>
      </c>
      <c r="Y172" s="37">
        <v>4</v>
      </c>
      <c r="Z172" s="37"/>
      <c r="AA172" s="37">
        <v>24</v>
      </c>
      <c r="AB172" s="37"/>
      <c r="AC172" s="37"/>
      <c r="AD172" s="37"/>
      <c r="AE172" s="37">
        <v>11</v>
      </c>
      <c r="AF172" s="37"/>
      <c r="AG172" s="37"/>
      <c r="AH172" s="37"/>
      <c r="AI172" s="37">
        <v>0</v>
      </c>
      <c r="AJ172" s="37"/>
      <c r="AK172" s="37">
        <v>0</v>
      </c>
    </row>
    <row r="173" spans="3:37" ht="20.100000000000001" customHeight="1" x14ac:dyDescent="0.2">
      <c r="D173" s="38" t="s">
        <v>173</v>
      </c>
      <c r="F173" s="39">
        <v>180</v>
      </c>
      <c r="G173" s="40"/>
      <c r="H173" s="40"/>
      <c r="I173" s="40"/>
      <c r="J173" s="39">
        <v>26</v>
      </c>
      <c r="K173" s="39">
        <v>0</v>
      </c>
      <c r="L173" s="40"/>
      <c r="M173" s="39">
        <v>26</v>
      </c>
      <c r="N173" s="40"/>
      <c r="O173" s="40"/>
      <c r="P173" s="40"/>
      <c r="Q173" s="39">
        <v>0</v>
      </c>
      <c r="R173" s="39">
        <v>42</v>
      </c>
      <c r="S173" s="39">
        <v>0</v>
      </c>
      <c r="T173" s="39">
        <v>0</v>
      </c>
      <c r="U173" s="39">
        <v>0</v>
      </c>
      <c r="V173" s="39">
        <v>0</v>
      </c>
      <c r="W173" s="40"/>
      <c r="X173" s="39">
        <v>26</v>
      </c>
      <c r="Y173" s="39">
        <v>0</v>
      </c>
      <c r="Z173" s="40"/>
      <c r="AA173" s="39">
        <v>68</v>
      </c>
      <c r="AB173" s="40"/>
      <c r="AC173" s="40"/>
      <c r="AD173" s="40"/>
      <c r="AE173" s="39">
        <v>138</v>
      </c>
      <c r="AF173" s="40"/>
      <c r="AG173" s="40"/>
      <c r="AH173" s="40"/>
      <c r="AI173" s="39">
        <v>0</v>
      </c>
      <c r="AJ173" s="40"/>
      <c r="AK173" s="39">
        <v>0</v>
      </c>
    </row>
    <row r="174" spans="3:37" ht="20.100000000000001" customHeight="1" x14ac:dyDescent="0.2">
      <c r="D174" s="2" t="s">
        <v>113</v>
      </c>
      <c r="F174" s="37">
        <v>50</v>
      </c>
      <c r="G174" s="37"/>
      <c r="H174" s="37"/>
      <c r="I174" s="37"/>
      <c r="J174" s="37">
        <v>25</v>
      </c>
      <c r="K174" s="37">
        <v>0</v>
      </c>
      <c r="L174" s="37"/>
      <c r="M174" s="37">
        <v>25</v>
      </c>
      <c r="N174" s="37"/>
      <c r="O174" s="37"/>
      <c r="P174" s="37"/>
      <c r="Q174" s="37">
        <v>0</v>
      </c>
      <c r="R174" s="37">
        <v>26</v>
      </c>
      <c r="S174" s="37">
        <v>0</v>
      </c>
      <c r="T174" s="37">
        <v>0</v>
      </c>
      <c r="U174" s="37">
        <v>0</v>
      </c>
      <c r="V174" s="37">
        <v>0</v>
      </c>
      <c r="W174" s="37"/>
      <c r="X174" s="37">
        <v>21</v>
      </c>
      <c r="Y174" s="37">
        <v>6</v>
      </c>
      <c r="Z174" s="37"/>
      <c r="AA174" s="37">
        <v>53</v>
      </c>
      <c r="AB174" s="37"/>
      <c r="AC174" s="37"/>
      <c r="AD174" s="37"/>
      <c r="AE174" s="37">
        <v>22</v>
      </c>
      <c r="AF174" s="37"/>
      <c r="AG174" s="37"/>
      <c r="AH174" s="37"/>
      <c r="AI174" s="37">
        <v>0</v>
      </c>
      <c r="AJ174" s="37"/>
      <c r="AK174" s="37">
        <v>0</v>
      </c>
    </row>
    <row r="175" spans="3:37" ht="20.100000000000001" customHeight="1" x14ac:dyDescent="0.2">
      <c r="D175" s="38" t="s">
        <v>174</v>
      </c>
      <c r="F175" s="39">
        <v>58</v>
      </c>
      <c r="G175" s="40"/>
      <c r="H175" s="40"/>
      <c r="I175" s="40"/>
      <c r="J175" s="39">
        <v>18</v>
      </c>
      <c r="K175" s="39">
        <v>0</v>
      </c>
      <c r="L175" s="40"/>
      <c r="M175" s="39">
        <v>18</v>
      </c>
      <c r="N175" s="40"/>
      <c r="O175" s="40"/>
      <c r="P175" s="40"/>
      <c r="Q175" s="39">
        <v>0</v>
      </c>
      <c r="R175" s="39">
        <v>29</v>
      </c>
      <c r="S175" s="39">
        <v>0</v>
      </c>
      <c r="T175" s="39">
        <v>0</v>
      </c>
      <c r="U175" s="39">
        <v>0</v>
      </c>
      <c r="V175" s="39">
        <v>0</v>
      </c>
      <c r="W175" s="40"/>
      <c r="X175" s="39">
        <v>20</v>
      </c>
      <c r="Y175" s="39">
        <v>0</v>
      </c>
      <c r="Z175" s="40"/>
      <c r="AA175" s="39">
        <v>49</v>
      </c>
      <c r="AB175" s="40"/>
      <c r="AC175" s="40"/>
      <c r="AD175" s="40"/>
      <c r="AE175" s="39">
        <v>27</v>
      </c>
      <c r="AF175" s="40"/>
      <c r="AG175" s="40"/>
      <c r="AH175" s="40"/>
      <c r="AI175" s="39">
        <v>0</v>
      </c>
      <c r="AJ175" s="40"/>
      <c r="AK175" s="39">
        <v>0</v>
      </c>
    </row>
    <row r="176" spans="3:37" ht="20.100000000000001" customHeight="1" x14ac:dyDescent="0.2">
      <c r="D176" s="2" t="s">
        <v>115</v>
      </c>
      <c r="F176" s="37">
        <v>134</v>
      </c>
      <c r="G176" s="37"/>
      <c r="H176" s="37"/>
      <c r="I176" s="37"/>
      <c r="J176" s="37">
        <v>14</v>
      </c>
      <c r="K176" s="37">
        <v>0</v>
      </c>
      <c r="L176" s="37"/>
      <c r="M176" s="37">
        <v>14</v>
      </c>
      <c r="N176" s="37"/>
      <c r="O176" s="37"/>
      <c r="P176" s="37"/>
      <c r="Q176" s="37">
        <v>0</v>
      </c>
      <c r="R176" s="37">
        <v>34</v>
      </c>
      <c r="S176" s="37">
        <v>0</v>
      </c>
      <c r="T176" s="37">
        <v>0</v>
      </c>
      <c r="U176" s="37">
        <v>0</v>
      </c>
      <c r="V176" s="37">
        <v>0</v>
      </c>
      <c r="W176" s="37"/>
      <c r="X176" s="37">
        <v>13</v>
      </c>
      <c r="Y176" s="37">
        <v>0</v>
      </c>
      <c r="Z176" s="37"/>
      <c r="AA176" s="37">
        <v>47</v>
      </c>
      <c r="AB176" s="37"/>
      <c r="AC176" s="37"/>
      <c r="AD176" s="37"/>
      <c r="AE176" s="37">
        <v>101</v>
      </c>
      <c r="AF176" s="37"/>
      <c r="AG176" s="37"/>
      <c r="AH176" s="37"/>
      <c r="AI176" s="37">
        <v>0</v>
      </c>
      <c r="AJ176" s="37"/>
      <c r="AK176" s="37">
        <v>0</v>
      </c>
    </row>
    <row r="177" spans="1:37" ht="20.100000000000001" customHeight="1" x14ac:dyDescent="0.2">
      <c r="D177" s="38" t="s">
        <v>103</v>
      </c>
      <c r="F177" s="39">
        <v>48</v>
      </c>
      <c r="G177" s="40"/>
      <c r="H177" s="40"/>
      <c r="I177" s="40"/>
      <c r="J177" s="39">
        <v>32</v>
      </c>
      <c r="K177" s="39">
        <v>0</v>
      </c>
      <c r="L177" s="40"/>
      <c r="M177" s="39">
        <v>32</v>
      </c>
      <c r="N177" s="40"/>
      <c r="O177" s="40"/>
      <c r="P177" s="40"/>
      <c r="Q177" s="39">
        <v>2</v>
      </c>
      <c r="R177" s="39">
        <v>23</v>
      </c>
      <c r="S177" s="39">
        <v>0</v>
      </c>
      <c r="T177" s="39">
        <v>2</v>
      </c>
      <c r="U177" s="39">
        <v>0</v>
      </c>
      <c r="V177" s="39">
        <v>0</v>
      </c>
      <c r="W177" s="40"/>
      <c r="X177" s="39">
        <v>30</v>
      </c>
      <c r="Y177" s="39">
        <v>6</v>
      </c>
      <c r="Z177" s="40"/>
      <c r="AA177" s="39">
        <v>63</v>
      </c>
      <c r="AB177" s="40"/>
      <c r="AC177" s="40"/>
      <c r="AD177" s="40"/>
      <c r="AE177" s="39">
        <v>17</v>
      </c>
      <c r="AF177" s="40"/>
      <c r="AG177" s="40"/>
      <c r="AH177" s="40"/>
      <c r="AI177" s="39">
        <v>0</v>
      </c>
      <c r="AJ177" s="40"/>
      <c r="AK177" s="39">
        <v>0</v>
      </c>
    </row>
    <row r="178" spans="1:37" ht="19.5" customHeight="1" x14ac:dyDescent="0.2">
      <c r="D178" s="2" t="s">
        <v>117</v>
      </c>
      <c r="F178" s="37">
        <v>54</v>
      </c>
      <c r="G178" s="37"/>
      <c r="H178" s="37"/>
      <c r="I178" s="37"/>
      <c r="J178" s="37">
        <v>22</v>
      </c>
      <c r="K178" s="37">
        <v>0</v>
      </c>
      <c r="L178" s="37"/>
      <c r="M178" s="37">
        <v>22</v>
      </c>
      <c r="N178" s="37"/>
      <c r="O178" s="37"/>
      <c r="P178" s="37"/>
      <c r="Q178" s="37">
        <v>1</v>
      </c>
      <c r="R178" s="37">
        <v>11</v>
      </c>
      <c r="S178" s="37">
        <v>0</v>
      </c>
      <c r="T178" s="37">
        <v>0</v>
      </c>
      <c r="U178" s="37">
        <v>0</v>
      </c>
      <c r="V178" s="37">
        <v>0</v>
      </c>
      <c r="W178" s="37"/>
      <c r="X178" s="37">
        <v>17</v>
      </c>
      <c r="Y178" s="37">
        <v>4</v>
      </c>
      <c r="Z178" s="37"/>
      <c r="AA178" s="37">
        <v>33</v>
      </c>
      <c r="AB178" s="37"/>
      <c r="AC178" s="37"/>
      <c r="AD178" s="37"/>
      <c r="AE178" s="37">
        <v>43</v>
      </c>
      <c r="AF178" s="37"/>
      <c r="AG178" s="37"/>
      <c r="AH178" s="37"/>
      <c r="AI178" s="37">
        <v>0</v>
      </c>
      <c r="AJ178" s="37"/>
      <c r="AK178" s="37">
        <v>0</v>
      </c>
    </row>
    <row r="179" spans="1:37" ht="20.100000000000001" customHeight="1" x14ac:dyDescent="0.2">
      <c r="D179" s="38" t="s">
        <v>175</v>
      </c>
      <c r="F179" s="39">
        <v>10</v>
      </c>
      <c r="G179" s="40"/>
      <c r="H179" s="40"/>
      <c r="I179" s="40"/>
      <c r="J179" s="39">
        <v>14</v>
      </c>
      <c r="K179" s="39">
        <v>0</v>
      </c>
      <c r="L179" s="40"/>
      <c r="M179" s="39">
        <v>14</v>
      </c>
      <c r="N179" s="40"/>
      <c r="O179" s="40"/>
      <c r="P179" s="40"/>
      <c r="Q179" s="39">
        <v>0</v>
      </c>
      <c r="R179" s="39">
        <v>0</v>
      </c>
      <c r="S179" s="39">
        <v>0</v>
      </c>
      <c r="T179" s="39">
        <v>0</v>
      </c>
      <c r="U179" s="39">
        <v>0</v>
      </c>
      <c r="V179" s="39">
        <v>0</v>
      </c>
      <c r="W179" s="40"/>
      <c r="X179" s="39">
        <v>8</v>
      </c>
      <c r="Y179" s="39">
        <v>0</v>
      </c>
      <c r="Z179" s="40"/>
      <c r="AA179" s="39">
        <v>8</v>
      </c>
      <c r="AB179" s="40"/>
      <c r="AC179" s="40"/>
      <c r="AD179" s="40"/>
      <c r="AE179" s="39">
        <v>16</v>
      </c>
      <c r="AF179" s="40"/>
      <c r="AG179" s="40"/>
      <c r="AH179" s="40"/>
      <c r="AI179" s="39">
        <v>0</v>
      </c>
      <c r="AJ179" s="40"/>
      <c r="AK179" s="39">
        <v>0</v>
      </c>
    </row>
    <row r="180" spans="1:37" ht="20.100000000000001" customHeight="1" x14ac:dyDescent="0.2">
      <c r="D180" s="2" t="s">
        <v>183</v>
      </c>
      <c r="F180" s="37">
        <v>30</v>
      </c>
      <c r="G180" s="37"/>
      <c r="H180" s="37"/>
      <c r="I180" s="37"/>
      <c r="J180" s="37">
        <v>30</v>
      </c>
      <c r="K180" s="37">
        <v>0</v>
      </c>
      <c r="L180" s="37"/>
      <c r="M180" s="37">
        <v>30</v>
      </c>
      <c r="N180" s="37"/>
      <c r="O180" s="37"/>
      <c r="P180" s="37"/>
      <c r="Q180" s="37">
        <v>0</v>
      </c>
      <c r="R180" s="37">
        <v>4</v>
      </c>
      <c r="S180" s="37">
        <v>0</v>
      </c>
      <c r="T180" s="37">
        <v>0</v>
      </c>
      <c r="U180" s="37">
        <v>0</v>
      </c>
      <c r="V180" s="37">
        <v>0</v>
      </c>
      <c r="W180" s="37"/>
      <c r="X180" s="37">
        <v>15</v>
      </c>
      <c r="Y180" s="37">
        <v>1</v>
      </c>
      <c r="Z180" s="37"/>
      <c r="AA180" s="37">
        <v>20</v>
      </c>
      <c r="AB180" s="37"/>
      <c r="AC180" s="37"/>
      <c r="AD180" s="37"/>
      <c r="AE180" s="37">
        <v>40</v>
      </c>
      <c r="AF180" s="37"/>
      <c r="AG180" s="37"/>
      <c r="AH180" s="37"/>
      <c r="AI180" s="37">
        <v>0</v>
      </c>
      <c r="AJ180" s="37"/>
      <c r="AK180" s="37">
        <v>0</v>
      </c>
    </row>
    <row r="181" spans="1:37"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row>
    <row r="182" spans="1:37" s="1" customFormat="1" ht="20.100000000000001" customHeight="1" x14ac:dyDescent="0.2">
      <c r="A182" s="3"/>
      <c r="B182" s="6"/>
      <c r="C182" s="42" t="s">
        <v>122</v>
      </c>
      <c r="D182" s="42"/>
      <c r="E182" s="5"/>
      <c r="F182" s="44">
        <v>573</v>
      </c>
      <c r="G182" s="45"/>
      <c r="H182" s="45"/>
      <c r="I182" s="45"/>
      <c r="J182" s="44">
        <v>207</v>
      </c>
      <c r="K182" s="44">
        <v>0</v>
      </c>
      <c r="L182" s="45"/>
      <c r="M182" s="44">
        <v>207</v>
      </c>
      <c r="N182" s="45"/>
      <c r="O182" s="45"/>
      <c r="P182" s="45"/>
      <c r="Q182" s="44">
        <v>3</v>
      </c>
      <c r="R182" s="44">
        <v>175</v>
      </c>
      <c r="S182" s="44">
        <v>0</v>
      </c>
      <c r="T182" s="44">
        <v>2</v>
      </c>
      <c r="U182" s="44">
        <v>0</v>
      </c>
      <c r="V182" s="44">
        <v>0</v>
      </c>
      <c r="W182" s="45"/>
      <c r="X182" s="44">
        <v>164</v>
      </c>
      <c r="Y182" s="44">
        <v>21</v>
      </c>
      <c r="Z182" s="45"/>
      <c r="AA182" s="44">
        <v>365</v>
      </c>
      <c r="AB182" s="45"/>
      <c r="AC182" s="45"/>
      <c r="AD182" s="45"/>
      <c r="AE182" s="44">
        <v>415</v>
      </c>
      <c r="AF182" s="45"/>
      <c r="AG182" s="45"/>
      <c r="AH182" s="45"/>
      <c r="AI182" s="44">
        <v>0</v>
      </c>
      <c r="AJ182" s="45"/>
      <c r="AK182" s="44">
        <v>0</v>
      </c>
    </row>
    <row r="183" spans="1:37"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row>
    <row r="184" spans="1:37"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row>
    <row r="185" spans="1:37" ht="20.100000000000001" customHeight="1" x14ac:dyDescent="0.2">
      <c r="D185" s="2" t="s">
        <v>124</v>
      </c>
      <c r="F185" s="37">
        <v>0</v>
      </c>
      <c r="G185" s="37"/>
      <c r="H185" s="37"/>
      <c r="I185" s="37"/>
      <c r="J185" s="37">
        <v>0</v>
      </c>
      <c r="K185" s="37">
        <v>0</v>
      </c>
      <c r="L185" s="37"/>
      <c r="M185" s="37">
        <v>0</v>
      </c>
      <c r="N185" s="37"/>
      <c r="O185" s="37"/>
      <c r="P185" s="37"/>
      <c r="Q185" s="37">
        <v>0</v>
      </c>
      <c r="R185" s="37">
        <v>0</v>
      </c>
      <c r="S185" s="37">
        <v>0</v>
      </c>
      <c r="T185" s="37">
        <v>0</v>
      </c>
      <c r="U185" s="37">
        <v>0</v>
      </c>
      <c r="V185" s="37">
        <v>0</v>
      </c>
      <c r="W185" s="37"/>
      <c r="X185" s="37">
        <v>0</v>
      </c>
      <c r="Y185" s="37">
        <v>0</v>
      </c>
      <c r="Z185" s="37"/>
      <c r="AA185" s="37">
        <v>0</v>
      </c>
      <c r="AB185" s="37"/>
      <c r="AC185" s="37"/>
      <c r="AD185" s="37"/>
      <c r="AE185" s="37">
        <v>0</v>
      </c>
      <c r="AF185" s="37"/>
      <c r="AG185" s="37"/>
      <c r="AH185" s="37"/>
      <c r="AI185" s="37">
        <v>0</v>
      </c>
      <c r="AJ185" s="37"/>
      <c r="AK185" s="37">
        <v>0</v>
      </c>
    </row>
    <row r="186" spans="1:37" ht="20.100000000000001" customHeight="1" x14ac:dyDescent="0.2">
      <c r="D186" s="38" t="s">
        <v>173</v>
      </c>
      <c r="F186" s="39">
        <v>0</v>
      </c>
      <c r="G186" s="40"/>
      <c r="H186" s="40"/>
      <c r="I186" s="40"/>
      <c r="J186" s="39">
        <v>0</v>
      </c>
      <c r="K186" s="39">
        <v>0</v>
      </c>
      <c r="L186" s="40"/>
      <c r="M186" s="39">
        <v>0</v>
      </c>
      <c r="N186" s="40"/>
      <c r="O186" s="40"/>
      <c r="P186" s="40"/>
      <c r="Q186" s="39">
        <v>0</v>
      </c>
      <c r="R186" s="39">
        <v>0</v>
      </c>
      <c r="S186" s="39">
        <v>0</v>
      </c>
      <c r="T186" s="39">
        <v>0</v>
      </c>
      <c r="U186" s="39">
        <v>0</v>
      </c>
      <c r="V186" s="39">
        <v>0</v>
      </c>
      <c r="W186" s="40"/>
      <c r="X186" s="39">
        <v>0</v>
      </c>
      <c r="Y186" s="39">
        <v>0</v>
      </c>
      <c r="Z186" s="40"/>
      <c r="AA186" s="39">
        <v>0</v>
      </c>
      <c r="AB186" s="40"/>
      <c r="AC186" s="40"/>
      <c r="AD186" s="40"/>
      <c r="AE186" s="39">
        <v>0</v>
      </c>
      <c r="AF186" s="40"/>
      <c r="AG186" s="40"/>
      <c r="AH186" s="40"/>
      <c r="AI186" s="39">
        <v>0</v>
      </c>
      <c r="AJ186" s="40"/>
      <c r="AK186" s="39">
        <v>0</v>
      </c>
    </row>
    <row r="187" spans="1:37" ht="20.100000000000001" customHeight="1" x14ac:dyDescent="0.2">
      <c r="D187" s="2" t="s">
        <v>100</v>
      </c>
      <c r="F187" s="37">
        <v>0</v>
      </c>
      <c r="G187" s="37"/>
      <c r="H187" s="37"/>
      <c r="I187" s="37"/>
      <c r="J187" s="37">
        <v>0</v>
      </c>
      <c r="K187" s="37">
        <v>0</v>
      </c>
      <c r="L187" s="37"/>
      <c r="M187" s="37">
        <v>0</v>
      </c>
      <c r="N187" s="37"/>
      <c r="O187" s="37"/>
      <c r="P187" s="37"/>
      <c r="Q187" s="37">
        <v>0</v>
      </c>
      <c r="R187" s="37">
        <v>0</v>
      </c>
      <c r="S187" s="37">
        <v>0</v>
      </c>
      <c r="T187" s="37">
        <v>0</v>
      </c>
      <c r="U187" s="37">
        <v>0</v>
      </c>
      <c r="V187" s="37">
        <v>0</v>
      </c>
      <c r="W187" s="37"/>
      <c r="X187" s="37">
        <v>0</v>
      </c>
      <c r="Y187" s="37">
        <v>0</v>
      </c>
      <c r="Z187" s="37"/>
      <c r="AA187" s="37">
        <v>0</v>
      </c>
      <c r="AB187" s="37"/>
      <c r="AC187" s="37"/>
      <c r="AD187" s="37"/>
      <c r="AE187" s="37">
        <v>0</v>
      </c>
      <c r="AF187" s="37"/>
      <c r="AG187" s="37"/>
      <c r="AH187" s="37"/>
      <c r="AI187" s="37">
        <v>0</v>
      </c>
      <c r="AJ187" s="37"/>
      <c r="AK187" s="37">
        <v>0</v>
      </c>
    </row>
    <row r="188" spans="1:37" ht="20.100000000000001" customHeight="1" x14ac:dyDescent="0.2">
      <c r="D188" s="38" t="s">
        <v>174</v>
      </c>
      <c r="F188" s="39">
        <v>0</v>
      </c>
      <c r="G188" s="40"/>
      <c r="H188" s="40"/>
      <c r="I188" s="40"/>
      <c r="J188" s="39">
        <v>0</v>
      </c>
      <c r="K188" s="39">
        <v>0</v>
      </c>
      <c r="L188" s="40"/>
      <c r="M188" s="39">
        <v>0</v>
      </c>
      <c r="N188" s="40"/>
      <c r="O188" s="40"/>
      <c r="P188" s="40"/>
      <c r="Q188" s="39">
        <v>0</v>
      </c>
      <c r="R188" s="39">
        <v>0</v>
      </c>
      <c r="S188" s="39">
        <v>0</v>
      </c>
      <c r="T188" s="39">
        <v>0</v>
      </c>
      <c r="U188" s="39">
        <v>0</v>
      </c>
      <c r="V188" s="39">
        <v>0</v>
      </c>
      <c r="W188" s="40"/>
      <c r="X188" s="39">
        <v>0</v>
      </c>
      <c r="Y188" s="39">
        <v>0</v>
      </c>
      <c r="Z188" s="40"/>
      <c r="AA188" s="39">
        <v>0</v>
      </c>
      <c r="AB188" s="40"/>
      <c r="AC188" s="40"/>
      <c r="AD188" s="40"/>
      <c r="AE188" s="39">
        <v>0</v>
      </c>
      <c r="AF188" s="40"/>
      <c r="AG188" s="40"/>
      <c r="AH188" s="40"/>
      <c r="AI188" s="39">
        <v>0</v>
      </c>
      <c r="AJ188" s="40"/>
      <c r="AK188" s="39">
        <v>0</v>
      </c>
    </row>
    <row r="189" spans="1:37" ht="20.100000000000001" customHeight="1" x14ac:dyDescent="0.2">
      <c r="D189" s="2" t="s">
        <v>115</v>
      </c>
      <c r="F189" s="37">
        <v>0</v>
      </c>
      <c r="G189" s="37"/>
      <c r="H189" s="37"/>
      <c r="I189" s="37"/>
      <c r="J189" s="37">
        <v>0</v>
      </c>
      <c r="K189" s="37">
        <v>0</v>
      </c>
      <c r="L189" s="37"/>
      <c r="M189" s="37">
        <v>0</v>
      </c>
      <c r="N189" s="37"/>
      <c r="O189" s="37"/>
      <c r="P189" s="37"/>
      <c r="Q189" s="37">
        <v>0</v>
      </c>
      <c r="R189" s="37">
        <v>0</v>
      </c>
      <c r="S189" s="37">
        <v>0</v>
      </c>
      <c r="T189" s="37">
        <v>0</v>
      </c>
      <c r="U189" s="37">
        <v>0</v>
      </c>
      <c r="V189" s="37">
        <v>0</v>
      </c>
      <c r="W189" s="37"/>
      <c r="X189" s="37">
        <v>0</v>
      </c>
      <c r="Y189" s="37">
        <v>0</v>
      </c>
      <c r="Z189" s="37"/>
      <c r="AA189" s="37">
        <v>0</v>
      </c>
      <c r="AB189" s="37"/>
      <c r="AC189" s="37"/>
      <c r="AD189" s="37"/>
      <c r="AE189" s="37">
        <v>0</v>
      </c>
      <c r="AF189" s="37"/>
      <c r="AG189" s="37"/>
      <c r="AH189" s="37"/>
      <c r="AI189" s="37">
        <v>0</v>
      </c>
      <c r="AJ189" s="37"/>
      <c r="AK189" s="37">
        <v>0</v>
      </c>
    </row>
    <row r="190" spans="1:37" ht="20.100000000000001" customHeight="1" x14ac:dyDescent="0.2">
      <c r="D190" s="38" t="s">
        <v>103</v>
      </c>
      <c r="F190" s="39">
        <v>0</v>
      </c>
      <c r="G190" s="40"/>
      <c r="H190" s="40"/>
      <c r="I190" s="40"/>
      <c r="J190" s="39">
        <v>0</v>
      </c>
      <c r="K190" s="39">
        <v>0</v>
      </c>
      <c r="L190" s="40"/>
      <c r="M190" s="39">
        <v>0</v>
      </c>
      <c r="N190" s="40"/>
      <c r="O190" s="40"/>
      <c r="P190" s="40"/>
      <c r="Q190" s="39">
        <v>0</v>
      </c>
      <c r="R190" s="39">
        <v>0</v>
      </c>
      <c r="S190" s="39">
        <v>0</v>
      </c>
      <c r="T190" s="39">
        <v>0</v>
      </c>
      <c r="U190" s="39">
        <v>0</v>
      </c>
      <c r="V190" s="39">
        <v>0</v>
      </c>
      <c r="W190" s="40"/>
      <c r="X190" s="39">
        <v>0</v>
      </c>
      <c r="Y190" s="39">
        <v>0</v>
      </c>
      <c r="Z190" s="40"/>
      <c r="AA190" s="39">
        <v>0</v>
      </c>
      <c r="AB190" s="40"/>
      <c r="AC190" s="40"/>
      <c r="AD190" s="40"/>
      <c r="AE190" s="39">
        <v>0</v>
      </c>
      <c r="AF190" s="40"/>
      <c r="AG190" s="40"/>
      <c r="AH190" s="40"/>
      <c r="AI190" s="39">
        <v>0</v>
      </c>
      <c r="AJ190" s="40"/>
      <c r="AK190" s="39">
        <v>0</v>
      </c>
    </row>
    <row r="191" spans="1:37" ht="20.100000000000001" customHeight="1" x14ac:dyDescent="0.2">
      <c r="D191" s="2" t="s">
        <v>117</v>
      </c>
      <c r="F191" s="37">
        <v>0</v>
      </c>
      <c r="G191" s="37"/>
      <c r="H191" s="37"/>
      <c r="I191" s="37"/>
      <c r="J191" s="37">
        <v>0</v>
      </c>
      <c r="K191" s="37">
        <v>0</v>
      </c>
      <c r="L191" s="37"/>
      <c r="M191" s="37">
        <v>0</v>
      </c>
      <c r="N191" s="37"/>
      <c r="O191" s="37"/>
      <c r="P191" s="37"/>
      <c r="Q191" s="37">
        <v>0</v>
      </c>
      <c r="R191" s="37">
        <v>0</v>
      </c>
      <c r="S191" s="37">
        <v>0</v>
      </c>
      <c r="T191" s="37">
        <v>0</v>
      </c>
      <c r="U191" s="37">
        <v>0</v>
      </c>
      <c r="V191" s="37">
        <v>0</v>
      </c>
      <c r="W191" s="37"/>
      <c r="X191" s="37">
        <v>0</v>
      </c>
      <c r="Y191" s="37">
        <v>0</v>
      </c>
      <c r="Z191" s="37"/>
      <c r="AA191" s="37">
        <v>0</v>
      </c>
      <c r="AB191" s="37"/>
      <c r="AC191" s="37"/>
      <c r="AD191" s="37"/>
      <c r="AE191" s="37">
        <v>0</v>
      </c>
      <c r="AF191" s="37"/>
      <c r="AG191" s="37"/>
      <c r="AH191" s="37"/>
      <c r="AI191" s="37">
        <v>0</v>
      </c>
      <c r="AJ191" s="37"/>
      <c r="AK191" s="37">
        <v>0</v>
      </c>
    </row>
    <row r="192" spans="1:37" ht="20.100000000000001" customHeight="1" x14ac:dyDescent="0.2">
      <c r="D192" s="38" t="s">
        <v>175</v>
      </c>
      <c r="F192" s="39">
        <v>0</v>
      </c>
      <c r="G192" s="40"/>
      <c r="H192" s="40"/>
      <c r="I192" s="40"/>
      <c r="J192" s="39">
        <v>0</v>
      </c>
      <c r="K192" s="39">
        <v>0</v>
      </c>
      <c r="L192" s="40"/>
      <c r="M192" s="39">
        <v>0</v>
      </c>
      <c r="N192" s="40"/>
      <c r="O192" s="40"/>
      <c r="P192" s="40"/>
      <c r="Q192" s="39">
        <v>0</v>
      </c>
      <c r="R192" s="39">
        <v>0</v>
      </c>
      <c r="S192" s="39">
        <v>0</v>
      </c>
      <c r="T192" s="39">
        <v>0</v>
      </c>
      <c r="U192" s="39">
        <v>0</v>
      </c>
      <c r="V192" s="39">
        <v>0</v>
      </c>
      <c r="W192" s="40"/>
      <c r="X192" s="39">
        <v>0</v>
      </c>
      <c r="Y192" s="39">
        <v>0</v>
      </c>
      <c r="Z192" s="40"/>
      <c r="AA192" s="39">
        <v>0</v>
      </c>
      <c r="AB192" s="40"/>
      <c r="AC192" s="40"/>
      <c r="AD192" s="40"/>
      <c r="AE192" s="39">
        <v>0</v>
      </c>
      <c r="AF192" s="40"/>
      <c r="AG192" s="40"/>
      <c r="AH192" s="40"/>
      <c r="AI192" s="39">
        <v>0</v>
      </c>
      <c r="AJ192" s="40"/>
      <c r="AK192" s="39">
        <v>0</v>
      </c>
    </row>
    <row r="193" spans="1:37"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row>
    <row r="194" spans="1:37" s="1" customFormat="1" ht="20.100000000000001" customHeight="1" x14ac:dyDescent="0.2">
      <c r="A194" s="3"/>
      <c r="B194" s="6"/>
      <c r="C194" s="42" t="s">
        <v>185</v>
      </c>
      <c r="D194" s="42"/>
      <c r="E194" s="5"/>
      <c r="F194" s="44">
        <v>0</v>
      </c>
      <c r="G194" s="45"/>
      <c r="H194" s="45"/>
      <c r="I194" s="45"/>
      <c r="J194" s="44">
        <v>0</v>
      </c>
      <c r="K194" s="44">
        <v>0</v>
      </c>
      <c r="L194" s="45"/>
      <c r="M194" s="44">
        <v>0</v>
      </c>
      <c r="N194" s="45"/>
      <c r="O194" s="45"/>
      <c r="P194" s="45"/>
      <c r="Q194" s="44">
        <v>0</v>
      </c>
      <c r="R194" s="44">
        <v>0</v>
      </c>
      <c r="S194" s="44">
        <v>0</v>
      </c>
      <c r="T194" s="44">
        <v>0</v>
      </c>
      <c r="U194" s="44">
        <v>0</v>
      </c>
      <c r="V194" s="44">
        <v>0</v>
      </c>
      <c r="W194" s="45"/>
      <c r="X194" s="44">
        <v>0</v>
      </c>
      <c r="Y194" s="44">
        <v>0</v>
      </c>
      <c r="Z194" s="45"/>
      <c r="AA194" s="44">
        <v>0</v>
      </c>
      <c r="AB194" s="45"/>
      <c r="AC194" s="45"/>
      <c r="AD194" s="45"/>
      <c r="AE194" s="44">
        <v>0</v>
      </c>
      <c r="AF194" s="45"/>
      <c r="AG194" s="45"/>
      <c r="AH194" s="45"/>
      <c r="AI194" s="44">
        <v>0</v>
      </c>
      <c r="AJ194" s="45"/>
      <c r="AK194" s="44">
        <v>0</v>
      </c>
    </row>
    <row r="195" spans="1:37"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row>
    <row r="196" spans="1:37"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row>
    <row r="197" spans="1:37" ht="20.100000000000001" customHeight="1" x14ac:dyDescent="0.2">
      <c r="D197" s="2" t="s">
        <v>124</v>
      </c>
      <c r="F197" s="37">
        <v>0</v>
      </c>
      <c r="G197" s="37"/>
      <c r="H197" s="37"/>
      <c r="I197" s="37"/>
      <c r="J197" s="37">
        <v>0</v>
      </c>
      <c r="K197" s="37">
        <v>0</v>
      </c>
      <c r="L197" s="37"/>
      <c r="M197" s="37">
        <v>0</v>
      </c>
      <c r="N197" s="37"/>
      <c r="O197" s="37"/>
      <c r="P197" s="37"/>
      <c r="Q197" s="37">
        <v>0</v>
      </c>
      <c r="R197" s="37">
        <v>0</v>
      </c>
      <c r="S197" s="37">
        <v>0</v>
      </c>
      <c r="T197" s="37">
        <v>0</v>
      </c>
      <c r="U197" s="37">
        <v>0</v>
      </c>
      <c r="V197" s="37">
        <v>0</v>
      </c>
      <c r="W197" s="37"/>
      <c r="X197" s="37">
        <v>0</v>
      </c>
      <c r="Y197" s="37">
        <v>0</v>
      </c>
      <c r="Z197" s="37"/>
      <c r="AA197" s="37">
        <v>0</v>
      </c>
      <c r="AB197" s="37"/>
      <c r="AC197" s="37"/>
      <c r="AD197" s="37"/>
      <c r="AE197" s="37">
        <v>0</v>
      </c>
      <c r="AF197" s="37"/>
      <c r="AG197" s="37"/>
      <c r="AH197" s="37"/>
      <c r="AI197" s="37">
        <v>0</v>
      </c>
      <c r="AJ197" s="37"/>
      <c r="AK197" s="37">
        <v>0</v>
      </c>
    </row>
    <row r="198" spans="1:37" ht="20.100000000000001" customHeight="1" x14ac:dyDescent="0.2">
      <c r="D198" s="38" t="s">
        <v>173</v>
      </c>
      <c r="F198" s="39">
        <v>0</v>
      </c>
      <c r="G198" s="40"/>
      <c r="H198" s="40"/>
      <c r="I198" s="40"/>
      <c r="J198" s="39">
        <v>0</v>
      </c>
      <c r="K198" s="39">
        <v>0</v>
      </c>
      <c r="L198" s="40"/>
      <c r="M198" s="39">
        <v>0</v>
      </c>
      <c r="N198" s="40"/>
      <c r="O198" s="40"/>
      <c r="P198" s="40"/>
      <c r="Q198" s="39">
        <v>0</v>
      </c>
      <c r="R198" s="39">
        <v>0</v>
      </c>
      <c r="S198" s="39">
        <v>0</v>
      </c>
      <c r="T198" s="39">
        <v>0</v>
      </c>
      <c r="U198" s="39">
        <v>0</v>
      </c>
      <c r="V198" s="39">
        <v>0</v>
      </c>
      <c r="W198" s="40"/>
      <c r="X198" s="39">
        <v>0</v>
      </c>
      <c r="Y198" s="39">
        <v>0</v>
      </c>
      <c r="Z198" s="40"/>
      <c r="AA198" s="39">
        <v>0</v>
      </c>
      <c r="AB198" s="40"/>
      <c r="AC198" s="40"/>
      <c r="AD198" s="40"/>
      <c r="AE198" s="39">
        <v>0</v>
      </c>
      <c r="AF198" s="40"/>
      <c r="AG198" s="40"/>
      <c r="AH198" s="40"/>
      <c r="AI198" s="39">
        <v>0</v>
      </c>
      <c r="AJ198" s="40"/>
      <c r="AK198" s="39">
        <v>0</v>
      </c>
    </row>
    <row r="199" spans="1:37" ht="20.100000000000001" customHeight="1" x14ac:dyDescent="0.2">
      <c r="D199" s="2" t="s">
        <v>100</v>
      </c>
      <c r="F199" s="37">
        <v>0</v>
      </c>
      <c r="G199" s="37"/>
      <c r="H199" s="37"/>
      <c r="I199" s="37"/>
      <c r="J199" s="37">
        <v>0</v>
      </c>
      <c r="K199" s="37">
        <v>0</v>
      </c>
      <c r="L199" s="37"/>
      <c r="M199" s="37">
        <v>0</v>
      </c>
      <c r="N199" s="37"/>
      <c r="O199" s="37"/>
      <c r="P199" s="37"/>
      <c r="Q199" s="37">
        <v>0</v>
      </c>
      <c r="R199" s="37">
        <v>0</v>
      </c>
      <c r="S199" s="37">
        <v>0</v>
      </c>
      <c r="T199" s="37">
        <v>0</v>
      </c>
      <c r="U199" s="37">
        <v>0</v>
      </c>
      <c r="V199" s="37">
        <v>0</v>
      </c>
      <c r="W199" s="37"/>
      <c r="X199" s="37">
        <v>0</v>
      </c>
      <c r="Y199" s="37">
        <v>0</v>
      </c>
      <c r="Z199" s="37"/>
      <c r="AA199" s="37">
        <v>0</v>
      </c>
      <c r="AB199" s="37"/>
      <c r="AC199" s="37"/>
      <c r="AD199" s="37"/>
      <c r="AE199" s="37">
        <v>0</v>
      </c>
      <c r="AF199" s="37"/>
      <c r="AG199" s="37"/>
      <c r="AH199" s="37"/>
      <c r="AI199" s="37">
        <v>0</v>
      </c>
      <c r="AJ199" s="37"/>
      <c r="AK199" s="37">
        <v>0</v>
      </c>
    </row>
    <row r="200" spans="1:37" ht="20.100000000000001" customHeight="1" x14ac:dyDescent="0.2">
      <c r="D200" s="38" t="s">
        <v>174</v>
      </c>
      <c r="F200" s="39">
        <v>0</v>
      </c>
      <c r="G200" s="40"/>
      <c r="H200" s="40"/>
      <c r="I200" s="40"/>
      <c r="J200" s="39">
        <v>0</v>
      </c>
      <c r="K200" s="39">
        <v>0</v>
      </c>
      <c r="L200" s="40"/>
      <c r="M200" s="39">
        <v>0</v>
      </c>
      <c r="N200" s="40"/>
      <c r="O200" s="40"/>
      <c r="P200" s="40"/>
      <c r="Q200" s="39">
        <v>0</v>
      </c>
      <c r="R200" s="39">
        <v>0</v>
      </c>
      <c r="S200" s="39">
        <v>0</v>
      </c>
      <c r="T200" s="39">
        <v>0</v>
      </c>
      <c r="U200" s="39">
        <v>0</v>
      </c>
      <c r="V200" s="39">
        <v>0</v>
      </c>
      <c r="W200" s="40"/>
      <c r="X200" s="39">
        <v>0</v>
      </c>
      <c r="Y200" s="39">
        <v>0</v>
      </c>
      <c r="Z200" s="40"/>
      <c r="AA200" s="39">
        <v>0</v>
      </c>
      <c r="AB200" s="40"/>
      <c r="AC200" s="40"/>
      <c r="AD200" s="40"/>
      <c r="AE200" s="39">
        <v>0</v>
      </c>
      <c r="AF200" s="40"/>
      <c r="AG200" s="40"/>
      <c r="AH200" s="40"/>
      <c r="AI200" s="39">
        <v>0</v>
      </c>
      <c r="AJ200" s="40"/>
      <c r="AK200" s="39">
        <v>0</v>
      </c>
    </row>
    <row r="201" spans="1:37" ht="20.100000000000001" customHeight="1" x14ac:dyDescent="0.2">
      <c r="D201" s="2" t="s">
        <v>115</v>
      </c>
      <c r="F201" s="37">
        <v>0</v>
      </c>
      <c r="G201" s="37"/>
      <c r="H201" s="37"/>
      <c r="I201" s="37"/>
      <c r="J201" s="37">
        <v>0</v>
      </c>
      <c r="K201" s="37">
        <v>0</v>
      </c>
      <c r="L201" s="37"/>
      <c r="M201" s="37">
        <v>0</v>
      </c>
      <c r="N201" s="37"/>
      <c r="O201" s="37"/>
      <c r="P201" s="37"/>
      <c r="Q201" s="37">
        <v>0</v>
      </c>
      <c r="R201" s="37">
        <v>0</v>
      </c>
      <c r="S201" s="37">
        <v>0</v>
      </c>
      <c r="T201" s="37">
        <v>0</v>
      </c>
      <c r="U201" s="37">
        <v>0</v>
      </c>
      <c r="V201" s="37">
        <v>0</v>
      </c>
      <c r="W201" s="37"/>
      <c r="X201" s="37">
        <v>0</v>
      </c>
      <c r="Y201" s="37">
        <v>0</v>
      </c>
      <c r="Z201" s="37"/>
      <c r="AA201" s="37">
        <v>0</v>
      </c>
      <c r="AB201" s="37"/>
      <c r="AC201" s="37"/>
      <c r="AD201" s="37"/>
      <c r="AE201" s="37">
        <v>0</v>
      </c>
      <c r="AF201" s="37"/>
      <c r="AG201" s="37"/>
      <c r="AH201" s="37"/>
      <c r="AI201" s="37">
        <v>0</v>
      </c>
      <c r="AJ201" s="37"/>
      <c r="AK201" s="37">
        <v>0</v>
      </c>
    </row>
    <row r="202" spans="1:37" ht="20.100000000000001" customHeight="1" x14ac:dyDescent="0.2">
      <c r="D202" s="38" t="s">
        <v>116</v>
      </c>
      <c r="F202" s="39">
        <v>0</v>
      </c>
      <c r="G202" s="40"/>
      <c r="H202" s="40"/>
      <c r="I202" s="40"/>
      <c r="J202" s="39">
        <v>0</v>
      </c>
      <c r="K202" s="39">
        <v>0</v>
      </c>
      <c r="L202" s="40"/>
      <c r="M202" s="39">
        <v>0</v>
      </c>
      <c r="N202" s="40"/>
      <c r="O202" s="40"/>
      <c r="P202" s="40"/>
      <c r="Q202" s="39">
        <v>0</v>
      </c>
      <c r="R202" s="39">
        <v>0</v>
      </c>
      <c r="S202" s="39">
        <v>0</v>
      </c>
      <c r="T202" s="39">
        <v>0</v>
      </c>
      <c r="U202" s="39">
        <v>0</v>
      </c>
      <c r="V202" s="39">
        <v>0</v>
      </c>
      <c r="W202" s="40"/>
      <c r="X202" s="39">
        <v>0</v>
      </c>
      <c r="Y202" s="39">
        <v>0</v>
      </c>
      <c r="Z202" s="40"/>
      <c r="AA202" s="39">
        <v>0</v>
      </c>
      <c r="AB202" s="40"/>
      <c r="AC202" s="40"/>
      <c r="AD202" s="40"/>
      <c r="AE202" s="39">
        <v>0</v>
      </c>
      <c r="AF202" s="40"/>
      <c r="AG202" s="40"/>
      <c r="AH202" s="40"/>
      <c r="AI202" s="39">
        <v>0</v>
      </c>
      <c r="AJ202" s="40"/>
      <c r="AK202" s="39">
        <v>0</v>
      </c>
    </row>
    <row r="203" spans="1:37" ht="20.100000000000001" customHeight="1" x14ac:dyDescent="0.2">
      <c r="D203" s="2" t="s">
        <v>104</v>
      </c>
      <c r="F203" s="37">
        <v>0</v>
      </c>
      <c r="G203" s="37"/>
      <c r="H203" s="37"/>
      <c r="I203" s="37"/>
      <c r="J203" s="37">
        <v>0</v>
      </c>
      <c r="K203" s="37">
        <v>0</v>
      </c>
      <c r="L203" s="37"/>
      <c r="M203" s="37">
        <v>0</v>
      </c>
      <c r="N203" s="37"/>
      <c r="O203" s="37"/>
      <c r="P203" s="37"/>
      <c r="Q203" s="37">
        <v>0</v>
      </c>
      <c r="R203" s="37">
        <v>0</v>
      </c>
      <c r="S203" s="37">
        <v>0</v>
      </c>
      <c r="T203" s="37">
        <v>0</v>
      </c>
      <c r="U203" s="37">
        <v>0</v>
      </c>
      <c r="V203" s="37">
        <v>0</v>
      </c>
      <c r="W203" s="37"/>
      <c r="X203" s="37">
        <v>0</v>
      </c>
      <c r="Y203" s="37">
        <v>0</v>
      </c>
      <c r="Z203" s="37"/>
      <c r="AA203" s="37">
        <v>0</v>
      </c>
      <c r="AB203" s="37"/>
      <c r="AC203" s="37"/>
      <c r="AD203" s="37"/>
      <c r="AE203" s="37">
        <v>0</v>
      </c>
      <c r="AF203" s="37"/>
      <c r="AG203" s="37"/>
      <c r="AH203" s="37"/>
      <c r="AI203" s="37">
        <v>0</v>
      </c>
      <c r="AJ203" s="37"/>
      <c r="AK203" s="37">
        <v>0</v>
      </c>
    </row>
    <row r="204" spans="1:37"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row>
    <row r="205" spans="1:37" s="1" customFormat="1" ht="20.100000000000001" customHeight="1" x14ac:dyDescent="0.2">
      <c r="A205" s="3"/>
      <c r="B205" s="6"/>
      <c r="C205" s="42" t="s">
        <v>144</v>
      </c>
      <c r="D205" s="42"/>
      <c r="E205" s="5"/>
      <c r="F205" s="44">
        <v>0</v>
      </c>
      <c r="G205" s="45"/>
      <c r="H205" s="45"/>
      <c r="I205" s="45"/>
      <c r="J205" s="44">
        <v>0</v>
      </c>
      <c r="K205" s="44">
        <v>0</v>
      </c>
      <c r="L205" s="45"/>
      <c r="M205" s="44">
        <v>0</v>
      </c>
      <c r="N205" s="45"/>
      <c r="O205" s="45"/>
      <c r="P205" s="45"/>
      <c r="Q205" s="44">
        <v>0</v>
      </c>
      <c r="R205" s="44">
        <v>0</v>
      </c>
      <c r="S205" s="44">
        <v>0</v>
      </c>
      <c r="T205" s="44">
        <v>0</v>
      </c>
      <c r="U205" s="44">
        <v>0</v>
      </c>
      <c r="V205" s="44">
        <v>0</v>
      </c>
      <c r="W205" s="45"/>
      <c r="X205" s="44">
        <v>0</v>
      </c>
      <c r="Y205" s="44">
        <v>0</v>
      </c>
      <c r="Z205" s="45"/>
      <c r="AA205" s="44">
        <v>0</v>
      </c>
      <c r="AB205" s="45"/>
      <c r="AC205" s="45"/>
      <c r="AD205" s="45"/>
      <c r="AE205" s="44">
        <v>0</v>
      </c>
      <c r="AF205" s="45"/>
      <c r="AG205" s="45"/>
      <c r="AH205" s="45"/>
      <c r="AI205" s="44">
        <v>0</v>
      </c>
      <c r="AJ205" s="45"/>
      <c r="AK205" s="44">
        <v>0</v>
      </c>
    </row>
    <row r="206" spans="1:37"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row>
    <row r="207" spans="1:37"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row>
    <row r="208" spans="1:37" ht="19.5" customHeight="1" x14ac:dyDescent="0.2">
      <c r="D208" s="2" t="s">
        <v>187</v>
      </c>
      <c r="F208" s="37">
        <v>0</v>
      </c>
      <c r="G208" s="37"/>
      <c r="H208" s="37"/>
      <c r="I208" s="37"/>
      <c r="J208" s="37">
        <v>0</v>
      </c>
      <c r="K208" s="37">
        <v>0</v>
      </c>
      <c r="L208" s="37"/>
      <c r="M208" s="37">
        <v>0</v>
      </c>
      <c r="N208" s="37"/>
      <c r="O208" s="37"/>
      <c r="P208" s="37"/>
      <c r="Q208" s="37">
        <v>0</v>
      </c>
      <c r="R208" s="37">
        <v>0</v>
      </c>
      <c r="S208" s="37">
        <v>0</v>
      </c>
      <c r="T208" s="37">
        <v>0</v>
      </c>
      <c r="U208" s="37">
        <v>0</v>
      </c>
      <c r="V208" s="37">
        <v>0</v>
      </c>
      <c r="W208" s="37"/>
      <c r="X208" s="37">
        <v>0</v>
      </c>
      <c r="Y208" s="37">
        <v>0</v>
      </c>
      <c r="Z208" s="37"/>
      <c r="AA208" s="37">
        <v>0</v>
      </c>
      <c r="AB208" s="37"/>
      <c r="AC208" s="37"/>
      <c r="AD208" s="37"/>
      <c r="AE208" s="37">
        <v>0</v>
      </c>
      <c r="AF208" s="37"/>
      <c r="AG208" s="37"/>
      <c r="AH208" s="37"/>
      <c r="AI208" s="37">
        <v>0</v>
      </c>
      <c r="AJ208" s="37"/>
      <c r="AK208" s="37">
        <v>0</v>
      </c>
    </row>
    <row r="209" spans="1:37"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row>
    <row r="210" spans="1:37" s="1" customFormat="1" ht="20.100000000000001" customHeight="1" x14ac:dyDescent="0.2">
      <c r="A210" s="3"/>
      <c r="B210" s="6"/>
      <c r="C210" s="42" t="s">
        <v>188</v>
      </c>
      <c r="D210" s="42"/>
      <c r="E210" s="5"/>
      <c r="F210" s="44">
        <v>0</v>
      </c>
      <c r="G210" s="45"/>
      <c r="H210" s="45"/>
      <c r="I210" s="45"/>
      <c r="J210" s="44">
        <v>0</v>
      </c>
      <c r="K210" s="44">
        <v>0</v>
      </c>
      <c r="L210" s="45"/>
      <c r="M210" s="44">
        <v>0</v>
      </c>
      <c r="N210" s="45"/>
      <c r="O210" s="45"/>
      <c r="P210" s="45"/>
      <c r="Q210" s="44">
        <v>0</v>
      </c>
      <c r="R210" s="44">
        <v>0</v>
      </c>
      <c r="S210" s="44">
        <v>0</v>
      </c>
      <c r="T210" s="44">
        <v>0</v>
      </c>
      <c r="U210" s="44">
        <v>0</v>
      </c>
      <c r="V210" s="44">
        <v>0</v>
      </c>
      <c r="W210" s="45"/>
      <c r="X210" s="44">
        <v>0</v>
      </c>
      <c r="Y210" s="44">
        <v>0</v>
      </c>
      <c r="Z210" s="45"/>
      <c r="AA210" s="44">
        <v>0</v>
      </c>
      <c r="AB210" s="45"/>
      <c r="AC210" s="45"/>
      <c r="AD210" s="45"/>
      <c r="AE210" s="44">
        <v>0</v>
      </c>
      <c r="AF210" s="45"/>
      <c r="AG210" s="45"/>
      <c r="AH210" s="45"/>
      <c r="AI210" s="44">
        <v>0</v>
      </c>
      <c r="AJ210" s="45"/>
      <c r="AK210" s="44">
        <v>0</v>
      </c>
    </row>
    <row r="211" spans="1:37"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row>
    <row r="212" spans="1:37" s="1" customFormat="1" ht="20.100000000000001" customHeight="1" x14ac:dyDescent="0.25">
      <c r="A212" s="3"/>
      <c r="B212" s="49" t="s">
        <v>189</v>
      </c>
      <c r="C212" s="50"/>
      <c r="D212" s="50"/>
      <c r="E212" s="5"/>
      <c r="F212" s="51">
        <v>573</v>
      </c>
      <c r="G212" s="52"/>
      <c r="H212" s="52"/>
      <c r="I212" s="52"/>
      <c r="J212" s="51">
        <v>207</v>
      </c>
      <c r="K212" s="51">
        <v>0</v>
      </c>
      <c r="L212" s="52"/>
      <c r="M212" s="51">
        <v>207</v>
      </c>
      <c r="N212" s="52"/>
      <c r="O212" s="52"/>
      <c r="P212" s="52"/>
      <c r="Q212" s="51">
        <v>3</v>
      </c>
      <c r="R212" s="51">
        <v>175</v>
      </c>
      <c r="S212" s="51">
        <v>0</v>
      </c>
      <c r="T212" s="51">
        <v>2</v>
      </c>
      <c r="U212" s="51">
        <v>0</v>
      </c>
      <c r="V212" s="51">
        <v>0</v>
      </c>
      <c r="W212" s="52"/>
      <c r="X212" s="51">
        <v>164</v>
      </c>
      <c r="Y212" s="51">
        <v>21</v>
      </c>
      <c r="Z212" s="52"/>
      <c r="AA212" s="51">
        <v>365</v>
      </c>
      <c r="AB212" s="52"/>
      <c r="AC212" s="52"/>
      <c r="AD212" s="52"/>
      <c r="AE212" s="51">
        <v>415</v>
      </c>
      <c r="AF212" s="52"/>
      <c r="AG212" s="52"/>
      <c r="AH212" s="52"/>
      <c r="AI212" s="51">
        <v>0</v>
      </c>
      <c r="AJ212" s="52"/>
      <c r="AK212" s="51">
        <v>0</v>
      </c>
    </row>
    <row r="213" spans="1:37"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row>
    <row r="214" spans="1:37"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row>
    <row r="215" spans="1:37"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row>
    <row r="216" spans="1:37" ht="20.100000000000001" customHeight="1" x14ac:dyDescent="0.2">
      <c r="D216" s="2" t="s">
        <v>192</v>
      </c>
      <c r="F216" s="37">
        <v>101</v>
      </c>
      <c r="G216" s="37"/>
      <c r="H216" s="37"/>
      <c r="I216" s="37"/>
      <c r="J216" s="37">
        <v>16</v>
      </c>
      <c r="K216" s="37">
        <v>0</v>
      </c>
      <c r="L216" s="37"/>
      <c r="M216" s="37">
        <v>16</v>
      </c>
      <c r="N216" s="37"/>
      <c r="O216" s="37"/>
      <c r="P216" s="37"/>
      <c r="Q216" s="37">
        <v>0</v>
      </c>
      <c r="R216" s="37">
        <v>15</v>
      </c>
      <c r="S216" s="37">
        <v>0</v>
      </c>
      <c r="T216" s="37">
        <v>0</v>
      </c>
      <c r="U216" s="37">
        <v>0</v>
      </c>
      <c r="V216" s="37">
        <v>0</v>
      </c>
      <c r="W216" s="37"/>
      <c r="X216" s="37">
        <v>20</v>
      </c>
      <c r="Y216" s="37">
        <v>1</v>
      </c>
      <c r="Z216" s="37"/>
      <c r="AA216" s="37">
        <v>36</v>
      </c>
      <c r="AB216" s="37"/>
      <c r="AC216" s="37"/>
      <c r="AD216" s="37"/>
      <c r="AE216" s="37">
        <v>81</v>
      </c>
      <c r="AF216" s="37"/>
      <c r="AG216" s="37"/>
      <c r="AH216" s="37"/>
      <c r="AI216" s="37">
        <v>0</v>
      </c>
      <c r="AJ216" s="37"/>
      <c r="AK216" s="37">
        <v>0</v>
      </c>
    </row>
    <row r="217" spans="1:37" ht="20.100000000000001" customHeight="1" x14ac:dyDescent="0.2">
      <c r="D217" s="38" t="s">
        <v>193</v>
      </c>
      <c r="F217" s="39">
        <v>54</v>
      </c>
      <c r="G217" s="40"/>
      <c r="H217" s="40"/>
      <c r="I217" s="40"/>
      <c r="J217" s="39">
        <v>26</v>
      </c>
      <c r="K217" s="39">
        <v>0</v>
      </c>
      <c r="L217" s="40"/>
      <c r="M217" s="39">
        <v>26</v>
      </c>
      <c r="N217" s="40"/>
      <c r="O217" s="40"/>
      <c r="P217" s="40"/>
      <c r="Q217" s="39">
        <v>0</v>
      </c>
      <c r="R217" s="39">
        <v>9</v>
      </c>
      <c r="S217" s="39">
        <v>0</v>
      </c>
      <c r="T217" s="39">
        <v>0</v>
      </c>
      <c r="U217" s="39">
        <v>0</v>
      </c>
      <c r="V217" s="39">
        <v>1</v>
      </c>
      <c r="W217" s="40"/>
      <c r="X217" s="39">
        <v>33</v>
      </c>
      <c r="Y217" s="39">
        <v>0</v>
      </c>
      <c r="Z217" s="40"/>
      <c r="AA217" s="39">
        <v>43</v>
      </c>
      <c r="AB217" s="40"/>
      <c r="AC217" s="40"/>
      <c r="AD217" s="40"/>
      <c r="AE217" s="39">
        <v>37</v>
      </c>
      <c r="AF217" s="40"/>
      <c r="AG217" s="40"/>
      <c r="AH217" s="40"/>
      <c r="AI217" s="39">
        <v>0</v>
      </c>
      <c r="AJ217" s="40"/>
      <c r="AK217" s="39">
        <v>0</v>
      </c>
    </row>
    <row r="218" spans="1:37" ht="20.100000000000001" customHeight="1" x14ac:dyDescent="0.2">
      <c r="D218" s="2" t="s">
        <v>194</v>
      </c>
      <c r="F218" s="37">
        <v>15</v>
      </c>
      <c r="G218" s="37"/>
      <c r="H218" s="37"/>
      <c r="I218" s="37"/>
      <c r="J218" s="37">
        <v>58</v>
      </c>
      <c r="K218" s="37">
        <v>0</v>
      </c>
      <c r="L218" s="37"/>
      <c r="M218" s="37">
        <v>58</v>
      </c>
      <c r="N218" s="37"/>
      <c r="O218" s="37"/>
      <c r="P218" s="37"/>
      <c r="Q218" s="37">
        <v>0</v>
      </c>
      <c r="R218" s="37">
        <v>3</v>
      </c>
      <c r="S218" s="37">
        <v>0</v>
      </c>
      <c r="T218" s="37">
        <v>0</v>
      </c>
      <c r="U218" s="37">
        <v>0</v>
      </c>
      <c r="V218" s="37">
        <v>0</v>
      </c>
      <c r="W218" s="37"/>
      <c r="X218" s="37">
        <v>12</v>
      </c>
      <c r="Y218" s="37">
        <v>0</v>
      </c>
      <c r="Z218" s="37"/>
      <c r="AA218" s="37">
        <v>15</v>
      </c>
      <c r="AB218" s="37"/>
      <c r="AC218" s="37"/>
      <c r="AD218" s="37"/>
      <c r="AE218" s="37">
        <v>58</v>
      </c>
      <c r="AF218" s="37"/>
      <c r="AG218" s="37"/>
      <c r="AH218" s="37"/>
      <c r="AI218" s="37">
        <v>0</v>
      </c>
      <c r="AJ218" s="37"/>
      <c r="AK218" s="37">
        <v>0</v>
      </c>
    </row>
    <row r="219" spans="1:37" ht="20.100000000000001" customHeight="1" x14ac:dyDescent="0.2">
      <c r="D219" s="38" t="s">
        <v>195</v>
      </c>
      <c r="F219" s="39">
        <v>4</v>
      </c>
      <c r="G219" s="40"/>
      <c r="H219" s="40"/>
      <c r="I219" s="40"/>
      <c r="J219" s="39">
        <v>15</v>
      </c>
      <c r="K219" s="39">
        <v>0</v>
      </c>
      <c r="L219" s="40"/>
      <c r="M219" s="39">
        <v>15</v>
      </c>
      <c r="N219" s="40"/>
      <c r="O219" s="40"/>
      <c r="P219" s="40"/>
      <c r="Q219" s="39">
        <v>0</v>
      </c>
      <c r="R219" s="39">
        <v>0</v>
      </c>
      <c r="S219" s="39">
        <v>0</v>
      </c>
      <c r="T219" s="39">
        <v>0</v>
      </c>
      <c r="U219" s="39">
        <v>0</v>
      </c>
      <c r="V219" s="39">
        <v>0</v>
      </c>
      <c r="W219" s="40"/>
      <c r="X219" s="39">
        <v>6</v>
      </c>
      <c r="Y219" s="39">
        <v>1</v>
      </c>
      <c r="Z219" s="40"/>
      <c r="AA219" s="39">
        <v>7</v>
      </c>
      <c r="AB219" s="40"/>
      <c r="AC219" s="40"/>
      <c r="AD219" s="40"/>
      <c r="AE219" s="39">
        <v>12</v>
      </c>
      <c r="AF219" s="40"/>
      <c r="AG219" s="40"/>
      <c r="AH219" s="40"/>
      <c r="AI219" s="39">
        <v>0</v>
      </c>
      <c r="AJ219" s="40"/>
      <c r="AK219" s="39">
        <v>0</v>
      </c>
    </row>
    <row r="220" spans="1:37" ht="20.100000000000001" customHeight="1" x14ac:dyDescent="0.2">
      <c r="D220" s="2" t="s">
        <v>115</v>
      </c>
      <c r="F220" s="37">
        <v>30</v>
      </c>
      <c r="G220" s="37"/>
      <c r="H220" s="37"/>
      <c r="I220" s="37"/>
      <c r="J220" s="37">
        <v>38</v>
      </c>
      <c r="K220" s="37">
        <v>0</v>
      </c>
      <c r="L220" s="37"/>
      <c r="M220" s="37">
        <v>38</v>
      </c>
      <c r="N220" s="37"/>
      <c r="O220" s="37"/>
      <c r="P220" s="37"/>
      <c r="Q220" s="37">
        <v>3</v>
      </c>
      <c r="R220" s="37">
        <v>0</v>
      </c>
      <c r="S220" s="37">
        <v>0</v>
      </c>
      <c r="T220" s="37">
        <v>0</v>
      </c>
      <c r="U220" s="37">
        <v>0</v>
      </c>
      <c r="V220" s="37">
        <v>0</v>
      </c>
      <c r="W220" s="37"/>
      <c r="X220" s="37">
        <v>37</v>
      </c>
      <c r="Y220" s="37">
        <v>1</v>
      </c>
      <c r="Z220" s="37"/>
      <c r="AA220" s="37">
        <v>41</v>
      </c>
      <c r="AB220" s="37"/>
      <c r="AC220" s="37"/>
      <c r="AD220" s="37"/>
      <c r="AE220" s="37">
        <v>27</v>
      </c>
      <c r="AF220" s="37"/>
      <c r="AG220" s="37"/>
      <c r="AH220" s="37"/>
      <c r="AI220" s="37">
        <v>0</v>
      </c>
      <c r="AJ220" s="37"/>
      <c r="AK220" s="37">
        <v>0</v>
      </c>
    </row>
    <row r="221" spans="1:37" ht="20.100000000000001" customHeight="1" x14ac:dyDescent="0.2">
      <c r="D221" s="38" t="s">
        <v>116</v>
      </c>
      <c r="F221" s="39">
        <v>46</v>
      </c>
      <c r="G221" s="40"/>
      <c r="H221" s="40"/>
      <c r="I221" s="40"/>
      <c r="J221" s="39">
        <v>27</v>
      </c>
      <c r="K221" s="39">
        <v>0</v>
      </c>
      <c r="L221" s="40"/>
      <c r="M221" s="39">
        <v>27</v>
      </c>
      <c r="N221" s="40"/>
      <c r="O221" s="40"/>
      <c r="P221" s="40"/>
      <c r="Q221" s="39">
        <v>0</v>
      </c>
      <c r="R221" s="39">
        <v>5</v>
      </c>
      <c r="S221" s="39">
        <v>0</v>
      </c>
      <c r="T221" s="39">
        <v>0</v>
      </c>
      <c r="U221" s="39">
        <v>0</v>
      </c>
      <c r="V221" s="39">
        <v>0</v>
      </c>
      <c r="W221" s="40"/>
      <c r="X221" s="39">
        <v>31</v>
      </c>
      <c r="Y221" s="39">
        <v>0</v>
      </c>
      <c r="Z221" s="40"/>
      <c r="AA221" s="39">
        <v>36</v>
      </c>
      <c r="AB221" s="40"/>
      <c r="AC221" s="40"/>
      <c r="AD221" s="40"/>
      <c r="AE221" s="39">
        <v>37</v>
      </c>
      <c r="AF221" s="40"/>
      <c r="AG221" s="40"/>
      <c r="AH221" s="40"/>
      <c r="AI221" s="39">
        <v>0</v>
      </c>
      <c r="AJ221" s="40"/>
      <c r="AK221" s="39">
        <v>0</v>
      </c>
    </row>
    <row r="222" spans="1:37"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row>
    <row r="223" spans="1:37" s="1" customFormat="1" ht="20.100000000000001" customHeight="1" x14ac:dyDescent="0.2">
      <c r="A223" s="3"/>
      <c r="B223" s="6"/>
      <c r="C223" s="42" t="s">
        <v>196</v>
      </c>
      <c r="D223" s="42"/>
      <c r="E223" s="5"/>
      <c r="F223" s="44">
        <v>250</v>
      </c>
      <c r="G223" s="45"/>
      <c r="H223" s="45"/>
      <c r="I223" s="45"/>
      <c r="J223" s="44">
        <v>180</v>
      </c>
      <c r="K223" s="44">
        <v>0</v>
      </c>
      <c r="L223" s="45"/>
      <c r="M223" s="44">
        <v>180</v>
      </c>
      <c r="N223" s="45"/>
      <c r="O223" s="45"/>
      <c r="P223" s="45"/>
      <c r="Q223" s="44">
        <v>3</v>
      </c>
      <c r="R223" s="44">
        <v>32</v>
      </c>
      <c r="S223" s="44">
        <v>0</v>
      </c>
      <c r="T223" s="44">
        <v>0</v>
      </c>
      <c r="U223" s="44">
        <v>0</v>
      </c>
      <c r="V223" s="44">
        <v>1</v>
      </c>
      <c r="W223" s="45"/>
      <c r="X223" s="44">
        <v>139</v>
      </c>
      <c r="Y223" s="44">
        <v>3</v>
      </c>
      <c r="Z223" s="45"/>
      <c r="AA223" s="44">
        <v>178</v>
      </c>
      <c r="AB223" s="45"/>
      <c r="AC223" s="45"/>
      <c r="AD223" s="45"/>
      <c r="AE223" s="44">
        <v>252</v>
      </c>
      <c r="AF223" s="45"/>
      <c r="AG223" s="45"/>
      <c r="AH223" s="45"/>
      <c r="AI223" s="44">
        <v>0</v>
      </c>
      <c r="AJ223" s="45"/>
      <c r="AK223" s="44">
        <v>0</v>
      </c>
    </row>
    <row r="224" spans="1:37"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row>
    <row r="225" spans="1:37"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row>
    <row r="226" spans="1:37" ht="20.100000000000001" customHeight="1" x14ac:dyDescent="0.2">
      <c r="D226" s="2" t="s">
        <v>192</v>
      </c>
      <c r="F226" s="37">
        <v>0</v>
      </c>
      <c r="G226" s="37"/>
      <c r="H226" s="37"/>
      <c r="I226" s="37"/>
      <c r="J226" s="37">
        <v>0</v>
      </c>
      <c r="K226" s="37">
        <v>0</v>
      </c>
      <c r="L226" s="37"/>
      <c r="M226" s="37">
        <v>0</v>
      </c>
      <c r="N226" s="37"/>
      <c r="O226" s="37"/>
      <c r="P226" s="37"/>
      <c r="Q226" s="37">
        <v>0</v>
      </c>
      <c r="R226" s="37">
        <v>0</v>
      </c>
      <c r="S226" s="37">
        <v>0</v>
      </c>
      <c r="T226" s="37">
        <v>0</v>
      </c>
      <c r="U226" s="37">
        <v>0</v>
      </c>
      <c r="V226" s="37">
        <v>0</v>
      </c>
      <c r="W226" s="37"/>
      <c r="X226" s="37">
        <v>0</v>
      </c>
      <c r="Y226" s="37">
        <v>0</v>
      </c>
      <c r="Z226" s="37"/>
      <c r="AA226" s="37">
        <v>0</v>
      </c>
      <c r="AB226" s="37"/>
      <c r="AC226" s="37"/>
      <c r="AD226" s="37"/>
      <c r="AE226" s="37">
        <v>0</v>
      </c>
      <c r="AF226" s="37"/>
      <c r="AG226" s="37"/>
      <c r="AH226" s="37"/>
      <c r="AI226" s="37">
        <v>0</v>
      </c>
      <c r="AJ226" s="37"/>
      <c r="AK226" s="37">
        <v>0</v>
      </c>
    </row>
    <row r="227" spans="1:37" ht="20.100000000000001" customHeight="1" x14ac:dyDescent="0.2">
      <c r="D227" s="38" t="s">
        <v>99</v>
      </c>
      <c r="F227" s="39">
        <v>0</v>
      </c>
      <c r="G227" s="40"/>
      <c r="H227" s="40"/>
      <c r="I227" s="40"/>
      <c r="J227" s="39">
        <v>0</v>
      </c>
      <c r="K227" s="39">
        <v>0</v>
      </c>
      <c r="L227" s="40"/>
      <c r="M227" s="39">
        <v>0</v>
      </c>
      <c r="N227" s="40"/>
      <c r="O227" s="40"/>
      <c r="P227" s="40"/>
      <c r="Q227" s="39">
        <v>0</v>
      </c>
      <c r="R227" s="39">
        <v>0</v>
      </c>
      <c r="S227" s="39">
        <v>0</v>
      </c>
      <c r="T227" s="39">
        <v>0</v>
      </c>
      <c r="U227" s="39">
        <v>0</v>
      </c>
      <c r="V227" s="39">
        <v>0</v>
      </c>
      <c r="W227" s="40"/>
      <c r="X227" s="39">
        <v>0</v>
      </c>
      <c r="Y227" s="39">
        <v>0</v>
      </c>
      <c r="Z227" s="40"/>
      <c r="AA227" s="39">
        <v>0</v>
      </c>
      <c r="AB227" s="40"/>
      <c r="AC227" s="40"/>
      <c r="AD227" s="40"/>
      <c r="AE227" s="39">
        <v>0</v>
      </c>
      <c r="AF227" s="40"/>
      <c r="AG227" s="40"/>
      <c r="AH227" s="40"/>
      <c r="AI227" s="39">
        <v>0</v>
      </c>
      <c r="AJ227" s="40"/>
      <c r="AK227" s="39">
        <v>0</v>
      </c>
    </row>
    <row r="228" spans="1:37"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row>
    <row r="229" spans="1:37" s="1" customFormat="1" ht="20.100000000000001" customHeight="1" x14ac:dyDescent="0.2">
      <c r="A229" s="3"/>
      <c r="B229" s="6"/>
      <c r="C229" s="42" t="s">
        <v>126</v>
      </c>
      <c r="D229" s="42"/>
      <c r="E229" s="5"/>
      <c r="F229" s="44">
        <v>0</v>
      </c>
      <c r="G229" s="45"/>
      <c r="H229" s="45"/>
      <c r="I229" s="45"/>
      <c r="J229" s="44">
        <v>0</v>
      </c>
      <c r="K229" s="44">
        <v>0</v>
      </c>
      <c r="L229" s="45"/>
      <c r="M229" s="44">
        <v>0</v>
      </c>
      <c r="N229" s="45"/>
      <c r="O229" s="45"/>
      <c r="P229" s="45"/>
      <c r="Q229" s="44">
        <v>0</v>
      </c>
      <c r="R229" s="44">
        <v>0</v>
      </c>
      <c r="S229" s="44">
        <v>0</v>
      </c>
      <c r="T229" s="44">
        <v>0</v>
      </c>
      <c r="U229" s="44">
        <v>0</v>
      </c>
      <c r="V229" s="44">
        <v>0</v>
      </c>
      <c r="W229" s="45"/>
      <c r="X229" s="44">
        <v>0</v>
      </c>
      <c r="Y229" s="44">
        <v>0</v>
      </c>
      <c r="Z229" s="45"/>
      <c r="AA229" s="44">
        <v>0</v>
      </c>
      <c r="AB229" s="45"/>
      <c r="AC229" s="45"/>
      <c r="AD229" s="45"/>
      <c r="AE229" s="44">
        <v>0</v>
      </c>
      <c r="AF229" s="45"/>
      <c r="AG229" s="45"/>
      <c r="AH229" s="45"/>
      <c r="AI229" s="44">
        <v>0</v>
      </c>
      <c r="AJ229" s="45"/>
      <c r="AK229" s="44">
        <v>0</v>
      </c>
    </row>
    <row r="230" spans="1:37"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row>
    <row r="231" spans="1:37"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row>
    <row r="232" spans="1:37" ht="20.100000000000001" customHeight="1" x14ac:dyDescent="0.2">
      <c r="D232" s="2" t="s">
        <v>98</v>
      </c>
      <c r="F232" s="37">
        <v>0</v>
      </c>
      <c r="G232" s="37"/>
      <c r="H232" s="37"/>
      <c r="I232" s="37"/>
      <c r="J232" s="37">
        <v>0</v>
      </c>
      <c r="K232" s="37">
        <v>0</v>
      </c>
      <c r="L232" s="37"/>
      <c r="M232" s="37">
        <v>0</v>
      </c>
      <c r="N232" s="37"/>
      <c r="O232" s="37"/>
      <c r="P232" s="37"/>
      <c r="Q232" s="37">
        <v>0</v>
      </c>
      <c r="R232" s="37">
        <v>0</v>
      </c>
      <c r="S232" s="37">
        <v>0</v>
      </c>
      <c r="T232" s="37">
        <v>0</v>
      </c>
      <c r="U232" s="37">
        <v>0</v>
      </c>
      <c r="V232" s="37">
        <v>0</v>
      </c>
      <c r="W232" s="37"/>
      <c r="X232" s="37">
        <v>0</v>
      </c>
      <c r="Y232" s="37">
        <v>0</v>
      </c>
      <c r="Z232" s="37"/>
      <c r="AA232" s="37">
        <v>0</v>
      </c>
      <c r="AB232" s="37"/>
      <c r="AC232" s="37"/>
      <c r="AD232" s="37"/>
      <c r="AE232" s="37">
        <v>0</v>
      </c>
      <c r="AF232" s="37"/>
      <c r="AG232" s="37"/>
      <c r="AH232" s="37"/>
      <c r="AI232" s="37">
        <v>0</v>
      </c>
      <c r="AJ232" s="37"/>
      <c r="AK232" s="37">
        <v>0</v>
      </c>
    </row>
    <row r="233" spans="1:37" ht="20.100000000000001" customHeight="1" x14ac:dyDescent="0.2">
      <c r="D233" s="38" t="s">
        <v>99</v>
      </c>
      <c r="F233" s="39">
        <v>0</v>
      </c>
      <c r="G233" s="40"/>
      <c r="H233" s="40"/>
      <c r="I233" s="40"/>
      <c r="J233" s="39">
        <v>0</v>
      </c>
      <c r="K233" s="39">
        <v>0</v>
      </c>
      <c r="L233" s="40"/>
      <c r="M233" s="39">
        <v>0</v>
      </c>
      <c r="N233" s="40"/>
      <c r="O233" s="40"/>
      <c r="P233" s="40"/>
      <c r="Q233" s="39">
        <v>0</v>
      </c>
      <c r="R233" s="39">
        <v>0</v>
      </c>
      <c r="S233" s="39">
        <v>0</v>
      </c>
      <c r="T233" s="39">
        <v>0</v>
      </c>
      <c r="U233" s="39">
        <v>0</v>
      </c>
      <c r="V233" s="39">
        <v>0</v>
      </c>
      <c r="W233" s="40"/>
      <c r="X233" s="39">
        <v>0</v>
      </c>
      <c r="Y233" s="39">
        <v>0</v>
      </c>
      <c r="Z233" s="40"/>
      <c r="AA233" s="39">
        <v>0</v>
      </c>
      <c r="AB233" s="40"/>
      <c r="AC233" s="40"/>
      <c r="AD233" s="40"/>
      <c r="AE233" s="39">
        <v>0</v>
      </c>
      <c r="AF233" s="40"/>
      <c r="AG233" s="40"/>
      <c r="AH233" s="40"/>
      <c r="AI233" s="39">
        <v>0</v>
      </c>
      <c r="AJ233" s="40"/>
      <c r="AK233" s="39">
        <v>0</v>
      </c>
    </row>
    <row r="234" spans="1:37" ht="20.100000000000001" customHeight="1" x14ac:dyDescent="0.2">
      <c r="D234" s="2" t="s">
        <v>113</v>
      </c>
      <c r="F234" s="37">
        <v>0</v>
      </c>
      <c r="G234" s="37"/>
      <c r="H234" s="37"/>
      <c r="I234" s="37"/>
      <c r="J234" s="37">
        <v>0</v>
      </c>
      <c r="K234" s="37">
        <v>0</v>
      </c>
      <c r="L234" s="37"/>
      <c r="M234" s="37">
        <v>0</v>
      </c>
      <c r="N234" s="37"/>
      <c r="O234" s="37"/>
      <c r="P234" s="37"/>
      <c r="Q234" s="37">
        <v>0</v>
      </c>
      <c r="R234" s="37">
        <v>0</v>
      </c>
      <c r="S234" s="37">
        <v>0</v>
      </c>
      <c r="T234" s="37">
        <v>0</v>
      </c>
      <c r="U234" s="37">
        <v>0</v>
      </c>
      <c r="V234" s="37">
        <v>0</v>
      </c>
      <c r="W234" s="37"/>
      <c r="X234" s="37">
        <v>0</v>
      </c>
      <c r="Y234" s="37">
        <v>0</v>
      </c>
      <c r="Z234" s="37"/>
      <c r="AA234" s="37">
        <v>0</v>
      </c>
      <c r="AB234" s="37"/>
      <c r="AC234" s="37"/>
      <c r="AD234" s="37"/>
      <c r="AE234" s="37">
        <v>0</v>
      </c>
      <c r="AF234" s="37"/>
      <c r="AG234" s="37"/>
      <c r="AH234" s="37"/>
      <c r="AI234" s="37">
        <v>0</v>
      </c>
      <c r="AJ234" s="37"/>
      <c r="AK234" s="37">
        <v>0</v>
      </c>
    </row>
    <row r="235" spans="1:37" ht="20.100000000000001" customHeight="1" x14ac:dyDescent="0.2">
      <c r="D235" s="38" t="s">
        <v>101</v>
      </c>
      <c r="F235" s="39">
        <v>0</v>
      </c>
      <c r="G235" s="40"/>
      <c r="H235" s="40"/>
      <c r="I235" s="40"/>
      <c r="J235" s="39">
        <v>0</v>
      </c>
      <c r="K235" s="39">
        <v>0</v>
      </c>
      <c r="L235" s="40"/>
      <c r="M235" s="39">
        <v>0</v>
      </c>
      <c r="N235" s="40"/>
      <c r="O235" s="40"/>
      <c r="P235" s="40"/>
      <c r="Q235" s="39">
        <v>0</v>
      </c>
      <c r="R235" s="39">
        <v>0</v>
      </c>
      <c r="S235" s="39">
        <v>0</v>
      </c>
      <c r="T235" s="39">
        <v>0</v>
      </c>
      <c r="U235" s="39">
        <v>0</v>
      </c>
      <c r="V235" s="39">
        <v>0</v>
      </c>
      <c r="W235" s="40"/>
      <c r="X235" s="39">
        <v>0</v>
      </c>
      <c r="Y235" s="39">
        <v>0</v>
      </c>
      <c r="Z235" s="40"/>
      <c r="AA235" s="39">
        <v>0</v>
      </c>
      <c r="AB235" s="40"/>
      <c r="AC235" s="40"/>
      <c r="AD235" s="40"/>
      <c r="AE235" s="39">
        <v>0</v>
      </c>
      <c r="AF235" s="40"/>
      <c r="AG235" s="40"/>
      <c r="AH235" s="40"/>
      <c r="AI235" s="39">
        <v>0</v>
      </c>
      <c r="AJ235" s="40"/>
      <c r="AK235" s="39">
        <v>0</v>
      </c>
    </row>
    <row r="236" spans="1:37" ht="20.100000000000001" customHeight="1" x14ac:dyDescent="0.2">
      <c r="D236" s="41" t="s">
        <v>115</v>
      </c>
      <c r="F236" s="40">
        <v>0</v>
      </c>
      <c r="G236" s="40"/>
      <c r="H236" s="40"/>
      <c r="I236" s="40"/>
      <c r="J236" s="40">
        <v>0</v>
      </c>
      <c r="K236" s="40">
        <v>0</v>
      </c>
      <c r="L236" s="40"/>
      <c r="M236" s="40">
        <v>0</v>
      </c>
      <c r="N236" s="40"/>
      <c r="O236" s="40"/>
      <c r="P236" s="40"/>
      <c r="Q236" s="40">
        <v>0</v>
      </c>
      <c r="R236" s="40">
        <v>0</v>
      </c>
      <c r="S236" s="40">
        <v>0</v>
      </c>
      <c r="T236" s="40">
        <v>0</v>
      </c>
      <c r="U236" s="40">
        <v>0</v>
      </c>
      <c r="V236" s="40">
        <v>0</v>
      </c>
      <c r="W236" s="40"/>
      <c r="X236" s="40">
        <v>0</v>
      </c>
      <c r="Y236" s="40">
        <v>0</v>
      </c>
      <c r="Z236" s="40"/>
      <c r="AA236" s="40">
        <v>0</v>
      </c>
      <c r="AB236" s="40"/>
      <c r="AC236" s="40"/>
      <c r="AD236" s="40"/>
      <c r="AE236" s="40">
        <v>0</v>
      </c>
      <c r="AF236" s="40"/>
      <c r="AG236" s="40"/>
      <c r="AH236" s="40"/>
      <c r="AI236" s="40">
        <v>0</v>
      </c>
      <c r="AJ236" s="40"/>
      <c r="AK236" s="40">
        <v>0</v>
      </c>
    </row>
    <row r="237" spans="1:37"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row>
    <row r="238" spans="1:37" s="1" customFormat="1" ht="20.100000000000001" customHeight="1" x14ac:dyDescent="0.2">
      <c r="A238" s="3"/>
      <c r="B238" s="6"/>
      <c r="C238" s="42" t="s">
        <v>198</v>
      </c>
      <c r="D238" s="42"/>
      <c r="E238" s="5"/>
      <c r="F238" s="44">
        <v>0</v>
      </c>
      <c r="G238" s="45"/>
      <c r="H238" s="45"/>
      <c r="I238" s="45"/>
      <c r="J238" s="44">
        <v>0</v>
      </c>
      <c r="K238" s="44">
        <v>0</v>
      </c>
      <c r="L238" s="45"/>
      <c r="M238" s="44">
        <v>0</v>
      </c>
      <c r="N238" s="45"/>
      <c r="O238" s="45"/>
      <c r="P238" s="45"/>
      <c r="Q238" s="44">
        <v>0</v>
      </c>
      <c r="R238" s="44">
        <v>0</v>
      </c>
      <c r="S238" s="44">
        <v>0</v>
      </c>
      <c r="T238" s="44">
        <v>0</v>
      </c>
      <c r="U238" s="44">
        <v>0</v>
      </c>
      <c r="V238" s="44">
        <v>0</v>
      </c>
      <c r="W238" s="45"/>
      <c r="X238" s="44">
        <v>0</v>
      </c>
      <c r="Y238" s="44">
        <v>0</v>
      </c>
      <c r="Z238" s="45"/>
      <c r="AA238" s="44">
        <v>0</v>
      </c>
      <c r="AB238" s="45"/>
      <c r="AC238" s="45"/>
      <c r="AD238" s="45"/>
      <c r="AE238" s="44">
        <v>0</v>
      </c>
      <c r="AF238" s="45"/>
      <c r="AG238" s="45"/>
      <c r="AH238" s="45"/>
      <c r="AI238" s="44">
        <v>0</v>
      </c>
      <c r="AJ238" s="45"/>
      <c r="AK238" s="44">
        <v>0</v>
      </c>
    </row>
    <row r="239" spans="1:37"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row>
    <row r="240" spans="1:37" s="1" customFormat="1" ht="20.100000000000001" customHeight="1" x14ac:dyDescent="0.25">
      <c r="A240" s="3"/>
      <c r="B240" s="49" t="s">
        <v>199</v>
      </c>
      <c r="C240" s="50"/>
      <c r="D240" s="50"/>
      <c r="E240" s="5"/>
      <c r="F240" s="51">
        <v>250</v>
      </c>
      <c r="G240" s="52"/>
      <c r="H240" s="52"/>
      <c r="I240" s="52"/>
      <c r="J240" s="51">
        <v>180</v>
      </c>
      <c r="K240" s="51">
        <v>0</v>
      </c>
      <c r="L240" s="52"/>
      <c r="M240" s="51">
        <v>180</v>
      </c>
      <c r="N240" s="52"/>
      <c r="O240" s="52"/>
      <c r="P240" s="52"/>
      <c r="Q240" s="51">
        <v>3</v>
      </c>
      <c r="R240" s="51">
        <v>32</v>
      </c>
      <c r="S240" s="51">
        <v>0</v>
      </c>
      <c r="T240" s="51">
        <v>0</v>
      </c>
      <c r="U240" s="51">
        <v>0</v>
      </c>
      <c r="V240" s="51">
        <v>1</v>
      </c>
      <c r="W240" s="52"/>
      <c r="X240" s="51">
        <v>139</v>
      </c>
      <c r="Y240" s="51">
        <v>3</v>
      </c>
      <c r="Z240" s="52"/>
      <c r="AA240" s="51">
        <v>178</v>
      </c>
      <c r="AB240" s="52"/>
      <c r="AC240" s="52"/>
      <c r="AD240" s="52"/>
      <c r="AE240" s="51">
        <v>252</v>
      </c>
      <c r="AF240" s="52"/>
      <c r="AG240" s="52"/>
      <c r="AH240" s="52"/>
      <c r="AI240" s="51">
        <v>0</v>
      </c>
      <c r="AJ240" s="52"/>
      <c r="AK240" s="51">
        <v>0</v>
      </c>
    </row>
    <row r="241" spans="2:37"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row>
    <row r="242" spans="2:37"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row>
    <row r="243" spans="2:37"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row>
    <row r="244" spans="2:37" ht="20.100000000000001" customHeight="1" x14ac:dyDescent="0.2">
      <c r="D244" s="2" t="s">
        <v>201</v>
      </c>
      <c r="F244" s="37">
        <v>54</v>
      </c>
      <c r="G244" s="37"/>
      <c r="H244" s="37"/>
      <c r="I244" s="37"/>
      <c r="J244" s="37">
        <v>46</v>
      </c>
      <c r="K244" s="37">
        <v>0</v>
      </c>
      <c r="L244" s="37"/>
      <c r="M244" s="37">
        <v>46</v>
      </c>
      <c r="N244" s="37"/>
      <c r="O244" s="37"/>
      <c r="P244" s="37"/>
      <c r="Q244" s="37">
        <v>0</v>
      </c>
      <c r="R244" s="37">
        <v>0</v>
      </c>
      <c r="S244" s="37">
        <v>0</v>
      </c>
      <c r="T244" s="37">
        <v>0</v>
      </c>
      <c r="U244" s="37">
        <v>0</v>
      </c>
      <c r="V244" s="37">
        <v>0</v>
      </c>
      <c r="W244" s="37"/>
      <c r="X244" s="37">
        <v>36</v>
      </c>
      <c r="Y244" s="37">
        <v>2</v>
      </c>
      <c r="Z244" s="37"/>
      <c r="AA244" s="37">
        <v>38</v>
      </c>
      <c r="AB244" s="37"/>
      <c r="AC244" s="37"/>
      <c r="AD244" s="37"/>
      <c r="AE244" s="37">
        <v>62</v>
      </c>
      <c r="AF244" s="37"/>
      <c r="AG244" s="37"/>
      <c r="AH244" s="37"/>
      <c r="AI244" s="37">
        <v>0</v>
      </c>
      <c r="AJ244" s="37"/>
      <c r="AK244" s="37">
        <v>0</v>
      </c>
    </row>
    <row r="245" spans="2:37" ht="20.100000000000001" customHeight="1" x14ac:dyDescent="0.2">
      <c r="D245" s="38" t="s">
        <v>202</v>
      </c>
      <c r="F245" s="39">
        <v>22</v>
      </c>
      <c r="G245" s="40"/>
      <c r="H245" s="40"/>
      <c r="I245" s="40"/>
      <c r="J245" s="39">
        <v>50</v>
      </c>
      <c r="K245" s="39">
        <v>0</v>
      </c>
      <c r="L245" s="40"/>
      <c r="M245" s="39">
        <v>50</v>
      </c>
      <c r="N245" s="40"/>
      <c r="O245" s="40"/>
      <c r="P245" s="40"/>
      <c r="Q245" s="39">
        <v>0</v>
      </c>
      <c r="R245" s="39">
        <v>0</v>
      </c>
      <c r="S245" s="39">
        <v>0</v>
      </c>
      <c r="T245" s="39">
        <v>0</v>
      </c>
      <c r="U245" s="39">
        <v>0</v>
      </c>
      <c r="V245" s="39">
        <v>0</v>
      </c>
      <c r="W245" s="40"/>
      <c r="X245" s="39">
        <v>48</v>
      </c>
      <c r="Y245" s="39">
        <v>0</v>
      </c>
      <c r="Z245" s="40"/>
      <c r="AA245" s="39">
        <v>48</v>
      </c>
      <c r="AB245" s="40"/>
      <c r="AC245" s="40"/>
      <c r="AD245" s="40"/>
      <c r="AE245" s="39">
        <v>24</v>
      </c>
      <c r="AF245" s="40"/>
      <c r="AG245" s="40"/>
      <c r="AH245" s="40"/>
      <c r="AI245" s="39">
        <v>0</v>
      </c>
      <c r="AJ245" s="40"/>
      <c r="AK245" s="39">
        <v>0</v>
      </c>
    </row>
    <row r="246" spans="2:37" ht="20.100000000000001" customHeight="1" x14ac:dyDescent="0.2">
      <c r="D246" s="2" t="s">
        <v>203</v>
      </c>
      <c r="F246" s="37">
        <v>77</v>
      </c>
      <c r="G246" s="37"/>
      <c r="H246" s="37"/>
      <c r="I246" s="37"/>
      <c r="J246" s="37">
        <v>32</v>
      </c>
      <c r="K246" s="37">
        <v>0</v>
      </c>
      <c r="L246" s="37"/>
      <c r="M246" s="37">
        <v>32</v>
      </c>
      <c r="N246" s="37"/>
      <c r="O246" s="37"/>
      <c r="P246" s="37"/>
      <c r="Q246" s="37">
        <v>3</v>
      </c>
      <c r="R246" s="37">
        <v>9</v>
      </c>
      <c r="S246" s="37">
        <v>0</v>
      </c>
      <c r="T246" s="37">
        <v>0</v>
      </c>
      <c r="U246" s="37">
        <v>0</v>
      </c>
      <c r="V246" s="37">
        <v>0</v>
      </c>
      <c r="W246" s="37"/>
      <c r="X246" s="37">
        <v>23</v>
      </c>
      <c r="Y246" s="37">
        <v>0</v>
      </c>
      <c r="Z246" s="37"/>
      <c r="AA246" s="37">
        <v>35</v>
      </c>
      <c r="AB246" s="37"/>
      <c r="AC246" s="37"/>
      <c r="AD246" s="37"/>
      <c r="AE246" s="37">
        <v>74</v>
      </c>
      <c r="AF246" s="37"/>
      <c r="AG246" s="37"/>
      <c r="AH246" s="37"/>
      <c r="AI246" s="37">
        <v>0</v>
      </c>
      <c r="AJ246" s="37"/>
      <c r="AK246" s="37">
        <v>0</v>
      </c>
    </row>
    <row r="247" spans="2:37" ht="20.100000000000001" customHeight="1" x14ac:dyDescent="0.2">
      <c r="D247" s="38" t="s">
        <v>204</v>
      </c>
      <c r="F247" s="39">
        <v>72</v>
      </c>
      <c r="G247" s="40"/>
      <c r="H247" s="40"/>
      <c r="I247" s="40"/>
      <c r="J247" s="39">
        <v>10</v>
      </c>
      <c r="K247" s="39">
        <v>0</v>
      </c>
      <c r="L247" s="40"/>
      <c r="M247" s="39">
        <v>10</v>
      </c>
      <c r="N247" s="40"/>
      <c r="O247" s="40"/>
      <c r="P247" s="40"/>
      <c r="Q247" s="39">
        <v>0</v>
      </c>
      <c r="R247" s="39">
        <v>15</v>
      </c>
      <c r="S247" s="39">
        <v>0</v>
      </c>
      <c r="T247" s="39">
        <v>0</v>
      </c>
      <c r="U247" s="39">
        <v>0</v>
      </c>
      <c r="V247" s="39">
        <v>0</v>
      </c>
      <c r="W247" s="40"/>
      <c r="X247" s="39">
        <v>14</v>
      </c>
      <c r="Y247" s="39">
        <v>0</v>
      </c>
      <c r="Z247" s="40"/>
      <c r="AA247" s="39">
        <v>29</v>
      </c>
      <c r="AB247" s="40"/>
      <c r="AC247" s="40"/>
      <c r="AD247" s="40"/>
      <c r="AE247" s="39">
        <v>53</v>
      </c>
      <c r="AF247" s="40"/>
      <c r="AG247" s="40"/>
      <c r="AH247" s="40"/>
      <c r="AI247" s="39">
        <v>0</v>
      </c>
      <c r="AJ247" s="40"/>
      <c r="AK247" s="39">
        <v>0</v>
      </c>
    </row>
    <row r="248" spans="2:37" ht="20.100000000000001" customHeight="1" x14ac:dyDescent="0.2">
      <c r="D248" s="2" t="s">
        <v>205</v>
      </c>
      <c r="F248" s="37">
        <v>209</v>
      </c>
      <c r="G248" s="37"/>
      <c r="H248" s="37"/>
      <c r="I248" s="37"/>
      <c r="J248" s="37">
        <v>23</v>
      </c>
      <c r="K248" s="37">
        <v>0</v>
      </c>
      <c r="L248" s="37"/>
      <c r="M248" s="37">
        <v>23</v>
      </c>
      <c r="N248" s="37"/>
      <c r="O248" s="37"/>
      <c r="P248" s="37"/>
      <c r="Q248" s="37">
        <v>0</v>
      </c>
      <c r="R248" s="37">
        <v>2</v>
      </c>
      <c r="S248" s="37">
        <v>0</v>
      </c>
      <c r="T248" s="37">
        <v>0</v>
      </c>
      <c r="U248" s="37">
        <v>0</v>
      </c>
      <c r="V248" s="37">
        <v>0</v>
      </c>
      <c r="W248" s="37"/>
      <c r="X248" s="37">
        <v>26</v>
      </c>
      <c r="Y248" s="37">
        <v>0</v>
      </c>
      <c r="Z248" s="37"/>
      <c r="AA248" s="37">
        <v>28</v>
      </c>
      <c r="AB248" s="37"/>
      <c r="AC248" s="37"/>
      <c r="AD248" s="37"/>
      <c r="AE248" s="37">
        <v>204</v>
      </c>
      <c r="AF248" s="37"/>
      <c r="AG248" s="37"/>
      <c r="AH248" s="37"/>
      <c r="AI248" s="37">
        <v>0</v>
      </c>
      <c r="AJ248" s="37"/>
      <c r="AK248" s="37">
        <v>0</v>
      </c>
    </row>
    <row r="249" spans="2:37" ht="20.100000000000001" customHeight="1" x14ac:dyDescent="0.2">
      <c r="D249" s="38" t="s">
        <v>206</v>
      </c>
      <c r="F249" s="39">
        <v>40</v>
      </c>
      <c r="G249" s="40"/>
      <c r="H249" s="40"/>
      <c r="I249" s="40"/>
      <c r="J249" s="39">
        <v>13</v>
      </c>
      <c r="K249" s="39">
        <v>0</v>
      </c>
      <c r="L249" s="40"/>
      <c r="M249" s="39">
        <v>13</v>
      </c>
      <c r="N249" s="40"/>
      <c r="O249" s="40"/>
      <c r="P249" s="40"/>
      <c r="Q249" s="39">
        <v>0</v>
      </c>
      <c r="R249" s="39">
        <v>7</v>
      </c>
      <c r="S249" s="39">
        <v>0</v>
      </c>
      <c r="T249" s="39">
        <v>0</v>
      </c>
      <c r="U249" s="39">
        <v>0</v>
      </c>
      <c r="V249" s="39">
        <v>0</v>
      </c>
      <c r="W249" s="40"/>
      <c r="X249" s="39">
        <v>11</v>
      </c>
      <c r="Y249" s="39">
        <v>0</v>
      </c>
      <c r="Z249" s="40"/>
      <c r="AA249" s="39">
        <v>18</v>
      </c>
      <c r="AB249" s="40"/>
      <c r="AC249" s="40"/>
      <c r="AD249" s="40"/>
      <c r="AE249" s="39">
        <v>35</v>
      </c>
      <c r="AF249" s="40"/>
      <c r="AG249" s="40"/>
      <c r="AH249" s="40"/>
      <c r="AI249" s="39">
        <v>0</v>
      </c>
      <c r="AJ249" s="40"/>
      <c r="AK249" s="39">
        <v>0</v>
      </c>
    </row>
    <row r="250" spans="2:37" ht="20.100000000000001" customHeight="1" x14ac:dyDescent="0.2">
      <c r="D250" s="2" t="s">
        <v>207</v>
      </c>
      <c r="F250" s="37">
        <v>178</v>
      </c>
      <c r="G250" s="37"/>
      <c r="H250" s="37"/>
      <c r="I250" s="37"/>
      <c r="J250" s="37">
        <v>28</v>
      </c>
      <c r="K250" s="37">
        <v>0</v>
      </c>
      <c r="L250" s="37"/>
      <c r="M250" s="37">
        <v>28</v>
      </c>
      <c r="N250" s="37"/>
      <c r="O250" s="37"/>
      <c r="P250" s="37"/>
      <c r="Q250" s="37">
        <v>0</v>
      </c>
      <c r="R250" s="37">
        <v>2</v>
      </c>
      <c r="S250" s="37">
        <v>0</v>
      </c>
      <c r="T250" s="37">
        <v>0</v>
      </c>
      <c r="U250" s="37">
        <v>0</v>
      </c>
      <c r="V250" s="37">
        <v>0</v>
      </c>
      <c r="W250" s="37"/>
      <c r="X250" s="37">
        <v>38</v>
      </c>
      <c r="Y250" s="37">
        <v>0</v>
      </c>
      <c r="Z250" s="37"/>
      <c r="AA250" s="37">
        <v>40</v>
      </c>
      <c r="AB250" s="37"/>
      <c r="AC250" s="37"/>
      <c r="AD250" s="37"/>
      <c r="AE250" s="37">
        <v>166</v>
      </c>
      <c r="AF250" s="37"/>
      <c r="AG250" s="37"/>
      <c r="AH250" s="37"/>
      <c r="AI250" s="37">
        <v>0</v>
      </c>
      <c r="AJ250" s="37"/>
      <c r="AK250" s="37">
        <v>0</v>
      </c>
    </row>
    <row r="251" spans="2:37" ht="20.100000000000001" customHeight="1" x14ac:dyDescent="0.2">
      <c r="D251" s="38" t="s">
        <v>208</v>
      </c>
      <c r="F251" s="39">
        <v>57</v>
      </c>
      <c r="G251" s="40"/>
      <c r="H251" s="40"/>
      <c r="I251" s="40"/>
      <c r="J251" s="39">
        <v>30</v>
      </c>
      <c r="K251" s="39">
        <v>0</v>
      </c>
      <c r="L251" s="40"/>
      <c r="M251" s="39">
        <v>30</v>
      </c>
      <c r="N251" s="40"/>
      <c r="O251" s="40"/>
      <c r="P251" s="40"/>
      <c r="Q251" s="39">
        <v>0</v>
      </c>
      <c r="R251" s="39">
        <v>3</v>
      </c>
      <c r="S251" s="39">
        <v>0</v>
      </c>
      <c r="T251" s="39">
        <v>0</v>
      </c>
      <c r="U251" s="39">
        <v>0</v>
      </c>
      <c r="V251" s="39">
        <v>0</v>
      </c>
      <c r="W251" s="40"/>
      <c r="X251" s="39">
        <v>27</v>
      </c>
      <c r="Y251" s="39">
        <v>0</v>
      </c>
      <c r="Z251" s="40"/>
      <c r="AA251" s="39">
        <v>30</v>
      </c>
      <c r="AB251" s="40"/>
      <c r="AC251" s="40"/>
      <c r="AD251" s="40"/>
      <c r="AE251" s="39">
        <v>57</v>
      </c>
      <c r="AF251" s="40"/>
      <c r="AG251" s="40"/>
      <c r="AH251" s="40"/>
      <c r="AI251" s="39">
        <v>0</v>
      </c>
      <c r="AJ251" s="40"/>
      <c r="AK251" s="39">
        <v>0</v>
      </c>
    </row>
    <row r="252" spans="2:37" ht="20.100000000000001" customHeight="1" x14ac:dyDescent="0.2">
      <c r="D252" s="2" t="s">
        <v>209</v>
      </c>
      <c r="F252" s="37">
        <v>77</v>
      </c>
      <c r="G252" s="37"/>
      <c r="H252" s="37"/>
      <c r="I252" s="37"/>
      <c r="J252" s="37">
        <v>85</v>
      </c>
      <c r="K252" s="37">
        <v>0</v>
      </c>
      <c r="L252" s="37"/>
      <c r="M252" s="37">
        <v>85</v>
      </c>
      <c r="N252" s="37"/>
      <c r="O252" s="37"/>
      <c r="P252" s="37"/>
      <c r="Q252" s="37">
        <v>0</v>
      </c>
      <c r="R252" s="37">
        <v>7</v>
      </c>
      <c r="S252" s="37">
        <v>0</v>
      </c>
      <c r="T252" s="37">
        <v>0</v>
      </c>
      <c r="U252" s="37">
        <v>0</v>
      </c>
      <c r="V252" s="37">
        <v>0</v>
      </c>
      <c r="W252" s="37"/>
      <c r="X252" s="37">
        <v>82</v>
      </c>
      <c r="Y252" s="37">
        <v>0</v>
      </c>
      <c r="Z252" s="37"/>
      <c r="AA252" s="37">
        <v>89</v>
      </c>
      <c r="AB252" s="37"/>
      <c r="AC252" s="37"/>
      <c r="AD252" s="37"/>
      <c r="AE252" s="37">
        <v>73</v>
      </c>
      <c r="AF252" s="37"/>
      <c r="AG252" s="37"/>
      <c r="AH252" s="37"/>
      <c r="AI252" s="37">
        <v>0</v>
      </c>
      <c r="AJ252" s="37"/>
      <c r="AK252" s="37">
        <v>0</v>
      </c>
    </row>
    <row r="253" spans="2:37" ht="20.100000000000001" customHeight="1" x14ac:dyDescent="0.2">
      <c r="D253" s="38" t="s">
        <v>210</v>
      </c>
      <c r="F253" s="39">
        <v>28</v>
      </c>
      <c r="G253" s="40"/>
      <c r="H253" s="40"/>
      <c r="I253" s="40"/>
      <c r="J253" s="39">
        <v>37</v>
      </c>
      <c r="K253" s="39">
        <v>0</v>
      </c>
      <c r="L253" s="40"/>
      <c r="M253" s="39">
        <v>37</v>
      </c>
      <c r="N253" s="40"/>
      <c r="O253" s="40"/>
      <c r="P253" s="40"/>
      <c r="Q253" s="39">
        <v>0</v>
      </c>
      <c r="R253" s="39">
        <v>2</v>
      </c>
      <c r="S253" s="39">
        <v>0</v>
      </c>
      <c r="T253" s="39">
        <v>0</v>
      </c>
      <c r="U253" s="39">
        <v>0</v>
      </c>
      <c r="V253" s="39">
        <v>0</v>
      </c>
      <c r="W253" s="40"/>
      <c r="X253" s="39">
        <v>33</v>
      </c>
      <c r="Y253" s="39">
        <v>1</v>
      </c>
      <c r="Z253" s="40"/>
      <c r="AA253" s="39">
        <v>36</v>
      </c>
      <c r="AB253" s="40"/>
      <c r="AC253" s="40"/>
      <c r="AD253" s="40"/>
      <c r="AE253" s="39">
        <v>29</v>
      </c>
      <c r="AF253" s="40"/>
      <c r="AG253" s="40"/>
      <c r="AH253" s="40"/>
      <c r="AI253" s="39">
        <v>0</v>
      </c>
      <c r="AJ253" s="40"/>
      <c r="AK253" s="39">
        <v>0</v>
      </c>
    </row>
    <row r="254" spans="2:37" ht="20.100000000000001" customHeight="1" x14ac:dyDescent="0.2">
      <c r="D254" s="2" t="s">
        <v>211</v>
      </c>
      <c r="F254" s="37">
        <v>0</v>
      </c>
      <c r="G254" s="37"/>
      <c r="H254" s="37"/>
      <c r="I254" s="37"/>
      <c r="J254" s="37">
        <v>2</v>
      </c>
      <c r="K254" s="37">
        <v>0</v>
      </c>
      <c r="L254" s="37"/>
      <c r="M254" s="37">
        <v>2</v>
      </c>
      <c r="N254" s="37"/>
      <c r="O254" s="37"/>
      <c r="P254" s="37"/>
      <c r="Q254" s="37">
        <v>0</v>
      </c>
      <c r="R254" s="37">
        <v>0</v>
      </c>
      <c r="S254" s="37">
        <v>0</v>
      </c>
      <c r="T254" s="37">
        <v>0</v>
      </c>
      <c r="U254" s="37">
        <v>0</v>
      </c>
      <c r="V254" s="37">
        <v>0</v>
      </c>
      <c r="W254" s="37"/>
      <c r="X254" s="37">
        <v>0</v>
      </c>
      <c r="Y254" s="37">
        <v>0</v>
      </c>
      <c r="Z254" s="37"/>
      <c r="AA254" s="37">
        <v>0</v>
      </c>
      <c r="AB254" s="37"/>
      <c r="AC254" s="37"/>
      <c r="AD254" s="37"/>
      <c r="AE254" s="37">
        <v>2</v>
      </c>
      <c r="AF254" s="37"/>
      <c r="AG254" s="37"/>
      <c r="AH254" s="37"/>
      <c r="AI254" s="37">
        <v>0</v>
      </c>
      <c r="AJ254" s="37"/>
      <c r="AK254" s="37">
        <v>0</v>
      </c>
    </row>
    <row r="255" spans="2:37" ht="20.100000000000001" customHeight="1" x14ac:dyDescent="0.2">
      <c r="D255" s="38" t="s">
        <v>212</v>
      </c>
      <c r="F255" s="39">
        <v>0</v>
      </c>
      <c r="G255" s="40"/>
      <c r="H255" s="40"/>
      <c r="I255" s="40"/>
      <c r="J255" s="39">
        <v>2</v>
      </c>
      <c r="K255" s="39">
        <v>0</v>
      </c>
      <c r="L255" s="40"/>
      <c r="M255" s="39">
        <v>2</v>
      </c>
      <c r="N255" s="40"/>
      <c r="O255" s="40"/>
      <c r="P255" s="40"/>
      <c r="Q255" s="39">
        <v>0</v>
      </c>
      <c r="R255" s="39">
        <v>0</v>
      </c>
      <c r="S255" s="39">
        <v>0</v>
      </c>
      <c r="T255" s="39">
        <v>0</v>
      </c>
      <c r="U255" s="39">
        <v>0</v>
      </c>
      <c r="V255" s="39">
        <v>0</v>
      </c>
      <c r="W255" s="40"/>
      <c r="X255" s="39">
        <v>1</v>
      </c>
      <c r="Y255" s="39">
        <v>0</v>
      </c>
      <c r="Z255" s="40"/>
      <c r="AA255" s="39">
        <v>1</v>
      </c>
      <c r="AB255" s="40"/>
      <c r="AC255" s="40"/>
      <c r="AD255" s="40"/>
      <c r="AE255" s="39">
        <v>1</v>
      </c>
      <c r="AF255" s="40"/>
      <c r="AG255" s="40"/>
      <c r="AH255" s="40"/>
      <c r="AI255" s="39">
        <v>0</v>
      </c>
      <c r="AJ255" s="40"/>
      <c r="AK255" s="39">
        <v>0</v>
      </c>
    </row>
    <row r="256" spans="2:37"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row>
    <row r="257" spans="1:37" s="1" customFormat="1" ht="20.100000000000001" customHeight="1" x14ac:dyDescent="0.2">
      <c r="A257" s="3"/>
      <c r="B257" s="6"/>
      <c r="C257" s="42" t="s">
        <v>180</v>
      </c>
      <c r="D257" s="42"/>
      <c r="E257" s="5"/>
      <c r="F257" s="44">
        <v>814</v>
      </c>
      <c r="G257" s="45"/>
      <c r="H257" s="45"/>
      <c r="I257" s="45"/>
      <c r="J257" s="44">
        <v>358</v>
      </c>
      <c r="K257" s="44">
        <v>0</v>
      </c>
      <c r="L257" s="45"/>
      <c r="M257" s="44">
        <v>358</v>
      </c>
      <c r="N257" s="45"/>
      <c r="O257" s="45"/>
      <c r="P257" s="45"/>
      <c r="Q257" s="44">
        <v>3</v>
      </c>
      <c r="R257" s="44">
        <v>47</v>
      </c>
      <c r="S257" s="44">
        <v>0</v>
      </c>
      <c r="T257" s="44">
        <v>0</v>
      </c>
      <c r="U257" s="44">
        <v>0</v>
      </c>
      <c r="V257" s="44">
        <v>0</v>
      </c>
      <c r="W257" s="45"/>
      <c r="X257" s="44">
        <v>339</v>
      </c>
      <c r="Y257" s="44">
        <v>3</v>
      </c>
      <c r="Z257" s="45"/>
      <c r="AA257" s="44">
        <v>392</v>
      </c>
      <c r="AB257" s="45"/>
      <c r="AC257" s="45"/>
      <c r="AD257" s="45"/>
      <c r="AE257" s="44">
        <v>780</v>
      </c>
      <c r="AF257" s="45"/>
      <c r="AG257" s="45"/>
      <c r="AH257" s="45"/>
      <c r="AI257" s="44">
        <v>0</v>
      </c>
      <c r="AJ257" s="45"/>
      <c r="AK257" s="44">
        <v>0</v>
      </c>
    </row>
    <row r="258" spans="1:37"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row>
    <row r="259" spans="1:37" s="1" customFormat="1" ht="20.100000000000001" customHeight="1" x14ac:dyDescent="0.25">
      <c r="A259" s="3"/>
      <c r="B259" s="49" t="s">
        <v>213</v>
      </c>
      <c r="C259" s="50"/>
      <c r="D259" s="50"/>
      <c r="E259" s="5"/>
      <c r="F259" s="51">
        <v>814</v>
      </c>
      <c r="G259" s="52"/>
      <c r="H259" s="52"/>
      <c r="I259" s="52"/>
      <c r="J259" s="51">
        <v>358</v>
      </c>
      <c r="K259" s="51">
        <v>0</v>
      </c>
      <c r="L259" s="52"/>
      <c r="M259" s="51">
        <v>358</v>
      </c>
      <c r="N259" s="52"/>
      <c r="O259" s="52"/>
      <c r="P259" s="52"/>
      <c r="Q259" s="51">
        <v>3</v>
      </c>
      <c r="R259" s="51">
        <v>47</v>
      </c>
      <c r="S259" s="51">
        <v>0</v>
      </c>
      <c r="T259" s="51">
        <v>0</v>
      </c>
      <c r="U259" s="51">
        <v>0</v>
      </c>
      <c r="V259" s="51">
        <v>0</v>
      </c>
      <c r="W259" s="52"/>
      <c r="X259" s="51">
        <v>339</v>
      </c>
      <c r="Y259" s="51">
        <v>3</v>
      </c>
      <c r="Z259" s="52"/>
      <c r="AA259" s="51">
        <v>392</v>
      </c>
      <c r="AB259" s="52"/>
      <c r="AC259" s="52"/>
      <c r="AD259" s="52"/>
      <c r="AE259" s="51">
        <v>780</v>
      </c>
      <c r="AF259" s="52"/>
      <c r="AG259" s="52"/>
      <c r="AH259" s="52"/>
      <c r="AI259" s="51">
        <v>0</v>
      </c>
      <c r="AJ259" s="52"/>
      <c r="AK259" s="51">
        <v>0</v>
      </c>
    </row>
    <row r="260" spans="1:37"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row>
    <row r="261" spans="1:37"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row>
    <row r="262" spans="1:37"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row>
    <row r="263" spans="1:37" ht="20.100000000000001" customHeight="1" x14ac:dyDescent="0.2">
      <c r="D263" s="2" t="s">
        <v>215</v>
      </c>
      <c r="F263" s="37">
        <v>0</v>
      </c>
      <c r="G263" s="37"/>
      <c r="H263" s="37"/>
      <c r="I263" s="37"/>
      <c r="J263" s="37">
        <v>0</v>
      </c>
      <c r="K263" s="37">
        <v>0</v>
      </c>
      <c r="L263" s="37"/>
      <c r="M263" s="37">
        <v>0</v>
      </c>
      <c r="N263" s="37"/>
      <c r="O263" s="37"/>
      <c r="P263" s="37"/>
      <c r="Q263" s="37">
        <v>0</v>
      </c>
      <c r="R263" s="37">
        <v>0</v>
      </c>
      <c r="S263" s="37">
        <v>0</v>
      </c>
      <c r="T263" s="37">
        <v>0</v>
      </c>
      <c r="U263" s="37">
        <v>0</v>
      </c>
      <c r="V263" s="37">
        <v>0</v>
      </c>
      <c r="W263" s="37"/>
      <c r="X263" s="37">
        <v>0</v>
      </c>
      <c r="Y263" s="37">
        <v>0</v>
      </c>
      <c r="Z263" s="37"/>
      <c r="AA263" s="37">
        <v>0</v>
      </c>
      <c r="AB263" s="37"/>
      <c r="AC263" s="37"/>
      <c r="AD263" s="37"/>
      <c r="AE263" s="37">
        <v>0</v>
      </c>
      <c r="AF263" s="37"/>
      <c r="AG263" s="37"/>
      <c r="AH263" s="37"/>
      <c r="AI263" s="37">
        <v>0</v>
      </c>
      <c r="AJ263" s="37"/>
      <c r="AK263" s="37">
        <v>0</v>
      </c>
    </row>
    <row r="264" spans="1:37" ht="20.100000000000001" customHeight="1" x14ac:dyDescent="0.2">
      <c r="D264" s="38" t="s">
        <v>216</v>
      </c>
      <c r="F264" s="39">
        <v>0</v>
      </c>
      <c r="G264" s="40"/>
      <c r="H264" s="40"/>
      <c r="I264" s="40"/>
      <c r="J264" s="39">
        <v>0</v>
      </c>
      <c r="K264" s="39">
        <v>0</v>
      </c>
      <c r="L264" s="40"/>
      <c r="M264" s="39">
        <v>0</v>
      </c>
      <c r="N264" s="40"/>
      <c r="O264" s="40"/>
      <c r="P264" s="40"/>
      <c r="Q264" s="39">
        <v>0</v>
      </c>
      <c r="R264" s="39">
        <v>0</v>
      </c>
      <c r="S264" s="39">
        <v>0</v>
      </c>
      <c r="T264" s="39">
        <v>0</v>
      </c>
      <c r="U264" s="39">
        <v>0</v>
      </c>
      <c r="V264" s="39">
        <v>0</v>
      </c>
      <c r="W264" s="40"/>
      <c r="X264" s="39">
        <v>0</v>
      </c>
      <c r="Y264" s="39">
        <v>0</v>
      </c>
      <c r="Z264" s="40"/>
      <c r="AA264" s="39">
        <v>0</v>
      </c>
      <c r="AB264" s="40"/>
      <c r="AC264" s="40"/>
      <c r="AD264" s="40"/>
      <c r="AE264" s="39">
        <v>0</v>
      </c>
      <c r="AF264" s="40"/>
      <c r="AG264" s="40"/>
      <c r="AH264" s="40"/>
      <c r="AI264" s="39">
        <v>0</v>
      </c>
      <c r="AJ264" s="40"/>
      <c r="AK264" s="39">
        <v>0</v>
      </c>
    </row>
    <row r="265" spans="1:37" ht="20.100000000000001" customHeight="1" x14ac:dyDescent="0.2">
      <c r="D265" s="2" t="s">
        <v>217</v>
      </c>
      <c r="F265" s="37">
        <v>0</v>
      </c>
      <c r="G265" s="37"/>
      <c r="H265" s="37"/>
      <c r="I265" s="37"/>
      <c r="J265" s="37">
        <v>0</v>
      </c>
      <c r="K265" s="37">
        <v>0</v>
      </c>
      <c r="L265" s="37"/>
      <c r="M265" s="37">
        <v>0</v>
      </c>
      <c r="N265" s="37"/>
      <c r="O265" s="37"/>
      <c r="P265" s="37"/>
      <c r="Q265" s="37">
        <v>0</v>
      </c>
      <c r="R265" s="37">
        <v>0</v>
      </c>
      <c r="S265" s="37">
        <v>0</v>
      </c>
      <c r="T265" s="37">
        <v>0</v>
      </c>
      <c r="U265" s="37">
        <v>0</v>
      </c>
      <c r="V265" s="37">
        <v>0</v>
      </c>
      <c r="W265" s="37"/>
      <c r="X265" s="37">
        <v>0</v>
      </c>
      <c r="Y265" s="37">
        <v>0</v>
      </c>
      <c r="Z265" s="37"/>
      <c r="AA265" s="37">
        <v>0</v>
      </c>
      <c r="AB265" s="37"/>
      <c r="AC265" s="37"/>
      <c r="AD265" s="37"/>
      <c r="AE265" s="37">
        <v>0</v>
      </c>
      <c r="AF265" s="37"/>
      <c r="AG265" s="37"/>
      <c r="AH265" s="37"/>
      <c r="AI265" s="37">
        <v>0</v>
      </c>
      <c r="AJ265" s="37"/>
      <c r="AK265" s="37">
        <v>0</v>
      </c>
    </row>
    <row r="266" spans="1:37" ht="20.100000000000001" customHeight="1" x14ac:dyDescent="0.2">
      <c r="D266" s="38" t="s">
        <v>218</v>
      </c>
      <c r="F266" s="39">
        <v>0</v>
      </c>
      <c r="G266" s="40"/>
      <c r="H266" s="40"/>
      <c r="I266" s="40"/>
      <c r="J266" s="39">
        <v>0</v>
      </c>
      <c r="K266" s="39">
        <v>0</v>
      </c>
      <c r="L266" s="40"/>
      <c r="M266" s="39">
        <v>0</v>
      </c>
      <c r="N266" s="40"/>
      <c r="O266" s="40"/>
      <c r="P266" s="40"/>
      <c r="Q266" s="39">
        <v>0</v>
      </c>
      <c r="R266" s="39">
        <v>0</v>
      </c>
      <c r="S266" s="39">
        <v>0</v>
      </c>
      <c r="T266" s="39">
        <v>0</v>
      </c>
      <c r="U266" s="39">
        <v>0</v>
      </c>
      <c r="V266" s="39">
        <v>0</v>
      </c>
      <c r="W266" s="40"/>
      <c r="X266" s="39">
        <v>0</v>
      </c>
      <c r="Y266" s="39">
        <v>0</v>
      </c>
      <c r="Z266" s="40"/>
      <c r="AA266" s="39">
        <v>0</v>
      </c>
      <c r="AB266" s="40"/>
      <c r="AC266" s="40"/>
      <c r="AD266" s="40"/>
      <c r="AE266" s="39">
        <v>0</v>
      </c>
      <c r="AF266" s="40"/>
      <c r="AG266" s="40"/>
      <c r="AH266" s="40"/>
      <c r="AI266" s="39">
        <v>0</v>
      </c>
      <c r="AJ266" s="40"/>
      <c r="AK266" s="39">
        <v>0</v>
      </c>
    </row>
    <row r="267" spans="1:37" ht="20.100000000000001" customHeight="1" x14ac:dyDescent="0.2">
      <c r="D267" s="2" t="s">
        <v>219</v>
      </c>
      <c r="F267" s="37">
        <v>0</v>
      </c>
      <c r="G267" s="37"/>
      <c r="H267" s="37"/>
      <c r="I267" s="37"/>
      <c r="J267" s="37">
        <v>0</v>
      </c>
      <c r="K267" s="37">
        <v>0</v>
      </c>
      <c r="L267" s="37"/>
      <c r="M267" s="37">
        <v>0</v>
      </c>
      <c r="N267" s="37"/>
      <c r="O267" s="37"/>
      <c r="P267" s="37"/>
      <c r="Q267" s="37">
        <v>0</v>
      </c>
      <c r="R267" s="37">
        <v>0</v>
      </c>
      <c r="S267" s="37">
        <v>0</v>
      </c>
      <c r="T267" s="37">
        <v>0</v>
      </c>
      <c r="U267" s="37">
        <v>0</v>
      </c>
      <c r="V267" s="37">
        <v>0</v>
      </c>
      <c r="W267" s="37"/>
      <c r="X267" s="37">
        <v>0</v>
      </c>
      <c r="Y267" s="37">
        <v>0</v>
      </c>
      <c r="Z267" s="37"/>
      <c r="AA267" s="37">
        <v>0</v>
      </c>
      <c r="AB267" s="37"/>
      <c r="AC267" s="37"/>
      <c r="AD267" s="37"/>
      <c r="AE267" s="37">
        <v>0</v>
      </c>
      <c r="AF267" s="37"/>
      <c r="AG267" s="37"/>
      <c r="AH267" s="37"/>
      <c r="AI267" s="37">
        <v>0</v>
      </c>
      <c r="AJ267" s="37"/>
      <c r="AK267" s="37">
        <v>0</v>
      </c>
    </row>
    <row r="268" spans="1:37"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row>
    <row r="269" spans="1:37" ht="20.100000000000001" customHeight="1" x14ac:dyDescent="0.2">
      <c r="C269" s="42" t="s">
        <v>112</v>
      </c>
      <c r="D269" s="42"/>
      <c r="F269" s="44">
        <v>0</v>
      </c>
      <c r="G269" s="45"/>
      <c r="H269" s="45"/>
      <c r="I269" s="45"/>
      <c r="J269" s="44">
        <v>0</v>
      </c>
      <c r="K269" s="44">
        <v>0</v>
      </c>
      <c r="L269" s="45"/>
      <c r="M269" s="44">
        <v>0</v>
      </c>
      <c r="N269" s="45"/>
      <c r="O269" s="45"/>
      <c r="P269" s="45"/>
      <c r="Q269" s="44">
        <v>0</v>
      </c>
      <c r="R269" s="44">
        <v>0</v>
      </c>
      <c r="S269" s="44">
        <v>0</v>
      </c>
      <c r="T269" s="44">
        <v>0</v>
      </c>
      <c r="U269" s="44">
        <v>0</v>
      </c>
      <c r="V269" s="44">
        <v>0</v>
      </c>
      <c r="W269" s="45"/>
      <c r="X269" s="44">
        <v>0</v>
      </c>
      <c r="Y269" s="44">
        <v>0</v>
      </c>
      <c r="Z269" s="45"/>
      <c r="AA269" s="44">
        <v>0</v>
      </c>
      <c r="AB269" s="45"/>
      <c r="AC269" s="45"/>
      <c r="AD269" s="45"/>
      <c r="AE269" s="44">
        <v>0</v>
      </c>
      <c r="AF269" s="45"/>
      <c r="AG269" s="45"/>
      <c r="AH269" s="45"/>
      <c r="AI269" s="44">
        <v>0</v>
      </c>
      <c r="AJ269" s="45"/>
      <c r="AK269" s="44">
        <v>0</v>
      </c>
    </row>
    <row r="270" spans="1:37"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row>
    <row r="271" spans="1:37"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row>
    <row r="272" spans="1:37" ht="20.100000000000001" customHeight="1" x14ac:dyDescent="0.2">
      <c r="D272" s="2" t="s">
        <v>221</v>
      </c>
      <c r="F272" s="37">
        <v>0</v>
      </c>
      <c r="G272" s="37"/>
      <c r="H272" s="37"/>
      <c r="I272" s="37"/>
      <c r="J272" s="37">
        <v>1</v>
      </c>
      <c r="K272" s="37">
        <v>0</v>
      </c>
      <c r="L272" s="37"/>
      <c r="M272" s="37">
        <v>1</v>
      </c>
      <c r="N272" s="37"/>
      <c r="O272" s="37"/>
      <c r="P272" s="37"/>
      <c r="Q272" s="37">
        <v>0</v>
      </c>
      <c r="R272" s="37">
        <v>0</v>
      </c>
      <c r="S272" s="37">
        <v>0</v>
      </c>
      <c r="T272" s="37">
        <v>0</v>
      </c>
      <c r="U272" s="37">
        <v>0</v>
      </c>
      <c r="V272" s="37">
        <v>0</v>
      </c>
      <c r="W272" s="37"/>
      <c r="X272" s="37">
        <v>0</v>
      </c>
      <c r="Y272" s="37">
        <v>0</v>
      </c>
      <c r="Z272" s="37"/>
      <c r="AA272" s="37">
        <v>0</v>
      </c>
      <c r="AB272" s="37"/>
      <c r="AC272" s="37"/>
      <c r="AD272" s="37"/>
      <c r="AE272" s="37">
        <v>1</v>
      </c>
      <c r="AF272" s="37"/>
      <c r="AG272" s="37"/>
      <c r="AH272" s="37"/>
      <c r="AI272" s="37">
        <v>0</v>
      </c>
      <c r="AJ272" s="37"/>
      <c r="AK272" s="37">
        <v>0</v>
      </c>
    </row>
    <row r="273" spans="3:37" ht="20.100000000000001" customHeight="1" x14ac:dyDescent="0.2">
      <c r="D273" s="38" t="s">
        <v>222</v>
      </c>
      <c r="F273" s="39">
        <v>0</v>
      </c>
      <c r="G273" s="40"/>
      <c r="H273" s="40"/>
      <c r="I273" s="40"/>
      <c r="J273" s="39">
        <v>0</v>
      </c>
      <c r="K273" s="39">
        <v>0</v>
      </c>
      <c r="L273" s="40"/>
      <c r="M273" s="39">
        <v>0</v>
      </c>
      <c r="N273" s="40"/>
      <c r="O273" s="40"/>
      <c r="P273" s="40"/>
      <c r="Q273" s="39">
        <v>0</v>
      </c>
      <c r="R273" s="39">
        <v>0</v>
      </c>
      <c r="S273" s="39">
        <v>0</v>
      </c>
      <c r="T273" s="39">
        <v>0</v>
      </c>
      <c r="U273" s="39">
        <v>0</v>
      </c>
      <c r="V273" s="39">
        <v>0</v>
      </c>
      <c r="W273" s="40"/>
      <c r="X273" s="39">
        <v>0</v>
      </c>
      <c r="Y273" s="39">
        <v>0</v>
      </c>
      <c r="Z273" s="40"/>
      <c r="AA273" s="39">
        <v>0</v>
      </c>
      <c r="AB273" s="40"/>
      <c r="AC273" s="40"/>
      <c r="AD273" s="40"/>
      <c r="AE273" s="39">
        <v>0</v>
      </c>
      <c r="AF273" s="40"/>
      <c r="AG273" s="40"/>
      <c r="AH273" s="40"/>
      <c r="AI273" s="39">
        <v>0</v>
      </c>
      <c r="AJ273" s="40"/>
      <c r="AK273" s="39">
        <v>0</v>
      </c>
    </row>
    <row r="274" spans="3:37" ht="20.100000000000001" customHeight="1" x14ac:dyDescent="0.2">
      <c r="D274" s="2" t="s">
        <v>223</v>
      </c>
      <c r="F274" s="37">
        <v>0</v>
      </c>
      <c r="G274" s="37"/>
      <c r="H274" s="37"/>
      <c r="I274" s="37"/>
      <c r="J274" s="37">
        <v>0</v>
      </c>
      <c r="K274" s="37">
        <v>0</v>
      </c>
      <c r="L274" s="37"/>
      <c r="M274" s="37">
        <v>0</v>
      </c>
      <c r="N274" s="37"/>
      <c r="O274" s="37"/>
      <c r="P274" s="37"/>
      <c r="Q274" s="37">
        <v>0</v>
      </c>
      <c r="R274" s="37">
        <v>0</v>
      </c>
      <c r="S274" s="37">
        <v>0</v>
      </c>
      <c r="T274" s="37">
        <v>0</v>
      </c>
      <c r="U274" s="37">
        <v>0</v>
      </c>
      <c r="V274" s="37">
        <v>0</v>
      </c>
      <c r="W274" s="37"/>
      <c r="X274" s="37">
        <v>0</v>
      </c>
      <c r="Y274" s="37">
        <v>0</v>
      </c>
      <c r="Z274" s="37"/>
      <c r="AA274" s="37">
        <v>0</v>
      </c>
      <c r="AB274" s="37"/>
      <c r="AC274" s="37"/>
      <c r="AD274" s="37"/>
      <c r="AE274" s="37">
        <v>0</v>
      </c>
      <c r="AF274" s="37"/>
      <c r="AG274" s="37"/>
      <c r="AH274" s="37"/>
      <c r="AI274" s="37">
        <v>0</v>
      </c>
      <c r="AJ274" s="37"/>
      <c r="AK274" s="37">
        <v>0</v>
      </c>
    </row>
    <row r="275" spans="3:37" ht="20.100000000000001" customHeight="1" x14ac:dyDescent="0.2">
      <c r="D275" s="38" t="s">
        <v>224</v>
      </c>
      <c r="F275" s="39">
        <v>0</v>
      </c>
      <c r="G275" s="40"/>
      <c r="H275" s="40"/>
      <c r="I275" s="40"/>
      <c r="J275" s="39">
        <v>0</v>
      </c>
      <c r="K275" s="39">
        <v>0</v>
      </c>
      <c r="L275" s="40"/>
      <c r="M275" s="39">
        <v>0</v>
      </c>
      <c r="N275" s="40"/>
      <c r="O275" s="40"/>
      <c r="P275" s="40"/>
      <c r="Q275" s="39">
        <v>0</v>
      </c>
      <c r="R275" s="39">
        <v>0</v>
      </c>
      <c r="S275" s="39">
        <v>0</v>
      </c>
      <c r="T275" s="39">
        <v>0</v>
      </c>
      <c r="U275" s="39">
        <v>0</v>
      </c>
      <c r="V275" s="39">
        <v>0</v>
      </c>
      <c r="W275" s="40"/>
      <c r="X275" s="39">
        <v>0</v>
      </c>
      <c r="Y275" s="39">
        <v>0</v>
      </c>
      <c r="Z275" s="40"/>
      <c r="AA275" s="39">
        <v>0</v>
      </c>
      <c r="AB275" s="40"/>
      <c r="AC275" s="40"/>
      <c r="AD275" s="40"/>
      <c r="AE275" s="39">
        <v>0</v>
      </c>
      <c r="AF275" s="40"/>
      <c r="AG275" s="40"/>
      <c r="AH275" s="40"/>
      <c r="AI275" s="39">
        <v>0</v>
      </c>
      <c r="AJ275" s="40"/>
      <c r="AK275" s="39">
        <v>0</v>
      </c>
    </row>
    <row r="276" spans="3:37" ht="20.100000000000001" customHeight="1" x14ac:dyDescent="0.2">
      <c r="D276" s="2" t="s">
        <v>225</v>
      </c>
      <c r="F276" s="37">
        <v>0</v>
      </c>
      <c r="G276" s="37"/>
      <c r="H276" s="37"/>
      <c r="I276" s="37"/>
      <c r="J276" s="37">
        <v>0</v>
      </c>
      <c r="K276" s="37">
        <v>0</v>
      </c>
      <c r="L276" s="37"/>
      <c r="M276" s="37">
        <v>0</v>
      </c>
      <c r="N276" s="37"/>
      <c r="O276" s="37"/>
      <c r="P276" s="37"/>
      <c r="Q276" s="37">
        <v>0</v>
      </c>
      <c r="R276" s="37">
        <v>0</v>
      </c>
      <c r="S276" s="37">
        <v>0</v>
      </c>
      <c r="T276" s="37">
        <v>0</v>
      </c>
      <c r="U276" s="37">
        <v>0</v>
      </c>
      <c r="V276" s="37">
        <v>0</v>
      </c>
      <c r="W276" s="37"/>
      <c r="X276" s="37">
        <v>0</v>
      </c>
      <c r="Y276" s="37">
        <v>0</v>
      </c>
      <c r="Z276" s="37"/>
      <c r="AA276" s="37">
        <v>0</v>
      </c>
      <c r="AB276" s="37"/>
      <c r="AC276" s="37"/>
      <c r="AD276" s="37"/>
      <c r="AE276" s="37">
        <v>0</v>
      </c>
      <c r="AF276" s="37"/>
      <c r="AG276" s="37"/>
      <c r="AH276" s="37"/>
      <c r="AI276" s="37">
        <v>0</v>
      </c>
      <c r="AJ276" s="37"/>
      <c r="AK276" s="37">
        <v>0</v>
      </c>
    </row>
    <row r="277" spans="3:37" ht="20.100000000000001" customHeight="1" x14ac:dyDescent="0.2">
      <c r="D277" s="38" t="s">
        <v>226</v>
      </c>
      <c r="F277" s="39">
        <v>0</v>
      </c>
      <c r="G277" s="40"/>
      <c r="H277" s="40"/>
      <c r="I277" s="40"/>
      <c r="J277" s="39">
        <v>0</v>
      </c>
      <c r="K277" s="39">
        <v>0</v>
      </c>
      <c r="L277" s="40"/>
      <c r="M277" s="39">
        <v>0</v>
      </c>
      <c r="N277" s="40"/>
      <c r="O277" s="40"/>
      <c r="P277" s="40"/>
      <c r="Q277" s="39">
        <v>0</v>
      </c>
      <c r="R277" s="39">
        <v>0</v>
      </c>
      <c r="S277" s="39">
        <v>0</v>
      </c>
      <c r="T277" s="39">
        <v>0</v>
      </c>
      <c r="U277" s="39">
        <v>0</v>
      </c>
      <c r="V277" s="39">
        <v>0</v>
      </c>
      <c r="W277" s="40"/>
      <c r="X277" s="39">
        <v>0</v>
      </c>
      <c r="Y277" s="39">
        <v>0</v>
      </c>
      <c r="Z277" s="40"/>
      <c r="AA277" s="39">
        <v>0</v>
      </c>
      <c r="AB277" s="40"/>
      <c r="AC277" s="40"/>
      <c r="AD277" s="40"/>
      <c r="AE277" s="39">
        <v>0</v>
      </c>
      <c r="AF277" s="40"/>
      <c r="AG277" s="40"/>
      <c r="AH277" s="40"/>
      <c r="AI277" s="39">
        <v>0</v>
      </c>
      <c r="AJ277" s="40"/>
      <c r="AK277" s="39">
        <v>0</v>
      </c>
    </row>
    <row r="278" spans="3:37"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row>
    <row r="279" spans="3:37" ht="20.100000000000001" customHeight="1" x14ac:dyDescent="0.2">
      <c r="C279" s="42" t="s">
        <v>227</v>
      </c>
      <c r="D279" s="42"/>
      <c r="F279" s="44">
        <v>0</v>
      </c>
      <c r="G279" s="45"/>
      <c r="H279" s="45"/>
      <c r="I279" s="45"/>
      <c r="J279" s="44">
        <v>1</v>
      </c>
      <c r="K279" s="44">
        <v>0</v>
      </c>
      <c r="L279" s="45"/>
      <c r="M279" s="44">
        <v>1</v>
      </c>
      <c r="N279" s="45"/>
      <c r="O279" s="45"/>
      <c r="P279" s="45"/>
      <c r="Q279" s="44">
        <v>0</v>
      </c>
      <c r="R279" s="44">
        <v>0</v>
      </c>
      <c r="S279" s="44">
        <v>0</v>
      </c>
      <c r="T279" s="44">
        <v>0</v>
      </c>
      <c r="U279" s="44">
        <v>0</v>
      </c>
      <c r="V279" s="44">
        <v>0</v>
      </c>
      <c r="W279" s="45"/>
      <c r="X279" s="44">
        <v>0</v>
      </c>
      <c r="Y279" s="44">
        <v>0</v>
      </c>
      <c r="Z279" s="45"/>
      <c r="AA279" s="44">
        <v>0</v>
      </c>
      <c r="AB279" s="45"/>
      <c r="AC279" s="45"/>
      <c r="AD279" s="45"/>
      <c r="AE279" s="44">
        <v>1</v>
      </c>
      <c r="AF279" s="45"/>
      <c r="AG279" s="45"/>
      <c r="AH279" s="45"/>
      <c r="AI279" s="44">
        <v>0</v>
      </c>
      <c r="AJ279" s="45"/>
      <c r="AK279" s="44">
        <v>0</v>
      </c>
    </row>
    <row r="280" spans="3:37"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row>
    <row r="281" spans="3:37"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row>
    <row r="282" spans="3:37" ht="20.100000000000001" customHeight="1" x14ac:dyDescent="0.2">
      <c r="D282" s="2" t="s">
        <v>228</v>
      </c>
      <c r="F282" s="37">
        <v>0</v>
      </c>
      <c r="G282" s="37"/>
      <c r="H282" s="37"/>
      <c r="I282" s="37"/>
      <c r="J282" s="37">
        <v>0</v>
      </c>
      <c r="K282" s="37">
        <v>0</v>
      </c>
      <c r="L282" s="37"/>
      <c r="M282" s="37">
        <v>0</v>
      </c>
      <c r="N282" s="37"/>
      <c r="O282" s="37"/>
      <c r="P282" s="37"/>
      <c r="Q282" s="37">
        <v>0</v>
      </c>
      <c r="R282" s="37">
        <v>0</v>
      </c>
      <c r="S282" s="37">
        <v>0</v>
      </c>
      <c r="T282" s="37">
        <v>0</v>
      </c>
      <c r="U282" s="37">
        <v>0</v>
      </c>
      <c r="V282" s="37">
        <v>0</v>
      </c>
      <c r="W282" s="37"/>
      <c r="X282" s="37">
        <v>0</v>
      </c>
      <c r="Y282" s="37">
        <v>0</v>
      </c>
      <c r="Z282" s="37"/>
      <c r="AA282" s="37">
        <v>0</v>
      </c>
      <c r="AB282" s="37"/>
      <c r="AC282" s="37"/>
      <c r="AD282" s="37"/>
      <c r="AE282" s="37">
        <v>0</v>
      </c>
      <c r="AF282" s="37"/>
      <c r="AG282" s="37"/>
      <c r="AH282" s="37"/>
      <c r="AI282" s="37">
        <v>0</v>
      </c>
      <c r="AJ282" s="37"/>
      <c r="AK282" s="37">
        <v>0</v>
      </c>
    </row>
    <row r="283" spans="3:37"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row>
    <row r="284" spans="3:37" ht="20.100000000000001" customHeight="1" x14ac:dyDescent="0.2">
      <c r="C284" s="42" t="s">
        <v>188</v>
      </c>
      <c r="D284" s="42"/>
      <c r="F284" s="44">
        <v>0</v>
      </c>
      <c r="G284" s="45"/>
      <c r="H284" s="45"/>
      <c r="I284" s="45"/>
      <c r="J284" s="44">
        <v>0</v>
      </c>
      <c r="K284" s="44">
        <v>0</v>
      </c>
      <c r="L284" s="45"/>
      <c r="M284" s="44">
        <v>0</v>
      </c>
      <c r="N284" s="45"/>
      <c r="O284" s="45"/>
      <c r="P284" s="45"/>
      <c r="Q284" s="44">
        <v>0</v>
      </c>
      <c r="R284" s="44">
        <v>0</v>
      </c>
      <c r="S284" s="44">
        <v>0</v>
      </c>
      <c r="T284" s="44">
        <v>0</v>
      </c>
      <c r="U284" s="44">
        <v>0</v>
      </c>
      <c r="V284" s="44">
        <v>0</v>
      </c>
      <c r="W284" s="45"/>
      <c r="X284" s="44">
        <v>0</v>
      </c>
      <c r="Y284" s="44">
        <v>0</v>
      </c>
      <c r="Z284" s="45"/>
      <c r="AA284" s="44">
        <v>0</v>
      </c>
      <c r="AB284" s="45"/>
      <c r="AC284" s="45"/>
      <c r="AD284" s="45"/>
      <c r="AE284" s="44">
        <v>0</v>
      </c>
      <c r="AF284" s="45"/>
      <c r="AG284" s="45"/>
      <c r="AH284" s="45"/>
      <c r="AI284" s="44">
        <v>0</v>
      </c>
      <c r="AJ284" s="45"/>
      <c r="AK284" s="44">
        <v>0</v>
      </c>
    </row>
    <row r="285" spans="3:37"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row>
    <row r="286" spans="3:37"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row>
    <row r="287" spans="3:37" ht="20.100000000000001" customHeight="1" x14ac:dyDescent="0.2">
      <c r="D287" s="2" t="s">
        <v>229</v>
      </c>
      <c r="F287" s="37">
        <v>0</v>
      </c>
      <c r="G287" s="37"/>
      <c r="H287" s="37"/>
      <c r="I287" s="37"/>
      <c r="J287" s="37">
        <v>31</v>
      </c>
      <c r="K287" s="37">
        <v>0</v>
      </c>
      <c r="L287" s="37"/>
      <c r="M287" s="37">
        <v>31</v>
      </c>
      <c r="N287" s="37"/>
      <c r="O287" s="37"/>
      <c r="P287" s="37"/>
      <c r="Q287" s="37">
        <v>0</v>
      </c>
      <c r="R287" s="37">
        <v>15</v>
      </c>
      <c r="S287" s="37">
        <v>0</v>
      </c>
      <c r="T287" s="37">
        <v>0</v>
      </c>
      <c r="U287" s="37">
        <v>0</v>
      </c>
      <c r="V287" s="37">
        <v>0</v>
      </c>
      <c r="W287" s="37"/>
      <c r="X287" s="37">
        <v>14</v>
      </c>
      <c r="Y287" s="37">
        <v>1</v>
      </c>
      <c r="Z287" s="37"/>
      <c r="AA287" s="37">
        <v>30</v>
      </c>
      <c r="AB287" s="37"/>
      <c r="AC287" s="37"/>
      <c r="AD287" s="37"/>
      <c r="AE287" s="37">
        <v>164</v>
      </c>
      <c r="AF287" s="37"/>
      <c r="AG287" s="37"/>
      <c r="AH287" s="37"/>
      <c r="AI287" s="37">
        <v>163</v>
      </c>
      <c r="AJ287" s="37"/>
      <c r="AK287" s="37">
        <v>0</v>
      </c>
    </row>
    <row r="288" spans="3:37" ht="20.100000000000001" customHeight="1" x14ac:dyDescent="0.2">
      <c r="D288" s="38" t="s">
        <v>230</v>
      </c>
      <c r="F288" s="39">
        <v>0</v>
      </c>
      <c r="G288" s="40"/>
      <c r="H288" s="40"/>
      <c r="I288" s="40"/>
      <c r="J288" s="39">
        <v>27</v>
      </c>
      <c r="K288" s="39">
        <v>0</v>
      </c>
      <c r="L288" s="40"/>
      <c r="M288" s="39">
        <v>27</v>
      </c>
      <c r="N288" s="40"/>
      <c r="O288" s="40"/>
      <c r="P288" s="40"/>
      <c r="Q288" s="39">
        <v>0</v>
      </c>
      <c r="R288" s="39">
        <v>13</v>
      </c>
      <c r="S288" s="39">
        <v>0</v>
      </c>
      <c r="T288" s="39">
        <v>0</v>
      </c>
      <c r="U288" s="39">
        <v>0</v>
      </c>
      <c r="V288" s="39">
        <v>0</v>
      </c>
      <c r="W288" s="40"/>
      <c r="X288" s="39">
        <v>20</v>
      </c>
      <c r="Y288" s="39">
        <v>0</v>
      </c>
      <c r="Z288" s="40"/>
      <c r="AA288" s="39">
        <v>33</v>
      </c>
      <c r="AB288" s="40"/>
      <c r="AC288" s="40"/>
      <c r="AD288" s="40"/>
      <c r="AE288" s="39">
        <v>32</v>
      </c>
      <c r="AF288" s="40"/>
      <c r="AG288" s="40"/>
      <c r="AH288" s="40"/>
      <c r="AI288" s="39">
        <v>38</v>
      </c>
      <c r="AJ288" s="40"/>
      <c r="AK288" s="39">
        <v>0</v>
      </c>
    </row>
    <row r="289" spans="3:37"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row>
    <row r="290" spans="3:37" ht="20.100000000000001" customHeight="1" x14ac:dyDescent="0.2">
      <c r="C290" s="42" t="s">
        <v>122</v>
      </c>
      <c r="D290" s="42"/>
      <c r="F290" s="44">
        <v>0</v>
      </c>
      <c r="G290" s="45"/>
      <c r="H290" s="45"/>
      <c r="I290" s="45"/>
      <c r="J290" s="44">
        <v>58</v>
      </c>
      <c r="K290" s="44">
        <v>0</v>
      </c>
      <c r="L290" s="45"/>
      <c r="M290" s="44">
        <v>58</v>
      </c>
      <c r="N290" s="45"/>
      <c r="O290" s="45"/>
      <c r="P290" s="45"/>
      <c r="Q290" s="44">
        <v>0</v>
      </c>
      <c r="R290" s="44">
        <v>28</v>
      </c>
      <c r="S290" s="44">
        <v>0</v>
      </c>
      <c r="T290" s="44">
        <v>0</v>
      </c>
      <c r="U290" s="44">
        <v>0</v>
      </c>
      <c r="V290" s="44">
        <v>0</v>
      </c>
      <c r="W290" s="45"/>
      <c r="X290" s="44">
        <v>34</v>
      </c>
      <c r="Y290" s="44">
        <v>1</v>
      </c>
      <c r="Z290" s="45"/>
      <c r="AA290" s="44">
        <v>63</v>
      </c>
      <c r="AB290" s="45"/>
      <c r="AC290" s="45"/>
      <c r="AD290" s="45"/>
      <c r="AE290" s="44">
        <v>196</v>
      </c>
      <c r="AF290" s="45"/>
      <c r="AG290" s="45"/>
      <c r="AH290" s="45"/>
      <c r="AI290" s="44">
        <v>201</v>
      </c>
      <c r="AJ290" s="45"/>
      <c r="AK290" s="44">
        <v>0</v>
      </c>
    </row>
    <row r="291" spans="3:37"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row>
    <row r="292" spans="3:37"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row>
    <row r="293" spans="3:37" ht="20.100000000000001" customHeight="1" x14ac:dyDescent="0.2">
      <c r="D293" s="2" t="s">
        <v>229</v>
      </c>
      <c r="F293" s="37">
        <v>28</v>
      </c>
      <c r="G293" s="37"/>
      <c r="H293" s="37"/>
      <c r="I293" s="37"/>
      <c r="J293" s="37">
        <v>2</v>
      </c>
      <c r="K293" s="37">
        <v>0</v>
      </c>
      <c r="L293" s="37"/>
      <c r="M293" s="37">
        <v>2</v>
      </c>
      <c r="N293" s="37"/>
      <c r="O293" s="37"/>
      <c r="P293" s="37"/>
      <c r="Q293" s="37">
        <v>0</v>
      </c>
      <c r="R293" s="37">
        <v>3</v>
      </c>
      <c r="S293" s="37">
        <v>0</v>
      </c>
      <c r="T293" s="37">
        <v>0</v>
      </c>
      <c r="U293" s="37">
        <v>0</v>
      </c>
      <c r="V293" s="37">
        <v>0</v>
      </c>
      <c r="W293" s="37"/>
      <c r="X293" s="37">
        <v>5</v>
      </c>
      <c r="Y293" s="37">
        <v>1</v>
      </c>
      <c r="Z293" s="37"/>
      <c r="AA293" s="37">
        <v>9</v>
      </c>
      <c r="AB293" s="37"/>
      <c r="AC293" s="37"/>
      <c r="AD293" s="37"/>
      <c r="AE293" s="37">
        <v>0</v>
      </c>
      <c r="AF293" s="37"/>
      <c r="AG293" s="37"/>
      <c r="AH293" s="37"/>
      <c r="AI293" s="37">
        <v>0</v>
      </c>
      <c r="AJ293" s="37"/>
      <c r="AK293" s="37">
        <v>21</v>
      </c>
    </row>
    <row r="294" spans="3:37" ht="20.100000000000001" customHeight="1" x14ac:dyDescent="0.2">
      <c r="D294" s="38" t="s">
        <v>230</v>
      </c>
      <c r="F294" s="39">
        <v>44</v>
      </c>
      <c r="G294" s="40"/>
      <c r="H294" s="40"/>
      <c r="I294" s="40"/>
      <c r="J294" s="39">
        <v>6</v>
      </c>
      <c r="K294" s="39">
        <v>0</v>
      </c>
      <c r="L294" s="40"/>
      <c r="M294" s="39">
        <v>6</v>
      </c>
      <c r="N294" s="40"/>
      <c r="O294" s="40"/>
      <c r="P294" s="40"/>
      <c r="Q294" s="39">
        <v>0</v>
      </c>
      <c r="R294" s="39">
        <v>5</v>
      </c>
      <c r="S294" s="39">
        <v>0</v>
      </c>
      <c r="T294" s="39">
        <v>0</v>
      </c>
      <c r="U294" s="39">
        <v>0</v>
      </c>
      <c r="V294" s="39">
        <v>0</v>
      </c>
      <c r="W294" s="40"/>
      <c r="X294" s="39">
        <v>7</v>
      </c>
      <c r="Y294" s="39">
        <v>0</v>
      </c>
      <c r="Z294" s="40"/>
      <c r="AA294" s="39">
        <v>12</v>
      </c>
      <c r="AB294" s="40"/>
      <c r="AC294" s="40"/>
      <c r="AD294" s="40"/>
      <c r="AE294" s="39">
        <v>0</v>
      </c>
      <c r="AF294" s="40"/>
      <c r="AG294" s="40"/>
      <c r="AH294" s="40"/>
      <c r="AI294" s="39">
        <v>0</v>
      </c>
      <c r="AJ294" s="40"/>
      <c r="AK294" s="39">
        <v>38</v>
      </c>
    </row>
    <row r="295" spans="3:37" ht="20.100000000000001" customHeight="1" x14ac:dyDescent="0.2">
      <c r="D295" s="2" t="s">
        <v>223</v>
      </c>
      <c r="F295" s="37">
        <v>42</v>
      </c>
      <c r="G295" s="37"/>
      <c r="H295" s="37"/>
      <c r="I295" s="37"/>
      <c r="J295" s="37">
        <v>5</v>
      </c>
      <c r="K295" s="37">
        <v>0</v>
      </c>
      <c r="L295" s="37"/>
      <c r="M295" s="37">
        <v>5</v>
      </c>
      <c r="N295" s="37"/>
      <c r="O295" s="37"/>
      <c r="P295" s="37"/>
      <c r="Q295" s="37">
        <v>4</v>
      </c>
      <c r="R295" s="37">
        <v>2</v>
      </c>
      <c r="S295" s="37">
        <v>0</v>
      </c>
      <c r="T295" s="37">
        <v>0</v>
      </c>
      <c r="U295" s="37">
        <v>0</v>
      </c>
      <c r="V295" s="37">
        <v>0</v>
      </c>
      <c r="W295" s="37"/>
      <c r="X295" s="37">
        <v>7</v>
      </c>
      <c r="Y295" s="37">
        <v>0</v>
      </c>
      <c r="Z295" s="37"/>
      <c r="AA295" s="37">
        <v>13</v>
      </c>
      <c r="AB295" s="37"/>
      <c r="AC295" s="37"/>
      <c r="AD295" s="37"/>
      <c r="AE295" s="37">
        <v>0</v>
      </c>
      <c r="AF295" s="37"/>
      <c r="AG295" s="37"/>
      <c r="AH295" s="37"/>
      <c r="AI295" s="37">
        <v>0</v>
      </c>
      <c r="AJ295" s="37"/>
      <c r="AK295" s="37">
        <v>34</v>
      </c>
    </row>
    <row r="296" spans="3:37" ht="20.100000000000001" customHeight="1" x14ac:dyDescent="0.2">
      <c r="D296" s="38" t="s">
        <v>224</v>
      </c>
      <c r="F296" s="39">
        <v>3</v>
      </c>
      <c r="G296" s="40"/>
      <c r="H296" s="40"/>
      <c r="I296" s="40"/>
      <c r="J296" s="39">
        <v>5</v>
      </c>
      <c r="K296" s="39">
        <v>0</v>
      </c>
      <c r="L296" s="40"/>
      <c r="M296" s="39">
        <v>5</v>
      </c>
      <c r="N296" s="40"/>
      <c r="O296" s="40"/>
      <c r="P296" s="40"/>
      <c r="Q296" s="39">
        <v>0</v>
      </c>
      <c r="R296" s="39">
        <v>3</v>
      </c>
      <c r="S296" s="39">
        <v>0</v>
      </c>
      <c r="T296" s="39">
        <v>0</v>
      </c>
      <c r="U296" s="39">
        <v>0</v>
      </c>
      <c r="V296" s="39">
        <v>0</v>
      </c>
      <c r="W296" s="40"/>
      <c r="X296" s="39">
        <v>5</v>
      </c>
      <c r="Y296" s="39">
        <v>0</v>
      </c>
      <c r="Z296" s="40"/>
      <c r="AA296" s="39">
        <v>8</v>
      </c>
      <c r="AB296" s="40"/>
      <c r="AC296" s="40"/>
      <c r="AD296" s="40"/>
      <c r="AE296" s="39">
        <v>0</v>
      </c>
      <c r="AF296" s="40"/>
      <c r="AG296" s="40"/>
      <c r="AH296" s="40"/>
      <c r="AI296" s="39">
        <v>0</v>
      </c>
      <c r="AJ296" s="40"/>
      <c r="AK296" s="39">
        <v>0</v>
      </c>
    </row>
    <row r="297" spans="3:37" ht="20.100000000000001" customHeight="1" x14ac:dyDescent="0.2">
      <c r="D297" s="2" t="s">
        <v>371</v>
      </c>
      <c r="F297" s="37">
        <v>33</v>
      </c>
      <c r="G297" s="37"/>
      <c r="H297" s="37"/>
      <c r="I297" s="37"/>
      <c r="J297" s="37">
        <v>7</v>
      </c>
      <c r="K297" s="37">
        <v>0</v>
      </c>
      <c r="L297" s="37"/>
      <c r="M297" s="37">
        <v>7</v>
      </c>
      <c r="N297" s="37"/>
      <c r="O297" s="37"/>
      <c r="P297" s="37"/>
      <c r="Q297" s="37">
        <v>0</v>
      </c>
      <c r="R297" s="37">
        <v>5</v>
      </c>
      <c r="S297" s="37">
        <v>0</v>
      </c>
      <c r="T297" s="37">
        <v>0</v>
      </c>
      <c r="U297" s="37">
        <v>0</v>
      </c>
      <c r="V297" s="37">
        <v>0</v>
      </c>
      <c r="W297" s="37"/>
      <c r="X297" s="37">
        <v>10</v>
      </c>
      <c r="Y297" s="37">
        <v>0</v>
      </c>
      <c r="Z297" s="37"/>
      <c r="AA297" s="37">
        <v>15</v>
      </c>
      <c r="AB297" s="37"/>
      <c r="AC297" s="37"/>
      <c r="AD297" s="37"/>
      <c r="AE297" s="37">
        <v>0</v>
      </c>
      <c r="AF297" s="37"/>
      <c r="AG297" s="37"/>
      <c r="AH297" s="37"/>
      <c r="AI297" s="37">
        <v>0</v>
      </c>
      <c r="AJ297" s="37"/>
      <c r="AK297" s="37">
        <v>25</v>
      </c>
    </row>
    <row r="298" spans="3:37" ht="20.100000000000001" customHeight="1" x14ac:dyDescent="0.2">
      <c r="D298" s="38" t="s">
        <v>226</v>
      </c>
      <c r="F298" s="39">
        <v>4</v>
      </c>
      <c r="G298" s="40"/>
      <c r="H298" s="40"/>
      <c r="I298" s="40"/>
      <c r="J298" s="39">
        <v>9</v>
      </c>
      <c r="K298" s="39">
        <v>0</v>
      </c>
      <c r="L298" s="40"/>
      <c r="M298" s="39">
        <v>9</v>
      </c>
      <c r="N298" s="40"/>
      <c r="O298" s="40"/>
      <c r="P298" s="40"/>
      <c r="Q298" s="39">
        <v>0</v>
      </c>
      <c r="R298" s="39">
        <v>7</v>
      </c>
      <c r="S298" s="39">
        <v>0</v>
      </c>
      <c r="T298" s="39">
        <v>1</v>
      </c>
      <c r="U298" s="39">
        <v>0</v>
      </c>
      <c r="V298" s="39">
        <v>0</v>
      </c>
      <c r="W298" s="40"/>
      <c r="X298" s="39">
        <v>3</v>
      </c>
      <c r="Y298" s="39">
        <v>0</v>
      </c>
      <c r="Z298" s="40"/>
      <c r="AA298" s="39">
        <v>11</v>
      </c>
      <c r="AB298" s="40"/>
      <c r="AC298" s="40"/>
      <c r="AD298" s="40"/>
      <c r="AE298" s="39">
        <v>0</v>
      </c>
      <c r="AF298" s="40"/>
      <c r="AG298" s="40"/>
      <c r="AH298" s="40"/>
      <c r="AI298" s="39">
        <v>0</v>
      </c>
      <c r="AJ298" s="40"/>
      <c r="AK298" s="39">
        <v>2</v>
      </c>
    </row>
    <row r="299" spans="3:37" ht="20.100000000000001" customHeight="1" x14ac:dyDescent="0.2">
      <c r="D299" s="2" t="s">
        <v>231</v>
      </c>
      <c r="F299" s="37">
        <v>38</v>
      </c>
      <c r="G299" s="37"/>
      <c r="H299" s="37"/>
      <c r="I299" s="37"/>
      <c r="J299" s="37">
        <v>10</v>
      </c>
      <c r="K299" s="37">
        <v>0</v>
      </c>
      <c r="L299" s="37"/>
      <c r="M299" s="37">
        <v>10</v>
      </c>
      <c r="N299" s="37"/>
      <c r="O299" s="37"/>
      <c r="P299" s="37"/>
      <c r="Q299" s="37">
        <v>1</v>
      </c>
      <c r="R299" s="37">
        <v>1</v>
      </c>
      <c r="S299" s="37">
        <v>0</v>
      </c>
      <c r="T299" s="37">
        <v>0</v>
      </c>
      <c r="U299" s="37">
        <v>0</v>
      </c>
      <c r="V299" s="37">
        <v>0</v>
      </c>
      <c r="W299" s="37"/>
      <c r="X299" s="37">
        <v>9</v>
      </c>
      <c r="Y299" s="37">
        <v>0</v>
      </c>
      <c r="Z299" s="37"/>
      <c r="AA299" s="37">
        <v>11</v>
      </c>
      <c r="AB299" s="37"/>
      <c r="AC299" s="37"/>
      <c r="AD299" s="37"/>
      <c r="AE299" s="37">
        <v>0</v>
      </c>
      <c r="AF299" s="37"/>
      <c r="AG299" s="37"/>
      <c r="AH299" s="37"/>
      <c r="AI299" s="37">
        <v>0</v>
      </c>
      <c r="AJ299" s="37"/>
      <c r="AK299" s="37">
        <v>37</v>
      </c>
    </row>
    <row r="300" spans="3:37" ht="20.100000000000001" customHeight="1" x14ac:dyDescent="0.2">
      <c r="D300" s="38" t="s">
        <v>232</v>
      </c>
      <c r="F300" s="39">
        <v>45</v>
      </c>
      <c r="G300" s="40"/>
      <c r="H300" s="40"/>
      <c r="I300" s="40"/>
      <c r="J300" s="39">
        <v>7</v>
      </c>
      <c r="K300" s="39">
        <v>0</v>
      </c>
      <c r="L300" s="40"/>
      <c r="M300" s="39">
        <v>7</v>
      </c>
      <c r="N300" s="40"/>
      <c r="O300" s="40"/>
      <c r="P300" s="40"/>
      <c r="Q300" s="39">
        <v>0</v>
      </c>
      <c r="R300" s="39">
        <v>5</v>
      </c>
      <c r="S300" s="39">
        <v>0</v>
      </c>
      <c r="T300" s="39">
        <v>0</v>
      </c>
      <c r="U300" s="39">
        <v>0</v>
      </c>
      <c r="V300" s="39">
        <v>0</v>
      </c>
      <c r="W300" s="40"/>
      <c r="X300" s="39">
        <v>7</v>
      </c>
      <c r="Y300" s="39">
        <v>0</v>
      </c>
      <c r="Z300" s="40"/>
      <c r="AA300" s="39">
        <v>12</v>
      </c>
      <c r="AB300" s="40"/>
      <c r="AC300" s="40"/>
      <c r="AD300" s="40"/>
      <c r="AE300" s="39">
        <v>0</v>
      </c>
      <c r="AF300" s="40"/>
      <c r="AG300" s="40"/>
      <c r="AH300" s="40"/>
      <c r="AI300" s="39">
        <v>0</v>
      </c>
      <c r="AJ300" s="40"/>
      <c r="AK300" s="39">
        <v>40</v>
      </c>
    </row>
    <row r="301" spans="3:37" ht="20.100000000000001" customHeight="1" x14ac:dyDescent="0.2">
      <c r="D301" s="2" t="s">
        <v>233</v>
      </c>
      <c r="F301" s="37">
        <v>46</v>
      </c>
      <c r="G301" s="37"/>
      <c r="H301" s="37"/>
      <c r="I301" s="37"/>
      <c r="J301" s="37">
        <v>9</v>
      </c>
      <c r="K301" s="37">
        <v>0</v>
      </c>
      <c r="L301" s="37"/>
      <c r="M301" s="37">
        <v>9</v>
      </c>
      <c r="N301" s="37"/>
      <c r="O301" s="37"/>
      <c r="P301" s="37"/>
      <c r="Q301" s="37">
        <v>0</v>
      </c>
      <c r="R301" s="37">
        <v>9</v>
      </c>
      <c r="S301" s="37">
        <v>0</v>
      </c>
      <c r="T301" s="37">
        <v>0</v>
      </c>
      <c r="U301" s="37">
        <v>0</v>
      </c>
      <c r="V301" s="37">
        <v>0</v>
      </c>
      <c r="W301" s="37"/>
      <c r="X301" s="37">
        <v>11</v>
      </c>
      <c r="Y301" s="37">
        <v>0</v>
      </c>
      <c r="Z301" s="37"/>
      <c r="AA301" s="37">
        <v>20</v>
      </c>
      <c r="AB301" s="37"/>
      <c r="AC301" s="37"/>
      <c r="AD301" s="37"/>
      <c r="AE301" s="37">
        <v>0</v>
      </c>
      <c r="AF301" s="37"/>
      <c r="AG301" s="37"/>
      <c r="AH301" s="37"/>
      <c r="AI301" s="37">
        <v>0</v>
      </c>
      <c r="AJ301" s="37"/>
      <c r="AK301" s="37">
        <v>35</v>
      </c>
    </row>
    <row r="302" spans="3:37" ht="20.100000000000001" customHeight="1" x14ac:dyDescent="0.2">
      <c r="D302" s="38" t="s">
        <v>234</v>
      </c>
      <c r="F302" s="39">
        <v>43</v>
      </c>
      <c r="G302" s="40"/>
      <c r="H302" s="40"/>
      <c r="I302" s="40"/>
      <c r="J302" s="39">
        <v>4</v>
      </c>
      <c r="K302" s="39">
        <v>0</v>
      </c>
      <c r="L302" s="40"/>
      <c r="M302" s="39">
        <v>4</v>
      </c>
      <c r="N302" s="40"/>
      <c r="O302" s="40"/>
      <c r="P302" s="40"/>
      <c r="Q302" s="39">
        <v>0</v>
      </c>
      <c r="R302" s="39">
        <v>4</v>
      </c>
      <c r="S302" s="39">
        <v>0</v>
      </c>
      <c r="T302" s="39">
        <v>0</v>
      </c>
      <c r="U302" s="39">
        <v>0</v>
      </c>
      <c r="V302" s="39">
        <v>0</v>
      </c>
      <c r="W302" s="40"/>
      <c r="X302" s="39">
        <v>4</v>
      </c>
      <c r="Y302" s="39">
        <v>0</v>
      </c>
      <c r="Z302" s="40"/>
      <c r="AA302" s="39">
        <v>8</v>
      </c>
      <c r="AB302" s="40"/>
      <c r="AC302" s="40"/>
      <c r="AD302" s="40"/>
      <c r="AE302" s="39">
        <v>0</v>
      </c>
      <c r="AF302" s="40"/>
      <c r="AG302" s="40"/>
      <c r="AH302" s="40"/>
      <c r="AI302" s="39">
        <v>0</v>
      </c>
      <c r="AJ302" s="40"/>
      <c r="AK302" s="39">
        <v>39</v>
      </c>
    </row>
    <row r="303" spans="3:37" ht="20.100000000000001" customHeight="1" x14ac:dyDescent="0.2">
      <c r="D303" s="2" t="s">
        <v>235</v>
      </c>
      <c r="F303" s="37">
        <v>26</v>
      </c>
      <c r="G303" s="37"/>
      <c r="H303" s="37"/>
      <c r="I303" s="37"/>
      <c r="J303" s="37">
        <v>0</v>
      </c>
      <c r="K303" s="37">
        <v>0</v>
      </c>
      <c r="L303" s="37"/>
      <c r="M303" s="37">
        <v>0</v>
      </c>
      <c r="N303" s="37"/>
      <c r="O303" s="37"/>
      <c r="P303" s="37"/>
      <c r="Q303" s="37">
        <v>0</v>
      </c>
      <c r="R303" s="37">
        <v>0</v>
      </c>
      <c r="S303" s="37">
        <v>0</v>
      </c>
      <c r="T303" s="37">
        <v>0</v>
      </c>
      <c r="U303" s="37">
        <v>0</v>
      </c>
      <c r="V303" s="37">
        <v>0</v>
      </c>
      <c r="W303" s="37"/>
      <c r="X303" s="37">
        <v>0</v>
      </c>
      <c r="Y303" s="37">
        <v>0</v>
      </c>
      <c r="Z303" s="37"/>
      <c r="AA303" s="37">
        <v>0</v>
      </c>
      <c r="AB303" s="37"/>
      <c r="AC303" s="37"/>
      <c r="AD303" s="37"/>
      <c r="AE303" s="37">
        <v>0</v>
      </c>
      <c r="AF303" s="37"/>
      <c r="AG303" s="37"/>
      <c r="AH303" s="37"/>
      <c r="AI303" s="37">
        <v>0</v>
      </c>
      <c r="AJ303" s="37"/>
      <c r="AK303" s="37">
        <v>26</v>
      </c>
    </row>
    <row r="304" spans="3:37"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row>
    <row r="305" spans="1:37" s="1" customFormat="1" ht="20.100000000000001" customHeight="1" x14ac:dyDescent="0.2">
      <c r="A305" s="3"/>
      <c r="B305" s="6"/>
      <c r="C305" s="42" t="s">
        <v>180</v>
      </c>
      <c r="D305" s="42"/>
      <c r="E305" s="5"/>
      <c r="F305" s="44">
        <v>352</v>
      </c>
      <c r="G305" s="45"/>
      <c r="H305" s="45"/>
      <c r="I305" s="45"/>
      <c r="J305" s="44">
        <v>64</v>
      </c>
      <c r="K305" s="44">
        <v>0</v>
      </c>
      <c r="L305" s="45"/>
      <c r="M305" s="44">
        <v>64</v>
      </c>
      <c r="N305" s="45"/>
      <c r="O305" s="45"/>
      <c r="P305" s="45"/>
      <c r="Q305" s="44">
        <v>5</v>
      </c>
      <c r="R305" s="44">
        <v>44</v>
      </c>
      <c r="S305" s="44">
        <v>0</v>
      </c>
      <c r="T305" s="44">
        <v>1</v>
      </c>
      <c r="U305" s="44">
        <v>0</v>
      </c>
      <c r="V305" s="44">
        <v>0</v>
      </c>
      <c r="W305" s="45"/>
      <c r="X305" s="44">
        <v>68</v>
      </c>
      <c r="Y305" s="44">
        <v>1</v>
      </c>
      <c r="Z305" s="45"/>
      <c r="AA305" s="44">
        <v>119</v>
      </c>
      <c r="AB305" s="45"/>
      <c r="AC305" s="45"/>
      <c r="AD305" s="45"/>
      <c r="AE305" s="44">
        <v>0</v>
      </c>
      <c r="AF305" s="45"/>
      <c r="AG305" s="45"/>
      <c r="AH305" s="45"/>
      <c r="AI305" s="44">
        <v>0</v>
      </c>
      <c r="AJ305" s="45"/>
      <c r="AK305" s="44">
        <v>297</v>
      </c>
    </row>
    <row r="306" spans="1:37"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row>
    <row r="307" spans="1:37"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row>
    <row r="308" spans="1:37" ht="20.100000000000001" customHeight="1" x14ac:dyDescent="0.2">
      <c r="D308" s="2" t="s">
        <v>237</v>
      </c>
      <c r="F308" s="37">
        <v>0</v>
      </c>
      <c r="G308" s="37"/>
      <c r="H308" s="37"/>
      <c r="I308" s="37"/>
      <c r="J308" s="37">
        <v>0</v>
      </c>
      <c r="K308" s="37">
        <v>0</v>
      </c>
      <c r="L308" s="37"/>
      <c r="M308" s="37">
        <v>0</v>
      </c>
      <c r="N308" s="37"/>
      <c r="O308" s="37"/>
      <c r="P308" s="37"/>
      <c r="Q308" s="37">
        <v>0</v>
      </c>
      <c r="R308" s="37">
        <v>0</v>
      </c>
      <c r="S308" s="37">
        <v>0</v>
      </c>
      <c r="T308" s="37">
        <v>0</v>
      </c>
      <c r="U308" s="37">
        <v>0</v>
      </c>
      <c r="V308" s="37">
        <v>0</v>
      </c>
      <c r="W308" s="37"/>
      <c r="X308" s="37">
        <v>0</v>
      </c>
      <c r="Y308" s="37">
        <v>0</v>
      </c>
      <c r="Z308" s="37"/>
      <c r="AA308" s="37">
        <v>0</v>
      </c>
      <c r="AB308" s="37"/>
      <c r="AC308" s="37"/>
      <c r="AD308" s="37"/>
      <c r="AE308" s="37">
        <v>0</v>
      </c>
      <c r="AF308" s="37"/>
      <c r="AG308" s="37"/>
      <c r="AH308" s="37"/>
      <c r="AI308" s="37">
        <v>0</v>
      </c>
      <c r="AJ308" s="37"/>
      <c r="AK308" s="37">
        <v>0</v>
      </c>
    </row>
    <row r="309" spans="1:37" ht="20.100000000000001" customHeight="1" x14ac:dyDescent="0.2">
      <c r="D309" s="38" t="s">
        <v>238</v>
      </c>
      <c r="F309" s="39">
        <v>0</v>
      </c>
      <c r="G309" s="40"/>
      <c r="H309" s="40"/>
      <c r="I309" s="40"/>
      <c r="J309" s="39">
        <v>0</v>
      </c>
      <c r="K309" s="39">
        <v>0</v>
      </c>
      <c r="L309" s="40"/>
      <c r="M309" s="39">
        <v>0</v>
      </c>
      <c r="N309" s="40"/>
      <c r="O309" s="40"/>
      <c r="P309" s="40"/>
      <c r="Q309" s="39">
        <v>0</v>
      </c>
      <c r="R309" s="39">
        <v>0</v>
      </c>
      <c r="S309" s="39">
        <v>0</v>
      </c>
      <c r="T309" s="39">
        <v>0</v>
      </c>
      <c r="U309" s="39">
        <v>0</v>
      </c>
      <c r="V309" s="39">
        <v>0</v>
      </c>
      <c r="W309" s="40"/>
      <c r="X309" s="39">
        <v>0</v>
      </c>
      <c r="Y309" s="39">
        <v>0</v>
      </c>
      <c r="Z309" s="40"/>
      <c r="AA309" s="39">
        <v>0</v>
      </c>
      <c r="AB309" s="40"/>
      <c r="AC309" s="40"/>
      <c r="AD309" s="40"/>
      <c r="AE309" s="39">
        <v>0</v>
      </c>
      <c r="AF309" s="40"/>
      <c r="AG309" s="40"/>
      <c r="AH309" s="40"/>
      <c r="AI309" s="39">
        <v>0</v>
      </c>
      <c r="AJ309" s="40"/>
      <c r="AK309" s="39">
        <v>0</v>
      </c>
    </row>
    <row r="310" spans="1:37" ht="20.100000000000001" customHeight="1" x14ac:dyDescent="0.2">
      <c r="D310" s="2" t="s">
        <v>239</v>
      </c>
      <c r="F310" s="37">
        <v>0</v>
      </c>
      <c r="G310" s="37"/>
      <c r="H310" s="37"/>
      <c r="I310" s="37"/>
      <c r="J310" s="37">
        <v>0</v>
      </c>
      <c r="K310" s="37">
        <v>0</v>
      </c>
      <c r="L310" s="37"/>
      <c r="M310" s="37">
        <v>0</v>
      </c>
      <c r="N310" s="37"/>
      <c r="O310" s="37"/>
      <c r="P310" s="37"/>
      <c r="Q310" s="37">
        <v>0</v>
      </c>
      <c r="R310" s="37">
        <v>0</v>
      </c>
      <c r="S310" s="37">
        <v>0</v>
      </c>
      <c r="T310" s="37">
        <v>0</v>
      </c>
      <c r="U310" s="37">
        <v>0</v>
      </c>
      <c r="V310" s="37">
        <v>0</v>
      </c>
      <c r="W310" s="37"/>
      <c r="X310" s="37">
        <v>0</v>
      </c>
      <c r="Y310" s="37">
        <v>0</v>
      </c>
      <c r="Z310" s="37"/>
      <c r="AA310" s="37">
        <v>0</v>
      </c>
      <c r="AB310" s="37"/>
      <c r="AC310" s="37"/>
      <c r="AD310" s="37"/>
      <c r="AE310" s="37">
        <v>0</v>
      </c>
      <c r="AF310" s="37"/>
      <c r="AG310" s="37"/>
      <c r="AH310" s="37"/>
      <c r="AI310" s="37">
        <v>0</v>
      </c>
      <c r="AJ310" s="37"/>
      <c r="AK310" s="37">
        <v>0</v>
      </c>
    </row>
    <row r="311" spans="1:37" ht="20.100000000000001" customHeight="1" x14ac:dyDescent="0.2">
      <c r="D311" s="38" t="s">
        <v>240</v>
      </c>
      <c r="F311" s="39">
        <v>0</v>
      </c>
      <c r="G311" s="40"/>
      <c r="H311" s="40"/>
      <c r="I311" s="40"/>
      <c r="J311" s="39">
        <v>0</v>
      </c>
      <c r="K311" s="39">
        <v>0</v>
      </c>
      <c r="L311" s="40"/>
      <c r="M311" s="39">
        <v>0</v>
      </c>
      <c r="N311" s="40"/>
      <c r="O311" s="40"/>
      <c r="P311" s="40"/>
      <c r="Q311" s="39">
        <v>0</v>
      </c>
      <c r="R311" s="39">
        <v>0</v>
      </c>
      <c r="S311" s="39">
        <v>0</v>
      </c>
      <c r="T311" s="39">
        <v>0</v>
      </c>
      <c r="U311" s="39">
        <v>0</v>
      </c>
      <c r="V311" s="39">
        <v>0</v>
      </c>
      <c r="W311" s="40"/>
      <c r="X311" s="39">
        <v>0</v>
      </c>
      <c r="Y311" s="39">
        <v>0</v>
      </c>
      <c r="Z311" s="40"/>
      <c r="AA311" s="39">
        <v>0</v>
      </c>
      <c r="AB311" s="40"/>
      <c r="AC311" s="40"/>
      <c r="AD311" s="40"/>
      <c r="AE311" s="39">
        <v>0</v>
      </c>
      <c r="AF311" s="40"/>
      <c r="AG311" s="40"/>
      <c r="AH311" s="40"/>
      <c r="AI311" s="39">
        <v>0</v>
      </c>
      <c r="AJ311" s="40"/>
      <c r="AK311" s="39">
        <v>0</v>
      </c>
    </row>
    <row r="312" spans="1:37"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row>
    <row r="313" spans="1:37" s="1" customFormat="1" ht="20.100000000000001" customHeight="1" x14ac:dyDescent="0.2">
      <c r="A313" s="3"/>
      <c r="B313" s="6"/>
      <c r="C313" s="42" t="s">
        <v>241</v>
      </c>
      <c r="D313" s="42"/>
      <c r="E313" s="5"/>
      <c r="F313" s="44">
        <v>0</v>
      </c>
      <c r="G313" s="45"/>
      <c r="H313" s="45"/>
      <c r="I313" s="45"/>
      <c r="J313" s="44">
        <v>0</v>
      </c>
      <c r="K313" s="44">
        <v>0</v>
      </c>
      <c r="L313" s="45"/>
      <c r="M313" s="44">
        <v>0</v>
      </c>
      <c r="N313" s="45"/>
      <c r="O313" s="45"/>
      <c r="P313" s="45"/>
      <c r="Q313" s="44">
        <v>0</v>
      </c>
      <c r="R313" s="44">
        <v>0</v>
      </c>
      <c r="S313" s="44">
        <v>0</v>
      </c>
      <c r="T313" s="44">
        <v>0</v>
      </c>
      <c r="U313" s="44">
        <v>0</v>
      </c>
      <c r="V313" s="44">
        <v>0</v>
      </c>
      <c r="W313" s="45"/>
      <c r="X313" s="44">
        <v>0</v>
      </c>
      <c r="Y313" s="44">
        <v>0</v>
      </c>
      <c r="Z313" s="45"/>
      <c r="AA313" s="44">
        <v>0</v>
      </c>
      <c r="AB313" s="45"/>
      <c r="AC313" s="45"/>
      <c r="AD313" s="45"/>
      <c r="AE313" s="44">
        <v>0</v>
      </c>
      <c r="AF313" s="45"/>
      <c r="AG313" s="45"/>
      <c r="AH313" s="45"/>
      <c r="AI313" s="44">
        <v>0</v>
      </c>
      <c r="AJ313" s="45"/>
      <c r="AK313" s="44">
        <v>0</v>
      </c>
    </row>
    <row r="314" spans="1:37"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row>
    <row r="315" spans="1:37" s="1" customFormat="1" ht="20.100000000000001" customHeight="1" x14ac:dyDescent="0.25">
      <c r="A315" s="3"/>
      <c r="B315" s="49" t="s">
        <v>242</v>
      </c>
      <c r="C315" s="50"/>
      <c r="D315" s="50"/>
      <c r="E315" s="5"/>
      <c r="F315" s="51">
        <v>352</v>
      </c>
      <c r="G315" s="52"/>
      <c r="H315" s="52"/>
      <c r="I315" s="52"/>
      <c r="J315" s="51">
        <v>123</v>
      </c>
      <c r="K315" s="51">
        <v>0</v>
      </c>
      <c r="L315" s="52"/>
      <c r="M315" s="51">
        <v>123</v>
      </c>
      <c r="N315" s="52"/>
      <c r="O315" s="52"/>
      <c r="P315" s="52"/>
      <c r="Q315" s="51">
        <v>5</v>
      </c>
      <c r="R315" s="51">
        <v>72</v>
      </c>
      <c r="S315" s="51">
        <v>0</v>
      </c>
      <c r="T315" s="51">
        <v>1</v>
      </c>
      <c r="U315" s="51">
        <v>0</v>
      </c>
      <c r="V315" s="51">
        <v>0</v>
      </c>
      <c r="W315" s="52"/>
      <c r="X315" s="51">
        <v>102</v>
      </c>
      <c r="Y315" s="51">
        <v>2</v>
      </c>
      <c r="Z315" s="52"/>
      <c r="AA315" s="51">
        <v>182</v>
      </c>
      <c r="AB315" s="52"/>
      <c r="AC315" s="52"/>
      <c r="AD315" s="52"/>
      <c r="AE315" s="51">
        <v>197</v>
      </c>
      <c r="AF315" s="52"/>
      <c r="AG315" s="52"/>
      <c r="AH315" s="52"/>
      <c r="AI315" s="51">
        <v>201</v>
      </c>
      <c r="AJ315" s="52"/>
      <c r="AK315" s="51">
        <v>297</v>
      </c>
    </row>
    <row r="316" spans="1:37"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row>
    <row r="317" spans="1:37"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row>
    <row r="318" spans="1:37"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row>
    <row r="319" spans="1:37" ht="20.100000000000001" customHeight="1" x14ac:dyDescent="0.2">
      <c r="D319" s="2" t="s">
        <v>124</v>
      </c>
      <c r="F319" s="37">
        <v>0</v>
      </c>
      <c r="G319" s="37"/>
      <c r="H319" s="37"/>
      <c r="I319" s="37"/>
      <c r="J319" s="37">
        <v>0</v>
      </c>
      <c r="K319" s="37">
        <v>0</v>
      </c>
      <c r="L319" s="37"/>
      <c r="M319" s="37">
        <v>0</v>
      </c>
      <c r="N319" s="37"/>
      <c r="O319" s="37"/>
      <c r="P319" s="37"/>
      <c r="Q319" s="37">
        <v>0</v>
      </c>
      <c r="R319" s="37">
        <v>0</v>
      </c>
      <c r="S319" s="37">
        <v>0</v>
      </c>
      <c r="T319" s="37">
        <v>0</v>
      </c>
      <c r="U319" s="37">
        <v>0</v>
      </c>
      <c r="V319" s="37">
        <v>0</v>
      </c>
      <c r="W319" s="37"/>
      <c r="X319" s="37">
        <v>0</v>
      </c>
      <c r="Y319" s="37">
        <v>0</v>
      </c>
      <c r="Z319" s="37"/>
      <c r="AA319" s="37">
        <v>0</v>
      </c>
      <c r="AB319" s="37"/>
      <c r="AC319" s="37"/>
      <c r="AD319" s="37"/>
      <c r="AE319" s="37">
        <v>0</v>
      </c>
      <c r="AF319" s="37"/>
      <c r="AG319" s="37"/>
      <c r="AH319" s="37"/>
      <c r="AI319" s="37">
        <v>0</v>
      </c>
      <c r="AJ319" s="37"/>
      <c r="AK319" s="37">
        <v>0</v>
      </c>
    </row>
    <row r="320" spans="1:37" ht="20.100000000000001" customHeight="1" x14ac:dyDescent="0.2">
      <c r="D320" s="38" t="s">
        <v>173</v>
      </c>
      <c r="F320" s="39">
        <v>0</v>
      </c>
      <c r="G320" s="40"/>
      <c r="H320" s="40"/>
      <c r="I320" s="40"/>
      <c r="J320" s="39">
        <v>0</v>
      </c>
      <c r="K320" s="39">
        <v>0</v>
      </c>
      <c r="L320" s="40"/>
      <c r="M320" s="39">
        <v>0</v>
      </c>
      <c r="N320" s="40"/>
      <c r="O320" s="40"/>
      <c r="P320" s="40"/>
      <c r="Q320" s="39">
        <v>0</v>
      </c>
      <c r="R320" s="39">
        <v>0</v>
      </c>
      <c r="S320" s="39">
        <v>0</v>
      </c>
      <c r="T320" s="39">
        <v>0</v>
      </c>
      <c r="U320" s="39">
        <v>0</v>
      </c>
      <c r="V320" s="39">
        <v>0</v>
      </c>
      <c r="W320" s="40"/>
      <c r="X320" s="39">
        <v>0</v>
      </c>
      <c r="Y320" s="39">
        <v>0</v>
      </c>
      <c r="Z320" s="40"/>
      <c r="AA320" s="39">
        <v>0</v>
      </c>
      <c r="AB320" s="40"/>
      <c r="AC320" s="40"/>
      <c r="AD320" s="40"/>
      <c r="AE320" s="39">
        <v>0</v>
      </c>
      <c r="AF320" s="40"/>
      <c r="AG320" s="40"/>
      <c r="AH320" s="40"/>
      <c r="AI320" s="39">
        <v>0</v>
      </c>
      <c r="AJ320" s="40"/>
      <c r="AK320" s="39">
        <v>0</v>
      </c>
    </row>
    <row r="321" spans="3:37"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row>
    <row r="322" spans="3:37" ht="20.100000000000001" customHeight="1" x14ac:dyDescent="0.2">
      <c r="C322" s="42" t="s">
        <v>122</v>
      </c>
      <c r="D322" s="42"/>
      <c r="F322" s="44">
        <v>0</v>
      </c>
      <c r="G322" s="45"/>
      <c r="H322" s="45"/>
      <c r="I322" s="45"/>
      <c r="J322" s="44">
        <v>0</v>
      </c>
      <c r="K322" s="44">
        <v>0</v>
      </c>
      <c r="L322" s="45"/>
      <c r="M322" s="44">
        <v>0</v>
      </c>
      <c r="N322" s="45"/>
      <c r="O322" s="45"/>
      <c r="P322" s="45"/>
      <c r="Q322" s="44">
        <v>0</v>
      </c>
      <c r="R322" s="44">
        <v>0</v>
      </c>
      <c r="S322" s="44">
        <v>0</v>
      </c>
      <c r="T322" s="44">
        <v>0</v>
      </c>
      <c r="U322" s="44">
        <v>0</v>
      </c>
      <c r="V322" s="44">
        <v>0</v>
      </c>
      <c r="W322" s="45"/>
      <c r="X322" s="44">
        <v>0</v>
      </c>
      <c r="Y322" s="44">
        <v>0</v>
      </c>
      <c r="Z322" s="45"/>
      <c r="AA322" s="44">
        <v>0</v>
      </c>
      <c r="AB322" s="45"/>
      <c r="AC322" s="45"/>
      <c r="AD322" s="45"/>
      <c r="AE322" s="44">
        <v>0</v>
      </c>
      <c r="AF322" s="45"/>
      <c r="AG322" s="45"/>
      <c r="AH322" s="45"/>
      <c r="AI322" s="44">
        <v>0</v>
      </c>
      <c r="AJ322" s="45"/>
      <c r="AK322" s="44">
        <v>0</v>
      </c>
    </row>
    <row r="323" spans="3:37"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row>
    <row r="324" spans="3:37"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row>
    <row r="325" spans="3:37" ht="20.100000000000001" customHeight="1" x14ac:dyDescent="0.2">
      <c r="D325" s="2" t="s">
        <v>124</v>
      </c>
      <c r="F325" s="37">
        <v>66</v>
      </c>
      <c r="G325" s="37"/>
      <c r="H325" s="37"/>
      <c r="I325" s="37"/>
      <c r="J325" s="37">
        <v>13</v>
      </c>
      <c r="K325" s="37">
        <v>0</v>
      </c>
      <c r="L325" s="37"/>
      <c r="M325" s="37">
        <v>13</v>
      </c>
      <c r="N325" s="37"/>
      <c r="O325" s="37"/>
      <c r="P325" s="37"/>
      <c r="Q325" s="37">
        <v>0</v>
      </c>
      <c r="R325" s="37">
        <v>11</v>
      </c>
      <c r="S325" s="37">
        <v>0</v>
      </c>
      <c r="T325" s="37">
        <v>0</v>
      </c>
      <c r="U325" s="37">
        <v>0</v>
      </c>
      <c r="V325" s="37">
        <v>0</v>
      </c>
      <c r="W325" s="37"/>
      <c r="X325" s="37">
        <v>8</v>
      </c>
      <c r="Y325" s="37">
        <v>0</v>
      </c>
      <c r="Z325" s="37"/>
      <c r="AA325" s="37">
        <v>19</v>
      </c>
      <c r="AB325" s="37"/>
      <c r="AC325" s="37"/>
      <c r="AD325" s="37"/>
      <c r="AE325" s="37">
        <v>60</v>
      </c>
      <c r="AF325" s="37"/>
      <c r="AG325" s="37"/>
      <c r="AH325" s="37"/>
      <c r="AI325" s="37">
        <v>0</v>
      </c>
      <c r="AJ325" s="37"/>
      <c r="AK325" s="37">
        <v>0</v>
      </c>
    </row>
    <row r="326" spans="3:37" ht="20.100000000000001" customHeight="1" x14ac:dyDescent="0.2">
      <c r="D326" s="38" t="s">
        <v>173</v>
      </c>
      <c r="F326" s="39">
        <v>43</v>
      </c>
      <c r="G326" s="40"/>
      <c r="H326" s="40"/>
      <c r="I326" s="40"/>
      <c r="J326" s="39">
        <v>5</v>
      </c>
      <c r="K326" s="39">
        <v>0</v>
      </c>
      <c r="L326" s="40"/>
      <c r="M326" s="39">
        <v>5</v>
      </c>
      <c r="N326" s="40"/>
      <c r="O326" s="40"/>
      <c r="P326" s="40"/>
      <c r="Q326" s="39">
        <v>0</v>
      </c>
      <c r="R326" s="39">
        <v>6</v>
      </c>
      <c r="S326" s="39">
        <v>0</v>
      </c>
      <c r="T326" s="39">
        <v>0</v>
      </c>
      <c r="U326" s="39">
        <v>0</v>
      </c>
      <c r="V326" s="39">
        <v>0</v>
      </c>
      <c r="W326" s="40"/>
      <c r="X326" s="39">
        <v>4</v>
      </c>
      <c r="Y326" s="39">
        <v>0</v>
      </c>
      <c r="Z326" s="40"/>
      <c r="AA326" s="39">
        <v>10</v>
      </c>
      <c r="AB326" s="40"/>
      <c r="AC326" s="40"/>
      <c r="AD326" s="40"/>
      <c r="AE326" s="39">
        <v>38</v>
      </c>
      <c r="AF326" s="40"/>
      <c r="AG326" s="40"/>
      <c r="AH326" s="40"/>
      <c r="AI326" s="39">
        <v>0</v>
      </c>
      <c r="AJ326" s="40"/>
      <c r="AK326" s="39">
        <v>0</v>
      </c>
    </row>
    <row r="327" spans="3:37" ht="20.100000000000001" customHeight="1" x14ac:dyDescent="0.2">
      <c r="D327" s="2" t="s">
        <v>113</v>
      </c>
      <c r="F327" s="37">
        <v>2</v>
      </c>
      <c r="G327" s="37"/>
      <c r="H327" s="37"/>
      <c r="I327" s="37"/>
      <c r="J327" s="37">
        <v>0</v>
      </c>
      <c r="K327" s="37">
        <v>0</v>
      </c>
      <c r="L327" s="37"/>
      <c r="M327" s="37">
        <v>0</v>
      </c>
      <c r="N327" s="37"/>
      <c r="O327" s="37"/>
      <c r="P327" s="37"/>
      <c r="Q327" s="37">
        <v>0</v>
      </c>
      <c r="R327" s="37">
        <v>0</v>
      </c>
      <c r="S327" s="37">
        <v>0</v>
      </c>
      <c r="T327" s="37">
        <v>0</v>
      </c>
      <c r="U327" s="37">
        <v>0</v>
      </c>
      <c r="V327" s="37">
        <v>0</v>
      </c>
      <c r="W327" s="37"/>
      <c r="X327" s="37">
        <v>0</v>
      </c>
      <c r="Y327" s="37">
        <v>0</v>
      </c>
      <c r="Z327" s="37"/>
      <c r="AA327" s="37">
        <v>0</v>
      </c>
      <c r="AB327" s="37"/>
      <c r="AC327" s="37"/>
      <c r="AD327" s="37"/>
      <c r="AE327" s="37">
        <v>2</v>
      </c>
      <c r="AF327" s="37"/>
      <c r="AG327" s="37"/>
      <c r="AH327" s="37"/>
      <c r="AI327" s="37">
        <v>0</v>
      </c>
      <c r="AJ327" s="37"/>
      <c r="AK327" s="37">
        <v>0</v>
      </c>
    </row>
    <row r="328" spans="3:37" ht="20.100000000000001" customHeight="1" x14ac:dyDescent="0.2">
      <c r="D328" s="38" t="s">
        <v>101</v>
      </c>
      <c r="F328" s="39">
        <v>243</v>
      </c>
      <c r="G328" s="40"/>
      <c r="H328" s="40"/>
      <c r="I328" s="40"/>
      <c r="J328" s="39">
        <v>15</v>
      </c>
      <c r="K328" s="39">
        <v>0</v>
      </c>
      <c r="L328" s="40"/>
      <c r="M328" s="39">
        <v>15</v>
      </c>
      <c r="N328" s="40"/>
      <c r="O328" s="40"/>
      <c r="P328" s="40"/>
      <c r="Q328" s="39">
        <v>1</v>
      </c>
      <c r="R328" s="39">
        <v>10</v>
      </c>
      <c r="S328" s="39">
        <v>0</v>
      </c>
      <c r="T328" s="39">
        <v>0</v>
      </c>
      <c r="U328" s="39">
        <v>0</v>
      </c>
      <c r="V328" s="39">
        <v>1</v>
      </c>
      <c r="W328" s="40"/>
      <c r="X328" s="39">
        <v>14</v>
      </c>
      <c r="Y328" s="39">
        <v>0</v>
      </c>
      <c r="Z328" s="40"/>
      <c r="AA328" s="39">
        <v>26</v>
      </c>
      <c r="AB328" s="40"/>
      <c r="AC328" s="40"/>
      <c r="AD328" s="40"/>
      <c r="AE328" s="39">
        <v>232</v>
      </c>
      <c r="AF328" s="40"/>
      <c r="AG328" s="40"/>
      <c r="AH328" s="40"/>
      <c r="AI328" s="39">
        <v>0</v>
      </c>
      <c r="AJ328" s="40"/>
      <c r="AK328" s="39">
        <v>0</v>
      </c>
    </row>
    <row r="329" spans="3:37" ht="20.100000000000001" customHeight="1" x14ac:dyDescent="0.2">
      <c r="D329" s="2" t="s">
        <v>115</v>
      </c>
      <c r="F329" s="37">
        <v>315</v>
      </c>
      <c r="G329" s="37"/>
      <c r="H329" s="37"/>
      <c r="I329" s="37"/>
      <c r="J329" s="37">
        <v>12</v>
      </c>
      <c r="K329" s="37">
        <v>0</v>
      </c>
      <c r="L329" s="37"/>
      <c r="M329" s="37">
        <v>12</v>
      </c>
      <c r="N329" s="37"/>
      <c r="O329" s="37"/>
      <c r="P329" s="37"/>
      <c r="Q329" s="37">
        <v>0</v>
      </c>
      <c r="R329" s="37">
        <v>0</v>
      </c>
      <c r="S329" s="37">
        <v>0</v>
      </c>
      <c r="T329" s="37">
        <v>0</v>
      </c>
      <c r="U329" s="37">
        <v>0</v>
      </c>
      <c r="V329" s="37">
        <v>0</v>
      </c>
      <c r="W329" s="37"/>
      <c r="X329" s="37">
        <v>8</v>
      </c>
      <c r="Y329" s="37">
        <v>0</v>
      </c>
      <c r="Z329" s="37"/>
      <c r="AA329" s="37">
        <v>8</v>
      </c>
      <c r="AB329" s="37"/>
      <c r="AC329" s="37"/>
      <c r="AD329" s="37"/>
      <c r="AE329" s="37">
        <v>319</v>
      </c>
      <c r="AF329" s="37"/>
      <c r="AG329" s="37"/>
      <c r="AH329" s="37"/>
      <c r="AI329" s="37">
        <v>0</v>
      </c>
      <c r="AJ329" s="37"/>
      <c r="AK329" s="37">
        <v>0</v>
      </c>
    </row>
    <row r="330" spans="3:37" ht="20.100000000000001" customHeight="1" x14ac:dyDescent="0.2">
      <c r="D330" s="38" t="s">
        <v>116</v>
      </c>
      <c r="F330" s="39">
        <v>316</v>
      </c>
      <c r="G330" s="40"/>
      <c r="H330" s="40"/>
      <c r="I330" s="40"/>
      <c r="J330" s="39">
        <v>19</v>
      </c>
      <c r="K330" s="39">
        <v>0</v>
      </c>
      <c r="L330" s="40"/>
      <c r="M330" s="39">
        <v>19</v>
      </c>
      <c r="N330" s="40"/>
      <c r="O330" s="40"/>
      <c r="P330" s="40"/>
      <c r="Q330" s="39">
        <v>0</v>
      </c>
      <c r="R330" s="39">
        <v>16</v>
      </c>
      <c r="S330" s="39">
        <v>0</v>
      </c>
      <c r="T330" s="39">
        <v>0</v>
      </c>
      <c r="U330" s="39">
        <v>0</v>
      </c>
      <c r="V330" s="39">
        <v>0</v>
      </c>
      <c r="W330" s="40"/>
      <c r="X330" s="39">
        <v>13</v>
      </c>
      <c r="Y330" s="39">
        <v>3</v>
      </c>
      <c r="Z330" s="40"/>
      <c r="AA330" s="39">
        <v>32</v>
      </c>
      <c r="AB330" s="40"/>
      <c r="AC330" s="40"/>
      <c r="AD330" s="40"/>
      <c r="AE330" s="39">
        <v>303</v>
      </c>
      <c r="AF330" s="40"/>
      <c r="AG330" s="40"/>
      <c r="AH330" s="40"/>
      <c r="AI330" s="39">
        <v>0</v>
      </c>
      <c r="AJ330" s="40"/>
      <c r="AK330" s="39">
        <v>0</v>
      </c>
    </row>
    <row r="331" spans="3:37" ht="20.100000000000001" customHeight="1" x14ac:dyDescent="0.2">
      <c r="D331" s="2" t="s">
        <v>117</v>
      </c>
      <c r="F331" s="37">
        <v>167</v>
      </c>
      <c r="G331" s="37"/>
      <c r="H331" s="37"/>
      <c r="I331" s="37"/>
      <c r="J331" s="37">
        <v>10</v>
      </c>
      <c r="K331" s="37">
        <v>0</v>
      </c>
      <c r="L331" s="37"/>
      <c r="M331" s="37">
        <v>10</v>
      </c>
      <c r="N331" s="37"/>
      <c r="O331" s="37"/>
      <c r="P331" s="37"/>
      <c r="Q331" s="37">
        <v>0</v>
      </c>
      <c r="R331" s="37">
        <v>6</v>
      </c>
      <c r="S331" s="37">
        <v>0</v>
      </c>
      <c r="T331" s="37">
        <v>0</v>
      </c>
      <c r="U331" s="37">
        <v>0</v>
      </c>
      <c r="V331" s="37">
        <v>0</v>
      </c>
      <c r="W331" s="37"/>
      <c r="X331" s="37">
        <v>9</v>
      </c>
      <c r="Y331" s="37">
        <v>0</v>
      </c>
      <c r="Z331" s="37"/>
      <c r="AA331" s="37">
        <v>15</v>
      </c>
      <c r="AB331" s="37"/>
      <c r="AC331" s="37"/>
      <c r="AD331" s="37"/>
      <c r="AE331" s="37">
        <v>162</v>
      </c>
      <c r="AF331" s="37"/>
      <c r="AG331" s="37"/>
      <c r="AH331" s="37"/>
      <c r="AI331" s="37">
        <v>0</v>
      </c>
      <c r="AJ331" s="37"/>
      <c r="AK331" s="37">
        <v>0</v>
      </c>
    </row>
    <row r="332" spans="3:37" ht="20.100000000000001" customHeight="1" x14ac:dyDescent="0.2">
      <c r="D332" s="38" t="s">
        <v>105</v>
      </c>
      <c r="F332" s="39">
        <v>167</v>
      </c>
      <c r="G332" s="40"/>
      <c r="H332" s="40"/>
      <c r="I332" s="40"/>
      <c r="J332" s="39">
        <v>14</v>
      </c>
      <c r="K332" s="39">
        <v>0</v>
      </c>
      <c r="L332" s="40"/>
      <c r="M332" s="39">
        <v>14</v>
      </c>
      <c r="N332" s="40"/>
      <c r="O332" s="40"/>
      <c r="P332" s="40"/>
      <c r="Q332" s="39">
        <v>0</v>
      </c>
      <c r="R332" s="39">
        <v>12</v>
      </c>
      <c r="S332" s="39">
        <v>0</v>
      </c>
      <c r="T332" s="39">
        <v>0</v>
      </c>
      <c r="U332" s="39">
        <v>0</v>
      </c>
      <c r="V332" s="39">
        <v>0</v>
      </c>
      <c r="W332" s="40"/>
      <c r="X332" s="39">
        <v>10</v>
      </c>
      <c r="Y332" s="39">
        <v>0</v>
      </c>
      <c r="Z332" s="40"/>
      <c r="AA332" s="39">
        <v>22</v>
      </c>
      <c r="AB332" s="40"/>
      <c r="AC332" s="40"/>
      <c r="AD332" s="40"/>
      <c r="AE332" s="39">
        <v>159</v>
      </c>
      <c r="AF332" s="40"/>
      <c r="AG332" s="40"/>
      <c r="AH332" s="40"/>
      <c r="AI332" s="39">
        <v>0</v>
      </c>
      <c r="AJ332" s="40"/>
      <c r="AK332" s="39">
        <v>0</v>
      </c>
    </row>
    <row r="333" spans="3:37" ht="20.100000000000001" customHeight="1" x14ac:dyDescent="0.2">
      <c r="D333" s="2" t="s">
        <v>244</v>
      </c>
      <c r="F333" s="37">
        <v>29</v>
      </c>
      <c r="G333" s="37"/>
      <c r="H333" s="37"/>
      <c r="I333" s="37"/>
      <c r="J333" s="37">
        <v>8</v>
      </c>
      <c r="K333" s="37">
        <v>0</v>
      </c>
      <c r="L333" s="37"/>
      <c r="M333" s="37">
        <v>8</v>
      </c>
      <c r="N333" s="37"/>
      <c r="O333" s="37"/>
      <c r="P333" s="37"/>
      <c r="Q333" s="37">
        <v>0</v>
      </c>
      <c r="R333" s="37">
        <v>2</v>
      </c>
      <c r="S333" s="37">
        <v>0</v>
      </c>
      <c r="T333" s="37">
        <v>0</v>
      </c>
      <c r="U333" s="37">
        <v>0</v>
      </c>
      <c r="V333" s="37">
        <v>0</v>
      </c>
      <c r="W333" s="37"/>
      <c r="X333" s="37">
        <v>9</v>
      </c>
      <c r="Y333" s="37">
        <v>0</v>
      </c>
      <c r="Z333" s="37"/>
      <c r="AA333" s="37">
        <v>11</v>
      </c>
      <c r="AB333" s="37"/>
      <c r="AC333" s="37"/>
      <c r="AD333" s="37"/>
      <c r="AE333" s="37">
        <v>26</v>
      </c>
      <c r="AF333" s="37"/>
      <c r="AG333" s="37"/>
      <c r="AH333" s="37"/>
      <c r="AI333" s="37">
        <v>0</v>
      </c>
      <c r="AJ333" s="37"/>
      <c r="AK333" s="37">
        <v>0</v>
      </c>
    </row>
    <row r="334" spans="3:37" ht="20.100000000000001" customHeight="1" x14ac:dyDescent="0.2">
      <c r="D334" s="38" t="s">
        <v>245</v>
      </c>
      <c r="F334" s="39">
        <v>86</v>
      </c>
      <c r="G334" s="40"/>
      <c r="H334" s="40"/>
      <c r="I334" s="40"/>
      <c r="J334" s="39">
        <v>15</v>
      </c>
      <c r="K334" s="39">
        <v>0</v>
      </c>
      <c r="L334" s="40"/>
      <c r="M334" s="39">
        <v>15</v>
      </c>
      <c r="N334" s="40"/>
      <c r="O334" s="40"/>
      <c r="P334" s="40"/>
      <c r="Q334" s="39">
        <v>0</v>
      </c>
      <c r="R334" s="39">
        <v>2</v>
      </c>
      <c r="S334" s="39">
        <v>0</v>
      </c>
      <c r="T334" s="39">
        <v>0</v>
      </c>
      <c r="U334" s="39">
        <v>0</v>
      </c>
      <c r="V334" s="39">
        <v>0</v>
      </c>
      <c r="W334" s="40"/>
      <c r="X334" s="39">
        <v>7</v>
      </c>
      <c r="Y334" s="39">
        <v>0</v>
      </c>
      <c r="Z334" s="40"/>
      <c r="AA334" s="39">
        <v>9</v>
      </c>
      <c r="AB334" s="40"/>
      <c r="AC334" s="40"/>
      <c r="AD334" s="40"/>
      <c r="AE334" s="39">
        <v>92</v>
      </c>
      <c r="AF334" s="40"/>
      <c r="AG334" s="40"/>
      <c r="AH334" s="40"/>
      <c r="AI334" s="39">
        <v>0</v>
      </c>
      <c r="AJ334" s="40"/>
      <c r="AK334" s="39">
        <v>0</v>
      </c>
    </row>
    <row r="335" spans="3:37" ht="20.100000000000001" customHeight="1" x14ac:dyDescent="0.2">
      <c r="D335" s="2" t="s">
        <v>246</v>
      </c>
      <c r="F335" s="37">
        <v>19</v>
      </c>
      <c r="G335" s="37"/>
      <c r="H335" s="37"/>
      <c r="I335" s="37"/>
      <c r="J335" s="37">
        <v>5</v>
      </c>
      <c r="K335" s="37">
        <v>0</v>
      </c>
      <c r="L335" s="37"/>
      <c r="M335" s="37">
        <v>5</v>
      </c>
      <c r="N335" s="37"/>
      <c r="O335" s="37"/>
      <c r="P335" s="37"/>
      <c r="Q335" s="37">
        <v>0</v>
      </c>
      <c r="R335" s="37">
        <v>4</v>
      </c>
      <c r="S335" s="37">
        <v>0</v>
      </c>
      <c r="T335" s="37">
        <v>1</v>
      </c>
      <c r="U335" s="37">
        <v>0</v>
      </c>
      <c r="V335" s="37">
        <v>0</v>
      </c>
      <c r="W335" s="37"/>
      <c r="X335" s="37">
        <v>7</v>
      </c>
      <c r="Y335" s="37">
        <v>0</v>
      </c>
      <c r="Z335" s="37"/>
      <c r="AA335" s="37">
        <v>12</v>
      </c>
      <c r="AB335" s="37"/>
      <c r="AC335" s="37"/>
      <c r="AD335" s="37"/>
      <c r="AE335" s="37">
        <v>12</v>
      </c>
      <c r="AF335" s="37"/>
      <c r="AG335" s="37"/>
      <c r="AH335" s="37"/>
      <c r="AI335" s="37">
        <v>0</v>
      </c>
      <c r="AJ335" s="37"/>
      <c r="AK335" s="37">
        <v>0</v>
      </c>
    </row>
    <row r="336" spans="3:37" ht="20.100000000000001" customHeight="1" x14ac:dyDescent="0.2">
      <c r="D336" s="38" t="s">
        <v>247</v>
      </c>
      <c r="F336" s="39">
        <v>82</v>
      </c>
      <c r="G336" s="40"/>
      <c r="H336" s="40"/>
      <c r="I336" s="40"/>
      <c r="J336" s="39">
        <v>18</v>
      </c>
      <c r="K336" s="39">
        <v>0</v>
      </c>
      <c r="L336" s="40"/>
      <c r="M336" s="39">
        <v>18</v>
      </c>
      <c r="N336" s="40"/>
      <c r="O336" s="40"/>
      <c r="P336" s="40"/>
      <c r="Q336" s="39">
        <v>1</v>
      </c>
      <c r="R336" s="39">
        <v>8</v>
      </c>
      <c r="S336" s="39">
        <v>0</v>
      </c>
      <c r="T336" s="39">
        <v>0</v>
      </c>
      <c r="U336" s="39">
        <v>0</v>
      </c>
      <c r="V336" s="39">
        <v>0</v>
      </c>
      <c r="W336" s="40"/>
      <c r="X336" s="39">
        <v>7</v>
      </c>
      <c r="Y336" s="39">
        <v>0</v>
      </c>
      <c r="Z336" s="40"/>
      <c r="AA336" s="39">
        <v>16</v>
      </c>
      <c r="AB336" s="40"/>
      <c r="AC336" s="40"/>
      <c r="AD336" s="40"/>
      <c r="AE336" s="39">
        <v>84</v>
      </c>
      <c r="AF336" s="40"/>
      <c r="AG336" s="40"/>
      <c r="AH336" s="40"/>
      <c r="AI336" s="39">
        <v>0</v>
      </c>
      <c r="AJ336" s="40"/>
      <c r="AK336" s="39">
        <v>0</v>
      </c>
    </row>
    <row r="337" spans="1:37" ht="20.100000000000001" customHeight="1" x14ac:dyDescent="0.2">
      <c r="D337" s="2" t="s">
        <v>120</v>
      </c>
      <c r="F337" s="37">
        <v>46</v>
      </c>
      <c r="G337" s="37"/>
      <c r="H337" s="37"/>
      <c r="I337" s="37"/>
      <c r="J337" s="37">
        <v>18</v>
      </c>
      <c r="K337" s="37">
        <v>0</v>
      </c>
      <c r="L337" s="37"/>
      <c r="M337" s="37">
        <v>18</v>
      </c>
      <c r="N337" s="37"/>
      <c r="O337" s="37"/>
      <c r="P337" s="37"/>
      <c r="Q337" s="37">
        <v>0</v>
      </c>
      <c r="R337" s="37">
        <v>6</v>
      </c>
      <c r="S337" s="37">
        <v>0</v>
      </c>
      <c r="T337" s="37">
        <v>0</v>
      </c>
      <c r="U337" s="37">
        <v>0</v>
      </c>
      <c r="V337" s="37">
        <v>0</v>
      </c>
      <c r="W337" s="37"/>
      <c r="X337" s="37">
        <v>4</v>
      </c>
      <c r="Y337" s="37">
        <v>0</v>
      </c>
      <c r="Z337" s="37"/>
      <c r="AA337" s="37">
        <v>10</v>
      </c>
      <c r="AB337" s="37"/>
      <c r="AC337" s="37"/>
      <c r="AD337" s="37"/>
      <c r="AE337" s="37">
        <v>54</v>
      </c>
      <c r="AF337" s="37"/>
      <c r="AG337" s="37"/>
      <c r="AH337" s="37"/>
      <c r="AI337" s="37">
        <v>0</v>
      </c>
      <c r="AJ337" s="37"/>
      <c r="AK337" s="37">
        <v>0</v>
      </c>
    </row>
    <row r="338" spans="1:37" ht="20.100000000000001" customHeight="1" x14ac:dyDescent="0.2">
      <c r="D338" s="38" t="s">
        <v>248</v>
      </c>
      <c r="F338" s="39">
        <v>11</v>
      </c>
      <c r="G338" s="40"/>
      <c r="H338" s="40"/>
      <c r="I338" s="40"/>
      <c r="J338" s="39">
        <v>12</v>
      </c>
      <c r="K338" s="39">
        <v>0</v>
      </c>
      <c r="L338" s="40"/>
      <c r="M338" s="39">
        <v>12</v>
      </c>
      <c r="N338" s="40"/>
      <c r="O338" s="40"/>
      <c r="P338" s="40"/>
      <c r="Q338" s="39">
        <v>0</v>
      </c>
      <c r="R338" s="39">
        <v>0</v>
      </c>
      <c r="S338" s="39">
        <v>0</v>
      </c>
      <c r="T338" s="39">
        <v>0</v>
      </c>
      <c r="U338" s="39">
        <v>0</v>
      </c>
      <c r="V338" s="39">
        <v>0</v>
      </c>
      <c r="W338" s="40"/>
      <c r="X338" s="39">
        <v>8</v>
      </c>
      <c r="Y338" s="39">
        <v>0</v>
      </c>
      <c r="Z338" s="40"/>
      <c r="AA338" s="39">
        <v>8</v>
      </c>
      <c r="AB338" s="40"/>
      <c r="AC338" s="40"/>
      <c r="AD338" s="40"/>
      <c r="AE338" s="39">
        <v>15</v>
      </c>
      <c r="AF338" s="40"/>
      <c r="AG338" s="40"/>
      <c r="AH338" s="40"/>
      <c r="AI338" s="39">
        <v>0</v>
      </c>
      <c r="AJ338" s="40"/>
      <c r="AK338" s="39">
        <v>0</v>
      </c>
    </row>
    <row r="339" spans="1:37"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row>
    <row r="340" spans="1:37" s="1" customFormat="1" ht="20.100000000000001" customHeight="1" x14ac:dyDescent="0.2">
      <c r="A340" s="3"/>
      <c r="B340" s="6"/>
      <c r="C340" s="42" t="s">
        <v>180</v>
      </c>
      <c r="D340" s="42"/>
      <c r="E340" s="5"/>
      <c r="F340" s="44">
        <v>1592</v>
      </c>
      <c r="G340" s="45"/>
      <c r="H340" s="45"/>
      <c r="I340" s="45"/>
      <c r="J340" s="44">
        <v>164</v>
      </c>
      <c r="K340" s="44">
        <v>0</v>
      </c>
      <c r="L340" s="45"/>
      <c r="M340" s="44">
        <v>164</v>
      </c>
      <c r="N340" s="45"/>
      <c r="O340" s="45"/>
      <c r="P340" s="45"/>
      <c r="Q340" s="44">
        <v>2</v>
      </c>
      <c r="R340" s="44">
        <v>83</v>
      </c>
      <c r="S340" s="44">
        <v>0</v>
      </c>
      <c r="T340" s="44">
        <v>1</v>
      </c>
      <c r="U340" s="44">
        <v>0</v>
      </c>
      <c r="V340" s="44">
        <v>1</v>
      </c>
      <c r="W340" s="45"/>
      <c r="X340" s="44">
        <v>108</v>
      </c>
      <c r="Y340" s="44">
        <v>3</v>
      </c>
      <c r="Z340" s="45"/>
      <c r="AA340" s="44">
        <v>198</v>
      </c>
      <c r="AB340" s="45"/>
      <c r="AC340" s="45"/>
      <c r="AD340" s="45"/>
      <c r="AE340" s="44">
        <v>1558</v>
      </c>
      <c r="AF340" s="45"/>
      <c r="AG340" s="45"/>
      <c r="AH340" s="45"/>
      <c r="AI340" s="44">
        <v>0</v>
      </c>
      <c r="AJ340" s="45"/>
      <c r="AK340" s="44">
        <v>0</v>
      </c>
    </row>
    <row r="341" spans="1:37"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row>
    <row r="342" spans="1:37" s="1" customFormat="1" ht="20.100000000000001" customHeight="1" x14ac:dyDescent="0.25">
      <c r="A342" s="3"/>
      <c r="B342" s="49" t="s">
        <v>249</v>
      </c>
      <c r="C342" s="50"/>
      <c r="D342" s="50"/>
      <c r="E342" s="5"/>
      <c r="F342" s="51">
        <v>1592</v>
      </c>
      <c r="G342" s="52"/>
      <c r="H342" s="52"/>
      <c r="I342" s="52"/>
      <c r="J342" s="51">
        <v>164</v>
      </c>
      <c r="K342" s="51">
        <v>0</v>
      </c>
      <c r="L342" s="52"/>
      <c r="M342" s="51">
        <v>164</v>
      </c>
      <c r="N342" s="52"/>
      <c r="O342" s="52"/>
      <c r="P342" s="52"/>
      <c r="Q342" s="51">
        <v>2</v>
      </c>
      <c r="R342" s="51">
        <v>83</v>
      </c>
      <c r="S342" s="51">
        <v>0</v>
      </c>
      <c r="T342" s="51">
        <v>1</v>
      </c>
      <c r="U342" s="51">
        <v>0</v>
      </c>
      <c r="V342" s="51">
        <v>1</v>
      </c>
      <c r="W342" s="52"/>
      <c r="X342" s="51">
        <v>108</v>
      </c>
      <c r="Y342" s="51">
        <v>3</v>
      </c>
      <c r="Z342" s="52"/>
      <c r="AA342" s="51">
        <v>198</v>
      </c>
      <c r="AB342" s="52"/>
      <c r="AC342" s="52"/>
      <c r="AD342" s="52"/>
      <c r="AE342" s="51">
        <v>1558</v>
      </c>
      <c r="AF342" s="52"/>
      <c r="AG342" s="52"/>
      <c r="AH342" s="52"/>
      <c r="AI342" s="51">
        <v>0</v>
      </c>
      <c r="AJ342" s="52"/>
      <c r="AK342" s="51">
        <v>0</v>
      </c>
    </row>
    <row r="343" spans="1:37"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row>
    <row r="344" spans="1:37"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row>
    <row r="345" spans="1:37"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row>
    <row r="346" spans="1:37" ht="20.100000000000001" customHeight="1" x14ac:dyDescent="0.2">
      <c r="D346" s="2" t="s">
        <v>251</v>
      </c>
      <c r="F346" s="37">
        <v>5</v>
      </c>
      <c r="G346" s="37"/>
      <c r="H346" s="37"/>
      <c r="I346" s="37"/>
      <c r="J346" s="37">
        <v>22</v>
      </c>
      <c r="K346" s="37">
        <v>0</v>
      </c>
      <c r="L346" s="37"/>
      <c r="M346" s="37">
        <v>22</v>
      </c>
      <c r="N346" s="37"/>
      <c r="O346" s="37"/>
      <c r="P346" s="37"/>
      <c r="Q346" s="37">
        <v>0</v>
      </c>
      <c r="R346" s="37">
        <v>3</v>
      </c>
      <c r="S346" s="37">
        <v>0</v>
      </c>
      <c r="T346" s="37">
        <v>0</v>
      </c>
      <c r="U346" s="37">
        <v>0</v>
      </c>
      <c r="V346" s="37">
        <v>0</v>
      </c>
      <c r="W346" s="37"/>
      <c r="X346" s="37">
        <v>13</v>
      </c>
      <c r="Y346" s="37">
        <v>0</v>
      </c>
      <c r="Z346" s="37"/>
      <c r="AA346" s="37">
        <v>16</v>
      </c>
      <c r="AB346" s="37"/>
      <c r="AC346" s="37"/>
      <c r="AD346" s="37"/>
      <c r="AE346" s="37">
        <v>11</v>
      </c>
      <c r="AF346" s="37"/>
      <c r="AG346" s="37"/>
      <c r="AH346" s="37"/>
      <c r="AI346" s="37">
        <v>0</v>
      </c>
      <c r="AJ346" s="37"/>
      <c r="AK346" s="37">
        <v>0</v>
      </c>
    </row>
    <row r="347" spans="1:37" ht="20.100000000000001" customHeight="1" x14ac:dyDescent="0.2">
      <c r="D347" s="38" t="s">
        <v>252</v>
      </c>
      <c r="F347" s="39">
        <v>27</v>
      </c>
      <c r="G347" s="40"/>
      <c r="H347" s="40"/>
      <c r="I347" s="40"/>
      <c r="J347" s="39">
        <v>6</v>
      </c>
      <c r="K347" s="39">
        <v>0</v>
      </c>
      <c r="L347" s="40"/>
      <c r="M347" s="39">
        <v>6</v>
      </c>
      <c r="N347" s="40"/>
      <c r="O347" s="40"/>
      <c r="P347" s="40"/>
      <c r="Q347" s="39">
        <v>2</v>
      </c>
      <c r="R347" s="39">
        <v>2</v>
      </c>
      <c r="S347" s="39">
        <v>0</v>
      </c>
      <c r="T347" s="39">
        <v>0</v>
      </c>
      <c r="U347" s="39">
        <v>0</v>
      </c>
      <c r="V347" s="39">
        <v>0</v>
      </c>
      <c r="W347" s="40"/>
      <c r="X347" s="39">
        <v>7</v>
      </c>
      <c r="Y347" s="39">
        <v>0</v>
      </c>
      <c r="Z347" s="40"/>
      <c r="AA347" s="39">
        <v>11</v>
      </c>
      <c r="AB347" s="40"/>
      <c r="AC347" s="40"/>
      <c r="AD347" s="40"/>
      <c r="AE347" s="39">
        <v>22</v>
      </c>
      <c r="AF347" s="40"/>
      <c r="AG347" s="40"/>
      <c r="AH347" s="40"/>
      <c r="AI347" s="39">
        <v>0</v>
      </c>
      <c r="AJ347" s="40"/>
      <c r="AK347" s="39">
        <v>0</v>
      </c>
    </row>
    <row r="348" spans="1:37" ht="20.100000000000001" customHeight="1" x14ac:dyDescent="0.2">
      <c r="D348" s="2" t="s">
        <v>253</v>
      </c>
      <c r="F348" s="37">
        <v>35</v>
      </c>
      <c r="G348" s="37"/>
      <c r="H348" s="37"/>
      <c r="I348" s="37"/>
      <c r="J348" s="37">
        <v>12</v>
      </c>
      <c r="K348" s="37">
        <v>0</v>
      </c>
      <c r="L348" s="37"/>
      <c r="M348" s="37">
        <v>12</v>
      </c>
      <c r="N348" s="37"/>
      <c r="O348" s="37"/>
      <c r="P348" s="37"/>
      <c r="Q348" s="37">
        <v>0</v>
      </c>
      <c r="R348" s="37">
        <v>3</v>
      </c>
      <c r="S348" s="37">
        <v>0</v>
      </c>
      <c r="T348" s="37">
        <v>0</v>
      </c>
      <c r="U348" s="37">
        <v>0</v>
      </c>
      <c r="V348" s="37">
        <v>0</v>
      </c>
      <c r="W348" s="37"/>
      <c r="X348" s="37">
        <v>12</v>
      </c>
      <c r="Y348" s="37">
        <v>0</v>
      </c>
      <c r="Z348" s="37"/>
      <c r="AA348" s="37">
        <v>15</v>
      </c>
      <c r="AB348" s="37"/>
      <c r="AC348" s="37"/>
      <c r="AD348" s="37"/>
      <c r="AE348" s="37">
        <v>32</v>
      </c>
      <c r="AF348" s="37"/>
      <c r="AG348" s="37"/>
      <c r="AH348" s="37"/>
      <c r="AI348" s="37">
        <v>0</v>
      </c>
      <c r="AJ348" s="37"/>
      <c r="AK348" s="37">
        <v>0</v>
      </c>
    </row>
    <row r="349" spans="1:37" ht="20.100000000000001" customHeight="1" x14ac:dyDescent="0.2">
      <c r="D349" s="38" t="s">
        <v>254</v>
      </c>
      <c r="F349" s="39">
        <v>233</v>
      </c>
      <c r="G349" s="40"/>
      <c r="H349" s="40"/>
      <c r="I349" s="40"/>
      <c r="J349" s="39">
        <v>9</v>
      </c>
      <c r="K349" s="39">
        <v>0</v>
      </c>
      <c r="L349" s="40"/>
      <c r="M349" s="39">
        <v>9</v>
      </c>
      <c r="N349" s="40"/>
      <c r="O349" s="40"/>
      <c r="P349" s="40"/>
      <c r="Q349" s="39">
        <v>0</v>
      </c>
      <c r="R349" s="39">
        <v>0</v>
      </c>
      <c r="S349" s="39">
        <v>0</v>
      </c>
      <c r="T349" s="39">
        <v>0</v>
      </c>
      <c r="U349" s="39">
        <v>0</v>
      </c>
      <c r="V349" s="39">
        <v>0</v>
      </c>
      <c r="W349" s="40"/>
      <c r="X349" s="39">
        <v>18</v>
      </c>
      <c r="Y349" s="39">
        <v>0</v>
      </c>
      <c r="Z349" s="40"/>
      <c r="AA349" s="39">
        <v>18</v>
      </c>
      <c r="AB349" s="40"/>
      <c r="AC349" s="40"/>
      <c r="AD349" s="40"/>
      <c r="AE349" s="39">
        <v>224</v>
      </c>
      <c r="AF349" s="40"/>
      <c r="AG349" s="40"/>
      <c r="AH349" s="40"/>
      <c r="AI349" s="39">
        <v>0</v>
      </c>
      <c r="AJ349" s="40"/>
      <c r="AK349" s="39">
        <v>0</v>
      </c>
    </row>
    <row r="350" spans="1:37" ht="20.100000000000001" customHeight="1" x14ac:dyDescent="0.2">
      <c r="D350" s="2" t="s">
        <v>255</v>
      </c>
      <c r="F350" s="37">
        <v>29</v>
      </c>
      <c r="G350" s="37"/>
      <c r="H350" s="37"/>
      <c r="I350" s="37"/>
      <c r="J350" s="37">
        <v>11</v>
      </c>
      <c r="K350" s="37">
        <v>0</v>
      </c>
      <c r="L350" s="37"/>
      <c r="M350" s="37">
        <v>11</v>
      </c>
      <c r="N350" s="37"/>
      <c r="O350" s="37"/>
      <c r="P350" s="37"/>
      <c r="Q350" s="37">
        <v>0</v>
      </c>
      <c r="R350" s="37">
        <v>5</v>
      </c>
      <c r="S350" s="37">
        <v>0</v>
      </c>
      <c r="T350" s="37">
        <v>0</v>
      </c>
      <c r="U350" s="37">
        <v>0</v>
      </c>
      <c r="V350" s="37">
        <v>0</v>
      </c>
      <c r="W350" s="37"/>
      <c r="X350" s="37">
        <v>9</v>
      </c>
      <c r="Y350" s="37">
        <v>0</v>
      </c>
      <c r="Z350" s="37"/>
      <c r="AA350" s="37">
        <v>14</v>
      </c>
      <c r="AB350" s="37"/>
      <c r="AC350" s="37"/>
      <c r="AD350" s="37"/>
      <c r="AE350" s="37">
        <v>26</v>
      </c>
      <c r="AF350" s="37"/>
      <c r="AG350" s="37"/>
      <c r="AH350" s="37"/>
      <c r="AI350" s="37">
        <v>0</v>
      </c>
      <c r="AJ350" s="37"/>
      <c r="AK350" s="37">
        <v>0</v>
      </c>
    </row>
    <row r="351" spans="1:37" ht="20.100000000000001" customHeight="1" x14ac:dyDescent="0.2">
      <c r="D351" s="38" t="s">
        <v>256</v>
      </c>
      <c r="F351" s="39">
        <v>6</v>
      </c>
      <c r="G351" s="40"/>
      <c r="H351" s="40"/>
      <c r="I351" s="40"/>
      <c r="J351" s="39">
        <v>7</v>
      </c>
      <c r="K351" s="39">
        <v>0</v>
      </c>
      <c r="L351" s="40"/>
      <c r="M351" s="39">
        <v>7</v>
      </c>
      <c r="N351" s="40"/>
      <c r="O351" s="40"/>
      <c r="P351" s="40"/>
      <c r="Q351" s="39">
        <v>0</v>
      </c>
      <c r="R351" s="39">
        <v>3</v>
      </c>
      <c r="S351" s="39">
        <v>0</v>
      </c>
      <c r="T351" s="39">
        <v>0</v>
      </c>
      <c r="U351" s="39">
        <v>0</v>
      </c>
      <c r="V351" s="39">
        <v>0</v>
      </c>
      <c r="W351" s="40"/>
      <c r="X351" s="39">
        <v>7</v>
      </c>
      <c r="Y351" s="39">
        <v>1</v>
      </c>
      <c r="Z351" s="40"/>
      <c r="AA351" s="39">
        <v>11</v>
      </c>
      <c r="AB351" s="40"/>
      <c r="AC351" s="40"/>
      <c r="AD351" s="40"/>
      <c r="AE351" s="39">
        <v>2</v>
      </c>
      <c r="AF351" s="40"/>
      <c r="AG351" s="40"/>
      <c r="AH351" s="40"/>
      <c r="AI351" s="39">
        <v>0</v>
      </c>
      <c r="AJ351" s="40"/>
      <c r="AK351" s="39">
        <v>0</v>
      </c>
    </row>
    <row r="352" spans="1:37" ht="20.100000000000001" customHeight="1" x14ac:dyDescent="0.2">
      <c r="D352" s="2" t="s">
        <v>257</v>
      </c>
      <c r="F352" s="37">
        <v>50</v>
      </c>
      <c r="G352" s="37"/>
      <c r="H352" s="37"/>
      <c r="I352" s="37"/>
      <c r="J352" s="37">
        <v>11</v>
      </c>
      <c r="K352" s="37">
        <v>0</v>
      </c>
      <c r="L352" s="37"/>
      <c r="M352" s="37">
        <v>11</v>
      </c>
      <c r="N352" s="37"/>
      <c r="O352" s="37"/>
      <c r="P352" s="37"/>
      <c r="Q352" s="37">
        <v>0</v>
      </c>
      <c r="R352" s="37">
        <v>4</v>
      </c>
      <c r="S352" s="37">
        <v>0</v>
      </c>
      <c r="T352" s="37">
        <v>0</v>
      </c>
      <c r="U352" s="37">
        <v>0</v>
      </c>
      <c r="V352" s="37">
        <v>0</v>
      </c>
      <c r="W352" s="37"/>
      <c r="X352" s="37">
        <v>12</v>
      </c>
      <c r="Y352" s="37">
        <v>0</v>
      </c>
      <c r="Z352" s="37"/>
      <c r="AA352" s="37">
        <v>16</v>
      </c>
      <c r="AB352" s="37"/>
      <c r="AC352" s="37"/>
      <c r="AD352" s="37"/>
      <c r="AE352" s="37">
        <v>45</v>
      </c>
      <c r="AF352" s="37"/>
      <c r="AG352" s="37"/>
      <c r="AH352" s="37"/>
      <c r="AI352" s="37">
        <v>0</v>
      </c>
      <c r="AJ352" s="37"/>
      <c r="AK352" s="37">
        <v>0</v>
      </c>
    </row>
    <row r="353" spans="1:37" ht="20.100000000000001" customHeight="1" x14ac:dyDescent="0.2">
      <c r="D353" s="38" t="s">
        <v>258</v>
      </c>
      <c r="F353" s="39">
        <v>4</v>
      </c>
      <c r="G353" s="40"/>
      <c r="H353" s="40"/>
      <c r="I353" s="40"/>
      <c r="J353" s="39">
        <v>3</v>
      </c>
      <c r="K353" s="39">
        <v>0</v>
      </c>
      <c r="L353" s="40"/>
      <c r="M353" s="39">
        <v>3</v>
      </c>
      <c r="N353" s="40"/>
      <c r="O353" s="40"/>
      <c r="P353" s="40"/>
      <c r="Q353" s="39">
        <v>1</v>
      </c>
      <c r="R353" s="39">
        <v>1</v>
      </c>
      <c r="S353" s="39">
        <v>0</v>
      </c>
      <c r="T353" s="39">
        <v>0</v>
      </c>
      <c r="U353" s="39">
        <v>0</v>
      </c>
      <c r="V353" s="39">
        <v>1</v>
      </c>
      <c r="W353" s="40"/>
      <c r="X353" s="39">
        <v>4</v>
      </c>
      <c r="Y353" s="39">
        <v>0</v>
      </c>
      <c r="Z353" s="40"/>
      <c r="AA353" s="39">
        <v>7</v>
      </c>
      <c r="AB353" s="40"/>
      <c r="AC353" s="40"/>
      <c r="AD353" s="40"/>
      <c r="AE353" s="39">
        <v>0</v>
      </c>
      <c r="AF353" s="40"/>
      <c r="AG353" s="40"/>
      <c r="AH353" s="40"/>
      <c r="AI353" s="39">
        <v>0</v>
      </c>
      <c r="AJ353" s="40"/>
      <c r="AK353" s="39">
        <v>0</v>
      </c>
    </row>
    <row r="354" spans="1:37" ht="20.100000000000001" customHeight="1" x14ac:dyDescent="0.2">
      <c r="D354" s="41" t="s">
        <v>259</v>
      </c>
      <c r="F354" s="37">
        <v>4</v>
      </c>
      <c r="G354" s="37"/>
      <c r="H354" s="37"/>
      <c r="I354" s="37"/>
      <c r="J354" s="37">
        <v>8</v>
      </c>
      <c r="K354" s="37">
        <v>0</v>
      </c>
      <c r="L354" s="37"/>
      <c r="M354" s="37">
        <v>8</v>
      </c>
      <c r="N354" s="37"/>
      <c r="O354" s="37"/>
      <c r="P354" s="37"/>
      <c r="Q354" s="37">
        <v>0</v>
      </c>
      <c r="R354" s="37">
        <v>0</v>
      </c>
      <c r="S354" s="37">
        <v>0</v>
      </c>
      <c r="T354" s="37">
        <v>0</v>
      </c>
      <c r="U354" s="37">
        <v>0</v>
      </c>
      <c r="V354" s="37">
        <v>0</v>
      </c>
      <c r="W354" s="37"/>
      <c r="X354" s="37">
        <v>4</v>
      </c>
      <c r="Y354" s="37">
        <v>0</v>
      </c>
      <c r="Z354" s="37"/>
      <c r="AA354" s="37">
        <v>4</v>
      </c>
      <c r="AB354" s="37"/>
      <c r="AC354" s="37"/>
      <c r="AD354" s="37"/>
      <c r="AE354" s="37">
        <v>8</v>
      </c>
      <c r="AF354" s="37"/>
      <c r="AG354" s="37"/>
      <c r="AH354" s="37"/>
      <c r="AI354" s="37">
        <v>0</v>
      </c>
      <c r="AJ354" s="37"/>
      <c r="AK354" s="37">
        <v>0</v>
      </c>
    </row>
    <row r="355" spans="1:37"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row>
    <row r="356" spans="1:37" s="1" customFormat="1" ht="20.100000000000001" customHeight="1" x14ac:dyDescent="0.2">
      <c r="A356" s="3"/>
      <c r="B356" s="6"/>
      <c r="C356" s="42" t="s">
        <v>180</v>
      </c>
      <c r="D356" s="42"/>
      <c r="E356" s="5"/>
      <c r="F356" s="44">
        <v>393</v>
      </c>
      <c r="G356" s="45"/>
      <c r="H356" s="45"/>
      <c r="I356" s="45"/>
      <c r="J356" s="44">
        <v>89</v>
      </c>
      <c r="K356" s="44">
        <v>0</v>
      </c>
      <c r="L356" s="45"/>
      <c r="M356" s="44">
        <v>89</v>
      </c>
      <c r="N356" s="45"/>
      <c r="O356" s="45"/>
      <c r="P356" s="45"/>
      <c r="Q356" s="44">
        <v>3</v>
      </c>
      <c r="R356" s="44">
        <v>21</v>
      </c>
      <c r="S356" s="44">
        <v>0</v>
      </c>
      <c r="T356" s="44">
        <v>0</v>
      </c>
      <c r="U356" s="44">
        <v>0</v>
      </c>
      <c r="V356" s="44">
        <v>1</v>
      </c>
      <c r="W356" s="45"/>
      <c r="X356" s="44">
        <v>86</v>
      </c>
      <c r="Y356" s="44">
        <v>1</v>
      </c>
      <c r="Z356" s="45"/>
      <c r="AA356" s="44">
        <v>112</v>
      </c>
      <c r="AB356" s="45"/>
      <c r="AC356" s="45"/>
      <c r="AD356" s="45"/>
      <c r="AE356" s="44">
        <v>370</v>
      </c>
      <c r="AF356" s="45"/>
      <c r="AG356" s="45"/>
      <c r="AH356" s="45"/>
      <c r="AI356" s="44">
        <v>0</v>
      </c>
      <c r="AJ356" s="45"/>
      <c r="AK356" s="44">
        <v>0</v>
      </c>
    </row>
    <row r="357" spans="1:37"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row>
    <row r="358" spans="1:37" s="1" customFormat="1" ht="20.100000000000001" customHeight="1" x14ac:dyDescent="0.25">
      <c r="A358" s="3"/>
      <c r="B358" s="49" t="s">
        <v>260</v>
      </c>
      <c r="C358" s="50"/>
      <c r="D358" s="50"/>
      <c r="E358" s="5"/>
      <c r="F358" s="51">
        <v>393</v>
      </c>
      <c r="G358" s="52"/>
      <c r="H358" s="52"/>
      <c r="I358" s="52"/>
      <c r="J358" s="51">
        <v>89</v>
      </c>
      <c r="K358" s="51">
        <v>0</v>
      </c>
      <c r="L358" s="52"/>
      <c r="M358" s="51">
        <v>89</v>
      </c>
      <c r="N358" s="52"/>
      <c r="O358" s="52"/>
      <c r="P358" s="52"/>
      <c r="Q358" s="51">
        <v>3</v>
      </c>
      <c r="R358" s="51">
        <v>21</v>
      </c>
      <c r="S358" s="51">
        <v>0</v>
      </c>
      <c r="T358" s="51">
        <v>0</v>
      </c>
      <c r="U358" s="51">
        <v>0</v>
      </c>
      <c r="V358" s="51">
        <v>1</v>
      </c>
      <c r="W358" s="52"/>
      <c r="X358" s="51">
        <v>86</v>
      </c>
      <c r="Y358" s="51">
        <v>1</v>
      </c>
      <c r="Z358" s="52"/>
      <c r="AA358" s="51">
        <v>112</v>
      </c>
      <c r="AB358" s="52"/>
      <c r="AC358" s="52"/>
      <c r="AD358" s="52"/>
      <c r="AE358" s="51">
        <v>370</v>
      </c>
      <c r="AF358" s="52"/>
      <c r="AG358" s="52"/>
      <c r="AH358" s="52"/>
      <c r="AI358" s="51">
        <v>0</v>
      </c>
      <c r="AJ358" s="52"/>
      <c r="AK358" s="51">
        <v>0</v>
      </c>
    </row>
    <row r="359" spans="1:37"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row>
    <row r="360" spans="1:37"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row>
    <row r="361" spans="1:37"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row>
    <row r="362" spans="1:37" ht="20.100000000000001" customHeight="1" x14ac:dyDescent="0.2">
      <c r="D362" s="2" t="s">
        <v>98</v>
      </c>
      <c r="F362" s="37">
        <v>41</v>
      </c>
      <c r="G362" s="37"/>
      <c r="H362" s="37"/>
      <c r="I362" s="37"/>
      <c r="J362" s="37">
        <v>5</v>
      </c>
      <c r="K362" s="37">
        <v>0</v>
      </c>
      <c r="L362" s="37"/>
      <c r="M362" s="37">
        <v>5</v>
      </c>
      <c r="N362" s="37"/>
      <c r="O362" s="37"/>
      <c r="P362" s="37"/>
      <c r="Q362" s="37">
        <v>0</v>
      </c>
      <c r="R362" s="37">
        <v>16</v>
      </c>
      <c r="S362" s="37">
        <v>0</v>
      </c>
      <c r="T362" s="37">
        <v>0</v>
      </c>
      <c r="U362" s="37">
        <v>0</v>
      </c>
      <c r="V362" s="37">
        <v>0</v>
      </c>
      <c r="W362" s="37"/>
      <c r="X362" s="37">
        <v>4</v>
      </c>
      <c r="Y362" s="37">
        <v>1</v>
      </c>
      <c r="Z362" s="37"/>
      <c r="AA362" s="37">
        <v>21</v>
      </c>
      <c r="AB362" s="37"/>
      <c r="AC362" s="37"/>
      <c r="AD362" s="37"/>
      <c r="AE362" s="37">
        <v>25</v>
      </c>
      <c r="AF362" s="37"/>
      <c r="AG362" s="37"/>
      <c r="AH362" s="37"/>
      <c r="AI362" s="37">
        <v>0</v>
      </c>
      <c r="AJ362" s="37"/>
      <c r="AK362" s="37">
        <v>0</v>
      </c>
    </row>
    <row r="363" spans="1:37" ht="20.100000000000001" customHeight="1" x14ac:dyDescent="0.2">
      <c r="D363" s="38" t="s">
        <v>99</v>
      </c>
      <c r="F363" s="39">
        <v>22</v>
      </c>
      <c r="G363" s="40"/>
      <c r="H363" s="40"/>
      <c r="I363" s="40"/>
      <c r="J363" s="39">
        <v>10</v>
      </c>
      <c r="K363" s="39">
        <v>0</v>
      </c>
      <c r="L363" s="40"/>
      <c r="M363" s="39">
        <v>10</v>
      </c>
      <c r="N363" s="40"/>
      <c r="O363" s="40"/>
      <c r="P363" s="40"/>
      <c r="Q363" s="39">
        <v>0</v>
      </c>
      <c r="R363" s="39">
        <v>5</v>
      </c>
      <c r="S363" s="39">
        <v>0</v>
      </c>
      <c r="T363" s="39">
        <v>0</v>
      </c>
      <c r="U363" s="39">
        <v>0</v>
      </c>
      <c r="V363" s="39">
        <v>0</v>
      </c>
      <c r="W363" s="40"/>
      <c r="X363" s="39">
        <v>7</v>
      </c>
      <c r="Y363" s="39">
        <v>0</v>
      </c>
      <c r="Z363" s="40"/>
      <c r="AA363" s="39">
        <v>12</v>
      </c>
      <c r="AB363" s="40"/>
      <c r="AC363" s="40"/>
      <c r="AD363" s="40"/>
      <c r="AE363" s="39">
        <v>20</v>
      </c>
      <c r="AF363" s="40"/>
      <c r="AG363" s="40"/>
      <c r="AH363" s="40"/>
      <c r="AI363" s="39">
        <v>0</v>
      </c>
      <c r="AJ363" s="40"/>
      <c r="AK363" s="39">
        <v>0</v>
      </c>
    </row>
    <row r="364" spans="1:37" ht="20.100000000000001" customHeight="1" x14ac:dyDescent="0.2">
      <c r="D364" s="2" t="s">
        <v>113</v>
      </c>
      <c r="F364" s="37">
        <v>35</v>
      </c>
      <c r="G364" s="37"/>
      <c r="H364" s="37"/>
      <c r="I364" s="37"/>
      <c r="J364" s="37">
        <v>8</v>
      </c>
      <c r="K364" s="37">
        <v>0</v>
      </c>
      <c r="L364" s="37"/>
      <c r="M364" s="37">
        <v>8</v>
      </c>
      <c r="N364" s="37"/>
      <c r="O364" s="37"/>
      <c r="P364" s="37"/>
      <c r="Q364" s="37">
        <v>1</v>
      </c>
      <c r="R364" s="37">
        <v>3</v>
      </c>
      <c r="S364" s="37">
        <v>0</v>
      </c>
      <c r="T364" s="37">
        <v>0</v>
      </c>
      <c r="U364" s="37">
        <v>0</v>
      </c>
      <c r="V364" s="37">
        <v>0</v>
      </c>
      <c r="W364" s="37"/>
      <c r="X364" s="37">
        <v>6</v>
      </c>
      <c r="Y364" s="37">
        <v>0</v>
      </c>
      <c r="Z364" s="37"/>
      <c r="AA364" s="37">
        <v>10</v>
      </c>
      <c r="AB364" s="37"/>
      <c r="AC364" s="37"/>
      <c r="AD364" s="37"/>
      <c r="AE364" s="37">
        <v>33</v>
      </c>
      <c r="AF364" s="37"/>
      <c r="AG364" s="37"/>
      <c r="AH364" s="37"/>
      <c r="AI364" s="37">
        <v>0</v>
      </c>
      <c r="AJ364" s="37"/>
      <c r="AK364" s="37">
        <v>0</v>
      </c>
    </row>
    <row r="365" spans="1:37" ht="20.100000000000001" customHeight="1" x14ac:dyDescent="0.2">
      <c r="D365" s="38" t="s">
        <v>101</v>
      </c>
      <c r="F365" s="39">
        <v>43</v>
      </c>
      <c r="G365" s="40"/>
      <c r="H365" s="40"/>
      <c r="I365" s="40"/>
      <c r="J365" s="39">
        <v>9</v>
      </c>
      <c r="K365" s="39">
        <v>0</v>
      </c>
      <c r="L365" s="40"/>
      <c r="M365" s="39">
        <v>9</v>
      </c>
      <c r="N365" s="40"/>
      <c r="O365" s="40"/>
      <c r="P365" s="40"/>
      <c r="Q365" s="39">
        <v>6</v>
      </c>
      <c r="R365" s="39">
        <v>32</v>
      </c>
      <c r="S365" s="39">
        <v>0</v>
      </c>
      <c r="T365" s="39">
        <v>0</v>
      </c>
      <c r="U365" s="39">
        <v>0</v>
      </c>
      <c r="V365" s="39">
        <v>0</v>
      </c>
      <c r="W365" s="40"/>
      <c r="X365" s="39">
        <v>5</v>
      </c>
      <c r="Y365" s="39">
        <v>0</v>
      </c>
      <c r="Z365" s="40"/>
      <c r="AA365" s="39">
        <v>43</v>
      </c>
      <c r="AB365" s="40"/>
      <c r="AC365" s="40"/>
      <c r="AD365" s="40"/>
      <c r="AE365" s="39">
        <v>9</v>
      </c>
      <c r="AF365" s="40"/>
      <c r="AG365" s="40"/>
      <c r="AH365" s="40"/>
      <c r="AI365" s="39">
        <v>0</v>
      </c>
      <c r="AJ365" s="40"/>
      <c r="AK365" s="39">
        <v>0</v>
      </c>
    </row>
    <row r="366" spans="1:37" ht="20.100000000000001" customHeight="1" x14ac:dyDescent="0.2">
      <c r="D366" s="2" t="s">
        <v>115</v>
      </c>
      <c r="F366" s="37">
        <v>11</v>
      </c>
      <c r="G366" s="37"/>
      <c r="H366" s="37"/>
      <c r="I366" s="37"/>
      <c r="J366" s="37">
        <v>7</v>
      </c>
      <c r="K366" s="37">
        <v>0</v>
      </c>
      <c r="L366" s="37"/>
      <c r="M366" s="37">
        <v>7</v>
      </c>
      <c r="N366" s="37"/>
      <c r="O366" s="37"/>
      <c r="P366" s="37"/>
      <c r="Q366" s="37">
        <v>0</v>
      </c>
      <c r="R366" s="37">
        <v>2</v>
      </c>
      <c r="S366" s="37">
        <v>0</v>
      </c>
      <c r="T366" s="37">
        <v>0</v>
      </c>
      <c r="U366" s="37">
        <v>0</v>
      </c>
      <c r="V366" s="37">
        <v>0</v>
      </c>
      <c r="W366" s="37"/>
      <c r="X366" s="37">
        <v>6</v>
      </c>
      <c r="Y366" s="37">
        <v>0</v>
      </c>
      <c r="Z366" s="37"/>
      <c r="AA366" s="37">
        <v>8</v>
      </c>
      <c r="AB366" s="37"/>
      <c r="AC366" s="37"/>
      <c r="AD366" s="37"/>
      <c r="AE366" s="37">
        <v>10</v>
      </c>
      <c r="AF366" s="37"/>
      <c r="AG366" s="37"/>
      <c r="AH366" s="37"/>
      <c r="AI366" s="37">
        <v>0</v>
      </c>
      <c r="AJ366" s="37"/>
      <c r="AK366" s="37">
        <v>0</v>
      </c>
    </row>
    <row r="367" spans="1:37" ht="20.100000000000001" customHeight="1" x14ac:dyDescent="0.2">
      <c r="D367" s="38" t="s">
        <v>116</v>
      </c>
      <c r="F367" s="39">
        <v>10</v>
      </c>
      <c r="G367" s="40"/>
      <c r="H367" s="40"/>
      <c r="I367" s="40"/>
      <c r="J367" s="39">
        <v>7</v>
      </c>
      <c r="K367" s="39">
        <v>0</v>
      </c>
      <c r="L367" s="40"/>
      <c r="M367" s="39">
        <v>7</v>
      </c>
      <c r="N367" s="40"/>
      <c r="O367" s="40"/>
      <c r="P367" s="40"/>
      <c r="Q367" s="39">
        <v>0</v>
      </c>
      <c r="R367" s="39">
        <v>1</v>
      </c>
      <c r="S367" s="39">
        <v>0</v>
      </c>
      <c r="T367" s="39">
        <v>0</v>
      </c>
      <c r="U367" s="39">
        <v>0</v>
      </c>
      <c r="V367" s="39">
        <v>0</v>
      </c>
      <c r="W367" s="40"/>
      <c r="X367" s="39">
        <v>9</v>
      </c>
      <c r="Y367" s="39">
        <v>0</v>
      </c>
      <c r="Z367" s="40"/>
      <c r="AA367" s="39">
        <v>10</v>
      </c>
      <c r="AB367" s="40"/>
      <c r="AC367" s="40"/>
      <c r="AD367" s="40"/>
      <c r="AE367" s="39">
        <v>7</v>
      </c>
      <c r="AF367" s="40"/>
      <c r="AG367" s="40"/>
      <c r="AH367" s="40"/>
      <c r="AI367" s="39">
        <v>0</v>
      </c>
      <c r="AJ367" s="40"/>
      <c r="AK367" s="39">
        <v>0</v>
      </c>
    </row>
    <row r="368" spans="1:37" ht="20.100000000000001" customHeight="1" x14ac:dyDescent="0.2">
      <c r="D368" s="41" t="s">
        <v>104</v>
      </c>
      <c r="F368" s="40">
        <v>6</v>
      </c>
      <c r="G368" s="40"/>
      <c r="H368" s="40"/>
      <c r="I368" s="40"/>
      <c r="J368" s="40">
        <v>9</v>
      </c>
      <c r="K368" s="40">
        <v>0</v>
      </c>
      <c r="L368" s="40"/>
      <c r="M368" s="40">
        <v>9</v>
      </c>
      <c r="N368" s="40"/>
      <c r="O368" s="40"/>
      <c r="P368" s="40"/>
      <c r="Q368" s="40">
        <v>0</v>
      </c>
      <c r="R368" s="40">
        <v>5</v>
      </c>
      <c r="S368" s="40">
        <v>0</v>
      </c>
      <c r="T368" s="40">
        <v>0</v>
      </c>
      <c r="U368" s="40">
        <v>0</v>
      </c>
      <c r="V368" s="40">
        <v>0</v>
      </c>
      <c r="W368" s="40"/>
      <c r="X368" s="40">
        <v>7</v>
      </c>
      <c r="Y368" s="40">
        <v>0</v>
      </c>
      <c r="Z368" s="40"/>
      <c r="AA368" s="40">
        <v>12</v>
      </c>
      <c r="AB368" s="40"/>
      <c r="AC368" s="40"/>
      <c r="AD368" s="40"/>
      <c r="AE368" s="40">
        <v>3</v>
      </c>
      <c r="AF368" s="40"/>
      <c r="AG368" s="40"/>
      <c r="AH368" s="40"/>
      <c r="AI368" s="40">
        <v>0</v>
      </c>
      <c r="AJ368" s="40"/>
      <c r="AK368" s="40">
        <v>0</v>
      </c>
    </row>
    <row r="369" spans="1:37"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row>
    <row r="370" spans="1:37" s="1" customFormat="1" ht="20.100000000000001" customHeight="1" x14ac:dyDescent="0.2">
      <c r="A370" s="3"/>
      <c r="B370" s="6"/>
      <c r="C370" s="42" t="s">
        <v>180</v>
      </c>
      <c r="D370" s="42"/>
      <c r="E370" s="5"/>
      <c r="F370" s="44">
        <v>168</v>
      </c>
      <c r="G370" s="45"/>
      <c r="H370" s="45"/>
      <c r="I370" s="45"/>
      <c r="J370" s="44">
        <v>55</v>
      </c>
      <c r="K370" s="44">
        <v>0</v>
      </c>
      <c r="L370" s="45"/>
      <c r="M370" s="44">
        <v>55</v>
      </c>
      <c r="N370" s="45"/>
      <c r="O370" s="45"/>
      <c r="P370" s="45"/>
      <c r="Q370" s="44">
        <v>7</v>
      </c>
      <c r="R370" s="44">
        <v>64</v>
      </c>
      <c r="S370" s="44">
        <v>0</v>
      </c>
      <c r="T370" s="44">
        <v>0</v>
      </c>
      <c r="U370" s="44">
        <v>0</v>
      </c>
      <c r="V370" s="44">
        <v>0</v>
      </c>
      <c r="W370" s="45"/>
      <c r="X370" s="44">
        <v>44</v>
      </c>
      <c r="Y370" s="44">
        <v>1</v>
      </c>
      <c r="Z370" s="45"/>
      <c r="AA370" s="44">
        <v>116</v>
      </c>
      <c r="AB370" s="45"/>
      <c r="AC370" s="45"/>
      <c r="AD370" s="45"/>
      <c r="AE370" s="44">
        <v>107</v>
      </c>
      <c r="AF370" s="45"/>
      <c r="AG370" s="45"/>
      <c r="AH370" s="45"/>
      <c r="AI370" s="44">
        <v>0</v>
      </c>
      <c r="AJ370" s="45"/>
      <c r="AK370" s="44">
        <v>0</v>
      </c>
    </row>
    <row r="371" spans="1:37"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row>
    <row r="372" spans="1:37" s="1" customFormat="1" ht="20.100000000000001" customHeight="1" x14ac:dyDescent="0.25">
      <c r="A372" s="3"/>
      <c r="B372" s="49" t="s">
        <v>262</v>
      </c>
      <c r="C372" s="50"/>
      <c r="D372" s="50"/>
      <c r="E372" s="5"/>
      <c r="F372" s="51">
        <v>168</v>
      </c>
      <c r="G372" s="52"/>
      <c r="H372" s="52"/>
      <c r="I372" s="52"/>
      <c r="J372" s="51">
        <v>55</v>
      </c>
      <c r="K372" s="51">
        <v>0</v>
      </c>
      <c r="L372" s="52"/>
      <c r="M372" s="51">
        <v>55</v>
      </c>
      <c r="N372" s="52"/>
      <c r="O372" s="52"/>
      <c r="P372" s="52"/>
      <c r="Q372" s="51">
        <v>7</v>
      </c>
      <c r="R372" s="51">
        <v>64</v>
      </c>
      <c r="S372" s="51">
        <v>0</v>
      </c>
      <c r="T372" s="51">
        <v>0</v>
      </c>
      <c r="U372" s="51">
        <v>0</v>
      </c>
      <c r="V372" s="51">
        <v>0</v>
      </c>
      <c r="W372" s="52"/>
      <c r="X372" s="51">
        <v>44</v>
      </c>
      <c r="Y372" s="51">
        <v>1</v>
      </c>
      <c r="Z372" s="52"/>
      <c r="AA372" s="51">
        <v>116</v>
      </c>
      <c r="AB372" s="52"/>
      <c r="AC372" s="52"/>
      <c r="AD372" s="52"/>
      <c r="AE372" s="51">
        <v>107</v>
      </c>
      <c r="AF372" s="52"/>
      <c r="AG372" s="52"/>
      <c r="AH372" s="52"/>
      <c r="AI372" s="51">
        <v>0</v>
      </c>
      <c r="AJ372" s="52"/>
      <c r="AK372" s="51">
        <v>0</v>
      </c>
    </row>
    <row r="373" spans="1:37"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row>
    <row r="374" spans="1:37"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row>
    <row r="375" spans="1:37"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row>
    <row r="376" spans="1:37" ht="20.100000000000001" customHeight="1" x14ac:dyDescent="0.2">
      <c r="D376" s="2" t="s">
        <v>264</v>
      </c>
      <c r="F376" s="37">
        <v>54</v>
      </c>
      <c r="G376" s="37"/>
      <c r="H376" s="37"/>
      <c r="I376" s="37"/>
      <c r="J376" s="37">
        <v>2</v>
      </c>
      <c r="K376" s="37">
        <v>0</v>
      </c>
      <c r="L376" s="37"/>
      <c r="M376" s="37">
        <v>2</v>
      </c>
      <c r="N376" s="37"/>
      <c r="O376" s="37"/>
      <c r="P376" s="37"/>
      <c r="Q376" s="37">
        <v>2</v>
      </c>
      <c r="R376" s="37">
        <v>5</v>
      </c>
      <c r="S376" s="37">
        <v>0</v>
      </c>
      <c r="T376" s="37">
        <v>0</v>
      </c>
      <c r="U376" s="37">
        <v>0</v>
      </c>
      <c r="V376" s="37">
        <v>0</v>
      </c>
      <c r="W376" s="37"/>
      <c r="X376" s="37">
        <v>1</v>
      </c>
      <c r="Y376" s="37">
        <v>0</v>
      </c>
      <c r="Z376" s="37"/>
      <c r="AA376" s="37">
        <v>8</v>
      </c>
      <c r="AB376" s="37"/>
      <c r="AC376" s="37"/>
      <c r="AD376" s="37"/>
      <c r="AE376" s="37">
        <v>48</v>
      </c>
      <c r="AF376" s="37"/>
      <c r="AG376" s="37"/>
      <c r="AH376" s="37"/>
      <c r="AI376" s="37">
        <v>0</v>
      </c>
      <c r="AJ376" s="37"/>
      <c r="AK376" s="37">
        <v>0</v>
      </c>
    </row>
    <row r="377" spans="1:37" ht="20.100000000000001" customHeight="1" x14ac:dyDescent="0.2">
      <c r="D377" s="38" t="s">
        <v>265</v>
      </c>
      <c r="F377" s="39">
        <v>7</v>
      </c>
      <c r="G377" s="40"/>
      <c r="H377" s="40"/>
      <c r="I377" s="40"/>
      <c r="J377" s="39">
        <v>8</v>
      </c>
      <c r="K377" s="39">
        <v>0</v>
      </c>
      <c r="L377" s="40"/>
      <c r="M377" s="39">
        <v>8</v>
      </c>
      <c r="N377" s="40"/>
      <c r="O377" s="40"/>
      <c r="P377" s="40"/>
      <c r="Q377" s="39">
        <v>0</v>
      </c>
      <c r="R377" s="39">
        <v>0</v>
      </c>
      <c r="S377" s="39">
        <v>0</v>
      </c>
      <c r="T377" s="39">
        <v>0</v>
      </c>
      <c r="U377" s="39">
        <v>0</v>
      </c>
      <c r="V377" s="39">
        <v>0</v>
      </c>
      <c r="W377" s="40"/>
      <c r="X377" s="39">
        <v>7</v>
      </c>
      <c r="Y377" s="39">
        <v>0</v>
      </c>
      <c r="Z377" s="40"/>
      <c r="AA377" s="39">
        <v>7</v>
      </c>
      <c r="AB377" s="40"/>
      <c r="AC377" s="40"/>
      <c r="AD377" s="40"/>
      <c r="AE377" s="39">
        <v>8</v>
      </c>
      <c r="AF377" s="40"/>
      <c r="AG377" s="40"/>
      <c r="AH377" s="40"/>
      <c r="AI377" s="39">
        <v>0</v>
      </c>
      <c r="AJ377" s="40"/>
      <c r="AK377" s="39">
        <v>0</v>
      </c>
    </row>
    <row r="378" spans="1:37" ht="20.100000000000001" customHeight="1" x14ac:dyDescent="0.2">
      <c r="D378" s="2" t="s">
        <v>266</v>
      </c>
      <c r="F378" s="37">
        <v>17</v>
      </c>
      <c r="G378" s="37"/>
      <c r="H378" s="37"/>
      <c r="I378" s="37"/>
      <c r="J378" s="37">
        <v>1</v>
      </c>
      <c r="K378" s="37">
        <v>0</v>
      </c>
      <c r="L378" s="37"/>
      <c r="M378" s="37">
        <v>1</v>
      </c>
      <c r="N378" s="37"/>
      <c r="O378" s="37"/>
      <c r="P378" s="37"/>
      <c r="Q378" s="37">
        <v>0</v>
      </c>
      <c r="R378" s="37">
        <v>2</v>
      </c>
      <c r="S378" s="37">
        <v>0</v>
      </c>
      <c r="T378" s="37">
        <v>0</v>
      </c>
      <c r="U378" s="37">
        <v>0</v>
      </c>
      <c r="V378" s="37">
        <v>0</v>
      </c>
      <c r="W378" s="37"/>
      <c r="X378" s="37">
        <v>5</v>
      </c>
      <c r="Y378" s="37">
        <v>0</v>
      </c>
      <c r="Z378" s="37"/>
      <c r="AA378" s="37">
        <v>7</v>
      </c>
      <c r="AB378" s="37"/>
      <c r="AC378" s="37"/>
      <c r="AD378" s="37"/>
      <c r="AE378" s="37">
        <v>11</v>
      </c>
      <c r="AF378" s="37"/>
      <c r="AG378" s="37"/>
      <c r="AH378" s="37"/>
      <c r="AI378" s="37">
        <v>0</v>
      </c>
      <c r="AJ378" s="37"/>
      <c r="AK378" s="37">
        <v>0</v>
      </c>
    </row>
    <row r="379" spans="1:37" ht="20.100000000000001" customHeight="1" x14ac:dyDescent="0.2">
      <c r="D379" s="38" t="s">
        <v>267</v>
      </c>
      <c r="F379" s="39">
        <v>20</v>
      </c>
      <c r="G379" s="40"/>
      <c r="H379" s="40"/>
      <c r="I379" s="40"/>
      <c r="J379" s="39">
        <v>2</v>
      </c>
      <c r="K379" s="39">
        <v>0</v>
      </c>
      <c r="L379" s="40"/>
      <c r="M379" s="39">
        <v>2</v>
      </c>
      <c r="N379" s="40"/>
      <c r="O379" s="40"/>
      <c r="P379" s="40"/>
      <c r="Q379" s="39">
        <v>1</v>
      </c>
      <c r="R379" s="39">
        <v>0</v>
      </c>
      <c r="S379" s="39">
        <v>0</v>
      </c>
      <c r="T379" s="39">
        <v>0</v>
      </c>
      <c r="U379" s="39">
        <v>0</v>
      </c>
      <c r="V379" s="39">
        <v>0</v>
      </c>
      <c r="W379" s="40"/>
      <c r="X379" s="39">
        <v>5</v>
      </c>
      <c r="Y379" s="39">
        <v>0</v>
      </c>
      <c r="Z379" s="40"/>
      <c r="AA379" s="39">
        <v>6</v>
      </c>
      <c r="AB379" s="40"/>
      <c r="AC379" s="40"/>
      <c r="AD379" s="40"/>
      <c r="AE379" s="39">
        <v>16</v>
      </c>
      <c r="AF379" s="40"/>
      <c r="AG379" s="40"/>
      <c r="AH379" s="40"/>
      <c r="AI379" s="39">
        <v>0</v>
      </c>
      <c r="AJ379" s="40"/>
      <c r="AK379" s="39">
        <v>0</v>
      </c>
    </row>
    <row r="380" spans="1:37" ht="20.100000000000001" customHeight="1" x14ac:dyDescent="0.2">
      <c r="D380" s="41" t="s">
        <v>268</v>
      </c>
      <c r="F380" s="40">
        <v>0</v>
      </c>
      <c r="G380" s="40"/>
      <c r="H380" s="40"/>
      <c r="I380" s="40"/>
      <c r="J380" s="40">
        <v>0</v>
      </c>
      <c r="K380" s="40">
        <v>0</v>
      </c>
      <c r="L380" s="40"/>
      <c r="M380" s="40">
        <v>0</v>
      </c>
      <c r="N380" s="40"/>
      <c r="O380" s="40"/>
      <c r="P380" s="40"/>
      <c r="Q380" s="40">
        <v>0</v>
      </c>
      <c r="R380" s="40">
        <v>0</v>
      </c>
      <c r="S380" s="40">
        <v>0</v>
      </c>
      <c r="T380" s="40">
        <v>0</v>
      </c>
      <c r="U380" s="40">
        <v>0</v>
      </c>
      <c r="V380" s="40">
        <v>0</v>
      </c>
      <c r="W380" s="40"/>
      <c r="X380" s="40">
        <v>0</v>
      </c>
      <c r="Y380" s="40">
        <v>0</v>
      </c>
      <c r="Z380" s="40"/>
      <c r="AA380" s="40">
        <v>0</v>
      </c>
      <c r="AB380" s="40"/>
      <c r="AC380" s="40"/>
      <c r="AD380" s="40"/>
      <c r="AE380" s="40">
        <v>0</v>
      </c>
      <c r="AF380" s="40"/>
      <c r="AG380" s="40"/>
      <c r="AH380" s="40"/>
      <c r="AI380" s="40">
        <v>0</v>
      </c>
      <c r="AJ380" s="40"/>
      <c r="AK380" s="40">
        <v>0</v>
      </c>
    </row>
    <row r="381" spans="1:37" ht="20.100000000000001" customHeight="1" x14ac:dyDescent="0.2">
      <c r="D381" s="38" t="s">
        <v>269</v>
      </c>
      <c r="F381" s="39">
        <v>0</v>
      </c>
      <c r="G381" s="40"/>
      <c r="H381" s="40"/>
      <c r="I381" s="40"/>
      <c r="J381" s="39">
        <v>4</v>
      </c>
      <c r="K381" s="39">
        <v>0</v>
      </c>
      <c r="L381" s="40"/>
      <c r="M381" s="39">
        <v>4</v>
      </c>
      <c r="N381" s="40"/>
      <c r="O381" s="40"/>
      <c r="P381" s="40"/>
      <c r="Q381" s="39">
        <v>0</v>
      </c>
      <c r="R381" s="39">
        <v>0</v>
      </c>
      <c r="S381" s="39">
        <v>0</v>
      </c>
      <c r="T381" s="39">
        <v>0</v>
      </c>
      <c r="U381" s="39">
        <v>0</v>
      </c>
      <c r="V381" s="39">
        <v>0</v>
      </c>
      <c r="W381" s="40"/>
      <c r="X381" s="39">
        <v>3</v>
      </c>
      <c r="Y381" s="39">
        <v>0</v>
      </c>
      <c r="Z381" s="40"/>
      <c r="AA381" s="39">
        <v>3</v>
      </c>
      <c r="AB381" s="40"/>
      <c r="AC381" s="40"/>
      <c r="AD381" s="40"/>
      <c r="AE381" s="39">
        <v>1</v>
      </c>
      <c r="AF381" s="40"/>
      <c r="AG381" s="40"/>
      <c r="AH381" s="40"/>
      <c r="AI381" s="39">
        <v>0</v>
      </c>
      <c r="AJ381" s="40"/>
      <c r="AK381" s="39">
        <v>0</v>
      </c>
    </row>
    <row r="382" spans="1:37" ht="20.100000000000001" customHeight="1" x14ac:dyDescent="0.2">
      <c r="D382" s="2" t="s">
        <v>270</v>
      </c>
      <c r="F382" s="37">
        <v>58</v>
      </c>
      <c r="G382" s="37"/>
      <c r="H382" s="37"/>
      <c r="I382" s="37"/>
      <c r="J382" s="37">
        <v>15</v>
      </c>
      <c r="K382" s="37">
        <v>0</v>
      </c>
      <c r="L382" s="37"/>
      <c r="M382" s="37">
        <v>15</v>
      </c>
      <c r="N382" s="37"/>
      <c r="O382" s="37"/>
      <c r="P382" s="37"/>
      <c r="Q382" s="37">
        <v>1</v>
      </c>
      <c r="R382" s="37">
        <v>6</v>
      </c>
      <c r="S382" s="37">
        <v>0</v>
      </c>
      <c r="T382" s="37">
        <v>0</v>
      </c>
      <c r="U382" s="37">
        <v>0</v>
      </c>
      <c r="V382" s="37">
        <v>0</v>
      </c>
      <c r="W382" s="37"/>
      <c r="X382" s="37">
        <v>16</v>
      </c>
      <c r="Y382" s="37">
        <v>0</v>
      </c>
      <c r="Z382" s="37"/>
      <c r="AA382" s="37">
        <v>23</v>
      </c>
      <c r="AB382" s="37"/>
      <c r="AC382" s="37"/>
      <c r="AD382" s="37"/>
      <c r="AE382" s="37">
        <v>50</v>
      </c>
      <c r="AF382" s="37"/>
      <c r="AG382" s="37"/>
      <c r="AH382" s="37"/>
      <c r="AI382" s="37">
        <v>0</v>
      </c>
      <c r="AJ382" s="37"/>
      <c r="AK382" s="37">
        <v>0</v>
      </c>
    </row>
    <row r="383" spans="1:37" ht="20.100000000000001" customHeight="1" x14ac:dyDescent="0.2">
      <c r="D383" s="38" t="s">
        <v>271</v>
      </c>
      <c r="F383" s="39">
        <v>101</v>
      </c>
      <c r="G383" s="40"/>
      <c r="H383" s="40"/>
      <c r="I383" s="40"/>
      <c r="J383" s="39">
        <v>63</v>
      </c>
      <c r="K383" s="39">
        <v>0</v>
      </c>
      <c r="L383" s="40"/>
      <c r="M383" s="39">
        <v>63</v>
      </c>
      <c r="N383" s="40"/>
      <c r="O383" s="40"/>
      <c r="P383" s="40"/>
      <c r="Q383" s="39">
        <v>0</v>
      </c>
      <c r="R383" s="39">
        <v>13</v>
      </c>
      <c r="S383" s="39">
        <v>0</v>
      </c>
      <c r="T383" s="39">
        <v>0</v>
      </c>
      <c r="U383" s="39">
        <v>0</v>
      </c>
      <c r="V383" s="39">
        <v>1</v>
      </c>
      <c r="W383" s="40"/>
      <c r="X383" s="39">
        <v>8</v>
      </c>
      <c r="Y383" s="39">
        <v>0</v>
      </c>
      <c r="Z383" s="40"/>
      <c r="AA383" s="39">
        <v>22</v>
      </c>
      <c r="AB383" s="40"/>
      <c r="AC383" s="40"/>
      <c r="AD383" s="40"/>
      <c r="AE383" s="39">
        <v>142</v>
      </c>
      <c r="AF383" s="40"/>
      <c r="AG383" s="40"/>
      <c r="AH383" s="40"/>
      <c r="AI383" s="39">
        <v>0</v>
      </c>
      <c r="AJ383" s="40"/>
      <c r="AK383" s="39">
        <v>0</v>
      </c>
    </row>
    <row r="384" spans="1:37" ht="20.100000000000001" customHeight="1" x14ac:dyDescent="0.2">
      <c r="D384" s="2" t="s">
        <v>272</v>
      </c>
      <c r="F384" s="37">
        <v>72</v>
      </c>
      <c r="G384" s="37"/>
      <c r="H384" s="37"/>
      <c r="I384" s="37"/>
      <c r="J384" s="37">
        <v>64</v>
      </c>
      <c r="K384" s="37">
        <v>0</v>
      </c>
      <c r="L384" s="37"/>
      <c r="M384" s="37">
        <v>64</v>
      </c>
      <c r="N384" s="37"/>
      <c r="O384" s="37"/>
      <c r="P384" s="37"/>
      <c r="Q384" s="37">
        <v>0</v>
      </c>
      <c r="R384" s="37">
        <v>23</v>
      </c>
      <c r="S384" s="37">
        <v>0</v>
      </c>
      <c r="T384" s="37">
        <v>0</v>
      </c>
      <c r="U384" s="37">
        <v>0</v>
      </c>
      <c r="V384" s="37">
        <v>0</v>
      </c>
      <c r="W384" s="37"/>
      <c r="X384" s="37">
        <v>10</v>
      </c>
      <c r="Y384" s="37">
        <v>0</v>
      </c>
      <c r="Z384" s="37"/>
      <c r="AA384" s="37">
        <v>33</v>
      </c>
      <c r="AB384" s="37"/>
      <c r="AC384" s="37"/>
      <c r="AD384" s="37"/>
      <c r="AE384" s="37">
        <v>103</v>
      </c>
      <c r="AF384" s="37"/>
      <c r="AG384" s="37"/>
      <c r="AH384" s="37"/>
      <c r="AI384" s="37">
        <v>0</v>
      </c>
      <c r="AJ384" s="37"/>
      <c r="AK384" s="37">
        <v>0</v>
      </c>
    </row>
    <row r="385" spans="1:37"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row>
    <row r="386" spans="1:37" s="1" customFormat="1" ht="20.100000000000001" customHeight="1" x14ac:dyDescent="0.2">
      <c r="A386" s="3"/>
      <c r="B386" s="6"/>
      <c r="C386" s="42" t="s">
        <v>180</v>
      </c>
      <c r="D386" s="42"/>
      <c r="E386" s="5"/>
      <c r="F386" s="44">
        <v>329</v>
      </c>
      <c r="G386" s="45"/>
      <c r="H386" s="45"/>
      <c r="I386" s="45"/>
      <c r="J386" s="44">
        <v>159</v>
      </c>
      <c r="K386" s="44">
        <v>0</v>
      </c>
      <c r="L386" s="45"/>
      <c r="M386" s="44">
        <v>159</v>
      </c>
      <c r="N386" s="45"/>
      <c r="O386" s="45"/>
      <c r="P386" s="45"/>
      <c r="Q386" s="44">
        <v>4</v>
      </c>
      <c r="R386" s="44">
        <v>49</v>
      </c>
      <c r="S386" s="44">
        <v>0</v>
      </c>
      <c r="T386" s="44">
        <v>0</v>
      </c>
      <c r="U386" s="44">
        <v>0</v>
      </c>
      <c r="V386" s="44">
        <v>1</v>
      </c>
      <c r="W386" s="45"/>
      <c r="X386" s="44">
        <v>55</v>
      </c>
      <c r="Y386" s="44">
        <v>0</v>
      </c>
      <c r="Z386" s="45"/>
      <c r="AA386" s="44">
        <v>109</v>
      </c>
      <c r="AB386" s="45"/>
      <c r="AC386" s="45"/>
      <c r="AD386" s="45"/>
      <c r="AE386" s="44">
        <v>379</v>
      </c>
      <c r="AF386" s="45"/>
      <c r="AG386" s="45"/>
      <c r="AH386" s="45"/>
      <c r="AI386" s="44">
        <v>0</v>
      </c>
      <c r="AJ386" s="45"/>
      <c r="AK386" s="44">
        <v>0</v>
      </c>
    </row>
    <row r="387" spans="1:37"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row>
    <row r="388" spans="1:37" s="1" customFormat="1" ht="20.100000000000001" customHeight="1" x14ac:dyDescent="0.25">
      <c r="A388" s="3"/>
      <c r="B388" s="49" t="s">
        <v>273</v>
      </c>
      <c r="C388" s="50"/>
      <c r="D388" s="50"/>
      <c r="E388" s="5"/>
      <c r="F388" s="51">
        <v>329</v>
      </c>
      <c r="G388" s="52"/>
      <c r="H388" s="52"/>
      <c r="I388" s="52"/>
      <c r="J388" s="51">
        <v>159</v>
      </c>
      <c r="K388" s="51">
        <v>0</v>
      </c>
      <c r="L388" s="52"/>
      <c r="M388" s="51">
        <v>159</v>
      </c>
      <c r="N388" s="52"/>
      <c r="O388" s="52"/>
      <c r="P388" s="52"/>
      <c r="Q388" s="51">
        <v>4</v>
      </c>
      <c r="R388" s="51">
        <v>49</v>
      </c>
      <c r="S388" s="51">
        <v>0</v>
      </c>
      <c r="T388" s="51">
        <v>0</v>
      </c>
      <c r="U388" s="51">
        <v>0</v>
      </c>
      <c r="V388" s="51">
        <v>1</v>
      </c>
      <c r="W388" s="52"/>
      <c r="X388" s="51">
        <v>55</v>
      </c>
      <c r="Y388" s="51">
        <v>0</v>
      </c>
      <c r="Z388" s="52"/>
      <c r="AA388" s="51">
        <v>109</v>
      </c>
      <c r="AB388" s="52"/>
      <c r="AC388" s="52"/>
      <c r="AD388" s="52"/>
      <c r="AE388" s="51">
        <v>379</v>
      </c>
      <c r="AF388" s="52"/>
      <c r="AG388" s="52"/>
      <c r="AH388" s="52"/>
      <c r="AI388" s="51">
        <v>0</v>
      </c>
      <c r="AJ388" s="52"/>
      <c r="AK388" s="51">
        <v>0</v>
      </c>
    </row>
    <row r="389" spans="1:37"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row>
    <row r="390" spans="1:37"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row>
    <row r="391" spans="1:37"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row>
    <row r="392" spans="1:37" ht="20.100000000000001" customHeight="1" x14ac:dyDescent="0.2">
      <c r="D392" s="2" t="s">
        <v>98</v>
      </c>
      <c r="F392" s="37">
        <v>42</v>
      </c>
      <c r="G392" s="37"/>
      <c r="H392" s="37"/>
      <c r="I392" s="37"/>
      <c r="J392" s="37">
        <v>16</v>
      </c>
      <c r="K392" s="37">
        <v>0</v>
      </c>
      <c r="L392" s="37"/>
      <c r="M392" s="37">
        <v>16</v>
      </c>
      <c r="N392" s="37"/>
      <c r="O392" s="37"/>
      <c r="P392" s="37"/>
      <c r="Q392" s="37">
        <v>0</v>
      </c>
      <c r="R392" s="37">
        <v>6</v>
      </c>
      <c r="S392" s="37">
        <v>0</v>
      </c>
      <c r="T392" s="37">
        <v>0</v>
      </c>
      <c r="U392" s="37">
        <v>0</v>
      </c>
      <c r="V392" s="37">
        <v>0</v>
      </c>
      <c r="W392" s="37"/>
      <c r="X392" s="37">
        <v>17</v>
      </c>
      <c r="Y392" s="37">
        <v>0</v>
      </c>
      <c r="Z392" s="37"/>
      <c r="AA392" s="37">
        <v>23</v>
      </c>
      <c r="AB392" s="37"/>
      <c r="AC392" s="37"/>
      <c r="AD392" s="37"/>
      <c r="AE392" s="37">
        <v>35</v>
      </c>
      <c r="AF392" s="37"/>
      <c r="AG392" s="37"/>
      <c r="AH392" s="37"/>
      <c r="AI392" s="37">
        <v>0</v>
      </c>
      <c r="AJ392" s="37"/>
      <c r="AK392" s="37">
        <v>0</v>
      </c>
    </row>
    <row r="393" spans="1:37" ht="20.100000000000001" customHeight="1" x14ac:dyDescent="0.2">
      <c r="D393" s="38" t="s">
        <v>99</v>
      </c>
      <c r="F393" s="39">
        <v>12</v>
      </c>
      <c r="G393" s="40"/>
      <c r="H393" s="40"/>
      <c r="I393" s="40"/>
      <c r="J393" s="39">
        <v>19</v>
      </c>
      <c r="K393" s="39">
        <v>0</v>
      </c>
      <c r="L393" s="40"/>
      <c r="M393" s="39">
        <v>19</v>
      </c>
      <c r="N393" s="40"/>
      <c r="O393" s="40"/>
      <c r="P393" s="40"/>
      <c r="Q393" s="39">
        <v>1</v>
      </c>
      <c r="R393" s="39">
        <v>2</v>
      </c>
      <c r="S393" s="39">
        <v>0</v>
      </c>
      <c r="T393" s="39">
        <v>0</v>
      </c>
      <c r="U393" s="39">
        <v>0</v>
      </c>
      <c r="V393" s="39">
        <v>0</v>
      </c>
      <c r="W393" s="40"/>
      <c r="X393" s="39">
        <v>7</v>
      </c>
      <c r="Y393" s="39">
        <v>0</v>
      </c>
      <c r="Z393" s="40"/>
      <c r="AA393" s="39">
        <v>10</v>
      </c>
      <c r="AB393" s="40"/>
      <c r="AC393" s="40"/>
      <c r="AD393" s="40"/>
      <c r="AE393" s="39">
        <v>21</v>
      </c>
      <c r="AF393" s="40"/>
      <c r="AG393" s="40"/>
      <c r="AH393" s="40"/>
      <c r="AI393" s="39">
        <v>0</v>
      </c>
      <c r="AJ393" s="40"/>
      <c r="AK393" s="39">
        <v>0</v>
      </c>
    </row>
    <row r="394" spans="1:37" ht="20.100000000000001" customHeight="1" x14ac:dyDescent="0.2">
      <c r="D394" s="2" t="s">
        <v>113</v>
      </c>
      <c r="F394" s="37">
        <v>41</v>
      </c>
      <c r="G394" s="37"/>
      <c r="H394" s="37"/>
      <c r="I394" s="37"/>
      <c r="J394" s="37">
        <v>34</v>
      </c>
      <c r="K394" s="37">
        <v>0</v>
      </c>
      <c r="L394" s="37"/>
      <c r="M394" s="37">
        <v>34</v>
      </c>
      <c r="N394" s="37"/>
      <c r="O394" s="37"/>
      <c r="P394" s="37"/>
      <c r="Q394" s="37">
        <v>0</v>
      </c>
      <c r="R394" s="37">
        <v>3</v>
      </c>
      <c r="S394" s="37">
        <v>0</v>
      </c>
      <c r="T394" s="37">
        <v>0</v>
      </c>
      <c r="U394" s="37">
        <v>0</v>
      </c>
      <c r="V394" s="37">
        <v>0</v>
      </c>
      <c r="W394" s="37"/>
      <c r="X394" s="37">
        <v>32</v>
      </c>
      <c r="Y394" s="37">
        <v>1</v>
      </c>
      <c r="Z394" s="37"/>
      <c r="AA394" s="37">
        <v>36</v>
      </c>
      <c r="AB394" s="37"/>
      <c r="AC394" s="37"/>
      <c r="AD394" s="37"/>
      <c r="AE394" s="37">
        <v>39</v>
      </c>
      <c r="AF394" s="37"/>
      <c r="AG394" s="37"/>
      <c r="AH394" s="37"/>
      <c r="AI394" s="37">
        <v>0</v>
      </c>
      <c r="AJ394" s="37"/>
      <c r="AK394" s="37">
        <v>0</v>
      </c>
    </row>
    <row r="395" spans="1:37" ht="20.100000000000001" customHeight="1" x14ac:dyDescent="0.2">
      <c r="B395" s="5"/>
      <c r="D395" s="38" t="s">
        <v>101</v>
      </c>
      <c r="F395" s="39">
        <v>10</v>
      </c>
      <c r="G395" s="40"/>
      <c r="H395" s="40"/>
      <c r="I395" s="40"/>
      <c r="J395" s="39">
        <v>7</v>
      </c>
      <c r="K395" s="39">
        <v>0</v>
      </c>
      <c r="L395" s="40"/>
      <c r="M395" s="39">
        <v>7</v>
      </c>
      <c r="N395" s="40"/>
      <c r="O395" s="40"/>
      <c r="P395" s="40"/>
      <c r="Q395" s="39">
        <v>0</v>
      </c>
      <c r="R395" s="39">
        <v>5</v>
      </c>
      <c r="S395" s="39">
        <v>0</v>
      </c>
      <c r="T395" s="39">
        <v>0</v>
      </c>
      <c r="U395" s="39">
        <v>0</v>
      </c>
      <c r="V395" s="39">
        <v>0</v>
      </c>
      <c r="W395" s="40"/>
      <c r="X395" s="39">
        <v>10</v>
      </c>
      <c r="Y395" s="39">
        <v>1</v>
      </c>
      <c r="Z395" s="40"/>
      <c r="AA395" s="39">
        <v>16</v>
      </c>
      <c r="AB395" s="40"/>
      <c r="AC395" s="40"/>
      <c r="AD395" s="40"/>
      <c r="AE395" s="39">
        <v>1</v>
      </c>
      <c r="AF395" s="40"/>
      <c r="AG395" s="40"/>
      <c r="AH395" s="40"/>
      <c r="AI395" s="39">
        <v>0</v>
      </c>
      <c r="AJ395" s="40"/>
      <c r="AK395" s="39">
        <v>0</v>
      </c>
    </row>
    <row r="396" spans="1:37" ht="20.100000000000001" customHeight="1" x14ac:dyDescent="0.2">
      <c r="D396" s="2" t="s">
        <v>115</v>
      </c>
      <c r="F396" s="37">
        <v>36</v>
      </c>
      <c r="G396" s="37"/>
      <c r="H396" s="37"/>
      <c r="I396" s="37"/>
      <c r="J396" s="37">
        <v>26</v>
      </c>
      <c r="K396" s="37">
        <v>0</v>
      </c>
      <c r="L396" s="37"/>
      <c r="M396" s="37">
        <v>26</v>
      </c>
      <c r="N396" s="37"/>
      <c r="O396" s="37"/>
      <c r="P396" s="37"/>
      <c r="Q396" s="37">
        <v>1</v>
      </c>
      <c r="R396" s="37">
        <v>0</v>
      </c>
      <c r="S396" s="37">
        <v>0</v>
      </c>
      <c r="T396" s="37">
        <v>0</v>
      </c>
      <c r="U396" s="37">
        <v>0</v>
      </c>
      <c r="V396" s="37">
        <v>0</v>
      </c>
      <c r="W396" s="37"/>
      <c r="X396" s="37">
        <v>22</v>
      </c>
      <c r="Y396" s="37">
        <v>1</v>
      </c>
      <c r="Z396" s="37"/>
      <c r="AA396" s="37">
        <v>24</v>
      </c>
      <c r="AB396" s="37"/>
      <c r="AC396" s="37"/>
      <c r="AD396" s="37"/>
      <c r="AE396" s="37">
        <v>38</v>
      </c>
      <c r="AF396" s="37"/>
      <c r="AG396" s="37"/>
      <c r="AH396" s="37"/>
      <c r="AI396" s="37">
        <v>0</v>
      </c>
      <c r="AJ396" s="37"/>
      <c r="AK396" s="37">
        <v>0</v>
      </c>
    </row>
    <row r="397" spans="1:37" ht="20.100000000000001" customHeight="1" x14ac:dyDescent="0.2">
      <c r="D397" s="38" t="s">
        <v>116</v>
      </c>
      <c r="F397" s="39">
        <v>66</v>
      </c>
      <c r="G397" s="40"/>
      <c r="H397" s="40"/>
      <c r="I397" s="40"/>
      <c r="J397" s="39">
        <v>23</v>
      </c>
      <c r="K397" s="39">
        <v>0</v>
      </c>
      <c r="L397" s="40"/>
      <c r="M397" s="39">
        <v>23</v>
      </c>
      <c r="N397" s="40"/>
      <c r="O397" s="40"/>
      <c r="P397" s="40"/>
      <c r="Q397" s="39">
        <v>1</v>
      </c>
      <c r="R397" s="39">
        <v>19</v>
      </c>
      <c r="S397" s="39">
        <v>0</v>
      </c>
      <c r="T397" s="39">
        <v>0</v>
      </c>
      <c r="U397" s="39">
        <v>0</v>
      </c>
      <c r="V397" s="39">
        <v>0</v>
      </c>
      <c r="W397" s="40"/>
      <c r="X397" s="39">
        <v>21</v>
      </c>
      <c r="Y397" s="39">
        <v>0</v>
      </c>
      <c r="Z397" s="40"/>
      <c r="AA397" s="39">
        <v>41</v>
      </c>
      <c r="AB397" s="40"/>
      <c r="AC397" s="40"/>
      <c r="AD397" s="40"/>
      <c r="AE397" s="39">
        <v>48</v>
      </c>
      <c r="AF397" s="40"/>
      <c r="AG397" s="40"/>
      <c r="AH397" s="40"/>
      <c r="AI397" s="39">
        <v>0</v>
      </c>
      <c r="AJ397" s="40"/>
      <c r="AK397" s="39">
        <v>0</v>
      </c>
    </row>
    <row r="398" spans="1:37" ht="20.100000000000001" customHeight="1" x14ac:dyDescent="0.2">
      <c r="D398" s="2" t="s">
        <v>117</v>
      </c>
      <c r="F398" s="37">
        <v>32</v>
      </c>
      <c r="G398" s="37"/>
      <c r="H398" s="37"/>
      <c r="I398" s="37"/>
      <c r="J398" s="37">
        <v>20</v>
      </c>
      <c r="K398" s="37">
        <v>0</v>
      </c>
      <c r="L398" s="37"/>
      <c r="M398" s="37">
        <v>20</v>
      </c>
      <c r="N398" s="37"/>
      <c r="O398" s="37"/>
      <c r="P398" s="37"/>
      <c r="Q398" s="37">
        <v>0</v>
      </c>
      <c r="R398" s="37">
        <v>3</v>
      </c>
      <c r="S398" s="37">
        <v>0</v>
      </c>
      <c r="T398" s="37">
        <v>0</v>
      </c>
      <c r="U398" s="37">
        <v>0</v>
      </c>
      <c r="V398" s="37">
        <v>0</v>
      </c>
      <c r="W398" s="37"/>
      <c r="X398" s="37">
        <v>21</v>
      </c>
      <c r="Y398" s="37">
        <v>0</v>
      </c>
      <c r="Z398" s="37"/>
      <c r="AA398" s="37">
        <v>24</v>
      </c>
      <c r="AB398" s="37"/>
      <c r="AC398" s="37"/>
      <c r="AD398" s="37"/>
      <c r="AE398" s="37">
        <v>28</v>
      </c>
      <c r="AF398" s="37"/>
      <c r="AG398" s="37"/>
      <c r="AH398" s="37"/>
      <c r="AI398" s="37">
        <v>0</v>
      </c>
      <c r="AJ398" s="37"/>
      <c r="AK398" s="37">
        <v>0</v>
      </c>
    </row>
    <row r="399" spans="1:37" ht="20.100000000000001" customHeight="1" x14ac:dyDescent="0.2">
      <c r="D399" s="38" t="s">
        <v>105</v>
      </c>
      <c r="F399" s="39">
        <v>21</v>
      </c>
      <c r="G399" s="40"/>
      <c r="H399" s="40"/>
      <c r="I399" s="40"/>
      <c r="J399" s="39">
        <v>35</v>
      </c>
      <c r="K399" s="39">
        <v>0</v>
      </c>
      <c r="L399" s="40"/>
      <c r="M399" s="39">
        <v>35</v>
      </c>
      <c r="N399" s="40"/>
      <c r="O399" s="40"/>
      <c r="P399" s="40"/>
      <c r="Q399" s="39">
        <v>1</v>
      </c>
      <c r="R399" s="39">
        <v>10</v>
      </c>
      <c r="S399" s="39">
        <v>0</v>
      </c>
      <c r="T399" s="39">
        <v>0</v>
      </c>
      <c r="U399" s="39">
        <v>0</v>
      </c>
      <c r="V399" s="39">
        <v>0</v>
      </c>
      <c r="W399" s="40"/>
      <c r="X399" s="39">
        <v>23</v>
      </c>
      <c r="Y399" s="39">
        <v>0</v>
      </c>
      <c r="Z399" s="40"/>
      <c r="AA399" s="39">
        <v>34</v>
      </c>
      <c r="AB399" s="40"/>
      <c r="AC399" s="40"/>
      <c r="AD399" s="40"/>
      <c r="AE399" s="39">
        <v>22</v>
      </c>
      <c r="AF399" s="40"/>
      <c r="AG399" s="40"/>
      <c r="AH399" s="40"/>
      <c r="AI399" s="39">
        <v>0</v>
      </c>
      <c r="AJ399" s="40"/>
      <c r="AK399" s="39">
        <v>0</v>
      </c>
    </row>
    <row r="400" spans="1:37" ht="20.100000000000001" customHeight="1" x14ac:dyDescent="0.2">
      <c r="D400" s="2" t="s">
        <v>106</v>
      </c>
      <c r="F400" s="37">
        <v>14</v>
      </c>
      <c r="G400" s="37"/>
      <c r="H400" s="37"/>
      <c r="I400" s="37"/>
      <c r="J400" s="37">
        <v>18</v>
      </c>
      <c r="K400" s="37">
        <v>0</v>
      </c>
      <c r="L400" s="37"/>
      <c r="M400" s="37">
        <v>18</v>
      </c>
      <c r="N400" s="37"/>
      <c r="O400" s="37"/>
      <c r="P400" s="37"/>
      <c r="Q400" s="37">
        <v>0</v>
      </c>
      <c r="R400" s="37">
        <v>6</v>
      </c>
      <c r="S400" s="37">
        <v>0</v>
      </c>
      <c r="T400" s="37">
        <v>0</v>
      </c>
      <c r="U400" s="37">
        <v>0</v>
      </c>
      <c r="V400" s="37">
        <v>0</v>
      </c>
      <c r="W400" s="37"/>
      <c r="X400" s="37">
        <v>15</v>
      </c>
      <c r="Y400" s="37">
        <v>0</v>
      </c>
      <c r="Z400" s="37"/>
      <c r="AA400" s="37">
        <v>21</v>
      </c>
      <c r="AB400" s="37"/>
      <c r="AC400" s="37"/>
      <c r="AD400" s="37"/>
      <c r="AE400" s="37">
        <v>11</v>
      </c>
      <c r="AF400" s="37"/>
      <c r="AG400" s="37"/>
      <c r="AH400" s="37"/>
      <c r="AI400" s="37">
        <v>0</v>
      </c>
      <c r="AJ400" s="37"/>
      <c r="AK400" s="37">
        <v>0</v>
      </c>
    </row>
    <row r="401" spans="1:37"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row>
    <row r="402" spans="1:37" s="1" customFormat="1" ht="20.100000000000001" customHeight="1" x14ac:dyDescent="0.2">
      <c r="A402" s="3"/>
      <c r="B402" s="6"/>
      <c r="C402" s="42" t="s">
        <v>180</v>
      </c>
      <c r="D402" s="42"/>
      <c r="E402" s="5"/>
      <c r="F402" s="44">
        <v>274</v>
      </c>
      <c r="G402" s="45"/>
      <c r="H402" s="45"/>
      <c r="I402" s="45"/>
      <c r="J402" s="44">
        <v>198</v>
      </c>
      <c r="K402" s="44">
        <v>0</v>
      </c>
      <c r="L402" s="45"/>
      <c r="M402" s="44">
        <v>198</v>
      </c>
      <c r="N402" s="45"/>
      <c r="O402" s="45"/>
      <c r="P402" s="45"/>
      <c r="Q402" s="44">
        <v>4</v>
      </c>
      <c r="R402" s="44">
        <v>54</v>
      </c>
      <c r="S402" s="44">
        <v>0</v>
      </c>
      <c r="T402" s="44">
        <v>0</v>
      </c>
      <c r="U402" s="44">
        <v>0</v>
      </c>
      <c r="V402" s="44">
        <v>0</v>
      </c>
      <c r="W402" s="45"/>
      <c r="X402" s="44">
        <v>168</v>
      </c>
      <c r="Y402" s="44">
        <v>3</v>
      </c>
      <c r="Z402" s="45"/>
      <c r="AA402" s="44">
        <v>229</v>
      </c>
      <c r="AB402" s="45"/>
      <c r="AC402" s="45"/>
      <c r="AD402" s="45"/>
      <c r="AE402" s="44">
        <v>243</v>
      </c>
      <c r="AF402" s="45"/>
      <c r="AG402" s="45"/>
      <c r="AH402" s="45"/>
      <c r="AI402" s="44">
        <v>0</v>
      </c>
      <c r="AJ402" s="45"/>
      <c r="AK402" s="44">
        <v>0</v>
      </c>
    </row>
    <row r="403" spans="1:37"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row>
    <row r="404" spans="1:37" s="1" customFormat="1" ht="20.100000000000001" customHeight="1" x14ac:dyDescent="0.25">
      <c r="A404" s="3"/>
      <c r="B404" s="49" t="s">
        <v>275</v>
      </c>
      <c r="C404" s="50"/>
      <c r="D404" s="50"/>
      <c r="E404" s="5"/>
      <c r="F404" s="51">
        <v>274</v>
      </c>
      <c r="G404" s="52"/>
      <c r="H404" s="52"/>
      <c r="I404" s="52"/>
      <c r="J404" s="51">
        <v>198</v>
      </c>
      <c r="K404" s="51">
        <v>0</v>
      </c>
      <c r="L404" s="52"/>
      <c r="M404" s="51">
        <v>198</v>
      </c>
      <c r="N404" s="52"/>
      <c r="O404" s="52"/>
      <c r="P404" s="52"/>
      <c r="Q404" s="51">
        <v>4</v>
      </c>
      <c r="R404" s="51">
        <v>54</v>
      </c>
      <c r="S404" s="51">
        <v>0</v>
      </c>
      <c r="T404" s="51">
        <v>0</v>
      </c>
      <c r="U404" s="51">
        <v>0</v>
      </c>
      <c r="V404" s="51">
        <v>0</v>
      </c>
      <c r="W404" s="52"/>
      <c r="X404" s="51">
        <v>168</v>
      </c>
      <c r="Y404" s="51">
        <v>3</v>
      </c>
      <c r="Z404" s="52"/>
      <c r="AA404" s="51">
        <v>229</v>
      </c>
      <c r="AB404" s="52"/>
      <c r="AC404" s="52"/>
      <c r="AD404" s="52"/>
      <c r="AE404" s="51">
        <v>243</v>
      </c>
      <c r="AF404" s="52"/>
      <c r="AG404" s="52"/>
      <c r="AH404" s="52"/>
      <c r="AI404" s="51">
        <v>0</v>
      </c>
      <c r="AJ404" s="52"/>
      <c r="AK404" s="51">
        <v>0</v>
      </c>
    </row>
    <row r="405" spans="1:37"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row>
    <row r="406" spans="1:37"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row>
    <row r="407" spans="1:37"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row>
    <row r="408" spans="1:37" ht="20.100000000000001" customHeight="1" x14ac:dyDescent="0.2">
      <c r="D408" s="2" t="s">
        <v>98</v>
      </c>
      <c r="F408" s="37">
        <v>31</v>
      </c>
      <c r="G408" s="37"/>
      <c r="H408" s="37"/>
      <c r="I408" s="37"/>
      <c r="J408" s="37">
        <v>16</v>
      </c>
      <c r="K408" s="37">
        <v>0</v>
      </c>
      <c r="L408" s="37"/>
      <c r="M408" s="37">
        <v>16</v>
      </c>
      <c r="N408" s="37"/>
      <c r="O408" s="37"/>
      <c r="P408" s="37"/>
      <c r="Q408" s="37">
        <v>0</v>
      </c>
      <c r="R408" s="37">
        <v>0</v>
      </c>
      <c r="S408" s="37">
        <v>0</v>
      </c>
      <c r="T408" s="37">
        <v>0</v>
      </c>
      <c r="U408" s="37">
        <v>0</v>
      </c>
      <c r="V408" s="37">
        <v>0</v>
      </c>
      <c r="W408" s="37"/>
      <c r="X408" s="37">
        <v>11</v>
      </c>
      <c r="Y408" s="37">
        <v>0</v>
      </c>
      <c r="Z408" s="37"/>
      <c r="AA408" s="37">
        <v>11</v>
      </c>
      <c r="AB408" s="37"/>
      <c r="AC408" s="37"/>
      <c r="AD408" s="37"/>
      <c r="AE408" s="37">
        <v>36</v>
      </c>
      <c r="AF408" s="37"/>
      <c r="AG408" s="37"/>
      <c r="AH408" s="37"/>
      <c r="AI408" s="37">
        <v>0</v>
      </c>
      <c r="AJ408" s="37"/>
      <c r="AK408" s="37">
        <v>0</v>
      </c>
    </row>
    <row r="409" spans="1:37" ht="20.100000000000001" customHeight="1" x14ac:dyDescent="0.2">
      <c r="D409" s="38" t="s">
        <v>99</v>
      </c>
      <c r="F409" s="39">
        <v>3</v>
      </c>
      <c r="G409" s="40"/>
      <c r="H409" s="40"/>
      <c r="I409" s="40"/>
      <c r="J409" s="39">
        <v>7</v>
      </c>
      <c r="K409" s="39">
        <v>0</v>
      </c>
      <c r="L409" s="40"/>
      <c r="M409" s="39">
        <v>7</v>
      </c>
      <c r="N409" s="40"/>
      <c r="O409" s="40"/>
      <c r="P409" s="40"/>
      <c r="Q409" s="39">
        <v>0</v>
      </c>
      <c r="R409" s="39">
        <v>1</v>
      </c>
      <c r="S409" s="39">
        <v>0</v>
      </c>
      <c r="T409" s="39">
        <v>0</v>
      </c>
      <c r="U409" s="39">
        <v>0</v>
      </c>
      <c r="V409" s="39">
        <v>0</v>
      </c>
      <c r="W409" s="40"/>
      <c r="X409" s="39">
        <v>6</v>
      </c>
      <c r="Y409" s="39">
        <v>0</v>
      </c>
      <c r="Z409" s="40"/>
      <c r="AA409" s="39">
        <v>7</v>
      </c>
      <c r="AB409" s="40"/>
      <c r="AC409" s="40"/>
      <c r="AD409" s="40"/>
      <c r="AE409" s="39">
        <v>3</v>
      </c>
      <c r="AF409" s="40"/>
      <c r="AG409" s="40"/>
      <c r="AH409" s="40"/>
      <c r="AI409" s="39">
        <v>0</v>
      </c>
      <c r="AJ409" s="40"/>
      <c r="AK409" s="39">
        <v>0</v>
      </c>
    </row>
    <row r="410" spans="1:37" ht="20.100000000000001" customHeight="1" x14ac:dyDescent="0.2">
      <c r="D410" s="2" t="s">
        <v>113</v>
      </c>
      <c r="F410" s="37">
        <v>36</v>
      </c>
      <c r="G410" s="37"/>
      <c r="H410" s="37"/>
      <c r="I410" s="37"/>
      <c r="J410" s="37">
        <v>3</v>
      </c>
      <c r="K410" s="37">
        <v>0</v>
      </c>
      <c r="L410" s="37"/>
      <c r="M410" s="37">
        <v>3</v>
      </c>
      <c r="N410" s="37"/>
      <c r="O410" s="37"/>
      <c r="P410" s="37"/>
      <c r="Q410" s="37">
        <v>0</v>
      </c>
      <c r="R410" s="37">
        <v>4</v>
      </c>
      <c r="S410" s="37">
        <v>0</v>
      </c>
      <c r="T410" s="37">
        <v>0</v>
      </c>
      <c r="U410" s="37">
        <v>0</v>
      </c>
      <c r="V410" s="37">
        <v>0</v>
      </c>
      <c r="W410" s="37"/>
      <c r="X410" s="37">
        <v>3</v>
      </c>
      <c r="Y410" s="37">
        <v>0</v>
      </c>
      <c r="Z410" s="37"/>
      <c r="AA410" s="37">
        <v>7</v>
      </c>
      <c r="AB410" s="37"/>
      <c r="AC410" s="37"/>
      <c r="AD410" s="37"/>
      <c r="AE410" s="37">
        <v>32</v>
      </c>
      <c r="AF410" s="37"/>
      <c r="AG410" s="37"/>
      <c r="AH410" s="37"/>
      <c r="AI410" s="37">
        <v>0</v>
      </c>
      <c r="AJ410" s="37"/>
      <c r="AK410" s="37">
        <v>0</v>
      </c>
    </row>
    <row r="411" spans="1:37" ht="20.100000000000001" customHeight="1" x14ac:dyDescent="0.2">
      <c r="D411" s="38" t="s">
        <v>101</v>
      </c>
      <c r="F411" s="39">
        <v>13</v>
      </c>
      <c r="G411" s="40"/>
      <c r="H411" s="40"/>
      <c r="I411" s="40"/>
      <c r="J411" s="39">
        <v>15</v>
      </c>
      <c r="K411" s="39">
        <v>0</v>
      </c>
      <c r="L411" s="40"/>
      <c r="M411" s="39">
        <v>15</v>
      </c>
      <c r="N411" s="40"/>
      <c r="O411" s="40"/>
      <c r="P411" s="40"/>
      <c r="Q411" s="39">
        <v>0</v>
      </c>
      <c r="R411" s="39">
        <v>1</v>
      </c>
      <c r="S411" s="39">
        <v>0</v>
      </c>
      <c r="T411" s="39">
        <v>0</v>
      </c>
      <c r="U411" s="39">
        <v>0</v>
      </c>
      <c r="V411" s="39">
        <v>0</v>
      </c>
      <c r="W411" s="40"/>
      <c r="X411" s="39">
        <v>17</v>
      </c>
      <c r="Y411" s="39">
        <v>0</v>
      </c>
      <c r="Z411" s="40"/>
      <c r="AA411" s="39">
        <v>18</v>
      </c>
      <c r="AB411" s="40"/>
      <c r="AC411" s="40"/>
      <c r="AD411" s="40"/>
      <c r="AE411" s="39">
        <v>10</v>
      </c>
      <c r="AF411" s="40"/>
      <c r="AG411" s="40"/>
      <c r="AH411" s="40"/>
      <c r="AI411" s="39">
        <v>0</v>
      </c>
      <c r="AJ411" s="40"/>
      <c r="AK411" s="39">
        <v>0</v>
      </c>
    </row>
    <row r="412" spans="1:37" ht="20.100000000000001" customHeight="1" x14ac:dyDescent="0.2">
      <c r="D412" s="2" t="s">
        <v>115</v>
      </c>
      <c r="F412" s="37">
        <v>100</v>
      </c>
      <c r="G412" s="37"/>
      <c r="H412" s="37"/>
      <c r="I412" s="37"/>
      <c r="J412" s="37">
        <v>19</v>
      </c>
      <c r="K412" s="37">
        <v>0</v>
      </c>
      <c r="L412" s="37"/>
      <c r="M412" s="37">
        <v>19</v>
      </c>
      <c r="N412" s="37"/>
      <c r="O412" s="37"/>
      <c r="P412" s="37"/>
      <c r="Q412" s="37">
        <v>0</v>
      </c>
      <c r="R412" s="37">
        <v>14</v>
      </c>
      <c r="S412" s="37">
        <v>0</v>
      </c>
      <c r="T412" s="37">
        <v>0</v>
      </c>
      <c r="U412" s="37">
        <v>0</v>
      </c>
      <c r="V412" s="37">
        <v>0</v>
      </c>
      <c r="W412" s="37"/>
      <c r="X412" s="37">
        <v>18</v>
      </c>
      <c r="Y412" s="37">
        <v>0</v>
      </c>
      <c r="Z412" s="37"/>
      <c r="AA412" s="37">
        <v>32</v>
      </c>
      <c r="AB412" s="37"/>
      <c r="AC412" s="37"/>
      <c r="AD412" s="37"/>
      <c r="AE412" s="37">
        <v>87</v>
      </c>
      <c r="AF412" s="37"/>
      <c r="AG412" s="37"/>
      <c r="AH412" s="37"/>
      <c r="AI412" s="37">
        <v>0</v>
      </c>
      <c r="AJ412" s="37"/>
      <c r="AK412" s="37">
        <v>0</v>
      </c>
    </row>
    <row r="413" spans="1:37" ht="20.100000000000001" customHeight="1" x14ac:dyDescent="0.2">
      <c r="D413" s="38" t="s">
        <v>116</v>
      </c>
      <c r="F413" s="39">
        <v>7</v>
      </c>
      <c r="G413" s="40"/>
      <c r="H413" s="40"/>
      <c r="I413" s="40"/>
      <c r="J413" s="39">
        <v>10</v>
      </c>
      <c r="K413" s="39">
        <v>0</v>
      </c>
      <c r="L413" s="40"/>
      <c r="M413" s="39">
        <v>10</v>
      </c>
      <c r="N413" s="40"/>
      <c r="O413" s="40"/>
      <c r="P413" s="40"/>
      <c r="Q413" s="39">
        <v>0</v>
      </c>
      <c r="R413" s="39">
        <v>2</v>
      </c>
      <c r="S413" s="39">
        <v>0</v>
      </c>
      <c r="T413" s="39">
        <v>0</v>
      </c>
      <c r="U413" s="39">
        <v>0</v>
      </c>
      <c r="V413" s="39">
        <v>0</v>
      </c>
      <c r="W413" s="40"/>
      <c r="X413" s="39">
        <v>3</v>
      </c>
      <c r="Y413" s="39">
        <v>0</v>
      </c>
      <c r="Z413" s="40"/>
      <c r="AA413" s="39">
        <v>5</v>
      </c>
      <c r="AB413" s="40"/>
      <c r="AC413" s="40"/>
      <c r="AD413" s="40"/>
      <c r="AE413" s="39">
        <v>12</v>
      </c>
      <c r="AF413" s="40"/>
      <c r="AG413" s="40"/>
      <c r="AH413" s="40"/>
      <c r="AI413" s="39">
        <v>0</v>
      </c>
      <c r="AJ413" s="40"/>
      <c r="AK413" s="39">
        <v>0</v>
      </c>
    </row>
    <row r="414" spans="1:37" ht="20.100000000000001" customHeight="1" x14ac:dyDescent="0.2">
      <c r="D414" s="2" t="s">
        <v>117</v>
      </c>
      <c r="F414" s="37">
        <v>77</v>
      </c>
      <c r="G414" s="37"/>
      <c r="H414" s="37"/>
      <c r="I414" s="37"/>
      <c r="J414" s="37">
        <v>26</v>
      </c>
      <c r="K414" s="37">
        <v>0</v>
      </c>
      <c r="L414" s="37"/>
      <c r="M414" s="37">
        <v>26</v>
      </c>
      <c r="N414" s="37"/>
      <c r="O414" s="37"/>
      <c r="P414" s="37"/>
      <c r="Q414" s="37">
        <v>1</v>
      </c>
      <c r="R414" s="37">
        <v>4</v>
      </c>
      <c r="S414" s="37">
        <v>0</v>
      </c>
      <c r="T414" s="37">
        <v>0</v>
      </c>
      <c r="U414" s="37">
        <v>0</v>
      </c>
      <c r="V414" s="37">
        <v>0</v>
      </c>
      <c r="W414" s="37"/>
      <c r="X414" s="37">
        <v>23</v>
      </c>
      <c r="Y414" s="37">
        <v>1</v>
      </c>
      <c r="Z414" s="37"/>
      <c r="AA414" s="37">
        <v>29</v>
      </c>
      <c r="AB414" s="37"/>
      <c r="AC414" s="37"/>
      <c r="AD414" s="37"/>
      <c r="AE414" s="37">
        <v>74</v>
      </c>
      <c r="AF414" s="37"/>
      <c r="AG414" s="37"/>
      <c r="AH414" s="37"/>
      <c r="AI414" s="37">
        <v>0</v>
      </c>
      <c r="AJ414" s="37"/>
      <c r="AK414" s="37">
        <v>0</v>
      </c>
    </row>
    <row r="415" spans="1:37" ht="20.100000000000001" customHeight="1" x14ac:dyDescent="0.2">
      <c r="D415" s="38" t="s">
        <v>105</v>
      </c>
      <c r="F415" s="39">
        <v>67</v>
      </c>
      <c r="G415" s="40"/>
      <c r="H415" s="40"/>
      <c r="I415" s="40"/>
      <c r="J415" s="39">
        <v>9</v>
      </c>
      <c r="K415" s="39">
        <v>0</v>
      </c>
      <c r="L415" s="40"/>
      <c r="M415" s="39">
        <v>9</v>
      </c>
      <c r="N415" s="40"/>
      <c r="O415" s="40"/>
      <c r="P415" s="40"/>
      <c r="Q415" s="39">
        <v>0</v>
      </c>
      <c r="R415" s="39">
        <v>0</v>
      </c>
      <c r="S415" s="39">
        <v>0</v>
      </c>
      <c r="T415" s="39">
        <v>0</v>
      </c>
      <c r="U415" s="39">
        <v>0</v>
      </c>
      <c r="V415" s="39">
        <v>14</v>
      </c>
      <c r="W415" s="40"/>
      <c r="X415" s="39">
        <v>5</v>
      </c>
      <c r="Y415" s="39">
        <v>1</v>
      </c>
      <c r="Z415" s="40"/>
      <c r="AA415" s="39">
        <v>20</v>
      </c>
      <c r="AB415" s="40"/>
      <c r="AC415" s="40"/>
      <c r="AD415" s="40"/>
      <c r="AE415" s="39">
        <v>56</v>
      </c>
      <c r="AF415" s="40"/>
      <c r="AG415" s="40"/>
      <c r="AH415" s="40"/>
      <c r="AI415" s="39">
        <v>0</v>
      </c>
      <c r="AJ415" s="40"/>
      <c r="AK415" s="39">
        <v>0</v>
      </c>
    </row>
    <row r="416" spans="1:37" ht="20.100000000000001" customHeight="1" x14ac:dyDescent="0.2">
      <c r="D416" s="2" t="s">
        <v>106</v>
      </c>
      <c r="F416" s="37">
        <v>30</v>
      </c>
      <c r="G416" s="37"/>
      <c r="H416" s="37"/>
      <c r="I416" s="37"/>
      <c r="J416" s="37">
        <v>11</v>
      </c>
      <c r="K416" s="37">
        <v>0</v>
      </c>
      <c r="L416" s="37"/>
      <c r="M416" s="37">
        <v>11</v>
      </c>
      <c r="N416" s="37"/>
      <c r="O416" s="37"/>
      <c r="P416" s="37"/>
      <c r="Q416" s="37">
        <v>0</v>
      </c>
      <c r="R416" s="37">
        <v>9</v>
      </c>
      <c r="S416" s="37">
        <v>0</v>
      </c>
      <c r="T416" s="37">
        <v>0</v>
      </c>
      <c r="U416" s="37">
        <v>0</v>
      </c>
      <c r="V416" s="37">
        <v>1</v>
      </c>
      <c r="W416" s="37"/>
      <c r="X416" s="37">
        <v>9</v>
      </c>
      <c r="Y416" s="37">
        <v>1</v>
      </c>
      <c r="Z416" s="37"/>
      <c r="AA416" s="37">
        <v>20</v>
      </c>
      <c r="AB416" s="37"/>
      <c r="AC416" s="37"/>
      <c r="AD416" s="37"/>
      <c r="AE416" s="37">
        <v>21</v>
      </c>
      <c r="AF416" s="37"/>
      <c r="AG416" s="37"/>
      <c r="AH416" s="37"/>
      <c r="AI416" s="37">
        <v>0</v>
      </c>
      <c r="AJ416" s="37"/>
      <c r="AK416" s="37">
        <v>0</v>
      </c>
    </row>
    <row r="417" spans="1:37" ht="20.100000000000001" customHeight="1" x14ac:dyDescent="0.2">
      <c r="D417" s="38" t="s">
        <v>118</v>
      </c>
      <c r="F417" s="39">
        <v>119</v>
      </c>
      <c r="G417" s="40"/>
      <c r="H417" s="40"/>
      <c r="I417" s="40"/>
      <c r="J417" s="39">
        <v>11</v>
      </c>
      <c r="K417" s="39">
        <v>0</v>
      </c>
      <c r="L417" s="40"/>
      <c r="M417" s="39">
        <v>11</v>
      </c>
      <c r="N417" s="40"/>
      <c r="O417" s="40"/>
      <c r="P417" s="40"/>
      <c r="Q417" s="39">
        <v>0</v>
      </c>
      <c r="R417" s="39">
        <v>0</v>
      </c>
      <c r="S417" s="39">
        <v>0</v>
      </c>
      <c r="T417" s="39">
        <v>0</v>
      </c>
      <c r="U417" s="39">
        <v>0</v>
      </c>
      <c r="V417" s="39">
        <v>0</v>
      </c>
      <c r="W417" s="40"/>
      <c r="X417" s="39">
        <v>11</v>
      </c>
      <c r="Y417" s="39">
        <v>0</v>
      </c>
      <c r="Z417" s="40"/>
      <c r="AA417" s="39">
        <v>11</v>
      </c>
      <c r="AB417" s="40"/>
      <c r="AC417" s="40"/>
      <c r="AD417" s="40"/>
      <c r="AE417" s="39">
        <v>119</v>
      </c>
      <c r="AF417" s="40"/>
      <c r="AG417" s="40"/>
      <c r="AH417" s="40"/>
      <c r="AI417" s="39">
        <v>0</v>
      </c>
      <c r="AJ417" s="40"/>
      <c r="AK417" s="39">
        <v>0</v>
      </c>
    </row>
    <row r="418" spans="1:37"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row>
    <row r="419" spans="1:37" s="1" customFormat="1" ht="20.100000000000001" customHeight="1" x14ac:dyDescent="0.2">
      <c r="A419" s="3"/>
      <c r="B419" s="6"/>
      <c r="C419" s="42" t="s">
        <v>180</v>
      </c>
      <c r="D419" s="42"/>
      <c r="E419" s="5"/>
      <c r="F419" s="44">
        <v>483</v>
      </c>
      <c r="G419" s="45"/>
      <c r="H419" s="45"/>
      <c r="I419" s="45"/>
      <c r="J419" s="44">
        <v>127</v>
      </c>
      <c r="K419" s="44">
        <v>0</v>
      </c>
      <c r="L419" s="45"/>
      <c r="M419" s="44">
        <v>127</v>
      </c>
      <c r="N419" s="45"/>
      <c r="O419" s="45"/>
      <c r="P419" s="45"/>
      <c r="Q419" s="44">
        <v>1</v>
      </c>
      <c r="R419" s="44">
        <v>35</v>
      </c>
      <c r="S419" s="44">
        <v>0</v>
      </c>
      <c r="T419" s="44">
        <v>0</v>
      </c>
      <c r="U419" s="44">
        <v>0</v>
      </c>
      <c r="V419" s="44">
        <v>15</v>
      </c>
      <c r="W419" s="45"/>
      <c r="X419" s="44">
        <v>106</v>
      </c>
      <c r="Y419" s="44">
        <v>3</v>
      </c>
      <c r="Z419" s="45"/>
      <c r="AA419" s="44">
        <v>160</v>
      </c>
      <c r="AB419" s="45"/>
      <c r="AC419" s="45"/>
      <c r="AD419" s="45"/>
      <c r="AE419" s="44">
        <v>450</v>
      </c>
      <c r="AF419" s="45"/>
      <c r="AG419" s="45"/>
      <c r="AH419" s="45"/>
      <c r="AI419" s="44">
        <v>0</v>
      </c>
      <c r="AJ419" s="45"/>
      <c r="AK419" s="44">
        <v>0</v>
      </c>
    </row>
    <row r="420" spans="1:37"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row>
    <row r="421" spans="1:37"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row>
    <row r="422" spans="1:37" ht="20.100000000000001" customHeight="1" x14ac:dyDescent="0.2">
      <c r="D422" s="2" t="s">
        <v>277</v>
      </c>
      <c r="F422" s="37">
        <v>0</v>
      </c>
      <c r="G422" s="37"/>
      <c r="H422" s="37"/>
      <c r="I422" s="37"/>
      <c r="J422" s="37">
        <v>0</v>
      </c>
      <c r="K422" s="37">
        <v>0</v>
      </c>
      <c r="L422" s="37"/>
      <c r="M422" s="37">
        <v>0</v>
      </c>
      <c r="N422" s="37"/>
      <c r="O422" s="37"/>
      <c r="P422" s="37"/>
      <c r="Q422" s="37">
        <v>0</v>
      </c>
      <c r="R422" s="37">
        <v>0</v>
      </c>
      <c r="S422" s="37">
        <v>0</v>
      </c>
      <c r="T422" s="37">
        <v>0</v>
      </c>
      <c r="U422" s="37">
        <v>0</v>
      </c>
      <c r="V422" s="37">
        <v>0</v>
      </c>
      <c r="W422" s="37"/>
      <c r="X422" s="37">
        <v>0</v>
      </c>
      <c r="Y422" s="37">
        <v>0</v>
      </c>
      <c r="Z422" s="37"/>
      <c r="AA422" s="37">
        <v>0</v>
      </c>
      <c r="AB422" s="37"/>
      <c r="AC422" s="37"/>
      <c r="AD422" s="37"/>
      <c r="AE422" s="37">
        <v>0</v>
      </c>
      <c r="AF422" s="37"/>
      <c r="AG422" s="37"/>
      <c r="AH422" s="37"/>
      <c r="AI422" s="37">
        <v>0</v>
      </c>
      <c r="AJ422" s="37"/>
      <c r="AK422" s="37">
        <v>0</v>
      </c>
    </row>
    <row r="423" spans="1:37" ht="20.100000000000001" customHeight="1" x14ac:dyDescent="0.2">
      <c r="D423" s="38" t="s">
        <v>278</v>
      </c>
      <c r="F423" s="39">
        <v>0</v>
      </c>
      <c r="G423" s="40"/>
      <c r="H423" s="40"/>
      <c r="I423" s="40"/>
      <c r="J423" s="39">
        <v>0</v>
      </c>
      <c r="K423" s="39">
        <v>0</v>
      </c>
      <c r="L423" s="40"/>
      <c r="M423" s="39">
        <v>0</v>
      </c>
      <c r="N423" s="40"/>
      <c r="O423" s="40"/>
      <c r="P423" s="40"/>
      <c r="Q423" s="39">
        <v>0</v>
      </c>
      <c r="R423" s="39">
        <v>0</v>
      </c>
      <c r="S423" s="39">
        <v>0</v>
      </c>
      <c r="T423" s="39">
        <v>0</v>
      </c>
      <c r="U423" s="39">
        <v>0</v>
      </c>
      <c r="V423" s="39">
        <v>0</v>
      </c>
      <c r="W423" s="40"/>
      <c r="X423" s="39">
        <v>0</v>
      </c>
      <c r="Y423" s="39">
        <v>0</v>
      </c>
      <c r="Z423" s="40"/>
      <c r="AA423" s="39">
        <v>0</v>
      </c>
      <c r="AB423" s="40"/>
      <c r="AC423" s="40"/>
      <c r="AD423" s="40"/>
      <c r="AE423" s="39">
        <v>0</v>
      </c>
      <c r="AF423" s="40"/>
      <c r="AG423" s="40"/>
      <c r="AH423" s="40"/>
      <c r="AI423" s="39">
        <v>0</v>
      </c>
      <c r="AJ423" s="40"/>
      <c r="AK423" s="39">
        <v>0</v>
      </c>
    </row>
    <row r="424" spans="1:37" ht="20.100000000000001" customHeight="1" x14ac:dyDescent="0.2">
      <c r="D424" s="2" t="s">
        <v>279</v>
      </c>
      <c r="F424" s="37">
        <v>0</v>
      </c>
      <c r="G424" s="37"/>
      <c r="H424" s="37"/>
      <c r="I424" s="37"/>
      <c r="J424" s="37">
        <v>2</v>
      </c>
      <c r="K424" s="37">
        <v>0</v>
      </c>
      <c r="L424" s="37"/>
      <c r="M424" s="37">
        <v>2</v>
      </c>
      <c r="N424" s="37"/>
      <c r="O424" s="37"/>
      <c r="P424" s="37"/>
      <c r="Q424" s="37">
        <v>0</v>
      </c>
      <c r="R424" s="37">
        <v>0</v>
      </c>
      <c r="S424" s="37">
        <v>0</v>
      </c>
      <c r="T424" s="37">
        <v>0</v>
      </c>
      <c r="U424" s="37">
        <v>0</v>
      </c>
      <c r="V424" s="37">
        <v>0</v>
      </c>
      <c r="W424" s="37"/>
      <c r="X424" s="37">
        <v>1</v>
      </c>
      <c r="Y424" s="37">
        <v>0</v>
      </c>
      <c r="Z424" s="37"/>
      <c r="AA424" s="37">
        <v>1</v>
      </c>
      <c r="AB424" s="37"/>
      <c r="AC424" s="37"/>
      <c r="AD424" s="37"/>
      <c r="AE424" s="37">
        <v>1</v>
      </c>
      <c r="AF424" s="37"/>
      <c r="AG424" s="37"/>
      <c r="AH424" s="37"/>
      <c r="AI424" s="37">
        <v>0</v>
      </c>
      <c r="AJ424" s="37"/>
      <c r="AK424" s="37">
        <v>0</v>
      </c>
    </row>
    <row r="425" spans="1:37"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row>
    <row r="426" spans="1:37" s="1" customFormat="1" ht="20.100000000000001" customHeight="1" x14ac:dyDescent="0.2">
      <c r="A426" s="3"/>
      <c r="B426" s="6"/>
      <c r="C426" s="42" t="s">
        <v>241</v>
      </c>
      <c r="D426" s="42"/>
      <c r="E426" s="5"/>
      <c r="F426" s="44">
        <v>0</v>
      </c>
      <c r="G426" s="45"/>
      <c r="H426" s="45"/>
      <c r="I426" s="45"/>
      <c r="J426" s="44">
        <v>2</v>
      </c>
      <c r="K426" s="44">
        <v>0</v>
      </c>
      <c r="L426" s="45"/>
      <c r="M426" s="44">
        <v>2</v>
      </c>
      <c r="N426" s="45"/>
      <c r="O426" s="45"/>
      <c r="P426" s="45"/>
      <c r="Q426" s="44">
        <v>0</v>
      </c>
      <c r="R426" s="44">
        <v>0</v>
      </c>
      <c r="S426" s="44">
        <v>0</v>
      </c>
      <c r="T426" s="44">
        <v>0</v>
      </c>
      <c r="U426" s="44">
        <v>0</v>
      </c>
      <c r="V426" s="44">
        <v>0</v>
      </c>
      <c r="W426" s="45"/>
      <c r="X426" s="44">
        <v>1</v>
      </c>
      <c r="Y426" s="44">
        <v>0</v>
      </c>
      <c r="Z426" s="45"/>
      <c r="AA426" s="44">
        <v>1</v>
      </c>
      <c r="AB426" s="45"/>
      <c r="AC426" s="45"/>
      <c r="AD426" s="45"/>
      <c r="AE426" s="44">
        <v>1</v>
      </c>
      <c r="AF426" s="45"/>
      <c r="AG426" s="45"/>
      <c r="AH426" s="45"/>
      <c r="AI426" s="44">
        <v>0</v>
      </c>
      <c r="AJ426" s="45"/>
      <c r="AK426" s="44">
        <v>0</v>
      </c>
    </row>
    <row r="427" spans="1:37"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row>
    <row r="428" spans="1:37" s="1" customFormat="1" ht="20.100000000000001" customHeight="1" x14ac:dyDescent="0.25">
      <c r="A428" s="3"/>
      <c r="B428" s="49" t="s">
        <v>280</v>
      </c>
      <c r="C428" s="50"/>
      <c r="D428" s="50"/>
      <c r="E428" s="5"/>
      <c r="F428" s="51">
        <v>483</v>
      </c>
      <c r="G428" s="52"/>
      <c r="H428" s="52"/>
      <c r="I428" s="52"/>
      <c r="J428" s="51">
        <v>129</v>
      </c>
      <c r="K428" s="51">
        <v>0</v>
      </c>
      <c r="L428" s="52"/>
      <c r="M428" s="51">
        <v>129</v>
      </c>
      <c r="N428" s="52"/>
      <c r="O428" s="52"/>
      <c r="P428" s="52"/>
      <c r="Q428" s="51">
        <v>1</v>
      </c>
      <c r="R428" s="51">
        <v>35</v>
      </c>
      <c r="S428" s="51">
        <v>0</v>
      </c>
      <c r="T428" s="51">
        <v>0</v>
      </c>
      <c r="U428" s="51">
        <v>0</v>
      </c>
      <c r="V428" s="51">
        <v>15</v>
      </c>
      <c r="W428" s="52"/>
      <c r="X428" s="51">
        <v>107</v>
      </c>
      <c r="Y428" s="51">
        <v>3</v>
      </c>
      <c r="Z428" s="52"/>
      <c r="AA428" s="51">
        <v>161</v>
      </c>
      <c r="AB428" s="52"/>
      <c r="AC428" s="52"/>
      <c r="AD428" s="52"/>
      <c r="AE428" s="51">
        <v>451</v>
      </c>
      <c r="AF428" s="52"/>
      <c r="AG428" s="52"/>
      <c r="AH428" s="52"/>
      <c r="AI428" s="51">
        <v>0</v>
      </c>
      <c r="AJ428" s="52"/>
      <c r="AK428" s="51">
        <v>0</v>
      </c>
    </row>
    <row r="429" spans="1:37"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row>
    <row r="430" spans="1:37"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row>
    <row r="431" spans="1:37"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row>
    <row r="432" spans="1:37" ht="20.100000000000001" customHeight="1" x14ac:dyDescent="0.2">
      <c r="D432" s="2" t="s">
        <v>98</v>
      </c>
      <c r="F432" s="37">
        <v>29</v>
      </c>
      <c r="G432" s="37"/>
      <c r="H432" s="37"/>
      <c r="I432" s="37"/>
      <c r="J432" s="37">
        <v>4</v>
      </c>
      <c r="K432" s="37">
        <v>0</v>
      </c>
      <c r="L432" s="37"/>
      <c r="M432" s="37">
        <v>4</v>
      </c>
      <c r="N432" s="37"/>
      <c r="O432" s="37"/>
      <c r="P432" s="37"/>
      <c r="Q432" s="37">
        <v>0</v>
      </c>
      <c r="R432" s="37">
        <v>0</v>
      </c>
      <c r="S432" s="37">
        <v>0</v>
      </c>
      <c r="T432" s="37">
        <v>0</v>
      </c>
      <c r="U432" s="37">
        <v>0</v>
      </c>
      <c r="V432" s="37">
        <v>0</v>
      </c>
      <c r="W432" s="37"/>
      <c r="X432" s="37">
        <v>3</v>
      </c>
      <c r="Y432" s="37">
        <v>0</v>
      </c>
      <c r="Z432" s="37"/>
      <c r="AA432" s="37">
        <v>3</v>
      </c>
      <c r="AB432" s="37"/>
      <c r="AC432" s="37"/>
      <c r="AD432" s="37"/>
      <c r="AE432" s="37">
        <v>30</v>
      </c>
      <c r="AF432" s="37"/>
      <c r="AG432" s="37"/>
      <c r="AH432" s="37"/>
      <c r="AI432" s="37">
        <v>0</v>
      </c>
      <c r="AJ432" s="37"/>
      <c r="AK432" s="37">
        <v>0</v>
      </c>
    </row>
    <row r="433" spans="1:37" ht="20.100000000000001" customHeight="1" x14ac:dyDescent="0.2">
      <c r="D433" s="38" t="s">
        <v>99</v>
      </c>
      <c r="F433" s="39">
        <v>14</v>
      </c>
      <c r="G433" s="40"/>
      <c r="H433" s="40"/>
      <c r="I433" s="40"/>
      <c r="J433" s="39">
        <v>10</v>
      </c>
      <c r="K433" s="39">
        <v>0</v>
      </c>
      <c r="L433" s="40"/>
      <c r="M433" s="39">
        <v>10</v>
      </c>
      <c r="N433" s="40"/>
      <c r="O433" s="40"/>
      <c r="P433" s="40"/>
      <c r="Q433" s="39">
        <v>0</v>
      </c>
      <c r="R433" s="39">
        <v>4</v>
      </c>
      <c r="S433" s="39">
        <v>0</v>
      </c>
      <c r="T433" s="39">
        <v>0</v>
      </c>
      <c r="U433" s="39">
        <v>0</v>
      </c>
      <c r="V433" s="39">
        <v>0</v>
      </c>
      <c r="W433" s="40"/>
      <c r="X433" s="39">
        <v>9</v>
      </c>
      <c r="Y433" s="39">
        <v>2</v>
      </c>
      <c r="Z433" s="40"/>
      <c r="AA433" s="39">
        <v>15</v>
      </c>
      <c r="AB433" s="40"/>
      <c r="AC433" s="40"/>
      <c r="AD433" s="40"/>
      <c r="AE433" s="39">
        <v>9</v>
      </c>
      <c r="AF433" s="40"/>
      <c r="AG433" s="40"/>
      <c r="AH433" s="40"/>
      <c r="AI433" s="39">
        <v>0</v>
      </c>
      <c r="AJ433" s="40"/>
      <c r="AK433" s="39">
        <v>0</v>
      </c>
    </row>
    <row r="434" spans="1:37" ht="20.100000000000001" customHeight="1" x14ac:dyDescent="0.2">
      <c r="D434" s="2" t="s">
        <v>113</v>
      </c>
      <c r="F434" s="37">
        <v>23</v>
      </c>
      <c r="G434" s="37"/>
      <c r="H434" s="37"/>
      <c r="I434" s="37"/>
      <c r="J434" s="37">
        <v>5</v>
      </c>
      <c r="K434" s="37">
        <v>0</v>
      </c>
      <c r="L434" s="37"/>
      <c r="M434" s="37">
        <v>5</v>
      </c>
      <c r="N434" s="37"/>
      <c r="O434" s="37"/>
      <c r="P434" s="37"/>
      <c r="Q434" s="37">
        <v>0</v>
      </c>
      <c r="R434" s="37">
        <v>4</v>
      </c>
      <c r="S434" s="37">
        <v>0</v>
      </c>
      <c r="T434" s="37">
        <v>0</v>
      </c>
      <c r="U434" s="37">
        <v>0</v>
      </c>
      <c r="V434" s="37">
        <v>0</v>
      </c>
      <c r="W434" s="37"/>
      <c r="X434" s="37">
        <v>8</v>
      </c>
      <c r="Y434" s="37">
        <v>0</v>
      </c>
      <c r="Z434" s="37"/>
      <c r="AA434" s="37">
        <v>12</v>
      </c>
      <c r="AB434" s="37"/>
      <c r="AC434" s="37"/>
      <c r="AD434" s="37"/>
      <c r="AE434" s="37">
        <v>16</v>
      </c>
      <c r="AF434" s="37"/>
      <c r="AG434" s="37"/>
      <c r="AH434" s="37"/>
      <c r="AI434" s="37">
        <v>0</v>
      </c>
      <c r="AJ434" s="37"/>
      <c r="AK434" s="37">
        <v>0</v>
      </c>
    </row>
    <row r="435" spans="1:37" ht="20.100000000000001" customHeight="1" x14ac:dyDescent="0.2">
      <c r="D435" s="38" t="s">
        <v>101</v>
      </c>
      <c r="F435" s="39">
        <v>46</v>
      </c>
      <c r="G435" s="40"/>
      <c r="H435" s="40"/>
      <c r="I435" s="40"/>
      <c r="J435" s="39">
        <v>5</v>
      </c>
      <c r="K435" s="39">
        <v>0</v>
      </c>
      <c r="L435" s="40"/>
      <c r="M435" s="39">
        <v>5</v>
      </c>
      <c r="N435" s="40"/>
      <c r="O435" s="40"/>
      <c r="P435" s="40"/>
      <c r="Q435" s="39">
        <v>0</v>
      </c>
      <c r="R435" s="39">
        <v>5</v>
      </c>
      <c r="S435" s="39">
        <v>0</v>
      </c>
      <c r="T435" s="39">
        <v>0</v>
      </c>
      <c r="U435" s="39">
        <v>0</v>
      </c>
      <c r="V435" s="39">
        <v>0</v>
      </c>
      <c r="W435" s="40"/>
      <c r="X435" s="39">
        <v>11</v>
      </c>
      <c r="Y435" s="39">
        <v>2</v>
      </c>
      <c r="Z435" s="40"/>
      <c r="AA435" s="39">
        <v>18</v>
      </c>
      <c r="AB435" s="40"/>
      <c r="AC435" s="40"/>
      <c r="AD435" s="40"/>
      <c r="AE435" s="39">
        <v>33</v>
      </c>
      <c r="AF435" s="40"/>
      <c r="AG435" s="40"/>
      <c r="AH435" s="40"/>
      <c r="AI435" s="39">
        <v>0</v>
      </c>
      <c r="AJ435" s="40"/>
      <c r="AK435" s="39">
        <v>0</v>
      </c>
    </row>
    <row r="436" spans="1:37" ht="20.100000000000001" customHeight="1" x14ac:dyDescent="0.2">
      <c r="D436" s="2" t="s">
        <v>115</v>
      </c>
      <c r="F436" s="37">
        <v>83</v>
      </c>
      <c r="G436" s="37"/>
      <c r="H436" s="37"/>
      <c r="I436" s="37"/>
      <c r="J436" s="37">
        <v>4</v>
      </c>
      <c r="K436" s="37">
        <v>0</v>
      </c>
      <c r="L436" s="37"/>
      <c r="M436" s="37">
        <v>4</v>
      </c>
      <c r="N436" s="37"/>
      <c r="O436" s="37"/>
      <c r="P436" s="37"/>
      <c r="Q436" s="37">
        <v>0</v>
      </c>
      <c r="R436" s="37">
        <v>0</v>
      </c>
      <c r="S436" s="37">
        <v>0</v>
      </c>
      <c r="T436" s="37">
        <v>0</v>
      </c>
      <c r="U436" s="37">
        <v>0</v>
      </c>
      <c r="V436" s="37">
        <v>0</v>
      </c>
      <c r="W436" s="37"/>
      <c r="X436" s="37">
        <v>0</v>
      </c>
      <c r="Y436" s="37">
        <v>0</v>
      </c>
      <c r="Z436" s="37"/>
      <c r="AA436" s="37">
        <v>0</v>
      </c>
      <c r="AB436" s="37"/>
      <c r="AC436" s="37"/>
      <c r="AD436" s="37"/>
      <c r="AE436" s="37">
        <v>87</v>
      </c>
      <c r="AF436" s="37"/>
      <c r="AG436" s="37"/>
      <c r="AH436" s="37"/>
      <c r="AI436" s="37">
        <v>0</v>
      </c>
      <c r="AJ436" s="37"/>
      <c r="AK436" s="37">
        <v>0</v>
      </c>
    </row>
    <row r="437" spans="1:37" ht="20.100000000000001" customHeight="1" x14ac:dyDescent="0.2">
      <c r="D437" s="38" t="s">
        <v>116</v>
      </c>
      <c r="F437" s="39">
        <v>108</v>
      </c>
      <c r="G437" s="40"/>
      <c r="H437" s="40"/>
      <c r="I437" s="40"/>
      <c r="J437" s="39">
        <v>10</v>
      </c>
      <c r="K437" s="39">
        <v>0</v>
      </c>
      <c r="L437" s="40"/>
      <c r="M437" s="39">
        <v>10</v>
      </c>
      <c r="N437" s="40"/>
      <c r="O437" s="40"/>
      <c r="P437" s="40"/>
      <c r="Q437" s="39">
        <v>1</v>
      </c>
      <c r="R437" s="39">
        <v>13</v>
      </c>
      <c r="S437" s="39">
        <v>0</v>
      </c>
      <c r="T437" s="39">
        <v>0</v>
      </c>
      <c r="U437" s="39">
        <v>0</v>
      </c>
      <c r="V437" s="39">
        <v>0</v>
      </c>
      <c r="W437" s="40"/>
      <c r="X437" s="39">
        <v>3</v>
      </c>
      <c r="Y437" s="39">
        <v>0</v>
      </c>
      <c r="Z437" s="40"/>
      <c r="AA437" s="39">
        <v>17</v>
      </c>
      <c r="AB437" s="40"/>
      <c r="AC437" s="40"/>
      <c r="AD437" s="40"/>
      <c r="AE437" s="39">
        <v>101</v>
      </c>
      <c r="AF437" s="40"/>
      <c r="AG437" s="40"/>
      <c r="AH437" s="40"/>
      <c r="AI437" s="39">
        <v>0</v>
      </c>
      <c r="AJ437" s="40"/>
      <c r="AK437" s="39">
        <v>0</v>
      </c>
    </row>
    <row r="438" spans="1:37" ht="20.100000000000001" customHeight="1" x14ac:dyDescent="0.2">
      <c r="D438" s="2" t="s">
        <v>117</v>
      </c>
      <c r="F438" s="37">
        <v>20</v>
      </c>
      <c r="G438" s="37"/>
      <c r="H438" s="37"/>
      <c r="I438" s="37"/>
      <c r="J438" s="37">
        <v>11</v>
      </c>
      <c r="K438" s="37">
        <v>0</v>
      </c>
      <c r="L438" s="37"/>
      <c r="M438" s="37">
        <v>11</v>
      </c>
      <c r="N438" s="37"/>
      <c r="O438" s="37"/>
      <c r="P438" s="37"/>
      <c r="Q438" s="37">
        <v>0</v>
      </c>
      <c r="R438" s="37">
        <v>3</v>
      </c>
      <c r="S438" s="37">
        <v>0</v>
      </c>
      <c r="T438" s="37">
        <v>0</v>
      </c>
      <c r="U438" s="37">
        <v>0</v>
      </c>
      <c r="V438" s="37">
        <v>0</v>
      </c>
      <c r="W438" s="37"/>
      <c r="X438" s="37">
        <v>11</v>
      </c>
      <c r="Y438" s="37">
        <v>0</v>
      </c>
      <c r="Z438" s="37"/>
      <c r="AA438" s="37">
        <v>14</v>
      </c>
      <c r="AB438" s="37"/>
      <c r="AC438" s="37"/>
      <c r="AD438" s="37"/>
      <c r="AE438" s="37">
        <v>17</v>
      </c>
      <c r="AF438" s="37"/>
      <c r="AG438" s="37"/>
      <c r="AH438" s="37"/>
      <c r="AI438" s="37">
        <v>0</v>
      </c>
      <c r="AJ438" s="37"/>
      <c r="AK438" s="37">
        <v>0</v>
      </c>
    </row>
    <row r="439" spans="1:37" ht="20.100000000000001" customHeight="1" x14ac:dyDescent="0.2">
      <c r="D439" s="38" t="s">
        <v>105</v>
      </c>
      <c r="F439" s="39">
        <v>32</v>
      </c>
      <c r="G439" s="40"/>
      <c r="H439" s="40"/>
      <c r="I439" s="40"/>
      <c r="J439" s="39">
        <v>12</v>
      </c>
      <c r="K439" s="39">
        <v>0</v>
      </c>
      <c r="L439" s="40"/>
      <c r="M439" s="39">
        <v>12</v>
      </c>
      <c r="N439" s="40"/>
      <c r="O439" s="40"/>
      <c r="P439" s="40"/>
      <c r="Q439" s="39">
        <v>0</v>
      </c>
      <c r="R439" s="39">
        <v>1</v>
      </c>
      <c r="S439" s="39">
        <v>0</v>
      </c>
      <c r="T439" s="39">
        <v>0</v>
      </c>
      <c r="U439" s="39">
        <v>0</v>
      </c>
      <c r="V439" s="39">
        <v>0</v>
      </c>
      <c r="W439" s="40"/>
      <c r="X439" s="39">
        <v>12</v>
      </c>
      <c r="Y439" s="39">
        <v>0</v>
      </c>
      <c r="Z439" s="40"/>
      <c r="AA439" s="39">
        <v>13</v>
      </c>
      <c r="AB439" s="40"/>
      <c r="AC439" s="40"/>
      <c r="AD439" s="40"/>
      <c r="AE439" s="39">
        <v>31</v>
      </c>
      <c r="AF439" s="40"/>
      <c r="AG439" s="40"/>
      <c r="AH439" s="40"/>
      <c r="AI439" s="39">
        <v>0</v>
      </c>
      <c r="AJ439" s="40"/>
      <c r="AK439" s="39">
        <v>0</v>
      </c>
    </row>
    <row r="440" spans="1:37"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row>
    <row r="441" spans="1:37" s="1" customFormat="1" ht="20.100000000000001" customHeight="1" x14ac:dyDescent="0.2">
      <c r="A441" s="3"/>
      <c r="B441" s="6"/>
      <c r="C441" s="42" t="s">
        <v>180</v>
      </c>
      <c r="D441" s="42"/>
      <c r="E441" s="5"/>
      <c r="F441" s="44">
        <v>355</v>
      </c>
      <c r="G441" s="45"/>
      <c r="H441" s="45"/>
      <c r="I441" s="45"/>
      <c r="J441" s="44">
        <v>61</v>
      </c>
      <c r="K441" s="44">
        <v>0</v>
      </c>
      <c r="L441" s="45"/>
      <c r="M441" s="44">
        <v>61</v>
      </c>
      <c r="N441" s="45"/>
      <c r="O441" s="45"/>
      <c r="P441" s="45"/>
      <c r="Q441" s="44">
        <v>1</v>
      </c>
      <c r="R441" s="44">
        <v>30</v>
      </c>
      <c r="S441" s="44">
        <v>0</v>
      </c>
      <c r="T441" s="44">
        <v>0</v>
      </c>
      <c r="U441" s="44">
        <v>0</v>
      </c>
      <c r="V441" s="44">
        <v>0</v>
      </c>
      <c r="W441" s="45"/>
      <c r="X441" s="44">
        <v>57</v>
      </c>
      <c r="Y441" s="44">
        <v>4</v>
      </c>
      <c r="Z441" s="45"/>
      <c r="AA441" s="44">
        <v>92</v>
      </c>
      <c r="AB441" s="45"/>
      <c r="AC441" s="45"/>
      <c r="AD441" s="45"/>
      <c r="AE441" s="44">
        <v>324</v>
      </c>
      <c r="AF441" s="45"/>
      <c r="AG441" s="45"/>
      <c r="AH441" s="45"/>
      <c r="AI441" s="44">
        <v>0</v>
      </c>
      <c r="AJ441" s="45"/>
      <c r="AK441" s="44">
        <v>0</v>
      </c>
    </row>
    <row r="442" spans="1:37"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row>
    <row r="443" spans="1:37" s="1" customFormat="1" ht="20.100000000000001" customHeight="1" x14ac:dyDescent="0.25">
      <c r="A443" s="3"/>
      <c r="B443" s="49" t="s">
        <v>282</v>
      </c>
      <c r="C443" s="50"/>
      <c r="D443" s="50"/>
      <c r="E443" s="5"/>
      <c r="F443" s="51">
        <v>355</v>
      </c>
      <c r="G443" s="52"/>
      <c r="H443" s="52"/>
      <c r="I443" s="52"/>
      <c r="J443" s="51">
        <v>61</v>
      </c>
      <c r="K443" s="51">
        <v>0</v>
      </c>
      <c r="L443" s="52"/>
      <c r="M443" s="51">
        <v>61</v>
      </c>
      <c r="N443" s="52"/>
      <c r="O443" s="52"/>
      <c r="P443" s="52"/>
      <c r="Q443" s="51">
        <v>1</v>
      </c>
      <c r="R443" s="51">
        <v>30</v>
      </c>
      <c r="S443" s="51">
        <v>0</v>
      </c>
      <c r="T443" s="51">
        <v>0</v>
      </c>
      <c r="U443" s="51">
        <v>0</v>
      </c>
      <c r="V443" s="51">
        <v>0</v>
      </c>
      <c r="W443" s="52"/>
      <c r="X443" s="51">
        <v>57</v>
      </c>
      <c r="Y443" s="51">
        <v>4</v>
      </c>
      <c r="Z443" s="52"/>
      <c r="AA443" s="51">
        <v>92</v>
      </c>
      <c r="AB443" s="52"/>
      <c r="AC443" s="52"/>
      <c r="AD443" s="52"/>
      <c r="AE443" s="51">
        <v>324</v>
      </c>
      <c r="AF443" s="52"/>
      <c r="AG443" s="52"/>
      <c r="AH443" s="52"/>
      <c r="AI443" s="51">
        <v>0</v>
      </c>
      <c r="AJ443" s="52"/>
      <c r="AK443" s="51">
        <v>0</v>
      </c>
    </row>
    <row r="444" spans="1:37"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row>
    <row r="445" spans="1:37"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row>
    <row r="446" spans="1:37"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row>
    <row r="447" spans="1:37" ht="20.100000000000001" customHeight="1" x14ac:dyDescent="0.2">
      <c r="D447" s="2" t="s">
        <v>124</v>
      </c>
      <c r="F447" s="37">
        <v>5</v>
      </c>
      <c r="G447" s="37"/>
      <c r="H447" s="37"/>
      <c r="I447" s="37"/>
      <c r="J447" s="37">
        <v>8</v>
      </c>
      <c r="K447" s="37">
        <v>0</v>
      </c>
      <c r="L447" s="37"/>
      <c r="M447" s="37">
        <v>8</v>
      </c>
      <c r="N447" s="37"/>
      <c r="O447" s="37"/>
      <c r="P447" s="37"/>
      <c r="Q447" s="37">
        <v>0</v>
      </c>
      <c r="R447" s="37">
        <v>0</v>
      </c>
      <c r="S447" s="37">
        <v>0</v>
      </c>
      <c r="T447" s="37">
        <v>0</v>
      </c>
      <c r="U447" s="37">
        <v>0</v>
      </c>
      <c r="V447" s="37">
        <v>0</v>
      </c>
      <c r="W447" s="37"/>
      <c r="X447" s="37">
        <v>8</v>
      </c>
      <c r="Y447" s="37">
        <v>1</v>
      </c>
      <c r="Z447" s="37"/>
      <c r="AA447" s="37">
        <v>9</v>
      </c>
      <c r="AB447" s="37"/>
      <c r="AC447" s="37"/>
      <c r="AD447" s="37"/>
      <c r="AE447" s="37">
        <v>4</v>
      </c>
      <c r="AF447" s="37"/>
      <c r="AG447" s="37"/>
      <c r="AH447" s="37"/>
      <c r="AI447" s="37">
        <v>0</v>
      </c>
      <c r="AJ447" s="37"/>
      <c r="AK447" s="37">
        <v>0</v>
      </c>
    </row>
    <row r="448" spans="1:37" ht="20.100000000000001" customHeight="1" x14ac:dyDescent="0.2">
      <c r="D448" s="38" t="s">
        <v>99</v>
      </c>
      <c r="F448" s="39">
        <v>9</v>
      </c>
      <c r="G448" s="40"/>
      <c r="H448" s="40"/>
      <c r="I448" s="40"/>
      <c r="J448" s="39">
        <v>3</v>
      </c>
      <c r="K448" s="39">
        <v>0</v>
      </c>
      <c r="L448" s="40"/>
      <c r="M448" s="39">
        <v>3</v>
      </c>
      <c r="N448" s="40"/>
      <c r="O448" s="40"/>
      <c r="P448" s="40"/>
      <c r="Q448" s="39">
        <v>0</v>
      </c>
      <c r="R448" s="39">
        <v>0</v>
      </c>
      <c r="S448" s="39">
        <v>0</v>
      </c>
      <c r="T448" s="39">
        <v>0</v>
      </c>
      <c r="U448" s="39">
        <v>0</v>
      </c>
      <c r="V448" s="39">
        <v>0</v>
      </c>
      <c r="W448" s="40"/>
      <c r="X448" s="39">
        <v>5</v>
      </c>
      <c r="Y448" s="39">
        <v>1</v>
      </c>
      <c r="Z448" s="40"/>
      <c r="AA448" s="39">
        <v>6</v>
      </c>
      <c r="AB448" s="40"/>
      <c r="AC448" s="40"/>
      <c r="AD448" s="40"/>
      <c r="AE448" s="39">
        <v>6</v>
      </c>
      <c r="AF448" s="40"/>
      <c r="AG448" s="40"/>
      <c r="AH448" s="40"/>
      <c r="AI448" s="39">
        <v>0</v>
      </c>
      <c r="AJ448" s="40"/>
      <c r="AK448" s="39">
        <v>0</v>
      </c>
    </row>
    <row r="449" spans="1:37" ht="20.100000000000001" customHeight="1" x14ac:dyDescent="0.2">
      <c r="D449" s="2" t="s">
        <v>113</v>
      </c>
      <c r="F449" s="37">
        <v>3</v>
      </c>
      <c r="G449" s="37"/>
      <c r="H449" s="37"/>
      <c r="I449" s="37"/>
      <c r="J449" s="37">
        <v>0</v>
      </c>
      <c r="K449" s="37">
        <v>0</v>
      </c>
      <c r="L449" s="37"/>
      <c r="M449" s="37">
        <v>0</v>
      </c>
      <c r="N449" s="37"/>
      <c r="O449" s="37"/>
      <c r="P449" s="37"/>
      <c r="Q449" s="37">
        <v>0</v>
      </c>
      <c r="R449" s="37">
        <v>0</v>
      </c>
      <c r="S449" s="37">
        <v>0</v>
      </c>
      <c r="T449" s="37">
        <v>0</v>
      </c>
      <c r="U449" s="37">
        <v>0</v>
      </c>
      <c r="V449" s="37">
        <v>0</v>
      </c>
      <c r="W449" s="37"/>
      <c r="X449" s="37">
        <v>0</v>
      </c>
      <c r="Y449" s="37">
        <v>0</v>
      </c>
      <c r="Z449" s="37"/>
      <c r="AA449" s="37">
        <v>0</v>
      </c>
      <c r="AB449" s="37"/>
      <c r="AC449" s="37"/>
      <c r="AD449" s="37"/>
      <c r="AE449" s="37">
        <v>3</v>
      </c>
      <c r="AF449" s="37"/>
      <c r="AG449" s="37"/>
      <c r="AH449" s="37"/>
      <c r="AI449" s="37">
        <v>0</v>
      </c>
      <c r="AJ449" s="37"/>
      <c r="AK449" s="37">
        <v>0</v>
      </c>
    </row>
    <row r="450" spans="1:37" ht="20.100000000000001" customHeight="1" x14ac:dyDescent="0.2">
      <c r="D450" s="38" t="s">
        <v>174</v>
      </c>
      <c r="F450" s="39">
        <v>4</v>
      </c>
      <c r="G450" s="40"/>
      <c r="H450" s="40"/>
      <c r="I450" s="40"/>
      <c r="J450" s="39">
        <v>5</v>
      </c>
      <c r="K450" s="39">
        <v>0</v>
      </c>
      <c r="L450" s="40"/>
      <c r="M450" s="39">
        <v>5</v>
      </c>
      <c r="N450" s="40"/>
      <c r="O450" s="40"/>
      <c r="P450" s="40"/>
      <c r="Q450" s="39">
        <v>0</v>
      </c>
      <c r="R450" s="39">
        <v>1</v>
      </c>
      <c r="S450" s="39">
        <v>0</v>
      </c>
      <c r="T450" s="39">
        <v>0</v>
      </c>
      <c r="U450" s="39">
        <v>0</v>
      </c>
      <c r="V450" s="39">
        <v>0</v>
      </c>
      <c r="W450" s="40"/>
      <c r="X450" s="39">
        <v>6</v>
      </c>
      <c r="Y450" s="39">
        <v>0</v>
      </c>
      <c r="Z450" s="40"/>
      <c r="AA450" s="39">
        <v>7</v>
      </c>
      <c r="AB450" s="40"/>
      <c r="AC450" s="40"/>
      <c r="AD450" s="40"/>
      <c r="AE450" s="39">
        <v>2</v>
      </c>
      <c r="AF450" s="40"/>
      <c r="AG450" s="40"/>
      <c r="AH450" s="40"/>
      <c r="AI450" s="39">
        <v>0</v>
      </c>
      <c r="AJ450" s="40"/>
      <c r="AK450" s="39">
        <v>0</v>
      </c>
    </row>
    <row r="451" spans="1:37" ht="20.100000000000001" customHeight="1" x14ac:dyDescent="0.2">
      <c r="D451" s="2" t="s">
        <v>115</v>
      </c>
      <c r="F451" s="37">
        <v>4</v>
      </c>
      <c r="G451" s="37"/>
      <c r="H451" s="37"/>
      <c r="I451" s="37"/>
      <c r="J451" s="37">
        <v>10</v>
      </c>
      <c r="K451" s="37">
        <v>0</v>
      </c>
      <c r="L451" s="37"/>
      <c r="M451" s="37">
        <v>10</v>
      </c>
      <c r="N451" s="37"/>
      <c r="O451" s="37"/>
      <c r="P451" s="37"/>
      <c r="Q451" s="37">
        <v>0</v>
      </c>
      <c r="R451" s="37">
        <v>0</v>
      </c>
      <c r="S451" s="37">
        <v>0</v>
      </c>
      <c r="T451" s="37">
        <v>0</v>
      </c>
      <c r="U451" s="37">
        <v>0</v>
      </c>
      <c r="V451" s="37">
        <v>0</v>
      </c>
      <c r="W451" s="37"/>
      <c r="X451" s="37">
        <v>10</v>
      </c>
      <c r="Y451" s="37">
        <v>0</v>
      </c>
      <c r="Z451" s="37"/>
      <c r="AA451" s="37">
        <v>10</v>
      </c>
      <c r="AB451" s="37"/>
      <c r="AC451" s="37"/>
      <c r="AD451" s="37"/>
      <c r="AE451" s="37">
        <v>4</v>
      </c>
      <c r="AF451" s="37"/>
      <c r="AG451" s="37"/>
      <c r="AH451" s="37"/>
      <c r="AI451" s="37">
        <v>0</v>
      </c>
      <c r="AJ451" s="37"/>
      <c r="AK451" s="37">
        <v>0</v>
      </c>
    </row>
    <row r="452" spans="1:37"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row>
    <row r="453" spans="1:37" s="1" customFormat="1" ht="20.100000000000001" customHeight="1" x14ac:dyDescent="0.2">
      <c r="A453" s="3"/>
      <c r="B453" s="6"/>
      <c r="C453" s="42" t="s">
        <v>180</v>
      </c>
      <c r="D453" s="42"/>
      <c r="E453" s="5"/>
      <c r="F453" s="44">
        <v>25</v>
      </c>
      <c r="G453" s="45"/>
      <c r="H453" s="45"/>
      <c r="I453" s="45"/>
      <c r="J453" s="44">
        <v>26</v>
      </c>
      <c r="K453" s="44">
        <v>0</v>
      </c>
      <c r="L453" s="45"/>
      <c r="M453" s="44">
        <v>26</v>
      </c>
      <c r="N453" s="45"/>
      <c r="O453" s="45"/>
      <c r="P453" s="45"/>
      <c r="Q453" s="44">
        <v>0</v>
      </c>
      <c r="R453" s="44">
        <v>1</v>
      </c>
      <c r="S453" s="44">
        <v>0</v>
      </c>
      <c r="T453" s="44">
        <v>0</v>
      </c>
      <c r="U453" s="44">
        <v>0</v>
      </c>
      <c r="V453" s="44">
        <v>0</v>
      </c>
      <c r="W453" s="45"/>
      <c r="X453" s="44">
        <v>29</v>
      </c>
      <c r="Y453" s="44">
        <v>2</v>
      </c>
      <c r="Z453" s="45"/>
      <c r="AA453" s="44">
        <v>32</v>
      </c>
      <c r="AB453" s="45"/>
      <c r="AC453" s="45"/>
      <c r="AD453" s="45"/>
      <c r="AE453" s="44">
        <v>19</v>
      </c>
      <c r="AF453" s="45"/>
      <c r="AG453" s="45"/>
      <c r="AH453" s="45"/>
      <c r="AI453" s="44">
        <v>0</v>
      </c>
      <c r="AJ453" s="45"/>
      <c r="AK453" s="44">
        <v>0</v>
      </c>
    </row>
    <row r="454" spans="1:37"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row>
    <row r="455" spans="1:37" s="1" customFormat="1" ht="20.100000000000001" customHeight="1" x14ac:dyDescent="0.25">
      <c r="A455" s="3"/>
      <c r="B455" s="49" t="s">
        <v>284</v>
      </c>
      <c r="C455" s="50"/>
      <c r="D455" s="50"/>
      <c r="E455" s="5"/>
      <c r="F455" s="51">
        <v>25</v>
      </c>
      <c r="G455" s="52"/>
      <c r="H455" s="52"/>
      <c r="I455" s="52"/>
      <c r="J455" s="51">
        <v>26</v>
      </c>
      <c r="K455" s="51">
        <v>0</v>
      </c>
      <c r="L455" s="52"/>
      <c r="M455" s="51">
        <v>26</v>
      </c>
      <c r="N455" s="52"/>
      <c r="O455" s="52"/>
      <c r="P455" s="52"/>
      <c r="Q455" s="51">
        <v>0</v>
      </c>
      <c r="R455" s="51">
        <v>1</v>
      </c>
      <c r="S455" s="51">
        <v>0</v>
      </c>
      <c r="T455" s="51">
        <v>0</v>
      </c>
      <c r="U455" s="51">
        <v>0</v>
      </c>
      <c r="V455" s="51">
        <v>0</v>
      </c>
      <c r="W455" s="52"/>
      <c r="X455" s="51">
        <v>29</v>
      </c>
      <c r="Y455" s="51">
        <v>2</v>
      </c>
      <c r="Z455" s="52"/>
      <c r="AA455" s="51">
        <v>32</v>
      </c>
      <c r="AB455" s="52"/>
      <c r="AC455" s="52"/>
      <c r="AD455" s="52"/>
      <c r="AE455" s="51">
        <v>19</v>
      </c>
      <c r="AF455" s="52"/>
      <c r="AG455" s="52"/>
      <c r="AH455" s="52"/>
      <c r="AI455" s="51">
        <v>0</v>
      </c>
      <c r="AJ455" s="52"/>
      <c r="AK455" s="51">
        <v>0</v>
      </c>
    </row>
    <row r="456" spans="1:37"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row>
    <row r="457" spans="1:37"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row>
    <row r="458" spans="1:37"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row>
    <row r="459" spans="1:37" ht="20.100000000000001" customHeight="1" x14ac:dyDescent="0.2">
      <c r="D459" s="2" t="s">
        <v>124</v>
      </c>
      <c r="F459" s="37">
        <v>71</v>
      </c>
      <c r="G459" s="37"/>
      <c r="H459" s="37"/>
      <c r="I459" s="37"/>
      <c r="J459" s="37">
        <v>33</v>
      </c>
      <c r="K459" s="37">
        <v>0</v>
      </c>
      <c r="L459" s="37"/>
      <c r="M459" s="37">
        <v>33</v>
      </c>
      <c r="N459" s="37"/>
      <c r="O459" s="37"/>
      <c r="P459" s="37"/>
      <c r="Q459" s="37">
        <v>2</v>
      </c>
      <c r="R459" s="37">
        <v>12</v>
      </c>
      <c r="S459" s="37">
        <v>0</v>
      </c>
      <c r="T459" s="37">
        <v>0</v>
      </c>
      <c r="U459" s="37">
        <v>0</v>
      </c>
      <c r="V459" s="37">
        <v>0</v>
      </c>
      <c r="W459" s="37"/>
      <c r="X459" s="37">
        <v>25</v>
      </c>
      <c r="Y459" s="37">
        <v>1</v>
      </c>
      <c r="Z459" s="37"/>
      <c r="AA459" s="37">
        <v>40</v>
      </c>
      <c r="AB459" s="37"/>
      <c r="AC459" s="37"/>
      <c r="AD459" s="37"/>
      <c r="AE459" s="37">
        <v>64</v>
      </c>
      <c r="AF459" s="37"/>
      <c r="AG459" s="37"/>
      <c r="AH459" s="37"/>
      <c r="AI459" s="37">
        <v>0</v>
      </c>
      <c r="AJ459" s="37"/>
      <c r="AK459" s="37">
        <v>0</v>
      </c>
    </row>
    <row r="460" spans="1:37" ht="20.100000000000001" customHeight="1" x14ac:dyDescent="0.2">
      <c r="D460" s="38" t="s">
        <v>99</v>
      </c>
      <c r="F460" s="39">
        <v>274</v>
      </c>
      <c r="G460" s="40"/>
      <c r="H460" s="40"/>
      <c r="I460" s="40"/>
      <c r="J460" s="39">
        <v>29</v>
      </c>
      <c r="K460" s="39">
        <v>0</v>
      </c>
      <c r="L460" s="40"/>
      <c r="M460" s="39">
        <v>29</v>
      </c>
      <c r="N460" s="40"/>
      <c r="O460" s="40"/>
      <c r="P460" s="40"/>
      <c r="Q460" s="39">
        <v>1</v>
      </c>
      <c r="R460" s="39">
        <v>10</v>
      </c>
      <c r="S460" s="39">
        <v>0</v>
      </c>
      <c r="T460" s="39">
        <v>0</v>
      </c>
      <c r="U460" s="39">
        <v>0</v>
      </c>
      <c r="V460" s="39">
        <v>0</v>
      </c>
      <c r="W460" s="40"/>
      <c r="X460" s="39">
        <v>23</v>
      </c>
      <c r="Y460" s="39">
        <v>3</v>
      </c>
      <c r="Z460" s="40"/>
      <c r="AA460" s="39">
        <v>37</v>
      </c>
      <c r="AB460" s="40"/>
      <c r="AC460" s="40"/>
      <c r="AD460" s="40"/>
      <c r="AE460" s="39">
        <v>266</v>
      </c>
      <c r="AF460" s="40"/>
      <c r="AG460" s="40"/>
      <c r="AH460" s="40"/>
      <c r="AI460" s="39">
        <v>0</v>
      </c>
      <c r="AJ460" s="40"/>
      <c r="AK460" s="39">
        <v>0</v>
      </c>
    </row>
    <row r="461" spans="1:37" ht="20.100000000000001" customHeight="1" x14ac:dyDescent="0.2">
      <c r="B461" s="5"/>
      <c r="D461" s="2" t="s">
        <v>113</v>
      </c>
      <c r="F461" s="37">
        <v>128</v>
      </c>
      <c r="G461" s="37"/>
      <c r="H461" s="37"/>
      <c r="I461" s="37"/>
      <c r="J461" s="37">
        <v>39</v>
      </c>
      <c r="K461" s="37">
        <v>0</v>
      </c>
      <c r="L461" s="37"/>
      <c r="M461" s="37">
        <v>39</v>
      </c>
      <c r="N461" s="37"/>
      <c r="O461" s="37"/>
      <c r="P461" s="37"/>
      <c r="Q461" s="37">
        <v>0</v>
      </c>
      <c r="R461" s="37">
        <v>14</v>
      </c>
      <c r="S461" s="37">
        <v>0</v>
      </c>
      <c r="T461" s="37">
        <v>0</v>
      </c>
      <c r="U461" s="37">
        <v>0</v>
      </c>
      <c r="V461" s="37">
        <v>0</v>
      </c>
      <c r="W461" s="37"/>
      <c r="X461" s="37">
        <v>30</v>
      </c>
      <c r="Y461" s="37">
        <v>0</v>
      </c>
      <c r="Z461" s="37"/>
      <c r="AA461" s="37">
        <v>44</v>
      </c>
      <c r="AB461" s="37"/>
      <c r="AC461" s="37"/>
      <c r="AD461" s="37"/>
      <c r="AE461" s="37">
        <v>123</v>
      </c>
      <c r="AF461" s="37"/>
      <c r="AG461" s="37"/>
      <c r="AH461" s="37"/>
      <c r="AI461" s="37">
        <v>0</v>
      </c>
      <c r="AJ461" s="37"/>
      <c r="AK461" s="37">
        <v>0</v>
      </c>
    </row>
    <row r="462" spans="1:37" ht="20.100000000000001" customHeight="1" x14ac:dyDescent="0.2">
      <c r="D462" s="38" t="s">
        <v>174</v>
      </c>
      <c r="F462" s="39">
        <v>771</v>
      </c>
      <c r="G462" s="40"/>
      <c r="H462" s="40"/>
      <c r="I462" s="40"/>
      <c r="J462" s="39">
        <v>35</v>
      </c>
      <c r="K462" s="39">
        <v>0</v>
      </c>
      <c r="L462" s="40"/>
      <c r="M462" s="39">
        <v>35</v>
      </c>
      <c r="N462" s="40"/>
      <c r="O462" s="40"/>
      <c r="P462" s="40"/>
      <c r="Q462" s="39">
        <v>0</v>
      </c>
      <c r="R462" s="39">
        <v>21</v>
      </c>
      <c r="S462" s="39">
        <v>0</v>
      </c>
      <c r="T462" s="39">
        <v>0</v>
      </c>
      <c r="U462" s="39">
        <v>0</v>
      </c>
      <c r="V462" s="39">
        <v>6</v>
      </c>
      <c r="W462" s="40"/>
      <c r="X462" s="39">
        <v>34</v>
      </c>
      <c r="Y462" s="39">
        <v>0</v>
      </c>
      <c r="Z462" s="40"/>
      <c r="AA462" s="39">
        <v>61</v>
      </c>
      <c r="AB462" s="40"/>
      <c r="AC462" s="40"/>
      <c r="AD462" s="40"/>
      <c r="AE462" s="39">
        <v>745</v>
      </c>
      <c r="AF462" s="40"/>
      <c r="AG462" s="40"/>
      <c r="AH462" s="40"/>
      <c r="AI462" s="39">
        <v>0</v>
      </c>
      <c r="AJ462" s="40"/>
      <c r="AK462" s="39">
        <v>0</v>
      </c>
    </row>
    <row r="463" spans="1:37" ht="20.100000000000001" customHeight="1" x14ac:dyDescent="0.2">
      <c r="D463" s="2" t="s">
        <v>102</v>
      </c>
      <c r="F463" s="37">
        <v>77</v>
      </c>
      <c r="G463" s="37"/>
      <c r="H463" s="37"/>
      <c r="I463" s="37"/>
      <c r="J463" s="37">
        <v>34</v>
      </c>
      <c r="K463" s="37">
        <v>0</v>
      </c>
      <c r="L463" s="37"/>
      <c r="M463" s="37">
        <v>34</v>
      </c>
      <c r="N463" s="37"/>
      <c r="O463" s="37"/>
      <c r="P463" s="37"/>
      <c r="Q463" s="37">
        <v>0</v>
      </c>
      <c r="R463" s="37">
        <v>38</v>
      </c>
      <c r="S463" s="37">
        <v>0</v>
      </c>
      <c r="T463" s="37">
        <v>0</v>
      </c>
      <c r="U463" s="37">
        <v>0</v>
      </c>
      <c r="V463" s="37">
        <v>0</v>
      </c>
      <c r="W463" s="37"/>
      <c r="X463" s="37">
        <v>29</v>
      </c>
      <c r="Y463" s="37">
        <v>0</v>
      </c>
      <c r="Z463" s="37"/>
      <c r="AA463" s="37">
        <v>67</v>
      </c>
      <c r="AB463" s="37"/>
      <c r="AC463" s="37"/>
      <c r="AD463" s="37"/>
      <c r="AE463" s="37">
        <v>44</v>
      </c>
      <c r="AF463" s="37"/>
      <c r="AG463" s="37"/>
      <c r="AH463" s="37"/>
      <c r="AI463" s="37">
        <v>0</v>
      </c>
      <c r="AJ463" s="37"/>
      <c r="AK463" s="37">
        <v>0</v>
      </c>
    </row>
    <row r="464" spans="1:37" ht="20.100000000000001" customHeight="1" x14ac:dyDescent="0.2">
      <c r="D464" s="38" t="s">
        <v>116</v>
      </c>
      <c r="F464" s="39">
        <v>62</v>
      </c>
      <c r="G464" s="40"/>
      <c r="H464" s="40"/>
      <c r="I464" s="40"/>
      <c r="J464" s="39">
        <v>17</v>
      </c>
      <c r="K464" s="39">
        <v>0</v>
      </c>
      <c r="L464" s="40"/>
      <c r="M464" s="39">
        <v>17</v>
      </c>
      <c r="N464" s="40"/>
      <c r="O464" s="40"/>
      <c r="P464" s="40"/>
      <c r="Q464" s="39">
        <v>0</v>
      </c>
      <c r="R464" s="39">
        <v>11</v>
      </c>
      <c r="S464" s="39">
        <v>0</v>
      </c>
      <c r="T464" s="39">
        <v>0</v>
      </c>
      <c r="U464" s="39">
        <v>0</v>
      </c>
      <c r="V464" s="39">
        <v>0</v>
      </c>
      <c r="W464" s="40"/>
      <c r="X464" s="39">
        <v>23</v>
      </c>
      <c r="Y464" s="39">
        <v>0</v>
      </c>
      <c r="Z464" s="40"/>
      <c r="AA464" s="39">
        <v>34</v>
      </c>
      <c r="AB464" s="40"/>
      <c r="AC464" s="40"/>
      <c r="AD464" s="40"/>
      <c r="AE464" s="39">
        <v>45</v>
      </c>
      <c r="AF464" s="40"/>
      <c r="AG464" s="40"/>
      <c r="AH464" s="40"/>
      <c r="AI464" s="39">
        <v>0</v>
      </c>
      <c r="AJ464" s="40"/>
      <c r="AK464" s="39">
        <v>0</v>
      </c>
    </row>
    <row r="465" spans="2:37"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2:37" ht="20.100000000000001" customHeight="1" x14ac:dyDescent="0.2">
      <c r="C466" s="42" t="s">
        <v>122</v>
      </c>
      <c r="D466" s="42"/>
      <c r="F466" s="44">
        <v>1383</v>
      </c>
      <c r="G466" s="45"/>
      <c r="H466" s="45"/>
      <c r="I466" s="45"/>
      <c r="J466" s="44">
        <v>187</v>
      </c>
      <c r="K466" s="44">
        <v>0</v>
      </c>
      <c r="L466" s="45"/>
      <c r="M466" s="44">
        <v>187</v>
      </c>
      <c r="N466" s="45"/>
      <c r="O466" s="45"/>
      <c r="P466" s="45"/>
      <c r="Q466" s="44">
        <v>3</v>
      </c>
      <c r="R466" s="44">
        <v>106</v>
      </c>
      <c r="S466" s="44">
        <v>0</v>
      </c>
      <c r="T466" s="44">
        <v>0</v>
      </c>
      <c r="U466" s="44">
        <v>0</v>
      </c>
      <c r="V466" s="44">
        <v>6</v>
      </c>
      <c r="W466" s="45"/>
      <c r="X466" s="44">
        <v>164</v>
      </c>
      <c r="Y466" s="44">
        <v>4</v>
      </c>
      <c r="Z466" s="45"/>
      <c r="AA466" s="44">
        <v>283</v>
      </c>
      <c r="AB466" s="45"/>
      <c r="AC466" s="45"/>
      <c r="AD466" s="45"/>
      <c r="AE466" s="44">
        <v>1287</v>
      </c>
      <c r="AF466" s="45"/>
      <c r="AG466" s="45"/>
      <c r="AH466" s="45"/>
      <c r="AI466" s="44">
        <v>0</v>
      </c>
      <c r="AJ466" s="45"/>
      <c r="AK466" s="44">
        <v>0</v>
      </c>
    </row>
    <row r="467" spans="2:37"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2:37"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2:37" ht="20.100000000000001" customHeight="1" x14ac:dyDescent="0.2">
      <c r="D469" s="2" t="s">
        <v>124</v>
      </c>
      <c r="F469" s="37">
        <v>0</v>
      </c>
      <c r="G469" s="37"/>
      <c r="H469" s="37"/>
      <c r="I469" s="37"/>
      <c r="J469" s="37">
        <v>0</v>
      </c>
      <c r="K469" s="37">
        <v>0</v>
      </c>
      <c r="L469" s="37"/>
      <c r="M469" s="37">
        <v>0</v>
      </c>
      <c r="N469" s="37"/>
      <c r="O469" s="37"/>
      <c r="P469" s="37"/>
      <c r="Q469" s="37">
        <v>0</v>
      </c>
      <c r="R469" s="37">
        <v>0</v>
      </c>
      <c r="S469" s="37">
        <v>0</v>
      </c>
      <c r="T469" s="37">
        <v>0</v>
      </c>
      <c r="U469" s="37">
        <v>0</v>
      </c>
      <c r="V469" s="37">
        <v>0</v>
      </c>
      <c r="W469" s="37"/>
      <c r="X469" s="37">
        <v>0</v>
      </c>
      <c r="Y469" s="37">
        <v>0</v>
      </c>
      <c r="Z469" s="37"/>
      <c r="AA469" s="37">
        <v>0</v>
      </c>
      <c r="AB469" s="37"/>
      <c r="AC469" s="37"/>
      <c r="AD469" s="37"/>
      <c r="AE469" s="37">
        <v>0</v>
      </c>
      <c r="AF469" s="37"/>
      <c r="AG469" s="37"/>
      <c r="AH469" s="37"/>
      <c r="AI469" s="37">
        <v>0</v>
      </c>
      <c r="AJ469" s="37"/>
      <c r="AK469" s="37">
        <v>0</v>
      </c>
    </row>
    <row r="470" spans="2:37" ht="20.100000000000001" customHeight="1" x14ac:dyDescent="0.2">
      <c r="D470" s="38" t="s">
        <v>173</v>
      </c>
      <c r="F470" s="39">
        <v>0</v>
      </c>
      <c r="G470" s="40"/>
      <c r="H470" s="40"/>
      <c r="I470" s="40"/>
      <c r="J470" s="39">
        <v>0</v>
      </c>
      <c r="K470" s="39">
        <v>0</v>
      </c>
      <c r="L470" s="40"/>
      <c r="M470" s="39">
        <v>0</v>
      </c>
      <c r="N470" s="40"/>
      <c r="O470" s="40"/>
      <c r="P470" s="40"/>
      <c r="Q470" s="39">
        <v>0</v>
      </c>
      <c r="R470" s="39">
        <v>0</v>
      </c>
      <c r="S470" s="39">
        <v>0</v>
      </c>
      <c r="T470" s="39">
        <v>0</v>
      </c>
      <c r="U470" s="39">
        <v>0</v>
      </c>
      <c r="V470" s="39">
        <v>0</v>
      </c>
      <c r="W470" s="40"/>
      <c r="X470" s="39">
        <v>0</v>
      </c>
      <c r="Y470" s="39">
        <v>0</v>
      </c>
      <c r="Z470" s="40"/>
      <c r="AA470" s="39">
        <v>0</v>
      </c>
      <c r="AB470" s="40"/>
      <c r="AC470" s="40"/>
      <c r="AD470" s="40"/>
      <c r="AE470" s="39">
        <v>0</v>
      </c>
      <c r="AF470" s="40"/>
      <c r="AG470" s="40"/>
      <c r="AH470" s="40"/>
      <c r="AI470" s="39">
        <v>0</v>
      </c>
      <c r="AJ470" s="40"/>
      <c r="AK470" s="39">
        <v>0</v>
      </c>
    </row>
    <row r="471" spans="2:37" ht="20.100000000000001" customHeight="1" x14ac:dyDescent="0.2">
      <c r="B471" s="5"/>
      <c r="D471" s="2" t="s">
        <v>113</v>
      </c>
      <c r="F471" s="37">
        <v>0</v>
      </c>
      <c r="G471" s="37"/>
      <c r="H471" s="37"/>
      <c r="I471" s="37"/>
      <c r="J471" s="37">
        <v>0</v>
      </c>
      <c r="K471" s="37">
        <v>0</v>
      </c>
      <c r="L471" s="37"/>
      <c r="M471" s="37">
        <v>0</v>
      </c>
      <c r="N471" s="37"/>
      <c r="O471" s="37"/>
      <c r="P471" s="37"/>
      <c r="Q471" s="37">
        <v>0</v>
      </c>
      <c r="R471" s="37">
        <v>0</v>
      </c>
      <c r="S471" s="37">
        <v>0</v>
      </c>
      <c r="T471" s="37">
        <v>0</v>
      </c>
      <c r="U471" s="37">
        <v>0</v>
      </c>
      <c r="V471" s="37">
        <v>0</v>
      </c>
      <c r="W471" s="37"/>
      <c r="X471" s="37">
        <v>0</v>
      </c>
      <c r="Y471" s="37">
        <v>0</v>
      </c>
      <c r="Z471" s="37"/>
      <c r="AA471" s="37">
        <v>0</v>
      </c>
      <c r="AB471" s="37"/>
      <c r="AC471" s="37"/>
      <c r="AD471" s="37"/>
      <c r="AE471" s="37">
        <v>0</v>
      </c>
      <c r="AF471" s="37"/>
      <c r="AG471" s="37"/>
      <c r="AH471" s="37"/>
      <c r="AI471" s="37">
        <v>0</v>
      </c>
      <c r="AJ471" s="37"/>
      <c r="AK471" s="37">
        <v>0</v>
      </c>
    </row>
    <row r="472" spans="2:37" ht="20.100000000000001" customHeight="1" x14ac:dyDescent="0.2">
      <c r="D472" s="38" t="s">
        <v>174</v>
      </c>
      <c r="F472" s="39">
        <v>0</v>
      </c>
      <c r="G472" s="40"/>
      <c r="H472" s="40"/>
      <c r="I472" s="40"/>
      <c r="J472" s="39">
        <v>0</v>
      </c>
      <c r="K472" s="39">
        <v>0</v>
      </c>
      <c r="L472" s="40"/>
      <c r="M472" s="39">
        <v>0</v>
      </c>
      <c r="N472" s="40"/>
      <c r="O472" s="40"/>
      <c r="P472" s="40"/>
      <c r="Q472" s="39">
        <v>0</v>
      </c>
      <c r="R472" s="39">
        <v>0</v>
      </c>
      <c r="S472" s="39">
        <v>0</v>
      </c>
      <c r="T472" s="39">
        <v>0</v>
      </c>
      <c r="U472" s="39">
        <v>0</v>
      </c>
      <c r="V472" s="39">
        <v>0</v>
      </c>
      <c r="W472" s="40"/>
      <c r="X472" s="39">
        <v>0</v>
      </c>
      <c r="Y472" s="39">
        <v>0</v>
      </c>
      <c r="Z472" s="40"/>
      <c r="AA472" s="39">
        <v>0</v>
      </c>
      <c r="AB472" s="40"/>
      <c r="AC472" s="40"/>
      <c r="AD472" s="40"/>
      <c r="AE472" s="39">
        <v>0</v>
      </c>
      <c r="AF472" s="40"/>
      <c r="AG472" s="40"/>
      <c r="AH472" s="40"/>
      <c r="AI472" s="39">
        <v>0</v>
      </c>
      <c r="AJ472" s="40"/>
      <c r="AK472" s="39">
        <v>0</v>
      </c>
    </row>
    <row r="473" spans="2:37"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row>
    <row r="474" spans="2:37" ht="20.100000000000001" customHeight="1" x14ac:dyDescent="0.2">
      <c r="C474" s="42" t="s">
        <v>287</v>
      </c>
      <c r="D474" s="42"/>
      <c r="F474" s="44">
        <v>0</v>
      </c>
      <c r="G474" s="45"/>
      <c r="H474" s="45"/>
      <c r="I474" s="45"/>
      <c r="J474" s="44">
        <v>0</v>
      </c>
      <c r="K474" s="44">
        <v>0</v>
      </c>
      <c r="L474" s="45"/>
      <c r="M474" s="44">
        <v>0</v>
      </c>
      <c r="N474" s="45"/>
      <c r="O474" s="45"/>
      <c r="P474" s="45"/>
      <c r="Q474" s="44">
        <v>0</v>
      </c>
      <c r="R474" s="44">
        <v>0</v>
      </c>
      <c r="S474" s="44">
        <v>0</v>
      </c>
      <c r="T474" s="44">
        <v>0</v>
      </c>
      <c r="U474" s="44">
        <v>0</v>
      </c>
      <c r="V474" s="44">
        <v>0</v>
      </c>
      <c r="W474" s="45"/>
      <c r="X474" s="44">
        <v>0</v>
      </c>
      <c r="Y474" s="44">
        <v>0</v>
      </c>
      <c r="Z474" s="45"/>
      <c r="AA474" s="44">
        <v>0</v>
      </c>
      <c r="AB474" s="45"/>
      <c r="AC474" s="45"/>
      <c r="AD474" s="45"/>
      <c r="AE474" s="44">
        <v>0</v>
      </c>
      <c r="AF474" s="45"/>
      <c r="AG474" s="45"/>
      <c r="AH474" s="45"/>
      <c r="AI474" s="44">
        <v>0</v>
      </c>
      <c r="AJ474" s="45"/>
      <c r="AK474" s="44">
        <v>0</v>
      </c>
    </row>
    <row r="475" spans="2:37"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row>
    <row r="476" spans="2:37"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row>
    <row r="477" spans="2:37" ht="20.100000000000001" customHeight="1" x14ac:dyDescent="0.2">
      <c r="B477" s="5"/>
      <c r="D477" s="53" t="s">
        <v>288</v>
      </c>
      <c r="F477" s="37">
        <v>299</v>
      </c>
      <c r="G477" s="37"/>
      <c r="H477" s="37"/>
      <c r="I477" s="37"/>
      <c r="J477" s="37">
        <v>4</v>
      </c>
      <c r="K477" s="37">
        <v>0</v>
      </c>
      <c r="L477" s="37"/>
      <c r="M477" s="37">
        <v>4</v>
      </c>
      <c r="N477" s="37"/>
      <c r="O477" s="37"/>
      <c r="P477" s="37"/>
      <c r="Q477" s="37">
        <v>1</v>
      </c>
      <c r="R477" s="37">
        <v>0</v>
      </c>
      <c r="S477" s="37">
        <v>0</v>
      </c>
      <c r="T477" s="37">
        <v>0</v>
      </c>
      <c r="U477" s="37">
        <v>0</v>
      </c>
      <c r="V477" s="37">
        <v>0</v>
      </c>
      <c r="W477" s="37"/>
      <c r="X477" s="37">
        <v>8</v>
      </c>
      <c r="Y477" s="37">
        <v>0</v>
      </c>
      <c r="Z477" s="37"/>
      <c r="AA477" s="37">
        <v>9</v>
      </c>
      <c r="AB477" s="37"/>
      <c r="AC477" s="37"/>
      <c r="AD477" s="37"/>
      <c r="AE477" s="37">
        <v>294</v>
      </c>
      <c r="AF477" s="37"/>
      <c r="AG477" s="37"/>
      <c r="AH477" s="37"/>
      <c r="AI477" s="37">
        <v>0</v>
      </c>
      <c r="AJ477" s="37"/>
      <c r="AK477" s="37">
        <v>0</v>
      </c>
    </row>
    <row r="478" spans="2:37" ht="20.100000000000001" customHeight="1" x14ac:dyDescent="0.2">
      <c r="B478" s="5"/>
      <c r="D478" s="38" t="s">
        <v>289</v>
      </c>
      <c r="F478" s="39">
        <v>1</v>
      </c>
      <c r="G478" s="40"/>
      <c r="H478" s="40"/>
      <c r="I478" s="40"/>
      <c r="J478" s="39">
        <v>4</v>
      </c>
      <c r="K478" s="39">
        <v>0</v>
      </c>
      <c r="L478" s="40"/>
      <c r="M478" s="39">
        <v>4</v>
      </c>
      <c r="N478" s="40"/>
      <c r="O478" s="40"/>
      <c r="P478" s="40"/>
      <c r="Q478" s="39">
        <v>0</v>
      </c>
      <c r="R478" s="39">
        <v>3</v>
      </c>
      <c r="S478" s="39">
        <v>0</v>
      </c>
      <c r="T478" s="39">
        <v>0</v>
      </c>
      <c r="U478" s="39">
        <v>0</v>
      </c>
      <c r="V478" s="39">
        <v>0</v>
      </c>
      <c r="W478" s="40"/>
      <c r="X478" s="39">
        <v>1</v>
      </c>
      <c r="Y478" s="39">
        <v>0</v>
      </c>
      <c r="Z478" s="40"/>
      <c r="AA478" s="39">
        <v>4</v>
      </c>
      <c r="AB478" s="40"/>
      <c r="AC478" s="40"/>
      <c r="AD478" s="40"/>
      <c r="AE478" s="39">
        <v>1</v>
      </c>
      <c r="AF478" s="40"/>
      <c r="AG478" s="40"/>
      <c r="AH478" s="40"/>
      <c r="AI478" s="39">
        <v>0</v>
      </c>
      <c r="AJ478" s="40"/>
      <c r="AK478" s="39">
        <v>0</v>
      </c>
    </row>
    <row r="479" spans="2:37" ht="20.100000000000001" customHeight="1" x14ac:dyDescent="0.2">
      <c r="B479" s="5"/>
      <c r="D479" s="53" t="s">
        <v>290</v>
      </c>
      <c r="F479" s="37">
        <v>80</v>
      </c>
      <c r="G479" s="37"/>
      <c r="H479" s="37"/>
      <c r="I479" s="37"/>
      <c r="J479" s="37">
        <v>6</v>
      </c>
      <c r="K479" s="37">
        <v>0</v>
      </c>
      <c r="L479" s="37"/>
      <c r="M479" s="37">
        <v>6</v>
      </c>
      <c r="N479" s="37"/>
      <c r="O479" s="37"/>
      <c r="P479" s="37"/>
      <c r="Q479" s="37">
        <v>0</v>
      </c>
      <c r="R479" s="37">
        <v>3</v>
      </c>
      <c r="S479" s="37">
        <v>0</v>
      </c>
      <c r="T479" s="37">
        <v>0</v>
      </c>
      <c r="U479" s="37">
        <v>0</v>
      </c>
      <c r="V479" s="37">
        <v>0</v>
      </c>
      <c r="W479" s="37"/>
      <c r="X479" s="37">
        <v>7</v>
      </c>
      <c r="Y479" s="37">
        <v>0</v>
      </c>
      <c r="Z479" s="37"/>
      <c r="AA479" s="37">
        <v>10</v>
      </c>
      <c r="AB479" s="37"/>
      <c r="AC479" s="37"/>
      <c r="AD479" s="37"/>
      <c r="AE479" s="37">
        <v>76</v>
      </c>
      <c r="AF479" s="37"/>
      <c r="AG479" s="37"/>
      <c r="AH479" s="37"/>
      <c r="AI479" s="37">
        <v>0</v>
      </c>
      <c r="AJ479" s="37"/>
      <c r="AK479" s="37">
        <v>0</v>
      </c>
    </row>
    <row r="480" spans="2:37" ht="20.100000000000001" customHeight="1" x14ac:dyDescent="0.2">
      <c r="B480" s="5"/>
      <c r="D480" s="38" t="s">
        <v>291</v>
      </c>
      <c r="F480" s="39">
        <v>28</v>
      </c>
      <c r="G480" s="40"/>
      <c r="H480" s="40"/>
      <c r="I480" s="40"/>
      <c r="J480" s="39">
        <v>23</v>
      </c>
      <c r="K480" s="39">
        <v>0</v>
      </c>
      <c r="L480" s="40"/>
      <c r="M480" s="39">
        <v>23</v>
      </c>
      <c r="N480" s="40"/>
      <c r="O480" s="40"/>
      <c r="P480" s="40"/>
      <c r="Q480" s="39">
        <v>0</v>
      </c>
      <c r="R480" s="39">
        <v>8</v>
      </c>
      <c r="S480" s="39">
        <v>0</v>
      </c>
      <c r="T480" s="39">
        <v>0</v>
      </c>
      <c r="U480" s="39">
        <v>0</v>
      </c>
      <c r="V480" s="39">
        <v>0</v>
      </c>
      <c r="W480" s="40"/>
      <c r="X480" s="39">
        <v>14</v>
      </c>
      <c r="Y480" s="39">
        <v>0</v>
      </c>
      <c r="Z480" s="40"/>
      <c r="AA480" s="39">
        <v>22</v>
      </c>
      <c r="AB480" s="40"/>
      <c r="AC480" s="40"/>
      <c r="AD480" s="40"/>
      <c r="AE480" s="39">
        <v>29</v>
      </c>
      <c r="AF480" s="40"/>
      <c r="AG480" s="40"/>
      <c r="AH480" s="40"/>
      <c r="AI480" s="39">
        <v>0</v>
      </c>
      <c r="AJ480" s="40"/>
      <c r="AK480" s="39">
        <v>0</v>
      </c>
    </row>
    <row r="481" spans="1:37" ht="20.100000000000001" customHeight="1" x14ac:dyDescent="0.2">
      <c r="D481" s="53" t="s">
        <v>292</v>
      </c>
      <c r="F481" s="37">
        <v>26</v>
      </c>
      <c r="G481" s="37"/>
      <c r="H481" s="37"/>
      <c r="I481" s="37"/>
      <c r="J481" s="37">
        <v>13</v>
      </c>
      <c r="K481" s="37">
        <v>0</v>
      </c>
      <c r="L481" s="37"/>
      <c r="M481" s="37">
        <v>13</v>
      </c>
      <c r="N481" s="37"/>
      <c r="O481" s="37"/>
      <c r="P481" s="37"/>
      <c r="Q481" s="37">
        <v>0</v>
      </c>
      <c r="R481" s="37">
        <v>5</v>
      </c>
      <c r="S481" s="37">
        <v>0</v>
      </c>
      <c r="T481" s="37">
        <v>0</v>
      </c>
      <c r="U481" s="37">
        <v>0</v>
      </c>
      <c r="V481" s="37">
        <v>0</v>
      </c>
      <c r="W481" s="37"/>
      <c r="X481" s="37">
        <v>15</v>
      </c>
      <c r="Y481" s="37">
        <v>1</v>
      </c>
      <c r="Z481" s="37"/>
      <c r="AA481" s="37">
        <v>21</v>
      </c>
      <c r="AB481" s="37"/>
      <c r="AC481" s="37"/>
      <c r="AD481" s="37"/>
      <c r="AE481" s="37">
        <v>18</v>
      </c>
      <c r="AF481" s="37"/>
      <c r="AG481" s="37"/>
      <c r="AH481" s="37"/>
      <c r="AI481" s="37">
        <v>0</v>
      </c>
      <c r="AJ481" s="37"/>
      <c r="AK481" s="37">
        <v>0</v>
      </c>
    </row>
    <row r="482" spans="1:37" ht="20.100000000000001" customHeight="1" x14ac:dyDescent="0.2">
      <c r="D482" s="38" t="s">
        <v>293</v>
      </c>
      <c r="F482" s="39">
        <v>61</v>
      </c>
      <c r="G482" s="40"/>
      <c r="H482" s="40"/>
      <c r="I482" s="40"/>
      <c r="J482" s="39">
        <v>9</v>
      </c>
      <c r="K482" s="39">
        <v>0</v>
      </c>
      <c r="L482" s="40"/>
      <c r="M482" s="39">
        <v>9</v>
      </c>
      <c r="N482" s="40"/>
      <c r="O482" s="40"/>
      <c r="P482" s="40"/>
      <c r="Q482" s="39">
        <v>0</v>
      </c>
      <c r="R482" s="39">
        <v>4</v>
      </c>
      <c r="S482" s="39">
        <v>0</v>
      </c>
      <c r="T482" s="39">
        <v>0</v>
      </c>
      <c r="U482" s="39">
        <v>0</v>
      </c>
      <c r="V482" s="39">
        <v>0</v>
      </c>
      <c r="W482" s="40"/>
      <c r="X482" s="39">
        <v>13</v>
      </c>
      <c r="Y482" s="39">
        <v>1</v>
      </c>
      <c r="Z482" s="40"/>
      <c r="AA482" s="39">
        <v>18</v>
      </c>
      <c r="AB482" s="40"/>
      <c r="AC482" s="40"/>
      <c r="AD482" s="40"/>
      <c r="AE482" s="39">
        <v>52</v>
      </c>
      <c r="AF482" s="40"/>
      <c r="AG482" s="40"/>
      <c r="AH482" s="40"/>
      <c r="AI482" s="39">
        <v>0</v>
      </c>
      <c r="AJ482" s="40"/>
      <c r="AK482" s="39">
        <v>0</v>
      </c>
    </row>
    <row r="483" spans="1:37" ht="20.100000000000001" customHeight="1" x14ac:dyDescent="0.2">
      <c r="D483" s="53" t="s">
        <v>294</v>
      </c>
      <c r="F483" s="37">
        <v>87</v>
      </c>
      <c r="G483" s="37"/>
      <c r="H483" s="37"/>
      <c r="I483" s="37"/>
      <c r="J483" s="37">
        <v>10</v>
      </c>
      <c r="K483" s="37">
        <v>0</v>
      </c>
      <c r="L483" s="37"/>
      <c r="M483" s="37">
        <v>10</v>
      </c>
      <c r="N483" s="37"/>
      <c r="O483" s="37"/>
      <c r="P483" s="37"/>
      <c r="Q483" s="37">
        <v>0</v>
      </c>
      <c r="R483" s="37">
        <v>0</v>
      </c>
      <c r="S483" s="37">
        <v>0</v>
      </c>
      <c r="T483" s="37">
        <v>0</v>
      </c>
      <c r="U483" s="37">
        <v>0</v>
      </c>
      <c r="V483" s="37">
        <v>0</v>
      </c>
      <c r="W483" s="37"/>
      <c r="X483" s="37">
        <v>2</v>
      </c>
      <c r="Y483" s="37">
        <v>0</v>
      </c>
      <c r="Z483" s="37"/>
      <c r="AA483" s="37">
        <v>2</v>
      </c>
      <c r="AB483" s="37"/>
      <c r="AC483" s="37"/>
      <c r="AD483" s="37"/>
      <c r="AE483" s="37">
        <v>95</v>
      </c>
      <c r="AF483" s="37"/>
      <c r="AG483" s="37"/>
      <c r="AH483" s="37"/>
      <c r="AI483" s="37">
        <v>0</v>
      </c>
      <c r="AJ483" s="37"/>
      <c r="AK483" s="37">
        <v>0</v>
      </c>
    </row>
    <row r="484" spans="1:37" ht="20.100000000000001" customHeight="1" x14ac:dyDescent="0.2">
      <c r="D484" s="38" t="s">
        <v>295</v>
      </c>
      <c r="F484" s="39">
        <v>0</v>
      </c>
      <c r="G484" s="40"/>
      <c r="H484" s="40"/>
      <c r="I484" s="40"/>
      <c r="J484" s="39">
        <v>12</v>
      </c>
      <c r="K484" s="39">
        <v>0</v>
      </c>
      <c r="L484" s="40"/>
      <c r="M484" s="39">
        <v>12</v>
      </c>
      <c r="N484" s="40"/>
      <c r="O484" s="40"/>
      <c r="P484" s="40"/>
      <c r="Q484" s="39">
        <v>0</v>
      </c>
      <c r="R484" s="39">
        <v>0</v>
      </c>
      <c r="S484" s="39">
        <v>0</v>
      </c>
      <c r="T484" s="39">
        <v>0</v>
      </c>
      <c r="U484" s="39">
        <v>0</v>
      </c>
      <c r="V484" s="39">
        <v>0</v>
      </c>
      <c r="W484" s="40"/>
      <c r="X484" s="39">
        <v>4</v>
      </c>
      <c r="Y484" s="39">
        <v>0</v>
      </c>
      <c r="Z484" s="40"/>
      <c r="AA484" s="39">
        <v>4</v>
      </c>
      <c r="AB484" s="40"/>
      <c r="AC484" s="40"/>
      <c r="AD484" s="40"/>
      <c r="AE484" s="39">
        <v>8</v>
      </c>
      <c r="AF484" s="40"/>
      <c r="AG484" s="40"/>
      <c r="AH484" s="40"/>
      <c r="AI484" s="39">
        <v>0</v>
      </c>
      <c r="AJ484" s="40"/>
      <c r="AK484" s="39">
        <v>0</v>
      </c>
    </row>
    <row r="485" spans="1:37" ht="20.100000000000001" customHeight="1" x14ac:dyDescent="0.2">
      <c r="D485" s="53" t="s">
        <v>296</v>
      </c>
      <c r="F485" s="37">
        <v>4</v>
      </c>
      <c r="G485" s="37"/>
      <c r="H485" s="37"/>
      <c r="I485" s="37"/>
      <c r="J485" s="37">
        <v>2</v>
      </c>
      <c r="K485" s="37">
        <v>0</v>
      </c>
      <c r="L485" s="37"/>
      <c r="M485" s="37">
        <v>2</v>
      </c>
      <c r="N485" s="37"/>
      <c r="O485" s="37"/>
      <c r="P485" s="37"/>
      <c r="Q485" s="37">
        <v>1</v>
      </c>
      <c r="R485" s="37">
        <v>0</v>
      </c>
      <c r="S485" s="37">
        <v>0</v>
      </c>
      <c r="T485" s="37">
        <v>0</v>
      </c>
      <c r="U485" s="37">
        <v>0</v>
      </c>
      <c r="V485" s="37">
        <v>0</v>
      </c>
      <c r="W485" s="37"/>
      <c r="X485" s="37">
        <v>3</v>
      </c>
      <c r="Y485" s="37">
        <v>0</v>
      </c>
      <c r="Z485" s="37"/>
      <c r="AA485" s="37">
        <v>4</v>
      </c>
      <c r="AB485" s="37"/>
      <c r="AC485" s="37"/>
      <c r="AD485" s="37"/>
      <c r="AE485" s="37">
        <v>2</v>
      </c>
      <c r="AF485" s="37"/>
      <c r="AG485" s="37"/>
      <c r="AH485" s="37"/>
      <c r="AI485" s="37">
        <v>0</v>
      </c>
      <c r="AJ485" s="37"/>
      <c r="AK485" s="37">
        <v>0</v>
      </c>
    </row>
    <row r="486" spans="1:37"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row>
    <row r="487" spans="1:37" s="1" customFormat="1" ht="20.100000000000001" customHeight="1" x14ac:dyDescent="0.2">
      <c r="A487" s="3"/>
      <c r="B487" s="6"/>
      <c r="C487" s="42" t="s">
        <v>180</v>
      </c>
      <c r="D487" s="42"/>
      <c r="E487" s="5"/>
      <c r="F487" s="44">
        <v>586</v>
      </c>
      <c r="G487" s="45"/>
      <c r="H487" s="45"/>
      <c r="I487" s="45"/>
      <c r="J487" s="44">
        <v>83</v>
      </c>
      <c r="K487" s="44">
        <v>0</v>
      </c>
      <c r="L487" s="45"/>
      <c r="M487" s="44">
        <v>83</v>
      </c>
      <c r="N487" s="45"/>
      <c r="O487" s="45"/>
      <c r="P487" s="45"/>
      <c r="Q487" s="44">
        <v>2</v>
      </c>
      <c r="R487" s="44">
        <v>23</v>
      </c>
      <c r="S487" s="44">
        <v>0</v>
      </c>
      <c r="T487" s="44">
        <v>0</v>
      </c>
      <c r="U487" s="44">
        <v>0</v>
      </c>
      <c r="V487" s="44">
        <v>0</v>
      </c>
      <c r="W487" s="45"/>
      <c r="X487" s="44">
        <v>67</v>
      </c>
      <c r="Y487" s="44">
        <v>2</v>
      </c>
      <c r="Z487" s="45"/>
      <c r="AA487" s="44">
        <v>94</v>
      </c>
      <c r="AB487" s="45"/>
      <c r="AC487" s="45"/>
      <c r="AD487" s="45"/>
      <c r="AE487" s="44">
        <v>575</v>
      </c>
      <c r="AF487" s="45"/>
      <c r="AG487" s="45"/>
      <c r="AH487" s="45"/>
      <c r="AI487" s="44">
        <v>0</v>
      </c>
      <c r="AJ487" s="45"/>
      <c r="AK487" s="44">
        <v>0</v>
      </c>
    </row>
    <row r="488" spans="1:37"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row>
    <row r="489" spans="1:37" s="1" customFormat="1" ht="20.100000000000001" customHeight="1" x14ac:dyDescent="0.25">
      <c r="A489" s="3"/>
      <c r="B489" s="49" t="s">
        <v>297</v>
      </c>
      <c r="C489" s="50"/>
      <c r="D489" s="50"/>
      <c r="E489" s="5"/>
      <c r="F489" s="51">
        <v>1969</v>
      </c>
      <c r="G489" s="52"/>
      <c r="H489" s="52"/>
      <c r="I489" s="52"/>
      <c r="J489" s="51">
        <v>270</v>
      </c>
      <c r="K489" s="51">
        <v>0</v>
      </c>
      <c r="L489" s="52"/>
      <c r="M489" s="51">
        <v>270</v>
      </c>
      <c r="N489" s="52"/>
      <c r="O489" s="52"/>
      <c r="P489" s="52"/>
      <c r="Q489" s="51">
        <v>5</v>
      </c>
      <c r="R489" s="51">
        <v>129</v>
      </c>
      <c r="S489" s="51">
        <v>0</v>
      </c>
      <c r="T489" s="51">
        <v>0</v>
      </c>
      <c r="U489" s="51">
        <v>0</v>
      </c>
      <c r="V489" s="51">
        <v>6</v>
      </c>
      <c r="W489" s="52"/>
      <c r="X489" s="51">
        <v>231</v>
      </c>
      <c r="Y489" s="51">
        <v>6</v>
      </c>
      <c r="Z489" s="52"/>
      <c r="AA489" s="51">
        <v>377</v>
      </c>
      <c r="AB489" s="52"/>
      <c r="AC489" s="52"/>
      <c r="AD489" s="52"/>
      <c r="AE489" s="51">
        <v>1862</v>
      </c>
      <c r="AF489" s="52"/>
      <c r="AG489" s="52"/>
      <c r="AH489" s="52"/>
      <c r="AI489" s="51">
        <v>0</v>
      </c>
      <c r="AJ489" s="52"/>
      <c r="AK489" s="51">
        <v>0</v>
      </c>
    </row>
    <row r="490" spans="1:37"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row>
    <row r="491" spans="1:37"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row>
    <row r="492" spans="1:37"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row>
    <row r="493" spans="1:37" ht="20.100000000000001" customHeight="1" x14ac:dyDescent="0.2">
      <c r="D493" s="2" t="s">
        <v>98</v>
      </c>
      <c r="F493" s="37">
        <v>1</v>
      </c>
      <c r="G493" s="37"/>
      <c r="H493" s="37"/>
      <c r="I493" s="37"/>
      <c r="J493" s="37">
        <v>3</v>
      </c>
      <c r="K493" s="37">
        <v>0</v>
      </c>
      <c r="L493" s="37"/>
      <c r="M493" s="37">
        <v>3</v>
      </c>
      <c r="N493" s="37"/>
      <c r="O493" s="37"/>
      <c r="P493" s="37"/>
      <c r="Q493" s="37">
        <v>1</v>
      </c>
      <c r="R493" s="37">
        <v>0</v>
      </c>
      <c r="S493" s="37">
        <v>0</v>
      </c>
      <c r="T493" s="37">
        <v>0</v>
      </c>
      <c r="U493" s="37">
        <v>0</v>
      </c>
      <c r="V493" s="37">
        <v>0</v>
      </c>
      <c r="W493" s="37"/>
      <c r="X493" s="37">
        <v>3</v>
      </c>
      <c r="Y493" s="37">
        <v>0</v>
      </c>
      <c r="Z493" s="37"/>
      <c r="AA493" s="37">
        <v>4</v>
      </c>
      <c r="AB493" s="37"/>
      <c r="AC493" s="37"/>
      <c r="AD493" s="37"/>
      <c r="AE493" s="37">
        <v>0</v>
      </c>
      <c r="AF493" s="37"/>
      <c r="AG493" s="37"/>
      <c r="AH493" s="37"/>
      <c r="AI493" s="37">
        <v>0</v>
      </c>
      <c r="AJ493" s="37"/>
      <c r="AK493" s="37">
        <v>0</v>
      </c>
    </row>
    <row r="494" spans="1:37" ht="20.100000000000001" customHeight="1" x14ac:dyDescent="0.2">
      <c r="B494" s="5"/>
      <c r="D494" s="38" t="s">
        <v>99</v>
      </c>
      <c r="F494" s="39">
        <v>61</v>
      </c>
      <c r="G494" s="40"/>
      <c r="H494" s="40"/>
      <c r="I494" s="40"/>
      <c r="J494" s="39">
        <v>16</v>
      </c>
      <c r="K494" s="39">
        <v>0</v>
      </c>
      <c r="L494" s="40"/>
      <c r="M494" s="39">
        <v>16</v>
      </c>
      <c r="N494" s="40"/>
      <c r="O494" s="40"/>
      <c r="P494" s="40"/>
      <c r="Q494" s="39">
        <v>2</v>
      </c>
      <c r="R494" s="39">
        <v>19</v>
      </c>
      <c r="S494" s="39">
        <v>0</v>
      </c>
      <c r="T494" s="39">
        <v>0</v>
      </c>
      <c r="U494" s="39">
        <v>0</v>
      </c>
      <c r="V494" s="39">
        <v>0</v>
      </c>
      <c r="W494" s="40"/>
      <c r="X494" s="39">
        <v>12</v>
      </c>
      <c r="Y494" s="39">
        <v>0</v>
      </c>
      <c r="Z494" s="40"/>
      <c r="AA494" s="39">
        <v>33</v>
      </c>
      <c r="AB494" s="40"/>
      <c r="AC494" s="40"/>
      <c r="AD494" s="40"/>
      <c r="AE494" s="39">
        <v>44</v>
      </c>
      <c r="AF494" s="40"/>
      <c r="AG494" s="40"/>
      <c r="AH494" s="40"/>
      <c r="AI494" s="39">
        <v>0</v>
      </c>
      <c r="AJ494" s="40"/>
      <c r="AK494" s="39">
        <v>0</v>
      </c>
    </row>
    <row r="495" spans="1:37" ht="20.100000000000001" customHeight="1" x14ac:dyDescent="0.2">
      <c r="B495" s="5"/>
      <c r="D495" s="2" t="s">
        <v>113</v>
      </c>
      <c r="F495" s="37">
        <v>20</v>
      </c>
      <c r="G495" s="37"/>
      <c r="H495" s="37"/>
      <c r="I495" s="37"/>
      <c r="J495" s="37">
        <v>10</v>
      </c>
      <c r="K495" s="37">
        <v>0</v>
      </c>
      <c r="L495" s="37"/>
      <c r="M495" s="37">
        <v>10</v>
      </c>
      <c r="N495" s="37"/>
      <c r="O495" s="37"/>
      <c r="P495" s="37"/>
      <c r="Q495" s="37">
        <v>0</v>
      </c>
      <c r="R495" s="37">
        <v>11</v>
      </c>
      <c r="S495" s="37">
        <v>0</v>
      </c>
      <c r="T495" s="37">
        <v>0</v>
      </c>
      <c r="U495" s="37">
        <v>0</v>
      </c>
      <c r="V495" s="37">
        <v>0</v>
      </c>
      <c r="W495" s="37"/>
      <c r="X495" s="37">
        <v>13</v>
      </c>
      <c r="Y495" s="37">
        <v>0</v>
      </c>
      <c r="Z495" s="37"/>
      <c r="AA495" s="37">
        <v>24</v>
      </c>
      <c r="AB495" s="37"/>
      <c r="AC495" s="37"/>
      <c r="AD495" s="37"/>
      <c r="AE495" s="37">
        <v>6</v>
      </c>
      <c r="AF495" s="37"/>
      <c r="AG495" s="37"/>
      <c r="AH495" s="37"/>
      <c r="AI495" s="37">
        <v>0</v>
      </c>
      <c r="AJ495" s="37"/>
      <c r="AK495" s="37">
        <v>0</v>
      </c>
    </row>
    <row r="496" spans="1:37" ht="20.100000000000001" customHeight="1" x14ac:dyDescent="0.2">
      <c r="B496" s="5"/>
      <c r="D496" s="38" t="s">
        <v>174</v>
      </c>
      <c r="F496" s="39">
        <v>41</v>
      </c>
      <c r="G496" s="40"/>
      <c r="H496" s="40"/>
      <c r="I496" s="40"/>
      <c r="J496" s="39">
        <v>9</v>
      </c>
      <c r="K496" s="39">
        <v>0</v>
      </c>
      <c r="L496" s="40"/>
      <c r="M496" s="39">
        <v>9</v>
      </c>
      <c r="N496" s="40"/>
      <c r="O496" s="40"/>
      <c r="P496" s="40"/>
      <c r="Q496" s="39">
        <v>0</v>
      </c>
      <c r="R496" s="39">
        <v>2</v>
      </c>
      <c r="S496" s="39">
        <v>0</v>
      </c>
      <c r="T496" s="39">
        <v>0</v>
      </c>
      <c r="U496" s="39">
        <v>0</v>
      </c>
      <c r="V496" s="39">
        <v>0</v>
      </c>
      <c r="W496" s="40"/>
      <c r="X496" s="39">
        <v>11</v>
      </c>
      <c r="Y496" s="39">
        <v>0</v>
      </c>
      <c r="Z496" s="40"/>
      <c r="AA496" s="39">
        <v>13</v>
      </c>
      <c r="AB496" s="40"/>
      <c r="AC496" s="40"/>
      <c r="AD496" s="40"/>
      <c r="AE496" s="39">
        <v>37</v>
      </c>
      <c r="AF496" s="40"/>
      <c r="AG496" s="40"/>
      <c r="AH496" s="40"/>
      <c r="AI496" s="39">
        <v>0</v>
      </c>
      <c r="AJ496" s="40"/>
      <c r="AK496" s="39">
        <v>0</v>
      </c>
    </row>
    <row r="497" spans="1:37" ht="20.100000000000001" customHeight="1" x14ac:dyDescent="0.2">
      <c r="D497" s="2" t="s">
        <v>115</v>
      </c>
      <c r="F497" s="37">
        <v>16</v>
      </c>
      <c r="G497" s="37"/>
      <c r="H497" s="37"/>
      <c r="I497" s="37"/>
      <c r="J497" s="37">
        <v>4</v>
      </c>
      <c r="K497" s="37">
        <v>0</v>
      </c>
      <c r="L497" s="37"/>
      <c r="M497" s="37">
        <v>4</v>
      </c>
      <c r="N497" s="37"/>
      <c r="O497" s="37"/>
      <c r="P497" s="37"/>
      <c r="Q497" s="37">
        <v>0</v>
      </c>
      <c r="R497" s="37">
        <v>3</v>
      </c>
      <c r="S497" s="37">
        <v>0</v>
      </c>
      <c r="T497" s="37">
        <v>0</v>
      </c>
      <c r="U497" s="37">
        <v>0</v>
      </c>
      <c r="V497" s="37">
        <v>0</v>
      </c>
      <c r="W497" s="37"/>
      <c r="X497" s="37">
        <v>7</v>
      </c>
      <c r="Y497" s="37">
        <v>0</v>
      </c>
      <c r="Z497" s="37"/>
      <c r="AA497" s="37">
        <v>10</v>
      </c>
      <c r="AB497" s="37"/>
      <c r="AC497" s="37"/>
      <c r="AD497" s="37"/>
      <c r="AE497" s="37">
        <v>10</v>
      </c>
      <c r="AF497" s="37"/>
      <c r="AG497" s="37"/>
      <c r="AH497" s="37"/>
      <c r="AI497" s="37">
        <v>0</v>
      </c>
      <c r="AJ497" s="37"/>
      <c r="AK497" s="37">
        <v>0</v>
      </c>
    </row>
    <row r="498" spans="1:37" ht="20.100000000000001" customHeight="1" x14ac:dyDescent="0.2">
      <c r="D498" s="38" t="s">
        <v>116</v>
      </c>
      <c r="F498" s="39">
        <v>29</v>
      </c>
      <c r="G498" s="40"/>
      <c r="H498" s="40"/>
      <c r="I498" s="40"/>
      <c r="J498" s="39">
        <v>2</v>
      </c>
      <c r="K498" s="39">
        <v>0</v>
      </c>
      <c r="L498" s="40"/>
      <c r="M498" s="39">
        <v>2</v>
      </c>
      <c r="N498" s="40"/>
      <c r="O498" s="40"/>
      <c r="P498" s="40"/>
      <c r="Q498" s="39">
        <v>0</v>
      </c>
      <c r="R498" s="39">
        <v>3</v>
      </c>
      <c r="S498" s="39">
        <v>0</v>
      </c>
      <c r="T498" s="39">
        <v>0</v>
      </c>
      <c r="U498" s="39">
        <v>0</v>
      </c>
      <c r="V498" s="39">
        <v>0</v>
      </c>
      <c r="W498" s="40"/>
      <c r="X498" s="39">
        <v>4</v>
      </c>
      <c r="Y498" s="39">
        <v>0</v>
      </c>
      <c r="Z498" s="40"/>
      <c r="AA498" s="39">
        <v>7</v>
      </c>
      <c r="AB498" s="40"/>
      <c r="AC498" s="40"/>
      <c r="AD498" s="40"/>
      <c r="AE498" s="39">
        <v>24</v>
      </c>
      <c r="AF498" s="40"/>
      <c r="AG498" s="40"/>
      <c r="AH498" s="40"/>
      <c r="AI498" s="39">
        <v>0</v>
      </c>
      <c r="AJ498" s="40"/>
      <c r="AK498" s="39">
        <v>0</v>
      </c>
    </row>
    <row r="499" spans="1:37" ht="20.100000000000001" customHeight="1" x14ac:dyDescent="0.2">
      <c r="D499" s="2" t="s">
        <v>104</v>
      </c>
      <c r="F499" s="37">
        <v>64</v>
      </c>
      <c r="G499" s="37"/>
      <c r="H499" s="37"/>
      <c r="I499" s="37"/>
      <c r="J499" s="37">
        <v>18</v>
      </c>
      <c r="K499" s="37">
        <v>0</v>
      </c>
      <c r="L499" s="37"/>
      <c r="M499" s="37">
        <v>18</v>
      </c>
      <c r="N499" s="37"/>
      <c r="O499" s="37"/>
      <c r="P499" s="37"/>
      <c r="Q499" s="37">
        <v>0</v>
      </c>
      <c r="R499" s="37">
        <v>22</v>
      </c>
      <c r="S499" s="37">
        <v>0</v>
      </c>
      <c r="T499" s="37">
        <v>0</v>
      </c>
      <c r="U499" s="37">
        <v>0</v>
      </c>
      <c r="V499" s="37">
        <v>0</v>
      </c>
      <c r="W499" s="37"/>
      <c r="X499" s="37">
        <v>20</v>
      </c>
      <c r="Y499" s="37">
        <v>0</v>
      </c>
      <c r="Z499" s="37"/>
      <c r="AA499" s="37">
        <v>42</v>
      </c>
      <c r="AB499" s="37"/>
      <c r="AC499" s="37"/>
      <c r="AD499" s="37"/>
      <c r="AE499" s="37">
        <v>40</v>
      </c>
      <c r="AF499" s="37"/>
      <c r="AG499" s="37"/>
      <c r="AH499" s="37"/>
      <c r="AI499" s="37">
        <v>0</v>
      </c>
      <c r="AJ499" s="37"/>
      <c r="AK499" s="37">
        <v>0</v>
      </c>
    </row>
    <row r="500" spans="1:37" ht="20.100000000000001" customHeight="1" x14ac:dyDescent="0.2">
      <c r="B500" s="5"/>
      <c r="D500" s="38" t="s">
        <v>105</v>
      </c>
      <c r="F500" s="39">
        <v>20</v>
      </c>
      <c r="G500" s="40"/>
      <c r="H500" s="40"/>
      <c r="I500" s="40"/>
      <c r="J500" s="39">
        <v>1</v>
      </c>
      <c r="K500" s="39">
        <v>0</v>
      </c>
      <c r="L500" s="40"/>
      <c r="M500" s="39">
        <v>1</v>
      </c>
      <c r="N500" s="40"/>
      <c r="O500" s="40"/>
      <c r="P500" s="40"/>
      <c r="Q500" s="39">
        <v>1</v>
      </c>
      <c r="R500" s="39">
        <v>0</v>
      </c>
      <c r="S500" s="39">
        <v>0</v>
      </c>
      <c r="T500" s="39">
        <v>0</v>
      </c>
      <c r="U500" s="39">
        <v>0</v>
      </c>
      <c r="V500" s="39">
        <v>0</v>
      </c>
      <c r="W500" s="40"/>
      <c r="X500" s="39">
        <v>6</v>
      </c>
      <c r="Y500" s="39">
        <v>0</v>
      </c>
      <c r="Z500" s="40"/>
      <c r="AA500" s="39">
        <v>7</v>
      </c>
      <c r="AB500" s="40"/>
      <c r="AC500" s="40"/>
      <c r="AD500" s="40"/>
      <c r="AE500" s="39">
        <v>14</v>
      </c>
      <c r="AF500" s="40"/>
      <c r="AG500" s="40"/>
      <c r="AH500" s="40"/>
      <c r="AI500" s="39">
        <v>0</v>
      </c>
      <c r="AJ500" s="40"/>
      <c r="AK500" s="39">
        <v>0</v>
      </c>
    </row>
    <row r="501" spans="1:37" ht="20.100000000000001" customHeight="1" x14ac:dyDescent="0.2">
      <c r="B501" s="5"/>
      <c r="D501" s="2" t="s">
        <v>106</v>
      </c>
      <c r="F501" s="37">
        <v>33</v>
      </c>
      <c r="G501" s="37"/>
      <c r="H501" s="37"/>
      <c r="I501" s="37"/>
      <c r="J501" s="37">
        <v>15</v>
      </c>
      <c r="K501" s="37">
        <v>0</v>
      </c>
      <c r="L501" s="37"/>
      <c r="M501" s="37">
        <v>15</v>
      </c>
      <c r="N501" s="37"/>
      <c r="O501" s="37"/>
      <c r="P501" s="37"/>
      <c r="Q501" s="37">
        <v>1</v>
      </c>
      <c r="R501" s="37">
        <v>8</v>
      </c>
      <c r="S501" s="37">
        <v>0</v>
      </c>
      <c r="T501" s="37">
        <v>0</v>
      </c>
      <c r="U501" s="37">
        <v>0</v>
      </c>
      <c r="V501" s="37">
        <v>0</v>
      </c>
      <c r="W501" s="37"/>
      <c r="X501" s="37">
        <v>16</v>
      </c>
      <c r="Y501" s="37">
        <v>0</v>
      </c>
      <c r="Z501" s="37"/>
      <c r="AA501" s="37">
        <v>25</v>
      </c>
      <c r="AB501" s="37"/>
      <c r="AC501" s="37"/>
      <c r="AD501" s="37"/>
      <c r="AE501" s="37">
        <v>23</v>
      </c>
      <c r="AF501" s="37"/>
      <c r="AG501" s="37"/>
      <c r="AH501" s="37"/>
      <c r="AI501" s="37">
        <v>0</v>
      </c>
      <c r="AJ501" s="37"/>
      <c r="AK501" s="37">
        <v>0</v>
      </c>
    </row>
    <row r="502" spans="1:37" ht="20.100000000000001" customHeight="1" x14ac:dyDescent="0.2">
      <c r="B502" s="5"/>
      <c r="D502" s="38" t="s">
        <v>118</v>
      </c>
      <c r="F502" s="39">
        <v>17</v>
      </c>
      <c r="G502" s="40"/>
      <c r="H502" s="40"/>
      <c r="I502" s="40"/>
      <c r="J502" s="39">
        <v>6</v>
      </c>
      <c r="K502" s="39">
        <v>0</v>
      </c>
      <c r="L502" s="40"/>
      <c r="M502" s="39">
        <v>6</v>
      </c>
      <c r="N502" s="40"/>
      <c r="O502" s="40"/>
      <c r="P502" s="40"/>
      <c r="Q502" s="39">
        <v>0</v>
      </c>
      <c r="R502" s="39">
        <v>2</v>
      </c>
      <c r="S502" s="39">
        <v>0</v>
      </c>
      <c r="T502" s="39">
        <v>0</v>
      </c>
      <c r="U502" s="39">
        <v>0</v>
      </c>
      <c r="V502" s="39">
        <v>0</v>
      </c>
      <c r="W502" s="40"/>
      <c r="X502" s="39">
        <v>7</v>
      </c>
      <c r="Y502" s="39">
        <v>0</v>
      </c>
      <c r="Z502" s="40"/>
      <c r="AA502" s="39">
        <v>9</v>
      </c>
      <c r="AB502" s="40"/>
      <c r="AC502" s="40"/>
      <c r="AD502" s="40"/>
      <c r="AE502" s="39">
        <v>14</v>
      </c>
      <c r="AF502" s="40"/>
      <c r="AG502" s="40"/>
      <c r="AH502" s="40"/>
      <c r="AI502" s="39">
        <v>0</v>
      </c>
      <c r="AJ502" s="40"/>
      <c r="AK502" s="39">
        <v>0</v>
      </c>
    </row>
    <row r="503" spans="1:37" ht="20.100000000000001" customHeight="1" x14ac:dyDescent="0.2">
      <c r="B503" s="5"/>
      <c r="D503" s="2" t="s">
        <v>176</v>
      </c>
      <c r="F503" s="37">
        <v>6</v>
      </c>
      <c r="G503" s="37"/>
      <c r="H503" s="37"/>
      <c r="I503" s="37"/>
      <c r="J503" s="37">
        <v>15</v>
      </c>
      <c r="K503" s="37">
        <v>0</v>
      </c>
      <c r="L503" s="37"/>
      <c r="M503" s="37">
        <v>15</v>
      </c>
      <c r="N503" s="37"/>
      <c r="O503" s="37"/>
      <c r="P503" s="37"/>
      <c r="Q503" s="37">
        <v>0</v>
      </c>
      <c r="R503" s="37">
        <v>1</v>
      </c>
      <c r="S503" s="37">
        <v>0</v>
      </c>
      <c r="T503" s="37">
        <v>0</v>
      </c>
      <c r="U503" s="37">
        <v>0</v>
      </c>
      <c r="V503" s="37">
        <v>0</v>
      </c>
      <c r="W503" s="37"/>
      <c r="X503" s="37">
        <v>15</v>
      </c>
      <c r="Y503" s="37">
        <v>0</v>
      </c>
      <c r="Z503" s="37"/>
      <c r="AA503" s="37">
        <v>16</v>
      </c>
      <c r="AB503" s="37"/>
      <c r="AC503" s="37"/>
      <c r="AD503" s="37"/>
      <c r="AE503" s="37">
        <v>5</v>
      </c>
      <c r="AF503" s="37"/>
      <c r="AG503" s="37"/>
      <c r="AH503" s="37"/>
      <c r="AI503" s="37">
        <v>0</v>
      </c>
      <c r="AJ503" s="37"/>
      <c r="AK503" s="37">
        <v>0</v>
      </c>
    </row>
    <row r="504" spans="1:37"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row>
    <row r="505" spans="1:37" s="1" customFormat="1" ht="20.100000000000001" customHeight="1" x14ac:dyDescent="0.2">
      <c r="A505" s="3"/>
      <c r="B505" s="6"/>
      <c r="C505" s="42" t="s">
        <v>180</v>
      </c>
      <c r="D505" s="42"/>
      <c r="E505" s="5"/>
      <c r="F505" s="44">
        <v>308</v>
      </c>
      <c r="G505" s="45"/>
      <c r="H505" s="45"/>
      <c r="I505" s="45"/>
      <c r="J505" s="44">
        <v>99</v>
      </c>
      <c r="K505" s="44">
        <v>0</v>
      </c>
      <c r="L505" s="45"/>
      <c r="M505" s="44">
        <v>99</v>
      </c>
      <c r="N505" s="45"/>
      <c r="O505" s="45"/>
      <c r="P505" s="45"/>
      <c r="Q505" s="44">
        <v>5</v>
      </c>
      <c r="R505" s="44">
        <v>71</v>
      </c>
      <c r="S505" s="44">
        <v>0</v>
      </c>
      <c r="T505" s="44">
        <v>0</v>
      </c>
      <c r="U505" s="44">
        <v>0</v>
      </c>
      <c r="V505" s="44">
        <v>0</v>
      </c>
      <c r="W505" s="45"/>
      <c r="X505" s="44">
        <v>114</v>
      </c>
      <c r="Y505" s="44">
        <v>0</v>
      </c>
      <c r="Z505" s="45"/>
      <c r="AA505" s="44">
        <v>190</v>
      </c>
      <c r="AB505" s="45"/>
      <c r="AC505" s="45"/>
      <c r="AD505" s="45"/>
      <c r="AE505" s="44">
        <v>217</v>
      </c>
      <c r="AF505" s="45"/>
      <c r="AG505" s="45"/>
      <c r="AH505" s="45"/>
      <c r="AI505" s="44">
        <v>0</v>
      </c>
      <c r="AJ505" s="45"/>
      <c r="AK505" s="44">
        <v>0</v>
      </c>
    </row>
    <row r="506" spans="1:37"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row>
    <row r="507" spans="1:37" s="1" customFormat="1" ht="20.100000000000001" customHeight="1" x14ac:dyDescent="0.25">
      <c r="A507" s="3"/>
      <c r="B507" s="49" t="s">
        <v>299</v>
      </c>
      <c r="C507" s="50"/>
      <c r="D507" s="50"/>
      <c r="E507" s="5"/>
      <c r="F507" s="51">
        <v>308</v>
      </c>
      <c r="G507" s="52"/>
      <c r="H507" s="52"/>
      <c r="I507" s="52"/>
      <c r="J507" s="51">
        <v>99</v>
      </c>
      <c r="K507" s="51">
        <v>0</v>
      </c>
      <c r="L507" s="52"/>
      <c r="M507" s="51">
        <v>99</v>
      </c>
      <c r="N507" s="52"/>
      <c r="O507" s="52"/>
      <c r="P507" s="52"/>
      <c r="Q507" s="51">
        <v>5</v>
      </c>
      <c r="R507" s="51">
        <v>71</v>
      </c>
      <c r="S507" s="51">
        <v>0</v>
      </c>
      <c r="T507" s="51">
        <v>0</v>
      </c>
      <c r="U507" s="51">
        <v>0</v>
      </c>
      <c r="V507" s="51">
        <v>0</v>
      </c>
      <c r="W507" s="52"/>
      <c r="X507" s="51">
        <v>114</v>
      </c>
      <c r="Y507" s="51">
        <v>0</v>
      </c>
      <c r="Z507" s="52"/>
      <c r="AA507" s="51">
        <v>190</v>
      </c>
      <c r="AB507" s="52"/>
      <c r="AC507" s="52"/>
      <c r="AD507" s="52"/>
      <c r="AE507" s="51">
        <v>217</v>
      </c>
      <c r="AF507" s="52"/>
      <c r="AG507" s="52"/>
      <c r="AH507" s="52"/>
      <c r="AI507" s="51">
        <v>0</v>
      </c>
      <c r="AJ507" s="52"/>
      <c r="AK507" s="51">
        <v>0</v>
      </c>
    </row>
    <row r="508" spans="1:37"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row>
    <row r="509" spans="1:37"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row>
    <row r="510" spans="1:37"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row>
    <row r="511" spans="1:37" ht="20.100000000000001" customHeight="1" x14ac:dyDescent="0.2">
      <c r="D511" s="2" t="s">
        <v>124</v>
      </c>
      <c r="F511" s="37">
        <v>42</v>
      </c>
      <c r="G511" s="37"/>
      <c r="H511" s="37"/>
      <c r="I511" s="37"/>
      <c r="J511" s="37">
        <v>21</v>
      </c>
      <c r="K511" s="37">
        <v>0</v>
      </c>
      <c r="L511" s="37"/>
      <c r="M511" s="37">
        <v>21</v>
      </c>
      <c r="N511" s="37"/>
      <c r="O511" s="37"/>
      <c r="P511" s="37"/>
      <c r="Q511" s="37">
        <v>0</v>
      </c>
      <c r="R511" s="37">
        <v>5</v>
      </c>
      <c r="S511" s="37">
        <v>0</v>
      </c>
      <c r="T511" s="37">
        <v>0</v>
      </c>
      <c r="U511" s="37">
        <v>0</v>
      </c>
      <c r="V511" s="37">
        <v>0</v>
      </c>
      <c r="W511" s="37"/>
      <c r="X511" s="37">
        <v>9</v>
      </c>
      <c r="Y511" s="37">
        <v>1</v>
      </c>
      <c r="Z511" s="37"/>
      <c r="AA511" s="37">
        <v>15</v>
      </c>
      <c r="AB511" s="37"/>
      <c r="AC511" s="37"/>
      <c r="AD511" s="37"/>
      <c r="AE511" s="37">
        <v>48</v>
      </c>
      <c r="AF511" s="37"/>
      <c r="AG511" s="37"/>
      <c r="AH511" s="37"/>
      <c r="AI511" s="37">
        <v>0</v>
      </c>
      <c r="AJ511" s="37"/>
      <c r="AK511" s="37">
        <v>0</v>
      </c>
    </row>
    <row r="512" spans="1:37" ht="20.100000000000001" customHeight="1" x14ac:dyDescent="0.2">
      <c r="D512" s="38" t="s">
        <v>99</v>
      </c>
      <c r="F512" s="39">
        <v>56</v>
      </c>
      <c r="G512" s="40"/>
      <c r="H512" s="40"/>
      <c r="I512" s="40"/>
      <c r="J512" s="39">
        <v>24</v>
      </c>
      <c r="K512" s="39">
        <v>0</v>
      </c>
      <c r="L512" s="40"/>
      <c r="M512" s="39">
        <v>24</v>
      </c>
      <c r="N512" s="40"/>
      <c r="O512" s="40"/>
      <c r="P512" s="40"/>
      <c r="Q512" s="39">
        <v>0</v>
      </c>
      <c r="R512" s="39">
        <v>7</v>
      </c>
      <c r="S512" s="39">
        <v>0</v>
      </c>
      <c r="T512" s="39">
        <v>0</v>
      </c>
      <c r="U512" s="39">
        <v>0</v>
      </c>
      <c r="V512" s="39">
        <v>0</v>
      </c>
      <c r="W512" s="40"/>
      <c r="X512" s="39">
        <v>21</v>
      </c>
      <c r="Y512" s="39">
        <v>1</v>
      </c>
      <c r="Z512" s="40"/>
      <c r="AA512" s="39">
        <v>29</v>
      </c>
      <c r="AB512" s="40"/>
      <c r="AC512" s="40"/>
      <c r="AD512" s="40"/>
      <c r="AE512" s="39">
        <v>51</v>
      </c>
      <c r="AF512" s="40"/>
      <c r="AG512" s="40"/>
      <c r="AH512" s="40"/>
      <c r="AI512" s="39">
        <v>0</v>
      </c>
      <c r="AJ512" s="40"/>
      <c r="AK512" s="39">
        <v>0</v>
      </c>
    </row>
    <row r="513" spans="1:37" ht="20.100000000000001" customHeight="1" x14ac:dyDescent="0.2">
      <c r="D513" s="2" t="s">
        <v>100</v>
      </c>
      <c r="F513" s="37">
        <v>41</v>
      </c>
      <c r="G513" s="37"/>
      <c r="H513" s="37"/>
      <c r="I513" s="37"/>
      <c r="J513" s="37">
        <v>18</v>
      </c>
      <c r="K513" s="37">
        <v>0</v>
      </c>
      <c r="L513" s="37"/>
      <c r="M513" s="37">
        <v>18</v>
      </c>
      <c r="N513" s="37"/>
      <c r="O513" s="37"/>
      <c r="P513" s="37"/>
      <c r="Q513" s="37">
        <v>0</v>
      </c>
      <c r="R513" s="37">
        <v>6</v>
      </c>
      <c r="S513" s="37">
        <v>0</v>
      </c>
      <c r="T513" s="37">
        <v>0</v>
      </c>
      <c r="U513" s="37">
        <v>0</v>
      </c>
      <c r="V513" s="37">
        <v>0</v>
      </c>
      <c r="W513" s="37"/>
      <c r="X513" s="37">
        <v>9</v>
      </c>
      <c r="Y513" s="37">
        <v>0</v>
      </c>
      <c r="Z513" s="37"/>
      <c r="AA513" s="37">
        <v>15</v>
      </c>
      <c r="AB513" s="37"/>
      <c r="AC513" s="37"/>
      <c r="AD513" s="37"/>
      <c r="AE513" s="37">
        <v>44</v>
      </c>
      <c r="AF513" s="37"/>
      <c r="AG513" s="37"/>
      <c r="AH513" s="37"/>
      <c r="AI513" s="37">
        <v>0</v>
      </c>
      <c r="AJ513" s="37"/>
      <c r="AK513" s="37">
        <v>0</v>
      </c>
    </row>
    <row r="514" spans="1:37" ht="20.100000000000001" customHeight="1" x14ac:dyDescent="0.2">
      <c r="D514" s="38" t="s">
        <v>101</v>
      </c>
      <c r="F514" s="39">
        <v>54</v>
      </c>
      <c r="G514" s="40"/>
      <c r="H514" s="40"/>
      <c r="I514" s="40"/>
      <c r="J514" s="39">
        <v>21</v>
      </c>
      <c r="K514" s="39">
        <v>0</v>
      </c>
      <c r="L514" s="40"/>
      <c r="M514" s="39">
        <v>21</v>
      </c>
      <c r="N514" s="40"/>
      <c r="O514" s="40"/>
      <c r="P514" s="40"/>
      <c r="Q514" s="39">
        <v>3</v>
      </c>
      <c r="R514" s="39">
        <v>6</v>
      </c>
      <c r="S514" s="39">
        <v>0</v>
      </c>
      <c r="T514" s="39">
        <v>0</v>
      </c>
      <c r="U514" s="39">
        <v>0</v>
      </c>
      <c r="V514" s="39">
        <v>0</v>
      </c>
      <c r="W514" s="40"/>
      <c r="X514" s="39">
        <v>27</v>
      </c>
      <c r="Y514" s="39">
        <v>0</v>
      </c>
      <c r="Z514" s="40"/>
      <c r="AA514" s="39">
        <v>36</v>
      </c>
      <c r="AB514" s="40"/>
      <c r="AC514" s="40"/>
      <c r="AD514" s="40"/>
      <c r="AE514" s="39">
        <v>39</v>
      </c>
      <c r="AF514" s="40"/>
      <c r="AG514" s="40"/>
      <c r="AH514" s="40"/>
      <c r="AI514" s="39">
        <v>0</v>
      </c>
      <c r="AJ514" s="40"/>
      <c r="AK514" s="39">
        <v>0</v>
      </c>
    </row>
    <row r="515" spans="1:37" ht="20.100000000000001" customHeight="1" x14ac:dyDescent="0.2">
      <c r="D515" s="2" t="s">
        <v>115</v>
      </c>
      <c r="F515" s="37">
        <v>86</v>
      </c>
      <c r="G515" s="37"/>
      <c r="H515" s="37"/>
      <c r="I515" s="37"/>
      <c r="J515" s="37">
        <v>19</v>
      </c>
      <c r="K515" s="37">
        <v>0</v>
      </c>
      <c r="L515" s="37"/>
      <c r="M515" s="37">
        <v>19</v>
      </c>
      <c r="N515" s="37"/>
      <c r="O515" s="37"/>
      <c r="P515" s="37"/>
      <c r="Q515" s="37">
        <v>0</v>
      </c>
      <c r="R515" s="37">
        <v>12</v>
      </c>
      <c r="S515" s="37">
        <v>0</v>
      </c>
      <c r="T515" s="37">
        <v>0</v>
      </c>
      <c r="U515" s="37">
        <v>0</v>
      </c>
      <c r="V515" s="37">
        <v>0</v>
      </c>
      <c r="W515" s="37"/>
      <c r="X515" s="37">
        <v>21</v>
      </c>
      <c r="Y515" s="37">
        <v>0</v>
      </c>
      <c r="Z515" s="37"/>
      <c r="AA515" s="37">
        <v>33</v>
      </c>
      <c r="AB515" s="37"/>
      <c r="AC515" s="37"/>
      <c r="AD515" s="37"/>
      <c r="AE515" s="37">
        <v>72</v>
      </c>
      <c r="AF515" s="37"/>
      <c r="AG515" s="37"/>
      <c r="AH515" s="37"/>
      <c r="AI515" s="37">
        <v>0</v>
      </c>
      <c r="AJ515" s="37"/>
      <c r="AK515" s="37">
        <v>0</v>
      </c>
    </row>
    <row r="516" spans="1:37" ht="20.100000000000001" customHeight="1" x14ac:dyDescent="0.2">
      <c r="D516" s="38" t="s">
        <v>116</v>
      </c>
      <c r="F516" s="39">
        <v>33</v>
      </c>
      <c r="G516" s="40"/>
      <c r="H516" s="40"/>
      <c r="I516" s="40"/>
      <c r="J516" s="39">
        <v>16</v>
      </c>
      <c r="K516" s="39">
        <v>0</v>
      </c>
      <c r="L516" s="40"/>
      <c r="M516" s="39">
        <v>16</v>
      </c>
      <c r="N516" s="40"/>
      <c r="O516" s="40"/>
      <c r="P516" s="40"/>
      <c r="Q516" s="39">
        <v>0</v>
      </c>
      <c r="R516" s="39">
        <v>7</v>
      </c>
      <c r="S516" s="39">
        <v>0</v>
      </c>
      <c r="T516" s="39">
        <v>0</v>
      </c>
      <c r="U516" s="39">
        <v>0</v>
      </c>
      <c r="V516" s="39">
        <v>0</v>
      </c>
      <c r="W516" s="40"/>
      <c r="X516" s="39">
        <v>26</v>
      </c>
      <c r="Y516" s="39">
        <v>0</v>
      </c>
      <c r="Z516" s="40"/>
      <c r="AA516" s="39">
        <v>33</v>
      </c>
      <c r="AB516" s="40"/>
      <c r="AC516" s="40"/>
      <c r="AD516" s="40"/>
      <c r="AE516" s="39">
        <v>16</v>
      </c>
      <c r="AF516" s="40"/>
      <c r="AG516" s="40"/>
      <c r="AH516" s="40"/>
      <c r="AI516" s="39">
        <v>0</v>
      </c>
      <c r="AJ516" s="40"/>
      <c r="AK516" s="39">
        <v>0</v>
      </c>
    </row>
    <row r="517" spans="1:37" ht="20.100000000000001" customHeight="1" x14ac:dyDescent="0.2">
      <c r="D517" s="2" t="s">
        <v>117</v>
      </c>
      <c r="F517" s="37">
        <v>62</v>
      </c>
      <c r="G517" s="37"/>
      <c r="H517" s="37"/>
      <c r="I517" s="37"/>
      <c r="J517" s="37">
        <v>18</v>
      </c>
      <c r="K517" s="37">
        <v>0</v>
      </c>
      <c r="L517" s="37"/>
      <c r="M517" s="37">
        <v>18</v>
      </c>
      <c r="N517" s="37"/>
      <c r="O517" s="37"/>
      <c r="P517" s="37"/>
      <c r="Q517" s="37">
        <v>1</v>
      </c>
      <c r="R517" s="37">
        <v>12</v>
      </c>
      <c r="S517" s="37">
        <v>0</v>
      </c>
      <c r="T517" s="37">
        <v>0</v>
      </c>
      <c r="U517" s="37">
        <v>0</v>
      </c>
      <c r="V517" s="37">
        <v>0</v>
      </c>
      <c r="W517" s="37"/>
      <c r="X517" s="37">
        <v>16</v>
      </c>
      <c r="Y517" s="37">
        <v>1</v>
      </c>
      <c r="Z517" s="37"/>
      <c r="AA517" s="37">
        <v>30</v>
      </c>
      <c r="AB517" s="37"/>
      <c r="AC517" s="37"/>
      <c r="AD517" s="37"/>
      <c r="AE517" s="37">
        <v>50</v>
      </c>
      <c r="AF517" s="37"/>
      <c r="AG517" s="37"/>
      <c r="AH517" s="37"/>
      <c r="AI517" s="37">
        <v>0</v>
      </c>
      <c r="AJ517" s="37"/>
      <c r="AK517" s="37">
        <v>0</v>
      </c>
    </row>
    <row r="518" spans="1:37" ht="20.100000000000001" customHeight="1" x14ac:dyDescent="0.2">
      <c r="D518" s="38" t="s">
        <v>105</v>
      </c>
      <c r="F518" s="39">
        <v>46</v>
      </c>
      <c r="G518" s="40"/>
      <c r="H518" s="40"/>
      <c r="I518" s="40"/>
      <c r="J518" s="39">
        <v>23</v>
      </c>
      <c r="K518" s="39">
        <v>0</v>
      </c>
      <c r="L518" s="40"/>
      <c r="M518" s="39">
        <v>23</v>
      </c>
      <c r="N518" s="40"/>
      <c r="O518" s="40"/>
      <c r="P518" s="40"/>
      <c r="Q518" s="39">
        <v>2</v>
      </c>
      <c r="R518" s="39">
        <v>6</v>
      </c>
      <c r="S518" s="39">
        <v>0</v>
      </c>
      <c r="T518" s="39">
        <v>0</v>
      </c>
      <c r="U518" s="39">
        <v>0</v>
      </c>
      <c r="V518" s="39">
        <v>0</v>
      </c>
      <c r="W518" s="40"/>
      <c r="X518" s="39">
        <v>18</v>
      </c>
      <c r="Y518" s="39">
        <v>1</v>
      </c>
      <c r="Z518" s="40"/>
      <c r="AA518" s="39">
        <v>27</v>
      </c>
      <c r="AB518" s="40"/>
      <c r="AC518" s="40"/>
      <c r="AD518" s="40"/>
      <c r="AE518" s="39">
        <v>42</v>
      </c>
      <c r="AF518" s="40"/>
      <c r="AG518" s="40"/>
      <c r="AH518" s="40"/>
      <c r="AI518" s="39">
        <v>0</v>
      </c>
      <c r="AJ518" s="40"/>
      <c r="AK518" s="39">
        <v>0</v>
      </c>
    </row>
    <row r="519" spans="1:37" ht="20.100000000000001" customHeight="1" x14ac:dyDescent="0.2">
      <c r="D519" s="2" t="s">
        <v>106</v>
      </c>
      <c r="F519" s="37">
        <v>31</v>
      </c>
      <c r="G519" s="37"/>
      <c r="H519" s="37"/>
      <c r="I519" s="37"/>
      <c r="J519" s="37">
        <v>8</v>
      </c>
      <c r="K519" s="37">
        <v>0</v>
      </c>
      <c r="L519" s="37"/>
      <c r="M519" s="37">
        <v>8</v>
      </c>
      <c r="N519" s="37"/>
      <c r="O519" s="37"/>
      <c r="P519" s="37"/>
      <c r="Q519" s="37">
        <v>0</v>
      </c>
      <c r="R519" s="37">
        <v>4</v>
      </c>
      <c r="S519" s="37">
        <v>0</v>
      </c>
      <c r="T519" s="37">
        <v>0</v>
      </c>
      <c r="U519" s="37">
        <v>0</v>
      </c>
      <c r="V519" s="37">
        <v>0</v>
      </c>
      <c r="W519" s="37"/>
      <c r="X519" s="37">
        <v>10</v>
      </c>
      <c r="Y519" s="37">
        <v>0</v>
      </c>
      <c r="Z519" s="37"/>
      <c r="AA519" s="37">
        <v>14</v>
      </c>
      <c r="AB519" s="37"/>
      <c r="AC519" s="37"/>
      <c r="AD519" s="37"/>
      <c r="AE519" s="37">
        <v>25</v>
      </c>
      <c r="AF519" s="37"/>
      <c r="AG519" s="37"/>
      <c r="AH519" s="37"/>
      <c r="AI519" s="37">
        <v>0</v>
      </c>
      <c r="AJ519" s="37"/>
      <c r="AK519" s="37">
        <v>0</v>
      </c>
    </row>
    <row r="520" spans="1:37" ht="20.100000000000001" customHeight="1" x14ac:dyDescent="0.2">
      <c r="D520" s="38" t="s">
        <v>118</v>
      </c>
      <c r="F520" s="39">
        <v>27</v>
      </c>
      <c r="G520" s="40"/>
      <c r="H520" s="40"/>
      <c r="I520" s="40"/>
      <c r="J520" s="39">
        <v>22</v>
      </c>
      <c r="K520" s="39">
        <v>0</v>
      </c>
      <c r="L520" s="40"/>
      <c r="M520" s="39">
        <v>22</v>
      </c>
      <c r="N520" s="40"/>
      <c r="O520" s="40"/>
      <c r="P520" s="40"/>
      <c r="Q520" s="39">
        <v>0</v>
      </c>
      <c r="R520" s="39">
        <v>1</v>
      </c>
      <c r="S520" s="39">
        <v>0</v>
      </c>
      <c r="T520" s="39">
        <v>0</v>
      </c>
      <c r="U520" s="39">
        <v>0</v>
      </c>
      <c r="V520" s="39">
        <v>0</v>
      </c>
      <c r="W520" s="40"/>
      <c r="X520" s="39">
        <v>17</v>
      </c>
      <c r="Y520" s="39">
        <v>0</v>
      </c>
      <c r="Z520" s="40"/>
      <c r="AA520" s="39">
        <v>18</v>
      </c>
      <c r="AB520" s="40"/>
      <c r="AC520" s="40"/>
      <c r="AD520" s="40"/>
      <c r="AE520" s="39">
        <v>31</v>
      </c>
      <c r="AF520" s="40"/>
      <c r="AG520" s="40"/>
      <c r="AH520" s="40"/>
      <c r="AI520" s="39">
        <v>0</v>
      </c>
      <c r="AJ520" s="40"/>
      <c r="AK520" s="39">
        <v>0</v>
      </c>
    </row>
    <row r="521" spans="1:37"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row>
    <row r="522" spans="1:37" s="1" customFormat="1" ht="20.100000000000001" customHeight="1" x14ac:dyDescent="0.2">
      <c r="A522" s="3"/>
      <c r="B522" s="6"/>
      <c r="C522" s="42" t="s">
        <v>180</v>
      </c>
      <c r="D522" s="42"/>
      <c r="E522" s="5"/>
      <c r="F522" s="44">
        <v>478</v>
      </c>
      <c r="G522" s="45"/>
      <c r="H522" s="45"/>
      <c r="I522" s="45"/>
      <c r="J522" s="44">
        <v>190</v>
      </c>
      <c r="K522" s="44">
        <v>0</v>
      </c>
      <c r="L522" s="45"/>
      <c r="M522" s="44">
        <v>190</v>
      </c>
      <c r="N522" s="45"/>
      <c r="O522" s="45"/>
      <c r="P522" s="45"/>
      <c r="Q522" s="44">
        <v>6</v>
      </c>
      <c r="R522" s="44">
        <v>66</v>
      </c>
      <c r="S522" s="44">
        <v>0</v>
      </c>
      <c r="T522" s="44">
        <v>0</v>
      </c>
      <c r="U522" s="44">
        <v>0</v>
      </c>
      <c r="V522" s="44">
        <v>0</v>
      </c>
      <c r="W522" s="45"/>
      <c r="X522" s="44">
        <v>174</v>
      </c>
      <c r="Y522" s="44">
        <v>4</v>
      </c>
      <c r="Z522" s="45"/>
      <c r="AA522" s="44">
        <v>250</v>
      </c>
      <c r="AB522" s="45"/>
      <c r="AC522" s="45"/>
      <c r="AD522" s="45"/>
      <c r="AE522" s="44">
        <v>418</v>
      </c>
      <c r="AF522" s="45"/>
      <c r="AG522" s="45"/>
      <c r="AH522" s="45"/>
      <c r="AI522" s="44">
        <v>0</v>
      </c>
      <c r="AJ522" s="45"/>
      <c r="AK522" s="44">
        <v>0</v>
      </c>
    </row>
    <row r="523" spans="1:37"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row>
    <row r="524" spans="1:37" s="1" customFormat="1" ht="20.100000000000001" customHeight="1" x14ac:dyDescent="0.25">
      <c r="A524" s="3"/>
      <c r="B524" s="49" t="s">
        <v>301</v>
      </c>
      <c r="C524" s="50"/>
      <c r="D524" s="50"/>
      <c r="E524" s="5"/>
      <c r="F524" s="51">
        <v>478</v>
      </c>
      <c r="G524" s="52"/>
      <c r="H524" s="52"/>
      <c r="I524" s="52"/>
      <c r="J524" s="51">
        <v>190</v>
      </c>
      <c r="K524" s="51">
        <v>0</v>
      </c>
      <c r="L524" s="52"/>
      <c r="M524" s="51">
        <v>190</v>
      </c>
      <c r="N524" s="52"/>
      <c r="O524" s="52"/>
      <c r="P524" s="52"/>
      <c r="Q524" s="51">
        <v>6</v>
      </c>
      <c r="R524" s="51">
        <v>66</v>
      </c>
      <c r="S524" s="51">
        <v>0</v>
      </c>
      <c r="T524" s="51">
        <v>0</v>
      </c>
      <c r="U524" s="51">
        <v>0</v>
      </c>
      <c r="V524" s="51">
        <v>0</v>
      </c>
      <c r="W524" s="52"/>
      <c r="X524" s="51">
        <v>174</v>
      </c>
      <c r="Y524" s="51">
        <v>4</v>
      </c>
      <c r="Z524" s="52"/>
      <c r="AA524" s="51">
        <v>250</v>
      </c>
      <c r="AB524" s="52"/>
      <c r="AC524" s="52"/>
      <c r="AD524" s="52"/>
      <c r="AE524" s="51">
        <v>418</v>
      </c>
      <c r="AF524" s="52"/>
      <c r="AG524" s="52"/>
      <c r="AH524" s="52"/>
      <c r="AI524" s="51">
        <v>0</v>
      </c>
      <c r="AJ524" s="52"/>
      <c r="AK524" s="51">
        <v>0</v>
      </c>
    </row>
    <row r="525" spans="1:37"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row>
    <row r="526" spans="1:37"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row>
    <row r="527" spans="1:37"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row>
    <row r="528" spans="1:37" ht="20.100000000000001" customHeight="1" x14ac:dyDescent="0.2">
      <c r="D528" s="2" t="s">
        <v>98</v>
      </c>
      <c r="F528" s="37">
        <v>24</v>
      </c>
      <c r="G528" s="37"/>
      <c r="H528" s="37"/>
      <c r="I528" s="37"/>
      <c r="J528" s="37">
        <v>6</v>
      </c>
      <c r="K528" s="37">
        <v>0</v>
      </c>
      <c r="L528" s="37"/>
      <c r="M528" s="37">
        <v>6</v>
      </c>
      <c r="N528" s="37"/>
      <c r="O528" s="37"/>
      <c r="P528" s="37"/>
      <c r="Q528" s="37">
        <v>0</v>
      </c>
      <c r="R528" s="37">
        <v>0</v>
      </c>
      <c r="S528" s="37">
        <v>0</v>
      </c>
      <c r="T528" s="37">
        <v>0</v>
      </c>
      <c r="U528" s="37">
        <v>0</v>
      </c>
      <c r="V528" s="37">
        <v>0</v>
      </c>
      <c r="W528" s="37"/>
      <c r="X528" s="37">
        <v>5</v>
      </c>
      <c r="Y528" s="37">
        <v>0</v>
      </c>
      <c r="Z528" s="37"/>
      <c r="AA528" s="37">
        <v>5</v>
      </c>
      <c r="AB528" s="37"/>
      <c r="AC528" s="37"/>
      <c r="AD528" s="37"/>
      <c r="AE528" s="37">
        <v>25</v>
      </c>
      <c r="AF528" s="37"/>
      <c r="AG528" s="37"/>
      <c r="AH528" s="37"/>
      <c r="AI528" s="37">
        <v>0</v>
      </c>
      <c r="AJ528" s="37"/>
      <c r="AK528" s="37">
        <v>0</v>
      </c>
    </row>
    <row r="529" spans="1:37" ht="20.100000000000001" customHeight="1" x14ac:dyDescent="0.2">
      <c r="D529" s="38" t="s">
        <v>99</v>
      </c>
      <c r="F529" s="39">
        <v>13</v>
      </c>
      <c r="G529" s="40"/>
      <c r="H529" s="40"/>
      <c r="I529" s="40"/>
      <c r="J529" s="39">
        <v>5</v>
      </c>
      <c r="K529" s="39">
        <v>0</v>
      </c>
      <c r="L529" s="40"/>
      <c r="M529" s="39">
        <v>5</v>
      </c>
      <c r="N529" s="40"/>
      <c r="O529" s="40"/>
      <c r="P529" s="40"/>
      <c r="Q529" s="39">
        <v>0</v>
      </c>
      <c r="R529" s="39">
        <v>2</v>
      </c>
      <c r="S529" s="39">
        <v>0</v>
      </c>
      <c r="T529" s="39">
        <v>0</v>
      </c>
      <c r="U529" s="39">
        <v>0</v>
      </c>
      <c r="V529" s="39">
        <v>0</v>
      </c>
      <c r="W529" s="40"/>
      <c r="X529" s="39">
        <v>3</v>
      </c>
      <c r="Y529" s="39">
        <v>0</v>
      </c>
      <c r="Z529" s="40"/>
      <c r="AA529" s="39">
        <v>5</v>
      </c>
      <c r="AB529" s="40"/>
      <c r="AC529" s="40"/>
      <c r="AD529" s="40"/>
      <c r="AE529" s="39">
        <v>13</v>
      </c>
      <c r="AF529" s="40"/>
      <c r="AG529" s="40"/>
      <c r="AH529" s="40"/>
      <c r="AI529" s="39">
        <v>0</v>
      </c>
      <c r="AJ529" s="40"/>
      <c r="AK529" s="39">
        <v>0</v>
      </c>
    </row>
    <row r="530" spans="1:37" ht="20.100000000000001" customHeight="1" x14ac:dyDescent="0.2">
      <c r="D530" s="2" t="s">
        <v>113</v>
      </c>
      <c r="F530" s="37">
        <v>47</v>
      </c>
      <c r="G530" s="37"/>
      <c r="H530" s="37"/>
      <c r="I530" s="37"/>
      <c r="J530" s="37">
        <v>14</v>
      </c>
      <c r="K530" s="37">
        <v>0</v>
      </c>
      <c r="L530" s="37"/>
      <c r="M530" s="37">
        <v>14</v>
      </c>
      <c r="N530" s="37"/>
      <c r="O530" s="37"/>
      <c r="P530" s="37"/>
      <c r="Q530" s="37">
        <v>0</v>
      </c>
      <c r="R530" s="37">
        <v>9</v>
      </c>
      <c r="S530" s="37">
        <v>0</v>
      </c>
      <c r="T530" s="37">
        <v>0</v>
      </c>
      <c r="U530" s="37">
        <v>0</v>
      </c>
      <c r="V530" s="37">
        <v>0</v>
      </c>
      <c r="W530" s="37"/>
      <c r="X530" s="37">
        <v>6</v>
      </c>
      <c r="Y530" s="37">
        <v>1</v>
      </c>
      <c r="Z530" s="37"/>
      <c r="AA530" s="37">
        <v>16</v>
      </c>
      <c r="AB530" s="37"/>
      <c r="AC530" s="37"/>
      <c r="AD530" s="37"/>
      <c r="AE530" s="37">
        <v>45</v>
      </c>
      <c r="AF530" s="37"/>
      <c r="AG530" s="37"/>
      <c r="AH530" s="37"/>
      <c r="AI530" s="37">
        <v>0</v>
      </c>
      <c r="AJ530" s="37"/>
      <c r="AK530" s="37">
        <v>0</v>
      </c>
    </row>
    <row r="531" spans="1:37" ht="20.100000000000001" customHeight="1" x14ac:dyDescent="0.2">
      <c r="D531" s="38" t="s">
        <v>101</v>
      </c>
      <c r="F531" s="39">
        <v>11</v>
      </c>
      <c r="G531" s="40"/>
      <c r="H531" s="40"/>
      <c r="I531" s="40"/>
      <c r="J531" s="39">
        <v>10</v>
      </c>
      <c r="K531" s="39">
        <v>0</v>
      </c>
      <c r="L531" s="40"/>
      <c r="M531" s="39">
        <v>10</v>
      </c>
      <c r="N531" s="40"/>
      <c r="O531" s="40"/>
      <c r="P531" s="40"/>
      <c r="Q531" s="39">
        <v>0</v>
      </c>
      <c r="R531" s="39">
        <v>1</v>
      </c>
      <c r="S531" s="39">
        <v>0</v>
      </c>
      <c r="T531" s="39">
        <v>0</v>
      </c>
      <c r="U531" s="39">
        <v>0</v>
      </c>
      <c r="V531" s="39">
        <v>0</v>
      </c>
      <c r="W531" s="40"/>
      <c r="X531" s="39">
        <v>12</v>
      </c>
      <c r="Y531" s="39">
        <v>0</v>
      </c>
      <c r="Z531" s="40"/>
      <c r="AA531" s="39">
        <v>13</v>
      </c>
      <c r="AB531" s="40"/>
      <c r="AC531" s="40"/>
      <c r="AD531" s="40"/>
      <c r="AE531" s="39">
        <v>8</v>
      </c>
      <c r="AF531" s="40"/>
      <c r="AG531" s="40"/>
      <c r="AH531" s="40"/>
      <c r="AI531" s="39">
        <v>0</v>
      </c>
      <c r="AJ531" s="40"/>
      <c r="AK531" s="39">
        <v>0</v>
      </c>
    </row>
    <row r="532" spans="1:37" ht="20.100000000000001" customHeight="1" x14ac:dyDescent="0.2">
      <c r="D532" s="2" t="s">
        <v>372</v>
      </c>
      <c r="F532" s="37">
        <v>13</v>
      </c>
      <c r="G532" s="37"/>
      <c r="H532" s="37"/>
      <c r="I532" s="37"/>
      <c r="J532" s="37">
        <v>3</v>
      </c>
      <c r="K532" s="37">
        <v>0</v>
      </c>
      <c r="L532" s="37"/>
      <c r="M532" s="37">
        <v>3</v>
      </c>
      <c r="N532" s="37"/>
      <c r="O532" s="37"/>
      <c r="P532" s="37"/>
      <c r="Q532" s="37">
        <v>0</v>
      </c>
      <c r="R532" s="37">
        <v>9</v>
      </c>
      <c r="S532" s="37">
        <v>0</v>
      </c>
      <c r="T532" s="37">
        <v>0</v>
      </c>
      <c r="U532" s="37">
        <v>0</v>
      </c>
      <c r="V532" s="37">
        <v>0</v>
      </c>
      <c r="W532" s="37"/>
      <c r="X532" s="37">
        <v>3</v>
      </c>
      <c r="Y532" s="37">
        <v>0</v>
      </c>
      <c r="Z532" s="37"/>
      <c r="AA532" s="37">
        <v>12</v>
      </c>
      <c r="AB532" s="37"/>
      <c r="AC532" s="37"/>
      <c r="AD532" s="37"/>
      <c r="AE532" s="37">
        <v>4</v>
      </c>
      <c r="AF532" s="37"/>
      <c r="AG532" s="37"/>
      <c r="AH532" s="37"/>
      <c r="AI532" s="37">
        <v>0</v>
      </c>
      <c r="AJ532" s="37"/>
      <c r="AK532" s="37">
        <v>0</v>
      </c>
    </row>
    <row r="533" spans="1:37" ht="20.100000000000001" customHeight="1" x14ac:dyDescent="0.2">
      <c r="D533" s="38" t="s">
        <v>116</v>
      </c>
      <c r="F533" s="39">
        <v>15</v>
      </c>
      <c r="G533" s="40"/>
      <c r="H533" s="40"/>
      <c r="I533" s="40"/>
      <c r="J533" s="39">
        <v>9</v>
      </c>
      <c r="K533" s="39">
        <v>0</v>
      </c>
      <c r="L533" s="40"/>
      <c r="M533" s="39">
        <v>9</v>
      </c>
      <c r="N533" s="40"/>
      <c r="O533" s="40"/>
      <c r="P533" s="40"/>
      <c r="Q533" s="39">
        <v>0</v>
      </c>
      <c r="R533" s="39">
        <v>1</v>
      </c>
      <c r="S533" s="39">
        <v>0</v>
      </c>
      <c r="T533" s="39">
        <v>0</v>
      </c>
      <c r="U533" s="39">
        <v>0</v>
      </c>
      <c r="V533" s="39">
        <v>0</v>
      </c>
      <c r="W533" s="40"/>
      <c r="X533" s="39">
        <v>8</v>
      </c>
      <c r="Y533" s="39">
        <v>1</v>
      </c>
      <c r="Z533" s="40"/>
      <c r="AA533" s="39">
        <v>10</v>
      </c>
      <c r="AB533" s="40"/>
      <c r="AC533" s="40"/>
      <c r="AD533" s="40"/>
      <c r="AE533" s="39">
        <v>14</v>
      </c>
      <c r="AF533" s="40"/>
      <c r="AG533" s="40"/>
      <c r="AH533" s="40"/>
      <c r="AI533" s="39">
        <v>0</v>
      </c>
      <c r="AJ533" s="40"/>
      <c r="AK533" s="39">
        <v>0</v>
      </c>
    </row>
    <row r="534" spans="1:37" ht="20.100000000000001" customHeight="1" x14ac:dyDescent="0.2">
      <c r="D534" s="2" t="s">
        <v>117</v>
      </c>
      <c r="F534" s="37">
        <v>12</v>
      </c>
      <c r="G534" s="37"/>
      <c r="H534" s="37"/>
      <c r="I534" s="37"/>
      <c r="J534" s="37">
        <v>5</v>
      </c>
      <c r="K534" s="37">
        <v>0</v>
      </c>
      <c r="L534" s="37"/>
      <c r="M534" s="37">
        <v>5</v>
      </c>
      <c r="N534" s="37"/>
      <c r="O534" s="37"/>
      <c r="P534" s="37"/>
      <c r="Q534" s="37">
        <v>0</v>
      </c>
      <c r="R534" s="37">
        <v>0</v>
      </c>
      <c r="S534" s="37">
        <v>0</v>
      </c>
      <c r="T534" s="37">
        <v>0</v>
      </c>
      <c r="U534" s="37">
        <v>0</v>
      </c>
      <c r="V534" s="37">
        <v>0</v>
      </c>
      <c r="W534" s="37"/>
      <c r="X534" s="37">
        <v>3</v>
      </c>
      <c r="Y534" s="37">
        <v>0</v>
      </c>
      <c r="Z534" s="37"/>
      <c r="AA534" s="37">
        <v>3</v>
      </c>
      <c r="AB534" s="37"/>
      <c r="AC534" s="37"/>
      <c r="AD534" s="37"/>
      <c r="AE534" s="37">
        <v>14</v>
      </c>
      <c r="AF534" s="37"/>
      <c r="AG534" s="37"/>
      <c r="AH534" s="37"/>
      <c r="AI534" s="37">
        <v>0</v>
      </c>
      <c r="AJ534" s="37"/>
      <c r="AK534" s="37">
        <v>0</v>
      </c>
    </row>
    <row r="535" spans="1:37" ht="20.100000000000001" customHeight="1" x14ac:dyDescent="0.2">
      <c r="D535" s="38" t="s">
        <v>105</v>
      </c>
      <c r="F535" s="39">
        <v>1</v>
      </c>
      <c r="G535" s="40"/>
      <c r="H535" s="40"/>
      <c r="I535" s="40"/>
      <c r="J535" s="39">
        <v>7</v>
      </c>
      <c r="K535" s="39">
        <v>0</v>
      </c>
      <c r="L535" s="40"/>
      <c r="M535" s="39">
        <v>7</v>
      </c>
      <c r="N535" s="40"/>
      <c r="O535" s="40"/>
      <c r="P535" s="40"/>
      <c r="Q535" s="39">
        <v>0</v>
      </c>
      <c r="R535" s="39">
        <v>0</v>
      </c>
      <c r="S535" s="39">
        <v>0</v>
      </c>
      <c r="T535" s="39">
        <v>0</v>
      </c>
      <c r="U535" s="39">
        <v>0</v>
      </c>
      <c r="V535" s="39">
        <v>0</v>
      </c>
      <c r="W535" s="40"/>
      <c r="X535" s="39">
        <v>3</v>
      </c>
      <c r="Y535" s="39">
        <v>0</v>
      </c>
      <c r="Z535" s="40"/>
      <c r="AA535" s="39">
        <v>3</v>
      </c>
      <c r="AB535" s="40"/>
      <c r="AC535" s="40"/>
      <c r="AD535" s="40"/>
      <c r="AE535" s="39">
        <v>5</v>
      </c>
      <c r="AF535" s="40"/>
      <c r="AG535" s="40"/>
      <c r="AH535" s="40"/>
      <c r="AI535" s="39">
        <v>0</v>
      </c>
      <c r="AJ535" s="40"/>
      <c r="AK535" s="39">
        <v>0</v>
      </c>
    </row>
    <row r="536" spans="1:37"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row>
    <row r="537" spans="1:37" s="1" customFormat="1" ht="20.100000000000001" customHeight="1" x14ac:dyDescent="0.2">
      <c r="A537" s="3"/>
      <c r="B537" s="6"/>
      <c r="C537" s="42" t="s">
        <v>180</v>
      </c>
      <c r="D537" s="42"/>
      <c r="E537" s="5"/>
      <c r="F537" s="44">
        <v>136</v>
      </c>
      <c r="G537" s="45"/>
      <c r="H537" s="45"/>
      <c r="I537" s="45"/>
      <c r="J537" s="44">
        <v>59</v>
      </c>
      <c r="K537" s="44">
        <v>0</v>
      </c>
      <c r="L537" s="45"/>
      <c r="M537" s="44">
        <v>59</v>
      </c>
      <c r="N537" s="45"/>
      <c r="O537" s="45"/>
      <c r="P537" s="45"/>
      <c r="Q537" s="44">
        <v>0</v>
      </c>
      <c r="R537" s="44">
        <v>22</v>
      </c>
      <c r="S537" s="44">
        <v>0</v>
      </c>
      <c r="T537" s="44">
        <v>0</v>
      </c>
      <c r="U537" s="44">
        <v>0</v>
      </c>
      <c r="V537" s="44">
        <v>0</v>
      </c>
      <c r="W537" s="45"/>
      <c r="X537" s="44">
        <v>43</v>
      </c>
      <c r="Y537" s="44">
        <v>2</v>
      </c>
      <c r="Z537" s="45"/>
      <c r="AA537" s="44">
        <v>67</v>
      </c>
      <c r="AB537" s="45"/>
      <c r="AC537" s="45"/>
      <c r="AD537" s="45"/>
      <c r="AE537" s="44">
        <v>128</v>
      </c>
      <c r="AF537" s="45"/>
      <c r="AG537" s="45"/>
      <c r="AH537" s="45"/>
      <c r="AI537" s="44">
        <v>0</v>
      </c>
      <c r="AJ537" s="45"/>
      <c r="AK537" s="44">
        <v>0</v>
      </c>
    </row>
    <row r="538" spans="1:37"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row>
    <row r="539" spans="1:37" s="1" customFormat="1" ht="20.100000000000001" customHeight="1" x14ac:dyDescent="0.25">
      <c r="A539" s="3"/>
      <c r="B539" s="49" t="s">
        <v>303</v>
      </c>
      <c r="C539" s="50"/>
      <c r="D539" s="50"/>
      <c r="E539" s="5"/>
      <c r="F539" s="51">
        <v>136</v>
      </c>
      <c r="G539" s="52"/>
      <c r="H539" s="52"/>
      <c r="I539" s="52"/>
      <c r="J539" s="51">
        <v>59</v>
      </c>
      <c r="K539" s="51">
        <v>0</v>
      </c>
      <c r="L539" s="52"/>
      <c r="M539" s="51">
        <v>59</v>
      </c>
      <c r="N539" s="52"/>
      <c r="O539" s="52"/>
      <c r="P539" s="52"/>
      <c r="Q539" s="51">
        <v>0</v>
      </c>
      <c r="R539" s="51">
        <v>22</v>
      </c>
      <c r="S539" s="51">
        <v>0</v>
      </c>
      <c r="T539" s="51">
        <v>0</v>
      </c>
      <c r="U539" s="51">
        <v>0</v>
      </c>
      <c r="V539" s="51">
        <v>0</v>
      </c>
      <c r="W539" s="52"/>
      <c r="X539" s="51">
        <v>43</v>
      </c>
      <c r="Y539" s="51">
        <v>2</v>
      </c>
      <c r="Z539" s="52"/>
      <c r="AA539" s="51">
        <v>67</v>
      </c>
      <c r="AB539" s="52"/>
      <c r="AC539" s="52"/>
      <c r="AD539" s="52"/>
      <c r="AE539" s="51">
        <v>128</v>
      </c>
      <c r="AF539" s="52"/>
      <c r="AG539" s="52"/>
      <c r="AH539" s="52"/>
      <c r="AI539" s="51">
        <v>0</v>
      </c>
      <c r="AJ539" s="52"/>
      <c r="AK539" s="51">
        <v>0</v>
      </c>
    </row>
    <row r="540" spans="1:37"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row>
    <row r="541" spans="1:37"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row>
    <row r="542" spans="1:37"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row>
    <row r="543" spans="1:37" ht="20.100000000000001" customHeight="1" x14ac:dyDescent="0.2">
      <c r="D543" s="2" t="s">
        <v>98</v>
      </c>
      <c r="F543" s="37">
        <v>34</v>
      </c>
      <c r="G543" s="37"/>
      <c r="H543" s="37"/>
      <c r="I543" s="37"/>
      <c r="J543" s="37">
        <v>17</v>
      </c>
      <c r="K543" s="37">
        <v>0</v>
      </c>
      <c r="L543" s="37"/>
      <c r="M543" s="37">
        <v>17</v>
      </c>
      <c r="N543" s="37"/>
      <c r="O543" s="37"/>
      <c r="P543" s="37"/>
      <c r="Q543" s="37">
        <v>0</v>
      </c>
      <c r="R543" s="37">
        <v>12</v>
      </c>
      <c r="S543" s="37">
        <v>0</v>
      </c>
      <c r="T543" s="37">
        <v>0</v>
      </c>
      <c r="U543" s="37">
        <v>0</v>
      </c>
      <c r="V543" s="37">
        <v>0</v>
      </c>
      <c r="W543" s="37"/>
      <c r="X543" s="37">
        <v>14</v>
      </c>
      <c r="Y543" s="37">
        <v>0</v>
      </c>
      <c r="Z543" s="37"/>
      <c r="AA543" s="37">
        <v>26</v>
      </c>
      <c r="AB543" s="37"/>
      <c r="AC543" s="37"/>
      <c r="AD543" s="37"/>
      <c r="AE543" s="37">
        <v>25</v>
      </c>
      <c r="AF543" s="37"/>
      <c r="AG543" s="37"/>
      <c r="AH543" s="37"/>
      <c r="AI543" s="37">
        <v>0</v>
      </c>
      <c r="AJ543" s="37"/>
      <c r="AK543" s="37">
        <v>0</v>
      </c>
    </row>
    <row r="544" spans="1:37" ht="20.100000000000001" customHeight="1" x14ac:dyDescent="0.2">
      <c r="D544" s="38" t="s">
        <v>173</v>
      </c>
      <c r="F544" s="39">
        <v>4</v>
      </c>
      <c r="G544" s="40"/>
      <c r="H544" s="40"/>
      <c r="I544" s="40"/>
      <c r="J544" s="39">
        <v>5</v>
      </c>
      <c r="K544" s="39">
        <v>0</v>
      </c>
      <c r="L544" s="40"/>
      <c r="M544" s="39">
        <v>5</v>
      </c>
      <c r="N544" s="40"/>
      <c r="O544" s="40"/>
      <c r="P544" s="40"/>
      <c r="Q544" s="39">
        <v>0</v>
      </c>
      <c r="R544" s="39">
        <v>0</v>
      </c>
      <c r="S544" s="39">
        <v>0</v>
      </c>
      <c r="T544" s="39">
        <v>0</v>
      </c>
      <c r="U544" s="39">
        <v>0</v>
      </c>
      <c r="V544" s="39">
        <v>0</v>
      </c>
      <c r="W544" s="40"/>
      <c r="X544" s="39">
        <v>7</v>
      </c>
      <c r="Y544" s="39">
        <v>0</v>
      </c>
      <c r="Z544" s="40"/>
      <c r="AA544" s="39">
        <v>7</v>
      </c>
      <c r="AB544" s="40"/>
      <c r="AC544" s="40"/>
      <c r="AD544" s="40"/>
      <c r="AE544" s="39">
        <v>3</v>
      </c>
      <c r="AF544" s="40"/>
      <c r="AG544" s="40"/>
      <c r="AH544" s="40"/>
      <c r="AI544" s="39">
        <v>0</v>
      </c>
      <c r="AJ544" s="40"/>
      <c r="AK544" s="39">
        <v>0</v>
      </c>
    </row>
    <row r="545" spans="1:37" ht="20.100000000000001" customHeight="1" x14ac:dyDescent="0.2">
      <c r="D545" s="2" t="s">
        <v>113</v>
      </c>
      <c r="F545" s="37">
        <v>71</v>
      </c>
      <c r="G545" s="37"/>
      <c r="H545" s="37"/>
      <c r="I545" s="37"/>
      <c r="J545" s="37">
        <v>8</v>
      </c>
      <c r="K545" s="37">
        <v>0</v>
      </c>
      <c r="L545" s="37"/>
      <c r="M545" s="37">
        <v>8</v>
      </c>
      <c r="N545" s="37"/>
      <c r="O545" s="37"/>
      <c r="P545" s="37"/>
      <c r="Q545" s="37">
        <v>0</v>
      </c>
      <c r="R545" s="37">
        <v>11</v>
      </c>
      <c r="S545" s="37">
        <v>0</v>
      </c>
      <c r="T545" s="37">
        <v>0</v>
      </c>
      <c r="U545" s="37">
        <v>0</v>
      </c>
      <c r="V545" s="37">
        <v>0</v>
      </c>
      <c r="W545" s="37"/>
      <c r="X545" s="37">
        <v>3</v>
      </c>
      <c r="Y545" s="37">
        <v>0</v>
      </c>
      <c r="Z545" s="37"/>
      <c r="AA545" s="37">
        <v>14</v>
      </c>
      <c r="AB545" s="37"/>
      <c r="AC545" s="37"/>
      <c r="AD545" s="37"/>
      <c r="AE545" s="37">
        <v>65</v>
      </c>
      <c r="AF545" s="37"/>
      <c r="AG545" s="37"/>
      <c r="AH545" s="37"/>
      <c r="AI545" s="37">
        <v>0</v>
      </c>
      <c r="AJ545" s="37"/>
      <c r="AK545" s="37">
        <v>0</v>
      </c>
    </row>
    <row r="546" spans="1:37" ht="20.100000000000001" customHeight="1" x14ac:dyDescent="0.2">
      <c r="D546" s="38" t="s">
        <v>101</v>
      </c>
      <c r="F546" s="39">
        <v>17</v>
      </c>
      <c r="G546" s="40"/>
      <c r="H546" s="40"/>
      <c r="I546" s="40"/>
      <c r="J546" s="39">
        <v>9</v>
      </c>
      <c r="K546" s="39">
        <v>0</v>
      </c>
      <c r="L546" s="40"/>
      <c r="M546" s="39">
        <v>9</v>
      </c>
      <c r="N546" s="40"/>
      <c r="O546" s="40"/>
      <c r="P546" s="40"/>
      <c r="Q546" s="39">
        <v>0</v>
      </c>
      <c r="R546" s="39">
        <v>15</v>
      </c>
      <c r="S546" s="39">
        <v>0</v>
      </c>
      <c r="T546" s="39">
        <v>0</v>
      </c>
      <c r="U546" s="39">
        <v>0</v>
      </c>
      <c r="V546" s="39">
        <v>0</v>
      </c>
      <c r="W546" s="40"/>
      <c r="X546" s="39">
        <v>3</v>
      </c>
      <c r="Y546" s="39">
        <v>0</v>
      </c>
      <c r="Z546" s="40"/>
      <c r="AA546" s="39">
        <v>18</v>
      </c>
      <c r="AB546" s="40"/>
      <c r="AC546" s="40"/>
      <c r="AD546" s="40"/>
      <c r="AE546" s="39">
        <v>8</v>
      </c>
      <c r="AF546" s="40"/>
      <c r="AG546" s="40"/>
      <c r="AH546" s="40"/>
      <c r="AI546" s="39">
        <v>0</v>
      </c>
      <c r="AJ546" s="40"/>
      <c r="AK546" s="39">
        <v>0</v>
      </c>
    </row>
    <row r="547" spans="1:37" ht="20.100000000000001" customHeight="1" x14ac:dyDescent="0.2">
      <c r="D547" s="2" t="s">
        <v>117</v>
      </c>
      <c r="F547" s="37">
        <v>186</v>
      </c>
      <c r="G547" s="37"/>
      <c r="H547" s="37"/>
      <c r="I547" s="37"/>
      <c r="J547" s="37">
        <v>20</v>
      </c>
      <c r="K547" s="37">
        <v>0</v>
      </c>
      <c r="L547" s="37"/>
      <c r="M547" s="37">
        <v>20</v>
      </c>
      <c r="N547" s="37"/>
      <c r="O547" s="37"/>
      <c r="P547" s="37"/>
      <c r="Q547" s="37">
        <v>0</v>
      </c>
      <c r="R547" s="37">
        <v>11</v>
      </c>
      <c r="S547" s="37">
        <v>1</v>
      </c>
      <c r="T547" s="37">
        <v>0</v>
      </c>
      <c r="U547" s="37">
        <v>0</v>
      </c>
      <c r="V547" s="37">
        <v>0</v>
      </c>
      <c r="W547" s="37"/>
      <c r="X547" s="37">
        <v>10</v>
      </c>
      <c r="Y547" s="37">
        <v>0</v>
      </c>
      <c r="Z547" s="37"/>
      <c r="AA547" s="37">
        <v>22</v>
      </c>
      <c r="AB547" s="37"/>
      <c r="AC547" s="37"/>
      <c r="AD547" s="37"/>
      <c r="AE547" s="37">
        <v>184</v>
      </c>
      <c r="AF547" s="37"/>
      <c r="AG547" s="37"/>
      <c r="AH547" s="37"/>
      <c r="AI547" s="37">
        <v>0</v>
      </c>
      <c r="AJ547" s="37"/>
      <c r="AK547" s="37">
        <v>0</v>
      </c>
    </row>
    <row r="548" spans="1:37" ht="20.100000000000001" customHeight="1" x14ac:dyDescent="0.2">
      <c r="D548" s="38" t="s">
        <v>105</v>
      </c>
      <c r="F548" s="39">
        <v>2</v>
      </c>
      <c r="G548" s="40"/>
      <c r="H548" s="40"/>
      <c r="I548" s="40"/>
      <c r="J548" s="39">
        <v>15</v>
      </c>
      <c r="K548" s="39">
        <v>0</v>
      </c>
      <c r="L548" s="40"/>
      <c r="M548" s="39">
        <v>15</v>
      </c>
      <c r="N548" s="40"/>
      <c r="O548" s="40"/>
      <c r="P548" s="40"/>
      <c r="Q548" s="39">
        <v>0</v>
      </c>
      <c r="R548" s="39">
        <v>9</v>
      </c>
      <c r="S548" s="39">
        <v>0</v>
      </c>
      <c r="T548" s="39">
        <v>0</v>
      </c>
      <c r="U548" s="39">
        <v>0</v>
      </c>
      <c r="V548" s="39">
        <v>0</v>
      </c>
      <c r="W548" s="40"/>
      <c r="X548" s="39">
        <v>6</v>
      </c>
      <c r="Y548" s="39">
        <v>0</v>
      </c>
      <c r="Z548" s="40"/>
      <c r="AA548" s="39">
        <v>15</v>
      </c>
      <c r="AB548" s="40"/>
      <c r="AC548" s="40"/>
      <c r="AD548" s="40"/>
      <c r="AE548" s="39">
        <v>2</v>
      </c>
      <c r="AF548" s="40"/>
      <c r="AG548" s="40"/>
      <c r="AH548" s="40"/>
      <c r="AI548" s="39">
        <v>0</v>
      </c>
      <c r="AJ548" s="40"/>
      <c r="AK548" s="39">
        <v>0</v>
      </c>
    </row>
    <row r="549" spans="1:37" ht="20.100000000000001" customHeight="1" x14ac:dyDescent="0.2">
      <c r="D549" s="2" t="s">
        <v>106</v>
      </c>
      <c r="F549" s="37">
        <v>52</v>
      </c>
      <c r="G549" s="37"/>
      <c r="H549" s="37"/>
      <c r="I549" s="37"/>
      <c r="J549" s="37">
        <v>10</v>
      </c>
      <c r="K549" s="37">
        <v>0</v>
      </c>
      <c r="L549" s="37"/>
      <c r="M549" s="37">
        <v>10</v>
      </c>
      <c r="N549" s="37"/>
      <c r="O549" s="37"/>
      <c r="P549" s="37"/>
      <c r="Q549" s="37">
        <v>1</v>
      </c>
      <c r="R549" s="37">
        <v>6</v>
      </c>
      <c r="S549" s="37">
        <v>0</v>
      </c>
      <c r="T549" s="37">
        <v>0</v>
      </c>
      <c r="U549" s="37">
        <v>0</v>
      </c>
      <c r="V549" s="37">
        <v>0</v>
      </c>
      <c r="W549" s="37"/>
      <c r="X549" s="37">
        <v>8</v>
      </c>
      <c r="Y549" s="37">
        <v>0</v>
      </c>
      <c r="Z549" s="37"/>
      <c r="AA549" s="37">
        <v>15</v>
      </c>
      <c r="AB549" s="37"/>
      <c r="AC549" s="37"/>
      <c r="AD549" s="37"/>
      <c r="AE549" s="37">
        <v>47</v>
      </c>
      <c r="AF549" s="37"/>
      <c r="AG549" s="37"/>
      <c r="AH549" s="37"/>
      <c r="AI549" s="37">
        <v>0</v>
      </c>
      <c r="AJ549" s="37"/>
      <c r="AK549" s="37">
        <v>0</v>
      </c>
    </row>
    <row r="550" spans="1:37" ht="20.100000000000001" customHeight="1" x14ac:dyDescent="0.2">
      <c r="D550" s="38" t="s">
        <v>118</v>
      </c>
      <c r="F550" s="39">
        <v>32</v>
      </c>
      <c r="G550" s="40"/>
      <c r="H550" s="40"/>
      <c r="I550" s="40"/>
      <c r="J550" s="39">
        <v>14</v>
      </c>
      <c r="K550" s="39">
        <v>0</v>
      </c>
      <c r="L550" s="40"/>
      <c r="M550" s="39">
        <v>14</v>
      </c>
      <c r="N550" s="40"/>
      <c r="O550" s="40"/>
      <c r="P550" s="40"/>
      <c r="Q550" s="39">
        <v>0</v>
      </c>
      <c r="R550" s="39">
        <v>2</v>
      </c>
      <c r="S550" s="39">
        <v>0</v>
      </c>
      <c r="T550" s="39">
        <v>0</v>
      </c>
      <c r="U550" s="39">
        <v>0</v>
      </c>
      <c r="V550" s="39">
        <v>0</v>
      </c>
      <c r="W550" s="40"/>
      <c r="X550" s="39">
        <v>6</v>
      </c>
      <c r="Y550" s="39">
        <v>1</v>
      </c>
      <c r="Z550" s="40"/>
      <c r="AA550" s="39">
        <v>9</v>
      </c>
      <c r="AB550" s="40"/>
      <c r="AC550" s="40"/>
      <c r="AD550" s="40"/>
      <c r="AE550" s="39">
        <v>37</v>
      </c>
      <c r="AF550" s="40"/>
      <c r="AG550" s="40"/>
      <c r="AH550" s="40"/>
      <c r="AI550" s="39">
        <v>0</v>
      </c>
      <c r="AJ550" s="40"/>
      <c r="AK550" s="39">
        <v>0</v>
      </c>
    </row>
    <row r="551" spans="1:37" ht="20.100000000000001" customHeight="1" x14ac:dyDescent="0.2">
      <c r="D551" s="2" t="s">
        <v>305</v>
      </c>
      <c r="F551" s="37">
        <v>20</v>
      </c>
      <c r="G551" s="37"/>
      <c r="H551" s="37"/>
      <c r="I551" s="37"/>
      <c r="J551" s="37">
        <v>19</v>
      </c>
      <c r="K551" s="37">
        <v>0</v>
      </c>
      <c r="L551" s="37"/>
      <c r="M551" s="37">
        <v>19</v>
      </c>
      <c r="N551" s="37"/>
      <c r="O551" s="37"/>
      <c r="P551" s="37"/>
      <c r="Q551" s="37">
        <v>1</v>
      </c>
      <c r="R551" s="37">
        <v>2</v>
      </c>
      <c r="S551" s="37">
        <v>2</v>
      </c>
      <c r="T551" s="37">
        <v>0</v>
      </c>
      <c r="U551" s="37">
        <v>0</v>
      </c>
      <c r="V551" s="37">
        <v>0</v>
      </c>
      <c r="W551" s="37"/>
      <c r="X551" s="37">
        <v>13</v>
      </c>
      <c r="Y551" s="37">
        <v>0</v>
      </c>
      <c r="Z551" s="37"/>
      <c r="AA551" s="37">
        <v>18</v>
      </c>
      <c r="AB551" s="37"/>
      <c r="AC551" s="37"/>
      <c r="AD551" s="37"/>
      <c r="AE551" s="37">
        <v>21</v>
      </c>
      <c r="AF551" s="37"/>
      <c r="AG551" s="37"/>
      <c r="AH551" s="37"/>
      <c r="AI551" s="37">
        <v>0</v>
      </c>
      <c r="AJ551" s="37"/>
      <c r="AK551" s="37">
        <v>0</v>
      </c>
    </row>
    <row r="552" spans="1:37"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row>
    <row r="553" spans="1:37" s="1" customFormat="1" ht="20.100000000000001" customHeight="1" x14ac:dyDescent="0.2">
      <c r="A553" s="3"/>
      <c r="B553" s="6"/>
      <c r="C553" s="42" t="s">
        <v>180</v>
      </c>
      <c r="D553" s="42"/>
      <c r="E553" s="5"/>
      <c r="F553" s="44">
        <v>418</v>
      </c>
      <c r="G553" s="45"/>
      <c r="H553" s="45"/>
      <c r="I553" s="45"/>
      <c r="J553" s="44">
        <v>117</v>
      </c>
      <c r="K553" s="44">
        <v>0</v>
      </c>
      <c r="L553" s="45"/>
      <c r="M553" s="44">
        <v>117</v>
      </c>
      <c r="N553" s="45"/>
      <c r="O553" s="45"/>
      <c r="P553" s="45"/>
      <c r="Q553" s="44">
        <v>2</v>
      </c>
      <c r="R553" s="44">
        <v>68</v>
      </c>
      <c r="S553" s="44">
        <v>3</v>
      </c>
      <c r="T553" s="44">
        <v>0</v>
      </c>
      <c r="U553" s="44">
        <v>0</v>
      </c>
      <c r="V553" s="44">
        <v>0</v>
      </c>
      <c r="W553" s="45"/>
      <c r="X553" s="44">
        <v>70</v>
      </c>
      <c r="Y553" s="44">
        <v>1</v>
      </c>
      <c r="Z553" s="45"/>
      <c r="AA553" s="44">
        <v>144</v>
      </c>
      <c r="AB553" s="45"/>
      <c r="AC553" s="45"/>
      <c r="AD553" s="45"/>
      <c r="AE553" s="44">
        <v>392</v>
      </c>
      <c r="AF553" s="45"/>
      <c r="AG553" s="45"/>
      <c r="AH553" s="45"/>
      <c r="AI553" s="44">
        <v>0</v>
      </c>
      <c r="AJ553" s="45"/>
      <c r="AK553" s="44">
        <v>0</v>
      </c>
    </row>
    <row r="554" spans="1:37"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row>
    <row r="555" spans="1:37"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row>
    <row r="556" spans="1:37" s="1" customFormat="1" ht="20.100000000000001" customHeight="1" x14ac:dyDescent="0.2">
      <c r="A556" s="3"/>
      <c r="B556" s="6"/>
      <c r="C556" s="3"/>
      <c r="D556" s="41" t="s">
        <v>98</v>
      </c>
      <c r="E556" s="5"/>
      <c r="F556" s="37">
        <v>0</v>
      </c>
      <c r="G556" s="37"/>
      <c r="H556" s="37"/>
      <c r="I556" s="37"/>
      <c r="J556" s="37">
        <v>0</v>
      </c>
      <c r="K556" s="37">
        <v>0</v>
      </c>
      <c r="L556" s="37"/>
      <c r="M556" s="37">
        <v>0</v>
      </c>
      <c r="N556" s="37"/>
      <c r="O556" s="37"/>
      <c r="P556" s="37"/>
      <c r="Q556" s="37">
        <v>0</v>
      </c>
      <c r="R556" s="37">
        <v>0</v>
      </c>
      <c r="S556" s="37">
        <v>0</v>
      </c>
      <c r="T556" s="37">
        <v>0</v>
      </c>
      <c r="U556" s="37">
        <v>0</v>
      </c>
      <c r="V556" s="37">
        <v>0</v>
      </c>
      <c r="W556" s="37"/>
      <c r="X556" s="37">
        <v>0</v>
      </c>
      <c r="Y556" s="37">
        <v>0</v>
      </c>
      <c r="Z556" s="37"/>
      <c r="AA556" s="37">
        <v>0</v>
      </c>
      <c r="AB556" s="37"/>
      <c r="AC556" s="37"/>
      <c r="AD556" s="37"/>
      <c r="AE556" s="37">
        <v>0</v>
      </c>
      <c r="AF556" s="37"/>
      <c r="AG556" s="37"/>
      <c r="AH556" s="37"/>
      <c r="AI556" s="37">
        <v>0</v>
      </c>
      <c r="AJ556" s="37"/>
      <c r="AK556" s="37">
        <v>0</v>
      </c>
    </row>
    <row r="557" spans="1:37"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row>
    <row r="558" spans="1:37" s="1" customFormat="1" ht="20.100000000000001" customHeight="1" x14ac:dyDescent="0.2">
      <c r="A558" s="3"/>
      <c r="B558" s="6"/>
      <c r="C558" s="42" t="s">
        <v>171</v>
      </c>
      <c r="D558" s="42"/>
      <c r="E558" s="5"/>
      <c r="F558" s="44">
        <v>0</v>
      </c>
      <c r="G558" s="45"/>
      <c r="H558" s="45"/>
      <c r="I558" s="45"/>
      <c r="J558" s="44">
        <v>0</v>
      </c>
      <c r="K558" s="44">
        <v>0</v>
      </c>
      <c r="L558" s="45"/>
      <c r="M558" s="44">
        <v>0</v>
      </c>
      <c r="N558" s="45"/>
      <c r="O558" s="45"/>
      <c r="P558" s="45"/>
      <c r="Q558" s="44">
        <v>0</v>
      </c>
      <c r="R558" s="44">
        <v>0</v>
      </c>
      <c r="S558" s="44">
        <v>0</v>
      </c>
      <c r="T558" s="44">
        <v>0</v>
      </c>
      <c r="U558" s="44">
        <v>0</v>
      </c>
      <c r="V558" s="44">
        <v>0</v>
      </c>
      <c r="W558" s="45"/>
      <c r="X558" s="44">
        <v>0</v>
      </c>
      <c r="Y558" s="44">
        <v>0</v>
      </c>
      <c r="Z558" s="45"/>
      <c r="AA558" s="44">
        <v>0</v>
      </c>
      <c r="AB558" s="45"/>
      <c r="AC558" s="45"/>
      <c r="AD558" s="45"/>
      <c r="AE558" s="44">
        <v>0</v>
      </c>
      <c r="AF558" s="45"/>
      <c r="AG558" s="45"/>
      <c r="AH558" s="45"/>
      <c r="AI558" s="44">
        <v>0</v>
      </c>
      <c r="AJ558" s="45"/>
      <c r="AK558" s="44">
        <v>0</v>
      </c>
    </row>
    <row r="559" spans="1:37"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row>
    <row r="560" spans="1:37"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row>
    <row r="561" spans="1:37" s="1" customFormat="1" ht="20.100000000000001" customHeight="1" x14ac:dyDescent="0.2">
      <c r="A561" s="3"/>
      <c r="B561" s="6"/>
      <c r="C561" s="3"/>
      <c r="D561" s="2" t="s">
        <v>306</v>
      </c>
      <c r="E561" s="5"/>
      <c r="F561" s="37">
        <v>69</v>
      </c>
      <c r="G561" s="37"/>
      <c r="H561" s="37"/>
      <c r="I561" s="37"/>
      <c r="J561" s="37">
        <v>5</v>
      </c>
      <c r="K561" s="37">
        <v>0</v>
      </c>
      <c r="L561" s="37"/>
      <c r="M561" s="37">
        <v>5</v>
      </c>
      <c r="N561" s="37"/>
      <c r="O561" s="37"/>
      <c r="P561" s="37"/>
      <c r="Q561" s="37">
        <v>0</v>
      </c>
      <c r="R561" s="37">
        <v>8</v>
      </c>
      <c r="S561" s="37">
        <v>0</v>
      </c>
      <c r="T561" s="37">
        <v>0</v>
      </c>
      <c r="U561" s="37">
        <v>0</v>
      </c>
      <c r="V561" s="37">
        <v>0</v>
      </c>
      <c r="W561" s="37"/>
      <c r="X561" s="37">
        <v>4</v>
      </c>
      <c r="Y561" s="37">
        <v>0</v>
      </c>
      <c r="Z561" s="37"/>
      <c r="AA561" s="37">
        <v>12</v>
      </c>
      <c r="AB561" s="37"/>
      <c r="AC561" s="37"/>
      <c r="AD561" s="37"/>
      <c r="AE561" s="37">
        <v>62</v>
      </c>
      <c r="AF561" s="37"/>
      <c r="AG561" s="37"/>
      <c r="AH561" s="37"/>
      <c r="AI561" s="37">
        <v>0</v>
      </c>
      <c r="AJ561" s="37"/>
      <c r="AK561" s="37">
        <v>0</v>
      </c>
    </row>
    <row r="562" spans="1:37" s="1" customFormat="1" ht="20.100000000000001" customHeight="1" x14ac:dyDescent="0.2">
      <c r="A562" s="3"/>
      <c r="B562" s="6"/>
      <c r="C562" s="3"/>
      <c r="D562" s="38" t="s">
        <v>307</v>
      </c>
      <c r="E562" s="5"/>
      <c r="F562" s="39">
        <v>215</v>
      </c>
      <c r="G562" s="40"/>
      <c r="H562" s="40"/>
      <c r="I562" s="40"/>
      <c r="J562" s="39">
        <v>5</v>
      </c>
      <c r="K562" s="39">
        <v>0</v>
      </c>
      <c r="L562" s="40"/>
      <c r="M562" s="39">
        <v>5</v>
      </c>
      <c r="N562" s="40"/>
      <c r="O562" s="40"/>
      <c r="P562" s="40"/>
      <c r="Q562" s="39">
        <v>1</v>
      </c>
      <c r="R562" s="39">
        <v>8</v>
      </c>
      <c r="S562" s="39">
        <v>0</v>
      </c>
      <c r="T562" s="39">
        <v>0</v>
      </c>
      <c r="U562" s="39">
        <v>0</v>
      </c>
      <c r="V562" s="39">
        <v>0</v>
      </c>
      <c r="W562" s="40"/>
      <c r="X562" s="39">
        <v>2</v>
      </c>
      <c r="Y562" s="39">
        <v>1</v>
      </c>
      <c r="Z562" s="40"/>
      <c r="AA562" s="39">
        <v>12</v>
      </c>
      <c r="AB562" s="40"/>
      <c r="AC562" s="40"/>
      <c r="AD562" s="40"/>
      <c r="AE562" s="39">
        <v>208</v>
      </c>
      <c r="AF562" s="40"/>
      <c r="AG562" s="40"/>
      <c r="AH562" s="40"/>
      <c r="AI562" s="39">
        <v>0</v>
      </c>
      <c r="AJ562" s="40"/>
      <c r="AK562" s="39">
        <v>0</v>
      </c>
    </row>
    <row r="563" spans="1:37" s="1" customFormat="1" ht="20.100000000000001" customHeight="1" x14ac:dyDescent="0.2">
      <c r="A563" s="3"/>
      <c r="B563" s="6"/>
      <c r="C563" s="3"/>
      <c r="D563" s="2" t="s">
        <v>100</v>
      </c>
      <c r="E563" s="5"/>
      <c r="F563" s="37">
        <v>0</v>
      </c>
      <c r="G563" s="37"/>
      <c r="H563" s="37"/>
      <c r="I563" s="37"/>
      <c r="J563" s="37">
        <v>15</v>
      </c>
      <c r="K563" s="37">
        <v>0</v>
      </c>
      <c r="L563" s="37"/>
      <c r="M563" s="37">
        <v>15</v>
      </c>
      <c r="N563" s="37"/>
      <c r="O563" s="37"/>
      <c r="P563" s="37"/>
      <c r="Q563" s="37">
        <v>0</v>
      </c>
      <c r="R563" s="37">
        <v>0</v>
      </c>
      <c r="S563" s="37">
        <v>0</v>
      </c>
      <c r="T563" s="37">
        <v>0</v>
      </c>
      <c r="U563" s="37">
        <v>0</v>
      </c>
      <c r="V563" s="37">
        <v>0</v>
      </c>
      <c r="W563" s="37"/>
      <c r="X563" s="37">
        <v>5</v>
      </c>
      <c r="Y563" s="37">
        <v>0</v>
      </c>
      <c r="Z563" s="37"/>
      <c r="AA563" s="37">
        <v>5</v>
      </c>
      <c r="AB563" s="37"/>
      <c r="AC563" s="37"/>
      <c r="AD563" s="37"/>
      <c r="AE563" s="37">
        <v>10</v>
      </c>
      <c r="AF563" s="37"/>
      <c r="AG563" s="37"/>
      <c r="AH563" s="37"/>
      <c r="AI563" s="37">
        <v>0</v>
      </c>
      <c r="AJ563" s="37"/>
      <c r="AK563" s="37">
        <v>0</v>
      </c>
    </row>
    <row r="564" spans="1:37"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row>
    <row r="565" spans="1:37" s="1" customFormat="1" ht="20.100000000000001" customHeight="1" x14ac:dyDescent="0.2">
      <c r="A565" s="3"/>
      <c r="B565" s="6"/>
      <c r="C565" s="42" t="s">
        <v>122</v>
      </c>
      <c r="D565" s="42"/>
      <c r="E565" s="5"/>
      <c r="F565" s="44">
        <v>284</v>
      </c>
      <c r="G565" s="45"/>
      <c r="H565" s="45"/>
      <c r="I565" s="45"/>
      <c r="J565" s="44">
        <v>25</v>
      </c>
      <c r="K565" s="44">
        <v>0</v>
      </c>
      <c r="L565" s="45"/>
      <c r="M565" s="44">
        <v>25</v>
      </c>
      <c r="N565" s="45"/>
      <c r="O565" s="45"/>
      <c r="P565" s="45"/>
      <c r="Q565" s="44">
        <v>1</v>
      </c>
      <c r="R565" s="44">
        <v>16</v>
      </c>
      <c r="S565" s="44">
        <v>0</v>
      </c>
      <c r="T565" s="44">
        <v>0</v>
      </c>
      <c r="U565" s="44">
        <v>0</v>
      </c>
      <c r="V565" s="44">
        <v>0</v>
      </c>
      <c r="W565" s="45"/>
      <c r="X565" s="44">
        <v>11</v>
      </c>
      <c r="Y565" s="44">
        <v>1</v>
      </c>
      <c r="Z565" s="45"/>
      <c r="AA565" s="44">
        <v>29</v>
      </c>
      <c r="AB565" s="45"/>
      <c r="AC565" s="45"/>
      <c r="AD565" s="45"/>
      <c r="AE565" s="44">
        <v>280</v>
      </c>
      <c r="AF565" s="45"/>
      <c r="AG565" s="45"/>
      <c r="AH565" s="45"/>
      <c r="AI565" s="44">
        <v>0</v>
      </c>
      <c r="AJ565" s="45"/>
      <c r="AK565" s="44">
        <v>0</v>
      </c>
    </row>
    <row r="566" spans="1:37"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row>
    <row r="567" spans="1:37" s="1" customFormat="1" ht="20.100000000000001" customHeight="1" x14ac:dyDescent="0.25">
      <c r="A567" s="3"/>
      <c r="B567" s="49" t="s">
        <v>308</v>
      </c>
      <c r="C567" s="50"/>
      <c r="D567" s="50"/>
      <c r="E567" s="5"/>
      <c r="F567" s="51">
        <v>702</v>
      </c>
      <c r="G567" s="52"/>
      <c r="H567" s="52"/>
      <c r="I567" s="52"/>
      <c r="J567" s="51">
        <v>142</v>
      </c>
      <c r="K567" s="51">
        <v>0</v>
      </c>
      <c r="L567" s="52"/>
      <c r="M567" s="51">
        <v>142</v>
      </c>
      <c r="N567" s="52"/>
      <c r="O567" s="52"/>
      <c r="P567" s="52"/>
      <c r="Q567" s="51">
        <v>3</v>
      </c>
      <c r="R567" s="51">
        <v>84</v>
      </c>
      <c r="S567" s="51">
        <v>3</v>
      </c>
      <c r="T567" s="51">
        <v>0</v>
      </c>
      <c r="U567" s="51">
        <v>0</v>
      </c>
      <c r="V567" s="51">
        <v>0</v>
      </c>
      <c r="W567" s="52"/>
      <c r="X567" s="51">
        <v>81</v>
      </c>
      <c r="Y567" s="51">
        <v>2</v>
      </c>
      <c r="Z567" s="52"/>
      <c r="AA567" s="51">
        <v>173</v>
      </c>
      <c r="AB567" s="52"/>
      <c r="AC567" s="52"/>
      <c r="AD567" s="52"/>
      <c r="AE567" s="51">
        <v>672</v>
      </c>
      <c r="AF567" s="52"/>
      <c r="AG567" s="52"/>
      <c r="AH567" s="52"/>
      <c r="AI567" s="51">
        <v>0</v>
      </c>
      <c r="AJ567" s="52"/>
      <c r="AK567" s="51">
        <v>0</v>
      </c>
    </row>
    <row r="568" spans="1:37"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row>
    <row r="569" spans="1:37"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row>
    <row r="570" spans="1:37"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row>
    <row r="571" spans="1:37" ht="20.100000000000001" customHeight="1" x14ac:dyDescent="0.2">
      <c r="D571" s="2" t="s">
        <v>98</v>
      </c>
      <c r="F571" s="37">
        <v>17</v>
      </c>
      <c r="G571" s="37"/>
      <c r="H571" s="37"/>
      <c r="I571" s="37"/>
      <c r="J571" s="37">
        <v>8</v>
      </c>
      <c r="K571" s="37">
        <v>0</v>
      </c>
      <c r="L571" s="37"/>
      <c r="M571" s="37">
        <v>8</v>
      </c>
      <c r="N571" s="37"/>
      <c r="O571" s="37"/>
      <c r="P571" s="37"/>
      <c r="Q571" s="37">
        <v>1</v>
      </c>
      <c r="R571" s="37">
        <v>3</v>
      </c>
      <c r="S571" s="37">
        <v>0</v>
      </c>
      <c r="T571" s="37">
        <v>0</v>
      </c>
      <c r="U571" s="37">
        <v>0</v>
      </c>
      <c r="V571" s="37">
        <v>0</v>
      </c>
      <c r="W571" s="37"/>
      <c r="X571" s="37">
        <v>11</v>
      </c>
      <c r="Y571" s="37">
        <v>1</v>
      </c>
      <c r="Z571" s="37"/>
      <c r="AA571" s="37">
        <v>16</v>
      </c>
      <c r="AB571" s="37"/>
      <c r="AC571" s="37"/>
      <c r="AD571" s="37"/>
      <c r="AE571" s="37">
        <v>9</v>
      </c>
      <c r="AF571" s="37"/>
      <c r="AG571" s="37"/>
      <c r="AH571" s="37"/>
      <c r="AI571" s="37">
        <v>0</v>
      </c>
      <c r="AJ571" s="37"/>
      <c r="AK571" s="37">
        <v>0</v>
      </c>
    </row>
    <row r="572" spans="1:37" ht="20.100000000000001" customHeight="1" x14ac:dyDescent="0.2">
      <c r="D572" s="38" t="s">
        <v>99</v>
      </c>
      <c r="F572" s="39">
        <v>28</v>
      </c>
      <c r="G572" s="40"/>
      <c r="H572" s="40"/>
      <c r="I572" s="40"/>
      <c r="J572" s="39">
        <v>8</v>
      </c>
      <c r="K572" s="39">
        <v>0</v>
      </c>
      <c r="L572" s="40"/>
      <c r="M572" s="39">
        <v>8</v>
      </c>
      <c r="N572" s="40"/>
      <c r="O572" s="40"/>
      <c r="P572" s="40"/>
      <c r="Q572" s="39">
        <v>1</v>
      </c>
      <c r="R572" s="39">
        <v>8</v>
      </c>
      <c r="S572" s="39">
        <v>0</v>
      </c>
      <c r="T572" s="39">
        <v>0</v>
      </c>
      <c r="U572" s="39">
        <v>0</v>
      </c>
      <c r="V572" s="39">
        <v>0</v>
      </c>
      <c r="W572" s="40"/>
      <c r="X572" s="39">
        <v>11</v>
      </c>
      <c r="Y572" s="39">
        <v>0</v>
      </c>
      <c r="Z572" s="40"/>
      <c r="AA572" s="39">
        <v>20</v>
      </c>
      <c r="AB572" s="40"/>
      <c r="AC572" s="40"/>
      <c r="AD572" s="40"/>
      <c r="AE572" s="39">
        <v>16</v>
      </c>
      <c r="AF572" s="40"/>
      <c r="AG572" s="40"/>
      <c r="AH572" s="40"/>
      <c r="AI572" s="39">
        <v>0</v>
      </c>
      <c r="AJ572" s="40"/>
      <c r="AK572" s="39">
        <v>0</v>
      </c>
    </row>
    <row r="573" spans="1:37"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row>
    <row r="574" spans="1:37" s="1" customFormat="1" ht="20.100000000000001" customHeight="1" x14ac:dyDescent="0.2">
      <c r="A574" s="3"/>
      <c r="B574" s="6"/>
      <c r="C574" s="42" t="s">
        <v>122</v>
      </c>
      <c r="D574" s="42"/>
      <c r="E574" s="5"/>
      <c r="F574" s="44">
        <v>45</v>
      </c>
      <c r="G574" s="45"/>
      <c r="H574" s="45"/>
      <c r="I574" s="45"/>
      <c r="J574" s="44">
        <v>16</v>
      </c>
      <c r="K574" s="44">
        <v>0</v>
      </c>
      <c r="L574" s="45"/>
      <c r="M574" s="44">
        <v>16</v>
      </c>
      <c r="N574" s="45"/>
      <c r="O574" s="45"/>
      <c r="P574" s="45"/>
      <c r="Q574" s="44">
        <v>2</v>
      </c>
      <c r="R574" s="44">
        <v>11</v>
      </c>
      <c r="S574" s="44">
        <v>0</v>
      </c>
      <c r="T574" s="44">
        <v>0</v>
      </c>
      <c r="U574" s="44">
        <v>0</v>
      </c>
      <c r="V574" s="44">
        <v>0</v>
      </c>
      <c r="W574" s="45"/>
      <c r="X574" s="44">
        <v>22</v>
      </c>
      <c r="Y574" s="44">
        <v>1</v>
      </c>
      <c r="Z574" s="45"/>
      <c r="AA574" s="44">
        <v>36</v>
      </c>
      <c r="AB574" s="45"/>
      <c r="AC574" s="45"/>
      <c r="AD574" s="45"/>
      <c r="AE574" s="44">
        <v>25</v>
      </c>
      <c r="AF574" s="45"/>
      <c r="AG574" s="45"/>
      <c r="AH574" s="45"/>
      <c r="AI574" s="44">
        <v>0</v>
      </c>
      <c r="AJ574" s="45"/>
      <c r="AK574" s="44">
        <v>0</v>
      </c>
    </row>
    <row r="575" spans="1:37"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row>
    <row r="576" spans="1:37"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row>
    <row r="577" spans="1:37" ht="20.100000000000001" customHeight="1" x14ac:dyDescent="0.2">
      <c r="D577" s="2" t="s">
        <v>98</v>
      </c>
      <c r="F577" s="37">
        <v>5</v>
      </c>
      <c r="G577" s="37"/>
      <c r="H577" s="37"/>
      <c r="I577" s="37"/>
      <c r="J577" s="37">
        <v>9</v>
      </c>
      <c r="K577" s="37">
        <v>0</v>
      </c>
      <c r="L577" s="37"/>
      <c r="M577" s="37">
        <v>9</v>
      </c>
      <c r="N577" s="37"/>
      <c r="O577" s="37"/>
      <c r="P577" s="37"/>
      <c r="Q577" s="37">
        <v>0</v>
      </c>
      <c r="R577" s="37">
        <v>1</v>
      </c>
      <c r="S577" s="37">
        <v>0</v>
      </c>
      <c r="T577" s="37">
        <v>0</v>
      </c>
      <c r="U577" s="37">
        <v>0</v>
      </c>
      <c r="V577" s="37">
        <v>0</v>
      </c>
      <c r="W577" s="37"/>
      <c r="X577" s="37">
        <v>6</v>
      </c>
      <c r="Y577" s="37">
        <v>0</v>
      </c>
      <c r="Z577" s="37"/>
      <c r="AA577" s="37">
        <v>7</v>
      </c>
      <c r="AB577" s="37"/>
      <c r="AC577" s="37"/>
      <c r="AD577" s="37"/>
      <c r="AE577" s="37">
        <v>7</v>
      </c>
      <c r="AF577" s="37"/>
      <c r="AG577" s="37"/>
      <c r="AH577" s="37"/>
      <c r="AI577" s="37">
        <v>0</v>
      </c>
      <c r="AJ577" s="37"/>
      <c r="AK577" s="37">
        <v>0</v>
      </c>
    </row>
    <row r="578" spans="1:37" ht="20.100000000000001" customHeight="1" x14ac:dyDescent="0.2">
      <c r="D578" s="38" t="s">
        <v>99</v>
      </c>
      <c r="F578" s="39">
        <v>25</v>
      </c>
      <c r="G578" s="40"/>
      <c r="H578" s="40"/>
      <c r="I578" s="40"/>
      <c r="J578" s="39">
        <v>6</v>
      </c>
      <c r="K578" s="39">
        <v>0</v>
      </c>
      <c r="L578" s="40"/>
      <c r="M578" s="39">
        <v>6</v>
      </c>
      <c r="N578" s="40"/>
      <c r="O578" s="40"/>
      <c r="P578" s="40"/>
      <c r="Q578" s="39">
        <v>0</v>
      </c>
      <c r="R578" s="39">
        <v>12</v>
      </c>
      <c r="S578" s="39">
        <v>0</v>
      </c>
      <c r="T578" s="39">
        <v>0</v>
      </c>
      <c r="U578" s="39">
        <v>0</v>
      </c>
      <c r="V578" s="39">
        <v>0</v>
      </c>
      <c r="W578" s="40"/>
      <c r="X578" s="39">
        <v>14</v>
      </c>
      <c r="Y578" s="39">
        <v>0</v>
      </c>
      <c r="Z578" s="40"/>
      <c r="AA578" s="39">
        <v>26</v>
      </c>
      <c r="AB578" s="40"/>
      <c r="AC578" s="40"/>
      <c r="AD578" s="40"/>
      <c r="AE578" s="39">
        <v>5</v>
      </c>
      <c r="AF578" s="40"/>
      <c r="AG578" s="40"/>
      <c r="AH578" s="40"/>
      <c r="AI578" s="39">
        <v>0</v>
      </c>
      <c r="AJ578" s="40"/>
      <c r="AK578" s="39">
        <v>0</v>
      </c>
    </row>
    <row r="579" spans="1:37" ht="20.100000000000001" customHeight="1" x14ac:dyDescent="0.2">
      <c r="D579" s="2" t="s">
        <v>113</v>
      </c>
      <c r="F579" s="37">
        <v>8</v>
      </c>
      <c r="G579" s="37"/>
      <c r="H579" s="37"/>
      <c r="I579" s="37"/>
      <c r="J579" s="37">
        <v>19</v>
      </c>
      <c r="K579" s="37">
        <v>0</v>
      </c>
      <c r="L579" s="37"/>
      <c r="M579" s="37">
        <v>19</v>
      </c>
      <c r="N579" s="37"/>
      <c r="O579" s="37"/>
      <c r="P579" s="37"/>
      <c r="Q579" s="37">
        <v>1</v>
      </c>
      <c r="R579" s="37">
        <v>4</v>
      </c>
      <c r="S579" s="37">
        <v>0</v>
      </c>
      <c r="T579" s="37">
        <v>0</v>
      </c>
      <c r="U579" s="37">
        <v>0</v>
      </c>
      <c r="V579" s="37">
        <v>0</v>
      </c>
      <c r="W579" s="37"/>
      <c r="X579" s="37">
        <v>16</v>
      </c>
      <c r="Y579" s="37">
        <v>0</v>
      </c>
      <c r="Z579" s="37"/>
      <c r="AA579" s="37">
        <v>21</v>
      </c>
      <c r="AB579" s="37"/>
      <c r="AC579" s="37"/>
      <c r="AD579" s="37"/>
      <c r="AE579" s="37">
        <v>6</v>
      </c>
      <c r="AF579" s="37"/>
      <c r="AG579" s="37"/>
      <c r="AH579" s="37"/>
      <c r="AI579" s="37">
        <v>0</v>
      </c>
      <c r="AJ579" s="37"/>
      <c r="AK579" s="37">
        <v>0</v>
      </c>
    </row>
    <row r="580" spans="1:37" ht="20.100000000000001" customHeight="1" x14ac:dyDescent="0.2">
      <c r="D580" s="38" t="s">
        <v>101</v>
      </c>
      <c r="F580" s="39">
        <v>59</v>
      </c>
      <c r="G580" s="40"/>
      <c r="H580" s="40"/>
      <c r="I580" s="40"/>
      <c r="J580" s="39">
        <v>27</v>
      </c>
      <c r="K580" s="39">
        <v>0</v>
      </c>
      <c r="L580" s="40"/>
      <c r="M580" s="39">
        <v>27</v>
      </c>
      <c r="N580" s="40"/>
      <c r="O580" s="40"/>
      <c r="P580" s="40"/>
      <c r="Q580" s="39">
        <v>0</v>
      </c>
      <c r="R580" s="39">
        <v>12</v>
      </c>
      <c r="S580" s="39">
        <v>0</v>
      </c>
      <c r="T580" s="39">
        <v>0</v>
      </c>
      <c r="U580" s="39">
        <v>0</v>
      </c>
      <c r="V580" s="39">
        <v>0</v>
      </c>
      <c r="W580" s="40"/>
      <c r="X580" s="39">
        <v>26</v>
      </c>
      <c r="Y580" s="39">
        <v>1</v>
      </c>
      <c r="Z580" s="40"/>
      <c r="AA580" s="39">
        <v>39</v>
      </c>
      <c r="AB580" s="40"/>
      <c r="AC580" s="40"/>
      <c r="AD580" s="40"/>
      <c r="AE580" s="39">
        <v>47</v>
      </c>
      <c r="AF580" s="40"/>
      <c r="AG580" s="40"/>
      <c r="AH580" s="40"/>
      <c r="AI580" s="39">
        <v>0</v>
      </c>
      <c r="AJ580" s="40"/>
      <c r="AK580" s="39">
        <v>0</v>
      </c>
    </row>
    <row r="581" spans="1:37" ht="20.100000000000001" customHeight="1" x14ac:dyDescent="0.2">
      <c r="D581" s="2" t="s">
        <v>115</v>
      </c>
      <c r="F581" s="37">
        <v>28</v>
      </c>
      <c r="G581" s="37"/>
      <c r="H581" s="37"/>
      <c r="I581" s="37"/>
      <c r="J581" s="37">
        <v>9</v>
      </c>
      <c r="K581" s="37">
        <v>0</v>
      </c>
      <c r="L581" s="37"/>
      <c r="M581" s="37">
        <v>9</v>
      </c>
      <c r="N581" s="37"/>
      <c r="O581" s="37"/>
      <c r="P581" s="37"/>
      <c r="Q581" s="37">
        <v>0</v>
      </c>
      <c r="R581" s="37">
        <v>4</v>
      </c>
      <c r="S581" s="37">
        <v>0</v>
      </c>
      <c r="T581" s="37">
        <v>0</v>
      </c>
      <c r="U581" s="37">
        <v>0</v>
      </c>
      <c r="V581" s="37">
        <v>0</v>
      </c>
      <c r="W581" s="37"/>
      <c r="X581" s="37">
        <v>13</v>
      </c>
      <c r="Y581" s="37">
        <v>0</v>
      </c>
      <c r="Z581" s="37"/>
      <c r="AA581" s="37">
        <v>17</v>
      </c>
      <c r="AB581" s="37"/>
      <c r="AC581" s="37"/>
      <c r="AD581" s="37"/>
      <c r="AE581" s="37">
        <v>20</v>
      </c>
      <c r="AF581" s="37"/>
      <c r="AG581" s="37"/>
      <c r="AH581" s="37"/>
      <c r="AI581" s="37">
        <v>0</v>
      </c>
      <c r="AJ581" s="37"/>
      <c r="AK581" s="37">
        <v>0</v>
      </c>
    </row>
    <row r="582" spans="1:37" ht="20.100000000000001" customHeight="1" x14ac:dyDescent="0.2">
      <c r="D582" s="38" t="s">
        <v>116</v>
      </c>
      <c r="F582" s="39">
        <v>24</v>
      </c>
      <c r="G582" s="40"/>
      <c r="H582" s="40"/>
      <c r="I582" s="40"/>
      <c r="J582" s="39">
        <v>5</v>
      </c>
      <c r="K582" s="39">
        <v>0</v>
      </c>
      <c r="L582" s="40"/>
      <c r="M582" s="39">
        <v>5</v>
      </c>
      <c r="N582" s="40"/>
      <c r="O582" s="40"/>
      <c r="P582" s="40"/>
      <c r="Q582" s="39">
        <v>0</v>
      </c>
      <c r="R582" s="39">
        <v>2</v>
      </c>
      <c r="S582" s="39">
        <v>0</v>
      </c>
      <c r="T582" s="39">
        <v>0</v>
      </c>
      <c r="U582" s="39">
        <v>0</v>
      </c>
      <c r="V582" s="39">
        <v>0</v>
      </c>
      <c r="W582" s="40"/>
      <c r="X582" s="39">
        <v>4</v>
      </c>
      <c r="Y582" s="39">
        <v>0</v>
      </c>
      <c r="Z582" s="40"/>
      <c r="AA582" s="39">
        <v>6</v>
      </c>
      <c r="AB582" s="40"/>
      <c r="AC582" s="40"/>
      <c r="AD582" s="40"/>
      <c r="AE582" s="39">
        <v>23</v>
      </c>
      <c r="AF582" s="40"/>
      <c r="AG582" s="40"/>
      <c r="AH582" s="40"/>
      <c r="AI582" s="39">
        <v>0</v>
      </c>
      <c r="AJ582" s="40"/>
      <c r="AK582" s="39">
        <v>0</v>
      </c>
    </row>
    <row r="583" spans="1:37" ht="20.100000000000001" customHeight="1" x14ac:dyDescent="0.2">
      <c r="D583" s="2" t="s">
        <v>117</v>
      </c>
      <c r="F583" s="37">
        <v>6</v>
      </c>
      <c r="G583" s="37"/>
      <c r="H583" s="37"/>
      <c r="I583" s="37"/>
      <c r="J583" s="37">
        <v>11</v>
      </c>
      <c r="K583" s="37">
        <v>0</v>
      </c>
      <c r="L583" s="37"/>
      <c r="M583" s="37">
        <v>11</v>
      </c>
      <c r="N583" s="37"/>
      <c r="O583" s="37"/>
      <c r="P583" s="37"/>
      <c r="Q583" s="37">
        <v>0</v>
      </c>
      <c r="R583" s="37">
        <v>2</v>
      </c>
      <c r="S583" s="37">
        <v>0</v>
      </c>
      <c r="T583" s="37">
        <v>0</v>
      </c>
      <c r="U583" s="37">
        <v>0</v>
      </c>
      <c r="V583" s="37">
        <v>0</v>
      </c>
      <c r="W583" s="37"/>
      <c r="X583" s="37">
        <v>12</v>
      </c>
      <c r="Y583" s="37">
        <v>0</v>
      </c>
      <c r="Z583" s="37"/>
      <c r="AA583" s="37">
        <v>14</v>
      </c>
      <c r="AB583" s="37"/>
      <c r="AC583" s="37"/>
      <c r="AD583" s="37"/>
      <c r="AE583" s="37">
        <v>3</v>
      </c>
      <c r="AF583" s="37"/>
      <c r="AG583" s="37"/>
      <c r="AH583" s="37"/>
      <c r="AI583" s="37">
        <v>0</v>
      </c>
      <c r="AJ583" s="37"/>
      <c r="AK583" s="37">
        <v>0</v>
      </c>
    </row>
    <row r="584" spans="1:37"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row>
    <row r="585" spans="1:37" s="1" customFormat="1" ht="20.100000000000001" customHeight="1" x14ac:dyDescent="0.2">
      <c r="A585" s="3"/>
      <c r="B585" s="6"/>
      <c r="C585" s="42" t="s">
        <v>180</v>
      </c>
      <c r="D585" s="42"/>
      <c r="E585" s="5"/>
      <c r="F585" s="44">
        <v>155</v>
      </c>
      <c r="G585" s="45"/>
      <c r="H585" s="45"/>
      <c r="I585" s="45"/>
      <c r="J585" s="44">
        <v>86</v>
      </c>
      <c r="K585" s="44">
        <v>0</v>
      </c>
      <c r="L585" s="45"/>
      <c r="M585" s="44">
        <v>86</v>
      </c>
      <c r="N585" s="45"/>
      <c r="O585" s="45"/>
      <c r="P585" s="45"/>
      <c r="Q585" s="44">
        <v>1</v>
      </c>
      <c r="R585" s="44">
        <v>37</v>
      </c>
      <c r="S585" s="44">
        <v>0</v>
      </c>
      <c r="T585" s="44">
        <v>0</v>
      </c>
      <c r="U585" s="44">
        <v>0</v>
      </c>
      <c r="V585" s="44">
        <v>0</v>
      </c>
      <c r="W585" s="45"/>
      <c r="X585" s="44">
        <v>91</v>
      </c>
      <c r="Y585" s="44">
        <v>1</v>
      </c>
      <c r="Z585" s="45"/>
      <c r="AA585" s="44">
        <v>130</v>
      </c>
      <c r="AB585" s="45"/>
      <c r="AC585" s="45"/>
      <c r="AD585" s="45"/>
      <c r="AE585" s="44">
        <v>111</v>
      </c>
      <c r="AF585" s="45"/>
      <c r="AG585" s="45"/>
      <c r="AH585" s="45"/>
      <c r="AI585" s="44">
        <v>0</v>
      </c>
      <c r="AJ585" s="45"/>
      <c r="AK585" s="44">
        <v>0</v>
      </c>
    </row>
    <row r="586" spans="1:37"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row>
    <row r="587" spans="1:37" s="1" customFormat="1" ht="20.100000000000001" customHeight="1" x14ac:dyDescent="0.25">
      <c r="A587" s="3"/>
      <c r="B587" s="49" t="s">
        <v>310</v>
      </c>
      <c r="C587" s="50"/>
      <c r="D587" s="50"/>
      <c r="E587" s="5"/>
      <c r="F587" s="51">
        <v>200</v>
      </c>
      <c r="G587" s="52"/>
      <c r="H587" s="52"/>
      <c r="I587" s="52"/>
      <c r="J587" s="51">
        <v>102</v>
      </c>
      <c r="K587" s="51">
        <v>0</v>
      </c>
      <c r="L587" s="52"/>
      <c r="M587" s="51">
        <v>102</v>
      </c>
      <c r="N587" s="52"/>
      <c r="O587" s="52"/>
      <c r="P587" s="52"/>
      <c r="Q587" s="51">
        <v>3</v>
      </c>
      <c r="R587" s="51">
        <v>48</v>
      </c>
      <c r="S587" s="51">
        <v>0</v>
      </c>
      <c r="T587" s="51">
        <v>0</v>
      </c>
      <c r="U587" s="51">
        <v>0</v>
      </c>
      <c r="V587" s="51">
        <v>0</v>
      </c>
      <c r="W587" s="52"/>
      <c r="X587" s="51">
        <v>113</v>
      </c>
      <c r="Y587" s="51">
        <v>2</v>
      </c>
      <c r="Z587" s="52"/>
      <c r="AA587" s="51">
        <v>166</v>
      </c>
      <c r="AB587" s="52"/>
      <c r="AC587" s="52"/>
      <c r="AD587" s="52"/>
      <c r="AE587" s="51">
        <v>136</v>
      </c>
      <c r="AF587" s="52"/>
      <c r="AG587" s="52"/>
      <c r="AH587" s="52"/>
      <c r="AI587" s="51">
        <v>0</v>
      </c>
      <c r="AJ587" s="52"/>
      <c r="AK587" s="51">
        <v>0</v>
      </c>
    </row>
    <row r="588" spans="1:37"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row>
    <row r="589" spans="1:37"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row>
    <row r="590" spans="1:37"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row>
    <row r="591" spans="1:37" ht="20.100000000000001" customHeight="1" x14ac:dyDescent="0.2">
      <c r="D591" s="2" t="s">
        <v>124</v>
      </c>
      <c r="F591" s="37">
        <v>11</v>
      </c>
      <c r="G591" s="37"/>
      <c r="H591" s="37"/>
      <c r="I591" s="37"/>
      <c r="J591" s="37">
        <v>6</v>
      </c>
      <c r="K591" s="37">
        <v>0</v>
      </c>
      <c r="L591" s="37"/>
      <c r="M591" s="37">
        <v>6</v>
      </c>
      <c r="N591" s="37"/>
      <c r="O591" s="37"/>
      <c r="P591" s="37"/>
      <c r="Q591" s="37">
        <v>0</v>
      </c>
      <c r="R591" s="37">
        <v>2</v>
      </c>
      <c r="S591" s="37">
        <v>0</v>
      </c>
      <c r="T591" s="37">
        <v>0</v>
      </c>
      <c r="U591" s="37">
        <v>0</v>
      </c>
      <c r="V591" s="37">
        <v>0</v>
      </c>
      <c r="W591" s="37"/>
      <c r="X591" s="37">
        <v>3</v>
      </c>
      <c r="Y591" s="37">
        <v>0</v>
      </c>
      <c r="Z591" s="37"/>
      <c r="AA591" s="37">
        <v>5</v>
      </c>
      <c r="AB591" s="37"/>
      <c r="AC591" s="37"/>
      <c r="AD591" s="37"/>
      <c r="AE591" s="37">
        <v>12</v>
      </c>
      <c r="AF591" s="37"/>
      <c r="AG591" s="37"/>
      <c r="AH591" s="37"/>
      <c r="AI591" s="37">
        <v>0</v>
      </c>
      <c r="AJ591" s="37"/>
      <c r="AK591" s="37">
        <v>0</v>
      </c>
    </row>
    <row r="592" spans="1:37" ht="20.100000000000001" customHeight="1" x14ac:dyDescent="0.2">
      <c r="D592" s="38" t="s">
        <v>173</v>
      </c>
      <c r="F592" s="39">
        <v>35</v>
      </c>
      <c r="G592" s="40"/>
      <c r="H592" s="40"/>
      <c r="I592" s="40"/>
      <c r="J592" s="39">
        <v>5</v>
      </c>
      <c r="K592" s="39">
        <v>0</v>
      </c>
      <c r="L592" s="40"/>
      <c r="M592" s="39">
        <v>5</v>
      </c>
      <c r="N592" s="40"/>
      <c r="O592" s="40"/>
      <c r="P592" s="40"/>
      <c r="Q592" s="39">
        <v>0</v>
      </c>
      <c r="R592" s="39">
        <v>12</v>
      </c>
      <c r="S592" s="39">
        <v>0</v>
      </c>
      <c r="T592" s="39">
        <v>0</v>
      </c>
      <c r="U592" s="39">
        <v>0</v>
      </c>
      <c r="V592" s="39">
        <v>0</v>
      </c>
      <c r="W592" s="40"/>
      <c r="X592" s="39">
        <v>4</v>
      </c>
      <c r="Y592" s="39">
        <v>0</v>
      </c>
      <c r="Z592" s="40"/>
      <c r="AA592" s="39">
        <v>16</v>
      </c>
      <c r="AB592" s="40"/>
      <c r="AC592" s="40"/>
      <c r="AD592" s="40"/>
      <c r="AE592" s="39">
        <v>24</v>
      </c>
      <c r="AF592" s="40"/>
      <c r="AG592" s="40"/>
      <c r="AH592" s="40"/>
      <c r="AI592" s="39">
        <v>0</v>
      </c>
      <c r="AJ592" s="40"/>
      <c r="AK592" s="39">
        <v>0</v>
      </c>
    </row>
    <row r="593" spans="1:37" ht="20.100000000000001" customHeight="1" x14ac:dyDescent="0.2">
      <c r="D593" s="2" t="s">
        <v>100</v>
      </c>
      <c r="F593" s="37">
        <v>24</v>
      </c>
      <c r="G593" s="37"/>
      <c r="H593" s="37"/>
      <c r="I593" s="37"/>
      <c r="J593" s="37">
        <v>5</v>
      </c>
      <c r="K593" s="37">
        <v>0</v>
      </c>
      <c r="L593" s="37"/>
      <c r="M593" s="37">
        <v>5</v>
      </c>
      <c r="N593" s="37"/>
      <c r="O593" s="37"/>
      <c r="P593" s="37"/>
      <c r="Q593" s="37">
        <v>0</v>
      </c>
      <c r="R593" s="37">
        <v>8</v>
      </c>
      <c r="S593" s="37">
        <v>0</v>
      </c>
      <c r="T593" s="37">
        <v>0</v>
      </c>
      <c r="U593" s="37">
        <v>0</v>
      </c>
      <c r="V593" s="37">
        <v>0</v>
      </c>
      <c r="W593" s="37"/>
      <c r="X593" s="37">
        <v>3</v>
      </c>
      <c r="Y593" s="37">
        <v>0</v>
      </c>
      <c r="Z593" s="37"/>
      <c r="AA593" s="37">
        <v>11</v>
      </c>
      <c r="AB593" s="37"/>
      <c r="AC593" s="37"/>
      <c r="AD593" s="37"/>
      <c r="AE593" s="37">
        <v>18</v>
      </c>
      <c r="AF593" s="37"/>
      <c r="AG593" s="37"/>
      <c r="AH593" s="37"/>
      <c r="AI593" s="37">
        <v>0</v>
      </c>
      <c r="AJ593" s="37"/>
      <c r="AK593" s="37">
        <v>0</v>
      </c>
    </row>
    <row r="594" spans="1:37" ht="20.100000000000001" customHeight="1" x14ac:dyDescent="0.2">
      <c r="D594" s="38" t="s">
        <v>174</v>
      </c>
      <c r="F594" s="39">
        <v>13</v>
      </c>
      <c r="G594" s="40"/>
      <c r="H594" s="40"/>
      <c r="I594" s="40"/>
      <c r="J594" s="39">
        <v>7</v>
      </c>
      <c r="K594" s="39">
        <v>0</v>
      </c>
      <c r="L594" s="40"/>
      <c r="M594" s="39">
        <v>7</v>
      </c>
      <c r="N594" s="40"/>
      <c r="O594" s="40"/>
      <c r="P594" s="40"/>
      <c r="Q594" s="39">
        <v>5</v>
      </c>
      <c r="R594" s="39">
        <v>3</v>
      </c>
      <c r="S594" s="39">
        <v>4</v>
      </c>
      <c r="T594" s="39">
        <v>0</v>
      </c>
      <c r="U594" s="39">
        <v>0</v>
      </c>
      <c r="V594" s="39">
        <v>0</v>
      </c>
      <c r="W594" s="40"/>
      <c r="X594" s="39">
        <v>4</v>
      </c>
      <c r="Y594" s="39">
        <v>0</v>
      </c>
      <c r="Z594" s="40"/>
      <c r="AA594" s="39">
        <v>16</v>
      </c>
      <c r="AB594" s="40"/>
      <c r="AC594" s="40"/>
      <c r="AD594" s="40"/>
      <c r="AE594" s="39">
        <v>4</v>
      </c>
      <c r="AF594" s="40"/>
      <c r="AG594" s="40"/>
      <c r="AH594" s="40"/>
      <c r="AI594" s="39">
        <v>0</v>
      </c>
      <c r="AJ594" s="40"/>
      <c r="AK594" s="39">
        <v>0</v>
      </c>
    </row>
    <row r="595" spans="1:37" ht="20.100000000000001" customHeight="1" x14ac:dyDescent="0.2">
      <c r="D595" s="2" t="s">
        <v>102</v>
      </c>
      <c r="F595" s="37">
        <v>3</v>
      </c>
      <c r="G595" s="37"/>
      <c r="H595" s="37"/>
      <c r="I595" s="37"/>
      <c r="J595" s="37">
        <v>9</v>
      </c>
      <c r="K595" s="37">
        <v>0</v>
      </c>
      <c r="L595" s="37"/>
      <c r="M595" s="37">
        <v>9</v>
      </c>
      <c r="N595" s="37"/>
      <c r="O595" s="37"/>
      <c r="P595" s="37"/>
      <c r="Q595" s="37">
        <v>0</v>
      </c>
      <c r="R595" s="37">
        <v>4</v>
      </c>
      <c r="S595" s="37">
        <v>0</v>
      </c>
      <c r="T595" s="37">
        <v>0</v>
      </c>
      <c r="U595" s="37">
        <v>0</v>
      </c>
      <c r="V595" s="37">
        <v>0</v>
      </c>
      <c r="W595" s="37"/>
      <c r="X595" s="37">
        <v>5</v>
      </c>
      <c r="Y595" s="37">
        <v>0</v>
      </c>
      <c r="Z595" s="37"/>
      <c r="AA595" s="37">
        <v>9</v>
      </c>
      <c r="AB595" s="37"/>
      <c r="AC595" s="37"/>
      <c r="AD595" s="37"/>
      <c r="AE595" s="37">
        <v>3</v>
      </c>
      <c r="AF595" s="37"/>
      <c r="AG595" s="37"/>
      <c r="AH595" s="37"/>
      <c r="AI595" s="37">
        <v>0</v>
      </c>
      <c r="AJ595" s="37"/>
      <c r="AK595" s="37">
        <v>0</v>
      </c>
    </row>
    <row r="596" spans="1:37" ht="20.100000000000001" customHeight="1" x14ac:dyDescent="0.2">
      <c r="D596" s="38" t="s">
        <v>103</v>
      </c>
      <c r="F596" s="39">
        <v>21</v>
      </c>
      <c r="G596" s="40"/>
      <c r="H596" s="40"/>
      <c r="I596" s="40"/>
      <c r="J596" s="39">
        <v>4</v>
      </c>
      <c r="K596" s="39">
        <v>0</v>
      </c>
      <c r="L596" s="40"/>
      <c r="M596" s="39">
        <v>4</v>
      </c>
      <c r="N596" s="40"/>
      <c r="O596" s="40"/>
      <c r="P596" s="40"/>
      <c r="Q596" s="39">
        <v>0</v>
      </c>
      <c r="R596" s="39">
        <v>5</v>
      </c>
      <c r="S596" s="39">
        <v>0</v>
      </c>
      <c r="T596" s="39">
        <v>0</v>
      </c>
      <c r="U596" s="39">
        <v>0</v>
      </c>
      <c r="V596" s="39">
        <v>0</v>
      </c>
      <c r="W596" s="40"/>
      <c r="X596" s="39">
        <v>3</v>
      </c>
      <c r="Y596" s="39">
        <v>1</v>
      </c>
      <c r="Z596" s="40"/>
      <c r="AA596" s="39">
        <v>9</v>
      </c>
      <c r="AB596" s="40"/>
      <c r="AC596" s="40"/>
      <c r="AD596" s="40"/>
      <c r="AE596" s="39">
        <v>16</v>
      </c>
      <c r="AF596" s="40"/>
      <c r="AG596" s="40"/>
      <c r="AH596" s="40"/>
      <c r="AI596" s="39">
        <v>0</v>
      </c>
      <c r="AJ596" s="40"/>
      <c r="AK596" s="39">
        <v>0</v>
      </c>
    </row>
    <row r="597" spans="1:37" ht="20.100000000000001" customHeight="1" x14ac:dyDescent="0.2">
      <c r="B597" s="5"/>
      <c r="D597" s="2" t="s">
        <v>104</v>
      </c>
      <c r="F597" s="37">
        <v>32</v>
      </c>
      <c r="G597" s="37"/>
      <c r="H597" s="37"/>
      <c r="I597" s="37"/>
      <c r="J597" s="37">
        <v>8</v>
      </c>
      <c r="K597" s="37">
        <v>0</v>
      </c>
      <c r="L597" s="37"/>
      <c r="M597" s="37">
        <v>8</v>
      </c>
      <c r="N597" s="37"/>
      <c r="O597" s="37"/>
      <c r="P597" s="37"/>
      <c r="Q597" s="37">
        <v>0</v>
      </c>
      <c r="R597" s="37">
        <v>2</v>
      </c>
      <c r="S597" s="37">
        <v>0</v>
      </c>
      <c r="T597" s="37">
        <v>0</v>
      </c>
      <c r="U597" s="37">
        <v>0</v>
      </c>
      <c r="V597" s="37">
        <v>0</v>
      </c>
      <c r="W597" s="37"/>
      <c r="X597" s="37">
        <v>6</v>
      </c>
      <c r="Y597" s="37">
        <v>0</v>
      </c>
      <c r="Z597" s="37"/>
      <c r="AA597" s="37">
        <v>8</v>
      </c>
      <c r="AB597" s="37"/>
      <c r="AC597" s="37"/>
      <c r="AD597" s="37"/>
      <c r="AE597" s="37">
        <v>32</v>
      </c>
      <c r="AF597" s="37"/>
      <c r="AG597" s="37"/>
      <c r="AH597" s="37"/>
      <c r="AI597" s="37">
        <v>0</v>
      </c>
      <c r="AJ597" s="37"/>
      <c r="AK597" s="37">
        <v>0</v>
      </c>
    </row>
    <row r="598" spans="1:37" ht="20.100000000000001" customHeight="1" x14ac:dyDescent="0.2">
      <c r="B598" s="5"/>
      <c r="D598" s="38" t="s">
        <v>105</v>
      </c>
      <c r="F598" s="39">
        <v>43</v>
      </c>
      <c r="G598" s="40"/>
      <c r="H598" s="40"/>
      <c r="I598" s="40"/>
      <c r="J598" s="39">
        <v>3</v>
      </c>
      <c r="K598" s="39">
        <v>0</v>
      </c>
      <c r="L598" s="40"/>
      <c r="M598" s="39">
        <v>3</v>
      </c>
      <c r="N598" s="40"/>
      <c r="O598" s="40"/>
      <c r="P598" s="40"/>
      <c r="Q598" s="39">
        <v>0</v>
      </c>
      <c r="R598" s="39">
        <v>3</v>
      </c>
      <c r="S598" s="39">
        <v>0</v>
      </c>
      <c r="T598" s="39">
        <v>0</v>
      </c>
      <c r="U598" s="39">
        <v>0</v>
      </c>
      <c r="V598" s="39">
        <v>0</v>
      </c>
      <c r="W598" s="40"/>
      <c r="X598" s="39">
        <v>1</v>
      </c>
      <c r="Y598" s="39">
        <v>0</v>
      </c>
      <c r="Z598" s="40"/>
      <c r="AA598" s="39">
        <v>4</v>
      </c>
      <c r="AB598" s="40"/>
      <c r="AC598" s="40"/>
      <c r="AD598" s="40"/>
      <c r="AE598" s="39">
        <v>42</v>
      </c>
      <c r="AF598" s="40"/>
      <c r="AG598" s="40"/>
      <c r="AH598" s="40"/>
      <c r="AI598" s="39">
        <v>0</v>
      </c>
      <c r="AJ598" s="40"/>
      <c r="AK598" s="39">
        <v>0</v>
      </c>
    </row>
    <row r="599" spans="1:37" ht="20.100000000000001" customHeight="1" x14ac:dyDescent="0.2">
      <c r="B599" s="5"/>
      <c r="D599" s="41" t="s">
        <v>183</v>
      </c>
      <c r="F599" s="40">
        <v>14</v>
      </c>
      <c r="G599" s="40"/>
      <c r="H599" s="40"/>
      <c r="I599" s="40"/>
      <c r="J599" s="40">
        <v>8</v>
      </c>
      <c r="K599" s="40">
        <v>0</v>
      </c>
      <c r="L599" s="40"/>
      <c r="M599" s="40">
        <v>8</v>
      </c>
      <c r="N599" s="40"/>
      <c r="O599" s="40"/>
      <c r="P599" s="40"/>
      <c r="Q599" s="40">
        <v>0</v>
      </c>
      <c r="R599" s="40">
        <v>2</v>
      </c>
      <c r="S599" s="40">
        <v>0</v>
      </c>
      <c r="T599" s="40">
        <v>0</v>
      </c>
      <c r="U599" s="40">
        <v>0</v>
      </c>
      <c r="V599" s="40">
        <v>0</v>
      </c>
      <c r="W599" s="40"/>
      <c r="X599" s="40">
        <v>8</v>
      </c>
      <c r="Y599" s="40">
        <v>0</v>
      </c>
      <c r="Z599" s="40"/>
      <c r="AA599" s="40">
        <v>10</v>
      </c>
      <c r="AB599" s="40"/>
      <c r="AC599" s="40"/>
      <c r="AD599" s="40"/>
      <c r="AE599" s="40">
        <v>12</v>
      </c>
      <c r="AF599" s="40"/>
      <c r="AG599" s="40"/>
      <c r="AH599" s="40"/>
      <c r="AI599" s="40">
        <v>0</v>
      </c>
      <c r="AJ599" s="40"/>
      <c r="AK599" s="40">
        <v>0</v>
      </c>
    </row>
    <row r="600" spans="1:37" ht="20.100000000000001" customHeight="1" x14ac:dyDescent="0.2">
      <c r="B600" s="5"/>
      <c r="D600" s="38" t="s">
        <v>107</v>
      </c>
      <c r="F600" s="39">
        <v>12</v>
      </c>
      <c r="G600" s="40"/>
      <c r="H600" s="40"/>
      <c r="I600" s="40"/>
      <c r="J600" s="39">
        <v>7</v>
      </c>
      <c r="K600" s="39">
        <v>0</v>
      </c>
      <c r="L600" s="40"/>
      <c r="M600" s="39">
        <v>7</v>
      </c>
      <c r="N600" s="40"/>
      <c r="O600" s="40"/>
      <c r="P600" s="40"/>
      <c r="Q600" s="39">
        <v>0</v>
      </c>
      <c r="R600" s="39">
        <v>0</v>
      </c>
      <c r="S600" s="39">
        <v>0</v>
      </c>
      <c r="T600" s="39">
        <v>0</v>
      </c>
      <c r="U600" s="39">
        <v>0</v>
      </c>
      <c r="V600" s="39">
        <v>0</v>
      </c>
      <c r="W600" s="40"/>
      <c r="X600" s="39">
        <v>1</v>
      </c>
      <c r="Y600" s="39">
        <v>0</v>
      </c>
      <c r="Z600" s="40"/>
      <c r="AA600" s="39">
        <v>1</v>
      </c>
      <c r="AB600" s="40"/>
      <c r="AC600" s="40"/>
      <c r="AD600" s="40"/>
      <c r="AE600" s="39">
        <v>18</v>
      </c>
      <c r="AF600" s="40"/>
      <c r="AG600" s="40"/>
      <c r="AH600" s="40"/>
      <c r="AI600" s="39">
        <v>0</v>
      </c>
      <c r="AJ600" s="40"/>
      <c r="AK600" s="39">
        <v>0</v>
      </c>
    </row>
    <row r="601" spans="1:37"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row>
    <row r="602" spans="1:37" s="1" customFormat="1" ht="20.100000000000001" customHeight="1" x14ac:dyDescent="0.2">
      <c r="A602" s="3"/>
      <c r="B602" s="6"/>
      <c r="C602" s="42" t="s">
        <v>180</v>
      </c>
      <c r="D602" s="42"/>
      <c r="E602" s="5"/>
      <c r="F602" s="44">
        <v>208</v>
      </c>
      <c r="G602" s="45"/>
      <c r="H602" s="45"/>
      <c r="I602" s="45"/>
      <c r="J602" s="44">
        <v>62</v>
      </c>
      <c r="K602" s="44">
        <v>0</v>
      </c>
      <c r="L602" s="45"/>
      <c r="M602" s="44">
        <v>62</v>
      </c>
      <c r="N602" s="45"/>
      <c r="O602" s="45"/>
      <c r="P602" s="45"/>
      <c r="Q602" s="44">
        <v>5</v>
      </c>
      <c r="R602" s="44">
        <v>41</v>
      </c>
      <c r="S602" s="44">
        <v>4</v>
      </c>
      <c r="T602" s="44">
        <v>0</v>
      </c>
      <c r="U602" s="44">
        <v>0</v>
      </c>
      <c r="V602" s="44">
        <v>0</v>
      </c>
      <c r="W602" s="45"/>
      <c r="X602" s="44">
        <v>38</v>
      </c>
      <c r="Y602" s="44">
        <v>1</v>
      </c>
      <c r="Z602" s="45"/>
      <c r="AA602" s="44">
        <v>89</v>
      </c>
      <c r="AB602" s="45"/>
      <c r="AC602" s="45"/>
      <c r="AD602" s="45"/>
      <c r="AE602" s="44">
        <v>181</v>
      </c>
      <c r="AF602" s="45"/>
      <c r="AG602" s="45"/>
      <c r="AH602" s="45"/>
      <c r="AI602" s="44">
        <v>0</v>
      </c>
      <c r="AJ602" s="45"/>
      <c r="AK602" s="44">
        <v>0</v>
      </c>
    </row>
    <row r="603" spans="1:37"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row>
    <row r="604" spans="1:37" s="1" customFormat="1" ht="20.100000000000001" customHeight="1" x14ac:dyDescent="0.25">
      <c r="A604" s="3"/>
      <c r="B604" s="49" t="s">
        <v>312</v>
      </c>
      <c r="C604" s="50"/>
      <c r="D604" s="50"/>
      <c r="E604" s="5"/>
      <c r="F604" s="51">
        <v>208</v>
      </c>
      <c r="G604" s="52"/>
      <c r="H604" s="52"/>
      <c r="I604" s="52"/>
      <c r="J604" s="51">
        <v>62</v>
      </c>
      <c r="K604" s="51">
        <v>0</v>
      </c>
      <c r="L604" s="52"/>
      <c r="M604" s="51">
        <v>62</v>
      </c>
      <c r="N604" s="52"/>
      <c r="O604" s="52"/>
      <c r="P604" s="52"/>
      <c r="Q604" s="51">
        <v>5</v>
      </c>
      <c r="R604" s="51">
        <v>41</v>
      </c>
      <c r="S604" s="51">
        <v>4</v>
      </c>
      <c r="T604" s="51">
        <v>0</v>
      </c>
      <c r="U604" s="51">
        <v>0</v>
      </c>
      <c r="V604" s="51">
        <v>0</v>
      </c>
      <c r="W604" s="52"/>
      <c r="X604" s="51">
        <v>38</v>
      </c>
      <c r="Y604" s="51">
        <v>1</v>
      </c>
      <c r="Z604" s="52"/>
      <c r="AA604" s="51">
        <v>89</v>
      </c>
      <c r="AB604" s="52"/>
      <c r="AC604" s="52"/>
      <c r="AD604" s="52"/>
      <c r="AE604" s="51">
        <v>181</v>
      </c>
      <c r="AF604" s="52"/>
      <c r="AG604" s="52"/>
      <c r="AH604" s="52"/>
      <c r="AI604" s="51">
        <v>0</v>
      </c>
      <c r="AJ604" s="52"/>
      <c r="AK604" s="51">
        <v>0</v>
      </c>
    </row>
    <row r="605" spans="1:37"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row>
    <row r="606" spans="1:37"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row>
    <row r="607" spans="1:37"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row>
    <row r="608" spans="1:37" ht="20.100000000000001" customHeight="1" x14ac:dyDescent="0.2">
      <c r="D608" s="2" t="s">
        <v>124</v>
      </c>
      <c r="F608" s="37">
        <v>37</v>
      </c>
      <c r="G608" s="37"/>
      <c r="H608" s="37"/>
      <c r="I608" s="37"/>
      <c r="J608" s="37">
        <v>13</v>
      </c>
      <c r="K608" s="37">
        <v>0</v>
      </c>
      <c r="L608" s="37"/>
      <c r="M608" s="37">
        <v>13</v>
      </c>
      <c r="N608" s="37"/>
      <c r="O608" s="37"/>
      <c r="P608" s="37"/>
      <c r="Q608" s="37">
        <v>0</v>
      </c>
      <c r="R608" s="37">
        <v>8</v>
      </c>
      <c r="S608" s="37">
        <v>0</v>
      </c>
      <c r="T608" s="37">
        <v>0</v>
      </c>
      <c r="U608" s="37">
        <v>0</v>
      </c>
      <c r="V608" s="37">
        <v>0</v>
      </c>
      <c r="W608" s="37"/>
      <c r="X608" s="37">
        <v>7</v>
      </c>
      <c r="Y608" s="37">
        <v>0</v>
      </c>
      <c r="Z608" s="37"/>
      <c r="AA608" s="37">
        <v>15</v>
      </c>
      <c r="AB608" s="37"/>
      <c r="AC608" s="37"/>
      <c r="AD608" s="37"/>
      <c r="AE608" s="37">
        <v>35</v>
      </c>
      <c r="AF608" s="37"/>
      <c r="AG608" s="37"/>
      <c r="AH608" s="37"/>
      <c r="AI608" s="37">
        <v>0</v>
      </c>
      <c r="AJ608" s="37"/>
      <c r="AK608" s="37">
        <v>0</v>
      </c>
    </row>
    <row r="609" spans="1:37" ht="20.100000000000001" customHeight="1" x14ac:dyDescent="0.2">
      <c r="D609" s="38" t="s">
        <v>173</v>
      </c>
      <c r="F609" s="39">
        <v>20</v>
      </c>
      <c r="G609" s="40"/>
      <c r="H609" s="40"/>
      <c r="I609" s="40"/>
      <c r="J609" s="39">
        <v>7</v>
      </c>
      <c r="K609" s="39">
        <v>0</v>
      </c>
      <c r="L609" s="40"/>
      <c r="M609" s="39">
        <v>7</v>
      </c>
      <c r="N609" s="40"/>
      <c r="O609" s="40"/>
      <c r="P609" s="40"/>
      <c r="Q609" s="39">
        <v>0</v>
      </c>
      <c r="R609" s="39">
        <v>8</v>
      </c>
      <c r="S609" s="39">
        <v>0</v>
      </c>
      <c r="T609" s="39">
        <v>0</v>
      </c>
      <c r="U609" s="39">
        <v>0</v>
      </c>
      <c r="V609" s="39">
        <v>0</v>
      </c>
      <c r="W609" s="40"/>
      <c r="X609" s="39">
        <v>6</v>
      </c>
      <c r="Y609" s="39">
        <v>0</v>
      </c>
      <c r="Z609" s="40"/>
      <c r="AA609" s="39">
        <v>14</v>
      </c>
      <c r="AB609" s="40"/>
      <c r="AC609" s="40"/>
      <c r="AD609" s="40"/>
      <c r="AE609" s="39">
        <v>13</v>
      </c>
      <c r="AF609" s="40"/>
      <c r="AG609" s="40"/>
      <c r="AH609" s="40"/>
      <c r="AI609" s="39">
        <v>0</v>
      </c>
      <c r="AJ609" s="40"/>
      <c r="AK609" s="39">
        <v>0</v>
      </c>
    </row>
    <row r="610" spans="1:37"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20.100000000000001" customHeight="1" x14ac:dyDescent="0.2">
      <c r="C611" s="42" t="s">
        <v>122</v>
      </c>
      <c r="D611" s="42"/>
      <c r="F611" s="44">
        <v>57</v>
      </c>
      <c r="G611" s="45"/>
      <c r="H611" s="45"/>
      <c r="I611" s="45"/>
      <c r="J611" s="44">
        <v>20</v>
      </c>
      <c r="K611" s="44">
        <v>0</v>
      </c>
      <c r="L611" s="45"/>
      <c r="M611" s="44">
        <v>20</v>
      </c>
      <c r="N611" s="45"/>
      <c r="O611" s="45"/>
      <c r="P611" s="45"/>
      <c r="Q611" s="44">
        <v>0</v>
      </c>
      <c r="R611" s="44">
        <v>16</v>
      </c>
      <c r="S611" s="44">
        <v>0</v>
      </c>
      <c r="T611" s="44">
        <v>0</v>
      </c>
      <c r="U611" s="44">
        <v>0</v>
      </c>
      <c r="V611" s="44">
        <v>0</v>
      </c>
      <c r="W611" s="45"/>
      <c r="X611" s="44">
        <v>13</v>
      </c>
      <c r="Y611" s="44">
        <v>0</v>
      </c>
      <c r="Z611" s="45"/>
      <c r="AA611" s="44">
        <v>29</v>
      </c>
      <c r="AB611" s="45"/>
      <c r="AC611" s="45"/>
      <c r="AD611" s="45"/>
      <c r="AE611" s="44">
        <v>48</v>
      </c>
      <c r="AF611" s="45"/>
      <c r="AG611" s="45"/>
      <c r="AH611" s="45"/>
      <c r="AI611" s="44">
        <v>0</v>
      </c>
      <c r="AJ611" s="45"/>
      <c r="AK611" s="44">
        <v>0</v>
      </c>
    </row>
    <row r="612" spans="1:37"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20.100000000000001" customHeight="1" x14ac:dyDescent="0.2">
      <c r="D614" s="2" t="s">
        <v>124</v>
      </c>
      <c r="F614" s="37">
        <v>0</v>
      </c>
      <c r="G614" s="37"/>
      <c r="H614" s="37"/>
      <c r="I614" s="37"/>
      <c r="J614" s="37">
        <v>0</v>
      </c>
      <c r="K614" s="37">
        <v>0</v>
      </c>
      <c r="L614" s="37"/>
      <c r="M614" s="37">
        <v>0</v>
      </c>
      <c r="N614" s="37"/>
      <c r="O614" s="37"/>
      <c r="P614" s="37"/>
      <c r="Q614" s="37">
        <v>0</v>
      </c>
      <c r="R614" s="37">
        <v>0</v>
      </c>
      <c r="S614" s="37">
        <v>0</v>
      </c>
      <c r="T614" s="37">
        <v>0</v>
      </c>
      <c r="U614" s="37">
        <v>0</v>
      </c>
      <c r="V614" s="37">
        <v>0</v>
      </c>
      <c r="W614" s="37"/>
      <c r="X614" s="37">
        <v>0</v>
      </c>
      <c r="Y614" s="37">
        <v>0</v>
      </c>
      <c r="Z614" s="37"/>
      <c r="AA614" s="37">
        <v>0</v>
      </c>
      <c r="AB614" s="37"/>
      <c r="AC614" s="37"/>
      <c r="AD614" s="37"/>
      <c r="AE614" s="37">
        <v>0</v>
      </c>
      <c r="AF614" s="37"/>
      <c r="AG614" s="37"/>
      <c r="AH614" s="37"/>
      <c r="AI614" s="37">
        <v>0</v>
      </c>
      <c r="AJ614" s="37"/>
      <c r="AK614" s="37">
        <v>0</v>
      </c>
    </row>
    <row r="615" spans="1:37" ht="20.100000000000001" customHeight="1" x14ac:dyDescent="0.2">
      <c r="D615" s="38" t="s">
        <v>173</v>
      </c>
      <c r="F615" s="39">
        <v>0</v>
      </c>
      <c r="G615" s="40"/>
      <c r="H615" s="40"/>
      <c r="I615" s="40"/>
      <c r="J615" s="39">
        <v>0</v>
      </c>
      <c r="K615" s="39">
        <v>0</v>
      </c>
      <c r="L615" s="40"/>
      <c r="M615" s="39">
        <v>0</v>
      </c>
      <c r="N615" s="40"/>
      <c r="O615" s="40"/>
      <c r="P615" s="40"/>
      <c r="Q615" s="39">
        <v>0</v>
      </c>
      <c r="R615" s="39">
        <v>0</v>
      </c>
      <c r="S615" s="39">
        <v>0</v>
      </c>
      <c r="T615" s="39">
        <v>0</v>
      </c>
      <c r="U615" s="39">
        <v>0</v>
      </c>
      <c r="V615" s="39">
        <v>0</v>
      </c>
      <c r="W615" s="40"/>
      <c r="X615" s="39">
        <v>0</v>
      </c>
      <c r="Y615" s="39">
        <v>0</v>
      </c>
      <c r="Z615" s="40"/>
      <c r="AA615" s="39">
        <v>0</v>
      </c>
      <c r="AB615" s="40"/>
      <c r="AC615" s="40"/>
      <c r="AD615" s="40"/>
      <c r="AE615" s="39">
        <v>0</v>
      </c>
      <c r="AF615" s="40"/>
      <c r="AG615" s="40"/>
      <c r="AH615" s="40"/>
      <c r="AI615" s="39">
        <v>0</v>
      </c>
      <c r="AJ615" s="40"/>
      <c r="AK615" s="39">
        <v>0</v>
      </c>
    </row>
    <row r="616" spans="1:37" ht="20.100000000000001" customHeight="1" x14ac:dyDescent="0.2">
      <c r="D616" s="41" t="s">
        <v>113</v>
      </c>
      <c r="F616" s="40">
        <v>0</v>
      </c>
      <c r="G616" s="40"/>
      <c r="H616" s="40"/>
      <c r="I616" s="40"/>
      <c r="J616" s="40">
        <v>0</v>
      </c>
      <c r="K616" s="40">
        <v>0</v>
      </c>
      <c r="L616" s="40"/>
      <c r="M616" s="40">
        <v>0</v>
      </c>
      <c r="N616" s="40"/>
      <c r="O616" s="40"/>
      <c r="P616" s="40"/>
      <c r="Q616" s="40">
        <v>0</v>
      </c>
      <c r="R616" s="40">
        <v>0</v>
      </c>
      <c r="S616" s="40">
        <v>0</v>
      </c>
      <c r="T616" s="40">
        <v>0</v>
      </c>
      <c r="U616" s="40">
        <v>0</v>
      </c>
      <c r="V616" s="40">
        <v>0</v>
      </c>
      <c r="W616" s="40"/>
      <c r="X616" s="40">
        <v>0</v>
      </c>
      <c r="Y616" s="40">
        <v>0</v>
      </c>
      <c r="Z616" s="40"/>
      <c r="AA616" s="40">
        <v>0</v>
      </c>
      <c r="AB616" s="40"/>
      <c r="AC616" s="40"/>
      <c r="AD616" s="40"/>
      <c r="AE616" s="40">
        <v>0</v>
      </c>
      <c r="AF616" s="40"/>
      <c r="AG616" s="40"/>
      <c r="AH616" s="40"/>
      <c r="AI616" s="40">
        <v>0</v>
      </c>
      <c r="AJ616" s="40"/>
      <c r="AK616" s="40">
        <v>0</v>
      </c>
    </row>
    <row r="617" spans="1:37" ht="20.100000000000001" customHeight="1" x14ac:dyDescent="0.2">
      <c r="D617" s="38" t="s">
        <v>101</v>
      </c>
      <c r="F617" s="39">
        <v>0</v>
      </c>
      <c r="G617" s="40"/>
      <c r="H617" s="40"/>
      <c r="I617" s="40"/>
      <c r="J617" s="39">
        <v>0</v>
      </c>
      <c r="K617" s="39">
        <v>0</v>
      </c>
      <c r="L617" s="40"/>
      <c r="M617" s="39">
        <v>0</v>
      </c>
      <c r="N617" s="40"/>
      <c r="O617" s="40"/>
      <c r="P617" s="40"/>
      <c r="Q617" s="39">
        <v>0</v>
      </c>
      <c r="R617" s="39">
        <v>0</v>
      </c>
      <c r="S617" s="39">
        <v>0</v>
      </c>
      <c r="T617" s="39">
        <v>0</v>
      </c>
      <c r="U617" s="39">
        <v>0</v>
      </c>
      <c r="V617" s="39">
        <v>0</v>
      </c>
      <c r="W617" s="40"/>
      <c r="X617" s="39">
        <v>0</v>
      </c>
      <c r="Y617" s="39">
        <v>0</v>
      </c>
      <c r="Z617" s="40"/>
      <c r="AA617" s="39">
        <v>0</v>
      </c>
      <c r="AB617" s="40"/>
      <c r="AC617" s="40"/>
      <c r="AD617" s="40"/>
      <c r="AE617" s="39">
        <v>0</v>
      </c>
      <c r="AF617" s="40"/>
      <c r="AG617" s="40"/>
      <c r="AH617" s="40"/>
      <c r="AI617" s="39">
        <v>0</v>
      </c>
      <c r="AJ617" s="40"/>
      <c r="AK617" s="39">
        <v>0</v>
      </c>
    </row>
    <row r="618" spans="1:37" ht="20.100000000000001" customHeight="1" x14ac:dyDescent="0.2">
      <c r="D618" s="41" t="s">
        <v>115</v>
      </c>
      <c r="F618" s="40">
        <v>0</v>
      </c>
      <c r="G618" s="40"/>
      <c r="H618" s="40"/>
      <c r="I618" s="40"/>
      <c r="J618" s="40">
        <v>0</v>
      </c>
      <c r="K618" s="40">
        <v>0</v>
      </c>
      <c r="L618" s="40"/>
      <c r="M618" s="40">
        <v>0</v>
      </c>
      <c r="N618" s="40"/>
      <c r="O618" s="40"/>
      <c r="P618" s="40"/>
      <c r="Q618" s="40">
        <v>0</v>
      </c>
      <c r="R618" s="40">
        <v>0</v>
      </c>
      <c r="S618" s="40">
        <v>0</v>
      </c>
      <c r="T618" s="40">
        <v>0</v>
      </c>
      <c r="U618" s="40">
        <v>0</v>
      </c>
      <c r="V618" s="40">
        <v>0</v>
      </c>
      <c r="W618" s="40"/>
      <c r="X618" s="40">
        <v>0</v>
      </c>
      <c r="Y618" s="40">
        <v>0</v>
      </c>
      <c r="Z618" s="40"/>
      <c r="AA618" s="40">
        <v>0</v>
      </c>
      <c r="AB618" s="40"/>
      <c r="AC618" s="40"/>
      <c r="AD618" s="40"/>
      <c r="AE618" s="40">
        <v>0</v>
      </c>
      <c r="AF618" s="40"/>
      <c r="AG618" s="40"/>
      <c r="AH618" s="40"/>
      <c r="AI618" s="40">
        <v>0</v>
      </c>
      <c r="AJ618" s="40"/>
      <c r="AK618" s="40">
        <v>0</v>
      </c>
    </row>
    <row r="619" spans="1:37"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row>
    <row r="620" spans="1:37" ht="20.100000000000001" customHeight="1" x14ac:dyDescent="0.2">
      <c r="C620" s="42" t="s">
        <v>287</v>
      </c>
      <c r="D620" s="42"/>
      <c r="F620" s="44">
        <v>0</v>
      </c>
      <c r="G620" s="45"/>
      <c r="H620" s="45"/>
      <c r="I620" s="45"/>
      <c r="J620" s="44">
        <v>0</v>
      </c>
      <c r="K620" s="44">
        <v>0</v>
      </c>
      <c r="L620" s="45"/>
      <c r="M620" s="44">
        <v>0</v>
      </c>
      <c r="N620" s="45"/>
      <c r="O620" s="45"/>
      <c r="P620" s="45"/>
      <c r="Q620" s="44">
        <v>0</v>
      </c>
      <c r="R620" s="44">
        <v>0</v>
      </c>
      <c r="S620" s="44">
        <v>0</v>
      </c>
      <c r="T620" s="44">
        <v>0</v>
      </c>
      <c r="U620" s="44">
        <v>0</v>
      </c>
      <c r="V620" s="44">
        <v>0</v>
      </c>
      <c r="W620" s="45"/>
      <c r="X620" s="44">
        <v>0</v>
      </c>
      <c r="Y620" s="44">
        <v>0</v>
      </c>
      <c r="Z620" s="45"/>
      <c r="AA620" s="44">
        <v>0</v>
      </c>
      <c r="AB620" s="45"/>
      <c r="AC620" s="45"/>
      <c r="AD620" s="45"/>
      <c r="AE620" s="44">
        <v>0</v>
      </c>
      <c r="AF620" s="45"/>
      <c r="AG620" s="45"/>
      <c r="AH620" s="45"/>
      <c r="AI620" s="44">
        <v>0</v>
      </c>
      <c r="AJ620" s="45"/>
      <c r="AK620" s="44">
        <v>0</v>
      </c>
    </row>
    <row r="621" spans="1:37"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row>
    <row r="622" spans="1:37" s="1" customFormat="1" ht="20.100000000000001" customHeight="1" x14ac:dyDescent="0.25">
      <c r="A622" s="3"/>
      <c r="B622" s="49" t="s">
        <v>314</v>
      </c>
      <c r="C622" s="50"/>
      <c r="D622" s="50"/>
      <c r="E622" s="5"/>
      <c r="F622" s="51">
        <v>57</v>
      </c>
      <c r="G622" s="52"/>
      <c r="H622" s="52"/>
      <c r="I622" s="52"/>
      <c r="J622" s="51">
        <v>20</v>
      </c>
      <c r="K622" s="51">
        <v>0</v>
      </c>
      <c r="L622" s="52"/>
      <c r="M622" s="51">
        <v>20</v>
      </c>
      <c r="N622" s="52"/>
      <c r="O622" s="52"/>
      <c r="P622" s="52"/>
      <c r="Q622" s="51">
        <v>0</v>
      </c>
      <c r="R622" s="51">
        <v>16</v>
      </c>
      <c r="S622" s="51">
        <v>0</v>
      </c>
      <c r="T622" s="51">
        <v>0</v>
      </c>
      <c r="U622" s="51">
        <v>0</v>
      </c>
      <c r="V622" s="51">
        <v>0</v>
      </c>
      <c r="W622" s="52"/>
      <c r="X622" s="51">
        <v>13</v>
      </c>
      <c r="Y622" s="51">
        <v>0</v>
      </c>
      <c r="Z622" s="52"/>
      <c r="AA622" s="51">
        <v>29</v>
      </c>
      <c r="AB622" s="52"/>
      <c r="AC622" s="52"/>
      <c r="AD622" s="52"/>
      <c r="AE622" s="51">
        <v>48</v>
      </c>
      <c r="AF622" s="52"/>
      <c r="AG622" s="52"/>
      <c r="AH622" s="52"/>
      <c r="AI622" s="51">
        <v>0</v>
      </c>
      <c r="AJ622" s="52"/>
      <c r="AK622" s="51">
        <v>0</v>
      </c>
    </row>
    <row r="623" spans="1:37"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row>
    <row r="624" spans="1:37"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row>
    <row r="625" spans="1:37"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row>
    <row r="626" spans="1:37" ht="20.100000000000001" customHeight="1" x14ac:dyDescent="0.2">
      <c r="D626" s="2" t="s">
        <v>98</v>
      </c>
      <c r="F626" s="37">
        <v>0</v>
      </c>
      <c r="G626" s="37"/>
      <c r="H626" s="37"/>
      <c r="I626" s="37"/>
      <c r="J626" s="37">
        <v>0</v>
      </c>
      <c r="K626" s="37">
        <v>0</v>
      </c>
      <c r="L626" s="37"/>
      <c r="M626" s="37">
        <v>0</v>
      </c>
      <c r="N626" s="37"/>
      <c r="O626" s="37"/>
      <c r="P626" s="37"/>
      <c r="Q626" s="37">
        <v>0</v>
      </c>
      <c r="R626" s="37">
        <v>0</v>
      </c>
      <c r="S626" s="37">
        <v>0</v>
      </c>
      <c r="T626" s="37">
        <v>0</v>
      </c>
      <c r="U626" s="37">
        <v>0</v>
      </c>
      <c r="V626" s="37">
        <v>0</v>
      </c>
      <c r="W626" s="37"/>
      <c r="X626" s="37">
        <v>0</v>
      </c>
      <c r="Y626" s="37">
        <v>0</v>
      </c>
      <c r="Z626" s="37"/>
      <c r="AA626" s="37">
        <v>0</v>
      </c>
      <c r="AB626" s="37"/>
      <c r="AC626" s="37"/>
      <c r="AD626" s="37"/>
      <c r="AE626" s="37">
        <v>0</v>
      </c>
      <c r="AF626" s="37"/>
      <c r="AG626" s="37"/>
      <c r="AH626" s="37"/>
      <c r="AI626" s="37">
        <v>0</v>
      </c>
      <c r="AJ626" s="37"/>
      <c r="AK626" s="37">
        <v>0</v>
      </c>
    </row>
    <row r="627" spans="1:37" ht="20.100000000000001" customHeight="1" x14ac:dyDescent="0.2">
      <c r="D627" s="38" t="s">
        <v>173</v>
      </c>
      <c r="F627" s="39">
        <v>82</v>
      </c>
      <c r="G627" s="40"/>
      <c r="H627" s="40"/>
      <c r="I627" s="40"/>
      <c r="J627" s="39">
        <v>24</v>
      </c>
      <c r="K627" s="39">
        <v>0</v>
      </c>
      <c r="L627" s="40"/>
      <c r="M627" s="39">
        <v>24</v>
      </c>
      <c r="N627" s="40"/>
      <c r="O627" s="40"/>
      <c r="P627" s="40"/>
      <c r="Q627" s="39">
        <v>0</v>
      </c>
      <c r="R627" s="39">
        <v>10</v>
      </c>
      <c r="S627" s="39">
        <v>0</v>
      </c>
      <c r="T627" s="39">
        <v>0</v>
      </c>
      <c r="U627" s="39">
        <v>0</v>
      </c>
      <c r="V627" s="39">
        <v>0</v>
      </c>
      <c r="W627" s="40"/>
      <c r="X627" s="39">
        <v>26</v>
      </c>
      <c r="Y627" s="39">
        <v>0</v>
      </c>
      <c r="Z627" s="40"/>
      <c r="AA627" s="39">
        <v>36</v>
      </c>
      <c r="AB627" s="40"/>
      <c r="AC627" s="40"/>
      <c r="AD627" s="40"/>
      <c r="AE627" s="39">
        <v>70</v>
      </c>
      <c r="AF627" s="40"/>
      <c r="AG627" s="40"/>
      <c r="AH627" s="40"/>
      <c r="AI627" s="39">
        <v>0</v>
      </c>
      <c r="AJ627" s="40"/>
      <c r="AK627" s="39">
        <v>0</v>
      </c>
    </row>
    <row r="628" spans="1:37"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row>
    <row r="629" spans="1:37" s="1" customFormat="1" ht="20.100000000000001" customHeight="1" x14ac:dyDescent="0.2">
      <c r="A629" s="3"/>
      <c r="B629" s="6"/>
      <c r="C629" s="42" t="s">
        <v>180</v>
      </c>
      <c r="D629" s="42"/>
      <c r="E629" s="5"/>
      <c r="F629" s="44">
        <v>82</v>
      </c>
      <c r="G629" s="45"/>
      <c r="H629" s="45"/>
      <c r="I629" s="45"/>
      <c r="J629" s="44">
        <v>24</v>
      </c>
      <c r="K629" s="44">
        <v>0</v>
      </c>
      <c r="L629" s="45"/>
      <c r="M629" s="44">
        <v>24</v>
      </c>
      <c r="N629" s="45"/>
      <c r="O629" s="45"/>
      <c r="P629" s="45"/>
      <c r="Q629" s="44">
        <v>0</v>
      </c>
      <c r="R629" s="44">
        <v>10</v>
      </c>
      <c r="S629" s="44">
        <v>0</v>
      </c>
      <c r="T629" s="44">
        <v>0</v>
      </c>
      <c r="U629" s="44">
        <v>0</v>
      </c>
      <c r="V629" s="44">
        <v>0</v>
      </c>
      <c r="W629" s="45"/>
      <c r="X629" s="44">
        <v>26</v>
      </c>
      <c r="Y629" s="44">
        <v>0</v>
      </c>
      <c r="Z629" s="45"/>
      <c r="AA629" s="44">
        <v>36</v>
      </c>
      <c r="AB629" s="45"/>
      <c r="AC629" s="45"/>
      <c r="AD629" s="45"/>
      <c r="AE629" s="44">
        <v>70</v>
      </c>
      <c r="AF629" s="45"/>
      <c r="AG629" s="45"/>
      <c r="AH629" s="45"/>
      <c r="AI629" s="44">
        <v>0</v>
      </c>
      <c r="AJ629" s="45"/>
      <c r="AK629" s="44">
        <v>0</v>
      </c>
    </row>
    <row r="630" spans="1:37"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row>
    <row r="631" spans="1:37" s="1" customFormat="1" ht="20.100000000000001" customHeight="1" x14ac:dyDescent="0.25">
      <c r="A631" s="3"/>
      <c r="B631" s="49" t="s">
        <v>316</v>
      </c>
      <c r="C631" s="50"/>
      <c r="D631" s="50"/>
      <c r="E631" s="5"/>
      <c r="F631" s="51">
        <v>82</v>
      </c>
      <c r="G631" s="52"/>
      <c r="H631" s="52"/>
      <c r="I631" s="52"/>
      <c r="J631" s="51">
        <v>24</v>
      </c>
      <c r="K631" s="51">
        <v>0</v>
      </c>
      <c r="L631" s="52"/>
      <c r="M631" s="51">
        <v>24</v>
      </c>
      <c r="N631" s="52"/>
      <c r="O631" s="52"/>
      <c r="P631" s="52"/>
      <c r="Q631" s="51">
        <v>0</v>
      </c>
      <c r="R631" s="51">
        <v>10</v>
      </c>
      <c r="S631" s="51">
        <v>0</v>
      </c>
      <c r="T631" s="51">
        <v>0</v>
      </c>
      <c r="U631" s="51">
        <v>0</v>
      </c>
      <c r="V631" s="51">
        <v>0</v>
      </c>
      <c r="W631" s="52"/>
      <c r="X631" s="51">
        <v>26</v>
      </c>
      <c r="Y631" s="51">
        <v>0</v>
      </c>
      <c r="Z631" s="52"/>
      <c r="AA631" s="51">
        <v>36</v>
      </c>
      <c r="AB631" s="52"/>
      <c r="AC631" s="52"/>
      <c r="AD631" s="52"/>
      <c r="AE631" s="51">
        <v>70</v>
      </c>
      <c r="AF631" s="52"/>
      <c r="AG631" s="52"/>
      <c r="AH631" s="52"/>
      <c r="AI631" s="51">
        <v>0</v>
      </c>
      <c r="AJ631" s="52"/>
      <c r="AK631" s="51">
        <v>0</v>
      </c>
    </row>
    <row r="632" spans="1:37"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row>
    <row r="633" spans="1:37"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row>
    <row r="634" spans="1:37"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row>
    <row r="635" spans="1:37" ht="20.100000000000001" customHeight="1" x14ac:dyDescent="0.2">
      <c r="D635" s="2" t="s">
        <v>124</v>
      </c>
      <c r="F635" s="37">
        <v>26</v>
      </c>
      <c r="G635" s="37"/>
      <c r="H635" s="37"/>
      <c r="I635" s="37"/>
      <c r="J635" s="37">
        <v>16</v>
      </c>
      <c r="K635" s="37">
        <v>0</v>
      </c>
      <c r="L635" s="37"/>
      <c r="M635" s="37">
        <v>16</v>
      </c>
      <c r="N635" s="37"/>
      <c r="O635" s="37"/>
      <c r="P635" s="37"/>
      <c r="Q635" s="37">
        <v>0</v>
      </c>
      <c r="R635" s="37">
        <v>0</v>
      </c>
      <c r="S635" s="37">
        <v>0</v>
      </c>
      <c r="T635" s="37">
        <v>0</v>
      </c>
      <c r="U635" s="37">
        <v>0</v>
      </c>
      <c r="V635" s="37">
        <v>1</v>
      </c>
      <c r="W635" s="37"/>
      <c r="X635" s="37">
        <v>12</v>
      </c>
      <c r="Y635" s="37">
        <v>0</v>
      </c>
      <c r="Z635" s="37"/>
      <c r="AA635" s="37">
        <v>13</v>
      </c>
      <c r="AB635" s="37"/>
      <c r="AC635" s="37"/>
      <c r="AD635" s="37"/>
      <c r="AE635" s="37">
        <v>29</v>
      </c>
      <c r="AF635" s="37"/>
      <c r="AG635" s="37"/>
      <c r="AH635" s="37"/>
      <c r="AI635" s="37">
        <v>0</v>
      </c>
      <c r="AJ635" s="37"/>
      <c r="AK635" s="37">
        <v>0</v>
      </c>
    </row>
    <row r="636" spans="1:37" ht="20.100000000000001" customHeight="1" x14ac:dyDescent="0.2">
      <c r="D636" s="38" t="s">
        <v>99</v>
      </c>
      <c r="F636" s="39">
        <v>60</v>
      </c>
      <c r="G636" s="40"/>
      <c r="H636" s="40"/>
      <c r="I636" s="40"/>
      <c r="J636" s="39">
        <v>13</v>
      </c>
      <c r="K636" s="39">
        <v>0</v>
      </c>
      <c r="L636" s="40"/>
      <c r="M636" s="39">
        <v>13</v>
      </c>
      <c r="N636" s="40"/>
      <c r="O636" s="40"/>
      <c r="P636" s="40"/>
      <c r="Q636" s="39">
        <v>0</v>
      </c>
      <c r="R636" s="39">
        <v>2</v>
      </c>
      <c r="S636" s="39">
        <v>0</v>
      </c>
      <c r="T636" s="39">
        <v>0</v>
      </c>
      <c r="U636" s="39">
        <v>0</v>
      </c>
      <c r="V636" s="39">
        <v>0</v>
      </c>
      <c r="W636" s="40"/>
      <c r="X636" s="39">
        <v>13</v>
      </c>
      <c r="Y636" s="39">
        <v>0</v>
      </c>
      <c r="Z636" s="40"/>
      <c r="AA636" s="39">
        <v>15</v>
      </c>
      <c r="AB636" s="40"/>
      <c r="AC636" s="40"/>
      <c r="AD636" s="40"/>
      <c r="AE636" s="39">
        <v>58</v>
      </c>
      <c r="AF636" s="40"/>
      <c r="AG636" s="40"/>
      <c r="AH636" s="40"/>
      <c r="AI636" s="39">
        <v>0</v>
      </c>
      <c r="AJ636" s="40"/>
      <c r="AK636" s="39">
        <v>0</v>
      </c>
    </row>
    <row r="637" spans="1:37"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row>
    <row r="638" spans="1:37" ht="20.100000000000001" customHeight="1" x14ac:dyDescent="0.2">
      <c r="C638" s="42" t="s">
        <v>122</v>
      </c>
      <c r="D638" s="42"/>
      <c r="F638" s="44">
        <v>86</v>
      </c>
      <c r="G638" s="45"/>
      <c r="H638" s="45"/>
      <c r="I638" s="45"/>
      <c r="J638" s="44">
        <v>29</v>
      </c>
      <c r="K638" s="44">
        <v>0</v>
      </c>
      <c r="L638" s="45"/>
      <c r="M638" s="44">
        <v>29</v>
      </c>
      <c r="N638" s="45"/>
      <c r="O638" s="45"/>
      <c r="P638" s="45"/>
      <c r="Q638" s="44">
        <v>0</v>
      </c>
      <c r="R638" s="44">
        <v>2</v>
      </c>
      <c r="S638" s="44">
        <v>0</v>
      </c>
      <c r="T638" s="44">
        <v>0</v>
      </c>
      <c r="U638" s="44">
        <v>0</v>
      </c>
      <c r="V638" s="44">
        <v>1</v>
      </c>
      <c r="W638" s="45"/>
      <c r="X638" s="44">
        <v>25</v>
      </c>
      <c r="Y638" s="44">
        <v>0</v>
      </c>
      <c r="Z638" s="45"/>
      <c r="AA638" s="44">
        <v>28</v>
      </c>
      <c r="AB638" s="45"/>
      <c r="AC638" s="45"/>
      <c r="AD638" s="45"/>
      <c r="AE638" s="44">
        <v>87</v>
      </c>
      <c r="AF638" s="45"/>
      <c r="AG638" s="45"/>
      <c r="AH638" s="45"/>
      <c r="AI638" s="44">
        <v>0</v>
      </c>
      <c r="AJ638" s="45"/>
      <c r="AK638" s="44">
        <v>0</v>
      </c>
    </row>
    <row r="639" spans="1:37"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row>
    <row r="640" spans="1:37"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row>
    <row r="641" spans="1:37" ht="20.100000000000001" customHeight="1" x14ac:dyDescent="0.2">
      <c r="D641" s="2" t="s">
        <v>98</v>
      </c>
      <c r="F641" s="37">
        <v>0</v>
      </c>
      <c r="G641" s="37"/>
      <c r="H641" s="37"/>
      <c r="I641" s="37"/>
      <c r="J641" s="37">
        <v>0</v>
      </c>
      <c r="K641" s="37">
        <v>0</v>
      </c>
      <c r="L641" s="37"/>
      <c r="M641" s="37">
        <v>0</v>
      </c>
      <c r="N641" s="37"/>
      <c r="O641" s="37"/>
      <c r="P641" s="37"/>
      <c r="Q641" s="37">
        <v>0</v>
      </c>
      <c r="R641" s="37">
        <v>0</v>
      </c>
      <c r="S641" s="37">
        <v>0</v>
      </c>
      <c r="T641" s="37">
        <v>0</v>
      </c>
      <c r="U641" s="37">
        <v>0</v>
      </c>
      <c r="V641" s="37">
        <v>0</v>
      </c>
      <c r="W641" s="37"/>
      <c r="X641" s="37">
        <v>0</v>
      </c>
      <c r="Y641" s="37">
        <v>0</v>
      </c>
      <c r="Z641" s="37"/>
      <c r="AA641" s="37">
        <v>0</v>
      </c>
      <c r="AB641" s="37"/>
      <c r="AC641" s="37"/>
      <c r="AD641" s="37"/>
      <c r="AE641" s="37">
        <v>0</v>
      </c>
      <c r="AF641" s="37"/>
      <c r="AG641" s="37"/>
      <c r="AH641" s="37"/>
      <c r="AI641" s="37">
        <v>0</v>
      </c>
      <c r="AJ641" s="37"/>
      <c r="AK641" s="37">
        <v>0</v>
      </c>
    </row>
    <row r="642" spans="1:37" ht="20.100000000000001" customHeight="1" x14ac:dyDescent="0.2">
      <c r="D642" s="38" t="s">
        <v>99</v>
      </c>
      <c r="F642" s="39">
        <v>0</v>
      </c>
      <c r="G642" s="40"/>
      <c r="H642" s="40"/>
      <c r="I642" s="40"/>
      <c r="J642" s="39">
        <v>0</v>
      </c>
      <c r="K642" s="39">
        <v>0</v>
      </c>
      <c r="L642" s="40"/>
      <c r="M642" s="39">
        <v>0</v>
      </c>
      <c r="N642" s="40"/>
      <c r="O642" s="40"/>
      <c r="P642" s="40"/>
      <c r="Q642" s="39">
        <v>0</v>
      </c>
      <c r="R642" s="39">
        <v>0</v>
      </c>
      <c r="S642" s="39">
        <v>0</v>
      </c>
      <c r="T642" s="39">
        <v>0</v>
      </c>
      <c r="U642" s="39">
        <v>0</v>
      </c>
      <c r="V642" s="39">
        <v>0</v>
      </c>
      <c r="W642" s="40"/>
      <c r="X642" s="39">
        <v>0</v>
      </c>
      <c r="Y642" s="39">
        <v>0</v>
      </c>
      <c r="Z642" s="40"/>
      <c r="AA642" s="39">
        <v>0</v>
      </c>
      <c r="AB642" s="40"/>
      <c r="AC642" s="40"/>
      <c r="AD642" s="40"/>
      <c r="AE642" s="39">
        <v>0</v>
      </c>
      <c r="AF642" s="40"/>
      <c r="AG642" s="40"/>
      <c r="AH642" s="40"/>
      <c r="AI642" s="39">
        <v>0</v>
      </c>
      <c r="AJ642" s="40"/>
      <c r="AK642" s="39">
        <v>0</v>
      </c>
    </row>
    <row r="643" spans="1:37" ht="20.100000000000001" customHeight="1" x14ac:dyDescent="0.2">
      <c r="D643" s="2" t="s">
        <v>100</v>
      </c>
      <c r="F643" s="37">
        <v>0</v>
      </c>
      <c r="G643" s="37"/>
      <c r="H643" s="37"/>
      <c r="I643" s="37"/>
      <c r="J643" s="37">
        <v>0</v>
      </c>
      <c r="K643" s="37">
        <v>0</v>
      </c>
      <c r="L643" s="37"/>
      <c r="M643" s="37">
        <v>0</v>
      </c>
      <c r="N643" s="37"/>
      <c r="O643" s="37"/>
      <c r="P643" s="37"/>
      <c r="Q643" s="37">
        <v>0</v>
      </c>
      <c r="R643" s="37">
        <v>0</v>
      </c>
      <c r="S643" s="37">
        <v>0</v>
      </c>
      <c r="T643" s="37">
        <v>0</v>
      </c>
      <c r="U643" s="37">
        <v>0</v>
      </c>
      <c r="V643" s="37">
        <v>0</v>
      </c>
      <c r="W643" s="37"/>
      <c r="X643" s="37">
        <v>0</v>
      </c>
      <c r="Y643" s="37">
        <v>0</v>
      </c>
      <c r="Z643" s="37"/>
      <c r="AA643" s="37">
        <v>0</v>
      </c>
      <c r="AB643" s="37"/>
      <c r="AC643" s="37"/>
      <c r="AD643" s="37"/>
      <c r="AE643" s="37">
        <v>0</v>
      </c>
      <c r="AF643" s="37"/>
      <c r="AG643" s="37"/>
      <c r="AH643" s="37"/>
      <c r="AI643" s="37">
        <v>0</v>
      </c>
      <c r="AJ643" s="37"/>
      <c r="AK643" s="37">
        <v>0</v>
      </c>
    </row>
    <row r="644" spans="1:37"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row>
    <row r="645" spans="1:37" ht="20.100000000000001" customHeight="1" x14ac:dyDescent="0.2">
      <c r="C645" s="42" t="s">
        <v>112</v>
      </c>
      <c r="D645" s="42"/>
      <c r="F645" s="44">
        <v>0</v>
      </c>
      <c r="G645" s="45"/>
      <c r="H645" s="45"/>
      <c r="I645" s="45"/>
      <c r="J645" s="44">
        <v>0</v>
      </c>
      <c r="K645" s="44">
        <v>0</v>
      </c>
      <c r="L645" s="45"/>
      <c r="M645" s="44">
        <v>0</v>
      </c>
      <c r="N645" s="45"/>
      <c r="O645" s="45"/>
      <c r="P645" s="45"/>
      <c r="Q645" s="44">
        <v>0</v>
      </c>
      <c r="R645" s="44">
        <v>0</v>
      </c>
      <c r="S645" s="44">
        <v>0</v>
      </c>
      <c r="T645" s="44">
        <v>0</v>
      </c>
      <c r="U645" s="44">
        <v>0</v>
      </c>
      <c r="V645" s="44">
        <v>0</v>
      </c>
      <c r="W645" s="45"/>
      <c r="X645" s="44">
        <v>0</v>
      </c>
      <c r="Y645" s="44">
        <v>0</v>
      </c>
      <c r="Z645" s="45"/>
      <c r="AA645" s="44">
        <v>0</v>
      </c>
      <c r="AB645" s="45"/>
      <c r="AC645" s="45"/>
      <c r="AD645" s="45"/>
      <c r="AE645" s="44">
        <v>0</v>
      </c>
      <c r="AF645" s="45"/>
      <c r="AG645" s="45"/>
      <c r="AH645" s="45"/>
      <c r="AI645" s="44">
        <v>0</v>
      </c>
      <c r="AJ645" s="45"/>
      <c r="AK645" s="44">
        <v>0</v>
      </c>
    </row>
    <row r="646" spans="1:37"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row>
    <row r="647" spans="1:37"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row>
    <row r="648" spans="1:37" ht="20.100000000000001" customHeight="1" x14ac:dyDescent="0.2">
      <c r="D648" s="2" t="s">
        <v>98</v>
      </c>
      <c r="F648" s="37">
        <v>0</v>
      </c>
      <c r="G648" s="37"/>
      <c r="H648" s="37"/>
      <c r="I648" s="37"/>
      <c r="J648" s="37">
        <v>0</v>
      </c>
      <c r="K648" s="37">
        <v>0</v>
      </c>
      <c r="L648" s="37"/>
      <c r="M648" s="37">
        <v>0</v>
      </c>
      <c r="N648" s="37"/>
      <c r="O648" s="37"/>
      <c r="P648" s="37"/>
      <c r="Q648" s="37">
        <v>0</v>
      </c>
      <c r="R648" s="37">
        <v>0</v>
      </c>
      <c r="S648" s="37">
        <v>0</v>
      </c>
      <c r="T648" s="37">
        <v>0</v>
      </c>
      <c r="U648" s="37">
        <v>0</v>
      </c>
      <c r="V648" s="37">
        <v>0</v>
      </c>
      <c r="W648" s="37"/>
      <c r="X648" s="37">
        <v>0</v>
      </c>
      <c r="Y648" s="37">
        <v>0</v>
      </c>
      <c r="Z648" s="37"/>
      <c r="AA648" s="37">
        <v>0</v>
      </c>
      <c r="AB648" s="37"/>
      <c r="AC648" s="37"/>
      <c r="AD648" s="37"/>
      <c r="AE648" s="37">
        <v>0</v>
      </c>
      <c r="AF648" s="37"/>
      <c r="AG648" s="37"/>
      <c r="AH648" s="37"/>
      <c r="AI648" s="37">
        <v>0</v>
      </c>
      <c r="AJ648" s="37"/>
      <c r="AK648" s="37">
        <v>0</v>
      </c>
    </row>
    <row r="649" spans="1:37" ht="20.100000000000001" customHeight="1" x14ac:dyDescent="0.2">
      <c r="D649" s="38" t="s">
        <v>99</v>
      </c>
      <c r="F649" s="39">
        <v>0</v>
      </c>
      <c r="G649" s="40"/>
      <c r="H649" s="40"/>
      <c r="I649" s="40"/>
      <c r="J649" s="39">
        <v>0</v>
      </c>
      <c r="K649" s="39">
        <v>0</v>
      </c>
      <c r="L649" s="40"/>
      <c r="M649" s="39">
        <v>0</v>
      </c>
      <c r="N649" s="40"/>
      <c r="O649" s="40"/>
      <c r="P649" s="40"/>
      <c r="Q649" s="39">
        <v>0</v>
      </c>
      <c r="R649" s="39">
        <v>0</v>
      </c>
      <c r="S649" s="39">
        <v>0</v>
      </c>
      <c r="T649" s="39">
        <v>0</v>
      </c>
      <c r="U649" s="39">
        <v>0</v>
      </c>
      <c r="V649" s="39">
        <v>0</v>
      </c>
      <c r="W649" s="40"/>
      <c r="X649" s="39">
        <v>0</v>
      </c>
      <c r="Y649" s="39">
        <v>0</v>
      </c>
      <c r="Z649" s="40"/>
      <c r="AA649" s="39">
        <v>0</v>
      </c>
      <c r="AB649" s="40"/>
      <c r="AC649" s="40"/>
      <c r="AD649" s="40"/>
      <c r="AE649" s="39">
        <v>0</v>
      </c>
      <c r="AF649" s="40"/>
      <c r="AG649" s="40"/>
      <c r="AH649" s="40"/>
      <c r="AI649" s="39">
        <v>0</v>
      </c>
      <c r="AJ649" s="40"/>
      <c r="AK649" s="39">
        <v>0</v>
      </c>
    </row>
    <row r="650" spans="1:37"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row>
    <row r="651" spans="1:37" ht="20.100000000000001" customHeight="1" x14ac:dyDescent="0.2">
      <c r="C651" s="42" t="s">
        <v>319</v>
      </c>
      <c r="D651" s="42"/>
      <c r="F651" s="44">
        <v>0</v>
      </c>
      <c r="G651" s="45"/>
      <c r="H651" s="45"/>
      <c r="I651" s="45"/>
      <c r="J651" s="44">
        <v>0</v>
      </c>
      <c r="K651" s="44">
        <v>0</v>
      </c>
      <c r="L651" s="45"/>
      <c r="M651" s="44">
        <v>0</v>
      </c>
      <c r="N651" s="45"/>
      <c r="O651" s="45"/>
      <c r="P651" s="45"/>
      <c r="Q651" s="44">
        <v>0</v>
      </c>
      <c r="R651" s="44">
        <v>0</v>
      </c>
      <c r="S651" s="44">
        <v>0</v>
      </c>
      <c r="T651" s="44">
        <v>0</v>
      </c>
      <c r="U651" s="44">
        <v>0</v>
      </c>
      <c r="V651" s="44">
        <v>0</v>
      </c>
      <c r="W651" s="45"/>
      <c r="X651" s="44">
        <v>0</v>
      </c>
      <c r="Y651" s="44">
        <v>0</v>
      </c>
      <c r="Z651" s="45"/>
      <c r="AA651" s="44">
        <v>0</v>
      </c>
      <c r="AB651" s="45"/>
      <c r="AC651" s="45"/>
      <c r="AD651" s="45"/>
      <c r="AE651" s="44">
        <v>0</v>
      </c>
      <c r="AF651" s="45"/>
      <c r="AG651" s="45"/>
      <c r="AH651" s="45"/>
      <c r="AI651" s="44">
        <v>0</v>
      </c>
      <c r="AJ651" s="45"/>
      <c r="AK651" s="44">
        <v>0</v>
      </c>
    </row>
    <row r="652" spans="1:37"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row>
    <row r="653" spans="1:37" s="1" customFormat="1" ht="20.100000000000001" customHeight="1" x14ac:dyDescent="0.25">
      <c r="A653" s="3"/>
      <c r="B653" s="49" t="s">
        <v>320</v>
      </c>
      <c r="C653" s="50"/>
      <c r="D653" s="50"/>
      <c r="E653" s="5"/>
      <c r="F653" s="51">
        <v>86</v>
      </c>
      <c r="G653" s="52"/>
      <c r="H653" s="52"/>
      <c r="I653" s="52"/>
      <c r="J653" s="51">
        <v>29</v>
      </c>
      <c r="K653" s="51">
        <v>0</v>
      </c>
      <c r="L653" s="52"/>
      <c r="M653" s="51">
        <v>29</v>
      </c>
      <c r="N653" s="52"/>
      <c r="O653" s="52"/>
      <c r="P653" s="52"/>
      <c r="Q653" s="51">
        <v>0</v>
      </c>
      <c r="R653" s="51">
        <v>2</v>
      </c>
      <c r="S653" s="51">
        <v>0</v>
      </c>
      <c r="T653" s="51">
        <v>0</v>
      </c>
      <c r="U653" s="51">
        <v>0</v>
      </c>
      <c r="V653" s="51">
        <v>1</v>
      </c>
      <c r="W653" s="52"/>
      <c r="X653" s="51">
        <v>25</v>
      </c>
      <c r="Y653" s="51">
        <v>0</v>
      </c>
      <c r="Z653" s="52"/>
      <c r="AA653" s="51">
        <v>28</v>
      </c>
      <c r="AB653" s="52"/>
      <c r="AC653" s="52"/>
      <c r="AD653" s="52"/>
      <c r="AE653" s="51">
        <v>87</v>
      </c>
      <c r="AF653" s="52"/>
      <c r="AG653" s="52"/>
      <c r="AH653" s="52"/>
      <c r="AI653" s="51">
        <v>0</v>
      </c>
      <c r="AJ653" s="52"/>
      <c r="AK653" s="51">
        <v>0</v>
      </c>
    </row>
    <row r="654" spans="1:37"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row>
    <row r="655" spans="1:37"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row>
    <row r="656" spans="1:37"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row>
    <row r="657" spans="1:37" ht="20.100000000000001" customHeight="1" x14ac:dyDescent="0.2">
      <c r="B657" s="5"/>
      <c r="D657" s="2" t="s">
        <v>98</v>
      </c>
      <c r="F657" s="37">
        <v>28</v>
      </c>
      <c r="G657" s="37"/>
      <c r="H657" s="37"/>
      <c r="I657" s="37"/>
      <c r="J657" s="37">
        <v>11</v>
      </c>
      <c r="K657" s="37">
        <v>0</v>
      </c>
      <c r="L657" s="37"/>
      <c r="M657" s="37">
        <v>11</v>
      </c>
      <c r="N657" s="37"/>
      <c r="O657" s="37"/>
      <c r="P657" s="37"/>
      <c r="Q657" s="37">
        <v>0</v>
      </c>
      <c r="R657" s="37">
        <v>0</v>
      </c>
      <c r="S657" s="37">
        <v>0</v>
      </c>
      <c r="T657" s="37">
        <v>0</v>
      </c>
      <c r="U657" s="37">
        <v>0</v>
      </c>
      <c r="V657" s="37">
        <v>0</v>
      </c>
      <c r="W657" s="37"/>
      <c r="X657" s="37">
        <v>7</v>
      </c>
      <c r="Y657" s="37">
        <v>1</v>
      </c>
      <c r="Z657" s="37"/>
      <c r="AA657" s="37">
        <v>8</v>
      </c>
      <c r="AB657" s="37"/>
      <c r="AC657" s="37"/>
      <c r="AD657" s="37"/>
      <c r="AE657" s="37">
        <v>31</v>
      </c>
      <c r="AF657" s="37"/>
      <c r="AG657" s="37"/>
      <c r="AH657" s="37"/>
      <c r="AI657" s="37">
        <v>0</v>
      </c>
      <c r="AJ657" s="37"/>
      <c r="AK657" s="37">
        <v>0</v>
      </c>
    </row>
    <row r="658" spans="1:37" ht="20.100000000000001" customHeight="1" x14ac:dyDescent="0.2">
      <c r="D658" s="38" t="s">
        <v>99</v>
      </c>
      <c r="F658" s="39">
        <v>23</v>
      </c>
      <c r="G658" s="40"/>
      <c r="H658" s="40"/>
      <c r="I658" s="40"/>
      <c r="J658" s="39">
        <v>9</v>
      </c>
      <c r="K658" s="39">
        <v>0</v>
      </c>
      <c r="L658" s="40"/>
      <c r="M658" s="39">
        <v>9</v>
      </c>
      <c r="N658" s="40"/>
      <c r="O658" s="40"/>
      <c r="P658" s="40"/>
      <c r="Q658" s="39">
        <v>0</v>
      </c>
      <c r="R658" s="39">
        <v>5</v>
      </c>
      <c r="S658" s="39">
        <v>0</v>
      </c>
      <c r="T658" s="39">
        <v>0</v>
      </c>
      <c r="U658" s="39">
        <v>0</v>
      </c>
      <c r="V658" s="39">
        <v>0</v>
      </c>
      <c r="W658" s="40"/>
      <c r="X658" s="39">
        <v>8</v>
      </c>
      <c r="Y658" s="39">
        <v>1</v>
      </c>
      <c r="Z658" s="40"/>
      <c r="AA658" s="39">
        <v>14</v>
      </c>
      <c r="AB658" s="40"/>
      <c r="AC658" s="40"/>
      <c r="AD658" s="40"/>
      <c r="AE658" s="39">
        <v>18</v>
      </c>
      <c r="AF658" s="40"/>
      <c r="AG658" s="40"/>
      <c r="AH658" s="40"/>
      <c r="AI658" s="39">
        <v>0</v>
      </c>
      <c r="AJ658" s="40"/>
      <c r="AK658" s="39">
        <v>0</v>
      </c>
    </row>
    <row r="659" spans="1:37" ht="20.100000000000001" customHeight="1" x14ac:dyDescent="0.2">
      <c r="D659" s="2" t="s">
        <v>113</v>
      </c>
      <c r="F659" s="37">
        <v>27</v>
      </c>
      <c r="G659" s="37"/>
      <c r="H659" s="37"/>
      <c r="I659" s="37"/>
      <c r="J659" s="37">
        <v>8</v>
      </c>
      <c r="K659" s="37">
        <v>0</v>
      </c>
      <c r="L659" s="37"/>
      <c r="M659" s="37">
        <v>8</v>
      </c>
      <c r="N659" s="37"/>
      <c r="O659" s="37"/>
      <c r="P659" s="37"/>
      <c r="Q659" s="37">
        <v>0</v>
      </c>
      <c r="R659" s="37">
        <v>2</v>
      </c>
      <c r="S659" s="37">
        <v>0</v>
      </c>
      <c r="T659" s="37">
        <v>0</v>
      </c>
      <c r="U659" s="37">
        <v>0</v>
      </c>
      <c r="V659" s="37">
        <v>0</v>
      </c>
      <c r="W659" s="37"/>
      <c r="X659" s="37">
        <v>9</v>
      </c>
      <c r="Y659" s="37">
        <v>0</v>
      </c>
      <c r="Z659" s="37"/>
      <c r="AA659" s="37">
        <v>11</v>
      </c>
      <c r="AB659" s="37"/>
      <c r="AC659" s="37"/>
      <c r="AD659" s="37"/>
      <c r="AE659" s="37">
        <v>24</v>
      </c>
      <c r="AF659" s="37"/>
      <c r="AG659" s="37"/>
      <c r="AH659" s="37"/>
      <c r="AI659" s="37">
        <v>0</v>
      </c>
      <c r="AJ659" s="37"/>
      <c r="AK659" s="37">
        <v>0</v>
      </c>
    </row>
    <row r="660" spans="1:37"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row>
    <row r="661" spans="1:37" s="1" customFormat="1" ht="20.100000000000001" customHeight="1" x14ac:dyDescent="0.2">
      <c r="A661" s="3"/>
      <c r="B661" s="6"/>
      <c r="C661" s="42" t="s">
        <v>180</v>
      </c>
      <c r="D661" s="42"/>
      <c r="E661" s="5"/>
      <c r="F661" s="44">
        <v>78</v>
      </c>
      <c r="G661" s="45"/>
      <c r="H661" s="45"/>
      <c r="I661" s="45"/>
      <c r="J661" s="44">
        <v>28</v>
      </c>
      <c r="K661" s="44">
        <v>0</v>
      </c>
      <c r="L661" s="45"/>
      <c r="M661" s="44">
        <v>28</v>
      </c>
      <c r="N661" s="45"/>
      <c r="O661" s="45"/>
      <c r="P661" s="45"/>
      <c r="Q661" s="44">
        <v>0</v>
      </c>
      <c r="R661" s="44">
        <v>7</v>
      </c>
      <c r="S661" s="44">
        <v>0</v>
      </c>
      <c r="T661" s="44">
        <v>0</v>
      </c>
      <c r="U661" s="44">
        <v>0</v>
      </c>
      <c r="V661" s="44">
        <v>0</v>
      </c>
      <c r="W661" s="45"/>
      <c r="X661" s="44">
        <v>24</v>
      </c>
      <c r="Y661" s="44">
        <v>2</v>
      </c>
      <c r="Z661" s="45"/>
      <c r="AA661" s="44">
        <v>33</v>
      </c>
      <c r="AB661" s="45"/>
      <c r="AC661" s="45"/>
      <c r="AD661" s="45"/>
      <c r="AE661" s="44">
        <v>73</v>
      </c>
      <c r="AF661" s="45"/>
      <c r="AG661" s="45"/>
      <c r="AH661" s="45"/>
      <c r="AI661" s="44">
        <v>0</v>
      </c>
      <c r="AJ661" s="45"/>
      <c r="AK661" s="44">
        <v>0</v>
      </c>
    </row>
    <row r="662" spans="1:37"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row>
    <row r="663" spans="1:37" s="1" customFormat="1" ht="20.100000000000001" customHeight="1" x14ac:dyDescent="0.25">
      <c r="A663" s="3"/>
      <c r="B663" s="49" t="s">
        <v>322</v>
      </c>
      <c r="C663" s="50"/>
      <c r="D663" s="50"/>
      <c r="E663" s="5"/>
      <c r="F663" s="51">
        <v>78</v>
      </c>
      <c r="G663" s="52"/>
      <c r="H663" s="52"/>
      <c r="I663" s="52"/>
      <c r="J663" s="51">
        <v>28</v>
      </c>
      <c r="K663" s="51">
        <v>0</v>
      </c>
      <c r="L663" s="52"/>
      <c r="M663" s="51">
        <v>28</v>
      </c>
      <c r="N663" s="52"/>
      <c r="O663" s="52"/>
      <c r="P663" s="52"/>
      <c r="Q663" s="51">
        <v>0</v>
      </c>
      <c r="R663" s="51">
        <v>7</v>
      </c>
      <c r="S663" s="51">
        <v>0</v>
      </c>
      <c r="T663" s="51">
        <v>0</v>
      </c>
      <c r="U663" s="51">
        <v>0</v>
      </c>
      <c r="V663" s="51">
        <v>0</v>
      </c>
      <c r="W663" s="52"/>
      <c r="X663" s="51">
        <v>24</v>
      </c>
      <c r="Y663" s="51">
        <v>2</v>
      </c>
      <c r="Z663" s="52"/>
      <c r="AA663" s="51">
        <v>33</v>
      </c>
      <c r="AB663" s="52"/>
      <c r="AC663" s="52"/>
      <c r="AD663" s="52"/>
      <c r="AE663" s="51">
        <v>73</v>
      </c>
      <c r="AF663" s="52"/>
      <c r="AG663" s="52"/>
      <c r="AH663" s="52"/>
      <c r="AI663" s="51">
        <v>0</v>
      </c>
      <c r="AJ663" s="52"/>
      <c r="AK663" s="51">
        <v>0</v>
      </c>
    </row>
    <row r="664" spans="1:37"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row>
    <row r="665" spans="1:37"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row>
    <row r="666" spans="1:37"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row>
    <row r="667" spans="1:37" ht="20.100000000000001" customHeight="1" x14ac:dyDescent="0.2">
      <c r="B667" s="5"/>
      <c r="D667" s="2" t="s">
        <v>98</v>
      </c>
      <c r="F667" s="37">
        <v>43</v>
      </c>
      <c r="G667" s="37"/>
      <c r="H667" s="37"/>
      <c r="I667" s="37"/>
      <c r="J667" s="37">
        <v>10</v>
      </c>
      <c r="K667" s="37">
        <v>0</v>
      </c>
      <c r="L667" s="37"/>
      <c r="M667" s="37">
        <v>10</v>
      </c>
      <c r="N667" s="37"/>
      <c r="O667" s="37"/>
      <c r="P667" s="37"/>
      <c r="Q667" s="37">
        <v>0</v>
      </c>
      <c r="R667" s="37">
        <v>3</v>
      </c>
      <c r="S667" s="37">
        <v>0</v>
      </c>
      <c r="T667" s="37">
        <v>0</v>
      </c>
      <c r="U667" s="37">
        <v>0</v>
      </c>
      <c r="V667" s="37">
        <v>0</v>
      </c>
      <c r="W667" s="37"/>
      <c r="X667" s="37">
        <v>11</v>
      </c>
      <c r="Y667" s="37">
        <v>0</v>
      </c>
      <c r="Z667" s="37"/>
      <c r="AA667" s="37">
        <v>14</v>
      </c>
      <c r="AB667" s="37"/>
      <c r="AC667" s="37"/>
      <c r="AD667" s="37"/>
      <c r="AE667" s="37">
        <v>39</v>
      </c>
      <c r="AF667" s="37"/>
      <c r="AG667" s="37"/>
      <c r="AH667" s="37"/>
      <c r="AI667" s="37">
        <v>0</v>
      </c>
      <c r="AJ667" s="37"/>
      <c r="AK667" s="37">
        <v>0</v>
      </c>
    </row>
    <row r="668" spans="1:37" ht="20.100000000000001" customHeight="1" x14ac:dyDescent="0.2">
      <c r="D668" s="38" t="s">
        <v>99</v>
      </c>
      <c r="F668" s="39">
        <v>20</v>
      </c>
      <c r="G668" s="40"/>
      <c r="H668" s="40"/>
      <c r="I668" s="40"/>
      <c r="J668" s="39">
        <v>8</v>
      </c>
      <c r="K668" s="39">
        <v>0</v>
      </c>
      <c r="L668" s="40"/>
      <c r="M668" s="39">
        <v>8</v>
      </c>
      <c r="N668" s="40"/>
      <c r="O668" s="40"/>
      <c r="P668" s="40"/>
      <c r="Q668" s="39">
        <v>0</v>
      </c>
      <c r="R668" s="39">
        <v>2</v>
      </c>
      <c r="S668" s="39">
        <v>0</v>
      </c>
      <c r="T668" s="39">
        <v>0</v>
      </c>
      <c r="U668" s="39">
        <v>0</v>
      </c>
      <c r="V668" s="39">
        <v>0</v>
      </c>
      <c r="W668" s="40"/>
      <c r="X668" s="39">
        <v>6</v>
      </c>
      <c r="Y668" s="39">
        <v>0</v>
      </c>
      <c r="Z668" s="40"/>
      <c r="AA668" s="39">
        <v>8</v>
      </c>
      <c r="AB668" s="40"/>
      <c r="AC668" s="40"/>
      <c r="AD668" s="40"/>
      <c r="AE668" s="39">
        <v>20</v>
      </c>
      <c r="AF668" s="40"/>
      <c r="AG668" s="40"/>
      <c r="AH668" s="40"/>
      <c r="AI668" s="39">
        <v>0</v>
      </c>
      <c r="AJ668" s="40"/>
      <c r="AK668" s="39">
        <v>0</v>
      </c>
    </row>
    <row r="669" spans="1:37" ht="20.100000000000001" customHeight="1" x14ac:dyDescent="0.2">
      <c r="D669" s="2" t="s">
        <v>100</v>
      </c>
      <c r="F669" s="37">
        <v>7</v>
      </c>
      <c r="G669" s="37"/>
      <c r="H669" s="37"/>
      <c r="I669" s="37"/>
      <c r="J669" s="37">
        <v>8</v>
      </c>
      <c r="K669" s="37">
        <v>0</v>
      </c>
      <c r="L669" s="37"/>
      <c r="M669" s="37">
        <v>8</v>
      </c>
      <c r="N669" s="37"/>
      <c r="O669" s="37"/>
      <c r="P669" s="37"/>
      <c r="Q669" s="37">
        <v>2</v>
      </c>
      <c r="R669" s="37">
        <v>1</v>
      </c>
      <c r="S669" s="37">
        <v>0</v>
      </c>
      <c r="T669" s="37">
        <v>0</v>
      </c>
      <c r="U669" s="37">
        <v>0</v>
      </c>
      <c r="V669" s="37">
        <v>0</v>
      </c>
      <c r="W669" s="37"/>
      <c r="X669" s="37">
        <v>7</v>
      </c>
      <c r="Y669" s="37">
        <v>0</v>
      </c>
      <c r="Z669" s="37"/>
      <c r="AA669" s="37">
        <v>10</v>
      </c>
      <c r="AB669" s="37"/>
      <c r="AC669" s="37"/>
      <c r="AD669" s="37"/>
      <c r="AE669" s="37">
        <v>5</v>
      </c>
      <c r="AF669" s="37"/>
      <c r="AG669" s="37"/>
      <c r="AH669" s="37"/>
      <c r="AI669" s="37">
        <v>0</v>
      </c>
      <c r="AJ669" s="37"/>
      <c r="AK669" s="37">
        <v>0</v>
      </c>
    </row>
    <row r="670" spans="1:37"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row>
    <row r="671" spans="1:37" s="1" customFormat="1" ht="20.100000000000001" customHeight="1" x14ac:dyDescent="0.2">
      <c r="A671" s="3"/>
      <c r="B671" s="6"/>
      <c r="C671" s="42" t="s">
        <v>180</v>
      </c>
      <c r="D671" s="42"/>
      <c r="E671" s="5"/>
      <c r="F671" s="44">
        <v>70</v>
      </c>
      <c r="G671" s="45"/>
      <c r="H671" s="45"/>
      <c r="I671" s="45"/>
      <c r="J671" s="44">
        <v>26</v>
      </c>
      <c r="K671" s="44">
        <v>0</v>
      </c>
      <c r="L671" s="45"/>
      <c r="M671" s="44">
        <v>26</v>
      </c>
      <c r="N671" s="45"/>
      <c r="O671" s="45"/>
      <c r="P671" s="45"/>
      <c r="Q671" s="44">
        <v>2</v>
      </c>
      <c r="R671" s="44">
        <v>6</v>
      </c>
      <c r="S671" s="44">
        <v>0</v>
      </c>
      <c r="T671" s="44">
        <v>0</v>
      </c>
      <c r="U671" s="44">
        <v>0</v>
      </c>
      <c r="V671" s="44">
        <v>0</v>
      </c>
      <c r="W671" s="45"/>
      <c r="X671" s="44">
        <v>24</v>
      </c>
      <c r="Y671" s="44">
        <v>0</v>
      </c>
      <c r="Z671" s="45"/>
      <c r="AA671" s="44">
        <v>32</v>
      </c>
      <c r="AB671" s="45"/>
      <c r="AC671" s="45"/>
      <c r="AD671" s="45"/>
      <c r="AE671" s="44">
        <v>64</v>
      </c>
      <c r="AF671" s="45"/>
      <c r="AG671" s="45"/>
      <c r="AH671" s="45"/>
      <c r="AI671" s="44">
        <v>0</v>
      </c>
      <c r="AJ671" s="45"/>
      <c r="AK671" s="44">
        <v>0</v>
      </c>
    </row>
    <row r="672" spans="1:37"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row>
    <row r="673" spans="1:37" s="1" customFormat="1" ht="20.100000000000001" customHeight="1" x14ac:dyDescent="0.25">
      <c r="A673" s="3"/>
      <c r="B673" s="49" t="s">
        <v>324</v>
      </c>
      <c r="C673" s="50"/>
      <c r="D673" s="50"/>
      <c r="E673" s="5"/>
      <c r="F673" s="51">
        <v>70</v>
      </c>
      <c r="G673" s="52"/>
      <c r="H673" s="52"/>
      <c r="I673" s="52"/>
      <c r="J673" s="51">
        <v>26</v>
      </c>
      <c r="K673" s="51">
        <v>0</v>
      </c>
      <c r="L673" s="52"/>
      <c r="M673" s="51">
        <v>26</v>
      </c>
      <c r="N673" s="52"/>
      <c r="O673" s="52"/>
      <c r="P673" s="52"/>
      <c r="Q673" s="51">
        <v>2</v>
      </c>
      <c r="R673" s="51">
        <v>6</v>
      </c>
      <c r="S673" s="51">
        <v>0</v>
      </c>
      <c r="T673" s="51">
        <v>0</v>
      </c>
      <c r="U673" s="51">
        <v>0</v>
      </c>
      <c r="V673" s="51">
        <v>0</v>
      </c>
      <c r="W673" s="52"/>
      <c r="X673" s="51">
        <v>24</v>
      </c>
      <c r="Y673" s="51">
        <v>0</v>
      </c>
      <c r="Z673" s="52"/>
      <c r="AA673" s="51">
        <v>32</v>
      </c>
      <c r="AB673" s="52"/>
      <c r="AC673" s="52"/>
      <c r="AD673" s="52"/>
      <c r="AE673" s="51">
        <v>64</v>
      </c>
      <c r="AF673" s="52"/>
      <c r="AG673" s="52"/>
      <c r="AH673" s="52"/>
      <c r="AI673" s="51">
        <v>0</v>
      </c>
      <c r="AJ673" s="52"/>
      <c r="AK673" s="51">
        <v>0</v>
      </c>
    </row>
    <row r="674" spans="1:37"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row>
    <row r="675" spans="1:37"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row>
    <row r="676" spans="1:37"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row>
    <row r="677" spans="1:37" ht="20.100000000000001" customHeight="1" x14ac:dyDescent="0.2">
      <c r="D677" s="2" t="s">
        <v>173</v>
      </c>
      <c r="F677" s="37">
        <v>0</v>
      </c>
      <c r="G677" s="37"/>
      <c r="H677" s="37"/>
      <c r="I677" s="37"/>
      <c r="J677" s="37">
        <v>0</v>
      </c>
      <c r="K677" s="37">
        <v>0</v>
      </c>
      <c r="L677" s="37"/>
      <c r="M677" s="37">
        <v>0</v>
      </c>
      <c r="N677" s="37"/>
      <c r="O677" s="37"/>
      <c r="P677" s="37"/>
      <c r="Q677" s="37">
        <v>0</v>
      </c>
      <c r="R677" s="37">
        <v>0</v>
      </c>
      <c r="S677" s="37">
        <v>0</v>
      </c>
      <c r="T677" s="37">
        <v>0</v>
      </c>
      <c r="U677" s="37">
        <v>0</v>
      </c>
      <c r="V677" s="37">
        <v>0</v>
      </c>
      <c r="W677" s="37"/>
      <c r="X677" s="37">
        <v>0</v>
      </c>
      <c r="Y677" s="37">
        <v>0</v>
      </c>
      <c r="Z677" s="37"/>
      <c r="AA677" s="37">
        <v>0</v>
      </c>
      <c r="AB677" s="37"/>
      <c r="AC677" s="37"/>
      <c r="AD677" s="37"/>
      <c r="AE677" s="37">
        <v>0</v>
      </c>
      <c r="AF677" s="37"/>
      <c r="AG677" s="37"/>
      <c r="AH677" s="37"/>
      <c r="AI677" s="37">
        <v>0</v>
      </c>
      <c r="AJ677" s="37"/>
      <c r="AK677" s="37">
        <v>0</v>
      </c>
    </row>
    <row r="678" spans="1:37"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row>
    <row r="679" spans="1:37" ht="20.100000000000001" customHeight="1" x14ac:dyDescent="0.2">
      <c r="C679" s="42" t="s">
        <v>188</v>
      </c>
      <c r="D679" s="42"/>
      <c r="F679" s="44">
        <v>0</v>
      </c>
      <c r="G679" s="45"/>
      <c r="H679" s="45"/>
      <c r="I679" s="45"/>
      <c r="J679" s="44">
        <v>0</v>
      </c>
      <c r="K679" s="44">
        <v>0</v>
      </c>
      <c r="L679" s="45"/>
      <c r="M679" s="44">
        <v>0</v>
      </c>
      <c r="N679" s="45"/>
      <c r="O679" s="45"/>
      <c r="P679" s="45"/>
      <c r="Q679" s="44">
        <v>0</v>
      </c>
      <c r="R679" s="44">
        <v>0</v>
      </c>
      <c r="S679" s="44">
        <v>0</v>
      </c>
      <c r="T679" s="44">
        <v>0</v>
      </c>
      <c r="U679" s="44">
        <v>0</v>
      </c>
      <c r="V679" s="44">
        <v>0</v>
      </c>
      <c r="W679" s="45"/>
      <c r="X679" s="44">
        <v>0</v>
      </c>
      <c r="Y679" s="44">
        <v>0</v>
      </c>
      <c r="Z679" s="45"/>
      <c r="AA679" s="44">
        <v>0</v>
      </c>
      <c r="AB679" s="45"/>
      <c r="AC679" s="45"/>
      <c r="AD679" s="45"/>
      <c r="AE679" s="44">
        <v>0</v>
      </c>
      <c r="AF679" s="45"/>
      <c r="AG679" s="45"/>
      <c r="AH679" s="45"/>
      <c r="AI679" s="44">
        <v>0</v>
      </c>
      <c r="AJ679" s="45"/>
      <c r="AK679" s="44">
        <v>0</v>
      </c>
    </row>
    <row r="680" spans="1:37"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row>
    <row r="681" spans="1:37"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row>
    <row r="682" spans="1:37" ht="20.100000000000001" customHeight="1" x14ac:dyDescent="0.2">
      <c r="D682" s="2" t="s">
        <v>124</v>
      </c>
      <c r="F682" s="37">
        <v>3</v>
      </c>
      <c r="G682" s="37"/>
      <c r="H682" s="37"/>
      <c r="I682" s="37"/>
      <c r="J682" s="37">
        <v>4</v>
      </c>
      <c r="K682" s="37">
        <v>0</v>
      </c>
      <c r="L682" s="37"/>
      <c r="M682" s="37">
        <v>4</v>
      </c>
      <c r="N682" s="37"/>
      <c r="O682" s="37"/>
      <c r="P682" s="37"/>
      <c r="Q682" s="37">
        <v>0</v>
      </c>
      <c r="R682" s="37">
        <v>0</v>
      </c>
      <c r="S682" s="37">
        <v>0</v>
      </c>
      <c r="T682" s="37">
        <v>0</v>
      </c>
      <c r="U682" s="37">
        <v>0</v>
      </c>
      <c r="V682" s="37">
        <v>0</v>
      </c>
      <c r="W682" s="37"/>
      <c r="X682" s="37">
        <v>3</v>
      </c>
      <c r="Y682" s="37">
        <v>0</v>
      </c>
      <c r="Z682" s="37"/>
      <c r="AA682" s="37">
        <v>3</v>
      </c>
      <c r="AB682" s="37"/>
      <c r="AC682" s="37"/>
      <c r="AD682" s="37"/>
      <c r="AE682" s="37">
        <v>4</v>
      </c>
      <c r="AF682" s="37"/>
      <c r="AG682" s="37"/>
      <c r="AH682" s="37"/>
      <c r="AI682" s="37">
        <v>0</v>
      </c>
      <c r="AJ682" s="37"/>
      <c r="AK682" s="37">
        <v>0</v>
      </c>
    </row>
    <row r="683" spans="1:37" ht="20.100000000000001" customHeight="1" x14ac:dyDescent="0.2">
      <c r="B683" s="5"/>
      <c r="D683" s="38" t="s">
        <v>173</v>
      </c>
      <c r="F683" s="39">
        <v>5</v>
      </c>
      <c r="G683" s="40"/>
      <c r="H683" s="40"/>
      <c r="I683" s="40"/>
      <c r="J683" s="39">
        <v>23</v>
      </c>
      <c r="K683" s="39">
        <v>0</v>
      </c>
      <c r="L683" s="40"/>
      <c r="M683" s="39">
        <v>23</v>
      </c>
      <c r="N683" s="40"/>
      <c r="O683" s="40"/>
      <c r="P683" s="40"/>
      <c r="Q683" s="39">
        <v>0</v>
      </c>
      <c r="R683" s="39">
        <v>3</v>
      </c>
      <c r="S683" s="39">
        <v>0</v>
      </c>
      <c r="T683" s="39">
        <v>0</v>
      </c>
      <c r="U683" s="39">
        <v>0</v>
      </c>
      <c r="V683" s="39">
        <v>0</v>
      </c>
      <c r="W683" s="40"/>
      <c r="X683" s="39">
        <v>4</v>
      </c>
      <c r="Y683" s="39">
        <v>0</v>
      </c>
      <c r="Z683" s="40"/>
      <c r="AA683" s="39">
        <v>7</v>
      </c>
      <c r="AB683" s="40"/>
      <c r="AC683" s="40"/>
      <c r="AD683" s="40"/>
      <c r="AE683" s="39">
        <v>21</v>
      </c>
      <c r="AF683" s="40"/>
      <c r="AG683" s="40"/>
      <c r="AH683" s="40"/>
      <c r="AI683" s="39">
        <v>0</v>
      </c>
      <c r="AJ683" s="40"/>
      <c r="AK683" s="39">
        <v>0</v>
      </c>
    </row>
    <row r="684" spans="1:37" ht="20.100000000000001" customHeight="1" x14ac:dyDescent="0.2">
      <c r="B684" s="5"/>
      <c r="D684" s="2" t="s">
        <v>100</v>
      </c>
      <c r="F684" s="37">
        <v>23</v>
      </c>
      <c r="G684" s="37"/>
      <c r="H684" s="37"/>
      <c r="I684" s="37"/>
      <c r="J684" s="37">
        <v>15</v>
      </c>
      <c r="K684" s="37">
        <v>0</v>
      </c>
      <c r="L684" s="37"/>
      <c r="M684" s="37">
        <v>15</v>
      </c>
      <c r="N684" s="37"/>
      <c r="O684" s="37"/>
      <c r="P684" s="37"/>
      <c r="Q684" s="37">
        <v>0</v>
      </c>
      <c r="R684" s="37">
        <v>1</v>
      </c>
      <c r="S684" s="37">
        <v>0</v>
      </c>
      <c r="T684" s="37">
        <v>0</v>
      </c>
      <c r="U684" s="37">
        <v>0</v>
      </c>
      <c r="V684" s="37">
        <v>0</v>
      </c>
      <c r="W684" s="37"/>
      <c r="X684" s="37">
        <v>12</v>
      </c>
      <c r="Y684" s="37">
        <v>0</v>
      </c>
      <c r="Z684" s="37"/>
      <c r="AA684" s="37">
        <v>13</v>
      </c>
      <c r="AB684" s="37"/>
      <c r="AC684" s="37"/>
      <c r="AD684" s="37"/>
      <c r="AE684" s="37">
        <v>25</v>
      </c>
      <c r="AF684" s="37"/>
      <c r="AG684" s="37"/>
      <c r="AH684" s="37"/>
      <c r="AI684" s="37">
        <v>0</v>
      </c>
      <c r="AJ684" s="37"/>
      <c r="AK684" s="37">
        <v>0</v>
      </c>
    </row>
    <row r="685" spans="1:37" ht="20.100000000000001" customHeight="1" x14ac:dyDescent="0.2">
      <c r="D685" s="38" t="s">
        <v>101</v>
      </c>
      <c r="F685" s="39">
        <v>74</v>
      </c>
      <c r="G685" s="40"/>
      <c r="H685" s="40"/>
      <c r="I685" s="40"/>
      <c r="J685" s="39">
        <v>12</v>
      </c>
      <c r="K685" s="39">
        <v>0</v>
      </c>
      <c r="L685" s="40"/>
      <c r="M685" s="39">
        <v>12</v>
      </c>
      <c r="N685" s="40"/>
      <c r="O685" s="40"/>
      <c r="P685" s="40"/>
      <c r="Q685" s="39">
        <v>0</v>
      </c>
      <c r="R685" s="39">
        <v>11</v>
      </c>
      <c r="S685" s="39">
        <v>0</v>
      </c>
      <c r="T685" s="39">
        <v>0</v>
      </c>
      <c r="U685" s="39">
        <v>0</v>
      </c>
      <c r="V685" s="39">
        <v>0</v>
      </c>
      <c r="W685" s="40"/>
      <c r="X685" s="39">
        <v>7</v>
      </c>
      <c r="Y685" s="39">
        <v>0</v>
      </c>
      <c r="Z685" s="40"/>
      <c r="AA685" s="39">
        <v>18</v>
      </c>
      <c r="AB685" s="40"/>
      <c r="AC685" s="40"/>
      <c r="AD685" s="40"/>
      <c r="AE685" s="39">
        <v>68</v>
      </c>
      <c r="AF685" s="40"/>
      <c r="AG685" s="40"/>
      <c r="AH685" s="40"/>
      <c r="AI685" s="39">
        <v>0</v>
      </c>
      <c r="AJ685" s="40"/>
      <c r="AK685" s="39">
        <v>0</v>
      </c>
    </row>
    <row r="686" spans="1:37" ht="20.100000000000001" customHeight="1" x14ac:dyDescent="0.2">
      <c r="D686" s="2" t="s">
        <v>115</v>
      </c>
      <c r="F686" s="37">
        <v>31</v>
      </c>
      <c r="G686" s="37"/>
      <c r="H686" s="37"/>
      <c r="I686" s="37"/>
      <c r="J686" s="37">
        <v>17</v>
      </c>
      <c r="K686" s="37">
        <v>0</v>
      </c>
      <c r="L686" s="37"/>
      <c r="M686" s="37">
        <v>17</v>
      </c>
      <c r="N686" s="37"/>
      <c r="O686" s="37"/>
      <c r="P686" s="37"/>
      <c r="Q686" s="37">
        <v>1</v>
      </c>
      <c r="R686" s="37">
        <v>9</v>
      </c>
      <c r="S686" s="37">
        <v>0</v>
      </c>
      <c r="T686" s="37">
        <v>0</v>
      </c>
      <c r="U686" s="37">
        <v>0</v>
      </c>
      <c r="V686" s="37">
        <v>0</v>
      </c>
      <c r="W686" s="37"/>
      <c r="X686" s="37">
        <v>12</v>
      </c>
      <c r="Y686" s="37">
        <v>0</v>
      </c>
      <c r="Z686" s="37"/>
      <c r="AA686" s="37">
        <v>22</v>
      </c>
      <c r="AB686" s="37"/>
      <c r="AC686" s="37"/>
      <c r="AD686" s="37"/>
      <c r="AE686" s="37">
        <v>26</v>
      </c>
      <c r="AF686" s="37"/>
      <c r="AG686" s="37"/>
      <c r="AH686" s="37"/>
      <c r="AI686" s="37">
        <v>0</v>
      </c>
      <c r="AJ686" s="37"/>
      <c r="AK686" s="37">
        <v>0</v>
      </c>
    </row>
    <row r="687" spans="1:37" ht="20.100000000000001" customHeight="1" x14ac:dyDescent="0.2">
      <c r="D687" s="38" t="s">
        <v>103</v>
      </c>
      <c r="F687" s="39">
        <v>4</v>
      </c>
      <c r="G687" s="40"/>
      <c r="H687" s="40"/>
      <c r="I687" s="40"/>
      <c r="J687" s="39">
        <v>5</v>
      </c>
      <c r="K687" s="39">
        <v>0</v>
      </c>
      <c r="L687" s="40"/>
      <c r="M687" s="39">
        <v>5</v>
      </c>
      <c r="N687" s="40"/>
      <c r="O687" s="40"/>
      <c r="P687" s="40"/>
      <c r="Q687" s="39">
        <v>0</v>
      </c>
      <c r="R687" s="39">
        <v>0</v>
      </c>
      <c r="S687" s="39">
        <v>0</v>
      </c>
      <c r="T687" s="39">
        <v>0</v>
      </c>
      <c r="U687" s="39">
        <v>0</v>
      </c>
      <c r="V687" s="39">
        <v>0</v>
      </c>
      <c r="W687" s="40"/>
      <c r="X687" s="39">
        <v>5</v>
      </c>
      <c r="Y687" s="39">
        <v>0</v>
      </c>
      <c r="Z687" s="40"/>
      <c r="AA687" s="39">
        <v>5</v>
      </c>
      <c r="AB687" s="40"/>
      <c r="AC687" s="40"/>
      <c r="AD687" s="40"/>
      <c r="AE687" s="39">
        <v>4</v>
      </c>
      <c r="AF687" s="40"/>
      <c r="AG687" s="40"/>
      <c r="AH687" s="40"/>
      <c r="AI687" s="39">
        <v>0</v>
      </c>
      <c r="AJ687" s="40"/>
      <c r="AK687" s="39">
        <v>0</v>
      </c>
    </row>
    <row r="688" spans="1:37" ht="20.100000000000001" customHeight="1" x14ac:dyDescent="0.2">
      <c r="D688" s="2" t="s">
        <v>104</v>
      </c>
      <c r="F688" s="37">
        <v>5</v>
      </c>
      <c r="G688" s="37"/>
      <c r="H688" s="37"/>
      <c r="I688" s="37"/>
      <c r="J688" s="37">
        <v>7</v>
      </c>
      <c r="K688" s="37">
        <v>0</v>
      </c>
      <c r="L688" s="37"/>
      <c r="M688" s="37">
        <v>7</v>
      </c>
      <c r="N688" s="37"/>
      <c r="O688" s="37"/>
      <c r="P688" s="37"/>
      <c r="Q688" s="37">
        <v>0</v>
      </c>
      <c r="R688" s="37">
        <v>0</v>
      </c>
      <c r="S688" s="37">
        <v>0</v>
      </c>
      <c r="T688" s="37">
        <v>0</v>
      </c>
      <c r="U688" s="37">
        <v>0</v>
      </c>
      <c r="V688" s="37">
        <v>0</v>
      </c>
      <c r="W688" s="37"/>
      <c r="X688" s="37">
        <v>5</v>
      </c>
      <c r="Y688" s="37">
        <v>0</v>
      </c>
      <c r="Z688" s="37"/>
      <c r="AA688" s="37">
        <v>5</v>
      </c>
      <c r="AB688" s="37"/>
      <c r="AC688" s="37"/>
      <c r="AD688" s="37"/>
      <c r="AE688" s="37">
        <v>7</v>
      </c>
      <c r="AF688" s="37"/>
      <c r="AG688" s="37"/>
      <c r="AH688" s="37"/>
      <c r="AI688" s="37">
        <v>0</v>
      </c>
      <c r="AJ688" s="37"/>
      <c r="AK688" s="37">
        <v>0</v>
      </c>
    </row>
    <row r="689" spans="1:37"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row>
    <row r="690" spans="1:37" s="1" customFormat="1" ht="20.100000000000001" customHeight="1" x14ac:dyDescent="0.2">
      <c r="A690" s="3"/>
      <c r="B690" s="6"/>
      <c r="C690" s="42" t="s">
        <v>180</v>
      </c>
      <c r="D690" s="42"/>
      <c r="E690" s="5"/>
      <c r="F690" s="44">
        <v>145</v>
      </c>
      <c r="G690" s="45"/>
      <c r="H690" s="45"/>
      <c r="I690" s="45"/>
      <c r="J690" s="44">
        <v>83</v>
      </c>
      <c r="K690" s="44">
        <v>0</v>
      </c>
      <c r="L690" s="45"/>
      <c r="M690" s="44">
        <v>83</v>
      </c>
      <c r="N690" s="45"/>
      <c r="O690" s="45"/>
      <c r="P690" s="45"/>
      <c r="Q690" s="44">
        <v>1</v>
      </c>
      <c r="R690" s="44">
        <v>24</v>
      </c>
      <c r="S690" s="44">
        <v>0</v>
      </c>
      <c r="T690" s="44">
        <v>0</v>
      </c>
      <c r="U690" s="44">
        <v>0</v>
      </c>
      <c r="V690" s="44">
        <v>0</v>
      </c>
      <c r="W690" s="45"/>
      <c r="X690" s="44">
        <v>48</v>
      </c>
      <c r="Y690" s="44">
        <v>0</v>
      </c>
      <c r="Z690" s="45"/>
      <c r="AA690" s="44">
        <v>73</v>
      </c>
      <c r="AB690" s="45"/>
      <c r="AC690" s="45"/>
      <c r="AD690" s="45"/>
      <c r="AE690" s="44">
        <v>155</v>
      </c>
      <c r="AF690" s="45"/>
      <c r="AG690" s="45"/>
      <c r="AH690" s="45"/>
      <c r="AI690" s="44">
        <v>0</v>
      </c>
      <c r="AJ690" s="45"/>
      <c r="AK690" s="44">
        <v>0</v>
      </c>
    </row>
    <row r="691" spans="1:37"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row>
    <row r="692" spans="1:37" s="1" customFormat="1" ht="20.100000000000001" customHeight="1" x14ac:dyDescent="0.25">
      <c r="A692" s="3"/>
      <c r="B692" s="49" t="s">
        <v>326</v>
      </c>
      <c r="C692" s="50"/>
      <c r="D692" s="50"/>
      <c r="E692" s="5"/>
      <c r="F692" s="51">
        <v>145</v>
      </c>
      <c r="G692" s="52"/>
      <c r="H692" s="52"/>
      <c r="I692" s="52"/>
      <c r="J692" s="51">
        <v>83</v>
      </c>
      <c r="K692" s="51">
        <v>0</v>
      </c>
      <c r="L692" s="52"/>
      <c r="M692" s="51">
        <v>83</v>
      </c>
      <c r="N692" s="52"/>
      <c r="O692" s="52"/>
      <c r="P692" s="52"/>
      <c r="Q692" s="51">
        <v>1</v>
      </c>
      <c r="R692" s="51">
        <v>24</v>
      </c>
      <c r="S692" s="51">
        <v>0</v>
      </c>
      <c r="T692" s="51">
        <v>0</v>
      </c>
      <c r="U692" s="51">
        <v>0</v>
      </c>
      <c r="V692" s="51">
        <v>0</v>
      </c>
      <c r="W692" s="52"/>
      <c r="X692" s="51">
        <v>48</v>
      </c>
      <c r="Y692" s="51">
        <v>0</v>
      </c>
      <c r="Z692" s="52"/>
      <c r="AA692" s="51">
        <v>73</v>
      </c>
      <c r="AB692" s="52"/>
      <c r="AC692" s="52"/>
      <c r="AD692" s="52"/>
      <c r="AE692" s="51">
        <v>155</v>
      </c>
      <c r="AF692" s="52"/>
      <c r="AG692" s="52"/>
      <c r="AH692" s="52"/>
      <c r="AI692" s="51">
        <v>0</v>
      </c>
      <c r="AJ692" s="52"/>
      <c r="AK692" s="51">
        <v>0</v>
      </c>
    </row>
    <row r="693" spans="1:37"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row>
    <row r="694" spans="1:37"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row>
    <row r="695" spans="1:37"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row>
    <row r="696" spans="1:37" ht="20.100000000000001" customHeight="1" x14ac:dyDescent="0.2">
      <c r="D696" s="2" t="s">
        <v>98</v>
      </c>
      <c r="F696" s="37">
        <v>19</v>
      </c>
      <c r="G696" s="37"/>
      <c r="H696" s="37"/>
      <c r="I696" s="37"/>
      <c r="J696" s="37">
        <v>4</v>
      </c>
      <c r="K696" s="37">
        <v>0</v>
      </c>
      <c r="L696" s="37"/>
      <c r="M696" s="37">
        <v>4</v>
      </c>
      <c r="N696" s="37"/>
      <c r="O696" s="37"/>
      <c r="P696" s="37"/>
      <c r="Q696" s="37">
        <v>0</v>
      </c>
      <c r="R696" s="37">
        <v>7</v>
      </c>
      <c r="S696" s="37">
        <v>0</v>
      </c>
      <c r="T696" s="37">
        <v>0</v>
      </c>
      <c r="U696" s="37">
        <v>0</v>
      </c>
      <c r="V696" s="37">
        <v>0</v>
      </c>
      <c r="W696" s="37"/>
      <c r="X696" s="37">
        <v>7</v>
      </c>
      <c r="Y696" s="37">
        <v>0</v>
      </c>
      <c r="Z696" s="37"/>
      <c r="AA696" s="37">
        <v>14</v>
      </c>
      <c r="AB696" s="37"/>
      <c r="AC696" s="37"/>
      <c r="AD696" s="37"/>
      <c r="AE696" s="37">
        <v>9</v>
      </c>
      <c r="AF696" s="37"/>
      <c r="AG696" s="37"/>
      <c r="AH696" s="37"/>
      <c r="AI696" s="37">
        <v>0</v>
      </c>
      <c r="AJ696" s="37"/>
      <c r="AK696" s="37">
        <v>0</v>
      </c>
    </row>
    <row r="697" spans="1:37" ht="20.100000000000001" customHeight="1" x14ac:dyDescent="0.2">
      <c r="D697" s="38" t="s">
        <v>99</v>
      </c>
      <c r="F697" s="39">
        <v>14</v>
      </c>
      <c r="G697" s="40"/>
      <c r="H697" s="40"/>
      <c r="I697" s="40"/>
      <c r="J697" s="39">
        <v>8</v>
      </c>
      <c r="K697" s="39">
        <v>0</v>
      </c>
      <c r="L697" s="40"/>
      <c r="M697" s="39">
        <v>8</v>
      </c>
      <c r="N697" s="40"/>
      <c r="O697" s="40"/>
      <c r="P697" s="40"/>
      <c r="Q697" s="39">
        <v>0</v>
      </c>
      <c r="R697" s="39">
        <v>3</v>
      </c>
      <c r="S697" s="39">
        <v>0</v>
      </c>
      <c r="T697" s="39">
        <v>0</v>
      </c>
      <c r="U697" s="39">
        <v>0</v>
      </c>
      <c r="V697" s="39">
        <v>0</v>
      </c>
      <c r="W697" s="40"/>
      <c r="X697" s="39">
        <v>9</v>
      </c>
      <c r="Y697" s="39">
        <v>0</v>
      </c>
      <c r="Z697" s="40"/>
      <c r="AA697" s="39">
        <v>12</v>
      </c>
      <c r="AB697" s="40"/>
      <c r="AC697" s="40"/>
      <c r="AD697" s="40"/>
      <c r="AE697" s="39">
        <v>10</v>
      </c>
      <c r="AF697" s="40"/>
      <c r="AG697" s="40"/>
      <c r="AH697" s="40"/>
      <c r="AI697" s="39">
        <v>0</v>
      </c>
      <c r="AJ697" s="40"/>
      <c r="AK697" s="39">
        <v>0</v>
      </c>
    </row>
    <row r="698" spans="1:37" ht="20.100000000000001" customHeight="1" x14ac:dyDescent="0.2">
      <c r="D698" s="2" t="s">
        <v>100</v>
      </c>
      <c r="F698" s="40">
        <v>3</v>
      </c>
      <c r="G698" s="40"/>
      <c r="H698" s="40"/>
      <c r="I698" s="40"/>
      <c r="J698" s="40">
        <v>5</v>
      </c>
      <c r="K698" s="40">
        <v>0</v>
      </c>
      <c r="L698" s="40"/>
      <c r="M698" s="40">
        <v>5</v>
      </c>
      <c r="N698" s="40"/>
      <c r="O698" s="40"/>
      <c r="P698" s="40"/>
      <c r="Q698" s="40">
        <v>1</v>
      </c>
      <c r="R698" s="40">
        <v>0</v>
      </c>
      <c r="S698" s="40">
        <v>0</v>
      </c>
      <c r="T698" s="40">
        <v>0</v>
      </c>
      <c r="U698" s="40">
        <v>0</v>
      </c>
      <c r="V698" s="40">
        <v>0</v>
      </c>
      <c r="W698" s="40"/>
      <c r="X698" s="40">
        <v>4</v>
      </c>
      <c r="Y698" s="40">
        <v>0</v>
      </c>
      <c r="Z698" s="40"/>
      <c r="AA698" s="40">
        <v>5</v>
      </c>
      <c r="AB698" s="40"/>
      <c r="AC698" s="40"/>
      <c r="AD698" s="40"/>
      <c r="AE698" s="40">
        <v>3</v>
      </c>
      <c r="AF698" s="40"/>
      <c r="AG698" s="40"/>
      <c r="AH698" s="40"/>
      <c r="AI698" s="40">
        <v>0</v>
      </c>
      <c r="AJ698" s="40"/>
      <c r="AK698" s="40">
        <v>0</v>
      </c>
    </row>
    <row r="699" spans="1:37"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row>
    <row r="700" spans="1:37" s="1" customFormat="1" ht="20.100000000000001" customHeight="1" x14ac:dyDescent="0.2">
      <c r="A700" s="3"/>
      <c r="B700" s="6"/>
      <c r="C700" s="42" t="s">
        <v>180</v>
      </c>
      <c r="D700" s="42"/>
      <c r="E700" s="5"/>
      <c r="F700" s="44">
        <v>36</v>
      </c>
      <c r="G700" s="45"/>
      <c r="H700" s="45"/>
      <c r="I700" s="45"/>
      <c r="J700" s="44">
        <v>17</v>
      </c>
      <c r="K700" s="44">
        <v>0</v>
      </c>
      <c r="L700" s="45"/>
      <c r="M700" s="44">
        <v>17</v>
      </c>
      <c r="N700" s="45"/>
      <c r="O700" s="45"/>
      <c r="P700" s="45"/>
      <c r="Q700" s="44">
        <v>1</v>
      </c>
      <c r="R700" s="44">
        <v>10</v>
      </c>
      <c r="S700" s="44">
        <v>0</v>
      </c>
      <c r="T700" s="44">
        <v>0</v>
      </c>
      <c r="U700" s="44">
        <v>0</v>
      </c>
      <c r="V700" s="44">
        <v>0</v>
      </c>
      <c r="W700" s="45"/>
      <c r="X700" s="44">
        <v>20</v>
      </c>
      <c r="Y700" s="44">
        <v>0</v>
      </c>
      <c r="Z700" s="45"/>
      <c r="AA700" s="44">
        <v>31</v>
      </c>
      <c r="AB700" s="45"/>
      <c r="AC700" s="45"/>
      <c r="AD700" s="45"/>
      <c r="AE700" s="44">
        <v>22</v>
      </c>
      <c r="AF700" s="45"/>
      <c r="AG700" s="45"/>
      <c r="AH700" s="45"/>
      <c r="AI700" s="44">
        <v>0</v>
      </c>
      <c r="AJ700" s="45"/>
      <c r="AK700" s="44">
        <v>0</v>
      </c>
    </row>
    <row r="701" spans="1:37"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row>
    <row r="702" spans="1:37" s="1" customFormat="1" ht="20.100000000000001" customHeight="1" x14ac:dyDescent="0.25">
      <c r="A702" s="3"/>
      <c r="B702" s="49" t="s">
        <v>328</v>
      </c>
      <c r="C702" s="50"/>
      <c r="D702" s="50"/>
      <c r="E702" s="5"/>
      <c r="F702" s="51">
        <v>36</v>
      </c>
      <c r="G702" s="52"/>
      <c r="H702" s="52"/>
      <c r="I702" s="52"/>
      <c r="J702" s="51">
        <v>17</v>
      </c>
      <c r="K702" s="51">
        <v>0</v>
      </c>
      <c r="L702" s="52"/>
      <c r="M702" s="51">
        <v>17</v>
      </c>
      <c r="N702" s="52"/>
      <c r="O702" s="52"/>
      <c r="P702" s="52"/>
      <c r="Q702" s="51">
        <v>1</v>
      </c>
      <c r="R702" s="51">
        <v>10</v>
      </c>
      <c r="S702" s="51">
        <v>0</v>
      </c>
      <c r="T702" s="51">
        <v>0</v>
      </c>
      <c r="U702" s="51">
        <v>0</v>
      </c>
      <c r="V702" s="51">
        <v>0</v>
      </c>
      <c r="W702" s="52"/>
      <c r="X702" s="51">
        <v>20</v>
      </c>
      <c r="Y702" s="51">
        <v>0</v>
      </c>
      <c r="Z702" s="52"/>
      <c r="AA702" s="51">
        <v>31</v>
      </c>
      <c r="AB702" s="52"/>
      <c r="AC702" s="52"/>
      <c r="AD702" s="52"/>
      <c r="AE702" s="51">
        <v>22</v>
      </c>
      <c r="AF702" s="52"/>
      <c r="AG702" s="52"/>
      <c r="AH702" s="52"/>
      <c r="AI702" s="51">
        <v>0</v>
      </c>
      <c r="AJ702" s="52"/>
      <c r="AK702" s="51">
        <v>0</v>
      </c>
    </row>
    <row r="703" spans="1:37"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row>
    <row r="704" spans="1:37"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row>
    <row r="705" spans="1:37"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row>
    <row r="706" spans="1:37" ht="20.100000000000001" customHeight="1" x14ac:dyDescent="0.2">
      <c r="B706" s="5"/>
      <c r="D706" s="2" t="s">
        <v>98</v>
      </c>
      <c r="F706" s="37">
        <v>8</v>
      </c>
      <c r="G706" s="37"/>
      <c r="H706" s="37"/>
      <c r="I706" s="37"/>
      <c r="J706" s="37">
        <v>16</v>
      </c>
      <c r="K706" s="37">
        <v>0</v>
      </c>
      <c r="L706" s="37"/>
      <c r="M706" s="37">
        <v>16</v>
      </c>
      <c r="N706" s="37"/>
      <c r="O706" s="37"/>
      <c r="P706" s="37"/>
      <c r="Q706" s="37">
        <v>0</v>
      </c>
      <c r="R706" s="37">
        <v>0</v>
      </c>
      <c r="S706" s="37">
        <v>0</v>
      </c>
      <c r="T706" s="37">
        <v>0</v>
      </c>
      <c r="U706" s="37">
        <v>0</v>
      </c>
      <c r="V706" s="37">
        <v>0</v>
      </c>
      <c r="W706" s="37"/>
      <c r="X706" s="37">
        <v>7</v>
      </c>
      <c r="Y706" s="37">
        <v>0</v>
      </c>
      <c r="Z706" s="37"/>
      <c r="AA706" s="37">
        <v>7</v>
      </c>
      <c r="AB706" s="37"/>
      <c r="AC706" s="37"/>
      <c r="AD706" s="37"/>
      <c r="AE706" s="37">
        <v>17</v>
      </c>
      <c r="AF706" s="37"/>
      <c r="AG706" s="37"/>
      <c r="AH706" s="37"/>
      <c r="AI706" s="37">
        <v>0</v>
      </c>
      <c r="AJ706" s="37"/>
      <c r="AK706" s="37">
        <v>0</v>
      </c>
    </row>
    <row r="707" spans="1:37" ht="20.100000000000001" customHeight="1" x14ac:dyDescent="0.2">
      <c r="D707" s="38" t="s">
        <v>99</v>
      </c>
      <c r="F707" s="39">
        <v>23</v>
      </c>
      <c r="G707" s="40"/>
      <c r="H707" s="40"/>
      <c r="I707" s="40"/>
      <c r="J707" s="39">
        <v>5</v>
      </c>
      <c r="K707" s="39">
        <v>0</v>
      </c>
      <c r="L707" s="40"/>
      <c r="M707" s="39">
        <v>5</v>
      </c>
      <c r="N707" s="40"/>
      <c r="O707" s="40"/>
      <c r="P707" s="40"/>
      <c r="Q707" s="39">
        <v>0</v>
      </c>
      <c r="R707" s="39">
        <v>4</v>
      </c>
      <c r="S707" s="39">
        <v>0</v>
      </c>
      <c r="T707" s="39">
        <v>0</v>
      </c>
      <c r="U707" s="39">
        <v>0</v>
      </c>
      <c r="V707" s="39">
        <v>0</v>
      </c>
      <c r="W707" s="40"/>
      <c r="X707" s="39">
        <v>2</v>
      </c>
      <c r="Y707" s="39">
        <v>0</v>
      </c>
      <c r="Z707" s="40"/>
      <c r="AA707" s="39">
        <v>6</v>
      </c>
      <c r="AB707" s="40"/>
      <c r="AC707" s="40"/>
      <c r="AD707" s="40"/>
      <c r="AE707" s="39">
        <v>22</v>
      </c>
      <c r="AF707" s="40"/>
      <c r="AG707" s="40"/>
      <c r="AH707" s="40"/>
      <c r="AI707" s="39">
        <v>0</v>
      </c>
      <c r="AJ707" s="40"/>
      <c r="AK707" s="39">
        <v>0</v>
      </c>
    </row>
    <row r="708" spans="1:37" ht="20.100000000000001" customHeight="1" x14ac:dyDescent="0.2">
      <c r="D708" s="2" t="s">
        <v>113</v>
      </c>
      <c r="F708" s="37">
        <v>11</v>
      </c>
      <c r="G708" s="37"/>
      <c r="H708" s="37"/>
      <c r="I708" s="37"/>
      <c r="J708" s="37">
        <v>12</v>
      </c>
      <c r="K708" s="37">
        <v>0</v>
      </c>
      <c r="L708" s="37"/>
      <c r="M708" s="37">
        <v>12</v>
      </c>
      <c r="N708" s="37"/>
      <c r="O708" s="37"/>
      <c r="P708" s="37"/>
      <c r="Q708" s="37">
        <v>0</v>
      </c>
      <c r="R708" s="37">
        <v>2</v>
      </c>
      <c r="S708" s="37">
        <v>0</v>
      </c>
      <c r="T708" s="37">
        <v>0</v>
      </c>
      <c r="U708" s="37">
        <v>0</v>
      </c>
      <c r="V708" s="37">
        <v>0</v>
      </c>
      <c r="W708" s="37"/>
      <c r="X708" s="37">
        <v>16</v>
      </c>
      <c r="Y708" s="37">
        <v>0</v>
      </c>
      <c r="Z708" s="37"/>
      <c r="AA708" s="37">
        <v>18</v>
      </c>
      <c r="AB708" s="37"/>
      <c r="AC708" s="37"/>
      <c r="AD708" s="37"/>
      <c r="AE708" s="37">
        <v>5</v>
      </c>
      <c r="AF708" s="37"/>
      <c r="AG708" s="37"/>
      <c r="AH708" s="37"/>
      <c r="AI708" s="37">
        <v>0</v>
      </c>
      <c r="AJ708" s="37"/>
      <c r="AK708" s="37">
        <v>0</v>
      </c>
    </row>
    <row r="709" spans="1:37" ht="20.100000000000001" customHeight="1" x14ac:dyDescent="0.2">
      <c r="D709" s="38" t="s">
        <v>174</v>
      </c>
      <c r="F709" s="39">
        <v>7</v>
      </c>
      <c r="G709" s="40"/>
      <c r="H709" s="40"/>
      <c r="I709" s="40"/>
      <c r="J709" s="39">
        <v>11</v>
      </c>
      <c r="K709" s="39">
        <v>0</v>
      </c>
      <c r="L709" s="40"/>
      <c r="M709" s="39">
        <v>11</v>
      </c>
      <c r="N709" s="40"/>
      <c r="O709" s="40"/>
      <c r="P709" s="40"/>
      <c r="Q709" s="39">
        <v>0</v>
      </c>
      <c r="R709" s="39">
        <v>0</v>
      </c>
      <c r="S709" s="39">
        <v>0</v>
      </c>
      <c r="T709" s="39">
        <v>0</v>
      </c>
      <c r="U709" s="39">
        <v>0</v>
      </c>
      <c r="V709" s="39">
        <v>0</v>
      </c>
      <c r="W709" s="40"/>
      <c r="X709" s="39">
        <v>10</v>
      </c>
      <c r="Y709" s="39">
        <v>0</v>
      </c>
      <c r="Z709" s="40"/>
      <c r="AA709" s="39">
        <v>10</v>
      </c>
      <c r="AB709" s="40"/>
      <c r="AC709" s="40"/>
      <c r="AD709" s="40"/>
      <c r="AE709" s="39">
        <v>8</v>
      </c>
      <c r="AF709" s="40"/>
      <c r="AG709" s="40"/>
      <c r="AH709" s="40"/>
      <c r="AI709" s="39">
        <v>0</v>
      </c>
      <c r="AJ709" s="40"/>
      <c r="AK709" s="39">
        <v>0</v>
      </c>
    </row>
    <row r="710" spans="1:37"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row>
    <row r="711" spans="1:37" s="1" customFormat="1" ht="20.100000000000001" customHeight="1" x14ac:dyDescent="0.2">
      <c r="A711" s="3"/>
      <c r="B711" s="6"/>
      <c r="C711" s="42" t="s">
        <v>180</v>
      </c>
      <c r="D711" s="42"/>
      <c r="E711" s="5"/>
      <c r="F711" s="44">
        <v>49</v>
      </c>
      <c r="G711" s="45"/>
      <c r="H711" s="45"/>
      <c r="I711" s="45"/>
      <c r="J711" s="44">
        <v>44</v>
      </c>
      <c r="K711" s="44">
        <v>0</v>
      </c>
      <c r="L711" s="45"/>
      <c r="M711" s="44">
        <v>44</v>
      </c>
      <c r="N711" s="45"/>
      <c r="O711" s="45"/>
      <c r="P711" s="45"/>
      <c r="Q711" s="44">
        <v>0</v>
      </c>
      <c r="R711" s="44">
        <v>6</v>
      </c>
      <c r="S711" s="44">
        <v>0</v>
      </c>
      <c r="T711" s="44">
        <v>0</v>
      </c>
      <c r="U711" s="44">
        <v>0</v>
      </c>
      <c r="V711" s="44">
        <v>0</v>
      </c>
      <c r="W711" s="45"/>
      <c r="X711" s="44">
        <v>35</v>
      </c>
      <c r="Y711" s="44">
        <v>0</v>
      </c>
      <c r="Z711" s="45"/>
      <c r="AA711" s="44">
        <v>41</v>
      </c>
      <c r="AB711" s="45"/>
      <c r="AC711" s="45"/>
      <c r="AD711" s="45"/>
      <c r="AE711" s="44">
        <v>52</v>
      </c>
      <c r="AF711" s="45"/>
      <c r="AG711" s="45"/>
      <c r="AH711" s="45"/>
      <c r="AI711" s="44">
        <v>0</v>
      </c>
      <c r="AJ711" s="45"/>
      <c r="AK711" s="44">
        <v>0</v>
      </c>
    </row>
    <row r="712" spans="1:37"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row>
    <row r="713" spans="1:37" s="1" customFormat="1" ht="20.100000000000001" customHeight="1" x14ac:dyDescent="0.25">
      <c r="A713" s="3"/>
      <c r="B713" s="49" t="s">
        <v>330</v>
      </c>
      <c r="C713" s="50"/>
      <c r="D713" s="50"/>
      <c r="E713" s="5"/>
      <c r="F713" s="51">
        <v>49</v>
      </c>
      <c r="G713" s="52"/>
      <c r="H713" s="52"/>
      <c r="I713" s="52"/>
      <c r="J713" s="51">
        <v>44</v>
      </c>
      <c r="K713" s="51">
        <v>0</v>
      </c>
      <c r="L713" s="52"/>
      <c r="M713" s="51">
        <v>44</v>
      </c>
      <c r="N713" s="52"/>
      <c r="O713" s="52"/>
      <c r="P713" s="52"/>
      <c r="Q713" s="51">
        <v>0</v>
      </c>
      <c r="R713" s="51">
        <v>6</v>
      </c>
      <c r="S713" s="51">
        <v>0</v>
      </c>
      <c r="T713" s="51">
        <v>0</v>
      </c>
      <c r="U713" s="51">
        <v>0</v>
      </c>
      <c r="V713" s="51">
        <v>0</v>
      </c>
      <c r="W713" s="52"/>
      <c r="X713" s="51">
        <v>35</v>
      </c>
      <c r="Y713" s="51">
        <v>0</v>
      </c>
      <c r="Z713" s="52"/>
      <c r="AA713" s="51">
        <v>41</v>
      </c>
      <c r="AB713" s="52"/>
      <c r="AC713" s="52"/>
      <c r="AD713" s="52"/>
      <c r="AE713" s="51">
        <v>52</v>
      </c>
      <c r="AF713" s="52"/>
      <c r="AG713" s="52"/>
      <c r="AH713" s="52"/>
      <c r="AI713" s="51">
        <v>0</v>
      </c>
      <c r="AJ713" s="52"/>
      <c r="AK713" s="51">
        <v>0</v>
      </c>
    </row>
    <row r="714" spans="1:37"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row>
    <row r="715" spans="1:37"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row>
    <row r="716" spans="1:37"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row>
    <row r="717" spans="1:37" s="1" customFormat="1" ht="20.100000000000001" customHeight="1" x14ac:dyDescent="0.2">
      <c r="A717" s="3"/>
      <c r="B717" s="55"/>
      <c r="C717" s="3"/>
      <c r="D717" s="2" t="s">
        <v>98</v>
      </c>
      <c r="E717" s="5"/>
      <c r="F717" s="37">
        <v>45</v>
      </c>
      <c r="G717" s="37"/>
      <c r="H717" s="37"/>
      <c r="I717" s="37"/>
      <c r="J717" s="37">
        <v>15</v>
      </c>
      <c r="K717" s="37">
        <v>0</v>
      </c>
      <c r="L717" s="37"/>
      <c r="M717" s="37">
        <v>15</v>
      </c>
      <c r="N717" s="37"/>
      <c r="O717" s="37"/>
      <c r="P717" s="37"/>
      <c r="Q717" s="37">
        <v>0</v>
      </c>
      <c r="R717" s="37">
        <v>3</v>
      </c>
      <c r="S717" s="37">
        <v>0</v>
      </c>
      <c r="T717" s="37">
        <v>0</v>
      </c>
      <c r="U717" s="37">
        <v>0</v>
      </c>
      <c r="V717" s="37">
        <v>0</v>
      </c>
      <c r="W717" s="37"/>
      <c r="X717" s="37">
        <v>12</v>
      </c>
      <c r="Y717" s="37">
        <v>0</v>
      </c>
      <c r="Z717" s="37"/>
      <c r="AA717" s="37">
        <v>15</v>
      </c>
      <c r="AB717" s="37"/>
      <c r="AC717" s="37"/>
      <c r="AD717" s="37"/>
      <c r="AE717" s="37">
        <v>45</v>
      </c>
      <c r="AF717" s="37"/>
      <c r="AG717" s="37"/>
      <c r="AH717" s="37"/>
      <c r="AI717" s="37">
        <v>0</v>
      </c>
      <c r="AJ717" s="37"/>
      <c r="AK717" s="37">
        <v>0</v>
      </c>
    </row>
    <row r="718" spans="1:37" s="1" customFormat="1" ht="20.100000000000001" customHeight="1" x14ac:dyDescent="0.2">
      <c r="A718" s="3"/>
      <c r="B718" s="55"/>
      <c r="C718" s="3"/>
      <c r="D718" s="38" t="s">
        <v>99</v>
      </c>
      <c r="E718" s="5"/>
      <c r="F718" s="39">
        <v>16</v>
      </c>
      <c r="G718" s="40"/>
      <c r="H718" s="40"/>
      <c r="I718" s="40"/>
      <c r="J718" s="39">
        <v>12</v>
      </c>
      <c r="K718" s="39">
        <v>0</v>
      </c>
      <c r="L718" s="40"/>
      <c r="M718" s="39">
        <v>12</v>
      </c>
      <c r="N718" s="40"/>
      <c r="O718" s="40"/>
      <c r="P718" s="40"/>
      <c r="Q718" s="39">
        <v>0</v>
      </c>
      <c r="R718" s="39">
        <v>2</v>
      </c>
      <c r="S718" s="39">
        <v>0</v>
      </c>
      <c r="T718" s="39">
        <v>0</v>
      </c>
      <c r="U718" s="39">
        <v>0</v>
      </c>
      <c r="V718" s="39">
        <v>0</v>
      </c>
      <c r="W718" s="40"/>
      <c r="X718" s="39">
        <v>16</v>
      </c>
      <c r="Y718" s="39">
        <v>0</v>
      </c>
      <c r="Z718" s="40"/>
      <c r="AA718" s="39">
        <v>18</v>
      </c>
      <c r="AB718" s="40"/>
      <c r="AC718" s="40"/>
      <c r="AD718" s="40"/>
      <c r="AE718" s="39">
        <v>10</v>
      </c>
      <c r="AF718" s="40"/>
      <c r="AG718" s="40"/>
      <c r="AH718" s="40"/>
      <c r="AI718" s="39">
        <v>0</v>
      </c>
      <c r="AJ718" s="40"/>
      <c r="AK718" s="39">
        <v>0</v>
      </c>
    </row>
    <row r="719" spans="1:37" s="1" customFormat="1" ht="20.100000000000001" customHeight="1" x14ac:dyDescent="0.2">
      <c r="A719" s="3"/>
      <c r="B719" s="55"/>
      <c r="C719" s="3"/>
      <c r="D719" s="2" t="s">
        <v>113</v>
      </c>
      <c r="E719" s="5"/>
      <c r="F719" s="37">
        <v>11</v>
      </c>
      <c r="G719" s="37"/>
      <c r="H719" s="37"/>
      <c r="I719" s="37"/>
      <c r="J719" s="37">
        <v>15</v>
      </c>
      <c r="K719" s="37">
        <v>0</v>
      </c>
      <c r="L719" s="37"/>
      <c r="M719" s="37">
        <v>15</v>
      </c>
      <c r="N719" s="37"/>
      <c r="O719" s="37"/>
      <c r="P719" s="37"/>
      <c r="Q719" s="37">
        <v>0</v>
      </c>
      <c r="R719" s="37">
        <v>3</v>
      </c>
      <c r="S719" s="37">
        <v>0</v>
      </c>
      <c r="T719" s="37">
        <v>0</v>
      </c>
      <c r="U719" s="37">
        <v>0</v>
      </c>
      <c r="V719" s="37">
        <v>0</v>
      </c>
      <c r="W719" s="37"/>
      <c r="X719" s="37">
        <v>15</v>
      </c>
      <c r="Y719" s="37">
        <v>0</v>
      </c>
      <c r="Z719" s="37"/>
      <c r="AA719" s="37">
        <v>18</v>
      </c>
      <c r="AB719" s="37"/>
      <c r="AC719" s="37"/>
      <c r="AD719" s="37"/>
      <c r="AE719" s="37">
        <v>8</v>
      </c>
      <c r="AF719" s="37"/>
      <c r="AG719" s="37"/>
      <c r="AH719" s="37"/>
      <c r="AI719" s="37">
        <v>0</v>
      </c>
      <c r="AJ719" s="37"/>
      <c r="AK719" s="37">
        <v>0</v>
      </c>
    </row>
    <row r="720" spans="1:37"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row>
    <row r="721" spans="1:37" s="1" customFormat="1" ht="20.100000000000001" customHeight="1" x14ac:dyDescent="0.2">
      <c r="A721" s="3"/>
      <c r="B721" s="55"/>
      <c r="C721" s="42" t="s">
        <v>180</v>
      </c>
      <c r="D721" s="42"/>
      <c r="E721" s="5"/>
      <c r="F721" s="44">
        <v>72</v>
      </c>
      <c r="G721" s="45"/>
      <c r="H721" s="45"/>
      <c r="I721" s="45"/>
      <c r="J721" s="44">
        <v>42</v>
      </c>
      <c r="K721" s="44">
        <v>0</v>
      </c>
      <c r="L721" s="45"/>
      <c r="M721" s="44">
        <v>42</v>
      </c>
      <c r="N721" s="45"/>
      <c r="O721" s="45"/>
      <c r="P721" s="45"/>
      <c r="Q721" s="44">
        <v>0</v>
      </c>
      <c r="R721" s="44">
        <v>8</v>
      </c>
      <c r="S721" s="44">
        <v>0</v>
      </c>
      <c r="T721" s="44">
        <v>0</v>
      </c>
      <c r="U721" s="44">
        <v>0</v>
      </c>
      <c r="V721" s="44">
        <v>0</v>
      </c>
      <c r="W721" s="45"/>
      <c r="X721" s="44">
        <v>43</v>
      </c>
      <c r="Y721" s="44">
        <v>0</v>
      </c>
      <c r="Z721" s="45"/>
      <c r="AA721" s="44">
        <v>51</v>
      </c>
      <c r="AB721" s="45"/>
      <c r="AC721" s="45"/>
      <c r="AD721" s="45"/>
      <c r="AE721" s="44">
        <v>63</v>
      </c>
      <c r="AF721" s="45"/>
      <c r="AG721" s="45"/>
      <c r="AH721" s="45"/>
      <c r="AI721" s="44">
        <v>0</v>
      </c>
      <c r="AJ721" s="45"/>
      <c r="AK721" s="44">
        <v>0</v>
      </c>
    </row>
    <row r="722" spans="1:37"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row>
    <row r="723" spans="1:37" s="1" customFormat="1" ht="20.100000000000001" customHeight="1" x14ac:dyDescent="0.25">
      <c r="A723" s="3"/>
      <c r="B723" s="49" t="s">
        <v>332</v>
      </c>
      <c r="C723" s="50"/>
      <c r="D723" s="50"/>
      <c r="E723" s="5"/>
      <c r="F723" s="51">
        <v>72</v>
      </c>
      <c r="G723" s="52"/>
      <c r="H723" s="52"/>
      <c r="I723" s="52"/>
      <c r="J723" s="51">
        <v>42</v>
      </c>
      <c r="K723" s="51">
        <v>0</v>
      </c>
      <c r="L723" s="52"/>
      <c r="M723" s="51">
        <v>42</v>
      </c>
      <c r="N723" s="52"/>
      <c r="O723" s="52"/>
      <c r="P723" s="52"/>
      <c r="Q723" s="51">
        <v>0</v>
      </c>
      <c r="R723" s="51">
        <v>8</v>
      </c>
      <c r="S723" s="51">
        <v>0</v>
      </c>
      <c r="T723" s="51">
        <v>0</v>
      </c>
      <c r="U723" s="51">
        <v>0</v>
      </c>
      <c r="V723" s="51">
        <v>0</v>
      </c>
      <c r="W723" s="52"/>
      <c r="X723" s="51">
        <v>43</v>
      </c>
      <c r="Y723" s="51">
        <v>0</v>
      </c>
      <c r="Z723" s="52"/>
      <c r="AA723" s="51">
        <v>51</v>
      </c>
      <c r="AB723" s="52"/>
      <c r="AC723" s="52"/>
      <c r="AD723" s="52"/>
      <c r="AE723" s="51">
        <v>63</v>
      </c>
      <c r="AF723" s="52"/>
      <c r="AG723" s="52"/>
      <c r="AH723" s="52"/>
      <c r="AI723" s="51">
        <v>0</v>
      </c>
      <c r="AJ723" s="52"/>
      <c r="AK723" s="51">
        <v>0</v>
      </c>
    </row>
    <row r="724" spans="1:37"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row>
    <row r="725" spans="1:37"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row>
    <row r="726" spans="1:37"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row>
    <row r="727" spans="1:37" s="1" customFormat="1" ht="20.100000000000001" customHeight="1" x14ac:dyDescent="0.2">
      <c r="A727" s="3"/>
      <c r="B727" s="55"/>
      <c r="C727" s="3"/>
      <c r="D727" s="2" t="s">
        <v>98</v>
      </c>
      <c r="E727" s="5"/>
      <c r="F727" s="37">
        <v>37</v>
      </c>
      <c r="G727" s="37"/>
      <c r="H727" s="37"/>
      <c r="I727" s="37"/>
      <c r="J727" s="37">
        <v>21</v>
      </c>
      <c r="K727" s="37">
        <v>0</v>
      </c>
      <c r="L727" s="37"/>
      <c r="M727" s="37">
        <v>21</v>
      </c>
      <c r="N727" s="37"/>
      <c r="O727" s="37"/>
      <c r="P727" s="37"/>
      <c r="Q727" s="37">
        <v>0</v>
      </c>
      <c r="R727" s="37">
        <v>5</v>
      </c>
      <c r="S727" s="37">
        <v>0</v>
      </c>
      <c r="T727" s="37">
        <v>0</v>
      </c>
      <c r="U727" s="37">
        <v>0</v>
      </c>
      <c r="V727" s="37">
        <v>0</v>
      </c>
      <c r="W727" s="37"/>
      <c r="X727" s="37">
        <v>26</v>
      </c>
      <c r="Y727" s="37">
        <v>0</v>
      </c>
      <c r="Z727" s="37"/>
      <c r="AA727" s="37">
        <v>31</v>
      </c>
      <c r="AB727" s="37"/>
      <c r="AC727" s="37"/>
      <c r="AD727" s="37"/>
      <c r="AE727" s="37">
        <v>27</v>
      </c>
      <c r="AF727" s="37"/>
      <c r="AG727" s="37"/>
      <c r="AH727" s="37"/>
      <c r="AI727" s="37">
        <v>0</v>
      </c>
      <c r="AJ727" s="37"/>
      <c r="AK727" s="37">
        <v>0</v>
      </c>
    </row>
    <row r="728" spans="1:37" s="1" customFormat="1" ht="20.100000000000001" customHeight="1" x14ac:dyDescent="0.2">
      <c r="A728" s="3"/>
      <c r="B728" s="55"/>
      <c r="C728" s="3"/>
      <c r="D728" s="38" t="s">
        <v>99</v>
      </c>
      <c r="E728" s="5"/>
      <c r="F728" s="39">
        <v>37</v>
      </c>
      <c r="G728" s="40"/>
      <c r="H728" s="40"/>
      <c r="I728" s="40"/>
      <c r="J728" s="39">
        <v>16</v>
      </c>
      <c r="K728" s="39">
        <v>0</v>
      </c>
      <c r="L728" s="40"/>
      <c r="M728" s="39">
        <v>16</v>
      </c>
      <c r="N728" s="40"/>
      <c r="O728" s="40"/>
      <c r="P728" s="40"/>
      <c r="Q728" s="39">
        <v>0</v>
      </c>
      <c r="R728" s="39">
        <v>8</v>
      </c>
      <c r="S728" s="39">
        <v>0</v>
      </c>
      <c r="T728" s="39">
        <v>0</v>
      </c>
      <c r="U728" s="39">
        <v>0</v>
      </c>
      <c r="V728" s="39">
        <v>0</v>
      </c>
      <c r="W728" s="40"/>
      <c r="X728" s="39">
        <v>16</v>
      </c>
      <c r="Y728" s="39">
        <v>0</v>
      </c>
      <c r="Z728" s="40"/>
      <c r="AA728" s="39">
        <v>24</v>
      </c>
      <c r="AB728" s="40"/>
      <c r="AC728" s="40"/>
      <c r="AD728" s="40"/>
      <c r="AE728" s="39">
        <v>29</v>
      </c>
      <c r="AF728" s="40"/>
      <c r="AG728" s="40"/>
      <c r="AH728" s="40"/>
      <c r="AI728" s="39">
        <v>0</v>
      </c>
      <c r="AJ728" s="40"/>
      <c r="AK728" s="39">
        <v>0</v>
      </c>
    </row>
    <row r="729" spans="1:37"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row>
    <row r="730" spans="1:37" s="1" customFormat="1" ht="20.100000000000001" customHeight="1" x14ac:dyDescent="0.2">
      <c r="A730" s="3"/>
      <c r="B730" s="55"/>
      <c r="C730" s="42" t="s">
        <v>180</v>
      </c>
      <c r="D730" s="42"/>
      <c r="E730" s="5"/>
      <c r="F730" s="44">
        <v>74</v>
      </c>
      <c r="G730" s="45"/>
      <c r="H730" s="45"/>
      <c r="I730" s="45"/>
      <c r="J730" s="44">
        <v>37</v>
      </c>
      <c r="K730" s="44">
        <v>0</v>
      </c>
      <c r="L730" s="45"/>
      <c r="M730" s="44">
        <v>37</v>
      </c>
      <c r="N730" s="45"/>
      <c r="O730" s="45"/>
      <c r="P730" s="45"/>
      <c r="Q730" s="44">
        <v>0</v>
      </c>
      <c r="R730" s="44">
        <v>13</v>
      </c>
      <c r="S730" s="44">
        <v>0</v>
      </c>
      <c r="T730" s="44">
        <v>0</v>
      </c>
      <c r="U730" s="44">
        <v>0</v>
      </c>
      <c r="V730" s="44">
        <v>0</v>
      </c>
      <c r="W730" s="45"/>
      <c r="X730" s="44">
        <v>42</v>
      </c>
      <c r="Y730" s="44">
        <v>0</v>
      </c>
      <c r="Z730" s="45"/>
      <c r="AA730" s="44">
        <v>55</v>
      </c>
      <c r="AB730" s="45"/>
      <c r="AC730" s="45"/>
      <c r="AD730" s="45"/>
      <c r="AE730" s="44">
        <v>56</v>
      </c>
      <c r="AF730" s="45"/>
      <c r="AG730" s="45"/>
      <c r="AH730" s="45"/>
      <c r="AI730" s="44">
        <v>0</v>
      </c>
      <c r="AJ730" s="45"/>
      <c r="AK730" s="44">
        <v>0</v>
      </c>
    </row>
    <row r="731" spans="1:37"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row>
    <row r="732" spans="1:37" s="1" customFormat="1" ht="20.100000000000001" customHeight="1" x14ac:dyDescent="0.25">
      <c r="A732" s="3"/>
      <c r="B732" s="49" t="s">
        <v>334</v>
      </c>
      <c r="C732" s="50"/>
      <c r="D732" s="50"/>
      <c r="E732" s="5"/>
      <c r="F732" s="51">
        <v>74</v>
      </c>
      <c r="G732" s="52"/>
      <c r="H732" s="52"/>
      <c r="I732" s="52"/>
      <c r="J732" s="51">
        <v>37</v>
      </c>
      <c r="K732" s="51">
        <v>0</v>
      </c>
      <c r="L732" s="52"/>
      <c r="M732" s="51">
        <v>37</v>
      </c>
      <c r="N732" s="52"/>
      <c r="O732" s="52"/>
      <c r="P732" s="52"/>
      <c r="Q732" s="51">
        <v>0</v>
      </c>
      <c r="R732" s="51">
        <v>13</v>
      </c>
      <c r="S732" s="51">
        <v>0</v>
      </c>
      <c r="T732" s="51">
        <v>0</v>
      </c>
      <c r="U732" s="51">
        <v>0</v>
      </c>
      <c r="V732" s="51">
        <v>0</v>
      </c>
      <c r="W732" s="52"/>
      <c r="X732" s="51">
        <v>42</v>
      </c>
      <c r="Y732" s="51">
        <v>0</v>
      </c>
      <c r="Z732" s="52"/>
      <c r="AA732" s="51">
        <v>55</v>
      </c>
      <c r="AB732" s="52"/>
      <c r="AC732" s="52"/>
      <c r="AD732" s="52"/>
      <c r="AE732" s="51">
        <v>56</v>
      </c>
      <c r="AF732" s="52"/>
      <c r="AG732" s="52"/>
      <c r="AH732" s="52"/>
      <c r="AI732" s="51">
        <v>0</v>
      </c>
      <c r="AJ732" s="52"/>
      <c r="AK732" s="51">
        <v>0</v>
      </c>
    </row>
    <row r="733" spans="1:37"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row>
    <row r="734" spans="1:37"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row>
    <row r="735" spans="1:37"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row>
    <row r="736" spans="1:37" s="1" customFormat="1" ht="20.100000000000001" customHeight="1" x14ac:dyDescent="0.2">
      <c r="A736" s="3"/>
      <c r="B736" s="55"/>
      <c r="C736" s="3"/>
      <c r="D736" s="2" t="s">
        <v>124</v>
      </c>
      <c r="E736" s="5"/>
      <c r="F736" s="37">
        <v>73</v>
      </c>
      <c r="G736" s="37"/>
      <c r="H736" s="37"/>
      <c r="I736" s="37"/>
      <c r="J736" s="37">
        <v>37</v>
      </c>
      <c r="K736" s="37">
        <v>0</v>
      </c>
      <c r="L736" s="37"/>
      <c r="M736" s="37">
        <v>37</v>
      </c>
      <c r="N736" s="37"/>
      <c r="O736" s="37"/>
      <c r="P736" s="37"/>
      <c r="Q736" s="37">
        <v>1</v>
      </c>
      <c r="R736" s="37">
        <v>10</v>
      </c>
      <c r="S736" s="37">
        <v>0</v>
      </c>
      <c r="T736" s="37">
        <v>1</v>
      </c>
      <c r="U736" s="37">
        <v>0</v>
      </c>
      <c r="V736" s="37">
        <v>0</v>
      </c>
      <c r="W736" s="37"/>
      <c r="X736" s="37">
        <v>28</v>
      </c>
      <c r="Y736" s="37">
        <v>1</v>
      </c>
      <c r="Z736" s="37"/>
      <c r="AA736" s="37">
        <v>41</v>
      </c>
      <c r="AB736" s="37"/>
      <c r="AC736" s="37"/>
      <c r="AD736" s="37"/>
      <c r="AE736" s="37">
        <v>69</v>
      </c>
      <c r="AF736" s="37"/>
      <c r="AG736" s="37"/>
      <c r="AH736" s="37"/>
      <c r="AI736" s="37">
        <v>0</v>
      </c>
      <c r="AJ736" s="37"/>
      <c r="AK736" s="37">
        <v>0</v>
      </c>
    </row>
    <row r="737" spans="1:37" s="1" customFormat="1" ht="20.100000000000001" customHeight="1" x14ac:dyDescent="0.2">
      <c r="A737" s="3"/>
      <c r="B737" s="55"/>
      <c r="C737" s="3"/>
      <c r="D737" s="38" t="s">
        <v>99</v>
      </c>
      <c r="E737" s="5"/>
      <c r="F737" s="39">
        <v>40</v>
      </c>
      <c r="G737" s="40"/>
      <c r="H737" s="40"/>
      <c r="I737" s="40"/>
      <c r="J737" s="39">
        <v>26</v>
      </c>
      <c r="K737" s="39">
        <v>0</v>
      </c>
      <c r="L737" s="40"/>
      <c r="M737" s="39">
        <v>26</v>
      </c>
      <c r="N737" s="40"/>
      <c r="O737" s="40"/>
      <c r="P737" s="40"/>
      <c r="Q737" s="39">
        <v>0</v>
      </c>
      <c r="R737" s="39">
        <v>4</v>
      </c>
      <c r="S737" s="39">
        <v>0</v>
      </c>
      <c r="T737" s="39">
        <v>0</v>
      </c>
      <c r="U737" s="39">
        <v>0</v>
      </c>
      <c r="V737" s="39">
        <v>0</v>
      </c>
      <c r="W737" s="40"/>
      <c r="X737" s="39">
        <v>25</v>
      </c>
      <c r="Y737" s="39">
        <v>1</v>
      </c>
      <c r="Z737" s="40"/>
      <c r="AA737" s="39">
        <v>30</v>
      </c>
      <c r="AB737" s="40"/>
      <c r="AC737" s="40"/>
      <c r="AD737" s="40"/>
      <c r="AE737" s="39">
        <v>36</v>
      </c>
      <c r="AF737" s="40"/>
      <c r="AG737" s="40"/>
      <c r="AH737" s="40"/>
      <c r="AI737" s="39">
        <v>0</v>
      </c>
      <c r="AJ737" s="40"/>
      <c r="AK737" s="39">
        <v>0</v>
      </c>
    </row>
    <row r="738" spans="1:37"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row>
    <row r="739" spans="1:37" s="1" customFormat="1" ht="20.100000000000001" customHeight="1" x14ac:dyDescent="0.2">
      <c r="A739" s="3"/>
      <c r="B739" s="55"/>
      <c r="C739" s="42" t="s">
        <v>180</v>
      </c>
      <c r="D739" s="42"/>
      <c r="E739" s="5"/>
      <c r="F739" s="44">
        <v>113</v>
      </c>
      <c r="G739" s="45"/>
      <c r="H739" s="45"/>
      <c r="I739" s="45"/>
      <c r="J739" s="44">
        <v>63</v>
      </c>
      <c r="K739" s="44">
        <v>0</v>
      </c>
      <c r="L739" s="45"/>
      <c r="M739" s="44">
        <v>63</v>
      </c>
      <c r="N739" s="45"/>
      <c r="O739" s="45"/>
      <c r="P739" s="45"/>
      <c r="Q739" s="44">
        <v>1</v>
      </c>
      <c r="R739" s="44">
        <v>14</v>
      </c>
      <c r="S739" s="44">
        <v>0</v>
      </c>
      <c r="T739" s="44">
        <v>1</v>
      </c>
      <c r="U739" s="44">
        <v>0</v>
      </c>
      <c r="V739" s="44">
        <v>0</v>
      </c>
      <c r="W739" s="45"/>
      <c r="X739" s="44">
        <v>53</v>
      </c>
      <c r="Y739" s="44">
        <v>2</v>
      </c>
      <c r="Z739" s="45"/>
      <c r="AA739" s="44">
        <v>71</v>
      </c>
      <c r="AB739" s="45"/>
      <c r="AC739" s="45"/>
      <c r="AD739" s="45"/>
      <c r="AE739" s="44">
        <v>105</v>
      </c>
      <c r="AF739" s="45"/>
      <c r="AG739" s="45"/>
      <c r="AH739" s="45"/>
      <c r="AI739" s="44">
        <v>0</v>
      </c>
      <c r="AJ739" s="45"/>
      <c r="AK739" s="44">
        <v>0</v>
      </c>
    </row>
    <row r="740" spans="1:37"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row>
    <row r="741" spans="1:37" s="1" customFormat="1" ht="20.100000000000001" customHeight="1" x14ac:dyDescent="0.25">
      <c r="A741" s="3"/>
      <c r="B741" s="49" t="s">
        <v>336</v>
      </c>
      <c r="C741" s="50"/>
      <c r="D741" s="50"/>
      <c r="E741" s="5"/>
      <c r="F741" s="51">
        <v>113</v>
      </c>
      <c r="G741" s="52"/>
      <c r="H741" s="52"/>
      <c r="I741" s="52"/>
      <c r="J741" s="51">
        <v>63</v>
      </c>
      <c r="K741" s="51">
        <v>0</v>
      </c>
      <c r="L741" s="52"/>
      <c r="M741" s="51">
        <v>63</v>
      </c>
      <c r="N741" s="52"/>
      <c r="O741" s="52"/>
      <c r="P741" s="52"/>
      <c r="Q741" s="51">
        <v>1</v>
      </c>
      <c r="R741" s="51">
        <v>14</v>
      </c>
      <c r="S741" s="51">
        <v>0</v>
      </c>
      <c r="T741" s="51">
        <v>1</v>
      </c>
      <c r="U741" s="51">
        <v>0</v>
      </c>
      <c r="V741" s="51">
        <v>0</v>
      </c>
      <c r="W741" s="52"/>
      <c r="X741" s="51">
        <v>53</v>
      </c>
      <c r="Y741" s="51">
        <v>2</v>
      </c>
      <c r="Z741" s="52"/>
      <c r="AA741" s="51">
        <v>71</v>
      </c>
      <c r="AB741" s="52"/>
      <c r="AC741" s="52"/>
      <c r="AD741" s="52"/>
      <c r="AE741" s="51">
        <v>105</v>
      </c>
      <c r="AF741" s="52"/>
      <c r="AG741" s="52"/>
      <c r="AH741" s="52"/>
      <c r="AI741" s="51">
        <v>0</v>
      </c>
      <c r="AJ741" s="52"/>
      <c r="AK741" s="51">
        <v>0</v>
      </c>
    </row>
    <row r="742" spans="1:37"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row>
    <row r="743" spans="1:37" s="61" customFormat="1" ht="30" customHeight="1" x14ac:dyDescent="0.2">
      <c r="A743" s="57"/>
      <c r="B743" s="58" t="s">
        <v>337</v>
      </c>
      <c r="C743" s="59"/>
      <c r="D743" s="59"/>
      <c r="E743" s="5"/>
      <c r="F743" s="60">
        <f>11932+6</f>
        <v>11938</v>
      </c>
      <c r="G743" s="52"/>
      <c r="H743" s="52"/>
      <c r="I743" s="52"/>
      <c r="J743" s="60">
        <v>4086</v>
      </c>
      <c r="K743" s="60">
        <v>0</v>
      </c>
      <c r="L743" s="52"/>
      <c r="M743" s="60">
        <v>4086</v>
      </c>
      <c r="N743" s="52"/>
      <c r="O743" s="52"/>
      <c r="P743" s="52"/>
      <c r="Q743" s="60">
        <v>73</v>
      </c>
      <c r="R743" s="60">
        <v>1497</v>
      </c>
      <c r="S743" s="60">
        <v>7</v>
      </c>
      <c r="T743" s="60">
        <v>5</v>
      </c>
      <c r="U743" s="60">
        <v>0</v>
      </c>
      <c r="V743" s="60">
        <v>33</v>
      </c>
      <c r="W743" s="52"/>
      <c r="X743" s="60">
        <v>3218</v>
      </c>
      <c r="Y743" s="60">
        <v>76</v>
      </c>
      <c r="Z743" s="52"/>
      <c r="AA743" s="60">
        <v>4909</v>
      </c>
      <c r="AB743" s="52"/>
      <c r="AC743" s="52"/>
      <c r="AD743" s="52"/>
      <c r="AE743" s="60">
        <f>11079+7</f>
        <v>11086</v>
      </c>
      <c r="AF743" s="52"/>
      <c r="AG743" s="52"/>
      <c r="AH743" s="52"/>
      <c r="AI743" s="60">
        <v>373</v>
      </c>
      <c r="AJ743" s="52"/>
      <c r="AK743" s="60">
        <v>403</v>
      </c>
    </row>
  </sheetData>
  <autoFilter ref="A9:AL743"/>
  <mergeCells count="4">
    <mergeCell ref="A2:AK3"/>
    <mergeCell ref="A4:AK5"/>
    <mergeCell ref="F7:AK7"/>
    <mergeCell ref="A8:D8"/>
  </mergeCells>
  <phoneticPr fontId="2" type="noConversion"/>
  <pageMargins left="0.43307086614173229" right="0" top="0" bottom="0" header="0" footer="0"/>
  <pageSetup paperSize="5" scale="40" orientation="landscape" horizontalDpi="4294967294" verticalDpi="4294967294"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AK743"/>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1" width="12.7109375" style="4" customWidth="1"/>
    <col min="12" max="12" width="1.7109375" style="4" customWidth="1"/>
    <col min="13" max="13" width="12.7109375" style="4" customWidth="1"/>
    <col min="14" max="16" width="1.7109375" style="4" customWidth="1"/>
    <col min="17" max="22" width="12.7109375" style="4" customWidth="1"/>
    <col min="23" max="23" width="1.7109375" style="4" customWidth="1"/>
    <col min="24" max="25" width="12.7109375" style="4" customWidth="1"/>
    <col min="26" max="26" width="1.7109375" style="4" customWidth="1"/>
    <col min="27" max="27" width="12.7109375" style="4" customWidth="1"/>
    <col min="28" max="30" width="1.7109375" style="4" customWidth="1"/>
    <col min="31" max="31" width="12.7109375" style="4" customWidth="1"/>
    <col min="32" max="34" width="1.7109375" style="4" customWidth="1"/>
    <col min="35" max="35" width="12.7109375" style="4" customWidth="1"/>
    <col min="36" max="36" width="1.7109375" style="4" customWidth="1"/>
    <col min="37" max="37" width="12.7109375" style="4" customWidth="1"/>
    <col min="38" max="16384" width="11.42578125" style="7"/>
  </cols>
  <sheetData>
    <row r="2" spans="1:37" ht="12.75" x14ac:dyDescent="0.2">
      <c r="A2" s="84" t="s">
        <v>1</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row>
    <row r="3" spans="1:37"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row>
    <row r="4" spans="1:37"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row>
    <row r="5" spans="1:37"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row>
    <row r="6" spans="1:37" ht="15" customHeight="1" x14ac:dyDescent="0.2">
      <c r="A6" s="1"/>
      <c r="B6" s="1"/>
      <c r="C6" s="1"/>
      <c r="D6" s="7"/>
      <c r="E6" s="7"/>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row>
    <row r="7" spans="1:37" ht="30" customHeight="1" thickBot="1" x14ac:dyDescent="0.25">
      <c r="A7" s="6"/>
      <c r="C7" s="6"/>
      <c r="D7" s="5"/>
      <c r="F7" s="86" t="s">
        <v>19</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row>
    <row r="8" spans="1:37" ht="50.1" customHeight="1" thickBot="1" x14ac:dyDescent="0.25">
      <c r="A8" s="89" t="s">
        <v>3</v>
      </c>
      <c r="B8" s="89"/>
      <c r="C8" s="89"/>
      <c r="D8" s="89"/>
      <c r="E8" s="7"/>
      <c r="F8" s="10" t="s">
        <v>4</v>
      </c>
      <c r="G8" s="11"/>
      <c r="H8" s="11"/>
      <c r="I8" s="11"/>
      <c r="J8" s="10" t="s">
        <v>5</v>
      </c>
      <c r="K8" s="10" t="s">
        <v>6</v>
      </c>
      <c r="L8" s="11"/>
      <c r="M8" s="10" t="s">
        <v>7</v>
      </c>
      <c r="N8" s="11"/>
      <c r="O8" s="11"/>
      <c r="P8" s="11"/>
      <c r="Q8" s="10" t="s">
        <v>8</v>
      </c>
      <c r="R8" s="10" t="s">
        <v>83</v>
      </c>
      <c r="S8" s="10" t="s">
        <v>9</v>
      </c>
      <c r="T8" s="10" t="s">
        <v>10</v>
      </c>
      <c r="U8" s="10" t="s">
        <v>11</v>
      </c>
      <c r="V8" s="10" t="s">
        <v>12</v>
      </c>
      <c r="W8" s="11"/>
      <c r="X8" s="10" t="s">
        <v>13</v>
      </c>
      <c r="Y8" s="10" t="s">
        <v>14</v>
      </c>
      <c r="Z8" s="11"/>
      <c r="AA8" s="10" t="s">
        <v>15</v>
      </c>
      <c r="AB8" s="11"/>
      <c r="AC8" s="11"/>
      <c r="AD8" s="11"/>
      <c r="AE8" s="10" t="s">
        <v>16</v>
      </c>
      <c r="AF8" s="11"/>
      <c r="AG8" s="11"/>
      <c r="AH8" s="11"/>
      <c r="AI8" s="10" t="s">
        <v>17</v>
      </c>
      <c r="AJ8" s="11"/>
      <c r="AK8" s="10" t="s">
        <v>18</v>
      </c>
    </row>
    <row r="9" spans="1:37" ht="19.5" customHeight="1" x14ac:dyDescent="0.2"/>
    <row r="10" spans="1:37" ht="20.100000000000001" customHeight="1" x14ac:dyDescent="0.2">
      <c r="A10" s="2"/>
      <c r="B10" s="6" t="s">
        <v>96</v>
      </c>
    </row>
    <row r="11" spans="1:37" ht="20.100000000000001" customHeight="1" x14ac:dyDescent="0.2">
      <c r="A11" s="35"/>
      <c r="B11" s="36"/>
      <c r="C11" s="3" t="s">
        <v>97</v>
      </c>
    </row>
    <row r="12" spans="1:37" ht="20.100000000000001" customHeight="1" x14ac:dyDescent="0.2">
      <c r="D12" s="2" t="s">
        <v>98</v>
      </c>
      <c r="F12" s="37">
        <v>0</v>
      </c>
      <c r="G12" s="37"/>
      <c r="H12" s="37"/>
      <c r="I12" s="37"/>
      <c r="J12" s="37">
        <v>0</v>
      </c>
      <c r="K12" s="37">
        <v>0</v>
      </c>
      <c r="L12" s="37"/>
      <c r="M12" s="37">
        <v>0</v>
      </c>
      <c r="N12" s="37"/>
      <c r="O12" s="37"/>
      <c r="P12" s="37"/>
      <c r="Q12" s="37">
        <v>0</v>
      </c>
      <c r="R12" s="37">
        <v>0</v>
      </c>
      <c r="S12" s="37">
        <v>0</v>
      </c>
      <c r="T12" s="37">
        <v>0</v>
      </c>
      <c r="U12" s="37">
        <v>0</v>
      </c>
      <c r="V12" s="37">
        <v>0</v>
      </c>
      <c r="W12" s="37"/>
      <c r="X12" s="37">
        <v>0</v>
      </c>
      <c r="Y12" s="37">
        <v>0</v>
      </c>
      <c r="Z12" s="37"/>
      <c r="AA12" s="37">
        <v>0</v>
      </c>
      <c r="AB12" s="37"/>
      <c r="AC12" s="37"/>
      <c r="AD12" s="37"/>
      <c r="AE12" s="37">
        <v>0</v>
      </c>
      <c r="AF12" s="37"/>
      <c r="AG12" s="37"/>
      <c r="AH12" s="37"/>
      <c r="AI12" s="37">
        <v>0</v>
      </c>
      <c r="AJ12" s="37"/>
      <c r="AK12" s="37">
        <v>0</v>
      </c>
    </row>
    <row r="13" spans="1:37" ht="20.100000000000001" customHeight="1" x14ac:dyDescent="0.2">
      <c r="D13" s="38" t="s">
        <v>99</v>
      </c>
      <c r="F13" s="39">
        <v>0</v>
      </c>
      <c r="G13" s="40"/>
      <c r="H13" s="40"/>
      <c r="I13" s="40"/>
      <c r="J13" s="39">
        <v>0</v>
      </c>
      <c r="K13" s="39">
        <v>0</v>
      </c>
      <c r="L13" s="40"/>
      <c r="M13" s="39">
        <v>0</v>
      </c>
      <c r="N13" s="40"/>
      <c r="O13" s="40"/>
      <c r="P13" s="40"/>
      <c r="Q13" s="39">
        <v>0</v>
      </c>
      <c r="R13" s="39">
        <v>0</v>
      </c>
      <c r="S13" s="39">
        <v>0</v>
      </c>
      <c r="T13" s="39">
        <v>0</v>
      </c>
      <c r="U13" s="39">
        <v>0</v>
      </c>
      <c r="V13" s="39">
        <v>0</v>
      </c>
      <c r="W13" s="40"/>
      <c r="X13" s="39">
        <v>0</v>
      </c>
      <c r="Y13" s="39">
        <v>0</v>
      </c>
      <c r="Z13" s="40"/>
      <c r="AA13" s="39">
        <v>0</v>
      </c>
      <c r="AB13" s="40"/>
      <c r="AC13" s="40"/>
      <c r="AD13" s="40"/>
      <c r="AE13" s="39">
        <v>0</v>
      </c>
      <c r="AF13" s="40"/>
      <c r="AG13" s="40"/>
      <c r="AH13" s="40"/>
      <c r="AI13" s="39">
        <v>0</v>
      </c>
      <c r="AJ13" s="40"/>
      <c r="AK13" s="39">
        <v>0</v>
      </c>
    </row>
    <row r="14" spans="1:37" ht="20.100000000000001" customHeight="1" x14ac:dyDescent="0.2">
      <c r="D14" s="2" t="s">
        <v>100</v>
      </c>
      <c r="F14" s="37">
        <v>0</v>
      </c>
      <c r="G14" s="37"/>
      <c r="H14" s="37"/>
      <c r="I14" s="37"/>
      <c r="J14" s="37">
        <v>0</v>
      </c>
      <c r="K14" s="37">
        <v>0</v>
      </c>
      <c r="L14" s="37"/>
      <c r="M14" s="37">
        <v>0</v>
      </c>
      <c r="N14" s="37"/>
      <c r="O14" s="37"/>
      <c r="P14" s="37"/>
      <c r="Q14" s="37">
        <v>0</v>
      </c>
      <c r="R14" s="37">
        <v>0</v>
      </c>
      <c r="S14" s="37">
        <v>0</v>
      </c>
      <c r="T14" s="37">
        <v>0</v>
      </c>
      <c r="U14" s="37">
        <v>0</v>
      </c>
      <c r="V14" s="37">
        <v>0</v>
      </c>
      <c r="W14" s="37"/>
      <c r="X14" s="37">
        <v>0</v>
      </c>
      <c r="Y14" s="37">
        <v>0</v>
      </c>
      <c r="Z14" s="37"/>
      <c r="AA14" s="37">
        <v>0</v>
      </c>
      <c r="AB14" s="37"/>
      <c r="AC14" s="37"/>
      <c r="AD14" s="37"/>
      <c r="AE14" s="37">
        <v>0</v>
      </c>
      <c r="AF14" s="37"/>
      <c r="AG14" s="37"/>
      <c r="AH14" s="37"/>
      <c r="AI14" s="37">
        <v>0</v>
      </c>
      <c r="AJ14" s="37"/>
      <c r="AK14" s="37">
        <v>0</v>
      </c>
    </row>
    <row r="15" spans="1:37" ht="20.100000000000001" customHeight="1" x14ac:dyDescent="0.2">
      <c r="D15" s="38" t="s">
        <v>101</v>
      </c>
      <c r="F15" s="39">
        <v>0</v>
      </c>
      <c r="G15" s="40"/>
      <c r="H15" s="40"/>
      <c r="I15" s="40"/>
      <c r="J15" s="39">
        <v>0</v>
      </c>
      <c r="K15" s="39">
        <v>0</v>
      </c>
      <c r="L15" s="40"/>
      <c r="M15" s="39">
        <v>0</v>
      </c>
      <c r="N15" s="40"/>
      <c r="O15" s="40"/>
      <c r="P15" s="40"/>
      <c r="Q15" s="39">
        <v>0</v>
      </c>
      <c r="R15" s="39">
        <v>0</v>
      </c>
      <c r="S15" s="39">
        <v>0</v>
      </c>
      <c r="T15" s="39">
        <v>0</v>
      </c>
      <c r="U15" s="39">
        <v>0</v>
      </c>
      <c r="V15" s="39">
        <v>0</v>
      </c>
      <c r="W15" s="40"/>
      <c r="X15" s="39">
        <v>0</v>
      </c>
      <c r="Y15" s="39">
        <v>0</v>
      </c>
      <c r="Z15" s="40"/>
      <c r="AA15" s="39">
        <v>0</v>
      </c>
      <c r="AB15" s="40"/>
      <c r="AC15" s="40"/>
      <c r="AD15" s="40"/>
      <c r="AE15" s="39">
        <v>0</v>
      </c>
      <c r="AF15" s="40"/>
      <c r="AG15" s="40"/>
      <c r="AH15" s="40"/>
      <c r="AI15" s="39">
        <v>0</v>
      </c>
      <c r="AJ15" s="40"/>
      <c r="AK15" s="39">
        <v>0</v>
      </c>
    </row>
    <row r="16" spans="1:37" ht="20.100000000000001" customHeight="1" x14ac:dyDescent="0.2">
      <c r="D16" s="2" t="s">
        <v>102</v>
      </c>
      <c r="F16" s="37">
        <v>0</v>
      </c>
      <c r="G16" s="37"/>
      <c r="H16" s="37"/>
      <c r="I16" s="37"/>
      <c r="J16" s="37">
        <v>0</v>
      </c>
      <c r="K16" s="37">
        <v>0</v>
      </c>
      <c r="L16" s="37"/>
      <c r="M16" s="37">
        <v>0</v>
      </c>
      <c r="N16" s="37"/>
      <c r="O16" s="37"/>
      <c r="P16" s="37"/>
      <c r="Q16" s="37">
        <v>0</v>
      </c>
      <c r="R16" s="37">
        <v>0</v>
      </c>
      <c r="S16" s="37">
        <v>0</v>
      </c>
      <c r="T16" s="37">
        <v>0</v>
      </c>
      <c r="U16" s="37">
        <v>0</v>
      </c>
      <c r="V16" s="37">
        <v>0</v>
      </c>
      <c r="W16" s="37"/>
      <c r="X16" s="37">
        <v>0</v>
      </c>
      <c r="Y16" s="37">
        <v>0</v>
      </c>
      <c r="Z16" s="37"/>
      <c r="AA16" s="37">
        <v>0</v>
      </c>
      <c r="AB16" s="37"/>
      <c r="AC16" s="37"/>
      <c r="AD16" s="37"/>
      <c r="AE16" s="37">
        <v>0</v>
      </c>
      <c r="AF16" s="37"/>
      <c r="AG16" s="37"/>
      <c r="AH16" s="37"/>
      <c r="AI16" s="37">
        <v>0</v>
      </c>
      <c r="AJ16" s="37"/>
      <c r="AK16" s="37">
        <v>0</v>
      </c>
    </row>
    <row r="17" spans="1:37" ht="20.100000000000001" customHeight="1" x14ac:dyDescent="0.2">
      <c r="D17" s="38" t="s">
        <v>103</v>
      </c>
      <c r="F17" s="39">
        <v>0</v>
      </c>
      <c r="G17" s="40"/>
      <c r="H17" s="40"/>
      <c r="I17" s="40"/>
      <c r="J17" s="39">
        <v>0</v>
      </c>
      <c r="K17" s="39">
        <v>0</v>
      </c>
      <c r="L17" s="40"/>
      <c r="M17" s="39">
        <v>0</v>
      </c>
      <c r="N17" s="40"/>
      <c r="O17" s="40"/>
      <c r="P17" s="40"/>
      <c r="Q17" s="39">
        <v>0</v>
      </c>
      <c r="R17" s="39">
        <v>0</v>
      </c>
      <c r="S17" s="39">
        <v>0</v>
      </c>
      <c r="T17" s="39">
        <v>0</v>
      </c>
      <c r="U17" s="39">
        <v>0</v>
      </c>
      <c r="V17" s="39">
        <v>0</v>
      </c>
      <c r="W17" s="40"/>
      <c r="X17" s="39">
        <v>0</v>
      </c>
      <c r="Y17" s="39">
        <v>0</v>
      </c>
      <c r="Z17" s="40"/>
      <c r="AA17" s="39">
        <v>0</v>
      </c>
      <c r="AB17" s="40"/>
      <c r="AC17" s="40"/>
      <c r="AD17" s="40"/>
      <c r="AE17" s="39">
        <v>0</v>
      </c>
      <c r="AF17" s="40"/>
      <c r="AG17" s="40"/>
      <c r="AH17" s="40"/>
      <c r="AI17" s="39">
        <v>0</v>
      </c>
      <c r="AJ17" s="40"/>
      <c r="AK17" s="39">
        <v>0</v>
      </c>
    </row>
    <row r="18" spans="1:37" ht="20.100000000000001" customHeight="1" x14ac:dyDescent="0.2">
      <c r="D18" s="2" t="s">
        <v>104</v>
      </c>
      <c r="F18" s="37">
        <v>0</v>
      </c>
      <c r="G18" s="37"/>
      <c r="H18" s="37"/>
      <c r="I18" s="37"/>
      <c r="J18" s="37">
        <v>0</v>
      </c>
      <c r="K18" s="37">
        <v>0</v>
      </c>
      <c r="L18" s="37"/>
      <c r="M18" s="37">
        <v>0</v>
      </c>
      <c r="N18" s="37"/>
      <c r="O18" s="37"/>
      <c r="P18" s="37"/>
      <c r="Q18" s="37">
        <v>0</v>
      </c>
      <c r="R18" s="37">
        <v>0</v>
      </c>
      <c r="S18" s="37">
        <v>0</v>
      </c>
      <c r="T18" s="37">
        <v>0</v>
      </c>
      <c r="U18" s="37">
        <v>0</v>
      </c>
      <c r="V18" s="37">
        <v>0</v>
      </c>
      <c r="W18" s="37"/>
      <c r="X18" s="37">
        <v>0</v>
      </c>
      <c r="Y18" s="37">
        <v>0</v>
      </c>
      <c r="Z18" s="37"/>
      <c r="AA18" s="37">
        <v>0</v>
      </c>
      <c r="AB18" s="37"/>
      <c r="AC18" s="37"/>
      <c r="AD18" s="37"/>
      <c r="AE18" s="37">
        <v>0</v>
      </c>
      <c r="AF18" s="37"/>
      <c r="AG18" s="37"/>
      <c r="AH18" s="37"/>
      <c r="AI18" s="37">
        <v>0</v>
      </c>
      <c r="AJ18" s="37"/>
      <c r="AK18" s="37">
        <v>0</v>
      </c>
    </row>
    <row r="19" spans="1:37" ht="20.100000000000001" customHeight="1" x14ac:dyDescent="0.2">
      <c r="D19" s="38" t="s">
        <v>105</v>
      </c>
      <c r="F19" s="39">
        <v>0</v>
      </c>
      <c r="G19" s="40"/>
      <c r="H19" s="40"/>
      <c r="I19" s="40"/>
      <c r="J19" s="39">
        <v>0</v>
      </c>
      <c r="K19" s="39">
        <v>0</v>
      </c>
      <c r="L19" s="40"/>
      <c r="M19" s="39">
        <v>0</v>
      </c>
      <c r="N19" s="40"/>
      <c r="O19" s="40"/>
      <c r="P19" s="40"/>
      <c r="Q19" s="39">
        <v>0</v>
      </c>
      <c r="R19" s="39">
        <v>0</v>
      </c>
      <c r="S19" s="39">
        <v>0</v>
      </c>
      <c r="T19" s="39">
        <v>0</v>
      </c>
      <c r="U19" s="39">
        <v>0</v>
      </c>
      <c r="V19" s="39">
        <v>0</v>
      </c>
      <c r="W19" s="40"/>
      <c r="X19" s="39">
        <v>0</v>
      </c>
      <c r="Y19" s="39">
        <v>0</v>
      </c>
      <c r="Z19" s="40"/>
      <c r="AA19" s="39">
        <v>0</v>
      </c>
      <c r="AB19" s="40"/>
      <c r="AC19" s="40"/>
      <c r="AD19" s="40"/>
      <c r="AE19" s="39">
        <v>0</v>
      </c>
      <c r="AF19" s="40"/>
      <c r="AG19" s="40"/>
      <c r="AH19" s="40"/>
      <c r="AI19" s="39">
        <v>0</v>
      </c>
      <c r="AJ19" s="40"/>
      <c r="AK19" s="39">
        <v>0</v>
      </c>
    </row>
    <row r="20" spans="1:37" ht="20.100000000000001" customHeight="1" x14ac:dyDescent="0.2">
      <c r="D20" s="2" t="s">
        <v>106</v>
      </c>
      <c r="F20" s="37">
        <v>0</v>
      </c>
      <c r="G20" s="37"/>
      <c r="H20" s="37"/>
      <c r="I20" s="37"/>
      <c r="J20" s="37">
        <v>0</v>
      </c>
      <c r="K20" s="37">
        <v>0</v>
      </c>
      <c r="L20" s="37"/>
      <c r="M20" s="37">
        <v>0</v>
      </c>
      <c r="N20" s="37"/>
      <c r="O20" s="37"/>
      <c r="P20" s="37"/>
      <c r="Q20" s="37">
        <v>0</v>
      </c>
      <c r="R20" s="37">
        <v>0</v>
      </c>
      <c r="S20" s="37">
        <v>0</v>
      </c>
      <c r="T20" s="37">
        <v>0</v>
      </c>
      <c r="U20" s="37">
        <v>0</v>
      </c>
      <c r="V20" s="37">
        <v>0</v>
      </c>
      <c r="W20" s="37"/>
      <c r="X20" s="37">
        <v>0</v>
      </c>
      <c r="Y20" s="37">
        <v>0</v>
      </c>
      <c r="Z20" s="37"/>
      <c r="AA20" s="37">
        <v>0</v>
      </c>
      <c r="AB20" s="37"/>
      <c r="AC20" s="37"/>
      <c r="AD20" s="37"/>
      <c r="AE20" s="37">
        <v>0</v>
      </c>
      <c r="AF20" s="37"/>
      <c r="AG20" s="37"/>
      <c r="AH20" s="37"/>
      <c r="AI20" s="37">
        <v>0</v>
      </c>
      <c r="AJ20" s="37"/>
      <c r="AK20" s="37">
        <v>0</v>
      </c>
    </row>
    <row r="21" spans="1:37" ht="20.100000000000001" customHeight="1" x14ac:dyDescent="0.2">
      <c r="D21" s="38" t="s">
        <v>107</v>
      </c>
      <c r="F21" s="39">
        <v>0</v>
      </c>
      <c r="G21" s="40"/>
      <c r="H21" s="40"/>
      <c r="I21" s="40"/>
      <c r="J21" s="39">
        <v>0</v>
      </c>
      <c r="K21" s="39">
        <v>0</v>
      </c>
      <c r="L21" s="40"/>
      <c r="M21" s="39">
        <v>0</v>
      </c>
      <c r="N21" s="40"/>
      <c r="O21" s="40"/>
      <c r="P21" s="40"/>
      <c r="Q21" s="39">
        <v>0</v>
      </c>
      <c r="R21" s="39">
        <v>0</v>
      </c>
      <c r="S21" s="39">
        <v>0</v>
      </c>
      <c r="T21" s="39">
        <v>0</v>
      </c>
      <c r="U21" s="39">
        <v>0</v>
      </c>
      <c r="V21" s="39">
        <v>0</v>
      </c>
      <c r="W21" s="40"/>
      <c r="X21" s="39">
        <v>0</v>
      </c>
      <c r="Y21" s="39">
        <v>0</v>
      </c>
      <c r="Z21" s="40"/>
      <c r="AA21" s="39">
        <v>0</v>
      </c>
      <c r="AB21" s="40"/>
      <c r="AC21" s="40"/>
      <c r="AD21" s="40"/>
      <c r="AE21" s="39">
        <v>0</v>
      </c>
      <c r="AF21" s="40"/>
      <c r="AG21" s="40"/>
      <c r="AH21" s="40"/>
      <c r="AI21" s="39">
        <v>0</v>
      </c>
      <c r="AJ21" s="40"/>
      <c r="AK21" s="39">
        <v>0</v>
      </c>
    </row>
    <row r="22" spans="1:37" ht="20.100000000000001" customHeight="1" x14ac:dyDescent="0.2">
      <c r="D22" s="2" t="s">
        <v>108</v>
      </c>
      <c r="F22" s="37">
        <v>0</v>
      </c>
      <c r="G22" s="37"/>
      <c r="H22" s="37"/>
      <c r="I22" s="37"/>
      <c r="J22" s="37">
        <v>0</v>
      </c>
      <c r="K22" s="37">
        <v>0</v>
      </c>
      <c r="L22" s="37"/>
      <c r="M22" s="37">
        <v>0</v>
      </c>
      <c r="N22" s="37"/>
      <c r="O22" s="37"/>
      <c r="P22" s="37"/>
      <c r="Q22" s="37">
        <v>0</v>
      </c>
      <c r="R22" s="37">
        <v>0</v>
      </c>
      <c r="S22" s="37">
        <v>0</v>
      </c>
      <c r="T22" s="37">
        <v>0</v>
      </c>
      <c r="U22" s="37">
        <v>0</v>
      </c>
      <c r="V22" s="37">
        <v>0</v>
      </c>
      <c r="W22" s="37"/>
      <c r="X22" s="37">
        <v>0</v>
      </c>
      <c r="Y22" s="37">
        <v>0</v>
      </c>
      <c r="Z22" s="37"/>
      <c r="AA22" s="37">
        <v>0</v>
      </c>
      <c r="AB22" s="37"/>
      <c r="AC22" s="37"/>
      <c r="AD22" s="37"/>
      <c r="AE22" s="37">
        <v>0</v>
      </c>
      <c r="AF22" s="37"/>
      <c r="AG22" s="37"/>
      <c r="AH22" s="37"/>
      <c r="AI22" s="37">
        <v>0</v>
      </c>
      <c r="AJ22" s="37"/>
      <c r="AK22" s="37">
        <v>0</v>
      </c>
    </row>
    <row r="23" spans="1:37" ht="20.100000000000001" customHeight="1" x14ac:dyDescent="0.2">
      <c r="D23" s="38" t="s">
        <v>109</v>
      </c>
      <c r="F23" s="39">
        <v>0</v>
      </c>
      <c r="G23" s="40"/>
      <c r="H23" s="40"/>
      <c r="I23" s="40"/>
      <c r="J23" s="39">
        <v>0</v>
      </c>
      <c r="K23" s="39">
        <v>0</v>
      </c>
      <c r="L23" s="40"/>
      <c r="M23" s="39">
        <v>0</v>
      </c>
      <c r="N23" s="40"/>
      <c r="O23" s="40"/>
      <c r="P23" s="40"/>
      <c r="Q23" s="39">
        <v>0</v>
      </c>
      <c r="R23" s="39">
        <v>0</v>
      </c>
      <c r="S23" s="39">
        <v>0</v>
      </c>
      <c r="T23" s="39">
        <v>0</v>
      </c>
      <c r="U23" s="39">
        <v>0</v>
      </c>
      <c r="V23" s="39">
        <v>0</v>
      </c>
      <c r="W23" s="40"/>
      <c r="X23" s="39">
        <v>0</v>
      </c>
      <c r="Y23" s="39">
        <v>0</v>
      </c>
      <c r="Z23" s="40"/>
      <c r="AA23" s="39">
        <v>0</v>
      </c>
      <c r="AB23" s="40"/>
      <c r="AC23" s="40"/>
      <c r="AD23" s="40"/>
      <c r="AE23" s="39">
        <v>0</v>
      </c>
      <c r="AF23" s="40"/>
      <c r="AG23" s="40"/>
      <c r="AH23" s="40"/>
      <c r="AI23" s="39">
        <v>0</v>
      </c>
      <c r="AJ23" s="40"/>
      <c r="AK23" s="39">
        <v>0</v>
      </c>
    </row>
    <row r="24" spans="1:37" ht="20.100000000000001" customHeight="1" x14ac:dyDescent="0.2">
      <c r="D24" s="2" t="s">
        <v>110</v>
      </c>
      <c r="F24" s="37">
        <v>0</v>
      </c>
      <c r="G24" s="37"/>
      <c r="H24" s="37"/>
      <c r="I24" s="37"/>
      <c r="J24" s="37">
        <v>0</v>
      </c>
      <c r="K24" s="37">
        <v>0</v>
      </c>
      <c r="L24" s="37"/>
      <c r="M24" s="37">
        <v>0</v>
      </c>
      <c r="N24" s="37"/>
      <c r="O24" s="37"/>
      <c r="P24" s="37"/>
      <c r="Q24" s="37">
        <v>0</v>
      </c>
      <c r="R24" s="37">
        <v>0</v>
      </c>
      <c r="S24" s="37">
        <v>0</v>
      </c>
      <c r="T24" s="37">
        <v>0</v>
      </c>
      <c r="U24" s="37">
        <v>0</v>
      </c>
      <c r="V24" s="37">
        <v>0</v>
      </c>
      <c r="W24" s="37"/>
      <c r="X24" s="37">
        <v>0</v>
      </c>
      <c r="Y24" s="37">
        <v>0</v>
      </c>
      <c r="Z24" s="37"/>
      <c r="AA24" s="37">
        <v>0</v>
      </c>
      <c r="AB24" s="37"/>
      <c r="AC24" s="37"/>
      <c r="AD24" s="37"/>
      <c r="AE24" s="37">
        <v>0</v>
      </c>
      <c r="AF24" s="37"/>
      <c r="AG24" s="37"/>
      <c r="AH24" s="37"/>
      <c r="AI24" s="37">
        <v>0</v>
      </c>
      <c r="AJ24" s="37"/>
      <c r="AK24" s="37">
        <v>0</v>
      </c>
    </row>
    <row r="25" spans="1:37" ht="20.100000000000001" customHeight="1" x14ac:dyDescent="0.2">
      <c r="D25" s="38" t="s">
        <v>111</v>
      </c>
      <c r="F25" s="39">
        <v>0</v>
      </c>
      <c r="G25" s="40"/>
      <c r="H25" s="40"/>
      <c r="I25" s="40"/>
      <c r="J25" s="39">
        <v>0</v>
      </c>
      <c r="K25" s="39">
        <v>0</v>
      </c>
      <c r="L25" s="40"/>
      <c r="M25" s="39">
        <v>0</v>
      </c>
      <c r="N25" s="40"/>
      <c r="O25" s="40"/>
      <c r="P25" s="40"/>
      <c r="Q25" s="39">
        <v>0</v>
      </c>
      <c r="R25" s="39">
        <v>0</v>
      </c>
      <c r="S25" s="39">
        <v>0</v>
      </c>
      <c r="T25" s="39">
        <v>0</v>
      </c>
      <c r="U25" s="39">
        <v>0</v>
      </c>
      <c r="V25" s="39">
        <v>0</v>
      </c>
      <c r="W25" s="40"/>
      <c r="X25" s="39">
        <v>0</v>
      </c>
      <c r="Y25" s="39">
        <v>0</v>
      </c>
      <c r="Z25" s="40"/>
      <c r="AA25" s="39">
        <v>0</v>
      </c>
      <c r="AB25" s="40"/>
      <c r="AC25" s="40"/>
      <c r="AD25" s="40"/>
      <c r="AE25" s="39">
        <v>0</v>
      </c>
      <c r="AF25" s="40"/>
      <c r="AG25" s="40"/>
      <c r="AH25" s="40"/>
      <c r="AI25" s="39">
        <v>0</v>
      </c>
      <c r="AJ25" s="40"/>
      <c r="AK25" s="39">
        <v>0</v>
      </c>
    </row>
    <row r="26" spans="1:37" ht="20.100000000000001" customHeight="1" x14ac:dyDescent="0.2">
      <c r="D26" s="41" t="s">
        <v>366</v>
      </c>
      <c r="F26" s="40">
        <v>0</v>
      </c>
      <c r="G26" s="40"/>
      <c r="H26" s="40"/>
      <c r="I26" s="40"/>
      <c r="J26" s="40">
        <v>0</v>
      </c>
      <c r="K26" s="40">
        <v>0</v>
      </c>
      <c r="L26" s="40"/>
      <c r="M26" s="40">
        <v>0</v>
      </c>
      <c r="N26" s="40"/>
      <c r="O26" s="40"/>
      <c r="P26" s="40"/>
      <c r="Q26" s="40">
        <v>0</v>
      </c>
      <c r="R26" s="40">
        <v>0</v>
      </c>
      <c r="S26" s="40">
        <v>0</v>
      </c>
      <c r="T26" s="40">
        <v>0</v>
      </c>
      <c r="U26" s="40">
        <v>0</v>
      </c>
      <c r="V26" s="40">
        <v>0</v>
      </c>
      <c r="W26" s="40"/>
      <c r="X26" s="40">
        <v>0</v>
      </c>
      <c r="Y26" s="40">
        <v>0</v>
      </c>
      <c r="Z26" s="40"/>
      <c r="AA26" s="40">
        <v>0</v>
      </c>
      <c r="AB26" s="40"/>
      <c r="AC26" s="40"/>
      <c r="AD26" s="40"/>
      <c r="AE26" s="40">
        <v>0</v>
      </c>
      <c r="AF26" s="40"/>
      <c r="AG26" s="40"/>
      <c r="AH26" s="40"/>
      <c r="AI26" s="40">
        <v>0</v>
      </c>
      <c r="AJ26" s="40"/>
      <c r="AK26" s="40">
        <v>0</v>
      </c>
    </row>
    <row r="27" spans="1:37" ht="20.100000000000001" customHeight="1" x14ac:dyDescent="0.2">
      <c r="D27" s="38" t="s">
        <v>367</v>
      </c>
      <c r="F27" s="39">
        <v>0</v>
      </c>
      <c r="G27" s="40"/>
      <c r="H27" s="40"/>
      <c r="I27" s="40"/>
      <c r="J27" s="39">
        <v>0</v>
      </c>
      <c r="K27" s="39">
        <v>0</v>
      </c>
      <c r="L27" s="40"/>
      <c r="M27" s="39">
        <v>0</v>
      </c>
      <c r="N27" s="40"/>
      <c r="O27" s="40"/>
      <c r="P27" s="40"/>
      <c r="Q27" s="39">
        <v>0</v>
      </c>
      <c r="R27" s="39">
        <v>0</v>
      </c>
      <c r="S27" s="39">
        <v>0</v>
      </c>
      <c r="T27" s="39">
        <v>0</v>
      </c>
      <c r="U27" s="39">
        <v>0</v>
      </c>
      <c r="V27" s="39">
        <v>0</v>
      </c>
      <c r="W27" s="40"/>
      <c r="X27" s="39">
        <v>0</v>
      </c>
      <c r="Y27" s="39">
        <v>0</v>
      </c>
      <c r="Z27" s="40"/>
      <c r="AA27" s="39">
        <v>0</v>
      </c>
      <c r="AB27" s="40"/>
      <c r="AC27" s="40"/>
      <c r="AD27" s="40"/>
      <c r="AE27" s="39">
        <v>0</v>
      </c>
      <c r="AF27" s="40"/>
      <c r="AG27" s="40"/>
      <c r="AH27" s="40"/>
      <c r="AI27" s="39">
        <v>0</v>
      </c>
      <c r="AJ27" s="40"/>
      <c r="AK27" s="39">
        <v>0</v>
      </c>
    </row>
    <row r="28" spans="1:37"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37" s="1" customFormat="1" ht="20.100000000000001" customHeight="1" x14ac:dyDescent="0.25">
      <c r="A29" s="3"/>
      <c r="B29" s="6"/>
      <c r="C29" s="42" t="s">
        <v>112</v>
      </c>
      <c r="D29" s="43"/>
      <c r="E29" s="5"/>
      <c r="F29" s="44">
        <v>0</v>
      </c>
      <c r="G29" s="45"/>
      <c r="H29" s="45"/>
      <c r="I29" s="45"/>
      <c r="J29" s="44">
        <v>0</v>
      </c>
      <c r="K29" s="44">
        <v>0</v>
      </c>
      <c r="L29" s="45"/>
      <c r="M29" s="44">
        <v>0</v>
      </c>
      <c r="N29" s="45"/>
      <c r="O29" s="45"/>
      <c r="P29" s="45"/>
      <c r="Q29" s="44">
        <v>0</v>
      </c>
      <c r="R29" s="44">
        <v>0</v>
      </c>
      <c r="S29" s="44">
        <v>0</v>
      </c>
      <c r="T29" s="44">
        <v>0</v>
      </c>
      <c r="U29" s="44">
        <v>0</v>
      </c>
      <c r="V29" s="44">
        <v>0</v>
      </c>
      <c r="W29" s="45"/>
      <c r="X29" s="44">
        <v>0</v>
      </c>
      <c r="Y29" s="44">
        <v>0</v>
      </c>
      <c r="Z29" s="45"/>
      <c r="AA29" s="44">
        <v>0</v>
      </c>
      <c r="AB29" s="45"/>
      <c r="AC29" s="45"/>
      <c r="AD29" s="45"/>
      <c r="AE29" s="44">
        <v>0</v>
      </c>
      <c r="AF29" s="45"/>
      <c r="AG29" s="45"/>
      <c r="AH29" s="45"/>
      <c r="AI29" s="44">
        <v>0</v>
      </c>
      <c r="AJ29" s="45"/>
      <c r="AK29" s="44">
        <v>0</v>
      </c>
    </row>
    <row r="30" spans="1:37"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row>
    <row r="31" spans="1:37"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row>
    <row r="32" spans="1:37" ht="20.100000000000001" customHeight="1" x14ac:dyDescent="0.2">
      <c r="D32" s="2" t="s">
        <v>98</v>
      </c>
      <c r="F32" s="37">
        <v>97</v>
      </c>
      <c r="G32" s="37"/>
      <c r="H32" s="37"/>
      <c r="I32" s="37"/>
      <c r="J32" s="37">
        <v>13</v>
      </c>
      <c r="K32" s="37">
        <v>0</v>
      </c>
      <c r="L32" s="37"/>
      <c r="M32" s="37">
        <v>13</v>
      </c>
      <c r="N32" s="37"/>
      <c r="O32" s="37"/>
      <c r="P32" s="37"/>
      <c r="Q32" s="37">
        <v>0</v>
      </c>
      <c r="R32" s="37">
        <v>26</v>
      </c>
      <c r="S32" s="37">
        <v>0</v>
      </c>
      <c r="T32" s="37">
        <v>0</v>
      </c>
      <c r="U32" s="37">
        <v>0</v>
      </c>
      <c r="V32" s="37">
        <v>0</v>
      </c>
      <c r="W32" s="37"/>
      <c r="X32" s="37">
        <v>2</v>
      </c>
      <c r="Y32" s="37">
        <v>0</v>
      </c>
      <c r="Z32" s="37"/>
      <c r="AA32" s="37">
        <v>28</v>
      </c>
      <c r="AB32" s="37"/>
      <c r="AC32" s="37"/>
      <c r="AD32" s="37"/>
      <c r="AE32" s="37">
        <v>106</v>
      </c>
      <c r="AF32" s="37"/>
      <c r="AG32" s="37"/>
      <c r="AH32" s="37"/>
      <c r="AI32" s="37">
        <v>24</v>
      </c>
      <c r="AJ32" s="37"/>
      <c r="AK32" s="37">
        <v>0</v>
      </c>
    </row>
    <row r="33" spans="4:37" ht="20.100000000000001" customHeight="1" x14ac:dyDescent="0.2">
      <c r="D33" s="38" t="s">
        <v>99</v>
      </c>
      <c r="F33" s="39">
        <v>96</v>
      </c>
      <c r="G33" s="40"/>
      <c r="H33" s="40"/>
      <c r="I33" s="40"/>
      <c r="J33" s="39">
        <v>21</v>
      </c>
      <c r="K33" s="39">
        <v>0</v>
      </c>
      <c r="L33" s="40"/>
      <c r="M33" s="39">
        <v>21</v>
      </c>
      <c r="N33" s="40"/>
      <c r="O33" s="40"/>
      <c r="P33" s="40"/>
      <c r="Q33" s="39">
        <v>0</v>
      </c>
      <c r="R33" s="39">
        <v>24</v>
      </c>
      <c r="S33" s="39">
        <v>0</v>
      </c>
      <c r="T33" s="39">
        <v>0</v>
      </c>
      <c r="U33" s="39">
        <v>0</v>
      </c>
      <c r="V33" s="39">
        <v>0</v>
      </c>
      <c r="W33" s="40"/>
      <c r="X33" s="39">
        <v>5</v>
      </c>
      <c r="Y33" s="39">
        <v>0</v>
      </c>
      <c r="Z33" s="40"/>
      <c r="AA33" s="39">
        <v>29</v>
      </c>
      <c r="AB33" s="40"/>
      <c r="AC33" s="40"/>
      <c r="AD33" s="40"/>
      <c r="AE33" s="39">
        <v>105</v>
      </c>
      <c r="AF33" s="40"/>
      <c r="AG33" s="40"/>
      <c r="AH33" s="40"/>
      <c r="AI33" s="39">
        <v>17</v>
      </c>
      <c r="AJ33" s="40"/>
      <c r="AK33" s="39">
        <v>0</v>
      </c>
    </row>
    <row r="34" spans="4:37" ht="20.100000000000001" customHeight="1" x14ac:dyDescent="0.2">
      <c r="D34" s="2" t="s">
        <v>113</v>
      </c>
      <c r="F34" s="37">
        <v>102</v>
      </c>
      <c r="G34" s="37"/>
      <c r="H34" s="37"/>
      <c r="I34" s="37"/>
      <c r="J34" s="37">
        <v>14</v>
      </c>
      <c r="K34" s="37">
        <v>0</v>
      </c>
      <c r="L34" s="37"/>
      <c r="M34" s="37">
        <v>14</v>
      </c>
      <c r="N34" s="37"/>
      <c r="O34" s="37"/>
      <c r="P34" s="37"/>
      <c r="Q34" s="37">
        <v>0</v>
      </c>
      <c r="R34" s="37">
        <v>14</v>
      </c>
      <c r="S34" s="37">
        <v>0</v>
      </c>
      <c r="T34" s="37">
        <v>0</v>
      </c>
      <c r="U34" s="37">
        <v>0</v>
      </c>
      <c r="V34" s="37">
        <v>0</v>
      </c>
      <c r="W34" s="37"/>
      <c r="X34" s="37">
        <v>5</v>
      </c>
      <c r="Y34" s="37">
        <v>0</v>
      </c>
      <c r="Z34" s="37"/>
      <c r="AA34" s="37">
        <v>19</v>
      </c>
      <c r="AB34" s="37"/>
      <c r="AC34" s="37"/>
      <c r="AD34" s="37"/>
      <c r="AE34" s="37">
        <v>116</v>
      </c>
      <c r="AF34" s="37"/>
      <c r="AG34" s="37"/>
      <c r="AH34" s="37"/>
      <c r="AI34" s="37">
        <v>19</v>
      </c>
      <c r="AJ34" s="37"/>
      <c r="AK34" s="37">
        <v>0</v>
      </c>
    </row>
    <row r="35" spans="4:37" ht="20.100000000000001" customHeight="1" x14ac:dyDescent="0.2">
      <c r="D35" s="38" t="s">
        <v>114</v>
      </c>
      <c r="F35" s="39">
        <v>125</v>
      </c>
      <c r="G35" s="40"/>
      <c r="H35" s="40"/>
      <c r="I35" s="40"/>
      <c r="J35" s="39">
        <v>5</v>
      </c>
      <c r="K35" s="39">
        <v>0</v>
      </c>
      <c r="L35" s="40"/>
      <c r="M35" s="39">
        <v>5</v>
      </c>
      <c r="N35" s="40"/>
      <c r="O35" s="40"/>
      <c r="P35" s="40"/>
      <c r="Q35" s="39">
        <v>0</v>
      </c>
      <c r="R35" s="39">
        <v>9</v>
      </c>
      <c r="S35" s="39">
        <v>0</v>
      </c>
      <c r="T35" s="39">
        <v>0</v>
      </c>
      <c r="U35" s="39">
        <v>0</v>
      </c>
      <c r="V35" s="39">
        <v>4</v>
      </c>
      <c r="W35" s="40"/>
      <c r="X35" s="39">
        <v>0</v>
      </c>
      <c r="Y35" s="39">
        <v>0</v>
      </c>
      <c r="Z35" s="40"/>
      <c r="AA35" s="39">
        <v>13</v>
      </c>
      <c r="AB35" s="40"/>
      <c r="AC35" s="40"/>
      <c r="AD35" s="40"/>
      <c r="AE35" s="39">
        <v>0</v>
      </c>
      <c r="AF35" s="40"/>
      <c r="AG35" s="40"/>
      <c r="AH35" s="40"/>
      <c r="AI35" s="39">
        <v>0</v>
      </c>
      <c r="AJ35" s="40"/>
      <c r="AK35" s="39">
        <v>117</v>
      </c>
    </row>
    <row r="36" spans="4:37" ht="20.100000000000001" customHeight="1" x14ac:dyDescent="0.2">
      <c r="D36" s="2" t="s">
        <v>115</v>
      </c>
      <c r="F36" s="37">
        <v>167</v>
      </c>
      <c r="G36" s="37"/>
      <c r="H36" s="37"/>
      <c r="I36" s="37"/>
      <c r="J36" s="37">
        <v>18</v>
      </c>
      <c r="K36" s="37">
        <v>0</v>
      </c>
      <c r="L36" s="37"/>
      <c r="M36" s="37">
        <v>18</v>
      </c>
      <c r="N36" s="37"/>
      <c r="O36" s="37"/>
      <c r="P36" s="37"/>
      <c r="Q36" s="37">
        <v>0</v>
      </c>
      <c r="R36" s="37">
        <v>23</v>
      </c>
      <c r="S36" s="37">
        <v>0</v>
      </c>
      <c r="T36" s="37">
        <v>0</v>
      </c>
      <c r="U36" s="37">
        <v>0</v>
      </c>
      <c r="V36" s="37">
        <v>3</v>
      </c>
      <c r="W36" s="37"/>
      <c r="X36" s="37">
        <v>4</v>
      </c>
      <c r="Y36" s="37">
        <v>2</v>
      </c>
      <c r="Z36" s="37"/>
      <c r="AA36" s="37">
        <v>32</v>
      </c>
      <c r="AB36" s="37"/>
      <c r="AC36" s="37"/>
      <c r="AD36" s="37"/>
      <c r="AE36" s="37">
        <v>174</v>
      </c>
      <c r="AF36" s="37"/>
      <c r="AG36" s="37"/>
      <c r="AH36" s="37"/>
      <c r="AI36" s="37">
        <v>21</v>
      </c>
      <c r="AJ36" s="37"/>
      <c r="AK36" s="37">
        <v>0</v>
      </c>
    </row>
    <row r="37" spans="4:37" ht="20.100000000000001" customHeight="1" x14ac:dyDescent="0.2">
      <c r="D37" s="38" t="s">
        <v>116</v>
      </c>
      <c r="F37" s="39">
        <v>167</v>
      </c>
      <c r="G37" s="40"/>
      <c r="H37" s="40"/>
      <c r="I37" s="40"/>
      <c r="J37" s="39">
        <v>17</v>
      </c>
      <c r="K37" s="39">
        <v>0</v>
      </c>
      <c r="L37" s="40"/>
      <c r="M37" s="39">
        <v>17</v>
      </c>
      <c r="N37" s="40"/>
      <c r="O37" s="40"/>
      <c r="P37" s="40"/>
      <c r="Q37" s="39">
        <v>0</v>
      </c>
      <c r="R37" s="39">
        <v>49</v>
      </c>
      <c r="S37" s="39">
        <v>0</v>
      </c>
      <c r="T37" s="39">
        <v>0</v>
      </c>
      <c r="U37" s="39">
        <v>0</v>
      </c>
      <c r="V37" s="39">
        <v>0</v>
      </c>
      <c r="W37" s="40"/>
      <c r="X37" s="39">
        <v>5</v>
      </c>
      <c r="Y37" s="39">
        <v>11</v>
      </c>
      <c r="Z37" s="40"/>
      <c r="AA37" s="39">
        <v>65</v>
      </c>
      <c r="AB37" s="40"/>
      <c r="AC37" s="40"/>
      <c r="AD37" s="40"/>
      <c r="AE37" s="39">
        <v>142</v>
      </c>
      <c r="AF37" s="40"/>
      <c r="AG37" s="40"/>
      <c r="AH37" s="40"/>
      <c r="AI37" s="39">
        <v>23</v>
      </c>
      <c r="AJ37" s="40"/>
      <c r="AK37" s="39">
        <v>0</v>
      </c>
    </row>
    <row r="38" spans="4:37" ht="20.100000000000001" customHeight="1" x14ac:dyDescent="0.2">
      <c r="D38" s="2" t="s">
        <v>117</v>
      </c>
      <c r="F38" s="37">
        <v>134</v>
      </c>
      <c r="G38" s="37"/>
      <c r="H38" s="37"/>
      <c r="I38" s="37"/>
      <c r="J38" s="37">
        <v>40</v>
      </c>
      <c r="K38" s="37">
        <v>0</v>
      </c>
      <c r="L38" s="37"/>
      <c r="M38" s="37">
        <v>40</v>
      </c>
      <c r="N38" s="37"/>
      <c r="O38" s="37"/>
      <c r="P38" s="37"/>
      <c r="Q38" s="37">
        <v>0</v>
      </c>
      <c r="R38" s="37">
        <v>15</v>
      </c>
      <c r="S38" s="37">
        <v>0</v>
      </c>
      <c r="T38" s="37">
        <v>0</v>
      </c>
      <c r="U38" s="37">
        <v>0</v>
      </c>
      <c r="V38" s="37">
        <v>0</v>
      </c>
      <c r="W38" s="37"/>
      <c r="X38" s="37">
        <v>13</v>
      </c>
      <c r="Y38" s="37">
        <v>8</v>
      </c>
      <c r="Z38" s="37"/>
      <c r="AA38" s="37">
        <v>36</v>
      </c>
      <c r="AB38" s="37"/>
      <c r="AC38" s="37"/>
      <c r="AD38" s="37"/>
      <c r="AE38" s="37">
        <v>138</v>
      </c>
      <c r="AF38" s="37"/>
      <c r="AG38" s="37"/>
      <c r="AH38" s="37"/>
      <c r="AI38" s="37">
        <v>0</v>
      </c>
      <c r="AJ38" s="37"/>
      <c r="AK38" s="37">
        <v>0</v>
      </c>
    </row>
    <row r="39" spans="4:37" ht="20.100000000000001" customHeight="1" x14ac:dyDescent="0.2">
      <c r="D39" s="38" t="s">
        <v>105</v>
      </c>
      <c r="F39" s="39">
        <v>96</v>
      </c>
      <c r="G39" s="40"/>
      <c r="H39" s="40"/>
      <c r="I39" s="40"/>
      <c r="J39" s="39">
        <v>13</v>
      </c>
      <c r="K39" s="39">
        <v>0</v>
      </c>
      <c r="L39" s="40"/>
      <c r="M39" s="39">
        <v>13</v>
      </c>
      <c r="N39" s="40"/>
      <c r="O39" s="40"/>
      <c r="P39" s="40"/>
      <c r="Q39" s="39">
        <v>0</v>
      </c>
      <c r="R39" s="39">
        <v>20</v>
      </c>
      <c r="S39" s="39">
        <v>0</v>
      </c>
      <c r="T39" s="39">
        <v>0</v>
      </c>
      <c r="U39" s="39">
        <v>0</v>
      </c>
      <c r="V39" s="39">
        <v>0</v>
      </c>
      <c r="W39" s="40"/>
      <c r="X39" s="39">
        <v>5</v>
      </c>
      <c r="Y39" s="39">
        <v>1</v>
      </c>
      <c r="Z39" s="40"/>
      <c r="AA39" s="39">
        <v>26</v>
      </c>
      <c r="AB39" s="40"/>
      <c r="AC39" s="40"/>
      <c r="AD39" s="40"/>
      <c r="AE39" s="39">
        <v>83</v>
      </c>
      <c r="AF39" s="40"/>
      <c r="AG39" s="40"/>
      <c r="AH39" s="40"/>
      <c r="AI39" s="39">
        <v>0</v>
      </c>
      <c r="AJ39" s="40"/>
      <c r="AK39" s="39">
        <v>0</v>
      </c>
    </row>
    <row r="40" spans="4:37" ht="20.100000000000001" customHeight="1" x14ac:dyDescent="0.2">
      <c r="D40" s="2" t="s">
        <v>106</v>
      </c>
      <c r="F40" s="37">
        <v>167</v>
      </c>
      <c r="G40" s="37"/>
      <c r="H40" s="37"/>
      <c r="I40" s="37"/>
      <c r="J40" s="37">
        <v>16</v>
      </c>
      <c r="K40" s="37">
        <v>0</v>
      </c>
      <c r="L40" s="37"/>
      <c r="M40" s="37">
        <v>16</v>
      </c>
      <c r="N40" s="37"/>
      <c r="O40" s="37"/>
      <c r="P40" s="37"/>
      <c r="Q40" s="37">
        <v>0</v>
      </c>
      <c r="R40" s="37">
        <v>13</v>
      </c>
      <c r="S40" s="37">
        <v>0</v>
      </c>
      <c r="T40" s="37">
        <v>0</v>
      </c>
      <c r="U40" s="37">
        <v>0</v>
      </c>
      <c r="V40" s="37">
        <v>0</v>
      </c>
      <c r="W40" s="37"/>
      <c r="X40" s="37">
        <v>6</v>
      </c>
      <c r="Y40" s="37">
        <v>0</v>
      </c>
      <c r="Z40" s="37"/>
      <c r="AA40" s="37">
        <v>19</v>
      </c>
      <c r="AB40" s="37"/>
      <c r="AC40" s="37"/>
      <c r="AD40" s="37"/>
      <c r="AE40" s="37">
        <v>187</v>
      </c>
      <c r="AF40" s="37"/>
      <c r="AG40" s="37"/>
      <c r="AH40" s="37"/>
      <c r="AI40" s="37">
        <v>23</v>
      </c>
      <c r="AJ40" s="37"/>
      <c r="AK40" s="37">
        <v>0</v>
      </c>
    </row>
    <row r="41" spans="4:37" ht="20.100000000000001" customHeight="1" x14ac:dyDescent="0.2">
      <c r="D41" s="38" t="s">
        <v>118</v>
      </c>
      <c r="F41" s="39">
        <v>121</v>
      </c>
      <c r="G41" s="40"/>
      <c r="H41" s="40"/>
      <c r="I41" s="40"/>
      <c r="J41" s="39">
        <v>20</v>
      </c>
      <c r="K41" s="39">
        <v>0</v>
      </c>
      <c r="L41" s="40"/>
      <c r="M41" s="39">
        <v>20</v>
      </c>
      <c r="N41" s="40"/>
      <c r="O41" s="40"/>
      <c r="P41" s="40"/>
      <c r="Q41" s="39">
        <v>1</v>
      </c>
      <c r="R41" s="39">
        <v>32</v>
      </c>
      <c r="S41" s="39">
        <v>0</v>
      </c>
      <c r="T41" s="39">
        <v>0</v>
      </c>
      <c r="U41" s="39">
        <v>0</v>
      </c>
      <c r="V41" s="39">
        <v>0</v>
      </c>
      <c r="W41" s="40"/>
      <c r="X41" s="39">
        <v>10</v>
      </c>
      <c r="Y41" s="39">
        <v>0</v>
      </c>
      <c r="Z41" s="40"/>
      <c r="AA41" s="39">
        <v>43</v>
      </c>
      <c r="AB41" s="40"/>
      <c r="AC41" s="40"/>
      <c r="AD41" s="40"/>
      <c r="AE41" s="39">
        <v>114</v>
      </c>
      <c r="AF41" s="40"/>
      <c r="AG41" s="40"/>
      <c r="AH41" s="40"/>
      <c r="AI41" s="39">
        <v>16</v>
      </c>
      <c r="AJ41" s="40"/>
      <c r="AK41" s="39">
        <v>0</v>
      </c>
    </row>
    <row r="42" spans="4:37" ht="20.100000000000001" customHeight="1" x14ac:dyDescent="0.2">
      <c r="D42" s="2" t="s">
        <v>108</v>
      </c>
      <c r="F42" s="37">
        <v>62</v>
      </c>
      <c r="G42" s="37"/>
      <c r="H42" s="37"/>
      <c r="I42" s="37"/>
      <c r="J42" s="37">
        <v>16</v>
      </c>
      <c r="K42" s="37">
        <v>0</v>
      </c>
      <c r="L42" s="37"/>
      <c r="M42" s="37">
        <v>16</v>
      </c>
      <c r="N42" s="37"/>
      <c r="O42" s="37"/>
      <c r="P42" s="37"/>
      <c r="Q42" s="37">
        <v>0</v>
      </c>
      <c r="R42" s="37">
        <v>15</v>
      </c>
      <c r="S42" s="37">
        <v>0</v>
      </c>
      <c r="T42" s="37">
        <v>0</v>
      </c>
      <c r="U42" s="37">
        <v>0</v>
      </c>
      <c r="V42" s="37">
        <v>1</v>
      </c>
      <c r="W42" s="37"/>
      <c r="X42" s="37">
        <v>5</v>
      </c>
      <c r="Y42" s="37">
        <v>1</v>
      </c>
      <c r="Z42" s="37"/>
      <c r="AA42" s="37">
        <v>22</v>
      </c>
      <c r="AB42" s="37"/>
      <c r="AC42" s="37"/>
      <c r="AD42" s="37"/>
      <c r="AE42" s="37">
        <v>74</v>
      </c>
      <c r="AF42" s="37"/>
      <c r="AG42" s="37"/>
      <c r="AH42" s="37"/>
      <c r="AI42" s="37">
        <v>18</v>
      </c>
      <c r="AJ42" s="37"/>
      <c r="AK42" s="37">
        <v>0</v>
      </c>
    </row>
    <row r="43" spans="4:37" ht="20.100000000000001" customHeight="1" x14ac:dyDescent="0.2">
      <c r="D43" s="38" t="s">
        <v>109</v>
      </c>
      <c r="F43" s="39">
        <v>50</v>
      </c>
      <c r="G43" s="40"/>
      <c r="H43" s="40"/>
      <c r="I43" s="40"/>
      <c r="J43" s="39">
        <v>28</v>
      </c>
      <c r="K43" s="39">
        <v>0</v>
      </c>
      <c r="L43" s="40"/>
      <c r="M43" s="39">
        <v>28</v>
      </c>
      <c r="N43" s="40"/>
      <c r="O43" s="40"/>
      <c r="P43" s="40"/>
      <c r="Q43" s="39">
        <v>0</v>
      </c>
      <c r="R43" s="39">
        <v>25</v>
      </c>
      <c r="S43" s="39">
        <v>0</v>
      </c>
      <c r="T43" s="39">
        <v>0</v>
      </c>
      <c r="U43" s="39">
        <v>0</v>
      </c>
      <c r="V43" s="39">
        <v>0</v>
      </c>
      <c r="W43" s="40"/>
      <c r="X43" s="39">
        <v>7</v>
      </c>
      <c r="Y43" s="39">
        <v>0</v>
      </c>
      <c r="Z43" s="40"/>
      <c r="AA43" s="39">
        <v>32</v>
      </c>
      <c r="AB43" s="40"/>
      <c r="AC43" s="40"/>
      <c r="AD43" s="40"/>
      <c r="AE43" s="39">
        <v>62</v>
      </c>
      <c r="AF43" s="40"/>
      <c r="AG43" s="40"/>
      <c r="AH43" s="40"/>
      <c r="AI43" s="39">
        <v>16</v>
      </c>
      <c r="AJ43" s="40"/>
      <c r="AK43" s="39">
        <v>0</v>
      </c>
    </row>
    <row r="44" spans="4:37" ht="20.100000000000001" customHeight="1" x14ac:dyDescent="0.2">
      <c r="D44" s="2" t="s">
        <v>110</v>
      </c>
      <c r="F44" s="37">
        <v>94</v>
      </c>
      <c r="G44" s="37"/>
      <c r="H44" s="37"/>
      <c r="I44" s="37"/>
      <c r="J44" s="37">
        <v>24</v>
      </c>
      <c r="K44" s="37">
        <v>0</v>
      </c>
      <c r="L44" s="37"/>
      <c r="M44" s="37">
        <v>24</v>
      </c>
      <c r="N44" s="37"/>
      <c r="O44" s="37"/>
      <c r="P44" s="37"/>
      <c r="Q44" s="37">
        <v>0</v>
      </c>
      <c r="R44" s="37">
        <v>18</v>
      </c>
      <c r="S44" s="37">
        <v>0</v>
      </c>
      <c r="T44" s="37">
        <v>0</v>
      </c>
      <c r="U44" s="37">
        <v>0</v>
      </c>
      <c r="V44" s="37">
        <v>0</v>
      </c>
      <c r="W44" s="37"/>
      <c r="X44" s="37">
        <v>13</v>
      </c>
      <c r="Y44" s="37">
        <v>3</v>
      </c>
      <c r="Z44" s="37"/>
      <c r="AA44" s="37">
        <v>34</v>
      </c>
      <c r="AB44" s="37"/>
      <c r="AC44" s="37"/>
      <c r="AD44" s="37"/>
      <c r="AE44" s="37">
        <v>103</v>
      </c>
      <c r="AF44" s="37"/>
      <c r="AG44" s="37"/>
      <c r="AH44" s="37"/>
      <c r="AI44" s="37">
        <v>19</v>
      </c>
      <c r="AJ44" s="37"/>
      <c r="AK44" s="37">
        <v>0</v>
      </c>
    </row>
    <row r="45" spans="4:37" ht="20.100000000000001" customHeight="1" x14ac:dyDescent="0.2">
      <c r="D45" s="38" t="s">
        <v>111</v>
      </c>
      <c r="F45" s="39">
        <v>70</v>
      </c>
      <c r="G45" s="40"/>
      <c r="H45" s="40"/>
      <c r="I45" s="40"/>
      <c r="J45" s="39">
        <v>18</v>
      </c>
      <c r="K45" s="39">
        <v>0</v>
      </c>
      <c r="L45" s="40"/>
      <c r="M45" s="39">
        <v>18</v>
      </c>
      <c r="N45" s="40"/>
      <c r="O45" s="40"/>
      <c r="P45" s="40"/>
      <c r="Q45" s="39">
        <v>0</v>
      </c>
      <c r="R45" s="39">
        <v>8</v>
      </c>
      <c r="S45" s="39">
        <v>0</v>
      </c>
      <c r="T45" s="39">
        <v>0</v>
      </c>
      <c r="U45" s="39">
        <v>0</v>
      </c>
      <c r="V45" s="39">
        <v>0</v>
      </c>
      <c r="W45" s="40"/>
      <c r="X45" s="39">
        <v>3</v>
      </c>
      <c r="Y45" s="39">
        <v>0</v>
      </c>
      <c r="Z45" s="40"/>
      <c r="AA45" s="39">
        <v>11</v>
      </c>
      <c r="AB45" s="40"/>
      <c r="AC45" s="40"/>
      <c r="AD45" s="40"/>
      <c r="AE45" s="39">
        <v>77</v>
      </c>
      <c r="AF45" s="40"/>
      <c r="AG45" s="40"/>
      <c r="AH45" s="40"/>
      <c r="AI45" s="39">
        <v>0</v>
      </c>
      <c r="AJ45" s="40"/>
      <c r="AK45" s="39">
        <v>0</v>
      </c>
    </row>
    <row r="46" spans="4:37" ht="20.100000000000001" customHeight="1" x14ac:dyDescent="0.2">
      <c r="D46" s="2" t="s">
        <v>119</v>
      </c>
      <c r="F46" s="37">
        <v>71</v>
      </c>
      <c r="G46" s="37"/>
      <c r="H46" s="37"/>
      <c r="I46" s="37"/>
      <c r="J46" s="37">
        <v>6</v>
      </c>
      <c r="K46" s="37">
        <v>0</v>
      </c>
      <c r="L46" s="37"/>
      <c r="M46" s="37">
        <v>6</v>
      </c>
      <c r="N46" s="37"/>
      <c r="O46" s="37"/>
      <c r="P46" s="37"/>
      <c r="Q46" s="37">
        <v>0</v>
      </c>
      <c r="R46" s="37">
        <v>12</v>
      </c>
      <c r="S46" s="37">
        <v>0</v>
      </c>
      <c r="T46" s="37">
        <v>0</v>
      </c>
      <c r="U46" s="37">
        <v>0</v>
      </c>
      <c r="V46" s="37">
        <v>0</v>
      </c>
      <c r="W46" s="37"/>
      <c r="X46" s="37">
        <v>7</v>
      </c>
      <c r="Y46" s="37">
        <v>4</v>
      </c>
      <c r="Z46" s="37"/>
      <c r="AA46" s="37">
        <v>23</v>
      </c>
      <c r="AB46" s="37"/>
      <c r="AC46" s="37"/>
      <c r="AD46" s="37"/>
      <c r="AE46" s="37">
        <v>0</v>
      </c>
      <c r="AF46" s="37"/>
      <c r="AG46" s="37"/>
      <c r="AH46" s="37"/>
      <c r="AI46" s="37">
        <v>0</v>
      </c>
      <c r="AJ46" s="37"/>
      <c r="AK46" s="37">
        <v>54</v>
      </c>
    </row>
    <row r="47" spans="4:37" ht="20.100000000000001" customHeight="1" x14ac:dyDescent="0.2">
      <c r="D47" s="38" t="s">
        <v>120</v>
      </c>
      <c r="F47" s="39">
        <v>70</v>
      </c>
      <c r="G47" s="40"/>
      <c r="H47" s="40"/>
      <c r="I47" s="40"/>
      <c r="J47" s="39">
        <v>15</v>
      </c>
      <c r="K47" s="39">
        <v>0</v>
      </c>
      <c r="L47" s="40"/>
      <c r="M47" s="39">
        <v>15</v>
      </c>
      <c r="N47" s="40"/>
      <c r="O47" s="40"/>
      <c r="P47" s="40"/>
      <c r="Q47" s="39">
        <v>0</v>
      </c>
      <c r="R47" s="39">
        <v>10</v>
      </c>
      <c r="S47" s="39">
        <v>0</v>
      </c>
      <c r="T47" s="39">
        <v>0</v>
      </c>
      <c r="U47" s="39">
        <v>0</v>
      </c>
      <c r="V47" s="39">
        <v>0</v>
      </c>
      <c r="W47" s="40"/>
      <c r="X47" s="39">
        <v>0</v>
      </c>
      <c r="Y47" s="39">
        <v>0</v>
      </c>
      <c r="Z47" s="40"/>
      <c r="AA47" s="39">
        <v>10</v>
      </c>
      <c r="AB47" s="40"/>
      <c r="AC47" s="40"/>
      <c r="AD47" s="40"/>
      <c r="AE47" s="39">
        <v>75</v>
      </c>
      <c r="AF47" s="40"/>
      <c r="AG47" s="40"/>
      <c r="AH47" s="40"/>
      <c r="AI47" s="39">
        <v>0</v>
      </c>
      <c r="AJ47" s="40"/>
      <c r="AK47" s="39">
        <v>0</v>
      </c>
    </row>
    <row r="48" spans="4:37" ht="20.100000000000001" customHeight="1" x14ac:dyDescent="0.2">
      <c r="D48" s="2" t="s">
        <v>368</v>
      </c>
      <c r="F48" s="37">
        <v>111</v>
      </c>
      <c r="G48" s="37"/>
      <c r="H48" s="37"/>
      <c r="I48" s="37"/>
      <c r="J48" s="37">
        <v>10</v>
      </c>
      <c r="K48" s="37">
        <v>0</v>
      </c>
      <c r="L48" s="37"/>
      <c r="M48" s="37">
        <v>10</v>
      </c>
      <c r="N48" s="37"/>
      <c r="O48" s="37"/>
      <c r="P48" s="37"/>
      <c r="Q48" s="37">
        <v>0</v>
      </c>
      <c r="R48" s="37">
        <v>15</v>
      </c>
      <c r="S48" s="37">
        <v>0</v>
      </c>
      <c r="T48" s="37">
        <v>0</v>
      </c>
      <c r="U48" s="37">
        <v>0</v>
      </c>
      <c r="V48" s="37">
        <v>0</v>
      </c>
      <c r="W48" s="37"/>
      <c r="X48" s="37">
        <v>3</v>
      </c>
      <c r="Y48" s="37">
        <v>0</v>
      </c>
      <c r="Z48" s="37"/>
      <c r="AA48" s="37">
        <v>18</v>
      </c>
      <c r="AB48" s="37"/>
      <c r="AC48" s="37"/>
      <c r="AD48" s="37"/>
      <c r="AE48" s="37">
        <v>0</v>
      </c>
      <c r="AF48" s="37"/>
      <c r="AG48" s="37"/>
      <c r="AH48" s="37"/>
      <c r="AI48" s="37">
        <v>0</v>
      </c>
      <c r="AJ48" s="37"/>
      <c r="AK48" s="37">
        <v>103</v>
      </c>
    </row>
    <row r="49" spans="1:37" ht="20.100000000000001" customHeight="1" x14ac:dyDescent="0.2">
      <c r="D49" s="38" t="s">
        <v>121</v>
      </c>
      <c r="F49" s="39">
        <v>40</v>
      </c>
      <c r="G49" s="40"/>
      <c r="H49" s="40"/>
      <c r="I49" s="40"/>
      <c r="J49" s="39">
        <v>12</v>
      </c>
      <c r="K49" s="39">
        <v>0</v>
      </c>
      <c r="L49" s="40"/>
      <c r="M49" s="39">
        <v>12</v>
      </c>
      <c r="N49" s="40"/>
      <c r="O49" s="40"/>
      <c r="P49" s="40"/>
      <c r="Q49" s="39">
        <v>0</v>
      </c>
      <c r="R49" s="39">
        <v>11</v>
      </c>
      <c r="S49" s="39">
        <v>0</v>
      </c>
      <c r="T49" s="39">
        <v>0</v>
      </c>
      <c r="U49" s="39">
        <v>0</v>
      </c>
      <c r="V49" s="39">
        <v>0</v>
      </c>
      <c r="W49" s="40"/>
      <c r="X49" s="39">
        <v>1</v>
      </c>
      <c r="Y49" s="39">
        <v>0</v>
      </c>
      <c r="Z49" s="40"/>
      <c r="AA49" s="39">
        <v>12</v>
      </c>
      <c r="AB49" s="40"/>
      <c r="AC49" s="40"/>
      <c r="AD49" s="40"/>
      <c r="AE49" s="39">
        <v>60</v>
      </c>
      <c r="AF49" s="40"/>
      <c r="AG49" s="40"/>
      <c r="AH49" s="40"/>
      <c r="AI49" s="39">
        <v>20</v>
      </c>
      <c r="AJ49" s="40"/>
      <c r="AK49" s="39">
        <v>0</v>
      </c>
    </row>
    <row r="50" spans="1:37"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row>
    <row r="51" spans="1:37" s="1" customFormat="1" ht="20.100000000000001" customHeight="1" x14ac:dyDescent="0.2">
      <c r="A51" s="3"/>
      <c r="B51" s="6"/>
      <c r="C51" s="42" t="s">
        <v>122</v>
      </c>
      <c r="D51" s="42"/>
      <c r="E51" s="5"/>
      <c r="F51" s="44">
        <v>1840</v>
      </c>
      <c r="G51" s="45"/>
      <c r="H51" s="45"/>
      <c r="I51" s="45"/>
      <c r="J51" s="44">
        <v>306</v>
      </c>
      <c r="K51" s="44">
        <v>0</v>
      </c>
      <c r="L51" s="45"/>
      <c r="M51" s="44">
        <v>306</v>
      </c>
      <c r="N51" s="45"/>
      <c r="O51" s="45"/>
      <c r="P51" s="45"/>
      <c r="Q51" s="44">
        <v>1</v>
      </c>
      <c r="R51" s="44">
        <v>339</v>
      </c>
      <c r="S51" s="44">
        <v>0</v>
      </c>
      <c r="T51" s="44">
        <v>0</v>
      </c>
      <c r="U51" s="44">
        <v>0</v>
      </c>
      <c r="V51" s="44">
        <v>8</v>
      </c>
      <c r="W51" s="45"/>
      <c r="X51" s="44">
        <v>94</v>
      </c>
      <c r="Y51" s="44">
        <v>30</v>
      </c>
      <c r="Z51" s="45"/>
      <c r="AA51" s="44">
        <v>472</v>
      </c>
      <c r="AB51" s="45"/>
      <c r="AC51" s="45"/>
      <c r="AD51" s="45"/>
      <c r="AE51" s="44">
        <v>1616</v>
      </c>
      <c r="AF51" s="45"/>
      <c r="AG51" s="45"/>
      <c r="AH51" s="45"/>
      <c r="AI51" s="44">
        <v>216</v>
      </c>
      <c r="AJ51" s="45"/>
      <c r="AK51" s="44">
        <v>274</v>
      </c>
    </row>
    <row r="52" spans="1:37"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row>
    <row r="53" spans="1:37"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row>
    <row r="54" spans="1:37" ht="20.100000000000001" customHeight="1" x14ac:dyDescent="0.2">
      <c r="D54" s="2" t="s">
        <v>124</v>
      </c>
      <c r="F54" s="37">
        <v>0</v>
      </c>
      <c r="G54" s="37"/>
      <c r="H54" s="37"/>
      <c r="I54" s="37"/>
      <c r="J54" s="37">
        <v>0</v>
      </c>
      <c r="K54" s="37">
        <v>0</v>
      </c>
      <c r="L54" s="37"/>
      <c r="M54" s="37">
        <v>0</v>
      </c>
      <c r="N54" s="37"/>
      <c r="O54" s="37"/>
      <c r="P54" s="37"/>
      <c r="Q54" s="37">
        <v>0</v>
      </c>
      <c r="R54" s="37">
        <v>0</v>
      </c>
      <c r="S54" s="37">
        <v>0</v>
      </c>
      <c r="T54" s="37">
        <v>0</v>
      </c>
      <c r="U54" s="37">
        <v>0</v>
      </c>
      <c r="V54" s="37">
        <v>0</v>
      </c>
      <c r="W54" s="37"/>
      <c r="X54" s="37">
        <v>0</v>
      </c>
      <c r="Y54" s="37">
        <v>0</v>
      </c>
      <c r="Z54" s="37"/>
      <c r="AA54" s="37">
        <v>0</v>
      </c>
      <c r="AB54" s="37"/>
      <c r="AC54" s="37"/>
      <c r="AD54" s="37"/>
      <c r="AE54" s="37">
        <v>0</v>
      </c>
      <c r="AF54" s="37"/>
      <c r="AG54" s="37"/>
      <c r="AH54" s="37"/>
      <c r="AI54" s="37">
        <v>0</v>
      </c>
      <c r="AJ54" s="37"/>
      <c r="AK54" s="37">
        <v>0</v>
      </c>
    </row>
    <row r="55" spans="1:37" ht="20.100000000000001" customHeight="1" x14ac:dyDescent="0.2">
      <c r="D55" s="38" t="s">
        <v>99</v>
      </c>
      <c r="F55" s="39">
        <v>0</v>
      </c>
      <c r="G55" s="40"/>
      <c r="H55" s="40"/>
      <c r="I55" s="40"/>
      <c r="J55" s="39">
        <v>0</v>
      </c>
      <c r="K55" s="39">
        <v>0</v>
      </c>
      <c r="L55" s="40"/>
      <c r="M55" s="39">
        <v>0</v>
      </c>
      <c r="N55" s="40"/>
      <c r="O55" s="40"/>
      <c r="P55" s="40"/>
      <c r="Q55" s="39">
        <v>0</v>
      </c>
      <c r="R55" s="39">
        <v>0</v>
      </c>
      <c r="S55" s="39">
        <v>0</v>
      </c>
      <c r="T55" s="39">
        <v>0</v>
      </c>
      <c r="U55" s="39">
        <v>0</v>
      </c>
      <c r="V55" s="39">
        <v>0</v>
      </c>
      <c r="W55" s="40"/>
      <c r="X55" s="39">
        <v>0</v>
      </c>
      <c r="Y55" s="39">
        <v>0</v>
      </c>
      <c r="Z55" s="40"/>
      <c r="AA55" s="39">
        <v>0</v>
      </c>
      <c r="AB55" s="40"/>
      <c r="AC55" s="40"/>
      <c r="AD55" s="40"/>
      <c r="AE55" s="39">
        <v>0</v>
      </c>
      <c r="AF55" s="40"/>
      <c r="AG55" s="40"/>
      <c r="AH55" s="40"/>
      <c r="AI55" s="39">
        <v>0</v>
      </c>
      <c r="AJ55" s="40"/>
      <c r="AK55" s="39">
        <v>0</v>
      </c>
    </row>
    <row r="56" spans="1:37" ht="20.100000000000001" customHeight="1" x14ac:dyDescent="0.2">
      <c r="D56" s="2" t="s">
        <v>113</v>
      </c>
      <c r="F56" s="37">
        <v>0</v>
      </c>
      <c r="G56" s="37"/>
      <c r="H56" s="37"/>
      <c r="I56" s="37"/>
      <c r="J56" s="37">
        <v>0</v>
      </c>
      <c r="K56" s="37">
        <v>0</v>
      </c>
      <c r="L56" s="37"/>
      <c r="M56" s="37">
        <v>0</v>
      </c>
      <c r="N56" s="37"/>
      <c r="O56" s="37"/>
      <c r="P56" s="37"/>
      <c r="Q56" s="37">
        <v>0</v>
      </c>
      <c r="R56" s="37">
        <v>0</v>
      </c>
      <c r="S56" s="37">
        <v>0</v>
      </c>
      <c r="T56" s="37">
        <v>0</v>
      </c>
      <c r="U56" s="37">
        <v>0</v>
      </c>
      <c r="V56" s="37">
        <v>0</v>
      </c>
      <c r="W56" s="37"/>
      <c r="X56" s="37">
        <v>0</v>
      </c>
      <c r="Y56" s="37">
        <v>0</v>
      </c>
      <c r="Z56" s="37"/>
      <c r="AA56" s="37">
        <v>0</v>
      </c>
      <c r="AB56" s="37"/>
      <c r="AC56" s="37"/>
      <c r="AD56" s="37"/>
      <c r="AE56" s="37">
        <v>0</v>
      </c>
      <c r="AF56" s="37"/>
      <c r="AG56" s="37"/>
      <c r="AH56" s="37"/>
      <c r="AI56" s="37">
        <v>0</v>
      </c>
      <c r="AJ56" s="37"/>
      <c r="AK56" s="37">
        <v>0</v>
      </c>
    </row>
    <row r="57" spans="1:37" ht="20.100000000000001" customHeight="1" x14ac:dyDescent="0.2">
      <c r="D57" s="38" t="s">
        <v>101</v>
      </c>
      <c r="F57" s="39">
        <v>0</v>
      </c>
      <c r="G57" s="40"/>
      <c r="H57" s="40"/>
      <c r="I57" s="40"/>
      <c r="J57" s="39">
        <v>0</v>
      </c>
      <c r="K57" s="39">
        <v>0</v>
      </c>
      <c r="L57" s="40"/>
      <c r="M57" s="39">
        <v>0</v>
      </c>
      <c r="N57" s="40"/>
      <c r="O57" s="40"/>
      <c r="P57" s="40"/>
      <c r="Q57" s="39">
        <v>0</v>
      </c>
      <c r="R57" s="39">
        <v>0</v>
      </c>
      <c r="S57" s="39">
        <v>0</v>
      </c>
      <c r="T57" s="39">
        <v>0</v>
      </c>
      <c r="U57" s="39">
        <v>0</v>
      </c>
      <c r="V57" s="39">
        <v>0</v>
      </c>
      <c r="W57" s="40"/>
      <c r="X57" s="39">
        <v>0</v>
      </c>
      <c r="Y57" s="39">
        <v>0</v>
      </c>
      <c r="Z57" s="40"/>
      <c r="AA57" s="39">
        <v>0</v>
      </c>
      <c r="AB57" s="40"/>
      <c r="AC57" s="40"/>
      <c r="AD57" s="40"/>
      <c r="AE57" s="39">
        <v>0</v>
      </c>
      <c r="AF57" s="40"/>
      <c r="AG57" s="40"/>
      <c r="AH57" s="40"/>
      <c r="AI57" s="39">
        <v>0</v>
      </c>
      <c r="AJ57" s="40"/>
      <c r="AK57" s="39">
        <v>0</v>
      </c>
    </row>
    <row r="58" spans="1:37" ht="20.100000000000001" customHeight="1" x14ac:dyDescent="0.2">
      <c r="D58" s="2" t="s">
        <v>115</v>
      </c>
      <c r="F58" s="37">
        <v>0</v>
      </c>
      <c r="G58" s="37"/>
      <c r="H58" s="37"/>
      <c r="I58" s="37"/>
      <c r="J58" s="37">
        <v>0</v>
      </c>
      <c r="K58" s="37">
        <v>0</v>
      </c>
      <c r="L58" s="37"/>
      <c r="M58" s="37">
        <v>0</v>
      </c>
      <c r="N58" s="37"/>
      <c r="O58" s="37"/>
      <c r="P58" s="37"/>
      <c r="Q58" s="37">
        <v>0</v>
      </c>
      <c r="R58" s="37">
        <v>0</v>
      </c>
      <c r="S58" s="37">
        <v>0</v>
      </c>
      <c r="T58" s="37">
        <v>0</v>
      </c>
      <c r="U58" s="37">
        <v>0</v>
      </c>
      <c r="V58" s="37">
        <v>0</v>
      </c>
      <c r="W58" s="37"/>
      <c r="X58" s="37">
        <v>0</v>
      </c>
      <c r="Y58" s="37">
        <v>0</v>
      </c>
      <c r="Z58" s="37"/>
      <c r="AA58" s="37">
        <v>0</v>
      </c>
      <c r="AB58" s="37"/>
      <c r="AC58" s="37"/>
      <c r="AD58" s="37"/>
      <c r="AE58" s="37">
        <v>0</v>
      </c>
      <c r="AF58" s="37"/>
      <c r="AG58" s="37"/>
      <c r="AH58" s="37"/>
      <c r="AI58" s="37">
        <v>0</v>
      </c>
      <c r="AJ58" s="37"/>
      <c r="AK58" s="37">
        <v>0</v>
      </c>
    </row>
    <row r="59" spans="1:37" ht="20.100000000000001" customHeight="1" x14ac:dyDescent="0.2">
      <c r="D59" s="38" t="s">
        <v>116</v>
      </c>
      <c r="F59" s="39">
        <v>0</v>
      </c>
      <c r="G59" s="40"/>
      <c r="H59" s="40"/>
      <c r="I59" s="40"/>
      <c r="J59" s="39">
        <v>0</v>
      </c>
      <c r="K59" s="39">
        <v>0</v>
      </c>
      <c r="L59" s="40"/>
      <c r="M59" s="39">
        <v>0</v>
      </c>
      <c r="N59" s="40"/>
      <c r="O59" s="40"/>
      <c r="P59" s="40"/>
      <c r="Q59" s="39">
        <v>0</v>
      </c>
      <c r="R59" s="39">
        <v>0</v>
      </c>
      <c r="S59" s="39">
        <v>0</v>
      </c>
      <c r="T59" s="39">
        <v>0</v>
      </c>
      <c r="U59" s="39">
        <v>0</v>
      </c>
      <c r="V59" s="39">
        <v>0</v>
      </c>
      <c r="W59" s="40"/>
      <c r="X59" s="39">
        <v>0</v>
      </c>
      <c r="Y59" s="39">
        <v>0</v>
      </c>
      <c r="Z59" s="40"/>
      <c r="AA59" s="39">
        <v>0</v>
      </c>
      <c r="AB59" s="40"/>
      <c r="AC59" s="40"/>
      <c r="AD59" s="40"/>
      <c r="AE59" s="39">
        <v>0</v>
      </c>
      <c r="AF59" s="40"/>
      <c r="AG59" s="40"/>
      <c r="AH59" s="40"/>
      <c r="AI59" s="39">
        <v>0</v>
      </c>
      <c r="AJ59" s="40"/>
      <c r="AK59" s="39">
        <v>0</v>
      </c>
    </row>
    <row r="60" spans="1:37" ht="20.100000000000001" customHeight="1" x14ac:dyDescent="0.2">
      <c r="D60" s="2" t="s">
        <v>104</v>
      </c>
      <c r="F60" s="37">
        <v>0</v>
      </c>
      <c r="G60" s="37"/>
      <c r="H60" s="37"/>
      <c r="I60" s="37"/>
      <c r="J60" s="37">
        <v>0</v>
      </c>
      <c r="K60" s="37">
        <v>0</v>
      </c>
      <c r="L60" s="37"/>
      <c r="M60" s="37">
        <v>0</v>
      </c>
      <c r="N60" s="37"/>
      <c r="O60" s="37"/>
      <c r="P60" s="37"/>
      <c r="Q60" s="37">
        <v>0</v>
      </c>
      <c r="R60" s="37">
        <v>0</v>
      </c>
      <c r="S60" s="37">
        <v>0</v>
      </c>
      <c r="T60" s="37">
        <v>0</v>
      </c>
      <c r="U60" s="37">
        <v>0</v>
      </c>
      <c r="V60" s="37">
        <v>0</v>
      </c>
      <c r="W60" s="37"/>
      <c r="X60" s="37">
        <v>0</v>
      </c>
      <c r="Y60" s="37">
        <v>0</v>
      </c>
      <c r="Z60" s="37"/>
      <c r="AA60" s="37">
        <v>0</v>
      </c>
      <c r="AB60" s="37"/>
      <c r="AC60" s="37"/>
      <c r="AD60" s="37"/>
      <c r="AE60" s="37">
        <v>0</v>
      </c>
      <c r="AF60" s="37"/>
      <c r="AG60" s="37"/>
      <c r="AH60" s="37"/>
      <c r="AI60" s="37">
        <v>0</v>
      </c>
      <c r="AJ60" s="37"/>
      <c r="AK60" s="37">
        <v>0</v>
      </c>
    </row>
    <row r="61" spans="1:37" ht="20.100000000000001" customHeight="1" x14ac:dyDescent="0.2">
      <c r="D61" s="38" t="s">
        <v>105</v>
      </c>
      <c r="F61" s="39">
        <v>0</v>
      </c>
      <c r="G61" s="40"/>
      <c r="H61" s="40"/>
      <c r="I61" s="40"/>
      <c r="J61" s="39">
        <v>0</v>
      </c>
      <c r="K61" s="39">
        <v>0</v>
      </c>
      <c r="L61" s="40"/>
      <c r="M61" s="39">
        <v>0</v>
      </c>
      <c r="N61" s="40"/>
      <c r="O61" s="40"/>
      <c r="P61" s="40"/>
      <c r="Q61" s="39">
        <v>0</v>
      </c>
      <c r="R61" s="39">
        <v>0</v>
      </c>
      <c r="S61" s="39">
        <v>0</v>
      </c>
      <c r="T61" s="39">
        <v>0</v>
      </c>
      <c r="U61" s="39">
        <v>0</v>
      </c>
      <c r="V61" s="39">
        <v>0</v>
      </c>
      <c r="W61" s="40"/>
      <c r="X61" s="39">
        <v>0</v>
      </c>
      <c r="Y61" s="39">
        <v>0</v>
      </c>
      <c r="Z61" s="40"/>
      <c r="AA61" s="39">
        <v>0</v>
      </c>
      <c r="AB61" s="40"/>
      <c r="AC61" s="40"/>
      <c r="AD61" s="40"/>
      <c r="AE61" s="39">
        <v>0</v>
      </c>
      <c r="AF61" s="40"/>
      <c r="AG61" s="40"/>
      <c r="AH61" s="40"/>
      <c r="AI61" s="39">
        <v>0</v>
      </c>
      <c r="AJ61" s="40"/>
      <c r="AK61" s="39">
        <v>0</v>
      </c>
    </row>
    <row r="62" spans="1:37" ht="20.100000000000001" customHeight="1" x14ac:dyDescent="0.2">
      <c r="D62" s="2" t="s">
        <v>106</v>
      </c>
      <c r="F62" s="37">
        <v>0</v>
      </c>
      <c r="G62" s="37"/>
      <c r="H62" s="37"/>
      <c r="I62" s="37"/>
      <c r="J62" s="37">
        <v>0</v>
      </c>
      <c r="K62" s="37">
        <v>0</v>
      </c>
      <c r="L62" s="37"/>
      <c r="M62" s="37">
        <v>0</v>
      </c>
      <c r="N62" s="37"/>
      <c r="O62" s="37"/>
      <c r="P62" s="37"/>
      <c r="Q62" s="37">
        <v>0</v>
      </c>
      <c r="R62" s="37">
        <v>0</v>
      </c>
      <c r="S62" s="37">
        <v>0</v>
      </c>
      <c r="T62" s="37">
        <v>0</v>
      </c>
      <c r="U62" s="37">
        <v>0</v>
      </c>
      <c r="V62" s="37">
        <v>0</v>
      </c>
      <c r="W62" s="37"/>
      <c r="X62" s="37">
        <v>0</v>
      </c>
      <c r="Y62" s="37">
        <v>0</v>
      </c>
      <c r="Z62" s="37"/>
      <c r="AA62" s="37">
        <v>0</v>
      </c>
      <c r="AB62" s="37"/>
      <c r="AC62" s="37"/>
      <c r="AD62" s="37"/>
      <c r="AE62" s="37">
        <v>0</v>
      </c>
      <c r="AF62" s="37"/>
      <c r="AG62" s="37"/>
      <c r="AH62" s="37"/>
      <c r="AI62" s="37">
        <v>0</v>
      </c>
      <c r="AJ62" s="37"/>
      <c r="AK62" s="37">
        <v>0</v>
      </c>
    </row>
    <row r="63" spans="1:37" ht="20.100000000000001" customHeight="1" x14ac:dyDescent="0.2">
      <c r="D63" s="38" t="s">
        <v>118</v>
      </c>
      <c r="F63" s="39">
        <v>0</v>
      </c>
      <c r="G63" s="40"/>
      <c r="H63" s="40"/>
      <c r="I63" s="40"/>
      <c r="J63" s="39">
        <v>0</v>
      </c>
      <c r="K63" s="39">
        <v>0</v>
      </c>
      <c r="L63" s="40"/>
      <c r="M63" s="39">
        <v>0</v>
      </c>
      <c r="N63" s="40"/>
      <c r="O63" s="40"/>
      <c r="P63" s="40"/>
      <c r="Q63" s="39">
        <v>0</v>
      </c>
      <c r="R63" s="39">
        <v>0</v>
      </c>
      <c r="S63" s="39">
        <v>0</v>
      </c>
      <c r="T63" s="39">
        <v>0</v>
      </c>
      <c r="U63" s="39">
        <v>0</v>
      </c>
      <c r="V63" s="39">
        <v>0</v>
      </c>
      <c r="W63" s="40"/>
      <c r="X63" s="39">
        <v>0</v>
      </c>
      <c r="Y63" s="39">
        <v>0</v>
      </c>
      <c r="Z63" s="40"/>
      <c r="AA63" s="39">
        <v>0</v>
      </c>
      <c r="AB63" s="40"/>
      <c r="AC63" s="40"/>
      <c r="AD63" s="40"/>
      <c r="AE63" s="39">
        <v>0</v>
      </c>
      <c r="AF63" s="40"/>
      <c r="AG63" s="40"/>
      <c r="AH63" s="40"/>
      <c r="AI63" s="39">
        <v>0</v>
      </c>
      <c r="AJ63" s="40"/>
      <c r="AK63" s="39">
        <v>0</v>
      </c>
    </row>
    <row r="64" spans="1:37" ht="20.100000000000001" customHeight="1" x14ac:dyDescent="0.2">
      <c r="D64" s="2" t="s">
        <v>108</v>
      </c>
      <c r="F64" s="37">
        <v>0</v>
      </c>
      <c r="G64" s="37"/>
      <c r="H64" s="37"/>
      <c r="I64" s="37"/>
      <c r="J64" s="37">
        <v>0</v>
      </c>
      <c r="K64" s="37">
        <v>0</v>
      </c>
      <c r="L64" s="37"/>
      <c r="M64" s="37">
        <v>0</v>
      </c>
      <c r="N64" s="37"/>
      <c r="O64" s="37"/>
      <c r="P64" s="37"/>
      <c r="Q64" s="37">
        <v>0</v>
      </c>
      <c r="R64" s="37">
        <v>0</v>
      </c>
      <c r="S64" s="37">
        <v>0</v>
      </c>
      <c r="T64" s="37">
        <v>0</v>
      </c>
      <c r="U64" s="37">
        <v>0</v>
      </c>
      <c r="V64" s="37">
        <v>0</v>
      </c>
      <c r="W64" s="37"/>
      <c r="X64" s="37">
        <v>0</v>
      </c>
      <c r="Y64" s="37">
        <v>0</v>
      </c>
      <c r="Z64" s="37"/>
      <c r="AA64" s="37">
        <v>0</v>
      </c>
      <c r="AB64" s="37"/>
      <c r="AC64" s="37"/>
      <c r="AD64" s="37"/>
      <c r="AE64" s="37">
        <v>0</v>
      </c>
      <c r="AF64" s="37"/>
      <c r="AG64" s="37"/>
      <c r="AH64" s="37"/>
      <c r="AI64" s="37">
        <v>0</v>
      </c>
      <c r="AJ64" s="37"/>
      <c r="AK64" s="37">
        <v>0</v>
      </c>
    </row>
    <row r="65" spans="1:37" ht="20.100000000000001" customHeight="1" x14ac:dyDescent="0.2">
      <c r="D65" s="38" t="s">
        <v>109</v>
      </c>
      <c r="F65" s="39">
        <v>0</v>
      </c>
      <c r="G65" s="40"/>
      <c r="H65" s="40"/>
      <c r="I65" s="40"/>
      <c r="J65" s="39">
        <v>0</v>
      </c>
      <c r="K65" s="39">
        <v>0</v>
      </c>
      <c r="L65" s="40"/>
      <c r="M65" s="39">
        <v>0</v>
      </c>
      <c r="N65" s="40"/>
      <c r="O65" s="40"/>
      <c r="P65" s="40"/>
      <c r="Q65" s="39">
        <v>0</v>
      </c>
      <c r="R65" s="39">
        <v>0</v>
      </c>
      <c r="S65" s="39">
        <v>0</v>
      </c>
      <c r="T65" s="39">
        <v>0</v>
      </c>
      <c r="U65" s="39">
        <v>0</v>
      </c>
      <c r="V65" s="39">
        <v>0</v>
      </c>
      <c r="W65" s="40"/>
      <c r="X65" s="39">
        <v>0</v>
      </c>
      <c r="Y65" s="39">
        <v>0</v>
      </c>
      <c r="Z65" s="40"/>
      <c r="AA65" s="39">
        <v>0</v>
      </c>
      <c r="AB65" s="40"/>
      <c r="AC65" s="40"/>
      <c r="AD65" s="40"/>
      <c r="AE65" s="39">
        <v>0</v>
      </c>
      <c r="AF65" s="40"/>
      <c r="AG65" s="40"/>
      <c r="AH65" s="40"/>
      <c r="AI65" s="39">
        <v>0</v>
      </c>
      <c r="AJ65" s="40"/>
      <c r="AK65" s="39">
        <v>0</v>
      </c>
    </row>
    <row r="66" spans="1:37" ht="20.100000000000001" customHeight="1" x14ac:dyDescent="0.2">
      <c r="D66" s="2" t="s">
        <v>110</v>
      </c>
      <c r="F66" s="37">
        <v>0</v>
      </c>
      <c r="G66" s="37"/>
      <c r="H66" s="37"/>
      <c r="I66" s="37"/>
      <c r="J66" s="37">
        <v>0</v>
      </c>
      <c r="K66" s="37">
        <v>0</v>
      </c>
      <c r="L66" s="37"/>
      <c r="M66" s="37">
        <v>0</v>
      </c>
      <c r="N66" s="37"/>
      <c r="O66" s="37"/>
      <c r="P66" s="37"/>
      <c r="Q66" s="37">
        <v>0</v>
      </c>
      <c r="R66" s="37">
        <v>0</v>
      </c>
      <c r="S66" s="37">
        <v>0</v>
      </c>
      <c r="T66" s="37">
        <v>0</v>
      </c>
      <c r="U66" s="37">
        <v>0</v>
      </c>
      <c r="V66" s="37">
        <v>0</v>
      </c>
      <c r="W66" s="37"/>
      <c r="X66" s="37">
        <v>0</v>
      </c>
      <c r="Y66" s="37">
        <v>0</v>
      </c>
      <c r="Z66" s="37"/>
      <c r="AA66" s="37">
        <v>0</v>
      </c>
      <c r="AB66" s="37"/>
      <c r="AC66" s="37"/>
      <c r="AD66" s="37"/>
      <c r="AE66" s="37">
        <v>0</v>
      </c>
      <c r="AF66" s="37"/>
      <c r="AG66" s="37"/>
      <c r="AH66" s="37"/>
      <c r="AI66" s="37">
        <v>0</v>
      </c>
      <c r="AJ66" s="37"/>
      <c r="AK66" s="37">
        <v>0</v>
      </c>
    </row>
    <row r="67" spans="1:37" ht="20.100000000000001" customHeight="1" x14ac:dyDescent="0.2">
      <c r="D67" s="38" t="s">
        <v>111</v>
      </c>
      <c r="F67" s="39">
        <v>0</v>
      </c>
      <c r="G67" s="40"/>
      <c r="H67" s="40"/>
      <c r="I67" s="40"/>
      <c r="J67" s="39">
        <v>0</v>
      </c>
      <c r="K67" s="39">
        <v>0</v>
      </c>
      <c r="L67" s="40"/>
      <c r="M67" s="39">
        <v>0</v>
      </c>
      <c r="N67" s="40"/>
      <c r="O67" s="40"/>
      <c r="P67" s="40"/>
      <c r="Q67" s="39">
        <v>0</v>
      </c>
      <c r="R67" s="39">
        <v>0</v>
      </c>
      <c r="S67" s="39">
        <v>0</v>
      </c>
      <c r="T67" s="39">
        <v>0</v>
      </c>
      <c r="U67" s="39">
        <v>0</v>
      </c>
      <c r="V67" s="39">
        <v>0</v>
      </c>
      <c r="W67" s="40"/>
      <c r="X67" s="39">
        <v>0</v>
      </c>
      <c r="Y67" s="39">
        <v>0</v>
      </c>
      <c r="Z67" s="40"/>
      <c r="AA67" s="39">
        <v>0</v>
      </c>
      <c r="AB67" s="40"/>
      <c r="AC67" s="40"/>
      <c r="AD67" s="40"/>
      <c r="AE67" s="39">
        <v>0</v>
      </c>
      <c r="AF67" s="40"/>
      <c r="AG67" s="40"/>
      <c r="AH67" s="40"/>
      <c r="AI67" s="39">
        <v>0</v>
      </c>
      <c r="AJ67" s="40"/>
      <c r="AK67" s="39">
        <v>0</v>
      </c>
    </row>
    <row r="68" spans="1:37" ht="20.100000000000001" customHeight="1" x14ac:dyDescent="0.2">
      <c r="D68" s="2" t="s">
        <v>125</v>
      </c>
      <c r="F68" s="37">
        <v>0</v>
      </c>
      <c r="G68" s="37"/>
      <c r="H68" s="37"/>
      <c r="I68" s="37"/>
      <c r="J68" s="37">
        <v>0</v>
      </c>
      <c r="K68" s="37">
        <v>0</v>
      </c>
      <c r="L68" s="37"/>
      <c r="M68" s="37">
        <v>0</v>
      </c>
      <c r="N68" s="37"/>
      <c r="O68" s="37"/>
      <c r="P68" s="37"/>
      <c r="Q68" s="37">
        <v>0</v>
      </c>
      <c r="R68" s="37">
        <v>0</v>
      </c>
      <c r="S68" s="37">
        <v>0</v>
      </c>
      <c r="T68" s="37">
        <v>0</v>
      </c>
      <c r="U68" s="37">
        <v>0</v>
      </c>
      <c r="V68" s="37">
        <v>0</v>
      </c>
      <c r="W68" s="37"/>
      <c r="X68" s="37">
        <v>0</v>
      </c>
      <c r="Y68" s="37">
        <v>0</v>
      </c>
      <c r="Z68" s="37"/>
      <c r="AA68" s="37">
        <v>0</v>
      </c>
      <c r="AB68" s="37"/>
      <c r="AC68" s="37"/>
      <c r="AD68" s="37"/>
      <c r="AE68" s="37">
        <v>0</v>
      </c>
      <c r="AF68" s="37"/>
      <c r="AG68" s="37"/>
      <c r="AH68" s="37"/>
      <c r="AI68" s="37">
        <v>0</v>
      </c>
      <c r="AJ68" s="37"/>
      <c r="AK68" s="37">
        <v>0</v>
      </c>
    </row>
    <row r="69" spans="1:37" ht="20.100000000000001" customHeight="1" x14ac:dyDescent="0.2">
      <c r="D69" s="38" t="s">
        <v>120</v>
      </c>
      <c r="F69" s="39">
        <v>0</v>
      </c>
      <c r="G69" s="40"/>
      <c r="H69" s="40"/>
      <c r="I69" s="40"/>
      <c r="J69" s="39">
        <v>0</v>
      </c>
      <c r="K69" s="39">
        <v>0</v>
      </c>
      <c r="L69" s="40"/>
      <c r="M69" s="39">
        <v>0</v>
      </c>
      <c r="N69" s="40"/>
      <c r="O69" s="40"/>
      <c r="P69" s="40"/>
      <c r="Q69" s="39">
        <v>0</v>
      </c>
      <c r="R69" s="39">
        <v>0</v>
      </c>
      <c r="S69" s="39">
        <v>0</v>
      </c>
      <c r="T69" s="39">
        <v>0</v>
      </c>
      <c r="U69" s="39">
        <v>0</v>
      </c>
      <c r="V69" s="39">
        <v>0</v>
      </c>
      <c r="W69" s="40"/>
      <c r="X69" s="39">
        <v>0</v>
      </c>
      <c r="Y69" s="39">
        <v>0</v>
      </c>
      <c r="Z69" s="40"/>
      <c r="AA69" s="39">
        <v>0</v>
      </c>
      <c r="AB69" s="40"/>
      <c r="AC69" s="40"/>
      <c r="AD69" s="40"/>
      <c r="AE69" s="39">
        <v>0</v>
      </c>
      <c r="AF69" s="40"/>
      <c r="AG69" s="40"/>
      <c r="AH69" s="40"/>
      <c r="AI69" s="39">
        <v>0</v>
      </c>
      <c r="AJ69" s="40"/>
      <c r="AK69" s="39">
        <v>0</v>
      </c>
    </row>
    <row r="70" spans="1:37"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row>
    <row r="71" spans="1:37" s="1" customFormat="1" ht="20.100000000000001" customHeight="1" x14ac:dyDescent="0.25">
      <c r="A71" s="3"/>
      <c r="B71" s="6"/>
      <c r="C71" s="42" t="s">
        <v>126</v>
      </c>
      <c r="D71" s="43"/>
      <c r="E71" s="5"/>
      <c r="F71" s="44">
        <v>0</v>
      </c>
      <c r="G71" s="45"/>
      <c r="H71" s="45"/>
      <c r="I71" s="45"/>
      <c r="J71" s="44">
        <v>0</v>
      </c>
      <c r="K71" s="44">
        <v>0</v>
      </c>
      <c r="L71" s="45"/>
      <c r="M71" s="44">
        <v>0</v>
      </c>
      <c r="N71" s="45"/>
      <c r="O71" s="45"/>
      <c r="P71" s="45"/>
      <c r="Q71" s="44">
        <v>0</v>
      </c>
      <c r="R71" s="44">
        <v>0</v>
      </c>
      <c r="S71" s="44">
        <v>0</v>
      </c>
      <c r="T71" s="44">
        <v>0</v>
      </c>
      <c r="U71" s="44">
        <v>0</v>
      </c>
      <c r="V71" s="44">
        <v>0</v>
      </c>
      <c r="W71" s="45"/>
      <c r="X71" s="44">
        <v>0</v>
      </c>
      <c r="Y71" s="44">
        <v>0</v>
      </c>
      <c r="Z71" s="45"/>
      <c r="AA71" s="44">
        <v>0</v>
      </c>
      <c r="AB71" s="45"/>
      <c r="AC71" s="45"/>
      <c r="AD71" s="45"/>
      <c r="AE71" s="44">
        <v>0</v>
      </c>
      <c r="AF71" s="45"/>
      <c r="AG71" s="45"/>
      <c r="AH71" s="45"/>
      <c r="AI71" s="44">
        <v>0</v>
      </c>
      <c r="AJ71" s="45"/>
      <c r="AK71" s="44">
        <v>0</v>
      </c>
    </row>
    <row r="72" spans="1:37"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row>
    <row r="73" spans="1:37"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row>
    <row r="74" spans="1:37" ht="20.100000000000001" customHeight="1" x14ac:dyDescent="0.2">
      <c r="D74" s="2" t="s">
        <v>124</v>
      </c>
      <c r="F74" s="37">
        <v>0</v>
      </c>
      <c r="G74" s="37"/>
      <c r="H74" s="37"/>
      <c r="I74" s="37"/>
      <c r="J74" s="37">
        <v>0</v>
      </c>
      <c r="K74" s="37">
        <v>0</v>
      </c>
      <c r="L74" s="37"/>
      <c r="M74" s="37">
        <v>0</v>
      </c>
      <c r="N74" s="37"/>
      <c r="O74" s="37"/>
      <c r="P74" s="37"/>
      <c r="Q74" s="37">
        <v>0</v>
      </c>
      <c r="R74" s="37">
        <v>0</v>
      </c>
      <c r="S74" s="37">
        <v>0</v>
      </c>
      <c r="T74" s="37">
        <v>0</v>
      </c>
      <c r="U74" s="37">
        <v>0</v>
      </c>
      <c r="V74" s="37">
        <v>0</v>
      </c>
      <c r="W74" s="37"/>
      <c r="X74" s="37">
        <v>0</v>
      </c>
      <c r="Y74" s="37">
        <v>0</v>
      </c>
      <c r="Z74" s="37"/>
      <c r="AA74" s="37">
        <v>0</v>
      </c>
      <c r="AB74" s="37"/>
      <c r="AC74" s="37"/>
      <c r="AD74" s="37"/>
      <c r="AE74" s="37">
        <v>0</v>
      </c>
      <c r="AF74" s="37"/>
      <c r="AG74" s="37"/>
      <c r="AH74" s="37"/>
      <c r="AI74" s="37">
        <v>0</v>
      </c>
      <c r="AJ74" s="37"/>
      <c r="AK74" s="37">
        <v>0</v>
      </c>
    </row>
    <row r="75" spans="1:37" ht="20.100000000000001" customHeight="1" x14ac:dyDescent="0.2">
      <c r="D75" s="38" t="s">
        <v>99</v>
      </c>
      <c r="F75" s="39">
        <v>0</v>
      </c>
      <c r="G75" s="40"/>
      <c r="H75" s="40"/>
      <c r="I75" s="40"/>
      <c r="J75" s="39">
        <v>0</v>
      </c>
      <c r="K75" s="39">
        <v>0</v>
      </c>
      <c r="L75" s="40"/>
      <c r="M75" s="39">
        <v>0</v>
      </c>
      <c r="N75" s="40"/>
      <c r="O75" s="40"/>
      <c r="P75" s="40"/>
      <c r="Q75" s="39">
        <v>0</v>
      </c>
      <c r="R75" s="39">
        <v>0</v>
      </c>
      <c r="S75" s="39">
        <v>0</v>
      </c>
      <c r="T75" s="39">
        <v>0</v>
      </c>
      <c r="U75" s="39">
        <v>0</v>
      </c>
      <c r="V75" s="39">
        <v>0</v>
      </c>
      <c r="W75" s="40"/>
      <c r="X75" s="39">
        <v>0</v>
      </c>
      <c r="Y75" s="39">
        <v>0</v>
      </c>
      <c r="Z75" s="40"/>
      <c r="AA75" s="39">
        <v>0</v>
      </c>
      <c r="AB75" s="40"/>
      <c r="AC75" s="40"/>
      <c r="AD75" s="40"/>
      <c r="AE75" s="39">
        <v>0</v>
      </c>
      <c r="AF75" s="40"/>
      <c r="AG75" s="40"/>
      <c r="AH75" s="40"/>
      <c r="AI75" s="39">
        <v>0</v>
      </c>
      <c r="AJ75" s="40"/>
      <c r="AK75" s="39">
        <v>0</v>
      </c>
    </row>
    <row r="76" spans="1:37"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20.100000000000001" customHeight="1" x14ac:dyDescent="0.25">
      <c r="C77" s="47" t="s">
        <v>128</v>
      </c>
      <c r="D77" s="43"/>
      <c r="F77" s="44">
        <v>0</v>
      </c>
      <c r="G77" s="45"/>
      <c r="H77" s="45"/>
      <c r="I77" s="45"/>
      <c r="J77" s="44">
        <v>0</v>
      </c>
      <c r="K77" s="44">
        <v>0</v>
      </c>
      <c r="L77" s="45"/>
      <c r="M77" s="44">
        <v>0</v>
      </c>
      <c r="N77" s="45"/>
      <c r="O77" s="45"/>
      <c r="P77" s="45"/>
      <c r="Q77" s="44">
        <v>0</v>
      </c>
      <c r="R77" s="44">
        <v>0</v>
      </c>
      <c r="S77" s="44">
        <v>0</v>
      </c>
      <c r="T77" s="44">
        <v>0</v>
      </c>
      <c r="U77" s="44">
        <v>0</v>
      </c>
      <c r="V77" s="44">
        <v>0</v>
      </c>
      <c r="W77" s="45"/>
      <c r="X77" s="44">
        <v>0</v>
      </c>
      <c r="Y77" s="44">
        <v>0</v>
      </c>
      <c r="Z77" s="45"/>
      <c r="AA77" s="44">
        <v>0</v>
      </c>
      <c r="AB77" s="45"/>
      <c r="AC77" s="45"/>
      <c r="AD77" s="45"/>
      <c r="AE77" s="44">
        <v>0</v>
      </c>
      <c r="AF77" s="45"/>
      <c r="AG77" s="45"/>
      <c r="AH77" s="45"/>
      <c r="AI77" s="44">
        <v>0</v>
      </c>
      <c r="AJ77" s="45"/>
      <c r="AK77" s="44">
        <v>0</v>
      </c>
    </row>
    <row r="78" spans="1:37"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row>
    <row r="79" spans="1:37"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row>
    <row r="80" spans="1:37" ht="20.100000000000001" customHeight="1" x14ac:dyDescent="0.2">
      <c r="D80" s="2" t="s">
        <v>130</v>
      </c>
      <c r="F80" s="37">
        <v>0</v>
      </c>
      <c r="G80" s="37"/>
      <c r="H80" s="37"/>
      <c r="I80" s="37"/>
      <c r="J80" s="37">
        <v>0</v>
      </c>
      <c r="K80" s="37">
        <v>0</v>
      </c>
      <c r="L80" s="37"/>
      <c r="M80" s="37">
        <v>0</v>
      </c>
      <c r="N80" s="37"/>
      <c r="O80" s="37"/>
      <c r="P80" s="37"/>
      <c r="Q80" s="37">
        <v>0</v>
      </c>
      <c r="R80" s="37">
        <v>0</v>
      </c>
      <c r="S80" s="37">
        <v>0</v>
      </c>
      <c r="T80" s="37">
        <v>0</v>
      </c>
      <c r="U80" s="37">
        <v>0</v>
      </c>
      <c r="V80" s="37">
        <v>0</v>
      </c>
      <c r="W80" s="37"/>
      <c r="X80" s="37">
        <v>0</v>
      </c>
      <c r="Y80" s="37">
        <v>0</v>
      </c>
      <c r="Z80" s="37"/>
      <c r="AA80" s="37">
        <v>0</v>
      </c>
      <c r="AB80" s="37"/>
      <c r="AC80" s="37"/>
      <c r="AD80" s="37"/>
      <c r="AE80" s="37">
        <v>0</v>
      </c>
      <c r="AF80" s="37"/>
      <c r="AG80" s="37"/>
      <c r="AH80" s="37"/>
      <c r="AI80" s="37">
        <v>0</v>
      </c>
      <c r="AJ80" s="37"/>
      <c r="AK80" s="37">
        <v>0</v>
      </c>
    </row>
    <row r="81" spans="1:37" ht="20.100000000000001" customHeight="1" x14ac:dyDescent="0.2">
      <c r="D81" s="38" t="s">
        <v>131</v>
      </c>
      <c r="F81" s="39">
        <v>0</v>
      </c>
      <c r="G81" s="40"/>
      <c r="H81" s="40"/>
      <c r="I81" s="40"/>
      <c r="J81" s="39">
        <v>0</v>
      </c>
      <c r="K81" s="39">
        <v>0</v>
      </c>
      <c r="L81" s="40"/>
      <c r="M81" s="39">
        <v>0</v>
      </c>
      <c r="N81" s="40"/>
      <c r="O81" s="40"/>
      <c r="P81" s="40"/>
      <c r="Q81" s="39">
        <v>0</v>
      </c>
      <c r="R81" s="39">
        <v>0</v>
      </c>
      <c r="S81" s="39">
        <v>0</v>
      </c>
      <c r="T81" s="39">
        <v>0</v>
      </c>
      <c r="U81" s="39">
        <v>0</v>
      </c>
      <c r="V81" s="39">
        <v>0</v>
      </c>
      <c r="W81" s="40"/>
      <c r="X81" s="39">
        <v>0</v>
      </c>
      <c r="Y81" s="39">
        <v>0</v>
      </c>
      <c r="Z81" s="40"/>
      <c r="AA81" s="39">
        <v>0</v>
      </c>
      <c r="AB81" s="40"/>
      <c r="AC81" s="40"/>
      <c r="AD81" s="40"/>
      <c r="AE81" s="39">
        <v>0</v>
      </c>
      <c r="AF81" s="40"/>
      <c r="AG81" s="40"/>
      <c r="AH81" s="40"/>
      <c r="AI81" s="39">
        <v>0</v>
      </c>
      <c r="AJ81" s="40"/>
      <c r="AK81" s="39">
        <v>0</v>
      </c>
    </row>
    <row r="82" spans="1:37" ht="20.100000000000001" customHeight="1" x14ac:dyDescent="0.2">
      <c r="D82" s="2" t="s">
        <v>132</v>
      </c>
      <c r="F82" s="37">
        <v>0</v>
      </c>
      <c r="G82" s="37"/>
      <c r="H82" s="37"/>
      <c r="I82" s="37"/>
      <c r="J82" s="37">
        <v>0</v>
      </c>
      <c r="K82" s="37">
        <v>0</v>
      </c>
      <c r="L82" s="37"/>
      <c r="M82" s="37">
        <v>0</v>
      </c>
      <c r="N82" s="37"/>
      <c r="O82" s="37"/>
      <c r="P82" s="37"/>
      <c r="Q82" s="37">
        <v>0</v>
      </c>
      <c r="R82" s="37">
        <v>0</v>
      </c>
      <c r="S82" s="37">
        <v>0</v>
      </c>
      <c r="T82" s="37">
        <v>0</v>
      </c>
      <c r="U82" s="37">
        <v>0</v>
      </c>
      <c r="V82" s="37">
        <v>0</v>
      </c>
      <c r="W82" s="37"/>
      <c r="X82" s="37">
        <v>0</v>
      </c>
      <c r="Y82" s="37">
        <v>0</v>
      </c>
      <c r="Z82" s="37"/>
      <c r="AA82" s="37">
        <v>0</v>
      </c>
      <c r="AB82" s="37"/>
      <c r="AC82" s="37"/>
      <c r="AD82" s="37"/>
      <c r="AE82" s="37">
        <v>0</v>
      </c>
      <c r="AF82" s="37"/>
      <c r="AG82" s="37"/>
      <c r="AH82" s="37"/>
      <c r="AI82" s="37">
        <v>0</v>
      </c>
      <c r="AJ82" s="37"/>
      <c r="AK82" s="37">
        <v>0</v>
      </c>
    </row>
    <row r="83" spans="1:37" ht="20.100000000000001" customHeight="1" x14ac:dyDescent="0.2">
      <c r="D83" s="38" t="s">
        <v>133</v>
      </c>
      <c r="F83" s="39">
        <v>0</v>
      </c>
      <c r="G83" s="40"/>
      <c r="H83" s="40"/>
      <c r="I83" s="40"/>
      <c r="J83" s="39">
        <v>0</v>
      </c>
      <c r="K83" s="39">
        <v>0</v>
      </c>
      <c r="L83" s="40"/>
      <c r="M83" s="39">
        <v>0</v>
      </c>
      <c r="N83" s="40"/>
      <c r="O83" s="40"/>
      <c r="P83" s="40"/>
      <c r="Q83" s="39">
        <v>0</v>
      </c>
      <c r="R83" s="39">
        <v>0</v>
      </c>
      <c r="S83" s="39">
        <v>0</v>
      </c>
      <c r="T83" s="39">
        <v>0</v>
      </c>
      <c r="U83" s="39">
        <v>0</v>
      </c>
      <c r="V83" s="39">
        <v>0</v>
      </c>
      <c r="W83" s="40"/>
      <c r="X83" s="39">
        <v>0</v>
      </c>
      <c r="Y83" s="39">
        <v>0</v>
      </c>
      <c r="Z83" s="40"/>
      <c r="AA83" s="39">
        <v>0</v>
      </c>
      <c r="AB83" s="40"/>
      <c r="AC83" s="40"/>
      <c r="AD83" s="40"/>
      <c r="AE83" s="39">
        <v>0</v>
      </c>
      <c r="AF83" s="40"/>
      <c r="AG83" s="40"/>
      <c r="AH83" s="40"/>
      <c r="AI83" s="39">
        <v>0</v>
      </c>
      <c r="AJ83" s="40"/>
      <c r="AK83" s="39">
        <v>0</v>
      </c>
    </row>
    <row r="84" spans="1:37" ht="20.100000000000001" customHeight="1" x14ac:dyDescent="0.2">
      <c r="D84" s="2" t="s">
        <v>134</v>
      </c>
      <c r="F84" s="37">
        <v>0</v>
      </c>
      <c r="G84" s="37"/>
      <c r="H84" s="37"/>
      <c r="I84" s="37"/>
      <c r="J84" s="37">
        <v>0</v>
      </c>
      <c r="K84" s="37">
        <v>0</v>
      </c>
      <c r="L84" s="37"/>
      <c r="M84" s="37">
        <v>0</v>
      </c>
      <c r="N84" s="37"/>
      <c r="O84" s="37"/>
      <c r="P84" s="37"/>
      <c r="Q84" s="37">
        <v>0</v>
      </c>
      <c r="R84" s="37">
        <v>0</v>
      </c>
      <c r="S84" s="37">
        <v>0</v>
      </c>
      <c r="T84" s="37">
        <v>0</v>
      </c>
      <c r="U84" s="37">
        <v>0</v>
      </c>
      <c r="V84" s="37">
        <v>0</v>
      </c>
      <c r="W84" s="37"/>
      <c r="X84" s="37">
        <v>0</v>
      </c>
      <c r="Y84" s="37">
        <v>0</v>
      </c>
      <c r="Z84" s="37"/>
      <c r="AA84" s="37">
        <v>0</v>
      </c>
      <c r="AB84" s="37"/>
      <c r="AC84" s="37"/>
      <c r="AD84" s="37"/>
      <c r="AE84" s="37">
        <v>0</v>
      </c>
      <c r="AF84" s="37"/>
      <c r="AG84" s="37"/>
      <c r="AH84" s="37"/>
      <c r="AI84" s="37">
        <v>0</v>
      </c>
      <c r="AJ84" s="37"/>
      <c r="AK84" s="37">
        <v>0</v>
      </c>
    </row>
    <row r="85" spans="1:37" ht="20.100000000000001" customHeight="1" x14ac:dyDescent="0.2">
      <c r="D85" s="38" t="s">
        <v>135</v>
      </c>
      <c r="F85" s="39">
        <v>0</v>
      </c>
      <c r="G85" s="40"/>
      <c r="H85" s="40"/>
      <c r="I85" s="40"/>
      <c r="J85" s="39">
        <v>0</v>
      </c>
      <c r="K85" s="39">
        <v>0</v>
      </c>
      <c r="L85" s="40"/>
      <c r="M85" s="39">
        <v>0</v>
      </c>
      <c r="N85" s="40"/>
      <c r="O85" s="40"/>
      <c r="P85" s="40"/>
      <c r="Q85" s="39">
        <v>0</v>
      </c>
      <c r="R85" s="39">
        <v>0</v>
      </c>
      <c r="S85" s="39">
        <v>0</v>
      </c>
      <c r="T85" s="39">
        <v>0</v>
      </c>
      <c r="U85" s="39">
        <v>0</v>
      </c>
      <c r="V85" s="39">
        <v>0</v>
      </c>
      <c r="W85" s="40"/>
      <c r="X85" s="39">
        <v>0</v>
      </c>
      <c r="Y85" s="39">
        <v>0</v>
      </c>
      <c r="Z85" s="40"/>
      <c r="AA85" s="39">
        <v>0</v>
      </c>
      <c r="AB85" s="40"/>
      <c r="AC85" s="40"/>
      <c r="AD85" s="40"/>
      <c r="AE85" s="39">
        <v>0</v>
      </c>
      <c r="AF85" s="40"/>
      <c r="AG85" s="40"/>
      <c r="AH85" s="40"/>
      <c r="AI85" s="39">
        <v>0</v>
      </c>
      <c r="AJ85" s="40"/>
      <c r="AK85" s="39">
        <v>0</v>
      </c>
    </row>
    <row r="86" spans="1:37" ht="20.100000000000001" customHeight="1" x14ac:dyDescent="0.2">
      <c r="D86" s="2" t="s">
        <v>136</v>
      </c>
      <c r="F86" s="37">
        <v>0</v>
      </c>
      <c r="G86" s="37"/>
      <c r="H86" s="37"/>
      <c r="I86" s="37"/>
      <c r="J86" s="37">
        <v>0</v>
      </c>
      <c r="K86" s="37">
        <v>0</v>
      </c>
      <c r="L86" s="37"/>
      <c r="M86" s="37">
        <v>0</v>
      </c>
      <c r="N86" s="37"/>
      <c r="O86" s="37"/>
      <c r="P86" s="37"/>
      <c r="Q86" s="37">
        <v>0</v>
      </c>
      <c r="R86" s="37">
        <v>0</v>
      </c>
      <c r="S86" s="37">
        <v>0</v>
      </c>
      <c r="T86" s="37">
        <v>0</v>
      </c>
      <c r="U86" s="37">
        <v>0</v>
      </c>
      <c r="V86" s="37">
        <v>0</v>
      </c>
      <c r="W86" s="37"/>
      <c r="X86" s="37">
        <v>0</v>
      </c>
      <c r="Y86" s="37">
        <v>0</v>
      </c>
      <c r="Z86" s="37"/>
      <c r="AA86" s="37">
        <v>0</v>
      </c>
      <c r="AB86" s="37"/>
      <c r="AC86" s="37"/>
      <c r="AD86" s="37"/>
      <c r="AE86" s="37">
        <v>0</v>
      </c>
      <c r="AF86" s="37"/>
      <c r="AG86" s="37"/>
      <c r="AH86" s="37"/>
      <c r="AI86" s="37">
        <v>0</v>
      </c>
      <c r="AJ86" s="37"/>
      <c r="AK86" s="37">
        <v>0</v>
      </c>
    </row>
    <row r="87" spans="1:37" ht="20.100000000000001" customHeight="1" x14ac:dyDescent="0.2">
      <c r="D87" s="38" t="s">
        <v>137</v>
      </c>
      <c r="F87" s="39">
        <v>0</v>
      </c>
      <c r="G87" s="40"/>
      <c r="H87" s="40"/>
      <c r="I87" s="40"/>
      <c r="J87" s="39">
        <v>0</v>
      </c>
      <c r="K87" s="39">
        <v>0</v>
      </c>
      <c r="L87" s="40"/>
      <c r="M87" s="39">
        <v>0</v>
      </c>
      <c r="N87" s="40"/>
      <c r="O87" s="40"/>
      <c r="P87" s="40"/>
      <c r="Q87" s="39">
        <v>0</v>
      </c>
      <c r="R87" s="39">
        <v>0</v>
      </c>
      <c r="S87" s="39">
        <v>0</v>
      </c>
      <c r="T87" s="39">
        <v>0</v>
      </c>
      <c r="U87" s="39">
        <v>0</v>
      </c>
      <c r="V87" s="39">
        <v>0</v>
      </c>
      <c r="W87" s="40"/>
      <c r="X87" s="39">
        <v>0</v>
      </c>
      <c r="Y87" s="39">
        <v>0</v>
      </c>
      <c r="Z87" s="40"/>
      <c r="AA87" s="39">
        <v>0</v>
      </c>
      <c r="AB87" s="40"/>
      <c r="AC87" s="40"/>
      <c r="AD87" s="40"/>
      <c r="AE87" s="39">
        <v>0</v>
      </c>
      <c r="AF87" s="40"/>
      <c r="AG87" s="40"/>
      <c r="AH87" s="40"/>
      <c r="AI87" s="39">
        <v>0</v>
      </c>
      <c r="AJ87" s="40"/>
      <c r="AK87" s="39">
        <v>0</v>
      </c>
    </row>
    <row r="88" spans="1:37" ht="20.100000000000001" customHeight="1" x14ac:dyDescent="0.2">
      <c r="D88" s="2" t="s">
        <v>138</v>
      </c>
      <c r="F88" s="37">
        <v>0</v>
      </c>
      <c r="G88" s="37"/>
      <c r="H88" s="37"/>
      <c r="I88" s="37"/>
      <c r="J88" s="37">
        <v>0</v>
      </c>
      <c r="K88" s="37">
        <v>0</v>
      </c>
      <c r="L88" s="37"/>
      <c r="M88" s="37">
        <v>0</v>
      </c>
      <c r="N88" s="37"/>
      <c r="O88" s="37"/>
      <c r="P88" s="37"/>
      <c r="Q88" s="37">
        <v>0</v>
      </c>
      <c r="R88" s="37">
        <v>0</v>
      </c>
      <c r="S88" s="37">
        <v>0</v>
      </c>
      <c r="T88" s="37">
        <v>0</v>
      </c>
      <c r="U88" s="37">
        <v>0</v>
      </c>
      <c r="V88" s="37">
        <v>0</v>
      </c>
      <c r="W88" s="37"/>
      <c r="X88" s="37">
        <v>0</v>
      </c>
      <c r="Y88" s="37">
        <v>0</v>
      </c>
      <c r="Z88" s="37"/>
      <c r="AA88" s="37">
        <v>0</v>
      </c>
      <c r="AB88" s="37"/>
      <c r="AC88" s="37"/>
      <c r="AD88" s="37"/>
      <c r="AE88" s="37">
        <v>0</v>
      </c>
      <c r="AF88" s="37"/>
      <c r="AG88" s="37"/>
      <c r="AH88" s="37"/>
      <c r="AI88" s="37">
        <v>0</v>
      </c>
      <c r="AJ88" s="37"/>
      <c r="AK88" s="37">
        <v>0</v>
      </c>
    </row>
    <row r="89" spans="1:37" ht="20.100000000000001" customHeight="1" x14ac:dyDescent="0.2">
      <c r="D89" s="38" t="s">
        <v>139</v>
      </c>
      <c r="F89" s="39">
        <v>0</v>
      </c>
      <c r="G89" s="40"/>
      <c r="H89" s="40"/>
      <c r="I89" s="40"/>
      <c r="J89" s="39">
        <v>0</v>
      </c>
      <c r="K89" s="39">
        <v>0</v>
      </c>
      <c r="L89" s="40"/>
      <c r="M89" s="39">
        <v>0</v>
      </c>
      <c r="N89" s="40"/>
      <c r="O89" s="40"/>
      <c r="P89" s="40"/>
      <c r="Q89" s="39">
        <v>0</v>
      </c>
      <c r="R89" s="39">
        <v>0</v>
      </c>
      <c r="S89" s="39">
        <v>0</v>
      </c>
      <c r="T89" s="39">
        <v>0</v>
      </c>
      <c r="U89" s="39">
        <v>0</v>
      </c>
      <c r="V89" s="39">
        <v>0</v>
      </c>
      <c r="W89" s="40"/>
      <c r="X89" s="39">
        <v>0</v>
      </c>
      <c r="Y89" s="39">
        <v>0</v>
      </c>
      <c r="Z89" s="40"/>
      <c r="AA89" s="39">
        <v>0</v>
      </c>
      <c r="AB89" s="40"/>
      <c r="AC89" s="40"/>
      <c r="AD89" s="40"/>
      <c r="AE89" s="39">
        <v>0</v>
      </c>
      <c r="AF89" s="40"/>
      <c r="AG89" s="40"/>
      <c r="AH89" s="40"/>
      <c r="AI89" s="39">
        <v>0</v>
      </c>
      <c r="AJ89" s="40"/>
      <c r="AK89" s="39">
        <v>0</v>
      </c>
    </row>
    <row r="90" spans="1:37" ht="20.100000000000001" customHeight="1" x14ac:dyDescent="0.2">
      <c r="D90" s="2" t="s">
        <v>140</v>
      </c>
      <c r="F90" s="37">
        <v>0</v>
      </c>
      <c r="G90" s="37"/>
      <c r="H90" s="37"/>
      <c r="I90" s="37"/>
      <c r="J90" s="37">
        <v>0</v>
      </c>
      <c r="K90" s="37">
        <v>0</v>
      </c>
      <c r="L90" s="37"/>
      <c r="M90" s="37">
        <v>0</v>
      </c>
      <c r="N90" s="37"/>
      <c r="O90" s="37"/>
      <c r="P90" s="37"/>
      <c r="Q90" s="37">
        <v>0</v>
      </c>
      <c r="R90" s="37">
        <v>0</v>
      </c>
      <c r="S90" s="37">
        <v>0</v>
      </c>
      <c r="T90" s="37">
        <v>0</v>
      </c>
      <c r="U90" s="37">
        <v>0</v>
      </c>
      <c r="V90" s="37">
        <v>0</v>
      </c>
      <c r="W90" s="37"/>
      <c r="X90" s="37">
        <v>0</v>
      </c>
      <c r="Y90" s="37">
        <v>0</v>
      </c>
      <c r="Z90" s="37"/>
      <c r="AA90" s="37">
        <v>0</v>
      </c>
      <c r="AB90" s="37"/>
      <c r="AC90" s="37"/>
      <c r="AD90" s="37"/>
      <c r="AE90" s="37">
        <v>0</v>
      </c>
      <c r="AF90" s="37"/>
      <c r="AG90" s="37"/>
      <c r="AH90" s="37"/>
      <c r="AI90" s="37">
        <v>0</v>
      </c>
      <c r="AJ90" s="37"/>
      <c r="AK90" s="37">
        <v>0</v>
      </c>
    </row>
    <row r="91" spans="1:37" ht="20.100000000000001" customHeight="1" x14ac:dyDescent="0.2">
      <c r="D91" s="38" t="s">
        <v>141</v>
      </c>
      <c r="F91" s="39">
        <v>0</v>
      </c>
      <c r="G91" s="40"/>
      <c r="H91" s="40"/>
      <c r="I91" s="40"/>
      <c r="J91" s="39">
        <v>0</v>
      </c>
      <c r="K91" s="39">
        <v>0</v>
      </c>
      <c r="L91" s="40"/>
      <c r="M91" s="39">
        <v>0</v>
      </c>
      <c r="N91" s="40"/>
      <c r="O91" s="40"/>
      <c r="P91" s="40"/>
      <c r="Q91" s="39">
        <v>0</v>
      </c>
      <c r="R91" s="39">
        <v>0</v>
      </c>
      <c r="S91" s="39">
        <v>0</v>
      </c>
      <c r="T91" s="39">
        <v>0</v>
      </c>
      <c r="U91" s="39">
        <v>0</v>
      </c>
      <c r="V91" s="39">
        <v>0</v>
      </c>
      <c r="W91" s="40"/>
      <c r="X91" s="39">
        <v>0</v>
      </c>
      <c r="Y91" s="39">
        <v>0</v>
      </c>
      <c r="Z91" s="40"/>
      <c r="AA91" s="39">
        <v>0</v>
      </c>
      <c r="AB91" s="40"/>
      <c r="AC91" s="40"/>
      <c r="AD91" s="40"/>
      <c r="AE91" s="39">
        <v>0</v>
      </c>
      <c r="AF91" s="40"/>
      <c r="AG91" s="40"/>
      <c r="AH91" s="40"/>
      <c r="AI91" s="39">
        <v>0</v>
      </c>
      <c r="AJ91" s="40"/>
      <c r="AK91" s="39">
        <v>0</v>
      </c>
    </row>
    <row r="92" spans="1:37" ht="20.100000000000001" customHeight="1" x14ac:dyDescent="0.2">
      <c r="D92" s="2" t="s">
        <v>142</v>
      </c>
      <c r="F92" s="37">
        <v>0</v>
      </c>
      <c r="G92" s="37"/>
      <c r="H92" s="37"/>
      <c r="I92" s="37"/>
      <c r="J92" s="37">
        <v>0</v>
      </c>
      <c r="K92" s="37">
        <v>0</v>
      </c>
      <c r="L92" s="37"/>
      <c r="M92" s="37">
        <v>0</v>
      </c>
      <c r="N92" s="37"/>
      <c r="O92" s="37"/>
      <c r="P92" s="37"/>
      <c r="Q92" s="37">
        <v>0</v>
      </c>
      <c r="R92" s="37">
        <v>0</v>
      </c>
      <c r="S92" s="37">
        <v>0</v>
      </c>
      <c r="T92" s="37">
        <v>0</v>
      </c>
      <c r="U92" s="37">
        <v>0</v>
      </c>
      <c r="V92" s="37">
        <v>0</v>
      </c>
      <c r="W92" s="37"/>
      <c r="X92" s="37">
        <v>0</v>
      </c>
      <c r="Y92" s="37">
        <v>0</v>
      </c>
      <c r="Z92" s="37"/>
      <c r="AA92" s="37">
        <v>0</v>
      </c>
      <c r="AB92" s="37"/>
      <c r="AC92" s="37"/>
      <c r="AD92" s="37"/>
      <c r="AE92" s="37">
        <v>0</v>
      </c>
      <c r="AF92" s="37"/>
      <c r="AG92" s="37"/>
      <c r="AH92" s="37"/>
      <c r="AI92" s="37">
        <v>0</v>
      </c>
      <c r="AJ92" s="37"/>
      <c r="AK92" s="37">
        <v>0</v>
      </c>
    </row>
    <row r="93" spans="1:37" ht="20.100000000000001" customHeight="1" x14ac:dyDescent="0.2">
      <c r="D93" s="38" t="s">
        <v>143</v>
      </c>
      <c r="F93" s="39">
        <v>0</v>
      </c>
      <c r="G93" s="40"/>
      <c r="H93" s="40"/>
      <c r="I93" s="40"/>
      <c r="J93" s="39">
        <v>0</v>
      </c>
      <c r="K93" s="39">
        <v>0</v>
      </c>
      <c r="L93" s="40"/>
      <c r="M93" s="39">
        <v>0</v>
      </c>
      <c r="N93" s="40"/>
      <c r="O93" s="40"/>
      <c r="P93" s="40"/>
      <c r="Q93" s="39">
        <v>0</v>
      </c>
      <c r="R93" s="39">
        <v>0</v>
      </c>
      <c r="S93" s="39">
        <v>0</v>
      </c>
      <c r="T93" s="39">
        <v>0</v>
      </c>
      <c r="U93" s="39">
        <v>0</v>
      </c>
      <c r="V93" s="39">
        <v>0</v>
      </c>
      <c r="W93" s="40"/>
      <c r="X93" s="39">
        <v>0</v>
      </c>
      <c r="Y93" s="39">
        <v>0</v>
      </c>
      <c r="Z93" s="40"/>
      <c r="AA93" s="39">
        <v>0</v>
      </c>
      <c r="AB93" s="40"/>
      <c r="AC93" s="40"/>
      <c r="AD93" s="40"/>
      <c r="AE93" s="39">
        <v>0</v>
      </c>
      <c r="AF93" s="40"/>
      <c r="AG93" s="40"/>
      <c r="AH93" s="40"/>
      <c r="AI93" s="39">
        <v>0</v>
      </c>
      <c r="AJ93" s="40"/>
      <c r="AK93" s="39">
        <v>0</v>
      </c>
    </row>
    <row r="94" spans="1:37"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row>
    <row r="95" spans="1:37" s="1" customFormat="1" ht="20.100000000000001" customHeight="1" x14ac:dyDescent="0.2">
      <c r="A95" s="3"/>
      <c r="B95" s="6"/>
      <c r="C95" s="42" t="s">
        <v>144</v>
      </c>
      <c r="D95" s="42"/>
      <c r="E95" s="5"/>
      <c r="F95" s="44">
        <v>0</v>
      </c>
      <c r="G95" s="45"/>
      <c r="H95" s="45"/>
      <c r="I95" s="45"/>
      <c r="J95" s="44">
        <v>0</v>
      </c>
      <c r="K95" s="44">
        <v>0</v>
      </c>
      <c r="L95" s="45"/>
      <c r="M95" s="44">
        <v>0</v>
      </c>
      <c r="N95" s="45"/>
      <c r="O95" s="45"/>
      <c r="P95" s="45"/>
      <c r="Q95" s="44">
        <v>0</v>
      </c>
      <c r="R95" s="44">
        <v>0</v>
      </c>
      <c r="S95" s="44">
        <v>0</v>
      </c>
      <c r="T95" s="44">
        <v>0</v>
      </c>
      <c r="U95" s="44">
        <v>0</v>
      </c>
      <c r="V95" s="44">
        <v>0</v>
      </c>
      <c r="W95" s="45"/>
      <c r="X95" s="44">
        <v>0</v>
      </c>
      <c r="Y95" s="44">
        <v>0</v>
      </c>
      <c r="Z95" s="45"/>
      <c r="AA95" s="44">
        <v>0</v>
      </c>
      <c r="AB95" s="45"/>
      <c r="AC95" s="45"/>
      <c r="AD95" s="45"/>
      <c r="AE95" s="44">
        <v>0</v>
      </c>
      <c r="AF95" s="45"/>
      <c r="AG95" s="45"/>
      <c r="AH95" s="45"/>
      <c r="AI95" s="44">
        <v>0</v>
      </c>
      <c r="AJ95" s="45"/>
      <c r="AK95" s="44">
        <v>0</v>
      </c>
    </row>
    <row r="96" spans="1:37"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row>
    <row r="97" spans="1:37"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row>
    <row r="98" spans="1:37" ht="20.100000000000001" customHeight="1" x14ac:dyDescent="0.2">
      <c r="D98" s="2" t="s">
        <v>146</v>
      </c>
      <c r="F98" s="37">
        <v>0</v>
      </c>
      <c r="G98" s="37"/>
      <c r="H98" s="37"/>
      <c r="I98" s="37"/>
      <c r="J98" s="37">
        <v>0</v>
      </c>
      <c r="K98" s="37">
        <v>0</v>
      </c>
      <c r="L98" s="37"/>
      <c r="M98" s="37">
        <v>0</v>
      </c>
      <c r="N98" s="37"/>
      <c r="O98" s="37"/>
      <c r="P98" s="37"/>
      <c r="Q98" s="37">
        <v>0</v>
      </c>
      <c r="R98" s="37">
        <v>0</v>
      </c>
      <c r="S98" s="37">
        <v>0</v>
      </c>
      <c r="T98" s="37">
        <v>0</v>
      </c>
      <c r="U98" s="37">
        <v>0</v>
      </c>
      <c r="V98" s="37">
        <v>0</v>
      </c>
      <c r="W98" s="37"/>
      <c r="X98" s="37">
        <v>0</v>
      </c>
      <c r="Y98" s="37">
        <v>0</v>
      </c>
      <c r="Z98" s="37"/>
      <c r="AA98" s="37">
        <v>0</v>
      </c>
      <c r="AB98" s="37"/>
      <c r="AC98" s="37"/>
      <c r="AD98" s="37"/>
      <c r="AE98" s="37">
        <v>0</v>
      </c>
      <c r="AF98" s="37"/>
      <c r="AG98" s="37"/>
      <c r="AH98" s="37"/>
      <c r="AI98" s="37">
        <v>0</v>
      </c>
      <c r="AJ98" s="37"/>
      <c r="AK98" s="37">
        <v>0</v>
      </c>
    </row>
    <row r="99" spans="1:37" ht="20.100000000000001" customHeight="1" x14ac:dyDescent="0.2">
      <c r="D99" s="38" t="s">
        <v>147</v>
      </c>
      <c r="F99" s="39">
        <v>0</v>
      </c>
      <c r="G99" s="40"/>
      <c r="H99" s="40"/>
      <c r="I99" s="40"/>
      <c r="J99" s="39">
        <v>0</v>
      </c>
      <c r="K99" s="39">
        <v>0</v>
      </c>
      <c r="L99" s="40"/>
      <c r="M99" s="39">
        <v>0</v>
      </c>
      <c r="N99" s="40"/>
      <c r="O99" s="40"/>
      <c r="P99" s="40"/>
      <c r="Q99" s="39">
        <v>0</v>
      </c>
      <c r="R99" s="39">
        <v>0</v>
      </c>
      <c r="S99" s="39">
        <v>0</v>
      </c>
      <c r="T99" s="39">
        <v>0</v>
      </c>
      <c r="U99" s="39">
        <v>0</v>
      </c>
      <c r="V99" s="39">
        <v>0</v>
      </c>
      <c r="W99" s="40"/>
      <c r="X99" s="39">
        <v>0</v>
      </c>
      <c r="Y99" s="39">
        <v>0</v>
      </c>
      <c r="Z99" s="40"/>
      <c r="AA99" s="39">
        <v>0</v>
      </c>
      <c r="AB99" s="40"/>
      <c r="AC99" s="40"/>
      <c r="AD99" s="40"/>
      <c r="AE99" s="39">
        <v>0</v>
      </c>
      <c r="AF99" s="40"/>
      <c r="AG99" s="40"/>
      <c r="AH99" s="40"/>
      <c r="AI99" s="39">
        <v>0</v>
      </c>
      <c r="AJ99" s="40"/>
      <c r="AK99" s="39">
        <v>0</v>
      </c>
    </row>
    <row r="100" spans="1:37" ht="20.100000000000001" customHeight="1" x14ac:dyDescent="0.2">
      <c r="D100" s="2" t="s">
        <v>148</v>
      </c>
      <c r="F100" s="37">
        <v>0</v>
      </c>
      <c r="G100" s="37"/>
      <c r="H100" s="37"/>
      <c r="I100" s="37"/>
      <c r="J100" s="37">
        <v>0</v>
      </c>
      <c r="K100" s="37">
        <v>0</v>
      </c>
      <c r="L100" s="37"/>
      <c r="M100" s="37">
        <v>0</v>
      </c>
      <c r="N100" s="37"/>
      <c r="O100" s="37"/>
      <c r="P100" s="37"/>
      <c r="Q100" s="37">
        <v>0</v>
      </c>
      <c r="R100" s="37">
        <v>0</v>
      </c>
      <c r="S100" s="37">
        <v>0</v>
      </c>
      <c r="T100" s="37">
        <v>0</v>
      </c>
      <c r="U100" s="37">
        <v>0</v>
      </c>
      <c r="V100" s="37">
        <v>0</v>
      </c>
      <c r="W100" s="37"/>
      <c r="X100" s="37">
        <v>0</v>
      </c>
      <c r="Y100" s="37">
        <v>0</v>
      </c>
      <c r="Z100" s="37"/>
      <c r="AA100" s="37">
        <v>0</v>
      </c>
      <c r="AB100" s="37"/>
      <c r="AC100" s="37"/>
      <c r="AD100" s="37"/>
      <c r="AE100" s="37">
        <v>0</v>
      </c>
      <c r="AF100" s="37"/>
      <c r="AG100" s="37"/>
      <c r="AH100" s="37"/>
      <c r="AI100" s="37">
        <v>0</v>
      </c>
      <c r="AJ100" s="37"/>
      <c r="AK100" s="37">
        <v>0</v>
      </c>
    </row>
    <row r="101" spans="1:37" ht="20.100000000000001" customHeight="1" x14ac:dyDescent="0.2">
      <c r="D101" s="38" t="s">
        <v>149</v>
      </c>
      <c r="F101" s="39">
        <v>0</v>
      </c>
      <c r="G101" s="40"/>
      <c r="H101" s="40"/>
      <c r="I101" s="40"/>
      <c r="J101" s="39">
        <v>0</v>
      </c>
      <c r="K101" s="39">
        <v>0</v>
      </c>
      <c r="L101" s="40"/>
      <c r="M101" s="39">
        <v>0</v>
      </c>
      <c r="N101" s="40"/>
      <c r="O101" s="40"/>
      <c r="P101" s="40"/>
      <c r="Q101" s="39">
        <v>0</v>
      </c>
      <c r="R101" s="39">
        <v>0</v>
      </c>
      <c r="S101" s="39">
        <v>0</v>
      </c>
      <c r="T101" s="39">
        <v>0</v>
      </c>
      <c r="U101" s="39">
        <v>0</v>
      </c>
      <c r="V101" s="39">
        <v>0</v>
      </c>
      <c r="W101" s="40"/>
      <c r="X101" s="39">
        <v>0</v>
      </c>
      <c r="Y101" s="39">
        <v>0</v>
      </c>
      <c r="Z101" s="40"/>
      <c r="AA101" s="39">
        <v>0</v>
      </c>
      <c r="AB101" s="40"/>
      <c r="AC101" s="40"/>
      <c r="AD101" s="40"/>
      <c r="AE101" s="39">
        <v>0</v>
      </c>
      <c r="AF101" s="40"/>
      <c r="AG101" s="40"/>
      <c r="AH101" s="40"/>
      <c r="AI101" s="39">
        <v>0</v>
      </c>
      <c r="AJ101" s="40"/>
      <c r="AK101" s="39">
        <v>0</v>
      </c>
    </row>
    <row r="102" spans="1:37" ht="20.100000000000001" customHeight="1" x14ac:dyDescent="0.2">
      <c r="D102" s="2" t="s">
        <v>150</v>
      </c>
      <c r="F102" s="37">
        <v>0</v>
      </c>
      <c r="G102" s="37"/>
      <c r="H102" s="37"/>
      <c r="I102" s="37"/>
      <c r="J102" s="37">
        <v>0</v>
      </c>
      <c r="K102" s="37">
        <v>0</v>
      </c>
      <c r="L102" s="37"/>
      <c r="M102" s="37">
        <v>0</v>
      </c>
      <c r="N102" s="37"/>
      <c r="O102" s="37"/>
      <c r="P102" s="37"/>
      <c r="Q102" s="37">
        <v>0</v>
      </c>
      <c r="R102" s="37">
        <v>0</v>
      </c>
      <c r="S102" s="37">
        <v>0</v>
      </c>
      <c r="T102" s="37">
        <v>0</v>
      </c>
      <c r="U102" s="37">
        <v>0</v>
      </c>
      <c r="V102" s="37">
        <v>0</v>
      </c>
      <c r="W102" s="37"/>
      <c r="X102" s="37">
        <v>0</v>
      </c>
      <c r="Y102" s="37">
        <v>0</v>
      </c>
      <c r="Z102" s="37"/>
      <c r="AA102" s="37">
        <v>0</v>
      </c>
      <c r="AB102" s="37"/>
      <c r="AC102" s="37"/>
      <c r="AD102" s="37"/>
      <c r="AE102" s="37">
        <v>0</v>
      </c>
      <c r="AF102" s="37"/>
      <c r="AG102" s="37"/>
      <c r="AH102" s="37"/>
      <c r="AI102" s="37">
        <v>0</v>
      </c>
      <c r="AJ102" s="37"/>
      <c r="AK102" s="37">
        <v>0</v>
      </c>
    </row>
    <row r="103" spans="1:37" ht="20.100000000000001" customHeight="1" x14ac:dyDescent="0.2">
      <c r="D103" s="38" t="s">
        <v>151</v>
      </c>
      <c r="F103" s="39">
        <v>0</v>
      </c>
      <c r="G103" s="40"/>
      <c r="H103" s="40"/>
      <c r="I103" s="40"/>
      <c r="J103" s="39">
        <v>0</v>
      </c>
      <c r="K103" s="39">
        <v>0</v>
      </c>
      <c r="L103" s="40"/>
      <c r="M103" s="39">
        <v>0</v>
      </c>
      <c r="N103" s="40"/>
      <c r="O103" s="40"/>
      <c r="P103" s="40"/>
      <c r="Q103" s="39">
        <v>0</v>
      </c>
      <c r="R103" s="39">
        <v>0</v>
      </c>
      <c r="S103" s="39">
        <v>0</v>
      </c>
      <c r="T103" s="39">
        <v>0</v>
      </c>
      <c r="U103" s="39">
        <v>0</v>
      </c>
      <c r="V103" s="39">
        <v>0</v>
      </c>
      <c r="W103" s="40"/>
      <c r="X103" s="39">
        <v>0</v>
      </c>
      <c r="Y103" s="39">
        <v>0</v>
      </c>
      <c r="Z103" s="40"/>
      <c r="AA103" s="39">
        <v>0</v>
      </c>
      <c r="AB103" s="40"/>
      <c r="AC103" s="40"/>
      <c r="AD103" s="40"/>
      <c r="AE103" s="39">
        <v>0</v>
      </c>
      <c r="AF103" s="40"/>
      <c r="AG103" s="40"/>
      <c r="AH103" s="40"/>
      <c r="AI103" s="39">
        <v>0</v>
      </c>
      <c r="AJ103" s="40"/>
      <c r="AK103" s="39">
        <v>0</v>
      </c>
    </row>
    <row r="104" spans="1:37" ht="20.100000000000001" customHeight="1" x14ac:dyDescent="0.2">
      <c r="D104" s="41" t="s">
        <v>152</v>
      </c>
      <c r="F104" s="40">
        <v>0</v>
      </c>
      <c r="G104" s="40"/>
      <c r="H104" s="40"/>
      <c r="I104" s="40"/>
      <c r="J104" s="40">
        <v>0</v>
      </c>
      <c r="K104" s="40">
        <v>0</v>
      </c>
      <c r="L104" s="40"/>
      <c r="M104" s="40">
        <v>0</v>
      </c>
      <c r="N104" s="40"/>
      <c r="O104" s="40"/>
      <c r="P104" s="40"/>
      <c r="Q104" s="40">
        <v>0</v>
      </c>
      <c r="R104" s="40">
        <v>0</v>
      </c>
      <c r="S104" s="40">
        <v>0</v>
      </c>
      <c r="T104" s="40">
        <v>0</v>
      </c>
      <c r="U104" s="40">
        <v>0</v>
      </c>
      <c r="V104" s="40">
        <v>0</v>
      </c>
      <c r="W104" s="40"/>
      <c r="X104" s="40">
        <v>0</v>
      </c>
      <c r="Y104" s="40">
        <v>0</v>
      </c>
      <c r="Z104" s="40"/>
      <c r="AA104" s="40">
        <v>0</v>
      </c>
      <c r="AB104" s="40"/>
      <c r="AC104" s="40"/>
      <c r="AD104" s="40"/>
      <c r="AE104" s="40">
        <v>0</v>
      </c>
      <c r="AF104" s="40"/>
      <c r="AG104" s="40"/>
      <c r="AH104" s="40"/>
      <c r="AI104" s="40">
        <v>0</v>
      </c>
      <c r="AJ104" s="40"/>
      <c r="AK104" s="40">
        <v>0</v>
      </c>
    </row>
    <row r="105" spans="1:37" ht="20.100000000000001" customHeight="1" x14ac:dyDescent="0.2">
      <c r="D105" s="38" t="s">
        <v>153</v>
      </c>
      <c r="F105" s="39">
        <v>0</v>
      </c>
      <c r="G105" s="40"/>
      <c r="H105" s="40"/>
      <c r="I105" s="40"/>
      <c r="J105" s="39">
        <v>0</v>
      </c>
      <c r="K105" s="39">
        <v>0</v>
      </c>
      <c r="L105" s="40"/>
      <c r="M105" s="39">
        <v>0</v>
      </c>
      <c r="N105" s="40"/>
      <c r="O105" s="40"/>
      <c r="P105" s="40"/>
      <c r="Q105" s="39">
        <v>0</v>
      </c>
      <c r="R105" s="39">
        <v>0</v>
      </c>
      <c r="S105" s="39">
        <v>0</v>
      </c>
      <c r="T105" s="39">
        <v>0</v>
      </c>
      <c r="U105" s="39">
        <v>0</v>
      </c>
      <c r="V105" s="39">
        <v>0</v>
      </c>
      <c r="W105" s="40"/>
      <c r="X105" s="39">
        <v>0</v>
      </c>
      <c r="Y105" s="39">
        <v>0</v>
      </c>
      <c r="Z105" s="40"/>
      <c r="AA105" s="39">
        <v>0</v>
      </c>
      <c r="AB105" s="40"/>
      <c r="AC105" s="40"/>
      <c r="AD105" s="40"/>
      <c r="AE105" s="39">
        <v>0</v>
      </c>
      <c r="AF105" s="40"/>
      <c r="AG105" s="40"/>
      <c r="AH105" s="40"/>
      <c r="AI105" s="39">
        <v>0</v>
      </c>
      <c r="AJ105" s="40"/>
      <c r="AK105" s="39">
        <v>0</v>
      </c>
    </row>
    <row r="106" spans="1:37" ht="20.100000000000001" customHeight="1" x14ac:dyDescent="0.2">
      <c r="D106" s="41" t="s">
        <v>154</v>
      </c>
      <c r="F106" s="40">
        <v>0</v>
      </c>
      <c r="G106" s="40"/>
      <c r="H106" s="40"/>
      <c r="I106" s="40"/>
      <c r="J106" s="40">
        <v>0</v>
      </c>
      <c r="K106" s="40">
        <v>0</v>
      </c>
      <c r="L106" s="40"/>
      <c r="M106" s="40">
        <v>0</v>
      </c>
      <c r="N106" s="40"/>
      <c r="O106" s="40"/>
      <c r="P106" s="40"/>
      <c r="Q106" s="40">
        <v>0</v>
      </c>
      <c r="R106" s="40">
        <v>0</v>
      </c>
      <c r="S106" s="40">
        <v>0</v>
      </c>
      <c r="T106" s="40">
        <v>0</v>
      </c>
      <c r="U106" s="40">
        <v>0</v>
      </c>
      <c r="V106" s="40">
        <v>0</v>
      </c>
      <c r="W106" s="40"/>
      <c r="X106" s="40">
        <v>0</v>
      </c>
      <c r="Y106" s="40">
        <v>0</v>
      </c>
      <c r="Z106" s="40"/>
      <c r="AA106" s="40">
        <v>0</v>
      </c>
      <c r="AB106" s="40"/>
      <c r="AC106" s="40"/>
      <c r="AD106" s="40"/>
      <c r="AE106" s="40">
        <v>0</v>
      </c>
      <c r="AF106" s="40"/>
      <c r="AG106" s="40"/>
      <c r="AH106" s="40"/>
      <c r="AI106" s="40">
        <v>0</v>
      </c>
      <c r="AJ106" s="40"/>
      <c r="AK106" s="40">
        <v>0</v>
      </c>
    </row>
    <row r="107" spans="1:37"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row>
    <row r="108" spans="1:37" s="1" customFormat="1" ht="20.100000000000001" customHeight="1" x14ac:dyDescent="0.2">
      <c r="A108" s="3"/>
      <c r="B108" s="6"/>
      <c r="C108" s="42" t="s">
        <v>155</v>
      </c>
      <c r="D108" s="42"/>
      <c r="E108" s="5"/>
      <c r="F108" s="44">
        <v>0</v>
      </c>
      <c r="G108" s="45"/>
      <c r="H108" s="45"/>
      <c r="I108" s="45"/>
      <c r="J108" s="44">
        <v>0</v>
      </c>
      <c r="K108" s="44">
        <v>0</v>
      </c>
      <c r="L108" s="45"/>
      <c r="M108" s="44">
        <v>0</v>
      </c>
      <c r="N108" s="45"/>
      <c r="O108" s="45"/>
      <c r="P108" s="45"/>
      <c r="Q108" s="44">
        <v>0</v>
      </c>
      <c r="R108" s="44">
        <v>0</v>
      </c>
      <c r="S108" s="44">
        <v>0</v>
      </c>
      <c r="T108" s="44">
        <v>0</v>
      </c>
      <c r="U108" s="44">
        <v>0</v>
      </c>
      <c r="V108" s="44">
        <v>0</v>
      </c>
      <c r="W108" s="45"/>
      <c r="X108" s="44">
        <v>0</v>
      </c>
      <c r="Y108" s="44">
        <v>0</v>
      </c>
      <c r="Z108" s="45"/>
      <c r="AA108" s="44">
        <v>0</v>
      </c>
      <c r="AB108" s="45"/>
      <c r="AC108" s="45"/>
      <c r="AD108" s="45"/>
      <c r="AE108" s="44">
        <v>0</v>
      </c>
      <c r="AF108" s="45"/>
      <c r="AG108" s="45"/>
      <c r="AH108" s="45"/>
      <c r="AI108" s="44">
        <v>0</v>
      </c>
      <c r="AJ108" s="45"/>
      <c r="AK108" s="44">
        <v>0</v>
      </c>
    </row>
    <row r="109" spans="1:37"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row>
    <row r="110" spans="1:37"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row>
    <row r="111" spans="1:37" s="1" customFormat="1" ht="20.100000000000001" customHeight="1" x14ac:dyDescent="0.2">
      <c r="A111" s="3"/>
      <c r="B111" s="6"/>
      <c r="C111" s="3"/>
      <c r="D111" s="2" t="s">
        <v>157</v>
      </c>
      <c r="E111" s="5"/>
      <c r="F111" s="37">
        <v>0</v>
      </c>
      <c r="G111" s="37"/>
      <c r="H111" s="37"/>
      <c r="I111" s="37"/>
      <c r="J111" s="37">
        <v>0</v>
      </c>
      <c r="K111" s="37">
        <v>0</v>
      </c>
      <c r="L111" s="37"/>
      <c r="M111" s="37">
        <v>0</v>
      </c>
      <c r="N111" s="37"/>
      <c r="O111" s="37"/>
      <c r="P111" s="37"/>
      <c r="Q111" s="37">
        <v>0</v>
      </c>
      <c r="R111" s="37">
        <v>0</v>
      </c>
      <c r="S111" s="37">
        <v>0</v>
      </c>
      <c r="T111" s="37">
        <v>0</v>
      </c>
      <c r="U111" s="37">
        <v>0</v>
      </c>
      <c r="V111" s="37">
        <v>0</v>
      </c>
      <c r="W111" s="37"/>
      <c r="X111" s="37">
        <v>0</v>
      </c>
      <c r="Y111" s="37">
        <v>0</v>
      </c>
      <c r="Z111" s="37"/>
      <c r="AA111" s="37">
        <v>0</v>
      </c>
      <c r="AB111" s="37"/>
      <c r="AC111" s="37"/>
      <c r="AD111" s="37"/>
      <c r="AE111" s="37">
        <v>0</v>
      </c>
      <c r="AF111" s="37"/>
      <c r="AG111" s="37"/>
      <c r="AH111" s="37"/>
      <c r="AI111" s="37">
        <v>0</v>
      </c>
      <c r="AJ111" s="37"/>
      <c r="AK111" s="37">
        <v>0</v>
      </c>
    </row>
    <row r="112" spans="1:37" s="1" customFormat="1" ht="20.100000000000001" customHeight="1" x14ac:dyDescent="0.2">
      <c r="A112" s="3"/>
      <c r="B112" s="6"/>
      <c r="C112" s="3"/>
      <c r="D112" s="38" t="s">
        <v>158</v>
      </c>
      <c r="E112" s="5"/>
      <c r="F112" s="39">
        <v>0</v>
      </c>
      <c r="G112" s="40"/>
      <c r="H112" s="40"/>
      <c r="I112" s="40"/>
      <c r="J112" s="39">
        <v>0</v>
      </c>
      <c r="K112" s="39">
        <v>0</v>
      </c>
      <c r="L112" s="40"/>
      <c r="M112" s="39">
        <v>0</v>
      </c>
      <c r="N112" s="40"/>
      <c r="O112" s="40"/>
      <c r="P112" s="40"/>
      <c r="Q112" s="39">
        <v>0</v>
      </c>
      <c r="R112" s="39">
        <v>0</v>
      </c>
      <c r="S112" s="39">
        <v>0</v>
      </c>
      <c r="T112" s="39">
        <v>0</v>
      </c>
      <c r="U112" s="39">
        <v>0</v>
      </c>
      <c r="V112" s="39">
        <v>0</v>
      </c>
      <c r="W112" s="40"/>
      <c r="X112" s="39">
        <v>0</v>
      </c>
      <c r="Y112" s="39">
        <v>0</v>
      </c>
      <c r="Z112" s="40"/>
      <c r="AA112" s="39">
        <v>0</v>
      </c>
      <c r="AB112" s="40"/>
      <c r="AC112" s="40"/>
      <c r="AD112" s="40"/>
      <c r="AE112" s="39">
        <v>0</v>
      </c>
      <c r="AF112" s="40"/>
      <c r="AG112" s="40"/>
      <c r="AH112" s="40"/>
      <c r="AI112" s="39">
        <v>0</v>
      </c>
      <c r="AJ112" s="40"/>
      <c r="AK112" s="39">
        <v>0</v>
      </c>
    </row>
    <row r="113" spans="1:37" s="1" customFormat="1" ht="20.100000000000001" customHeight="1" x14ac:dyDescent="0.2">
      <c r="A113" s="3"/>
      <c r="B113" s="6"/>
      <c r="C113" s="3"/>
      <c r="D113" s="2" t="s">
        <v>159</v>
      </c>
      <c r="E113" s="5"/>
      <c r="F113" s="37">
        <v>0</v>
      </c>
      <c r="G113" s="37"/>
      <c r="H113" s="37"/>
      <c r="I113" s="37"/>
      <c r="J113" s="37">
        <v>0</v>
      </c>
      <c r="K113" s="37">
        <v>0</v>
      </c>
      <c r="L113" s="37"/>
      <c r="M113" s="37">
        <v>0</v>
      </c>
      <c r="N113" s="37"/>
      <c r="O113" s="37"/>
      <c r="P113" s="37"/>
      <c r="Q113" s="37">
        <v>0</v>
      </c>
      <c r="R113" s="37">
        <v>0</v>
      </c>
      <c r="S113" s="37">
        <v>0</v>
      </c>
      <c r="T113" s="37">
        <v>0</v>
      </c>
      <c r="U113" s="37">
        <v>0</v>
      </c>
      <c r="V113" s="37">
        <v>0</v>
      </c>
      <c r="W113" s="37"/>
      <c r="X113" s="37">
        <v>0</v>
      </c>
      <c r="Y113" s="37">
        <v>0</v>
      </c>
      <c r="Z113" s="37"/>
      <c r="AA113" s="37">
        <v>0</v>
      </c>
      <c r="AB113" s="37"/>
      <c r="AC113" s="37"/>
      <c r="AD113" s="37"/>
      <c r="AE113" s="37">
        <v>0</v>
      </c>
      <c r="AF113" s="37"/>
      <c r="AG113" s="37"/>
      <c r="AH113" s="37"/>
      <c r="AI113" s="37">
        <v>0</v>
      </c>
      <c r="AJ113" s="37"/>
      <c r="AK113" s="37">
        <v>0</v>
      </c>
    </row>
    <row r="114" spans="1:37"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row>
    <row r="115" spans="1:37" s="1" customFormat="1" ht="20.100000000000001" customHeight="1" x14ac:dyDescent="0.2">
      <c r="A115" s="3"/>
      <c r="B115" s="6"/>
      <c r="C115" s="42" t="s">
        <v>160</v>
      </c>
      <c r="D115" s="42"/>
      <c r="E115" s="5"/>
      <c r="F115" s="44">
        <v>0</v>
      </c>
      <c r="G115" s="45"/>
      <c r="H115" s="45"/>
      <c r="I115" s="45"/>
      <c r="J115" s="44">
        <v>0</v>
      </c>
      <c r="K115" s="44">
        <v>0</v>
      </c>
      <c r="L115" s="45"/>
      <c r="M115" s="44">
        <v>0</v>
      </c>
      <c r="N115" s="45"/>
      <c r="O115" s="45"/>
      <c r="P115" s="45"/>
      <c r="Q115" s="44">
        <v>0</v>
      </c>
      <c r="R115" s="44">
        <v>0</v>
      </c>
      <c r="S115" s="44">
        <v>0</v>
      </c>
      <c r="T115" s="44">
        <v>0</v>
      </c>
      <c r="U115" s="44">
        <v>0</v>
      </c>
      <c r="V115" s="44">
        <v>0</v>
      </c>
      <c r="W115" s="45"/>
      <c r="X115" s="44">
        <v>0</v>
      </c>
      <c r="Y115" s="44">
        <v>0</v>
      </c>
      <c r="Z115" s="45"/>
      <c r="AA115" s="44">
        <v>0</v>
      </c>
      <c r="AB115" s="45"/>
      <c r="AC115" s="45"/>
      <c r="AD115" s="45"/>
      <c r="AE115" s="44">
        <v>0</v>
      </c>
      <c r="AF115" s="45"/>
      <c r="AG115" s="45"/>
      <c r="AH115" s="45"/>
      <c r="AI115" s="44">
        <v>0</v>
      </c>
      <c r="AJ115" s="45"/>
      <c r="AK115" s="44">
        <v>0</v>
      </c>
    </row>
    <row r="116" spans="1:37"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row>
    <row r="117" spans="1:37" s="1" customFormat="1" ht="20.100000000000001" customHeight="1" x14ac:dyDescent="0.25">
      <c r="A117" s="3"/>
      <c r="B117" s="49" t="s">
        <v>161</v>
      </c>
      <c r="C117" s="50"/>
      <c r="D117" s="50"/>
      <c r="E117" s="5"/>
      <c r="F117" s="51">
        <v>1840</v>
      </c>
      <c r="G117" s="52"/>
      <c r="H117" s="52"/>
      <c r="I117" s="52"/>
      <c r="J117" s="51">
        <v>306</v>
      </c>
      <c r="K117" s="51">
        <v>0</v>
      </c>
      <c r="L117" s="52"/>
      <c r="M117" s="51">
        <v>306</v>
      </c>
      <c r="N117" s="52"/>
      <c r="O117" s="52"/>
      <c r="P117" s="52"/>
      <c r="Q117" s="51">
        <v>1</v>
      </c>
      <c r="R117" s="51">
        <v>339</v>
      </c>
      <c r="S117" s="51">
        <v>0</v>
      </c>
      <c r="T117" s="51">
        <v>0</v>
      </c>
      <c r="U117" s="51">
        <v>0</v>
      </c>
      <c r="V117" s="51">
        <v>8</v>
      </c>
      <c r="W117" s="52"/>
      <c r="X117" s="51">
        <v>94</v>
      </c>
      <c r="Y117" s="51">
        <v>30</v>
      </c>
      <c r="Z117" s="52"/>
      <c r="AA117" s="51">
        <v>472</v>
      </c>
      <c r="AB117" s="52"/>
      <c r="AC117" s="52"/>
      <c r="AD117" s="52"/>
      <c r="AE117" s="51">
        <v>1616</v>
      </c>
      <c r="AF117" s="52"/>
      <c r="AG117" s="52"/>
      <c r="AH117" s="52"/>
      <c r="AI117" s="51">
        <v>216</v>
      </c>
      <c r="AJ117" s="52"/>
      <c r="AK117" s="51">
        <v>274</v>
      </c>
    </row>
    <row r="118" spans="1:37"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row>
    <row r="119" spans="1:37"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row>
    <row r="120" spans="1:37"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row>
    <row r="121" spans="1:37" ht="20.100000000000001" customHeight="1" x14ac:dyDescent="0.2">
      <c r="D121" s="2" t="s">
        <v>163</v>
      </c>
      <c r="F121" s="37">
        <v>79</v>
      </c>
      <c r="G121" s="37"/>
      <c r="H121" s="37"/>
      <c r="I121" s="37"/>
      <c r="J121" s="37">
        <v>26</v>
      </c>
      <c r="K121" s="37">
        <v>0</v>
      </c>
      <c r="L121" s="37"/>
      <c r="M121" s="37">
        <v>26</v>
      </c>
      <c r="N121" s="37"/>
      <c r="O121" s="37"/>
      <c r="P121" s="37"/>
      <c r="Q121" s="37">
        <v>0</v>
      </c>
      <c r="R121" s="37">
        <v>13</v>
      </c>
      <c r="S121" s="37">
        <v>0</v>
      </c>
      <c r="T121" s="37">
        <v>0</v>
      </c>
      <c r="U121" s="37">
        <v>0</v>
      </c>
      <c r="V121" s="37">
        <v>0</v>
      </c>
      <c r="W121" s="37"/>
      <c r="X121" s="37">
        <v>8</v>
      </c>
      <c r="Y121" s="37">
        <v>6</v>
      </c>
      <c r="Z121" s="37"/>
      <c r="AA121" s="37">
        <v>27</v>
      </c>
      <c r="AB121" s="37"/>
      <c r="AC121" s="37"/>
      <c r="AD121" s="37"/>
      <c r="AE121" s="37">
        <v>78</v>
      </c>
      <c r="AF121" s="37"/>
      <c r="AG121" s="37"/>
      <c r="AH121" s="37"/>
      <c r="AI121" s="37">
        <v>0</v>
      </c>
      <c r="AJ121" s="37"/>
      <c r="AK121" s="37">
        <v>0</v>
      </c>
    </row>
    <row r="122" spans="1:37" ht="20.100000000000001" customHeight="1" x14ac:dyDescent="0.2">
      <c r="D122" s="38" t="s">
        <v>164</v>
      </c>
      <c r="F122" s="39">
        <v>90</v>
      </c>
      <c r="G122" s="40"/>
      <c r="H122" s="40"/>
      <c r="I122" s="40"/>
      <c r="J122" s="39">
        <v>3</v>
      </c>
      <c r="K122" s="39">
        <v>0</v>
      </c>
      <c r="L122" s="40"/>
      <c r="M122" s="39">
        <v>3</v>
      </c>
      <c r="N122" s="40"/>
      <c r="O122" s="40"/>
      <c r="P122" s="40"/>
      <c r="Q122" s="39">
        <v>0</v>
      </c>
      <c r="R122" s="39">
        <v>6</v>
      </c>
      <c r="S122" s="39">
        <v>0</v>
      </c>
      <c r="T122" s="39">
        <v>0</v>
      </c>
      <c r="U122" s="39">
        <v>0</v>
      </c>
      <c r="V122" s="39">
        <v>0</v>
      </c>
      <c r="W122" s="40"/>
      <c r="X122" s="39">
        <v>0</v>
      </c>
      <c r="Y122" s="39">
        <v>0</v>
      </c>
      <c r="Z122" s="40"/>
      <c r="AA122" s="39">
        <v>6</v>
      </c>
      <c r="AB122" s="40"/>
      <c r="AC122" s="40"/>
      <c r="AD122" s="40"/>
      <c r="AE122" s="39">
        <v>87</v>
      </c>
      <c r="AF122" s="40"/>
      <c r="AG122" s="40"/>
      <c r="AH122" s="40"/>
      <c r="AI122" s="39">
        <v>0</v>
      </c>
      <c r="AJ122" s="40"/>
      <c r="AK122" s="39">
        <v>0</v>
      </c>
    </row>
    <row r="123" spans="1:37" ht="20.100000000000001" customHeight="1" x14ac:dyDescent="0.2">
      <c r="D123" s="2" t="s">
        <v>165</v>
      </c>
      <c r="F123" s="37">
        <v>73</v>
      </c>
      <c r="G123" s="37"/>
      <c r="H123" s="37"/>
      <c r="I123" s="37"/>
      <c r="J123" s="37">
        <v>21</v>
      </c>
      <c r="K123" s="37">
        <v>0</v>
      </c>
      <c r="L123" s="37"/>
      <c r="M123" s="37">
        <v>21</v>
      </c>
      <c r="N123" s="37"/>
      <c r="O123" s="37"/>
      <c r="P123" s="37"/>
      <c r="Q123" s="37">
        <v>2</v>
      </c>
      <c r="R123" s="37">
        <v>10</v>
      </c>
      <c r="S123" s="37">
        <v>0</v>
      </c>
      <c r="T123" s="37">
        <v>0</v>
      </c>
      <c r="U123" s="37">
        <v>0</v>
      </c>
      <c r="V123" s="37">
        <v>0</v>
      </c>
      <c r="W123" s="37"/>
      <c r="X123" s="37">
        <v>4</v>
      </c>
      <c r="Y123" s="37">
        <v>3</v>
      </c>
      <c r="Z123" s="37"/>
      <c r="AA123" s="37">
        <v>19</v>
      </c>
      <c r="AB123" s="37"/>
      <c r="AC123" s="37"/>
      <c r="AD123" s="37"/>
      <c r="AE123" s="37">
        <v>75</v>
      </c>
      <c r="AF123" s="37"/>
      <c r="AG123" s="37"/>
      <c r="AH123" s="37"/>
      <c r="AI123" s="37">
        <v>0</v>
      </c>
      <c r="AJ123" s="37"/>
      <c r="AK123" s="37">
        <v>0</v>
      </c>
    </row>
    <row r="124" spans="1:37" ht="20.100000000000001" customHeight="1" x14ac:dyDescent="0.2">
      <c r="D124" s="38" t="s">
        <v>166</v>
      </c>
      <c r="F124" s="39">
        <v>80</v>
      </c>
      <c r="G124" s="40"/>
      <c r="H124" s="40"/>
      <c r="I124" s="40"/>
      <c r="J124" s="39">
        <v>5</v>
      </c>
      <c r="K124" s="39">
        <v>0</v>
      </c>
      <c r="L124" s="40"/>
      <c r="M124" s="39">
        <v>5</v>
      </c>
      <c r="N124" s="40"/>
      <c r="O124" s="40"/>
      <c r="P124" s="40"/>
      <c r="Q124" s="39">
        <v>0</v>
      </c>
      <c r="R124" s="39">
        <v>6</v>
      </c>
      <c r="S124" s="39">
        <v>0</v>
      </c>
      <c r="T124" s="39">
        <v>0</v>
      </c>
      <c r="U124" s="39">
        <v>0</v>
      </c>
      <c r="V124" s="39">
        <v>0</v>
      </c>
      <c r="W124" s="40"/>
      <c r="X124" s="39">
        <v>0</v>
      </c>
      <c r="Y124" s="39">
        <v>1</v>
      </c>
      <c r="Z124" s="40"/>
      <c r="AA124" s="39">
        <v>7</v>
      </c>
      <c r="AB124" s="40"/>
      <c r="AC124" s="40"/>
      <c r="AD124" s="40"/>
      <c r="AE124" s="39">
        <v>78</v>
      </c>
      <c r="AF124" s="40"/>
      <c r="AG124" s="40"/>
      <c r="AH124" s="40"/>
      <c r="AI124" s="39">
        <v>0</v>
      </c>
      <c r="AJ124" s="40"/>
      <c r="AK124" s="39">
        <v>0</v>
      </c>
    </row>
    <row r="125" spans="1:37" ht="20.100000000000001" customHeight="1" x14ac:dyDescent="0.2">
      <c r="D125" s="2" t="s">
        <v>167</v>
      </c>
      <c r="F125" s="37">
        <v>25</v>
      </c>
      <c r="G125" s="37"/>
      <c r="H125" s="37"/>
      <c r="I125" s="37"/>
      <c r="J125" s="37">
        <v>5</v>
      </c>
      <c r="K125" s="37">
        <v>0</v>
      </c>
      <c r="L125" s="37"/>
      <c r="M125" s="37">
        <v>5</v>
      </c>
      <c r="N125" s="37"/>
      <c r="O125" s="37"/>
      <c r="P125" s="37"/>
      <c r="Q125" s="37">
        <v>1</v>
      </c>
      <c r="R125" s="37">
        <v>3</v>
      </c>
      <c r="S125" s="37">
        <v>0</v>
      </c>
      <c r="T125" s="37">
        <v>0</v>
      </c>
      <c r="U125" s="37">
        <v>0</v>
      </c>
      <c r="V125" s="37">
        <v>0</v>
      </c>
      <c r="W125" s="37"/>
      <c r="X125" s="37">
        <v>3</v>
      </c>
      <c r="Y125" s="37">
        <v>1</v>
      </c>
      <c r="Z125" s="37"/>
      <c r="AA125" s="37">
        <v>8</v>
      </c>
      <c r="AB125" s="37"/>
      <c r="AC125" s="37"/>
      <c r="AD125" s="37"/>
      <c r="AE125" s="37">
        <v>22</v>
      </c>
      <c r="AF125" s="37"/>
      <c r="AG125" s="37"/>
      <c r="AH125" s="37"/>
      <c r="AI125" s="37">
        <v>0</v>
      </c>
      <c r="AJ125" s="37"/>
      <c r="AK125" s="37">
        <v>0</v>
      </c>
    </row>
    <row r="126" spans="1:37" ht="20.100000000000001" customHeight="1" x14ac:dyDescent="0.2">
      <c r="D126" s="38" t="s">
        <v>168</v>
      </c>
      <c r="F126" s="39">
        <v>95</v>
      </c>
      <c r="G126" s="40"/>
      <c r="H126" s="40"/>
      <c r="I126" s="40"/>
      <c r="J126" s="39">
        <v>24</v>
      </c>
      <c r="K126" s="39">
        <v>0</v>
      </c>
      <c r="L126" s="40"/>
      <c r="M126" s="39">
        <v>24</v>
      </c>
      <c r="N126" s="40"/>
      <c r="O126" s="40"/>
      <c r="P126" s="40"/>
      <c r="Q126" s="39">
        <v>3</v>
      </c>
      <c r="R126" s="39">
        <v>8</v>
      </c>
      <c r="S126" s="39">
        <v>2</v>
      </c>
      <c r="T126" s="39">
        <v>0</v>
      </c>
      <c r="U126" s="39">
        <v>0</v>
      </c>
      <c r="V126" s="39">
        <v>2</v>
      </c>
      <c r="W126" s="40"/>
      <c r="X126" s="39">
        <v>8</v>
      </c>
      <c r="Y126" s="39">
        <v>0</v>
      </c>
      <c r="Z126" s="40"/>
      <c r="AA126" s="39">
        <v>23</v>
      </c>
      <c r="AB126" s="40"/>
      <c r="AC126" s="40"/>
      <c r="AD126" s="40"/>
      <c r="AE126" s="39">
        <v>96</v>
      </c>
      <c r="AF126" s="40"/>
      <c r="AG126" s="40"/>
      <c r="AH126" s="40"/>
      <c r="AI126" s="39">
        <v>0</v>
      </c>
      <c r="AJ126" s="40"/>
      <c r="AK126" s="39">
        <v>0</v>
      </c>
    </row>
    <row r="127" spans="1:37" ht="20.100000000000001" customHeight="1" x14ac:dyDescent="0.2">
      <c r="D127" s="41" t="s">
        <v>169</v>
      </c>
      <c r="F127" s="40">
        <v>0</v>
      </c>
      <c r="G127" s="40"/>
      <c r="H127" s="40"/>
      <c r="I127" s="40"/>
      <c r="J127" s="40">
        <v>12</v>
      </c>
      <c r="K127" s="40">
        <v>0</v>
      </c>
      <c r="L127" s="40"/>
      <c r="M127" s="40">
        <v>12</v>
      </c>
      <c r="N127" s="40"/>
      <c r="O127" s="40"/>
      <c r="P127" s="40"/>
      <c r="Q127" s="40">
        <v>0</v>
      </c>
      <c r="R127" s="40">
        <v>0</v>
      </c>
      <c r="S127" s="40">
        <v>0</v>
      </c>
      <c r="T127" s="40">
        <v>0</v>
      </c>
      <c r="U127" s="40">
        <v>0</v>
      </c>
      <c r="V127" s="40">
        <v>0</v>
      </c>
      <c r="W127" s="40"/>
      <c r="X127" s="40">
        <v>2</v>
      </c>
      <c r="Y127" s="40">
        <v>0</v>
      </c>
      <c r="Z127" s="40"/>
      <c r="AA127" s="40">
        <v>2</v>
      </c>
      <c r="AB127" s="40"/>
      <c r="AC127" s="40"/>
      <c r="AD127" s="40"/>
      <c r="AE127" s="40">
        <v>10</v>
      </c>
      <c r="AF127" s="40"/>
      <c r="AG127" s="40"/>
      <c r="AH127" s="40"/>
      <c r="AI127" s="40">
        <v>0</v>
      </c>
      <c r="AJ127" s="40"/>
      <c r="AK127" s="40">
        <v>0</v>
      </c>
    </row>
    <row r="128" spans="1:37"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row>
    <row r="129" spans="1:37" s="1" customFormat="1" ht="20.100000000000001" customHeight="1" x14ac:dyDescent="0.2">
      <c r="A129" s="3"/>
      <c r="B129" s="6"/>
      <c r="C129" s="42" t="s">
        <v>122</v>
      </c>
      <c r="D129" s="42"/>
      <c r="E129" s="5"/>
      <c r="F129" s="44">
        <v>442</v>
      </c>
      <c r="G129" s="45"/>
      <c r="H129" s="45"/>
      <c r="I129" s="45"/>
      <c r="J129" s="44">
        <v>96</v>
      </c>
      <c r="K129" s="44">
        <v>0</v>
      </c>
      <c r="L129" s="45"/>
      <c r="M129" s="44">
        <v>96</v>
      </c>
      <c r="N129" s="45"/>
      <c r="O129" s="45"/>
      <c r="P129" s="45"/>
      <c r="Q129" s="44">
        <v>6</v>
      </c>
      <c r="R129" s="44">
        <v>46</v>
      </c>
      <c r="S129" s="44">
        <v>2</v>
      </c>
      <c r="T129" s="44">
        <v>0</v>
      </c>
      <c r="U129" s="44">
        <v>0</v>
      </c>
      <c r="V129" s="44">
        <v>2</v>
      </c>
      <c r="W129" s="45"/>
      <c r="X129" s="44">
        <v>25</v>
      </c>
      <c r="Y129" s="44">
        <v>11</v>
      </c>
      <c r="Z129" s="45"/>
      <c r="AA129" s="44">
        <v>92</v>
      </c>
      <c r="AB129" s="45"/>
      <c r="AC129" s="45"/>
      <c r="AD129" s="45"/>
      <c r="AE129" s="44">
        <v>446</v>
      </c>
      <c r="AF129" s="45"/>
      <c r="AG129" s="45"/>
      <c r="AH129" s="45"/>
      <c r="AI129" s="44">
        <v>0</v>
      </c>
      <c r="AJ129" s="45"/>
      <c r="AK129" s="44">
        <v>0</v>
      </c>
    </row>
    <row r="130" spans="1:37"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row>
    <row r="131" spans="1:37"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row>
    <row r="132" spans="1:37" ht="20.100000000000001" customHeight="1" x14ac:dyDescent="0.2">
      <c r="D132" s="2" t="s">
        <v>124</v>
      </c>
      <c r="F132" s="37">
        <v>0</v>
      </c>
      <c r="G132" s="37"/>
      <c r="H132" s="37"/>
      <c r="I132" s="37"/>
      <c r="J132" s="37">
        <v>0</v>
      </c>
      <c r="K132" s="37">
        <v>0</v>
      </c>
      <c r="L132" s="37"/>
      <c r="M132" s="37">
        <v>0</v>
      </c>
      <c r="N132" s="37"/>
      <c r="O132" s="37"/>
      <c r="P132" s="37"/>
      <c r="Q132" s="37">
        <v>0</v>
      </c>
      <c r="R132" s="37">
        <v>0</v>
      </c>
      <c r="S132" s="37">
        <v>0</v>
      </c>
      <c r="T132" s="37">
        <v>0</v>
      </c>
      <c r="U132" s="37">
        <v>0</v>
      </c>
      <c r="V132" s="37">
        <v>0</v>
      </c>
      <c r="W132" s="37"/>
      <c r="X132" s="37">
        <v>0</v>
      </c>
      <c r="Y132" s="37">
        <v>0</v>
      </c>
      <c r="Z132" s="37"/>
      <c r="AA132" s="37">
        <v>0</v>
      </c>
      <c r="AB132" s="37"/>
      <c r="AC132" s="37"/>
      <c r="AD132" s="37"/>
      <c r="AE132" s="37">
        <v>0</v>
      </c>
      <c r="AF132" s="37"/>
      <c r="AG132" s="37"/>
      <c r="AH132" s="37"/>
      <c r="AI132" s="37">
        <v>0</v>
      </c>
      <c r="AJ132" s="37"/>
      <c r="AK132" s="37">
        <v>0</v>
      </c>
    </row>
    <row r="133" spans="1:37" ht="20.100000000000001" customHeight="1" x14ac:dyDescent="0.2">
      <c r="D133" s="38" t="s">
        <v>99</v>
      </c>
      <c r="F133" s="39">
        <v>0</v>
      </c>
      <c r="G133" s="40"/>
      <c r="H133" s="40"/>
      <c r="I133" s="40"/>
      <c r="J133" s="39">
        <v>0</v>
      </c>
      <c r="K133" s="39">
        <v>0</v>
      </c>
      <c r="L133" s="40"/>
      <c r="M133" s="39">
        <v>0</v>
      </c>
      <c r="N133" s="40"/>
      <c r="O133" s="40"/>
      <c r="P133" s="40"/>
      <c r="Q133" s="39">
        <v>0</v>
      </c>
      <c r="R133" s="39">
        <v>0</v>
      </c>
      <c r="S133" s="39">
        <v>0</v>
      </c>
      <c r="T133" s="39">
        <v>0</v>
      </c>
      <c r="U133" s="39">
        <v>0</v>
      </c>
      <c r="V133" s="39">
        <v>0</v>
      </c>
      <c r="W133" s="40"/>
      <c r="X133" s="39">
        <v>0</v>
      </c>
      <c r="Y133" s="39">
        <v>0</v>
      </c>
      <c r="Z133" s="40"/>
      <c r="AA133" s="39">
        <v>0</v>
      </c>
      <c r="AB133" s="40"/>
      <c r="AC133" s="40"/>
      <c r="AD133" s="40"/>
      <c r="AE133" s="39">
        <v>0</v>
      </c>
      <c r="AF133" s="40"/>
      <c r="AG133" s="40"/>
      <c r="AH133" s="40"/>
      <c r="AI133" s="39">
        <v>0</v>
      </c>
      <c r="AJ133" s="40"/>
      <c r="AK133" s="39">
        <v>0</v>
      </c>
    </row>
    <row r="134" spans="1:37" ht="20.100000000000001" customHeight="1" x14ac:dyDescent="0.2">
      <c r="D134" s="2" t="s">
        <v>100</v>
      </c>
      <c r="F134" s="37">
        <v>0</v>
      </c>
      <c r="G134" s="37"/>
      <c r="H134" s="37"/>
      <c r="I134" s="37"/>
      <c r="J134" s="37">
        <v>0</v>
      </c>
      <c r="K134" s="37">
        <v>0</v>
      </c>
      <c r="L134" s="37"/>
      <c r="M134" s="37">
        <v>0</v>
      </c>
      <c r="N134" s="37"/>
      <c r="O134" s="37"/>
      <c r="P134" s="37"/>
      <c r="Q134" s="37">
        <v>0</v>
      </c>
      <c r="R134" s="37">
        <v>0</v>
      </c>
      <c r="S134" s="37">
        <v>0</v>
      </c>
      <c r="T134" s="37">
        <v>0</v>
      </c>
      <c r="U134" s="37">
        <v>0</v>
      </c>
      <c r="V134" s="37">
        <v>0</v>
      </c>
      <c r="W134" s="37"/>
      <c r="X134" s="37">
        <v>0</v>
      </c>
      <c r="Y134" s="37">
        <v>0</v>
      </c>
      <c r="Z134" s="37"/>
      <c r="AA134" s="37">
        <v>0</v>
      </c>
      <c r="AB134" s="37"/>
      <c r="AC134" s="37"/>
      <c r="AD134" s="37"/>
      <c r="AE134" s="37">
        <v>0</v>
      </c>
      <c r="AF134" s="37"/>
      <c r="AG134" s="37"/>
      <c r="AH134" s="37"/>
      <c r="AI134" s="37">
        <v>0</v>
      </c>
      <c r="AJ134" s="37"/>
      <c r="AK134" s="37">
        <v>0</v>
      </c>
    </row>
    <row r="135" spans="1:37" ht="20.100000000000001" customHeight="1" x14ac:dyDescent="0.2">
      <c r="D135" s="38" t="s">
        <v>101</v>
      </c>
      <c r="F135" s="39">
        <v>0</v>
      </c>
      <c r="G135" s="40"/>
      <c r="H135" s="40"/>
      <c r="I135" s="40"/>
      <c r="J135" s="39">
        <v>0</v>
      </c>
      <c r="K135" s="39">
        <v>0</v>
      </c>
      <c r="L135" s="40"/>
      <c r="M135" s="39">
        <v>0</v>
      </c>
      <c r="N135" s="40"/>
      <c r="O135" s="40"/>
      <c r="P135" s="40"/>
      <c r="Q135" s="39">
        <v>0</v>
      </c>
      <c r="R135" s="39">
        <v>0</v>
      </c>
      <c r="S135" s="39">
        <v>0</v>
      </c>
      <c r="T135" s="39">
        <v>0</v>
      </c>
      <c r="U135" s="39">
        <v>0</v>
      </c>
      <c r="V135" s="39">
        <v>0</v>
      </c>
      <c r="W135" s="40"/>
      <c r="X135" s="39">
        <v>0</v>
      </c>
      <c r="Y135" s="39">
        <v>0</v>
      </c>
      <c r="Z135" s="40"/>
      <c r="AA135" s="39">
        <v>0</v>
      </c>
      <c r="AB135" s="40"/>
      <c r="AC135" s="40"/>
      <c r="AD135" s="40"/>
      <c r="AE135" s="39">
        <v>0</v>
      </c>
      <c r="AF135" s="40"/>
      <c r="AG135" s="40"/>
      <c r="AH135" s="40"/>
      <c r="AI135" s="39">
        <v>0</v>
      </c>
      <c r="AJ135" s="40"/>
      <c r="AK135" s="39">
        <v>0</v>
      </c>
    </row>
    <row r="136" spans="1:37" ht="20.100000000000001" customHeight="1" x14ac:dyDescent="0.2">
      <c r="D136" s="2" t="s">
        <v>102</v>
      </c>
      <c r="F136" s="37">
        <v>0</v>
      </c>
      <c r="G136" s="37"/>
      <c r="H136" s="37"/>
      <c r="I136" s="37"/>
      <c r="J136" s="37">
        <v>0</v>
      </c>
      <c r="K136" s="37">
        <v>0</v>
      </c>
      <c r="L136" s="37"/>
      <c r="M136" s="37">
        <v>0</v>
      </c>
      <c r="N136" s="37"/>
      <c r="O136" s="37"/>
      <c r="P136" s="37"/>
      <c r="Q136" s="37">
        <v>0</v>
      </c>
      <c r="R136" s="37">
        <v>0</v>
      </c>
      <c r="S136" s="37">
        <v>0</v>
      </c>
      <c r="T136" s="37">
        <v>0</v>
      </c>
      <c r="U136" s="37">
        <v>0</v>
      </c>
      <c r="V136" s="37">
        <v>0</v>
      </c>
      <c r="W136" s="37"/>
      <c r="X136" s="37">
        <v>0</v>
      </c>
      <c r="Y136" s="37">
        <v>0</v>
      </c>
      <c r="Z136" s="37"/>
      <c r="AA136" s="37">
        <v>0</v>
      </c>
      <c r="AB136" s="37"/>
      <c r="AC136" s="37"/>
      <c r="AD136" s="37"/>
      <c r="AE136" s="37">
        <v>0</v>
      </c>
      <c r="AF136" s="37"/>
      <c r="AG136" s="37"/>
      <c r="AH136" s="37"/>
      <c r="AI136" s="37">
        <v>0</v>
      </c>
      <c r="AJ136" s="37"/>
      <c r="AK136" s="37">
        <v>0</v>
      </c>
    </row>
    <row r="137" spans="1:37"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row>
    <row r="138" spans="1:37" s="1" customFormat="1" ht="20.100000000000001" customHeight="1" x14ac:dyDescent="0.2">
      <c r="A138" s="3"/>
      <c r="B138" s="6"/>
      <c r="C138" s="42" t="s">
        <v>171</v>
      </c>
      <c r="D138" s="42"/>
      <c r="E138" s="5"/>
      <c r="F138" s="44">
        <v>0</v>
      </c>
      <c r="G138" s="45"/>
      <c r="H138" s="45"/>
      <c r="I138" s="45"/>
      <c r="J138" s="44">
        <v>0</v>
      </c>
      <c r="K138" s="44">
        <v>0</v>
      </c>
      <c r="L138" s="45"/>
      <c r="M138" s="44">
        <v>0</v>
      </c>
      <c r="N138" s="45"/>
      <c r="O138" s="45"/>
      <c r="P138" s="45"/>
      <c r="Q138" s="44">
        <v>0</v>
      </c>
      <c r="R138" s="44">
        <v>0</v>
      </c>
      <c r="S138" s="44">
        <v>0</v>
      </c>
      <c r="T138" s="44">
        <v>0</v>
      </c>
      <c r="U138" s="44">
        <v>0</v>
      </c>
      <c r="V138" s="44">
        <v>0</v>
      </c>
      <c r="W138" s="45"/>
      <c r="X138" s="44">
        <v>0</v>
      </c>
      <c r="Y138" s="44">
        <v>0</v>
      </c>
      <c r="Z138" s="45"/>
      <c r="AA138" s="44">
        <v>0</v>
      </c>
      <c r="AB138" s="45"/>
      <c r="AC138" s="45"/>
      <c r="AD138" s="45"/>
      <c r="AE138" s="44">
        <v>0</v>
      </c>
      <c r="AF138" s="45"/>
      <c r="AG138" s="45"/>
      <c r="AH138" s="45"/>
      <c r="AI138" s="44">
        <v>0</v>
      </c>
      <c r="AJ138" s="45"/>
      <c r="AK138" s="44">
        <v>0</v>
      </c>
    </row>
    <row r="139" spans="1:37"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row>
    <row r="140" spans="1:37"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row>
    <row r="141" spans="1:37" ht="20.100000000000001" customHeight="1" x14ac:dyDescent="0.2">
      <c r="D141" s="2" t="s">
        <v>124</v>
      </c>
      <c r="F141" s="37">
        <v>110</v>
      </c>
      <c r="G141" s="37"/>
      <c r="H141" s="37"/>
      <c r="I141" s="37"/>
      <c r="J141" s="37">
        <v>8</v>
      </c>
      <c r="K141" s="37">
        <v>0</v>
      </c>
      <c r="L141" s="37"/>
      <c r="M141" s="37">
        <v>8</v>
      </c>
      <c r="N141" s="37"/>
      <c r="O141" s="37"/>
      <c r="P141" s="37"/>
      <c r="Q141" s="37">
        <v>0</v>
      </c>
      <c r="R141" s="37">
        <v>7</v>
      </c>
      <c r="S141" s="37">
        <v>0</v>
      </c>
      <c r="T141" s="37">
        <v>0</v>
      </c>
      <c r="U141" s="37">
        <v>0</v>
      </c>
      <c r="V141" s="37">
        <v>1</v>
      </c>
      <c r="W141" s="37"/>
      <c r="X141" s="37">
        <v>1</v>
      </c>
      <c r="Y141" s="37">
        <v>0</v>
      </c>
      <c r="Z141" s="37"/>
      <c r="AA141" s="37">
        <v>9</v>
      </c>
      <c r="AB141" s="37"/>
      <c r="AC141" s="37"/>
      <c r="AD141" s="37"/>
      <c r="AE141" s="37">
        <v>109</v>
      </c>
      <c r="AF141" s="37"/>
      <c r="AG141" s="37"/>
      <c r="AH141" s="37"/>
      <c r="AI141" s="37">
        <v>0</v>
      </c>
      <c r="AJ141" s="37"/>
      <c r="AK141" s="37">
        <v>0</v>
      </c>
    </row>
    <row r="142" spans="1:37" ht="20.100000000000001" customHeight="1" x14ac:dyDescent="0.2">
      <c r="D142" s="38" t="s">
        <v>173</v>
      </c>
      <c r="F142" s="39">
        <v>74</v>
      </c>
      <c r="G142" s="40"/>
      <c r="H142" s="40"/>
      <c r="I142" s="40"/>
      <c r="J142" s="39">
        <v>10</v>
      </c>
      <c r="K142" s="39">
        <v>0</v>
      </c>
      <c r="L142" s="40"/>
      <c r="M142" s="39">
        <v>10</v>
      </c>
      <c r="N142" s="40"/>
      <c r="O142" s="40"/>
      <c r="P142" s="40"/>
      <c r="Q142" s="39">
        <v>1</v>
      </c>
      <c r="R142" s="39">
        <v>14</v>
      </c>
      <c r="S142" s="39">
        <v>0</v>
      </c>
      <c r="T142" s="39">
        <v>0</v>
      </c>
      <c r="U142" s="39">
        <v>0</v>
      </c>
      <c r="V142" s="39">
        <v>0</v>
      </c>
      <c r="W142" s="40"/>
      <c r="X142" s="39">
        <v>2</v>
      </c>
      <c r="Y142" s="39">
        <v>0</v>
      </c>
      <c r="Z142" s="40"/>
      <c r="AA142" s="39">
        <v>17</v>
      </c>
      <c r="AB142" s="40"/>
      <c r="AC142" s="40"/>
      <c r="AD142" s="40"/>
      <c r="AE142" s="39">
        <v>67</v>
      </c>
      <c r="AF142" s="40"/>
      <c r="AG142" s="40"/>
      <c r="AH142" s="40"/>
      <c r="AI142" s="39">
        <v>0</v>
      </c>
      <c r="AJ142" s="40"/>
      <c r="AK142" s="39">
        <v>0</v>
      </c>
    </row>
    <row r="143" spans="1:37" ht="20.100000000000001" customHeight="1" x14ac:dyDescent="0.2">
      <c r="D143" s="2" t="s">
        <v>113</v>
      </c>
      <c r="F143" s="37">
        <v>47</v>
      </c>
      <c r="G143" s="37"/>
      <c r="H143" s="37"/>
      <c r="I143" s="37"/>
      <c r="J143" s="37">
        <v>2</v>
      </c>
      <c r="K143" s="37">
        <v>0</v>
      </c>
      <c r="L143" s="37"/>
      <c r="M143" s="37">
        <v>2</v>
      </c>
      <c r="N143" s="37"/>
      <c r="O143" s="37"/>
      <c r="P143" s="37"/>
      <c r="Q143" s="37">
        <v>0</v>
      </c>
      <c r="R143" s="37">
        <v>6</v>
      </c>
      <c r="S143" s="37">
        <v>0</v>
      </c>
      <c r="T143" s="37">
        <v>0</v>
      </c>
      <c r="U143" s="37">
        <v>0</v>
      </c>
      <c r="V143" s="37">
        <v>0</v>
      </c>
      <c r="W143" s="37"/>
      <c r="X143" s="37">
        <v>2</v>
      </c>
      <c r="Y143" s="37">
        <v>0</v>
      </c>
      <c r="Z143" s="37"/>
      <c r="AA143" s="37">
        <v>8</v>
      </c>
      <c r="AB143" s="37"/>
      <c r="AC143" s="37"/>
      <c r="AD143" s="37"/>
      <c r="AE143" s="37">
        <v>41</v>
      </c>
      <c r="AF143" s="37"/>
      <c r="AG143" s="37"/>
      <c r="AH143" s="37"/>
      <c r="AI143" s="37">
        <v>0</v>
      </c>
      <c r="AJ143" s="37"/>
      <c r="AK143" s="37">
        <v>0</v>
      </c>
    </row>
    <row r="144" spans="1:37" ht="20.100000000000001" customHeight="1" x14ac:dyDescent="0.2">
      <c r="D144" s="38" t="s">
        <v>174</v>
      </c>
      <c r="F144" s="39">
        <v>43</v>
      </c>
      <c r="G144" s="40"/>
      <c r="H144" s="40"/>
      <c r="I144" s="40"/>
      <c r="J144" s="39">
        <v>9</v>
      </c>
      <c r="K144" s="39">
        <v>0</v>
      </c>
      <c r="L144" s="40"/>
      <c r="M144" s="39">
        <v>9</v>
      </c>
      <c r="N144" s="40"/>
      <c r="O144" s="40"/>
      <c r="P144" s="40"/>
      <c r="Q144" s="39">
        <v>1</v>
      </c>
      <c r="R144" s="39">
        <v>4</v>
      </c>
      <c r="S144" s="39">
        <v>0</v>
      </c>
      <c r="T144" s="39">
        <v>0</v>
      </c>
      <c r="U144" s="39">
        <v>0</v>
      </c>
      <c r="V144" s="39">
        <v>0</v>
      </c>
      <c r="W144" s="40"/>
      <c r="X144" s="39">
        <v>8</v>
      </c>
      <c r="Y144" s="39">
        <v>0</v>
      </c>
      <c r="Z144" s="40"/>
      <c r="AA144" s="39">
        <v>13</v>
      </c>
      <c r="AB144" s="40"/>
      <c r="AC144" s="40"/>
      <c r="AD144" s="40"/>
      <c r="AE144" s="39">
        <v>39</v>
      </c>
      <c r="AF144" s="40"/>
      <c r="AG144" s="40"/>
      <c r="AH144" s="40"/>
      <c r="AI144" s="39">
        <v>0</v>
      </c>
      <c r="AJ144" s="40"/>
      <c r="AK144" s="39">
        <v>0</v>
      </c>
    </row>
    <row r="145" spans="1:37" ht="20.100000000000001" customHeight="1" x14ac:dyDescent="0.2">
      <c r="D145" s="2" t="s">
        <v>115</v>
      </c>
      <c r="F145" s="37">
        <v>118</v>
      </c>
      <c r="G145" s="37"/>
      <c r="H145" s="37"/>
      <c r="I145" s="37"/>
      <c r="J145" s="37">
        <v>35</v>
      </c>
      <c r="K145" s="37">
        <v>0</v>
      </c>
      <c r="L145" s="37"/>
      <c r="M145" s="37">
        <v>35</v>
      </c>
      <c r="N145" s="37"/>
      <c r="O145" s="37"/>
      <c r="P145" s="37"/>
      <c r="Q145" s="37">
        <v>0</v>
      </c>
      <c r="R145" s="37">
        <v>15</v>
      </c>
      <c r="S145" s="37">
        <v>0</v>
      </c>
      <c r="T145" s="37">
        <v>0</v>
      </c>
      <c r="U145" s="37">
        <v>0</v>
      </c>
      <c r="V145" s="37">
        <v>0</v>
      </c>
      <c r="W145" s="37"/>
      <c r="X145" s="37">
        <v>10</v>
      </c>
      <c r="Y145" s="37">
        <v>0</v>
      </c>
      <c r="Z145" s="37"/>
      <c r="AA145" s="37">
        <v>25</v>
      </c>
      <c r="AB145" s="37"/>
      <c r="AC145" s="37"/>
      <c r="AD145" s="37"/>
      <c r="AE145" s="37">
        <v>128</v>
      </c>
      <c r="AF145" s="37"/>
      <c r="AG145" s="37"/>
      <c r="AH145" s="37"/>
      <c r="AI145" s="37">
        <v>0</v>
      </c>
      <c r="AJ145" s="37"/>
      <c r="AK145" s="37">
        <v>0</v>
      </c>
    </row>
    <row r="146" spans="1:37" ht="20.100000000000001" customHeight="1" x14ac:dyDescent="0.2">
      <c r="D146" s="38" t="s">
        <v>116</v>
      </c>
      <c r="F146" s="39">
        <v>188</v>
      </c>
      <c r="G146" s="40"/>
      <c r="H146" s="40"/>
      <c r="I146" s="40"/>
      <c r="J146" s="39">
        <v>3</v>
      </c>
      <c r="K146" s="39">
        <v>0</v>
      </c>
      <c r="L146" s="40"/>
      <c r="M146" s="39">
        <v>3</v>
      </c>
      <c r="N146" s="40"/>
      <c r="O146" s="40"/>
      <c r="P146" s="40"/>
      <c r="Q146" s="39">
        <v>0</v>
      </c>
      <c r="R146" s="39">
        <v>12</v>
      </c>
      <c r="S146" s="39">
        <v>0</v>
      </c>
      <c r="T146" s="39">
        <v>0</v>
      </c>
      <c r="U146" s="39">
        <v>0</v>
      </c>
      <c r="V146" s="39">
        <v>2</v>
      </c>
      <c r="W146" s="40"/>
      <c r="X146" s="39">
        <v>1</v>
      </c>
      <c r="Y146" s="39">
        <v>1</v>
      </c>
      <c r="Z146" s="40"/>
      <c r="AA146" s="39">
        <v>16</v>
      </c>
      <c r="AB146" s="40"/>
      <c r="AC146" s="40"/>
      <c r="AD146" s="40"/>
      <c r="AE146" s="39">
        <v>175</v>
      </c>
      <c r="AF146" s="40"/>
      <c r="AG146" s="40"/>
      <c r="AH146" s="40"/>
      <c r="AI146" s="39">
        <v>0</v>
      </c>
      <c r="AJ146" s="40"/>
      <c r="AK146" s="39">
        <v>0</v>
      </c>
    </row>
    <row r="147" spans="1:37" ht="20.100000000000001" customHeight="1" x14ac:dyDescent="0.2">
      <c r="D147" s="2" t="s">
        <v>104</v>
      </c>
      <c r="F147" s="37">
        <v>101</v>
      </c>
      <c r="G147" s="37"/>
      <c r="H147" s="37"/>
      <c r="I147" s="37"/>
      <c r="J147" s="37">
        <v>14</v>
      </c>
      <c r="K147" s="37">
        <v>0</v>
      </c>
      <c r="L147" s="37"/>
      <c r="M147" s="37">
        <v>14</v>
      </c>
      <c r="N147" s="37"/>
      <c r="O147" s="37"/>
      <c r="P147" s="37"/>
      <c r="Q147" s="37">
        <v>0</v>
      </c>
      <c r="R147" s="37">
        <v>11</v>
      </c>
      <c r="S147" s="37">
        <v>0</v>
      </c>
      <c r="T147" s="37">
        <v>0</v>
      </c>
      <c r="U147" s="37">
        <v>0</v>
      </c>
      <c r="V147" s="37">
        <v>0</v>
      </c>
      <c r="W147" s="37"/>
      <c r="X147" s="37">
        <v>4</v>
      </c>
      <c r="Y147" s="37">
        <v>1</v>
      </c>
      <c r="Z147" s="37"/>
      <c r="AA147" s="37">
        <v>16</v>
      </c>
      <c r="AB147" s="37"/>
      <c r="AC147" s="37"/>
      <c r="AD147" s="37"/>
      <c r="AE147" s="37">
        <v>99</v>
      </c>
      <c r="AF147" s="37"/>
      <c r="AG147" s="37"/>
      <c r="AH147" s="37"/>
      <c r="AI147" s="37">
        <v>0</v>
      </c>
      <c r="AJ147" s="37"/>
      <c r="AK147" s="37">
        <v>0</v>
      </c>
    </row>
    <row r="148" spans="1:37" ht="20.100000000000001" customHeight="1" x14ac:dyDescent="0.2">
      <c r="D148" s="38" t="s">
        <v>365</v>
      </c>
      <c r="F148" s="39">
        <v>19</v>
      </c>
      <c r="G148" s="40"/>
      <c r="H148" s="40"/>
      <c r="I148" s="40"/>
      <c r="J148" s="39">
        <v>0</v>
      </c>
      <c r="K148" s="39">
        <v>0</v>
      </c>
      <c r="L148" s="40"/>
      <c r="M148" s="39">
        <v>0</v>
      </c>
      <c r="N148" s="40"/>
      <c r="O148" s="40"/>
      <c r="P148" s="40"/>
      <c r="Q148" s="39">
        <v>0</v>
      </c>
      <c r="R148" s="39">
        <v>0</v>
      </c>
      <c r="S148" s="39">
        <v>0</v>
      </c>
      <c r="T148" s="39">
        <v>0</v>
      </c>
      <c r="U148" s="39">
        <v>0</v>
      </c>
      <c r="V148" s="39">
        <v>0</v>
      </c>
      <c r="W148" s="40"/>
      <c r="X148" s="39">
        <v>0</v>
      </c>
      <c r="Y148" s="39">
        <v>0</v>
      </c>
      <c r="Z148" s="40"/>
      <c r="AA148" s="39">
        <v>0</v>
      </c>
      <c r="AB148" s="40"/>
      <c r="AC148" s="40"/>
      <c r="AD148" s="40"/>
      <c r="AE148" s="39">
        <v>19</v>
      </c>
      <c r="AF148" s="40"/>
      <c r="AG148" s="40"/>
      <c r="AH148" s="40"/>
      <c r="AI148" s="39">
        <v>0</v>
      </c>
      <c r="AJ148" s="40"/>
      <c r="AK148" s="39">
        <v>0</v>
      </c>
    </row>
    <row r="149" spans="1:37" ht="20.100000000000001" customHeight="1" x14ac:dyDescent="0.2">
      <c r="D149" s="2" t="s">
        <v>106</v>
      </c>
      <c r="F149" s="37">
        <v>110</v>
      </c>
      <c r="G149" s="37"/>
      <c r="H149" s="37"/>
      <c r="I149" s="37"/>
      <c r="J149" s="37">
        <v>23</v>
      </c>
      <c r="K149" s="37">
        <v>0</v>
      </c>
      <c r="L149" s="37"/>
      <c r="M149" s="37">
        <v>23</v>
      </c>
      <c r="N149" s="37"/>
      <c r="O149" s="37"/>
      <c r="P149" s="37"/>
      <c r="Q149" s="37">
        <v>0</v>
      </c>
      <c r="R149" s="37">
        <v>25</v>
      </c>
      <c r="S149" s="37">
        <v>0</v>
      </c>
      <c r="T149" s="37">
        <v>0</v>
      </c>
      <c r="U149" s="37">
        <v>0</v>
      </c>
      <c r="V149" s="37">
        <v>0</v>
      </c>
      <c r="W149" s="37"/>
      <c r="X149" s="37">
        <v>12</v>
      </c>
      <c r="Y149" s="37">
        <v>0</v>
      </c>
      <c r="Z149" s="37"/>
      <c r="AA149" s="37">
        <v>37</v>
      </c>
      <c r="AB149" s="37"/>
      <c r="AC149" s="37"/>
      <c r="AD149" s="37"/>
      <c r="AE149" s="37">
        <v>96</v>
      </c>
      <c r="AF149" s="37"/>
      <c r="AG149" s="37"/>
      <c r="AH149" s="37"/>
      <c r="AI149" s="37">
        <v>0</v>
      </c>
      <c r="AJ149" s="37"/>
      <c r="AK149" s="37">
        <v>0</v>
      </c>
    </row>
    <row r="150" spans="1:37" ht="20.100000000000001" customHeight="1" x14ac:dyDescent="0.2">
      <c r="D150" s="38" t="s">
        <v>107</v>
      </c>
      <c r="F150" s="39">
        <v>65</v>
      </c>
      <c r="G150" s="40"/>
      <c r="H150" s="40"/>
      <c r="I150" s="40"/>
      <c r="J150" s="39">
        <v>3</v>
      </c>
      <c r="K150" s="39">
        <v>0</v>
      </c>
      <c r="L150" s="40"/>
      <c r="M150" s="39">
        <v>3</v>
      </c>
      <c r="N150" s="40"/>
      <c r="O150" s="40"/>
      <c r="P150" s="40"/>
      <c r="Q150" s="39">
        <v>0</v>
      </c>
      <c r="R150" s="39">
        <v>8</v>
      </c>
      <c r="S150" s="39">
        <v>0</v>
      </c>
      <c r="T150" s="39">
        <v>0</v>
      </c>
      <c r="U150" s="39">
        <v>0</v>
      </c>
      <c r="V150" s="39">
        <v>0</v>
      </c>
      <c r="W150" s="40"/>
      <c r="X150" s="39">
        <v>3</v>
      </c>
      <c r="Y150" s="39">
        <v>0</v>
      </c>
      <c r="Z150" s="40"/>
      <c r="AA150" s="39">
        <v>11</v>
      </c>
      <c r="AB150" s="40"/>
      <c r="AC150" s="40"/>
      <c r="AD150" s="40"/>
      <c r="AE150" s="39">
        <v>57</v>
      </c>
      <c r="AF150" s="40"/>
      <c r="AG150" s="40"/>
      <c r="AH150" s="40"/>
      <c r="AI150" s="39">
        <v>0</v>
      </c>
      <c r="AJ150" s="40"/>
      <c r="AK150" s="39">
        <v>0</v>
      </c>
    </row>
    <row r="151" spans="1:37" ht="20.100000000000001" customHeight="1" x14ac:dyDescent="0.2">
      <c r="D151" s="2" t="s">
        <v>176</v>
      </c>
      <c r="F151" s="37">
        <v>45</v>
      </c>
      <c r="G151" s="37"/>
      <c r="H151" s="37"/>
      <c r="I151" s="37"/>
      <c r="J151" s="37">
        <v>6</v>
      </c>
      <c r="K151" s="37">
        <v>0</v>
      </c>
      <c r="L151" s="37"/>
      <c r="M151" s="37">
        <v>6</v>
      </c>
      <c r="N151" s="37"/>
      <c r="O151" s="37"/>
      <c r="P151" s="37"/>
      <c r="Q151" s="37">
        <v>1</v>
      </c>
      <c r="R151" s="37">
        <v>4</v>
      </c>
      <c r="S151" s="37">
        <v>0</v>
      </c>
      <c r="T151" s="37">
        <v>0</v>
      </c>
      <c r="U151" s="37">
        <v>0</v>
      </c>
      <c r="V151" s="37">
        <v>0</v>
      </c>
      <c r="W151" s="37"/>
      <c r="X151" s="37">
        <v>3</v>
      </c>
      <c r="Y151" s="37">
        <v>0</v>
      </c>
      <c r="Z151" s="37"/>
      <c r="AA151" s="37">
        <v>8</v>
      </c>
      <c r="AB151" s="37"/>
      <c r="AC151" s="37"/>
      <c r="AD151" s="37"/>
      <c r="AE151" s="37">
        <v>43</v>
      </c>
      <c r="AF151" s="37"/>
      <c r="AG151" s="37"/>
      <c r="AH151" s="37"/>
      <c r="AI151" s="37">
        <v>0</v>
      </c>
      <c r="AJ151" s="37"/>
      <c r="AK151" s="37">
        <v>0</v>
      </c>
    </row>
    <row r="152" spans="1:37" ht="20.100000000000001" customHeight="1" x14ac:dyDescent="0.2">
      <c r="D152" s="38" t="s">
        <v>177</v>
      </c>
      <c r="F152" s="39">
        <v>104</v>
      </c>
      <c r="G152" s="40"/>
      <c r="H152" s="40"/>
      <c r="I152" s="40"/>
      <c r="J152" s="39">
        <v>33</v>
      </c>
      <c r="K152" s="39">
        <v>0</v>
      </c>
      <c r="L152" s="40"/>
      <c r="M152" s="39">
        <v>33</v>
      </c>
      <c r="N152" s="40"/>
      <c r="O152" s="40"/>
      <c r="P152" s="40"/>
      <c r="Q152" s="39">
        <v>1</v>
      </c>
      <c r="R152" s="39">
        <v>4</v>
      </c>
      <c r="S152" s="39">
        <v>0</v>
      </c>
      <c r="T152" s="39">
        <v>0</v>
      </c>
      <c r="U152" s="39">
        <v>0</v>
      </c>
      <c r="V152" s="39">
        <v>1</v>
      </c>
      <c r="W152" s="40"/>
      <c r="X152" s="39">
        <v>19</v>
      </c>
      <c r="Y152" s="39">
        <v>0</v>
      </c>
      <c r="Z152" s="40"/>
      <c r="AA152" s="39">
        <v>25</v>
      </c>
      <c r="AB152" s="40"/>
      <c r="AC152" s="40"/>
      <c r="AD152" s="40"/>
      <c r="AE152" s="39">
        <v>112</v>
      </c>
      <c r="AF152" s="40"/>
      <c r="AG152" s="40"/>
      <c r="AH152" s="40"/>
      <c r="AI152" s="39">
        <v>0</v>
      </c>
      <c r="AJ152" s="40"/>
      <c r="AK152" s="39">
        <v>0</v>
      </c>
    </row>
    <row r="153" spans="1:37" ht="20.100000000000001" customHeight="1" x14ac:dyDescent="0.2">
      <c r="D153" s="2" t="s">
        <v>178</v>
      </c>
      <c r="F153" s="37">
        <v>28</v>
      </c>
      <c r="G153" s="37"/>
      <c r="H153" s="37"/>
      <c r="I153" s="37"/>
      <c r="J153" s="37">
        <v>9</v>
      </c>
      <c r="K153" s="37">
        <v>0</v>
      </c>
      <c r="L153" s="37"/>
      <c r="M153" s="37">
        <v>9</v>
      </c>
      <c r="N153" s="37"/>
      <c r="O153" s="37"/>
      <c r="P153" s="37"/>
      <c r="Q153" s="37">
        <v>0</v>
      </c>
      <c r="R153" s="37">
        <v>1</v>
      </c>
      <c r="S153" s="37">
        <v>0</v>
      </c>
      <c r="T153" s="37">
        <v>0</v>
      </c>
      <c r="U153" s="37">
        <v>0</v>
      </c>
      <c r="V153" s="37">
        <v>0</v>
      </c>
      <c r="W153" s="37"/>
      <c r="X153" s="37">
        <v>5</v>
      </c>
      <c r="Y153" s="37">
        <v>0</v>
      </c>
      <c r="Z153" s="37"/>
      <c r="AA153" s="37">
        <v>6</v>
      </c>
      <c r="AB153" s="37"/>
      <c r="AC153" s="37"/>
      <c r="AD153" s="37"/>
      <c r="AE153" s="37">
        <v>31</v>
      </c>
      <c r="AF153" s="37"/>
      <c r="AG153" s="37"/>
      <c r="AH153" s="37"/>
      <c r="AI153" s="37">
        <v>0</v>
      </c>
      <c r="AJ153" s="37"/>
      <c r="AK153" s="37">
        <v>0</v>
      </c>
    </row>
    <row r="154" spans="1:37" ht="20.100000000000001" customHeight="1" x14ac:dyDescent="0.2">
      <c r="D154" s="38" t="s">
        <v>179</v>
      </c>
      <c r="F154" s="39">
        <v>19</v>
      </c>
      <c r="G154" s="40"/>
      <c r="H154" s="40"/>
      <c r="I154" s="40"/>
      <c r="J154" s="39">
        <v>11</v>
      </c>
      <c r="K154" s="39">
        <v>0</v>
      </c>
      <c r="L154" s="40"/>
      <c r="M154" s="39">
        <v>11</v>
      </c>
      <c r="N154" s="40"/>
      <c r="O154" s="40"/>
      <c r="P154" s="40"/>
      <c r="Q154" s="39">
        <v>0</v>
      </c>
      <c r="R154" s="39">
        <v>0</v>
      </c>
      <c r="S154" s="39">
        <v>0</v>
      </c>
      <c r="T154" s="39">
        <v>0</v>
      </c>
      <c r="U154" s="39">
        <v>0</v>
      </c>
      <c r="V154" s="39">
        <v>0</v>
      </c>
      <c r="W154" s="40"/>
      <c r="X154" s="39">
        <v>6</v>
      </c>
      <c r="Y154" s="39">
        <v>0</v>
      </c>
      <c r="Z154" s="40"/>
      <c r="AA154" s="39">
        <v>6</v>
      </c>
      <c r="AB154" s="40"/>
      <c r="AC154" s="40"/>
      <c r="AD154" s="40"/>
      <c r="AE154" s="39">
        <v>24</v>
      </c>
      <c r="AF154" s="40"/>
      <c r="AG154" s="40"/>
      <c r="AH154" s="40"/>
      <c r="AI154" s="39">
        <v>0</v>
      </c>
      <c r="AJ154" s="40"/>
      <c r="AK154" s="39">
        <v>0</v>
      </c>
    </row>
    <row r="155" spans="1:37"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row>
    <row r="156" spans="1:37" s="1" customFormat="1" ht="20.100000000000001" customHeight="1" x14ac:dyDescent="0.2">
      <c r="A156" s="3"/>
      <c r="B156" s="6"/>
      <c r="C156" s="42" t="s">
        <v>180</v>
      </c>
      <c r="D156" s="42"/>
      <c r="E156" s="5"/>
      <c r="F156" s="44">
        <v>1071</v>
      </c>
      <c r="G156" s="45"/>
      <c r="H156" s="45"/>
      <c r="I156" s="45"/>
      <c r="J156" s="44">
        <v>166</v>
      </c>
      <c r="K156" s="44">
        <v>0</v>
      </c>
      <c r="L156" s="45"/>
      <c r="M156" s="44">
        <v>166</v>
      </c>
      <c r="N156" s="45"/>
      <c r="O156" s="45"/>
      <c r="P156" s="45"/>
      <c r="Q156" s="44">
        <v>4</v>
      </c>
      <c r="R156" s="44">
        <v>111</v>
      </c>
      <c r="S156" s="44">
        <v>0</v>
      </c>
      <c r="T156" s="44">
        <v>0</v>
      </c>
      <c r="U156" s="44">
        <v>0</v>
      </c>
      <c r="V156" s="44">
        <v>4</v>
      </c>
      <c r="W156" s="45"/>
      <c r="X156" s="44">
        <v>76</v>
      </c>
      <c r="Y156" s="44">
        <v>2</v>
      </c>
      <c r="Z156" s="45"/>
      <c r="AA156" s="44">
        <v>197</v>
      </c>
      <c r="AB156" s="45"/>
      <c r="AC156" s="45"/>
      <c r="AD156" s="45"/>
      <c r="AE156" s="44">
        <v>1040</v>
      </c>
      <c r="AF156" s="45"/>
      <c r="AG156" s="45"/>
      <c r="AH156" s="45"/>
      <c r="AI156" s="44">
        <v>0</v>
      </c>
      <c r="AJ156" s="45"/>
      <c r="AK156" s="44">
        <v>0</v>
      </c>
    </row>
    <row r="157" spans="1:37"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row>
    <row r="158" spans="1:37" s="1" customFormat="1" ht="20.100000000000001" customHeight="1" x14ac:dyDescent="0.25">
      <c r="A158" s="3"/>
      <c r="B158" s="49" t="s">
        <v>181</v>
      </c>
      <c r="C158" s="50"/>
      <c r="D158" s="50"/>
      <c r="E158" s="5"/>
      <c r="F158" s="51">
        <v>1513</v>
      </c>
      <c r="G158" s="52"/>
      <c r="H158" s="52"/>
      <c r="I158" s="52"/>
      <c r="J158" s="51">
        <v>262</v>
      </c>
      <c r="K158" s="51">
        <v>0</v>
      </c>
      <c r="L158" s="52"/>
      <c r="M158" s="51">
        <v>262</v>
      </c>
      <c r="N158" s="52"/>
      <c r="O158" s="52"/>
      <c r="P158" s="52"/>
      <c r="Q158" s="51">
        <v>10</v>
      </c>
      <c r="R158" s="51">
        <v>157</v>
      </c>
      <c r="S158" s="51">
        <v>2</v>
      </c>
      <c r="T158" s="51">
        <v>0</v>
      </c>
      <c r="U158" s="51">
        <v>0</v>
      </c>
      <c r="V158" s="51">
        <v>6</v>
      </c>
      <c r="W158" s="52"/>
      <c r="X158" s="51">
        <v>101</v>
      </c>
      <c r="Y158" s="51">
        <v>13</v>
      </c>
      <c r="Z158" s="52"/>
      <c r="AA158" s="51">
        <v>289</v>
      </c>
      <c r="AB158" s="52"/>
      <c r="AC158" s="52"/>
      <c r="AD158" s="52"/>
      <c r="AE158" s="51">
        <v>1486</v>
      </c>
      <c r="AF158" s="52"/>
      <c r="AG158" s="52"/>
      <c r="AH158" s="52"/>
      <c r="AI158" s="51">
        <v>0</v>
      </c>
      <c r="AJ158" s="52"/>
      <c r="AK158" s="51">
        <v>0</v>
      </c>
    </row>
    <row r="159" spans="1:37"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row>
    <row r="160" spans="1:37"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row>
    <row r="161" spans="3:37"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row>
    <row r="162" spans="3:37" ht="20.100000000000001" customHeight="1" x14ac:dyDescent="0.2">
      <c r="D162" s="2" t="s">
        <v>124</v>
      </c>
      <c r="F162" s="37">
        <v>0</v>
      </c>
      <c r="G162" s="37"/>
      <c r="H162" s="37"/>
      <c r="I162" s="37"/>
      <c r="J162" s="37">
        <v>0</v>
      </c>
      <c r="K162" s="37">
        <v>0</v>
      </c>
      <c r="L162" s="37"/>
      <c r="M162" s="37">
        <v>0</v>
      </c>
      <c r="N162" s="37"/>
      <c r="O162" s="37"/>
      <c r="P162" s="37"/>
      <c r="Q162" s="37">
        <v>0</v>
      </c>
      <c r="R162" s="37">
        <v>0</v>
      </c>
      <c r="S162" s="37">
        <v>0</v>
      </c>
      <c r="T162" s="37">
        <v>0</v>
      </c>
      <c r="U162" s="37">
        <v>0</v>
      </c>
      <c r="V162" s="37">
        <v>0</v>
      </c>
      <c r="W162" s="37"/>
      <c r="X162" s="37">
        <v>0</v>
      </c>
      <c r="Y162" s="37">
        <v>0</v>
      </c>
      <c r="Z162" s="37"/>
      <c r="AA162" s="37">
        <v>0</v>
      </c>
      <c r="AB162" s="37"/>
      <c r="AC162" s="37"/>
      <c r="AD162" s="37"/>
      <c r="AE162" s="37">
        <v>0</v>
      </c>
      <c r="AF162" s="37"/>
      <c r="AG162" s="37"/>
      <c r="AH162" s="37"/>
      <c r="AI162" s="37">
        <v>0</v>
      </c>
      <c r="AJ162" s="37"/>
      <c r="AK162" s="37">
        <v>0</v>
      </c>
    </row>
    <row r="163" spans="3:37" ht="20.100000000000001" customHeight="1" x14ac:dyDescent="0.2">
      <c r="D163" s="38" t="s">
        <v>173</v>
      </c>
      <c r="F163" s="39">
        <v>0</v>
      </c>
      <c r="G163" s="40"/>
      <c r="H163" s="40"/>
      <c r="I163" s="40"/>
      <c r="J163" s="39">
        <v>0</v>
      </c>
      <c r="K163" s="39">
        <v>0</v>
      </c>
      <c r="L163" s="40"/>
      <c r="M163" s="39">
        <v>0</v>
      </c>
      <c r="N163" s="40"/>
      <c r="O163" s="40"/>
      <c r="P163" s="40"/>
      <c r="Q163" s="39">
        <v>0</v>
      </c>
      <c r="R163" s="39">
        <v>0</v>
      </c>
      <c r="S163" s="39">
        <v>0</v>
      </c>
      <c r="T163" s="39">
        <v>0</v>
      </c>
      <c r="U163" s="39">
        <v>0</v>
      </c>
      <c r="V163" s="39">
        <v>0</v>
      </c>
      <c r="W163" s="40"/>
      <c r="X163" s="39">
        <v>0</v>
      </c>
      <c r="Y163" s="39">
        <v>0</v>
      </c>
      <c r="Z163" s="40"/>
      <c r="AA163" s="39">
        <v>0</v>
      </c>
      <c r="AB163" s="40"/>
      <c r="AC163" s="40"/>
      <c r="AD163" s="40"/>
      <c r="AE163" s="39">
        <v>0</v>
      </c>
      <c r="AF163" s="40"/>
      <c r="AG163" s="40"/>
      <c r="AH163" s="40"/>
      <c r="AI163" s="39">
        <v>0</v>
      </c>
      <c r="AJ163" s="40"/>
      <c r="AK163" s="39">
        <v>0</v>
      </c>
    </row>
    <row r="164" spans="3:37" ht="20.100000000000001" customHeight="1" x14ac:dyDescent="0.2">
      <c r="D164" s="2" t="s">
        <v>100</v>
      </c>
      <c r="F164" s="37">
        <v>0</v>
      </c>
      <c r="G164" s="37"/>
      <c r="H164" s="37"/>
      <c r="I164" s="37"/>
      <c r="J164" s="37">
        <v>0</v>
      </c>
      <c r="K164" s="37">
        <v>0</v>
      </c>
      <c r="L164" s="37"/>
      <c r="M164" s="37">
        <v>0</v>
      </c>
      <c r="N164" s="37"/>
      <c r="O164" s="37"/>
      <c r="P164" s="37"/>
      <c r="Q164" s="37">
        <v>0</v>
      </c>
      <c r="R164" s="37">
        <v>0</v>
      </c>
      <c r="S164" s="37">
        <v>0</v>
      </c>
      <c r="T164" s="37">
        <v>0</v>
      </c>
      <c r="U164" s="37">
        <v>0</v>
      </c>
      <c r="V164" s="37">
        <v>0</v>
      </c>
      <c r="W164" s="37"/>
      <c r="X164" s="37">
        <v>0</v>
      </c>
      <c r="Y164" s="37">
        <v>0</v>
      </c>
      <c r="Z164" s="37"/>
      <c r="AA164" s="37">
        <v>0</v>
      </c>
      <c r="AB164" s="37"/>
      <c r="AC164" s="37"/>
      <c r="AD164" s="37"/>
      <c r="AE164" s="37">
        <v>0</v>
      </c>
      <c r="AF164" s="37"/>
      <c r="AG164" s="37"/>
      <c r="AH164" s="37"/>
      <c r="AI164" s="37">
        <v>0</v>
      </c>
      <c r="AJ164" s="37"/>
      <c r="AK164" s="37">
        <v>0</v>
      </c>
    </row>
    <row r="165" spans="3:37" ht="20.100000000000001" customHeight="1" x14ac:dyDescent="0.2">
      <c r="D165" s="38" t="s">
        <v>174</v>
      </c>
      <c r="F165" s="39">
        <v>0</v>
      </c>
      <c r="G165" s="40"/>
      <c r="H165" s="40"/>
      <c r="I165" s="40"/>
      <c r="J165" s="39">
        <v>0</v>
      </c>
      <c r="K165" s="39">
        <v>0</v>
      </c>
      <c r="L165" s="40"/>
      <c r="M165" s="39">
        <v>0</v>
      </c>
      <c r="N165" s="40"/>
      <c r="O165" s="40"/>
      <c r="P165" s="40"/>
      <c r="Q165" s="39">
        <v>0</v>
      </c>
      <c r="R165" s="39">
        <v>0</v>
      </c>
      <c r="S165" s="39">
        <v>0</v>
      </c>
      <c r="T165" s="39">
        <v>0</v>
      </c>
      <c r="U165" s="39">
        <v>0</v>
      </c>
      <c r="V165" s="39">
        <v>0</v>
      </c>
      <c r="W165" s="40"/>
      <c r="X165" s="39">
        <v>0</v>
      </c>
      <c r="Y165" s="39">
        <v>0</v>
      </c>
      <c r="Z165" s="40"/>
      <c r="AA165" s="39">
        <v>0</v>
      </c>
      <c r="AB165" s="40"/>
      <c r="AC165" s="40"/>
      <c r="AD165" s="40"/>
      <c r="AE165" s="39">
        <v>0</v>
      </c>
      <c r="AF165" s="40"/>
      <c r="AG165" s="40"/>
      <c r="AH165" s="40"/>
      <c r="AI165" s="39">
        <v>0</v>
      </c>
      <c r="AJ165" s="40"/>
      <c r="AK165" s="39">
        <v>0</v>
      </c>
    </row>
    <row r="166" spans="3:37" ht="20.100000000000001" customHeight="1" x14ac:dyDescent="0.2">
      <c r="D166" s="2" t="s">
        <v>115</v>
      </c>
      <c r="F166" s="37">
        <v>0</v>
      </c>
      <c r="G166" s="37"/>
      <c r="H166" s="37"/>
      <c r="I166" s="37"/>
      <c r="J166" s="37">
        <v>0</v>
      </c>
      <c r="K166" s="37">
        <v>0</v>
      </c>
      <c r="L166" s="37"/>
      <c r="M166" s="37">
        <v>0</v>
      </c>
      <c r="N166" s="37"/>
      <c r="O166" s="37"/>
      <c r="P166" s="37"/>
      <c r="Q166" s="37">
        <v>0</v>
      </c>
      <c r="R166" s="37">
        <v>0</v>
      </c>
      <c r="S166" s="37">
        <v>0</v>
      </c>
      <c r="T166" s="37">
        <v>0</v>
      </c>
      <c r="U166" s="37">
        <v>0</v>
      </c>
      <c r="V166" s="37">
        <v>0</v>
      </c>
      <c r="W166" s="37"/>
      <c r="X166" s="37">
        <v>0</v>
      </c>
      <c r="Y166" s="37">
        <v>0</v>
      </c>
      <c r="Z166" s="37"/>
      <c r="AA166" s="37">
        <v>0</v>
      </c>
      <c r="AB166" s="37"/>
      <c r="AC166" s="37"/>
      <c r="AD166" s="37"/>
      <c r="AE166" s="37">
        <v>0</v>
      </c>
      <c r="AF166" s="37"/>
      <c r="AG166" s="37"/>
      <c r="AH166" s="37"/>
      <c r="AI166" s="37">
        <v>0</v>
      </c>
      <c r="AJ166" s="37"/>
      <c r="AK166" s="37">
        <v>0</v>
      </c>
    </row>
    <row r="167" spans="3:37" ht="20.100000000000001" customHeight="1" x14ac:dyDescent="0.2">
      <c r="D167" s="38" t="s">
        <v>103</v>
      </c>
      <c r="F167" s="39">
        <v>0</v>
      </c>
      <c r="G167" s="40"/>
      <c r="H167" s="40"/>
      <c r="I167" s="40"/>
      <c r="J167" s="39">
        <v>0</v>
      </c>
      <c r="K167" s="39">
        <v>0</v>
      </c>
      <c r="L167" s="40"/>
      <c r="M167" s="39">
        <v>0</v>
      </c>
      <c r="N167" s="40"/>
      <c r="O167" s="40"/>
      <c r="P167" s="40"/>
      <c r="Q167" s="39">
        <v>0</v>
      </c>
      <c r="R167" s="39">
        <v>0</v>
      </c>
      <c r="S167" s="39">
        <v>0</v>
      </c>
      <c r="T167" s="39">
        <v>0</v>
      </c>
      <c r="U167" s="39">
        <v>0</v>
      </c>
      <c r="V167" s="39">
        <v>0</v>
      </c>
      <c r="W167" s="40"/>
      <c r="X167" s="39">
        <v>0</v>
      </c>
      <c r="Y167" s="39">
        <v>0</v>
      </c>
      <c r="Z167" s="40"/>
      <c r="AA167" s="39">
        <v>0</v>
      </c>
      <c r="AB167" s="40"/>
      <c r="AC167" s="40"/>
      <c r="AD167" s="40"/>
      <c r="AE167" s="39">
        <v>0</v>
      </c>
      <c r="AF167" s="40"/>
      <c r="AG167" s="40"/>
      <c r="AH167" s="40"/>
      <c r="AI167" s="39">
        <v>0</v>
      </c>
      <c r="AJ167" s="40"/>
      <c r="AK167" s="39">
        <v>0</v>
      </c>
    </row>
    <row r="168" spans="3:37"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3:37" ht="20.100000000000001" customHeight="1" x14ac:dyDescent="0.2">
      <c r="C169" s="42" t="s">
        <v>112</v>
      </c>
      <c r="D169" s="42"/>
      <c r="F169" s="44">
        <v>0</v>
      </c>
      <c r="G169" s="45"/>
      <c r="H169" s="45"/>
      <c r="I169" s="45"/>
      <c r="J169" s="44">
        <v>0</v>
      </c>
      <c r="K169" s="44">
        <v>0</v>
      </c>
      <c r="L169" s="45"/>
      <c r="M169" s="44">
        <v>0</v>
      </c>
      <c r="N169" s="45"/>
      <c r="O169" s="45"/>
      <c r="P169" s="45"/>
      <c r="Q169" s="44">
        <v>0</v>
      </c>
      <c r="R169" s="44">
        <v>0</v>
      </c>
      <c r="S169" s="44">
        <v>0</v>
      </c>
      <c r="T169" s="44">
        <v>0</v>
      </c>
      <c r="U169" s="44">
        <v>0</v>
      </c>
      <c r="V169" s="44">
        <v>0</v>
      </c>
      <c r="W169" s="45"/>
      <c r="X169" s="44">
        <v>0</v>
      </c>
      <c r="Y169" s="44">
        <v>0</v>
      </c>
      <c r="Z169" s="45"/>
      <c r="AA169" s="44">
        <v>0</v>
      </c>
      <c r="AB169" s="45"/>
      <c r="AC169" s="45"/>
      <c r="AD169" s="45"/>
      <c r="AE169" s="44">
        <v>0</v>
      </c>
      <c r="AF169" s="45"/>
      <c r="AG169" s="45"/>
      <c r="AH169" s="45"/>
      <c r="AI169" s="44">
        <v>0</v>
      </c>
      <c r="AJ169" s="45"/>
      <c r="AK169" s="44">
        <v>0</v>
      </c>
    </row>
    <row r="170" spans="3:37"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3:37"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3:37" ht="20.100000000000001" customHeight="1" x14ac:dyDescent="0.2">
      <c r="D172" s="2" t="s">
        <v>124</v>
      </c>
      <c r="F172" s="37">
        <v>349</v>
      </c>
      <c r="G172" s="37"/>
      <c r="H172" s="37"/>
      <c r="I172" s="37"/>
      <c r="J172" s="37">
        <v>33</v>
      </c>
      <c r="K172" s="37">
        <v>0</v>
      </c>
      <c r="L172" s="37"/>
      <c r="M172" s="37">
        <v>33</v>
      </c>
      <c r="N172" s="37"/>
      <c r="O172" s="37"/>
      <c r="P172" s="37"/>
      <c r="Q172" s="37">
        <v>0</v>
      </c>
      <c r="R172" s="37">
        <v>38</v>
      </c>
      <c r="S172" s="37">
        <v>0</v>
      </c>
      <c r="T172" s="37">
        <v>0</v>
      </c>
      <c r="U172" s="37">
        <v>0</v>
      </c>
      <c r="V172" s="37">
        <v>1</v>
      </c>
      <c r="W172" s="37"/>
      <c r="X172" s="37">
        <v>10</v>
      </c>
      <c r="Y172" s="37">
        <v>1</v>
      </c>
      <c r="Z172" s="37"/>
      <c r="AA172" s="37">
        <v>50</v>
      </c>
      <c r="AB172" s="37"/>
      <c r="AC172" s="37"/>
      <c r="AD172" s="37"/>
      <c r="AE172" s="37">
        <v>332</v>
      </c>
      <c r="AF172" s="37"/>
      <c r="AG172" s="37"/>
      <c r="AH172" s="37"/>
      <c r="AI172" s="37">
        <v>0</v>
      </c>
      <c r="AJ172" s="37"/>
      <c r="AK172" s="37">
        <v>0</v>
      </c>
    </row>
    <row r="173" spans="3:37" ht="20.100000000000001" customHeight="1" x14ac:dyDescent="0.2">
      <c r="D173" s="38" t="s">
        <v>173</v>
      </c>
      <c r="F173" s="39">
        <v>139</v>
      </c>
      <c r="G173" s="40"/>
      <c r="H173" s="40"/>
      <c r="I173" s="40"/>
      <c r="J173" s="39">
        <v>22</v>
      </c>
      <c r="K173" s="39">
        <v>0</v>
      </c>
      <c r="L173" s="40"/>
      <c r="M173" s="39">
        <v>22</v>
      </c>
      <c r="N173" s="40"/>
      <c r="O173" s="40"/>
      <c r="P173" s="40"/>
      <c r="Q173" s="39">
        <v>0</v>
      </c>
      <c r="R173" s="39">
        <v>21</v>
      </c>
      <c r="S173" s="39">
        <v>0</v>
      </c>
      <c r="T173" s="39">
        <v>0</v>
      </c>
      <c r="U173" s="39">
        <v>0</v>
      </c>
      <c r="V173" s="39">
        <v>1</v>
      </c>
      <c r="W173" s="40"/>
      <c r="X173" s="39">
        <v>4</v>
      </c>
      <c r="Y173" s="39">
        <v>1</v>
      </c>
      <c r="Z173" s="40"/>
      <c r="AA173" s="39">
        <v>27</v>
      </c>
      <c r="AB173" s="40"/>
      <c r="AC173" s="40"/>
      <c r="AD173" s="40"/>
      <c r="AE173" s="39">
        <v>134</v>
      </c>
      <c r="AF173" s="40"/>
      <c r="AG173" s="40"/>
      <c r="AH173" s="40"/>
      <c r="AI173" s="39">
        <v>0</v>
      </c>
      <c r="AJ173" s="40"/>
      <c r="AK173" s="39">
        <v>0</v>
      </c>
    </row>
    <row r="174" spans="3:37" ht="20.100000000000001" customHeight="1" x14ac:dyDescent="0.2">
      <c r="D174" s="2" t="s">
        <v>113</v>
      </c>
      <c r="F174" s="37">
        <v>277</v>
      </c>
      <c r="G174" s="37"/>
      <c r="H174" s="37"/>
      <c r="I174" s="37"/>
      <c r="J174" s="37">
        <v>31</v>
      </c>
      <c r="K174" s="37">
        <v>0</v>
      </c>
      <c r="L174" s="37"/>
      <c r="M174" s="37">
        <v>31</v>
      </c>
      <c r="N174" s="37"/>
      <c r="O174" s="37"/>
      <c r="P174" s="37"/>
      <c r="Q174" s="37">
        <v>0</v>
      </c>
      <c r="R174" s="37">
        <v>45</v>
      </c>
      <c r="S174" s="37">
        <v>0</v>
      </c>
      <c r="T174" s="37">
        <v>0</v>
      </c>
      <c r="U174" s="37">
        <v>0</v>
      </c>
      <c r="V174" s="37">
        <v>0</v>
      </c>
      <c r="W174" s="37"/>
      <c r="X174" s="37">
        <v>9</v>
      </c>
      <c r="Y174" s="37">
        <v>3</v>
      </c>
      <c r="Z174" s="37"/>
      <c r="AA174" s="37">
        <v>57</v>
      </c>
      <c r="AB174" s="37"/>
      <c r="AC174" s="37"/>
      <c r="AD174" s="37"/>
      <c r="AE174" s="37">
        <v>251</v>
      </c>
      <c r="AF174" s="37"/>
      <c r="AG174" s="37"/>
      <c r="AH174" s="37"/>
      <c r="AI174" s="37">
        <v>0</v>
      </c>
      <c r="AJ174" s="37"/>
      <c r="AK174" s="37">
        <v>0</v>
      </c>
    </row>
    <row r="175" spans="3:37" ht="20.100000000000001" customHeight="1" x14ac:dyDescent="0.2">
      <c r="D175" s="38" t="s">
        <v>174</v>
      </c>
      <c r="F175" s="39">
        <v>379</v>
      </c>
      <c r="G175" s="40"/>
      <c r="H175" s="40"/>
      <c r="I175" s="40"/>
      <c r="J175" s="39">
        <v>45</v>
      </c>
      <c r="K175" s="39">
        <v>0</v>
      </c>
      <c r="L175" s="40"/>
      <c r="M175" s="39">
        <v>45</v>
      </c>
      <c r="N175" s="40"/>
      <c r="O175" s="40"/>
      <c r="P175" s="40"/>
      <c r="Q175" s="39">
        <v>0</v>
      </c>
      <c r="R175" s="39">
        <v>53</v>
      </c>
      <c r="S175" s="39">
        <v>0</v>
      </c>
      <c r="T175" s="39">
        <v>0</v>
      </c>
      <c r="U175" s="39">
        <v>0</v>
      </c>
      <c r="V175" s="39">
        <v>0</v>
      </c>
      <c r="W175" s="40"/>
      <c r="X175" s="39">
        <v>6</v>
      </c>
      <c r="Y175" s="39">
        <v>0</v>
      </c>
      <c r="Z175" s="40"/>
      <c r="AA175" s="39">
        <v>59</v>
      </c>
      <c r="AB175" s="40"/>
      <c r="AC175" s="40"/>
      <c r="AD175" s="40"/>
      <c r="AE175" s="39">
        <v>365</v>
      </c>
      <c r="AF175" s="40"/>
      <c r="AG175" s="40"/>
      <c r="AH175" s="40"/>
      <c r="AI175" s="39">
        <v>0</v>
      </c>
      <c r="AJ175" s="40"/>
      <c r="AK175" s="39">
        <v>0</v>
      </c>
    </row>
    <row r="176" spans="3:37" ht="20.100000000000001" customHeight="1" x14ac:dyDescent="0.2">
      <c r="D176" s="2" t="s">
        <v>115</v>
      </c>
      <c r="F176" s="37">
        <v>193</v>
      </c>
      <c r="G176" s="37"/>
      <c r="H176" s="37"/>
      <c r="I176" s="37"/>
      <c r="J176" s="37">
        <v>38</v>
      </c>
      <c r="K176" s="37">
        <v>0</v>
      </c>
      <c r="L176" s="37"/>
      <c r="M176" s="37">
        <v>38</v>
      </c>
      <c r="N176" s="37"/>
      <c r="O176" s="37"/>
      <c r="P176" s="37"/>
      <c r="Q176" s="37">
        <v>0</v>
      </c>
      <c r="R176" s="37">
        <v>51</v>
      </c>
      <c r="S176" s="37">
        <v>0</v>
      </c>
      <c r="T176" s="37">
        <v>0</v>
      </c>
      <c r="U176" s="37">
        <v>0</v>
      </c>
      <c r="V176" s="37">
        <v>0</v>
      </c>
      <c r="W176" s="37"/>
      <c r="X176" s="37">
        <v>10</v>
      </c>
      <c r="Y176" s="37">
        <v>1</v>
      </c>
      <c r="Z176" s="37"/>
      <c r="AA176" s="37">
        <v>62</v>
      </c>
      <c r="AB176" s="37"/>
      <c r="AC176" s="37"/>
      <c r="AD176" s="37"/>
      <c r="AE176" s="37">
        <v>169</v>
      </c>
      <c r="AF176" s="37"/>
      <c r="AG176" s="37"/>
      <c r="AH176" s="37"/>
      <c r="AI176" s="37">
        <v>0</v>
      </c>
      <c r="AJ176" s="37"/>
      <c r="AK176" s="37">
        <v>0</v>
      </c>
    </row>
    <row r="177" spans="1:37" ht="20.100000000000001" customHeight="1" x14ac:dyDescent="0.2">
      <c r="D177" s="38" t="s">
        <v>103</v>
      </c>
      <c r="F177" s="39">
        <v>240</v>
      </c>
      <c r="G177" s="40"/>
      <c r="H177" s="40"/>
      <c r="I177" s="40"/>
      <c r="J177" s="39">
        <v>35</v>
      </c>
      <c r="K177" s="39">
        <v>0</v>
      </c>
      <c r="L177" s="40"/>
      <c r="M177" s="39">
        <v>35</v>
      </c>
      <c r="N177" s="40"/>
      <c r="O177" s="40"/>
      <c r="P177" s="40"/>
      <c r="Q177" s="39">
        <v>4</v>
      </c>
      <c r="R177" s="39">
        <v>42</v>
      </c>
      <c r="S177" s="39">
        <v>1</v>
      </c>
      <c r="T177" s="39">
        <v>0</v>
      </c>
      <c r="U177" s="39">
        <v>0</v>
      </c>
      <c r="V177" s="39">
        <v>1</v>
      </c>
      <c r="W177" s="40"/>
      <c r="X177" s="39">
        <v>15</v>
      </c>
      <c r="Y177" s="39">
        <v>8</v>
      </c>
      <c r="Z177" s="40"/>
      <c r="AA177" s="39">
        <v>71</v>
      </c>
      <c r="AB177" s="40"/>
      <c r="AC177" s="40"/>
      <c r="AD177" s="40"/>
      <c r="AE177" s="39">
        <v>204</v>
      </c>
      <c r="AF177" s="40"/>
      <c r="AG177" s="40"/>
      <c r="AH177" s="40"/>
      <c r="AI177" s="39">
        <v>0</v>
      </c>
      <c r="AJ177" s="40"/>
      <c r="AK177" s="39">
        <v>0</v>
      </c>
    </row>
    <row r="178" spans="1:37" ht="19.5" customHeight="1" x14ac:dyDescent="0.2">
      <c r="D178" s="2" t="s">
        <v>117</v>
      </c>
      <c r="F178" s="37">
        <v>258</v>
      </c>
      <c r="G178" s="37"/>
      <c r="H178" s="37"/>
      <c r="I178" s="37"/>
      <c r="J178" s="37">
        <v>20</v>
      </c>
      <c r="K178" s="37">
        <v>0</v>
      </c>
      <c r="L178" s="37"/>
      <c r="M178" s="37">
        <v>20</v>
      </c>
      <c r="N178" s="37"/>
      <c r="O178" s="37"/>
      <c r="P178" s="37"/>
      <c r="Q178" s="37">
        <v>0</v>
      </c>
      <c r="R178" s="37">
        <v>69</v>
      </c>
      <c r="S178" s="37">
        <v>0</v>
      </c>
      <c r="T178" s="37">
        <v>0</v>
      </c>
      <c r="U178" s="37">
        <v>0</v>
      </c>
      <c r="V178" s="37">
        <v>0</v>
      </c>
      <c r="W178" s="37"/>
      <c r="X178" s="37">
        <v>16</v>
      </c>
      <c r="Y178" s="37">
        <v>22</v>
      </c>
      <c r="Z178" s="37"/>
      <c r="AA178" s="37">
        <v>107</v>
      </c>
      <c r="AB178" s="37"/>
      <c r="AC178" s="37"/>
      <c r="AD178" s="37"/>
      <c r="AE178" s="37">
        <v>171</v>
      </c>
      <c r="AF178" s="37"/>
      <c r="AG178" s="37"/>
      <c r="AH178" s="37"/>
      <c r="AI178" s="37">
        <v>0</v>
      </c>
      <c r="AJ178" s="37"/>
      <c r="AK178" s="37">
        <v>0</v>
      </c>
    </row>
    <row r="179" spans="1:37" ht="20.100000000000001" customHeight="1" x14ac:dyDescent="0.2">
      <c r="D179" s="38" t="s">
        <v>175</v>
      </c>
      <c r="F179" s="39">
        <v>31</v>
      </c>
      <c r="G179" s="40"/>
      <c r="H179" s="40"/>
      <c r="I179" s="40"/>
      <c r="J179" s="39">
        <v>22</v>
      </c>
      <c r="K179" s="39">
        <v>0</v>
      </c>
      <c r="L179" s="40"/>
      <c r="M179" s="39">
        <v>22</v>
      </c>
      <c r="N179" s="40"/>
      <c r="O179" s="40"/>
      <c r="P179" s="40"/>
      <c r="Q179" s="39">
        <v>1</v>
      </c>
      <c r="R179" s="39">
        <v>0</v>
      </c>
      <c r="S179" s="39">
        <v>0</v>
      </c>
      <c r="T179" s="39">
        <v>0</v>
      </c>
      <c r="U179" s="39">
        <v>0</v>
      </c>
      <c r="V179" s="39">
        <v>0</v>
      </c>
      <c r="W179" s="40"/>
      <c r="X179" s="39">
        <v>11</v>
      </c>
      <c r="Y179" s="39">
        <v>1</v>
      </c>
      <c r="Z179" s="40"/>
      <c r="AA179" s="39">
        <v>13</v>
      </c>
      <c r="AB179" s="40"/>
      <c r="AC179" s="40"/>
      <c r="AD179" s="40"/>
      <c r="AE179" s="39">
        <v>40</v>
      </c>
      <c r="AF179" s="40"/>
      <c r="AG179" s="40"/>
      <c r="AH179" s="40"/>
      <c r="AI179" s="39">
        <v>0</v>
      </c>
      <c r="AJ179" s="40"/>
      <c r="AK179" s="39">
        <v>0</v>
      </c>
    </row>
    <row r="180" spans="1:37" ht="20.100000000000001" customHeight="1" x14ac:dyDescent="0.2">
      <c r="D180" s="2" t="s">
        <v>183</v>
      </c>
      <c r="F180" s="37">
        <v>21</v>
      </c>
      <c r="G180" s="37"/>
      <c r="H180" s="37"/>
      <c r="I180" s="37"/>
      <c r="J180" s="37">
        <v>28</v>
      </c>
      <c r="K180" s="37">
        <v>0</v>
      </c>
      <c r="L180" s="37"/>
      <c r="M180" s="37">
        <v>28</v>
      </c>
      <c r="N180" s="37"/>
      <c r="O180" s="37"/>
      <c r="P180" s="37"/>
      <c r="Q180" s="37">
        <v>0</v>
      </c>
      <c r="R180" s="37">
        <v>0</v>
      </c>
      <c r="S180" s="37">
        <v>0</v>
      </c>
      <c r="T180" s="37">
        <v>0</v>
      </c>
      <c r="U180" s="37">
        <v>0</v>
      </c>
      <c r="V180" s="37">
        <v>2</v>
      </c>
      <c r="W180" s="37"/>
      <c r="X180" s="37">
        <v>5</v>
      </c>
      <c r="Y180" s="37">
        <v>1</v>
      </c>
      <c r="Z180" s="37"/>
      <c r="AA180" s="37">
        <v>8</v>
      </c>
      <c r="AB180" s="37"/>
      <c r="AC180" s="37"/>
      <c r="AD180" s="37"/>
      <c r="AE180" s="37">
        <v>41</v>
      </c>
      <c r="AF180" s="37"/>
      <c r="AG180" s="37"/>
      <c r="AH180" s="37"/>
      <c r="AI180" s="37">
        <v>0</v>
      </c>
      <c r="AJ180" s="37"/>
      <c r="AK180" s="37">
        <v>0</v>
      </c>
    </row>
    <row r="181" spans="1:37"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row>
    <row r="182" spans="1:37" s="1" customFormat="1" ht="20.100000000000001" customHeight="1" x14ac:dyDescent="0.2">
      <c r="A182" s="3"/>
      <c r="B182" s="6"/>
      <c r="C182" s="42" t="s">
        <v>122</v>
      </c>
      <c r="D182" s="42"/>
      <c r="E182" s="5"/>
      <c r="F182" s="44">
        <v>1887</v>
      </c>
      <c r="G182" s="45"/>
      <c r="H182" s="45"/>
      <c r="I182" s="45"/>
      <c r="J182" s="44">
        <v>274</v>
      </c>
      <c r="K182" s="44">
        <v>0</v>
      </c>
      <c r="L182" s="45"/>
      <c r="M182" s="44">
        <v>274</v>
      </c>
      <c r="N182" s="45"/>
      <c r="O182" s="45"/>
      <c r="P182" s="45"/>
      <c r="Q182" s="44">
        <v>5</v>
      </c>
      <c r="R182" s="44">
        <v>319</v>
      </c>
      <c r="S182" s="44">
        <v>1</v>
      </c>
      <c r="T182" s="44">
        <v>0</v>
      </c>
      <c r="U182" s="44">
        <v>0</v>
      </c>
      <c r="V182" s="44">
        <v>5</v>
      </c>
      <c r="W182" s="45"/>
      <c r="X182" s="44">
        <v>86</v>
      </c>
      <c r="Y182" s="44">
        <v>38</v>
      </c>
      <c r="Z182" s="45"/>
      <c r="AA182" s="44">
        <v>454</v>
      </c>
      <c r="AB182" s="45"/>
      <c r="AC182" s="45"/>
      <c r="AD182" s="45"/>
      <c r="AE182" s="44">
        <v>1707</v>
      </c>
      <c r="AF182" s="45"/>
      <c r="AG182" s="45"/>
      <c r="AH182" s="45"/>
      <c r="AI182" s="44">
        <v>0</v>
      </c>
      <c r="AJ182" s="45"/>
      <c r="AK182" s="44">
        <v>0</v>
      </c>
    </row>
    <row r="183" spans="1:37"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row>
    <row r="184" spans="1:37"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row>
    <row r="185" spans="1:37" ht="20.100000000000001" customHeight="1" x14ac:dyDescent="0.2">
      <c r="D185" s="2" t="s">
        <v>124</v>
      </c>
      <c r="F185" s="37">
        <v>0</v>
      </c>
      <c r="G185" s="37"/>
      <c r="H185" s="37"/>
      <c r="I185" s="37"/>
      <c r="J185" s="37">
        <v>0</v>
      </c>
      <c r="K185" s="37">
        <v>0</v>
      </c>
      <c r="L185" s="37"/>
      <c r="M185" s="37">
        <v>0</v>
      </c>
      <c r="N185" s="37"/>
      <c r="O185" s="37"/>
      <c r="P185" s="37"/>
      <c r="Q185" s="37">
        <v>0</v>
      </c>
      <c r="R185" s="37">
        <v>0</v>
      </c>
      <c r="S185" s="37">
        <v>0</v>
      </c>
      <c r="T185" s="37">
        <v>0</v>
      </c>
      <c r="U185" s="37">
        <v>0</v>
      </c>
      <c r="V185" s="37">
        <v>0</v>
      </c>
      <c r="W185" s="37"/>
      <c r="X185" s="37">
        <v>0</v>
      </c>
      <c r="Y185" s="37">
        <v>0</v>
      </c>
      <c r="Z185" s="37"/>
      <c r="AA185" s="37">
        <v>0</v>
      </c>
      <c r="AB185" s="37"/>
      <c r="AC185" s="37"/>
      <c r="AD185" s="37"/>
      <c r="AE185" s="37">
        <v>0</v>
      </c>
      <c r="AF185" s="37"/>
      <c r="AG185" s="37"/>
      <c r="AH185" s="37"/>
      <c r="AI185" s="37">
        <v>0</v>
      </c>
      <c r="AJ185" s="37"/>
      <c r="AK185" s="37">
        <v>0</v>
      </c>
    </row>
    <row r="186" spans="1:37" ht="20.100000000000001" customHeight="1" x14ac:dyDescent="0.2">
      <c r="D186" s="38" t="s">
        <v>173</v>
      </c>
      <c r="F186" s="39">
        <v>0</v>
      </c>
      <c r="G186" s="40"/>
      <c r="H186" s="40"/>
      <c r="I186" s="40"/>
      <c r="J186" s="39">
        <v>0</v>
      </c>
      <c r="K186" s="39">
        <v>0</v>
      </c>
      <c r="L186" s="40"/>
      <c r="M186" s="39">
        <v>0</v>
      </c>
      <c r="N186" s="40"/>
      <c r="O186" s="40"/>
      <c r="P186" s="40"/>
      <c r="Q186" s="39">
        <v>0</v>
      </c>
      <c r="R186" s="39">
        <v>0</v>
      </c>
      <c r="S186" s="39">
        <v>0</v>
      </c>
      <c r="T186" s="39">
        <v>0</v>
      </c>
      <c r="U186" s="39">
        <v>0</v>
      </c>
      <c r="V186" s="39">
        <v>0</v>
      </c>
      <c r="W186" s="40"/>
      <c r="X186" s="39">
        <v>0</v>
      </c>
      <c r="Y186" s="39">
        <v>0</v>
      </c>
      <c r="Z186" s="40"/>
      <c r="AA186" s="39">
        <v>0</v>
      </c>
      <c r="AB186" s="40"/>
      <c r="AC186" s="40"/>
      <c r="AD186" s="40"/>
      <c r="AE186" s="39">
        <v>0</v>
      </c>
      <c r="AF186" s="40"/>
      <c r="AG186" s="40"/>
      <c r="AH186" s="40"/>
      <c r="AI186" s="39">
        <v>0</v>
      </c>
      <c r="AJ186" s="40"/>
      <c r="AK186" s="39">
        <v>0</v>
      </c>
    </row>
    <row r="187" spans="1:37" ht="20.100000000000001" customHeight="1" x14ac:dyDescent="0.2">
      <c r="D187" s="2" t="s">
        <v>100</v>
      </c>
      <c r="F187" s="37">
        <v>0</v>
      </c>
      <c r="G187" s="37"/>
      <c r="H187" s="37"/>
      <c r="I187" s="37"/>
      <c r="J187" s="37">
        <v>0</v>
      </c>
      <c r="K187" s="37">
        <v>0</v>
      </c>
      <c r="L187" s="37"/>
      <c r="M187" s="37">
        <v>0</v>
      </c>
      <c r="N187" s="37"/>
      <c r="O187" s="37"/>
      <c r="P187" s="37"/>
      <c r="Q187" s="37">
        <v>0</v>
      </c>
      <c r="R187" s="37">
        <v>0</v>
      </c>
      <c r="S187" s="37">
        <v>0</v>
      </c>
      <c r="T187" s="37">
        <v>0</v>
      </c>
      <c r="U187" s="37">
        <v>0</v>
      </c>
      <c r="V187" s="37">
        <v>0</v>
      </c>
      <c r="W187" s="37"/>
      <c r="X187" s="37">
        <v>0</v>
      </c>
      <c r="Y187" s="37">
        <v>0</v>
      </c>
      <c r="Z187" s="37"/>
      <c r="AA187" s="37">
        <v>0</v>
      </c>
      <c r="AB187" s="37"/>
      <c r="AC187" s="37"/>
      <c r="AD187" s="37"/>
      <c r="AE187" s="37">
        <v>0</v>
      </c>
      <c r="AF187" s="37"/>
      <c r="AG187" s="37"/>
      <c r="AH187" s="37"/>
      <c r="AI187" s="37">
        <v>0</v>
      </c>
      <c r="AJ187" s="37"/>
      <c r="AK187" s="37">
        <v>0</v>
      </c>
    </row>
    <row r="188" spans="1:37" ht="20.100000000000001" customHeight="1" x14ac:dyDescent="0.2">
      <c r="D188" s="38" t="s">
        <v>174</v>
      </c>
      <c r="F188" s="39">
        <v>0</v>
      </c>
      <c r="G188" s="40"/>
      <c r="H188" s="40"/>
      <c r="I188" s="40"/>
      <c r="J188" s="39">
        <v>0</v>
      </c>
      <c r="K188" s="39">
        <v>0</v>
      </c>
      <c r="L188" s="40"/>
      <c r="M188" s="39">
        <v>0</v>
      </c>
      <c r="N188" s="40"/>
      <c r="O188" s="40"/>
      <c r="P188" s="40"/>
      <c r="Q188" s="39">
        <v>0</v>
      </c>
      <c r="R188" s="39">
        <v>0</v>
      </c>
      <c r="S188" s="39">
        <v>0</v>
      </c>
      <c r="T188" s="39">
        <v>0</v>
      </c>
      <c r="U188" s="39">
        <v>0</v>
      </c>
      <c r="V188" s="39">
        <v>0</v>
      </c>
      <c r="W188" s="40"/>
      <c r="X188" s="39">
        <v>0</v>
      </c>
      <c r="Y188" s="39">
        <v>0</v>
      </c>
      <c r="Z188" s="40"/>
      <c r="AA188" s="39">
        <v>0</v>
      </c>
      <c r="AB188" s="40"/>
      <c r="AC188" s="40"/>
      <c r="AD188" s="40"/>
      <c r="AE188" s="39">
        <v>0</v>
      </c>
      <c r="AF188" s="40"/>
      <c r="AG188" s="40"/>
      <c r="AH188" s="40"/>
      <c r="AI188" s="39">
        <v>0</v>
      </c>
      <c r="AJ188" s="40"/>
      <c r="AK188" s="39">
        <v>0</v>
      </c>
    </row>
    <row r="189" spans="1:37" ht="20.100000000000001" customHeight="1" x14ac:dyDescent="0.2">
      <c r="D189" s="2" t="s">
        <v>115</v>
      </c>
      <c r="F189" s="37">
        <v>0</v>
      </c>
      <c r="G189" s="37"/>
      <c r="H189" s="37"/>
      <c r="I189" s="37"/>
      <c r="J189" s="37">
        <v>0</v>
      </c>
      <c r="K189" s="37">
        <v>0</v>
      </c>
      <c r="L189" s="37"/>
      <c r="M189" s="37">
        <v>0</v>
      </c>
      <c r="N189" s="37"/>
      <c r="O189" s="37"/>
      <c r="P189" s="37"/>
      <c r="Q189" s="37">
        <v>0</v>
      </c>
      <c r="R189" s="37">
        <v>0</v>
      </c>
      <c r="S189" s="37">
        <v>0</v>
      </c>
      <c r="T189" s="37">
        <v>0</v>
      </c>
      <c r="U189" s="37">
        <v>0</v>
      </c>
      <c r="V189" s="37">
        <v>0</v>
      </c>
      <c r="W189" s="37"/>
      <c r="X189" s="37">
        <v>0</v>
      </c>
      <c r="Y189" s="37">
        <v>0</v>
      </c>
      <c r="Z189" s="37"/>
      <c r="AA189" s="37">
        <v>0</v>
      </c>
      <c r="AB189" s="37"/>
      <c r="AC189" s="37"/>
      <c r="AD189" s="37"/>
      <c r="AE189" s="37">
        <v>0</v>
      </c>
      <c r="AF189" s="37"/>
      <c r="AG189" s="37"/>
      <c r="AH189" s="37"/>
      <c r="AI189" s="37">
        <v>0</v>
      </c>
      <c r="AJ189" s="37"/>
      <c r="AK189" s="37">
        <v>0</v>
      </c>
    </row>
    <row r="190" spans="1:37" ht="20.100000000000001" customHeight="1" x14ac:dyDescent="0.2">
      <c r="D190" s="38" t="s">
        <v>103</v>
      </c>
      <c r="F190" s="39">
        <v>0</v>
      </c>
      <c r="G190" s="40"/>
      <c r="H190" s="40"/>
      <c r="I190" s="40"/>
      <c r="J190" s="39">
        <v>0</v>
      </c>
      <c r="K190" s="39">
        <v>0</v>
      </c>
      <c r="L190" s="40"/>
      <c r="M190" s="39">
        <v>0</v>
      </c>
      <c r="N190" s="40"/>
      <c r="O190" s="40"/>
      <c r="P190" s="40"/>
      <c r="Q190" s="39">
        <v>0</v>
      </c>
      <c r="R190" s="39">
        <v>0</v>
      </c>
      <c r="S190" s="39">
        <v>0</v>
      </c>
      <c r="T190" s="39">
        <v>0</v>
      </c>
      <c r="U190" s="39">
        <v>0</v>
      </c>
      <c r="V190" s="39">
        <v>0</v>
      </c>
      <c r="W190" s="40"/>
      <c r="X190" s="39">
        <v>0</v>
      </c>
      <c r="Y190" s="39">
        <v>0</v>
      </c>
      <c r="Z190" s="40"/>
      <c r="AA190" s="39">
        <v>0</v>
      </c>
      <c r="AB190" s="40"/>
      <c r="AC190" s="40"/>
      <c r="AD190" s="40"/>
      <c r="AE190" s="39">
        <v>0</v>
      </c>
      <c r="AF190" s="40"/>
      <c r="AG190" s="40"/>
      <c r="AH190" s="40"/>
      <c r="AI190" s="39">
        <v>0</v>
      </c>
      <c r="AJ190" s="40"/>
      <c r="AK190" s="39">
        <v>0</v>
      </c>
    </row>
    <row r="191" spans="1:37" ht="20.100000000000001" customHeight="1" x14ac:dyDescent="0.2">
      <c r="D191" s="2" t="s">
        <v>117</v>
      </c>
      <c r="F191" s="37">
        <v>0</v>
      </c>
      <c r="G191" s="37"/>
      <c r="H191" s="37"/>
      <c r="I191" s="37"/>
      <c r="J191" s="37">
        <v>0</v>
      </c>
      <c r="K191" s="37">
        <v>0</v>
      </c>
      <c r="L191" s="37"/>
      <c r="M191" s="37">
        <v>0</v>
      </c>
      <c r="N191" s="37"/>
      <c r="O191" s="37"/>
      <c r="P191" s="37"/>
      <c r="Q191" s="37">
        <v>0</v>
      </c>
      <c r="R191" s="37">
        <v>0</v>
      </c>
      <c r="S191" s="37">
        <v>0</v>
      </c>
      <c r="T191" s="37">
        <v>0</v>
      </c>
      <c r="U191" s="37">
        <v>0</v>
      </c>
      <c r="V191" s="37">
        <v>0</v>
      </c>
      <c r="W191" s="37"/>
      <c r="X191" s="37">
        <v>0</v>
      </c>
      <c r="Y191" s="37">
        <v>0</v>
      </c>
      <c r="Z191" s="37"/>
      <c r="AA191" s="37">
        <v>0</v>
      </c>
      <c r="AB191" s="37"/>
      <c r="AC191" s="37"/>
      <c r="AD191" s="37"/>
      <c r="AE191" s="37">
        <v>0</v>
      </c>
      <c r="AF191" s="37"/>
      <c r="AG191" s="37"/>
      <c r="AH191" s="37"/>
      <c r="AI191" s="37">
        <v>0</v>
      </c>
      <c r="AJ191" s="37"/>
      <c r="AK191" s="37">
        <v>0</v>
      </c>
    </row>
    <row r="192" spans="1:37" ht="20.100000000000001" customHeight="1" x14ac:dyDescent="0.2">
      <c r="D192" s="38" t="s">
        <v>175</v>
      </c>
      <c r="F192" s="39">
        <v>0</v>
      </c>
      <c r="G192" s="40"/>
      <c r="H192" s="40"/>
      <c r="I192" s="40"/>
      <c r="J192" s="39">
        <v>0</v>
      </c>
      <c r="K192" s="39">
        <v>0</v>
      </c>
      <c r="L192" s="40"/>
      <c r="M192" s="39">
        <v>0</v>
      </c>
      <c r="N192" s="40"/>
      <c r="O192" s="40"/>
      <c r="P192" s="40"/>
      <c r="Q192" s="39">
        <v>0</v>
      </c>
      <c r="R192" s="39">
        <v>0</v>
      </c>
      <c r="S192" s="39">
        <v>0</v>
      </c>
      <c r="T192" s="39">
        <v>0</v>
      </c>
      <c r="U192" s="39">
        <v>0</v>
      </c>
      <c r="V192" s="39">
        <v>0</v>
      </c>
      <c r="W192" s="40"/>
      <c r="X192" s="39">
        <v>0</v>
      </c>
      <c r="Y192" s="39">
        <v>0</v>
      </c>
      <c r="Z192" s="40"/>
      <c r="AA192" s="39">
        <v>0</v>
      </c>
      <c r="AB192" s="40"/>
      <c r="AC192" s="40"/>
      <c r="AD192" s="40"/>
      <c r="AE192" s="39">
        <v>0</v>
      </c>
      <c r="AF192" s="40"/>
      <c r="AG192" s="40"/>
      <c r="AH192" s="40"/>
      <c r="AI192" s="39">
        <v>0</v>
      </c>
      <c r="AJ192" s="40"/>
      <c r="AK192" s="39">
        <v>0</v>
      </c>
    </row>
    <row r="193" spans="1:37"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row>
    <row r="194" spans="1:37" s="1" customFormat="1" ht="20.100000000000001" customHeight="1" x14ac:dyDescent="0.2">
      <c r="A194" s="3"/>
      <c r="B194" s="6"/>
      <c r="C194" s="42" t="s">
        <v>185</v>
      </c>
      <c r="D194" s="42"/>
      <c r="E194" s="5"/>
      <c r="F194" s="44">
        <v>0</v>
      </c>
      <c r="G194" s="45"/>
      <c r="H194" s="45"/>
      <c r="I194" s="45"/>
      <c r="J194" s="44">
        <v>0</v>
      </c>
      <c r="K194" s="44">
        <v>0</v>
      </c>
      <c r="L194" s="45"/>
      <c r="M194" s="44">
        <v>0</v>
      </c>
      <c r="N194" s="45"/>
      <c r="O194" s="45"/>
      <c r="P194" s="45"/>
      <c r="Q194" s="44">
        <v>0</v>
      </c>
      <c r="R194" s="44">
        <v>0</v>
      </c>
      <c r="S194" s="44">
        <v>0</v>
      </c>
      <c r="T194" s="44">
        <v>0</v>
      </c>
      <c r="U194" s="44">
        <v>0</v>
      </c>
      <c r="V194" s="44">
        <v>0</v>
      </c>
      <c r="W194" s="45"/>
      <c r="X194" s="44">
        <v>0</v>
      </c>
      <c r="Y194" s="44">
        <v>0</v>
      </c>
      <c r="Z194" s="45"/>
      <c r="AA194" s="44">
        <v>0</v>
      </c>
      <c r="AB194" s="45"/>
      <c r="AC194" s="45"/>
      <c r="AD194" s="45"/>
      <c r="AE194" s="44">
        <v>0</v>
      </c>
      <c r="AF194" s="45"/>
      <c r="AG194" s="45"/>
      <c r="AH194" s="45"/>
      <c r="AI194" s="44">
        <v>0</v>
      </c>
      <c r="AJ194" s="45"/>
      <c r="AK194" s="44">
        <v>0</v>
      </c>
    </row>
    <row r="195" spans="1:37"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row>
    <row r="196" spans="1:37"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row>
    <row r="197" spans="1:37" ht="20.100000000000001" customHeight="1" x14ac:dyDescent="0.2">
      <c r="D197" s="2" t="s">
        <v>124</v>
      </c>
      <c r="F197" s="37">
        <v>0</v>
      </c>
      <c r="G197" s="37"/>
      <c r="H197" s="37"/>
      <c r="I197" s="37"/>
      <c r="J197" s="37">
        <v>0</v>
      </c>
      <c r="K197" s="37">
        <v>0</v>
      </c>
      <c r="L197" s="37"/>
      <c r="M197" s="37">
        <v>0</v>
      </c>
      <c r="N197" s="37"/>
      <c r="O197" s="37"/>
      <c r="P197" s="37"/>
      <c r="Q197" s="37">
        <v>0</v>
      </c>
      <c r="R197" s="37">
        <v>0</v>
      </c>
      <c r="S197" s="37">
        <v>0</v>
      </c>
      <c r="T197" s="37">
        <v>0</v>
      </c>
      <c r="U197" s="37">
        <v>0</v>
      </c>
      <c r="V197" s="37">
        <v>0</v>
      </c>
      <c r="W197" s="37"/>
      <c r="X197" s="37">
        <v>0</v>
      </c>
      <c r="Y197" s="37">
        <v>0</v>
      </c>
      <c r="Z197" s="37"/>
      <c r="AA197" s="37">
        <v>0</v>
      </c>
      <c r="AB197" s="37"/>
      <c r="AC197" s="37"/>
      <c r="AD197" s="37"/>
      <c r="AE197" s="37">
        <v>0</v>
      </c>
      <c r="AF197" s="37"/>
      <c r="AG197" s="37"/>
      <c r="AH197" s="37"/>
      <c r="AI197" s="37">
        <v>0</v>
      </c>
      <c r="AJ197" s="37"/>
      <c r="AK197" s="37">
        <v>0</v>
      </c>
    </row>
    <row r="198" spans="1:37" ht="20.100000000000001" customHeight="1" x14ac:dyDescent="0.2">
      <c r="D198" s="38" t="s">
        <v>173</v>
      </c>
      <c r="F198" s="39">
        <v>0</v>
      </c>
      <c r="G198" s="40"/>
      <c r="H198" s="40"/>
      <c r="I198" s="40"/>
      <c r="J198" s="39">
        <v>0</v>
      </c>
      <c r="K198" s="39">
        <v>0</v>
      </c>
      <c r="L198" s="40"/>
      <c r="M198" s="39">
        <v>0</v>
      </c>
      <c r="N198" s="40"/>
      <c r="O198" s="40"/>
      <c r="P198" s="40"/>
      <c r="Q198" s="39">
        <v>0</v>
      </c>
      <c r="R198" s="39">
        <v>0</v>
      </c>
      <c r="S198" s="39">
        <v>0</v>
      </c>
      <c r="T198" s="39">
        <v>0</v>
      </c>
      <c r="U198" s="39">
        <v>0</v>
      </c>
      <c r="V198" s="39">
        <v>0</v>
      </c>
      <c r="W198" s="40"/>
      <c r="X198" s="39">
        <v>0</v>
      </c>
      <c r="Y198" s="39">
        <v>0</v>
      </c>
      <c r="Z198" s="40"/>
      <c r="AA198" s="39">
        <v>0</v>
      </c>
      <c r="AB198" s="40"/>
      <c r="AC198" s="40"/>
      <c r="AD198" s="40"/>
      <c r="AE198" s="39">
        <v>0</v>
      </c>
      <c r="AF198" s="40"/>
      <c r="AG198" s="40"/>
      <c r="AH198" s="40"/>
      <c r="AI198" s="39">
        <v>0</v>
      </c>
      <c r="AJ198" s="40"/>
      <c r="AK198" s="39">
        <v>0</v>
      </c>
    </row>
    <row r="199" spans="1:37" ht="20.100000000000001" customHeight="1" x14ac:dyDescent="0.2">
      <c r="D199" s="2" t="s">
        <v>100</v>
      </c>
      <c r="F199" s="37">
        <v>0</v>
      </c>
      <c r="G199" s="37"/>
      <c r="H199" s="37"/>
      <c r="I199" s="37"/>
      <c r="J199" s="37">
        <v>0</v>
      </c>
      <c r="K199" s="37">
        <v>0</v>
      </c>
      <c r="L199" s="37"/>
      <c r="M199" s="37">
        <v>0</v>
      </c>
      <c r="N199" s="37"/>
      <c r="O199" s="37"/>
      <c r="P199" s="37"/>
      <c r="Q199" s="37">
        <v>0</v>
      </c>
      <c r="R199" s="37">
        <v>0</v>
      </c>
      <c r="S199" s="37">
        <v>0</v>
      </c>
      <c r="T199" s="37">
        <v>0</v>
      </c>
      <c r="U199" s="37">
        <v>0</v>
      </c>
      <c r="V199" s="37">
        <v>0</v>
      </c>
      <c r="W199" s="37"/>
      <c r="X199" s="37">
        <v>0</v>
      </c>
      <c r="Y199" s="37">
        <v>0</v>
      </c>
      <c r="Z199" s="37"/>
      <c r="AA199" s="37">
        <v>0</v>
      </c>
      <c r="AB199" s="37"/>
      <c r="AC199" s="37"/>
      <c r="AD199" s="37"/>
      <c r="AE199" s="37">
        <v>0</v>
      </c>
      <c r="AF199" s="37"/>
      <c r="AG199" s="37"/>
      <c r="AH199" s="37"/>
      <c r="AI199" s="37">
        <v>0</v>
      </c>
      <c r="AJ199" s="37"/>
      <c r="AK199" s="37">
        <v>0</v>
      </c>
    </row>
    <row r="200" spans="1:37" ht="20.100000000000001" customHeight="1" x14ac:dyDescent="0.2">
      <c r="D200" s="38" t="s">
        <v>174</v>
      </c>
      <c r="F200" s="39">
        <v>0</v>
      </c>
      <c r="G200" s="40"/>
      <c r="H200" s="40"/>
      <c r="I200" s="40"/>
      <c r="J200" s="39">
        <v>0</v>
      </c>
      <c r="K200" s="39">
        <v>0</v>
      </c>
      <c r="L200" s="40"/>
      <c r="M200" s="39">
        <v>0</v>
      </c>
      <c r="N200" s="40"/>
      <c r="O200" s="40"/>
      <c r="P200" s="40"/>
      <c r="Q200" s="39">
        <v>0</v>
      </c>
      <c r="R200" s="39">
        <v>0</v>
      </c>
      <c r="S200" s="39">
        <v>0</v>
      </c>
      <c r="T200" s="39">
        <v>0</v>
      </c>
      <c r="U200" s="39">
        <v>0</v>
      </c>
      <c r="V200" s="39">
        <v>0</v>
      </c>
      <c r="W200" s="40"/>
      <c r="X200" s="39">
        <v>0</v>
      </c>
      <c r="Y200" s="39">
        <v>0</v>
      </c>
      <c r="Z200" s="40"/>
      <c r="AA200" s="39">
        <v>0</v>
      </c>
      <c r="AB200" s="40"/>
      <c r="AC200" s="40"/>
      <c r="AD200" s="40"/>
      <c r="AE200" s="39">
        <v>0</v>
      </c>
      <c r="AF200" s="40"/>
      <c r="AG200" s="40"/>
      <c r="AH200" s="40"/>
      <c r="AI200" s="39">
        <v>0</v>
      </c>
      <c r="AJ200" s="40"/>
      <c r="AK200" s="39">
        <v>0</v>
      </c>
    </row>
    <row r="201" spans="1:37" ht="20.100000000000001" customHeight="1" x14ac:dyDescent="0.2">
      <c r="D201" s="2" t="s">
        <v>115</v>
      </c>
      <c r="F201" s="37">
        <v>0</v>
      </c>
      <c r="G201" s="37"/>
      <c r="H201" s="37"/>
      <c r="I201" s="37"/>
      <c r="J201" s="37">
        <v>0</v>
      </c>
      <c r="K201" s="37">
        <v>0</v>
      </c>
      <c r="L201" s="37"/>
      <c r="M201" s="37">
        <v>0</v>
      </c>
      <c r="N201" s="37"/>
      <c r="O201" s="37"/>
      <c r="P201" s="37"/>
      <c r="Q201" s="37">
        <v>0</v>
      </c>
      <c r="R201" s="37">
        <v>0</v>
      </c>
      <c r="S201" s="37">
        <v>0</v>
      </c>
      <c r="T201" s="37">
        <v>0</v>
      </c>
      <c r="U201" s="37">
        <v>0</v>
      </c>
      <c r="V201" s="37">
        <v>0</v>
      </c>
      <c r="W201" s="37"/>
      <c r="X201" s="37">
        <v>0</v>
      </c>
      <c r="Y201" s="37">
        <v>0</v>
      </c>
      <c r="Z201" s="37"/>
      <c r="AA201" s="37">
        <v>0</v>
      </c>
      <c r="AB201" s="37"/>
      <c r="AC201" s="37"/>
      <c r="AD201" s="37"/>
      <c r="AE201" s="37">
        <v>0</v>
      </c>
      <c r="AF201" s="37"/>
      <c r="AG201" s="37"/>
      <c r="AH201" s="37"/>
      <c r="AI201" s="37">
        <v>0</v>
      </c>
      <c r="AJ201" s="37"/>
      <c r="AK201" s="37">
        <v>0</v>
      </c>
    </row>
    <row r="202" spans="1:37" ht="20.100000000000001" customHeight="1" x14ac:dyDescent="0.2">
      <c r="D202" s="38" t="s">
        <v>116</v>
      </c>
      <c r="F202" s="39">
        <v>0</v>
      </c>
      <c r="G202" s="40"/>
      <c r="H202" s="40"/>
      <c r="I202" s="40"/>
      <c r="J202" s="39">
        <v>0</v>
      </c>
      <c r="K202" s="39">
        <v>0</v>
      </c>
      <c r="L202" s="40"/>
      <c r="M202" s="39">
        <v>0</v>
      </c>
      <c r="N202" s="40"/>
      <c r="O202" s="40"/>
      <c r="P202" s="40"/>
      <c r="Q202" s="39">
        <v>0</v>
      </c>
      <c r="R202" s="39">
        <v>0</v>
      </c>
      <c r="S202" s="39">
        <v>0</v>
      </c>
      <c r="T202" s="39">
        <v>0</v>
      </c>
      <c r="U202" s="39">
        <v>0</v>
      </c>
      <c r="V202" s="39">
        <v>0</v>
      </c>
      <c r="W202" s="40"/>
      <c r="X202" s="39">
        <v>0</v>
      </c>
      <c r="Y202" s="39">
        <v>0</v>
      </c>
      <c r="Z202" s="40"/>
      <c r="AA202" s="39">
        <v>0</v>
      </c>
      <c r="AB202" s="40"/>
      <c r="AC202" s="40"/>
      <c r="AD202" s="40"/>
      <c r="AE202" s="39">
        <v>0</v>
      </c>
      <c r="AF202" s="40"/>
      <c r="AG202" s="40"/>
      <c r="AH202" s="40"/>
      <c r="AI202" s="39">
        <v>0</v>
      </c>
      <c r="AJ202" s="40"/>
      <c r="AK202" s="39">
        <v>0</v>
      </c>
    </row>
    <row r="203" spans="1:37" ht="20.100000000000001" customHeight="1" x14ac:dyDescent="0.2">
      <c r="D203" s="2" t="s">
        <v>104</v>
      </c>
      <c r="F203" s="37">
        <v>0</v>
      </c>
      <c r="G203" s="37"/>
      <c r="H203" s="37"/>
      <c r="I203" s="37"/>
      <c r="J203" s="37">
        <v>0</v>
      </c>
      <c r="K203" s="37">
        <v>0</v>
      </c>
      <c r="L203" s="37"/>
      <c r="M203" s="37">
        <v>0</v>
      </c>
      <c r="N203" s="37"/>
      <c r="O203" s="37"/>
      <c r="P203" s="37"/>
      <c r="Q203" s="37">
        <v>0</v>
      </c>
      <c r="R203" s="37">
        <v>0</v>
      </c>
      <c r="S203" s="37">
        <v>0</v>
      </c>
      <c r="T203" s="37">
        <v>0</v>
      </c>
      <c r="U203" s="37">
        <v>0</v>
      </c>
      <c r="V203" s="37">
        <v>0</v>
      </c>
      <c r="W203" s="37"/>
      <c r="X203" s="37">
        <v>0</v>
      </c>
      <c r="Y203" s="37">
        <v>0</v>
      </c>
      <c r="Z203" s="37"/>
      <c r="AA203" s="37">
        <v>0</v>
      </c>
      <c r="AB203" s="37"/>
      <c r="AC203" s="37"/>
      <c r="AD203" s="37"/>
      <c r="AE203" s="37">
        <v>0</v>
      </c>
      <c r="AF203" s="37"/>
      <c r="AG203" s="37"/>
      <c r="AH203" s="37"/>
      <c r="AI203" s="37">
        <v>0</v>
      </c>
      <c r="AJ203" s="37"/>
      <c r="AK203" s="37">
        <v>0</v>
      </c>
    </row>
    <row r="204" spans="1:37"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row>
    <row r="205" spans="1:37" s="1" customFormat="1" ht="20.100000000000001" customHeight="1" x14ac:dyDescent="0.2">
      <c r="A205" s="3"/>
      <c r="B205" s="6"/>
      <c r="C205" s="42" t="s">
        <v>144</v>
      </c>
      <c r="D205" s="42"/>
      <c r="E205" s="5"/>
      <c r="F205" s="44">
        <v>0</v>
      </c>
      <c r="G205" s="45"/>
      <c r="H205" s="45"/>
      <c r="I205" s="45"/>
      <c r="J205" s="44">
        <v>0</v>
      </c>
      <c r="K205" s="44">
        <v>0</v>
      </c>
      <c r="L205" s="45"/>
      <c r="M205" s="44">
        <v>0</v>
      </c>
      <c r="N205" s="45"/>
      <c r="O205" s="45"/>
      <c r="P205" s="45"/>
      <c r="Q205" s="44">
        <v>0</v>
      </c>
      <c r="R205" s="44">
        <v>0</v>
      </c>
      <c r="S205" s="44">
        <v>0</v>
      </c>
      <c r="T205" s="44">
        <v>0</v>
      </c>
      <c r="U205" s="44">
        <v>0</v>
      </c>
      <c r="V205" s="44">
        <v>0</v>
      </c>
      <c r="W205" s="45"/>
      <c r="X205" s="44">
        <v>0</v>
      </c>
      <c r="Y205" s="44">
        <v>0</v>
      </c>
      <c r="Z205" s="45"/>
      <c r="AA205" s="44">
        <v>0</v>
      </c>
      <c r="AB205" s="45"/>
      <c r="AC205" s="45"/>
      <c r="AD205" s="45"/>
      <c r="AE205" s="44">
        <v>0</v>
      </c>
      <c r="AF205" s="45"/>
      <c r="AG205" s="45"/>
      <c r="AH205" s="45"/>
      <c r="AI205" s="44">
        <v>0</v>
      </c>
      <c r="AJ205" s="45"/>
      <c r="AK205" s="44">
        <v>0</v>
      </c>
    </row>
    <row r="206" spans="1:37"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row>
    <row r="207" spans="1:37"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row>
    <row r="208" spans="1:37" ht="19.5" customHeight="1" x14ac:dyDescent="0.2">
      <c r="D208" s="2" t="s">
        <v>187</v>
      </c>
      <c r="F208" s="37">
        <v>0</v>
      </c>
      <c r="G208" s="37"/>
      <c r="H208" s="37"/>
      <c r="I208" s="37"/>
      <c r="J208" s="37">
        <v>0</v>
      </c>
      <c r="K208" s="37">
        <v>0</v>
      </c>
      <c r="L208" s="37"/>
      <c r="M208" s="37">
        <v>0</v>
      </c>
      <c r="N208" s="37"/>
      <c r="O208" s="37"/>
      <c r="P208" s="37"/>
      <c r="Q208" s="37">
        <v>0</v>
      </c>
      <c r="R208" s="37">
        <v>0</v>
      </c>
      <c r="S208" s="37">
        <v>0</v>
      </c>
      <c r="T208" s="37">
        <v>0</v>
      </c>
      <c r="U208" s="37">
        <v>0</v>
      </c>
      <c r="V208" s="37">
        <v>0</v>
      </c>
      <c r="W208" s="37"/>
      <c r="X208" s="37">
        <v>0</v>
      </c>
      <c r="Y208" s="37">
        <v>0</v>
      </c>
      <c r="Z208" s="37"/>
      <c r="AA208" s="37">
        <v>0</v>
      </c>
      <c r="AB208" s="37"/>
      <c r="AC208" s="37"/>
      <c r="AD208" s="37"/>
      <c r="AE208" s="37">
        <v>0</v>
      </c>
      <c r="AF208" s="37"/>
      <c r="AG208" s="37"/>
      <c r="AH208" s="37"/>
      <c r="AI208" s="37">
        <v>0</v>
      </c>
      <c r="AJ208" s="37"/>
      <c r="AK208" s="37">
        <v>0</v>
      </c>
    </row>
    <row r="209" spans="1:37"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row>
    <row r="210" spans="1:37" s="1" customFormat="1" ht="20.100000000000001" customHeight="1" x14ac:dyDescent="0.2">
      <c r="A210" s="3"/>
      <c r="B210" s="6"/>
      <c r="C210" s="42" t="s">
        <v>188</v>
      </c>
      <c r="D210" s="42"/>
      <c r="E210" s="5"/>
      <c r="F210" s="44">
        <v>0</v>
      </c>
      <c r="G210" s="45"/>
      <c r="H210" s="45"/>
      <c r="I210" s="45"/>
      <c r="J210" s="44">
        <v>0</v>
      </c>
      <c r="K210" s="44">
        <v>0</v>
      </c>
      <c r="L210" s="45"/>
      <c r="M210" s="44">
        <v>0</v>
      </c>
      <c r="N210" s="45"/>
      <c r="O210" s="45"/>
      <c r="P210" s="45"/>
      <c r="Q210" s="44">
        <v>0</v>
      </c>
      <c r="R210" s="44">
        <v>0</v>
      </c>
      <c r="S210" s="44">
        <v>0</v>
      </c>
      <c r="T210" s="44">
        <v>0</v>
      </c>
      <c r="U210" s="44">
        <v>0</v>
      </c>
      <c r="V210" s="44">
        <v>0</v>
      </c>
      <c r="W210" s="45"/>
      <c r="X210" s="44">
        <v>0</v>
      </c>
      <c r="Y210" s="44">
        <v>0</v>
      </c>
      <c r="Z210" s="45"/>
      <c r="AA210" s="44">
        <v>0</v>
      </c>
      <c r="AB210" s="45"/>
      <c r="AC210" s="45"/>
      <c r="AD210" s="45"/>
      <c r="AE210" s="44">
        <v>0</v>
      </c>
      <c r="AF210" s="45"/>
      <c r="AG210" s="45"/>
      <c r="AH210" s="45"/>
      <c r="AI210" s="44">
        <v>0</v>
      </c>
      <c r="AJ210" s="45"/>
      <c r="AK210" s="44">
        <v>0</v>
      </c>
    </row>
    <row r="211" spans="1:37"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row>
    <row r="212" spans="1:37" s="1" customFormat="1" ht="20.100000000000001" customHeight="1" x14ac:dyDescent="0.25">
      <c r="A212" s="3"/>
      <c r="B212" s="49" t="s">
        <v>189</v>
      </c>
      <c r="C212" s="50"/>
      <c r="D212" s="50"/>
      <c r="E212" s="5"/>
      <c r="F212" s="51">
        <v>1887</v>
      </c>
      <c r="G212" s="52"/>
      <c r="H212" s="52"/>
      <c r="I212" s="52"/>
      <c r="J212" s="51">
        <v>274</v>
      </c>
      <c r="K212" s="51">
        <v>0</v>
      </c>
      <c r="L212" s="52"/>
      <c r="M212" s="51">
        <v>274</v>
      </c>
      <c r="N212" s="52"/>
      <c r="O212" s="52"/>
      <c r="P212" s="52"/>
      <c r="Q212" s="51">
        <v>5</v>
      </c>
      <c r="R212" s="51">
        <v>319</v>
      </c>
      <c r="S212" s="51">
        <v>1</v>
      </c>
      <c r="T212" s="51">
        <v>0</v>
      </c>
      <c r="U212" s="51">
        <v>0</v>
      </c>
      <c r="V212" s="51">
        <v>5</v>
      </c>
      <c r="W212" s="52"/>
      <c r="X212" s="51">
        <v>86</v>
      </c>
      <c r="Y212" s="51">
        <v>38</v>
      </c>
      <c r="Z212" s="52"/>
      <c r="AA212" s="51">
        <v>454</v>
      </c>
      <c r="AB212" s="52"/>
      <c r="AC212" s="52"/>
      <c r="AD212" s="52"/>
      <c r="AE212" s="51">
        <v>1707</v>
      </c>
      <c r="AF212" s="52"/>
      <c r="AG212" s="52"/>
      <c r="AH212" s="52"/>
      <c r="AI212" s="51">
        <v>0</v>
      </c>
      <c r="AJ212" s="52"/>
      <c r="AK212" s="51">
        <v>0</v>
      </c>
    </row>
    <row r="213" spans="1:37"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row>
    <row r="214" spans="1:37"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row>
    <row r="215" spans="1:37"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row>
    <row r="216" spans="1:37" ht="20.100000000000001" customHeight="1" x14ac:dyDescent="0.2">
      <c r="D216" s="2" t="s">
        <v>192</v>
      </c>
      <c r="F216" s="37">
        <v>163</v>
      </c>
      <c r="G216" s="37"/>
      <c r="H216" s="37"/>
      <c r="I216" s="37"/>
      <c r="J216" s="37">
        <v>28</v>
      </c>
      <c r="K216" s="37">
        <v>0</v>
      </c>
      <c r="L216" s="37"/>
      <c r="M216" s="37">
        <v>28</v>
      </c>
      <c r="N216" s="37"/>
      <c r="O216" s="37"/>
      <c r="P216" s="37"/>
      <c r="Q216" s="37">
        <v>0</v>
      </c>
      <c r="R216" s="37">
        <v>74</v>
      </c>
      <c r="S216" s="37">
        <v>0</v>
      </c>
      <c r="T216" s="37">
        <v>0</v>
      </c>
      <c r="U216" s="37">
        <v>0</v>
      </c>
      <c r="V216" s="37">
        <v>0</v>
      </c>
      <c r="W216" s="37"/>
      <c r="X216" s="37">
        <v>16</v>
      </c>
      <c r="Y216" s="37">
        <v>0</v>
      </c>
      <c r="Z216" s="37"/>
      <c r="AA216" s="37">
        <v>90</v>
      </c>
      <c r="AB216" s="37"/>
      <c r="AC216" s="37"/>
      <c r="AD216" s="37"/>
      <c r="AE216" s="37">
        <v>101</v>
      </c>
      <c r="AF216" s="37"/>
      <c r="AG216" s="37"/>
      <c r="AH216" s="37"/>
      <c r="AI216" s="37">
        <v>0</v>
      </c>
      <c r="AJ216" s="37"/>
      <c r="AK216" s="37">
        <v>0</v>
      </c>
    </row>
    <row r="217" spans="1:37" ht="20.100000000000001" customHeight="1" x14ac:dyDescent="0.2">
      <c r="D217" s="38" t="s">
        <v>193</v>
      </c>
      <c r="F217" s="39">
        <v>134</v>
      </c>
      <c r="G217" s="40"/>
      <c r="H217" s="40"/>
      <c r="I217" s="40"/>
      <c r="J217" s="39">
        <v>25</v>
      </c>
      <c r="K217" s="39">
        <v>0</v>
      </c>
      <c r="L217" s="40"/>
      <c r="M217" s="39">
        <v>25</v>
      </c>
      <c r="N217" s="40"/>
      <c r="O217" s="40"/>
      <c r="P217" s="40"/>
      <c r="Q217" s="39">
        <v>1</v>
      </c>
      <c r="R217" s="39">
        <v>27</v>
      </c>
      <c r="S217" s="39">
        <v>0</v>
      </c>
      <c r="T217" s="39">
        <v>0</v>
      </c>
      <c r="U217" s="39">
        <v>0</v>
      </c>
      <c r="V217" s="39">
        <v>0</v>
      </c>
      <c r="W217" s="40"/>
      <c r="X217" s="39">
        <v>10</v>
      </c>
      <c r="Y217" s="39">
        <v>0</v>
      </c>
      <c r="Z217" s="40"/>
      <c r="AA217" s="39">
        <v>38</v>
      </c>
      <c r="AB217" s="40"/>
      <c r="AC217" s="40"/>
      <c r="AD217" s="40"/>
      <c r="AE217" s="39">
        <v>121</v>
      </c>
      <c r="AF217" s="40"/>
      <c r="AG217" s="40"/>
      <c r="AH217" s="40"/>
      <c r="AI217" s="39">
        <v>0</v>
      </c>
      <c r="AJ217" s="40"/>
      <c r="AK217" s="39">
        <v>0</v>
      </c>
    </row>
    <row r="218" spans="1:37" ht="20.100000000000001" customHeight="1" x14ac:dyDescent="0.2">
      <c r="D218" s="2" t="s">
        <v>194</v>
      </c>
      <c r="F218" s="37">
        <v>245</v>
      </c>
      <c r="G218" s="37"/>
      <c r="H218" s="37"/>
      <c r="I218" s="37"/>
      <c r="J218" s="37">
        <v>5</v>
      </c>
      <c r="K218" s="37">
        <v>0</v>
      </c>
      <c r="L218" s="37"/>
      <c r="M218" s="37">
        <v>5</v>
      </c>
      <c r="N218" s="37"/>
      <c r="O218" s="37"/>
      <c r="P218" s="37"/>
      <c r="Q218" s="37">
        <v>3</v>
      </c>
      <c r="R218" s="37">
        <v>35</v>
      </c>
      <c r="S218" s="37">
        <v>0</v>
      </c>
      <c r="T218" s="37">
        <v>0</v>
      </c>
      <c r="U218" s="37">
        <v>0</v>
      </c>
      <c r="V218" s="37">
        <v>3</v>
      </c>
      <c r="W218" s="37"/>
      <c r="X218" s="37">
        <v>46</v>
      </c>
      <c r="Y218" s="37">
        <v>0</v>
      </c>
      <c r="Z218" s="37"/>
      <c r="AA218" s="37">
        <v>87</v>
      </c>
      <c r="AB218" s="37"/>
      <c r="AC218" s="37"/>
      <c r="AD218" s="37"/>
      <c r="AE218" s="37">
        <v>163</v>
      </c>
      <c r="AF218" s="37"/>
      <c r="AG218" s="37"/>
      <c r="AH218" s="37"/>
      <c r="AI218" s="37">
        <v>0</v>
      </c>
      <c r="AJ218" s="37"/>
      <c r="AK218" s="37">
        <v>0</v>
      </c>
    </row>
    <row r="219" spans="1:37" ht="20.100000000000001" customHeight="1" x14ac:dyDescent="0.2">
      <c r="D219" s="38" t="s">
        <v>195</v>
      </c>
      <c r="F219" s="39">
        <v>102</v>
      </c>
      <c r="G219" s="40"/>
      <c r="H219" s="40"/>
      <c r="I219" s="40"/>
      <c r="J219" s="39">
        <v>17</v>
      </c>
      <c r="K219" s="39">
        <v>0</v>
      </c>
      <c r="L219" s="40"/>
      <c r="M219" s="39">
        <v>17</v>
      </c>
      <c r="N219" s="40"/>
      <c r="O219" s="40"/>
      <c r="P219" s="40"/>
      <c r="Q219" s="39">
        <v>4</v>
      </c>
      <c r="R219" s="39">
        <v>54</v>
      </c>
      <c r="S219" s="39">
        <v>0</v>
      </c>
      <c r="T219" s="39">
        <v>0</v>
      </c>
      <c r="U219" s="39">
        <v>0</v>
      </c>
      <c r="V219" s="39">
        <v>0</v>
      </c>
      <c r="W219" s="40"/>
      <c r="X219" s="39">
        <v>24</v>
      </c>
      <c r="Y219" s="39">
        <v>1</v>
      </c>
      <c r="Z219" s="40"/>
      <c r="AA219" s="39">
        <v>83</v>
      </c>
      <c r="AB219" s="40"/>
      <c r="AC219" s="40"/>
      <c r="AD219" s="40"/>
      <c r="AE219" s="39">
        <v>36</v>
      </c>
      <c r="AF219" s="40"/>
      <c r="AG219" s="40"/>
      <c r="AH219" s="40"/>
      <c r="AI219" s="39">
        <v>0</v>
      </c>
      <c r="AJ219" s="40"/>
      <c r="AK219" s="39">
        <v>0</v>
      </c>
    </row>
    <row r="220" spans="1:37" ht="20.100000000000001" customHeight="1" x14ac:dyDescent="0.2">
      <c r="D220" s="2" t="s">
        <v>115</v>
      </c>
      <c r="F220" s="37">
        <v>115</v>
      </c>
      <c r="G220" s="37"/>
      <c r="H220" s="37"/>
      <c r="I220" s="37"/>
      <c r="J220" s="37">
        <v>30</v>
      </c>
      <c r="K220" s="37">
        <v>0</v>
      </c>
      <c r="L220" s="37"/>
      <c r="M220" s="37">
        <v>30</v>
      </c>
      <c r="N220" s="37"/>
      <c r="O220" s="37"/>
      <c r="P220" s="37"/>
      <c r="Q220" s="37">
        <v>7</v>
      </c>
      <c r="R220" s="37">
        <v>13</v>
      </c>
      <c r="S220" s="37">
        <v>0</v>
      </c>
      <c r="T220" s="37">
        <v>0</v>
      </c>
      <c r="U220" s="37">
        <v>0</v>
      </c>
      <c r="V220" s="37">
        <v>2</v>
      </c>
      <c r="W220" s="37"/>
      <c r="X220" s="37">
        <v>21</v>
      </c>
      <c r="Y220" s="37">
        <v>0</v>
      </c>
      <c r="Z220" s="37"/>
      <c r="AA220" s="37">
        <v>43</v>
      </c>
      <c r="AB220" s="37"/>
      <c r="AC220" s="37"/>
      <c r="AD220" s="37"/>
      <c r="AE220" s="37">
        <v>102</v>
      </c>
      <c r="AF220" s="37"/>
      <c r="AG220" s="37"/>
      <c r="AH220" s="37"/>
      <c r="AI220" s="37">
        <v>0</v>
      </c>
      <c r="AJ220" s="37"/>
      <c r="AK220" s="37">
        <v>0</v>
      </c>
    </row>
    <row r="221" spans="1:37" ht="20.100000000000001" customHeight="1" x14ac:dyDescent="0.2">
      <c r="D221" s="38" t="s">
        <v>116</v>
      </c>
      <c r="F221" s="39">
        <v>39</v>
      </c>
      <c r="G221" s="40"/>
      <c r="H221" s="40"/>
      <c r="I221" s="40"/>
      <c r="J221" s="39">
        <v>12</v>
      </c>
      <c r="K221" s="39">
        <v>0</v>
      </c>
      <c r="L221" s="40"/>
      <c r="M221" s="39">
        <v>12</v>
      </c>
      <c r="N221" s="40"/>
      <c r="O221" s="40"/>
      <c r="P221" s="40"/>
      <c r="Q221" s="39">
        <v>0</v>
      </c>
      <c r="R221" s="39">
        <v>4</v>
      </c>
      <c r="S221" s="39">
        <v>0</v>
      </c>
      <c r="T221" s="39">
        <v>0</v>
      </c>
      <c r="U221" s="39">
        <v>0</v>
      </c>
      <c r="V221" s="39">
        <v>0</v>
      </c>
      <c r="W221" s="40"/>
      <c r="X221" s="39">
        <v>5</v>
      </c>
      <c r="Y221" s="39">
        <v>0</v>
      </c>
      <c r="Z221" s="40"/>
      <c r="AA221" s="39">
        <v>9</v>
      </c>
      <c r="AB221" s="40"/>
      <c r="AC221" s="40"/>
      <c r="AD221" s="40"/>
      <c r="AE221" s="39">
        <v>42</v>
      </c>
      <c r="AF221" s="40"/>
      <c r="AG221" s="40"/>
      <c r="AH221" s="40"/>
      <c r="AI221" s="39">
        <v>0</v>
      </c>
      <c r="AJ221" s="40"/>
      <c r="AK221" s="39">
        <v>0</v>
      </c>
    </row>
    <row r="222" spans="1:37"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row>
    <row r="223" spans="1:37" s="1" customFormat="1" ht="20.100000000000001" customHeight="1" x14ac:dyDescent="0.2">
      <c r="A223" s="3"/>
      <c r="B223" s="6"/>
      <c r="C223" s="42" t="s">
        <v>196</v>
      </c>
      <c r="D223" s="42"/>
      <c r="E223" s="5"/>
      <c r="F223" s="44">
        <v>798</v>
      </c>
      <c r="G223" s="45"/>
      <c r="H223" s="45"/>
      <c r="I223" s="45"/>
      <c r="J223" s="44">
        <v>117</v>
      </c>
      <c r="K223" s="44">
        <v>0</v>
      </c>
      <c r="L223" s="45"/>
      <c r="M223" s="44">
        <v>117</v>
      </c>
      <c r="N223" s="45"/>
      <c r="O223" s="45"/>
      <c r="P223" s="45"/>
      <c r="Q223" s="44">
        <v>15</v>
      </c>
      <c r="R223" s="44">
        <v>207</v>
      </c>
      <c r="S223" s="44">
        <v>0</v>
      </c>
      <c r="T223" s="44">
        <v>0</v>
      </c>
      <c r="U223" s="44">
        <v>0</v>
      </c>
      <c r="V223" s="44">
        <v>5</v>
      </c>
      <c r="W223" s="45"/>
      <c r="X223" s="44">
        <v>122</v>
      </c>
      <c r="Y223" s="44">
        <v>1</v>
      </c>
      <c r="Z223" s="45"/>
      <c r="AA223" s="44">
        <v>350</v>
      </c>
      <c r="AB223" s="45"/>
      <c r="AC223" s="45"/>
      <c r="AD223" s="45"/>
      <c r="AE223" s="44">
        <v>565</v>
      </c>
      <c r="AF223" s="45"/>
      <c r="AG223" s="45"/>
      <c r="AH223" s="45"/>
      <c r="AI223" s="44">
        <v>0</v>
      </c>
      <c r="AJ223" s="45"/>
      <c r="AK223" s="44">
        <v>0</v>
      </c>
    </row>
    <row r="224" spans="1:37"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row>
    <row r="225" spans="1:37"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row>
    <row r="226" spans="1:37" ht="20.100000000000001" customHeight="1" x14ac:dyDescent="0.2">
      <c r="D226" s="2" t="s">
        <v>192</v>
      </c>
      <c r="F226" s="37">
        <v>0</v>
      </c>
      <c r="G226" s="37"/>
      <c r="H226" s="37"/>
      <c r="I226" s="37"/>
      <c r="J226" s="37">
        <v>0</v>
      </c>
      <c r="K226" s="37">
        <v>0</v>
      </c>
      <c r="L226" s="37"/>
      <c r="M226" s="37">
        <v>0</v>
      </c>
      <c r="N226" s="37"/>
      <c r="O226" s="37"/>
      <c r="P226" s="37"/>
      <c r="Q226" s="37">
        <v>0</v>
      </c>
      <c r="R226" s="37">
        <v>0</v>
      </c>
      <c r="S226" s="37">
        <v>0</v>
      </c>
      <c r="T226" s="37">
        <v>0</v>
      </c>
      <c r="U226" s="37">
        <v>0</v>
      </c>
      <c r="V226" s="37">
        <v>0</v>
      </c>
      <c r="W226" s="37"/>
      <c r="X226" s="37">
        <v>0</v>
      </c>
      <c r="Y226" s="37">
        <v>0</v>
      </c>
      <c r="Z226" s="37"/>
      <c r="AA226" s="37">
        <v>0</v>
      </c>
      <c r="AB226" s="37"/>
      <c r="AC226" s="37"/>
      <c r="AD226" s="37"/>
      <c r="AE226" s="37">
        <v>0</v>
      </c>
      <c r="AF226" s="37"/>
      <c r="AG226" s="37"/>
      <c r="AH226" s="37"/>
      <c r="AI226" s="37">
        <v>0</v>
      </c>
      <c r="AJ226" s="37"/>
      <c r="AK226" s="37">
        <v>0</v>
      </c>
    </row>
    <row r="227" spans="1:37" ht="20.100000000000001" customHeight="1" x14ac:dyDescent="0.2">
      <c r="D227" s="38" t="s">
        <v>99</v>
      </c>
      <c r="F227" s="39">
        <v>0</v>
      </c>
      <c r="G227" s="40"/>
      <c r="H227" s="40"/>
      <c r="I227" s="40"/>
      <c r="J227" s="39">
        <v>0</v>
      </c>
      <c r="K227" s="39">
        <v>0</v>
      </c>
      <c r="L227" s="40"/>
      <c r="M227" s="39">
        <v>0</v>
      </c>
      <c r="N227" s="40"/>
      <c r="O227" s="40"/>
      <c r="P227" s="40"/>
      <c r="Q227" s="39">
        <v>0</v>
      </c>
      <c r="R227" s="39">
        <v>0</v>
      </c>
      <c r="S227" s="39">
        <v>0</v>
      </c>
      <c r="T227" s="39">
        <v>0</v>
      </c>
      <c r="U227" s="39">
        <v>0</v>
      </c>
      <c r="V227" s="39">
        <v>0</v>
      </c>
      <c r="W227" s="40"/>
      <c r="X227" s="39">
        <v>0</v>
      </c>
      <c r="Y227" s="39">
        <v>0</v>
      </c>
      <c r="Z227" s="40"/>
      <c r="AA227" s="39">
        <v>0</v>
      </c>
      <c r="AB227" s="40"/>
      <c r="AC227" s="40"/>
      <c r="AD227" s="40"/>
      <c r="AE227" s="39">
        <v>0</v>
      </c>
      <c r="AF227" s="40"/>
      <c r="AG227" s="40"/>
      <c r="AH227" s="40"/>
      <c r="AI227" s="39">
        <v>0</v>
      </c>
      <c r="AJ227" s="40"/>
      <c r="AK227" s="39">
        <v>0</v>
      </c>
    </row>
    <row r="228" spans="1:37"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row>
    <row r="229" spans="1:37" s="1" customFormat="1" ht="20.100000000000001" customHeight="1" x14ac:dyDescent="0.2">
      <c r="A229" s="3"/>
      <c r="B229" s="6"/>
      <c r="C229" s="42" t="s">
        <v>126</v>
      </c>
      <c r="D229" s="42"/>
      <c r="E229" s="5"/>
      <c r="F229" s="44">
        <v>0</v>
      </c>
      <c r="G229" s="45"/>
      <c r="H229" s="45"/>
      <c r="I229" s="45"/>
      <c r="J229" s="44">
        <v>0</v>
      </c>
      <c r="K229" s="44">
        <v>0</v>
      </c>
      <c r="L229" s="45"/>
      <c r="M229" s="44">
        <v>0</v>
      </c>
      <c r="N229" s="45"/>
      <c r="O229" s="45"/>
      <c r="P229" s="45"/>
      <c r="Q229" s="44">
        <v>0</v>
      </c>
      <c r="R229" s="44">
        <v>0</v>
      </c>
      <c r="S229" s="44">
        <v>0</v>
      </c>
      <c r="T229" s="44">
        <v>0</v>
      </c>
      <c r="U229" s="44">
        <v>0</v>
      </c>
      <c r="V229" s="44">
        <v>0</v>
      </c>
      <c r="W229" s="45"/>
      <c r="X229" s="44">
        <v>0</v>
      </c>
      <c r="Y229" s="44">
        <v>0</v>
      </c>
      <c r="Z229" s="45"/>
      <c r="AA229" s="44">
        <v>0</v>
      </c>
      <c r="AB229" s="45"/>
      <c r="AC229" s="45"/>
      <c r="AD229" s="45"/>
      <c r="AE229" s="44">
        <v>0</v>
      </c>
      <c r="AF229" s="45"/>
      <c r="AG229" s="45"/>
      <c r="AH229" s="45"/>
      <c r="AI229" s="44">
        <v>0</v>
      </c>
      <c r="AJ229" s="45"/>
      <c r="AK229" s="44">
        <v>0</v>
      </c>
    </row>
    <row r="230" spans="1:37"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row>
    <row r="231" spans="1:37"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row>
    <row r="232" spans="1:37" ht="20.100000000000001" customHeight="1" x14ac:dyDescent="0.2">
      <c r="D232" s="2" t="s">
        <v>98</v>
      </c>
      <c r="F232" s="37">
        <v>0</v>
      </c>
      <c r="G232" s="37"/>
      <c r="H232" s="37"/>
      <c r="I232" s="37"/>
      <c r="J232" s="37">
        <v>0</v>
      </c>
      <c r="K232" s="37">
        <v>0</v>
      </c>
      <c r="L232" s="37"/>
      <c r="M232" s="37">
        <v>0</v>
      </c>
      <c r="N232" s="37"/>
      <c r="O232" s="37"/>
      <c r="P232" s="37"/>
      <c r="Q232" s="37">
        <v>0</v>
      </c>
      <c r="R232" s="37">
        <v>0</v>
      </c>
      <c r="S232" s="37">
        <v>0</v>
      </c>
      <c r="T232" s="37">
        <v>0</v>
      </c>
      <c r="U232" s="37">
        <v>0</v>
      </c>
      <c r="V232" s="37">
        <v>0</v>
      </c>
      <c r="W232" s="37"/>
      <c r="X232" s="37">
        <v>0</v>
      </c>
      <c r="Y232" s="37">
        <v>0</v>
      </c>
      <c r="Z232" s="37"/>
      <c r="AA232" s="37">
        <v>0</v>
      </c>
      <c r="AB232" s="37"/>
      <c r="AC232" s="37"/>
      <c r="AD232" s="37"/>
      <c r="AE232" s="37">
        <v>0</v>
      </c>
      <c r="AF232" s="37"/>
      <c r="AG232" s="37"/>
      <c r="AH232" s="37"/>
      <c r="AI232" s="37">
        <v>0</v>
      </c>
      <c r="AJ232" s="37"/>
      <c r="AK232" s="37">
        <v>0</v>
      </c>
    </row>
    <row r="233" spans="1:37" ht="20.100000000000001" customHeight="1" x14ac:dyDescent="0.2">
      <c r="D233" s="38" t="s">
        <v>99</v>
      </c>
      <c r="F233" s="39">
        <v>0</v>
      </c>
      <c r="G233" s="40"/>
      <c r="H233" s="40"/>
      <c r="I233" s="40"/>
      <c r="J233" s="39">
        <v>0</v>
      </c>
      <c r="K233" s="39">
        <v>0</v>
      </c>
      <c r="L233" s="40"/>
      <c r="M233" s="39">
        <v>0</v>
      </c>
      <c r="N233" s="40"/>
      <c r="O233" s="40"/>
      <c r="P233" s="40"/>
      <c r="Q233" s="39">
        <v>0</v>
      </c>
      <c r="R233" s="39">
        <v>0</v>
      </c>
      <c r="S233" s="39">
        <v>0</v>
      </c>
      <c r="T233" s="39">
        <v>0</v>
      </c>
      <c r="U233" s="39">
        <v>0</v>
      </c>
      <c r="V233" s="39">
        <v>0</v>
      </c>
      <c r="W233" s="40"/>
      <c r="X233" s="39">
        <v>0</v>
      </c>
      <c r="Y233" s="39">
        <v>0</v>
      </c>
      <c r="Z233" s="40"/>
      <c r="AA233" s="39">
        <v>0</v>
      </c>
      <c r="AB233" s="40"/>
      <c r="AC233" s="40"/>
      <c r="AD233" s="40"/>
      <c r="AE233" s="39">
        <v>0</v>
      </c>
      <c r="AF233" s="40"/>
      <c r="AG233" s="40"/>
      <c r="AH233" s="40"/>
      <c r="AI233" s="39">
        <v>0</v>
      </c>
      <c r="AJ233" s="40"/>
      <c r="AK233" s="39">
        <v>0</v>
      </c>
    </row>
    <row r="234" spans="1:37" ht="20.100000000000001" customHeight="1" x14ac:dyDescent="0.2">
      <c r="D234" s="2" t="s">
        <v>113</v>
      </c>
      <c r="F234" s="37">
        <v>0</v>
      </c>
      <c r="G234" s="37"/>
      <c r="H234" s="37"/>
      <c r="I234" s="37"/>
      <c r="J234" s="37">
        <v>0</v>
      </c>
      <c r="K234" s="37">
        <v>0</v>
      </c>
      <c r="L234" s="37"/>
      <c r="M234" s="37">
        <v>0</v>
      </c>
      <c r="N234" s="37"/>
      <c r="O234" s="37"/>
      <c r="P234" s="37"/>
      <c r="Q234" s="37">
        <v>0</v>
      </c>
      <c r="R234" s="37">
        <v>0</v>
      </c>
      <c r="S234" s="37">
        <v>0</v>
      </c>
      <c r="T234" s="37">
        <v>0</v>
      </c>
      <c r="U234" s="37">
        <v>0</v>
      </c>
      <c r="V234" s="37">
        <v>0</v>
      </c>
      <c r="W234" s="37"/>
      <c r="X234" s="37">
        <v>0</v>
      </c>
      <c r="Y234" s="37">
        <v>0</v>
      </c>
      <c r="Z234" s="37"/>
      <c r="AA234" s="37">
        <v>0</v>
      </c>
      <c r="AB234" s="37"/>
      <c r="AC234" s="37"/>
      <c r="AD234" s="37"/>
      <c r="AE234" s="37">
        <v>0</v>
      </c>
      <c r="AF234" s="37"/>
      <c r="AG234" s="37"/>
      <c r="AH234" s="37"/>
      <c r="AI234" s="37">
        <v>0</v>
      </c>
      <c r="AJ234" s="37"/>
      <c r="AK234" s="37">
        <v>0</v>
      </c>
    </row>
    <row r="235" spans="1:37" ht="20.100000000000001" customHeight="1" x14ac:dyDescent="0.2">
      <c r="D235" s="38" t="s">
        <v>101</v>
      </c>
      <c r="F235" s="39">
        <v>0</v>
      </c>
      <c r="G235" s="40"/>
      <c r="H235" s="40"/>
      <c r="I235" s="40"/>
      <c r="J235" s="39">
        <v>0</v>
      </c>
      <c r="K235" s="39">
        <v>0</v>
      </c>
      <c r="L235" s="40"/>
      <c r="M235" s="39">
        <v>0</v>
      </c>
      <c r="N235" s="40"/>
      <c r="O235" s="40"/>
      <c r="P235" s="40"/>
      <c r="Q235" s="39">
        <v>0</v>
      </c>
      <c r="R235" s="39">
        <v>0</v>
      </c>
      <c r="S235" s="39">
        <v>0</v>
      </c>
      <c r="T235" s="39">
        <v>0</v>
      </c>
      <c r="U235" s="39">
        <v>0</v>
      </c>
      <c r="V235" s="39">
        <v>0</v>
      </c>
      <c r="W235" s="40"/>
      <c r="X235" s="39">
        <v>0</v>
      </c>
      <c r="Y235" s="39">
        <v>0</v>
      </c>
      <c r="Z235" s="40"/>
      <c r="AA235" s="39">
        <v>0</v>
      </c>
      <c r="AB235" s="40"/>
      <c r="AC235" s="40"/>
      <c r="AD235" s="40"/>
      <c r="AE235" s="39">
        <v>0</v>
      </c>
      <c r="AF235" s="40"/>
      <c r="AG235" s="40"/>
      <c r="AH235" s="40"/>
      <c r="AI235" s="39">
        <v>0</v>
      </c>
      <c r="AJ235" s="40"/>
      <c r="AK235" s="39">
        <v>0</v>
      </c>
    </row>
    <row r="236" spans="1:37" ht="20.100000000000001" customHeight="1" x14ac:dyDescent="0.2">
      <c r="D236" s="41" t="s">
        <v>115</v>
      </c>
      <c r="F236" s="40">
        <v>0</v>
      </c>
      <c r="G236" s="40"/>
      <c r="H236" s="40"/>
      <c r="I236" s="40"/>
      <c r="J236" s="40">
        <v>0</v>
      </c>
      <c r="K236" s="40">
        <v>0</v>
      </c>
      <c r="L236" s="40"/>
      <c r="M236" s="40">
        <v>0</v>
      </c>
      <c r="N236" s="40"/>
      <c r="O236" s="40"/>
      <c r="P236" s="40"/>
      <c r="Q236" s="40">
        <v>0</v>
      </c>
      <c r="R236" s="40">
        <v>0</v>
      </c>
      <c r="S236" s="40">
        <v>0</v>
      </c>
      <c r="T236" s="40">
        <v>0</v>
      </c>
      <c r="U236" s="40">
        <v>0</v>
      </c>
      <c r="V236" s="40">
        <v>0</v>
      </c>
      <c r="W236" s="40"/>
      <c r="X236" s="40">
        <v>0</v>
      </c>
      <c r="Y236" s="40">
        <v>0</v>
      </c>
      <c r="Z236" s="40"/>
      <c r="AA236" s="40">
        <v>0</v>
      </c>
      <c r="AB236" s="40"/>
      <c r="AC236" s="40"/>
      <c r="AD236" s="40"/>
      <c r="AE236" s="40">
        <v>0</v>
      </c>
      <c r="AF236" s="40"/>
      <c r="AG236" s="40"/>
      <c r="AH236" s="40"/>
      <c r="AI236" s="40">
        <v>0</v>
      </c>
      <c r="AJ236" s="40"/>
      <c r="AK236" s="40">
        <v>0</v>
      </c>
    </row>
    <row r="237" spans="1:37"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row>
    <row r="238" spans="1:37" s="1" customFormat="1" ht="20.100000000000001" customHeight="1" x14ac:dyDescent="0.2">
      <c r="A238" s="3"/>
      <c r="B238" s="6"/>
      <c r="C238" s="42" t="s">
        <v>198</v>
      </c>
      <c r="D238" s="42"/>
      <c r="E238" s="5"/>
      <c r="F238" s="44">
        <v>0</v>
      </c>
      <c r="G238" s="45"/>
      <c r="H238" s="45"/>
      <c r="I238" s="45"/>
      <c r="J238" s="44">
        <v>0</v>
      </c>
      <c r="K238" s="44">
        <v>0</v>
      </c>
      <c r="L238" s="45"/>
      <c r="M238" s="44">
        <v>0</v>
      </c>
      <c r="N238" s="45"/>
      <c r="O238" s="45"/>
      <c r="P238" s="45"/>
      <c r="Q238" s="44">
        <v>0</v>
      </c>
      <c r="R238" s="44">
        <v>0</v>
      </c>
      <c r="S238" s="44">
        <v>0</v>
      </c>
      <c r="T238" s="44">
        <v>0</v>
      </c>
      <c r="U238" s="44">
        <v>0</v>
      </c>
      <c r="V238" s="44">
        <v>0</v>
      </c>
      <c r="W238" s="45"/>
      <c r="X238" s="44">
        <v>0</v>
      </c>
      <c r="Y238" s="44">
        <v>0</v>
      </c>
      <c r="Z238" s="45"/>
      <c r="AA238" s="44">
        <v>0</v>
      </c>
      <c r="AB238" s="45"/>
      <c r="AC238" s="45"/>
      <c r="AD238" s="45"/>
      <c r="AE238" s="44">
        <v>0</v>
      </c>
      <c r="AF238" s="45"/>
      <c r="AG238" s="45"/>
      <c r="AH238" s="45"/>
      <c r="AI238" s="44">
        <v>0</v>
      </c>
      <c r="AJ238" s="45"/>
      <c r="AK238" s="44">
        <v>0</v>
      </c>
    </row>
    <row r="239" spans="1:37"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row>
    <row r="240" spans="1:37" s="1" customFormat="1" ht="20.100000000000001" customHeight="1" x14ac:dyDescent="0.25">
      <c r="A240" s="3"/>
      <c r="B240" s="49" t="s">
        <v>199</v>
      </c>
      <c r="C240" s="50"/>
      <c r="D240" s="50"/>
      <c r="E240" s="5"/>
      <c r="F240" s="51">
        <v>798</v>
      </c>
      <c r="G240" s="52"/>
      <c r="H240" s="52"/>
      <c r="I240" s="52"/>
      <c r="J240" s="51">
        <v>117</v>
      </c>
      <c r="K240" s="51">
        <v>0</v>
      </c>
      <c r="L240" s="52"/>
      <c r="M240" s="51">
        <v>117</v>
      </c>
      <c r="N240" s="52"/>
      <c r="O240" s="52"/>
      <c r="P240" s="52"/>
      <c r="Q240" s="51">
        <v>15</v>
      </c>
      <c r="R240" s="51">
        <v>207</v>
      </c>
      <c r="S240" s="51">
        <v>0</v>
      </c>
      <c r="T240" s="51">
        <v>0</v>
      </c>
      <c r="U240" s="51">
        <v>0</v>
      </c>
      <c r="V240" s="51">
        <v>5</v>
      </c>
      <c r="W240" s="52"/>
      <c r="X240" s="51">
        <v>122</v>
      </c>
      <c r="Y240" s="51">
        <v>1</v>
      </c>
      <c r="Z240" s="52"/>
      <c r="AA240" s="51">
        <v>350</v>
      </c>
      <c r="AB240" s="52"/>
      <c r="AC240" s="52"/>
      <c r="AD240" s="52"/>
      <c r="AE240" s="51">
        <v>565</v>
      </c>
      <c r="AF240" s="52"/>
      <c r="AG240" s="52"/>
      <c r="AH240" s="52"/>
      <c r="AI240" s="51">
        <v>0</v>
      </c>
      <c r="AJ240" s="52"/>
      <c r="AK240" s="51">
        <v>0</v>
      </c>
    </row>
    <row r="241" spans="2:37"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row>
    <row r="242" spans="2:37"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row>
    <row r="243" spans="2:37"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row>
    <row r="244" spans="2:37" ht="20.100000000000001" customHeight="1" x14ac:dyDescent="0.2">
      <c r="D244" s="2" t="s">
        <v>201</v>
      </c>
      <c r="F244" s="37">
        <v>304</v>
      </c>
      <c r="G244" s="37"/>
      <c r="H244" s="37"/>
      <c r="I244" s="37"/>
      <c r="J244" s="37">
        <v>0</v>
      </c>
      <c r="K244" s="37">
        <v>0</v>
      </c>
      <c r="L244" s="37"/>
      <c r="M244" s="37">
        <v>0</v>
      </c>
      <c r="N244" s="37"/>
      <c r="O244" s="37"/>
      <c r="P244" s="37"/>
      <c r="Q244" s="37">
        <v>0</v>
      </c>
      <c r="R244" s="37">
        <v>0</v>
      </c>
      <c r="S244" s="37">
        <v>0</v>
      </c>
      <c r="T244" s="37">
        <v>0</v>
      </c>
      <c r="U244" s="37">
        <v>0</v>
      </c>
      <c r="V244" s="37">
        <v>0</v>
      </c>
      <c r="W244" s="37"/>
      <c r="X244" s="37">
        <v>0</v>
      </c>
      <c r="Y244" s="37">
        <v>0</v>
      </c>
      <c r="Z244" s="37"/>
      <c r="AA244" s="37">
        <v>0</v>
      </c>
      <c r="AB244" s="37"/>
      <c r="AC244" s="37"/>
      <c r="AD244" s="37"/>
      <c r="AE244" s="37">
        <v>304</v>
      </c>
      <c r="AF244" s="37"/>
      <c r="AG244" s="37"/>
      <c r="AH244" s="37"/>
      <c r="AI244" s="37">
        <v>0</v>
      </c>
      <c r="AJ244" s="37"/>
      <c r="AK244" s="37">
        <v>0</v>
      </c>
    </row>
    <row r="245" spans="2:37" ht="20.100000000000001" customHeight="1" x14ac:dyDescent="0.2">
      <c r="D245" s="38" t="s">
        <v>202</v>
      </c>
      <c r="F245" s="39">
        <v>362</v>
      </c>
      <c r="G245" s="40"/>
      <c r="H245" s="40"/>
      <c r="I245" s="40"/>
      <c r="J245" s="39">
        <v>60</v>
      </c>
      <c r="K245" s="39">
        <v>0</v>
      </c>
      <c r="L245" s="40"/>
      <c r="M245" s="39">
        <v>60</v>
      </c>
      <c r="N245" s="40"/>
      <c r="O245" s="40"/>
      <c r="P245" s="40"/>
      <c r="Q245" s="39">
        <v>3</v>
      </c>
      <c r="R245" s="39">
        <v>41</v>
      </c>
      <c r="S245" s="39">
        <v>0</v>
      </c>
      <c r="T245" s="39">
        <v>0</v>
      </c>
      <c r="U245" s="39">
        <v>0</v>
      </c>
      <c r="V245" s="39">
        <v>0</v>
      </c>
      <c r="W245" s="40"/>
      <c r="X245" s="39">
        <v>28</v>
      </c>
      <c r="Y245" s="39">
        <v>0</v>
      </c>
      <c r="Z245" s="40"/>
      <c r="AA245" s="39">
        <v>72</v>
      </c>
      <c r="AB245" s="40"/>
      <c r="AC245" s="40"/>
      <c r="AD245" s="40"/>
      <c r="AE245" s="39">
        <v>350</v>
      </c>
      <c r="AF245" s="40"/>
      <c r="AG245" s="40"/>
      <c r="AH245" s="40"/>
      <c r="AI245" s="39">
        <v>0</v>
      </c>
      <c r="AJ245" s="40"/>
      <c r="AK245" s="39">
        <v>0</v>
      </c>
    </row>
    <row r="246" spans="2:37" ht="20.100000000000001" customHeight="1" x14ac:dyDescent="0.2">
      <c r="D246" s="2" t="s">
        <v>203</v>
      </c>
      <c r="F246" s="37">
        <v>547</v>
      </c>
      <c r="G246" s="37"/>
      <c r="H246" s="37"/>
      <c r="I246" s="37"/>
      <c r="J246" s="37">
        <v>59</v>
      </c>
      <c r="K246" s="37">
        <v>0</v>
      </c>
      <c r="L246" s="37"/>
      <c r="M246" s="37">
        <v>59</v>
      </c>
      <c r="N246" s="37"/>
      <c r="O246" s="37"/>
      <c r="P246" s="37"/>
      <c r="Q246" s="37">
        <v>8</v>
      </c>
      <c r="R246" s="37">
        <v>30</v>
      </c>
      <c r="S246" s="37">
        <v>0</v>
      </c>
      <c r="T246" s="37">
        <v>0</v>
      </c>
      <c r="U246" s="37">
        <v>0</v>
      </c>
      <c r="V246" s="37">
        <v>0</v>
      </c>
      <c r="W246" s="37"/>
      <c r="X246" s="37">
        <v>24</v>
      </c>
      <c r="Y246" s="37">
        <v>1</v>
      </c>
      <c r="Z246" s="37"/>
      <c r="AA246" s="37">
        <v>63</v>
      </c>
      <c r="AB246" s="37"/>
      <c r="AC246" s="37"/>
      <c r="AD246" s="37"/>
      <c r="AE246" s="37">
        <v>543</v>
      </c>
      <c r="AF246" s="37"/>
      <c r="AG246" s="37"/>
      <c r="AH246" s="37"/>
      <c r="AI246" s="37">
        <v>0</v>
      </c>
      <c r="AJ246" s="37"/>
      <c r="AK246" s="37">
        <v>0</v>
      </c>
    </row>
    <row r="247" spans="2:37" ht="20.100000000000001" customHeight="1" x14ac:dyDescent="0.2">
      <c r="D247" s="38" t="s">
        <v>204</v>
      </c>
      <c r="F247" s="39">
        <v>589</v>
      </c>
      <c r="G247" s="40"/>
      <c r="H247" s="40"/>
      <c r="I247" s="40"/>
      <c r="J247" s="39">
        <v>51</v>
      </c>
      <c r="K247" s="39">
        <v>0</v>
      </c>
      <c r="L247" s="40"/>
      <c r="M247" s="39">
        <v>51</v>
      </c>
      <c r="N247" s="40"/>
      <c r="O247" s="40"/>
      <c r="P247" s="40"/>
      <c r="Q247" s="39">
        <v>0</v>
      </c>
      <c r="R247" s="39">
        <v>52</v>
      </c>
      <c r="S247" s="39">
        <v>0</v>
      </c>
      <c r="T247" s="39">
        <v>0</v>
      </c>
      <c r="U247" s="39">
        <v>0</v>
      </c>
      <c r="V247" s="39">
        <v>0</v>
      </c>
      <c r="W247" s="40"/>
      <c r="X247" s="39">
        <v>11</v>
      </c>
      <c r="Y247" s="39">
        <v>0</v>
      </c>
      <c r="Z247" s="40"/>
      <c r="AA247" s="39">
        <v>63</v>
      </c>
      <c r="AB247" s="40"/>
      <c r="AC247" s="40"/>
      <c r="AD247" s="40"/>
      <c r="AE247" s="39">
        <v>577</v>
      </c>
      <c r="AF247" s="40"/>
      <c r="AG247" s="40"/>
      <c r="AH247" s="40"/>
      <c r="AI247" s="39">
        <v>0</v>
      </c>
      <c r="AJ247" s="40"/>
      <c r="AK247" s="39">
        <v>0</v>
      </c>
    </row>
    <row r="248" spans="2:37" ht="20.100000000000001" customHeight="1" x14ac:dyDescent="0.2">
      <c r="D248" s="2" t="s">
        <v>205</v>
      </c>
      <c r="F248" s="37">
        <v>187</v>
      </c>
      <c r="G248" s="37"/>
      <c r="H248" s="37"/>
      <c r="I248" s="37"/>
      <c r="J248" s="37">
        <v>45</v>
      </c>
      <c r="K248" s="37">
        <v>0</v>
      </c>
      <c r="L248" s="37"/>
      <c r="M248" s="37">
        <v>45</v>
      </c>
      <c r="N248" s="37"/>
      <c r="O248" s="37"/>
      <c r="P248" s="37"/>
      <c r="Q248" s="37">
        <v>1</v>
      </c>
      <c r="R248" s="37">
        <v>77</v>
      </c>
      <c r="S248" s="37">
        <v>0</v>
      </c>
      <c r="T248" s="37">
        <v>0</v>
      </c>
      <c r="U248" s="37">
        <v>0</v>
      </c>
      <c r="V248" s="37">
        <v>0</v>
      </c>
      <c r="W248" s="37"/>
      <c r="X248" s="37">
        <v>13</v>
      </c>
      <c r="Y248" s="37">
        <v>0</v>
      </c>
      <c r="Z248" s="37"/>
      <c r="AA248" s="37">
        <v>91</v>
      </c>
      <c r="AB248" s="37"/>
      <c r="AC248" s="37"/>
      <c r="AD248" s="37"/>
      <c r="AE248" s="37">
        <v>141</v>
      </c>
      <c r="AF248" s="37"/>
      <c r="AG248" s="37"/>
      <c r="AH248" s="37"/>
      <c r="AI248" s="37">
        <v>0</v>
      </c>
      <c r="AJ248" s="37"/>
      <c r="AK248" s="37">
        <v>0</v>
      </c>
    </row>
    <row r="249" spans="2:37" ht="20.100000000000001" customHeight="1" x14ac:dyDescent="0.2">
      <c r="D249" s="38" t="s">
        <v>206</v>
      </c>
      <c r="F249" s="39">
        <v>925</v>
      </c>
      <c r="G249" s="40"/>
      <c r="H249" s="40"/>
      <c r="I249" s="40"/>
      <c r="J249" s="39">
        <v>55</v>
      </c>
      <c r="K249" s="39">
        <v>0</v>
      </c>
      <c r="L249" s="40"/>
      <c r="M249" s="39">
        <v>55</v>
      </c>
      <c r="N249" s="40"/>
      <c r="O249" s="40"/>
      <c r="P249" s="40"/>
      <c r="Q249" s="39">
        <v>0</v>
      </c>
      <c r="R249" s="39">
        <v>113</v>
      </c>
      <c r="S249" s="39">
        <v>0</v>
      </c>
      <c r="T249" s="39">
        <v>0</v>
      </c>
      <c r="U249" s="39">
        <v>0</v>
      </c>
      <c r="V249" s="39">
        <v>0</v>
      </c>
      <c r="W249" s="40"/>
      <c r="X249" s="39">
        <v>17</v>
      </c>
      <c r="Y249" s="39">
        <v>0</v>
      </c>
      <c r="Z249" s="40"/>
      <c r="AA249" s="39">
        <v>130</v>
      </c>
      <c r="AB249" s="40"/>
      <c r="AC249" s="40"/>
      <c r="AD249" s="40"/>
      <c r="AE249" s="39">
        <v>850</v>
      </c>
      <c r="AF249" s="40"/>
      <c r="AG249" s="40"/>
      <c r="AH249" s="40"/>
      <c r="AI249" s="39">
        <v>0</v>
      </c>
      <c r="AJ249" s="40"/>
      <c r="AK249" s="39">
        <v>0</v>
      </c>
    </row>
    <row r="250" spans="2:37" ht="20.100000000000001" customHeight="1" x14ac:dyDescent="0.2">
      <c r="D250" s="2" t="s">
        <v>207</v>
      </c>
      <c r="F250" s="37">
        <v>311</v>
      </c>
      <c r="G250" s="37"/>
      <c r="H250" s="37"/>
      <c r="I250" s="37"/>
      <c r="J250" s="37">
        <v>33</v>
      </c>
      <c r="K250" s="37">
        <v>0</v>
      </c>
      <c r="L250" s="37"/>
      <c r="M250" s="37">
        <v>33</v>
      </c>
      <c r="N250" s="37"/>
      <c r="O250" s="37"/>
      <c r="P250" s="37"/>
      <c r="Q250" s="37">
        <v>1</v>
      </c>
      <c r="R250" s="37">
        <v>22</v>
      </c>
      <c r="S250" s="37">
        <v>0</v>
      </c>
      <c r="T250" s="37">
        <v>0</v>
      </c>
      <c r="U250" s="37">
        <v>0</v>
      </c>
      <c r="V250" s="37">
        <v>0</v>
      </c>
      <c r="W250" s="37"/>
      <c r="X250" s="37">
        <v>14</v>
      </c>
      <c r="Y250" s="37">
        <v>1</v>
      </c>
      <c r="Z250" s="37"/>
      <c r="AA250" s="37">
        <v>38</v>
      </c>
      <c r="AB250" s="37"/>
      <c r="AC250" s="37"/>
      <c r="AD250" s="37"/>
      <c r="AE250" s="37">
        <v>306</v>
      </c>
      <c r="AF250" s="37"/>
      <c r="AG250" s="37"/>
      <c r="AH250" s="37"/>
      <c r="AI250" s="37">
        <v>0</v>
      </c>
      <c r="AJ250" s="37"/>
      <c r="AK250" s="37">
        <v>0</v>
      </c>
    </row>
    <row r="251" spans="2:37" ht="20.100000000000001" customHeight="1" x14ac:dyDescent="0.2">
      <c r="D251" s="38" t="s">
        <v>208</v>
      </c>
      <c r="F251" s="39">
        <v>452</v>
      </c>
      <c r="G251" s="40"/>
      <c r="H251" s="40"/>
      <c r="I251" s="40"/>
      <c r="J251" s="39">
        <v>32</v>
      </c>
      <c r="K251" s="39">
        <v>0</v>
      </c>
      <c r="L251" s="40"/>
      <c r="M251" s="39">
        <v>32</v>
      </c>
      <c r="N251" s="40"/>
      <c r="O251" s="40"/>
      <c r="P251" s="40"/>
      <c r="Q251" s="39">
        <v>7</v>
      </c>
      <c r="R251" s="39">
        <v>50</v>
      </c>
      <c r="S251" s="39">
        <v>0</v>
      </c>
      <c r="T251" s="39">
        <v>0</v>
      </c>
      <c r="U251" s="39">
        <v>0</v>
      </c>
      <c r="V251" s="39">
        <v>0</v>
      </c>
      <c r="W251" s="40"/>
      <c r="X251" s="39">
        <v>5</v>
      </c>
      <c r="Y251" s="39">
        <v>0</v>
      </c>
      <c r="Z251" s="40"/>
      <c r="AA251" s="39">
        <v>62</v>
      </c>
      <c r="AB251" s="40"/>
      <c r="AC251" s="40"/>
      <c r="AD251" s="40"/>
      <c r="AE251" s="39">
        <v>422</v>
      </c>
      <c r="AF251" s="40"/>
      <c r="AG251" s="40"/>
      <c r="AH251" s="40"/>
      <c r="AI251" s="39">
        <v>0</v>
      </c>
      <c r="AJ251" s="40"/>
      <c r="AK251" s="39">
        <v>0</v>
      </c>
    </row>
    <row r="252" spans="2:37" ht="20.100000000000001" customHeight="1" x14ac:dyDescent="0.2">
      <c r="D252" s="2" t="s">
        <v>209</v>
      </c>
      <c r="F252" s="37">
        <v>318</v>
      </c>
      <c r="G252" s="37"/>
      <c r="H252" s="37"/>
      <c r="I252" s="37"/>
      <c r="J252" s="37">
        <v>44</v>
      </c>
      <c r="K252" s="37">
        <v>0</v>
      </c>
      <c r="L252" s="37"/>
      <c r="M252" s="37">
        <v>44</v>
      </c>
      <c r="N252" s="37"/>
      <c r="O252" s="37"/>
      <c r="P252" s="37"/>
      <c r="Q252" s="37">
        <v>0</v>
      </c>
      <c r="R252" s="37">
        <v>38</v>
      </c>
      <c r="S252" s="37">
        <v>0</v>
      </c>
      <c r="T252" s="37">
        <v>0</v>
      </c>
      <c r="U252" s="37">
        <v>0</v>
      </c>
      <c r="V252" s="37">
        <v>0</v>
      </c>
      <c r="W252" s="37"/>
      <c r="X252" s="37">
        <v>8</v>
      </c>
      <c r="Y252" s="37">
        <v>1</v>
      </c>
      <c r="Z252" s="37"/>
      <c r="AA252" s="37">
        <v>47</v>
      </c>
      <c r="AB252" s="37"/>
      <c r="AC252" s="37"/>
      <c r="AD252" s="37"/>
      <c r="AE252" s="37">
        <v>315</v>
      </c>
      <c r="AF252" s="37"/>
      <c r="AG252" s="37"/>
      <c r="AH252" s="37"/>
      <c r="AI252" s="37">
        <v>0</v>
      </c>
      <c r="AJ252" s="37"/>
      <c r="AK252" s="37">
        <v>0</v>
      </c>
    </row>
    <row r="253" spans="2:37" ht="20.100000000000001" customHeight="1" x14ac:dyDescent="0.2">
      <c r="D253" s="38" t="s">
        <v>210</v>
      </c>
      <c r="F253" s="39">
        <v>560</v>
      </c>
      <c r="G253" s="40"/>
      <c r="H253" s="40"/>
      <c r="I253" s="40"/>
      <c r="J253" s="39">
        <v>82</v>
      </c>
      <c r="K253" s="39">
        <v>0</v>
      </c>
      <c r="L253" s="40"/>
      <c r="M253" s="39">
        <v>82</v>
      </c>
      <c r="N253" s="40"/>
      <c r="O253" s="40"/>
      <c r="P253" s="40"/>
      <c r="Q253" s="39">
        <v>2</v>
      </c>
      <c r="R253" s="39">
        <v>44</v>
      </c>
      <c r="S253" s="39">
        <v>0</v>
      </c>
      <c r="T253" s="39">
        <v>0</v>
      </c>
      <c r="U253" s="39">
        <v>0</v>
      </c>
      <c r="V253" s="39">
        <v>0</v>
      </c>
      <c r="W253" s="40"/>
      <c r="X253" s="39">
        <v>39</v>
      </c>
      <c r="Y253" s="39">
        <v>5</v>
      </c>
      <c r="Z253" s="40"/>
      <c r="AA253" s="39">
        <v>90</v>
      </c>
      <c r="AB253" s="40"/>
      <c r="AC253" s="40"/>
      <c r="AD253" s="40"/>
      <c r="AE253" s="39">
        <v>552</v>
      </c>
      <c r="AF253" s="40"/>
      <c r="AG253" s="40"/>
      <c r="AH253" s="40"/>
      <c r="AI253" s="39">
        <v>0</v>
      </c>
      <c r="AJ253" s="40"/>
      <c r="AK253" s="39">
        <v>0</v>
      </c>
    </row>
    <row r="254" spans="2:37" ht="20.100000000000001" customHeight="1" x14ac:dyDescent="0.2">
      <c r="D254" s="2" t="s">
        <v>211</v>
      </c>
      <c r="F254" s="37">
        <v>0</v>
      </c>
      <c r="G254" s="37"/>
      <c r="H254" s="37"/>
      <c r="I254" s="37"/>
      <c r="J254" s="37">
        <v>1</v>
      </c>
      <c r="K254" s="37">
        <v>0</v>
      </c>
      <c r="L254" s="37"/>
      <c r="M254" s="37">
        <v>1</v>
      </c>
      <c r="N254" s="37"/>
      <c r="O254" s="37"/>
      <c r="P254" s="37"/>
      <c r="Q254" s="37">
        <v>0</v>
      </c>
      <c r="R254" s="37">
        <v>0</v>
      </c>
      <c r="S254" s="37">
        <v>0</v>
      </c>
      <c r="T254" s="37">
        <v>0</v>
      </c>
      <c r="U254" s="37">
        <v>0</v>
      </c>
      <c r="V254" s="37">
        <v>0</v>
      </c>
      <c r="W254" s="37"/>
      <c r="X254" s="37">
        <v>0</v>
      </c>
      <c r="Y254" s="37">
        <v>0</v>
      </c>
      <c r="Z254" s="37"/>
      <c r="AA254" s="37">
        <v>0</v>
      </c>
      <c r="AB254" s="37"/>
      <c r="AC254" s="37"/>
      <c r="AD254" s="37"/>
      <c r="AE254" s="37">
        <v>1</v>
      </c>
      <c r="AF254" s="37"/>
      <c r="AG254" s="37"/>
      <c r="AH254" s="37"/>
      <c r="AI254" s="37">
        <v>0</v>
      </c>
      <c r="AJ254" s="37"/>
      <c r="AK254" s="37">
        <v>0</v>
      </c>
    </row>
    <row r="255" spans="2:37" ht="20.100000000000001" customHeight="1" x14ac:dyDescent="0.2">
      <c r="D255" s="38" t="s">
        <v>212</v>
      </c>
      <c r="F255" s="39">
        <v>0</v>
      </c>
      <c r="G255" s="40"/>
      <c r="H255" s="40"/>
      <c r="I255" s="40"/>
      <c r="J255" s="39">
        <v>1</v>
      </c>
      <c r="K255" s="39">
        <v>0</v>
      </c>
      <c r="L255" s="40"/>
      <c r="M255" s="39">
        <v>1</v>
      </c>
      <c r="N255" s="40"/>
      <c r="O255" s="40"/>
      <c r="P255" s="40"/>
      <c r="Q255" s="39">
        <v>0</v>
      </c>
      <c r="R255" s="39">
        <v>0</v>
      </c>
      <c r="S255" s="39">
        <v>0</v>
      </c>
      <c r="T255" s="39">
        <v>0</v>
      </c>
      <c r="U255" s="39">
        <v>0</v>
      </c>
      <c r="V255" s="39">
        <v>0</v>
      </c>
      <c r="W255" s="40"/>
      <c r="X255" s="39">
        <v>0</v>
      </c>
      <c r="Y255" s="39">
        <v>0</v>
      </c>
      <c r="Z255" s="40"/>
      <c r="AA255" s="39">
        <v>0</v>
      </c>
      <c r="AB255" s="40"/>
      <c r="AC255" s="40"/>
      <c r="AD255" s="40"/>
      <c r="AE255" s="39">
        <v>1</v>
      </c>
      <c r="AF255" s="40"/>
      <c r="AG255" s="40"/>
      <c r="AH255" s="40"/>
      <c r="AI255" s="39">
        <v>0</v>
      </c>
      <c r="AJ255" s="40"/>
      <c r="AK255" s="39">
        <v>0</v>
      </c>
    </row>
    <row r="256" spans="2:37"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row>
    <row r="257" spans="1:37" s="1" customFormat="1" ht="20.100000000000001" customHeight="1" x14ac:dyDescent="0.2">
      <c r="A257" s="3"/>
      <c r="B257" s="6"/>
      <c r="C257" s="42" t="s">
        <v>180</v>
      </c>
      <c r="D257" s="42"/>
      <c r="E257" s="5"/>
      <c r="F257" s="44">
        <v>4555</v>
      </c>
      <c r="G257" s="45"/>
      <c r="H257" s="45"/>
      <c r="I257" s="45"/>
      <c r="J257" s="44">
        <v>463</v>
      </c>
      <c r="K257" s="44">
        <v>0</v>
      </c>
      <c r="L257" s="45"/>
      <c r="M257" s="44">
        <v>463</v>
      </c>
      <c r="N257" s="45"/>
      <c r="O257" s="45"/>
      <c r="P257" s="45"/>
      <c r="Q257" s="44">
        <v>22</v>
      </c>
      <c r="R257" s="44">
        <v>467</v>
      </c>
      <c r="S257" s="44">
        <v>0</v>
      </c>
      <c r="T257" s="44">
        <v>0</v>
      </c>
      <c r="U257" s="44">
        <v>0</v>
      </c>
      <c r="V257" s="44">
        <v>0</v>
      </c>
      <c r="W257" s="45"/>
      <c r="X257" s="44">
        <v>159</v>
      </c>
      <c r="Y257" s="44">
        <v>8</v>
      </c>
      <c r="Z257" s="45"/>
      <c r="AA257" s="44">
        <v>656</v>
      </c>
      <c r="AB257" s="45"/>
      <c r="AC257" s="45"/>
      <c r="AD257" s="45"/>
      <c r="AE257" s="44">
        <v>4362</v>
      </c>
      <c r="AF257" s="45"/>
      <c r="AG257" s="45"/>
      <c r="AH257" s="45"/>
      <c r="AI257" s="44">
        <v>0</v>
      </c>
      <c r="AJ257" s="45"/>
      <c r="AK257" s="44">
        <v>0</v>
      </c>
    </row>
    <row r="258" spans="1:37"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row>
    <row r="259" spans="1:37" s="1" customFormat="1" ht="20.100000000000001" customHeight="1" x14ac:dyDescent="0.25">
      <c r="A259" s="3"/>
      <c r="B259" s="49" t="s">
        <v>213</v>
      </c>
      <c r="C259" s="50"/>
      <c r="D259" s="50"/>
      <c r="E259" s="5"/>
      <c r="F259" s="51">
        <v>4555</v>
      </c>
      <c r="G259" s="52"/>
      <c r="H259" s="52"/>
      <c r="I259" s="52"/>
      <c r="J259" s="51">
        <v>463</v>
      </c>
      <c r="K259" s="51">
        <v>0</v>
      </c>
      <c r="L259" s="52"/>
      <c r="M259" s="51">
        <v>463</v>
      </c>
      <c r="N259" s="52"/>
      <c r="O259" s="52"/>
      <c r="P259" s="52"/>
      <c r="Q259" s="51">
        <v>22</v>
      </c>
      <c r="R259" s="51">
        <v>467</v>
      </c>
      <c r="S259" s="51">
        <v>0</v>
      </c>
      <c r="T259" s="51">
        <v>0</v>
      </c>
      <c r="U259" s="51">
        <v>0</v>
      </c>
      <c r="V259" s="51">
        <v>0</v>
      </c>
      <c r="W259" s="52"/>
      <c r="X259" s="51">
        <v>159</v>
      </c>
      <c r="Y259" s="51">
        <v>8</v>
      </c>
      <c r="Z259" s="52"/>
      <c r="AA259" s="51">
        <v>656</v>
      </c>
      <c r="AB259" s="52"/>
      <c r="AC259" s="52"/>
      <c r="AD259" s="52"/>
      <c r="AE259" s="51">
        <v>4362</v>
      </c>
      <c r="AF259" s="52"/>
      <c r="AG259" s="52"/>
      <c r="AH259" s="52"/>
      <c r="AI259" s="51">
        <v>0</v>
      </c>
      <c r="AJ259" s="52"/>
      <c r="AK259" s="51">
        <v>0</v>
      </c>
    </row>
    <row r="260" spans="1:37"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row>
    <row r="261" spans="1:37"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row>
    <row r="262" spans="1:37"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row>
    <row r="263" spans="1:37" ht="20.100000000000001" customHeight="1" x14ac:dyDescent="0.2">
      <c r="D263" s="2" t="s">
        <v>215</v>
      </c>
      <c r="F263" s="37">
        <v>0</v>
      </c>
      <c r="G263" s="37"/>
      <c r="H263" s="37"/>
      <c r="I263" s="37"/>
      <c r="J263" s="37">
        <v>0</v>
      </c>
      <c r="K263" s="37">
        <v>0</v>
      </c>
      <c r="L263" s="37"/>
      <c r="M263" s="37">
        <v>0</v>
      </c>
      <c r="N263" s="37"/>
      <c r="O263" s="37"/>
      <c r="P263" s="37"/>
      <c r="Q263" s="37">
        <v>0</v>
      </c>
      <c r="R263" s="37">
        <v>0</v>
      </c>
      <c r="S263" s="37">
        <v>0</v>
      </c>
      <c r="T263" s="37">
        <v>0</v>
      </c>
      <c r="U263" s="37">
        <v>0</v>
      </c>
      <c r="V263" s="37">
        <v>0</v>
      </c>
      <c r="W263" s="37"/>
      <c r="X263" s="37">
        <v>0</v>
      </c>
      <c r="Y263" s="37">
        <v>0</v>
      </c>
      <c r="Z263" s="37"/>
      <c r="AA263" s="37">
        <v>0</v>
      </c>
      <c r="AB263" s="37"/>
      <c r="AC263" s="37"/>
      <c r="AD263" s="37"/>
      <c r="AE263" s="37">
        <v>0</v>
      </c>
      <c r="AF263" s="37"/>
      <c r="AG263" s="37"/>
      <c r="AH263" s="37"/>
      <c r="AI263" s="37">
        <v>0</v>
      </c>
      <c r="AJ263" s="37"/>
      <c r="AK263" s="37">
        <v>0</v>
      </c>
    </row>
    <row r="264" spans="1:37" ht="20.100000000000001" customHeight="1" x14ac:dyDescent="0.2">
      <c r="D264" s="38" t="s">
        <v>216</v>
      </c>
      <c r="F264" s="39">
        <v>0</v>
      </c>
      <c r="G264" s="40"/>
      <c r="H264" s="40"/>
      <c r="I264" s="40"/>
      <c r="J264" s="39">
        <v>0</v>
      </c>
      <c r="K264" s="39">
        <v>0</v>
      </c>
      <c r="L264" s="40"/>
      <c r="M264" s="39">
        <v>0</v>
      </c>
      <c r="N264" s="40"/>
      <c r="O264" s="40"/>
      <c r="P264" s="40"/>
      <c r="Q264" s="39">
        <v>0</v>
      </c>
      <c r="R264" s="39">
        <v>0</v>
      </c>
      <c r="S264" s="39">
        <v>0</v>
      </c>
      <c r="T264" s="39">
        <v>0</v>
      </c>
      <c r="U264" s="39">
        <v>0</v>
      </c>
      <c r="V264" s="39">
        <v>0</v>
      </c>
      <c r="W264" s="40"/>
      <c r="X264" s="39">
        <v>0</v>
      </c>
      <c r="Y264" s="39">
        <v>0</v>
      </c>
      <c r="Z264" s="40"/>
      <c r="AA264" s="39">
        <v>0</v>
      </c>
      <c r="AB264" s="40"/>
      <c r="AC264" s="40"/>
      <c r="AD264" s="40"/>
      <c r="AE264" s="39">
        <v>0</v>
      </c>
      <c r="AF264" s="40"/>
      <c r="AG264" s="40"/>
      <c r="AH264" s="40"/>
      <c r="AI264" s="39">
        <v>0</v>
      </c>
      <c r="AJ264" s="40"/>
      <c r="AK264" s="39">
        <v>0</v>
      </c>
    </row>
    <row r="265" spans="1:37" ht="20.100000000000001" customHeight="1" x14ac:dyDescent="0.2">
      <c r="D265" s="2" t="s">
        <v>217</v>
      </c>
      <c r="F265" s="37">
        <v>0</v>
      </c>
      <c r="G265" s="37"/>
      <c r="H265" s="37"/>
      <c r="I265" s="37"/>
      <c r="J265" s="37">
        <v>0</v>
      </c>
      <c r="K265" s="37">
        <v>0</v>
      </c>
      <c r="L265" s="37"/>
      <c r="M265" s="37">
        <v>0</v>
      </c>
      <c r="N265" s="37"/>
      <c r="O265" s="37"/>
      <c r="P265" s="37"/>
      <c r="Q265" s="37">
        <v>0</v>
      </c>
      <c r="R265" s="37">
        <v>0</v>
      </c>
      <c r="S265" s="37">
        <v>0</v>
      </c>
      <c r="T265" s="37">
        <v>0</v>
      </c>
      <c r="U265" s="37">
        <v>0</v>
      </c>
      <c r="V265" s="37">
        <v>0</v>
      </c>
      <c r="W265" s="37"/>
      <c r="X265" s="37">
        <v>0</v>
      </c>
      <c r="Y265" s="37">
        <v>0</v>
      </c>
      <c r="Z265" s="37"/>
      <c r="AA265" s="37">
        <v>0</v>
      </c>
      <c r="AB265" s="37"/>
      <c r="AC265" s="37"/>
      <c r="AD265" s="37"/>
      <c r="AE265" s="37">
        <v>0</v>
      </c>
      <c r="AF265" s="37"/>
      <c r="AG265" s="37"/>
      <c r="AH265" s="37"/>
      <c r="AI265" s="37">
        <v>0</v>
      </c>
      <c r="AJ265" s="37"/>
      <c r="AK265" s="37">
        <v>0</v>
      </c>
    </row>
    <row r="266" spans="1:37" ht="20.100000000000001" customHeight="1" x14ac:dyDescent="0.2">
      <c r="D266" s="38" t="s">
        <v>218</v>
      </c>
      <c r="F266" s="39">
        <v>0</v>
      </c>
      <c r="G266" s="40"/>
      <c r="H266" s="40"/>
      <c r="I266" s="40"/>
      <c r="J266" s="39">
        <v>0</v>
      </c>
      <c r="K266" s="39">
        <v>0</v>
      </c>
      <c r="L266" s="40"/>
      <c r="M266" s="39">
        <v>0</v>
      </c>
      <c r="N266" s="40"/>
      <c r="O266" s="40"/>
      <c r="P266" s="40"/>
      <c r="Q266" s="39">
        <v>0</v>
      </c>
      <c r="R266" s="39">
        <v>0</v>
      </c>
      <c r="S266" s="39">
        <v>0</v>
      </c>
      <c r="T266" s="39">
        <v>0</v>
      </c>
      <c r="U266" s="39">
        <v>0</v>
      </c>
      <c r="V266" s="39">
        <v>0</v>
      </c>
      <c r="W266" s="40"/>
      <c r="X266" s="39">
        <v>0</v>
      </c>
      <c r="Y266" s="39">
        <v>0</v>
      </c>
      <c r="Z266" s="40"/>
      <c r="AA266" s="39">
        <v>0</v>
      </c>
      <c r="AB266" s="40"/>
      <c r="AC266" s="40"/>
      <c r="AD266" s="40"/>
      <c r="AE266" s="39">
        <v>0</v>
      </c>
      <c r="AF266" s="40"/>
      <c r="AG266" s="40"/>
      <c r="AH266" s="40"/>
      <c r="AI266" s="39">
        <v>0</v>
      </c>
      <c r="AJ266" s="40"/>
      <c r="AK266" s="39">
        <v>0</v>
      </c>
    </row>
    <row r="267" spans="1:37" ht="20.100000000000001" customHeight="1" x14ac:dyDescent="0.2">
      <c r="D267" s="2" t="s">
        <v>219</v>
      </c>
      <c r="F267" s="37">
        <v>0</v>
      </c>
      <c r="G267" s="37"/>
      <c r="H267" s="37"/>
      <c r="I267" s="37"/>
      <c r="J267" s="37">
        <v>0</v>
      </c>
      <c r="K267" s="37">
        <v>0</v>
      </c>
      <c r="L267" s="37"/>
      <c r="M267" s="37">
        <v>0</v>
      </c>
      <c r="N267" s="37"/>
      <c r="O267" s="37"/>
      <c r="P267" s="37"/>
      <c r="Q267" s="37">
        <v>0</v>
      </c>
      <c r="R267" s="37">
        <v>0</v>
      </c>
      <c r="S267" s="37">
        <v>0</v>
      </c>
      <c r="T267" s="37">
        <v>0</v>
      </c>
      <c r="U267" s="37">
        <v>0</v>
      </c>
      <c r="V267" s="37">
        <v>0</v>
      </c>
      <c r="W267" s="37"/>
      <c r="X267" s="37">
        <v>0</v>
      </c>
      <c r="Y267" s="37">
        <v>0</v>
      </c>
      <c r="Z267" s="37"/>
      <c r="AA267" s="37">
        <v>0</v>
      </c>
      <c r="AB267" s="37"/>
      <c r="AC267" s="37"/>
      <c r="AD267" s="37"/>
      <c r="AE267" s="37">
        <v>0</v>
      </c>
      <c r="AF267" s="37"/>
      <c r="AG267" s="37"/>
      <c r="AH267" s="37"/>
      <c r="AI267" s="37">
        <v>0</v>
      </c>
      <c r="AJ267" s="37"/>
      <c r="AK267" s="37">
        <v>0</v>
      </c>
    </row>
    <row r="268" spans="1:37"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row>
    <row r="269" spans="1:37" ht="20.100000000000001" customHeight="1" x14ac:dyDescent="0.2">
      <c r="C269" s="42" t="s">
        <v>112</v>
      </c>
      <c r="D269" s="42"/>
      <c r="F269" s="44">
        <v>0</v>
      </c>
      <c r="G269" s="45"/>
      <c r="H269" s="45"/>
      <c r="I269" s="45"/>
      <c r="J269" s="44">
        <v>0</v>
      </c>
      <c r="K269" s="44">
        <v>0</v>
      </c>
      <c r="L269" s="45"/>
      <c r="M269" s="44">
        <v>0</v>
      </c>
      <c r="N269" s="45"/>
      <c r="O269" s="45"/>
      <c r="P269" s="45"/>
      <c r="Q269" s="44">
        <v>0</v>
      </c>
      <c r="R269" s="44">
        <v>0</v>
      </c>
      <c r="S269" s="44">
        <v>0</v>
      </c>
      <c r="T269" s="44">
        <v>0</v>
      </c>
      <c r="U269" s="44">
        <v>0</v>
      </c>
      <c r="V269" s="44">
        <v>0</v>
      </c>
      <c r="W269" s="45"/>
      <c r="X269" s="44">
        <v>0</v>
      </c>
      <c r="Y269" s="44">
        <v>0</v>
      </c>
      <c r="Z269" s="45"/>
      <c r="AA269" s="44">
        <v>0</v>
      </c>
      <c r="AB269" s="45"/>
      <c r="AC269" s="45"/>
      <c r="AD269" s="45"/>
      <c r="AE269" s="44">
        <v>0</v>
      </c>
      <c r="AF269" s="45"/>
      <c r="AG269" s="45"/>
      <c r="AH269" s="45"/>
      <c r="AI269" s="44">
        <v>0</v>
      </c>
      <c r="AJ269" s="45"/>
      <c r="AK269" s="44">
        <v>0</v>
      </c>
    </row>
    <row r="270" spans="1:37"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row>
    <row r="271" spans="1:37"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row>
    <row r="272" spans="1:37" ht="20.100000000000001" customHeight="1" x14ac:dyDescent="0.2">
      <c r="D272" s="2" t="s">
        <v>221</v>
      </c>
      <c r="F272" s="37">
        <v>0</v>
      </c>
      <c r="G272" s="37"/>
      <c r="H272" s="37"/>
      <c r="I272" s="37"/>
      <c r="J272" s="37">
        <v>0</v>
      </c>
      <c r="K272" s="37">
        <v>0</v>
      </c>
      <c r="L272" s="37"/>
      <c r="M272" s="37">
        <v>0</v>
      </c>
      <c r="N272" s="37"/>
      <c r="O272" s="37"/>
      <c r="P272" s="37"/>
      <c r="Q272" s="37">
        <v>0</v>
      </c>
      <c r="R272" s="37">
        <v>0</v>
      </c>
      <c r="S272" s="37">
        <v>0</v>
      </c>
      <c r="T272" s="37">
        <v>0</v>
      </c>
      <c r="U272" s="37">
        <v>0</v>
      </c>
      <c r="V272" s="37">
        <v>0</v>
      </c>
      <c r="W272" s="37"/>
      <c r="X272" s="37">
        <v>0</v>
      </c>
      <c r="Y272" s="37">
        <v>0</v>
      </c>
      <c r="Z272" s="37"/>
      <c r="AA272" s="37">
        <v>0</v>
      </c>
      <c r="AB272" s="37"/>
      <c r="AC272" s="37"/>
      <c r="AD272" s="37"/>
      <c r="AE272" s="37">
        <v>0</v>
      </c>
      <c r="AF272" s="37"/>
      <c r="AG272" s="37"/>
      <c r="AH272" s="37"/>
      <c r="AI272" s="37">
        <v>0</v>
      </c>
      <c r="AJ272" s="37"/>
      <c r="AK272" s="37">
        <v>0</v>
      </c>
    </row>
    <row r="273" spans="3:37" ht="20.100000000000001" customHeight="1" x14ac:dyDescent="0.2">
      <c r="D273" s="38" t="s">
        <v>222</v>
      </c>
      <c r="F273" s="39">
        <v>0</v>
      </c>
      <c r="G273" s="40"/>
      <c r="H273" s="40"/>
      <c r="I273" s="40"/>
      <c r="J273" s="39">
        <v>0</v>
      </c>
      <c r="K273" s="39">
        <v>0</v>
      </c>
      <c r="L273" s="40"/>
      <c r="M273" s="39">
        <v>0</v>
      </c>
      <c r="N273" s="40"/>
      <c r="O273" s="40"/>
      <c r="P273" s="40"/>
      <c r="Q273" s="39">
        <v>0</v>
      </c>
      <c r="R273" s="39">
        <v>0</v>
      </c>
      <c r="S273" s="39">
        <v>0</v>
      </c>
      <c r="T273" s="39">
        <v>0</v>
      </c>
      <c r="U273" s="39">
        <v>0</v>
      </c>
      <c r="V273" s="39">
        <v>0</v>
      </c>
      <c r="W273" s="40"/>
      <c r="X273" s="39">
        <v>0</v>
      </c>
      <c r="Y273" s="39">
        <v>0</v>
      </c>
      <c r="Z273" s="40"/>
      <c r="AA273" s="39">
        <v>0</v>
      </c>
      <c r="AB273" s="40"/>
      <c r="AC273" s="40"/>
      <c r="AD273" s="40"/>
      <c r="AE273" s="39">
        <v>0</v>
      </c>
      <c r="AF273" s="40"/>
      <c r="AG273" s="40"/>
      <c r="AH273" s="40"/>
      <c r="AI273" s="39">
        <v>0</v>
      </c>
      <c r="AJ273" s="40"/>
      <c r="AK273" s="39">
        <v>0</v>
      </c>
    </row>
    <row r="274" spans="3:37" ht="20.100000000000001" customHeight="1" x14ac:dyDescent="0.2">
      <c r="D274" s="2" t="s">
        <v>223</v>
      </c>
      <c r="F274" s="37">
        <v>0</v>
      </c>
      <c r="G274" s="37"/>
      <c r="H274" s="37"/>
      <c r="I274" s="37"/>
      <c r="J274" s="37">
        <v>0</v>
      </c>
      <c r="K274" s="37">
        <v>0</v>
      </c>
      <c r="L274" s="37"/>
      <c r="M274" s="37">
        <v>0</v>
      </c>
      <c r="N274" s="37"/>
      <c r="O274" s="37"/>
      <c r="P274" s="37"/>
      <c r="Q274" s="37">
        <v>0</v>
      </c>
      <c r="R274" s="37">
        <v>0</v>
      </c>
      <c r="S274" s="37">
        <v>0</v>
      </c>
      <c r="T274" s="37">
        <v>0</v>
      </c>
      <c r="U274" s="37">
        <v>0</v>
      </c>
      <c r="V274" s="37">
        <v>0</v>
      </c>
      <c r="W274" s="37"/>
      <c r="X274" s="37">
        <v>0</v>
      </c>
      <c r="Y274" s="37">
        <v>0</v>
      </c>
      <c r="Z274" s="37"/>
      <c r="AA274" s="37">
        <v>0</v>
      </c>
      <c r="AB274" s="37"/>
      <c r="AC274" s="37"/>
      <c r="AD274" s="37"/>
      <c r="AE274" s="37">
        <v>0</v>
      </c>
      <c r="AF274" s="37"/>
      <c r="AG274" s="37"/>
      <c r="AH274" s="37"/>
      <c r="AI274" s="37">
        <v>0</v>
      </c>
      <c r="AJ274" s="37"/>
      <c r="AK274" s="37">
        <v>0</v>
      </c>
    </row>
    <row r="275" spans="3:37" ht="20.100000000000001" customHeight="1" x14ac:dyDescent="0.2">
      <c r="D275" s="38" t="s">
        <v>224</v>
      </c>
      <c r="F275" s="39">
        <v>0</v>
      </c>
      <c r="G275" s="40"/>
      <c r="H275" s="40"/>
      <c r="I275" s="40"/>
      <c r="J275" s="39">
        <v>0</v>
      </c>
      <c r="K275" s="39">
        <v>0</v>
      </c>
      <c r="L275" s="40"/>
      <c r="M275" s="39">
        <v>0</v>
      </c>
      <c r="N275" s="40"/>
      <c r="O275" s="40"/>
      <c r="P275" s="40"/>
      <c r="Q275" s="39">
        <v>0</v>
      </c>
      <c r="R275" s="39">
        <v>0</v>
      </c>
      <c r="S275" s="39">
        <v>0</v>
      </c>
      <c r="T275" s="39">
        <v>0</v>
      </c>
      <c r="U275" s="39">
        <v>0</v>
      </c>
      <c r="V275" s="39">
        <v>0</v>
      </c>
      <c r="W275" s="40"/>
      <c r="X275" s="39">
        <v>0</v>
      </c>
      <c r="Y275" s="39">
        <v>0</v>
      </c>
      <c r="Z275" s="40"/>
      <c r="AA275" s="39">
        <v>0</v>
      </c>
      <c r="AB275" s="40"/>
      <c r="AC275" s="40"/>
      <c r="AD275" s="40"/>
      <c r="AE275" s="39">
        <v>0</v>
      </c>
      <c r="AF275" s="40"/>
      <c r="AG275" s="40"/>
      <c r="AH275" s="40"/>
      <c r="AI275" s="39">
        <v>0</v>
      </c>
      <c r="AJ275" s="40"/>
      <c r="AK275" s="39">
        <v>0</v>
      </c>
    </row>
    <row r="276" spans="3:37" ht="20.100000000000001" customHeight="1" x14ac:dyDescent="0.2">
      <c r="D276" s="2" t="s">
        <v>225</v>
      </c>
      <c r="F276" s="37">
        <v>0</v>
      </c>
      <c r="G276" s="37"/>
      <c r="H276" s="37"/>
      <c r="I276" s="37"/>
      <c r="J276" s="37">
        <v>0</v>
      </c>
      <c r="K276" s="37">
        <v>0</v>
      </c>
      <c r="L276" s="37"/>
      <c r="M276" s="37">
        <v>0</v>
      </c>
      <c r="N276" s="37"/>
      <c r="O276" s="37"/>
      <c r="P276" s="37"/>
      <c r="Q276" s="37">
        <v>0</v>
      </c>
      <c r="R276" s="37">
        <v>0</v>
      </c>
      <c r="S276" s="37">
        <v>0</v>
      </c>
      <c r="T276" s="37">
        <v>0</v>
      </c>
      <c r="U276" s="37">
        <v>0</v>
      </c>
      <c r="V276" s="37">
        <v>0</v>
      </c>
      <c r="W276" s="37"/>
      <c r="X276" s="37">
        <v>0</v>
      </c>
      <c r="Y276" s="37">
        <v>0</v>
      </c>
      <c r="Z276" s="37"/>
      <c r="AA276" s="37">
        <v>0</v>
      </c>
      <c r="AB276" s="37"/>
      <c r="AC276" s="37"/>
      <c r="AD276" s="37"/>
      <c r="AE276" s="37">
        <v>0</v>
      </c>
      <c r="AF276" s="37"/>
      <c r="AG276" s="37"/>
      <c r="AH276" s="37"/>
      <c r="AI276" s="37">
        <v>0</v>
      </c>
      <c r="AJ276" s="37"/>
      <c r="AK276" s="37">
        <v>0</v>
      </c>
    </row>
    <row r="277" spans="3:37" ht="20.100000000000001" customHeight="1" x14ac:dyDescent="0.2">
      <c r="D277" s="38" t="s">
        <v>226</v>
      </c>
      <c r="F277" s="39">
        <v>0</v>
      </c>
      <c r="G277" s="40"/>
      <c r="H277" s="40"/>
      <c r="I277" s="40"/>
      <c r="J277" s="39">
        <v>0</v>
      </c>
      <c r="K277" s="39">
        <v>0</v>
      </c>
      <c r="L277" s="40"/>
      <c r="M277" s="39">
        <v>0</v>
      </c>
      <c r="N277" s="40"/>
      <c r="O277" s="40"/>
      <c r="P277" s="40"/>
      <c r="Q277" s="39">
        <v>0</v>
      </c>
      <c r="R277" s="39">
        <v>0</v>
      </c>
      <c r="S277" s="39">
        <v>0</v>
      </c>
      <c r="T277" s="39">
        <v>0</v>
      </c>
      <c r="U277" s="39">
        <v>0</v>
      </c>
      <c r="V277" s="39">
        <v>0</v>
      </c>
      <c r="W277" s="40"/>
      <c r="X277" s="39">
        <v>0</v>
      </c>
      <c r="Y277" s="39">
        <v>0</v>
      </c>
      <c r="Z277" s="40"/>
      <c r="AA277" s="39">
        <v>0</v>
      </c>
      <c r="AB277" s="40"/>
      <c r="AC277" s="40"/>
      <c r="AD277" s="40"/>
      <c r="AE277" s="39">
        <v>0</v>
      </c>
      <c r="AF277" s="40"/>
      <c r="AG277" s="40"/>
      <c r="AH277" s="40"/>
      <c r="AI277" s="39">
        <v>0</v>
      </c>
      <c r="AJ277" s="40"/>
      <c r="AK277" s="39">
        <v>0</v>
      </c>
    </row>
    <row r="278" spans="3:37"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row>
    <row r="279" spans="3:37" ht="20.100000000000001" customHeight="1" x14ac:dyDescent="0.2">
      <c r="C279" s="42" t="s">
        <v>227</v>
      </c>
      <c r="D279" s="42"/>
      <c r="F279" s="44">
        <v>0</v>
      </c>
      <c r="G279" s="45"/>
      <c r="H279" s="45"/>
      <c r="I279" s="45"/>
      <c r="J279" s="44">
        <v>0</v>
      </c>
      <c r="K279" s="44">
        <v>0</v>
      </c>
      <c r="L279" s="45"/>
      <c r="M279" s="44">
        <v>0</v>
      </c>
      <c r="N279" s="45"/>
      <c r="O279" s="45"/>
      <c r="P279" s="45"/>
      <c r="Q279" s="44">
        <v>0</v>
      </c>
      <c r="R279" s="44">
        <v>0</v>
      </c>
      <c r="S279" s="44">
        <v>0</v>
      </c>
      <c r="T279" s="44">
        <v>0</v>
      </c>
      <c r="U279" s="44">
        <v>0</v>
      </c>
      <c r="V279" s="44">
        <v>0</v>
      </c>
      <c r="W279" s="45"/>
      <c r="X279" s="44">
        <v>0</v>
      </c>
      <c r="Y279" s="44">
        <v>0</v>
      </c>
      <c r="Z279" s="45"/>
      <c r="AA279" s="44">
        <v>0</v>
      </c>
      <c r="AB279" s="45"/>
      <c r="AC279" s="45"/>
      <c r="AD279" s="45"/>
      <c r="AE279" s="44">
        <v>0</v>
      </c>
      <c r="AF279" s="45"/>
      <c r="AG279" s="45"/>
      <c r="AH279" s="45"/>
      <c r="AI279" s="44">
        <v>0</v>
      </c>
      <c r="AJ279" s="45"/>
      <c r="AK279" s="44">
        <v>0</v>
      </c>
    </row>
    <row r="280" spans="3:37"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row>
    <row r="281" spans="3:37"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row>
    <row r="282" spans="3:37" ht="20.100000000000001" customHeight="1" x14ac:dyDescent="0.2">
      <c r="D282" s="2" t="s">
        <v>228</v>
      </c>
      <c r="F282" s="37">
        <v>0</v>
      </c>
      <c r="G282" s="37"/>
      <c r="H282" s="37"/>
      <c r="I282" s="37"/>
      <c r="J282" s="37">
        <v>0</v>
      </c>
      <c r="K282" s="37">
        <v>0</v>
      </c>
      <c r="L282" s="37"/>
      <c r="M282" s="37">
        <v>0</v>
      </c>
      <c r="N282" s="37"/>
      <c r="O282" s="37"/>
      <c r="P282" s="37"/>
      <c r="Q282" s="37">
        <v>0</v>
      </c>
      <c r="R282" s="37">
        <v>0</v>
      </c>
      <c r="S282" s="37">
        <v>0</v>
      </c>
      <c r="T282" s="37">
        <v>0</v>
      </c>
      <c r="U282" s="37">
        <v>0</v>
      </c>
      <c r="V282" s="37">
        <v>0</v>
      </c>
      <c r="W282" s="37"/>
      <c r="X282" s="37">
        <v>0</v>
      </c>
      <c r="Y282" s="37">
        <v>0</v>
      </c>
      <c r="Z282" s="37"/>
      <c r="AA282" s="37">
        <v>0</v>
      </c>
      <c r="AB282" s="37"/>
      <c r="AC282" s="37"/>
      <c r="AD282" s="37"/>
      <c r="AE282" s="37">
        <v>0</v>
      </c>
      <c r="AF282" s="37"/>
      <c r="AG282" s="37"/>
      <c r="AH282" s="37"/>
      <c r="AI282" s="37">
        <v>0</v>
      </c>
      <c r="AJ282" s="37"/>
      <c r="AK282" s="37">
        <v>0</v>
      </c>
    </row>
    <row r="283" spans="3:37"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row>
    <row r="284" spans="3:37" ht="20.100000000000001" customHeight="1" x14ac:dyDescent="0.2">
      <c r="C284" s="42" t="s">
        <v>188</v>
      </c>
      <c r="D284" s="42"/>
      <c r="F284" s="44">
        <v>0</v>
      </c>
      <c r="G284" s="45"/>
      <c r="H284" s="45"/>
      <c r="I284" s="45"/>
      <c r="J284" s="44">
        <v>0</v>
      </c>
      <c r="K284" s="44">
        <v>0</v>
      </c>
      <c r="L284" s="45"/>
      <c r="M284" s="44">
        <v>0</v>
      </c>
      <c r="N284" s="45"/>
      <c r="O284" s="45"/>
      <c r="P284" s="45"/>
      <c r="Q284" s="44">
        <v>0</v>
      </c>
      <c r="R284" s="44">
        <v>0</v>
      </c>
      <c r="S284" s="44">
        <v>0</v>
      </c>
      <c r="T284" s="44">
        <v>0</v>
      </c>
      <c r="U284" s="44">
        <v>0</v>
      </c>
      <c r="V284" s="44">
        <v>0</v>
      </c>
      <c r="W284" s="45"/>
      <c r="X284" s="44">
        <v>0</v>
      </c>
      <c r="Y284" s="44">
        <v>0</v>
      </c>
      <c r="Z284" s="45"/>
      <c r="AA284" s="44">
        <v>0</v>
      </c>
      <c r="AB284" s="45"/>
      <c r="AC284" s="45"/>
      <c r="AD284" s="45"/>
      <c r="AE284" s="44">
        <v>0</v>
      </c>
      <c r="AF284" s="45"/>
      <c r="AG284" s="45"/>
      <c r="AH284" s="45"/>
      <c r="AI284" s="44">
        <v>0</v>
      </c>
      <c r="AJ284" s="45"/>
      <c r="AK284" s="44">
        <v>0</v>
      </c>
    </row>
    <row r="285" spans="3:37"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row>
    <row r="286" spans="3:37"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row>
    <row r="287" spans="3:37" ht="20.100000000000001" customHeight="1" x14ac:dyDescent="0.2">
      <c r="D287" s="2" t="s">
        <v>229</v>
      </c>
      <c r="F287" s="37">
        <v>0</v>
      </c>
      <c r="G287" s="37"/>
      <c r="H287" s="37"/>
      <c r="I287" s="37"/>
      <c r="J287" s="37">
        <v>6</v>
      </c>
      <c r="K287" s="37">
        <v>0</v>
      </c>
      <c r="L287" s="37"/>
      <c r="M287" s="37">
        <v>6</v>
      </c>
      <c r="N287" s="37"/>
      <c r="O287" s="37"/>
      <c r="P287" s="37"/>
      <c r="Q287" s="37">
        <v>0</v>
      </c>
      <c r="R287" s="37">
        <v>2</v>
      </c>
      <c r="S287" s="37">
        <v>0</v>
      </c>
      <c r="T287" s="37">
        <v>0</v>
      </c>
      <c r="U287" s="37">
        <v>0</v>
      </c>
      <c r="V287" s="37">
        <v>0</v>
      </c>
      <c r="W287" s="37"/>
      <c r="X287" s="37">
        <v>0</v>
      </c>
      <c r="Y287" s="37">
        <v>0</v>
      </c>
      <c r="Z287" s="37"/>
      <c r="AA287" s="37">
        <v>2</v>
      </c>
      <c r="AB287" s="37"/>
      <c r="AC287" s="37"/>
      <c r="AD287" s="37"/>
      <c r="AE287" s="37">
        <v>201</v>
      </c>
      <c r="AF287" s="37"/>
      <c r="AG287" s="37"/>
      <c r="AH287" s="37"/>
      <c r="AI287" s="37">
        <v>197</v>
      </c>
      <c r="AJ287" s="37"/>
      <c r="AK287" s="37">
        <v>0</v>
      </c>
    </row>
    <row r="288" spans="3:37" ht="20.100000000000001" customHeight="1" x14ac:dyDescent="0.2">
      <c r="D288" s="38" t="s">
        <v>230</v>
      </c>
      <c r="F288" s="39">
        <v>0</v>
      </c>
      <c r="G288" s="40"/>
      <c r="H288" s="40"/>
      <c r="I288" s="40"/>
      <c r="J288" s="39">
        <v>2</v>
      </c>
      <c r="K288" s="39">
        <v>0</v>
      </c>
      <c r="L288" s="40"/>
      <c r="M288" s="39">
        <v>2</v>
      </c>
      <c r="N288" s="40"/>
      <c r="O288" s="40"/>
      <c r="P288" s="40"/>
      <c r="Q288" s="39">
        <v>13</v>
      </c>
      <c r="R288" s="39">
        <v>0</v>
      </c>
      <c r="S288" s="39">
        <v>0</v>
      </c>
      <c r="T288" s="39">
        <v>0</v>
      </c>
      <c r="U288" s="39">
        <v>0</v>
      </c>
      <c r="V288" s="39">
        <v>1</v>
      </c>
      <c r="W288" s="40"/>
      <c r="X288" s="39">
        <v>0</v>
      </c>
      <c r="Y288" s="39">
        <v>0</v>
      </c>
      <c r="Z288" s="40"/>
      <c r="AA288" s="39">
        <v>14</v>
      </c>
      <c r="AB288" s="40"/>
      <c r="AC288" s="40"/>
      <c r="AD288" s="40"/>
      <c r="AE288" s="39">
        <v>304</v>
      </c>
      <c r="AF288" s="40"/>
      <c r="AG288" s="40"/>
      <c r="AH288" s="40"/>
      <c r="AI288" s="39">
        <v>316</v>
      </c>
      <c r="AJ288" s="40"/>
      <c r="AK288" s="39">
        <v>0</v>
      </c>
    </row>
    <row r="289" spans="3:37"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row>
    <row r="290" spans="3:37" ht="20.100000000000001" customHeight="1" x14ac:dyDescent="0.2">
      <c r="C290" s="42" t="s">
        <v>122</v>
      </c>
      <c r="D290" s="42"/>
      <c r="F290" s="44">
        <v>0</v>
      </c>
      <c r="G290" s="45"/>
      <c r="H290" s="45"/>
      <c r="I290" s="45"/>
      <c r="J290" s="44">
        <v>8</v>
      </c>
      <c r="K290" s="44">
        <v>0</v>
      </c>
      <c r="L290" s="45"/>
      <c r="M290" s="44">
        <v>8</v>
      </c>
      <c r="N290" s="45"/>
      <c r="O290" s="45"/>
      <c r="P290" s="45"/>
      <c r="Q290" s="44">
        <v>13</v>
      </c>
      <c r="R290" s="44">
        <v>2</v>
      </c>
      <c r="S290" s="44">
        <v>0</v>
      </c>
      <c r="T290" s="44">
        <v>0</v>
      </c>
      <c r="U290" s="44">
        <v>0</v>
      </c>
      <c r="V290" s="44">
        <v>1</v>
      </c>
      <c r="W290" s="45"/>
      <c r="X290" s="44">
        <v>0</v>
      </c>
      <c r="Y290" s="44">
        <v>0</v>
      </c>
      <c r="Z290" s="45"/>
      <c r="AA290" s="44">
        <v>16</v>
      </c>
      <c r="AB290" s="45"/>
      <c r="AC290" s="45"/>
      <c r="AD290" s="45"/>
      <c r="AE290" s="44">
        <v>505</v>
      </c>
      <c r="AF290" s="45"/>
      <c r="AG290" s="45"/>
      <c r="AH290" s="45"/>
      <c r="AI290" s="44">
        <v>513</v>
      </c>
      <c r="AJ290" s="45"/>
      <c r="AK290" s="44">
        <v>0</v>
      </c>
    </row>
    <row r="291" spans="3:37"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row>
    <row r="292" spans="3:37"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row>
    <row r="293" spans="3:37" ht="20.100000000000001" customHeight="1" x14ac:dyDescent="0.2">
      <c r="D293" s="2" t="s">
        <v>229</v>
      </c>
      <c r="F293" s="37">
        <v>68</v>
      </c>
      <c r="G293" s="37"/>
      <c r="H293" s="37"/>
      <c r="I293" s="37"/>
      <c r="J293" s="37">
        <v>3</v>
      </c>
      <c r="K293" s="37">
        <v>0</v>
      </c>
      <c r="L293" s="37"/>
      <c r="M293" s="37">
        <v>3</v>
      </c>
      <c r="N293" s="37"/>
      <c r="O293" s="37"/>
      <c r="P293" s="37"/>
      <c r="Q293" s="37">
        <v>0</v>
      </c>
      <c r="R293" s="37">
        <v>1</v>
      </c>
      <c r="S293" s="37">
        <v>0</v>
      </c>
      <c r="T293" s="37">
        <v>0</v>
      </c>
      <c r="U293" s="37">
        <v>0</v>
      </c>
      <c r="V293" s="37">
        <v>0</v>
      </c>
      <c r="W293" s="37"/>
      <c r="X293" s="37">
        <v>3</v>
      </c>
      <c r="Y293" s="37">
        <v>0</v>
      </c>
      <c r="Z293" s="37"/>
      <c r="AA293" s="37">
        <v>4</v>
      </c>
      <c r="AB293" s="37"/>
      <c r="AC293" s="37"/>
      <c r="AD293" s="37"/>
      <c r="AE293" s="37">
        <v>0</v>
      </c>
      <c r="AF293" s="37"/>
      <c r="AG293" s="37"/>
      <c r="AH293" s="37"/>
      <c r="AI293" s="37">
        <v>0</v>
      </c>
      <c r="AJ293" s="37"/>
      <c r="AK293" s="37">
        <v>67</v>
      </c>
    </row>
    <row r="294" spans="3:37" ht="20.100000000000001" customHeight="1" x14ac:dyDescent="0.2">
      <c r="D294" s="38" t="s">
        <v>230</v>
      </c>
      <c r="F294" s="39">
        <v>45</v>
      </c>
      <c r="G294" s="40"/>
      <c r="H294" s="40"/>
      <c r="I294" s="40"/>
      <c r="J294" s="39">
        <v>1</v>
      </c>
      <c r="K294" s="39">
        <v>0</v>
      </c>
      <c r="L294" s="40"/>
      <c r="M294" s="39">
        <v>1</v>
      </c>
      <c r="N294" s="40"/>
      <c r="O294" s="40"/>
      <c r="P294" s="40"/>
      <c r="Q294" s="39">
        <v>0</v>
      </c>
      <c r="R294" s="39">
        <v>1</v>
      </c>
      <c r="S294" s="39">
        <v>0</v>
      </c>
      <c r="T294" s="39">
        <v>0</v>
      </c>
      <c r="U294" s="39">
        <v>0</v>
      </c>
      <c r="V294" s="39">
        <v>0</v>
      </c>
      <c r="W294" s="40"/>
      <c r="X294" s="39">
        <v>2</v>
      </c>
      <c r="Y294" s="39">
        <v>0</v>
      </c>
      <c r="Z294" s="40"/>
      <c r="AA294" s="39">
        <v>3</v>
      </c>
      <c r="AB294" s="40"/>
      <c r="AC294" s="40"/>
      <c r="AD294" s="40"/>
      <c r="AE294" s="39">
        <v>0</v>
      </c>
      <c r="AF294" s="40"/>
      <c r="AG294" s="40"/>
      <c r="AH294" s="40"/>
      <c r="AI294" s="39">
        <v>0</v>
      </c>
      <c r="AJ294" s="40"/>
      <c r="AK294" s="39">
        <v>43</v>
      </c>
    </row>
    <row r="295" spans="3:37" ht="20.100000000000001" customHeight="1" x14ac:dyDescent="0.2">
      <c r="D295" s="2" t="s">
        <v>223</v>
      </c>
      <c r="F295" s="37">
        <v>18</v>
      </c>
      <c r="G295" s="37"/>
      <c r="H295" s="37"/>
      <c r="I295" s="37"/>
      <c r="J295" s="37">
        <v>4</v>
      </c>
      <c r="K295" s="37">
        <v>0</v>
      </c>
      <c r="L295" s="37"/>
      <c r="M295" s="37">
        <v>4</v>
      </c>
      <c r="N295" s="37"/>
      <c r="O295" s="37"/>
      <c r="P295" s="37"/>
      <c r="Q295" s="37">
        <v>1</v>
      </c>
      <c r="R295" s="37">
        <v>0</v>
      </c>
      <c r="S295" s="37">
        <v>0</v>
      </c>
      <c r="T295" s="37">
        <v>0</v>
      </c>
      <c r="U295" s="37">
        <v>0</v>
      </c>
      <c r="V295" s="37">
        <v>0</v>
      </c>
      <c r="W295" s="37"/>
      <c r="X295" s="37">
        <v>1</v>
      </c>
      <c r="Y295" s="37">
        <v>0</v>
      </c>
      <c r="Z295" s="37"/>
      <c r="AA295" s="37">
        <v>2</v>
      </c>
      <c r="AB295" s="37"/>
      <c r="AC295" s="37"/>
      <c r="AD295" s="37"/>
      <c r="AE295" s="37">
        <v>0</v>
      </c>
      <c r="AF295" s="37"/>
      <c r="AG295" s="37"/>
      <c r="AH295" s="37"/>
      <c r="AI295" s="37">
        <v>0</v>
      </c>
      <c r="AJ295" s="37"/>
      <c r="AK295" s="37">
        <v>20</v>
      </c>
    </row>
    <row r="296" spans="3:37" ht="20.100000000000001" customHeight="1" x14ac:dyDescent="0.2">
      <c r="D296" s="38" t="s">
        <v>224</v>
      </c>
      <c r="F296" s="39">
        <v>1</v>
      </c>
      <c r="G296" s="40"/>
      <c r="H296" s="40"/>
      <c r="I296" s="40"/>
      <c r="J296" s="39">
        <v>3</v>
      </c>
      <c r="K296" s="39">
        <v>0</v>
      </c>
      <c r="L296" s="40"/>
      <c r="M296" s="39">
        <v>3</v>
      </c>
      <c r="N296" s="40"/>
      <c r="O296" s="40"/>
      <c r="P296" s="40"/>
      <c r="Q296" s="39">
        <v>1</v>
      </c>
      <c r="R296" s="39">
        <v>0</v>
      </c>
      <c r="S296" s="39">
        <v>0</v>
      </c>
      <c r="T296" s="39">
        <v>0</v>
      </c>
      <c r="U296" s="39">
        <v>0</v>
      </c>
      <c r="V296" s="39">
        <v>0</v>
      </c>
      <c r="W296" s="40"/>
      <c r="X296" s="39">
        <v>2</v>
      </c>
      <c r="Y296" s="39">
        <v>1</v>
      </c>
      <c r="Z296" s="40"/>
      <c r="AA296" s="39">
        <v>4</v>
      </c>
      <c r="AB296" s="40"/>
      <c r="AC296" s="40"/>
      <c r="AD296" s="40"/>
      <c r="AE296" s="39">
        <v>0</v>
      </c>
      <c r="AF296" s="40"/>
      <c r="AG296" s="40"/>
      <c r="AH296" s="40"/>
      <c r="AI296" s="39">
        <v>0</v>
      </c>
      <c r="AJ296" s="40"/>
      <c r="AK296" s="39">
        <v>0</v>
      </c>
    </row>
    <row r="297" spans="3:37" ht="20.100000000000001" customHeight="1" x14ac:dyDescent="0.2">
      <c r="D297" s="2" t="s">
        <v>371</v>
      </c>
      <c r="F297" s="37">
        <v>50</v>
      </c>
      <c r="G297" s="37"/>
      <c r="H297" s="37"/>
      <c r="I297" s="37"/>
      <c r="J297" s="37">
        <v>2</v>
      </c>
      <c r="K297" s="37">
        <v>0</v>
      </c>
      <c r="L297" s="37"/>
      <c r="M297" s="37">
        <v>2</v>
      </c>
      <c r="N297" s="37"/>
      <c r="O297" s="37"/>
      <c r="P297" s="37"/>
      <c r="Q297" s="37">
        <v>0</v>
      </c>
      <c r="R297" s="37">
        <v>0</v>
      </c>
      <c r="S297" s="37">
        <v>0</v>
      </c>
      <c r="T297" s="37">
        <v>0</v>
      </c>
      <c r="U297" s="37">
        <v>0</v>
      </c>
      <c r="V297" s="37">
        <v>0</v>
      </c>
      <c r="W297" s="37"/>
      <c r="X297" s="37">
        <v>0</v>
      </c>
      <c r="Y297" s="37">
        <v>0</v>
      </c>
      <c r="Z297" s="37"/>
      <c r="AA297" s="37">
        <v>0</v>
      </c>
      <c r="AB297" s="37"/>
      <c r="AC297" s="37"/>
      <c r="AD297" s="37"/>
      <c r="AE297" s="37">
        <v>0</v>
      </c>
      <c r="AF297" s="37"/>
      <c r="AG297" s="37"/>
      <c r="AH297" s="37"/>
      <c r="AI297" s="37">
        <v>0</v>
      </c>
      <c r="AJ297" s="37"/>
      <c r="AK297" s="37">
        <v>52</v>
      </c>
    </row>
    <row r="298" spans="3:37" ht="20.100000000000001" customHeight="1" x14ac:dyDescent="0.2">
      <c r="D298" s="38" t="s">
        <v>226</v>
      </c>
      <c r="F298" s="39">
        <v>61</v>
      </c>
      <c r="G298" s="40"/>
      <c r="H298" s="40"/>
      <c r="I298" s="40"/>
      <c r="J298" s="39">
        <v>2</v>
      </c>
      <c r="K298" s="39">
        <v>0</v>
      </c>
      <c r="L298" s="40"/>
      <c r="M298" s="39">
        <v>2</v>
      </c>
      <c r="N298" s="40"/>
      <c r="O298" s="40"/>
      <c r="P298" s="40"/>
      <c r="Q298" s="39">
        <v>0</v>
      </c>
      <c r="R298" s="39">
        <v>1</v>
      </c>
      <c r="S298" s="39">
        <v>0</v>
      </c>
      <c r="T298" s="39">
        <v>0</v>
      </c>
      <c r="U298" s="39">
        <v>0</v>
      </c>
      <c r="V298" s="39">
        <v>0</v>
      </c>
      <c r="W298" s="40"/>
      <c r="X298" s="39">
        <v>0</v>
      </c>
      <c r="Y298" s="39">
        <v>0</v>
      </c>
      <c r="Z298" s="40"/>
      <c r="AA298" s="39">
        <v>1</v>
      </c>
      <c r="AB298" s="40"/>
      <c r="AC298" s="40"/>
      <c r="AD298" s="40"/>
      <c r="AE298" s="39">
        <v>0</v>
      </c>
      <c r="AF298" s="40"/>
      <c r="AG298" s="40"/>
      <c r="AH298" s="40"/>
      <c r="AI298" s="39">
        <v>0</v>
      </c>
      <c r="AJ298" s="40"/>
      <c r="AK298" s="39">
        <v>62</v>
      </c>
    </row>
    <row r="299" spans="3:37" ht="20.100000000000001" customHeight="1" x14ac:dyDescent="0.2">
      <c r="D299" s="2" t="s">
        <v>231</v>
      </c>
      <c r="F299" s="37">
        <v>41</v>
      </c>
      <c r="G299" s="37"/>
      <c r="H299" s="37"/>
      <c r="I299" s="37"/>
      <c r="J299" s="37">
        <v>9</v>
      </c>
      <c r="K299" s="37">
        <v>0</v>
      </c>
      <c r="L299" s="37"/>
      <c r="M299" s="37">
        <v>9</v>
      </c>
      <c r="N299" s="37"/>
      <c r="O299" s="37"/>
      <c r="P299" s="37"/>
      <c r="Q299" s="37">
        <v>0</v>
      </c>
      <c r="R299" s="37">
        <v>4</v>
      </c>
      <c r="S299" s="37">
        <v>0</v>
      </c>
      <c r="T299" s="37">
        <v>0</v>
      </c>
      <c r="U299" s="37">
        <v>0</v>
      </c>
      <c r="V299" s="37">
        <v>0</v>
      </c>
      <c r="W299" s="37"/>
      <c r="X299" s="37">
        <v>3</v>
      </c>
      <c r="Y299" s="37">
        <v>0</v>
      </c>
      <c r="Z299" s="37"/>
      <c r="AA299" s="37">
        <v>7</v>
      </c>
      <c r="AB299" s="37"/>
      <c r="AC299" s="37"/>
      <c r="AD299" s="37"/>
      <c r="AE299" s="37">
        <v>0</v>
      </c>
      <c r="AF299" s="37"/>
      <c r="AG299" s="37"/>
      <c r="AH299" s="37"/>
      <c r="AI299" s="37">
        <v>0</v>
      </c>
      <c r="AJ299" s="37"/>
      <c r="AK299" s="37">
        <v>43</v>
      </c>
    </row>
    <row r="300" spans="3:37" ht="20.100000000000001" customHeight="1" x14ac:dyDescent="0.2">
      <c r="D300" s="38" t="s">
        <v>232</v>
      </c>
      <c r="F300" s="39">
        <v>18</v>
      </c>
      <c r="G300" s="40"/>
      <c r="H300" s="40"/>
      <c r="I300" s="40"/>
      <c r="J300" s="39">
        <v>4</v>
      </c>
      <c r="K300" s="39">
        <v>0</v>
      </c>
      <c r="L300" s="40"/>
      <c r="M300" s="39">
        <v>4</v>
      </c>
      <c r="N300" s="40"/>
      <c r="O300" s="40"/>
      <c r="P300" s="40"/>
      <c r="Q300" s="39">
        <v>0</v>
      </c>
      <c r="R300" s="39">
        <v>1</v>
      </c>
      <c r="S300" s="39">
        <v>0</v>
      </c>
      <c r="T300" s="39">
        <v>0</v>
      </c>
      <c r="U300" s="39">
        <v>0</v>
      </c>
      <c r="V300" s="39">
        <v>0</v>
      </c>
      <c r="W300" s="40"/>
      <c r="X300" s="39">
        <v>1</v>
      </c>
      <c r="Y300" s="39">
        <v>0</v>
      </c>
      <c r="Z300" s="40"/>
      <c r="AA300" s="39">
        <v>2</v>
      </c>
      <c r="AB300" s="40"/>
      <c r="AC300" s="40"/>
      <c r="AD300" s="40"/>
      <c r="AE300" s="39">
        <v>0</v>
      </c>
      <c r="AF300" s="40"/>
      <c r="AG300" s="40"/>
      <c r="AH300" s="40"/>
      <c r="AI300" s="39">
        <v>0</v>
      </c>
      <c r="AJ300" s="40"/>
      <c r="AK300" s="39">
        <v>20</v>
      </c>
    </row>
    <row r="301" spans="3:37" ht="20.100000000000001" customHeight="1" x14ac:dyDescent="0.2">
      <c r="D301" s="2" t="s">
        <v>233</v>
      </c>
      <c r="F301" s="37">
        <v>17</v>
      </c>
      <c r="G301" s="37"/>
      <c r="H301" s="37"/>
      <c r="I301" s="37"/>
      <c r="J301" s="37">
        <v>2</v>
      </c>
      <c r="K301" s="37">
        <v>0</v>
      </c>
      <c r="L301" s="37"/>
      <c r="M301" s="37">
        <v>2</v>
      </c>
      <c r="N301" s="37"/>
      <c r="O301" s="37"/>
      <c r="P301" s="37"/>
      <c r="Q301" s="37">
        <v>0</v>
      </c>
      <c r="R301" s="37">
        <v>1</v>
      </c>
      <c r="S301" s="37">
        <v>0</v>
      </c>
      <c r="T301" s="37">
        <v>0</v>
      </c>
      <c r="U301" s="37">
        <v>0</v>
      </c>
      <c r="V301" s="37">
        <v>0</v>
      </c>
      <c r="W301" s="37"/>
      <c r="X301" s="37">
        <v>1</v>
      </c>
      <c r="Y301" s="37">
        <v>0</v>
      </c>
      <c r="Z301" s="37"/>
      <c r="AA301" s="37">
        <v>2</v>
      </c>
      <c r="AB301" s="37"/>
      <c r="AC301" s="37"/>
      <c r="AD301" s="37"/>
      <c r="AE301" s="37">
        <v>0</v>
      </c>
      <c r="AF301" s="37"/>
      <c r="AG301" s="37"/>
      <c r="AH301" s="37"/>
      <c r="AI301" s="37">
        <v>0</v>
      </c>
      <c r="AJ301" s="37"/>
      <c r="AK301" s="37">
        <v>17</v>
      </c>
    </row>
    <row r="302" spans="3:37" ht="20.100000000000001" customHeight="1" x14ac:dyDescent="0.2">
      <c r="D302" s="38" t="s">
        <v>234</v>
      </c>
      <c r="F302" s="39">
        <v>33</v>
      </c>
      <c r="G302" s="40"/>
      <c r="H302" s="40"/>
      <c r="I302" s="40"/>
      <c r="J302" s="39">
        <v>3</v>
      </c>
      <c r="K302" s="39">
        <v>0</v>
      </c>
      <c r="L302" s="40"/>
      <c r="M302" s="39">
        <v>3</v>
      </c>
      <c r="N302" s="40"/>
      <c r="O302" s="40"/>
      <c r="P302" s="40"/>
      <c r="Q302" s="39">
        <v>0</v>
      </c>
      <c r="R302" s="39">
        <v>2</v>
      </c>
      <c r="S302" s="39">
        <v>0</v>
      </c>
      <c r="T302" s="39">
        <v>0</v>
      </c>
      <c r="U302" s="39">
        <v>0</v>
      </c>
      <c r="V302" s="39">
        <v>1</v>
      </c>
      <c r="W302" s="40"/>
      <c r="X302" s="39">
        <v>2</v>
      </c>
      <c r="Y302" s="39">
        <v>0</v>
      </c>
      <c r="Z302" s="40"/>
      <c r="AA302" s="39">
        <v>5</v>
      </c>
      <c r="AB302" s="40"/>
      <c r="AC302" s="40"/>
      <c r="AD302" s="40"/>
      <c r="AE302" s="39">
        <v>0</v>
      </c>
      <c r="AF302" s="40"/>
      <c r="AG302" s="40"/>
      <c r="AH302" s="40"/>
      <c r="AI302" s="39">
        <v>0</v>
      </c>
      <c r="AJ302" s="40"/>
      <c r="AK302" s="39">
        <v>31</v>
      </c>
    </row>
    <row r="303" spans="3:37" ht="20.100000000000001" customHeight="1" x14ac:dyDescent="0.2">
      <c r="D303" s="2" t="s">
        <v>235</v>
      </c>
      <c r="F303" s="37">
        <v>25</v>
      </c>
      <c r="G303" s="37"/>
      <c r="H303" s="37"/>
      <c r="I303" s="37"/>
      <c r="J303" s="37">
        <v>0</v>
      </c>
      <c r="K303" s="37">
        <v>0</v>
      </c>
      <c r="L303" s="37"/>
      <c r="M303" s="37">
        <v>0</v>
      </c>
      <c r="N303" s="37"/>
      <c r="O303" s="37"/>
      <c r="P303" s="37"/>
      <c r="Q303" s="37">
        <v>0</v>
      </c>
      <c r="R303" s="37">
        <v>1</v>
      </c>
      <c r="S303" s="37">
        <v>0</v>
      </c>
      <c r="T303" s="37">
        <v>0</v>
      </c>
      <c r="U303" s="37">
        <v>0</v>
      </c>
      <c r="V303" s="37">
        <v>0</v>
      </c>
      <c r="W303" s="37"/>
      <c r="X303" s="37">
        <v>1</v>
      </c>
      <c r="Y303" s="37">
        <v>0</v>
      </c>
      <c r="Z303" s="37"/>
      <c r="AA303" s="37">
        <v>2</v>
      </c>
      <c r="AB303" s="37"/>
      <c r="AC303" s="37"/>
      <c r="AD303" s="37"/>
      <c r="AE303" s="37">
        <v>0</v>
      </c>
      <c r="AF303" s="37"/>
      <c r="AG303" s="37"/>
      <c r="AH303" s="37"/>
      <c r="AI303" s="37">
        <v>0</v>
      </c>
      <c r="AJ303" s="37"/>
      <c r="AK303" s="37">
        <v>23</v>
      </c>
    </row>
    <row r="304" spans="3:37"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row>
    <row r="305" spans="1:37" s="1" customFormat="1" ht="20.100000000000001" customHeight="1" x14ac:dyDescent="0.2">
      <c r="A305" s="3"/>
      <c r="B305" s="6"/>
      <c r="C305" s="42" t="s">
        <v>180</v>
      </c>
      <c r="D305" s="42"/>
      <c r="E305" s="5"/>
      <c r="F305" s="44">
        <v>377</v>
      </c>
      <c r="G305" s="45"/>
      <c r="H305" s="45"/>
      <c r="I305" s="45"/>
      <c r="J305" s="44">
        <v>33</v>
      </c>
      <c r="K305" s="44">
        <v>0</v>
      </c>
      <c r="L305" s="45"/>
      <c r="M305" s="44">
        <v>33</v>
      </c>
      <c r="N305" s="45"/>
      <c r="O305" s="45"/>
      <c r="P305" s="45"/>
      <c r="Q305" s="44">
        <v>2</v>
      </c>
      <c r="R305" s="44">
        <v>12</v>
      </c>
      <c r="S305" s="44">
        <v>0</v>
      </c>
      <c r="T305" s="44">
        <v>0</v>
      </c>
      <c r="U305" s="44">
        <v>0</v>
      </c>
      <c r="V305" s="44">
        <v>1</v>
      </c>
      <c r="W305" s="45"/>
      <c r="X305" s="44">
        <v>16</v>
      </c>
      <c r="Y305" s="44">
        <v>1</v>
      </c>
      <c r="Z305" s="45"/>
      <c r="AA305" s="44">
        <v>32</v>
      </c>
      <c r="AB305" s="45"/>
      <c r="AC305" s="45"/>
      <c r="AD305" s="45"/>
      <c r="AE305" s="44">
        <v>0</v>
      </c>
      <c r="AF305" s="45"/>
      <c r="AG305" s="45"/>
      <c r="AH305" s="45"/>
      <c r="AI305" s="44">
        <v>0</v>
      </c>
      <c r="AJ305" s="45"/>
      <c r="AK305" s="44">
        <v>378</v>
      </c>
    </row>
    <row r="306" spans="1:37"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row>
    <row r="307" spans="1:37"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row>
    <row r="308" spans="1:37" ht="20.100000000000001" customHeight="1" x14ac:dyDescent="0.2">
      <c r="D308" s="2" t="s">
        <v>237</v>
      </c>
      <c r="F308" s="37">
        <v>0</v>
      </c>
      <c r="G308" s="37"/>
      <c r="H308" s="37"/>
      <c r="I308" s="37"/>
      <c r="J308" s="37">
        <v>0</v>
      </c>
      <c r="K308" s="37">
        <v>0</v>
      </c>
      <c r="L308" s="37"/>
      <c r="M308" s="37">
        <v>0</v>
      </c>
      <c r="N308" s="37"/>
      <c r="O308" s="37"/>
      <c r="P308" s="37"/>
      <c r="Q308" s="37">
        <v>0</v>
      </c>
      <c r="R308" s="37">
        <v>0</v>
      </c>
      <c r="S308" s="37">
        <v>0</v>
      </c>
      <c r="T308" s="37">
        <v>0</v>
      </c>
      <c r="U308" s="37">
        <v>0</v>
      </c>
      <c r="V308" s="37">
        <v>0</v>
      </c>
      <c r="W308" s="37"/>
      <c r="X308" s="37">
        <v>0</v>
      </c>
      <c r="Y308" s="37">
        <v>0</v>
      </c>
      <c r="Z308" s="37"/>
      <c r="AA308" s="37">
        <v>0</v>
      </c>
      <c r="AB308" s="37"/>
      <c r="AC308" s="37"/>
      <c r="AD308" s="37"/>
      <c r="AE308" s="37">
        <v>0</v>
      </c>
      <c r="AF308" s="37"/>
      <c r="AG308" s="37"/>
      <c r="AH308" s="37"/>
      <c r="AI308" s="37">
        <v>0</v>
      </c>
      <c r="AJ308" s="37"/>
      <c r="AK308" s="37">
        <v>0</v>
      </c>
    </row>
    <row r="309" spans="1:37" ht="20.100000000000001" customHeight="1" x14ac:dyDescent="0.2">
      <c r="D309" s="38" t="s">
        <v>238</v>
      </c>
      <c r="F309" s="39">
        <v>0</v>
      </c>
      <c r="G309" s="40"/>
      <c r="H309" s="40"/>
      <c r="I309" s="40"/>
      <c r="J309" s="39">
        <v>0</v>
      </c>
      <c r="K309" s="39">
        <v>0</v>
      </c>
      <c r="L309" s="40"/>
      <c r="M309" s="39">
        <v>0</v>
      </c>
      <c r="N309" s="40"/>
      <c r="O309" s="40"/>
      <c r="P309" s="40"/>
      <c r="Q309" s="39">
        <v>0</v>
      </c>
      <c r="R309" s="39">
        <v>0</v>
      </c>
      <c r="S309" s="39">
        <v>0</v>
      </c>
      <c r="T309" s="39">
        <v>0</v>
      </c>
      <c r="U309" s="39">
        <v>0</v>
      </c>
      <c r="V309" s="39">
        <v>0</v>
      </c>
      <c r="W309" s="40"/>
      <c r="X309" s="39">
        <v>0</v>
      </c>
      <c r="Y309" s="39">
        <v>0</v>
      </c>
      <c r="Z309" s="40"/>
      <c r="AA309" s="39">
        <v>0</v>
      </c>
      <c r="AB309" s="40"/>
      <c r="AC309" s="40"/>
      <c r="AD309" s="40"/>
      <c r="AE309" s="39">
        <v>0</v>
      </c>
      <c r="AF309" s="40"/>
      <c r="AG309" s="40"/>
      <c r="AH309" s="40"/>
      <c r="AI309" s="39">
        <v>0</v>
      </c>
      <c r="AJ309" s="40"/>
      <c r="AK309" s="39">
        <v>0</v>
      </c>
    </row>
    <row r="310" spans="1:37" ht="20.100000000000001" customHeight="1" x14ac:dyDescent="0.2">
      <c r="D310" s="2" t="s">
        <v>239</v>
      </c>
      <c r="F310" s="37">
        <v>0</v>
      </c>
      <c r="G310" s="37"/>
      <c r="H310" s="37"/>
      <c r="I310" s="37"/>
      <c r="J310" s="37">
        <v>0</v>
      </c>
      <c r="K310" s="37">
        <v>0</v>
      </c>
      <c r="L310" s="37"/>
      <c r="M310" s="37">
        <v>0</v>
      </c>
      <c r="N310" s="37"/>
      <c r="O310" s="37"/>
      <c r="P310" s="37"/>
      <c r="Q310" s="37">
        <v>0</v>
      </c>
      <c r="R310" s="37">
        <v>0</v>
      </c>
      <c r="S310" s="37">
        <v>0</v>
      </c>
      <c r="T310" s="37">
        <v>0</v>
      </c>
      <c r="U310" s="37">
        <v>0</v>
      </c>
      <c r="V310" s="37">
        <v>0</v>
      </c>
      <c r="W310" s="37"/>
      <c r="X310" s="37">
        <v>0</v>
      </c>
      <c r="Y310" s="37">
        <v>0</v>
      </c>
      <c r="Z310" s="37"/>
      <c r="AA310" s="37">
        <v>0</v>
      </c>
      <c r="AB310" s="37"/>
      <c r="AC310" s="37"/>
      <c r="AD310" s="37"/>
      <c r="AE310" s="37">
        <v>0</v>
      </c>
      <c r="AF310" s="37"/>
      <c r="AG310" s="37"/>
      <c r="AH310" s="37"/>
      <c r="AI310" s="37">
        <v>0</v>
      </c>
      <c r="AJ310" s="37"/>
      <c r="AK310" s="37">
        <v>0</v>
      </c>
    </row>
    <row r="311" spans="1:37" ht="20.100000000000001" customHeight="1" x14ac:dyDescent="0.2">
      <c r="D311" s="38" t="s">
        <v>240</v>
      </c>
      <c r="F311" s="39">
        <v>0</v>
      </c>
      <c r="G311" s="40"/>
      <c r="H311" s="40"/>
      <c r="I311" s="40"/>
      <c r="J311" s="39">
        <v>0</v>
      </c>
      <c r="K311" s="39">
        <v>0</v>
      </c>
      <c r="L311" s="40"/>
      <c r="M311" s="39">
        <v>0</v>
      </c>
      <c r="N311" s="40"/>
      <c r="O311" s="40"/>
      <c r="P311" s="40"/>
      <c r="Q311" s="39">
        <v>0</v>
      </c>
      <c r="R311" s="39">
        <v>0</v>
      </c>
      <c r="S311" s="39">
        <v>0</v>
      </c>
      <c r="T311" s="39">
        <v>0</v>
      </c>
      <c r="U311" s="39">
        <v>0</v>
      </c>
      <c r="V311" s="39">
        <v>0</v>
      </c>
      <c r="W311" s="40"/>
      <c r="X311" s="39">
        <v>0</v>
      </c>
      <c r="Y311" s="39">
        <v>0</v>
      </c>
      <c r="Z311" s="40"/>
      <c r="AA311" s="39">
        <v>0</v>
      </c>
      <c r="AB311" s="40"/>
      <c r="AC311" s="40"/>
      <c r="AD311" s="40"/>
      <c r="AE311" s="39">
        <v>0</v>
      </c>
      <c r="AF311" s="40"/>
      <c r="AG311" s="40"/>
      <c r="AH311" s="40"/>
      <c r="AI311" s="39">
        <v>0</v>
      </c>
      <c r="AJ311" s="40"/>
      <c r="AK311" s="39">
        <v>0</v>
      </c>
    </row>
    <row r="312" spans="1:37"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row>
    <row r="313" spans="1:37" s="1" customFormat="1" ht="20.100000000000001" customHeight="1" x14ac:dyDescent="0.2">
      <c r="A313" s="3"/>
      <c r="B313" s="6"/>
      <c r="C313" s="42" t="s">
        <v>241</v>
      </c>
      <c r="D313" s="42"/>
      <c r="E313" s="5"/>
      <c r="F313" s="44">
        <v>0</v>
      </c>
      <c r="G313" s="45"/>
      <c r="H313" s="45"/>
      <c r="I313" s="45"/>
      <c r="J313" s="44">
        <v>0</v>
      </c>
      <c r="K313" s="44">
        <v>0</v>
      </c>
      <c r="L313" s="45"/>
      <c r="M313" s="44">
        <v>0</v>
      </c>
      <c r="N313" s="45"/>
      <c r="O313" s="45"/>
      <c r="P313" s="45"/>
      <c r="Q313" s="44">
        <v>0</v>
      </c>
      <c r="R313" s="44">
        <v>0</v>
      </c>
      <c r="S313" s="44">
        <v>0</v>
      </c>
      <c r="T313" s="44">
        <v>0</v>
      </c>
      <c r="U313" s="44">
        <v>0</v>
      </c>
      <c r="V313" s="44">
        <v>0</v>
      </c>
      <c r="W313" s="45"/>
      <c r="X313" s="44">
        <v>0</v>
      </c>
      <c r="Y313" s="44">
        <v>0</v>
      </c>
      <c r="Z313" s="45"/>
      <c r="AA313" s="44">
        <v>0</v>
      </c>
      <c r="AB313" s="45"/>
      <c r="AC313" s="45"/>
      <c r="AD313" s="45"/>
      <c r="AE313" s="44">
        <v>0</v>
      </c>
      <c r="AF313" s="45"/>
      <c r="AG313" s="45"/>
      <c r="AH313" s="45"/>
      <c r="AI313" s="44">
        <v>0</v>
      </c>
      <c r="AJ313" s="45"/>
      <c r="AK313" s="44">
        <v>0</v>
      </c>
    </row>
    <row r="314" spans="1:37"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row>
    <row r="315" spans="1:37" s="1" customFormat="1" ht="20.100000000000001" customHeight="1" x14ac:dyDescent="0.25">
      <c r="A315" s="3"/>
      <c r="B315" s="49" t="s">
        <v>242</v>
      </c>
      <c r="C315" s="50"/>
      <c r="D315" s="50"/>
      <c r="E315" s="5"/>
      <c r="F315" s="51">
        <v>377</v>
      </c>
      <c r="G315" s="52"/>
      <c r="H315" s="52"/>
      <c r="I315" s="52"/>
      <c r="J315" s="51">
        <v>41</v>
      </c>
      <c r="K315" s="51">
        <v>0</v>
      </c>
      <c r="L315" s="52"/>
      <c r="M315" s="51">
        <v>41</v>
      </c>
      <c r="N315" s="52"/>
      <c r="O315" s="52"/>
      <c r="P315" s="52"/>
      <c r="Q315" s="51">
        <v>15</v>
      </c>
      <c r="R315" s="51">
        <v>14</v>
      </c>
      <c r="S315" s="51">
        <v>0</v>
      </c>
      <c r="T315" s="51">
        <v>0</v>
      </c>
      <c r="U315" s="51">
        <v>0</v>
      </c>
      <c r="V315" s="51">
        <v>2</v>
      </c>
      <c r="W315" s="52"/>
      <c r="X315" s="51">
        <v>16</v>
      </c>
      <c r="Y315" s="51">
        <v>1</v>
      </c>
      <c r="Z315" s="52"/>
      <c r="AA315" s="51">
        <v>48</v>
      </c>
      <c r="AB315" s="52"/>
      <c r="AC315" s="52"/>
      <c r="AD315" s="52"/>
      <c r="AE315" s="51">
        <v>505</v>
      </c>
      <c r="AF315" s="52"/>
      <c r="AG315" s="52"/>
      <c r="AH315" s="52"/>
      <c r="AI315" s="51">
        <v>513</v>
      </c>
      <c r="AJ315" s="52"/>
      <c r="AK315" s="51">
        <v>378</v>
      </c>
    </row>
    <row r="316" spans="1:37"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row>
    <row r="317" spans="1:37"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row>
    <row r="318" spans="1:37"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row>
    <row r="319" spans="1:37" ht="20.100000000000001" customHeight="1" x14ac:dyDescent="0.2">
      <c r="D319" s="2" t="s">
        <v>124</v>
      </c>
      <c r="F319" s="37">
        <v>25</v>
      </c>
      <c r="G319" s="37"/>
      <c r="H319" s="37"/>
      <c r="I319" s="37"/>
      <c r="J319" s="37">
        <v>0</v>
      </c>
      <c r="K319" s="37">
        <v>0</v>
      </c>
      <c r="L319" s="37"/>
      <c r="M319" s="37">
        <v>0</v>
      </c>
      <c r="N319" s="37"/>
      <c r="O319" s="37"/>
      <c r="P319" s="37"/>
      <c r="Q319" s="37">
        <v>0</v>
      </c>
      <c r="R319" s="37">
        <v>1</v>
      </c>
      <c r="S319" s="37">
        <v>0</v>
      </c>
      <c r="T319" s="37">
        <v>0</v>
      </c>
      <c r="U319" s="37">
        <v>0</v>
      </c>
      <c r="V319" s="37">
        <v>0</v>
      </c>
      <c r="W319" s="37"/>
      <c r="X319" s="37">
        <v>2</v>
      </c>
      <c r="Y319" s="37">
        <v>0</v>
      </c>
      <c r="Z319" s="37"/>
      <c r="AA319" s="37">
        <v>3</v>
      </c>
      <c r="AB319" s="37"/>
      <c r="AC319" s="37"/>
      <c r="AD319" s="37"/>
      <c r="AE319" s="37">
        <v>22</v>
      </c>
      <c r="AF319" s="37"/>
      <c r="AG319" s="37"/>
      <c r="AH319" s="37"/>
      <c r="AI319" s="37">
        <v>0</v>
      </c>
      <c r="AJ319" s="37"/>
      <c r="AK319" s="37">
        <v>0</v>
      </c>
    </row>
    <row r="320" spans="1:37" ht="20.100000000000001" customHeight="1" x14ac:dyDescent="0.2">
      <c r="D320" s="38" t="s">
        <v>173</v>
      </c>
      <c r="F320" s="39">
        <v>111</v>
      </c>
      <c r="G320" s="40"/>
      <c r="H320" s="40"/>
      <c r="I320" s="40"/>
      <c r="J320" s="39">
        <v>10</v>
      </c>
      <c r="K320" s="39">
        <v>0</v>
      </c>
      <c r="L320" s="40"/>
      <c r="M320" s="39">
        <v>10</v>
      </c>
      <c r="N320" s="40"/>
      <c r="O320" s="40"/>
      <c r="P320" s="40"/>
      <c r="Q320" s="39">
        <v>3</v>
      </c>
      <c r="R320" s="39">
        <v>6</v>
      </c>
      <c r="S320" s="39">
        <v>0</v>
      </c>
      <c r="T320" s="39">
        <v>0</v>
      </c>
      <c r="U320" s="39">
        <v>0</v>
      </c>
      <c r="V320" s="39">
        <v>0</v>
      </c>
      <c r="W320" s="40"/>
      <c r="X320" s="39">
        <v>1</v>
      </c>
      <c r="Y320" s="39">
        <v>2</v>
      </c>
      <c r="Z320" s="40"/>
      <c r="AA320" s="39">
        <v>12</v>
      </c>
      <c r="AB320" s="40"/>
      <c r="AC320" s="40"/>
      <c r="AD320" s="40"/>
      <c r="AE320" s="39">
        <v>109</v>
      </c>
      <c r="AF320" s="40"/>
      <c r="AG320" s="40"/>
      <c r="AH320" s="40"/>
      <c r="AI320" s="39">
        <v>0</v>
      </c>
      <c r="AJ320" s="40"/>
      <c r="AK320" s="39">
        <v>0</v>
      </c>
    </row>
    <row r="321" spans="3:37"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row>
    <row r="322" spans="3:37" ht="20.100000000000001" customHeight="1" x14ac:dyDescent="0.2">
      <c r="C322" s="42" t="s">
        <v>122</v>
      </c>
      <c r="D322" s="42"/>
      <c r="F322" s="44">
        <v>136</v>
      </c>
      <c r="G322" s="45"/>
      <c r="H322" s="45"/>
      <c r="I322" s="45"/>
      <c r="J322" s="44">
        <v>10</v>
      </c>
      <c r="K322" s="44">
        <v>0</v>
      </c>
      <c r="L322" s="45"/>
      <c r="M322" s="44">
        <v>10</v>
      </c>
      <c r="N322" s="45"/>
      <c r="O322" s="45"/>
      <c r="P322" s="45"/>
      <c r="Q322" s="44">
        <v>3</v>
      </c>
      <c r="R322" s="44">
        <v>7</v>
      </c>
      <c r="S322" s="44">
        <v>0</v>
      </c>
      <c r="T322" s="44">
        <v>0</v>
      </c>
      <c r="U322" s="44">
        <v>0</v>
      </c>
      <c r="V322" s="44">
        <v>0</v>
      </c>
      <c r="W322" s="45"/>
      <c r="X322" s="44">
        <v>3</v>
      </c>
      <c r="Y322" s="44">
        <v>2</v>
      </c>
      <c r="Z322" s="45"/>
      <c r="AA322" s="44">
        <v>15</v>
      </c>
      <c r="AB322" s="45"/>
      <c r="AC322" s="45"/>
      <c r="AD322" s="45"/>
      <c r="AE322" s="44">
        <v>131</v>
      </c>
      <c r="AF322" s="45"/>
      <c r="AG322" s="45"/>
      <c r="AH322" s="45"/>
      <c r="AI322" s="44">
        <v>0</v>
      </c>
      <c r="AJ322" s="45"/>
      <c r="AK322" s="44">
        <v>0</v>
      </c>
    </row>
    <row r="323" spans="3:37"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row>
    <row r="324" spans="3:37"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row>
    <row r="325" spans="3:37" ht="20.100000000000001" customHeight="1" x14ac:dyDescent="0.2">
      <c r="D325" s="2" t="s">
        <v>124</v>
      </c>
      <c r="F325" s="37">
        <v>18</v>
      </c>
      <c r="G325" s="37"/>
      <c r="H325" s="37"/>
      <c r="I325" s="37"/>
      <c r="J325" s="37">
        <v>2</v>
      </c>
      <c r="K325" s="37">
        <v>0</v>
      </c>
      <c r="L325" s="37"/>
      <c r="M325" s="37">
        <v>2</v>
      </c>
      <c r="N325" s="37"/>
      <c r="O325" s="37"/>
      <c r="P325" s="37"/>
      <c r="Q325" s="37">
        <v>0</v>
      </c>
      <c r="R325" s="37">
        <v>10</v>
      </c>
      <c r="S325" s="37">
        <v>0</v>
      </c>
      <c r="T325" s="37">
        <v>0</v>
      </c>
      <c r="U325" s="37">
        <v>0</v>
      </c>
      <c r="V325" s="37">
        <v>0</v>
      </c>
      <c r="W325" s="37"/>
      <c r="X325" s="37">
        <v>0</v>
      </c>
      <c r="Y325" s="37">
        <v>0</v>
      </c>
      <c r="Z325" s="37"/>
      <c r="AA325" s="37">
        <v>10</v>
      </c>
      <c r="AB325" s="37"/>
      <c r="AC325" s="37"/>
      <c r="AD325" s="37"/>
      <c r="AE325" s="37">
        <v>10</v>
      </c>
      <c r="AF325" s="37"/>
      <c r="AG325" s="37"/>
      <c r="AH325" s="37"/>
      <c r="AI325" s="37">
        <v>0</v>
      </c>
      <c r="AJ325" s="37"/>
      <c r="AK325" s="37">
        <v>0</v>
      </c>
    </row>
    <row r="326" spans="3:37" ht="20.100000000000001" customHeight="1" x14ac:dyDescent="0.2">
      <c r="D326" s="38" t="s">
        <v>173</v>
      </c>
      <c r="F326" s="39">
        <v>90</v>
      </c>
      <c r="G326" s="40"/>
      <c r="H326" s="40"/>
      <c r="I326" s="40"/>
      <c r="J326" s="39">
        <v>17</v>
      </c>
      <c r="K326" s="39">
        <v>0</v>
      </c>
      <c r="L326" s="40"/>
      <c r="M326" s="39">
        <v>17</v>
      </c>
      <c r="N326" s="40"/>
      <c r="O326" s="40"/>
      <c r="P326" s="40"/>
      <c r="Q326" s="39">
        <v>5</v>
      </c>
      <c r="R326" s="39">
        <v>20</v>
      </c>
      <c r="S326" s="39">
        <v>0</v>
      </c>
      <c r="T326" s="39">
        <v>0</v>
      </c>
      <c r="U326" s="39">
        <v>0</v>
      </c>
      <c r="V326" s="39">
        <v>0</v>
      </c>
      <c r="W326" s="40"/>
      <c r="X326" s="39">
        <v>0</v>
      </c>
      <c r="Y326" s="39">
        <v>0</v>
      </c>
      <c r="Z326" s="40"/>
      <c r="AA326" s="39">
        <v>25</v>
      </c>
      <c r="AB326" s="40"/>
      <c r="AC326" s="40"/>
      <c r="AD326" s="40"/>
      <c r="AE326" s="39">
        <v>82</v>
      </c>
      <c r="AF326" s="40"/>
      <c r="AG326" s="40"/>
      <c r="AH326" s="40"/>
      <c r="AI326" s="39">
        <v>0</v>
      </c>
      <c r="AJ326" s="40"/>
      <c r="AK326" s="39">
        <v>0</v>
      </c>
    </row>
    <row r="327" spans="3:37" ht="20.100000000000001" customHeight="1" x14ac:dyDescent="0.2">
      <c r="D327" s="2" t="s">
        <v>113</v>
      </c>
      <c r="F327" s="37">
        <v>381</v>
      </c>
      <c r="G327" s="37"/>
      <c r="H327" s="37"/>
      <c r="I327" s="37"/>
      <c r="J327" s="37">
        <v>67</v>
      </c>
      <c r="K327" s="37">
        <v>0</v>
      </c>
      <c r="L327" s="37"/>
      <c r="M327" s="37">
        <v>67</v>
      </c>
      <c r="N327" s="37"/>
      <c r="O327" s="37"/>
      <c r="P327" s="37"/>
      <c r="Q327" s="37">
        <v>9</v>
      </c>
      <c r="R327" s="37">
        <v>30</v>
      </c>
      <c r="S327" s="37">
        <v>0</v>
      </c>
      <c r="T327" s="37">
        <v>0</v>
      </c>
      <c r="U327" s="37">
        <v>0</v>
      </c>
      <c r="V327" s="37">
        <v>0</v>
      </c>
      <c r="W327" s="37"/>
      <c r="X327" s="37">
        <v>21</v>
      </c>
      <c r="Y327" s="37">
        <v>0</v>
      </c>
      <c r="Z327" s="37"/>
      <c r="AA327" s="37">
        <v>60</v>
      </c>
      <c r="AB327" s="37"/>
      <c r="AC327" s="37"/>
      <c r="AD327" s="37"/>
      <c r="AE327" s="37">
        <v>388</v>
      </c>
      <c r="AF327" s="37"/>
      <c r="AG327" s="37"/>
      <c r="AH327" s="37"/>
      <c r="AI327" s="37">
        <v>0</v>
      </c>
      <c r="AJ327" s="37"/>
      <c r="AK327" s="37">
        <v>0</v>
      </c>
    </row>
    <row r="328" spans="3:37" ht="20.100000000000001" customHeight="1" x14ac:dyDescent="0.2">
      <c r="D328" s="38" t="s">
        <v>101</v>
      </c>
      <c r="F328" s="39">
        <v>185</v>
      </c>
      <c r="G328" s="40"/>
      <c r="H328" s="40"/>
      <c r="I328" s="40"/>
      <c r="J328" s="39">
        <v>44</v>
      </c>
      <c r="K328" s="39">
        <v>0</v>
      </c>
      <c r="L328" s="40"/>
      <c r="M328" s="39">
        <v>44</v>
      </c>
      <c r="N328" s="40"/>
      <c r="O328" s="40"/>
      <c r="P328" s="40"/>
      <c r="Q328" s="39">
        <v>0</v>
      </c>
      <c r="R328" s="39">
        <v>7</v>
      </c>
      <c r="S328" s="39">
        <v>0</v>
      </c>
      <c r="T328" s="39">
        <v>0</v>
      </c>
      <c r="U328" s="39">
        <v>0</v>
      </c>
      <c r="V328" s="39">
        <v>0</v>
      </c>
      <c r="W328" s="40"/>
      <c r="X328" s="39">
        <v>5</v>
      </c>
      <c r="Y328" s="39">
        <v>0</v>
      </c>
      <c r="Z328" s="40"/>
      <c r="AA328" s="39">
        <v>12</v>
      </c>
      <c r="AB328" s="40"/>
      <c r="AC328" s="40"/>
      <c r="AD328" s="40"/>
      <c r="AE328" s="39">
        <v>217</v>
      </c>
      <c r="AF328" s="40"/>
      <c r="AG328" s="40"/>
      <c r="AH328" s="40"/>
      <c r="AI328" s="39">
        <v>0</v>
      </c>
      <c r="AJ328" s="40"/>
      <c r="AK328" s="39">
        <v>0</v>
      </c>
    </row>
    <row r="329" spans="3:37" ht="20.100000000000001" customHeight="1" x14ac:dyDescent="0.2">
      <c r="D329" s="2" t="s">
        <v>115</v>
      </c>
      <c r="F329" s="37">
        <v>132</v>
      </c>
      <c r="G329" s="37"/>
      <c r="H329" s="37"/>
      <c r="I329" s="37"/>
      <c r="J329" s="37">
        <v>13</v>
      </c>
      <c r="K329" s="37">
        <v>0</v>
      </c>
      <c r="L329" s="37"/>
      <c r="M329" s="37">
        <v>13</v>
      </c>
      <c r="N329" s="37"/>
      <c r="O329" s="37"/>
      <c r="P329" s="37"/>
      <c r="Q329" s="37">
        <v>1</v>
      </c>
      <c r="R329" s="37">
        <v>2</v>
      </c>
      <c r="S329" s="37">
        <v>0</v>
      </c>
      <c r="T329" s="37">
        <v>0</v>
      </c>
      <c r="U329" s="37">
        <v>0</v>
      </c>
      <c r="V329" s="37">
        <v>0</v>
      </c>
      <c r="W329" s="37"/>
      <c r="X329" s="37">
        <v>5</v>
      </c>
      <c r="Y329" s="37">
        <v>0</v>
      </c>
      <c r="Z329" s="37"/>
      <c r="AA329" s="37">
        <v>8</v>
      </c>
      <c r="AB329" s="37"/>
      <c r="AC329" s="37"/>
      <c r="AD329" s="37"/>
      <c r="AE329" s="37">
        <v>137</v>
      </c>
      <c r="AF329" s="37"/>
      <c r="AG329" s="37"/>
      <c r="AH329" s="37"/>
      <c r="AI329" s="37">
        <v>0</v>
      </c>
      <c r="AJ329" s="37"/>
      <c r="AK329" s="37">
        <v>0</v>
      </c>
    </row>
    <row r="330" spans="3:37" ht="20.100000000000001" customHeight="1" x14ac:dyDescent="0.2">
      <c r="D330" s="38" t="s">
        <v>116</v>
      </c>
      <c r="F330" s="39">
        <v>158</v>
      </c>
      <c r="G330" s="40"/>
      <c r="H330" s="40"/>
      <c r="I330" s="40"/>
      <c r="J330" s="39">
        <v>21</v>
      </c>
      <c r="K330" s="39">
        <v>0</v>
      </c>
      <c r="L330" s="40"/>
      <c r="M330" s="39">
        <v>21</v>
      </c>
      <c r="N330" s="40"/>
      <c r="O330" s="40"/>
      <c r="P330" s="40"/>
      <c r="Q330" s="39">
        <v>1</v>
      </c>
      <c r="R330" s="39">
        <v>16</v>
      </c>
      <c r="S330" s="39">
        <v>0</v>
      </c>
      <c r="T330" s="39">
        <v>0</v>
      </c>
      <c r="U330" s="39">
        <v>0</v>
      </c>
      <c r="V330" s="39">
        <v>0</v>
      </c>
      <c r="W330" s="40"/>
      <c r="X330" s="39">
        <v>4</v>
      </c>
      <c r="Y330" s="39">
        <v>0</v>
      </c>
      <c r="Z330" s="40"/>
      <c r="AA330" s="39">
        <v>21</v>
      </c>
      <c r="AB330" s="40"/>
      <c r="AC330" s="40"/>
      <c r="AD330" s="40"/>
      <c r="AE330" s="39">
        <v>158</v>
      </c>
      <c r="AF330" s="40"/>
      <c r="AG330" s="40"/>
      <c r="AH330" s="40"/>
      <c r="AI330" s="39">
        <v>0</v>
      </c>
      <c r="AJ330" s="40"/>
      <c r="AK330" s="39">
        <v>0</v>
      </c>
    </row>
    <row r="331" spans="3:37" ht="20.100000000000001" customHeight="1" x14ac:dyDescent="0.2">
      <c r="D331" s="2" t="s">
        <v>117</v>
      </c>
      <c r="F331" s="37">
        <v>117</v>
      </c>
      <c r="G331" s="37"/>
      <c r="H331" s="37"/>
      <c r="I331" s="37"/>
      <c r="J331" s="37">
        <v>41</v>
      </c>
      <c r="K331" s="37">
        <v>0</v>
      </c>
      <c r="L331" s="37"/>
      <c r="M331" s="37">
        <v>41</v>
      </c>
      <c r="N331" s="37"/>
      <c r="O331" s="37"/>
      <c r="P331" s="37"/>
      <c r="Q331" s="37">
        <v>3</v>
      </c>
      <c r="R331" s="37">
        <v>15</v>
      </c>
      <c r="S331" s="37">
        <v>0</v>
      </c>
      <c r="T331" s="37">
        <v>0</v>
      </c>
      <c r="U331" s="37">
        <v>0</v>
      </c>
      <c r="V331" s="37">
        <v>0</v>
      </c>
      <c r="W331" s="37"/>
      <c r="X331" s="37">
        <v>10</v>
      </c>
      <c r="Y331" s="37">
        <v>1</v>
      </c>
      <c r="Z331" s="37"/>
      <c r="AA331" s="37">
        <v>29</v>
      </c>
      <c r="AB331" s="37"/>
      <c r="AC331" s="37"/>
      <c r="AD331" s="37"/>
      <c r="AE331" s="37">
        <v>129</v>
      </c>
      <c r="AF331" s="37"/>
      <c r="AG331" s="37"/>
      <c r="AH331" s="37"/>
      <c r="AI331" s="37">
        <v>0</v>
      </c>
      <c r="AJ331" s="37"/>
      <c r="AK331" s="37">
        <v>0</v>
      </c>
    </row>
    <row r="332" spans="3:37" ht="20.100000000000001" customHeight="1" x14ac:dyDescent="0.2">
      <c r="D332" s="38" t="s">
        <v>105</v>
      </c>
      <c r="F332" s="39">
        <v>53</v>
      </c>
      <c r="G332" s="40"/>
      <c r="H332" s="40"/>
      <c r="I332" s="40"/>
      <c r="J332" s="39">
        <v>4</v>
      </c>
      <c r="K332" s="39">
        <v>0</v>
      </c>
      <c r="L332" s="40"/>
      <c r="M332" s="39">
        <v>4</v>
      </c>
      <c r="N332" s="40"/>
      <c r="O332" s="40"/>
      <c r="P332" s="40"/>
      <c r="Q332" s="39">
        <v>0</v>
      </c>
      <c r="R332" s="39">
        <v>6</v>
      </c>
      <c r="S332" s="39">
        <v>0</v>
      </c>
      <c r="T332" s="39">
        <v>0</v>
      </c>
      <c r="U332" s="39">
        <v>0</v>
      </c>
      <c r="V332" s="39">
        <v>0</v>
      </c>
      <c r="W332" s="40"/>
      <c r="X332" s="39">
        <v>1</v>
      </c>
      <c r="Y332" s="39">
        <v>0</v>
      </c>
      <c r="Z332" s="40"/>
      <c r="AA332" s="39">
        <v>7</v>
      </c>
      <c r="AB332" s="40"/>
      <c r="AC332" s="40"/>
      <c r="AD332" s="40"/>
      <c r="AE332" s="39">
        <v>50</v>
      </c>
      <c r="AF332" s="40"/>
      <c r="AG332" s="40"/>
      <c r="AH332" s="40"/>
      <c r="AI332" s="39">
        <v>0</v>
      </c>
      <c r="AJ332" s="40"/>
      <c r="AK332" s="39">
        <v>0</v>
      </c>
    </row>
    <row r="333" spans="3:37" ht="20.100000000000001" customHeight="1" x14ac:dyDescent="0.2">
      <c r="D333" s="2" t="s">
        <v>244</v>
      </c>
      <c r="F333" s="37">
        <v>13</v>
      </c>
      <c r="G333" s="37"/>
      <c r="H333" s="37"/>
      <c r="I333" s="37"/>
      <c r="J333" s="37">
        <v>3</v>
      </c>
      <c r="K333" s="37">
        <v>0</v>
      </c>
      <c r="L333" s="37"/>
      <c r="M333" s="37">
        <v>3</v>
      </c>
      <c r="N333" s="37"/>
      <c r="O333" s="37"/>
      <c r="P333" s="37"/>
      <c r="Q333" s="37">
        <v>0</v>
      </c>
      <c r="R333" s="37">
        <v>3</v>
      </c>
      <c r="S333" s="37">
        <v>0</v>
      </c>
      <c r="T333" s="37">
        <v>0</v>
      </c>
      <c r="U333" s="37">
        <v>0</v>
      </c>
      <c r="V333" s="37">
        <v>0</v>
      </c>
      <c r="W333" s="37"/>
      <c r="X333" s="37">
        <v>3</v>
      </c>
      <c r="Y333" s="37">
        <v>0</v>
      </c>
      <c r="Z333" s="37"/>
      <c r="AA333" s="37">
        <v>6</v>
      </c>
      <c r="AB333" s="37"/>
      <c r="AC333" s="37"/>
      <c r="AD333" s="37"/>
      <c r="AE333" s="37">
        <v>10</v>
      </c>
      <c r="AF333" s="37"/>
      <c r="AG333" s="37"/>
      <c r="AH333" s="37"/>
      <c r="AI333" s="37">
        <v>0</v>
      </c>
      <c r="AJ333" s="37"/>
      <c r="AK333" s="37">
        <v>0</v>
      </c>
    </row>
    <row r="334" spans="3:37" ht="20.100000000000001" customHeight="1" x14ac:dyDescent="0.2">
      <c r="D334" s="38" t="s">
        <v>245</v>
      </c>
      <c r="F334" s="39">
        <v>82</v>
      </c>
      <c r="G334" s="40"/>
      <c r="H334" s="40"/>
      <c r="I334" s="40"/>
      <c r="J334" s="39">
        <v>19</v>
      </c>
      <c r="K334" s="39">
        <v>0</v>
      </c>
      <c r="L334" s="40"/>
      <c r="M334" s="39">
        <v>19</v>
      </c>
      <c r="N334" s="40"/>
      <c r="O334" s="40"/>
      <c r="P334" s="40"/>
      <c r="Q334" s="39">
        <v>1</v>
      </c>
      <c r="R334" s="39">
        <v>2</v>
      </c>
      <c r="S334" s="39">
        <v>0</v>
      </c>
      <c r="T334" s="39">
        <v>0</v>
      </c>
      <c r="U334" s="39">
        <v>0</v>
      </c>
      <c r="V334" s="39">
        <v>0</v>
      </c>
      <c r="W334" s="40"/>
      <c r="X334" s="39">
        <v>13</v>
      </c>
      <c r="Y334" s="39">
        <v>0</v>
      </c>
      <c r="Z334" s="40"/>
      <c r="AA334" s="39">
        <v>16</v>
      </c>
      <c r="AB334" s="40"/>
      <c r="AC334" s="40"/>
      <c r="AD334" s="40"/>
      <c r="AE334" s="39">
        <v>85</v>
      </c>
      <c r="AF334" s="40"/>
      <c r="AG334" s="40"/>
      <c r="AH334" s="40"/>
      <c r="AI334" s="39">
        <v>0</v>
      </c>
      <c r="AJ334" s="40"/>
      <c r="AK334" s="39">
        <v>0</v>
      </c>
    </row>
    <row r="335" spans="3:37" ht="20.100000000000001" customHeight="1" x14ac:dyDescent="0.2">
      <c r="D335" s="2" t="s">
        <v>246</v>
      </c>
      <c r="F335" s="37">
        <v>98</v>
      </c>
      <c r="G335" s="37"/>
      <c r="H335" s="37"/>
      <c r="I335" s="37"/>
      <c r="J335" s="37">
        <v>18</v>
      </c>
      <c r="K335" s="37">
        <v>0</v>
      </c>
      <c r="L335" s="37"/>
      <c r="M335" s="37">
        <v>18</v>
      </c>
      <c r="N335" s="37"/>
      <c r="O335" s="37"/>
      <c r="P335" s="37"/>
      <c r="Q335" s="37">
        <v>0</v>
      </c>
      <c r="R335" s="37">
        <v>11</v>
      </c>
      <c r="S335" s="37">
        <v>0</v>
      </c>
      <c r="T335" s="37">
        <v>0</v>
      </c>
      <c r="U335" s="37">
        <v>0</v>
      </c>
      <c r="V335" s="37">
        <v>0</v>
      </c>
      <c r="W335" s="37"/>
      <c r="X335" s="37">
        <v>7</v>
      </c>
      <c r="Y335" s="37">
        <v>0</v>
      </c>
      <c r="Z335" s="37"/>
      <c r="AA335" s="37">
        <v>18</v>
      </c>
      <c r="AB335" s="37"/>
      <c r="AC335" s="37"/>
      <c r="AD335" s="37"/>
      <c r="AE335" s="37">
        <v>98</v>
      </c>
      <c r="AF335" s="37"/>
      <c r="AG335" s="37"/>
      <c r="AH335" s="37"/>
      <c r="AI335" s="37">
        <v>0</v>
      </c>
      <c r="AJ335" s="37"/>
      <c r="AK335" s="37">
        <v>0</v>
      </c>
    </row>
    <row r="336" spans="3:37" ht="20.100000000000001" customHeight="1" x14ac:dyDescent="0.2">
      <c r="D336" s="38" t="s">
        <v>247</v>
      </c>
      <c r="F336" s="39">
        <v>52</v>
      </c>
      <c r="G336" s="40"/>
      <c r="H336" s="40"/>
      <c r="I336" s="40"/>
      <c r="J336" s="39">
        <v>12</v>
      </c>
      <c r="K336" s="39">
        <v>0</v>
      </c>
      <c r="L336" s="40"/>
      <c r="M336" s="39">
        <v>12</v>
      </c>
      <c r="N336" s="40"/>
      <c r="O336" s="40"/>
      <c r="P336" s="40"/>
      <c r="Q336" s="39">
        <v>0</v>
      </c>
      <c r="R336" s="39">
        <v>1</v>
      </c>
      <c r="S336" s="39">
        <v>0</v>
      </c>
      <c r="T336" s="39">
        <v>0</v>
      </c>
      <c r="U336" s="39">
        <v>0</v>
      </c>
      <c r="V336" s="39">
        <v>0</v>
      </c>
      <c r="W336" s="40"/>
      <c r="X336" s="39">
        <v>4</v>
      </c>
      <c r="Y336" s="39">
        <v>0</v>
      </c>
      <c r="Z336" s="40"/>
      <c r="AA336" s="39">
        <v>5</v>
      </c>
      <c r="AB336" s="40"/>
      <c r="AC336" s="40"/>
      <c r="AD336" s="40"/>
      <c r="AE336" s="39">
        <v>59</v>
      </c>
      <c r="AF336" s="40"/>
      <c r="AG336" s="40"/>
      <c r="AH336" s="40"/>
      <c r="AI336" s="39">
        <v>0</v>
      </c>
      <c r="AJ336" s="40"/>
      <c r="AK336" s="39">
        <v>0</v>
      </c>
    </row>
    <row r="337" spans="1:37" ht="20.100000000000001" customHeight="1" x14ac:dyDescent="0.2">
      <c r="D337" s="2" t="s">
        <v>120</v>
      </c>
      <c r="F337" s="37">
        <v>48</v>
      </c>
      <c r="G337" s="37"/>
      <c r="H337" s="37"/>
      <c r="I337" s="37"/>
      <c r="J337" s="37">
        <v>16</v>
      </c>
      <c r="K337" s="37">
        <v>0</v>
      </c>
      <c r="L337" s="37"/>
      <c r="M337" s="37">
        <v>16</v>
      </c>
      <c r="N337" s="37"/>
      <c r="O337" s="37"/>
      <c r="P337" s="37"/>
      <c r="Q337" s="37">
        <v>0</v>
      </c>
      <c r="R337" s="37">
        <v>11</v>
      </c>
      <c r="S337" s="37">
        <v>0</v>
      </c>
      <c r="T337" s="37">
        <v>0</v>
      </c>
      <c r="U337" s="37">
        <v>0</v>
      </c>
      <c r="V337" s="37">
        <v>0</v>
      </c>
      <c r="W337" s="37"/>
      <c r="X337" s="37">
        <v>1</v>
      </c>
      <c r="Y337" s="37">
        <v>0</v>
      </c>
      <c r="Z337" s="37"/>
      <c r="AA337" s="37">
        <v>12</v>
      </c>
      <c r="AB337" s="37"/>
      <c r="AC337" s="37"/>
      <c r="AD337" s="37"/>
      <c r="AE337" s="37">
        <v>52</v>
      </c>
      <c r="AF337" s="37"/>
      <c r="AG337" s="37"/>
      <c r="AH337" s="37"/>
      <c r="AI337" s="37">
        <v>0</v>
      </c>
      <c r="AJ337" s="37"/>
      <c r="AK337" s="37">
        <v>0</v>
      </c>
    </row>
    <row r="338" spans="1:37" ht="20.100000000000001" customHeight="1" x14ac:dyDescent="0.2">
      <c r="D338" s="38" t="s">
        <v>248</v>
      </c>
      <c r="F338" s="39">
        <v>3</v>
      </c>
      <c r="G338" s="40"/>
      <c r="H338" s="40"/>
      <c r="I338" s="40"/>
      <c r="J338" s="39">
        <v>6</v>
      </c>
      <c r="K338" s="39">
        <v>0</v>
      </c>
      <c r="L338" s="40"/>
      <c r="M338" s="39">
        <v>6</v>
      </c>
      <c r="N338" s="40"/>
      <c r="O338" s="40"/>
      <c r="P338" s="40"/>
      <c r="Q338" s="39">
        <v>0</v>
      </c>
      <c r="R338" s="39">
        <v>0</v>
      </c>
      <c r="S338" s="39">
        <v>0</v>
      </c>
      <c r="T338" s="39">
        <v>0</v>
      </c>
      <c r="U338" s="39">
        <v>0</v>
      </c>
      <c r="V338" s="39">
        <v>0</v>
      </c>
      <c r="W338" s="40"/>
      <c r="X338" s="39">
        <v>0</v>
      </c>
      <c r="Y338" s="39">
        <v>0</v>
      </c>
      <c r="Z338" s="40"/>
      <c r="AA338" s="39">
        <v>0</v>
      </c>
      <c r="AB338" s="40"/>
      <c r="AC338" s="40"/>
      <c r="AD338" s="40"/>
      <c r="AE338" s="39">
        <v>9</v>
      </c>
      <c r="AF338" s="40"/>
      <c r="AG338" s="40"/>
      <c r="AH338" s="40"/>
      <c r="AI338" s="39">
        <v>0</v>
      </c>
      <c r="AJ338" s="40"/>
      <c r="AK338" s="39">
        <v>0</v>
      </c>
    </row>
    <row r="339" spans="1:37"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row>
    <row r="340" spans="1:37" s="1" customFormat="1" ht="20.100000000000001" customHeight="1" x14ac:dyDescent="0.2">
      <c r="A340" s="3"/>
      <c r="B340" s="6"/>
      <c r="C340" s="42" t="s">
        <v>180</v>
      </c>
      <c r="D340" s="42"/>
      <c r="E340" s="5"/>
      <c r="F340" s="44">
        <v>1430</v>
      </c>
      <c r="G340" s="45"/>
      <c r="H340" s="45"/>
      <c r="I340" s="45"/>
      <c r="J340" s="44">
        <v>283</v>
      </c>
      <c r="K340" s="44">
        <v>0</v>
      </c>
      <c r="L340" s="45"/>
      <c r="M340" s="44">
        <v>283</v>
      </c>
      <c r="N340" s="45"/>
      <c r="O340" s="45"/>
      <c r="P340" s="45"/>
      <c r="Q340" s="44">
        <v>20</v>
      </c>
      <c r="R340" s="44">
        <v>134</v>
      </c>
      <c r="S340" s="44">
        <v>0</v>
      </c>
      <c r="T340" s="44">
        <v>0</v>
      </c>
      <c r="U340" s="44">
        <v>0</v>
      </c>
      <c r="V340" s="44">
        <v>0</v>
      </c>
      <c r="W340" s="45"/>
      <c r="X340" s="44">
        <v>74</v>
      </c>
      <c r="Y340" s="44">
        <v>1</v>
      </c>
      <c r="Z340" s="45"/>
      <c r="AA340" s="44">
        <v>229</v>
      </c>
      <c r="AB340" s="45"/>
      <c r="AC340" s="45"/>
      <c r="AD340" s="45"/>
      <c r="AE340" s="44">
        <v>1484</v>
      </c>
      <c r="AF340" s="45"/>
      <c r="AG340" s="45"/>
      <c r="AH340" s="45"/>
      <c r="AI340" s="44">
        <v>0</v>
      </c>
      <c r="AJ340" s="45"/>
      <c r="AK340" s="44">
        <v>0</v>
      </c>
    </row>
    <row r="341" spans="1:37"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row>
    <row r="342" spans="1:37" s="1" customFormat="1" ht="20.100000000000001" customHeight="1" x14ac:dyDescent="0.25">
      <c r="A342" s="3"/>
      <c r="B342" s="49" t="s">
        <v>249</v>
      </c>
      <c r="C342" s="50"/>
      <c r="D342" s="50"/>
      <c r="E342" s="5"/>
      <c r="F342" s="51">
        <v>1566</v>
      </c>
      <c r="G342" s="52"/>
      <c r="H342" s="52"/>
      <c r="I342" s="52"/>
      <c r="J342" s="51">
        <v>293</v>
      </c>
      <c r="K342" s="51">
        <v>0</v>
      </c>
      <c r="L342" s="52"/>
      <c r="M342" s="51">
        <v>293</v>
      </c>
      <c r="N342" s="52"/>
      <c r="O342" s="52"/>
      <c r="P342" s="52"/>
      <c r="Q342" s="51">
        <v>23</v>
      </c>
      <c r="R342" s="51">
        <v>141</v>
      </c>
      <c r="S342" s="51">
        <v>0</v>
      </c>
      <c r="T342" s="51">
        <v>0</v>
      </c>
      <c r="U342" s="51">
        <v>0</v>
      </c>
      <c r="V342" s="51">
        <v>0</v>
      </c>
      <c r="W342" s="52"/>
      <c r="X342" s="51">
        <v>77</v>
      </c>
      <c r="Y342" s="51">
        <v>3</v>
      </c>
      <c r="Z342" s="52"/>
      <c r="AA342" s="51">
        <v>244</v>
      </c>
      <c r="AB342" s="52"/>
      <c r="AC342" s="52"/>
      <c r="AD342" s="52"/>
      <c r="AE342" s="51">
        <v>1615</v>
      </c>
      <c r="AF342" s="52"/>
      <c r="AG342" s="52"/>
      <c r="AH342" s="52"/>
      <c r="AI342" s="51">
        <v>0</v>
      </c>
      <c r="AJ342" s="52"/>
      <c r="AK342" s="51">
        <v>0</v>
      </c>
    </row>
    <row r="343" spans="1:37"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row>
    <row r="344" spans="1:37"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row>
    <row r="345" spans="1:37"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row>
    <row r="346" spans="1:37" ht="20.100000000000001" customHeight="1" x14ac:dyDescent="0.2">
      <c r="D346" s="2" t="s">
        <v>251</v>
      </c>
      <c r="F346" s="37">
        <v>118</v>
      </c>
      <c r="G346" s="37"/>
      <c r="H346" s="37"/>
      <c r="I346" s="37"/>
      <c r="J346" s="37">
        <v>25</v>
      </c>
      <c r="K346" s="37">
        <v>0</v>
      </c>
      <c r="L346" s="37"/>
      <c r="M346" s="37">
        <v>25</v>
      </c>
      <c r="N346" s="37"/>
      <c r="O346" s="37"/>
      <c r="P346" s="37"/>
      <c r="Q346" s="37">
        <v>0</v>
      </c>
      <c r="R346" s="37">
        <v>22</v>
      </c>
      <c r="S346" s="37">
        <v>0</v>
      </c>
      <c r="T346" s="37">
        <v>0</v>
      </c>
      <c r="U346" s="37">
        <v>0</v>
      </c>
      <c r="V346" s="37">
        <v>0</v>
      </c>
      <c r="W346" s="37"/>
      <c r="X346" s="37">
        <v>13</v>
      </c>
      <c r="Y346" s="37">
        <v>0</v>
      </c>
      <c r="Z346" s="37"/>
      <c r="AA346" s="37">
        <v>35</v>
      </c>
      <c r="AB346" s="37"/>
      <c r="AC346" s="37"/>
      <c r="AD346" s="37"/>
      <c r="AE346" s="37">
        <v>108</v>
      </c>
      <c r="AF346" s="37"/>
      <c r="AG346" s="37"/>
      <c r="AH346" s="37"/>
      <c r="AI346" s="37">
        <v>0</v>
      </c>
      <c r="AJ346" s="37"/>
      <c r="AK346" s="37">
        <v>0</v>
      </c>
    </row>
    <row r="347" spans="1:37" ht="20.100000000000001" customHeight="1" x14ac:dyDescent="0.2">
      <c r="D347" s="38" t="s">
        <v>252</v>
      </c>
      <c r="F347" s="39">
        <v>120</v>
      </c>
      <c r="G347" s="40"/>
      <c r="H347" s="40"/>
      <c r="I347" s="40"/>
      <c r="J347" s="39">
        <v>17</v>
      </c>
      <c r="K347" s="39">
        <v>0</v>
      </c>
      <c r="L347" s="40"/>
      <c r="M347" s="39">
        <v>17</v>
      </c>
      <c r="N347" s="40"/>
      <c r="O347" s="40"/>
      <c r="P347" s="40"/>
      <c r="Q347" s="39">
        <v>2</v>
      </c>
      <c r="R347" s="39">
        <v>16</v>
      </c>
      <c r="S347" s="39">
        <v>0</v>
      </c>
      <c r="T347" s="39">
        <v>0</v>
      </c>
      <c r="U347" s="39">
        <v>0</v>
      </c>
      <c r="V347" s="39">
        <v>0</v>
      </c>
      <c r="W347" s="40"/>
      <c r="X347" s="39">
        <v>6</v>
      </c>
      <c r="Y347" s="39">
        <v>0</v>
      </c>
      <c r="Z347" s="40"/>
      <c r="AA347" s="39">
        <v>24</v>
      </c>
      <c r="AB347" s="40"/>
      <c r="AC347" s="40"/>
      <c r="AD347" s="40"/>
      <c r="AE347" s="39">
        <v>113</v>
      </c>
      <c r="AF347" s="40"/>
      <c r="AG347" s="40"/>
      <c r="AH347" s="40"/>
      <c r="AI347" s="39">
        <v>0</v>
      </c>
      <c r="AJ347" s="40"/>
      <c r="AK347" s="39">
        <v>0</v>
      </c>
    </row>
    <row r="348" spans="1:37" ht="20.100000000000001" customHeight="1" x14ac:dyDescent="0.2">
      <c r="D348" s="2" t="s">
        <v>253</v>
      </c>
      <c r="F348" s="37">
        <v>34</v>
      </c>
      <c r="G348" s="37"/>
      <c r="H348" s="37"/>
      <c r="I348" s="37"/>
      <c r="J348" s="37">
        <v>10</v>
      </c>
      <c r="K348" s="37">
        <v>0</v>
      </c>
      <c r="L348" s="37"/>
      <c r="M348" s="37">
        <v>10</v>
      </c>
      <c r="N348" s="37"/>
      <c r="O348" s="37"/>
      <c r="P348" s="37"/>
      <c r="Q348" s="37">
        <v>0</v>
      </c>
      <c r="R348" s="37">
        <v>5</v>
      </c>
      <c r="S348" s="37">
        <v>0</v>
      </c>
      <c r="T348" s="37">
        <v>0</v>
      </c>
      <c r="U348" s="37">
        <v>0</v>
      </c>
      <c r="V348" s="37">
        <v>0</v>
      </c>
      <c r="W348" s="37"/>
      <c r="X348" s="37">
        <v>7</v>
      </c>
      <c r="Y348" s="37">
        <v>0</v>
      </c>
      <c r="Z348" s="37"/>
      <c r="AA348" s="37">
        <v>12</v>
      </c>
      <c r="AB348" s="37"/>
      <c r="AC348" s="37"/>
      <c r="AD348" s="37"/>
      <c r="AE348" s="37">
        <v>32</v>
      </c>
      <c r="AF348" s="37"/>
      <c r="AG348" s="37"/>
      <c r="AH348" s="37"/>
      <c r="AI348" s="37">
        <v>0</v>
      </c>
      <c r="AJ348" s="37"/>
      <c r="AK348" s="37">
        <v>0</v>
      </c>
    </row>
    <row r="349" spans="1:37" ht="20.100000000000001" customHeight="1" x14ac:dyDescent="0.2">
      <c r="D349" s="38" t="s">
        <v>254</v>
      </c>
      <c r="F349" s="39">
        <v>171</v>
      </c>
      <c r="G349" s="40"/>
      <c r="H349" s="40"/>
      <c r="I349" s="40"/>
      <c r="J349" s="39">
        <v>0</v>
      </c>
      <c r="K349" s="39">
        <v>0</v>
      </c>
      <c r="L349" s="40"/>
      <c r="M349" s="39">
        <v>0</v>
      </c>
      <c r="N349" s="40"/>
      <c r="O349" s="40"/>
      <c r="P349" s="40"/>
      <c r="Q349" s="39">
        <v>0</v>
      </c>
      <c r="R349" s="39">
        <v>1</v>
      </c>
      <c r="S349" s="39">
        <v>0</v>
      </c>
      <c r="T349" s="39">
        <v>0</v>
      </c>
      <c r="U349" s="39">
        <v>0</v>
      </c>
      <c r="V349" s="39">
        <v>0</v>
      </c>
      <c r="W349" s="40"/>
      <c r="X349" s="39">
        <v>0</v>
      </c>
      <c r="Y349" s="39">
        <v>0</v>
      </c>
      <c r="Z349" s="40"/>
      <c r="AA349" s="39">
        <v>1</v>
      </c>
      <c r="AB349" s="40"/>
      <c r="AC349" s="40"/>
      <c r="AD349" s="40"/>
      <c r="AE349" s="39">
        <v>170</v>
      </c>
      <c r="AF349" s="40"/>
      <c r="AG349" s="40"/>
      <c r="AH349" s="40"/>
      <c r="AI349" s="39">
        <v>0</v>
      </c>
      <c r="AJ349" s="40"/>
      <c r="AK349" s="39">
        <v>0</v>
      </c>
    </row>
    <row r="350" spans="1:37" ht="20.100000000000001" customHeight="1" x14ac:dyDescent="0.2">
      <c r="D350" s="2" t="s">
        <v>255</v>
      </c>
      <c r="F350" s="37">
        <v>141</v>
      </c>
      <c r="G350" s="37"/>
      <c r="H350" s="37"/>
      <c r="I350" s="37"/>
      <c r="J350" s="37">
        <v>7</v>
      </c>
      <c r="K350" s="37">
        <v>0</v>
      </c>
      <c r="L350" s="37"/>
      <c r="M350" s="37">
        <v>7</v>
      </c>
      <c r="N350" s="37"/>
      <c r="O350" s="37"/>
      <c r="P350" s="37"/>
      <c r="Q350" s="37">
        <v>0</v>
      </c>
      <c r="R350" s="37">
        <v>10</v>
      </c>
      <c r="S350" s="37">
        <v>0</v>
      </c>
      <c r="T350" s="37">
        <v>0</v>
      </c>
      <c r="U350" s="37">
        <v>0</v>
      </c>
      <c r="V350" s="37">
        <v>0</v>
      </c>
      <c r="W350" s="37"/>
      <c r="X350" s="37">
        <v>0</v>
      </c>
      <c r="Y350" s="37">
        <v>2</v>
      </c>
      <c r="Z350" s="37"/>
      <c r="AA350" s="37">
        <v>12</v>
      </c>
      <c r="AB350" s="37"/>
      <c r="AC350" s="37"/>
      <c r="AD350" s="37"/>
      <c r="AE350" s="37">
        <v>136</v>
      </c>
      <c r="AF350" s="37"/>
      <c r="AG350" s="37"/>
      <c r="AH350" s="37"/>
      <c r="AI350" s="37">
        <v>0</v>
      </c>
      <c r="AJ350" s="37"/>
      <c r="AK350" s="37">
        <v>0</v>
      </c>
    </row>
    <row r="351" spans="1:37" ht="20.100000000000001" customHeight="1" x14ac:dyDescent="0.2">
      <c r="D351" s="38" t="s">
        <v>256</v>
      </c>
      <c r="F351" s="39">
        <v>96</v>
      </c>
      <c r="G351" s="40"/>
      <c r="H351" s="40"/>
      <c r="I351" s="40"/>
      <c r="J351" s="39">
        <v>7</v>
      </c>
      <c r="K351" s="39">
        <v>0</v>
      </c>
      <c r="L351" s="40"/>
      <c r="M351" s="39">
        <v>7</v>
      </c>
      <c r="N351" s="40"/>
      <c r="O351" s="40"/>
      <c r="P351" s="40"/>
      <c r="Q351" s="39">
        <v>0</v>
      </c>
      <c r="R351" s="39">
        <v>8</v>
      </c>
      <c r="S351" s="39">
        <v>0</v>
      </c>
      <c r="T351" s="39">
        <v>0</v>
      </c>
      <c r="U351" s="39">
        <v>0</v>
      </c>
      <c r="V351" s="39">
        <v>0</v>
      </c>
      <c r="W351" s="40"/>
      <c r="X351" s="39">
        <v>8</v>
      </c>
      <c r="Y351" s="39">
        <v>0</v>
      </c>
      <c r="Z351" s="40"/>
      <c r="AA351" s="39">
        <v>16</v>
      </c>
      <c r="AB351" s="40"/>
      <c r="AC351" s="40"/>
      <c r="AD351" s="40"/>
      <c r="AE351" s="39">
        <v>87</v>
      </c>
      <c r="AF351" s="40"/>
      <c r="AG351" s="40"/>
      <c r="AH351" s="40"/>
      <c r="AI351" s="39">
        <v>0</v>
      </c>
      <c r="AJ351" s="40"/>
      <c r="AK351" s="39">
        <v>0</v>
      </c>
    </row>
    <row r="352" spans="1:37" ht="20.100000000000001" customHeight="1" x14ac:dyDescent="0.2">
      <c r="D352" s="2" t="s">
        <v>257</v>
      </c>
      <c r="F352" s="37">
        <v>231</v>
      </c>
      <c r="G352" s="37"/>
      <c r="H352" s="37"/>
      <c r="I352" s="37"/>
      <c r="J352" s="37">
        <v>37</v>
      </c>
      <c r="K352" s="37">
        <v>0</v>
      </c>
      <c r="L352" s="37"/>
      <c r="M352" s="37">
        <v>37</v>
      </c>
      <c r="N352" s="37"/>
      <c r="O352" s="37"/>
      <c r="P352" s="37"/>
      <c r="Q352" s="37">
        <v>10</v>
      </c>
      <c r="R352" s="37">
        <v>35</v>
      </c>
      <c r="S352" s="37">
        <v>0</v>
      </c>
      <c r="T352" s="37">
        <v>0</v>
      </c>
      <c r="U352" s="37">
        <v>0</v>
      </c>
      <c r="V352" s="37">
        <v>0</v>
      </c>
      <c r="W352" s="37"/>
      <c r="X352" s="37">
        <v>20</v>
      </c>
      <c r="Y352" s="37">
        <v>0</v>
      </c>
      <c r="Z352" s="37"/>
      <c r="AA352" s="37">
        <v>65</v>
      </c>
      <c r="AB352" s="37"/>
      <c r="AC352" s="37"/>
      <c r="AD352" s="37"/>
      <c r="AE352" s="37">
        <v>203</v>
      </c>
      <c r="AF352" s="37"/>
      <c r="AG352" s="37"/>
      <c r="AH352" s="37"/>
      <c r="AI352" s="37">
        <v>0</v>
      </c>
      <c r="AJ352" s="37"/>
      <c r="AK352" s="37">
        <v>0</v>
      </c>
    </row>
    <row r="353" spans="1:37" ht="20.100000000000001" customHeight="1" x14ac:dyDescent="0.2">
      <c r="D353" s="38" t="s">
        <v>258</v>
      </c>
      <c r="F353" s="39">
        <v>75</v>
      </c>
      <c r="G353" s="40"/>
      <c r="H353" s="40"/>
      <c r="I353" s="40"/>
      <c r="J353" s="39">
        <v>11</v>
      </c>
      <c r="K353" s="39">
        <v>0</v>
      </c>
      <c r="L353" s="40"/>
      <c r="M353" s="39">
        <v>11</v>
      </c>
      <c r="N353" s="40"/>
      <c r="O353" s="40"/>
      <c r="P353" s="40"/>
      <c r="Q353" s="39">
        <v>0</v>
      </c>
      <c r="R353" s="39">
        <v>51</v>
      </c>
      <c r="S353" s="39">
        <v>0</v>
      </c>
      <c r="T353" s="39">
        <v>0</v>
      </c>
      <c r="U353" s="39">
        <v>0</v>
      </c>
      <c r="V353" s="39">
        <v>0</v>
      </c>
      <c r="W353" s="40"/>
      <c r="X353" s="39">
        <v>2</v>
      </c>
      <c r="Y353" s="39">
        <v>0</v>
      </c>
      <c r="Z353" s="40"/>
      <c r="AA353" s="39">
        <v>53</v>
      </c>
      <c r="AB353" s="40"/>
      <c r="AC353" s="40"/>
      <c r="AD353" s="40"/>
      <c r="AE353" s="39">
        <v>33</v>
      </c>
      <c r="AF353" s="40"/>
      <c r="AG353" s="40"/>
      <c r="AH353" s="40"/>
      <c r="AI353" s="39">
        <v>0</v>
      </c>
      <c r="AJ353" s="40"/>
      <c r="AK353" s="39">
        <v>0</v>
      </c>
    </row>
    <row r="354" spans="1:37" ht="20.100000000000001" customHeight="1" x14ac:dyDescent="0.2">
      <c r="D354" s="41" t="s">
        <v>259</v>
      </c>
      <c r="F354" s="37">
        <v>19</v>
      </c>
      <c r="G354" s="37"/>
      <c r="H354" s="37"/>
      <c r="I354" s="37"/>
      <c r="J354" s="37">
        <v>8</v>
      </c>
      <c r="K354" s="37">
        <v>0</v>
      </c>
      <c r="L354" s="37"/>
      <c r="M354" s="37">
        <v>8</v>
      </c>
      <c r="N354" s="37"/>
      <c r="O354" s="37"/>
      <c r="P354" s="37"/>
      <c r="Q354" s="37">
        <v>0</v>
      </c>
      <c r="R354" s="37">
        <v>8</v>
      </c>
      <c r="S354" s="37">
        <v>0</v>
      </c>
      <c r="T354" s="37">
        <v>0</v>
      </c>
      <c r="U354" s="37">
        <v>0</v>
      </c>
      <c r="V354" s="37">
        <v>0</v>
      </c>
      <c r="W354" s="37"/>
      <c r="X354" s="37">
        <v>4</v>
      </c>
      <c r="Y354" s="37">
        <v>0</v>
      </c>
      <c r="Z354" s="37"/>
      <c r="AA354" s="37">
        <v>12</v>
      </c>
      <c r="AB354" s="37"/>
      <c r="AC354" s="37"/>
      <c r="AD354" s="37"/>
      <c r="AE354" s="37">
        <v>15</v>
      </c>
      <c r="AF354" s="37"/>
      <c r="AG354" s="37"/>
      <c r="AH354" s="37"/>
      <c r="AI354" s="37">
        <v>0</v>
      </c>
      <c r="AJ354" s="37"/>
      <c r="AK354" s="37">
        <v>0</v>
      </c>
    </row>
    <row r="355" spans="1:37"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row>
    <row r="356" spans="1:37" s="1" customFormat="1" ht="20.100000000000001" customHeight="1" x14ac:dyDescent="0.2">
      <c r="A356" s="3"/>
      <c r="B356" s="6"/>
      <c r="C356" s="42" t="s">
        <v>180</v>
      </c>
      <c r="D356" s="42"/>
      <c r="E356" s="5"/>
      <c r="F356" s="44">
        <v>1005</v>
      </c>
      <c r="G356" s="45"/>
      <c r="H356" s="45"/>
      <c r="I356" s="45"/>
      <c r="J356" s="44">
        <v>122</v>
      </c>
      <c r="K356" s="44">
        <v>0</v>
      </c>
      <c r="L356" s="45"/>
      <c r="M356" s="44">
        <v>122</v>
      </c>
      <c r="N356" s="45"/>
      <c r="O356" s="45"/>
      <c r="P356" s="45"/>
      <c r="Q356" s="44">
        <v>12</v>
      </c>
      <c r="R356" s="44">
        <v>156</v>
      </c>
      <c r="S356" s="44">
        <v>0</v>
      </c>
      <c r="T356" s="44">
        <v>0</v>
      </c>
      <c r="U356" s="44">
        <v>0</v>
      </c>
      <c r="V356" s="44">
        <v>0</v>
      </c>
      <c r="W356" s="45"/>
      <c r="X356" s="44">
        <v>60</v>
      </c>
      <c r="Y356" s="44">
        <v>2</v>
      </c>
      <c r="Z356" s="45"/>
      <c r="AA356" s="44">
        <v>230</v>
      </c>
      <c r="AB356" s="45"/>
      <c r="AC356" s="45"/>
      <c r="AD356" s="45"/>
      <c r="AE356" s="44">
        <v>897</v>
      </c>
      <c r="AF356" s="45"/>
      <c r="AG356" s="45"/>
      <c r="AH356" s="45"/>
      <c r="AI356" s="44">
        <v>0</v>
      </c>
      <c r="AJ356" s="45"/>
      <c r="AK356" s="44">
        <v>0</v>
      </c>
    </row>
    <row r="357" spans="1:37"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row>
    <row r="358" spans="1:37" s="1" customFormat="1" ht="20.100000000000001" customHeight="1" x14ac:dyDescent="0.25">
      <c r="A358" s="3"/>
      <c r="B358" s="49" t="s">
        <v>260</v>
      </c>
      <c r="C358" s="50"/>
      <c r="D358" s="50"/>
      <c r="E358" s="5"/>
      <c r="F358" s="51">
        <v>1005</v>
      </c>
      <c r="G358" s="52"/>
      <c r="H358" s="52"/>
      <c r="I358" s="52"/>
      <c r="J358" s="51">
        <v>122</v>
      </c>
      <c r="K358" s="51">
        <v>0</v>
      </c>
      <c r="L358" s="52"/>
      <c r="M358" s="51">
        <v>122</v>
      </c>
      <c r="N358" s="52"/>
      <c r="O358" s="52"/>
      <c r="P358" s="52"/>
      <c r="Q358" s="51">
        <v>12</v>
      </c>
      <c r="R358" s="51">
        <v>156</v>
      </c>
      <c r="S358" s="51">
        <v>0</v>
      </c>
      <c r="T358" s="51">
        <v>0</v>
      </c>
      <c r="U358" s="51">
        <v>0</v>
      </c>
      <c r="V358" s="51">
        <v>0</v>
      </c>
      <c r="W358" s="52"/>
      <c r="X358" s="51">
        <v>60</v>
      </c>
      <c r="Y358" s="51">
        <v>2</v>
      </c>
      <c r="Z358" s="52"/>
      <c r="AA358" s="51">
        <v>230</v>
      </c>
      <c r="AB358" s="52"/>
      <c r="AC358" s="52"/>
      <c r="AD358" s="52"/>
      <c r="AE358" s="51">
        <v>897</v>
      </c>
      <c r="AF358" s="52"/>
      <c r="AG358" s="52"/>
      <c r="AH358" s="52"/>
      <c r="AI358" s="51">
        <v>0</v>
      </c>
      <c r="AJ358" s="52"/>
      <c r="AK358" s="51">
        <v>0</v>
      </c>
    </row>
    <row r="359" spans="1:37"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row>
    <row r="360" spans="1:37"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row>
    <row r="361" spans="1:37"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row>
    <row r="362" spans="1:37" ht="20.100000000000001" customHeight="1" x14ac:dyDescent="0.2">
      <c r="D362" s="2" t="s">
        <v>98</v>
      </c>
      <c r="F362" s="37">
        <v>79</v>
      </c>
      <c r="G362" s="37"/>
      <c r="H362" s="37"/>
      <c r="I362" s="37"/>
      <c r="J362" s="37">
        <v>7</v>
      </c>
      <c r="K362" s="37">
        <v>0</v>
      </c>
      <c r="L362" s="37"/>
      <c r="M362" s="37">
        <v>7</v>
      </c>
      <c r="N362" s="37"/>
      <c r="O362" s="37"/>
      <c r="P362" s="37"/>
      <c r="Q362" s="37">
        <v>0</v>
      </c>
      <c r="R362" s="37">
        <v>44</v>
      </c>
      <c r="S362" s="37">
        <v>0</v>
      </c>
      <c r="T362" s="37">
        <v>0</v>
      </c>
      <c r="U362" s="37">
        <v>0</v>
      </c>
      <c r="V362" s="37">
        <v>0</v>
      </c>
      <c r="W362" s="37"/>
      <c r="X362" s="37">
        <v>5</v>
      </c>
      <c r="Y362" s="37">
        <v>0</v>
      </c>
      <c r="Z362" s="37"/>
      <c r="AA362" s="37">
        <v>49</v>
      </c>
      <c r="AB362" s="37"/>
      <c r="AC362" s="37"/>
      <c r="AD362" s="37"/>
      <c r="AE362" s="37">
        <v>37</v>
      </c>
      <c r="AF362" s="37"/>
      <c r="AG362" s="37"/>
      <c r="AH362" s="37"/>
      <c r="AI362" s="37">
        <v>0</v>
      </c>
      <c r="AJ362" s="37"/>
      <c r="AK362" s="37">
        <v>0</v>
      </c>
    </row>
    <row r="363" spans="1:37" ht="20.100000000000001" customHeight="1" x14ac:dyDescent="0.2">
      <c r="D363" s="38" t="s">
        <v>99</v>
      </c>
      <c r="F363" s="39">
        <v>86</v>
      </c>
      <c r="G363" s="40"/>
      <c r="H363" s="40"/>
      <c r="I363" s="40"/>
      <c r="J363" s="39">
        <v>10</v>
      </c>
      <c r="K363" s="39">
        <v>0</v>
      </c>
      <c r="L363" s="40"/>
      <c r="M363" s="39">
        <v>10</v>
      </c>
      <c r="N363" s="40"/>
      <c r="O363" s="40"/>
      <c r="P363" s="40"/>
      <c r="Q363" s="39">
        <v>0</v>
      </c>
      <c r="R363" s="39">
        <v>27</v>
      </c>
      <c r="S363" s="39">
        <v>0</v>
      </c>
      <c r="T363" s="39">
        <v>0</v>
      </c>
      <c r="U363" s="39">
        <v>0</v>
      </c>
      <c r="V363" s="39">
        <v>0</v>
      </c>
      <c r="W363" s="40"/>
      <c r="X363" s="39">
        <v>6</v>
      </c>
      <c r="Y363" s="39">
        <v>1</v>
      </c>
      <c r="Z363" s="40"/>
      <c r="AA363" s="39">
        <v>34</v>
      </c>
      <c r="AB363" s="40"/>
      <c r="AC363" s="40"/>
      <c r="AD363" s="40"/>
      <c r="AE363" s="39">
        <v>62</v>
      </c>
      <c r="AF363" s="40"/>
      <c r="AG363" s="40"/>
      <c r="AH363" s="40"/>
      <c r="AI363" s="39">
        <v>0</v>
      </c>
      <c r="AJ363" s="40"/>
      <c r="AK363" s="39">
        <v>0</v>
      </c>
    </row>
    <row r="364" spans="1:37" ht="20.100000000000001" customHeight="1" x14ac:dyDescent="0.2">
      <c r="D364" s="2" t="s">
        <v>113</v>
      </c>
      <c r="F364" s="37">
        <v>79</v>
      </c>
      <c r="G364" s="37"/>
      <c r="H364" s="37"/>
      <c r="I364" s="37"/>
      <c r="J364" s="37">
        <v>15</v>
      </c>
      <c r="K364" s="37">
        <v>0</v>
      </c>
      <c r="L364" s="37"/>
      <c r="M364" s="37">
        <v>15</v>
      </c>
      <c r="N364" s="37"/>
      <c r="O364" s="37"/>
      <c r="P364" s="37"/>
      <c r="Q364" s="37">
        <v>0</v>
      </c>
      <c r="R364" s="37">
        <v>19</v>
      </c>
      <c r="S364" s="37">
        <v>1</v>
      </c>
      <c r="T364" s="37">
        <v>0</v>
      </c>
      <c r="U364" s="37">
        <v>0</v>
      </c>
      <c r="V364" s="37">
        <v>0</v>
      </c>
      <c r="W364" s="37"/>
      <c r="X364" s="37">
        <v>11</v>
      </c>
      <c r="Y364" s="37">
        <v>0</v>
      </c>
      <c r="Z364" s="37"/>
      <c r="AA364" s="37">
        <v>31</v>
      </c>
      <c r="AB364" s="37"/>
      <c r="AC364" s="37"/>
      <c r="AD364" s="37"/>
      <c r="AE364" s="37">
        <v>63</v>
      </c>
      <c r="AF364" s="37"/>
      <c r="AG364" s="37"/>
      <c r="AH364" s="37"/>
      <c r="AI364" s="37">
        <v>0</v>
      </c>
      <c r="AJ364" s="37"/>
      <c r="AK364" s="37">
        <v>0</v>
      </c>
    </row>
    <row r="365" spans="1:37" ht="20.100000000000001" customHeight="1" x14ac:dyDescent="0.2">
      <c r="D365" s="38" t="s">
        <v>101</v>
      </c>
      <c r="F365" s="39">
        <v>6</v>
      </c>
      <c r="G365" s="40"/>
      <c r="H365" s="40"/>
      <c r="I365" s="40"/>
      <c r="J365" s="39">
        <v>120</v>
      </c>
      <c r="K365" s="39">
        <v>0</v>
      </c>
      <c r="L365" s="40"/>
      <c r="M365" s="39">
        <v>120</v>
      </c>
      <c r="N365" s="40"/>
      <c r="O365" s="40"/>
      <c r="P365" s="40"/>
      <c r="Q365" s="39">
        <v>0</v>
      </c>
      <c r="R365" s="39">
        <v>13</v>
      </c>
      <c r="S365" s="39">
        <v>0</v>
      </c>
      <c r="T365" s="39">
        <v>0</v>
      </c>
      <c r="U365" s="39">
        <v>0</v>
      </c>
      <c r="V365" s="39">
        <v>0</v>
      </c>
      <c r="W365" s="40"/>
      <c r="X365" s="39">
        <v>4</v>
      </c>
      <c r="Y365" s="39">
        <v>0</v>
      </c>
      <c r="Z365" s="40"/>
      <c r="AA365" s="39">
        <v>17</v>
      </c>
      <c r="AB365" s="40"/>
      <c r="AC365" s="40"/>
      <c r="AD365" s="40"/>
      <c r="AE365" s="39">
        <v>109</v>
      </c>
      <c r="AF365" s="40"/>
      <c r="AG365" s="40"/>
      <c r="AH365" s="40"/>
      <c r="AI365" s="39">
        <v>0</v>
      </c>
      <c r="AJ365" s="40"/>
      <c r="AK365" s="39">
        <v>0</v>
      </c>
    </row>
    <row r="366" spans="1:37" ht="20.100000000000001" customHeight="1" x14ac:dyDescent="0.2">
      <c r="D366" s="2" t="s">
        <v>115</v>
      </c>
      <c r="F366" s="37">
        <v>67</v>
      </c>
      <c r="G366" s="37"/>
      <c r="H366" s="37"/>
      <c r="I366" s="37"/>
      <c r="J366" s="37">
        <v>9</v>
      </c>
      <c r="K366" s="37">
        <v>0</v>
      </c>
      <c r="L366" s="37"/>
      <c r="M366" s="37">
        <v>9</v>
      </c>
      <c r="N366" s="37"/>
      <c r="O366" s="37"/>
      <c r="P366" s="37"/>
      <c r="Q366" s="37">
        <v>1</v>
      </c>
      <c r="R366" s="37">
        <v>10</v>
      </c>
      <c r="S366" s="37">
        <v>0</v>
      </c>
      <c r="T366" s="37">
        <v>0</v>
      </c>
      <c r="U366" s="37">
        <v>0</v>
      </c>
      <c r="V366" s="37">
        <v>0</v>
      </c>
      <c r="W366" s="37"/>
      <c r="X366" s="37">
        <v>3</v>
      </c>
      <c r="Y366" s="37">
        <v>0</v>
      </c>
      <c r="Z366" s="37"/>
      <c r="AA366" s="37">
        <v>14</v>
      </c>
      <c r="AB366" s="37"/>
      <c r="AC366" s="37"/>
      <c r="AD366" s="37"/>
      <c r="AE366" s="37">
        <v>62</v>
      </c>
      <c r="AF366" s="37"/>
      <c r="AG366" s="37"/>
      <c r="AH366" s="37"/>
      <c r="AI366" s="37">
        <v>0</v>
      </c>
      <c r="AJ366" s="37"/>
      <c r="AK366" s="37">
        <v>0</v>
      </c>
    </row>
    <row r="367" spans="1:37" ht="20.100000000000001" customHeight="1" x14ac:dyDescent="0.2">
      <c r="D367" s="38" t="s">
        <v>116</v>
      </c>
      <c r="F367" s="39">
        <v>90</v>
      </c>
      <c r="G367" s="40"/>
      <c r="H367" s="40"/>
      <c r="I367" s="40"/>
      <c r="J367" s="39">
        <v>16</v>
      </c>
      <c r="K367" s="39">
        <v>0</v>
      </c>
      <c r="L367" s="40"/>
      <c r="M367" s="39">
        <v>16</v>
      </c>
      <c r="N367" s="40"/>
      <c r="O367" s="40"/>
      <c r="P367" s="40"/>
      <c r="Q367" s="39">
        <v>0</v>
      </c>
      <c r="R367" s="39">
        <v>32</v>
      </c>
      <c r="S367" s="39">
        <v>0</v>
      </c>
      <c r="T367" s="39">
        <v>0</v>
      </c>
      <c r="U367" s="39">
        <v>0</v>
      </c>
      <c r="V367" s="39">
        <v>0</v>
      </c>
      <c r="W367" s="40"/>
      <c r="X367" s="39">
        <v>7</v>
      </c>
      <c r="Y367" s="39">
        <v>0</v>
      </c>
      <c r="Z367" s="40"/>
      <c r="AA367" s="39">
        <v>39</v>
      </c>
      <c r="AB367" s="40"/>
      <c r="AC367" s="40"/>
      <c r="AD367" s="40"/>
      <c r="AE367" s="39">
        <v>67</v>
      </c>
      <c r="AF367" s="40"/>
      <c r="AG367" s="40"/>
      <c r="AH367" s="40"/>
      <c r="AI367" s="39">
        <v>0</v>
      </c>
      <c r="AJ367" s="40"/>
      <c r="AK367" s="39">
        <v>0</v>
      </c>
    </row>
    <row r="368" spans="1:37" ht="20.100000000000001" customHeight="1" x14ac:dyDescent="0.2">
      <c r="D368" s="41" t="s">
        <v>104</v>
      </c>
      <c r="F368" s="40">
        <v>10</v>
      </c>
      <c r="G368" s="40"/>
      <c r="H368" s="40"/>
      <c r="I368" s="40"/>
      <c r="J368" s="40">
        <v>5</v>
      </c>
      <c r="K368" s="40">
        <v>0</v>
      </c>
      <c r="L368" s="40"/>
      <c r="M368" s="40">
        <v>5</v>
      </c>
      <c r="N368" s="40"/>
      <c r="O368" s="40"/>
      <c r="P368" s="40"/>
      <c r="Q368" s="40">
        <v>0</v>
      </c>
      <c r="R368" s="40">
        <v>0</v>
      </c>
      <c r="S368" s="40">
        <v>0</v>
      </c>
      <c r="T368" s="40">
        <v>0</v>
      </c>
      <c r="U368" s="40">
        <v>0</v>
      </c>
      <c r="V368" s="40">
        <v>0</v>
      </c>
      <c r="W368" s="40"/>
      <c r="X368" s="40">
        <v>1</v>
      </c>
      <c r="Y368" s="40">
        <v>0</v>
      </c>
      <c r="Z368" s="40"/>
      <c r="AA368" s="40">
        <v>1</v>
      </c>
      <c r="AB368" s="40"/>
      <c r="AC368" s="40"/>
      <c r="AD368" s="40"/>
      <c r="AE368" s="40">
        <v>14</v>
      </c>
      <c r="AF368" s="40"/>
      <c r="AG368" s="40"/>
      <c r="AH368" s="40"/>
      <c r="AI368" s="40">
        <v>0</v>
      </c>
      <c r="AJ368" s="40"/>
      <c r="AK368" s="40">
        <v>0</v>
      </c>
    </row>
    <row r="369" spans="1:37"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row>
    <row r="370" spans="1:37" s="1" customFormat="1" ht="20.100000000000001" customHeight="1" x14ac:dyDescent="0.2">
      <c r="A370" s="3"/>
      <c r="B370" s="6"/>
      <c r="C370" s="42" t="s">
        <v>180</v>
      </c>
      <c r="D370" s="42"/>
      <c r="E370" s="5"/>
      <c r="F370" s="44">
        <v>417</v>
      </c>
      <c r="G370" s="45"/>
      <c r="H370" s="45"/>
      <c r="I370" s="45"/>
      <c r="J370" s="44">
        <v>182</v>
      </c>
      <c r="K370" s="44">
        <v>0</v>
      </c>
      <c r="L370" s="45"/>
      <c r="M370" s="44">
        <v>182</v>
      </c>
      <c r="N370" s="45"/>
      <c r="O370" s="45"/>
      <c r="P370" s="45"/>
      <c r="Q370" s="44">
        <v>1</v>
      </c>
      <c r="R370" s="44">
        <v>145</v>
      </c>
      <c r="S370" s="44">
        <v>1</v>
      </c>
      <c r="T370" s="44">
        <v>0</v>
      </c>
      <c r="U370" s="44">
        <v>0</v>
      </c>
      <c r="V370" s="44">
        <v>0</v>
      </c>
      <c r="W370" s="45"/>
      <c r="X370" s="44">
        <v>37</v>
      </c>
      <c r="Y370" s="44">
        <v>1</v>
      </c>
      <c r="Z370" s="45"/>
      <c r="AA370" s="44">
        <v>185</v>
      </c>
      <c r="AB370" s="45"/>
      <c r="AC370" s="45"/>
      <c r="AD370" s="45"/>
      <c r="AE370" s="44">
        <v>414</v>
      </c>
      <c r="AF370" s="45"/>
      <c r="AG370" s="45"/>
      <c r="AH370" s="45"/>
      <c r="AI370" s="44">
        <v>0</v>
      </c>
      <c r="AJ370" s="45"/>
      <c r="AK370" s="44">
        <v>0</v>
      </c>
    </row>
    <row r="371" spans="1:37"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row>
    <row r="372" spans="1:37" s="1" customFormat="1" ht="20.100000000000001" customHeight="1" x14ac:dyDescent="0.25">
      <c r="A372" s="3"/>
      <c r="B372" s="49" t="s">
        <v>262</v>
      </c>
      <c r="C372" s="50"/>
      <c r="D372" s="50"/>
      <c r="E372" s="5"/>
      <c r="F372" s="51">
        <v>417</v>
      </c>
      <c r="G372" s="52"/>
      <c r="H372" s="52"/>
      <c r="I372" s="52"/>
      <c r="J372" s="51">
        <v>182</v>
      </c>
      <c r="K372" s="51">
        <v>0</v>
      </c>
      <c r="L372" s="52"/>
      <c r="M372" s="51">
        <v>182</v>
      </c>
      <c r="N372" s="52"/>
      <c r="O372" s="52"/>
      <c r="P372" s="52"/>
      <c r="Q372" s="51">
        <v>1</v>
      </c>
      <c r="R372" s="51">
        <v>145</v>
      </c>
      <c r="S372" s="51">
        <v>1</v>
      </c>
      <c r="T372" s="51">
        <v>0</v>
      </c>
      <c r="U372" s="51">
        <v>0</v>
      </c>
      <c r="V372" s="51">
        <v>0</v>
      </c>
      <c r="W372" s="52"/>
      <c r="X372" s="51">
        <v>37</v>
      </c>
      <c r="Y372" s="51">
        <v>1</v>
      </c>
      <c r="Z372" s="52"/>
      <c r="AA372" s="51">
        <v>185</v>
      </c>
      <c r="AB372" s="52"/>
      <c r="AC372" s="52"/>
      <c r="AD372" s="52"/>
      <c r="AE372" s="51">
        <v>414</v>
      </c>
      <c r="AF372" s="52"/>
      <c r="AG372" s="52"/>
      <c r="AH372" s="52"/>
      <c r="AI372" s="51">
        <v>0</v>
      </c>
      <c r="AJ372" s="52"/>
      <c r="AK372" s="51">
        <v>0</v>
      </c>
    </row>
    <row r="373" spans="1:37"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row>
    <row r="374" spans="1:37"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row>
    <row r="375" spans="1:37"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row>
    <row r="376" spans="1:37" ht="20.100000000000001" customHeight="1" x14ac:dyDescent="0.2">
      <c r="D376" s="2" t="s">
        <v>264</v>
      </c>
      <c r="F376" s="37">
        <v>304</v>
      </c>
      <c r="G376" s="37"/>
      <c r="H376" s="37"/>
      <c r="I376" s="37"/>
      <c r="J376" s="37">
        <v>22</v>
      </c>
      <c r="K376" s="37">
        <v>0</v>
      </c>
      <c r="L376" s="37"/>
      <c r="M376" s="37">
        <v>22</v>
      </c>
      <c r="N376" s="37"/>
      <c r="O376" s="37"/>
      <c r="P376" s="37"/>
      <c r="Q376" s="37">
        <v>2</v>
      </c>
      <c r="R376" s="37">
        <v>27</v>
      </c>
      <c r="S376" s="37">
        <v>0</v>
      </c>
      <c r="T376" s="37">
        <v>0</v>
      </c>
      <c r="U376" s="37">
        <v>0</v>
      </c>
      <c r="V376" s="37">
        <v>0</v>
      </c>
      <c r="W376" s="37"/>
      <c r="X376" s="37">
        <v>4</v>
      </c>
      <c r="Y376" s="37">
        <v>1</v>
      </c>
      <c r="Z376" s="37"/>
      <c r="AA376" s="37">
        <v>34</v>
      </c>
      <c r="AB376" s="37"/>
      <c r="AC376" s="37"/>
      <c r="AD376" s="37"/>
      <c r="AE376" s="37">
        <v>292</v>
      </c>
      <c r="AF376" s="37"/>
      <c r="AG376" s="37"/>
      <c r="AH376" s="37"/>
      <c r="AI376" s="37">
        <v>0</v>
      </c>
      <c r="AJ376" s="37"/>
      <c r="AK376" s="37">
        <v>0</v>
      </c>
    </row>
    <row r="377" spans="1:37" ht="20.100000000000001" customHeight="1" x14ac:dyDescent="0.2">
      <c r="D377" s="38" t="s">
        <v>265</v>
      </c>
      <c r="F377" s="39">
        <v>215</v>
      </c>
      <c r="G377" s="40"/>
      <c r="H377" s="40"/>
      <c r="I377" s="40"/>
      <c r="J377" s="39">
        <v>24</v>
      </c>
      <c r="K377" s="39">
        <v>0</v>
      </c>
      <c r="L377" s="40"/>
      <c r="M377" s="39">
        <v>24</v>
      </c>
      <c r="N377" s="40"/>
      <c r="O377" s="40"/>
      <c r="P377" s="40"/>
      <c r="Q377" s="39">
        <v>4</v>
      </c>
      <c r="R377" s="39">
        <v>15</v>
      </c>
      <c r="S377" s="39">
        <v>0</v>
      </c>
      <c r="T377" s="39">
        <v>0</v>
      </c>
      <c r="U377" s="39">
        <v>0</v>
      </c>
      <c r="V377" s="39">
        <v>0</v>
      </c>
      <c r="W377" s="40"/>
      <c r="X377" s="39">
        <v>4</v>
      </c>
      <c r="Y377" s="39">
        <v>0</v>
      </c>
      <c r="Z377" s="40"/>
      <c r="AA377" s="39">
        <v>23</v>
      </c>
      <c r="AB377" s="40"/>
      <c r="AC377" s="40"/>
      <c r="AD377" s="40"/>
      <c r="AE377" s="39">
        <v>216</v>
      </c>
      <c r="AF377" s="40"/>
      <c r="AG377" s="40"/>
      <c r="AH377" s="40"/>
      <c r="AI377" s="39">
        <v>0</v>
      </c>
      <c r="AJ377" s="40"/>
      <c r="AK377" s="39">
        <v>0</v>
      </c>
    </row>
    <row r="378" spans="1:37" ht="20.100000000000001" customHeight="1" x14ac:dyDescent="0.2">
      <c r="D378" s="2" t="s">
        <v>266</v>
      </c>
      <c r="F378" s="37">
        <v>239</v>
      </c>
      <c r="G378" s="37"/>
      <c r="H378" s="37"/>
      <c r="I378" s="37"/>
      <c r="J378" s="37">
        <v>27</v>
      </c>
      <c r="K378" s="37">
        <v>0</v>
      </c>
      <c r="L378" s="37"/>
      <c r="M378" s="37">
        <v>27</v>
      </c>
      <c r="N378" s="37"/>
      <c r="O378" s="37"/>
      <c r="P378" s="37"/>
      <c r="Q378" s="37">
        <v>4</v>
      </c>
      <c r="R378" s="37">
        <v>21</v>
      </c>
      <c r="S378" s="37">
        <v>0</v>
      </c>
      <c r="T378" s="37">
        <v>0</v>
      </c>
      <c r="U378" s="37">
        <v>0</v>
      </c>
      <c r="V378" s="37">
        <v>0</v>
      </c>
      <c r="W378" s="37"/>
      <c r="X378" s="37">
        <v>5</v>
      </c>
      <c r="Y378" s="37">
        <v>0</v>
      </c>
      <c r="Z378" s="37"/>
      <c r="AA378" s="37">
        <v>30</v>
      </c>
      <c r="AB378" s="37"/>
      <c r="AC378" s="37"/>
      <c r="AD378" s="37"/>
      <c r="AE378" s="37">
        <v>236</v>
      </c>
      <c r="AF378" s="37"/>
      <c r="AG378" s="37"/>
      <c r="AH378" s="37"/>
      <c r="AI378" s="37">
        <v>0</v>
      </c>
      <c r="AJ378" s="37"/>
      <c r="AK378" s="37">
        <v>0</v>
      </c>
    </row>
    <row r="379" spans="1:37" ht="20.100000000000001" customHeight="1" x14ac:dyDescent="0.2">
      <c r="D379" s="38" t="s">
        <v>267</v>
      </c>
      <c r="F379" s="39">
        <v>174</v>
      </c>
      <c r="G379" s="40"/>
      <c r="H379" s="40"/>
      <c r="I379" s="40"/>
      <c r="J379" s="39">
        <v>37</v>
      </c>
      <c r="K379" s="39">
        <v>0</v>
      </c>
      <c r="L379" s="40"/>
      <c r="M379" s="39">
        <v>37</v>
      </c>
      <c r="N379" s="40"/>
      <c r="O379" s="40"/>
      <c r="P379" s="40"/>
      <c r="Q379" s="39">
        <v>0</v>
      </c>
      <c r="R379" s="39">
        <v>1</v>
      </c>
      <c r="S379" s="39">
        <v>0</v>
      </c>
      <c r="T379" s="39">
        <v>0</v>
      </c>
      <c r="U379" s="39">
        <v>0</v>
      </c>
      <c r="V379" s="39">
        <v>0</v>
      </c>
      <c r="W379" s="40"/>
      <c r="X379" s="39">
        <v>10</v>
      </c>
      <c r="Y379" s="39">
        <v>0</v>
      </c>
      <c r="Z379" s="40"/>
      <c r="AA379" s="39">
        <v>11</v>
      </c>
      <c r="AB379" s="40"/>
      <c r="AC379" s="40"/>
      <c r="AD379" s="40"/>
      <c r="AE379" s="39">
        <v>200</v>
      </c>
      <c r="AF379" s="40"/>
      <c r="AG379" s="40"/>
      <c r="AH379" s="40"/>
      <c r="AI379" s="39">
        <v>0</v>
      </c>
      <c r="AJ379" s="40"/>
      <c r="AK379" s="39">
        <v>0</v>
      </c>
    </row>
    <row r="380" spans="1:37" ht="20.100000000000001" customHeight="1" x14ac:dyDescent="0.2">
      <c r="D380" s="41" t="s">
        <v>268</v>
      </c>
      <c r="F380" s="40">
        <v>0</v>
      </c>
      <c r="G380" s="40"/>
      <c r="H380" s="40"/>
      <c r="I380" s="40"/>
      <c r="J380" s="40">
        <v>18</v>
      </c>
      <c r="K380" s="40">
        <v>0</v>
      </c>
      <c r="L380" s="40"/>
      <c r="M380" s="40">
        <v>18</v>
      </c>
      <c r="N380" s="40"/>
      <c r="O380" s="40"/>
      <c r="P380" s="40"/>
      <c r="Q380" s="40">
        <v>2</v>
      </c>
      <c r="R380" s="40">
        <v>0</v>
      </c>
      <c r="S380" s="40">
        <v>0</v>
      </c>
      <c r="T380" s="40">
        <v>0</v>
      </c>
      <c r="U380" s="40">
        <v>0</v>
      </c>
      <c r="V380" s="40">
        <v>0</v>
      </c>
      <c r="W380" s="40"/>
      <c r="X380" s="40">
        <v>0</v>
      </c>
      <c r="Y380" s="40">
        <v>1</v>
      </c>
      <c r="Z380" s="40"/>
      <c r="AA380" s="40">
        <v>3</v>
      </c>
      <c r="AB380" s="40"/>
      <c r="AC380" s="40"/>
      <c r="AD380" s="40"/>
      <c r="AE380" s="40">
        <v>15</v>
      </c>
      <c r="AF380" s="40"/>
      <c r="AG380" s="40"/>
      <c r="AH380" s="40"/>
      <c r="AI380" s="40">
        <v>0</v>
      </c>
      <c r="AJ380" s="40"/>
      <c r="AK380" s="40">
        <v>0</v>
      </c>
    </row>
    <row r="381" spans="1:37" ht="20.100000000000001" customHeight="1" x14ac:dyDescent="0.2">
      <c r="D381" s="38" t="s">
        <v>269</v>
      </c>
      <c r="F381" s="39">
        <v>0</v>
      </c>
      <c r="G381" s="40"/>
      <c r="H381" s="40"/>
      <c r="I381" s="40"/>
      <c r="J381" s="39">
        <v>11</v>
      </c>
      <c r="K381" s="39">
        <v>0</v>
      </c>
      <c r="L381" s="40"/>
      <c r="M381" s="39">
        <v>11</v>
      </c>
      <c r="N381" s="40"/>
      <c r="O381" s="40"/>
      <c r="P381" s="40"/>
      <c r="Q381" s="39">
        <v>0</v>
      </c>
      <c r="R381" s="39">
        <v>0</v>
      </c>
      <c r="S381" s="39">
        <v>0</v>
      </c>
      <c r="T381" s="39">
        <v>0</v>
      </c>
      <c r="U381" s="39">
        <v>0</v>
      </c>
      <c r="V381" s="39">
        <v>0</v>
      </c>
      <c r="W381" s="40"/>
      <c r="X381" s="39">
        <v>0</v>
      </c>
      <c r="Y381" s="39">
        <v>0</v>
      </c>
      <c r="Z381" s="40"/>
      <c r="AA381" s="39">
        <v>0</v>
      </c>
      <c r="AB381" s="40"/>
      <c r="AC381" s="40"/>
      <c r="AD381" s="40"/>
      <c r="AE381" s="39">
        <v>11</v>
      </c>
      <c r="AF381" s="40"/>
      <c r="AG381" s="40"/>
      <c r="AH381" s="40"/>
      <c r="AI381" s="39">
        <v>0</v>
      </c>
      <c r="AJ381" s="40"/>
      <c r="AK381" s="39">
        <v>0</v>
      </c>
    </row>
    <row r="382" spans="1:37" ht="20.100000000000001" customHeight="1" x14ac:dyDescent="0.2">
      <c r="D382" s="2" t="s">
        <v>270</v>
      </c>
      <c r="F382" s="37">
        <v>122</v>
      </c>
      <c r="G382" s="37"/>
      <c r="H382" s="37"/>
      <c r="I382" s="37"/>
      <c r="J382" s="37">
        <v>42</v>
      </c>
      <c r="K382" s="37">
        <v>0</v>
      </c>
      <c r="L382" s="37"/>
      <c r="M382" s="37">
        <v>42</v>
      </c>
      <c r="N382" s="37"/>
      <c r="O382" s="37"/>
      <c r="P382" s="37"/>
      <c r="Q382" s="37">
        <v>19</v>
      </c>
      <c r="R382" s="37">
        <v>26</v>
      </c>
      <c r="S382" s="37">
        <v>0</v>
      </c>
      <c r="T382" s="37">
        <v>0</v>
      </c>
      <c r="U382" s="37">
        <v>0</v>
      </c>
      <c r="V382" s="37">
        <v>1</v>
      </c>
      <c r="W382" s="37"/>
      <c r="X382" s="37">
        <v>1</v>
      </c>
      <c r="Y382" s="37">
        <v>0</v>
      </c>
      <c r="Z382" s="37"/>
      <c r="AA382" s="37">
        <v>47</v>
      </c>
      <c r="AB382" s="37"/>
      <c r="AC382" s="37"/>
      <c r="AD382" s="37"/>
      <c r="AE382" s="37">
        <v>117</v>
      </c>
      <c r="AF382" s="37"/>
      <c r="AG382" s="37"/>
      <c r="AH382" s="37"/>
      <c r="AI382" s="37">
        <v>0</v>
      </c>
      <c r="AJ382" s="37"/>
      <c r="AK382" s="37">
        <v>0</v>
      </c>
    </row>
    <row r="383" spans="1:37" ht="20.100000000000001" customHeight="1" x14ac:dyDescent="0.2">
      <c r="D383" s="38" t="s">
        <v>271</v>
      </c>
      <c r="F383" s="39">
        <v>213</v>
      </c>
      <c r="G383" s="40"/>
      <c r="H383" s="40"/>
      <c r="I383" s="40"/>
      <c r="J383" s="39">
        <v>47</v>
      </c>
      <c r="K383" s="39">
        <v>0</v>
      </c>
      <c r="L383" s="40"/>
      <c r="M383" s="39">
        <v>47</v>
      </c>
      <c r="N383" s="40"/>
      <c r="O383" s="40"/>
      <c r="P383" s="40"/>
      <c r="Q383" s="39">
        <v>2</v>
      </c>
      <c r="R383" s="39">
        <v>32</v>
      </c>
      <c r="S383" s="39">
        <v>0</v>
      </c>
      <c r="T383" s="39">
        <v>0</v>
      </c>
      <c r="U383" s="39">
        <v>0</v>
      </c>
      <c r="V383" s="39">
        <v>1</v>
      </c>
      <c r="W383" s="40"/>
      <c r="X383" s="39">
        <v>5</v>
      </c>
      <c r="Y383" s="39">
        <v>1</v>
      </c>
      <c r="Z383" s="40"/>
      <c r="AA383" s="39">
        <v>41</v>
      </c>
      <c r="AB383" s="40"/>
      <c r="AC383" s="40"/>
      <c r="AD383" s="40"/>
      <c r="AE383" s="39">
        <v>219</v>
      </c>
      <c r="AF383" s="40"/>
      <c r="AG383" s="40"/>
      <c r="AH383" s="40"/>
      <c r="AI383" s="39">
        <v>0</v>
      </c>
      <c r="AJ383" s="40"/>
      <c r="AK383" s="39">
        <v>0</v>
      </c>
    </row>
    <row r="384" spans="1:37" ht="20.100000000000001" customHeight="1" x14ac:dyDescent="0.2">
      <c r="D384" s="2" t="s">
        <v>272</v>
      </c>
      <c r="F384" s="37">
        <v>151</v>
      </c>
      <c r="G384" s="37"/>
      <c r="H384" s="37"/>
      <c r="I384" s="37"/>
      <c r="J384" s="37">
        <v>19</v>
      </c>
      <c r="K384" s="37">
        <v>0</v>
      </c>
      <c r="L384" s="37"/>
      <c r="M384" s="37">
        <v>19</v>
      </c>
      <c r="N384" s="37"/>
      <c r="O384" s="37"/>
      <c r="P384" s="37"/>
      <c r="Q384" s="37">
        <v>0</v>
      </c>
      <c r="R384" s="37">
        <v>12</v>
      </c>
      <c r="S384" s="37">
        <v>0</v>
      </c>
      <c r="T384" s="37">
        <v>0</v>
      </c>
      <c r="U384" s="37">
        <v>0</v>
      </c>
      <c r="V384" s="37">
        <v>0</v>
      </c>
      <c r="W384" s="37"/>
      <c r="X384" s="37">
        <v>1</v>
      </c>
      <c r="Y384" s="37">
        <v>0</v>
      </c>
      <c r="Z384" s="37"/>
      <c r="AA384" s="37">
        <v>13</v>
      </c>
      <c r="AB384" s="37"/>
      <c r="AC384" s="37"/>
      <c r="AD384" s="37"/>
      <c r="AE384" s="37">
        <v>157</v>
      </c>
      <c r="AF384" s="37"/>
      <c r="AG384" s="37"/>
      <c r="AH384" s="37"/>
      <c r="AI384" s="37">
        <v>0</v>
      </c>
      <c r="AJ384" s="37"/>
      <c r="AK384" s="37">
        <v>0</v>
      </c>
    </row>
    <row r="385" spans="1:37"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row>
    <row r="386" spans="1:37" s="1" customFormat="1" ht="20.100000000000001" customHeight="1" x14ac:dyDescent="0.2">
      <c r="A386" s="3"/>
      <c r="B386" s="6"/>
      <c r="C386" s="42" t="s">
        <v>180</v>
      </c>
      <c r="D386" s="42"/>
      <c r="E386" s="5"/>
      <c r="F386" s="44">
        <v>1418</v>
      </c>
      <c r="G386" s="45"/>
      <c r="H386" s="45"/>
      <c r="I386" s="45"/>
      <c r="J386" s="44">
        <v>247</v>
      </c>
      <c r="K386" s="44">
        <v>0</v>
      </c>
      <c r="L386" s="45"/>
      <c r="M386" s="44">
        <v>247</v>
      </c>
      <c r="N386" s="45"/>
      <c r="O386" s="45"/>
      <c r="P386" s="45"/>
      <c r="Q386" s="44">
        <v>33</v>
      </c>
      <c r="R386" s="44">
        <v>134</v>
      </c>
      <c r="S386" s="44">
        <v>0</v>
      </c>
      <c r="T386" s="44">
        <v>0</v>
      </c>
      <c r="U386" s="44">
        <v>0</v>
      </c>
      <c r="V386" s="44">
        <v>2</v>
      </c>
      <c r="W386" s="45"/>
      <c r="X386" s="44">
        <v>30</v>
      </c>
      <c r="Y386" s="44">
        <v>3</v>
      </c>
      <c r="Z386" s="45"/>
      <c r="AA386" s="44">
        <v>202</v>
      </c>
      <c r="AB386" s="45"/>
      <c r="AC386" s="45"/>
      <c r="AD386" s="45"/>
      <c r="AE386" s="44">
        <v>1463</v>
      </c>
      <c r="AF386" s="45"/>
      <c r="AG386" s="45"/>
      <c r="AH386" s="45"/>
      <c r="AI386" s="44">
        <v>0</v>
      </c>
      <c r="AJ386" s="45"/>
      <c r="AK386" s="44">
        <v>0</v>
      </c>
    </row>
    <row r="387" spans="1:37"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row>
    <row r="388" spans="1:37" s="1" customFormat="1" ht="20.100000000000001" customHeight="1" x14ac:dyDescent="0.25">
      <c r="A388" s="3"/>
      <c r="B388" s="49" t="s">
        <v>273</v>
      </c>
      <c r="C388" s="50"/>
      <c r="D388" s="50"/>
      <c r="E388" s="5"/>
      <c r="F388" s="51">
        <v>1418</v>
      </c>
      <c r="G388" s="52"/>
      <c r="H388" s="52"/>
      <c r="I388" s="52"/>
      <c r="J388" s="51">
        <v>247</v>
      </c>
      <c r="K388" s="51">
        <v>0</v>
      </c>
      <c r="L388" s="52"/>
      <c r="M388" s="51">
        <v>247</v>
      </c>
      <c r="N388" s="52"/>
      <c r="O388" s="52"/>
      <c r="P388" s="52"/>
      <c r="Q388" s="51">
        <v>33</v>
      </c>
      <c r="R388" s="51">
        <v>134</v>
      </c>
      <c r="S388" s="51">
        <v>0</v>
      </c>
      <c r="T388" s="51">
        <v>0</v>
      </c>
      <c r="U388" s="51">
        <v>0</v>
      </c>
      <c r="V388" s="51">
        <v>2</v>
      </c>
      <c r="W388" s="52"/>
      <c r="X388" s="51">
        <v>30</v>
      </c>
      <c r="Y388" s="51">
        <v>3</v>
      </c>
      <c r="Z388" s="52"/>
      <c r="AA388" s="51">
        <v>202</v>
      </c>
      <c r="AB388" s="52"/>
      <c r="AC388" s="52"/>
      <c r="AD388" s="52"/>
      <c r="AE388" s="51">
        <v>1463</v>
      </c>
      <c r="AF388" s="52"/>
      <c r="AG388" s="52"/>
      <c r="AH388" s="52"/>
      <c r="AI388" s="51">
        <v>0</v>
      </c>
      <c r="AJ388" s="52"/>
      <c r="AK388" s="51">
        <v>0</v>
      </c>
    </row>
    <row r="389" spans="1:37"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row>
    <row r="390" spans="1:37"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row>
    <row r="391" spans="1:37"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row>
    <row r="392" spans="1:37" ht="20.100000000000001" customHeight="1" x14ac:dyDescent="0.2">
      <c r="D392" s="2" t="s">
        <v>98</v>
      </c>
      <c r="F392" s="37">
        <v>80</v>
      </c>
      <c r="G392" s="37"/>
      <c r="H392" s="37"/>
      <c r="I392" s="37"/>
      <c r="J392" s="37">
        <v>12</v>
      </c>
      <c r="K392" s="37">
        <v>0</v>
      </c>
      <c r="L392" s="37"/>
      <c r="M392" s="37">
        <v>12</v>
      </c>
      <c r="N392" s="37"/>
      <c r="O392" s="37"/>
      <c r="P392" s="37"/>
      <c r="Q392" s="37">
        <v>0</v>
      </c>
      <c r="R392" s="37">
        <v>1</v>
      </c>
      <c r="S392" s="37">
        <v>0</v>
      </c>
      <c r="T392" s="37">
        <v>0</v>
      </c>
      <c r="U392" s="37">
        <v>0</v>
      </c>
      <c r="V392" s="37">
        <v>0</v>
      </c>
      <c r="W392" s="37"/>
      <c r="X392" s="37">
        <v>2</v>
      </c>
      <c r="Y392" s="37">
        <v>3</v>
      </c>
      <c r="Z392" s="37"/>
      <c r="AA392" s="37">
        <v>6</v>
      </c>
      <c r="AB392" s="37"/>
      <c r="AC392" s="37"/>
      <c r="AD392" s="37"/>
      <c r="AE392" s="37">
        <v>86</v>
      </c>
      <c r="AF392" s="37"/>
      <c r="AG392" s="37"/>
      <c r="AH392" s="37"/>
      <c r="AI392" s="37">
        <v>0</v>
      </c>
      <c r="AJ392" s="37"/>
      <c r="AK392" s="37">
        <v>0</v>
      </c>
    </row>
    <row r="393" spans="1:37" ht="20.100000000000001" customHeight="1" x14ac:dyDescent="0.2">
      <c r="D393" s="38" t="s">
        <v>99</v>
      </c>
      <c r="F393" s="39">
        <v>71</v>
      </c>
      <c r="G393" s="40"/>
      <c r="H393" s="40"/>
      <c r="I393" s="40"/>
      <c r="J393" s="39">
        <v>4</v>
      </c>
      <c r="K393" s="39">
        <v>0</v>
      </c>
      <c r="L393" s="40"/>
      <c r="M393" s="39">
        <v>4</v>
      </c>
      <c r="N393" s="40"/>
      <c r="O393" s="40"/>
      <c r="P393" s="40"/>
      <c r="Q393" s="39">
        <v>0</v>
      </c>
      <c r="R393" s="39">
        <v>13</v>
      </c>
      <c r="S393" s="39">
        <v>0</v>
      </c>
      <c r="T393" s="39">
        <v>0</v>
      </c>
      <c r="U393" s="39">
        <v>0</v>
      </c>
      <c r="V393" s="39">
        <v>0</v>
      </c>
      <c r="W393" s="40"/>
      <c r="X393" s="39">
        <v>9</v>
      </c>
      <c r="Y393" s="39">
        <v>0</v>
      </c>
      <c r="Z393" s="40"/>
      <c r="AA393" s="39">
        <v>22</v>
      </c>
      <c r="AB393" s="40"/>
      <c r="AC393" s="40"/>
      <c r="AD393" s="40"/>
      <c r="AE393" s="39">
        <v>53</v>
      </c>
      <c r="AF393" s="40"/>
      <c r="AG393" s="40"/>
      <c r="AH393" s="40"/>
      <c r="AI393" s="39">
        <v>0</v>
      </c>
      <c r="AJ393" s="40"/>
      <c r="AK393" s="39">
        <v>0</v>
      </c>
    </row>
    <row r="394" spans="1:37" ht="20.100000000000001" customHeight="1" x14ac:dyDescent="0.2">
      <c r="D394" s="2" t="s">
        <v>113</v>
      </c>
      <c r="F394" s="37">
        <v>108</v>
      </c>
      <c r="G394" s="37"/>
      <c r="H394" s="37"/>
      <c r="I394" s="37"/>
      <c r="J394" s="37">
        <v>48</v>
      </c>
      <c r="K394" s="37">
        <v>0</v>
      </c>
      <c r="L394" s="37"/>
      <c r="M394" s="37">
        <v>48</v>
      </c>
      <c r="N394" s="37"/>
      <c r="O394" s="37"/>
      <c r="P394" s="37"/>
      <c r="Q394" s="37">
        <v>11</v>
      </c>
      <c r="R394" s="37">
        <v>10</v>
      </c>
      <c r="S394" s="37">
        <v>0</v>
      </c>
      <c r="T394" s="37">
        <v>0</v>
      </c>
      <c r="U394" s="37">
        <v>0</v>
      </c>
      <c r="V394" s="37">
        <v>0</v>
      </c>
      <c r="W394" s="37"/>
      <c r="X394" s="37">
        <v>6</v>
      </c>
      <c r="Y394" s="37">
        <v>0</v>
      </c>
      <c r="Z394" s="37"/>
      <c r="AA394" s="37">
        <v>27</v>
      </c>
      <c r="AB394" s="37"/>
      <c r="AC394" s="37"/>
      <c r="AD394" s="37"/>
      <c r="AE394" s="37">
        <v>129</v>
      </c>
      <c r="AF394" s="37"/>
      <c r="AG394" s="37"/>
      <c r="AH394" s="37"/>
      <c r="AI394" s="37">
        <v>0</v>
      </c>
      <c r="AJ394" s="37"/>
      <c r="AK394" s="37">
        <v>0</v>
      </c>
    </row>
    <row r="395" spans="1:37" ht="20.100000000000001" customHeight="1" x14ac:dyDescent="0.2">
      <c r="B395" s="5"/>
      <c r="D395" s="38" t="s">
        <v>101</v>
      </c>
      <c r="F395" s="39">
        <v>93</v>
      </c>
      <c r="G395" s="40"/>
      <c r="H395" s="40"/>
      <c r="I395" s="40"/>
      <c r="J395" s="39">
        <v>22</v>
      </c>
      <c r="K395" s="39">
        <v>0</v>
      </c>
      <c r="L395" s="40"/>
      <c r="M395" s="39">
        <v>22</v>
      </c>
      <c r="N395" s="40"/>
      <c r="O395" s="40"/>
      <c r="P395" s="40"/>
      <c r="Q395" s="39">
        <v>0</v>
      </c>
      <c r="R395" s="39">
        <v>7</v>
      </c>
      <c r="S395" s="39">
        <v>0</v>
      </c>
      <c r="T395" s="39">
        <v>0</v>
      </c>
      <c r="U395" s="39">
        <v>0</v>
      </c>
      <c r="V395" s="39">
        <v>0</v>
      </c>
      <c r="W395" s="40"/>
      <c r="X395" s="39">
        <v>8</v>
      </c>
      <c r="Y395" s="39">
        <v>1</v>
      </c>
      <c r="Z395" s="40"/>
      <c r="AA395" s="39">
        <v>16</v>
      </c>
      <c r="AB395" s="40"/>
      <c r="AC395" s="40"/>
      <c r="AD395" s="40"/>
      <c r="AE395" s="39">
        <v>99</v>
      </c>
      <c r="AF395" s="40"/>
      <c r="AG395" s="40"/>
      <c r="AH395" s="40"/>
      <c r="AI395" s="39">
        <v>0</v>
      </c>
      <c r="AJ395" s="40"/>
      <c r="AK395" s="39">
        <v>0</v>
      </c>
    </row>
    <row r="396" spans="1:37" ht="20.100000000000001" customHeight="1" x14ac:dyDescent="0.2">
      <c r="D396" s="2" t="s">
        <v>115</v>
      </c>
      <c r="F396" s="37">
        <v>77</v>
      </c>
      <c r="G396" s="37"/>
      <c r="H396" s="37"/>
      <c r="I396" s="37"/>
      <c r="J396" s="37">
        <v>23</v>
      </c>
      <c r="K396" s="37">
        <v>0</v>
      </c>
      <c r="L396" s="37"/>
      <c r="M396" s="37">
        <v>23</v>
      </c>
      <c r="N396" s="37"/>
      <c r="O396" s="37"/>
      <c r="P396" s="37"/>
      <c r="Q396" s="37">
        <v>0</v>
      </c>
      <c r="R396" s="37">
        <v>4</v>
      </c>
      <c r="S396" s="37">
        <v>0</v>
      </c>
      <c r="T396" s="37">
        <v>0</v>
      </c>
      <c r="U396" s="37">
        <v>0</v>
      </c>
      <c r="V396" s="37">
        <v>0</v>
      </c>
      <c r="W396" s="37"/>
      <c r="X396" s="37">
        <v>3</v>
      </c>
      <c r="Y396" s="37">
        <v>0</v>
      </c>
      <c r="Z396" s="37"/>
      <c r="AA396" s="37">
        <v>7</v>
      </c>
      <c r="AB396" s="37"/>
      <c r="AC396" s="37"/>
      <c r="AD396" s="37"/>
      <c r="AE396" s="37">
        <v>93</v>
      </c>
      <c r="AF396" s="37"/>
      <c r="AG396" s="37"/>
      <c r="AH396" s="37"/>
      <c r="AI396" s="37">
        <v>0</v>
      </c>
      <c r="AJ396" s="37"/>
      <c r="AK396" s="37">
        <v>0</v>
      </c>
    </row>
    <row r="397" spans="1:37" ht="20.100000000000001" customHeight="1" x14ac:dyDescent="0.2">
      <c r="D397" s="38" t="s">
        <v>116</v>
      </c>
      <c r="F397" s="39">
        <v>233</v>
      </c>
      <c r="G397" s="40"/>
      <c r="H397" s="40"/>
      <c r="I397" s="40"/>
      <c r="J397" s="39">
        <v>34</v>
      </c>
      <c r="K397" s="39">
        <v>0</v>
      </c>
      <c r="L397" s="40"/>
      <c r="M397" s="39">
        <v>34</v>
      </c>
      <c r="N397" s="40"/>
      <c r="O397" s="40"/>
      <c r="P397" s="40"/>
      <c r="Q397" s="39">
        <v>0</v>
      </c>
      <c r="R397" s="39">
        <v>36</v>
      </c>
      <c r="S397" s="39">
        <v>0</v>
      </c>
      <c r="T397" s="39">
        <v>0</v>
      </c>
      <c r="U397" s="39">
        <v>0</v>
      </c>
      <c r="V397" s="39">
        <v>0</v>
      </c>
      <c r="W397" s="40"/>
      <c r="X397" s="39">
        <v>3</v>
      </c>
      <c r="Y397" s="39">
        <v>0</v>
      </c>
      <c r="Z397" s="40"/>
      <c r="AA397" s="39">
        <v>39</v>
      </c>
      <c r="AB397" s="40"/>
      <c r="AC397" s="40"/>
      <c r="AD397" s="40"/>
      <c r="AE397" s="39">
        <v>228</v>
      </c>
      <c r="AF397" s="40"/>
      <c r="AG397" s="40"/>
      <c r="AH397" s="40"/>
      <c r="AI397" s="39">
        <v>0</v>
      </c>
      <c r="AJ397" s="40"/>
      <c r="AK397" s="39">
        <v>0</v>
      </c>
    </row>
    <row r="398" spans="1:37" ht="20.100000000000001" customHeight="1" x14ac:dyDescent="0.2">
      <c r="D398" s="2" t="s">
        <v>117</v>
      </c>
      <c r="F398" s="37">
        <v>75</v>
      </c>
      <c r="G398" s="37"/>
      <c r="H398" s="37"/>
      <c r="I398" s="37"/>
      <c r="J398" s="37">
        <v>14</v>
      </c>
      <c r="K398" s="37">
        <v>0</v>
      </c>
      <c r="L398" s="37"/>
      <c r="M398" s="37">
        <v>14</v>
      </c>
      <c r="N398" s="37"/>
      <c r="O398" s="37"/>
      <c r="P398" s="37"/>
      <c r="Q398" s="37">
        <v>1</v>
      </c>
      <c r="R398" s="37">
        <v>8</v>
      </c>
      <c r="S398" s="37">
        <v>0</v>
      </c>
      <c r="T398" s="37">
        <v>0</v>
      </c>
      <c r="U398" s="37">
        <v>0</v>
      </c>
      <c r="V398" s="37">
        <v>0</v>
      </c>
      <c r="W398" s="37"/>
      <c r="X398" s="37">
        <v>3</v>
      </c>
      <c r="Y398" s="37">
        <v>0</v>
      </c>
      <c r="Z398" s="37"/>
      <c r="AA398" s="37">
        <v>12</v>
      </c>
      <c r="AB398" s="37"/>
      <c r="AC398" s="37"/>
      <c r="AD398" s="37"/>
      <c r="AE398" s="37">
        <v>77</v>
      </c>
      <c r="AF398" s="37"/>
      <c r="AG398" s="37"/>
      <c r="AH398" s="37"/>
      <c r="AI398" s="37">
        <v>0</v>
      </c>
      <c r="AJ398" s="37"/>
      <c r="AK398" s="37">
        <v>0</v>
      </c>
    </row>
    <row r="399" spans="1:37" ht="20.100000000000001" customHeight="1" x14ac:dyDescent="0.2">
      <c r="D399" s="38" t="s">
        <v>105</v>
      </c>
      <c r="F399" s="39">
        <v>177</v>
      </c>
      <c r="G399" s="40"/>
      <c r="H399" s="40"/>
      <c r="I399" s="40"/>
      <c r="J399" s="39">
        <v>30</v>
      </c>
      <c r="K399" s="39">
        <v>0</v>
      </c>
      <c r="L399" s="40"/>
      <c r="M399" s="39">
        <v>30</v>
      </c>
      <c r="N399" s="40"/>
      <c r="O399" s="40"/>
      <c r="P399" s="40"/>
      <c r="Q399" s="39">
        <v>2</v>
      </c>
      <c r="R399" s="39">
        <v>23</v>
      </c>
      <c r="S399" s="39">
        <v>0</v>
      </c>
      <c r="T399" s="39">
        <v>0</v>
      </c>
      <c r="U399" s="39">
        <v>0</v>
      </c>
      <c r="V399" s="39">
        <v>0</v>
      </c>
      <c r="W399" s="40"/>
      <c r="X399" s="39">
        <v>6</v>
      </c>
      <c r="Y399" s="39">
        <v>0</v>
      </c>
      <c r="Z399" s="40"/>
      <c r="AA399" s="39">
        <v>31</v>
      </c>
      <c r="AB399" s="40"/>
      <c r="AC399" s="40"/>
      <c r="AD399" s="40"/>
      <c r="AE399" s="39">
        <v>176</v>
      </c>
      <c r="AF399" s="40"/>
      <c r="AG399" s="40"/>
      <c r="AH399" s="40"/>
      <c r="AI399" s="39">
        <v>0</v>
      </c>
      <c r="AJ399" s="40"/>
      <c r="AK399" s="39">
        <v>0</v>
      </c>
    </row>
    <row r="400" spans="1:37" ht="20.100000000000001" customHeight="1" x14ac:dyDescent="0.2">
      <c r="D400" s="2" t="s">
        <v>106</v>
      </c>
      <c r="F400" s="37">
        <v>90</v>
      </c>
      <c r="G400" s="37"/>
      <c r="H400" s="37"/>
      <c r="I400" s="37"/>
      <c r="J400" s="37">
        <v>21</v>
      </c>
      <c r="K400" s="37">
        <v>0</v>
      </c>
      <c r="L400" s="37"/>
      <c r="M400" s="37">
        <v>21</v>
      </c>
      <c r="N400" s="37"/>
      <c r="O400" s="37"/>
      <c r="P400" s="37"/>
      <c r="Q400" s="37">
        <v>0</v>
      </c>
      <c r="R400" s="37">
        <v>8</v>
      </c>
      <c r="S400" s="37">
        <v>0</v>
      </c>
      <c r="T400" s="37">
        <v>0</v>
      </c>
      <c r="U400" s="37">
        <v>0</v>
      </c>
      <c r="V400" s="37">
        <v>0</v>
      </c>
      <c r="W400" s="37"/>
      <c r="X400" s="37">
        <v>1</v>
      </c>
      <c r="Y400" s="37">
        <v>0</v>
      </c>
      <c r="Z400" s="37"/>
      <c r="AA400" s="37">
        <v>9</v>
      </c>
      <c r="AB400" s="37"/>
      <c r="AC400" s="37"/>
      <c r="AD400" s="37"/>
      <c r="AE400" s="37">
        <v>102</v>
      </c>
      <c r="AF400" s="37"/>
      <c r="AG400" s="37"/>
      <c r="AH400" s="37"/>
      <c r="AI400" s="37">
        <v>0</v>
      </c>
      <c r="AJ400" s="37"/>
      <c r="AK400" s="37">
        <v>0</v>
      </c>
    </row>
    <row r="401" spans="1:37"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row>
    <row r="402" spans="1:37" s="1" customFormat="1" ht="20.100000000000001" customHeight="1" x14ac:dyDescent="0.2">
      <c r="A402" s="3"/>
      <c r="B402" s="6"/>
      <c r="C402" s="42" t="s">
        <v>180</v>
      </c>
      <c r="D402" s="42"/>
      <c r="E402" s="5"/>
      <c r="F402" s="44">
        <v>1004</v>
      </c>
      <c r="G402" s="45"/>
      <c r="H402" s="45"/>
      <c r="I402" s="45"/>
      <c r="J402" s="44">
        <v>208</v>
      </c>
      <c r="K402" s="44">
        <v>0</v>
      </c>
      <c r="L402" s="45"/>
      <c r="M402" s="44">
        <v>208</v>
      </c>
      <c r="N402" s="45"/>
      <c r="O402" s="45"/>
      <c r="P402" s="45"/>
      <c r="Q402" s="44">
        <v>14</v>
      </c>
      <c r="R402" s="44">
        <v>110</v>
      </c>
      <c r="S402" s="44">
        <v>0</v>
      </c>
      <c r="T402" s="44">
        <v>0</v>
      </c>
      <c r="U402" s="44">
        <v>0</v>
      </c>
      <c r="V402" s="44">
        <v>0</v>
      </c>
      <c r="W402" s="45"/>
      <c r="X402" s="44">
        <v>41</v>
      </c>
      <c r="Y402" s="44">
        <v>4</v>
      </c>
      <c r="Z402" s="45"/>
      <c r="AA402" s="44">
        <v>169</v>
      </c>
      <c r="AB402" s="45"/>
      <c r="AC402" s="45"/>
      <c r="AD402" s="45"/>
      <c r="AE402" s="44">
        <v>1043</v>
      </c>
      <c r="AF402" s="45"/>
      <c r="AG402" s="45"/>
      <c r="AH402" s="45"/>
      <c r="AI402" s="44">
        <v>0</v>
      </c>
      <c r="AJ402" s="45"/>
      <c r="AK402" s="44">
        <v>0</v>
      </c>
    </row>
    <row r="403" spans="1:37"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row>
    <row r="404" spans="1:37" s="1" customFormat="1" ht="20.100000000000001" customHeight="1" x14ac:dyDescent="0.25">
      <c r="A404" s="3"/>
      <c r="B404" s="49" t="s">
        <v>275</v>
      </c>
      <c r="C404" s="50"/>
      <c r="D404" s="50"/>
      <c r="E404" s="5"/>
      <c r="F404" s="51">
        <v>1004</v>
      </c>
      <c r="G404" s="52"/>
      <c r="H404" s="52"/>
      <c r="I404" s="52"/>
      <c r="J404" s="51">
        <v>208</v>
      </c>
      <c r="K404" s="51">
        <v>0</v>
      </c>
      <c r="L404" s="52"/>
      <c r="M404" s="51">
        <v>208</v>
      </c>
      <c r="N404" s="52"/>
      <c r="O404" s="52"/>
      <c r="P404" s="52"/>
      <c r="Q404" s="51">
        <v>14</v>
      </c>
      <c r="R404" s="51">
        <v>110</v>
      </c>
      <c r="S404" s="51">
        <v>0</v>
      </c>
      <c r="T404" s="51">
        <v>0</v>
      </c>
      <c r="U404" s="51">
        <v>0</v>
      </c>
      <c r="V404" s="51">
        <v>0</v>
      </c>
      <c r="W404" s="52"/>
      <c r="X404" s="51">
        <v>41</v>
      </c>
      <c r="Y404" s="51">
        <v>4</v>
      </c>
      <c r="Z404" s="52"/>
      <c r="AA404" s="51">
        <v>169</v>
      </c>
      <c r="AB404" s="52"/>
      <c r="AC404" s="52"/>
      <c r="AD404" s="52"/>
      <c r="AE404" s="51">
        <v>1043</v>
      </c>
      <c r="AF404" s="52"/>
      <c r="AG404" s="52"/>
      <c r="AH404" s="52"/>
      <c r="AI404" s="51">
        <v>0</v>
      </c>
      <c r="AJ404" s="52"/>
      <c r="AK404" s="51">
        <v>0</v>
      </c>
    </row>
    <row r="405" spans="1:37"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row>
    <row r="406" spans="1:37"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row>
    <row r="407" spans="1:37"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row>
    <row r="408" spans="1:37" ht="20.100000000000001" customHeight="1" x14ac:dyDescent="0.2">
      <c r="D408" s="2" t="s">
        <v>98</v>
      </c>
      <c r="F408" s="37">
        <v>39</v>
      </c>
      <c r="G408" s="37"/>
      <c r="H408" s="37"/>
      <c r="I408" s="37"/>
      <c r="J408" s="37">
        <v>9</v>
      </c>
      <c r="K408" s="37">
        <v>0</v>
      </c>
      <c r="L408" s="37"/>
      <c r="M408" s="37">
        <v>9</v>
      </c>
      <c r="N408" s="37"/>
      <c r="O408" s="37"/>
      <c r="P408" s="37"/>
      <c r="Q408" s="37">
        <v>0</v>
      </c>
      <c r="R408" s="37">
        <v>3</v>
      </c>
      <c r="S408" s="37">
        <v>0</v>
      </c>
      <c r="T408" s="37">
        <v>0</v>
      </c>
      <c r="U408" s="37">
        <v>0</v>
      </c>
      <c r="V408" s="37">
        <v>0</v>
      </c>
      <c r="W408" s="37"/>
      <c r="X408" s="37">
        <v>1</v>
      </c>
      <c r="Y408" s="37">
        <v>1</v>
      </c>
      <c r="Z408" s="37"/>
      <c r="AA408" s="37">
        <v>5</v>
      </c>
      <c r="AB408" s="37"/>
      <c r="AC408" s="37"/>
      <c r="AD408" s="37"/>
      <c r="AE408" s="37">
        <v>43</v>
      </c>
      <c r="AF408" s="37"/>
      <c r="AG408" s="37"/>
      <c r="AH408" s="37"/>
      <c r="AI408" s="37">
        <v>0</v>
      </c>
      <c r="AJ408" s="37"/>
      <c r="AK408" s="37">
        <v>0</v>
      </c>
    </row>
    <row r="409" spans="1:37" ht="20.100000000000001" customHeight="1" x14ac:dyDescent="0.2">
      <c r="D409" s="38" t="s">
        <v>99</v>
      </c>
      <c r="F409" s="39">
        <v>291</v>
      </c>
      <c r="G409" s="40"/>
      <c r="H409" s="40"/>
      <c r="I409" s="40"/>
      <c r="J409" s="39">
        <v>21</v>
      </c>
      <c r="K409" s="39">
        <v>0</v>
      </c>
      <c r="L409" s="40"/>
      <c r="M409" s="39">
        <v>21</v>
      </c>
      <c r="N409" s="40"/>
      <c r="O409" s="40"/>
      <c r="P409" s="40"/>
      <c r="Q409" s="39">
        <v>1</v>
      </c>
      <c r="R409" s="39">
        <v>47</v>
      </c>
      <c r="S409" s="39">
        <v>0</v>
      </c>
      <c r="T409" s="39">
        <v>0</v>
      </c>
      <c r="U409" s="39">
        <v>0</v>
      </c>
      <c r="V409" s="39">
        <v>0</v>
      </c>
      <c r="W409" s="40"/>
      <c r="X409" s="39">
        <v>9</v>
      </c>
      <c r="Y409" s="39">
        <v>0</v>
      </c>
      <c r="Z409" s="40"/>
      <c r="AA409" s="39">
        <v>57</v>
      </c>
      <c r="AB409" s="40"/>
      <c r="AC409" s="40"/>
      <c r="AD409" s="40"/>
      <c r="AE409" s="39">
        <v>255</v>
      </c>
      <c r="AF409" s="40"/>
      <c r="AG409" s="40"/>
      <c r="AH409" s="40"/>
      <c r="AI409" s="39">
        <v>0</v>
      </c>
      <c r="AJ409" s="40"/>
      <c r="AK409" s="39">
        <v>0</v>
      </c>
    </row>
    <row r="410" spans="1:37" ht="20.100000000000001" customHeight="1" x14ac:dyDescent="0.2">
      <c r="D410" s="2" t="s">
        <v>113</v>
      </c>
      <c r="F410" s="37">
        <v>158</v>
      </c>
      <c r="G410" s="37"/>
      <c r="H410" s="37"/>
      <c r="I410" s="37"/>
      <c r="J410" s="37">
        <v>7</v>
      </c>
      <c r="K410" s="37">
        <v>0</v>
      </c>
      <c r="L410" s="37"/>
      <c r="M410" s="37">
        <v>7</v>
      </c>
      <c r="N410" s="37"/>
      <c r="O410" s="37"/>
      <c r="P410" s="37"/>
      <c r="Q410" s="37">
        <v>0</v>
      </c>
      <c r="R410" s="37">
        <v>18</v>
      </c>
      <c r="S410" s="37">
        <v>0</v>
      </c>
      <c r="T410" s="37">
        <v>0</v>
      </c>
      <c r="U410" s="37">
        <v>0</v>
      </c>
      <c r="V410" s="37">
        <v>0</v>
      </c>
      <c r="W410" s="37"/>
      <c r="X410" s="37">
        <v>4</v>
      </c>
      <c r="Y410" s="37">
        <v>0</v>
      </c>
      <c r="Z410" s="37"/>
      <c r="AA410" s="37">
        <v>22</v>
      </c>
      <c r="AB410" s="37"/>
      <c r="AC410" s="37"/>
      <c r="AD410" s="37"/>
      <c r="AE410" s="37">
        <v>143</v>
      </c>
      <c r="AF410" s="37"/>
      <c r="AG410" s="37"/>
      <c r="AH410" s="37"/>
      <c r="AI410" s="37">
        <v>0</v>
      </c>
      <c r="AJ410" s="37"/>
      <c r="AK410" s="37">
        <v>0</v>
      </c>
    </row>
    <row r="411" spans="1:37" ht="20.100000000000001" customHeight="1" x14ac:dyDescent="0.2">
      <c r="D411" s="38" t="s">
        <v>101</v>
      </c>
      <c r="F411" s="39">
        <v>127</v>
      </c>
      <c r="G411" s="40"/>
      <c r="H411" s="40"/>
      <c r="I411" s="40"/>
      <c r="J411" s="39">
        <v>9</v>
      </c>
      <c r="K411" s="39">
        <v>0</v>
      </c>
      <c r="L411" s="40"/>
      <c r="M411" s="39">
        <v>9</v>
      </c>
      <c r="N411" s="40"/>
      <c r="O411" s="40"/>
      <c r="P411" s="40"/>
      <c r="Q411" s="39">
        <v>1</v>
      </c>
      <c r="R411" s="39">
        <v>3</v>
      </c>
      <c r="S411" s="39">
        <v>0</v>
      </c>
      <c r="T411" s="39">
        <v>0</v>
      </c>
      <c r="U411" s="39">
        <v>0</v>
      </c>
      <c r="V411" s="39">
        <v>0</v>
      </c>
      <c r="W411" s="40"/>
      <c r="X411" s="39">
        <v>3</v>
      </c>
      <c r="Y411" s="39">
        <v>0</v>
      </c>
      <c r="Z411" s="40"/>
      <c r="AA411" s="39">
        <v>7</v>
      </c>
      <c r="AB411" s="40"/>
      <c r="AC411" s="40"/>
      <c r="AD411" s="40"/>
      <c r="AE411" s="39">
        <v>129</v>
      </c>
      <c r="AF411" s="40"/>
      <c r="AG411" s="40"/>
      <c r="AH411" s="40"/>
      <c r="AI411" s="39">
        <v>0</v>
      </c>
      <c r="AJ411" s="40"/>
      <c r="AK411" s="39">
        <v>0</v>
      </c>
    </row>
    <row r="412" spans="1:37" ht="20.100000000000001" customHeight="1" x14ac:dyDescent="0.2">
      <c r="D412" s="2" t="s">
        <v>115</v>
      </c>
      <c r="F412" s="37">
        <v>960</v>
      </c>
      <c r="G412" s="37"/>
      <c r="H412" s="37"/>
      <c r="I412" s="37"/>
      <c r="J412" s="37">
        <v>12</v>
      </c>
      <c r="K412" s="37">
        <v>0</v>
      </c>
      <c r="L412" s="37"/>
      <c r="M412" s="37">
        <v>12</v>
      </c>
      <c r="N412" s="37"/>
      <c r="O412" s="37"/>
      <c r="P412" s="37"/>
      <c r="Q412" s="37">
        <v>10</v>
      </c>
      <c r="R412" s="37">
        <v>114</v>
      </c>
      <c r="S412" s="37">
        <v>0</v>
      </c>
      <c r="T412" s="37">
        <v>0</v>
      </c>
      <c r="U412" s="37">
        <v>0</v>
      </c>
      <c r="V412" s="37">
        <v>0</v>
      </c>
      <c r="W412" s="37"/>
      <c r="X412" s="37">
        <v>4</v>
      </c>
      <c r="Y412" s="37">
        <v>0</v>
      </c>
      <c r="Z412" s="37"/>
      <c r="AA412" s="37">
        <v>128</v>
      </c>
      <c r="AB412" s="37"/>
      <c r="AC412" s="37"/>
      <c r="AD412" s="37"/>
      <c r="AE412" s="37">
        <v>844</v>
      </c>
      <c r="AF412" s="37"/>
      <c r="AG412" s="37"/>
      <c r="AH412" s="37"/>
      <c r="AI412" s="37">
        <v>0</v>
      </c>
      <c r="AJ412" s="37"/>
      <c r="AK412" s="37">
        <v>0</v>
      </c>
    </row>
    <row r="413" spans="1:37" ht="20.100000000000001" customHeight="1" x14ac:dyDescent="0.2">
      <c r="D413" s="38" t="s">
        <v>116</v>
      </c>
      <c r="F413" s="39">
        <v>356</v>
      </c>
      <c r="G413" s="40"/>
      <c r="H413" s="40"/>
      <c r="I413" s="40"/>
      <c r="J413" s="39">
        <v>41</v>
      </c>
      <c r="K413" s="39">
        <v>0</v>
      </c>
      <c r="L413" s="40"/>
      <c r="M413" s="39">
        <v>41</v>
      </c>
      <c r="N413" s="40"/>
      <c r="O413" s="40"/>
      <c r="P413" s="40"/>
      <c r="Q413" s="39">
        <v>0</v>
      </c>
      <c r="R413" s="39">
        <v>100</v>
      </c>
      <c r="S413" s="39">
        <v>0</v>
      </c>
      <c r="T413" s="39">
        <v>0</v>
      </c>
      <c r="U413" s="39">
        <v>0</v>
      </c>
      <c r="V413" s="39">
        <v>0</v>
      </c>
      <c r="W413" s="40"/>
      <c r="X413" s="39">
        <v>17</v>
      </c>
      <c r="Y413" s="39">
        <v>0</v>
      </c>
      <c r="Z413" s="40"/>
      <c r="AA413" s="39">
        <v>117</v>
      </c>
      <c r="AB413" s="40"/>
      <c r="AC413" s="40"/>
      <c r="AD413" s="40"/>
      <c r="AE413" s="39">
        <v>280</v>
      </c>
      <c r="AF413" s="40"/>
      <c r="AG413" s="40"/>
      <c r="AH413" s="40"/>
      <c r="AI413" s="39">
        <v>0</v>
      </c>
      <c r="AJ413" s="40"/>
      <c r="AK413" s="39">
        <v>0</v>
      </c>
    </row>
    <row r="414" spans="1:37" ht="20.100000000000001" customHeight="1" x14ac:dyDescent="0.2">
      <c r="D414" s="2" t="s">
        <v>117</v>
      </c>
      <c r="F414" s="37">
        <v>303</v>
      </c>
      <c r="G414" s="37"/>
      <c r="H414" s="37"/>
      <c r="I414" s="37"/>
      <c r="J414" s="37">
        <v>34</v>
      </c>
      <c r="K414" s="37">
        <v>0</v>
      </c>
      <c r="L414" s="37"/>
      <c r="M414" s="37">
        <v>34</v>
      </c>
      <c r="N414" s="37"/>
      <c r="O414" s="37"/>
      <c r="P414" s="37"/>
      <c r="Q414" s="37">
        <v>0</v>
      </c>
      <c r="R414" s="37">
        <v>20</v>
      </c>
      <c r="S414" s="37">
        <v>0</v>
      </c>
      <c r="T414" s="37">
        <v>0</v>
      </c>
      <c r="U414" s="37">
        <v>0</v>
      </c>
      <c r="V414" s="37">
        <v>0</v>
      </c>
      <c r="W414" s="37"/>
      <c r="X414" s="37">
        <v>3</v>
      </c>
      <c r="Y414" s="37">
        <v>0</v>
      </c>
      <c r="Z414" s="37"/>
      <c r="AA414" s="37">
        <v>23</v>
      </c>
      <c r="AB414" s="37"/>
      <c r="AC414" s="37"/>
      <c r="AD414" s="37"/>
      <c r="AE414" s="37">
        <v>314</v>
      </c>
      <c r="AF414" s="37"/>
      <c r="AG414" s="37"/>
      <c r="AH414" s="37"/>
      <c r="AI414" s="37">
        <v>0</v>
      </c>
      <c r="AJ414" s="37"/>
      <c r="AK414" s="37">
        <v>0</v>
      </c>
    </row>
    <row r="415" spans="1:37" ht="20.100000000000001" customHeight="1" x14ac:dyDescent="0.2">
      <c r="D415" s="38" t="s">
        <v>105</v>
      </c>
      <c r="F415" s="39">
        <v>11</v>
      </c>
      <c r="G415" s="40"/>
      <c r="H415" s="40"/>
      <c r="I415" s="40"/>
      <c r="J415" s="39">
        <v>7</v>
      </c>
      <c r="K415" s="39">
        <v>0</v>
      </c>
      <c r="L415" s="40"/>
      <c r="M415" s="39">
        <v>7</v>
      </c>
      <c r="N415" s="40"/>
      <c r="O415" s="40"/>
      <c r="P415" s="40"/>
      <c r="Q415" s="39">
        <v>0</v>
      </c>
      <c r="R415" s="39">
        <v>0</v>
      </c>
      <c r="S415" s="39">
        <v>2</v>
      </c>
      <c r="T415" s="39">
        <v>0</v>
      </c>
      <c r="U415" s="39">
        <v>0</v>
      </c>
      <c r="V415" s="39">
        <v>3</v>
      </c>
      <c r="W415" s="40"/>
      <c r="X415" s="39">
        <v>11</v>
      </c>
      <c r="Y415" s="39">
        <v>2</v>
      </c>
      <c r="Z415" s="40"/>
      <c r="AA415" s="39">
        <v>18</v>
      </c>
      <c r="AB415" s="40"/>
      <c r="AC415" s="40"/>
      <c r="AD415" s="40"/>
      <c r="AE415" s="39">
        <v>0</v>
      </c>
      <c r="AF415" s="40"/>
      <c r="AG415" s="40"/>
      <c r="AH415" s="40"/>
      <c r="AI415" s="39">
        <v>0</v>
      </c>
      <c r="AJ415" s="40"/>
      <c r="AK415" s="39">
        <v>0</v>
      </c>
    </row>
    <row r="416" spans="1:37" ht="20.100000000000001" customHeight="1" x14ac:dyDescent="0.2">
      <c r="D416" s="2" t="s">
        <v>106</v>
      </c>
      <c r="F416" s="37">
        <v>181</v>
      </c>
      <c r="G416" s="37"/>
      <c r="H416" s="37"/>
      <c r="I416" s="37"/>
      <c r="J416" s="37">
        <v>20</v>
      </c>
      <c r="K416" s="37">
        <v>0</v>
      </c>
      <c r="L416" s="37"/>
      <c r="M416" s="37">
        <v>20</v>
      </c>
      <c r="N416" s="37"/>
      <c r="O416" s="37"/>
      <c r="P416" s="37"/>
      <c r="Q416" s="37">
        <v>29</v>
      </c>
      <c r="R416" s="37">
        <v>1</v>
      </c>
      <c r="S416" s="37">
        <v>0</v>
      </c>
      <c r="T416" s="37">
        <v>0</v>
      </c>
      <c r="U416" s="37">
        <v>0</v>
      </c>
      <c r="V416" s="37">
        <v>0</v>
      </c>
      <c r="W416" s="37"/>
      <c r="X416" s="37">
        <v>9</v>
      </c>
      <c r="Y416" s="37">
        <v>0</v>
      </c>
      <c r="Z416" s="37"/>
      <c r="AA416" s="37">
        <v>39</v>
      </c>
      <c r="AB416" s="37"/>
      <c r="AC416" s="37"/>
      <c r="AD416" s="37"/>
      <c r="AE416" s="37">
        <v>162</v>
      </c>
      <c r="AF416" s="37"/>
      <c r="AG416" s="37"/>
      <c r="AH416" s="37"/>
      <c r="AI416" s="37">
        <v>0</v>
      </c>
      <c r="AJ416" s="37"/>
      <c r="AK416" s="37">
        <v>0</v>
      </c>
    </row>
    <row r="417" spans="1:37" ht="20.100000000000001" customHeight="1" x14ac:dyDescent="0.2">
      <c r="D417" s="38" t="s">
        <v>118</v>
      </c>
      <c r="F417" s="39">
        <v>136</v>
      </c>
      <c r="G417" s="40"/>
      <c r="H417" s="40"/>
      <c r="I417" s="40"/>
      <c r="J417" s="39">
        <v>4</v>
      </c>
      <c r="K417" s="39">
        <v>0</v>
      </c>
      <c r="L417" s="40"/>
      <c r="M417" s="39">
        <v>4</v>
      </c>
      <c r="N417" s="40"/>
      <c r="O417" s="40"/>
      <c r="P417" s="40"/>
      <c r="Q417" s="39">
        <v>0</v>
      </c>
      <c r="R417" s="39">
        <v>35</v>
      </c>
      <c r="S417" s="39">
        <v>0</v>
      </c>
      <c r="T417" s="39">
        <v>0</v>
      </c>
      <c r="U417" s="39">
        <v>0</v>
      </c>
      <c r="V417" s="39">
        <v>0</v>
      </c>
      <c r="W417" s="40"/>
      <c r="X417" s="39">
        <v>4</v>
      </c>
      <c r="Y417" s="39">
        <v>1</v>
      </c>
      <c r="Z417" s="40"/>
      <c r="AA417" s="39">
        <v>40</v>
      </c>
      <c r="AB417" s="40"/>
      <c r="AC417" s="40"/>
      <c r="AD417" s="40"/>
      <c r="AE417" s="39">
        <v>100</v>
      </c>
      <c r="AF417" s="40"/>
      <c r="AG417" s="40"/>
      <c r="AH417" s="40"/>
      <c r="AI417" s="39">
        <v>0</v>
      </c>
      <c r="AJ417" s="40"/>
      <c r="AK417" s="39">
        <v>0</v>
      </c>
    </row>
    <row r="418" spans="1:37"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row>
    <row r="419" spans="1:37" s="1" customFormat="1" ht="20.100000000000001" customHeight="1" x14ac:dyDescent="0.2">
      <c r="A419" s="3"/>
      <c r="B419" s="6"/>
      <c r="C419" s="42" t="s">
        <v>180</v>
      </c>
      <c r="D419" s="42"/>
      <c r="E419" s="5"/>
      <c r="F419" s="44">
        <v>2562</v>
      </c>
      <c r="G419" s="45"/>
      <c r="H419" s="45"/>
      <c r="I419" s="45"/>
      <c r="J419" s="44">
        <v>164</v>
      </c>
      <c r="K419" s="44">
        <v>0</v>
      </c>
      <c r="L419" s="45"/>
      <c r="M419" s="44">
        <v>164</v>
      </c>
      <c r="N419" s="45"/>
      <c r="O419" s="45"/>
      <c r="P419" s="45"/>
      <c r="Q419" s="44">
        <v>41</v>
      </c>
      <c r="R419" s="44">
        <v>341</v>
      </c>
      <c r="S419" s="44">
        <v>2</v>
      </c>
      <c r="T419" s="44">
        <v>0</v>
      </c>
      <c r="U419" s="44">
        <v>0</v>
      </c>
      <c r="V419" s="44">
        <v>3</v>
      </c>
      <c r="W419" s="45"/>
      <c r="X419" s="44">
        <v>65</v>
      </c>
      <c r="Y419" s="44">
        <v>4</v>
      </c>
      <c r="Z419" s="45"/>
      <c r="AA419" s="44">
        <v>456</v>
      </c>
      <c r="AB419" s="45"/>
      <c r="AC419" s="45"/>
      <c r="AD419" s="45"/>
      <c r="AE419" s="44">
        <v>2270</v>
      </c>
      <c r="AF419" s="45"/>
      <c r="AG419" s="45"/>
      <c r="AH419" s="45"/>
      <c r="AI419" s="44">
        <v>0</v>
      </c>
      <c r="AJ419" s="45"/>
      <c r="AK419" s="44">
        <v>0</v>
      </c>
    </row>
    <row r="420" spans="1:37"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row>
    <row r="421" spans="1:37"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row>
    <row r="422" spans="1:37" ht="20.100000000000001" customHeight="1" x14ac:dyDescent="0.2">
      <c r="D422" s="2" t="s">
        <v>277</v>
      </c>
      <c r="F422" s="37">
        <v>0</v>
      </c>
      <c r="G422" s="37"/>
      <c r="H422" s="37"/>
      <c r="I422" s="37"/>
      <c r="J422" s="37">
        <v>0</v>
      </c>
      <c r="K422" s="37">
        <v>0</v>
      </c>
      <c r="L422" s="37"/>
      <c r="M422" s="37">
        <v>0</v>
      </c>
      <c r="N422" s="37"/>
      <c r="O422" s="37"/>
      <c r="P422" s="37"/>
      <c r="Q422" s="37">
        <v>0</v>
      </c>
      <c r="R422" s="37">
        <v>0</v>
      </c>
      <c r="S422" s="37">
        <v>0</v>
      </c>
      <c r="T422" s="37">
        <v>0</v>
      </c>
      <c r="U422" s="37">
        <v>0</v>
      </c>
      <c r="V422" s="37">
        <v>0</v>
      </c>
      <c r="W422" s="37"/>
      <c r="X422" s="37">
        <v>0</v>
      </c>
      <c r="Y422" s="37">
        <v>0</v>
      </c>
      <c r="Z422" s="37"/>
      <c r="AA422" s="37">
        <v>0</v>
      </c>
      <c r="AB422" s="37"/>
      <c r="AC422" s="37"/>
      <c r="AD422" s="37"/>
      <c r="AE422" s="37">
        <v>0</v>
      </c>
      <c r="AF422" s="37"/>
      <c r="AG422" s="37"/>
      <c r="AH422" s="37"/>
      <c r="AI422" s="37">
        <v>0</v>
      </c>
      <c r="AJ422" s="37"/>
      <c r="AK422" s="37">
        <v>0</v>
      </c>
    </row>
    <row r="423" spans="1:37" ht="20.100000000000001" customHeight="1" x14ac:dyDescent="0.2">
      <c r="D423" s="38" t="s">
        <v>278</v>
      </c>
      <c r="F423" s="39">
        <v>0</v>
      </c>
      <c r="G423" s="40"/>
      <c r="H423" s="40"/>
      <c r="I423" s="40"/>
      <c r="J423" s="39">
        <v>0</v>
      </c>
      <c r="K423" s="39">
        <v>0</v>
      </c>
      <c r="L423" s="40"/>
      <c r="M423" s="39">
        <v>0</v>
      </c>
      <c r="N423" s="40"/>
      <c r="O423" s="40"/>
      <c r="P423" s="40"/>
      <c r="Q423" s="39">
        <v>0</v>
      </c>
      <c r="R423" s="39">
        <v>0</v>
      </c>
      <c r="S423" s="39">
        <v>0</v>
      </c>
      <c r="T423" s="39">
        <v>0</v>
      </c>
      <c r="U423" s="39">
        <v>0</v>
      </c>
      <c r="V423" s="39">
        <v>0</v>
      </c>
      <c r="W423" s="40"/>
      <c r="X423" s="39">
        <v>0</v>
      </c>
      <c r="Y423" s="39">
        <v>0</v>
      </c>
      <c r="Z423" s="40"/>
      <c r="AA423" s="39">
        <v>0</v>
      </c>
      <c r="AB423" s="40"/>
      <c r="AC423" s="40"/>
      <c r="AD423" s="40"/>
      <c r="AE423" s="39">
        <v>0</v>
      </c>
      <c r="AF423" s="40"/>
      <c r="AG423" s="40"/>
      <c r="AH423" s="40"/>
      <c r="AI423" s="39">
        <v>0</v>
      </c>
      <c r="AJ423" s="40"/>
      <c r="AK423" s="39">
        <v>0</v>
      </c>
    </row>
    <row r="424" spans="1:37" ht="20.100000000000001" customHeight="1" x14ac:dyDescent="0.2">
      <c r="D424" s="2" t="s">
        <v>279</v>
      </c>
      <c r="F424" s="37">
        <v>0</v>
      </c>
      <c r="G424" s="37"/>
      <c r="H424" s="37"/>
      <c r="I424" s="37"/>
      <c r="J424" s="37">
        <v>0</v>
      </c>
      <c r="K424" s="37">
        <v>0</v>
      </c>
      <c r="L424" s="37"/>
      <c r="M424" s="37">
        <v>0</v>
      </c>
      <c r="N424" s="37"/>
      <c r="O424" s="37"/>
      <c r="P424" s="37"/>
      <c r="Q424" s="37">
        <v>0</v>
      </c>
      <c r="R424" s="37">
        <v>0</v>
      </c>
      <c r="S424" s="37">
        <v>0</v>
      </c>
      <c r="T424" s="37">
        <v>0</v>
      </c>
      <c r="U424" s="37">
        <v>0</v>
      </c>
      <c r="V424" s="37">
        <v>0</v>
      </c>
      <c r="W424" s="37"/>
      <c r="X424" s="37">
        <v>0</v>
      </c>
      <c r="Y424" s="37">
        <v>0</v>
      </c>
      <c r="Z424" s="37"/>
      <c r="AA424" s="37">
        <v>0</v>
      </c>
      <c r="AB424" s="37"/>
      <c r="AC424" s="37"/>
      <c r="AD424" s="37"/>
      <c r="AE424" s="37">
        <v>0</v>
      </c>
      <c r="AF424" s="37"/>
      <c r="AG424" s="37"/>
      <c r="AH424" s="37"/>
      <c r="AI424" s="37">
        <v>0</v>
      </c>
      <c r="AJ424" s="37"/>
      <c r="AK424" s="37">
        <v>0</v>
      </c>
    </row>
    <row r="425" spans="1:37"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row>
    <row r="426" spans="1:37" s="1" customFormat="1" ht="20.100000000000001" customHeight="1" x14ac:dyDescent="0.2">
      <c r="A426" s="3"/>
      <c r="B426" s="6"/>
      <c r="C426" s="42" t="s">
        <v>241</v>
      </c>
      <c r="D426" s="42"/>
      <c r="E426" s="5"/>
      <c r="F426" s="44">
        <v>0</v>
      </c>
      <c r="G426" s="45"/>
      <c r="H426" s="45"/>
      <c r="I426" s="45"/>
      <c r="J426" s="44">
        <v>0</v>
      </c>
      <c r="K426" s="44">
        <v>0</v>
      </c>
      <c r="L426" s="45"/>
      <c r="M426" s="44">
        <v>0</v>
      </c>
      <c r="N426" s="45"/>
      <c r="O426" s="45"/>
      <c r="P426" s="45"/>
      <c r="Q426" s="44">
        <v>0</v>
      </c>
      <c r="R426" s="44">
        <v>0</v>
      </c>
      <c r="S426" s="44">
        <v>0</v>
      </c>
      <c r="T426" s="44">
        <v>0</v>
      </c>
      <c r="U426" s="44">
        <v>0</v>
      </c>
      <c r="V426" s="44">
        <v>0</v>
      </c>
      <c r="W426" s="45"/>
      <c r="X426" s="44">
        <v>0</v>
      </c>
      <c r="Y426" s="44">
        <v>0</v>
      </c>
      <c r="Z426" s="45"/>
      <c r="AA426" s="44">
        <v>0</v>
      </c>
      <c r="AB426" s="45"/>
      <c r="AC426" s="45"/>
      <c r="AD426" s="45"/>
      <c r="AE426" s="44">
        <v>0</v>
      </c>
      <c r="AF426" s="45"/>
      <c r="AG426" s="45"/>
      <c r="AH426" s="45"/>
      <c r="AI426" s="44">
        <v>0</v>
      </c>
      <c r="AJ426" s="45"/>
      <c r="AK426" s="44">
        <v>0</v>
      </c>
    </row>
    <row r="427" spans="1:37"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row>
    <row r="428" spans="1:37" s="1" customFormat="1" ht="20.100000000000001" customHeight="1" x14ac:dyDescent="0.25">
      <c r="A428" s="3"/>
      <c r="B428" s="49" t="s">
        <v>280</v>
      </c>
      <c r="C428" s="50"/>
      <c r="D428" s="50"/>
      <c r="E428" s="5"/>
      <c r="F428" s="51">
        <v>2562</v>
      </c>
      <c r="G428" s="52"/>
      <c r="H428" s="52"/>
      <c r="I428" s="52"/>
      <c r="J428" s="51">
        <v>164</v>
      </c>
      <c r="K428" s="51">
        <v>0</v>
      </c>
      <c r="L428" s="52"/>
      <c r="M428" s="51">
        <v>164</v>
      </c>
      <c r="N428" s="52"/>
      <c r="O428" s="52"/>
      <c r="P428" s="52"/>
      <c r="Q428" s="51">
        <v>41</v>
      </c>
      <c r="R428" s="51">
        <v>341</v>
      </c>
      <c r="S428" s="51">
        <v>2</v>
      </c>
      <c r="T428" s="51">
        <v>0</v>
      </c>
      <c r="U428" s="51">
        <v>0</v>
      </c>
      <c r="V428" s="51">
        <v>3</v>
      </c>
      <c r="W428" s="52"/>
      <c r="X428" s="51">
        <v>65</v>
      </c>
      <c r="Y428" s="51">
        <v>4</v>
      </c>
      <c r="Z428" s="52"/>
      <c r="AA428" s="51">
        <v>456</v>
      </c>
      <c r="AB428" s="52"/>
      <c r="AC428" s="52"/>
      <c r="AD428" s="52"/>
      <c r="AE428" s="51">
        <v>2270</v>
      </c>
      <c r="AF428" s="52"/>
      <c r="AG428" s="52"/>
      <c r="AH428" s="52"/>
      <c r="AI428" s="51">
        <v>0</v>
      </c>
      <c r="AJ428" s="52"/>
      <c r="AK428" s="51">
        <v>0</v>
      </c>
    </row>
    <row r="429" spans="1:37"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row>
    <row r="430" spans="1:37"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row>
    <row r="431" spans="1:37"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row>
    <row r="432" spans="1:37" ht="20.100000000000001" customHeight="1" x14ac:dyDescent="0.2">
      <c r="D432" s="2" t="s">
        <v>98</v>
      </c>
      <c r="F432" s="37">
        <v>145</v>
      </c>
      <c r="G432" s="37"/>
      <c r="H432" s="37"/>
      <c r="I432" s="37"/>
      <c r="J432" s="37">
        <v>16</v>
      </c>
      <c r="K432" s="37">
        <v>0</v>
      </c>
      <c r="L432" s="37"/>
      <c r="M432" s="37">
        <v>16</v>
      </c>
      <c r="N432" s="37"/>
      <c r="O432" s="37"/>
      <c r="P432" s="37"/>
      <c r="Q432" s="37">
        <v>0</v>
      </c>
      <c r="R432" s="37">
        <v>33</v>
      </c>
      <c r="S432" s="37">
        <v>0</v>
      </c>
      <c r="T432" s="37">
        <v>0</v>
      </c>
      <c r="U432" s="37">
        <v>0</v>
      </c>
      <c r="V432" s="37">
        <v>0</v>
      </c>
      <c r="W432" s="37"/>
      <c r="X432" s="37">
        <v>4</v>
      </c>
      <c r="Y432" s="37">
        <v>0</v>
      </c>
      <c r="Z432" s="37"/>
      <c r="AA432" s="37">
        <v>37</v>
      </c>
      <c r="AB432" s="37"/>
      <c r="AC432" s="37"/>
      <c r="AD432" s="37"/>
      <c r="AE432" s="37">
        <v>124</v>
      </c>
      <c r="AF432" s="37"/>
      <c r="AG432" s="37"/>
      <c r="AH432" s="37"/>
      <c r="AI432" s="37">
        <v>0</v>
      </c>
      <c r="AJ432" s="37"/>
      <c r="AK432" s="37">
        <v>0</v>
      </c>
    </row>
    <row r="433" spans="1:37" ht="20.100000000000001" customHeight="1" x14ac:dyDescent="0.2">
      <c r="D433" s="38" t="s">
        <v>99</v>
      </c>
      <c r="F433" s="39">
        <v>108</v>
      </c>
      <c r="G433" s="40"/>
      <c r="H433" s="40"/>
      <c r="I433" s="40"/>
      <c r="J433" s="39">
        <v>7</v>
      </c>
      <c r="K433" s="39">
        <v>0</v>
      </c>
      <c r="L433" s="40"/>
      <c r="M433" s="39">
        <v>7</v>
      </c>
      <c r="N433" s="40"/>
      <c r="O433" s="40"/>
      <c r="P433" s="40"/>
      <c r="Q433" s="39">
        <v>0</v>
      </c>
      <c r="R433" s="39">
        <v>11</v>
      </c>
      <c r="S433" s="39">
        <v>0</v>
      </c>
      <c r="T433" s="39">
        <v>0</v>
      </c>
      <c r="U433" s="39">
        <v>0</v>
      </c>
      <c r="V433" s="39">
        <v>0</v>
      </c>
      <c r="W433" s="40"/>
      <c r="X433" s="39">
        <v>8</v>
      </c>
      <c r="Y433" s="39">
        <v>5</v>
      </c>
      <c r="Z433" s="40"/>
      <c r="AA433" s="39">
        <v>24</v>
      </c>
      <c r="AB433" s="40"/>
      <c r="AC433" s="40"/>
      <c r="AD433" s="40"/>
      <c r="AE433" s="39">
        <v>91</v>
      </c>
      <c r="AF433" s="40"/>
      <c r="AG433" s="40"/>
      <c r="AH433" s="40"/>
      <c r="AI433" s="39">
        <v>0</v>
      </c>
      <c r="AJ433" s="40"/>
      <c r="AK433" s="39">
        <v>0</v>
      </c>
    </row>
    <row r="434" spans="1:37" ht="20.100000000000001" customHeight="1" x14ac:dyDescent="0.2">
      <c r="D434" s="2" t="s">
        <v>113</v>
      </c>
      <c r="F434" s="37">
        <v>139</v>
      </c>
      <c r="G434" s="37"/>
      <c r="H434" s="37"/>
      <c r="I434" s="37"/>
      <c r="J434" s="37">
        <v>11</v>
      </c>
      <c r="K434" s="37">
        <v>0</v>
      </c>
      <c r="L434" s="37"/>
      <c r="M434" s="37">
        <v>11</v>
      </c>
      <c r="N434" s="37"/>
      <c r="O434" s="37"/>
      <c r="P434" s="37"/>
      <c r="Q434" s="37">
        <v>0</v>
      </c>
      <c r="R434" s="37">
        <v>31</v>
      </c>
      <c r="S434" s="37">
        <v>0</v>
      </c>
      <c r="T434" s="37">
        <v>0</v>
      </c>
      <c r="U434" s="37">
        <v>0</v>
      </c>
      <c r="V434" s="37">
        <v>0</v>
      </c>
      <c r="W434" s="37"/>
      <c r="X434" s="37">
        <v>6</v>
      </c>
      <c r="Y434" s="37">
        <v>0</v>
      </c>
      <c r="Z434" s="37"/>
      <c r="AA434" s="37">
        <v>37</v>
      </c>
      <c r="AB434" s="37"/>
      <c r="AC434" s="37"/>
      <c r="AD434" s="37"/>
      <c r="AE434" s="37">
        <v>113</v>
      </c>
      <c r="AF434" s="37"/>
      <c r="AG434" s="37"/>
      <c r="AH434" s="37"/>
      <c r="AI434" s="37">
        <v>0</v>
      </c>
      <c r="AJ434" s="37"/>
      <c r="AK434" s="37">
        <v>0</v>
      </c>
    </row>
    <row r="435" spans="1:37" ht="20.100000000000001" customHeight="1" x14ac:dyDescent="0.2">
      <c r="D435" s="38" t="s">
        <v>101</v>
      </c>
      <c r="F435" s="39">
        <v>65</v>
      </c>
      <c r="G435" s="40"/>
      <c r="H435" s="40"/>
      <c r="I435" s="40"/>
      <c r="J435" s="39">
        <v>13</v>
      </c>
      <c r="K435" s="39">
        <v>0</v>
      </c>
      <c r="L435" s="40"/>
      <c r="M435" s="39">
        <v>13</v>
      </c>
      <c r="N435" s="40"/>
      <c r="O435" s="40"/>
      <c r="P435" s="40"/>
      <c r="Q435" s="39">
        <v>0</v>
      </c>
      <c r="R435" s="39">
        <v>18</v>
      </c>
      <c r="S435" s="39">
        <v>0</v>
      </c>
      <c r="T435" s="39">
        <v>0</v>
      </c>
      <c r="U435" s="39">
        <v>0</v>
      </c>
      <c r="V435" s="39">
        <v>0</v>
      </c>
      <c r="W435" s="40"/>
      <c r="X435" s="39">
        <v>7</v>
      </c>
      <c r="Y435" s="39">
        <v>0</v>
      </c>
      <c r="Z435" s="40"/>
      <c r="AA435" s="39">
        <v>25</v>
      </c>
      <c r="AB435" s="40"/>
      <c r="AC435" s="40"/>
      <c r="AD435" s="40"/>
      <c r="AE435" s="39">
        <v>53</v>
      </c>
      <c r="AF435" s="40"/>
      <c r="AG435" s="40"/>
      <c r="AH435" s="40"/>
      <c r="AI435" s="39">
        <v>0</v>
      </c>
      <c r="AJ435" s="40"/>
      <c r="AK435" s="39">
        <v>0</v>
      </c>
    </row>
    <row r="436" spans="1:37" ht="20.100000000000001" customHeight="1" x14ac:dyDescent="0.2">
      <c r="D436" s="2" t="s">
        <v>115</v>
      </c>
      <c r="F436" s="37">
        <v>81</v>
      </c>
      <c r="G436" s="37"/>
      <c r="H436" s="37"/>
      <c r="I436" s="37"/>
      <c r="J436" s="37">
        <v>20</v>
      </c>
      <c r="K436" s="37">
        <v>0</v>
      </c>
      <c r="L436" s="37"/>
      <c r="M436" s="37">
        <v>20</v>
      </c>
      <c r="N436" s="37"/>
      <c r="O436" s="37"/>
      <c r="P436" s="37"/>
      <c r="Q436" s="37">
        <v>0</v>
      </c>
      <c r="R436" s="37">
        <v>25</v>
      </c>
      <c r="S436" s="37">
        <v>0</v>
      </c>
      <c r="T436" s="37">
        <v>0</v>
      </c>
      <c r="U436" s="37">
        <v>0</v>
      </c>
      <c r="V436" s="37">
        <v>0</v>
      </c>
      <c r="W436" s="37"/>
      <c r="X436" s="37">
        <v>12</v>
      </c>
      <c r="Y436" s="37">
        <v>0</v>
      </c>
      <c r="Z436" s="37"/>
      <c r="AA436" s="37">
        <v>37</v>
      </c>
      <c r="AB436" s="37"/>
      <c r="AC436" s="37"/>
      <c r="AD436" s="37"/>
      <c r="AE436" s="37">
        <v>64</v>
      </c>
      <c r="AF436" s="37"/>
      <c r="AG436" s="37"/>
      <c r="AH436" s="37"/>
      <c r="AI436" s="37">
        <v>0</v>
      </c>
      <c r="AJ436" s="37"/>
      <c r="AK436" s="37">
        <v>0</v>
      </c>
    </row>
    <row r="437" spans="1:37" ht="20.100000000000001" customHeight="1" x14ac:dyDescent="0.2">
      <c r="D437" s="38" t="s">
        <v>116</v>
      </c>
      <c r="F437" s="39">
        <v>233</v>
      </c>
      <c r="G437" s="40"/>
      <c r="H437" s="40"/>
      <c r="I437" s="40"/>
      <c r="J437" s="39">
        <v>62</v>
      </c>
      <c r="K437" s="39">
        <v>0</v>
      </c>
      <c r="L437" s="40"/>
      <c r="M437" s="39">
        <v>62</v>
      </c>
      <c r="N437" s="40"/>
      <c r="O437" s="40"/>
      <c r="P437" s="40"/>
      <c r="Q437" s="39">
        <v>0</v>
      </c>
      <c r="R437" s="39">
        <v>29</v>
      </c>
      <c r="S437" s="39">
        <v>0</v>
      </c>
      <c r="T437" s="39">
        <v>0</v>
      </c>
      <c r="U437" s="39">
        <v>0</v>
      </c>
      <c r="V437" s="39">
        <v>0</v>
      </c>
      <c r="W437" s="40"/>
      <c r="X437" s="39">
        <v>20</v>
      </c>
      <c r="Y437" s="39">
        <v>0</v>
      </c>
      <c r="Z437" s="40"/>
      <c r="AA437" s="39">
        <v>49</v>
      </c>
      <c r="AB437" s="40"/>
      <c r="AC437" s="40"/>
      <c r="AD437" s="40"/>
      <c r="AE437" s="39">
        <v>246</v>
      </c>
      <c r="AF437" s="40"/>
      <c r="AG437" s="40"/>
      <c r="AH437" s="40"/>
      <c r="AI437" s="39">
        <v>0</v>
      </c>
      <c r="AJ437" s="40"/>
      <c r="AK437" s="39">
        <v>0</v>
      </c>
    </row>
    <row r="438" spans="1:37" ht="20.100000000000001" customHeight="1" x14ac:dyDescent="0.2">
      <c r="D438" s="2" t="s">
        <v>117</v>
      </c>
      <c r="F438" s="37">
        <v>231</v>
      </c>
      <c r="G438" s="37"/>
      <c r="H438" s="37"/>
      <c r="I438" s="37"/>
      <c r="J438" s="37">
        <v>39</v>
      </c>
      <c r="K438" s="37">
        <v>0</v>
      </c>
      <c r="L438" s="37"/>
      <c r="M438" s="37">
        <v>39</v>
      </c>
      <c r="N438" s="37"/>
      <c r="O438" s="37"/>
      <c r="P438" s="37"/>
      <c r="Q438" s="37">
        <v>5</v>
      </c>
      <c r="R438" s="37">
        <v>29</v>
      </c>
      <c r="S438" s="37">
        <v>0</v>
      </c>
      <c r="T438" s="37">
        <v>0</v>
      </c>
      <c r="U438" s="37">
        <v>0</v>
      </c>
      <c r="V438" s="37">
        <v>0</v>
      </c>
      <c r="W438" s="37"/>
      <c r="X438" s="37">
        <v>9</v>
      </c>
      <c r="Y438" s="37">
        <v>2</v>
      </c>
      <c r="Z438" s="37"/>
      <c r="AA438" s="37">
        <v>45</v>
      </c>
      <c r="AB438" s="37"/>
      <c r="AC438" s="37"/>
      <c r="AD438" s="37"/>
      <c r="AE438" s="37">
        <v>225</v>
      </c>
      <c r="AF438" s="37"/>
      <c r="AG438" s="37"/>
      <c r="AH438" s="37"/>
      <c r="AI438" s="37">
        <v>0</v>
      </c>
      <c r="AJ438" s="37"/>
      <c r="AK438" s="37">
        <v>0</v>
      </c>
    </row>
    <row r="439" spans="1:37" ht="20.100000000000001" customHeight="1" x14ac:dyDescent="0.2">
      <c r="D439" s="38" t="s">
        <v>105</v>
      </c>
      <c r="F439" s="39">
        <v>69</v>
      </c>
      <c r="G439" s="40"/>
      <c r="H439" s="40"/>
      <c r="I439" s="40"/>
      <c r="J439" s="39">
        <v>31</v>
      </c>
      <c r="K439" s="39">
        <v>0</v>
      </c>
      <c r="L439" s="40"/>
      <c r="M439" s="39">
        <v>31</v>
      </c>
      <c r="N439" s="40"/>
      <c r="O439" s="40"/>
      <c r="P439" s="40"/>
      <c r="Q439" s="39">
        <v>1</v>
      </c>
      <c r="R439" s="39">
        <v>9</v>
      </c>
      <c r="S439" s="39">
        <v>0</v>
      </c>
      <c r="T439" s="39">
        <v>0</v>
      </c>
      <c r="U439" s="39">
        <v>0</v>
      </c>
      <c r="V439" s="39">
        <v>0</v>
      </c>
      <c r="W439" s="40"/>
      <c r="X439" s="39">
        <v>9</v>
      </c>
      <c r="Y439" s="39">
        <v>1</v>
      </c>
      <c r="Z439" s="40"/>
      <c r="AA439" s="39">
        <v>20</v>
      </c>
      <c r="AB439" s="40"/>
      <c r="AC439" s="40"/>
      <c r="AD439" s="40"/>
      <c r="AE439" s="39">
        <v>80</v>
      </c>
      <c r="AF439" s="40"/>
      <c r="AG439" s="40"/>
      <c r="AH439" s="40"/>
      <c r="AI439" s="39">
        <v>0</v>
      </c>
      <c r="AJ439" s="40"/>
      <c r="AK439" s="39">
        <v>0</v>
      </c>
    </row>
    <row r="440" spans="1:37"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row>
    <row r="441" spans="1:37" s="1" customFormat="1" ht="20.100000000000001" customHeight="1" x14ac:dyDescent="0.2">
      <c r="A441" s="3"/>
      <c r="B441" s="6"/>
      <c r="C441" s="42" t="s">
        <v>180</v>
      </c>
      <c r="D441" s="42"/>
      <c r="E441" s="5"/>
      <c r="F441" s="44">
        <v>1071</v>
      </c>
      <c r="G441" s="45"/>
      <c r="H441" s="45"/>
      <c r="I441" s="45"/>
      <c r="J441" s="44">
        <v>199</v>
      </c>
      <c r="K441" s="44">
        <v>0</v>
      </c>
      <c r="L441" s="45"/>
      <c r="M441" s="44">
        <v>199</v>
      </c>
      <c r="N441" s="45"/>
      <c r="O441" s="45"/>
      <c r="P441" s="45"/>
      <c r="Q441" s="44">
        <v>6</v>
      </c>
      <c r="R441" s="44">
        <v>185</v>
      </c>
      <c r="S441" s="44">
        <v>0</v>
      </c>
      <c r="T441" s="44">
        <v>0</v>
      </c>
      <c r="U441" s="44">
        <v>0</v>
      </c>
      <c r="V441" s="44">
        <v>0</v>
      </c>
      <c r="W441" s="45"/>
      <c r="X441" s="44">
        <v>75</v>
      </c>
      <c r="Y441" s="44">
        <v>8</v>
      </c>
      <c r="Z441" s="45"/>
      <c r="AA441" s="44">
        <v>274</v>
      </c>
      <c r="AB441" s="45"/>
      <c r="AC441" s="45"/>
      <c r="AD441" s="45"/>
      <c r="AE441" s="44">
        <v>996</v>
      </c>
      <c r="AF441" s="45"/>
      <c r="AG441" s="45"/>
      <c r="AH441" s="45"/>
      <c r="AI441" s="44">
        <v>0</v>
      </c>
      <c r="AJ441" s="45"/>
      <c r="AK441" s="44">
        <v>0</v>
      </c>
    </row>
    <row r="442" spans="1:37"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row>
    <row r="443" spans="1:37" s="1" customFormat="1" ht="20.100000000000001" customHeight="1" x14ac:dyDescent="0.25">
      <c r="A443" s="3"/>
      <c r="B443" s="49" t="s">
        <v>282</v>
      </c>
      <c r="C443" s="50"/>
      <c r="D443" s="50"/>
      <c r="E443" s="5"/>
      <c r="F443" s="51">
        <v>1071</v>
      </c>
      <c r="G443" s="52"/>
      <c r="H443" s="52"/>
      <c r="I443" s="52"/>
      <c r="J443" s="51">
        <v>199</v>
      </c>
      <c r="K443" s="51">
        <v>0</v>
      </c>
      <c r="L443" s="52"/>
      <c r="M443" s="51">
        <v>199</v>
      </c>
      <c r="N443" s="52"/>
      <c r="O443" s="52"/>
      <c r="P443" s="52"/>
      <c r="Q443" s="51">
        <v>6</v>
      </c>
      <c r="R443" s="51">
        <v>185</v>
      </c>
      <c r="S443" s="51">
        <v>0</v>
      </c>
      <c r="T443" s="51">
        <v>0</v>
      </c>
      <c r="U443" s="51">
        <v>0</v>
      </c>
      <c r="V443" s="51">
        <v>0</v>
      </c>
      <c r="W443" s="52"/>
      <c r="X443" s="51">
        <v>75</v>
      </c>
      <c r="Y443" s="51">
        <v>8</v>
      </c>
      <c r="Z443" s="52"/>
      <c r="AA443" s="51">
        <v>274</v>
      </c>
      <c r="AB443" s="52"/>
      <c r="AC443" s="52"/>
      <c r="AD443" s="52"/>
      <c r="AE443" s="51">
        <v>996</v>
      </c>
      <c r="AF443" s="52"/>
      <c r="AG443" s="52"/>
      <c r="AH443" s="52"/>
      <c r="AI443" s="51">
        <v>0</v>
      </c>
      <c r="AJ443" s="52"/>
      <c r="AK443" s="51">
        <v>0</v>
      </c>
    </row>
    <row r="444" spans="1:37"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row>
    <row r="445" spans="1:37"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row>
    <row r="446" spans="1:37"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row>
    <row r="447" spans="1:37" ht="20.100000000000001" customHeight="1" x14ac:dyDescent="0.2">
      <c r="D447" s="2" t="s">
        <v>124</v>
      </c>
      <c r="F447" s="37">
        <v>119</v>
      </c>
      <c r="G447" s="37"/>
      <c r="H447" s="37"/>
      <c r="I447" s="37"/>
      <c r="J447" s="37">
        <v>8</v>
      </c>
      <c r="K447" s="37">
        <v>0</v>
      </c>
      <c r="L447" s="37"/>
      <c r="M447" s="37">
        <v>8</v>
      </c>
      <c r="N447" s="37"/>
      <c r="O447" s="37"/>
      <c r="P447" s="37"/>
      <c r="Q447" s="37">
        <v>0</v>
      </c>
      <c r="R447" s="37">
        <v>10</v>
      </c>
      <c r="S447" s="37">
        <v>0</v>
      </c>
      <c r="T447" s="37">
        <v>0</v>
      </c>
      <c r="U447" s="37">
        <v>0</v>
      </c>
      <c r="V447" s="37">
        <v>0</v>
      </c>
      <c r="W447" s="37"/>
      <c r="X447" s="37">
        <v>10</v>
      </c>
      <c r="Y447" s="37">
        <v>1</v>
      </c>
      <c r="Z447" s="37"/>
      <c r="AA447" s="37">
        <v>21</v>
      </c>
      <c r="AB447" s="37"/>
      <c r="AC447" s="37"/>
      <c r="AD447" s="37"/>
      <c r="AE447" s="37">
        <v>106</v>
      </c>
      <c r="AF447" s="37"/>
      <c r="AG447" s="37"/>
      <c r="AH447" s="37"/>
      <c r="AI447" s="37">
        <v>0</v>
      </c>
      <c r="AJ447" s="37"/>
      <c r="AK447" s="37">
        <v>0</v>
      </c>
    </row>
    <row r="448" spans="1:37" ht="20.100000000000001" customHeight="1" x14ac:dyDescent="0.2">
      <c r="D448" s="38" t="s">
        <v>99</v>
      </c>
      <c r="F448" s="39">
        <v>67</v>
      </c>
      <c r="G448" s="40"/>
      <c r="H448" s="40"/>
      <c r="I448" s="40"/>
      <c r="J448" s="39">
        <v>8</v>
      </c>
      <c r="K448" s="39">
        <v>0</v>
      </c>
      <c r="L448" s="40"/>
      <c r="M448" s="39">
        <v>8</v>
      </c>
      <c r="N448" s="40"/>
      <c r="O448" s="40"/>
      <c r="P448" s="40"/>
      <c r="Q448" s="39">
        <v>0</v>
      </c>
      <c r="R448" s="39">
        <v>13</v>
      </c>
      <c r="S448" s="39">
        <v>0</v>
      </c>
      <c r="T448" s="39">
        <v>0</v>
      </c>
      <c r="U448" s="39">
        <v>0</v>
      </c>
      <c r="V448" s="39">
        <v>0</v>
      </c>
      <c r="W448" s="40"/>
      <c r="X448" s="39">
        <v>3</v>
      </c>
      <c r="Y448" s="39">
        <v>0</v>
      </c>
      <c r="Z448" s="40"/>
      <c r="AA448" s="39">
        <v>16</v>
      </c>
      <c r="AB448" s="40"/>
      <c r="AC448" s="40"/>
      <c r="AD448" s="40"/>
      <c r="AE448" s="39">
        <v>59</v>
      </c>
      <c r="AF448" s="40"/>
      <c r="AG448" s="40"/>
      <c r="AH448" s="40"/>
      <c r="AI448" s="39">
        <v>0</v>
      </c>
      <c r="AJ448" s="40"/>
      <c r="AK448" s="39">
        <v>0</v>
      </c>
    </row>
    <row r="449" spans="1:37" ht="20.100000000000001" customHeight="1" x14ac:dyDescent="0.2">
      <c r="D449" s="2" t="s">
        <v>113</v>
      </c>
      <c r="F449" s="37">
        <v>166</v>
      </c>
      <c r="G449" s="37"/>
      <c r="H449" s="37"/>
      <c r="I449" s="37"/>
      <c r="J449" s="37">
        <v>7</v>
      </c>
      <c r="K449" s="37">
        <v>0</v>
      </c>
      <c r="L449" s="37"/>
      <c r="M449" s="37">
        <v>7</v>
      </c>
      <c r="N449" s="37"/>
      <c r="O449" s="37"/>
      <c r="P449" s="37"/>
      <c r="Q449" s="37">
        <v>0</v>
      </c>
      <c r="R449" s="37">
        <v>22</v>
      </c>
      <c r="S449" s="37">
        <v>0</v>
      </c>
      <c r="T449" s="37">
        <v>0</v>
      </c>
      <c r="U449" s="37">
        <v>0</v>
      </c>
      <c r="V449" s="37">
        <v>0</v>
      </c>
      <c r="W449" s="37"/>
      <c r="X449" s="37">
        <v>2</v>
      </c>
      <c r="Y449" s="37">
        <v>0</v>
      </c>
      <c r="Z449" s="37"/>
      <c r="AA449" s="37">
        <v>24</v>
      </c>
      <c r="AB449" s="37"/>
      <c r="AC449" s="37"/>
      <c r="AD449" s="37"/>
      <c r="AE449" s="37">
        <v>149</v>
      </c>
      <c r="AF449" s="37"/>
      <c r="AG449" s="37"/>
      <c r="AH449" s="37"/>
      <c r="AI449" s="37">
        <v>0</v>
      </c>
      <c r="AJ449" s="37"/>
      <c r="AK449" s="37">
        <v>0</v>
      </c>
    </row>
    <row r="450" spans="1:37" ht="20.100000000000001" customHeight="1" x14ac:dyDescent="0.2">
      <c r="D450" s="38" t="s">
        <v>174</v>
      </c>
      <c r="F450" s="39">
        <v>129</v>
      </c>
      <c r="G450" s="40"/>
      <c r="H450" s="40"/>
      <c r="I450" s="40"/>
      <c r="J450" s="39">
        <v>11</v>
      </c>
      <c r="K450" s="39">
        <v>0</v>
      </c>
      <c r="L450" s="40"/>
      <c r="M450" s="39">
        <v>11</v>
      </c>
      <c r="N450" s="40"/>
      <c r="O450" s="40"/>
      <c r="P450" s="40"/>
      <c r="Q450" s="39">
        <v>0</v>
      </c>
      <c r="R450" s="39">
        <v>32</v>
      </c>
      <c r="S450" s="39">
        <v>0</v>
      </c>
      <c r="T450" s="39">
        <v>0</v>
      </c>
      <c r="U450" s="39">
        <v>0</v>
      </c>
      <c r="V450" s="39">
        <v>0</v>
      </c>
      <c r="W450" s="40"/>
      <c r="X450" s="39">
        <v>5</v>
      </c>
      <c r="Y450" s="39">
        <v>1</v>
      </c>
      <c r="Z450" s="40"/>
      <c r="AA450" s="39">
        <v>38</v>
      </c>
      <c r="AB450" s="40"/>
      <c r="AC450" s="40"/>
      <c r="AD450" s="40"/>
      <c r="AE450" s="39">
        <v>102</v>
      </c>
      <c r="AF450" s="40"/>
      <c r="AG450" s="40"/>
      <c r="AH450" s="40"/>
      <c r="AI450" s="39">
        <v>0</v>
      </c>
      <c r="AJ450" s="40"/>
      <c r="AK450" s="39">
        <v>0</v>
      </c>
    </row>
    <row r="451" spans="1:37" ht="20.100000000000001" customHeight="1" x14ac:dyDescent="0.2">
      <c r="D451" s="2" t="s">
        <v>115</v>
      </c>
      <c r="F451" s="37">
        <v>9</v>
      </c>
      <c r="G451" s="37"/>
      <c r="H451" s="37"/>
      <c r="I451" s="37"/>
      <c r="J451" s="37">
        <v>8</v>
      </c>
      <c r="K451" s="37">
        <v>0</v>
      </c>
      <c r="L451" s="37"/>
      <c r="M451" s="37">
        <v>8</v>
      </c>
      <c r="N451" s="37"/>
      <c r="O451" s="37"/>
      <c r="P451" s="37"/>
      <c r="Q451" s="37">
        <v>0</v>
      </c>
      <c r="R451" s="37">
        <v>0</v>
      </c>
      <c r="S451" s="37">
        <v>0</v>
      </c>
      <c r="T451" s="37">
        <v>0</v>
      </c>
      <c r="U451" s="37">
        <v>0</v>
      </c>
      <c r="V451" s="37">
        <v>0</v>
      </c>
      <c r="W451" s="37"/>
      <c r="X451" s="37">
        <v>0</v>
      </c>
      <c r="Y451" s="37">
        <v>0</v>
      </c>
      <c r="Z451" s="37"/>
      <c r="AA451" s="37">
        <v>0</v>
      </c>
      <c r="AB451" s="37"/>
      <c r="AC451" s="37"/>
      <c r="AD451" s="37"/>
      <c r="AE451" s="37">
        <v>17</v>
      </c>
      <c r="AF451" s="37"/>
      <c r="AG451" s="37"/>
      <c r="AH451" s="37"/>
      <c r="AI451" s="37">
        <v>0</v>
      </c>
      <c r="AJ451" s="37"/>
      <c r="AK451" s="37">
        <v>0</v>
      </c>
    </row>
    <row r="452" spans="1:37"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row>
    <row r="453" spans="1:37" s="1" customFormat="1" ht="20.100000000000001" customHeight="1" x14ac:dyDescent="0.2">
      <c r="A453" s="3"/>
      <c r="B453" s="6"/>
      <c r="C453" s="42" t="s">
        <v>180</v>
      </c>
      <c r="D453" s="42"/>
      <c r="E453" s="5"/>
      <c r="F453" s="44">
        <v>490</v>
      </c>
      <c r="G453" s="45"/>
      <c r="H453" s="45"/>
      <c r="I453" s="45"/>
      <c r="J453" s="44">
        <v>42</v>
      </c>
      <c r="K453" s="44">
        <v>0</v>
      </c>
      <c r="L453" s="45"/>
      <c r="M453" s="44">
        <v>42</v>
      </c>
      <c r="N453" s="45"/>
      <c r="O453" s="45"/>
      <c r="P453" s="45"/>
      <c r="Q453" s="44">
        <v>0</v>
      </c>
      <c r="R453" s="44">
        <v>77</v>
      </c>
      <c r="S453" s="44">
        <v>0</v>
      </c>
      <c r="T453" s="44">
        <v>0</v>
      </c>
      <c r="U453" s="44">
        <v>0</v>
      </c>
      <c r="V453" s="44">
        <v>0</v>
      </c>
      <c r="W453" s="45"/>
      <c r="X453" s="44">
        <v>20</v>
      </c>
      <c r="Y453" s="44">
        <v>2</v>
      </c>
      <c r="Z453" s="45"/>
      <c r="AA453" s="44">
        <v>99</v>
      </c>
      <c r="AB453" s="45"/>
      <c r="AC453" s="45"/>
      <c r="AD453" s="45"/>
      <c r="AE453" s="44">
        <v>433</v>
      </c>
      <c r="AF453" s="45"/>
      <c r="AG453" s="45"/>
      <c r="AH453" s="45"/>
      <c r="AI453" s="44">
        <v>0</v>
      </c>
      <c r="AJ453" s="45"/>
      <c r="AK453" s="44">
        <v>0</v>
      </c>
    </row>
    <row r="454" spans="1:37"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row>
    <row r="455" spans="1:37" s="1" customFormat="1" ht="20.100000000000001" customHeight="1" x14ac:dyDescent="0.25">
      <c r="A455" s="3"/>
      <c r="B455" s="49" t="s">
        <v>284</v>
      </c>
      <c r="C455" s="50"/>
      <c r="D455" s="50"/>
      <c r="E455" s="5"/>
      <c r="F455" s="51">
        <v>490</v>
      </c>
      <c r="G455" s="52"/>
      <c r="H455" s="52"/>
      <c r="I455" s="52"/>
      <c r="J455" s="51">
        <v>42</v>
      </c>
      <c r="K455" s="51">
        <v>0</v>
      </c>
      <c r="L455" s="52"/>
      <c r="M455" s="51">
        <v>42</v>
      </c>
      <c r="N455" s="52"/>
      <c r="O455" s="52"/>
      <c r="P455" s="52"/>
      <c r="Q455" s="51">
        <v>0</v>
      </c>
      <c r="R455" s="51">
        <v>77</v>
      </c>
      <c r="S455" s="51">
        <v>0</v>
      </c>
      <c r="T455" s="51">
        <v>0</v>
      </c>
      <c r="U455" s="51">
        <v>0</v>
      </c>
      <c r="V455" s="51">
        <v>0</v>
      </c>
      <c r="W455" s="52"/>
      <c r="X455" s="51">
        <v>20</v>
      </c>
      <c r="Y455" s="51">
        <v>2</v>
      </c>
      <c r="Z455" s="52"/>
      <c r="AA455" s="51">
        <v>99</v>
      </c>
      <c r="AB455" s="52"/>
      <c r="AC455" s="52"/>
      <c r="AD455" s="52"/>
      <c r="AE455" s="51">
        <v>433</v>
      </c>
      <c r="AF455" s="52"/>
      <c r="AG455" s="52"/>
      <c r="AH455" s="52"/>
      <c r="AI455" s="51">
        <v>0</v>
      </c>
      <c r="AJ455" s="52"/>
      <c r="AK455" s="51">
        <v>0</v>
      </c>
    </row>
    <row r="456" spans="1:37"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row>
    <row r="457" spans="1:37"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row>
    <row r="458" spans="1:37"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row>
    <row r="459" spans="1:37" ht="20.100000000000001" customHeight="1" x14ac:dyDescent="0.2">
      <c r="D459" s="2" t="s">
        <v>124</v>
      </c>
      <c r="F459" s="37">
        <v>692</v>
      </c>
      <c r="G459" s="37"/>
      <c r="H459" s="37"/>
      <c r="I459" s="37"/>
      <c r="J459" s="37">
        <v>98</v>
      </c>
      <c r="K459" s="37">
        <v>0</v>
      </c>
      <c r="L459" s="37"/>
      <c r="M459" s="37">
        <v>98</v>
      </c>
      <c r="N459" s="37"/>
      <c r="O459" s="37"/>
      <c r="P459" s="37"/>
      <c r="Q459" s="37">
        <v>1</v>
      </c>
      <c r="R459" s="37">
        <v>124</v>
      </c>
      <c r="S459" s="37">
        <v>0</v>
      </c>
      <c r="T459" s="37">
        <v>0</v>
      </c>
      <c r="U459" s="37">
        <v>0</v>
      </c>
      <c r="V459" s="37">
        <v>1</v>
      </c>
      <c r="W459" s="37"/>
      <c r="X459" s="37">
        <v>24</v>
      </c>
      <c r="Y459" s="37">
        <v>1</v>
      </c>
      <c r="Z459" s="37"/>
      <c r="AA459" s="37">
        <v>151</v>
      </c>
      <c r="AB459" s="37"/>
      <c r="AC459" s="37"/>
      <c r="AD459" s="37"/>
      <c r="AE459" s="37">
        <v>639</v>
      </c>
      <c r="AF459" s="37"/>
      <c r="AG459" s="37"/>
      <c r="AH459" s="37"/>
      <c r="AI459" s="37">
        <v>0</v>
      </c>
      <c r="AJ459" s="37"/>
      <c r="AK459" s="37">
        <v>0</v>
      </c>
    </row>
    <row r="460" spans="1:37" ht="20.100000000000001" customHeight="1" x14ac:dyDescent="0.2">
      <c r="D460" s="38" t="s">
        <v>99</v>
      </c>
      <c r="F460" s="39">
        <v>474</v>
      </c>
      <c r="G460" s="40"/>
      <c r="H460" s="40"/>
      <c r="I460" s="40"/>
      <c r="J460" s="39">
        <v>95</v>
      </c>
      <c r="K460" s="39">
        <v>0</v>
      </c>
      <c r="L460" s="40"/>
      <c r="M460" s="39">
        <v>95</v>
      </c>
      <c r="N460" s="40"/>
      <c r="O460" s="40"/>
      <c r="P460" s="40"/>
      <c r="Q460" s="39">
        <v>5</v>
      </c>
      <c r="R460" s="39">
        <v>123</v>
      </c>
      <c r="S460" s="39">
        <v>0</v>
      </c>
      <c r="T460" s="39">
        <v>0</v>
      </c>
      <c r="U460" s="39">
        <v>0</v>
      </c>
      <c r="V460" s="39">
        <v>0</v>
      </c>
      <c r="W460" s="40"/>
      <c r="X460" s="39">
        <v>24</v>
      </c>
      <c r="Y460" s="39">
        <v>4</v>
      </c>
      <c r="Z460" s="40"/>
      <c r="AA460" s="39">
        <v>156</v>
      </c>
      <c r="AB460" s="40"/>
      <c r="AC460" s="40"/>
      <c r="AD460" s="40"/>
      <c r="AE460" s="39">
        <v>413</v>
      </c>
      <c r="AF460" s="40"/>
      <c r="AG460" s="40"/>
      <c r="AH460" s="40"/>
      <c r="AI460" s="39">
        <v>0</v>
      </c>
      <c r="AJ460" s="40"/>
      <c r="AK460" s="39">
        <v>0</v>
      </c>
    </row>
    <row r="461" spans="1:37" ht="20.100000000000001" customHeight="1" x14ac:dyDescent="0.2">
      <c r="B461" s="5"/>
      <c r="D461" s="2" t="s">
        <v>113</v>
      </c>
      <c r="F461" s="37">
        <v>707</v>
      </c>
      <c r="G461" s="37"/>
      <c r="H461" s="37"/>
      <c r="I461" s="37"/>
      <c r="J461" s="37">
        <v>30</v>
      </c>
      <c r="K461" s="37">
        <v>0</v>
      </c>
      <c r="L461" s="37"/>
      <c r="M461" s="37">
        <v>30</v>
      </c>
      <c r="N461" s="37"/>
      <c r="O461" s="37"/>
      <c r="P461" s="37"/>
      <c r="Q461" s="37">
        <v>0</v>
      </c>
      <c r="R461" s="37">
        <v>152</v>
      </c>
      <c r="S461" s="37">
        <v>0</v>
      </c>
      <c r="T461" s="37">
        <v>0</v>
      </c>
      <c r="U461" s="37">
        <v>0</v>
      </c>
      <c r="V461" s="37">
        <v>0</v>
      </c>
      <c r="W461" s="37"/>
      <c r="X461" s="37">
        <v>17</v>
      </c>
      <c r="Y461" s="37">
        <v>0</v>
      </c>
      <c r="Z461" s="37"/>
      <c r="AA461" s="37">
        <v>169</v>
      </c>
      <c r="AB461" s="37"/>
      <c r="AC461" s="37"/>
      <c r="AD461" s="37"/>
      <c r="AE461" s="37">
        <v>568</v>
      </c>
      <c r="AF461" s="37"/>
      <c r="AG461" s="37"/>
      <c r="AH461" s="37"/>
      <c r="AI461" s="37">
        <v>0</v>
      </c>
      <c r="AJ461" s="37"/>
      <c r="AK461" s="37">
        <v>0</v>
      </c>
    </row>
    <row r="462" spans="1:37" ht="20.100000000000001" customHeight="1" x14ac:dyDescent="0.2">
      <c r="D462" s="38" t="s">
        <v>174</v>
      </c>
      <c r="F462" s="39">
        <v>187</v>
      </c>
      <c r="G462" s="40"/>
      <c r="H462" s="40"/>
      <c r="I462" s="40"/>
      <c r="J462" s="39">
        <v>84</v>
      </c>
      <c r="K462" s="39">
        <v>0</v>
      </c>
      <c r="L462" s="40"/>
      <c r="M462" s="39">
        <v>84</v>
      </c>
      <c r="N462" s="40"/>
      <c r="O462" s="40"/>
      <c r="P462" s="40"/>
      <c r="Q462" s="39">
        <v>11</v>
      </c>
      <c r="R462" s="39">
        <v>112</v>
      </c>
      <c r="S462" s="39">
        <v>0</v>
      </c>
      <c r="T462" s="39">
        <v>0</v>
      </c>
      <c r="U462" s="39">
        <v>0</v>
      </c>
      <c r="V462" s="39">
        <v>0</v>
      </c>
      <c r="W462" s="40"/>
      <c r="X462" s="39">
        <v>21</v>
      </c>
      <c r="Y462" s="39">
        <v>12</v>
      </c>
      <c r="Z462" s="40"/>
      <c r="AA462" s="39">
        <v>156</v>
      </c>
      <c r="AB462" s="40"/>
      <c r="AC462" s="40"/>
      <c r="AD462" s="40"/>
      <c r="AE462" s="39">
        <v>115</v>
      </c>
      <c r="AF462" s="40"/>
      <c r="AG462" s="40"/>
      <c r="AH462" s="40"/>
      <c r="AI462" s="39">
        <v>0</v>
      </c>
      <c r="AJ462" s="40"/>
      <c r="AK462" s="39">
        <v>0</v>
      </c>
    </row>
    <row r="463" spans="1:37" ht="20.100000000000001" customHeight="1" x14ac:dyDescent="0.2">
      <c r="D463" s="2" t="s">
        <v>102</v>
      </c>
      <c r="F463" s="37">
        <v>759</v>
      </c>
      <c r="G463" s="37"/>
      <c r="H463" s="37"/>
      <c r="I463" s="37"/>
      <c r="J463" s="37">
        <v>61</v>
      </c>
      <c r="K463" s="37">
        <v>0</v>
      </c>
      <c r="L463" s="37"/>
      <c r="M463" s="37">
        <v>61</v>
      </c>
      <c r="N463" s="37"/>
      <c r="O463" s="37"/>
      <c r="P463" s="37"/>
      <c r="Q463" s="37">
        <v>5</v>
      </c>
      <c r="R463" s="37">
        <v>82</v>
      </c>
      <c r="S463" s="37">
        <v>0</v>
      </c>
      <c r="T463" s="37">
        <v>0</v>
      </c>
      <c r="U463" s="37">
        <v>0</v>
      </c>
      <c r="V463" s="37">
        <v>0</v>
      </c>
      <c r="W463" s="37"/>
      <c r="X463" s="37">
        <v>18</v>
      </c>
      <c r="Y463" s="37">
        <v>23</v>
      </c>
      <c r="Z463" s="37"/>
      <c r="AA463" s="37">
        <v>128</v>
      </c>
      <c r="AB463" s="37"/>
      <c r="AC463" s="37"/>
      <c r="AD463" s="37"/>
      <c r="AE463" s="37">
        <v>692</v>
      </c>
      <c r="AF463" s="37"/>
      <c r="AG463" s="37"/>
      <c r="AH463" s="37"/>
      <c r="AI463" s="37">
        <v>0</v>
      </c>
      <c r="AJ463" s="37"/>
      <c r="AK463" s="37">
        <v>0</v>
      </c>
    </row>
    <row r="464" spans="1:37" ht="20.100000000000001" customHeight="1" x14ac:dyDescent="0.2">
      <c r="D464" s="38" t="s">
        <v>116</v>
      </c>
      <c r="F464" s="39">
        <v>508</v>
      </c>
      <c r="G464" s="40"/>
      <c r="H464" s="40"/>
      <c r="I464" s="40"/>
      <c r="J464" s="39">
        <v>46</v>
      </c>
      <c r="K464" s="39">
        <v>0</v>
      </c>
      <c r="L464" s="40"/>
      <c r="M464" s="39">
        <v>46</v>
      </c>
      <c r="N464" s="40"/>
      <c r="O464" s="40"/>
      <c r="P464" s="40"/>
      <c r="Q464" s="39">
        <v>1</v>
      </c>
      <c r="R464" s="39">
        <v>105</v>
      </c>
      <c r="S464" s="39">
        <v>0</v>
      </c>
      <c r="T464" s="39">
        <v>0</v>
      </c>
      <c r="U464" s="39">
        <v>0</v>
      </c>
      <c r="V464" s="39">
        <v>0</v>
      </c>
      <c r="W464" s="40"/>
      <c r="X464" s="39">
        <v>14</v>
      </c>
      <c r="Y464" s="39">
        <v>1</v>
      </c>
      <c r="Z464" s="40"/>
      <c r="AA464" s="39">
        <v>121</v>
      </c>
      <c r="AB464" s="40"/>
      <c r="AC464" s="40"/>
      <c r="AD464" s="40"/>
      <c r="AE464" s="39">
        <v>433</v>
      </c>
      <c r="AF464" s="40"/>
      <c r="AG464" s="40"/>
      <c r="AH464" s="40"/>
      <c r="AI464" s="39">
        <v>0</v>
      </c>
      <c r="AJ464" s="40"/>
      <c r="AK464" s="39">
        <v>0</v>
      </c>
    </row>
    <row r="465" spans="2:37"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2:37" ht="20.100000000000001" customHeight="1" x14ac:dyDescent="0.2">
      <c r="C466" s="42" t="s">
        <v>122</v>
      </c>
      <c r="D466" s="42"/>
      <c r="F466" s="44">
        <v>3327</v>
      </c>
      <c r="G466" s="45"/>
      <c r="H466" s="45"/>
      <c r="I466" s="45"/>
      <c r="J466" s="44">
        <v>414</v>
      </c>
      <c r="K466" s="44">
        <v>0</v>
      </c>
      <c r="L466" s="45"/>
      <c r="M466" s="44">
        <v>414</v>
      </c>
      <c r="N466" s="45"/>
      <c r="O466" s="45"/>
      <c r="P466" s="45"/>
      <c r="Q466" s="44">
        <v>23</v>
      </c>
      <c r="R466" s="44">
        <v>698</v>
      </c>
      <c r="S466" s="44">
        <v>0</v>
      </c>
      <c r="T466" s="44">
        <v>0</v>
      </c>
      <c r="U466" s="44">
        <v>0</v>
      </c>
      <c r="V466" s="44">
        <v>1</v>
      </c>
      <c r="W466" s="45"/>
      <c r="X466" s="44">
        <v>118</v>
      </c>
      <c r="Y466" s="44">
        <v>41</v>
      </c>
      <c r="Z466" s="45"/>
      <c r="AA466" s="44">
        <v>881</v>
      </c>
      <c r="AB466" s="45"/>
      <c r="AC466" s="45"/>
      <c r="AD466" s="45"/>
      <c r="AE466" s="44">
        <v>2860</v>
      </c>
      <c r="AF466" s="45"/>
      <c r="AG466" s="45"/>
      <c r="AH466" s="45"/>
      <c r="AI466" s="44">
        <v>0</v>
      </c>
      <c r="AJ466" s="45"/>
      <c r="AK466" s="44">
        <v>0</v>
      </c>
    </row>
    <row r="467" spans="2:37"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2:37"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2:37" ht="20.100000000000001" customHeight="1" x14ac:dyDescent="0.2">
      <c r="D469" s="2" t="s">
        <v>124</v>
      </c>
      <c r="F469" s="37">
        <v>1</v>
      </c>
      <c r="G469" s="37"/>
      <c r="H469" s="37"/>
      <c r="I469" s="37"/>
      <c r="J469" s="37">
        <v>0</v>
      </c>
      <c r="K469" s="37">
        <v>0</v>
      </c>
      <c r="L469" s="37"/>
      <c r="M469" s="37">
        <v>0</v>
      </c>
      <c r="N469" s="37"/>
      <c r="O469" s="37"/>
      <c r="P469" s="37"/>
      <c r="Q469" s="37">
        <v>0</v>
      </c>
      <c r="R469" s="37">
        <v>0</v>
      </c>
      <c r="S469" s="37">
        <v>0</v>
      </c>
      <c r="T469" s="37">
        <v>0</v>
      </c>
      <c r="U469" s="37">
        <v>0</v>
      </c>
      <c r="V469" s="37">
        <v>0</v>
      </c>
      <c r="W469" s="37"/>
      <c r="X469" s="37">
        <v>0</v>
      </c>
      <c r="Y469" s="37">
        <v>0</v>
      </c>
      <c r="Z469" s="37"/>
      <c r="AA469" s="37">
        <v>0</v>
      </c>
      <c r="AB469" s="37"/>
      <c r="AC469" s="37"/>
      <c r="AD469" s="37"/>
      <c r="AE469" s="37">
        <v>1</v>
      </c>
      <c r="AF469" s="37"/>
      <c r="AG469" s="37"/>
      <c r="AH469" s="37"/>
      <c r="AI469" s="37">
        <v>0</v>
      </c>
      <c r="AJ469" s="37"/>
      <c r="AK469" s="37">
        <v>0</v>
      </c>
    </row>
    <row r="470" spans="2:37" ht="20.100000000000001" customHeight="1" x14ac:dyDescent="0.2">
      <c r="D470" s="38" t="s">
        <v>173</v>
      </c>
      <c r="F470" s="39">
        <v>0</v>
      </c>
      <c r="G470" s="40"/>
      <c r="H470" s="40"/>
      <c r="I470" s="40"/>
      <c r="J470" s="39">
        <v>0</v>
      </c>
      <c r="K470" s="39">
        <v>0</v>
      </c>
      <c r="L470" s="40"/>
      <c r="M470" s="39">
        <v>0</v>
      </c>
      <c r="N470" s="40"/>
      <c r="O470" s="40"/>
      <c r="P470" s="40"/>
      <c r="Q470" s="39">
        <v>0</v>
      </c>
      <c r="R470" s="39">
        <v>0</v>
      </c>
      <c r="S470" s="39">
        <v>0</v>
      </c>
      <c r="T470" s="39">
        <v>0</v>
      </c>
      <c r="U470" s="39">
        <v>0</v>
      </c>
      <c r="V470" s="39">
        <v>0</v>
      </c>
      <c r="W470" s="40"/>
      <c r="X470" s="39">
        <v>0</v>
      </c>
      <c r="Y470" s="39">
        <v>0</v>
      </c>
      <c r="Z470" s="40"/>
      <c r="AA470" s="39">
        <v>0</v>
      </c>
      <c r="AB470" s="40"/>
      <c r="AC470" s="40"/>
      <c r="AD470" s="40"/>
      <c r="AE470" s="39">
        <v>0</v>
      </c>
      <c r="AF470" s="40"/>
      <c r="AG470" s="40"/>
      <c r="AH470" s="40"/>
      <c r="AI470" s="39">
        <v>0</v>
      </c>
      <c r="AJ470" s="40"/>
      <c r="AK470" s="39">
        <v>0</v>
      </c>
    </row>
    <row r="471" spans="2:37" ht="20.100000000000001" customHeight="1" x14ac:dyDescent="0.2">
      <c r="B471" s="5"/>
      <c r="D471" s="2" t="s">
        <v>113</v>
      </c>
      <c r="F471" s="37">
        <v>0</v>
      </c>
      <c r="G471" s="37"/>
      <c r="H471" s="37"/>
      <c r="I471" s="37"/>
      <c r="J471" s="37">
        <v>0</v>
      </c>
      <c r="K471" s="37">
        <v>0</v>
      </c>
      <c r="L471" s="37"/>
      <c r="M471" s="37">
        <v>0</v>
      </c>
      <c r="N471" s="37"/>
      <c r="O471" s="37"/>
      <c r="P471" s="37"/>
      <c r="Q471" s="37">
        <v>0</v>
      </c>
      <c r="R471" s="37">
        <v>0</v>
      </c>
      <c r="S471" s="37">
        <v>0</v>
      </c>
      <c r="T471" s="37">
        <v>0</v>
      </c>
      <c r="U471" s="37">
        <v>0</v>
      </c>
      <c r="V471" s="37">
        <v>0</v>
      </c>
      <c r="W471" s="37"/>
      <c r="X471" s="37">
        <v>0</v>
      </c>
      <c r="Y471" s="37">
        <v>0</v>
      </c>
      <c r="Z471" s="37"/>
      <c r="AA471" s="37">
        <v>0</v>
      </c>
      <c r="AB471" s="37"/>
      <c r="AC471" s="37"/>
      <c r="AD471" s="37"/>
      <c r="AE471" s="37">
        <v>0</v>
      </c>
      <c r="AF471" s="37"/>
      <c r="AG471" s="37"/>
      <c r="AH471" s="37"/>
      <c r="AI471" s="37">
        <v>0</v>
      </c>
      <c r="AJ471" s="37"/>
      <c r="AK471" s="37">
        <v>0</v>
      </c>
    </row>
    <row r="472" spans="2:37" ht="20.100000000000001" customHeight="1" x14ac:dyDescent="0.2">
      <c r="D472" s="38" t="s">
        <v>174</v>
      </c>
      <c r="F472" s="39">
        <v>0</v>
      </c>
      <c r="G472" s="40"/>
      <c r="H472" s="40"/>
      <c r="I472" s="40"/>
      <c r="J472" s="39">
        <v>0</v>
      </c>
      <c r="K472" s="39">
        <v>0</v>
      </c>
      <c r="L472" s="40"/>
      <c r="M472" s="39">
        <v>0</v>
      </c>
      <c r="N472" s="40"/>
      <c r="O472" s="40"/>
      <c r="P472" s="40"/>
      <c r="Q472" s="39">
        <v>0</v>
      </c>
      <c r="R472" s="39">
        <v>0</v>
      </c>
      <c r="S472" s="39">
        <v>0</v>
      </c>
      <c r="T472" s="39">
        <v>0</v>
      </c>
      <c r="U472" s="39">
        <v>0</v>
      </c>
      <c r="V472" s="39">
        <v>0</v>
      </c>
      <c r="W472" s="40"/>
      <c r="X472" s="39">
        <v>0</v>
      </c>
      <c r="Y472" s="39">
        <v>0</v>
      </c>
      <c r="Z472" s="40"/>
      <c r="AA472" s="39">
        <v>0</v>
      </c>
      <c r="AB472" s="40"/>
      <c r="AC472" s="40"/>
      <c r="AD472" s="40"/>
      <c r="AE472" s="39">
        <v>0</v>
      </c>
      <c r="AF472" s="40"/>
      <c r="AG472" s="40"/>
      <c r="AH472" s="40"/>
      <c r="AI472" s="39">
        <v>0</v>
      </c>
      <c r="AJ472" s="40"/>
      <c r="AK472" s="39">
        <v>0</v>
      </c>
    </row>
    <row r="473" spans="2:37"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row>
    <row r="474" spans="2:37" ht="20.100000000000001" customHeight="1" x14ac:dyDescent="0.2">
      <c r="C474" s="42" t="s">
        <v>287</v>
      </c>
      <c r="D474" s="42"/>
      <c r="F474" s="44">
        <v>1</v>
      </c>
      <c r="G474" s="45"/>
      <c r="H474" s="45"/>
      <c r="I474" s="45"/>
      <c r="J474" s="44">
        <v>0</v>
      </c>
      <c r="K474" s="44">
        <v>0</v>
      </c>
      <c r="L474" s="45"/>
      <c r="M474" s="44">
        <v>0</v>
      </c>
      <c r="N474" s="45"/>
      <c r="O474" s="45"/>
      <c r="P474" s="45"/>
      <c r="Q474" s="44">
        <v>0</v>
      </c>
      <c r="R474" s="44">
        <v>0</v>
      </c>
      <c r="S474" s="44">
        <v>0</v>
      </c>
      <c r="T474" s="44">
        <v>0</v>
      </c>
      <c r="U474" s="44">
        <v>0</v>
      </c>
      <c r="V474" s="44">
        <v>0</v>
      </c>
      <c r="W474" s="45"/>
      <c r="X474" s="44">
        <v>0</v>
      </c>
      <c r="Y474" s="44">
        <v>0</v>
      </c>
      <c r="Z474" s="45"/>
      <c r="AA474" s="44">
        <v>0</v>
      </c>
      <c r="AB474" s="45"/>
      <c r="AC474" s="45"/>
      <c r="AD474" s="45"/>
      <c r="AE474" s="44">
        <v>1</v>
      </c>
      <c r="AF474" s="45"/>
      <c r="AG474" s="45"/>
      <c r="AH474" s="45"/>
      <c r="AI474" s="44">
        <v>0</v>
      </c>
      <c r="AJ474" s="45"/>
      <c r="AK474" s="44">
        <v>0</v>
      </c>
    </row>
    <row r="475" spans="2:37"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row>
    <row r="476" spans="2:37"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row>
    <row r="477" spans="2:37" ht="20.100000000000001" customHeight="1" x14ac:dyDescent="0.2">
      <c r="B477" s="5"/>
      <c r="D477" s="53" t="s">
        <v>288</v>
      </c>
      <c r="F477" s="37">
        <v>1946</v>
      </c>
      <c r="G477" s="37"/>
      <c r="H477" s="37"/>
      <c r="I477" s="37"/>
      <c r="J477" s="37">
        <v>30</v>
      </c>
      <c r="K477" s="37">
        <v>0</v>
      </c>
      <c r="L477" s="37"/>
      <c r="M477" s="37">
        <v>30</v>
      </c>
      <c r="N477" s="37"/>
      <c r="O477" s="37"/>
      <c r="P477" s="37"/>
      <c r="Q477" s="37">
        <v>45</v>
      </c>
      <c r="R477" s="37">
        <v>72</v>
      </c>
      <c r="S477" s="37">
        <v>0</v>
      </c>
      <c r="T477" s="37">
        <v>0</v>
      </c>
      <c r="U477" s="37">
        <v>0</v>
      </c>
      <c r="V477" s="37">
        <v>0</v>
      </c>
      <c r="W477" s="37"/>
      <c r="X477" s="37">
        <v>33</v>
      </c>
      <c r="Y477" s="37">
        <v>3</v>
      </c>
      <c r="Z477" s="37"/>
      <c r="AA477" s="37">
        <v>153</v>
      </c>
      <c r="AB477" s="37"/>
      <c r="AC477" s="37"/>
      <c r="AD477" s="37"/>
      <c r="AE477" s="37">
        <v>1823</v>
      </c>
      <c r="AF477" s="37"/>
      <c r="AG477" s="37"/>
      <c r="AH477" s="37"/>
      <c r="AI477" s="37">
        <v>0</v>
      </c>
      <c r="AJ477" s="37"/>
      <c r="AK477" s="37">
        <v>0</v>
      </c>
    </row>
    <row r="478" spans="2:37" ht="20.100000000000001" customHeight="1" x14ac:dyDescent="0.2">
      <c r="B478" s="5"/>
      <c r="D478" s="38" t="s">
        <v>289</v>
      </c>
      <c r="F478" s="39">
        <v>659</v>
      </c>
      <c r="G478" s="40"/>
      <c r="H478" s="40"/>
      <c r="I478" s="40"/>
      <c r="J478" s="39">
        <v>45</v>
      </c>
      <c r="K478" s="39">
        <v>0</v>
      </c>
      <c r="L478" s="40"/>
      <c r="M478" s="39">
        <v>45</v>
      </c>
      <c r="N478" s="40"/>
      <c r="O478" s="40"/>
      <c r="P478" s="40"/>
      <c r="Q478" s="39">
        <v>0</v>
      </c>
      <c r="R478" s="39">
        <v>150</v>
      </c>
      <c r="S478" s="39">
        <v>0</v>
      </c>
      <c r="T478" s="39">
        <v>0</v>
      </c>
      <c r="U478" s="39">
        <v>0</v>
      </c>
      <c r="V478" s="39">
        <v>0</v>
      </c>
      <c r="W478" s="40"/>
      <c r="X478" s="39">
        <v>17</v>
      </c>
      <c r="Y478" s="39">
        <v>0</v>
      </c>
      <c r="Z478" s="40"/>
      <c r="AA478" s="39">
        <v>167</v>
      </c>
      <c r="AB478" s="40"/>
      <c r="AC478" s="40"/>
      <c r="AD478" s="40"/>
      <c r="AE478" s="39">
        <v>537</v>
      </c>
      <c r="AF478" s="40"/>
      <c r="AG478" s="40"/>
      <c r="AH478" s="40"/>
      <c r="AI478" s="39">
        <v>0</v>
      </c>
      <c r="AJ478" s="40"/>
      <c r="AK478" s="39">
        <v>0</v>
      </c>
    </row>
    <row r="479" spans="2:37" ht="20.100000000000001" customHeight="1" x14ac:dyDescent="0.2">
      <c r="B479" s="5"/>
      <c r="D479" s="53" t="s">
        <v>290</v>
      </c>
      <c r="F479" s="37">
        <v>548</v>
      </c>
      <c r="G479" s="37"/>
      <c r="H479" s="37"/>
      <c r="I479" s="37"/>
      <c r="J479" s="37">
        <v>42</v>
      </c>
      <c r="K479" s="37">
        <v>0</v>
      </c>
      <c r="L479" s="37"/>
      <c r="M479" s="37">
        <v>42</v>
      </c>
      <c r="N479" s="37"/>
      <c r="O479" s="37"/>
      <c r="P479" s="37"/>
      <c r="Q479" s="37">
        <v>10</v>
      </c>
      <c r="R479" s="37">
        <v>86</v>
      </c>
      <c r="S479" s="37">
        <v>0</v>
      </c>
      <c r="T479" s="37">
        <v>0</v>
      </c>
      <c r="U479" s="37">
        <v>0</v>
      </c>
      <c r="V479" s="37">
        <v>0</v>
      </c>
      <c r="W479" s="37"/>
      <c r="X479" s="37">
        <v>27</v>
      </c>
      <c r="Y479" s="37">
        <v>0</v>
      </c>
      <c r="Z479" s="37"/>
      <c r="AA479" s="37">
        <v>123</v>
      </c>
      <c r="AB479" s="37"/>
      <c r="AC479" s="37"/>
      <c r="AD479" s="37"/>
      <c r="AE479" s="37">
        <v>467</v>
      </c>
      <c r="AF479" s="37"/>
      <c r="AG479" s="37"/>
      <c r="AH479" s="37"/>
      <c r="AI479" s="37">
        <v>0</v>
      </c>
      <c r="AJ479" s="37"/>
      <c r="AK479" s="37">
        <v>0</v>
      </c>
    </row>
    <row r="480" spans="2:37" ht="20.100000000000001" customHeight="1" x14ac:dyDescent="0.2">
      <c r="B480" s="5"/>
      <c r="D480" s="38" t="s">
        <v>291</v>
      </c>
      <c r="F480" s="39">
        <v>602</v>
      </c>
      <c r="G480" s="40"/>
      <c r="H480" s="40"/>
      <c r="I480" s="40"/>
      <c r="J480" s="39">
        <v>61</v>
      </c>
      <c r="K480" s="39">
        <v>0</v>
      </c>
      <c r="L480" s="40"/>
      <c r="M480" s="39">
        <v>61</v>
      </c>
      <c r="N480" s="40"/>
      <c r="O480" s="40"/>
      <c r="P480" s="40"/>
      <c r="Q480" s="39">
        <v>11</v>
      </c>
      <c r="R480" s="39">
        <v>120</v>
      </c>
      <c r="S480" s="39">
        <v>0</v>
      </c>
      <c r="T480" s="39">
        <v>0</v>
      </c>
      <c r="U480" s="39">
        <v>0</v>
      </c>
      <c r="V480" s="39">
        <v>0</v>
      </c>
      <c r="W480" s="40"/>
      <c r="X480" s="39">
        <v>19</v>
      </c>
      <c r="Y480" s="39">
        <v>0</v>
      </c>
      <c r="Z480" s="40"/>
      <c r="AA480" s="39">
        <v>150</v>
      </c>
      <c r="AB480" s="40"/>
      <c r="AC480" s="40"/>
      <c r="AD480" s="40"/>
      <c r="AE480" s="39">
        <v>513</v>
      </c>
      <c r="AF480" s="40"/>
      <c r="AG480" s="40"/>
      <c r="AH480" s="40"/>
      <c r="AI480" s="39">
        <v>0</v>
      </c>
      <c r="AJ480" s="40"/>
      <c r="AK480" s="39">
        <v>0</v>
      </c>
    </row>
    <row r="481" spans="1:37" ht="20.100000000000001" customHeight="1" x14ac:dyDescent="0.2">
      <c r="D481" s="53" t="s">
        <v>292</v>
      </c>
      <c r="F481" s="37">
        <v>479</v>
      </c>
      <c r="G481" s="37"/>
      <c r="H481" s="37"/>
      <c r="I481" s="37"/>
      <c r="J481" s="37">
        <v>71</v>
      </c>
      <c r="K481" s="37">
        <v>0</v>
      </c>
      <c r="L481" s="37"/>
      <c r="M481" s="37">
        <v>71</v>
      </c>
      <c r="N481" s="37"/>
      <c r="O481" s="37"/>
      <c r="P481" s="37"/>
      <c r="Q481" s="37">
        <v>0</v>
      </c>
      <c r="R481" s="37">
        <v>130</v>
      </c>
      <c r="S481" s="37">
        <v>0</v>
      </c>
      <c r="T481" s="37">
        <v>0</v>
      </c>
      <c r="U481" s="37">
        <v>0</v>
      </c>
      <c r="V481" s="37">
        <v>0</v>
      </c>
      <c r="W481" s="37"/>
      <c r="X481" s="37">
        <v>23</v>
      </c>
      <c r="Y481" s="37">
        <v>2</v>
      </c>
      <c r="Z481" s="37"/>
      <c r="AA481" s="37">
        <v>155</v>
      </c>
      <c r="AB481" s="37"/>
      <c r="AC481" s="37"/>
      <c r="AD481" s="37"/>
      <c r="AE481" s="37">
        <v>395</v>
      </c>
      <c r="AF481" s="37"/>
      <c r="AG481" s="37"/>
      <c r="AH481" s="37"/>
      <c r="AI481" s="37">
        <v>0</v>
      </c>
      <c r="AJ481" s="37"/>
      <c r="AK481" s="37">
        <v>0</v>
      </c>
    </row>
    <row r="482" spans="1:37" ht="20.100000000000001" customHeight="1" x14ac:dyDescent="0.2">
      <c r="D482" s="38" t="s">
        <v>293</v>
      </c>
      <c r="F482" s="39">
        <v>462</v>
      </c>
      <c r="G482" s="40"/>
      <c r="H482" s="40"/>
      <c r="I482" s="40"/>
      <c r="J482" s="39">
        <v>54</v>
      </c>
      <c r="K482" s="39">
        <v>0</v>
      </c>
      <c r="L482" s="40"/>
      <c r="M482" s="39">
        <v>54</v>
      </c>
      <c r="N482" s="40"/>
      <c r="O482" s="40"/>
      <c r="P482" s="40"/>
      <c r="Q482" s="39">
        <v>14</v>
      </c>
      <c r="R482" s="39">
        <v>84</v>
      </c>
      <c r="S482" s="39">
        <v>0</v>
      </c>
      <c r="T482" s="39">
        <v>0</v>
      </c>
      <c r="U482" s="39">
        <v>0</v>
      </c>
      <c r="V482" s="39">
        <v>0</v>
      </c>
      <c r="W482" s="40"/>
      <c r="X482" s="39">
        <v>29</v>
      </c>
      <c r="Y482" s="39">
        <v>1</v>
      </c>
      <c r="Z482" s="40"/>
      <c r="AA482" s="39">
        <v>128</v>
      </c>
      <c r="AB482" s="40"/>
      <c r="AC482" s="40"/>
      <c r="AD482" s="40"/>
      <c r="AE482" s="39">
        <v>388</v>
      </c>
      <c r="AF482" s="40"/>
      <c r="AG482" s="40"/>
      <c r="AH482" s="40"/>
      <c r="AI482" s="39">
        <v>0</v>
      </c>
      <c r="AJ482" s="40"/>
      <c r="AK482" s="39">
        <v>0</v>
      </c>
    </row>
    <row r="483" spans="1:37" ht="20.100000000000001" customHeight="1" x14ac:dyDescent="0.2">
      <c r="D483" s="53" t="s">
        <v>294</v>
      </c>
      <c r="F483" s="37">
        <v>304</v>
      </c>
      <c r="G483" s="37"/>
      <c r="H483" s="37"/>
      <c r="I483" s="37"/>
      <c r="J483" s="37">
        <v>40</v>
      </c>
      <c r="K483" s="37">
        <v>0</v>
      </c>
      <c r="L483" s="37"/>
      <c r="M483" s="37">
        <v>40</v>
      </c>
      <c r="N483" s="37"/>
      <c r="O483" s="37"/>
      <c r="P483" s="37"/>
      <c r="Q483" s="37">
        <v>0</v>
      </c>
      <c r="R483" s="37">
        <v>0</v>
      </c>
      <c r="S483" s="37">
        <v>0</v>
      </c>
      <c r="T483" s="37">
        <v>0</v>
      </c>
      <c r="U483" s="37">
        <v>0</v>
      </c>
      <c r="V483" s="37">
        <v>0</v>
      </c>
      <c r="W483" s="37"/>
      <c r="X483" s="37">
        <v>29</v>
      </c>
      <c r="Y483" s="37">
        <v>0</v>
      </c>
      <c r="Z483" s="37"/>
      <c r="AA483" s="37">
        <v>29</v>
      </c>
      <c r="AB483" s="37"/>
      <c r="AC483" s="37"/>
      <c r="AD483" s="37"/>
      <c r="AE483" s="37">
        <v>315</v>
      </c>
      <c r="AF483" s="37"/>
      <c r="AG483" s="37"/>
      <c r="AH483" s="37"/>
      <c r="AI483" s="37">
        <v>0</v>
      </c>
      <c r="AJ483" s="37"/>
      <c r="AK483" s="37">
        <v>0</v>
      </c>
    </row>
    <row r="484" spans="1:37" ht="20.100000000000001" customHeight="1" x14ac:dyDescent="0.2">
      <c r="D484" s="38" t="s">
        <v>295</v>
      </c>
      <c r="F484" s="39">
        <v>219</v>
      </c>
      <c r="G484" s="40"/>
      <c r="H484" s="40"/>
      <c r="I484" s="40"/>
      <c r="J484" s="39">
        <v>40</v>
      </c>
      <c r="K484" s="39">
        <v>0</v>
      </c>
      <c r="L484" s="40"/>
      <c r="M484" s="39">
        <v>40</v>
      </c>
      <c r="N484" s="40"/>
      <c r="O484" s="40"/>
      <c r="P484" s="40"/>
      <c r="Q484" s="39">
        <v>3</v>
      </c>
      <c r="R484" s="39">
        <v>46</v>
      </c>
      <c r="S484" s="39">
        <v>0</v>
      </c>
      <c r="T484" s="39">
        <v>0</v>
      </c>
      <c r="U484" s="39">
        <v>0</v>
      </c>
      <c r="V484" s="39">
        <v>0</v>
      </c>
      <c r="W484" s="40"/>
      <c r="X484" s="39">
        <v>26</v>
      </c>
      <c r="Y484" s="39">
        <v>0</v>
      </c>
      <c r="Z484" s="40"/>
      <c r="AA484" s="39">
        <v>75</v>
      </c>
      <c r="AB484" s="40"/>
      <c r="AC484" s="40"/>
      <c r="AD484" s="40"/>
      <c r="AE484" s="39">
        <v>184</v>
      </c>
      <c r="AF484" s="40"/>
      <c r="AG484" s="40"/>
      <c r="AH484" s="40"/>
      <c r="AI484" s="39">
        <v>0</v>
      </c>
      <c r="AJ484" s="40"/>
      <c r="AK484" s="39">
        <v>0</v>
      </c>
    </row>
    <row r="485" spans="1:37" ht="20.100000000000001" customHeight="1" x14ac:dyDescent="0.2">
      <c r="D485" s="53" t="s">
        <v>296</v>
      </c>
      <c r="F485" s="37">
        <v>29</v>
      </c>
      <c r="G485" s="37"/>
      <c r="H485" s="37"/>
      <c r="I485" s="37"/>
      <c r="J485" s="37">
        <v>42</v>
      </c>
      <c r="K485" s="37">
        <v>0</v>
      </c>
      <c r="L485" s="37"/>
      <c r="M485" s="37">
        <v>42</v>
      </c>
      <c r="N485" s="37"/>
      <c r="O485" s="37"/>
      <c r="P485" s="37"/>
      <c r="Q485" s="37">
        <v>5</v>
      </c>
      <c r="R485" s="37">
        <v>0</v>
      </c>
      <c r="S485" s="37">
        <v>0</v>
      </c>
      <c r="T485" s="37">
        <v>0</v>
      </c>
      <c r="U485" s="37">
        <v>0</v>
      </c>
      <c r="V485" s="37">
        <v>0</v>
      </c>
      <c r="W485" s="37"/>
      <c r="X485" s="37">
        <v>14</v>
      </c>
      <c r="Y485" s="37">
        <v>0</v>
      </c>
      <c r="Z485" s="37"/>
      <c r="AA485" s="37">
        <v>19</v>
      </c>
      <c r="AB485" s="37"/>
      <c r="AC485" s="37"/>
      <c r="AD485" s="37"/>
      <c r="AE485" s="37">
        <v>52</v>
      </c>
      <c r="AF485" s="37"/>
      <c r="AG485" s="37"/>
      <c r="AH485" s="37"/>
      <c r="AI485" s="37">
        <v>0</v>
      </c>
      <c r="AJ485" s="37"/>
      <c r="AK485" s="37">
        <v>0</v>
      </c>
    </row>
    <row r="486" spans="1:37"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row>
    <row r="487" spans="1:37" s="1" customFormat="1" ht="20.100000000000001" customHeight="1" x14ac:dyDescent="0.2">
      <c r="A487" s="3"/>
      <c r="B487" s="6"/>
      <c r="C487" s="42" t="s">
        <v>180</v>
      </c>
      <c r="D487" s="42"/>
      <c r="E487" s="5"/>
      <c r="F487" s="44">
        <v>5248</v>
      </c>
      <c r="G487" s="45"/>
      <c r="H487" s="45"/>
      <c r="I487" s="45"/>
      <c r="J487" s="44">
        <v>425</v>
      </c>
      <c r="K487" s="44">
        <v>0</v>
      </c>
      <c r="L487" s="45"/>
      <c r="M487" s="44">
        <v>425</v>
      </c>
      <c r="N487" s="45"/>
      <c r="O487" s="45"/>
      <c r="P487" s="45"/>
      <c r="Q487" s="44">
        <v>88</v>
      </c>
      <c r="R487" s="44">
        <v>688</v>
      </c>
      <c r="S487" s="44">
        <v>0</v>
      </c>
      <c r="T487" s="44">
        <v>0</v>
      </c>
      <c r="U487" s="44">
        <v>0</v>
      </c>
      <c r="V487" s="44">
        <v>0</v>
      </c>
      <c r="W487" s="45"/>
      <c r="X487" s="44">
        <v>217</v>
      </c>
      <c r="Y487" s="44">
        <v>6</v>
      </c>
      <c r="Z487" s="45"/>
      <c r="AA487" s="44">
        <v>999</v>
      </c>
      <c r="AB487" s="45"/>
      <c r="AC487" s="45"/>
      <c r="AD487" s="45"/>
      <c r="AE487" s="44">
        <v>4674</v>
      </c>
      <c r="AF487" s="45"/>
      <c r="AG487" s="45"/>
      <c r="AH487" s="45"/>
      <c r="AI487" s="44">
        <v>0</v>
      </c>
      <c r="AJ487" s="45"/>
      <c r="AK487" s="44">
        <v>0</v>
      </c>
    </row>
    <row r="488" spans="1:37"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row>
    <row r="489" spans="1:37" s="1" customFormat="1" ht="20.100000000000001" customHeight="1" x14ac:dyDescent="0.25">
      <c r="A489" s="3"/>
      <c r="B489" s="49" t="s">
        <v>297</v>
      </c>
      <c r="C489" s="50"/>
      <c r="D489" s="50"/>
      <c r="E489" s="5"/>
      <c r="F489" s="51">
        <v>8576</v>
      </c>
      <c r="G489" s="52"/>
      <c r="H489" s="52"/>
      <c r="I489" s="52"/>
      <c r="J489" s="51">
        <v>839</v>
      </c>
      <c r="K489" s="51">
        <v>0</v>
      </c>
      <c r="L489" s="52"/>
      <c r="M489" s="51">
        <v>839</v>
      </c>
      <c r="N489" s="52"/>
      <c r="O489" s="52"/>
      <c r="P489" s="52"/>
      <c r="Q489" s="51">
        <v>111</v>
      </c>
      <c r="R489" s="51">
        <v>1386</v>
      </c>
      <c r="S489" s="51">
        <v>0</v>
      </c>
      <c r="T489" s="51">
        <v>0</v>
      </c>
      <c r="U489" s="51">
        <v>0</v>
      </c>
      <c r="V489" s="51">
        <v>1</v>
      </c>
      <c r="W489" s="52"/>
      <c r="X489" s="51">
        <v>335</v>
      </c>
      <c r="Y489" s="51">
        <v>47</v>
      </c>
      <c r="Z489" s="52"/>
      <c r="AA489" s="51">
        <v>1880</v>
      </c>
      <c r="AB489" s="52"/>
      <c r="AC489" s="52"/>
      <c r="AD489" s="52"/>
      <c r="AE489" s="51">
        <v>7535</v>
      </c>
      <c r="AF489" s="52"/>
      <c r="AG489" s="52"/>
      <c r="AH489" s="52"/>
      <c r="AI489" s="51">
        <v>0</v>
      </c>
      <c r="AJ489" s="52"/>
      <c r="AK489" s="51">
        <v>0</v>
      </c>
    </row>
    <row r="490" spans="1:37"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row>
    <row r="491" spans="1:37"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row>
    <row r="492" spans="1:37"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row>
    <row r="493" spans="1:37" ht="20.100000000000001" customHeight="1" x14ac:dyDescent="0.2">
      <c r="D493" s="2" t="s">
        <v>98</v>
      </c>
      <c r="F493" s="37">
        <v>98</v>
      </c>
      <c r="G493" s="37"/>
      <c r="H493" s="37"/>
      <c r="I493" s="37"/>
      <c r="J493" s="37">
        <v>14</v>
      </c>
      <c r="K493" s="37">
        <v>0</v>
      </c>
      <c r="L493" s="37"/>
      <c r="M493" s="37">
        <v>14</v>
      </c>
      <c r="N493" s="37"/>
      <c r="O493" s="37"/>
      <c r="P493" s="37"/>
      <c r="Q493" s="37">
        <v>5</v>
      </c>
      <c r="R493" s="37">
        <v>41</v>
      </c>
      <c r="S493" s="37">
        <v>0</v>
      </c>
      <c r="T493" s="37">
        <v>0</v>
      </c>
      <c r="U493" s="37">
        <v>0</v>
      </c>
      <c r="V493" s="37">
        <v>3</v>
      </c>
      <c r="W493" s="37"/>
      <c r="X493" s="37">
        <v>7</v>
      </c>
      <c r="Y493" s="37">
        <v>0</v>
      </c>
      <c r="Z493" s="37"/>
      <c r="AA493" s="37">
        <v>56</v>
      </c>
      <c r="AB493" s="37"/>
      <c r="AC493" s="37"/>
      <c r="AD493" s="37"/>
      <c r="AE493" s="37">
        <v>56</v>
      </c>
      <c r="AF493" s="37"/>
      <c r="AG493" s="37"/>
      <c r="AH493" s="37"/>
      <c r="AI493" s="37">
        <v>0</v>
      </c>
      <c r="AJ493" s="37"/>
      <c r="AK493" s="37">
        <v>0</v>
      </c>
    </row>
    <row r="494" spans="1:37" ht="20.100000000000001" customHeight="1" x14ac:dyDescent="0.2">
      <c r="B494" s="5"/>
      <c r="D494" s="38" t="s">
        <v>99</v>
      </c>
      <c r="F494" s="39">
        <v>68</v>
      </c>
      <c r="G494" s="40"/>
      <c r="H494" s="40"/>
      <c r="I494" s="40"/>
      <c r="J494" s="39">
        <v>3</v>
      </c>
      <c r="K494" s="39">
        <v>0</v>
      </c>
      <c r="L494" s="40"/>
      <c r="M494" s="39">
        <v>3</v>
      </c>
      <c r="N494" s="40"/>
      <c r="O494" s="40"/>
      <c r="P494" s="40"/>
      <c r="Q494" s="39">
        <v>4</v>
      </c>
      <c r="R494" s="39">
        <v>19</v>
      </c>
      <c r="S494" s="39">
        <v>0</v>
      </c>
      <c r="T494" s="39">
        <v>0</v>
      </c>
      <c r="U494" s="39">
        <v>0</v>
      </c>
      <c r="V494" s="39">
        <v>0</v>
      </c>
      <c r="W494" s="40"/>
      <c r="X494" s="39">
        <v>4</v>
      </c>
      <c r="Y494" s="39">
        <v>0</v>
      </c>
      <c r="Z494" s="40"/>
      <c r="AA494" s="39">
        <v>27</v>
      </c>
      <c r="AB494" s="40"/>
      <c r="AC494" s="40"/>
      <c r="AD494" s="40"/>
      <c r="AE494" s="39">
        <v>44</v>
      </c>
      <c r="AF494" s="40"/>
      <c r="AG494" s="40"/>
      <c r="AH494" s="40"/>
      <c r="AI494" s="39">
        <v>0</v>
      </c>
      <c r="AJ494" s="40"/>
      <c r="AK494" s="39">
        <v>0</v>
      </c>
    </row>
    <row r="495" spans="1:37" ht="20.100000000000001" customHeight="1" x14ac:dyDescent="0.2">
      <c r="B495" s="5"/>
      <c r="D495" s="2" t="s">
        <v>113</v>
      </c>
      <c r="F495" s="37">
        <v>199</v>
      </c>
      <c r="G495" s="37"/>
      <c r="H495" s="37"/>
      <c r="I495" s="37"/>
      <c r="J495" s="37">
        <v>25</v>
      </c>
      <c r="K495" s="37">
        <v>0</v>
      </c>
      <c r="L495" s="37"/>
      <c r="M495" s="37">
        <v>25</v>
      </c>
      <c r="N495" s="37"/>
      <c r="O495" s="37"/>
      <c r="P495" s="37"/>
      <c r="Q495" s="37">
        <v>0</v>
      </c>
      <c r="R495" s="37">
        <v>24</v>
      </c>
      <c r="S495" s="37">
        <v>0</v>
      </c>
      <c r="T495" s="37">
        <v>0</v>
      </c>
      <c r="U495" s="37">
        <v>0</v>
      </c>
      <c r="V495" s="37">
        <v>0</v>
      </c>
      <c r="W495" s="37"/>
      <c r="X495" s="37">
        <v>15</v>
      </c>
      <c r="Y495" s="37">
        <v>4</v>
      </c>
      <c r="Z495" s="37"/>
      <c r="AA495" s="37">
        <v>43</v>
      </c>
      <c r="AB495" s="37"/>
      <c r="AC495" s="37"/>
      <c r="AD495" s="37"/>
      <c r="AE495" s="37">
        <v>181</v>
      </c>
      <c r="AF495" s="37"/>
      <c r="AG495" s="37"/>
      <c r="AH495" s="37"/>
      <c r="AI495" s="37">
        <v>0</v>
      </c>
      <c r="AJ495" s="37"/>
      <c r="AK495" s="37">
        <v>0</v>
      </c>
    </row>
    <row r="496" spans="1:37" ht="20.100000000000001" customHeight="1" x14ac:dyDescent="0.2">
      <c r="B496" s="5"/>
      <c r="D496" s="38" t="s">
        <v>174</v>
      </c>
      <c r="F496" s="39">
        <v>68</v>
      </c>
      <c r="G496" s="40"/>
      <c r="H496" s="40"/>
      <c r="I496" s="40"/>
      <c r="J496" s="39">
        <v>30</v>
      </c>
      <c r="K496" s="39">
        <v>0</v>
      </c>
      <c r="L496" s="40"/>
      <c r="M496" s="39">
        <v>30</v>
      </c>
      <c r="N496" s="40"/>
      <c r="O496" s="40"/>
      <c r="P496" s="40"/>
      <c r="Q496" s="39">
        <v>0</v>
      </c>
      <c r="R496" s="39">
        <v>8</v>
      </c>
      <c r="S496" s="39">
        <v>0</v>
      </c>
      <c r="T496" s="39">
        <v>0</v>
      </c>
      <c r="U496" s="39">
        <v>0</v>
      </c>
      <c r="V496" s="39">
        <v>0</v>
      </c>
      <c r="W496" s="40"/>
      <c r="X496" s="39">
        <v>16</v>
      </c>
      <c r="Y496" s="39">
        <v>0</v>
      </c>
      <c r="Z496" s="40"/>
      <c r="AA496" s="39">
        <v>24</v>
      </c>
      <c r="AB496" s="40"/>
      <c r="AC496" s="40"/>
      <c r="AD496" s="40"/>
      <c r="AE496" s="39">
        <v>74</v>
      </c>
      <c r="AF496" s="40"/>
      <c r="AG496" s="40"/>
      <c r="AH496" s="40"/>
      <c r="AI496" s="39">
        <v>0</v>
      </c>
      <c r="AJ496" s="40"/>
      <c r="AK496" s="39">
        <v>0</v>
      </c>
    </row>
    <row r="497" spans="1:37" ht="20.100000000000001" customHeight="1" x14ac:dyDescent="0.2">
      <c r="D497" s="2" t="s">
        <v>115</v>
      </c>
      <c r="F497" s="37">
        <v>50</v>
      </c>
      <c r="G497" s="37"/>
      <c r="H497" s="37"/>
      <c r="I497" s="37"/>
      <c r="J497" s="37">
        <v>6</v>
      </c>
      <c r="K497" s="37">
        <v>0</v>
      </c>
      <c r="L497" s="37"/>
      <c r="M497" s="37">
        <v>6</v>
      </c>
      <c r="N497" s="37"/>
      <c r="O497" s="37"/>
      <c r="P497" s="37"/>
      <c r="Q497" s="37">
        <v>0</v>
      </c>
      <c r="R497" s="37">
        <v>14</v>
      </c>
      <c r="S497" s="37">
        <v>0</v>
      </c>
      <c r="T497" s="37">
        <v>0</v>
      </c>
      <c r="U497" s="37">
        <v>0</v>
      </c>
      <c r="V497" s="37">
        <v>0</v>
      </c>
      <c r="W497" s="37"/>
      <c r="X497" s="37">
        <v>3</v>
      </c>
      <c r="Y497" s="37">
        <v>0</v>
      </c>
      <c r="Z497" s="37"/>
      <c r="AA497" s="37">
        <v>17</v>
      </c>
      <c r="AB497" s="37"/>
      <c r="AC497" s="37"/>
      <c r="AD497" s="37"/>
      <c r="AE497" s="37">
        <v>39</v>
      </c>
      <c r="AF497" s="37"/>
      <c r="AG497" s="37"/>
      <c r="AH497" s="37"/>
      <c r="AI497" s="37">
        <v>0</v>
      </c>
      <c r="AJ497" s="37"/>
      <c r="AK497" s="37">
        <v>0</v>
      </c>
    </row>
    <row r="498" spans="1:37" ht="20.100000000000001" customHeight="1" x14ac:dyDescent="0.2">
      <c r="D498" s="38" t="s">
        <v>116</v>
      </c>
      <c r="F498" s="39">
        <v>108</v>
      </c>
      <c r="G498" s="40"/>
      <c r="H498" s="40"/>
      <c r="I498" s="40"/>
      <c r="J498" s="39">
        <v>21</v>
      </c>
      <c r="K498" s="39">
        <v>0</v>
      </c>
      <c r="L498" s="40"/>
      <c r="M498" s="39">
        <v>21</v>
      </c>
      <c r="N498" s="40"/>
      <c r="O498" s="40"/>
      <c r="P498" s="40"/>
      <c r="Q498" s="39">
        <v>0</v>
      </c>
      <c r="R498" s="39">
        <v>9</v>
      </c>
      <c r="S498" s="39">
        <v>0</v>
      </c>
      <c r="T498" s="39">
        <v>0</v>
      </c>
      <c r="U498" s="39">
        <v>0</v>
      </c>
      <c r="V498" s="39">
        <v>0</v>
      </c>
      <c r="W498" s="40"/>
      <c r="X498" s="39">
        <v>10</v>
      </c>
      <c r="Y498" s="39">
        <v>0</v>
      </c>
      <c r="Z498" s="40"/>
      <c r="AA498" s="39">
        <v>19</v>
      </c>
      <c r="AB498" s="40"/>
      <c r="AC498" s="40"/>
      <c r="AD498" s="40"/>
      <c r="AE498" s="39">
        <v>110</v>
      </c>
      <c r="AF498" s="40"/>
      <c r="AG498" s="40"/>
      <c r="AH498" s="40"/>
      <c r="AI498" s="39">
        <v>0</v>
      </c>
      <c r="AJ498" s="40"/>
      <c r="AK498" s="39">
        <v>0</v>
      </c>
    </row>
    <row r="499" spans="1:37" ht="20.100000000000001" customHeight="1" x14ac:dyDescent="0.2">
      <c r="D499" s="2" t="s">
        <v>104</v>
      </c>
      <c r="F499" s="37">
        <v>145</v>
      </c>
      <c r="G499" s="37"/>
      <c r="H499" s="37"/>
      <c r="I499" s="37"/>
      <c r="J499" s="37">
        <v>21</v>
      </c>
      <c r="K499" s="37">
        <v>0</v>
      </c>
      <c r="L499" s="37"/>
      <c r="M499" s="37">
        <v>21</v>
      </c>
      <c r="N499" s="37"/>
      <c r="O499" s="37"/>
      <c r="P499" s="37"/>
      <c r="Q499" s="37">
        <v>0</v>
      </c>
      <c r="R499" s="37">
        <v>9</v>
      </c>
      <c r="S499" s="37">
        <v>0</v>
      </c>
      <c r="T499" s="37">
        <v>0</v>
      </c>
      <c r="U499" s="37">
        <v>0</v>
      </c>
      <c r="V499" s="37">
        <v>0</v>
      </c>
      <c r="W499" s="37"/>
      <c r="X499" s="37">
        <v>12</v>
      </c>
      <c r="Y499" s="37">
        <v>1</v>
      </c>
      <c r="Z499" s="37"/>
      <c r="AA499" s="37">
        <v>22</v>
      </c>
      <c r="AB499" s="37"/>
      <c r="AC499" s="37"/>
      <c r="AD499" s="37"/>
      <c r="AE499" s="37">
        <v>144</v>
      </c>
      <c r="AF499" s="37"/>
      <c r="AG499" s="37"/>
      <c r="AH499" s="37"/>
      <c r="AI499" s="37">
        <v>0</v>
      </c>
      <c r="AJ499" s="37"/>
      <c r="AK499" s="37">
        <v>0</v>
      </c>
    </row>
    <row r="500" spans="1:37" ht="20.100000000000001" customHeight="1" x14ac:dyDescent="0.2">
      <c r="B500" s="5"/>
      <c r="D500" s="38" t="s">
        <v>105</v>
      </c>
      <c r="F500" s="39">
        <v>70</v>
      </c>
      <c r="G500" s="40"/>
      <c r="H500" s="40"/>
      <c r="I500" s="40"/>
      <c r="J500" s="39">
        <v>21</v>
      </c>
      <c r="K500" s="39">
        <v>0</v>
      </c>
      <c r="L500" s="40"/>
      <c r="M500" s="39">
        <v>21</v>
      </c>
      <c r="N500" s="40"/>
      <c r="O500" s="40"/>
      <c r="P500" s="40"/>
      <c r="Q500" s="39">
        <v>1</v>
      </c>
      <c r="R500" s="39">
        <v>6</v>
      </c>
      <c r="S500" s="39">
        <v>0</v>
      </c>
      <c r="T500" s="39">
        <v>0</v>
      </c>
      <c r="U500" s="39">
        <v>0</v>
      </c>
      <c r="V500" s="39">
        <v>0</v>
      </c>
      <c r="W500" s="40"/>
      <c r="X500" s="39">
        <v>9</v>
      </c>
      <c r="Y500" s="39">
        <v>0</v>
      </c>
      <c r="Z500" s="40"/>
      <c r="AA500" s="39">
        <v>16</v>
      </c>
      <c r="AB500" s="40"/>
      <c r="AC500" s="40"/>
      <c r="AD500" s="40"/>
      <c r="AE500" s="39">
        <v>75</v>
      </c>
      <c r="AF500" s="40"/>
      <c r="AG500" s="40"/>
      <c r="AH500" s="40"/>
      <c r="AI500" s="39">
        <v>0</v>
      </c>
      <c r="AJ500" s="40"/>
      <c r="AK500" s="39">
        <v>0</v>
      </c>
    </row>
    <row r="501" spans="1:37" ht="20.100000000000001" customHeight="1" x14ac:dyDescent="0.2">
      <c r="B501" s="5"/>
      <c r="D501" s="2" t="s">
        <v>106</v>
      </c>
      <c r="F501" s="37">
        <v>145</v>
      </c>
      <c r="G501" s="37"/>
      <c r="H501" s="37"/>
      <c r="I501" s="37"/>
      <c r="J501" s="37">
        <v>50</v>
      </c>
      <c r="K501" s="37">
        <v>0</v>
      </c>
      <c r="L501" s="37"/>
      <c r="M501" s="37">
        <v>50</v>
      </c>
      <c r="N501" s="37"/>
      <c r="O501" s="37"/>
      <c r="P501" s="37"/>
      <c r="Q501" s="37">
        <v>0</v>
      </c>
      <c r="R501" s="37">
        <v>4</v>
      </c>
      <c r="S501" s="37">
        <v>0</v>
      </c>
      <c r="T501" s="37">
        <v>0</v>
      </c>
      <c r="U501" s="37">
        <v>0</v>
      </c>
      <c r="V501" s="37">
        <v>0</v>
      </c>
      <c r="W501" s="37"/>
      <c r="X501" s="37">
        <v>24</v>
      </c>
      <c r="Y501" s="37">
        <v>0</v>
      </c>
      <c r="Z501" s="37"/>
      <c r="AA501" s="37">
        <v>28</v>
      </c>
      <c r="AB501" s="37"/>
      <c r="AC501" s="37"/>
      <c r="AD501" s="37"/>
      <c r="AE501" s="37">
        <v>167</v>
      </c>
      <c r="AF501" s="37"/>
      <c r="AG501" s="37"/>
      <c r="AH501" s="37"/>
      <c r="AI501" s="37">
        <v>0</v>
      </c>
      <c r="AJ501" s="37"/>
      <c r="AK501" s="37">
        <v>0</v>
      </c>
    </row>
    <row r="502" spans="1:37" ht="20.100000000000001" customHeight="1" x14ac:dyDescent="0.2">
      <c r="B502" s="5"/>
      <c r="D502" s="38" t="s">
        <v>118</v>
      </c>
      <c r="F502" s="39">
        <v>56</v>
      </c>
      <c r="G502" s="40"/>
      <c r="H502" s="40"/>
      <c r="I502" s="40"/>
      <c r="J502" s="39">
        <v>35</v>
      </c>
      <c r="K502" s="39">
        <v>0</v>
      </c>
      <c r="L502" s="40"/>
      <c r="M502" s="39">
        <v>35</v>
      </c>
      <c r="N502" s="40"/>
      <c r="O502" s="40"/>
      <c r="P502" s="40"/>
      <c r="Q502" s="39">
        <v>0</v>
      </c>
      <c r="R502" s="39">
        <v>1</v>
      </c>
      <c r="S502" s="39">
        <v>0</v>
      </c>
      <c r="T502" s="39">
        <v>0</v>
      </c>
      <c r="U502" s="39">
        <v>0</v>
      </c>
      <c r="V502" s="39">
        <v>0</v>
      </c>
      <c r="W502" s="40"/>
      <c r="X502" s="39">
        <v>21</v>
      </c>
      <c r="Y502" s="39">
        <v>0</v>
      </c>
      <c r="Z502" s="40"/>
      <c r="AA502" s="39">
        <v>22</v>
      </c>
      <c r="AB502" s="40"/>
      <c r="AC502" s="40"/>
      <c r="AD502" s="40"/>
      <c r="AE502" s="39">
        <v>69</v>
      </c>
      <c r="AF502" s="40"/>
      <c r="AG502" s="40"/>
      <c r="AH502" s="40"/>
      <c r="AI502" s="39">
        <v>0</v>
      </c>
      <c r="AJ502" s="40"/>
      <c r="AK502" s="39">
        <v>0</v>
      </c>
    </row>
    <row r="503" spans="1:37" ht="20.100000000000001" customHeight="1" x14ac:dyDescent="0.2">
      <c r="B503" s="5"/>
      <c r="D503" s="2" t="s">
        <v>176</v>
      </c>
      <c r="F503" s="37">
        <v>10</v>
      </c>
      <c r="G503" s="37"/>
      <c r="H503" s="37"/>
      <c r="I503" s="37"/>
      <c r="J503" s="37">
        <v>17</v>
      </c>
      <c r="K503" s="37">
        <v>0</v>
      </c>
      <c r="L503" s="37"/>
      <c r="M503" s="37">
        <v>17</v>
      </c>
      <c r="N503" s="37"/>
      <c r="O503" s="37"/>
      <c r="P503" s="37"/>
      <c r="Q503" s="37">
        <v>0</v>
      </c>
      <c r="R503" s="37">
        <v>1</v>
      </c>
      <c r="S503" s="37">
        <v>0</v>
      </c>
      <c r="T503" s="37">
        <v>0</v>
      </c>
      <c r="U503" s="37">
        <v>0</v>
      </c>
      <c r="V503" s="37">
        <v>0</v>
      </c>
      <c r="W503" s="37"/>
      <c r="X503" s="37">
        <v>9</v>
      </c>
      <c r="Y503" s="37">
        <v>0</v>
      </c>
      <c r="Z503" s="37"/>
      <c r="AA503" s="37">
        <v>10</v>
      </c>
      <c r="AB503" s="37"/>
      <c r="AC503" s="37"/>
      <c r="AD503" s="37"/>
      <c r="AE503" s="37">
        <v>17</v>
      </c>
      <c r="AF503" s="37"/>
      <c r="AG503" s="37"/>
      <c r="AH503" s="37"/>
      <c r="AI503" s="37">
        <v>0</v>
      </c>
      <c r="AJ503" s="37"/>
      <c r="AK503" s="37">
        <v>0</v>
      </c>
    </row>
    <row r="504" spans="1:37"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row>
    <row r="505" spans="1:37" s="1" customFormat="1" ht="20.100000000000001" customHeight="1" x14ac:dyDescent="0.2">
      <c r="A505" s="3"/>
      <c r="B505" s="6"/>
      <c r="C505" s="42" t="s">
        <v>180</v>
      </c>
      <c r="D505" s="42"/>
      <c r="E505" s="5"/>
      <c r="F505" s="44">
        <v>1017</v>
      </c>
      <c r="G505" s="45"/>
      <c r="H505" s="45"/>
      <c r="I505" s="45"/>
      <c r="J505" s="44">
        <v>243</v>
      </c>
      <c r="K505" s="44">
        <v>0</v>
      </c>
      <c r="L505" s="45"/>
      <c r="M505" s="44">
        <v>243</v>
      </c>
      <c r="N505" s="45"/>
      <c r="O505" s="45"/>
      <c r="P505" s="45"/>
      <c r="Q505" s="44">
        <v>10</v>
      </c>
      <c r="R505" s="44">
        <v>136</v>
      </c>
      <c r="S505" s="44">
        <v>0</v>
      </c>
      <c r="T505" s="44">
        <v>0</v>
      </c>
      <c r="U505" s="44">
        <v>0</v>
      </c>
      <c r="V505" s="44">
        <v>3</v>
      </c>
      <c r="W505" s="45"/>
      <c r="X505" s="44">
        <v>130</v>
      </c>
      <c r="Y505" s="44">
        <v>5</v>
      </c>
      <c r="Z505" s="45"/>
      <c r="AA505" s="44">
        <v>284</v>
      </c>
      <c r="AB505" s="45"/>
      <c r="AC505" s="45"/>
      <c r="AD505" s="45"/>
      <c r="AE505" s="44">
        <v>976</v>
      </c>
      <c r="AF505" s="45"/>
      <c r="AG505" s="45"/>
      <c r="AH505" s="45"/>
      <c r="AI505" s="44">
        <v>0</v>
      </c>
      <c r="AJ505" s="45"/>
      <c r="AK505" s="44">
        <v>0</v>
      </c>
    </row>
    <row r="506" spans="1:37"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row>
    <row r="507" spans="1:37" s="1" customFormat="1" ht="20.100000000000001" customHeight="1" x14ac:dyDescent="0.25">
      <c r="A507" s="3"/>
      <c r="B507" s="49" t="s">
        <v>299</v>
      </c>
      <c r="C507" s="50"/>
      <c r="D507" s="50"/>
      <c r="E507" s="5"/>
      <c r="F507" s="51">
        <v>1017</v>
      </c>
      <c r="G507" s="52"/>
      <c r="H507" s="52"/>
      <c r="I507" s="52"/>
      <c r="J507" s="51">
        <v>243</v>
      </c>
      <c r="K507" s="51">
        <v>0</v>
      </c>
      <c r="L507" s="52"/>
      <c r="M507" s="51">
        <v>243</v>
      </c>
      <c r="N507" s="52"/>
      <c r="O507" s="52"/>
      <c r="P507" s="52"/>
      <c r="Q507" s="51">
        <v>10</v>
      </c>
      <c r="R507" s="51">
        <v>136</v>
      </c>
      <c r="S507" s="51">
        <v>0</v>
      </c>
      <c r="T507" s="51">
        <v>0</v>
      </c>
      <c r="U507" s="51">
        <v>0</v>
      </c>
      <c r="V507" s="51">
        <v>3</v>
      </c>
      <c r="W507" s="52"/>
      <c r="X507" s="51">
        <v>130</v>
      </c>
      <c r="Y507" s="51">
        <v>5</v>
      </c>
      <c r="Z507" s="52"/>
      <c r="AA507" s="51">
        <v>284</v>
      </c>
      <c r="AB507" s="52"/>
      <c r="AC507" s="52"/>
      <c r="AD507" s="52"/>
      <c r="AE507" s="51">
        <v>976</v>
      </c>
      <c r="AF507" s="52"/>
      <c r="AG507" s="52"/>
      <c r="AH507" s="52"/>
      <c r="AI507" s="51">
        <v>0</v>
      </c>
      <c r="AJ507" s="52"/>
      <c r="AK507" s="51">
        <v>0</v>
      </c>
    </row>
    <row r="508" spans="1:37"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row>
    <row r="509" spans="1:37"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row>
    <row r="510" spans="1:37"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row>
    <row r="511" spans="1:37" ht="20.100000000000001" customHeight="1" x14ac:dyDescent="0.2">
      <c r="D511" s="2" t="s">
        <v>124</v>
      </c>
      <c r="F511" s="37">
        <v>155</v>
      </c>
      <c r="G511" s="37"/>
      <c r="H511" s="37"/>
      <c r="I511" s="37"/>
      <c r="J511" s="37">
        <v>22</v>
      </c>
      <c r="K511" s="37">
        <v>0</v>
      </c>
      <c r="L511" s="37"/>
      <c r="M511" s="37">
        <v>22</v>
      </c>
      <c r="N511" s="37"/>
      <c r="O511" s="37"/>
      <c r="P511" s="37"/>
      <c r="Q511" s="37">
        <v>1</v>
      </c>
      <c r="R511" s="37">
        <v>41</v>
      </c>
      <c r="S511" s="37">
        <v>0</v>
      </c>
      <c r="T511" s="37">
        <v>0</v>
      </c>
      <c r="U511" s="37">
        <v>0</v>
      </c>
      <c r="V511" s="37">
        <v>0</v>
      </c>
      <c r="W511" s="37"/>
      <c r="X511" s="37">
        <v>2</v>
      </c>
      <c r="Y511" s="37">
        <v>1</v>
      </c>
      <c r="Z511" s="37"/>
      <c r="AA511" s="37">
        <v>45</v>
      </c>
      <c r="AB511" s="37"/>
      <c r="AC511" s="37"/>
      <c r="AD511" s="37"/>
      <c r="AE511" s="37">
        <v>132</v>
      </c>
      <c r="AF511" s="37"/>
      <c r="AG511" s="37"/>
      <c r="AH511" s="37"/>
      <c r="AI511" s="37">
        <v>0</v>
      </c>
      <c r="AJ511" s="37"/>
      <c r="AK511" s="37">
        <v>0</v>
      </c>
    </row>
    <row r="512" spans="1:37" ht="20.100000000000001" customHeight="1" x14ac:dyDescent="0.2">
      <c r="D512" s="38" t="s">
        <v>99</v>
      </c>
      <c r="F512" s="39">
        <v>257</v>
      </c>
      <c r="G512" s="40"/>
      <c r="H512" s="40"/>
      <c r="I512" s="40"/>
      <c r="J512" s="39">
        <v>34</v>
      </c>
      <c r="K512" s="39">
        <v>0</v>
      </c>
      <c r="L512" s="40"/>
      <c r="M512" s="39">
        <v>34</v>
      </c>
      <c r="N512" s="40"/>
      <c r="O512" s="40"/>
      <c r="P512" s="40"/>
      <c r="Q512" s="39">
        <v>0</v>
      </c>
      <c r="R512" s="39">
        <v>64</v>
      </c>
      <c r="S512" s="39">
        <v>0</v>
      </c>
      <c r="T512" s="39">
        <v>0</v>
      </c>
      <c r="U512" s="39">
        <v>0</v>
      </c>
      <c r="V512" s="39">
        <v>0</v>
      </c>
      <c r="W512" s="40"/>
      <c r="X512" s="39">
        <v>17</v>
      </c>
      <c r="Y512" s="39">
        <v>0</v>
      </c>
      <c r="Z512" s="40"/>
      <c r="AA512" s="39">
        <v>81</v>
      </c>
      <c r="AB512" s="40"/>
      <c r="AC512" s="40"/>
      <c r="AD512" s="40"/>
      <c r="AE512" s="39">
        <v>210</v>
      </c>
      <c r="AF512" s="40"/>
      <c r="AG512" s="40"/>
      <c r="AH512" s="40"/>
      <c r="AI512" s="39">
        <v>0</v>
      </c>
      <c r="AJ512" s="40"/>
      <c r="AK512" s="39">
        <v>0</v>
      </c>
    </row>
    <row r="513" spans="1:37" ht="20.100000000000001" customHeight="1" x14ac:dyDescent="0.2">
      <c r="D513" s="2" t="s">
        <v>100</v>
      </c>
      <c r="F513" s="37">
        <v>227</v>
      </c>
      <c r="G513" s="37"/>
      <c r="H513" s="37"/>
      <c r="I513" s="37"/>
      <c r="J513" s="37">
        <v>23</v>
      </c>
      <c r="K513" s="37">
        <v>0</v>
      </c>
      <c r="L513" s="37"/>
      <c r="M513" s="37">
        <v>23</v>
      </c>
      <c r="N513" s="37"/>
      <c r="O513" s="37"/>
      <c r="P513" s="37"/>
      <c r="Q513" s="37">
        <v>4</v>
      </c>
      <c r="R513" s="37">
        <v>21</v>
      </c>
      <c r="S513" s="37">
        <v>0</v>
      </c>
      <c r="T513" s="37">
        <v>0</v>
      </c>
      <c r="U513" s="37">
        <v>0</v>
      </c>
      <c r="V513" s="37">
        <v>1</v>
      </c>
      <c r="W513" s="37"/>
      <c r="X513" s="37">
        <v>7</v>
      </c>
      <c r="Y513" s="37">
        <v>1</v>
      </c>
      <c r="Z513" s="37"/>
      <c r="AA513" s="37">
        <v>34</v>
      </c>
      <c r="AB513" s="37"/>
      <c r="AC513" s="37"/>
      <c r="AD513" s="37"/>
      <c r="AE513" s="37">
        <v>216</v>
      </c>
      <c r="AF513" s="37"/>
      <c r="AG513" s="37"/>
      <c r="AH513" s="37"/>
      <c r="AI513" s="37">
        <v>0</v>
      </c>
      <c r="AJ513" s="37"/>
      <c r="AK513" s="37">
        <v>0</v>
      </c>
    </row>
    <row r="514" spans="1:37" ht="20.100000000000001" customHeight="1" x14ac:dyDescent="0.2">
      <c r="D514" s="38" t="s">
        <v>101</v>
      </c>
      <c r="F514" s="39">
        <v>335</v>
      </c>
      <c r="G514" s="40"/>
      <c r="H514" s="40"/>
      <c r="I514" s="40"/>
      <c r="J514" s="39">
        <v>21</v>
      </c>
      <c r="K514" s="39">
        <v>0</v>
      </c>
      <c r="L514" s="40"/>
      <c r="M514" s="39">
        <v>21</v>
      </c>
      <c r="N514" s="40"/>
      <c r="O514" s="40"/>
      <c r="P514" s="40"/>
      <c r="Q514" s="39">
        <v>1</v>
      </c>
      <c r="R514" s="39">
        <v>69</v>
      </c>
      <c r="S514" s="39">
        <v>0</v>
      </c>
      <c r="T514" s="39">
        <v>0</v>
      </c>
      <c r="U514" s="39">
        <v>0</v>
      </c>
      <c r="V514" s="39">
        <v>0</v>
      </c>
      <c r="W514" s="40"/>
      <c r="X514" s="39">
        <v>11</v>
      </c>
      <c r="Y514" s="39">
        <v>1</v>
      </c>
      <c r="Z514" s="40"/>
      <c r="AA514" s="39">
        <v>82</v>
      </c>
      <c r="AB514" s="40"/>
      <c r="AC514" s="40"/>
      <c r="AD514" s="40"/>
      <c r="AE514" s="39">
        <v>274</v>
      </c>
      <c r="AF514" s="40"/>
      <c r="AG514" s="40"/>
      <c r="AH514" s="40"/>
      <c r="AI514" s="39">
        <v>0</v>
      </c>
      <c r="AJ514" s="40"/>
      <c r="AK514" s="39">
        <v>0</v>
      </c>
    </row>
    <row r="515" spans="1:37" ht="20.100000000000001" customHeight="1" x14ac:dyDescent="0.2">
      <c r="D515" s="2" t="s">
        <v>115</v>
      </c>
      <c r="F515" s="37">
        <v>340</v>
      </c>
      <c r="G515" s="37"/>
      <c r="H515" s="37"/>
      <c r="I515" s="37"/>
      <c r="J515" s="37">
        <v>24</v>
      </c>
      <c r="K515" s="37">
        <v>0</v>
      </c>
      <c r="L515" s="37"/>
      <c r="M515" s="37">
        <v>24</v>
      </c>
      <c r="N515" s="37"/>
      <c r="O515" s="37"/>
      <c r="P515" s="37"/>
      <c r="Q515" s="37">
        <v>0</v>
      </c>
      <c r="R515" s="37">
        <v>46</v>
      </c>
      <c r="S515" s="37">
        <v>0</v>
      </c>
      <c r="T515" s="37">
        <v>0</v>
      </c>
      <c r="U515" s="37">
        <v>0</v>
      </c>
      <c r="V515" s="37">
        <v>0</v>
      </c>
      <c r="W515" s="37"/>
      <c r="X515" s="37">
        <v>11</v>
      </c>
      <c r="Y515" s="37">
        <v>0</v>
      </c>
      <c r="Z515" s="37"/>
      <c r="AA515" s="37">
        <v>57</v>
      </c>
      <c r="AB515" s="37"/>
      <c r="AC515" s="37"/>
      <c r="AD515" s="37"/>
      <c r="AE515" s="37">
        <v>307</v>
      </c>
      <c r="AF515" s="37"/>
      <c r="AG515" s="37"/>
      <c r="AH515" s="37"/>
      <c r="AI515" s="37">
        <v>0</v>
      </c>
      <c r="AJ515" s="37"/>
      <c r="AK515" s="37">
        <v>0</v>
      </c>
    </row>
    <row r="516" spans="1:37" ht="20.100000000000001" customHeight="1" x14ac:dyDescent="0.2">
      <c r="D516" s="38" t="s">
        <v>116</v>
      </c>
      <c r="F516" s="39">
        <v>246</v>
      </c>
      <c r="G516" s="40"/>
      <c r="H516" s="40"/>
      <c r="I516" s="40"/>
      <c r="J516" s="39">
        <v>28</v>
      </c>
      <c r="K516" s="39">
        <v>0</v>
      </c>
      <c r="L516" s="40"/>
      <c r="M516" s="39">
        <v>28</v>
      </c>
      <c r="N516" s="40"/>
      <c r="O516" s="40"/>
      <c r="P516" s="40"/>
      <c r="Q516" s="39">
        <v>0</v>
      </c>
      <c r="R516" s="39">
        <v>71</v>
      </c>
      <c r="S516" s="39">
        <v>0</v>
      </c>
      <c r="T516" s="39">
        <v>0</v>
      </c>
      <c r="U516" s="39">
        <v>0</v>
      </c>
      <c r="V516" s="39">
        <v>0</v>
      </c>
      <c r="W516" s="40"/>
      <c r="X516" s="39">
        <v>4</v>
      </c>
      <c r="Y516" s="39">
        <v>0</v>
      </c>
      <c r="Z516" s="40"/>
      <c r="AA516" s="39">
        <v>75</v>
      </c>
      <c r="AB516" s="40"/>
      <c r="AC516" s="40"/>
      <c r="AD516" s="40"/>
      <c r="AE516" s="39">
        <v>199</v>
      </c>
      <c r="AF516" s="40"/>
      <c r="AG516" s="40"/>
      <c r="AH516" s="40"/>
      <c r="AI516" s="39">
        <v>0</v>
      </c>
      <c r="AJ516" s="40"/>
      <c r="AK516" s="39">
        <v>0</v>
      </c>
    </row>
    <row r="517" spans="1:37" ht="20.100000000000001" customHeight="1" x14ac:dyDescent="0.2">
      <c r="D517" s="2" t="s">
        <v>117</v>
      </c>
      <c r="F517" s="37">
        <v>241</v>
      </c>
      <c r="G517" s="37"/>
      <c r="H517" s="37"/>
      <c r="I517" s="37"/>
      <c r="J517" s="37">
        <v>20</v>
      </c>
      <c r="K517" s="37">
        <v>0</v>
      </c>
      <c r="L517" s="37"/>
      <c r="M517" s="37">
        <v>20</v>
      </c>
      <c r="N517" s="37"/>
      <c r="O517" s="37"/>
      <c r="P517" s="37"/>
      <c r="Q517" s="37">
        <v>2</v>
      </c>
      <c r="R517" s="37">
        <v>23</v>
      </c>
      <c r="S517" s="37">
        <v>0</v>
      </c>
      <c r="T517" s="37">
        <v>0</v>
      </c>
      <c r="U517" s="37">
        <v>0</v>
      </c>
      <c r="V517" s="37">
        <v>0</v>
      </c>
      <c r="W517" s="37"/>
      <c r="X517" s="37">
        <v>9</v>
      </c>
      <c r="Y517" s="37">
        <v>1</v>
      </c>
      <c r="Z517" s="37"/>
      <c r="AA517" s="37">
        <v>35</v>
      </c>
      <c r="AB517" s="37"/>
      <c r="AC517" s="37"/>
      <c r="AD517" s="37"/>
      <c r="AE517" s="37">
        <v>226</v>
      </c>
      <c r="AF517" s="37"/>
      <c r="AG517" s="37"/>
      <c r="AH517" s="37"/>
      <c r="AI517" s="37">
        <v>0</v>
      </c>
      <c r="AJ517" s="37"/>
      <c r="AK517" s="37">
        <v>0</v>
      </c>
    </row>
    <row r="518" spans="1:37" ht="20.100000000000001" customHeight="1" x14ac:dyDescent="0.2">
      <c r="D518" s="38" t="s">
        <v>105</v>
      </c>
      <c r="F518" s="39">
        <v>200</v>
      </c>
      <c r="G518" s="40"/>
      <c r="H518" s="40"/>
      <c r="I518" s="40"/>
      <c r="J518" s="39">
        <v>16</v>
      </c>
      <c r="K518" s="39">
        <v>0</v>
      </c>
      <c r="L518" s="40"/>
      <c r="M518" s="39">
        <v>16</v>
      </c>
      <c r="N518" s="40"/>
      <c r="O518" s="40"/>
      <c r="P518" s="40"/>
      <c r="Q518" s="39">
        <v>1</v>
      </c>
      <c r="R518" s="39">
        <v>31</v>
      </c>
      <c r="S518" s="39">
        <v>0</v>
      </c>
      <c r="T518" s="39">
        <v>0</v>
      </c>
      <c r="U518" s="39">
        <v>0</v>
      </c>
      <c r="V518" s="39">
        <v>1</v>
      </c>
      <c r="W518" s="40"/>
      <c r="X518" s="39">
        <v>5</v>
      </c>
      <c r="Y518" s="39">
        <v>1</v>
      </c>
      <c r="Z518" s="40"/>
      <c r="AA518" s="39">
        <v>39</v>
      </c>
      <c r="AB518" s="40"/>
      <c r="AC518" s="40"/>
      <c r="AD518" s="40"/>
      <c r="AE518" s="39">
        <v>177</v>
      </c>
      <c r="AF518" s="40"/>
      <c r="AG518" s="40"/>
      <c r="AH518" s="40"/>
      <c r="AI518" s="39">
        <v>0</v>
      </c>
      <c r="AJ518" s="40"/>
      <c r="AK518" s="39">
        <v>0</v>
      </c>
    </row>
    <row r="519" spans="1:37" ht="20.100000000000001" customHeight="1" x14ac:dyDescent="0.2">
      <c r="D519" s="2" t="s">
        <v>106</v>
      </c>
      <c r="F519" s="37">
        <v>226</v>
      </c>
      <c r="G519" s="37"/>
      <c r="H519" s="37"/>
      <c r="I519" s="37"/>
      <c r="J519" s="37">
        <v>22</v>
      </c>
      <c r="K519" s="37">
        <v>0</v>
      </c>
      <c r="L519" s="37"/>
      <c r="M519" s="37">
        <v>22</v>
      </c>
      <c r="N519" s="37"/>
      <c r="O519" s="37"/>
      <c r="P519" s="37"/>
      <c r="Q519" s="37">
        <v>6</v>
      </c>
      <c r="R519" s="37">
        <v>47</v>
      </c>
      <c r="S519" s="37">
        <v>0</v>
      </c>
      <c r="T519" s="37">
        <v>0</v>
      </c>
      <c r="U519" s="37">
        <v>0</v>
      </c>
      <c r="V519" s="37">
        <v>0</v>
      </c>
      <c r="W519" s="37"/>
      <c r="X519" s="37">
        <v>6</v>
      </c>
      <c r="Y519" s="37">
        <v>0</v>
      </c>
      <c r="Z519" s="37"/>
      <c r="AA519" s="37">
        <v>59</v>
      </c>
      <c r="AB519" s="37"/>
      <c r="AC519" s="37"/>
      <c r="AD519" s="37"/>
      <c r="AE519" s="37">
        <v>189</v>
      </c>
      <c r="AF519" s="37"/>
      <c r="AG519" s="37"/>
      <c r="AH519" s="37"/>
      <c r="AI519" s="37">
        <v>0</v>
      </c>
      <c r="AJ519" s="37"/>
      <c r="AK519" s="37">
        <v>0</v>
      </c>
    </row>
    <row r="520" spans="1:37" ht="20.100000000000001" customHeight="1" x14ac:dyDescent="0.2">
      <c r="D520" s="38" t="s">
        <v>118</v>
      </c>
      <c r="F520" s="39">
        <v>116</v>
      </c>
      <c r="G520" s="40"/>
      <c r="H520" s="40"/>
      <c r="I520" s="40"/>
      <c r="J520" s="39">
        <v>15</v>
      </c>
      <c r="K520" s="39">
        <v>0</v>
      </c>
      <c r="L520" s="40"/>
      <c r="M520" s="39">
        <v>15</v>
      </c>
      <c r="N520" s="40"/>
      <c r="O520" s="40"/>
      <c r="P520" s="40"/>
      <c r="Q520" s="39">
        <v>3</v>
      </c>
      <c r="R520" s="39">
        <v>10</v>
      </c>
      <c r="S520" s="39">
        <v>0</v>
      </c>
      <c r="T520" s="39">
        <v>0</v>
      </c>
      <c r="U520" s="39">
        <v>0</v>
      </c>
      <c r="V520" s="39">
        <v>0</v>
      </c>
      <c r="W520" s="40"/>
      <c r="X520" s="39">
        <v>5</v>
      </c>
      <c r="Y520" s="39">
        <v>0</v>
      </c>
      <c r="Z520" s="40"/>
      <c r="AA520" s="39">
        <v>18</v>
      </c>
      <c r="AB520" s="40"/>
      <c r="AC520" s="40"/>
      <c r="AD520" s="40"/>
      <c r="AE520" s="39">
        <v>113</v>
      </c>
      <c r="AF520" s="40"/>
      <c r="AG520" s="40"/>
      <c r="AH520" s="40"/>
      <c r="AI520" s="39">
        <v>0</v>
      </c>
      <c r="AJ520" s="40"/>
      <c r="AK520" s="39">
        <v>0</v>
      </c>
    </row>
    <row r="521" spans="1:37"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row>
    <row r="522" spans="1:37" s="1" customFormat="1" ht="20.100000000000001" customHeight="1" x14ac:dyDescent="0.2">
      <c r="A522" s="3"/>
      <c r="B522" s="6"/>
      <c r="C522" s="42" t="s">
        <v>180</v>
      </c>
      <c r="D522" s="42"/>
      <c r="E522" s="5"/>
      <c r="F522" s="44">
        <v>2343</v>
      </c>
      <c r="G522" s="45"/>
      <c r="H522" s="45"/>
      <c r="I522" s="45"/>
      <c r="J522" s="44">
        <v>225</v>
      </c>
      <c r="K522" s="44">
        <v>0</v>
      </c>
      <c r="L522" s="45"/>
      <c r="M522" s="44">
        <v>225</v>
      </c>
      <c r="N522" s="45"/>
      <c r="O522" s="45"/>
      <c r="P522" s="45"/>
      <c r="Q522" s="44">
        <v>18</v>
      </c>
      <c r="R522" s="44">
        <v>423</v>
      </c>
      <c r="S522" s="44">
        <v>0</v>
      </c>
      <c r="T522" s="44">
        <v>0</v>
      </c>
      <c r="U522" s="44">
        <v>0</v>
      </c>
      <c r="V522" s="44">
        <v>2</v>
      </c>
      <c r="W522" s="45"/>
      <c r="X522" s="44">
        <v>77</v>
      </c>
      <c r="Y522" s="44">
        <v>5</v>
      </c>
      <c r="Z522" s="45"/>
      <c r="AA522" s="44">
        <v>525</v>
      </c>
      <c r="AB522" s="45"/>
      <c r="AC522" s="45"/>
      <c r="AD522" s="45"/>
      <c r="AE522" s="44">
        <v>2043</v>
      </c>
      <c r="AF522" s="45"/>
      <c r="AG522" s="45"/>
      <c r="AH522" s="45"/>
      <c r="AI522" s="44">
        <v>0</v>
      </c>
      <c r="AJ522" s="45"/>
      <c r="AK522" s="44">
        <v>0</v>
      </c>
    </row>
    <row r="523" spans="1:37"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row>
    <row r="524" spans="1:37" s="1" customFormat="1" ht="20.100000000000001" customHeight="1" x14ac:dyDescent="0.25">
      <c r="A524" s="3"/>
      <c r="B524" s="49" t="s">
        <v>301</v>
      </c>
      <c r="C524" s="50"/>
      <c r="D524" s="50"/>
      <c r="E524" s="5"/>
      <c r="F524" s="51">
        <v>2343</v>
      </c>
      <c r="G524" s="52"/>
      <c r="H524" s="52"/>
      <c r="I524" s="52"/>
      <c r="J524" s="51">
        <v>225</v>
      </c>
      <c r="K524" s="51">
        <v>0</v>
      </c>
      <c r="L524" s="52"/>
      <c r="M524" s="51">
        <v>225</v>
      </c>
      <c r="N524" s="52"/>
      <c r="O524" s="52"/>
      <c r="P524" s="52"/>
      <c r="Q524" s="51">
        <v>18</v>
      </c>
      <c r="R524" s="51">
        <v>423</v>
      </c>
      <c r="S524" s="51">
        <v>0</v>
      </c>
      <c r="T524" s="51">
        <v>0</v>
      </c>
      <c r="U524" s="51">
        <v>0</v>
      </c>
      <c r="V524" s="51">
        <v>2</v>
      </c>
      <c r="W524" s="52"/>
      <c r="X524" s="51">
        <v>77</v>
      </c>
      <c r="Y524" s="51">
        <v>5</v>
      </c>
      <c r="Z524" s="52"/>
      <c r="AA524" s="51">
        <v>525</v>
      </c>
      <c r="AB524" s="52"/>
      <c r="AC524" s="52"/>
      <c r="AD524" s="52"/>
      <c r="AE524" s="51">
        <v>2043</v>
      </c>
      <c r="AF524" s="52"/>
      <c r="AG524" s="52"/>
      <c r="AH524" s="52"/>
      <c r="AI524" s="51">
        <v>0</v>
      </c>
      <c r="AJ524" s="52"/>
      <c r="AK524" s="51">
        <v>0</v>
      </c>
    </row>
    <row r="525" spans="1:37"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row>
    <row r="526" spans="1:37"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row>
    <row r="527" spans="1:37"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row>
    <row r="528" spans="1:37" ht="20.100000000000001" customHeight="1" x14ac:dyDescent="0.2">
      <c r="D528" s="2" t="s">
        <v>98</v>
      </c>
      <c r="F528" s="37">
        <v>4</v>
      </c>
      <c r="G528" s="37"/>
      <c r="H528" s="37"/>
      <c r="I528" s="37"/>
      <c r="J528" s="37">
        <v>14</v>
      </c>
      <c r="K528" s="37">
        <v>0</v>
      </c>
      <c r="L528" s="37"/>
      <c r="M528" s="37">
        <v>14</v>
      </c>
      <c r="N528" s="37"/>
      <c r="O528" s="37"/>
      <c r="P528" s="37"/>
      <c r="Q528" s="37">
        <v>0</v>
      </c>
      <c r="R528" s="37">
        <v>0</v>
      </c>
      <c r="S528" s="37">
        <v>0</v>
      </c>
      <c r="T528" s="37">
        <v>0</v>
      </c>
      <c r="U528" s="37">
        <v>0</v>
      </c>
      <c r="V528" s="37">
        <v>0</v>
      </c>
      <c r="W528" s="37"/>
      <c r="X528" s="37">
        <v>10</v>
      </c>
      <c r="Y528" s="37">
        <v>0</v>
      </c>
      <c r="Z528" s="37"/>
      <c r="AA528" s="37">
        <v>10</v>
      </c>
      <c r="AB528" s="37"/>
      <c r="AC528" s="37"/>
      <c r="AD528" s="37"/>
      <c r="AE528" s="37">
        <v>8</v>
      </c>
      <c r="AF528" s="37"/>
      <c r="AG528" s="37"/>
      <c r="AH528" s="37"/>
      <c r="AI528" s="37">
        <v>0</v>
      </c>
      <c r="AJ528" s="37"/>
      <c r="AK528" s="37">
        <v>0</v>
      </c>
    </row>
    <row r="529" spans="1:37" ht="20.100000000000001" customHeight="1" x14ac:dyDescent="0.2">
      <c r="D529" s="38" t="s">
        <v>99</v>
      </c>
      <c r="F529" s="39">
        <v>42</v>
      </c>
      <c r="G529" s="40"/>
      <c r="H529" s="40"/>
      <c r="I529" s="40"/>
      <c r="J529" s="39">
        <v>12</v>
      </c>
      <c r="K529" s="39">
        <v>0</v>
      </c>
      <c r="L529" s="40"/>
      <c r="M529" s="39">
        <v>12</v>
      </c>
      <c r="N529" s="40"/>
      <c r="O529" s="40"/>
      <c r="P529" s="40"/>
      <c r="Q529" s="39">
        <v>0</v>
      </c>
      <c r="R529" s="39">
        <v>18</v>
      </c>
      <c r="S529" s="39">
        <v>0</v>
      </c>
      <c r="T529" s="39">
        <v>0</v>
      </c>
      <c r="U529" s="39">
        <v>0</v>
      </c>
      <c r="V529" s="39">
        <v>0</v>
      </c>
      <c r="W529" s="40"/>
      <c r="X529" s="39">
        <v>5</v>
      </c>
      <c r="Y529" s="39">
        <v>0</v>
      </c>
      <c r="Z529" s="40"/>
      <c r="AA529" s="39">
        <v>23</v>
      </c>
      <c r="AB529" s="40"/>
      <c r="AC529" s="40"/>
      <c r="AD529" s="40"/>
      <c r="AE529" s="39">
        <v>31</v>
      </c>
      <c r="AF529" s="40"/>
      <c r="AG529" s="40"/>
      <c r="AH529" s="40"/>
      <c r="AI529" s="39">
        <v>0</v>
      </c>
      <c r="AJ529" s="40"/>
      <c r="AK529" s="39">
        <v>0</v>
      </c>
    </row>
    <row r="530" spans="1:37" ht="20.100000000000001" customHeight="1" x14ac:dyDescent="0.2">
      <c r="D530" s="2" t="s">
        <v>113</v>
      </c>
      <c r="F530" s="37">
        <v>35</v>
      </c>
      <c r="G530" s="37"/>
      <c r="H530" s="37"/>
      <c r="I530" s="37"/>
      <c r="J530" s="37">
        <v>6</v>
      </c>
      <c r="K530" s="37">
        <v>0</v>
      </c>
      <c r="L530" s="37"/>
      <c r="M530" s="37">
        <v>6</v>
      </c>
      <c r="N530" s="37"/>
      <c r="O530" s="37"/>
      <c r="P530" s="37"/>
      <c r="Q530" s="37">
        <v>1</v>
      </c>
      <c r="R530" s="37">
        <v>12</v>
      </c>
      <c r="S530" s="37">
        <v>0</v>
      </c>
      <c r="T530" s="37">
        <v>0</v>
      </c>
      <c r="U530" s="37">
        <v>0</v>
      </c>
      <c r="V530" s="37">
        <v>0</v>
      </c>
      <c r="W530" s="37"/>
      <c r="X530" s="37">
        <v>3</v>
      </c>
      <c r="Y530" s="37">
        <v>0</v>
      </c>
      <c r="Z530" s="37"/>
      <c r="AA530" s="37">
        <v>16</v>
      </c>
      <c r="AB530" s="37"/>
      <c r="AC530" s="37"/>
      <c r="AD530" s="37"/>
      <c r="AE530" s="37">
        <v>25</v>
      </c>
      <c r="AF530" s="37"/>
      <c r="AG530" s="37"/>
      <c r="AH530" s="37"/>
      <c r="AI530" s="37">
        <v>0</v>
      </c>
      <c r="AJ530" s="37"/>
      <c r="AK530" s="37">
        <v>0</v>
      </c>
    </row>
    <row r="531" spans="1:37" ht="20.100000000000001" customHeight="1" x14ac:dyDescent="0.2">
      <c r="D531" s="38" t="s">
        <v>101</v>
      </c>
      <c r="F531" s="39">
        <v>77</v>
      </c>
      <c r="G531" s="40"/>
      <c r="H531" s="40"/>
      <c r="I531" s="40"/>
      <c r="J531" s="39">
        <v>17</v>
      </c>
      <c r="K531" s="39">
        <v>0</v>
      </c>
      <c r="L531" s="40"/>
      <c r="M531" s="39">
        <v>17</v>
      </c>
      <c r="N531" s="40"/>
      <c r="O531" s="40"/>
      <c r="P531" s="40"/>
      <c r="Q531" s="39">
        <v>0</v>
      </c>
      <c r="R531" s="39">
        <v>8</v>
      </c>
      <c r="S531" s="39">
        <v>0</v>
      </c>
      <c r="T531" s="39">
        <v>0</v>
      </c>
      <c r="U531" s="39">
        <v>0</v>
      </c>
      <c r="V531" s="39">
        <v>0</v>
      </c>
      <c r="W531" s="40"/>
      <c r="X531" s="39">
        <v>12</v>
      </c>
      <c r="Y531" s="39">
        <v>0</v>
      </c>
      <c r="Z531" s="40"/>
      <c r="AA531" s="39">
        <v>20</v>
      </c>
      <c r="AB531" s="40"/>
      <c r="AC531" s="40"/>
      <c r="AD531" s="40"/>
      <c r="AE531" s="39">
        <v>74</v>
      </c>
      <c r="AF531" s="40"/>
      <c r="AG531" s="40"/>
      <c r="AH531" s="40"/>
      <c r="AI531" s="39">
        <v>0</v>
      </c>
      <c r="AJ531" s="40"/>
      <c r="AK531" s="39">
        <v>0</v>
      </c>
    </row>
    <row r="532" spans="1:37" ht="20.100000000000001" customHeight="1" x14ac:dyDescent="0.2">
      <c r="D532" s="2" t="s">
        <v>372</v>
      </c>
      <c r="F532" s="37">
        <v>38</v>
      </c>
      <c r="G532" s="37"/>
      <c r="H532" s="37"/>
      <c r="I532" s="37"/>
      <c r="J532" s="37">
        <v>4</v>
      </c>
      <c r="K532" s="37">
        <v>0</v>
      </c>
      <c r="L532" s="37"/>
      <c r="M532" s="37">
        <v>4</v>
      </c>
      <c r="N532" s="37"/>
      <c r="O532" s="37"/>
      <c r="P532" s="37"/>
      <c r="Q532" s="37">
        <v>0</v>
      </c>
      <c r="R532" s="37">
        <v>11</v>
      </c>
      <c r="S532" s="37">
        <v>0</v>
      </c>
      <c r="T532" s="37">
        <v>0</v>
      </c>
      <c r="U532" s="37">
        <v>0</v>
      </c>
      <c r="V532" s="37">
        <v>0</v>
      </c>
      <c r="W532" s="37"/>
      <c r="X532" s="37">
        <v>4</v>
      </c>
      <c r="Y532" s="37">
        <v>0</v>
      </c>
      <c r="Z532" s="37"/>
      <c r="AA532" s="37">
        <v>15</v>
      </c>
      <c r="AB532" s="37"/>
      <c r="AC532" s="37"/>
      <c r="AD532" s="37"/>
      <c r="AE532" s="37">
        <v>27</v>
      </c>
      <c r="AF532" s="37"/>
      <c r="AG532" s="37"/>
      <c r="AH532" s="37"/>
      <c r="AI532" s="37">
        <v>0</v>
      </c>
      <c r="AJ532" s="37"/>
      <c r="AK532" s="37">
        <v>0</v>
      </c>
    </row>
    <row r="533" spans="1:37" ht="20.100000000000001" customHeight="1" x14ac:dyDescent="0.2">
      <c r="D533" s="38" t="s">
        <v>116</v>
      </c>
      <c r="F533" s="39">
        <v>24</v>
      </c>
      <c r="G533" s="40"/>
      <c r="H533" s="40"/>
      <c r="I533" s="40"/>
      <c r="J533" s="39">
        <v>4</v>
      </c>
      <c r="K533" s="39">
        <v>0</v>
      </c>
      <c r="L533" s="40"/>
      <c r="M533" s="39">
        <v>4</v>
      </c>
      <c r="N533" s="40"/>
      <c r="O533" s="40"/>
      <c r="P533" s="40"/>
      <c r="Q533" s="39">
        <v>0</v>
      </c>
      <c r="R533" s="39">
        <v>3</v>
      </c>
      <c r="S533" s="39">
        <v>0</v>
      </c>
      <c r="T533" s="39">
        <v>0</v>
      </c>
      <c r="U533" s="39">
        <v>0</v>
      </c>
      <c r="V533" s="39">
        <v>0</v>
      </c>
      <c r="W533" s="40"/>
      <c r="X533" s="39">
        <v>2</v>
      </c>
      <c r="Y533" s="39">
        <v>0</v>
      </c>
      <c r="Z533" s="40"/>
      <c r="AA533" s="39">
        <v>5</v>
      </c>
      <c r="AB533" s="40"/>
      <c r="AC533" s="40"/>
      <c r="AD533" s="40"/>
      <c r="AE533" s="39">
        <v>23</v>
      </c>
      <c r="AF533" s="40"/>
      <c r="AG533" s="40"/>
      <c r="AH533" s="40"/>
      <c r="AI533" s="39">
        <v>0</v>
      </c>
      <c r="AJ533" s="40"/>
      <c r="AK533" s="39">
        <v>0</v>
      </c>
    </row>
    <row r="534" spans="1:37" ht="20.100000000000001" customHeight="1" x14ac:dyDescent="0.2">
      <c r="D534" s="2" t="s">
        <v>117</v>
      </c>
      <c r="F534" s="37">
        <v>20</v>
      </c>
      <c r="G534" s="37"/>
      <c r="H534" s="37"/>
      <c r="I534" s="37"/>
      <c r="J534" s="37">
        <v>3</v>
      </c>
      <c r="K534" s="37">
        <v>0</v>
      </c>
      <c r="L534" s="37"/>
      <c r="M534" s="37">
        <v>3</v>
      </c>
      <c r="N534" s="37"/>
      <c r="O534" s="37"/>
      <c r="P534" s="37"/>
      <c r="Q534" s="37">
        <v>0</v>
      </c>
      <c r="R534" s="37">
        <v>0</v>
      </c>
      <c r="S534" s="37">
        <v>0</v>
      </c>
      <c r="T534" s="37">
        <v>0</v>
      </c>
      <c r="U534" s="37">
        <v>0</v>
      </c>
      <c r="V534" s="37">
        <v>0</v>
      </c>
      <c r="W534" s="37"/>
      <c r="X534" s="37">
        <v>3</v>
      </c>
      <c r="Y534" s="37">
        <v>0</v>
      </c>
      <c r="Z534" s="37"/>
      <c r="AA534" s="37">
        <v>3</v>
      </c>
      <c r="AB534" s="37"/>
      <c r="AC534" s="37"/>
      <c r="AD534" s="37"/>
      <c r="AE534" s="37">
        <v>20</v>
      </c>
      <c r="AF534" s="37"/>
      <c r="AG534" s="37"/>
      <c r="AH534" s="37"/>
      <c r="AI534" s="37">
        <v>0</v>
      </c>
      <c r="AJ534" s="37"/>
      <c r="AK534" s="37">
        <v>0</v>
      </c>
    </row>
    <row r="535" spans="1:37" ht="20.100000000000001" customHeight="1" x14ac:dyDescent="0.2">
      <c r="D535" s="38" t="s">
        <v>105</v>
      </c>
      <c r="F535" s="39">
        <v>0</v>
      </c>
      <c r="G535" s="40"/>
      <c r="H535" s="40"/>
      <c r="I535" s="40"/>
      <c r="J535" s="39">
        <v>3</v>
      </c>
      <c r="K535" s="39">
        <v>0</v>
      </c>
      <c r="L535" s="40"/>
      <c r="M535" s="39">
        <v>3</v>
      </c>
      <c r="N535" s="40"/>
      <c r="O535" s="40"/>
      <c r="P535" s="40"/>
      <c r="Q535" s="39">
        <v>0</v>
      </c>
      <c r="R535" s="39">
        <v>0</v>
      </c>
      <c r="S535" s="39">
        <v>0</v>
      </c>
      <c r="T535" s="39">
        <v>0</v>
      </c>
      <c r="U535" s="39">
        <v>0</v>
      </c>
      <c r="V535" s="39">
        <v>0</v>
      </c>
      <c r="W535" s="40"/>
      <c r="X535" s="39">
        <v>2</v>
      </c>
      <c r="Y535" s="39">
        <v>0</v>
      </c>
      <c r="Z535" s="40"/>
      <c r="AA535" s="39">
        <v>2</v>
      </c>
      <c r="AB535" s="40"/>
      <c r="AC535" s="40"/>
      <c r="AD535" s="40"/>
      <c r="AE535" s="39">
        <v>1</v>
      </c>
      <c r="AF535" s="40"/>
      <c r="AG535" s="40"/>
      <c r="AH535" s="40"/>
      <c r="AI535" s="39">
        <v>0</v>
      </c>
      <c r="AJ535" s="40"/>
      <c r="AK535" s="39">
        <v>0</v>
      </c>
    </row>
    <row r="536" spans="1:37"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row>
    <row r="537" spans="1:37" s="1" customFormat="1" ht="20.100000000000001" customHeight="1" x14ac:dyDescent="0.2">
      <c r="A537" s="3"/>
      <c r="B537" s="6"/>
      <c r="C537" s="42" t="s">
        <v>180</v>
      </c>
      <c r="D537" s="42"/>
      <c r="E537" s="5"/>
      <c r="F537" s="44">
        <v>240</v>
      </c>
      <c r="G537" s="45"/>
      <c r="H537" s="45"/>
      <c r="I537" s="45"/>
      <c r="J537" s="44">
        <v>63</v>
      </c>
      <c r="K537" s="44">
        <v>0</v>
      </c>
      <c r="L537" s="45"/>
      <c r="M537" s="44">
        <v>63</v>
      </c>
      <c r="N537" s="45"/>
      <c r="O537" s="45"/>
      <c r="P537" s="45"/>
      <c r="Q537" s="44">
        <v>1</v>
      </c>
      <c r="R537" s="44">
        <v>52</v>
      </c>
      <c r="S537" s="44">
        <v>0</v>
      </c>
      <c r="T537" s="44">
        <v>0</v>
      </c>
      <c r="U537" s="44">
        <v>0</v>
      </c>
      <c r="V537" s="44">
        <v>0</v>
      </c>
      <c r="W537" s="45"/>
      <c r="X537" s="44">
        <v>41</v>
      </c>
      <c r="Y537" s="44">
        <v>0</v>
      </c>
      <c r="Z537" s="45"/>
      <c r="AA537" s="44">
        <v>94</v>
      </c>
      <c r="AB537" s="45"/>
      <c r="AC537" s="45"/>
      <c r="AD537" s="45"/>
      <c r="AE537" s="44">
        <v>209</v>
      </c>
      <c r="AF537" s="45"/>
      <c r="AG537" s="45"/>
      <c r="AH537" s="45"/>
      <c r="AI537" s="44">
        <v>0</v>
      </c>
      <c r="AJ537" s="45"/>
      <c r="AK537" s="44">
        <v>0</v>
      </c>
    </row>
    <row r="538" spans="1:37"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row>
    <row r="539" spans="1:37" s="1" customFormat="1" ht="20.100000000000001" customHeight="1" x14ac:dyDescent="0.25">
      <c r="A539" s="3"/>
      <c r="B539" s="49" t="s">
        <v>303</v>
      </c>
      <c r="C539" s="50"/>
      <c r="D539" s="50"/>
      <c r="E539" s="5"/>
      <c r="F539" s="51">
        <v>240</v>
      </c>
      <c r="G539" s="52"/>
      <c r="H539" s="52"/>
      <c r="I539" s="52"/>
      <c r="J539" s="51">
        <v>63</v>
      </c>
      <c r="K539" s="51">
        <v>0</v>
      </c>
      <c r="L539" s="52"/>
      <c r="M539" s="51">
        <v>63</v>
      </c>
      <c r="N539" s="52"/>
      <c r="O539" s="52"/>
      <c r="P539" s="52"/>
      <c r="Q539" s="51">
        <v>1</v>
      </c>
      <c r="R539" s="51">
        <v>52</v>
      </c>
      <c r="S539" s="51">
        <v>0</v>
      </c>
      <c r="T539" s="51">
        <v>0</v>
      </c>
      <c r="U539" s="51">
        <v>0</v>
      </c>
      <c r="V539" s="51">
        <v>0</v>
      </c>
      <c r="W539" s="52"/>
      <c r="X539" s="51">
        <v>41</v>
      </c>
      <c r="Y539" s="51">
        <v>0</v>
      </c>
      <c r="Z539" s="52"/>
      <c r="AA539" s="51">
        <v>94</v>
      </c>
      <c r="AB539" s="52"/>
      <c r="AC539" s="52"/>
      <c r="AD539" s="52"/>
      <c r="AE539" s="51">
        <v>209</v>
      </c>
      <c r="AF539" s="52"/>
      <c r="AG539" s="52"/>
      <c r="AH539" s="52"/>
      <c r="AI539" s="51">
        <v>0</v>
      </c>
      <c r="AJ539" s="52"/>
      <c r="AK539" s="51">
        <v>0</v>
      </c>
    </row>
    <row r="540" spans="1:37"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row>
    <row r="541" spans="1:37"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row>
    <row r="542" spans="1:37"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row>
    <row r="543" spans="1:37" ht="20.100000000000001" customHeight="1" x14ac:dyDescent="0.2">
      <c r="D543" s="2" t="s">
        <v>98</v>
      </c>
      <c r="F543" s="37">
        <v>83</v>
      </c>
      <c r="G543" s="37"/>
      <c r="H543" s="37"/>
      <c r="I543" s="37"/>
      <c r="J543" s="37">
        <v>13</v>
      </c>
      <c r="K543" s="37">
        <v>0</v>
      </c>
      <c r="L543" s="37"/>
      <c r="M543" s="37">
        <v>13</v>
      </c>
      <c r="N543" s="37"/>
      <c r="O543" s="37"/>
      <c r="P543" s="37"/>
      <c r="Q543" s="37">
        <v>0</v>
      </c>
      <c r="R543" s="37">
        <v>20</v>
      </c>
      <c r="S543" s="37">
        <v>0</v>
      </c>
      <c r="T543" s="37">
        <v>0</v>
      </c>
      <c r="U543" s="37">
        <v>0</v>
      </c>
      <c r="V543" s="37">
        <v>0</v>
      </c>
      <c r="W543" s="37"/>
      <c r="X543" s="37">
        <v>4</v>
      </c>
      <c r="Y543" s="37">
        <v>0</v>
      </c>
      <c r="Z543" s="37"/>
      <c r="AA543" s="37">
        <v>24</v>
      </c>
      <c r="AB543" s="37"/>
      <c r="AC543" s="37"/>
      <c r="AD543" s="37"/>
      <c r="AE543" s="37">
        <v>72</v>
      </c>
      <c r="AF543" s="37"/>
      <c r="AG543" s="37"/>
      <c r="AH543" s="37"/>
      <c r="AI543" s="37">
        <v>0</v>
      </c>
      <c r="AJ543" s="37"/>
      <c r="AK543" s="37">
        <v>0</v>
      </c>
    </row>
    <row r="544" spans="1:37" ht="20.100000000000001" customHeight="1" x14ac:dyDescent="0.2">
      <c r="D544" s="38" t="s">
        <v>173</v>
      </c>
      <c r="F544" s="39">
        <v>66</v>
      </c>
      <c r="G544" s="40"/>
      <c r="H544" s="40"/>
      <c r="I544" s="40"/>
      <c r="J544" s="39">
        <v>1</v>
      </c>
      <c r="K544" s="39">
        <v>0</v>
      </c>
      <c r="L544" s="40"/>
      <c r="M544" s="39">
        <v>1</v>
      </c>
      <c r="N544" s="40"/>
      <c r="O544" s="40"/>
      <c r="P544" s="40"/>
      <c r="Q544" s="39">
        <v>2</v>
      </c>
      <c r="R544" s="39">
        <v>24</v>
      </c>
      <c r="S544" s="39">
        <v>0</v>
      </c>
      <c r="T544" s="39">
        <v>0</v>
      </c>
      <c r="U544" s="39">
        <v>0</v>
      </c>
      <c r="V544" s="39">
        <v>0</v>
      </c>
      <c r="W544" s="40"/>
      <c r="X544" s="39">
        <v>1</v>
      </c>
      <c r="Y544" s="39">
        <v>0</v>
      </c>
      <c r="Z544" s="40"/>
      <c r="AA544" s="39">
        <v>27</v>
      </c>
      <c r="AB544" s="40"/>
      <c r="AC544" s="40"/>
      <c r="AD544" s="40"/>
      <c r="AE544" s="39">
        <v>40</v>
      </c>
      <c r="AF544" s="40"/>
      <c r="AG544" s="40"/>
      <c r="AH544" s="40"/>
      <c r="AI544" s="39">
        <v>0</v>
      </c>
      <c r="AJ544" s="40"/>
      <c r="AK544" s="39">
        <v>0</v>
      </c>
    </row>
    <row r="545" spans="1:37" ht="20.100000000000001" customHeight="1" x14ac:dyDescent="0.2">
      <c r="D545" s="2" t="s">
        <v>113</v>
      </c>
      <c r="F545" s="37">
        <v>202</v>
      </c>
      <c r="G545" s="37"/>
      <c r="H545" s="37"/>
      <c r="I545" s="37"/>
      <c r="J545" s="37">
        <v>35</v>
      </c>
      <c r="K545" s="37">
        <v>0</v>
      </c>
      <c r="L545" s="37"/>
      <c r="M545" s="37">
        <v>35</v>
      </c>
      <c r="N545" s="37"/>
      <c r="O545" s="37"/>
      <c r="P545" s="37"/>
      <c r="Q545" s="37">
        <v>0</v>
      </c>
      <c r="R545" s="37">
        <v>56</v>
      </c>
      <c r="S545" s="37">
        <v>0</v>
      </c>
      <c r="T545" s="37">
        <v>0</v>
      </c>
      <c r="U545" s="37">
        <v>0</v>
      </c>
      <c r="V545" s="37">
        <v>0</v>
      </c>
      <c r="W545" s="37"/>
      <c r="X545" s="37">
        <v>10</v>
      </c>
      <c r="Y545" s="37">
        <v>0</v>
      </c>
      <c r="Z545" s="37"/>
      <c r="AA545" s="37">
        <v>66</v>
      </c>
      <c r="AB545" s="37"/>
      <c r="AC545" s="37"/>
      <c r="AD545" s="37"/>
      <c r="AE545" s="37">
        <v>171</v>
      </c>
      <c r="AF545" s="37"/>
      <c r="AG545" s="37"/>
      <c r="AH545" s="37"/>
      <c r="AI545" s="37">
        <v>0</v>
      </c>
      <c r="AJ545" s="37"/>
      <c r="AK545" s="37">
        <v>0</v>
      </c>
    </row>
    <row r="546" spans="1:37" ht="20.100000000000001" customHeight="1" x14ac:dyDescent="0.2">
      <c r="D546" s="38" t="s">
        <v>101</v>
      </c>
      <c r="F546" s="39">
        <v>349</v>
      </c>
      <c r="G546" s="40"/>
      <c r="H546" s="40"/>
      <c r="I546" s="40"/>
      <c r="J546" s="39">
        <v>42</v>
      </c>
      <c r="K546" s="39">
        <v>0</v>
      </c>
      <c r="L546" s="40"/>
      <c r="M546" s="39">
        <v>42</v>
      </c>
      <c r="N546" s="40"/>
      <c r="O546" s="40"/>
      <c r="P546" s="40"/>
      <c r="Q546" s="39">
        <v>0</v>
      </c>
      <c r="R546" s="39">
        <v>53</v>
      </c>
      <c r="S546" s="39">
        <v>0</v>
      </c>
      <c r="T546" s="39">
        <v>0</v>
      </c>
      <c r="U546" s="39">
        <v>0</v>
      </c>
      <c r="V546" s="39">
        <v>0</v>
      </c>
      <c r="W546" s="40"/>
      <c r="X546" s="39">
        <v>16</v>
      </c>
      <c r="Y546" s="39">
        <v>0</v>
      </c>
      <c r="Z546" s="40"/>
      <c r="AA546" s="39">
        <v>69</v>
      </c>
      <c r="AB546" s="40"/>
      <c r="AC546" s="40"/>
      <c r="AD546" s="40"/>
      <c r="AE546" s="39">
        <v>322</v>
      </c>
      <c r="AF546" s="40"/>
      <c r="AG546" s="40"/>
      <c r="AH546" s="40"/>
      <c r="AI546" s="39">
        <v>0</v>
      </c>
      <c r="AJ546" s="40"/>
      <c r="AK546" s="39">
        <v>0</v>
      </c>
    </row>
    <row r="547" spans="1:37" ht="20.100000000000001" customHeight="1" x14ac:dyDescent="0.2">
      <c r="D547" s="2" t="s">
        <v>117</v>
      </c>
      <c r="F547" s="37">
        <v>329</v>
      </c>
      <c r="G547" s="37"/>
      <c r="H547" s="37"/>
      <c r="I547" s="37"/>
      <c r="J547" s="37">
        <v>32</v>
      </c>
      <c r="K547" s="37">
        <v>0</v>
      </c>
      <c r="L547" s="37"/>
      <c r="M547" s="37">
        <v>32</v>
      </c>
      <c r="N547" s="37"/>
      <c r="O547" s="37"/>
      <c r="P547" s="37"/>
      <c r="Q547" s="37">
        <v>1</v>
      </c>
      <c r="R547" s="37">
        <v>11</v>
      </c>
      <c r="S547" s="37">
        <v>0</v>
      </c>
      <c r="T547" s="37">
        <v>0</v>
      </c>
      <c r="U547" s="37">
        <v>0</v>
      </c>
      <c r="V547" s="37">
        <v>0</v>
      </c>
      <c r="W547" s="37"/>
      <c r="X547" s="37">
        <v>3</v>
      </c>
      <c r="Y547" s="37">
        <v>1</v>
      </c>
      <c r="Z547" s="37"/>
      <c r="AA547" s="37">
        <v>16</v>
      </c>
      <c r="AB547" s="37"/>
      <c r="AC547" s="37"/>
      <c r="AD547" s="37"/>
      <c r="AE547" s="37">
        <v>345</v>
      </c>
      <c r="AF547" s="37"/>
      <c r="AG547" s="37"/>
      <c r="AH547" s="37"/>
      <c r="AI547" s="37">
        <v>0</v>
      </c>
      <c r="AJ547" s="37"/>
      <c r="AK547" s="37">
        <v>0</v>
      </c>
    </row>
    <row r="548" spans="1:37" ht="20.100000000000001" customHeight="1" x14ac:dyDescent="0.2">
      <c r="D548" s="38" t="s">
        <v>105</v>
      </c>
      <c r="F548" s="39">
        <v>72</v>
      </c>
      <c r="G548" s="40"/>
      <c r="H548" s="40"/>
      <c r="I548" s="40"/>
      <c r="J548" s="39">
        <v>33</v>
      </c>
      <c r="K548" s="39">
        <v>0</v>
      </c>
      <c r="L548" s="40"/>
      <c r="M548" s="39">
        <v>33</v>
      </c>
      <c r="N548" s="40"/>
      <c r="O548" s="40"/>
      <c r="P548" s="40"/>
      <c r="Q548" s="39">
        <v>0</v>
      </c>
      <c r="R548" s="39">
        <v>32</v>
      </c>
      <c r="S548" s="39">
        <v>0</v>
      </c>
      <c r="T548" s="39">
        <v>0</v>
      </c>
      <c r="U548" s="39">
        <v>0</v>
      </c>
      <c r="V548" s="39">
        <v>0</v>
      </c>
      <c r="W548" s="40"/>
      <c r="X548" s="39">
        <v>9</v>
      </c>
      <c r="Y548" s="39">
        <v>1</v>
      </c>
      <c r="Z548" s="40"/>
      <c r="AA548" s="39">
        <v>42</v>
      </c>
      <c r="AB548" s="40"/>
      <c r="AC548" s="40"/>
      <c r="AD548" s="40"/>
      <c r="AE548" s="39">
        <v>63</v>
      </c>
      <c r="AF548" s="40"/>
      <c r="AG548" s="40"/>
      <c r="AH548" s="40"/>
      <c r="AI548" s="39">
        <v>0</v>
      </c>
      <c r="AJ548" s="40"/>
      <c r="AK548" s="39">
        <v>0</v>
      </c>
    </row>
    <row r="549" spans="1:37" ht="20.100000000000001" customHeight="1" x14ac:dyDescent="0.2">
      <c r="D549" s="2" t="s">
        <v>106</v>
      </c>
      <c r="F549" s="37">
        <v>65</v>
      </c>
      <c r="G549" s="37"/>
      <c r="H549" s="37"/>
      <c r="I549" s="37"/>
      <c r="J549" s="37">
        <v>16</v>
      </c>
      <c r="K549" s="37">
        <v>0</v>
      </c>
      <c r="L549" s="37"/>
      <c r="M549" s="37">
        <v>16</v>
      </c>
      <c r="N549" s="37"/>
      <c r="O549" s="37"/>
      <c r="P549" s="37"/>
      <c r="Q549" s="37">
        <v>1</v>
      </c>
      <c r="R549" s="37">
        <v>19</v>
      </c>
      <c r="S549" s="37">
        <v>0</v>
      </c>
      <c r="T549" s="37">
        <v>0</v>
      </c>
      <c r="U549" s="37">
        <v>0</v>
      </c>
      <c r="V549" s="37">
        <v>0</v>
      </c>
      <c r="W549" s="37"/>
      <c r="X549" s="37">
        <v>6</v>
      </c>
      <c r="Y549" s="37">
        <v>0</v>
      </c>
      <c r="Z549" s="37"/>
      <c r="AA549" s="37">
        <v>26</v>
      </c>
      <c r="AB549" s="37"/>
      <c r="AC549" s="37"/>
      <c r="AD549" s="37"/>
      <c r="AE549" s="37">
        <v>55</v>
      </c>
      <c r="AF549" s="37"/>
      <c r="AG549" s="37"/>
      <c r="AH549" s="37"/>
      <c r="AI549" s="37">
        <v>0</v>
      </c>
      <c r="AJ549" s="37"/>
      <c r="AK549" s="37">
        <v>0</v>
      </c>
    </row>
    <row r="550" spans="1:37" ht="20.100000000000001" customHeight="1" x14ac:dyDescent="0.2">
      <c r="D550" s="38" t="s">
        <v>118</v>
      </c>
      <c r="F550" s="39">
        <v>137</v>
      </c>
      <c r="G550" s="40"/>
      <c r="H550" s="40"/>
      <c r="I550" s="40"/>
      <c r="J550" s="39">
        <v>15</v>
      </c>
      <c r="K550" s="39">
        <v>0</v>
      </c>
      <c r="L550" s="40"/>
      <c r="M550" s="39">
        <v>15</v>
      </c>
      <c r="N550" s="40"/>
      <c r="O550" s="40"/>
      <c r="P550" s="40"/>
      <c r="Q550" s="39">
        <v>0</v>
      </c>
      <c r="R550" s="39">
        <v>22</v>
      </c>
      <c r="S550" s="39">
        <v>0</v>
      </c>
      <c r="T550" s="39">
        <v>0</v>
      </c>
      <c r="U550" s="39">
        <v>0</v>
      </c>
      <c r="V550" s="39">
        <v>0</v>
      </c>
      <c r="W550" s="40"/>
      <c r="X550" s="39">
        <v>8</v>
      </c>
      <c r="Y550" s="39">
        <v>0</v>
      </c>
      <c r="Z550" s="40"/>
      <c r="AA550" s="39">
        <v>30</v>
      </c>
      <c r="AB550" s="40"/>
      <c r="AC550" s="40"/>
      <c r="AD550" s="40"/>
      <c r="AE550" s="39">
        <v>122</v>
      </c>
      <c r="AF550" s="40"/>
      <c r="AG550" s="40"/>
      <c r="AH550" s="40"/>
      <c r="AI550" s="39">
        <v>0</v>
      </c>
      <c r="AJ550" s="40"/>
      <c r="AK550" s="39">
        <v>0</v>
      </c>
    </row>
    <row r="551" spans="1:37" ht="20.100000000000001" customHeight="1" x14ac:dyDescent="0.2">
      <c r="D551" s="2" t="s">
        <v>305</v>
      </c>
      <c r="F551" s="37">
        <v>77</v>
      </c>
      <c r="G551" s="37"/>
      <c r="H551" s="37"/>
      <c r="I551" s="37"/>
      <c r="J551" s="37">
        <v>23</v>
      </c>
      <c r="K551" s="37">
        <v>0</v>
      </c>
      <c r="L551" s="37"/>
      <c r="M551" s="37">
        <v>23</v>
      </c>
      <c r="N551" s="37"/>
      <c r="O551" s="37"/>
      <c r="P551" s="37"/>
      <c r="Q551" s="37">
        <v>0</v>
      </c>
      <c r="R551" s="37">
        <v>13</v>
      </c>
      <c r="S551" s="37">
        <v>0</v>
      </c>
      <c r="T551" s="37">
        <v>0</v>
      </c>
      <c r="U551" s="37">
        <v>0</v>
      </c>
      <c r="V551" s="37">
        <v>0</v>
      </c>
      <c r="W551" s="37"/>
      <c r="X551" s="37">
        <v>3</v>
      </c>
      <c r="Y551" s="37">
        <v>1</v>
      </c>
      <c r="Z551" s="37"/>
      <c r="AA551" s="37">
        <v>17</v>
      </c>
      <c r="AB551" s="37"/>
      <c r="AC551" s="37"/>
      <c r="AD551" s="37"/>
      <c r="AE551" s="37">
        <v>83</v>
      </c>
      <c r="AF551" s="37"/>
      <c r="AG551" s="37"/>
      <c r="AH551" s="37"/>
      <c r="AI551" s="37">
        <v>0</v>
      </c>
      <c r="AJ551" s="37"/>
      <c r="AK551" s="37">
        <v>0</v>
      </c>
    </row>
    <row r="552" spans="1:37"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row>
    <row r="553" spans="1:37" s="1" customFormat="1" ht="20.100000000000001" customHeight="1" x14ac:dyDescent="0.2">
      <c r="A553" s="3"/>
      <c r="B553" s="6"/>
      <c r="C553" s="42" t="s">
        <v>180</v>
      </c>
      <c r="D553" s="42"/>
      <c r="E553" s="5"/>
      <c r="F553" s="44">
        <v>1380</v>
      </c>
      <c r="G553" s="45"/>
      <c r="H553" s="45"/>
      <c r="I553" s="45"/>
      <c r="J553" s="44">
        <v>210</v>
      </c>
      <c r="K553" s="44">
        <v>0</v>
      </c>
      <c r="L553" s="45"/>
      <c r="M553" s="44">
        <v>210</v>
      </c>
      <c r="N553" s="45"/>
      <c r="O553" s="45"/>
      <c r="P553" s="45"/>
      <c r="Q553" s="44">
        <v>4</v>
      </c>
      <c r="R553" s="44">
        <v>250</v>
      </c>
      <c r="S553" s="44">
        <v>0</v>
      </c>
      <c r="T553" s="44">
        <v>0</v>
      </c>
      <c r="U553" s="44">
        <v>0</v>
      </c>
      <c r="V553" s="44">
        <v>0</v>
      </c>
      <c r="W553" s="45"/>
      <c r="X553" s="44">
        <v>60</v>
      </c>
      <c r="Y553" s="44">
        <v>3</v>
      </c>
      <c r="Z553" s="45"/>
      <c r="AA553" s="44">
        <v>317</v>
      </c>
      <c r="AB553" s="45"/>
      <c r="AC553" s="45"/>
      <c r="AD553" s="45"/>
      <c r="AE553" s="44">
        <v>1273</v>
      </c>
      <c r="AF553" s="45"/>
      <c r="AG553" s="45"/>
      <c r="AH553" s="45"/>
      <c r="AI553" s="44">
        <v>0</v>
      </c>
      <c r="AJ553" s="45"/>
      <c r="AK553" s="44">
        <v>0</v>
      </c>
    </row>
    <row r="554" spans="1:37"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row>
    <row r="555" spans="1:37"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row>
    <row r="556" spans="1:37" s="1" customFormat="1" ht="20.100000000000001" customHeight="1" x14ac:dyDescent="0.2">
      <c r="A556" s="3"/>
      <c r="B556" s="6"/>
      <c r="C556" s="3"/>
      <c r="D556" s="41" t="s">
        <v>98</v>
      </c>
      <c r="E556" s="5"/>
      <c r="F556" s="37">
        <v>0</v>
      </c>
      <c r="G556" s="37"/>
      <c r="H556" s="37"/>
      <c r="I556" s="37"/>
      <c r="J556" s="37">
        <v>0</v>
      </c>
      <c r="K556" s="37">
        <v>0</v>
      </c>
      <c r="L556" s="37"/>
      <c r="M556" s="37">
        <v>0</v>
      </c>
      <c r="N556" s="37"/>
      <c r="O556" s="37"/>
      <c r="P556" s="37"/>
      <c r="Q556" s="37">
        <v>0</v>
      </c>
      <c r="R556" s="37">
        <v>0</v>
      </c>
      <c r="S556" s="37">
        <v>0</v>
      </c>
      <c r="T556" s="37">
        <v>0</v>
      </c>
      <c r="U556" s="37">
        <v>0</v>
      </c>
      <c r="V556" s="37">
        <v>0</v>
      </c>
      <c r="W556" s="37"/>
      <c r="X556" s="37">
        <v>0</v>
      </c>
      <c r="Y556" s="37">
        <v>0</v>
      </c>
      <c r="Z556" s="37"/>
      <c r="AA556" s="37">
        <v>0</v>
      </c>
      <c r="AB556" s="37"/>
      <c r="AC556" s="37"/>
      <c r="AD556" s="37"/>
      <c r="AE556" s="37">
        <v>0</v>
      </c>
      <c r="AF556" s="37"/>
      <c r="AG556" s="37"/>
      <c r="AH556" s="37"/>
      <c r="AI556" s="37">
        <v>0</v>
      </c>
      <c r="AJ556" s="37"/>
      <c r="AK556" s="37">
        <v>0</v>
      </c>
    </row>
    <row r="557" spans="1:37"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row>
    <row r="558" spans="1:37" s="1" customFormat="1" ht="20.100000000000001" customHeight="1" x14ac:dyDescent="0.2">
      <c r="A558" s="3"/>
      <c r="B558" s="6"/>
      <c r="C558" s="42" t="s">
        <v>171</v>
      </c>
      <c r="D558" s="42"/>
      <c r="E558" s="5"/>
      <c r="F558" s="44">
        <v>0</v>
      </c>
      <c r="G558" s="45"/>
      <c r="H558" s="45"/>
      <c r="I558" s="45"/>
      <c r="J558" s="44">
        <v>0</v>
      </c>
      <c r="K558" s="44">
        <v>0</v>
      </c>
      <c r="L558" s="45"/>
      <c r="M558" s="44">
        <v>0</v>
      </c>
      <c r="N558" s="45"/>
      <c r="O558" s="45"/>
      <c r="P558" s="45"/>
      <c r="Q558" s="44">
        <v>0</v>
      </c>
      <c r="R558" s="44">
        <v>0</v>
      </c>
      <c r="S558" s="44">
        <v>0</v>
      </c>
      <c r="T558" s="44">
        <v>0</v>
      </c>
      <c r="U558" s="44">
        <v>0</v>
      </c>
      <c r="V558" s="44">
        <v>0</v>
      </c>
      <c r="W558" s="45"/>
      <c r="X558" s="44">
        <v>0</v>
      </c>
      <c r="Y558" s="44">
        <v>0</v>
      </c>
      <c r="Z558" s="45"/>
      <c r="AA558" s="44">
        <v>0</v>
      </c>
      <c r="AB558" s="45"/>
      <c r="AC558" s="45"/>
      <c r="AD558" s="45"/>
      <c r="AE558" s="44">
        <v>0</v>
      </c>
      <c r="AF558" s="45"/>
      <c r="AG558" s="45"/>
      <c r="AH558" s="45"/>
      <c r="AI558" s="44">
        <v>0</v>
      </c>
      <c r="AJ558" s="45"/>
      <c r="AK558" s="44">
        <v>0</v>
      </c>
    </row>
    <row r="559" spans="1:37"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row>
    <row r="560" spans="1:37"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row>
    <row r="561" spans="1:37" s="1" customFormat="1" ht="20.100000000000001" customHeight="1" x14ac:dyDescent="0.2">
      <c r="A561" s="3"/>
      <c r="B561" s="6"/>
      <c r="C561" s="3"/>
      <c r="D561" s="2" t="s">
        <v>306</v>
      </c>
      <c r="E561" s="5"/>
      <c r="F561" s="37">
        <v>477</v>
      </c>
      <c r="G561" s="37"/>
      <c r="H561" s="37"/>
      <c r="I561" s="37"/>
      <c r="J561" s="37">
        <v>32</v>
      </c>
      <c r="K561" s="37">
        <v>0</v>
      </c>
      <c r="L561" s="37"/>
      <c r="M561" s="37">
        <v>32</v>
      </c>
      <c r="N561" s="37"/>
      <c r="O561" s="37"/>
      <c r="P561" s="37"/>
      <c r="Q561" s="37">
        <v>2</v>
      </c>
      <c r="R561" s="37">
        <v>11</v>
      </c>
      <c r="S561" s="37">
        <v>0</v>
      </c>
      <c r="T561" s="37">
        <v>0</v>
      </c>
      <c r="U561" s="37">
        <v>0</v>
      </c>
      <c r="V561" s="37">
        <v>0</v>
      </c>
      <c r="W561" s="37"/>
      <c r="X561" s="37">
        <v>1</v>
      </c>
      <c r="Y561" s="37">
        <v>22</v>
      </c>
      <c r="Z561" s="37"/>
      <c r="AA561" s="37">
        <v>36</v>
      </c>
      <c r="AB561" s="37"/>
      <c r="AC561" s="37"/>
      <c r="AD561" s="37"/>
      <c r="AE561" s="37">
        <v>473</v>
      </c>
      <c r="AF561" s="37"/>
      <c r="AG561" s="37"/>
      <c r="AH561" s="37"/>
      <c r="AI561" s="37">
        <v>0</v>
      </c>
      <c r="AJ561" s="37"/>
      <c r="AK561" s="37">
        <v>0</v>
      </c>
    </row>
    <row r="562" spans="1:37" s="1" customFormat="1" ht="20.100000000000001" customHeight="1" x14ac:dyDescent="0.2">
      <c r="A562" s="3"/>
      <c r="B562" s="6"/>
      <c r="C562" s="3"/>
      <c r="D562" s="38" t="s">
        <v>307</v>
      </c>
      <c r="E562" s="5"/>
      <c r="F562" s="39">
        <v>200</v>
      </c>
      <c r="G562" s="40"/>
      <c r="H562" s="40"/>
      <c r="I562" s="40"/>
      <c r="J562" s="39">
        <v>51</v>
      </c>
      <c r="K562" s="39">
        <v>0</v>
      </c>
      <c r="L562" s="40"/>
      <c r="M562" s="39">
        <v>51</v>
      </c>
      <c r="N562" s="40"/>
      <c r="O562" s="40"/>
      <c r="P562" s="40"/>
      <c r="Q562" s="39">
        <v>16</v>
      </c>
      <c r="R562" s="39">
        <v>15</v>
      </c>
      <c r="S562" s="39">
        <v>0</v>
      </c>
      <c r="T562" s="39">
        <v>0</v>
      </c>
      <c r="U562" s="39">
        <v>0</v>
      </c>
      <c r="V562" s="39">
        <v>0</v>
      </c>
      <c r="W562" s="40"/>
      <c r="X562" s="39">
        <v>6</v>
      </c>
      <c r="Y562" s="39">
        <v>6</v>
      </c>
      <c r="Z562" s="40"/>
      <c r="AA562" s="39">
        <v>43</v>
      </c>
      <c r="AB562" s="40"/>
      <c r="AC562" s="40"/>
      <c r="AD562" s="40"/>
      <c r="AE562" s="39">
        <v>208</v>
      </c>
      <c r="AF562" s="40"/>
      <c r="AG562" s="40"/>
      <c r="AH562" s="40"/>
      <c r="AI562" s="39">
        <v>0</v>
      </c>
      <c r="AJ562" s="40"/>
      <c r="AK562" s="39">
        <v>0</v>
      </c>
    </row>
    <row r="563" spans="1:37" s="1" customFormat="1" ht="20.100000000000001" customHeight="1" x14ac:dyDescent="0.2">
      <c r="A563" s="3"/>
      <c r="B563" s="6"/>
      <c r="C563" s="3"/>
      <c r="D563" s="2" t="s">
        <v>100</v>
      </c>
      <c r="E563" s="5"/>
      <c r="F563" s="37">
        <v>0</v>
      </c>
      <c r="G563" s="37"/>
      <c r="H563" s="37"/>
      <c r="I563" s="37"/>
      <c r="J563" s="37">
        <v>5</v>
      </c>
      <c r="K563" s="37">
        <v>0</v>
      </c>
      <c r="L563" s="37"/>
      <c r="M563" s="37">
        <v>5</v>
      </c>
      <c r="N563" s="37"/>
      <c r="O563" s="37"/>
      <c r="P563" s="37"/>
      <c r="Q563" s="37">
        <v>0</v>
      </c>
      <c r="R563" s="37">
        <v>0</v>
      </c>
      <c r="S563" s="37">
        <v>0</v>
      </c>
      <c r="T563" s="37">
        <v>0</v>
      </c>
      <c r="U563" s="37">
        <v>0</v>
      </c>
      <c r="V563" s="37">
        <v>0</v>
      </c>
      <c r="W563" s="37"/>
      <c r="X563" s="37">
        <v>0</v>
      </c>
      <c r="Y563" s="37">
        <v>0</v>
      </c>
      <c r="Z563" s="37"/>
      <c r="AA563" s="37">
        <v>0</v>
      </c>
      <c r="AB563" s="37"/>
      <c r="AC563" s="37"/>
      <c r="AD563" s="37"/>
      <c r="AE563" s="37">
        <v>5</v>
      </c>
      <c r="AF563" s="37"/>
      <c r="AG563" s="37"/>
      <c r="AH563" s="37"/>
      <c r="AI563" s="37">
        <v>0</v>
      </c>
      <c r="AJ563" s="37"/>
      <c r="AK563" s="37">
        <v>0</v>
      </c>
    </row>
    <row r="564" spans="1:37"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row>
    <row r="565" spans="1:37" s="1" customFormat="1" ht="20.100000000000001" customHeight="1" x14ac:dyDescent="0.2">
      <c r="A565" s="3"/>
      <c r="B565" s="6"/>
      <c r="C565" s="42" t="s">
        <v>122</v>
      </c>
      <c r="D565" s="42"/>
      <c r="E565" s="5"/>
      <c r="F565" s="44">
        <v>677</v>
      </c>
      <c r="G565" s="45"/>
      <c r="H565" s="45"/>
      <c r="I565" s="45"/>
      <c r="J565" s="44">
        <v>88</v>
      </c>
      <c r="K565" s="44">
        <v>0</v>
      </c>
      <c r="L565" s="45"/>
      <c r="M565" s="44">
        <v>88</v>
      </c>
      <c r="N565" s="45"/>
      <c r="O565" s="45"/>
      <c r="P565" s="45"/>
      <c r="Q565" s="44">
        <v>18</v>
      </c>
      <c r="R565" s="44">
        <v>26</v>
      </c>
      <c r="S565" s="44">
        <v>0</v>
      </c>
      <c r="T565" s="44">
        <v>0</v>
      </c>
      <c r="U565" s="44">
        <v>0</v>
      </c>
      <c r="V565" s="44">
        <v>0</v>
      </c>
      <c r="W565" s="45"/>
      <c r="X565" s="44">
        <v>7</v>
      </c>
      <c r="Y565" s="44">
        <v>28</v>
      </c>
      <c r="Z565" s="45"/>
      <c r="AA565" s="44">
        <v>79</v>
      </c>
      <c r="AB565" s="45"/>
      <c r="AC565" s="45"/>
      <c r="AD565" s="45"/>
      <c r="AE565" s="44">
        <v>686</v>
      </c>
      <c r="AF565" s="45"/>
      <c r="AG565" s="45"/>
      <c r="AH565" s="45"/>
      <c r="AI565" s="44">
        <v>0</v>
      </c>
      <c r="AJ565" s="45"/>
      <c r="AK565" s="44">
        <v>0</v>
      </c>
    </row>
    <row r="566" spans="1:37"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row>
    <row r="567" spans="1:37" s="1" customFormat="1" ht="20.100000000000001" customHeight="1" x14ac:dyDescent="0.25">
      <c r="A567" s="3"/>
      <c r="B567" s="49" t="s">
        <v>308</v>
      </c>
      <c r="C567" s="50"/>
      <c r="D567" s="50"/>
      <c r="E567" s="5"/>
      <c r="F567" s="51">
        <v>2057</v>
      </c>
      <c r="G567" s="52"/>
      <c r="H567" s="52"/>
      <c r="I567" s="52"/>
      <c r="J567" s="51">
        <v>298</v>
      </c>
      <c r="K567" s="51">
        <v>0</v>
      </c>
      <c r="L567" s="52"/>
      <c r="M567" s="51">
        <v>298</v>
      </c>
      <c r="N567" s="52"/>
      <c r="O567" s="52"/>
      <c r="P567" s="52"/>
      <c r="Q567" s="51">
        <v>22</v>
      </c>
      <c r="R567" s="51">
        <v>276</v>
      </c>
      <c r="S567" s="51">
        <v>0</v>
      </c>
      <c r="T567" s="51">
        <v>0</v>
      </c>
      <c r="U567" s="51">
        <v>0</v>
      </c>
      <c r="V567" s="51">
        <v>0</v>
      </c>
      <c r="W567" s="52"/>
      <c r="X567" s="51">
        <v>67</v>
      </c>
      <c r="Y567" s="51">
        <v>31</v>
      </c>
      <c r="Z567" s="52"/>
      <c r="AA567" s="51">
        <v>396</v>
      </c>
      <c r="AB567" s="52"/>
      <c r="AC567" s="52"/>
      <c r="AD567" s="52"/>
      <c r="AE567" s="51">
        <v>1959</v>
      </c>
      <c r="AF567" s="52"/>
      <c r="AG567" s="52"/>
      <c r="AH567" s="52"/>
      <c r="AI567" s="51">
        <v>0</v>
      </c>
      <c r="AJ567" s="52"/>
      <c r="AK567" s="51">
        <v>0</v>
      </c>
    </row>
    <row r="568" spans="1:37"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row>
    <row r="569" spans="1:37"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row>
    <row r="570" spans="1:37"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row>
    <row r="571" spans="1:37" ht="20.100000000000001" customHeight="1" x14ac:dyDescent="0.2">
      <c r="D571" s="2" t="s">
        <v>98</v>
      </c>
      <c r="F571" s="37">
        <v>73</v>
      </c>
      <c r="G571" s="37"/>
      <c r="H571" s="37"/>
      <c r="I571" s="37"/>
      <c r="J571" s="37">
        <v>29</v>
      </c>
      <c r="K571" s="37">
        <v>0</v>
      </c>
      <c r="L571" s="37"/>
      <c r="M571" s="37">
        <v>29</v>
      </c>
      <c r="N571" s="37"/>
      <c r="O571" s="37"/>
      <c r="P571" s="37"/>
      <c r="Q571" s="37">
        <v>0</v>
      </c>
      <c r="R571" s="37">
        <v>17</v>
      </c>
      <c r="S571" s="37">
        <v>0</v>
      </c>
      <c r="T571" s="37">
        <v>0</v>
      </c>
      <c r="U571" s="37">
        <v>0</v>
      </c>
      <c r="V571" s="37">
        <v>1</v>
      </c>
      <c r="W571" s="37"/>
      <c r="X571" s="37">
        <v>5</v>
      </c>
      <c r="Y571" s="37">
        <v>3</v>
      </c>
      <c r="Z571" s="37"/>
      <c r="AA571" s="37">
        <v>26</v>
      </c>
      <c r="AB571" s="37"/>
      <c r="AC571" s="37"/>
      <c r="AD571" s="37"/>
      <c r="AE571" s="37">
        <v>76</v>
      </c>
      <c r="AF571" s="37"/>
      <c r="AG571" s="37"/>
      <c r="AH571" s="37"/>
      <c r="AI571" s="37">
        <v>0</v>
      </c>
      <c r="AJ571" s="37"/>
      <c r="AK571" s="37">
        <v>0</v>
      </c>
    </row>
    <row r="572" spans="1:37" ht="20.100000000000001" customHeight="1" x14ac:dyDescent="0.2">
      <c r="D572" s="38" t="s">
        <v>99</v>
      </c>
      <c r="F572" s="39">
        <v>61</v>
      </c>
      <c r="G572" s="40"/>
      <c r="H572" s="40"/>
      <c r="I572" s="40"/>
      <c r="J572" s="39">
        <v>15</v>
      </c>
      <c r="K572" s="39">
        <v>0</v>
      </c>
      <c r="L572" s="40"/>
      <c r="M572" s="39">
        <v>15</v>
      </c>
      <c r="N572" s="40"/>
      <c r="O572" s="40"/>
      <c r="P572" s="40"/>
      <c r="Q572" s="39">
        <v>0</v>
      </c>
      <c r="R572" s="39">
        <v>8</v>
      </c>
      <c r="S572" s="39">
        <v>0</v>
      </c>
      <c r="T572" s="39">
        <v>0</v>
      </c>
      <c r="U572" s="39">
        <v>0</v>
      </c>
      <c r="V572" s="39">
        <v>0</v>
      </c>
      <c r="W572" s="40"/>
      <c r="X572" s="39">
        <v>3</v>
      </c>
      <c r="Y572" s="39">
        <v>1</v>
      </c>
      <c r="Z572" s="40"/>
      <c r="AA572" s="39">
        <v>12</v>
      </c>
      <c r="AB572" s="40"/>
      <c r="AC572" s="40"/>
      <c r="AD572" s="40"/>
      <c r="AE572" s="39">
        <v>64</v>
      </c>
      <c r="AF572" s="40"/>
      <c r="AG572" s="40"/>
      <c r="AH572" s="40"/>
      <c r="AI572" s="39">
        <v>0</v>
      </c>
      <c r="AJ572" s="40"/>
      <c r="AK572" s="39">
        <v>0</v>
      </c>
    </row>
    <row r="573" spans="1:37"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row>
    <row r="574" spans="1:37" s="1" customFormat="1" ht="20.100000000000001" customHeight="1" x14ac:dyDescent="0.2">
      <c r="A574" s="3"/>
      <c r="B574" s="6"/>
      <c r="C574" s="42" t="s">
        <v>122</v>
      </c>
      <c r="D574" s="42"/>
      <c r="E574" s="5"/>
      <c r="F574" s="44">
        <v>134</v>
      </c>
      <c r="G574" s="45"/>
      <c r="H574" s="45"/>
      <c r="I574" s="45"/>
      <c r="J574" s="44">
        <v>44</v>
      </c>
      <c r="K574" s="44">
        <v>0</v>
      </c>
      <c r="L574" s="45"/>
      <c r="M574" s="44">
        <v>44</v>
      </c>
      <c r="N574" s="45"/>
      <c r="O574" s="45"/>
      <c r="P574" s="45"/>
      <c r="Q574" s="44">
        <v>0</v>
      </c>
      <c r="R574" s="44">
        <v>25</v>
      </c>
      <c r="S574" s="44">
        <v>0</v>
      </c>
      <c r="T574" s="44">
        <v>0</v>
      </c>
      <c r="U574" s="44">
        <v>0</v>
      </c>
      <c r="V574" s="44">
        <v>1</v>
      </c>
      <c r="W574" s="45"/>
      <c r="X574" s="44">
        <v>8</v>
      </c>
      <c r="Y574" s="44">
        <v>4</v>
      </c>
      <c r="Z574" s="45"/>
      <c r="AA574" s="44">
        <v>38</v>
      </c>
      <c r="AB574" s="45"/>
      <c r="AC574" s="45"/>
      <c r="AD574" s="45"/>
      <c r="AE574" s="44">
        <v>140</v>
      </c>
      <c r="AF574" s="45"/>
      <c r="AG574" s="45"/>
      <c r="AH574" s="45"/>
      <c r="AI574" s="44">
        <v>0</v>
      </c>
      <c r="AJ574" s="45"/>
      <c r="AK574" s="44">
        <v>0</v>
      </c>
    </row>
    <row r="575" spans="1:37"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row>
    <row r="576" spans="1:37"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row>
    <row r="577" spans="1:37" ht="20.100000000000001" customHeight="1" x14ac:dyDescent="0.2">
      <c r="D577" s="2" t="s">
        <v>98</v>
      </c>
      <c r="F577" s="37">
        <v>115</v>
      </c>
      <c r="G577" s="37"/>
      <c r="H577" s="37"/>
      <c r="I577" s="37"/>
      <c r="J577" s="37">
        <v>21</v>
      </c>
      <c r="K577" s="37">
        <v>0</v>
      </c>
      <c r="L577" s="37"/>
      <c r="M577" s="37">
        <v>21</v>
      </c>
      <c r="N577" s="37"/>
      <c r="O577" s="37"/>
      <c r="P577" s="37"/>
      <c r="Q577" s="37">
        <v>0</v>
      </c>
      <c r="R577" s="37">
        <v>17</v>
      </c>
      <c r="S577" s="37">
        <v>0</v>
      </c>
      <c r="T577" s="37">
        <v>0</v>
      </c>
      <c r="U577" s="37">
        <v>0</v>
      </c>
      <c r="V577" s="37">
        <v>0</v>
      </c>
      <c r="W577" s="37"/>
      <c r="X577" s="37">
        <v>6</v>
      </c>
      <c r="Y577" s="37">
        <v>0</v>
      </c>
      <c r="Z577" s="37"/>
      <c r="AA577" s="37">
        <v>23</v>
      </c>
      <c r="AB577" s="37"/>
      <c r="AC577" s="37"/>
      <c r="AD577" s="37"/>
      <c r="AE577" s="37">
        <v>113</v>
      </c>
      <c r="AF577" s="37"/>
      <c r="AG577" s="37"/>
      <c r="AH577" s="37"/>
      <c r="AI577" s="37">
        <v>0</v>
      </c>
      <c r="AJ577" s="37"/>
      <c r="AK577" s="37">
        <v>0</v>
      </c>
    </row>
    <row r="578" spans="1:37" ht="20.100000000000001" customHeight="1" x14ac:dyDescent="0.2">
      <c r="D578" s="38" t="s">
        <v>99</v>
      </c>
      <c r="F578" s="39">
        <v>160</v>
      </c>
      <c r="G578" s="40"/>
      <c r="H578" s="40"/>
      <c r="I578" s="40"/>
      <c r="J578" s="39">
        <v>31</v>
      </c>
      <c r="K578" s="39">
        <v>0</v>
      </c>
      <c r="L578" s="40"/>
      <c r="M578" s="39">
        <v>31</v>
      </c>
      <c r="N578" s="40"/>
      <c r="O578" s="40"/>
      <c r="P578" s="40"/>
      <c r="Q578" s="39">
        <v>0</v>
      </c>
      <c r="R578" s="39">
        <v>15</v>
      </c>
      <c r="S578" s="39">
        <v>0</v>
      </c>
      <c r="T578" s="39">
        <v>0</v>
      </c>
      <c r="U578" s="39">
        <v>0</v>
      </c>
      <c r="V578" s="39">
        <v>0</v>
      </c>
      <c r="W578" s="40"/>
      <c r="X578" s="39">
        <v>2</v>
      </c>
      <c r="Y578" s="39">
        <v>1</v>
      </c>
      <c r="Z578" s="40"/>
      <c r="AA578" s="39">
        <v>18</v>
      </c>
      <c r="AB578" s="40"/>
      <c r="AC578" s="40"/>
      <c r="AD578" s="40"/>
      <c r="AE578" s="39">
        <v>173</v>
      </c>
      <c r="AF578" s="40"/>
      <c r="AG578" s="40"/>
      <c r="AH578" s="40"/>
      <c r="AI578" s="39">
        <v>0</v>
      </c>
      <c r="AJ578" s="40"/>
      <c r="AK578" s="39">
        <v>0</v>
      </c>
    </row>
    <row r="579" spans="1:37" ht="20.100000000000001" customHeight="1" x14ac:dyDescent="0.2">
      <c r="D579" s="2" t="s">
        <v>113</v>
      </c>
      <c r="F579" s="37">
        <v>324</v>
      </c>
      <c r="G579" s="37"/>
      <c r="H579" s="37"/>
      <c r="I579" s="37"/>
      <c r="J579" s="37">
        <v>53</v>
      </c>
      <c r="K579" s="37">
        <v>0</v>
      </c>
      <c r="L579" s="37"/>
      <c r="M579" s="37">
        <v>53</v>
      </c>
      <c r="N579" s="37"/>
      <c r="O579" s="37"/>
      <c r="P579" s="37"/>
      <c r="Q579" s="37">
        <v>1</v>
      </c>
      <c r="R579" s="37">
        <v>31</v>
      </c>
      <c r="S579" s="37">
        <v>0</v>
      </c>
      <c r="T579" s="37">
        <v>0</v>
      </c>
      <c r="U579" s="37">
        <v>0</v>
      </c>
      <c r="V579" s="37">
        <v>1</v>
      </c>
      <c r="W579" s="37"/>
      <c r="X579" s="37">
        <v>1</v>
      </c>
      <c r="Y579" s="37">
        <v>2</v>
      </c>
      <c r="Z579" s="37"/>
      <c r="AA579" s="37">
        <v>36</v>
      </c>
      <c r="AB579" s="37"/>
      <c r="AC579" s="37"/>
      <c r="AD579" s="37"/>
      <c r="AE579" s="37">
        <v>341</v>
      </c>
      <c r="AF579" s="37"/>
      <c r="AG579" s="37"/>
      <c r="AH579" s="37"/>
      <c r="AI579" s="37">
        <v>0</v>
      </c>
      <c r="AJ579" s="37"/>
      <c r="AK579" s="37">
        <v>0</v>
      </c>
    </row>
    <row r="580" spans="1:37" ht="20.100000000000001" customHeight="1" x14ac:dyDescent="0.2">
      <c r="D580" s="38" t="s">
        <v>101</v>
      </c>
      <c r="F580" s="39">
        <v>312</v>
      </c>
      <c r="G580" s="40"/>
      <c r="H580" s="40"/>
      <c r="I580" s="40"/>
      <c r="J580" s="39">
        <v>75</v>
      </c>
      <c r="K580" s="39">
        <v>0</v>
      </c>
      <c r="L580" s="40"/>
      <c r="M580" s="39">
        <v>75</v>
      </c>
      <c r="N580" s="40"/>
      <c r="O580" s="40"/>
      <c r="P580" s="40"/>
      <c r="Q580" s="39">
        <v>1</v>
      </c>
      <c r="R580" s="39">
        <v>57</v>
      </c>
      <c r="S580" s="39">
        <v>0</v>
      </c>
      <c r="T580" s="39">
        <v>0</v>
      </c>
      <c r="U580" s="39">
        <v>0</v>
      </c>
      <c r="V580" s="39">
        <v>0</v>
      </c>
      <c r="W580" s="40"/>
      <c r="X580" s="39">
        <v>12</v>
      </c>
      <c r="Y580" s="39">
        <v>2</v>
      </c>
      <c r="Z580" s="40"/>
      <c r="AA580" s="39">
        <v>72</v>
      </c>
      <c r="AB580" s="40"/>
      <c r="AC580" s="40"/>
      <c r="AD580" s="40"/>
      <c r="AE580" s="39">
        <v>315</v>
      </c>
      <c r="AF580" s="40"/>
      <c r="AG580" s="40"/>
      <c r="AH580" s="40"/>
      <c r="AI580" s="39">
        <v>0</v>
      </c>
      <c r="AJ580" s="40"/>
      <c r="AK580" s="39">
        <v>0</v>
      </c>
    </row>
    <row r="581" spans="1:37" ht="20.100000000000001" customHeight="1" x14ac:dyDescent="0.2">
      <c r="D581" s="2" t="s">
        <v>115</v>
      </c>
      <c r="F581" s="37">
        <v>53</v>
      </c>
      <c r="G581" s="37"/>
      <c r="H581" s="37"/>
      <c r="I581" s="37"/>
      <c r="J581" s="37">
        <v>24</v>
      </c>
      <c r="K581" s="37">
        <v>0</v>
      </c>
      <c r="L581" s="37"/>
      <c r="M581" s="37">
        <v>24</v>
      </c>
      <c r="N581" s="37"/>
      <c r="O581" s="37"/>
      <c r="P581" s="37"/>
      <c r="Q581" s="37">
        <v>6</v>
      </c>
      <c r="R581" s="37">
        <v>11</v>
      </c>
      <c r="S581" s="37">
        <v>0</v>
      </c>
      <c r="T581" s="37">
        <v>0</v>
      </c>
      <c r="U581" s="37">
        <v>0</v>
      </c>
      <c r="V581" s="37">
        <v>0</v>
      </c>
      <c r="W581" s="37"/>
      <c r="X581" s="37">
        <v>7</v>
      </c>
      <c r="Y581" s="37">
        <v>0</v>
      </c>
      <c r="Z581" s="37"/>
      <c r="AA581" s="37">
        <v>24</v>
      </c>
      <c r="AB581" s="37"/>
      <c r="AC581" s="37"/>
      <c r="AD581" s="37"/>
      <c r="AE581" s="37">
        <v>53</v>
      </c>
      <c r="AF581" s="37"/>
      <c r="AG581" s="37"/>
      <c r="AH581" s="37"/>
      <c r="AI581" s="37">
        <v>0</v>
      </c>
      <c r="AJ581" s="37"/>
      <c r="AK581" s="37">
        <v>0</v>
      </c>
    </row>
    <row r="582" spans="1:37" ht="20.100000000000001" customHeight="1" x14ac:dyDescent="0.2">
      <c r="D582" s="38" t="s">
        <v>116</v>
      </c>
      <c r="F582" s="39">
        <v>161</v>
      </c>
      <c r="G582" s="40"/>
      <c r="H582" s="40"/>
      <c r="I582" s="40"/>
      <c r="J582" s="39">
        <v>17</v>
      </c>
      <c r="K582" s="39">
        <v>0</v>
      </c>
      <c r="L582" s="40"/>
      <c r="M582" s="39">
        <v>17</v>
      </c>
      <c r="N582" s="40"/>
      <c r="O582" s="40"/>
      <c r="P582" s="40"/>
      <c r="Q582" s="39">
        <v>0</v>
      </c>
      <c r="R582" s="39">
        <v>9</v>
      </c>
      <c r="S582" s="39">
        <v>0</v>
      </c>
      <c r="T582" s="39">
        <v>0</v>
      </c>
      <c r="U582" s="39">
        <v>0</v>
      </c>
      <c r="V582" s="39">
        <v>0</v>
      </c>
      <c r="W582" s="40"/>
      <c r="X582" s="39">
        <v>4</v>
      </c>
      <c r="Y582" s="39">
        <v>0</v>
      </c>
      <c r="Z582" s="40"/>
      <c r="AA582" s="39">
        <v>13</v>
      </c>
      <c r="AB582" s="40"/>
      <c r="AC582" s="40"/>
      <c r="AD582" s="40"/>
      <c r="AE582" s="39">
        <v>165</v>
      </c>
      <c r="AF582" s="40"/>
      <c r="AG582" s="40"/>
      <c r="AH582" s="40"/>
      <c r="AI582" s="39">
        <v>0</v>
      </c>
      <c r="AJ582" s="40"/>
      <c r="AK582" s="39">
        <v>0</v>
      </c>
    </row>
    <row r="583" spans="1:37" ht="20.100000000000001" customHeight="1" x14ac:dyDescent="0.2">
      <c r="D583" s="2" t="s">
        <v>117</v>
      </c>
      <c r="F583" s="37">
        <v>78</v>
      </c>
      <c r="G583" s="37"/>
      <c r="H583" s="37"/>
      <c r="I583" s="37"/>
      <c r="J583" s="37">
        <v>27</v>
      </c>
      <c r="K583" s="37">
        <v>0</v>
      </c>
      <c r="L583" s="37"/>
      <c r="M583" s="37">
        <v>27</v>
      </c>
      <c r="N583" s="37"/>
      <c r="O583" s="37"/>
      <c r="P583" s="37"/>
      <c r="Q583" s="37">
        <v>0</v>
      </c>
      <c r="R583" s="37">
        <v>4</v>
      </c>
      <c r="S583" s="37">
        <v>0</v>
      </c>
      <c r="T583" s="37">
        <v>0</v>
      </c>
      <c r="U583" s="37">
        <v>0</v>
      </c>
      <c r="V583" s="37">
        <v>0</v>
      </c>
      <c r="W583" s="37"/>
      <c r="X583" s="37">
        <v>3</v>
      </c>
      <c r="Y583" s="37">
        <v>0</v>
      </c>
      <c r="Z583" s="37"/>
      <c r="AA583" s="37">
        <v>7</v>
      </c>
      <c r="AB583" s="37"/>
      <c r="AC583" s="37"/>
      <c r="AD583" s="37"/>
      <c r="AE583" s="37">
        <v>98</v>
      </c>
      <c r="AF583" s="37"/>
      <c r="AG583" s="37"/>
      <c r="AH583" s="37"/>
      <c r="AI583" s="37">
        <v>0</v>
      </c>
      <c r="AJ583" s="37"/>
      <c r="AK583" s="37">
        <v>0</v>
      </c>
    </row>
    <row r="584" spans="1:37"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row>
    <row r="585" spans="1:37" s="1" customFormat="1" ht="20.100000000000001" customHeight="1" x14ac:dyDescent="0.2">
      <c r="A585" s="3"/>
      <c r="B585" s="6"/>
      <c r="C585" s="42" t="s">
        <v>180</v>
      </c>
      <c r="D585" s="42"/>
      <c r="E585" s="5"/>
      <c r="F585" s="44">
        <v>1203</v>
      </c>
      <c r="G585" s="45"/>
      <c r="H585" s="45"/>
      <c r="I585" s="45"/>
      <c r="J585" s="44">
        <v>248</v>
      </c>
      <c r="K585" s="44">
        <v>0</v>
      </c>
      <c r="L585" s="45"/>
      <c r="M585" s="44">
        <v>248</v>
      </c>
      <c r="N585" s="45"/>
      <c r="O585" s="45"/>
      <c r="P585" s="45"/>
      <c r="Q585" s="44">
        <v>8</v>
      </c>
      <c r="R585" s="44">
        <v>144</v>
      </c>
      <c r="S585" s="44">
        <v>0</v>
      </c>
      <c r="T585" s="44">
        <v>0</v>
      </c>
      <c r="U585" s="44">
        <v>0</v>
      </c>
      <c r="V585" s="44">
        <v>1</v>
      </c>
      <c r="W585" s="45"/>
      <c r="X585" s="44">
        <v>35</v>
      </c>
      <c r="Y585" s="44">
        <v>5</v>
      </c>
      <c r="Z585" s="45"/>
      <c r="AA585" s="44">
        <v>193</v>
      </c>
      <c r="AB585" s="45"/>
      <c r="AC585" s="45"/>
      <c r="AD585" s="45"/>
      <c r="AE585" s="44">
        <v>1258</v>
      </c>
      <c r="AF585" s="45"/>
      <c r="AG585" s="45"/>
      <c r="AH585" s="45"/>
      <c r="AI585" s="44">
        <v>0</v>
      </c>
      <c r="AJ585" s="45"/>
      <c r="AK585" s="44">
        <v>0</v>
      </c>
    </row>
    <row r="586" spans="1:37"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row>
    <row r="587" spans="1:37" s="1" customFormat="1" ht="20.100000000000001" customHeight="1" x14ac:dyDescent="0.25">
      <c r="A587" s="3"/>
      <c r="B587" s="49" t="s">
        <v>310</v>
      </c>
      <c r="C587" s="50"/>
      <c r="D587" s="50"/>
      <c r="E587" s="5"/>
      <c r="F587" s="51">
        <v>1337</v>
      </c>
      <c r="G587" s="52"/>
      <c r="H587" s="52"/>
      <c r="I587" s="52"/>
      <c r="J587" s="51">
        <v>292</v>
      </c>
      <c r="K587" s="51">
        <v>0</v>
      </c>
      <c r="L587" s="52"/>
      <c r="M587" s="51">
        <v>292</v>
      </c>
      <c r="N587" s="52"/>
      <c r="O587" s="52"/>
      <c r="P587" s="52"/>
      <c r="Q587" s="51">
        <v>8</v>
      </c>
      <c r="R587" s="51">
        <v>169</v>
      </c>
      <c r="S587" s="51">
        <v>0</v>
      </c>
      <c r="T587" s="51">
        <v>0</v>
      </c>
      <c r="U587" s="51">
        <v>0</v>
      </c>
      <c r="V587" s="51">
        <v>2</v>
      </c>
      <c r="W587" s="52"/>
      <c r="X587" s="51">
        <v>43</v>
      </c>
      <c r="Y587" s="51">
        <v>9</v>
      </c>
      <c r="Z587" s="52"/>
      <c r="AA587" s="51">
        <v>231</v>
      </c>
      <c r="AB587" s="52"/>
      <c r="AC587" s="52"/>
      <c r="AD587" s="52"/>
      <c r="AE587" s="51">
        <v>1398</v>
      </c>
      <c r="AF587" s="52"/>
      <c r="AG587" s="52"/>
      <c r="AH587" s="52"/>
      <c r="AI587" s="51">
        <v>0</v>
      </c>
      <c r="AJ587" s="52"/>
      <c r="AK587" s="51">
        <v>0</v>
      </c>
    </row>
    <row r="588" spans="1:37"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row>
    <row r="589" spans="1:37"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row>
    <row r="590" spans="1:37"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row>
    <row r="591" spans="1:37" ht="20.100000000000001" customHeight="1" x14ac:dyDescent="0.2">
      <c r="D591" s="2" t="s">
        <v>124</v>
      </c>
      <c r="F591" s="37">
        <v>69</v>
      </c>
      <c r="G591" s="37"/>
      <c r="H591" s="37"/>
      <c r="I591" s="37"/>
      <c r="J591" s="37">
        <v>8</v>
      </c>
      <c r="K591" s="37">
        <v>0</v>
      </c>
      <c r="L591" s="37"/>
      <c r="M591" s="37">
        <v>8</v>
      </c>
      <c r="N591" s="37"/>
      <c r="O591" s="37"/>
      <c r="P591" s="37"/>
      <c r="Q591" s="37">
        <v>0</v>
      </c>
      <c r="R591" s="37">
        <v>14</v>
      </c>
      <c r="S591" s="37">
        <v>0</v>
      </c>
      <c r="T591" s="37">
        <v>0</v>
      </c>
      <c r="U591" s="37">
        <v>0</v>
      </c>
      <c r="V591" s="37">
        <v>0</v>
      </c>
      <c r="W591" s="37"/>
      <c r="X591" s="37">
        <v>3</v>
      </c>
      <c r="Y591" s="37">
        <v>1</v>
      </c>
      <c r="Z591" s="37"/>
      <c r="AA591" s="37">
        <v>18</v>
      </c>
      <c r="AB591" s="37"/>
      <c r="AC591" s="37"/>
      <c r="AD591" s="37"/>
      <c r="AE591" s="37">
        <v>59</v>
      </c>
      <c r="AF591" s="37"/>
      <c r="AG591" s="37"/>
      <c r="AH591" s="37"/>
      <c r="AI591" s="37">
        <v>0</v>
      </c>
      <c r="AJ591" s="37"/>
      <c r="AK591" s="37">
        <v>0</v>
      </c>
    </row>
    <row r="592" spans="1:37" ht="20.100000000000001" customHeight="1" x14ac:dyDescent="0.2">
      <c r="D592" s="38" t="s">
        <v>173</v>
      </c>
      <c r="F592" s="39">
        <v>105</v>
      </c>
      <c r="G592" s="40"/>
      <c r="H592" s="40"/>
      <c r="I592" s="40"/>
      <c r="J592" s="39">
        <v>23</v>
      </c>
      <c r="K592" s="39">
        <v>0</v>
      </c>
      <c r="L592" s="40"/>
      <c r="M592" s="39">
        <v>23</v>
      </c>
      <c r="N592" s="40"/>
      <c r="O592" s="40"/>
      <c r="P592" s="40"/>
      <c r="Q592" s="39">
        <v>0</v>
      </c>
      <c r="R592" s="39">
        <v>16</v>
      </c>
      <c r="S592" s="39">
        <v>0</v>
      </c>
      <c r="T592" s="39">
        <v>0</v>
      </c>
      <c r="U592" s="39">
        <v>0</v>
      </c>
      <c r="V592" s="39">
        <v>0</v>
      </c>
      <c r="W592" s="40"/>
      <c r="X592" s="39">
        <v>3</v>
      </c>
      <c r="Y592" s="39">
        <v>0</v>
      </c>
      <c r="Z592" s="40"/>
      <c r="AA592" s="39">
        <v>19</v>
      </c>
      <c r="AB592" s="40"/>
      <c r="AC592" s="40"/>
      <c r="AD592" s="40"/>
      <c r="AE592" s="39">
        <v>109</v>
      </c>
      <c r="AF592" s="40"/>
      <c r="AG592" s="40"/>
      <c r="AH592" s="40"/>
      <c r="AI592" s="39">
        <v>0</v>
      </c>
      <c r="AJ592" s="40"/>
      <c r="AK592" s="39">
        <v>0</v>
      </c>
    </row>
    <row r="593" spans="1:37" ht="20.100000000000001" customHeight="1" x14ac:dyDescent="0.2">
      <c r="D593" s="2" t="s">
        <v>100</v>
      </c>
      <c r="F593" s="37">
        <v>105</v>
      </c>
      <c r="G593" s="37"/>
      <c r="H593" s="37"/>
      <c r="I593" s="37"/>
      <c r="J593" s="37">
        <v>11</v>
      </c>
      <c r="K593" s="37">
        <v>0</v>
      </c>
      <c r="L593" s="37"/>
      <c r="M593" s="37">
        <v>11</v>
      </c>
      <c r="N593" s="37"/>
      <c r="O593" s="37"/>
      <c r="P593" s="37"/>
      <c r="Q593" s="37">
        <v>1</v>
      </c>
      <c r="R593" s="37">
        <v>16</v>
      </c>
      <c r="S593" s="37">
        <v>0</v>
      </c>
      <c r="T593" s="37">
        <v>0</v>
      </c>
      <c r="U593" s="37">
        <v>0</v>
      </c>
      <c r="V593" s="37">
        <v>0</v>
      </c>
      <c r="W593" s="37"/>
      <c r="X593" s="37">
        <v>0</v>
      </c>
      <c r="Y593" s="37">
        <v>0</v>
      </c>
      <c r="Z593" s="37"/>
      <c r="AA593" s="37">
        <v>17</v>
      </c>
      <c r="AB593" s="37"/>
      <c r="AC593" s="37"/>
      <c r="AD593" s="37"/>
      <c r="AE593" s="37">
        <v>99</v>
      </c>
      <c r="AF593" s="37"/>
      <c r="AG593" s="37"/>
      <c r="AH593" s="37"/>
      <c r="AI593" s="37">
        <v>0</v>
      </c>
      <c r="AJ593" s="37"/>
      <c r="AK593" s="37">
        <v>0</v>
      </c>
    </row>
    <row r="594" spans="1:37" ht="20.100000000000001" customHeight="1" x14ac:dyDescent="0.2">
      <c r="D594" s="38" t="s">
        <v>174</v>
      </c>
      <c r="F594" s="39">
        <v>1</v>
      </c>
      <c r="G594" s="40"/>
      <c r="H594" s="40"/>
      <c r="I594" s="40"/>
      <c r="J594" s="39">
        <v>3</v>
      </c>
      <c r="K594" s="39">
        <v>0</v>
      </c>
      <c r="L594" s="40"/>
      <c r="M594" s="39">
        <v>3</v>
      </c>
      <c r="N594" s="40"/>
      <c r="O594" s="40"/>
      <c r="P594" s="40"/>
      <c r="Q594" s="39">
        <v>1</v>
      </c>
      <c r="R594" s="39">
        <v>0</v>
      </c>
      <c r="S594" s="39">
        <v>0</v>
      </c>
      <c r="T594" s="39">
        <v>0</v>
      </c>
      <c r="U594" s="39">
        <v>0</v>
      </c>
      <c r="V594" s="39">
        <v>0</v>
      </c>
      <c r="W594" s="40"/>
      <c r="X594" s="39">
        <v>2</v>
      </c>
      <c r="Y594" s="39">
        <v>0</v>
      </c>
      <c r="Z594" s="40"/>
      <c r="AA594" s="39">
        <v>3</v>
      </c>
      <c r="AB594" s="40"/>
      <c r="AC594" s="40"/>
      <c r="AD594" s="40"/>
      <c r="AE594" s="39">
        <v>1</v>
      </c>
      <c r="AF594" s="40"/>
      <c r="AG594" s="40"/>
      <c r="AH594" s="40"/>
      <c r="AI594" s="39">
        <v>0</v>
      </c>
      <c r="AJ594" s="40"/>
      <c r="AK594" s="39">
        <v>0</v>
      </c>
    </row>
    <row r="595" spans="1:37" ht="20.100000000000001" customHeight="1" x14ac:dyDescent="0.2">
      <c r="D595" s="2" t="s">
        <v>102</v>
      </c>
      <c r="F595" s="37">
        <v>201</v>
      </c>
      <c r="G595" s="37"/>
      <c r="H595" s="37"/>
      <c r="I595" s="37"/>
      <c r="J595" s="37">
        <v>17</v>
      </c>
      <c r="K595" s="37">
        <v>0</v>
      </c>
      <c r="L595" s="37"/>
      <c r="M595" s="37">
        <v>17</v>
      </c>
      <c r="N595" s="37"/>
      <c r="O595" s="37"/>
      <c r="P595" s="37"/>
      <c r="Q595" s="37">
        <v>2</v>
      </c>
      <c r="R595" s="37">
        <v>25</v>
      </c>
      <c r="S595" s="37">
        <v>0</v>
      </c>
      <c r="T595" s="37">
        <v>0</v>
      </c>
      <c r="U595" s="37">
        <v>0</v>
      </c>
      <c r="V595" s="37">
        <v>0</v>
      </c>
      <c r="W595" s="37"/>
      <c r="X595" s="37">
        <v>10</v>
      </c>
      <c r="Y595" s="37">
        <v>0</v>
      </c>
      <c r="Z595" s="37"/>
      <c r="AA595" s="37">
        <v>37</v>
      </c>
      <c r="AB595" s="37"/>
      <c r="AC595" s="37"/>
      <c r="AD595" s="37"/>
      <c r="AE595" s="37">
        <v>181</v>
      </c>
      <c r="AF595" s="37"/>
      <c r="AG595" s="37"/>
      <c r="AH595" s="37"/>
      <c r="AI595" s="37">
        <v>0</v>
      </c>
      <c r="AJ595" s="37"/>
      <c r="AK595" s="37">
        <v>0</v>
      </c>
    </row>
    <row r="596" spans="1:37" ht="20.100000000000001" customHeight="1" x14ac:dyDescent="0.2">
      <c r="D596" s="38" t="s">
        <v>103</v>
      </c>
      <c r="F596" s="39">
        <v>67</v>
      </c>
      <c r="G596" s="40"/>
      <c r="H596" s="40"/>
      <c r="I596" s="40"/>
      <c r="J596" s="39">
        <v>5</v>
      </c>
      <c r="K596" s="39">
        <v>0</v>
      </c>
      <c r="L596" s="40"/>
      <c r="M596" s="39">
        <v>5</v>
      </c>
      <c r="N596" s="40"/>
      <c r="O596" s="40"/>
      <c r="P596" s="40"/>
      <c r="Q596" s="39">
        <v>0</v>
      </c>
      <c r="R596" s="39">
        <v>14</v>
      </c>
      <c r="S596" s="39">
        <v>0</v>
      </c>
      <c r="T596" s="39">
        <v>0</v>
      </c>
      <c r="U596" s="39">
        <v>0</v>
      </c>
      <c r="V596" s="39">
        <v>0</v>
      </c>
      <c r="W596" s="40"/>
      <c r="X596" s="39">
        <v>0</v>
      </c>
      <c r="Y596" s="39">
        <v>0</v>
      </c>
      <c r="Z596" s="40"/>
      <c r="AA596" s="39">
        <v>14</v>
      </c>
      <c r="AB596" s="40"/>
      <c r="AC596" s="40"/>
      <c r="AD596" s="40"/>
      <c r="AE596" s="39">
        <v>58</v>
      </c>
      <c r="AF596" s="40"/>
      <c r="AG596" s="40"/>
      <c r="AH596" s="40"/>
      <c r="AI596" s="39">
        <v>0</v>
      </c>
      <c r="AJ596" s="40"/>
      <c r="AK596" s="39">
        <v>0</v>
      </c>
    </row>
    <row r="597" spans="1:37" ht="20.100000000000001" customHeight="1" x14ac:dyDescent="0.2">
      <c r="B597" s="5"/>
      <c r="D597" s="2" t="s">
        <v>104</v>
      </c>
      <c r="F597" s="37">
        <v>57</v>
      </c>
      <c r="G597" s="37"/>
      <c r="H597" s="37"/>
      <c r="I597" s="37"/>
      <c r="J597" s="37">
        <v>4</v>
      </c>
      <c r="K597" s="37">
        <v>0</v>
      </c>
      <c r="L597" s="37"/>
      <c r="M597" s="37">
        <v>4</v>
      </c>
      <c r="N597" s="37"/>
      <c r="O597" s="37"/>
      <c r="P597" s="37"/>
      <c r="Q597" s="37">
        <v>1</v>
      </c>
      <c r="R597" s="37">
        <v>6</v>
      </c>
      <c r="S597" s="37">
        <v>0</v>
      </c>
      <c r="T597" s="37">
        <v>0</v>
      </c>
      <c r="U597" s="37">
        <v>0</v>
      </c>
      <c r="V597" s="37">
        <v>0</v>
      </c>
      <c r="W597" s="37"/>
      <c r="X597" s="37">
        <v>3</v>
      </c>
      <c r="Y597" s="37">
        <v>0</v>
      </c>
      <c r="Z597" s="37"/>
      <c r="AA597" s="37">
        <v>10</v>
      </c>
      <c r="AB597" s="37"/>
      <c r="AC597" s="37"/>
      <c r="AD597" s="37"/>
      <c r="AE597" s="37">
        <v>51</v>
      </c>
      <c r="AF597" s="37"/>
      <c r="AG597" s="37"/>
      <c r="AH597" s="37"/>
      <c r="AI597" s="37">
        <v>0</v>
      </c>
      <c r="AJ597" s="37"/>
      <c r="AK597" s="37">
        <v>0</v>
      </c>
    </row>
    <row r="598" spans="1:37" ht="20.100000000000001" customHeight="1" x14ac:dyDescent="0.2">
      <c r="B598" s="5"/>
      <c r="D598" s="38" t="s">
        <v>105</v>
      </c>
      <c r="F598" s="39">
        <v>63</v>
      </c>
      <c r="G598" s="40"/>
      <c r="H598" s="40"/>
      <c r="I598" s="40"/>
      <c r="J598" s="39">
        <v>13</v>
      </c>
      <c r="K598" s="39">
        <v>0</v>
      </c>
      <c r="L598" s="40"/>
      <c r="M598" s="39">
        <v>13</v>
      </c>
      <c r="N598" s="40"/>
      <c r="O598" s="40"/>
      <c r="P598" s="40"/>
      <c r="Q598" s="39">
        <v>0</v>
      </c>
      <c r="R598" s="39">
        <v>18</v>
      </c>
      <c r="S598" s="39">
        <v>0</v>
      </c>
      <c r="T598" s="39">
        <v>0</v>
      </c>
      <c r="U598" s="39">
        <v>0</v>
      </c>
      <c r="V598" s="39">
        <v>0</v>
      </c>
      <c r="W598" s="40"/>
      <c r="X598" s="39">
        <v>2</v>
      </c>
      <c r="Y598" s="39">
        <v>0</v>
      </c>
      <c r="Z598" s="40"/>
      <c r="AA598" s="39">
        <v>20</v>
      </c>
      <c r="AB598" s="40"/>
      <c r="AC598" s="40"/>
      <c r="AD598" s="40"/>
      <c r="AE598" s="39">
        <v>56</v>
      </c>
      <c r="AF598" s="40"/>
      <c r="AG598" s="40"/>
      <c r="AH598" s="40"/>
      <c r="AI598" s="39">
        <v>0</v>
      </c>
      <c r="AJ598" s="40"/>
      <c r="AK598" s="39">
        <v>0</v>
      </c>
    </row>
    <row r="599" spans="1:37" ht="20.100000000000001" customHeight="1" x14ac:dyDescent="0.2">
      <c r="B599" s="5"/>
      <c r="D599" s="41" t="s">
        <v>183</v>
      </c>
      <c r="F599" s="40">
        <v>39</v>
      </c>
      <c r="G599" s="40"/>
      <c r="H599" s="40"/>
      <c r="I599" s="40"/>
      <c r="J599" s="40">
        <v>11</v>
      </c>
      <c r="K599" s="40">
        <v>0</v>
      </c>
      <c r="L599" s="40"/>
      <c r="M599" s="40">
        <v>11</v>
      </c>
      <c r="N599" s="40"/>
      <c r="O599" s="40"/>
      <c r="P599" s="40"/>
      <c r="Q599" s="40">
        <v>0</v>
      </c>
      <c r="R599" s="40">
        <v>4</v>
      </c>
      <c r="S599" s="40">
        <v>0</v>
      </c>
      <c r="T599" s="40">
        <v>0</v>
      </c>
      <c r="U599" s="40">
        <v>0</v>
      </c>
      <c r="V599" s="40">
        <v>0</v>
      </c>
      <c r="W599" s="40"/>
      <c r="X599" s="40">
        <v>3</v>
      </c>
      <c r="Y599" s="40">
        <v>0</v>
      </c>
      <c r="Z599" s="40"/>
      <c r="AA599" s="40">
        <v>7</v>
      </c>
      <c r="AB599" s="40"/>
      <c r="AC599" s="40"/>
      <c r="AD599" s="40"/>
      <c r="AE599" s="40">
        <v>43</v>
      </c>
      <c r="AF599" s="40"/>
      <c r="AG599" s="40"/>
      <c r="AH599" s="40"/>
      <c r="AI599" s="40">
        <v>0</v>
      </c>
      <c r="AJ599" s="40"/>
      <c r="AK599" s="40">
        <v>0</v>
      </c>
    </row>
    <row r="600" spans="1:37" ht="20.100000000000001" customHeight="1" x14ac:dyDescent="0.2">
      <c r="B600" s="5"/>
      <c r="D600" s="38" t="s">
        <v>107</v>
      </c>
      <c r="F600" s="39">
        <v>0</v>
      </c>
      <c r="G600" s="40"/>
      <c r="H600" s="40"/>
      <c r="I600" s="40"/>
      <c r="J600" s="39">
        <v>0</v>
      </c>
      <c r="K600" s="39">
        <v>0</v>
      </c>
      <c r="L600" s="40"/>
      <c r="M600" s="39">
        <v>0</v>
      </c>
      <c r="N600" s="40"/>
      <c r="O600" s="40"/>
      <c r="P600" s="40"/>
      <c r="Q600" s="39">
        <v>0</v>
      </c>
      <c r="R600" s="39">
        <v>0</v>
      </c>
      <c r="S600" s="39">
        <v>0</v>
      </c>
      <c r="T600" s="39">
        <v>0</v>
      </c>
      <c r="U600" s="39">
        <v>0</v>
      </c>
      <c r="V600" s="39">
        <v>0</v>
      </c>
      <c r="W600" s="40"/>
      <c r="X600" s="39">
        <v>0</v>
      </c>
      <c r="Y600" s="39">
        <v>0</v>
      </c>
      <c r="Z600" s="40"/>
      <c r="AA600" s="39">
        <v>0</v>
      </c>
      <c r="AB600" s="40"/>
      <c r="AC600" s="40"/>
      <c r="AD600" s="40"/>
      <c r="AE600" s="39">
        <v>0</v>
      </c>
      <c r="AF600" s="40"/>
      <c r="AG600" s="40"/>
      <c r="AH600" s="40"/>
      <c r="AI600" s="39">
        <v>0</v>
      </c>
      <c r="AJ600" s="40"/>
      <c r="AK600" s="39">
        <v>0</v>
      </c>
    </row>
    <row r="601" spans="1:37"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row>
    <row r="602" spans="1:37" s="1" customFormat="1" ht="20.100000000000001" customHeight="1" x14ac:dyDescent="0.2">
      <c r="A602" s="3"/>
      <c r="B602" s="6"/>
      <c r="C602" s="42" t="s">
        <v>180</v>
      </c>
      <c r="D602" s="42"/>
      <c r="E602" s="5"/>
      <c r="F602" s="44">
        <v>707</v>
      </c>
      <c r="G602" s="45"/>
      <c r="H602" s="45"/>
      <c r="I602" s="45"/>
      <c r="J602" s="44">
        <v>95</v>
      </c>
      <c r="K602" s="44">
        <v>0</v>
      </c>
      <c r="L602" s="45"/>
      <c r="M602" s="44">
        <v>95</v>
      </c>
      <c r="N602" s="45"/>
      <c r="O602" s="45"/>
      <c r="P602" s="45"/>
      <c r="Q602" s="44">
        <v>5</v>
      </c>
      <c r="R602" s="44">
        <v>113</v>
      </c>
      <c r="S602" s="44">
        <v>0</v>
      </c>
      <c r="T602" s="44">
        <v>0</v>
      </c>
      <c r="U602" s="44">
        <v>0</v>
      </c>
      <c r="V602" s="44">
        <v>0</v>
      </c>
      <c r="W602" s="45"/>
      <c r="X602" s="44">
        <v>26</v>
      </c>
      <c r="Y602" s="44">
        <v>1</v>
      </c>
      <c r="Z602" s="45"/>
      <c r="AA602" s="44">
        <v>145</v>
      </c>
      <c r="AB602" s="45"/>
      <c r="AC602" s="45"/>
      <c r="AD602" s="45"/>
      <c r="AE602" s="44">
        <v>657</v>
      </c>
      <c r="AF602" s="45"/>
      <c r="AG602" s="45"/>
      <c r="AH602" s="45"/>
      <c r="AI602" s="44">
        <v>0</v>
      </c>
      <c r="AJ602" s="45"/>
      <c r="AK602" s="44">
        <v>0</v>
      </c>
    </row>
    <row r="603" spans="1:37"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row>
    <row r="604" spans="1:37" s="1" customFormat="1" ht="20.100000000000001" customHeight="1" x14ac:dyDescent="0.25">
      <c r="A604" s="3"/>
      <c r="B604" s="49" t="s">
        <v>312</v>
      </c>
      <c r="C604" s="50"/>
      <c r="D604" s="50"/>
      <c r="E604" s="5"/>
      <c r="F604" s="51">
        <v>707</v>
      </c>
      <c r="G604" s="52"/>
      <c r="H604" s="52"/>
      <c r="I604" s="52"/>
      <c r="J604" s="51">
        <v>95</v>
      </c>
      <c r="K604" s="51">
        <v>0</v>
      </c>
      <c r="L604" s="52"/>
      <c r="M604" s="51">
        <v>95</v>
      </c>
      <c r="N604" s="52"/>
      <c r="O604" s="52"/>
      <c r="P604" s="52"/>
      <c r="Q604" s="51">
        <v>5</v>
      </c>
      <c r="R604" s="51">
        <v>113</v>
      </c>
      <c r="S604" s="51">
        <v>0</v>
      </c>
      <c r="T604" s="51">
        <v>0</v>
      </c>
      <c r="U604" s="51">
        <v>0</v>
      </c>
      <c r="V604" s="51">
        <v>0</v>
      </c>
      <c r="W604" s="52"/>
      <c r="X604" s="51">
        <v>26</v>
      </c>
      <c r="Y604" s="51">
        <v>1</v>
      </c>
      <c r="Z604" s="52"/>
      <c r="AA604" s="51">
        <v>145</v>
      </c>
      <c r="AB604" s="52"/>
      <c r="AC604" s="52"/>
      <c r="AD604" s="52"/>
      <c r="AE604" s="51">
        <v>657</v>
      </c>
      <c r="AF604" s="52"/>
      <c r="AG604" s="52"/>
      <c r="AH604" s="52"/>
      <c r="AI604" s="51">
        <v>0</v>
      </c>
      <c r="AJ604" s="52"/>
      <c r="AK604" s="51">
        <v>0</v>
      </c>
    </row>
    <row r="605" spans="1:37"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row>
    <row r="606" spans="1:37"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row>
    <row r="607" spans="1:37"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row>
    <row r="608" spans="1:37" ht="20.100000000000001" customHeight="1" x14ac:dyDescent="0.2">
      <c r="D608" s="2" t="s">
        <v>124</v>
      </c>
      <c r="F608" s="37">
        <v>115</v>
      </c>
      <c r="G608" s="37"/>
      <c r="H608" s="37"/>
      <c r="I608" s="37"/>
      <c r="J608" s="37">
        <v>4</v>
      </c>
      <c r="K608" s="37">
        <v>0</v>
      </c>
      <c r="L608" s="37"/>
      <c r="M608" s="37">
        <v>4</v>
      </c>
      <c r="N608" s="37"/>
      <c r="O608" s="37"/>
      <c r="P608" s="37"/>
      <c r="Q608" s="37">
        <v>1</v>
      </c>
      <c r="R608" s="37">
        <v>11</v>
      </c>
      <c r="S608" s="37">
        <v>0</v>
      </c>
      <c r="T608" s="37">
        <v>0</v>
      </c>
      <c r="U608" s="37">
        <v>0</v>
      </c>
      <c r="V608" s="37">
        <v>83</v>
      </c>
      <c r="W608" s="37"/>
      <c r="X608" s="37">
        <v>0</v>
      </c>
      <c r="Y608" s="37">
        <v>0</v>
      </c>
      <c r="Z608" s="37"/>
      <c r="AA608" s="37">
        <v>95</v>
      </c>
      <c r="AB608" s="37"/>
      <c r="AC608" s="37"/>
      <c r="AD608" s="37"/>
      <c r="AE608" s="37">
        <v>24</v>
      </c>
      <c r="AF608" s="37"/>
      <c r="AG608" s="37"/>
      <c r="AH608" s="37"/>
      <c r="AI608" s="37">
        <v>0</v>
      </c>
      <c r="AJ608" s="37"/>
      <c r="AK608" s="37">
        <v>0</v>
      </c>
    </row>
    <row r="609" spans="1:37" ht="20.100000000000001" customHeight="1" x14ac:dyDescent="0.2">
      <c r="D609" s="38" t="s">
        <v>173</v>
      </c>
      <c r="F609" s="39">
        <v>178</v>
      </c>
      <c r="G609" s="40"/>
      <c r="H609" s="40"/>
      <c r="I609" s="40"/>
      <c r="J609" s="39">
        <v>46</v>
      </c>
      <c r="K609" s="39">
        <v>0</v>
      </c>
      <c r="L609" s="40"/>
      <c r="M609" s="39">
        <v>46</v>
      </c>
      <c r="N609" s="40"/>
      <c r="O609" s="40"/>
      <c r="P609" s="40"/>
      <c r="Q609" s="39">
        <v>0</v>
      </c>
      <c r="R609" s="39">
        <v>31</v>
      </c>
      <c r="S609" s="39">
        <v>0</v>
      </c>
      <c r="T609" s="39">
        <v>0</v>
      </c>
      <c r="U609" s="39">
        <v>0</v>
      </c>
      <c r="V609" s="39">
        <v>7</v>
      </c>
      <c r="W609" s="40"/>
      <c r="X609" s="39">
        <v>7</v>
      </c>
      <c r="Y609" s="39">
        <v>1</v>
      </c>
      <c r="Z609" s="40"/>
      <c r="AA609" s="39">
        <v>46</v>
      </c>
      <c r="AB609" s="40"/>
      <c r="AC609" s="40"/>
      <c r="AD609" s="40"/>
      <c r="AE609" s="39">
        <v>178</v>
      </c>
      <c r="AF609" s="40"/>
      <c r="AG609" s="40"/>
      <c r="AH609" s="40"/>
      <c r="AI609" s="39">
        <v>0</v>
      </c>
      <c r="AJ609" s="40"/>
      <c r="AK609" s="39">
        <v>0</v>
      </c>
    </row>
    <row r="610" spans="1:37"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20.100000000000001" customHeight="1" x14ac:dyDescent="0.2">
      <c r="C611" s="42" t="s">
        <v>122</v>
      </c>
      <c r="D611" s="42"/>
      <c r="F611" s="44">
        <v>293</v>
      </c>
      <c r="G611" s="45"/>
      <c r="H611" s="45"/>
      <c r="I611" s="45"/>
      <c r="J611" s="44">
        <v>50</v>
      </c>
      <c r="K611" s="44">
        <v>0</v>
      </c>
      <c r="L611" s="45"/>
      <c r="M611" s="44">
        <v>50</v>
      </c>
      <c r="N611" s="45"/>
      <c r="O611" s="45"/>
      <c r="P611" s="45"/>
      <c r="Q611" s="44">
        <v>1</v>
      </c>
      <c r="R611" s="44">
        <v>42</v>
      </c>
      <c r="S611" s="44">
        <v>0</v>
      </c>
      <c r="T611" s="44">
        <v>0</v>
      </c>
      <c r="U611" s="44">
        <v>0</v>
      </c>
      <c r="V611" s="44">
        <v>90</v>
      </c>
      <c r="W611" s="45"/>
      <c r="X611" s="44">
        <v>7</v>
      </c>
      <c r="Y611" s="44">
        <v>1</v>
      </c>
      <c r="Z611" s="45"/>
      <c r="AA611" s="44">
        <v>141</v>
      </c>
      <c r="AB611" s="45"/>
      <c r="AC611" s="45"/>
      <c r="AD611" s="45"/>
      <c r="AE611" s="44">
        <v>202</v>
      </c>
      <c r="AF611" s="45"/>
      <c r="AG611" s="45"/>
      <c r="AH611" s="45"/>
      <c r="AI611" s="44">
        <v>0</v>
      </c>
      <c r="AJ611" s="45"/>
      <c r="AK611" s="44">
        <v>0</v>
      </c>
    </row>
    <row r="612" spans="1:37"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20.100000000000001" customHeight="1" x14ac:dyDescent="0.2">
      <c r="D614" s="2" t="s">
        <v>124</v>
      </c>
      <c r="F614" s="37">
        <v>0</v>
      </c>
      <c r="G614" s="37"/>
      <c r="H614" s="37"/>
      <c r="I614" s="37"/>
      <c r="J614" s="37">
        <v>0</v>
      </c>
      <c r="K614" s="37">
        <v>0</v>
      </c>
      <c r="L614" s="37"/>
      <c r="M614" s="37">
        <v>0</v>
      </c>
      <c r="N614" s="37"/>
      <c r="O614" s="37"/>
      <c r="P614" s="37"/>
      <c r="Q614" s="37">
        <v>0</v>
      </c>
      <c r="R614" s="37">
        <v>0</v>
      </c>
      <c r="S614" s="37">
        <v>0</v>
      </c>
      <c r="T614" s="37">
        <v>0</v>
      </c>
      <c r="U614" s="37">
        <v>0</v>
      </c>
      <c r="V614" s="37">
        <v>0</v>
      </c>
      <c r="W614" s="37"/>
      <c r="X614" s="37">
        <v>0</v>
      </c>
      <c r="Y614" s="37">
        <v>0</v>
      </c>
      <c r="Z614" s="37"/>
      <c r="AA614" s="37">
        <v>0</v>
      </c>
      <c r="AB614" s="37"/>
      <c r="AC614" s="37"/>
      <c r="AD614" s="37"/>
      <c r="AE614" s="37">
        <v>0</v>
      </c>
      <c r="AF614" s="37"/>
      <c r="AG614" s="37"/>
      <c r="AH614" s="37"/>
      <c r="AI614" s="37">
        <v>0</v>
      </c>
      <c r="AJ614" s="37"/>
      <c r="AK614" s="37">
        <v>0</v>
      </c>
    </row>
    <row r="615" spans="1:37" ht="20.100000000000001" customHeight="1" x14ac:dyDescent="0.2">
      <c r="D615" s="38" t="s">
        <v>173</v>
      </c>
      <c r="F615" s="39">
        <v>0</v>
      </c>
      <c r="G615" s="40"/>
      <c r="H615" s="40"/>
      <c r="I615" s="40"/>
      <c r="J615" s="39">
        <v>0</v>
      </c>
      <c r="K615" s="39">
        <v>0</v>
      </c>
      <c r="L615" s="40"/>
      <c r="M615" s="39">
        <v>0</v>
      </c>
      <c r="N615" s="40"/>
      <c r="O615" s="40"/>
      <c r="P615" s="40"/>
      <c r="Q615" s="39">
        <v>0</v>
      </c>
      <c r="R615" s="39">
        <v>0</v>
      </c>
      <c r="S615" s="39">
        <v>0</v>
      </c>
      <c r="T615" s="39">
        <v>0</v>
      </c>
      <c r="U615" s="39">
        <v>0</v>
      </c>
      <c r="V615" s="39">
        <v>0</v>
      </c>
      <c r="W615" s="40"/>
      <c r="X615" s="39">
        <v>0</v>
      </c>
      <c r="Y615" s="39">
        <v>0</v>
      </c>
      <c r="Z615" s="40"/>
      <c r="AA615" s="39">
        <v>0</v>
      </c>
      <c r="AB615" s="40"/>
      <c r="AC615" s="40"/>
      <c r="AD615" s="40"/>
      <c r="AE615" s="39">
        <v>0</v>
      </c>
      <c r="AF615" s="40"/>
      <c r="AG615" s="40"/>
      <c r="AH615" s="40"/>
      <c r="AI615" s="39">
        <v>0</v>
      </c>
      <c r="AJ615" s="40"/>
      <c r="AK615" s="39">
        <v>0</v>
      </c>
    </row>
    <row r="616" spans="1:37" ht="20.100000000000001" customHeight="1" x14ac:dyDescent="0.2">
      <c r="D616" s="41" t="s">
        <v>113</v>
      </c>
      <c r="F616" s="40">
        <v>0</v>
      </c>
      <c r="G616" s="40"/>
      <c r="H616" s="40"/>
      <c r="I616" s="40"/>
      <c r="J616" s="40">
        <v>0</v>
      </c>
      <c r="K616" s="40">
        <v>0</v>
      </c>
      <c r="L616" s="40"/>
      <c r="M616" s="40">
        <v>0</v>
      </c>
      <c r="N616" s="40"/>
      <c r="O616" s="40"/>
      <c r="P616" s="40"/>
      <c r="Q616" s="40">
        <v>0</v>
      </c>
      <c r="R616" s="40">
        <v>0</v>
      </c>
      <c r="S616" s="40">
        <v>0</v>
      </c>
      <c r="T616" s="40">
        <v>0</v>
      </c>
      <c r="U616" s="40">
        <v>0</v>
      </c>
      <c r="V616" s="40">
        <v>0</v>
      </c>
      <c r="W616" s="40"/>
      <c r="X616" s="40">
        <v>0</v>
      </c>
      <c r="Y616" s="40">
        <v>0</v>
      </c>
      <c r="Z616" s="40"/>
      <c r="AA616" s="40">
        <v>0</v>
      </c>
      <c r="AB616" s="40"/>
      <c r="AC616" s="40"/>
      <c r="AD616" s="40"/>
      <c r="AE616" s="40">
        <v>0</v>
      </c>
      <c r="AF616" s="40"/>
      <c r="AG616" s="40"/>
      <c r="AH616" s="40"/>
      <c r="AI616" s="40">
        <v>0</v>
      </c>
      <c r="AJ616" s="40"/>
      <c r="AK616" s="40">
        <v>0</v>
      </c>
    </row>
    <row r="617" spans="1:37" ht="20.100000000000001" customHeight="1" x14ac:dyDescent="0.2">
      <c r="D617" s="38" t="s">
        <v>101</v>
      </c>
      <c r="F617" s="39">
        <v>0</v>
      </c>
      <c r="G617" s="40"/>
      <c r="H617" s="40"/>
      <c r="I617" s="40"/>
      <c r="J617" s="39">
        <v>0</v>
      </c>
      <c r="K617" s="39">
        <v>0</v>
      </c>
      <c r="L617" s="40"/>
      <c r="M617" s="39">
        <v>0</v>
      </c>
      <c r="N617" s="40"/>
      <c r="O617" s="40"/>
      <c r="P617" s="40"/>
      <c r="Q617" s="39">
        <v>0</v>
      </c>
      <c r="R617" s="39">
        <v>0</v>
      </c>
      <c r="S617" s="39">
        <v>0</v>
      </c>
      <c r="T617" s="39">
        <v>0</v>
      </c>
      <c r="U617" s="39">
        <v>0</v>
      </c>
      <c r="V617" s="39">
        <v>0</v>
      </c>
      <c r="W617" s="40"/>
      <c r="X617" s="39">
        <v>0</v>
      </c>
      <c r="Y617" s="39">
        <v>0</v>
      </c>
      <c r="Z617" s="40"/>
      <c r="AA617" s="39">
        <v>0</v>
      </c>
      <c r="AB617" s="40"/>
      <c r="AC617" s="40"/>
      <c r="AD617" s="40"/>
      <c r="AE617" s="39">
        <v>0</v>
      </c>
      <c r="AF617" s="40"/>
      <c r="AG617" s="40"/>
      <c r="AH617" s="40"/>
      <c r="AI617" s="39">
        <v>0</v>
      </c>
      <c r="AJ617" s="40"/>
      <c r="AK617" s="39">
        <v>0</v>
      </c>
    </row>
    <row r="618" spans="1:37" ht="20.100000000000001" customHeight="1" x14ac:dyDescent="0.2">
      <c r="D618" s="41" t="s">
        <v>115</v>
      </c>
      <c r="F618" s="40">
        <v>0</v>
      </c>
      <c r="G618" s="40"/>
      <c r="H618" s="40"/>
      <c r="I618" s="40"/>
      <c r="J618" s="40">
        <v>0</v>
      </c>
      <c r="K618" s="40">
        <v>0</v>
      </c>
      <c r="L618" s="40"/>
      <c r="M618" s="40">
        <v>0</v>
      </c>
      <c r="N618" s="40"/>
      <c r="O618" s="40"/>
      <c r="P618" s="40"/>
      <c r="Q618" s="40">
        <v>0</v>
      </c>
      <c r="R618" s="40">
        <v>0</v>
      </c>
      <c r="S618" s="40">
        <v>0</v>
      </c>
      <c r="T618" s="40">
        <v>0</v>
      </c>
      <c r="U618" s="40">
        <v>0</v>
      </c>
      <c r="V618" s="40">
        <v>0</v>
      </c>
      <c r="W618" s="40"/>
      <c r="X618" s="40">
        <v>0</v>
      </c>
      <c r="Y618" s="40">
        <v>0</v>
      </c>
      <c r="Z618" s="40"/>
      <c r="AA618" s="40">
        <v>0</v>
      </c>
      <c r="AB618" s="40"/>
      <c r="AC618" s="40"/>
      <c r="AD618" s="40"/>
      <c r="AE618" s="40">
        <v>0</v>
      </c>
      <c r="AF618" s="40"/>
      <c r="AG618" s="40"/>
      <c r="AH618" s="40"/>
      <c r="AI618" s="40">
        <v>0</v>
      </c>
      <c r="AJ618" s="40"/>
      <c r="AK618" s="40">
        <v>0</v>
      </c>
    </row>
    <row r="619" spans="1:37"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row>
    <row r="620" spans="1:37" ht="20.100000000000001" customHeight="1" x14ac:dyDescent="0.2">
      <c r="C620" s="42" t="s">
        <v>287</v>
      </c>
      <c r="D620" s="42"/>
      <c r="F620" s="44">
        <v>0</v>
      </c>
      <c r="G620" s="45"/>
      <c r="H620" s="45"/>
      <c r="I620" s="45"/>
      <c r="J620" s="44">
        <v>0</v>
      </c>
      <c r="K620" s="44">
        <v>0</v>
      </c>
      <c r="L620" s="45"/>
      <c r="M620" s="44">
        <v>0</v>
      </c>
      <c r="N620" s="45"/>
      <c r="O620" s="45"/>
      <c r="P620" s="45"/>
      <c r="Q620" s="44">
        <v>0</v>
      </c>
      <c r="R620" s="44">
        <v>0</v>
      </c>
      <c r="S620" s="44">
        <v>0</v>
      </c>
      <c r="T620" s="44">
        <v>0</v>
      </c>
      <c r="U620" s="44">
        <v>0</v>
      </c>
      <c r="V620" s="44">
        <v>0</v>
      </c>
      <c r="W620" s="45"/>
      <c r="X620" s="44">
        <v>0</v>
      </c>
      <c r="Y620" s="44">
        <v>0</v>
      </c>
      <c r="Z620" s="45"/>
      <c r="AA620" s="44">
        <v>0</v>
      </c>
      <c r="AB620" s="45"/>
      <c r="AC620" s="45"/>
      <c r="AD620" s="45"/>
      <c r="AE620" s="44">
        <v>0</v>
      </c>
      <c r="AF620" s="45"/>
      <c r="AG620" s="45"/>
      <c r="AH620" s="45"/>
      <c r="AI620" s="44">
        <v>0</v>
      </c>
      <c r="AJ620" s="45"/>
      <c r="AK620" s="44">
        <v>0</v>
      </c>
    </row>
    <row r="621" spans="1:37"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row>
    <row r="622" spans="1:37" s="1" customFormat="1" ht="20.100000000000001" customHeight="1" x14ac:dyDescent="0.25">
      <c r="A622" s="3"/>
      <c r="B622" s="49" t="s">
        <v>314</v>
      </c>
      <c r="C622" s="50"/>
      <c r="D622" s="50"/>
      <c r="E622" s="5"/>
      <c r="F622" s="51">
        <v>293</v>
      </c>
      <c r="G622" s="52"/>
      <c r="H622" s="52"/>
      <c r="I622" s="52"/>
      <c r="J622" s="51">
        <v>50</v>
      </c>
      <c r="K622" s="51">
        <v>0</v>
      </c>
      <c r="L622" s="52"/>
      <c r="M622" s="51">
        <v>50</v>
      </c>
      <c r="N622" s="52"/>
      <c r="O622" s="52"/>
      <c r="P622" s="52"/>
      <c r="Q622" s="51">
        <v>1</v>
      </c>
      <c r="R622" s="51">
        <v>42</v>
      </c>
      <c r="S622" s="51">
        <v>0</v>
      </c>
      <c r="T622" s="51">
        <v>0</v>
      </c>
      <c r="U622" s="51">
        <v>0</v>
      </c>
      <c r="V622" s="51">
        <v>90</v>
      </c>
      <c r="W622" s="52"/>
      <c r="X622" s="51">
        <v>7</v>
      </c>
      <c r="Y622" s="51">
        <v>1</v>
      </c>
      <c r="Z622" s="52"/>
      <c r="AA622" s="51">
        <v>141</v>
      </c>
      <c r="AB622" s="52"/>
      <c r="AC622" s="52"/>
      <c r="AD622" s="52"/>
      <c r="AE622" s="51">
        <v>202</v>
      </c>
      <c r="AF622" s="52"/>
      <c r="AG622" s="52"/>
      <c r="AH622" s="52"/>
      <c r="AI622" s="51">
        <v>0</v>
      </c>
      <c r="AJ622" s="52"/>
      <c r="AK622" s="51">
        <v>0</v>
      </c>
    </row>
    <row r="623" spans="1:37"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row>
    <row r="624" spans="1:37"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row>
    <row r="625" spans="1:37"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row>
    <row r="626" spans="1:37" ht="20.100000000000001" customHeight="1" x14ac:dyDescent="0.2">
      <c r="D626" s="2" t="s">
        <v>98</v>
      </c>
      <c r="F626" s="37">
        <v>23</v>
      </c>
      <c r="G626" s="37"/>
      <c r="H626" s="37"/>
      <c r="I626" s="37"/>
      <c r="J626" s="37">
        <v>0</v>
      </c>
      <c r="K626" s="37">
        <v>0</v>
      </c>
      <c r="L626" s="37"/>
      <c r="M626" s="37">
        <v>0</v>
      </c>
      <c r="N626" s="37"/>
      <c r="O626" s="37"/>
      <c r="P626" s="37"/>
      <c r="Q626" s="37">
        <v>0</v>
      </c>
      <c r="R626" s="37">
        <v>0</v>
      </c>
      <c r="S626" s="37">
        <v>0</v>
      </c>
      <c r="T626" s="37">
        <v>0</v>
      </c>
      <c r="U626" s="37">
        <v>0</v>
      </c>
      <c r="V626" s="37">
        <v>0</v>
      </c>
      <c r="W626" s="37"/>
      <c r="X626" s="37">
        <v>0</v>
      </c>
      <c r="Y626" s="37">
        <v>0</v>
      </c>
      <c r="Z626" s="37"/>
      <c r="AA626" s="37">
        <v>0</v>
      </c>
      <c r="AB626" s="37"/>
      <c r="AC626" s="37"/>
      <c r="AD626" s="37"/>
      <c r="AE626" s="37">
        <v>23</v>
      </c>
      <c r="AF626" s="37"/>
      <c r="AG626" s="37"/>
      <c r="AH626" s="37"/>
      <c r="AI626" s="37">
        <v>0</v>
      </c>
      <c r="AJ626" s="37"/>
      <c r="AK626" s="37">
        <v>0</v>
      </c>
    </row>
    <row r="627" spans="1:37" ht="20.100000000000001" customHeight="1" x14ac:dyDescent="0.2">
      <c r="D627" s="38" t="s">
        <v>173</v>
      </c>
      <c r="F627" s="39">
        <v>297</v>
      </c>
      <c r="G627" s="40"/>
      <c r="H627" s="40"/>
      <c r="I627" s="40"/>
      <c r="J627" s="39">
        <v>42</v>
      </c>
      <c r="K627" s="39">
        <v>0</v>
      </c>
      <c r="L627" s="40"/>
      <c r="M627" s="39">
        <v>42</v>
      </c>
      <c r="N627" s="40"/>
      <c r="O627" s="40"/>
      <c r="P627" s="40"/>
      <c r="Q627" s="39">
        <v>0</v>
      </c>
      <c r="R627" s="39">
        <v>45</v>
      </c>
      <c r="S627" s="39">
        <v>0</v>
      </c>
      <c r="T627" s="39">
        <v>0</v>
      </c>
      <c r="U627" s="39">
        <v>0</v>
      </c>
      <c r="V627" s="39">
        <v>0</v>
      </c>
      <c r="W627" s="40"/>
      <c r="X627" s="39">
        <v>10</v>
      </c>
      <c r="Y627" s="39">
        <v>16</v>
      </c>
      <c r="Z627" s="40"/>
      <c r="AA627" s="39">
        <v>71</v>
      </c>
      <c r="AB627" s="40"/>
      <c r="AC627" s="40"/>
      <c r="AD627" s="40"/>
      <c r="AE627" s="39">
        <v>268</v>
      </c>
      <c r="AF627" s="40"/>
      <c r="AG627" s="40"/>
      <c r="AH627" s="40"/>
      <c r="AI627" s="39">
        <v>0</v>
      </c>
      <c r="AJ627" s="40"/>
      <c r="AK627" s="39">
        <v>0</v>
      </c>
    </row>
    <row r="628" spans="1:37"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row>
    <row r="629" spans="1:37" s="1" customFormat="1" ht="20.100000000000001" customHeight="1" x14ac:dyDescent="0.2">
      <c r="A629" s="3"/>
      <c r="B629" s="6"/>
      <c r="C629" s="42" t="s">
        <v>180</v>
      </c>
      <c r="D629" s="42"/>
      <c r="E629" s="5"/>
      <c r="F629" s="44">
        <v>320</v>
      </c>
      <c r="G629" s="45"/>
      <c r="H629" s="45"/>
      <c r="I629" s="45"/>
      <c r="J629" s="44">
        <v>42</v>
      </c>
      <c r="K629" s="44">
        <v>0</v>
      </c>
      <c r="L629" s="45"/>
      <c r="M629" s="44">
        <v>42</v>
      </c>
      <c r="N629" s="45"/>
      <c r="O629" s="45"/>
      <c r="P629" s="45"/>
      <c r="Q629" s="44">
        <v>0</v>
      </c>
      <c r="R629" s="44">
        <v>45</v>
      </c>
      <c r="S629" s="44">
        <v>0</v>
      </c>
      <c r="T629" s="44">
        <v>0</v>
      </c>
      <c r="U629" s="44">
        <v>0</v>
      </c>
      <c r="V629" s="44">
        <v>0</v>
      </c>
      <c r="W629" s="45"/>
      <c r="X629" s="44">
        <v>10</v>
      </c>
      <c r="Y629" s="44">
        <v>16</v>
      </c>
      <c r="Z629" s="45"/>
      <c r="AA629" s="44">
        <v>71</v>
      </c>
      <c r="AB629" s="45"/>
      <c r="AC629" s="45"/>
      <c r="AD629" s="45"/>
      <c r="AE629" s="44">
        <v>291</v>
      </c>
      <c r="AF629" s="45"/>
      <c r="AG629" s="45"/>
      <c r="AH629" s="45"/>
      <c r="AI629" s="44">
        <v>0</v>
      </c>
      <c r="AJ629" s="45"/>
      <c r="AK629" s="44">
        <v>0</v>
      </c>
    </row>
    <row r="630" spans="1:37"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row>
    <row r="631" spans="1:37" s="1" customFormat="1" ht="20.100000000000001" customHeight="1" x14ac:dyDescent="0.25">
      <c r="A631" s="3"/>
      <c r="B631" s="49" t="s">
        <v>316</v>
      </c>
      <c r="C631" s="50"/>
      <c r="D631" s="50"/>
      <c r="E631" s="5"/>
      <c r="F631" s="51">
        <v>320</v>
      </c>
      <c r="G631" s="52"/>
      <c r="H631" s="52"/>
      <c r="I631" s="52"/>
      <c r="J631" s="51">
        <v>42</v>
      </c>
      <c r="K631" s="51">
        <v>0</v>
      </c>
      <c r="L631" s="52"/>
      <c r="M631" s="51">
        <v>42</v>
      </c>
      <c r="N631" s="52"/>
      <c r="O631" s="52"/>
      <c r="P631" s="52"/>
      <c r="Q631" s="51">
        <v>0</v>
      </c>
      <c r="R631" s="51">
        <v>45</v>
      </c>
      <c r="S631" s="51">
        <v>0</v>
      </c>
      <c r="T631" s="51">
        <v>0</v>
      </c>
      <c r="U631" s="51">
        <v>0</v>
      </c>
      <c r="V631" s="51">
        <v>0</v>
      </c>
      <c r="W631" s="52"/>
      <c r="X631" s="51">
        <v>10</v>
      </c>
      <c r="Y631" s="51">
        <v>16</v>
      </c>
      <c r="Z631" s="52"/>
      <c r="AA631" s="51">
        <v>71</v>
      </c>
      <c r="AB631" s="52"/>
      <c r="AC631" s="52"/>
      <c r="AD631" s="52"/>
      <c r="AE631" s="51">
        <v>291</v>
      </c>
      <c r="AF631" s="52"/>
      <c r="AG631" s="52"/>
      <c r="AH631" s="52"/>
      <c r="AI631" s="51">
        <v>0</v>
      </c>
      <c r="AJ631" s="52"/>
      <c r="AK631" s="51">
        <v>0</v>
      </c>
    </row>
    <row r="632" spans="1:37"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row>
    <row r="633" spans="1:37"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row>
    <row r="634" spans="1:37"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row>
    <row r="635" spans="1:37" ht="20.100000000000001" customHeight="1" x14ac:dyDescent="0.2">
      <c r="D635" s="2" t="s">
        <v>124</v>
      </c>
      <c r="F635" s="37">
        <v>62</v>
      </c>
      <c r="G635" s="37"/>
      <c r="H635" s="37"/>
      <c r="I635" s="37"/>
      <c r="J635" s="37">
        <v>23</v>
      </c>
      <c r="K635" s="37">
        <v>0</v>
      </c>
      <c r="L635" s="37"/>
      <c r="M635" s="37">
        <v>23</v>
      </c>
      <c r="N635" s="37"/>
      <c r="O635" s="37"/>
      <c r="P635" s="37"/>
      <c r="Q635" s="37">
        <v>0</v>
      </c>
      <c r="R635" s="37">
        <v>0</v>
      </c>
      <c r="S635" s="37">
        <v>0</v>
      </c>
      <c r="T635" s="37">
        <v>0</v>
      </c>
      <c r="U635" s="37">
        <v>0</v>
      </c>
      <c r="V635" s="37">
        <v>0</v>
      </c>
      <c r="W635" s="37"/>
      <c r="X635" s="37">
        <v>3</v>
      </c>
      <c r="Y635" s="37">
        <v>1</v>
      </c>
      <c r="Z635" s="37"/>
      <c r="AA635" s="37">
        <v>4</v>
      </c>
      <c r="AB635" s="37"/>
      <c r="AC635" s="37"/>
      <c r="AD635" s="37"/>
      <c r="AE635" s="37">
        <v>81</v>
      </c>
      <c r="AF635" s="37"/>
      <c r="AG635" s="37"/>
      <c r="AH635" s="37"/>
      <c r="AI635" s="37">
        <v>0</v>
      </c>
      <c r="AJ635" s="37"/>
      <c r="AK635" s="37">
        <v>0</v>
      </c>
    </row>
    <row r="636" spans="1:37" ht="20.100000000000001" customHeight="1" x14ac:dyDescent="0.2">
      <c r="D636" s="38" t="s">
        <v>99</v>
      </c>
      <c r="F636" s="39">
        <v>142</v>
      </c>
      <c r="G636" s="40"/>
      <c r="H636" s="40"/>
      <c r="I636" s="40"/>
      <c r="J636" s="39">
        <v>105</v>
      </c>
      <c r="K636" s="39">
        <v>0</v>
      </c>
      <c r="L636" s="40"/>
      <c r="M636" s="39">
        <v>105</v>
      </c>
      <c r="N636" s="40"/>
      <c r="O636" s="40"/>
      <c r="P636" s="40"/>
      <c r="Q636" s="39">
        <v>0</v>
      </c>
      <c r="R636" s="39">
        <v>11</v>
      </c>
      <c r="S636" s="39">
        <v>0</v>
      </c>
      <c r="T636" s="39">
        <v>0</v>
      </c>
      <c r="U636" s="39">
        <v>0</v>
      </c>
      <c r="V636" s="39">
        <v>0</v>
      </c>
      <c r="W636" s="40"/>
      <c r="X636" s="39">
        <v>18</v>
      </c>
      <c r="Y636" s="39">
        <v>2</v>
      </c>
      <c r="Z636" s="40"/>
      <c r="AA636" s="39">
        <v>31</v>
      </c>
      <c r="AB636" s="40"/>
      <c r="AC636" s="40"/>
      <c r="AD636" s="40"/>
      <c r="AE636" s="39">
        <v>216</v>
      </c>
      <c r="AF636" s="40"/>
      <c r="AG636" s="40"/>
      <c r="AH636" s="40"/>
      <c r="AI636" s="39">
        <v>0</v>
      </c>
      <c r="AJ636" s="40"/>
      <c r="AK636" s="39">
        <v>0</v>
      </c>
    </row>
    <row r="637" spans="1:37"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row>
    <row r="638" spans="1:37" ht="20.100000000000001" customHeight="1" x14ac:dyDescent="0.2">
      <c r="C638" s="42" t="s">
        <v>122</v>
      </c>
      <c r="D638" s="42"/>
      <c r="F638" s="44">
        <v>204</v>
      </c>
      <c r="G638" s="45"/>
      <c r="H638" s="45"/>
      <c r="I638" s="45"/>
      <c r="J638" s="44">
        <v>128</v>
      </c>
      <c r="K638" s="44">
        <v>0</v>
      </c>
      <c r="L638" s="45"/>
      <c r="M638" s="44">
        <v>128</v>
      </c>
      <c r="N638" s="45"/>
      <c r="O638" s="45"/>
      <c r="P638" s="45"/>
      <c r="Q638" s="44">
        <v>0</v>
      </c>
      <c r="R638" s="44">
        <v>11</v>
      </c>
      <c r="S638" s="44">
        <v>0</v>
      </c>
      <c r="T638" s="44">
        <v>0</v>
      </c>
      <c r="U638" s="44">
        <v>0</v>
      </c>
      <c r="V638" s="44">
        <v>0</v>
      </c>
      <c r="W638" s="45"/>
      <c r="X638" s="44">
        <v>21</v>
      </c>
      <c r="Y638" s="44">
        <v>3</v>
      </c>
      <c r="Z638" s="45"/>
      <c r="AA638" s="44">
        <v>35</v>
      </c>
      <c r="AB638" s="45"/>
      <c r="AC638" s="45"/>
      <c r="AD638" s="45"/>
      <c r="AE638" s="44">
        <v>297</v>
      </c>
      <c r="AF638" s="45"/>
      <c r="AG638" s="45"/>
      <c r="AH638" s="45"/>
      <c r="AI638" s="44">
        <v>0</v>
      </c>
      <c r="AJ638" s="45"/>
      <c r="AK638" s="44">
        <v>0</v>
      </c>
    </row>
    <row r="639" spans="1:37"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row>
    <row r="640" spans="1:37"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row>
    <row r="641" spans="1:37" ht="20.100000000000001" customHeight="1" x14ac:dyDescent="0.2">
      <c r="D641" s="2" t="s">
        <v>98</v>
      </c>
      <c r="F641" s="37">
        <v>0</v>
      </c>
      <c r="G641" s="37"/>
      <c r="H641" s="37"/>
      <c r="I641" s="37"/>
      <c r="J641" s="37">
        <v>0</v>
      </c>
      <c r="K641" s="37">
        <v>0</v>
      </c>
      <c r="L641" s="37"/>
      <c r="M641" s="37">
        <v>0</v>
      </c>
      <c r="N641" s="37"/>
      <c r="O641" s="37"/>
      <c r="P641" s="37"/>
      <c r="Q641" s="37">
        <v>0</v>
      </c>
      <c r="R641" s="37">
        <v>0</v>
      </c>
      <c r="S641" s="37">
        <v>0</v>
      </c>
      <c r="T641" s="37">
        <v>0</v>
      </c>
      <c r="U641" s="37">
        <v>0</v>
      </c>
      <c r="V641" s="37">
        <v>0</v>
      </c>
      <c r="W641" s="37"/>
      <c r="X641" s="37">
        <v>0</v>
      </c>
      <c r="Y641" s="37">
        <v>0</v>
      </c>
      <c r="Z641" s="37"/>
      <c r="AA641" s="37">
        <v>0</v>
      </c>
      <c r="AB641" s="37"/>
      <c r="AC641" s="37"/>
      <c r="AD641" s="37"/>
      <c r="AE641" s="37">
        <v>0</v>
      </c>
      <c r="AF641" s="37"/>
      <c r="AG641" s="37"/>
      <c r="AH641" s="37"/>
      <c r="AI641" s="37">
        <v>0</v>
      </c>
      <c r="AJ641" s="37"/>
      <c r="AK641" s="37">
        <v>0</v>
      </c>
    </row>
    <row r="642" spans="1:37" ht="20.100000000000001" customHeight="1" x14ac:dyDescent="0.2">
      <c r="D642" s="38" t="s">
        <v>99</v>
      </c>
      <c r="F642" s="39">
        <v>0</v>
      </c>
      <c r="G642" s="40"/>
      <c r="H642" s="40"/>
      <c r="I642" s="40"/>
      <c r="J642" s="39">
        <v>0</v>
      </c>
      <c r="K642" s="39">
        <v>0</v>
      </c>
      <c r="L642" s="40"/>
      <c r="M642" s="39">
        <v>0</v>
      </c>
      <c r="N642" s="40"/>
      <c r="O642" s="40"/>
      <c r="P642" s="40"/>
      <c r="Q642" s="39">
        <v>0</v>
      </c>
      <c r="R642" s="39">
        <v>0</v>
      </c>
      <c r="S642" s="39">
        <v>0</v>
      </c>
      <c r="T642" s="39">
        <v>0</v>
      </c>
      <c r="U642" s="39">
        <v>0</v>
      </c>
      <c r="V642" s="39">
        <v>0</v>
      </c>
      <c r="W642" s="40"/>
      <c r="X642" s="39">
        <v>0</v>
      </c>
      <c r="Y642" s="39">
        <v>0</v>
      </c>
      <c r="Z642" s="40"/>
      <c r="AA642" s="39">
        <v>0</v>
      </c>
      <c r="AB642" s="40"/>
      <c r="AC642" s="40"/>
      <c r="AD642" s="40"/>
      <c r="AE642" s="39">
        <v>0</v>
      </c>
      <c r="AF642" s="40"/>
      <c r="AG642" s="40"/>
      <c r="AH642" s="40"/>
      <c r="AI642" s="39">
        <v>0</v>
      </c>
      <c r="AJ642" s="40"/>
      <c r="AK642" s="39">
        <v>0</v>
      </c>
    </row>
    <row r="643" spans="1:37" ht="20.100000000000001" customHeight="1" x14ac:dyDescent="0.2">
      <c r="D643" s="2" t="s">
        <v>100</v>
      </c>
      <c r="F643" s="37">
        <v>0</v>
      </c>
      <c r="G643" s="37"/>
      <c r="H643" s="37"/>
      <c r="I643" s="37"/>
      <c r="J643" s="37">
        <v>0</v>
      </c>
      <c r="K643" s="37">
        <v>0</v>
      </c>
      <c r="L643" s="37"/>
      <c r="M643" s="37">
        <v>0</v>
      </c>
      <c r="N643" s="37"/>
      <c r="O643" s="37"/>
      <c r="P643" s="37"/>
      <c r="Q643" s="37">
        <v>0</v>
      </c>
      <c r="R643" s="37">
        <v>0</v>
      </c>
      <c r="S643" s="37">
        <v>0</v>
      </c>
      <c r="T643" s="37">
        <v>0</v>
      </c>
      <c r="U643" s="37">
        <v>0</v>
      </c>
      <c r="V643" s="37">
        <v>0</v>
      </c>
      <c r="W643" s="37"/>
      <c r="X643" s="37">
        <v>0</v>
      </c>
      <c r="Y643" s="37">
        <v>0</v>
      </c>
      <c r="Z643" s="37"/>
      <c r="AA643" s="37">
        <v>0</v>
      </c>
      <c r="AB643" s="37"/>
      <c r="AC643" s="37"/>
      <c r="AD643" s="37"/>
      <c r="AE643" s="37">
        <v>0</v>
      </c>
      <c r="AF643" s="37"/>
      <c r="AG643" s="37"/>
      <c r="AH643" s="37"/>
      <c r="AI643" s="37">
        <v>0</v>
      </c>
      <c r="AJ643" s="37"/>
      <c r="AK643" s="37">
        <v>0</v>
      </c>
    </row>
    <row r="644" spans="1:37"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row>
    <row r="645" spans="1:37" ht="20.100000000000001" customHeight="1" x14ac:dyDescent="0.2">
      <c r="C645" s="42" t="s">
        <v>112</v>
      </c>
      <c r="D645" s="42"/>
      <c r="F645" s="44">
        <v>0</v>
      </c>
      <c r="G645" s="45"/>
      <c r="H645" s="45"/>
      <c r="I645" s="45"/>
      <c r="J645" s="44">
        <v>0</v>
      </c>
      <c r="K645" s="44">
        <v>0</v>
      </c>
      <c r="L645" s="45"/>
      <c r="M645" s="44">
        <v>0</v>
      </c>
      <c r="N645" s="45"/>
      <c r="O645" s="45"/>
      <c r="P645" s="45"/>
      <c r="Q645" s="44">
        <v>0</v>
      </c>
      <c r="R645" s="44">
        <v>0</v>
      </c>
      <c r="S645" s="44">
        <v>0</v>
      </c>
      <c r="T645" s="44">
        <v>0</v>
      </c>
      <c r="U645" s="44">
        <v>0</v>
      </c>
      <c r="V645" s="44">
        <v>0</v>
      </c>
      <c r="W645" s="45"/>
      <c r="X645" s="44">
        <v>0</v>
      </c>
      <c r="Y645" s="44">
        <v>0</v>
      </c>
      <c r="Z645" s="45"/>
      <c r="AA645" s="44">
        <v>0</v>
      </c>
      <c r="AB645" s="45"/>
      <c r="AC645" s="45"/>
      <c r="AD645" s="45"/>
      <c r="AE645" s="44">
        <v>0</v>
      </c>
      <c r="AF645" s="45"/>
      <c r="AG645" s="45"/>
      <c r="AH645" s="45"/>
      <c r="AI645" s="44">
        <v>0</v>
      </c>
      <c r="AJ645" s="45"/>
      <c r="AK645" s="44">
        <v>0</v>
      </c>
    </row>
    <row r="646" spans="1:37"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row>
    <row r="647" spans="1:37"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row>
    <row r="648" spans="1:37" ht="20.100000000000001" customHeight="1" x14ac:dyDescent="0.2">
      <c r="D648" s="2" t="s">
        <v>98</v>
      </c>
      <c r="F648" s="37">
        <v>0</v>
      </c>
      <c r="G648" s="37"/>
      <c r="H648" s="37"/>
      <c r="I648" s="37"/>
      <c r="J648" s="37">
        <v>0</v>
      </c>
      <c r="K648" s="37">
        <v>0</v>
      </c>
      <c r="L648" s="37"/>
      <c r="M648" s="37">
        <v>0</v>
      </c>
      <c r="N648" s="37"/>
      <c r="O648" s="37"/>
      <c r="P648" s="37"/>
      <c r="Q648" s="37">
        <v>0</v>
      </c>
      <c r="R648" s="37">
        <v>0</v>
      </c>
      <c r="S648" s="37">
        <v>0</v>
      </c>
      <c r="T648" s="37">
        <v>0</v>
      </c>
      <c r="U648" s="37">
        <v>0</v>
      </c>
      <c r="V648" s="37">
        <v>0</v>
      </c>
      <c r="W648" s="37"/>
      <c r="X648" s="37">
        <v>0</v>
      </c>
      <c r="Y648" s="37">
        <v>0</v>
      </c>
      <c r="Z648" s="37"/>
      <c r="AA648" s="37">
        <v>0</v>
      </c>
      <c r="AB648" s="37"/>
      <c r="AC648" s="37"/>
      <c r="AD648" s="37"/>
      <c r="AE648" s="37">
        <v>0</v>
      </c>
      <c r="AF648" s="37"/>
      <c r="AG648" s="37"/>
      <c r="AH648" s="37"/>
      <c r="AI648" s="37">
        <v>0</v>
      </c>
      <c r="AJ648" s="37"/>
      <c r="AK648" s="37">
        <v>0</v>
      </c>
    </row>
    <row r="649" spans="1:37" ht="20.100000000000001" customHeight="1" x14ac:dyDescent="0.2">
      <c r="D649" s="38" t="s">
        <v>99</v>
      </c>
      <c r="F649" s="39">
        <v>0</v>
      </c>
      <c r="G649" s="40"/>
      <c r="H649" s="40"/>
      <c r="I649" s="40"/>
      <c r="J649" s="39">
        <v>0</v>
      </c>
      <c r="K649" s="39">
        <v>0</v>
      </c>
      <c r="L649" s="40"/>
      <c r="M649" s="39">
        <v>0</v>
      </c>
      <c r="N649" s="40"/>
      <c r="O649" s="40"/>
      <c r="P649" s="40"/>
      <c r="Q649" s="39">
        <v>0</v>
      </c>
      <c r="R649" s="39">
        <v>0</v>
      </c>
      <c r="S649" s="39">
        <v>0</v>
      </c>
      <c r="T649" s="39">
        <v>0</v>
      </c>
      <c r="U649" s="39">
        <v>0</v>
      </c>
      <c r="V649" s="39">
        <v>0</v>
      </c>
      <c r="W649" s="40"/>
      <c r="X649" s="39">
        <v>0</v>
      </c>
      <c r="Y649" s="39">
        <v>0</v>
      </c>
      <c r="Z649" s="40"/>
      <c r="AA649" s="39">
        <v>0</v>
      </c>
      <c r="AB649" s="40"/>
      <c r="AC649" s="40"/>
      <c r="AD649" s="40"/>
      <c r="AE649" s="39">
        <v>0</v>
      </c>
      <c r="AF649" s="40"/>
      <c r="AG649" s="40"/>
      <c r="AH649" s="40"/>
      <c r="AI649" s="39">
        <v>0</v>
      </c>
      <c r="AJ649" s="40"/>
      <c r="AK649" s="39">
        <v>0</v>
      </c>
    </row>
    <row r="650" spans="1:37"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row>
    <row r="651" spans="1:37" ht="20.100000000000001" customHeight="1" x14ac:dyDescent="0.2">
      <c r="C651" s="42" t="s">
        <v>319</v>
      </c>
      <c r="D651" s="42"/>
      <c r="F651" s="44">
        <v>0</v>
      </c>
      <c r="G651" s="45"/>
      <c r="H651" s="45"/>
      <c r="I651" s="45"/>
      <c r="J651" s="44">
        <v>0</v>
      </c>
      <c r="K651" s="44">
        <v>0</v>
      </c>
      <c r="L651" s="45"/>
      <c r="M651" s="44">
        <v>0</v>
      </c>
      <c r="N651" s="45"/>
      <c r="O651" s="45"/>
      <c r="P651" s="45"/>
      <c r="Q651" s="44">
        <v>0</v>
      </c>
      <c r="R651" s="44">
        <v>0</v>
      </c>
      <c r="S651" s="44">
        <v>0</v>
      </c>
      <c r="T651" s="44">
        <v>0</v>
      </c>
      <c r="U651" s="44">
        <v>0</v>
      </c>
      <c r="V651" s="44">
        <v>0</v>
      </c>
      <c r="W651" s="45"/>
      <c r="X651" s="44">
        <v>0</v>
      </c>
      <c r="Y651" s="44">
        <v>0</v>
      </c>
      <c r="Z651" s="45"/>
      <c r="AA651" s="44">
        <v>0</v>
      </c>
      <c r="AB651" s="45"/>
      <c r="AC651" s="45"/>
      <c r="AD651" s="45"/>
      <c r="AE651" s="44">
        <v>0</v>
      </c>
      <c r="AF651" s="45"/>
      <c r="AG651" s="45"/>
      <c r="AH651" s="45"/>
      <c r="AI651" s="44">
        <v>0</v>
      </c>
      <c r="AJ651" s="45"/>
      <c r="AK651" s="44">
        <v>0</v>
      </c>
    </row>
    <row r="652" spans="1:37"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row>
    <row r="653" spans="1:37" s="1" customFormat="1" ht="20.100000000000001" customHeight="1" x14ac:dyDescent="0.25">
      <c r="A653" s="3"/>
      <c r="B653" s="49" t="s">
        <v>320</v>
      </c>
      <c r="C653" s="50"/>
      <c r="D653" s="50"/>
      <c r="E653" s="5"/>
      <c r="F653" s="51">
        <v>204</v>
      </c>
      <c r="G653" s="52"/>
      <c r="H653" s="52"/>
      <c r="I653" s="52"/>
      <c r="J653" s="51">
        <v>128</v>
      </c>
      <c r="K653" s="51">
        <v>0</v>
      </c>
      <c r="L653" s="52"/>
      <c r="M653" s="51">
        <v>128</v>
      </c>
      <c r="N653" s="52"/>
      <c r="O653" s="52"/>
      <c r="P653" s="52"/>
      <c r="Q653" s="51">
        <v>0</v>
      </c>
      <c r="R653" s="51">
        <v>11</v>
      </c>
      <c r="S653" s="51">
        <v>0</v>
      </c>
      <c r="T653" s="51">
        <v>0</v>
      </c>
      <c r="U653" s="51">
        <v>0</v>
      </c>
      <c r="V653" s="51">
        <v>0</v>
      </c>
      <c r="W653" s="52"/>
      <c r="X653" s="51">
        <v>21</v>
      </c>
      <c r="Y653" s="51">
        <v>3</v>
      </c>
      <c r="Z653" s="52"/>
      <c r="AA653" s="51">
        <v>35</v>
      </c>
      <c r="AB653" s="52"/>
      <c r="AC653" s="52"/>
      <c r="AD653" s="52"/>
      <c r="AE653" s="51">
        <v>297</v>
      </c>
      <c r="AF653" s="52"/>
      <c r="AG653" s="52"/>
      <c r="AH653" s="52"/>
      <c r="AI653" s="51">
        <v>0</v>
      </c>
      <c r="AJ653" s="52"/>
      <c r="AK653" s="51">
        <v>0</v>
      </c>
    </row>
    <row r="654" spans="1:37"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row>
    <row r="655" spans="1:37"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row>
    <row r="656" spans="1:37"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row>
    <row r="657" spans="1:37" ht="20.100000000000001" customHeight="1" x14ac:dyDescent="0.2">
      <c r="B657" s="5"/>
      <c r="D657" s="2" t="s">
        <v>98</v>
      </c>
      <c r="F657" s="37">
        <v>49</v>
      </c>
      <c r="G657" s="37"/>
      <c r="H657" s="37"/>
      <c r="I657" s="37"/>
      <c r="J657" s="37">
        <v>1</v>
      </c>
      <c r="K657" s="37">
        <v>0</v>
      </c>
      <c r="L657" s="37"/>
      <c r="M657" s="37">
        <v>1</v>
      </c>
      <c r="N657" s="37"/>
      <c r="O657" s="37"/>
      <c r="P657" s="37"/>
      <c r="Q657" s="37">
        <v>1</v>
      </c>
      <c r="R657" s="37">
        <v>0</v>
      </c>
      <c r="S657" s="37">
        <v>0</v>
      </c>
      <c r="T657" s="37">
        <v>0</v>
      </c>
      <c r="U657" s="37">
        <v>0</v>
      </c>
      <c r="V657" s="37">
        <v>0</v>
      </c>
      <c r="W657" s="37"/>
      <c r="X657" s="37">
        <v>4</v>
      </c>
      <c r="Y657" s="37">
        <v>0</v>
      </c>
      <c r="Z657" s="37"/>
      <c r="AA657" s="37">
        <v>5</v>
      </c>
      <c r="AB657" s="37"/>
      <c r="AC657" s="37"/>
      <c r="AD657" s="37"/>
      <c r="AE657" s="37">
        <v>45</v>
      </c>
      <c r="AF657" s="37"/>
      <c r="AG657" s="37"/>
      <c r="AH657" s="37"/>
      <c r="AI657" s="37">
        <v>0</v>
      </c>
      <c r="AJ657" s="37"/>
      <c r="AK657" s="37">
        <v>0</v>
      </c>
    </row>
    <row r="658" spans="1:37" ht="20.100000000000001" customHeight="1" x14ac:dyDescent="0.2">
      <c r="D658" s="38" t="s">
        <v>99</v>
      </c>
      <c r="F658" s="39">
        <v>261</v>
      </c>
      <c r="G658" s="40"/>
      <c r="H658" s="40"/>
      <c r="I658" s="40"/>
      <c r="J658" s="39">
        <v>7</v>
      </c>
      <c r="K658" s="39">
        <v>0</v>
      </c>
      <c r="L658" s="40"/>
      <c r="M658" s="39">
        <v>7</v>
      </c>
      <c r="N658" s="40"/>
      <c r="O658" s="40"/>
      <c r="P658" s="40"/>
      <c r="Q658" s="39">
        <v>0</v>
      </c>
      <c r="R658" s="39">
        <v>33</v>
      </c>
      <c r="S658" s="39">
        <v>0</v>
      </c>
      <c r="T658" s="39">
        <v>0</v>
      </c>
      <c r="U658" s="39">
        <v>0</v>
      </c>
      <c r="V658" s="39">
        <v>0</v>
      </c>
      <c r="W658" s="40"/>
      <c r="X658" s="39">
        <v>2</v>
      </c>
      <c r="Y658" s="39">
        <v>0</v>
      </c>
      <c r="Z658" s="40"/>
      <c r="AA658" s="39">
        <v>35</v>
      </c>
      <c r="AB658" s="40"/>
      <c r="AC658" s="40"/>
      <c r="AD658" s="40"/>
      <c r="AE658" s="39">
        <v>233</v>
      </c>
      <c r="AF658" s="40"/>
      <c r="AG658" s="40"/>
      <c r="AH658" s="40"/>
      <c r="AI658" s="39">
        <v>0</v>
      </c>
      <c r="AJ658" s="40"/>
      <c r="AK658" s="39">
        <v>0</v>
      </c>
    </row>
    <row r="659" spans="1:37" ht="20.100000000000001" customHeight="1" x14ac:dyDescent="0.2">
      <c r="D659" s="2" t="s">
        <v>113</v>
      </c>
      <c r="F659" s="37">
        <v>232</v>
      </c>
      <c r="G659" s="37"/>
      <c r="H659" s="37"/>
      <c r="I659" s="37"/>
      <c r="J659" s="37">
        <v>7</v>
      </c>
      <c r="K659" s="37">
        <v>0</v>
      </c>
      <c r="L659" s="37"/>
      <c r="M659" s="37">
        <v>7</v>
      </c>
      <c r="N659" s="37"/>
      <c r="O659" s="37"/>
      <c r="P659" s="37"/>
      <c r="Q659" s="37">
        <v>0</v>
      </c>
      <c r="R659" s="37">
        <v>29</v>
      </c>
      <c r="S659" s="37">
        <v>0</v>
      </c>
      <c r="T659" s="37">
        <v>0</v>
      </c>
      <c r="U659" s="37">
        <v>0</v>
      </c>
      <c r="V659" s="37">
        <v>0</v>
      </c>
      <c r="W659" s="37"/>
      <c r="X659" s="37">
        <v>2</v>
      </c>
      <c r="Y659" s="37">
        <v>1</v>
      </c>
      <c r="Z659" s="37"/>
      <c r="AA659" s="37">
        <v>32</v>
      </c>
      <c r="AB659" s="37"/>
      <c r="AC659" s="37"/>
      <c r="AD659" s="37"/>
      <c r="AE659" s="37">
        <v>207</v>
      </c>
      <c r="AF659" s="37"/>
      <c r="AG659" s="37"/>
      <c r="AH659" s="37"/>
      <c r="AI659" s="37">
        <v>0</v>
      </c>
      <c r="AJ659" s="37"/>
      <c r="AK659" s="37">
        <v>0</v>
      </c>
    </row>
    <row r="660" spans="1:37"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row>
    <row r="661" spans="1:37" s="1" customFormat="1" ht="20.100000000000001" customHeight="1" x14ac:dyDescent="0.2">
      <c r="A661" s="3"/>
      <c r="B661" s="6"/>
      <c r="C661" s="42" t="s">
        <v>180</v>
      </c>
      <c r="D661" s="42"/>
      <c r="E661" s="5"/>
      <c r="F661" s="44">
        <v>542</v>
      </c>
      <c r="G661" s="45"/>
      <c r="H661" s="45"/>
      <c r="I661" s="45"/>
      <c r="J661" s="44">
        <v>15</v>
      </c>
      <c r="K661" s="44">
        <v>0</v>
      </c>
      <c r="L661" s="45"/>
      <c r="M661" s="44">
        <v>15</v>
      </c>
      <c r="N661" s="45"/>
      <c r="O661" s="45"/>
      <c r="P661" s="45"/>
      <c r="Q661" s="44">
        <v>1</v>
      </c>
      <c r="R661" s="44">
        <v>62</v>
      </c>
      <c r="S661" s="44">
        <v>0</v>
      </c>
      <c r="T661" s="44">
        <v>0</v>
      </c>
      <c r="U661" s="44">
        <v>0</v>
      </c>
      <c r="V661" s="44">
        <v>0</v>
      </c>
      <c r="W661" s="45"/>
      <c r="X661" s="44">
        <v>8</v>
      </c>
      <c r="Y661" s="44">
        <v>1</v>
      </c>
      <c r="Z661" s="45"/>
      <c r="AA661" s="44">
        <v>72</v>
      </c>
      <c r="AB661" s="45"/>
      <c r="AC661" s="45"/>
      <c r="AD661" s="45"/>
      <c r="AE661" s="44">
        <v>485</v>
      </c>
      <c r="AF661" s="45"/>
      <c r="AG661" s="45"/>
      <c r="AH661" s="45"/>
      <c r="AI661" s="44">
        <v>0</v>
      </c>
      <c r="AJ661" s="45"/>
      <c r="AK661" s="44">
        <v>0</v>
      </c>
    </row>
    <row r="662" spans="1:37"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row>
    <row r="663" spans="1:37" s="1" customFormat="1" ht="20.100000000000001" customHeight="1" x14ac:dyDescent="0.25">
      <c r="A663" s="3"/>
      <c r="B663" s="49" t="s">
        <v>322</v>
      </c>
      <c r="C663" s="50"/>
      <c r="D663" s="50"/>
      <c r="E663" s="5"/>
      <c r="F663" s="51">
        <v>542</v>
      </c>
      <c r="G663" s="52"/>
      <c r="H663" s="52"/>
      <c r="I663" s="52"/>
      <c r="J663" s="51">
        <v>15</v>
      </c>
      <c r="K663" s="51">
        <v>0</v>
      </c>
      <c r="L663" s="52"/>
      <c r="M663" s="51">
        <v>15</v>
      </c>
      <c r="N663" s="52"/>
      <c r="O663" s="52"/>
      <c r="P663" s="52"/>
      <c r="Q663" s="51">
        <v>1</v>
      </c>
      <c r="R663" s="51">
        <v>62</v>
      </c>
      <c r="S663" s="51">
        <v>0</v>
      </c>
      <c r="T663" s="51">
        <v>0</v>
      </c>
      <c r="U663" s="51">
        <v>0</v>
      </c>
      <c r="V663" s="51">
        <v>0</v>
      </c>
      <c r="W663" s="52"/>
      <c r="X663" s="51">
        <v>8</v>
      </c>
      <c r="Y663" s="51">
        <v>1</v>
      </c>
      <c r="Z663" s="52"/>
      <c r="AA663" s="51">
        <v>72</v>
      </c>
      <c r="AB663" s="52"/>
      <c r="AC663" s="52"/>
      <c r="AD663" s="52"/>
      <c r="AE663" s="51">
        <v>485</v>
      </c>
      <c r="AF663" s="52"/>
      <c r="AG663" s="52"/>
      <c r="AH663" s="52"/>
      <c r="AI663" s="51">
        <v>0</v>
      </c>
      <c r="AJ663" s="52"/>
      <c r="AK663" s="51">
        <v>0</v>
      </c>
    </row>
    <row r="664" spans="1:37"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row>
    <row r="665" spans="1:37"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row>
    <row r="666" spans="1:37"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row>
    <row r="667" spans="1:37" ht="20.100000000000001" customHeight="1" x14ac:dyDescent="0.2">
      <c r="B667" s="5"/>
      <c r="D667" s="2" t="s">
        <v>98</v>
      </c>
      <c r="F667" s="37">
        <v>276</v>
      </c>
      <c r="G667" s="37"/>
      <c r="H667" s="37"/>
      <c r="I667" s="37"/>
      <c r="J667" s="37">
        <v>9</v>
      </c>
      <c r="K667" s="37">
        <v>0</v>
      </c>
      <c r="L667" s="37"/>
      <c r="M667" s="37">
        <v>9</v>
      </c>
      <c r="N667" s="37"/>
      <c r="O667" s="37"/>
      <c r="P667" s="37"/>
      <c r="Q667" s="37">
        <v>0</v>
      </c>
      <c r="R667" s="37">
        <v>27</v>
      </c>
      <c r="S667" s="37">
        <v>0</v>
      </c>
      <c r="T667" s="37">
        <v>0</v>
      </c>
      <c r="U667" s="37">
        <v>0</v>
      </c>
      <c r="V667" s="37">
        <v>0</v>
      </c>
      <c r="W667" s="37"/>
      <c r="X667" s="37">
        <v>7</v>
      </c>
      <c r="Y667" s="37">
        <v>0</v>
      </c>
      <c r="Z667" s="37"/>
      <c r="AA667" s="37">
        <v>34</v>
      </c>
      <c r="AB667" s="37"/>
      <c r="AC667" s="37"/>
      <c r="AD667" s="37"/>
      <c r="AE667" s="37">
        <v>251</v>
      </c>
      <c r="AF667" s="37"/>
      <c r="AG667" s="37"/>
      <c r="AH667" s="37"/>
      <c r="AI667" s="37">
        <v>0</v>
      </c>
      <c r="AJ667" s="37"/>
      <c r="AK667" s="37">
        <v>0</v>
      </c>
    </row>
    <row r="668" spans="1:37" ht="20.100000000000001" customHeight="1" x14ac:dyDescent="0.2">
      <c r="D668" s="38" t="s">
        <v>99</v>
      </c>
      <c r="F668" s="39">
        <v>303</v>
      </c>
      <c r="G668" s="40"/>
      <c r="H668" s="40"/>
      <c r="I668" s="40"/>
      <c r="J668" s="39">
        <v>20</v>
      </c>
      <c r="K668" s="39">
        <v>0</v>
      </c>
      <c r="L668" s="40"/>
      <c r="M668" s="39">
        <v>20</v>
      </c>
      <c r="N668" s="40"/>
      <c r="O668" s="40"/>
      <c r="P668" s="40"/>
      <c r="Q668" s="39">
        <v>0</v>
      </c>
      <c r="R668" s="39">
        <v>26</v>
      </c>
      <c r="S668" s="39">
        <v>0</v>
      </c>
      <c r="T668" s="39">
        <v>0</v>
      </c>
      <c r="U668" s="39">
        <v>0</v>
      </c>
      <c r="V668" s="39">
        <v>0</v>
      </c>
      <c r="W668" s="40"/>
      <c r="X668" s="39">
        <v>10</v>
      </c>
      <c r="Y668" s="39">
        <v>2</v>
      </c>
      <c r="Z668" s="40"/>
      <c r="AA668" s="39">
        <v>38</v>
      </c>
      <c r="AB668" s="40"/>
      <c r="AC668" s="40"/>
      <c r="AD668" s="40"/>
      <c r="AE668" s="39">
        <v>285</v>
      </c>
      <c r="AF668" s="40"/>
      <c r="AG668" s="40"/>
      <c r="AH668" s="40"/>
      <c r="AI668" s="39">
        <v>0</v>
      </c>
      <c r="AJ668" s="40"/>
      <c r="AK668" s="39">
        <v>0</v>
      </c>
    </row>
    <row r="669" spans="1:37" ht="20.100000000000001" customHeight="1" x14ac:dyDescent="0.2">
      <c r="D669" s="2" t="s">
        <v>100</v>
      </c>
      <c r="F669" s="37">
        <v>55</v>
      </c>
      <c r="G669" s="37"/>
      <c r="H669" s="37"/>
      <c r="I669" s="37"/>
      <c r="J669" s="37">
        <v>18</v>
      </c>
      <c r="K669" s="37">
        <v>0</v>
      </c>
      <c r="L669" s="37"/>
      <c r="M669" s="37">
        <v>18</v>
      </c>
      <c r="N669" s="37"/>
      <c r="O669" s="37"/>
      <c r="P669" s="37"/>
      <c r="Q669" s="37">
        <v>0</v>
      </c>
      <c r="R669" s="37">
        <v>12</v>
      </c>
      <c r="S669" s="37">
        <v>0</v>
      </c>
      <c r="T669" s="37">
        <v>0</v>
      </c>
      <c r="U669" s="37">
        <v>0</v>
      </c>
      <c r="V669" s="37">
        <v>1</v>
      </c>
      <c r="W669" s="37"/>
      <c r="X669" s="37">
        <v>9</v>
      </c>
      <c r="Y669" s="37">
        <v>0</v>
      </c>
      <c r="Z669" s="37"/>
      <c r="AA669" s="37">
        <v>22</v>
      </c>
      <c r="AB669" s="37"/>
      <c r="AC669" s="37"/>
      <c r="AD669" s="37"/>
      <c r="AE669" s="37">
        <v>51</v>
      </c>
      <c r="AF669" s="37"/>
      <c r="AG669" s="37"/>
      <c r="AH669" s="37"/>
      <c r="AI669" s="37">
        <v>0</v>
      </c>
      <c r="AJ669" s="37"/>
      <c r="AK669" s="37">
        <v>0</v>
      </c>
    </row>
    <row r="670" spans="1:37"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row>
    <row r="671" spans="1:37" s="1" customFormat="1" ht="20.100000000000001" customHeight="1" x14ac:dyDescent="0.2">
      <c r="A671" s="3"/>
      <c r="B671" s="6"/>
      <c r="C671" s="42" t="s">
        <v>180</v>
      </c>
      <c r="D671" s="42"/>
      <c r="E671" s="5"/>
      <c r="F671" s="44">
        <v>634</v>
      </c>
      <c r="G671" s="45"/>
      <c r="H671" s="45"/>
      <c r="I671" s="45"/>
      <c r="J671" s="44">
        <v>47</v>
      </c>
      <c r="K671" s="44">
        <v>0</v>
      </c>
      <c r="L671" s="45"/>
      <c r="M671" s="44">
        <v>47</v>
      </c>
      <c r="N671" s="45"/>
      <c r="O671" s="45"/>
      <c r="P671" s="45"/>
      <c r="Q671" s="44">
        <v>0</v>
      </c>
      <c r="R671" s="44">
        <v>65</v>
      </c>
      <c r="S671" s="44">
        <v>0</v>
      </c>
      <c r="T671" s="44">
        <v>0</v>
      </c>
      <c r="U671" s="44">
        <v>0</v>
      </c>
      <c r="V671" s="44">
        <v>1</v>
      </c>
      <c r="W671" s="45"/>
      <c r="X671" s="44">
        <v>26</v>
      </c>
      <c r="Y671" s="44">
        <v>2</v>
      </c>
      <c r="Z671" s="45"/>
      <c r="AA671" s="44">
        <v>94</v>
      </c>
      <c r="AB671" s="45"/>
      <c r="AC671" s="45"/>
      <c r="AD671" s="45"/>
      <c r="AE671" s="44">
        <v>587</v>
      </c>
      <c r="AF671" s="45"/>
      <c r="AG671" s="45"/>
      <c r="AH671" s="45"/>
      <c r="AI671" s="44">
        <v>0</v>
      </c>
      <c r="AJ671" s="45"/>
      <c r="AK671" s="44">
        <v>0</v>
      </c>
    </row>
    <row r="672" spans="1:37"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row>
    <row r="673" spans="1:37" s="1" customFormat="1" ht="20.100000000000001" customHeight="1" x14ac:dyDescent="0.25">
      <c r="A673" s="3"/>
      <c r="B673" s="49" t="s">
        <v>324</v>
      </c>
      <c r="C673" s="50"/>
      <c r="D673" s="50"/>
      <c r="E673" s="5"/>
      <c r="F673" s="51">
        <v>634</v>
      </c>
      <c r="G673" s="52"/>
      <c r="H673" s="52"/>
      <c r="I673" s="52"/>
      <c r="J673" s="51">
        <v>47</v>
      </c>
      <c r="K673" s="51">
        <v>0</v>
      </c>
      <c r="L673" s="52"/>
      <c r="M673" s="51">
        <v>47</v>
      </c>
      <c r="N673" s="52"/>
      <c r="O673" s="52"/>
      <c r="P673" s="52"/>
      <c r="Q673" s="51">
        <v>0</v>
      </c>
      <c r="R673" s="51">
        <v>65</v>
      </c>
      <c r="S673" s="51">
        <v>0</v>
      </c>
      <c r="T673" s="51">
        <v>0</v>
      </c>
      <c r="U673" s="51">
        <v>0</v>
      </c>
      <c r="V673" s="51">
        <v>1</v>
      </c>
      <c r="W673" s="52"/>
      <c r="X673" s="51">
        <v>26</v>
      </c>
      <c r="Y673" s="51">
        <v>2</v>
      </c>
      <c r="Z673" s="52"/>
      <c r="AA673" s="51">
        <v>94</v>
      </c>
      <c r="AB673" s="52"/>
      <c r="AC673" s="52"/>
      <c r="AD673" s="52"/>
      <c r="AE673" s="51">
        <v>587</v>
      </c>
      <c r="AF673" s="52"/>
      <c r="AG673" s="52"/>
      <c r="AH673" s="52"/>
      <c r="AI673" s="51">
        <v>0</v>
      </c>
      <c r="AJ673" s="52"/>
      <c r="AK673" s="51">
        <v>0</v>
      </c>
    </row>
    <row r="674" spans="1:37"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row>
    <row r="675" spans="1:37"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row>
    <row r="676" spans="1:37"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row>
    <row r="677" spans="1:37" ht="20.100000000000001" customHeight="1" x14ac:dyDescent="0.2">
      <c r="D677" s="2" t="s">
        <v>173</v>
      </c>
      <c r="F677" s="37">
        <v>0</v>
      </c>
      <c r="G677" s="37"/>
      <c r="H677" s="37"/>
      <c r="I677" s="37"/>
      <c r="J677" s="37">
        <v>0</v>
      </c>
      <c r="K677" s="37">
        <v>0</v>
      </c>
      <c r="L677" s="37"/>
      <c r="M677" s="37">
        <v>0</v>
      </c>
      <c r="N677" s="37"/>
      <c r="O677" s="37"/>
      <c r="P677" s="37"/>
      <c r="Q677" s="37">
        <v>0</v>
      </c>
      <c r="R677" s="37">
        <v>0</v>
      </c>
      <c r="S677" s="37">
        <v>0</v>
      </c>
      <c r="T677" s="37">
        <v>0</v>
      </c>
      <c r="U677" s="37">
        <v>0</v>
      </c>
      <c r="V677" s="37">
        <v>0</v>
      </c>
      <c r="W677" s="37"/>
      <c r="X677" s="37">
        <v>0</v>
      </c>
      <c r="Y677" s="37">
        <v>0</v>
      </c>
      <c r="Z677" s="37"/>
      <c r="AA677" s="37">
        <v>0</v>
      </c>
      <c r="AB677" s="37"/>
      <c r="AC677" s="37"/>
      <c r="AD677" s="37"/>
      <c r="AE677" s="37">
        <v>0</v>
      </c>
      <c r="AF677" s="37"/>
      <c r="AG677" s="37"/>
      <c r="AH677" s="37"/>
      <c r="AI677" s="37">
        <v>0</v>
      </c>
      <c r="AJ677" s="37"/>
      <c r="AK677" s="37">
        <v>0</v>
      </c>
    </row>
    <row r="678" spans="1:37"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row>
    <row r="679" spans="1:37" ht="20.100000000000001" customHeight="1" x14ac:dyDescent="0.2">
      <c r="C679" s="42" t="s">
        <v>188</v>
      </c>
      <c r="D679" s="42"/>
      <c r="F679" s="44">
        <v>0</v>
      </c>
      <c r="G679" s="45"/>
      <c r="H679" s="45"/>
      <c r="I679" s="45"/>
      <c r="J679" s="44">
        <v>0</v>
      </c>
      <c r="K679" s="44">
        <v>0</v>
      </c>
      <c r="L679" s="45"/>
      <c r="M679" s="44">
        <v>0</v>
      </c>
      <c r="N679" s="45"/>
      <c r="O679" s="45"/>
      <c r="P679" s="45"/>
      <c r="Q679" s="44">
        <v>0</v>
      </c>
      <c r="R679" s="44">
        <v>0</v>
      </c>
      <c r="S679" s="44">
        <v>0</v>
      </c>
      <c r="T679" s="44">
        <v>0</v>
      </c>
      <c r="U679" s="44">
        <v>0</v>
      </c>
      <c r="V679" s="44">
        <v>0</v>
      </c>
      <c r="W679" s="45"/>
      <c r="X679" s="44">
        <v>0</v>
      </c>
      <c r="Y679" s="44">
        <v>0</v>
      </c>
      <c r="Z679" s="45"/>
      <c r="AA679" s="44">
        <v>0</v>
      </c>
      <c r="AB679" s="45"/>
      <c r="AC679" s="45"/>
      <c r="AD679" s="45"/>
      <c r="AE679" s="44">
        <v>0</v>
      </c>
      <c r="AF679" s="45"/>
      <c r="AG679" s="45"/>
      <c r="AH679" s="45"/>
      <c r="AI679" s="44">
        <v>0</v>
      </c>
      <c r="AJ679" s="45"/>
      <c r="AK679" s="44">
        <v>0</v>
      </c>
    </row>
    <row r="680" spans="1:37"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row>
    <row r="681" spans="1:37"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row>
    <row r="682" spans="1:37" ht="20.100000000000001" customHeight="1" x14ac:dyDescent="0.2">
      <c r="D682" s="2" t="s">
        <v>124</v>
      </c>
      <c r="F682" s="37">
        <v>6</v>
      </c>
      <c r="G682" s="37"/>
      <c r="H682" s="37"/>
      <c r="I682" s="37"/>
      <c r="J682" s="37">
        <v>7</v>
      </c>
      <c r="K682" s="37">
        <v>0</v>
      </c>
      <c r="L682" s="37"/>
      <c r="M682" s="37">
        <v>7</v>
      </c>
      <c r="N682" s="37"/>
      <c r="O682" s="37"/>
      <c r="P682" s="37"/>
      <c r="Q682" s="37">
        <v>0</v>
      </c>
      <c r="R682" s="37">
        <v>0</v>
      </c>
      <c r="S682" s="37">
        <v>0</v>
      </c>
      <c r="T682" s="37">
        <v>0</v>
      </c>
      <c r="U682" s="37">
        <v>0</v>
      </c>
      <c r="V682" s="37">
        <v>0</v>
      </c>
      <c r="W682" s="37"/>
      <c r="X682" s="37">
        <v>0</v>
      </c>
      <c r="Y682" s="37">
        <v>0</v>
      </c>
      <c r="Z682" s="37"/>
      <c r="AA682" s="37">
        <v>0</v>
      </c>
      <c r="AB682" s="37"/>
      <c r="AC682" s="37"/>
      <c r="AD682" s="37"/>
      <c r="AE682" s="37">
        <v>13</v>
      </c>
      <c r="AF682" s="37"/>
      <c r="AG682" s="37"/>
      <c r="AH682" s="37"/>
      <c r="AI682" s="37">
        <v>0</v>
      </c>
      <c r="AJ682" s="37"/>
      <c r="AK682" s="37">
        <v>0</v>
      </c>
    </row>
    <row r="683" spans="1:37" ht="20.100000000000001" customHeight="1" x14ac:dyDescent="0.2">
      <c r="B683" s="5"/>
      <c r="D683" s="38" t="s">
        <v>173</v>
      </c>
      <c r="F683" s="39">
        <v>94</v>
      </c>
      <c r="G683" s="40"/>
      <c r="H683" s="40"/>
      <c r="I683" s="40"/>
      <c r="J683" s="39">
        <v>5</v>
      </c>
      <c r="K683" s="39">
        <v>0</v>
      </c>
      <c r="L683" s="40"/>
      <c r="M683" s="39">
        <v>5</v>
      </c>
      <c r="N683" s="40"/>
      <c r="O683" s="40"/>
      <c r="P683" s="40"/>
      <c r="Q683" s="39">
        <v>18</v>
      </c>
      <c r="R683" s="39">
        <v>25</v>
      </c>
      <c r="S683" s="39">
        <v>0</v>
      </c>
      <c r="T683" s="39">
        <v>0</v>
      </c>
      <c r="U683" s="39">
        <v>0</v>
      </c>
      <c r="V683" s="39">
        <v>0</v>
      </c>
      <c r="W683" s="40"/>
      <c r="X683" s="39">
        <v>15</v>
      </c>
      <c r="Y683" s="39">
        <v>0</v>
      </c>
      <c r="Z683" s="40"/>
      <c r="AA683" s="39">
        <v>58</v>
      </c>
      <c r="AB683" s="40"/>
      <c r="AC683" s="40"/>
      <c r="AD683" s="40"/>
      <c r="AE683" s="39">
        <v>41</v>
      </c>
      <c r="AF683" s="40"/>
      <c r="AG683" s="40"/>
      <c r="AH683" s="40"/>
      <c r="AI683" s="39">
        <v>0</v>
      </c>
      <c r="AJ683" s="40"/>
      <c r="AK683" s="39">
        <v>0</v>
      </c>
    </row>
    <row r="684" spans="1:37" ht="20.100000000000001" customHeight="1" x14ac:dyDescent="0.2">
      <c r="B684" s="5"/>
      <c r="D684" s="2" t="s">
        <v>100</v>
      </c>
      <c r="F684" s="37">
        <v>51</v>
      </c>
      <c r="G684" s="37"/>
      <c r="H684" s="37"/>
      <c r="I684" s="37"/>
      <c r="J684" s="37">
        <v>16</v>
      </c>
      <c r="K684" s="37">
        <v>0</v>
      </c>
      <c r="L684" s="37"/>
      <c r="M684" s="37">
        <v>16</v>
      </c>
      <c r="N684" s="37"/>
      <c r="O684" s="37"/>
      <c r="P684" s="37"/>
      <c r="Q684" s="37">
        <v>0</v>
      </c>
      <c r="R684" s="37">
        <v>13</v>
      </c>
      <c r="S684" s="37">
        <v>0</v>
      </c>
      <c r="T684" s="37">
        <v>0</v>
      </c>
      <c r="U684" s="37">
        <v>0</v>
      </c>
      <c r="V684" s="37">
        <v>0</v>
      </c>
      <c r="W684" s="37"/>
      <c r="X684" s="37">
        <v>7</v>
      </c>
      <c r="Y684" s="37">
        <v>0</v>
      </c>
      <c r="Z684" s="37"/>
      <c r="AA684" s="37">
        <v>20</v>
      </c>
      <c r="AB684" s="37"/>
      <c r="AC684" s="37"/>
      <c r="AD684" s="37"/>
      <c r="AE684" s="37">
        <v>47</v>
      </c>
      <c r="AF684" s="37"/>
      <c r="AG684" s="37"/>
      <c r="AH684" s="37"/>
      <c r="AI684" s="37">
        <v>0</v>
      </c>
      <c r="AJ684" s="37"/>
      <c r="AK684" s="37">
        <v>0</v>
      </c>
    </row>
    <row r="685" spans="1:37" ht="20.100000000000001" customHeight="1" x14ac:dyDescent="0.2">
      <c r="D685" s="38" t="s">
        <v>101</v>
      </c>
      <c r="F685" s="39">
        <v>83</v>
      </c>
      <c r="G685" s="40"/>
      <c r="H685" s="40"/>
      <c r="I685" s="40"/>
      <c r="J685" s="39">
        <v>11</v>
      </c>
      <c r="K685" s="39">
        <v>0</v>
      </c>
      <c r="L685" s="40"/>
      <c r="M685" s="39">
        <v>11</v>
      </c>
      <c r="N685" s="40"/>
      <c r="O685" s="40"/>
      <c r="P685" s="40"/>
      <c r="Q685" s="39">
        <v>0</v>
      </c>
      <c r="R685" s="39">
        <v>17</v>
      </c>
      <c r="S685" s="39">
        <v>0</v>
      </c>
      <c r="T685" s="39">
        <v>0</v>
      </c>
      <c r="U685" s="39">
        <v>0</v>
      </c>
      <c r="V685" s="39">
        <v>0</v>
      </c>
      <c r="W685" s="40"/>
      <c r="X685" s="39">
        <v>6</v>
      </c>
      <c r="Y685" s="39">
        <v>0</v>
      </c>
      <c r="Z685" s="40"/>
      <c r="AA685" s="39">
        <v>23</v>
      </c>
      <c r="AB685" s="40"/>
      <c r="AC685" s="40"/>
      <c r="AD685" s="40"/>
      <c r="AE685" s="39">
        <v>71</v>
      </c>
      <c r="AF685" s="40"/>
      <c r="AG685" s="40"/>
      <c r="AH685" s="40"/>
      <c r="AI685" s="39">
        <v>0</v>
      </c>
      <c r="AJ685" s="40"/>
      <c r="AK685" s="39">
        <v>0</v>
      </c>
    </row>
    <row r="686" spans="1:37" ht="20.100000000000001" customHeight="1" x14ac:dyDescent="0.2">
      <c r="D686" s="2" t="s">
        <v>115</v>
      </c>
      <c r="F686" s="37">
        <v>21</v>
      </c>
      <c r="G686" s="37"/>
      <c r="H686" s="37"/>
      <c r="I686" s="37"/>
      <c r="J686" s="37">
        <v>10</v>
      </c>
      <c r="K686" s="37">
        <v>0</v>
      </c>
      <c r="L686" s="37"/>
      <c r="M686" s="37">
        <v>10</v>
      </c>
      <c r="N686" s="37"/>
      <c r="O686" s="37"/>
      <c r="P686" s="37"/>
      <c r="Q686" s="37">
        <v>0</v>
      </c>
      <c r="R686" s="37">
        <v>7</v>
      </c>
      <c r="S686" s="37">
        <v>0</v>
      </c>
      <c r="T686" s="37">
        <v>0</v>
      </c>
      <c r="U686" s="37">
        <v>0</v>
      </c>
      <c r="V686" s="37">
        <v>0</v>
      </c>
      <c r="W686" s="37"/>
      <c r="X686" s="37">
        <v>0</v>
      </c>
      <c r="Y686" s="37">
        <v>1</v>
      </c>
      <c r="Z686" s="37"/>
      <c r="AA686" s="37">
        <v>8</v>
      </c>
      <c r="AB686" s="37"/>
      <c r="AC686" s="37"/>
      <c r="AD686" s="37"/>
      <c r="AE686" s="37">
        <v>23</v>
      </c>
      <c r="AF686" s="37"/>
      <c r="AG686" s="37"/>
      <c r="AH686" s="37"/>
      <c r="AI686" s="37">
        <v>0</v>
      </c>
      <c r="AJ686" s="37"/>
      <c r="AK686" s="37">
        <v>0</v>
      </c>
    </row>
    <row r="687" spans="1:37" ht="20.100000000000001" customHeight="1" x14ac:dyDescent="0.2">
      <c r="D687" s="38" t="s">
        <v>103</v>
      </c>
      <c r="F687" s="39">
        <v>16</v>
      </c>
      <c r="G687" s="40"/>
      <c r="H687" s="40"/>
      <c r="I687" s="40"/>
      <c r="J687" s="39">
        <v>7</v>
      </c>
      <c r="K687" s="39">
        <v>0</v>
      </c>
      <c r="L687" s="40"/>
      <c r="M687" s="39">
        <v>7</v>
      </c>
      <c r="N687" s="40"/>
      <c r="O687" s="40"/>
      <c r="P687" s="40"/>
      <c r="Q687" s="39">
        <v>0</v>
      </c>
      <c r="R687" s="39">
        <v>0</v>
      </c>
      <c r="S687" s="39">
        <v>0</v>
      </c>
      <c r="T687" s="39">
        <v>0</v>
      </c>
      <c r="U687" s="39">
        <v>0</v>
      </c>
      <c r="V687" s="39">
        <v>0</v>
      </c>
      <c r="W687" s="40"/>
      <c r="X687" s="39">
        <v>0</v>
      </c>
      <c r="Y687" s="39">
        <v>0</v>
      </c>
      <c r="Z687" s="40"/>
      <c r="AA687" s="39">
        <v>0</v>
      </c>
      <c r="AB687" s="40"/>
      <c r="AC687" s="40"/>
      <c r="AD687" s="40"/>
      <c r="AE687" s="39">
        <v>23</v>
      </c>
      <c r="AF687" s="40"/>
      <c r="AG687" s="40"/>
      <c r="AH687" s="40"/>
      <c r="AI687" s="39">
        <v>0</v>
      </c>
      <c r="AJ687" s="40"/>
      <c r="AK687" s="39">
        <v>0</v>
      </c>
    </row>
    <row r="688" spans="1:37" ht="20.100000000000001" customHeight="1" x14ac:dyDescent="0.2">
      <c r="D688" s="2" t="s">
        <v>104</v>
      </c>
      <c r="F688" s="37">
        <v>4</v>
      </c>
      <c r="G688" s="37"/>
      <c r="H688" s="37"/>
      <c r="I688" s="37"/>
      <c r="J688" s="37">
        <v>1</v>
      </c>
      <c r="K688" s="37">
        <v>0</v>
      </c>
      <c r="L688" s="37"/>
      <c r="M688" s="37">
        <v>1</v>
      </c>
      <c r="N688" s="37"/>
      <c r="O688" s="37"/>
      <c r="P688" s="37"/>
      <c r="Q688" s="37">
        <v>0</v>
      </c>
      <c r="R688" s="37">
        <v>0</v>
      </c>
      <c r="S688" s="37">
        <v>0</v>
      </c>
      <c r="T688" s="37">
        <v>0</v>
      </c>
      <c r="U688" s="37">
        <v>0</v>
      </c>
      <c r="V688" s="37">
        <v>0</v>
      </c>
      <c r="W688" s="37"/>
      <c r="X688" s="37">
        <v>0</v>
      </c>
      <c r="Y688" s="37">
        <v>0</v>
      </c>
      <c r="Z688" s="37"/>
      <c r="AA688" s="37">
        <v>0</v>
      </c>
      <c r="AB688" s="37"/>
      <c r="AC688" s="37"/>
      <c r="AD688" s="37"/>
      <c r="AE688" s="37">
        <v>5</v>
      </c>
      <c r="AF688" s="37"/>
      <c r="AG688" s="37"/>
      <c r="AH688" s="37"/>
      <c r="AI688" s="37">
        <v>0</v>
      </c>
      <c r="AJ688" s="37"/>
      <c r="AK688" s="37">
        <v>0</v>
      </c>
    </row>
    <row r="689" spans="1:37"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row>
    <row r="690" spans="1:37" s="1" customFormat="1" ht="20.100000000000001" customHeight="1" x14ac:dyDescent="0.2">
      <c r="A690" s="3"/>
      <c r="B690" s="6"/>
      <c r="C690" s="42" t="s">
        <v>180</v>
      </c>
      <c r="D690" s="42"/>
      <c r="E690" s="5"/>
      <c r="F690" s="44">
        <v>275</v>
      </c>
      <c r="G690" s="45"/>
      <c r="H690" s="45"/>
      <c r="I690" s="45"/>
      <c r="J690" s="44">
        <v>57</v>
      </c>
      <c r="K690" s="44">
        <v>0</v>
      </c>
      <c r="L690" s="45"/>
      <c r="M690" s="44">
        <v>57</v>
      </c>
      <c r="N690" s="45"/>
      <c r="O690" s="45"/>
      <c r="P690" s="45"/>
      <c r="Q690" s="44">
        <v>18</v>
      </c>
      <c r="R690" s="44">
        <v>62</v>
      </c>
      <c r="S690" s="44">
        <v>0</v>
      </c>
      <c r="T690" s="44">
        <v>0</v>
      </c>
      <c r="U690" s="44">
        <v>0</v>
      </c>
      <c r="V690" s="44">
        <v>0</v>
      </c>
      <c r="W690" s="45"/>
      <c r="X690" s="44">
        <v>28</v>
      </c>
      <c r="Y690" s="44">
        <v>1</v>
      </c>
      <c r="Z690" s="45"/>
      <c r="AA690" s="44">
        <v>109</v>
      </c>
      <c r="AB690" s="45"/>
      <c r="AC690" s="45"/>
      <c r="AD690" s="45"/>
      <c r="AE690" s="44">
        <v>223</v>
      </c>
      <c r="AF690" s="45"/>
      <c r="AG690" s="45"/>
      <c r="AH690" s="45"/>
      <c r="AI690" s="44">
        <v>0</v>
      </c>
      <c r="AJ690" s="45"/>
      <c r="AK690" s="44">
        <v>0</v>
      </c>
    </row>
    <row r="691" spans="1:37"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row>
    <row r="692" spans="1:37" s="1" customFormat="1" ht="20.100000000000001" customHeight="1" x14ac:dyDescent="0.25">
      <c r="A692" s="3"/>
      <c r="B692" s="49" t="s">
        <v>326</v>
      </c>
      <c r="C692" s="50"/>
      <c r="D692" s="50"/>
      <c r="E692" s="5"/>
      <c r="F692" s="51">
        <v>275</v>
      </c>
      <c r="G692" s="52"/>
      <c r="H692" s="52"/>
      <c r="I692" s="52"/>
      <c r="J692" s="51">
        <v>57</v>
      </c>
      <c r="K692" s="51">
        <v>0</v>
      </c>
      <c r="L692" s="52"/>
      <c r="M692" s="51">
        <v>57</v>
      </c>
      <c r="N692" s="52"/>
      <c r="O692" s="52"/>
      <c r="P692" s="52"/>
      <c r="Q692" s="51">
        <v>18</v>
      </c>
      <c r="R692" s="51">
        <v>62</v>
      </c>
      <c r="S692" s="51">
        <v>0</v>
      </c>
      <c r="T692" s="51">
        <v>0</v>
      </c>
      <c r="U692" s="51">
        <v>0</v>
      </c>
      <c r="V692" s="51">
        <v>0</v>
      </c>
      <c r="W692" s="52"/>
      <c r="X692" s="51">
        <v>28</v>
      </c>
      <c r="Y692" s="51">
        <v>1</v>
      </c>
      <c r="Z692" s="52"/>
      <c r="AA692" s="51">
        <v>109</v>
      </c>
      <c r="AB692" s="52"/>
      <c r="AC692" s="52"/>
      <c r="AD692" s="52"/>
      <c r="AE692" s="51">
        <v>223</v>
      </c>
      <c r="AF692" s="52"/>
      <c r="AG692" s="52"/>
      <c r="AH692" s="52"/>
      <c r="AI692" s="51">
        <v>0</v>
      </c>
      <c r="AJ692" s="52"/>
      <c r="AK692" s="51">
        <v>0</v>
      </c>
    </row>
    <row r="693" spans="1:37"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row>
    <row r="694" spans="1:37"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row>
    <row r="695" spans="1:37"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row>
    <row r="696" spans="1:37" ht="20.100000000000001" customHeight="1" x14ac:dyDescent="0.2">
      <c r="D696" s="2" t="s">
        <v>98</v>
      </c>
      <c r="F696" s="37">
        <v>81</v>
      </c>
      <c r="G696" s="37"/>
      <c r="H696" s="37"/>
      <c r="I696" s="37"/>
      <c r="J696" s="37">
        <v>13</v>
      </c>
      <c r="K696" s="37">
        <v>0</v>
      </c>
      <c r="L696" s="37"/>
      <c r="M696" s="37">
        <v>13</v>
      </c>
      <c r="N696" s="37"/>
      <c r="O696" s="37"/>
      <c r="P696" s="37"/>
      <c r="Q696" s="37">
        <v>0</v>
      </c>
      <c r="R696" s="37">
        <v>13</v>
      </c>
      <c r="S696" s="37">
        <v>0</v>
      </c>
      <c r="T696" s="37">
        <v>0</v>
      </c>
      <c r="U696" s="37">
        <v>0</v>
      </c>
      <c r="V696" s="37">
        <v>1</v>
      </c>
      <c r="W696" s="37"/>
      <c r="X696" s="37">
        <v>2</v>
      </c>
      <c r="Y696" s="37">
        <v>0</v>
      </c>
      <c r="Z696" s="37"/>
      <c r="AA696" s="37">
        <v>16</v>
      </c>
      <c r="AB696" s="37"/>
      <c r="AC696" s="37"/>
      <c r="AD696" s="37"/>
      <c r="AE696" s="37">
        <v>78</v>
      </c>
      <c r="AF696" s="37"/>
      <c r="AG696" s="37"/>
      <c r="AH696" s="37"/>
      <c r="AI696" s="37">
        <v>0</v>
      </c>
      <c r="AJ696" s="37"/>
      <c r="AK696" s="37">
        <v>0</v>
      </c>
    </row>
    <row r="697" spans="1:37" ht="20.100000000000001" customHeight="1" x14ac:dyDescent="0.2">
      <c r="D697" s="38" t="s">
        <v>99</v>
      </c>
      <c r="F697" s="39">
        <v>108</v>
      </c>
      <c r="G697" s="40"/>
      <c r="H697" s="40"/>
      <c r="I697" s="40"/>
      <c r="J697" s="39">
        <v>12</v>
      </c>
      <c r="K697" s="39">
        <v>0</v>
      </c>
      <c r="L697" s="40"/>
      <c r="M697" s="39">
        <v>12</v>
      </c>
      <c r="N697" s="40"/>
      <c r="O697" s="40"/>
      <c r="P697" s="40"/>
      <c r="Q697" s="39">
        <v>1</v>
      </c>
      <c r="R697" s="39">
        <v>28</v>
      </c>
      <c r="S697" s="39">
        <v>0</v>
      </c>
      <c r="T697" s="39">
        <v>0</v>
      </c>
      <c r="U697" s="39">
        <v>0</v>
      </c>
      <c r="V697" s="39">
        <v>0</v>
      </c>
      <c r="W697" s="40"/>
      <c r="X697" s="39">
        <v>4</v>
      </c>
      <c r="Y697" s="39">
        <v>1</v>
      </c>
      <c r="Z697" s="40"/>
      <c r="AA697" s="39">
        <v>34</v>
      </c>
      <c r="AB697" s="40"/>
      <c r="AC697" s="40"/>
      <c r="AD697" s="40"/>
      <c r="AE697" s="39">
        <v>86</v>
      </c>
      <c r="AF697" s="40"/>
      <c r="AG697" s="40"/>
      <c r="AH697" s="40"/>
      <c r="AI697" s="39">
        <v>0</v>
      </c>
      <c r="AJ697" s="40"/>
      <c r="AK697" s="39">
        <v>0</v>
      </c>
    </row>
    <row r="698" spans="1:37" ht="20.100000000000001" customHeight="1" x14ac:dyDescent="0.2">
      <c r="D698" s="2" t="s">
        <v>100</v>
      </c>
      <c r="F698" s="40">
        <v>36</v>
      </c>
      <c r="G698" s="40"/>
      <c r="H698" s="40"/>
      <c r="I698" s="40"/>
      <c r="J698" s="40">
        <v>14</v>
      </c>
      <c r="K698" s="40">
        <v>0</v>
      </c>
      <c r="L698" s="40"/>
      <c r="M698" s="40">
        <v>14</v>
      </c>
      <c r="N698" s="40"/>
      <c r="O698" s="40"/>
      <c r="P698" s="40"/>
      <c r="Q698" s="40">
        <v>0</v>
      </c>
      <c r="R698" s="40">
        <v>1</v>
      </c>
      <c r="S698" s="40">
        <v>0</v>
      </c>
      <c r="T698" s="40">
        <v>0</v>
      </c>
      <c r="U698" s="40">
        <v>0</v>
      </c>
      <c r="V698" s="40">
        <v>0</v>
      </c>
      <c r="W698" s="40"/>
      <c r="X698" s="40">
        <v>1</v>
      </c>
      <c r="Y698" s="40">
        <v>1</v>
      </c>
      <c r="Z698" s="40"/>
      <c r="AA698" s="40">
        <v>3</v>
      </c>
      <c r="AB698" s="40"/>
      <c r="AC698" s="40"/>
      <c r="AD698" s="40"/>
      <c r="AE698" s="40">
        <v>47</v>
      </c>
      <c r="AF698" s="40"/>
      <c r="AG698" s="40"/>
      <c r="AH698" s="40"/>
      <c r="AI698" s="40">
        <v>0</v>
      </c>
      <c r="AJ698" s="40"/>
      <c r="AK698" s="40">
        <v>0</v>
      </c>
    </row>
    <row r="699" spans="1:37"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row>
    <row r="700" spans="1:37" s="1" customFormat="1" ht="20.100000000000001" customHeight="1" x14ac:dyDescent="0.2">
      <c r="A700" s="3"/>
      <c r="B700" s="6"/>
      <c r="C700" s="42" t="s">
        <v>180</v>
      </c>
      <c r="D700" s="42"/>
      <c r="E700" s="5"/>
      <c r="F700" s="44">
        <v>225</v>
      </c>
      <c r="G700" s="45"/>
      <c r="H700" s="45"/>
      <c r="I700" s="45"/>
      <c r="J700" s="44">
        <v>39</v>
      </c>
      <c r="K700" s="44">
        <v>0</v>
      </c>
      <c r="L700" s="45"/>
      <c r="M700" s="44">
        <v>39</v>
      </c>
      <c r="N700" s="45"/>
      <c r="O700" s="45"/>
      <c r="P700" s="45"/>
      <c r="Q700" s="44">
        <v>1</v>
      </c>
      <c r="R700" s="44">
        <v>42</v>
      </c>
      <c r="S700" s="44">
        <v>0</v>
      </c>
      <c r="T700" s="44">
        <v>0</v>
      </c>
      <c r="U700" s="44">
        <v>0</v>
      </c>
      <c r="V700" s="44">
        <v>1</v>
      </c>
      <c r="W700" s="45"/>
      <c r="X700" s="44">
        <v>7</v>
      </c>
      <c r="Y700" s="44">
        <v>2</v>
      </c>
      <c r="Z700" s="45"/>
      <c r="AA700" s="44">
        <v>53</v>
      </c>
      <c r="AB700" s="45"/>
      <c r="AC700" s="45"/>
      <c r="AD700" s="45"/>
      <c r="AE700" s="44">
        <v>211</v>
      </c>
      <c r="AF700" s="45"/>
      <c r="AG700" s="45"/>
      <c r="AH700" s="45"/>
      <c r="AI700" s="44">
        <v>0</v>
      </c>
      <c r="AJ700" s="45"/>
      <c r="AK700" s="44">
        <v>0</v>
      </c>
    </row>
    <row r="701" spans="1:37"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row>
    <row r="702" spans="1:37" s="1" customFormat="1" ht="20.100000000000001" customHeight="1" x14ac:dyDescent="0.25">
      <c r="A702" s="3"/>
      <c r="B702" s="49" t="s">
        <v>328</v>
      </c>
      <c r="C702" s="50"/>
      <c r="D702" s="50"/>
      <c r="E702" s="5"/>
      <c r="F702" s="51">
        <v>225</v>
      </c>
      <c r="G702" s="52"/>
      <c r="H702" s="52"/>
      <c r="I702" s="52"/>
      <c r="J702" s="51">
        <v>39</v>
      </c>
      <c r="K702" s="51">
        <v>0</v>
      </c>
      <c r="L702" s="52"/>
      <c r="M702" s="51">
        <v>39</v>
      </c>
      <c r="N702" s="52"/>
      <c r="O702" s="52"/>
      <c r="P702" s="52"/>
      <c r="Q702" s="51">
        <v>1</v>
      </c>
      <c r="R702" s="51">
        <v>42</v>
      </c>
      <c r="S702" s="51">
        <v>0</v>
      </c>
      <c r="T702" s="51">
        <v>0</v>
      </c>
      <c r="U702" s="51">
        <v>0</v>
      </c>
      <c r="V702" s="51">
        <v>1</v>
      </c>
      <c r="W702" s="52"/>
      <c r="X702" s="51">
        <v>7</v>
      </c>
      <c r="Y702" s="51">
        <v>2</v>
      </c>
      <c r="Z702" s="52"/>
      <c r="AA702" s="51">
        <v>53</v>
      </c>
      <c r="AB702" s="52"/>
      <c r="AC702" s="52"/>
      <c r="AD702" s="52"/>
      <c r="AE702" s="51">
        <v>211</v>
      </c>
      <c r="AF702" s="52"/>
      <c r="AG702" s="52"/>
      <c r="AH702" s="52"/>
      <c r="AI702" s="51">
        <v>0</v>
      </c>
      <c r="AJ702" s="52"/>
      <c r="AK702" s="51">
        <v>0</v>
      </c>
    </row>
    <row r="703" spans="1:37"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row>
    <row r="704" spans="1:37"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row>
    <row r="705" spans="1:37"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row>
    <row r="706" spans="1:37" ht="20.100000000000001" customHeight="1" x14ac:dyDescent="0.2">
      <c r="B706" s="5"/>
      <c r="D706" s="2" t="s">
        <v>98</v>
      </c>
      <c r="F706" s="37">
        <v>223</v>
      </c>
      <c r="G706" s="37"/>
      <c r="H706" s="37"/>
      <c r="I706" s="37"/>
      <c r="J706" s="37">
        <v>24</v>
      </c>
      <c r="K706" s="37">
        <v>0</v>
      </c>
      <c r="L706" s="37"/>
      <c r="M706" s="37">
        <v>24</v>
      </c>
      <c r="N706" s="37"/>
      <c r="O706" s="37"/>
      <c r="P706" s="37"/>
      <c r="Q706" s="37">
        <v>2</v>
      </c>
      <c r="R706" s="37">
        <v>45</v>
      </c>
      <c r="S706" s="37">
        <v>0</v>
      </c>
      <c r="T706" s="37">
        <v>0</v>
      </c>
      <c r="U706" s="37">
        <v>0</v>
      </c>
      <c r="V706" s="37">
        <v>0</v>
      </c>
      <c r="W706" s="37"/>
      <c r="X706" s="37">
        <v>15</v>
      </c>
      <c r="Y706" s="37">
        <v>0</v>
      </c>
      <c r="Z706" s="37"/>
      <c r="AA706" s="37">
        <v>62</v>
      </c>
      <c r="AB706" s="37"/>
      <c r="AC706" s="37"/>
      <c r="AD706" s="37"/>
      <c r="AE706" s="37">
        <v>185</v>
      </c>
      <c r="AF706" s="37"/>
      <c r="AG706" s="37"/>
      <c r="AH706" s="37"/>
      <c r="AI706" s="37">
        <v>0</v>
      </c>
      <c r="AJ706" s="37"/>
      <c r="AK706" s="37">
        <v>0</v>
      </c>
    </row>
    <row r="707" spans="1:37" ht="20.100000000000001" customHeight="1" x14ac:dyDescent="0.2">
      <c r="D707" s="38" t="s">
        <v>99</v>
      </c>
      <c r="F707" s="39">
        <v>190</v>
      </c>
      <c r="G707" s="40"/>
      <c r="H707" s="40"/>
      <c r="I707" s="40"/>
      <c r="J707" s="39">
        <v>13</v>
      </c>
      <c r="K707" s="39">
        <v>0</v>
      </c>
      <c r="L707" s="40"/>
      <c r="M707" s="39">
        <v>13</v>
      </c>
      <c r="N707" s="40"/>
      <c r="O707" s="40"/>
      <c r="P707" s="40"/>
      <c r="Q707" s="39">
        <v>1</v>
      </c>
      <c r="R707" s="39">
        <v>17</v>
      </c>
      <c r="S707" s="39">
        <v>0</v>
      </c>
      <c r="T707" s="39">
        <v>0</v>
      </c>
      <c r="U707" s="39">
        <v>0</v>
      </c>
      <c r="V707" s="39">
        <v>0</v>
      </c>
      <c r="W707" s="40"/>
      <c r="X707" s="39">
        <v>8</v>
      </c>
      <c r="Y707" s="39">
        <v>0</v>
      </c>
      <c r="Z707" s="40"/>
      <c r="AA707" s="39">
        <v>26</v>
      </c>
      <c r="AB707" s="40"/>
      <c r="AC707" s="40"/>
      <c r="AD707" s="40"/>
      <c r="AE707" s="39">
        <v>177</v>
      </c>
      <c r="AF707" s="40"/>
      <c r="AG707" s="40"/>
      <c r="AH707" s="40"/>
      <c r="AI707" s="39">
        <v>0</v>
      </c>
      <c r="AJ707" s="40"/>
      <c r="AK707" s="39">
        <v>0</v>
      </c>
    </row>
    <row r="708" spans="1:37" ht="20.100000000000001" customHeight="1" x14ac:dyDescent="0.2">
      <c r="D708" s="2" t="s">
        <v>113</v>
      </c>
      <c r="F708" s="37">
        <v>146</v>
      </c>
      <c r="G708" s="37"/>
      <c r="H708" s="37"/>
      <c r="I708" s="37"/>
      <c r="J708" s="37">
        <v>10</v>
      </c>
      <c r="K708" s="37">
        <v>0</v>
      </c>
      <c r="L708" s="37"/>
      <c r="M708" s="37">
        <v>10</v>
      </c>
      <c r="N708" s="37"/>
      <c r="O708" s="37"/>
      <c r="P708" s="37"/>
      <c r="Q708" s="37">
        <v>0</v>
      </c>
      <c r="R708" s="37">
        <v>38</v>
      </c>
      <c r="S708" s="37">
        <v>0</v>
      </c>
      <c r="T708" s="37">
        <v>0</v>
      </c>
      <c r="U708" s="37">
        <v>0</v>
      </c>
      <c r="V708" s="37">
        <v>0</v>
      </c>
      <c r="W708" s="37"/>
      <c r="X708" s="37">
        <v>4</v>
      </c>
      <c r="Y708" s="37">
        <v>0</v>
      </c>
      <c r="Z708" s="37"/>
      <c r="AA708" s="37">
        <v>42</v>
      </c>
      <c r="AB708" s="37"/>
      <c r="AC708" s="37"/>
      <c r="AD708" s="37"/>
      <c r="AE708" s="37">
        <v>114</v>
      </c>
      <c r="AF708" s="37"/>
      <c r="AG708" s="37"/>
      <c r="AH708" s="37"/>
      <c r="AI708" s="37">
        <v>0</v>
      </c>
      <c r="AJ708" s="37"/>
      <c r="AK708" s="37">
        <v>0</v>
      </c>
    </row>
    <row r="709" spans="1:37" ht="20.100000000000001" customHeight="1" x14ac:dyDescent="0.2">
      <c r="D709" s="38" t="s">
        <v>174</v>
      </c>
      <c r="F709" s="39">
        <v>43</v>
      </c>
      <c r="G709" s="40"/>
      <c r="H709" s="40"/>
      <c r="I709" s="40"/>
      <c r="J709" s="39">
        <v>24</v>
      </c>
      <c r="K709" s="39">
        <v>0</v>
      </c>
      <c r="L709" s="40"/>
      <c r="M709" s="39">
        <v>24</v>
      </c>
      <c r="N709" s="40"/>
      <c r="O709" s="40"/>
      <c r="P709" s="40"/>
      <c r="Q709" s="39">
        <v>0</v>
      </c>
      <c r="R709" s="39">
        <v>0</v>
      </c>
      <c r="S709" s="39">
        <v>0</v>
      </c>
      <c r="T709" s="39">
        <v>0</v>
      </c>
      <c r="U709" s="39">
        <v>0</v>
      </c>
      <c r="V709" s="39">
        <v>0</v>
      </c>
      <c r="W709" s="40"/>
      <c r="X709" s="39">
        <v>4</v>
      </c>
      <c r="Y709" s="39">
        <v>2</v>
      </c>
      <c r="Z709" s="40"/>
      <c r="AA709" s="39">
        <v>6</v>
      </c>
      <c r="AB709" s="40"/>
      <c r="AC709" s="40"/>
      <c r="AD709" s="40"/>
      <c r="AE709" s="39">
        <v>61</v>
      </c>
      <c r="AF709" s="40"/>
      <c r="AG709" s="40"/>
      <c r="AH709" s="40"/>
      <c r="AI709" s="39">
        <v>0</v>
      </c>
      <c r="AJ709" s="40"/>
      <c r="AK709" s="39">
        <v>0</v>
      </c>
    </row>
    <row r="710" spans="1:37"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row>
    <row r="711" spans="1:37" s="1" customFormat="1" ht="20.100000000000001" customHeight="1" x14ac:dyDescent="0.2">
      <c r="A711" s="3"/>
      <c r="B711" s="6"/>
      <c r="C711" s="42" t="s">
        <v>180</v>
      </c>
      <c r="D711" s="42"/>
      <c r="E711" s="5"/>
      <c r="F711" s="44">
        <v>602</v>
      </c>
      <c r="G711" s="45"/>
      <c r="H711" s="45"/>
      <c r="I711" s="45"/>
      <c r="J711" s="44">
        <v>71</v>
      </c>
      <c r="K711" s="44">
        <v>0</v>
      </c>
      <c r="L711" s="45"/>
      <c r="M711" s="44">
        <v>71</v>
      </c>
      <c r="N711" s="45"/>
      <c r="O711" s="45"/>
      <c r="P711" s="45"/>
      <c r="Q711" s="44">
        <v>3</v>
      </c>
      <c r="R711" s="44">
        <v>100</v>
      </c>
      <c r="S711" s="44">
        <v>0</v>
      </c>
      <c r="T711" s="44">
        <v>0</v>
      </c>
      <c r="U711" s="44">
        <v>0</v>
      </c>
      <c r="V711" s="44">
        <v>0</v>
      </c>
      <c r="W711" s="45"/>
      <c r="X711" s="44">
        <v>31</v>
      </c>
      <c r="Y711" s="44">
        <v>2</v>
      </c>
      <c r="Z711" s="45"/>
      <c r="AA711" s="44">
        <v>136</v>
      </c>
      <c r="AB711" s="45"/>
      <c r="AC711" s="45"/>
      <c r="AD711" s="45"/>
      <c r="AE711" s="44">
        <v>537</v>
      </c>
      <c r="AF711" s="45"/>
      <c r="AG711" s="45"/>
      <c r="AH711" s="45"/>
      <c r="AI711" s="44">
        <v>0</v>
      </c>
      <c r="AJ711" s="45"/>
      <c r="AK711" s="44">
        <v>0</v>
      </c>
    </row>
    <row r="712" spans="1:37"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row>
    <row r="713" spans="1:37" s="1" customFormat="1" ht="20.100000000000001" customHeight="1" x14ac:dyDescent="0.25">
      <c r="A713" s="3"/>
      <c r="B713" s="49" t="s">
        <v>330</v>
      </c>
      <c r="C713" s="50"/>
      <c r="D713" s="50"/>
      <c r="E713" s="5"/>
      <c r="F713" s="51">
        <v>602</v>
      </c>
      <c r="G713" s="52"/>
      <c r="H713" s="52"/>
      <c r="I713" s="52"/>
      <c r="J713" s="51">
        <v>71</v>
      </c>
      <c r="K713" s="51">
        <v>0</v>
      </c>
      <c r="L713" s="52"/>
      <c r="M713" s="51">
        <v>71</v>
      </c>
      <c r="N713" s="52"/>
      <c r="O713" s="52"/>
      <c r="P713" s="52"/>
      <c r="Q713" s="51">
        <v>3</v>
      </c>
      <c r="R713" s="51">
        <v>100</v>
      </c>
      <c r="S713" s="51">
        <v>0</v>
      </c>
      <c r="T713" s="51">
        <v>0</v>
      </c>
      <c r="U713" s="51">
        <v>0</v>
      </c>
      <c r="V713" s="51">
        <v>0</v>
      </c>
      <c r="W713" s="52"/>
      <c r="X713" s="51">
        <v>31</v>
      </c>
      <c r="Y713" s="51">
        <v>2</v>
      </c>
      <c r="Z713" s="52"/>
      <c r="AA713" s="51">
        <v>136</v>
      </c>
      <c r="AB713" s="52"/>
      <c r="AC713" s="52"/>
      <c r="AD713" s="52"/>
      <c r="AE713" s="51">
        <v>537</v>
      </c>
      <c r="AF713" s="52"/>
      <c r="AG713" s="52"/>
      <c r="AH713" s="52"/>
      <c r="AI713" s="51">
        <v>0</v>
      </c>
      <c r="AJ713" s="52"/>
      <c r="AK713" s="51">
        <v>0</v>
      </c>
    </row>
    <row r="714" spans="1:37"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row>
    <row r="715" spans="1:37"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row>
    <row r="716" spans="1:37"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row>
    <row r="717" spans="1:37" s="1" customFormat="1" ht="20.100000000000001" customHeight="1" x14ac:dyDescent="0.2">
      <c r="A717" s="3"/>
      <c r="B717" s="55"/>
      <c r="C717" s="3"/>
      <c r="D717" s="2" t="s">
        <v>98</v>
      </c>
      <c r="E717" s="5"/>
      <c r="F717" s="37">
        <v>71</v>
      </c>
      <c r="G717" s="37"/>
      <c r="H717" s="37"/>
      <c r="I717" s="37"/>
      <c r="J717" s="37">
        <v>18</v>
      </c>
      <c r="K717" s="37">
        <v>0</v>
      </c>
      <c r="L717" s="37"/>
      <c r="M717" s="37">
        <v>18</v>
      </c>
      <c r="N717" s="37"/>
      <c r="O717" s="37"/>
      <c r="P717" s="37"/>
      <c r="Q717" s="37">
        <v>0</v>
      </c>
      <c r="R717" s="37">
        <v>14</v>
      </c>
      <c r="S717" s="37">
        <v>0</v>
      </c>
      <c r="T717" s="37">
        <v>0</v>
      </c>
      <c r="U717" s="37">
        <v>0</v>
      </c>
      <c r="V717" s="37">
        <v>0</v>
      </c>
      <c r="W717" s="37"/>
      <c r="X717" s="37">
        <v>5</v>
      </c>
      <c r="Y717" s="37">
        <v>0</v>
      </c>
      <c r="Z717" s="37"/>
      <c r="AA717" s="37">
        <v>19</v>
      </c>
      <c r="AB717" s="37"/>
      <c r="AC717" s="37"/>
      <c r="AD717" s="37"/>
      <c r="AE717" s="37">
        <v>70</v>
      </c>
      <c r="AF717" s="37"/>
      <c r="AG717" s="37"/>
      <c r="AH717" s="37"/>
      <c r="AI717" s="37">
        <v>0</v>
      </c>
      <c r="AJ717" s="37"/>
      <c r="AK717" s="37">
        <v>0</v>
      </c>
    </row>
    <row r="718" spans="1:37" s="1" customFormat="1" ht="20.100000000000001" customHeight="1" x14ac:dyDescent="0.2">
      <c r="A718" s="3"/>
      <c r="B718" s="55"/>
      <c r="C718" s="3"/>
      <c r="D718" s="38" t="s">
        <v>99</v>
      </c>
      <c r="E718" s="5"/>
      <c r="F718" s="39">
        <v>91</v>
      </c>
      <c r="G718" s="40"/>
      <c r="H718" s="40"/>
      <c r="I718" s="40"/>
      <c r="J718" s="39">
        <v>22</v>
      </c>
      <c r="K718" s="39">
        <v>0</v>
      </c>
      <c r="L718" s="40"/>
      <c r="M718" s="39">
        <v>22</v>
      </c>
      <c r="N718" s="40"/>
      <c r="O718" s="40"/>
      <c r="P718" s="40"/>
      <c r="Q718" s="39">
        <v>0</v>
      </c>
      <c r="R718" s="39">
        <v>13</v>
      </c>
      <c r="S718" s="39">
        <v>0</v>
      </c>
      <c r="T718" s="39">
        <v>0</v>
      </c>
      <c r="U718" s="39">
        <v>0</v>
      </c>
      <c r="V718" s="39">
        <v>0</v>
      </c>
      <c r="W718" s="40"/>
      <c r="X718" s="39">
        <v>4</v>
      </c>
      <c r="Y718" s="39">
        <v>0</v>
      </c>
      <c r="Z718" s="40"/>
      <c r="AA718" s="39">
        <v>17</v>
      </c>
      <c r="AB718" s="40"/>
      <c r="AC718" s="40"/>
      <c r="AD718" s="40"/>
      <c r="AE718" s="39">
        <v>96</v>
      </c>
      <c r="AF718" s="40"/>
      <c r="AG718" s="40"/>
      <c r="AH718" s="40"/>
      <c r="AI718" s="39">
        <v>0</v>
      </c>
      <c r="AJ718" s="40"/>
      <c r="AK718" s="39">
        <v>0</v>
      </c>
    </row>
    <row r="719" spans="1:37" s="1" customFormat="1" ht="20.100000000000001" customHeight="1" x14ac:dyDescent="0.2">
      <c r="A719" s="3"/>
      <c r="B719" s="55"/>
      <c r="C719" s="3"/>
      <c r="D719" s="2" t="s">
        <v>113</v>
      </c>
      <c r="E719" s="5"/>
      <c r="F719" s="37">
        <v>50</v>
      </c>
      <c r="G719" s="37"/>
      <c r="H719" s="37"/>
      <c r="I719" s="37"/>
      <c r="J719" s="37">
        <v>30</v>
      </c>
      <c r="K719" s="37">
        <v>0</v>
      </c>
      <c r="L719" s="37"/>
      <c r="M719" s="37">
        <v>30</v>
      </c>
      <c r="N719" s="37"/>
      <c r="O719" s="37"/>
      <c r="P719" s="37"/>
      <c r="Q719" s="37">
        <v>0</v>
      </c>
      <c r="R719" s="37">
        <v>19</v>
      </c>
      <c r="S719" s="37">
        <v>0</v>
      </c>
      <c r="T719" s="37">
        <v>0</v>
      </c>
      <c r="U719" s="37">
        <v>0</v>
      </c>
      <c r="V719" s="37">
        <v>0</v>
      </c>
      <c r="W719" s="37"/>
      <c r="X719" s="37">
        <v>11</v>
      </c>
      <c r="Y719" s="37">
        <v>2</v>
      </c>
      <c r="Z719" s="37"/>
      <c r="AA719" s="37">
        <v>32</v>
      </c>
      <c r="AB719" s="37"/>
      <c r="AC719" s="37"/>
      <c r="AD719" s="37"/>
      <c r="AE719" s="37">
        <v>48</v>
      </c>
      <c r="AF719" s="37"/>
      <c r="AG719" s="37"/>
      <c r="AH719" s="37"/>
      <c r="AI719" s="37">
        <v>0</v>
      </c>
      <c r="AJ719" s="37"/>
      <c r="AK719" s="37">
        <v>0</v>
      </c>
    </row>
    <row r="720" spans="1:37"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row>
    <row r="721" spans="1:37" s="1" customFormat="1" ht="20.100000000000001" customHeight="1" x14ac:dyDescent="0.2">
      <c r="A721" s="3"/>
      <c r="B721" s="55"/>
      <c r="C721" s="42" t="s">
        <v>180</v>
      </c>
      <c r="D721" s="42"/>
      <c r="E721" s="5"/>
      <c r="F721" s="44">
        <v>212</v>
      </c>
      <c r="G721" s="45"/>
      <c r="H721" s="45"/>
      <c r="I721" s="45"/>
      <c r="J721" s="44">
        <v>70</v>
      </c>
      <c r="K721" s="44">
        <v>0</v>
      </c>
      <c r="L721" s="45"/>
      <c r="M721" s="44">
        <v>70</v>
      </c>
      <c r="N721" s="45"/>
      <c r="O721" s="45"/>
      <c r="P721" s="45"/>
      <c r="Q721" s="44">
        <v>0</v>
      </c>
      <c r="R721" s="44">
        <v>46</v>
      </c>
      <c r="S721" s="44">
        <v>0</v>
      </c>
      <c r="T721" s="44">
        <v>0</v>
      </c>
      <c r="U721" s="44">
        <v>0</v>
      </c>
      <c r="V721" s="44">
        <v>0</v>
      </c>
      <c r="W721" s="45"/>
      <c r="X721" s="44">
        <v>20</v>
      </c>
      <c r="Y721" s="44">
        <v>2</v>
      </c>
      <c r="Z721" s="45"/>
      <c r="AA721" s="44">
        <v>68</v>
      </c>
      <c r="AB721" s="45"/>
      <c r="AC721" s="45"/>
      <c r="AD721" s="45"/>
      <c r="AE721" s="44">
        <v>214</v>
      </c>
      <c r="AF721" s="45"/>
      <c r="AG721" s="45"/>
      <c r="AH721" s="45"/>
      <c r="AI721" s="44">
        <v>0</v>
      </c>
      <c r="AJ721" s="45"/>
      <c r="AK721" s="44">
        <v>0</v>
      </c>
    </row>
    <row r="722" spans="1:37"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row>
    <row r="723" spans="1:37" s="1" customFormat="1" ht="20.100000000000001" customHeight="1" x14ac:dyDescent="0.25">
      <c r="A723" s="3"/>
      <c r="B723" s="49" t="s">
        <v>332</v>
      </c>
      <c r="C723" s="50"/>
      <c r="D723" s="50"/>
      <c r="E723" s="5"/>
      <c r="F723" s="51">
        <v>212</v>
      </c>
      <c r="G723" s="52"/>
      <c r="H723" s="52"/>
      <c r="I723" s="52"/>
      <c r="J723" s="51">
        <v>70</v>
      </c>
      <c r="K723" s="51">
        <v>0</v>
      </c>
      <c r="L723" s="52"/>
      <c r="M723" s="51">
        <v>70</v>
      </c>
      <c r="N723" s="52"/>
      <c r="O723" s="52"/>
      <c r="P723" s="52"/>
      <c r="Q723" s="51">
        <v>0</v>
      </c>
      <c r="R723" s="51">
        <v>46</v>
      </c>
      <c r="S723" s="51">
        <v>0</v>
      </c>
      <c r="T723" s="51">
        <v>0</v>
      </c>
      <c r="U723" s="51">
        <v>0</v>
      </c>
      <c r="V723" s="51">
        <v>0</v>
      </c>
      <c r="W723" s="52"/>
      <c r="X723" s="51">
        <v>20</v>
      </c>
      <c r="Y723" s="51">
        <v>2</v>
      </c>
      <c r="Z723" s="52"/>
      <c r="AA723" s="51">
        <v>68</v>
      </c>
      <c r="AB723" s="52"/>
      <c r="AC723" s="52"/>
      <c r="AD723" s="52"/>
      <c r="AE723" s="51">
        <v>214</v>
      </c>
      <c r="AF723" s="52"/>
      <c r="AG723" s="52"/>
      <c r="AH723" s="52"/>
      <c r="AI723" s="51">
        <v>0</v>
      </c>
      <c r="AJ723" s="52"/>
      <c r="AK723" s="51">
        <v>0</v>
      </c>
    </row>
    <row r="724" spans="1:37"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row>
    <row r="725" spans="1:37"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row>
    <row r="726" spans="1:37"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row>
    <row r="727" spans="1:37" s="1" customFormat="1" ht="20.100000000000001" customHeight="1" x14ac:dyDescent="0.2">
      <c r="A727" s="3"/>
      <c r="B727" s="55"/>
      <c r="C727" s="3"/>
      <c r="D727" s="2" t="s">
        <v>98</v>
      </c>
      <c r="E727" s="5"/>
      <c r="F727" s="37">
        <v>126</v>
      </c>
      <c r="G727" s="37"/>
      <c r="H727" s="37"/>
      <c r="I727" s="37"/>
      <c r="J727" s="37">
        <v>34</v>
      </c>
      <c r="K727" s="37">
        <v>0</v>
      </c>
      <c r="L727" s="37"/>
      <c r="M727" s="37">
        <v>34</v>
      </c>
      <c r="N727" s="37"/>
      <c r="O727" s="37"/>
      <c r="P727" s="37"/>
      <c r="Q727" s="37">
        <v>0</v>
      </c>
      <c r="R727" s="37">
        <v>13</v>
      </c>
      <c r="S727" s="37">
        <v>0</v>
      </c>
      <c r="T727" s="37">
        <v>0</v>
      </c>
      <c r="U727" s="37">
        <v>0</v>
      </c>
      <c r="V727" s="37">
        <v>0</v>
      </c>
      <c r="W727" s="37"/>
      <c r="X727" s="37">
        <v>8</v>
      </c>
      <c r="Y727" s="37">
        <v>0</v>
      </c>
      <c r="Z727" s="37"/>
      <c r="AA727" s="37">
        <v>21</v>
      </c>
      <c r="AB727" s="37"/>
      <c r="AC727" s="37"/>
      <c r="AD727" s="37"/>
      <c r="AE727" s="37">
        <v>139</v>
      </c>
      <c r="AF727" s="37"/>
      <c r="AG727" s="37"/>
      <c r="AH727" s="37"/>
      <c r="AI727" s="37">
        <v>0</v>
      </c>
      <c r="AJ727" s="37"/>
      <c r="AK727" s="37">
        <v>0</v>
      </c>
    </row>
    <row r="728" spans="1:37" s="1" customFormat="1" ht="20.100000000000001" customHeight="1" x14ac:dyDescent="0.2">
      <c r="A728" s="3"/>
      <c r="B728" s="55"/>
      <c r="C728" s="3"/>
      <c r="D728" s="38" t="s">
        <v>99</v>
      </c>
      <c r="E728" s="5"/>
      <c r="F728" s="39">
        <v>97</v>
      </c>
      <c r="G728" s="40"/>
      <c r="H728" s="40"/>
      <c r="I728" s="40"/>
      <c r="J728" s="39">
        <v>34</v>
      </c>
      <c r="K728" s="39">
        <v>0</v>
      </c>
      <c r="L728" s="40"/>
      <c r="M728" s="39">
        <v>34</v>
      </c>
      <c r="N728" s="40"/>
      <c r="O728" s="40"/>
      <c r="P728" s="40"/>
      <c r="Q728" s="39">
        <v>6</v>
      </c>
      <c r="R728" s="39">
        <v>32</v>
      </c>
      <c r="S728" s="39">
        <v>0</v>
      </c>
      <c r="T728" s="39">
        <v>0</v>
      </c>
      <c r="U728" s="39">
        <v>0</v>
      </c>
      <c r="V728" s="39">
        <v>1</v>
      </c>
      <c r="W728" s="40"/>
      <c r="X728" s="39">
        <v>11</v>
      </c>
      <c r="Y728" s="39">
        <v>5</v>
      </c>
      <c r="Z728" s="40"/>
      <c r="AA728" s="39">
        <v>55</v>
      </c>
      <c r="AB728" s="40"/>
      <c r="AC728" s="40"/>
      <c r="AD728" s="40"/>
      <c r="AE728" s="39">
        <v>76</v>
      </c>
      <c r="AF728" s="40"/>
      <c r="AG728" s="40"/>
      <c r="AH728" s="40"/>
      <c r="AI728" s="39">
        <v>0</v>
      </c>
      <c r="AJ728" s="40"/>
      <c r="AK728" s="39">
        <v>0</v>
      </c>
    </row>
    <row r="729" spans="1:37"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row>
    <row r="730" spans="1:37" s="1" customFormat="1" ht="20.100000000000001" customHeight="1" x14ac:dyDescent="0.2">
      <c r="A730" s="3"/>
      <c r="B730" s="55"/>
      <c r="C730" s="42" t="s">
        <v>180</v>
      </c>
      <c r="D730" s="42"/>
      <c r="E730" s="5"/>
      <c r="F730" s="44">
        <v>223</v>
      </c>
      <c r="G730" s="45"/>
      <c r="H730" s="45"/>
      <c r="I730" s="45"/>
      <c r="J730" s="44">
        <v>68</v>
      </c>
      <c r="K730" s="44">
        <v>0</v>
      </c>
      <c r="L730" s="45"/>
      <c r="M730" s="44">
        <v>68</v>
      </c>
      <c r="N730" s="45"/>
      <c r="O730" s="45"/>
      <c r="P730" s="45"/>
      <c r="Q730" s="44">
        <v>6</v>
      </c>
      <c r="R730" s="44">
        <v>45</v>
      </c>
      <c r="S730" s="44">
        <v>0</v>
      </c>
      <c r="T730" s="44">
        <v>0</v>
      </c>
      <c r="U730" s="44">
        <v>0</v>
      </c>
      <c r="V730" s="44">
        <v>1</v>
      </c>
      <c r="W730" s="45"/>
      <c r="X730" s="44">
        <v>19</v>
      </c>
      <c r="Y730" s="44">
        <v>5</v>
      </c>
      <c r="Z730" s="45"/>
      <c r="AA730" s="44">
        <v>76</v>
      </c>
      <c r="AB730" s="45"/>
      <c r="AC730" s="45"/>
      <c r="AD730" s="45"/>
      <c r="AE730" s="44">
        <v>215</v>
      </c>
      <c r="AF730" s="45"/>
      <c r="AG730" s="45"/>
      <c r="AH730" s="45"/>
      <c r="AI730" s="44">
        <v>0</v>
      </c>
      <c r="AJ730" s="45"/>
      <c r="AK730" s="44">
        <v>0</v>
      </c>
    </row>
    <row r="731" spans="1:37"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row>
    <row r="732" spans="1:37" s="1" customFormat="1" ht="20.100000000000001" customHeight="1" x14ac:dyDescent="0.25">
      <c r="A732" s="3"/>
      <c r="B732" s="49" t="s">
        <v>334</v>
      </c>
      <c r="C732" s="50"/>
      <c r="D732" s="50"/>
      <c r="E732" s="5"/>
      <c r="F732" s="51">
        <v>223</v>
      </c>
      <c r="G732" s="52"/>
      <c r="H732" s="52"/>
      <c r="I732" s="52"/>
      <c r="J732" s="51">
        <v>68</v>
      </c>
      <c r="K732" s="51">
        <v>0</v>
      </c>
      <c r="L732" s="52"/>
      <c r="M732" s="51">
        <v>68</v>
      </c>
      <c r="N732" s="52"/>
      <c r="O732" s="52"/>
      <c r="P732" s="52"/>
      <c r="Q732" s="51">
        <v>6</v>
      </c>
      <c r="R732" s="51">
        <v>45</v>
      </c>
      <c r="S732" s="51">
        <v>0</v>
      </c>
      <c r="T732" s="51">
        <v>0</v>
      </c>
      <c r="U732" s="51">
        <v>0</v>
      </c>
      <c r="V732" s="51">
        <v>1</v>
      </c>
      <c r="W732" s="52"/>
      <c r="X732" s="51">
        <v>19</v>
      </c>
      <c r="Y732" s="51">
        <v>5</v>
      </c>
      <c r="Z732" s="52"/>
      <c r="AA732" s="51">
        <v>76</v>
      </c>
      <c r="AB732" s="52"/>
      <c r="AC732" s="52"/>
      <c r="AD732" s="52"/>
      <c r="AE732" s="51">
        <v>215</v>
      </c>
      <c r="AF732" s="52"/>
      <c r="AG732" s="52"/>
      <c r="AH732" s="52"/>
      <c r="AI732" s="51">
        <v>0</v>
      </c>
      <c r="AJ732" s="52"/>
      <c r="AK732" s="51">
        <v>0</v>
      </c>
    </row>
    <row r="733" spans="1:37"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row>
    <row r="734" spans="1:37"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row>
    <row r="735" spans="1:37"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row>
    <row r="736" spans="1:37" s="1" customFormat="1" ht="20.100000000000001" customHeight="1" x14ac:dyDescent="0.2">
      <c r="A736" s="3"/>
      <c r="B736" s="55"/>
      <c r="C736" s="3"/>
      <c r="D736" s="2" t="s">
        <v>124</v>
      </c>
      <c r="E736" s="5"/>
      <c r="F736" s="37">
        <v>194</v>
      </c>
      <c r="G736" s="37"/>
      <c r="H736" s="37"/>
      <c r="I736" s="37"/>
      <c r="J736" s="37">
        <v>12</v>
      </c>
      <c r="K736" s="37">
        <v>0</v>
      </c>
      <c r="L736" s="37"/>
      <c r="M736" s="37">
        <v>12</v>
      </c>
      <c r="N736" s="37"/>
      <c r="O736" s="37"/>
      <c r="P736" s="37"/>
      <c r="Q736" s="37">
        <v>0</v>
      </c>
      <c r="R736" s="37">
        <v>43</v>
      </c>
      <c r="S736" s="37">
        <v>0</v>
      </c>
      <c r="T736" s="37">
        <v>0</v>
      </c>
      <c r="U736" s="37">
        <v>0</v>
      </c>
      <c r="V736" s="37">
        <v>0</v>
      </c>
      <c r="W736" s="37"/>
      <c r="X736" s="37">
        <v>8</v>
      </c>
      <c r="Y736" s="37">
        <v>0</v>
      </c>
      <c r="Z736" s="37"/>
      <c r="AA736" s="37">
        <v>51</v>
      </c>
      <c r="AB736" s="37"/>
      <c r="AC736" s="37"/>
      <c r="AD736" s="37"/>
      <c r="AE736" s="37">
        <v>155</v>
      </c>
      <c r="AF736" s="37"/>
      <c r="AG736" s="37"/>
      <c r="AH736" s="37"/>
      <c r="AI736" s="37">
        <v>0</v>
      </c>
      <c r="AJ736" s="37"/>
      <c r="AK736" s="37">
        <v>0</v>
      </c>
    </row>
    <row r="737" spans="1:37" s="1" customFormat="1" ht="20.100000000000001" customHeight="1" x14ac:dyDescent="0.2">
      <c r="A737" s="3"/>
      <c r="B737" s="55"/>
      <c r="C737" s="3"/>
      <c r="D737" s="38" t="s">
        <v>99</v>
      </c>
      <c r="E737" s="5"/>
      <c r="F737" s="39">
        <v>162</v>
      </c>
      <c r="G737" s="40"/>
      <c r="H737" s="40"/>
      <c r="I737" s="40"/>
      <c r="J737" s="39">
        <v>25</v>
      </c>
      <c r="K737" s="39">
        <v>0</v>
      </c>
      <c r="L737" s="40"/>
      <c r="M737" s="39">
        <v>25</v>
      </c>
      <c r="N737" s="40"/>
      <c r="O737" s="40"/>
      <c r="P737" s="40"/>
      <c r="Q737" s="39">
        <v>6</v>
      </c>
      <c r="R737" s="39">
        <v>37</v>
      </c>
      <c r="S737" s="39">
        <v>0</v>
      </c>
      <c r="T737" s="39">
        <v>0</v>
      </c>
      <c r="U737" s="39">
        <v>0</v>
      </c>
      <c r="V737" s="39">
        <v>0</v>
      </c>
      <c r="W737" s="40"/>
      <c r="X737" s="39">
        <v>19</v>
      </c>
      <c r="Y737" s="39">
        <v>0</v>
      </c>
      <c r="Z737" s="40"/>
      <c r="AA737" s="39">
        <v>62</v>
      </c>
      <c r="AB737" s="40"/>
      <c r="AC737" s="40"/>
      <c r="AD737" s="40"/>
      <c r="AE737" s="39">
        <v>125</v>
      </c>
      <c r="AF737" s="40"/>
      <c r="AG737" s="40"/>
      <c r="AH737" s="40"/>
      <c r="AI737" s="39">
        <v>0</v>
      </c>
      <c r="AJ737" s="40"/>
      <c r="AK737" s="39">
        <v>0</v>
      </c>
    </row>
    <row r="738" spans="1:37"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row>
    <row r="739" spans="1:37" s="1" customFormat="1" ht="20.100000000000001" customHeight="1" x14ac:dyDescent="0.2">
      <c r="A739" s="3"/>
      <c r="B739" s="55"/>
      <c r="C739" s="42" t="s">
        <v>180</v>
      </c>
      <c r="D739" s="42"/>
      <c r="E739" s="5"/>
      <c r="F739" s="44">
        <v>356</v>
      </c>
      <c r="G739" s="45"/>
      <c r="H739" s="45"/>
      <c r="I739" s="45"/>
      <c r="J739" s="44">
        <v>37</v>
      </c>
      <c r="K739" s="44">
        <v>0</v>
      </c>
      <c r="L739" s="45"/>
      <c r="M739" s="44">
        <v>37</v>
      </c>
      <c r="N739" s="45"/>
      <c r="O739" s="45"/>
      <c r="P739" s="45"/>
      <c r="Q739" s="44">
        <v>6</v>
      </c>
      <c r="R739" s="44">
        <v>80</v>
      </c>
      <c r="S739" s="44">
        <v>0</v>
      </c>
      <c r="T739" s="44">
        <v>0</v>
      </c>
      <c r="U739" s="44">
        <v>0</v>
      </c>
      <c r="V739" s="44">
        <v>0</v>
      </c>
      <c r="W739" s="45"/>
      <c r="X739" s="44">
        <v>27</v>
      </c>
      <c r="Y739" s="44">
        <v>0</v>
      </c>
      <c r="Z739" s="45"/>
      <c r="AA739" s="44">
        <v>113</v>
      </c>
      <c r="AB739" s="45"/>
      <c r="AC739" s="45"/>
      <c r="AD739" s="45"/>
      <c r="AE739" s="44">
        <v>280</v>
      </c>
      <c r="AF739" s="45"/>
      <c r="AG739" s="45"/>
      <c r="AH739" s="45"/>
      <c r="AI739" s="44">
        <v>0</v>
      </c>
      <c r="AJ739" s="45"/>
      <c r="AK739" s="44">
        <v>0</v>
      </c>
    </row>
    <row r="740" spans="1:37"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row>
    <row r="741" spans="1:37" s="1" customFormat="1" ht="20.100000000000001" customHeight="1" x14ac:dyDescent="0.25">
      <c r="A741" s="3"/>
      <c r="B741" s="49" t="s">
        <v>336</v>
      </c>
      <c r="C741" s="50"/>
      <c r="D741" s="50"/>
      <c r="E741" s="5"/>
      <c r="F741" s="51">
        <v>356</v>
      </c>
      <c r="G741" s="52"/>
      <c r="H741" s="52"/>
      <c r="I741" s="52"/>
      <c r="J741" s="51">
        <v>37</v>
      </c>
      <c r="K741" s="51">
        <v>0</v>
      </c>
      <c r="L741" s="52"/>
      <c r="M741" s="51">
        <v>37</v>
      </c>
      <c r="N741" s="52"/>
      <c r="O741" s="52"/>
      <c r="P741" s="52"/>
      <c r="Q741" s="51">
        <v>6</v>
      </c>
      <c r="R741" s="51">
        <v>80</v>
      </c>
      <c r="S741" s="51">
        <v>0</v>
      </c>
      <c r="T741" s="51">
        <v>0</v>
      </c>
      <c r="U741" s="51">
        <v>0</v>
      </c>
      <c r="V741" s="51">
        <v>0</v>
      </c>
      <c r="W741" s="52"/>
      <c r="X741" s="51">
        <v>27</v>
      </c>
      <c r="Y741" s="51">
        <v>0</v>
      </c>
      <c r="Z741" s="52"/>
      <c r="AA741" s="51">
        <v>113</v>
      </c>
      <c r="AB741" s="52"/>
      <c r="AC741" s="52"/>
      <c r="AD741" s="52"/>
      <c r="AE741" s="51">
        <v>280</v>
      </c>
      <c r="AF741" s="52"/>
      <c r="AG741" s="52"/>
      <c r="AH741" s="52"/>
      <c r="AI741" s="51">
        <v>0</v>
      </c>
      <c r="AJ741" s="52"/>
      <c r="AK741" s="51">
        <v>0</v>
      </c>
    </row>
    <row r="742" spans="1:37"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row>
    <row r="743" spans="1:37" s="61" customFormat="1" ht="30" customHeight="1" x14ac:dyDescent="0.2">
      <c r="A743" s="57"/>
      <c r="B743" s="58" t="s">
        <v>337</v>
      </c>
      <c r="C743" s="59"/>
      <c r="D743" s="59"/>
      <c r="E743" s="5"/>
      <c r="F743" s="60">
        <v>40666</v>
      </c>
      <c r="G743" s="52"/>
      <c r="H743" s="52"/>
      <c r="I743" s="52"/>
      <c r="J743" s="60">
        <v>5599</v>
      </c>
      <c r="K743" s="60">
        <v>0</v>
      </c>
      <c r="L743" s="52"/>
      <c r="M743" s="60">
        <v>5599</v>
      </c>
      <c r="N743" s="52"/>
      <c r="O743" s="52"/>
      <c r="P743" s="52"/>
      <c r="Q743" s="60">
        <v>409</v>
      </c>
      <c r="R743" s="60">
        <v>5947</v>
      </c>
      <c r="S743" s="60">
        <v>6</v>
      </c>
      <c r="T743" s="60">
        <v>0</v>
      </c>
      <c r="U743" s="60">
        <v>0</v>
      </c>
      <c r="V743" s="60">
        <v>132</v>
      </c>
      <c r="W743" s="52"/>
      <c r="X743" s="60">
        <v>1906</v>
      </c>
      <c r="Y743" s="60">
        <v>251</v>
      </c>
      <c r="Z743" s="52"/>
      <c r="AA743" s="60">
        <v>8651</v>
      </c>
      <c r="AB743" s="52"/>
      <c r="AC743" s="52"/>
      <c r="AD743" s="52"/>
      <c r="AE743" s="60">
        <v>37691</v>
      </c>
      <c r="AF743" s="52"/>
      <c r="AG743" s="52"/>
      <c r="AH743" s="52"/>
      <c r="AI743" s="60">
        <v>729</v>
      </c>
      <c r="AJ743" s="52"/>
      <c r="AK743" s="60">
        <v>652</v>
      </c>
    </row>
  </sheetData>
  <autoFilter ref="A9:AL743"/>
  <mergeCells count="4">
    <mergeCell ref="A2:AK3"/>
    <mergeCell ref="A4:AK5"/>
    <mergeCell ref="F7:AK7"/>
    <mergeCell ref="A8:D8"/>
  </mergeCells>
  <phoneticPr fontId="2" type="noConversion"/>
  <pageMargins left="0.43307086614173229" right="0" top="0" bottom="0" header="0" footer="0"/>
  <pageSetup paperSize="5" scale="40" orientation="landscape" horizontalDpi="4294967294" verticalDpi="4294967294"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2:AP747"/>
  <sheetViews>
    <sheetView view="pageBreakPreview" zoomScale="70" zoomScaleNormal="60" zoomScaleSheetLayoutView="70" workbookViewId="0">
      <pane ySplit="9" topLeftCell="A10" activePane="bottomLeft" state="frozen"/>
      <selection activeCell="A10" sqref="A10"/>
      <selection pane="bottomLeft" activeCell="A10" sqref="A10"/>
    </sheetView>
  </sheetViews>
  <sheetFormatPr baseColWidth="10" defaultRowHeight="15.75" x14ac:dyDescent="0.2"/>
  <cols>
    <col min="1" max="1" width="3.7109375" style="3" customWidth="1"/>
    <col min="2" max="2" width="3.7109375" style="6" customWidth="1"/>
    <col min="3" max="3" width="3.7109375" style="3" customWidth="1"/>
    <col min="4" max="4" width="55.7109375" style="2" customWidth="1"/>
    <col min="5" max="5" width="5.7109375" style="5" customWidth="1"/>
    <col min="6" max="6" width="12.7109375" style="4" customWidth="1"/>
    <col min="7" max="9" width="1.7109375" style="4" customWidth="1"/>
    <col min="10" max="12" width="12.7109375" style="4" customWidth="1"/>
    <col min="13" max="13" width="1.7109375" style="4" customWidth="1"/>
    <col min="14" max="14" width="12.7109375" style="4" customWidth="1"/>
    <col min="15" max="17" width="1.7109375" style="4" customWidth="1"/>
    <col min="18" max="22" width="12.7109375" style="4" customWidth="1"/>
    <col min="23" max="23" width="1.7109375" style="4" customWidth="1"/>
    <col min="24" max="30" width="12.7109375" style="4" customWidth="1"/>
    <col min="31" max="31" width="1.7109375" style="4" customWidth="1"/>
    <col min="32" max="32" width="12.7109375" style="4" customWidth="1"/>
    <col min="33" max="35" width="1.7109375" style="4" customWidth="1"/>
    <col min="36" max="36" width="12.7109375" style="4" customWidth="1"/>
    <col min="37" max="39" width="1.7109375" style="4" customWidth="1"/>
    <col min="40" max="40" width="12.7109375" style="4" customWidth="1"/>
    <col min="41" max="41" width="1.7109375" style="4" customWidth="1"/>
    <col min="42" max="42" width="12.7109375" style="4" customWidth="1"/>
    <col min="43" max="16384" width="11.42578125" style="7"/>
  </cols>
  <sheetData>
    <row r="2" spans="1:42" ht="12.75" x14ac:dyDescent="0.2">
      <c r="A2" s="84" t="s">
        <v>51</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row>
    <row r="3" spans="1:42" ht="12.75" x14ac:dyDescent="0.2">
      <c r="A3" s="84"/>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row>
    <row r="4" spans="1:42" ht="12.75" x14ac:dyDescent="0.2">
      <c r="A4" s="84" t="s">
        <v>87</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row>
    <row r="5" spans="1:42" ht="13.5" thickBo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row>
    <row r="6" spans="1:42" ht="15" customHeight="1" x14ac:dyDescent="0.2">
      <c r="A6" s="12"/>
      <c r="B6" s="12"/>
      <c r="C6" s="12"/>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9"/>
      <c r="AL6" s="9"/>
      <c r="AM6" s="9"/>
      <c r="AN6" s="9"/>
      <c r="AO6" s="9"/>
      <c r="AP6" s="9"/>
    </row>
    <row r="7" spans="1:42" ht="30" customHeight="1" thickBot="1" x14ac:dyDescent="0.3">
      <c r="A7" s="13"/>
      <c r="B7" s="13"/>
      <c r="C7" s="13"/>
      <c r="D7" s="14"/>
      <c r="E7" s="14"/>
      <c r="F7" s="86" t="s">
        <v>21</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row>
    <row r="8" spans="1:42" ht="50.1" customHeight="1" thickBot="1" x14ac:dyDescent="0.25">
      <c r="A8" s="87" t="s">
        <v>3</v>
      </c>
      <c r="B8" s="87"/>
      <c r="C8" s="87"/>
      <c r="D8" s="87"/>
      <c r="E8" s="11"/>
      <c r="F8" s="10" t="s">
        <v>4</v>
      </c>
      <c r="G8" s="16"/>
      <c r="H8" s="16"/>
      <c r="I8" s="16"/>
      <c r="J8" s="10" t="s">
        <v>5</v>
      </c>
      <c r="K8" s="10" t="s">
        <v>22</v>
      </c>
      <c r="L8" s="10" t="s">
        <v>23</v>
      </c>
      <c r="M8" s="16"/>
      <c r="N8" s="10" t="s">
        <v>7</v>
      </c>
      <c r="O8" s="16"/>
      <c r="P8" s="16"/>
      <c r="Q8" s="16"/>
      <c r="R8" s="10" t="s">
        <v>10</v>
      </c>
      <c r="S8" s="10" t="s">
        <v>9</v>
      </c>
      <c r="T8" s="10" t="s">
        <v>24</v>
      </c>
      <c r="U8" s="10" t="s">
        <v>25</v>
      </c>
      <c r="V8" s="10" t="s">
        <v>52</v>
      </c>
      <c r="W8" s="16"/>
      <c r="X8" s="10" t="s">
        <v>43</v>
      </c>
      <c r="Y8" s="10" t="s">
        <v>53</v>
      </c>
      <c r="Z8" s="10" t="s">
        <v>44</v>
      </c>
      <c r="AA8" s="10" t="s">
        <v>54</v>
      </c>
      <c r="AB8" s="10" t="s">
        <v>55</v>
      </c>
      <c r="AC8" s="10" t="s">
        <v>11</v>
      </c>
      <c r="AD8" s="10" t="s">
        <v>46</v>
      </c>
      <c r="AE8" s="16"/>
      <c r="AF8" s="10" t="s">
        <v>15</v>
      </c>
      <c r="AG8" s="16"/>
      <c r="AH8" s="16"/>
      <c r="AI8" s="16"/>
      <c r="AJ8" s="10" t="s">
        <v>16</v>
      </c>
      <c r="AK8" s="17"/>
      <c r="AL8" s="17"/>
      <c r="AM8" s="17"/>
      <c r="AN8" s="10" t="s">
        <v>17</v>
      </c>
      <c r="AO8" s="17"/>
      <c r="AP8" s="10" t="s">
        <v>18</v>
      </c>
    </row>
    <row r="9" spans="1:42" ht="20.100000000000001" customHeight="1" x14ac:dyDescent="0.2"/>
    <row r="10" spans="1:42" ht="20.100000000000001" customHeight="1" x14ac:dyDescent="0.2">
      <c r="A10" s="2"/>
      <c r="B10" s="6" t="s">
        <v>96</v>
      </c>
    </row>
    <row r="11" spans="1:42" ht="20.100000000000001" customHeight="1" x14ac:dyDescent="0.2">
      <c r="A11" s="35"/>
      <c r="B11" s="36"/>
      <c r="C11" s="3" t="s">
        <v>97</v>
      </c>
    </row>
    <row r="12" spans="1:42" ht="20.100000000000001" customHeight="1" x14ac:dyDescent="0.2">
      <c r="D12" s="2" t="s">
        <v>98</v>
      </c>
      <c r="F12" s="37">
        <v>0</v>
      </c>
      <c r="G12" s="37"/>
      <c r="H12" s="37"/>
      <c r="I12" s="37"/>
      <c r="J12" s="37">
        <v>0</v>
      </c>
      <c r="K12" s="37">
        <v>0</v>
      </c>
      <c r="L12" s="37">
        <v>0</v>
      </c>
      <c r="M12" s="37"/>
      <c r="N12" s="37">
        <v>0</v>
      </c>
      <c r="O12" s="37"/>
      <c r="P12" s="37"/>
      <c r="Q12" s="37"/>
      <c r="R12" s="37">
        <v>0</v>
      </c>
      <c r="S12" s="37">
        <v>0</v>
      </c>
      <c r="T12" s="37">
        <v>0</v>
      </c>
      <c r="U12" s="37">
        <v>0</v>
      </c>
      <c r="V12" s="37">
        <v>0</v>
      </c>
      <c r="W12" s="37"/>
      <c r="X12" s="37">
        <v>0</v>
      </c>
      <c r="Y12" s="37">
        <v>0</v>
      </c>
      <c r="Z12" s="37">
        <v>0</v>
      </c>
      <c r="AA12" s="37">
        <v>0</v>
      </c>
      <c r="AB12" s="37">
        <v>0</v>
      </c>
      <c r="AC12" s="37">
        <v>0</v>
      </c>
      <c r="AD12" s="37">
        <v>0</v>
      </c>
      <c r="AE12" s="37"/>
      <c r="AF12" s="37">
        <v>0</v>
      </c>
      <c r="AG12" s="37"/>
      <c r="AH12" s="37"/>
      <c r="AI12" s="37"/>
      <c r="AJ12" s="37">
        <v>0</v>
      </c>
      <c r="AK12" s="37"/>
      <c r="AL12" s="37"/>
      <c r="AM12" s="37"/>
      <c r="AN12" s="37">
        <v>0</v>
      </c>
      <c r="AO12" s="37"/>
      <c r="AP12" s="37">
        <v>0</v>
      </c>
    </row>
    <row r="13" spans="1:42" ht="20.100000000000001" customHeight="1" x14ac:dyDescent="0.2">
      <c r="D13" s="38" t="s">
        <v>99</v>
      </c>
      <c r="F13" s="39">
        <v>0</v>
      </c>
      <c r="G13" s="40"/>
      <c r="H13" s="40"/>
      <c r="I13" s="40"/>
      <c r="J13" s="39">
        <v>0</v>
      </c>
      <c r="K13" s="39">
        <v>0</v>
      </c>
      <c r="L13" s="39">
        <v>0</v>
      </c>
      <c r="M13" s="40"/>
      <c r="N13" s="39">
        <v>0</v>
      </c>
      <c r="O13" s="40"/>
      <c r="P13" s="40"/>
      <c r="Q13" s="40"/>
      <c r="R13" s="39">
        <v>0</v>
      </c>
      <c r="S13" s="39">
        <v>0</v>
      </c>
      <c r="T13" s="39">
        <v>0</v>
      </c>
      <c r="U13" s="39">
        <v>0</v>
      </c>
      <c r="V13" s="39">
        <v>0</v>
      </c>
      <c r="W13" s="40"/>
      <c r="X13" s="39">
        <v>0</v>
      </c>
      <c r="Y13" s="39">
        <v>0</v>
      </c>
      <c r="Z13" s="39">
        <v>0</v>
      </c>
      <c r="AA13" s="39">
        <v>0</v>
      </c>
      <c r="AB13" s="39">
        <v>0</v>
      </c>
      <c r="AC13" s="39">
        <v>0</v>
      </c>
      <c r="AD13" s="39">
        <v>0</v>
      </c>
      <c r="AE13" s="40"/>
      <c r="AF13" s="39">
        <v>0</v>
      </c>
      <c r="AG13" s="40"/>
      <c r="AH13" s="40"/>
      <c r="AI13" s="40"/>
      <c r="AJ13" s="39">
        <v>0</v>
      </c>
      <c r="AK13" s="40"/>
      <c r="AL13" s="40"/>
      <c r="AM13" s="40"/>
      <c r="AN13" s="39">
        <v>0</v>
      </c>
      <c r="AO13" s="40"/>
      <c r="AP13" s="39">
        <v>0</v>
      </c>
    </row>
    <row r="14" spans="1:42" ht="20.100000000000001" customHeight="1" x14ac:dyDescent="0.2">
      <c r="D14" s="2" t="s">
        <v>100</v>
      </c>
      <c r="F14" s="37">
        <v>0</v>
      </c>
      <c r="G14" s="37"/>
      <c r="H14" s="37"/>
      <c r="I14" s="37"/>
      <c r="J14" s="37">
        <v>0</v>
      </c>
      <c r="K14" s="37">
        <v>0</v>
      </c>
      <c r="L14" s="37">
        <v>0</v>
      </c>
      <c r="M14" s="37"/>
      <c r="N14" s="37">
        <v>0</v>
      </c>
      <c r="O14" s="37"/>
      <c r="P14" s="37"/>
      <c r="Q14" s="37"/>
      <c r="R14" s="37">
        <v>0</v>
      </c>
      <c r="S14" s="37">
        <v>0</v>
      </c>
      <c r="T14" s="37">
        <v>0</v>
      </c>
      <c r="U14" s="37">
        <v>0</v>
      </c>
      <c r="V14" s="37">
        <v>0</v>
      </c>
      <c r="W14" s="37"/>
      <c r="X14" s="37">
        <v>0</v>
      </c>
      <c r="Y14" s="37">
        <v>0</v>
      </c>
      <c r="Z14" s="37">
        <v>0</v>
      </c>
      <c r="AA14" s="37">
        <v>0</v>
      </c>
      <c r="AB14" s="37">
        <v>0</v>
      </c>
      <c r="AC14" s="37">
        <v>0</v>
      </c>
      <c r="AD14" s="37">
        <v>0</v>
      </c>
      <c r="AE14" s="37"/>
      <c r="AF14" s="37">
        <v>0</v>
      </c>
      <c r="AG14" s="37"/>
      <c r="AH14" s="37"/>
      <c r="AI14" s="37"/>
      <c r="AJ14" s="37">
        <v>0</v>
      </c>
      <c r="AK14" s="37"/>
      <c r="AL14" s="37"/>
      <c r="AM14" s="37"/>
      <c r="AN14" s="37">
        <v>0</v>
      </c>
      <c r="AO14" s="37"/>
      <c r="AP14" s="37">
        <v>0</v>
      </c>
    </row>
    <row r="15" spans="1:42" ht="20.100000000000001" customHeight="1" x14ac:dyDescent="0.2">
      <c r="D15" s="38" t="s">
        <v>101</v>
      </c>
      <c r="F15" s="39">
        <v>0</v>
      </c>
      <c r="G15" s="40"/>
      <c r="H15" s="40"/>
      <c r="I15" s="40"/>
      <c r="J15" s="39">
        <v>0</v>
      </c>
      <c r="K15" s="39">
        <v>0</v>
      </c>
      <c r="L15" s="39">
        <v>0</v>
      </c>
      <c r="M15" s="40"/>
      <c r="N15" s="39">
        <v>0</v>
      </c>
      <c r="O15" s="40"/>
      <c r="P15" s="40"/>
      <c r="Q15" s="40"/>
      <c r="R15" s="39">
        <v>0</v>
      </c>
      <c r="S15" s="39">
        <v>0</v>
      </c>
      <c r="T15" s="39">
        <v>0</v>
      </c>
      <c r="U15" s="39">
        <v>0</v>
      </c>
      <c r="V15" s="39">
        <v>0</v>
      </c>
      <c r="W15" s="40"/>
      <c r="X15" s="39">
        <v>0</v>
      </c>
      <c r="Y15" s="39">
        <v>0</v>
      </c>
      <c r="Z15" s="39">
        <v>0</v>
      </c>
      <c r="AA15" s="39">
        <v>0</v>
      </c>
      <c r="AB15" s="39">
        <v>0</v>
      </c>
      <c r="AC15" s="39">
        <v>0</v>
      </c>
      <c r="AD15" s="39">
        <v>0</v>
      </c>
      <c r="AE15" s="40"/>
      <c r="AF15" s="39">
        <v>0</v>
      </c>
      <c r="AG15" s="40"/>
      <c r="AH15" s="40"/>
      <c r="AI15" s="40"/>
      <c r="AJ15" s="39">
        <v>0</v>
      </c>
      <c r="AK15" s="40"/>
      <c r="AL15" s="40"/>
      <c r="AM15" s="40"/>
      <c r="AN15" s="39">
        <v>0</v>
      </c>
      <c r="AO15" s="40"/>
      <c r="AP15" s="39">
        <v>0</v>
      </c>
    </row>
    <row r="16" spans="1:42" ht="20.100000000000001" customHeight="1" x14ac:dyDescent="0.2">
      <c r="D16" s="2" t="s">
        <v>102</v>
      </c>
      <c r="F16" s="37">
        <v>0</v>
      </c>
      <c r="G16" s="37"/>
      <c r="H16" s="37"/>
      <c r="I16" s="37"/>
      <c r="J16" s="37">
        <v>0</v>
      </c>
      <c r="K16" s="37">
        <v>0</v>
      </c>
      <c r="L16" s="37">
        <v>0</v>
      </c>
      <c r="M16" s="37"/>
      <c r="N16" s="37">
        <v>0</v>
      </c>
      <c r="O16" s="37"/>
      <c r="P16" s="37"/>
      <c r="Q16" s="37"/>
      <c r="R16" s="37">
        <v>0</v>
      </c>
      <c r="S16" s="37">
        <v>0</v>
      </c>
      <c r="T16" s="37">
        <v>0</v>
      </c>
      <c r="U16" s="37">
        <v>0</v>
      </c>
      <c r="V16" s="37">
        <v>0</v>
      </c>
      <c r="W16" s="37"/>
      <c r="X16" s="37">
        <v>0</v>
      </c>
      <c r="Y16" s="37">
        <v>0</v>
      </c>
      <c r="Z16" s="37">
        <v>0</v>
      </c>
      <c r="AA16" s="37">
        <v>0</v>
      </c>
      <c r="AB16" s="37">
        <v>0</v>
      </c>
      <c r="AC16" s="37">
        <v>0</v>
      </c>
      <c r="AD16" s="37">
        <v>0</v>
      </c>
      <c r="AE16" s="37"/>
      <c r="AF16" s="37">
        <v>0</v>
      </c>
      <c r="AG16" s="37"/>
      <c r="AH16" s="37"/>
      <c r="AI16" s="37"/>
      <c r="AJ16" s="37">
        <v>0</v>
      </c>
      <c r="AK16" s="37"/>
      <c r="AL16" s="37"/>
      <c r="AM16" s="37"/>
      <c r="AN16" s="37">
        <v>0</v>
      </c>
      <c r="AO16" s="37"/>
      <c r="AP16" s="37">
        <v>0</v>
      </c>
    </row>
    <row r="17" spans="1:42" ht="20.100000000000001" customHeight="1" x14ac:dyDescent="0.2">
      <c r="D17" s="38" t="s">
        <v>103</v>
      </c>
      <c r="F17" s="39">
        <v>0</v>
      </c>
      <c r="G17" s="40"/>
      <c r="H17" s="40"/>
      <c r="I17" s="40"/>
      <c r="J17" s="39">
        <v>0</v>
      </c>
      <c r="K17" s="39">
        <v>0</v>
      </c>
      <c r="L17" s="39">
        <v>0</v>
      </c>
      <c r="M17" s="40"/>
      <c r="N17" s="39">
        <v>0</v>
      </c>
      <c r="O17" s="40"/>
      <c r="P17" s="40"/>
      <c r="Q17" s="40"/>
      <c r="R17" s="39">
        <v>0</v>
      </c>
      <c r="S17" s="39">
        <v>0</v>
      </c>
      <c r="T17" s="39">
        <v>0</v>
      </c>
      <c r="U17" s="39">
        <v>0</v>
      </c>
      <c r="V17" s="39">
        <v>0</v>
      </c>
      <c r="W17" s="40"/>
      <c r="X17" s="39">
        <v>0</v>
      </c>
      <c r="Y17" s="39">
        <v>0</v>
      </c>
      <c r="Z17" s="39">
        <v>0</v>
      </c>
      <c r="AA17" s="39">
        <v>0</v>
      </c>
      <c r="AB17" s="39">
        <v>0</v>
      </c>
      <c r="AC17" s="39">
        <v>0</v>
      </c>
      <c r="AD17" s="39">
        <v>0</v>
      </c>
      <c r="AE17" s="40"/>
      <c r="AF17" s="39">
        <v>0</v>
      </c>
      <c r="AG17" s="40"/>
      <c r="AH17" s="40"/>
      <c r="AI17" s="40"/>
      <c r="AJ17" s="39">
        <v>0</v>
      </c>
      <c r="AK17" s="40"/>
      <c r="AL17" s="40"/>
      <c r="AM17" s="40"/>
      <c r="AN17" s="39">
        <v>0</v>
      </c>
      <c r="AO17" s="40"/>
      <c r="AP17" s="39">
        <v>0</v>
      </c>
    </row>
    <row r="18" spans="1:42" ht="20.100000000000001" customHeight="1" x14ac:dyDescent="0.2">
      <c r="D18" s="2" t="s">
        <v>104</v>
      </c>
      <c r="F18" s="37">
        <v>0</v>
      </c>
      <c r="G18" s="37"/>
      <c r="H18" s="37"/>
      <c r="I18" s="37"/>
      <c r="J18" s="37">
        <v>0</v>
      </c>
      <c r="K18" s="37">
        <v>0</v>
      </c>
      <c r="L18" s="37">
        <v>0</v>
      </c>
      <c r="M18" s="37"/>
      <c r="N18" s="37">
        <v>0</v>
      </c>
      <c r="O18" s="37"/>
      <c r="P18" s="37"/>
      <c r="Q18" s="37"/>
      <c r="R18" s="37">
        <v>0</v>
      </c>
      <c r="S18" s="37">
        <v>0</v>
      </c>
      <c r="T18" s="37">
        <v>0</v>
      </c>
      <c r="U18" s="37">
        <v>0</v>
      </c>
      <c r="V18" s="37">
        <v>0</v>
      </c>
      <c r="W18" s="37"/>
      <c r="X18" s="37">
        <v>0</v>
      </c>
      <c r="Y18" s="37">
        <v>0</v>
      </c>
      <c r="Z18" s="37">
        <v>0</v>
      </c>
      <c r="AA18" s="37">
        <v>0</v>
      </c>
      <c r="AB18" s="37">
        <v>0</v>
      </c>
      <c r="AC18" s="37">
        <v>0</v>
      </c>
      <c r="AD18" s="37">
        <v>0</v>
      </c>
      <c r="AE18" s="37"/>
      <c r="AF18" s="37">
        <v>0</v>
      </c>
      <c r="AG18" s="37"/>
      <c r="AH18" s="37"/>
      <c r="AI18" s="37"/>
      <c r="AJ18" s="37">
        <v>0</v>
      </c>
      <c r="AK18" s="37"/>
      <c r="AL18" s="37"/>
      <c r="AM18" s="37"/>
      <c r="AN18" s="37">
        <v>0</v>
      </c>
      <c r="AO18" s="37"/>
      <c r="AP18" s="37">
        <v>0</v>
      </c>
    </row>
    <row r="19" spans="1:42" ht="20.100000000000001" customHeight="1" x14ac:dyDescent="0.2">
      <c r="D19" s="38" t="s">
        <v>105</v>
      </c>
      <c r="F19" s="39">
        <v>0</v>
      </c>
      <c r="G19" s="40"/>
      <c r="H19" s="40"/>
      <c r="I19" s="40"/>
      <c r="J19" s="39">
        <v>0</v>
      </c>
      <c r="K19" s="39">
        <v>0</v>
      </c>
      <c r="L19" s="39">
        <v>0</v>
      </c>
      <c r="M19" s="40"/>
      <c r="N19" s="39">
        <v>0</v>
      </c>
      <c r="O19" s="40"/>
      <c r="P19" s="40"/>
      <c r="Q19" s="40"/>
      <c r="R19" s="39">
        <v>0</v>
      </c>
      <c r="S19" s="39">
        <v>0</v>
      </c>
      <c r="T19" s="39">
        <v>0</v>
      </c>
      <c r="U19" s="39">
        <v>0</v>
      </c>
      <c r="V19" s="39">
        <v>0</v>
      </c>
      <c r="W19" s="40"/>
      <c r="X19" s="39">
        <v>0</v>
      </c>
      <c r="Y19" s="39">
        <v>0</v>
      </c>
      <c r="Z19" s="39">
        <v>0</v>
      </c>
      <c r="AA19" s="39">
        <v>0</v>
      </c>
      <c r="AB19" s="39">
        <v>0</v>
      </c>
      <c r="AC19" s="39">
        <v>0</v>
      </c>
      <c r="AD19" s="39">
        <v>0</v>
      </c>
      <c r="AE19" s="40"/>
      <c r="AF19" s="39">
        <v>0</v>
      </c>
      <c r="AG19" s="40"/>
      <c r="AH19" s="40"/>
      <c r="AI19" s="40"/>
      <c r="AJ19" s="39">
        <v>0</v>
      </c>
      <c r="AK19" s="40"/>
      <c r="AL19" s="40"/>
      <c r="AM19" s="40"/>
      <c r="AN19" s="39">
        <v>0</v>
      </c>
      <c r="AO19" s="40"/>
      <c r="AP19" s="39">
        <v>0</v>
      </c>
    </row>
    <row r="20" spans="1:42" ht="20.100000000000001" customHeight="1" x14ac:dyDescent="0.2">
      <c r="D20" s="2" t="s">
        <v>106</v>
      </c>
      <c r="F20" s="37">
        <v>0</v>
      </c>
      <c r="G20" s="37"/>
      <c r="H20" s="37"/>
      <c r="I20" s="37"/>
      <c r="J20" s="37">
        <v>0</v>
      </c>
      <c r="K20" s="37">
        <v>0</v>
      </c>
      <c r="L20" s="37">
        <v>0</v>
      </c>
      <c r="M20" s="37"/>
      <c r="N20" s="37">
        <v>0</v>
      </c>
      <c r="O20" s="37"/>
      <c r="P20" s="37"/>
      <c r="Q20" s="37"/>
      <c r="R20" s="37">
        <v>0</v>
      </c>
      <c r="S20" s="37">
        <v>0</v>
      </c>
      <c r="T20" s="37">
        <v>0</v>
      </c>
      <c r="U20" s="37">
        <v>0</v>
      </c>
      <c r="V20" s="37">
        <v>0</v>
      </c>
      <c r="W20" s="37"/>
      <c r="X20" s="37">
        <v>0</v>
      </c>
      <c r="Y20" s="37">
        <v>0</v>
      </c>
      <c r="Z20" s="37">
        <v>0</v>
      </c>
      <c r="AA20" s="37">
        <v>0</v>
      </c>
      <c r="AB20" s="37">
        <v>0</v>
      </c>
      <c r="AC20" s="37">
        <v>0</v>
      </c>
      <c r="AD20" s="37">
        <v>0</v>
      </c>
      <c r="AE20" s="37"/>
      <c r="AF20" s="37">
        <v>0</v>
      </c>
      <c r="AG20" s="37"/>
      <c r="AH20" s="37"/>
      <c r="AI20" s="37"/>
      <c r="AJ20" s="37">
        <v>0</v>
      </c>
      <c r="AK20" s="37"/>
      <c r="AL20" s="37"/>
      <c r="AM20" s="37"/>
      <c r="AN20" s="37">
        <v>0</v>
      </c>
      <c r="AO20" s="37"/>
      <c r="AP20" s="37">
        <v>0</v>
      </c>
    </row>
    <row r="21" spans="1:42" ht="20.100000000000001" customHeight="1" x14ac:dyDescent="0.2">
      <c r="D21" s="38" t="s">
        <v>107</v>
      </c>
      <c r="F21" s="39">
        <v>0</v>
      </c>
      <c r="G21" s="40"/>
      <c r="H21" s="40"/>
      <c r="I21" s="40"/>
      <c r="J21" s="39">
        <v>0</v>
      </c>
      <c r="K21" s="39">
        <v>0</v>
      </c>
      <c r="L21" s="39">
        <v>0</v>
      </c>
      <c r="M21" s="40"/>
      <c r="N21" s="39">
        <v>0</v>
      </c>
      <c r="O21" s="40"/>
      <c r="P21" s="40"/>
      <c r="Q21" s="40"/>
      <c r="R21" s="39">
        <v>0</v>
      </c>
      <c r="S21" s="39">
        <v>0</v>
      </c>
      <c r="T21" s="39">
        <v>0</v>
      </c>
      <c r="U21" s="39">
        <v>0</v>
      </c>
      <c r="V21" s="39">
        <v>0</v>
      </c>
      <c r="W21" s="40"/>
      <c r="X21" s="39">
        <v>0</v>
      </c>
      <c r="Y21" s="39">
        <v>0</v>
      </c>
      <c r="Z21" s="39">
        <v>0</v>
      </c>
      <c r="AA21" s="39">
        <v>0</v>
      </c>
      <c r="AB21" s="39">
        <v>0</v>
      </c>
      <c r="AC21" s="39">
        <v>0</v>
      </c>
      <c r="AD21" s="39">
        <v>0</v>
      </c>
      <c r="AE21" s="40"/>
      <c r="AF21" s="39">
        <v>0</v>
      </c>
      <c r="AG21" s="40"/>
      <c r="AH21" s="40"/>
      <c r="AI21" s="40"/>
      <c r="AJ21" s="39">
        <v>0</v>
      </c>
      <c r="AK21" s="40"/>
      <c r="AL21" s="40"/>
      <c r="AM21" s="40"/>
      <c r="AN21" s="39">
        <v>0</v>
      </c>
      <c r="AO21" s="40"/>
      <c r="AP21" s="39">
        <v>0</v>
      </c>
    </row>
    <row r="22" spans="1:42" ht="20.100000000000001" customHeight="1" x14ac:dyDescent="0.2">
      <c r="D22" s="2" t="s">
        <v>108</v>
      </c>
      <c r="F22" s="37">
        <v>0</v>
      </c>
      <c r="G22" s="37"/>
      <c r="H22" s="37"/>
      <c r="I22" s="37"/>
      <c r="J22" s="37">
        <v>0</v>
      </c>
      <c r="K22" s="37">
        <v>0</v>
      </c>
      <c r="L22" s="37">
        <v>0</v>
      </c>
      <c r="M22" s="37"/>
      <c r="N22" s="37">
        <v>0</v>
      </c>
      <c r="O22" s="37"/>
      <c r="P22" s="37"/>
      <c r="Q22" s="37"/>
      <c r="R22" s="37">
        <v>0</v>
      </c>
      <c r="S22" s="37">
        <v>0</v>
      </c>
      <c r="T22" s="37">
        <v>0</v>
      </c>
      <c r="U22" s="37">
        <v>0</v>
      </c>
      <c r="V22" s="37">
        <v>0</v>
      </c>
      <c r="W22" s="37"/>
      <c r="X22" s="37">
        <v>0</v>
      </c>
      <c r="Y22" s="37">
        <v>0</v>
      </c>
      <c r="Z22" s="37">
        <v>0</v>
      </c>
      <c r="AA22" s="37">
        <v>0</v>
      </c>
      <c r="AB22" s="37">
        <v>0</v>
      </c>
      <c r="AC22" s="37">
        <v>0</v>
      </c>
      <c r="AD22" s="37">
        <v>0</v>
      </c>
      <c r="AE22" s="37"/>
      <c r="AF22" s="37">
        <v>0</v>
      </c>
      <c r="AG22" s="37"/>
      <c r="AH22" s="37"/>
      <c r="AI22" s="37"/>
      <c r="AJ22" s="37">
        <v>0</v>
      </c>
      <c r="AK22" s="37"/>
      <c r="AL22" s="37"/>
      <c r="AM22" s="37"/>
      <c r="AN22" s="37">
        <v>0</v>
      </c>
      <c r="AO22" s="37"/>
      <c r="AP22" s="37">
        <v>0</v>
      </c>
    </row>
    <row r="23" spans="1:42" ht="20.100000000000001" customHeight="1" x14ac:dyDescent="0.2">
      <c r="D23" s="38" t="s">
        <v>109</v>
      </c>
      <c r="F23" s="39">
        <v>0</v>
      </c>
      <c r="G23" s="40"/>
      <c r="H23" s="40"/>
      <c r="I23" s="40"/>
      <c r="J23" s="39">
        <v>0</v>
      </c>
      <c r="K23" s="39">
        <v>0</v>
      </c>
      <c r="L23" s="39">
        <v>0</v>
      </c>
      <c r="M23" s="40"/>
      <c r="N23" s="39">
        <v>0</v>
      </c>
      <c r="O23" s="40"/>
      <c r="P23" s="40"/>
      <c r="Q23" s="40"/>
      <c r="R23" s="39">
        <v>0</v>
      </c>
      <c r="S23" s="39">
        <v>0</v>
      </c>
      <c r="T23" s="39">
        <v>0</v>
      </c>
      <c r="U23" s="39">
        <v>0</v>
      </c>
      <c r="V23" s="39">
        <v>0</v>
      </c>
      <c r="W23" s="40"/>
      <c r="X23" s="39">
        <v>0</v>
      </c>
      <c r="Y23" s="39">
        <v>0</v>
      </c>
      <c r="Z23" s="39">
        <v>0</v>
      </c>
      <c r="AA23" s="39">
        <v>0</v>
      </c>
      <c r="AB23" s="39">
        <v>0</v>
      </c>
      <c r="AC23" s="39">
        <v>0</v>
      </c>
      <c r="AD23" s="39">
        <v>0</v>
      </c>
      <c r="AE23" s="40"/>
      <c r="AF23" s="39">
        <v>0</v>
      </c>
      <c r="AG23" s="40"/>
      <c r="AH23" s="40"/>
      <c r="AI23" s="40"/>
      <c r="AJ23" s="39">
        <v>0</v>
      </c>
      <c r="AK23" s="40"/>
      <c r="AL23" s="40"/>
      <c r="AM23" s="40"/>
      <c r="AN23" s="39">
        <v>0</v>
      </c>
      <c r="AO23" s="40"/>
      <c r="AP23" s="39">
        <v>0</v>
      </c>
    </row>
    <row r="24" spans="1:42" ht="20.100000000000001" customHeight="1" x14ac:dyDescent="0.2">
      <c r="D24" s="2" t="s">
        <v>110</v>
      </c>
      <c r="F24" s="37">
        <v>0</v>
      </c>
      <c r="G24" s="37"/>
      <c r="H24" s="37"/>
      <c r="I24" s="37"/>
      <c r="J24" s="37">
        <v>0</v>
      </c>
      <c r="K24" s="37">
        <v>0</v>
      </c>
      <c r="L24" s="37">
        <v>0</v>
      </c>
      <c r="M24" s="37"/>
      <c r="N24" s="37">
        <v>0</v>
      </c>
      <c r="O24" s="37"/>
      <c r="P24" s="37"/>
      <c r="Q24" s="37"/>
      <c r="R24" s="37">
        <v>0</v>
      </c>
      <c r="S24" s="37">
        <v>0</v>
      </c>
      <c r="T24" s="37">
        <v>0</v>
      </c>
      <c r="U24" s="37">
        <v>0</v>
      </c>
      <c r="V24" s="37">
        <v>0</v>
      </c>
      <c r="W24" s="37"/>
      <c r="X24" s="37">
        <v>0</v>
      </c>
      <c r="Y24" s="37">
        <v>0</v>
      </c>
      <c r="Z24" s="37">
        <v>0</v>
      </c>
      <c r="AA24" s="37">
        <v>0</v>
      </c>
      <c r="AB24" s="37">
        <v>0</v>
      </c>
      <c r="AC24" s="37">
        <v>0</v>
      </c>
      <c r="AD24" s="37">
        <v>0</v>
      </c>
      <c r="AE24" s="37"/>
      <c r="AF24" s="37">
        <v>0</v>
      </c>
      <c r="AG24" s="37"/>
      <c r="AH24" s="37"/>
      <c r="AI24" s="37"/>
      <c r="AJ24" s="37">
        <v>0</v>
      </c>
      <c r="AK24" s="37"/>
      <c r="AL24" s="37"/>
      <c r="AM24" s="37"/>
      <c r="AN24" s="37">
        <v>0</v>
      </c>
      <c r="AO24" s="37"/>
      <c r="AP24" s="37">
        <v>0</v>
      </c>
    </row>
    <row r="25" spans="1:42" ht="20.100000000000001" customHeight="1" x14ac:dyDescent="0.2">
      <c r="D25" s="38" t="s">
        <v>111</v>
      </c>
      <c r="F25" s="39">
        <v>0</v>
      </c>
      <c r="G25" s="40"/>
      <c r="H25" s="40"/>
      <c r="I25" s="40"/>
      <c r="J25" s="39">
        <v>0</v>
      </c>
      <c r="K25" s="39">
        <v>0</v>
      </c>
      <c r="L25" s="39">
        <v>0</v>
      </c>
      <c r="M25" s="40"/>
      <c r="N25" s="39">
        <v>0</v>
      </c>
      <c r="O25" s="40"/>
      <c r="P25" s="40"/>
      <c r="Q25" s="40"/>
      <c r="R25" s="39">
        <v>0</v>
      </c>
      <c r="S25" s="39">
        <v>0</v>
      </c>
      <c r="T25" s="39">
        <v>0</v>
      </c>
      <c r="U25" s="39">
        <v>0</v>
      </c>
      <c r="V25" s="39">
        <v>0</v>
      </c>
      <c r="W25" s="40"/>
      <c r="X25" s="39">
        <v>0</v>
      </c>
      <c r="Y25" s="39">
        <v>0</v>
      </c>
      <c r="Z25" s="39">
        <v>0</v>
      </c>
      <c r="AA25" s="39">
        <v>0</v>
      </c>
      <c r="AB25" s="39">
        <v>0</v>
      </c>
      <c r="AC25" s="39">
        <v>0</v>
      </c>
      <c r="AD25" s="39">
        <v>0</v>
      </c>
      <c r="AE25" s="40"/>
      <c r="AF25" s="39">
        <v>0</v>
      </c>
      <c r="AG25" s="40"/>
      <c r="AH25" s="40"/>
      <c r="AI25" s="40"/>
      <c r="AJ25" s="39">
        <v>0</v>
      </c>
      <c r="AK25" s="40"/>
      <c r="AL25" s="40"/>
      <c r="AM25" s="40"/>
      <c r="AN25" s="39">
        <v>0</v>
      </c>
      <c r="AO25" s="40"/>
      <c r="AP25" s="39">
        <v>0</v>
      </c>
    </row>
    <row r="26" spans="1:42" ht="20.100000000000001" customHeight="1" x14ac:dyDescent="0.2">
      <c r="D26" s="41" t="s">
        <v>366</v>
      </c>
      <c r="F26" s="40">
        <v>0</v>
      </c>
      <c r="G26" s="40"/>
      <c r="H26" s="40"/>
      <c r="I26" s="40"/>
      <c r="J26" s="40">
        <v>0</v>
      </c>
      <c r="K26" s="40">
        <v>0</v>
      </c>
      <c r="L26" s="40">
        <v>0</v>
      </c>
      <c r="M26" s="40"/>
      <c r="N26" s="40">
        <v>0</v>
      </c>
      <c r="O26" s="40"/>
      <c r="P26" s="40"/>
      <c r="Q26" s="40"/>
      <c r="R26" s="40">
        <v>0</v>
      </c>
      <c r="S26" s="40">
        <v>0</v>
      </c>
      <c r="T26" s="40">
        <v>0</v>
      </c>
      <c r="U26" s="40">
        <v>0</v>
      </c>
      <c r="V26" s="40">
        <v>0</v>
      </c>
      <c r="W26" s="40"/>
      <c r="X26" s="40">
        <v>0</v>
      </c>
      <c r="Y26" s="40">
        <v>0</v>
      </c>
      <c r="Z26" s="40">
        <v>0</v>
      </c>
      <c r="AA26" s="40">
        <v>0</v>
      </c>
      <c r="AB26" s="40">
        <v>0</v>
      </c>
      <c r="AC26" s="40">
        <v>0</v>
      </c>
      <c r="AD26" s="40">
        <v>0</v>
      </c>
      <c r="AE26" s="40"/>
      <c r="AF26" s="40">
        <v>0</v>
      </c>
      <c r="AG26" s="40"/>
      <c r="AH26" s="40"/>
      <c r="AI26" s="40"/>
      <c r="AJ26" s="40">
        <v>0</v>
      </c>
      <c r="AK26" s="40"/>
      <c r="AL26" s="40"/>
      <c r="AM26" s="40"/>
      <c r="AN26" s="40">
        <v>0</v>
      </c>
      <c r="AO26" s="40"/>
      <c r="AP26" s="40">
        <v>0</v>
      </c>
    </row>
    <row r="27" spans="1:42" ht="20.100000000000001" customHeight="1" x14ac:dyDescent="0.2">
      <c r="D27" s="38" t="s">
        <v>367</v>
      </c>
      <c r="F27" s="39">
        <v>0</v>
      </c>
      <c r="G27" s="40"/>
      <c r="H27" s="40"/>
      <c r="I27" s="40"/>
      <c r="J27" s="39">
        <v>0</v>
      </c>
      <c r="K27" s="39">
        <v>0</v>
      </c>
      <c r="L27" s="39">
        <v>0</v>
      </c>
      <c r="M27" s="40"/>
      <c r="N27" s="39">
        <v>0</v>
      </c>
      <c r="O27" s="40"/>
      <c r="P27" s="40"/>
      <c r="Q27" s="40"/>
      <c r="R27" s="39">
        <v>0</v>
      </c>
      <c r="S27" s="39">
        <v>0</v>
      </c>
      <c r="T27" s="39">
        <v>0</v>
      </c>
      <c r="U27" s="39">
        <v>0</v>
      </c>
      <c r="V27" s="39">
        <v>0</v>
      </c>
      <c r="W27" s="40"/>
      <c r="X27" s="39">
        <v>0</v>
      </c>
      <c r="Y27" s="39">
        <v>0</v>
      </c>
      <c r="Z27" s="39">
        <v>0</v>
      </c>
      <c r="AA27" s="39">
        <v>0</v>
      </c>
      <c r="AB27" s="39">
        <v>0</v>
      </c>
      <c r="AC27" s="39">
        <v>0</v>
      </c>
      <c r="AD27" s="39">
        <v>0</v>
      </c>
      <c r="AE27" s="40"/>
      <c r="AF27" s="39">
        <v>0</v>
      </c>
      <c r="AG27" s="40"/>
      <c r="AH27" s="40"/>
      <c r="AI27" s="40"/>
      <c r="AJ27" s="39">
        <v>0</v>
      </c>
      <c r="AK27" s="40"/>
      <c r="AL27" s="40"/>
      <c r="AM27" s="40"/>
      <c r="AN27" s="39">
        <v>0</v>
      </c>
      <c r="AO27" s="40"/>
      <c r="AP27" s="39">
        <v>0</v>
      </c>
    </row>
    <row r="28" spans="1:42" ht="20.100000000000001" customHeight="1" x14ac:dyDescent="0.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row>
    <row r="29" spans="1:42" s="1" customFormat="1" ht="20.100000000000001" customHeight="1" x14ac:dyDescent="0.25">
      <c r="A29" s="3"/>
      <c r="B29" s="6"/>
      <c r="C29" s="42" t="s">
        <v>112</v>
      </c>
      <c r="D29" s="43"/>
      <c r="E29" s="5"/>
      <c r="F29" s="44">
        <v>0</v>
      </c>
      <c r="G29" s="45"/>
      <c r="H29" s="45"/>
      <c r="I29" s="45"/>
      <c r="J29" s="44">
        <v>0</v>
      </c>
      <c r="K29" s="44">
        <v>0</v>
      </c>
      <c r="L29" s="44">
        <v>0</v>
      </c>
      <c r="M29" s="45"/>
      <c r="N29" s="44">
        <v>0</v>
      </c>
      <c r="O29" s="45"/>
      <c r="P29" s="45"/>
      <c r="Q29" s="45"/>
      <c r="R29" s="44">
        <v>0</v>
      </c>
      <c r="S29" s="44">
        <v>0</v>
      </c>
      <c r="T29" s="44">
        <v>0</v>
      </c>
      <c r="U29" s="44">
        <v>0</v>
      </c>
      <c r="V29" s="44">
        <v>0</v>
      </c>
      <c r="W29" s="45"/>
      <c r="X29" s="44">
        <v>0</v>
      </c>
      <c r="Y29" s="44">
        <v>0</v>
      </c>
      <c r="Z29" s="44">
        <v>0</v>
      </c>
      <c r="AA29" s="44">
        <v>0</v>
      </c>
      <c r="AB29" s="44">
        <v>0</v>
      </c>
      <c r="AC29" s="44">
        <v>0</v>
      </c>
      <c r="AD29" s="44">
        <v>0</v>
      </c>
      <c r="AE29" s="45"/>
      <c r="AF29" s="44">
        <v>0</v>
      </c>
      <c r="AG29" s="45"/>
      <c r="AH29" s="45"/>
      <c r="AI29" s="45"/>
      <c r="AJ29" s="44">
        <v>0</v>
      </c>
      <c r="AK29" s="45"/>
      <c r="AL29" s="45"/>
      <c r="AM29" s="45"/>
      <c r="AN29" s="44">
        <v>0</v>
      </c>
      <c r="AO29" s="45"/>
      <c r="AP29" s="44">
        <v>0</v>
      </c>
    </row>
    <row r="30" spans="1:42" ht="20.100000000000001" customHeight="1" x14ac:dyDescent="0.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row>
    <row r="31" spans="1:42" ht="20.100000000000001" customHeight="1" x14ac:dyDescent="0.2">
      <c r="C31" s="3" t="s">
        <v>0</v>
      </c>
      <c r="F31" s="46"/>
      <c r="G31" s="46"/>
      <c r="H31" s="46"/>
      <c r="I31" s="4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row>
    <row r="32" spans="1:42" ht="20.100000000000001" customHeight="1" x14ac:dyDescent="0.2">
      <c r="D32" s="2" t="s">
        <v>98</v>
      </c>
      <c r="F32" s="37">
        <v>0</v>
      </c>
      <c r="G32" s="37"/>
      <c r="H32" s="37"/>
      <c r="I32" s="37"/>
      <c r="J32" s="37">
        <v>0</v>
      </c>
      <c r="K32" s="37">
        <v>0</v>
      </c>
      <c r="L32" s="37">
        <v>0</v>
      </c>
      <c r="M32" s="37"/>
      <c r="N32" s="37">
        <v>0</v>
      </c>
      <c r="O32" s="37"/>
      <c r="P32" s="37"/>
      <c r="Q32" s="37"/>
      <c r="R32" s="37">
        <v>0</v>
      </c>
      <c r="S32" s="37">
        <v>0</v>
      </c>
      <c r="T32" s="37">
        <v>0</v>
      </c>
      <c r="U32" s="37">
        <v>0</v>
      </c>
      <c r="V32" s="37">
        <v>0</v>
      </c>
      <c r="W32" s="37"/>
      <c r="X32" s="37">
        <v>0</v>
      </c>
      <c r="Y32" s="37">
        <v>0</v>
      </c>
      <c r="Z32" s="37">
        <v>0</v>
      </c>
      <c r="AA32" s="37">
        <v>0</v>
      </c>
      <c r="AB32" s="37">
        <v>0</v>
      </c>
      <c r="AC32" s="37">
        <v>0</v>
      </c>
      <c r="AD32" s="37">
        <v>0</v>
      </c>
      <c r="AE32" s="37"/>
      <c r="AF32" s="37">
        <v>0</v>
      </c>
      <c r="AG32" s="37"/>
      <c r="AH32" s="37"/>
      <c r="AI32" s="37"/>
      <c r="AJ32" s="37">
        <v>0</v>
      </c>
      <c r="AK32" s="37"/>
      <c r="AL32" s="37"/>
      <c r="AM32" s="37"/>
      <c r="AN32" s="37">
        <v>0</v>
      </c>
      <c r="AO32" s="37"/>
      <c r="AP32" s="37">
        <v>0</v>
      </c>
    </row>
    <row r="33" spans="4:42" ht="20.100000000000001" customHeight="1" x14ac:dyDescent="0.2">
      <c r="D33" s="38" t="s">
        <v>99</v>
      </c>
      <c r="F33" s="39">
        <v>0</v>
      </c>
      <c r="G33" s="40"/>
      <c r="H33" s="40"/>
      <c r="I33" s="40"/>
      <c r="J33" s="39">
        <v>0</v>
      </c>
      <c r="K33" s="39">
        <v>0</v>
      </c>
      <c r="L33" s="39">
        <v>0</v>
      </c>
      <c r="M33" s="40"/>
      <c r="N33" s="39">
        <v>0</v>
      </c>
      <c r="O33" s="40"/>
      <c r="P33" s="40"/>
      <c r="Q33" s="40"/>
      <c r="R33" s="39">
        <v>0</v>
      </c>
      <c r="S33" s="39">
        <v>0</v>
      </c>
      <c r="T33" s="39">
        <v>0</v>
      </c>
      <c r="U33" s="39">
        <v>0</v>
      </c>
      <c r="V33" s="39">
        <v>0</v>
      </c>
      <c r="W33" s="40"/>
      <c r="X33" s="39">
        <v>0</v>
      </c>
      <c r="Y33" s="39">
        <v>0</v>
      </c>
      <c r="Z33" s="39">
        <v>0</v>
      </c>
      <c r="AA33" s="39">
        <v>0</v>
      </c>
      <c r="AB33" s="39">
        <v>0</v>
      </c>
      <c r="AC33" s="39">
        <v>0</v>
      </c>
      <c r="AD33" s="39">
        <v>0</v>
      </c>
      <c r="AE33" s="40"/>
      <c r="AF33" s="39">
        <v>0</v>
      </c>
      <c r="AG33" s="40"/>
      <c r="AH33" s="40"/>
      <c r="AI33" s="40"/>
      <c r="AJ33" s="39">
        <v>0</v>
      </c>
      <c r="AK33" s="40"/>
      <c r="AL33" s="40"/>
      <c r="AM33" s="40"/>
      <c r="AN33" s="39">
        <v>0</v>
      </c>
      <c r="AO33" s="40"/>
      <c r="AP33" s="39">
        <v>0</v>
      </c>
    </row>
    <row r="34" spans="4:42" ht="20.100000000000001" customHeight="1" x14ac:dyDescent="0.2">
      <c r="D34" s="2" t="s">
        <v>113</v>
      </c>
      <c r="F34" s="37">
        <v>0</v>
      </c>
      <c r="G34" s="37"/>
      <c r="H34" s="37"/>
      <c r="I34" s="37"/>
      <c r="J34" s="37">
        <v>0</v>
      </c>
      <c r="K34" s="37">
        <v>0</v>
      </c>
      <c r="L34" s="37">
        <v>0</v>
      </c>
      <c r="M34" s="37"/>
      <c r="N34" s="37">
        <v>0</v>
      </c>
      <c r="O34" s="37"/>
      <c r="P34" s="37"/>
      <c r="Q34" s="37"/>
      <c r="R34" s="37">
        <v>0</v>
      </c>
      <c r="S34" s="37">
        <v>0</v>
      </c>
      <c r="T34" s="37">
        <v>0</v>
      </c>
      <c r="U34" s="37">
        <v>0</v>
      </c>
      <c r="V34" s="37">
        <v>0</v>
      </c>
      <c r="W34" s="37"/>
      <c r="X34" s="37">
        <v>0</v>
      </c>
      <c r="Y34" s="37">
        <v>0</v>
      </c>
      <c r="Z34" s="37">
        <v>0</v>
      </c>
      <c r="AA34" s="37">
        <v>0</v>
      </c>
      <c r="AB34" s="37">
        <v>0</v>
      </c>
      <c r="AC34" s="37">
        <v>0</v>
      </c>
      <c r="AD34" s="37">
        <v>0</v>
      </c>
      <c r="AE34" s="37"/>
      <c r="AF34" s="37">
        <v>0</v>
      </c>
      <c r="AG34" s="37"/>
      <c r="AH34" s="37"/>
      <c r="AI34" s="37"/>
      <c r="AJ34" s="37">
        <v>0</v>
      </c>
      <c r="AK34" s="37"/>
      <c r="AL34" s="37"/>
      <c r="AM34" s="37"/>
      <c r="AN34" s="37">
        <v>0</v>
      </c>
      <c r="AO34" s="37"/>
      <c r="AP34" s="37">
        <v>0</v>
      </c>
    </row>
    <row r="35" spans="4:42" ht="20.100000000000001" customHeight="1" x14ac:dyDescent="0.2">
      <c r="D35" s="38" t="s">
        <v>114</v>
      </c>
      <c r="F35" s="39">
        <v>0</v>
      </c>
      <c r="G35" s="40"/>
      <c r="H35" s="40"/>
      <c r="I35" s="40"/>
      <c r="J35" s="39">
        <v>0</v>
      </c>
      <c r="K35" s="39">
        <v>0</v>
      </c>
      <c r="L35" s="39">
        <v>0</v>
      </c>
      <c r="M35" s="40"/>
      <c r="N35" s="39">
        <v>0</v>
      </c>
      <c r="O35" s="40"/>
      <c r="P35" s="40"/>
      <c r="Q35" s="40"/>
      <c r="R35" s="39">
        <v>0</v>
      </c>
      <c r="S35" s="39">
        <v>0</v>
      </c>
      <c r="T35" s="39">
        <v>0</v>
      </c>
      <c r="U35" s="39">
        <v>0</v>
      </c>
      <c r="V35" s="39">
        <v>0</v>
      </c>
      <c r="W35" s="40"/>
      <c r="X35" s="39">
        <v>0</v>
      </c>
      <c r="Y35" s="39">
        <v>0</v>
      </c>
      <c r="Z35" s="39">
        <v>0</v>
      </c>
      <c r="AA35" s="39">
        <v>0</v>
      </c>
      <c r="AB35" s="39">
        <v>0</v>
      </c>
      <c r="AC35" s="39">
        <v>0</v>
      </c>
      <c r="AD35" s="39">
        <v>0</v>
      </c>
      <c r="AE35" s="40"/>
      <c r="AF35" s="39">
        <v>0</v>
      </c>
      <c r="AG35" s="40"/>
      <c r="AH35" s="40"/>
      <c r="AI35" s="40"/>
      <c r="AJ35" s="39">
        <v>0</v>
      </c>
      <c r="AK35" s="40"/>
      <c r="AL35" s="40"/>
      <c r="AM35" s="40"/>
      <c r="AN35" s="39">
        <v>0</v>
      </c>
      <c r="AO35" s="40"/>
      <c r="AP35" s="39">
        <v>0</v>
      </c>
    </row>
    <row r="36" spans="4:42" ht="20.100000000000001" customHeight="1" x14ac:dyDescent="0.2">
      <c r="D36" s="2" t="s">
        <v>115</v>
      </c>
      <c r="F36" s="37">
        <v>0</v>
      </c>
      <c r="G36" s="37"/>
      <c r="H36" s="37"/>
      <c r="I36" s="37"/>
      <c r="J36" s="37">
        <v>0</v>
      </c>
      <c r="K36" s="37">
        <v>0</v>
      </c>
      <c r="L36" s="37">
        <v>0</v>
      </c>
      <c r="M36" s="37"/>
      <c r="N36" s="37">
        <v>0</v>
      </c>
      <c r="O36" s="37"/>
      <c r="P36" s="37"/>
      <c r="Q36" s="37"/>
      <c r="R36" s="37">
        <v>0</v>
      </c>
      <c r="S36" s="37">
        <v>0</v>
      </c>
      <c r="T36" s="37">
        <v>0</v>
      </c>
      <c r="U36" s="37">
        <v>0</v>
      </c>
      <c r="V36" s="37">
        <v>0</v>
      </c>
      <c r="W36" s="37"/>
      <c r="X36" s="37">
        <v>0</v>
      </c>
      <c r="Y36" s="37">
        <v>0</v>
      </c>
      <c r="Z36" s="37">
        <v>0</v>
      </c>
      <c r="AA36" s="37">
        <v>0</v>
      </c>
      <c r="AB36" s="37">
        <v>0</v>
      </c>
      <c r="AC36" s="37">
        <v>0</v>
      </c>
      <c r="AD36" s="37">
        <v>0</v>
      </c>
      <c r="AE36" s="37"/>
      <c r="AF36" s="37">
        <v>0</v>
      </c>
      <c r="AG36" s="37"/>
      <c r="AH36" s="37"/>
      <c r="AI36" s="37"/>
      <c r="AJ36" s="37">
        <v>0</v>
      </c>
      <c r="AK36" s="37"/>
      <c r="AL36" s="37"/>
      <c r="AM36" s="37"/>
      <c r="AN36" s="37">
        <v>0</v>
      </c>
      <c r="AO36" s="37"/>
      <c r="AP36" s="37">
        <v>0</v>
      </c>
    </row>
    <row r="37" spans="4:42" ht="20.100000000000001" customHeight="1" x14ac:dyDescent="0.2">
      <c r="D37" s="38" t="s">
        <v>116</v>
      </c>
      <c r="F37" s="39">
        <v>0</v>
      </c>
      <c r="G37" s="40"/>
      <c r="H37" s="40"/>
      <c r="I37" s="40"/>
      <c r="J37" s="39">
        <v>0</v>
      </c>
      <c r="K37" s="39">
        <v>0</v>
      </c>
      <c r="L37" s="39">
        <v>0</v>
      </c>
      <c r="M37" s="40"/>
      <c r="N37" s="39">
        <v>0</v>
      </c>
      <c r="O37" s="40"/>
      <c r="P37" s="40"/>
      <c r="Q37" s="40"/>
      <c r="R37" s="39">
        <v>0</v>
      </c>
      <c r="S37" s="39">
        <v>0</v>
      </c>
      <c r="T37" s="39">
        <v>0</v>
      </c>
      <c r="U37" s="39">
        <v>0</v>
      </c>
      <c r="V37" s="39">
        <v>0</v>
      </c>
      <c r="W37" s="40"/>
      <c r="X37" s="39">
        <v>0</v>
      </c>
      <c r="Y37" s="39">
        <v>0</v>
      </c>
      <c r="Z37" s="39">
        <v>0</v>
      </c>
      <c r="AA37" s="39">
        <v>0</v>
      </c>
      <c r="AB37" s="39">
        <v>0</v>
      </c>
      <c r="AC37" s="39">
        <v>0</v>
      </c>
      <c r="AD37" s="39">
        <v>0</v>
      </c>
      <c r="AE37" s="40"/>
      <c r="AF37" s="39">
        <v>0</v>
      </c>
      <c r="AG37" s="40"/>
      <c r="AH37" s="40"/>
      <c r="AI37" s="40"/>
      <c r="AJ37" s="39">
        <v>0</v>
      </c>
      <c r="AK37" s="40"/>
      <c r="AL37" s="40"/>
      <c r="AM37" s="40"/>
      <c r="AN37" s="39">
        <v>0</v>
      </c>
      <c r="AO37" s="40"/>
      <c r="AP37" s="39">
        <v>0</v>
      </c>
    </row>
    <row r="38" spans="4:42" ht="20.100000000000001" customHeight="1" x14ac:dyDescent="0.2">
      <c r="D38" s="2" t="s">
        <v>117</v>
      </c>
      <c r="F38" s="37">
        <v>0</v>
      </c>
      <c r="G38" s="37"/>
      <c r="H38" s="37"/>
      <c r="I38" s="37"/>
      <c r="J38" s="37">
        <v>0</v>
      </c>
      <c r="K38" s="37">
        <v>0</v>
      </c>
      <c r="L38" s="37">
        <v>0</v>
      </c>
      <c r="M38" s="37"/>
      <c r="N38" s="37">
        <v>0</v>
      </c>
      <c r="O38" s="37"/>
      <c r="P38" s="37"/>
      <c r="Q38" s="37"/>
      <c r="R38" s="37">
        <v>0</v>
      </c>
      <c r="S38" s="37">
        <v>0</v>
      </c>
      <c r="T38" s="37">
        <v>0</v>
      </c>
      <c r="U38" s="37">
        <v>0</v>
      </c>
      <c r="V38" s="37">
        <v>0</v>
      </c>
      <c r="W38" s="37"/>
      <c r="X38" s="37">
        <v>0</v>
      </c>
      <c r="Y38" s="37">
        <v>0</v>
      </c>
      <c r="Z38" s="37">
        <v>0</v>
      </c>
      <c r="AA38" s="37">
        <v>0</v>
      </c>
      <c r="AB38" s="37">
        <v>0</v>
      </c>
      <c r="AC38" s="37">
        <v>0</v>
      </c>
      <c r="AD38" s="37">
        <v>0</v>
      </c>
      <c r="AE38" s="37"/>
      <c r="AF38" s="37">
        <v>0</v>
      </c>
      <c r="AG38" s="37"/>
      <c r="AH38" s="37"/>
      <c r="AI38" s="37"/>
      <c r="AJ38" s="37">
        <v>0</v>
      </c>
      <c r="AK38" s="37"/>
      <c r="AL38" s="37"/>
      <c r="AM38" s="37"/>
      <c r="AN38" s="37">
        <v>0</v>
      </c>
      <c r="AO38" s="37"/>
      <c r="AP38" s="37">
        <v>0</v>
      </c>
    </row>
    <row r="39" spans="4:42" ht="20.100000000000001" customHeight="1" x14ac:dyDescent="0.2">
      <c r="D39" s="38" t="s">
        <v>105</v>
      </c>
      <c r="F39" s="39">
        <v>0</v>
      </c>
      <c r="G39" s="40"/>
      <c r="H39" s="40"/>
      <c r="I39" s="40"/>
      <c r="J39" s="39">
        <v>0</v>
      </c>
      <c r="K39" s="39">
        <v>0</v>
      </c>
      <c r="L39" s="39">
        <v>0</v>
      </c>
      <c r="M39" s="40"/>
      <c r="N39" s="39">
        <v>0</v>
      </c>
      <c r="O39" s="40"/>
      <c r="P39" s="40"/>
      <c r="Q39" s="40"/>
      <c r="R39" s="39">
        <v>0</v>
      </c>
      <c r="S39" s="39">
        <v>0</v>
      </c>
      <c r="T39" s="39">
        <v>0</v>
      </c>
      <c r="U39" s="39">
        <v>0</v>
      </c>
      <c r="V39" s="39">
        <v>0</v>
      </c>
      <c r="W39" s="40"/>
      <c r="X39" s="39">
        <v>0</v>
      </c>
      <c r="Y39" s="39">
        <v>0</v>
      </c>
      <c r="Z39" s="39">
        <v>0</v>
      </c>
      <c r="AA39" s="39">
        <v>0</v>
      </c>
      <c r="AB39" s="39">
        <v>0</v>
      </c>
      <c r="AC39" s="39">
        <v>0</v>
      </c>
      <c r="AD39" s="39">
        <v>0</v>
      </c>
      <c r="AE39" s="40"/>
      <c r="AF39" s="39">
        <v>0</v>
      </c>
      <c r="AG39" s="40"/>
      <c r="AH39" s="40"/>
      <c r="AI39" s="40"/>
      <c r="AJ39" s="39">
        <v>0</v>
      </c>
      <c r="AK39" s="40"/>
      <c r="AL39" s="40"/>
      <c r="AM39" s="40"/>
      <c r="AN39" s="39">
        <v>0</v>
      </c>
      <c r="AO39" s="40"/>
      <c r="AP39" s="39">
        <v>0</v>
      </c>
    </row>
    <row r="40" spans="4:42" ht="20.100000000000001" customHeight="1" x14ac:dyDescent="0.2">
      <c r="D40" s="2" t="s">
        <v>106</v>
      </c>
      <c r="F40" s="37">
        <v>0</v>
      </c>
      <c r="G40" s="37"/>
      <c r="H40" s="37"/>
      <c r="I40" s="37"/>
      <c r="J40" s="37">
        <v>0</v>
      </c>
      <c r="K40" s="37">
        <v>0</v>
      </c>
      <c r="L40" s="37">
        <v>0</v>
      </c>
      <c r="M40" s="37"/>
      <c r="N40" s="37">
        <v>0</v>
      </c>
      <c r="O40" s="37"/>
      <c r="P40" s="37"/>
      <c r="Q40" s="37"/>
      <c r="R40" s="37">
        <v>0</v>
      </c>
      <c r="S40" s="37">
        <v>0</v>
      </c>
      <c r="T40" s="37">
        <v>0</v>
      </c>
      <c r="U40" s="37">
        <v>0</v>
      </c>
      <c r="V40" s="37">
        <v>0</v>
      </c>
      <c r="W40" s="37"/>
      <c r="X40" s="37">
        <v>0</v>
      </c>
      <c r="Y40" s="37">
        <v>0</v>
      </c>
      <c r="Z40" s="37">
        <v>0</v>
      </c>
      <c r="AA40" s="37">
        <v>0</v>
      </c>
      <c r="AB40" s="37">
        <v>0</v>
      </c>
      <c r="AC40" s="37">
        <v>0</v>
      </c>
      <c r="AD40" s="37">
        <v>0</v>
      </c>
      <c r="AE40" s="37"/>
      <c r="AF40" s="37">
        <v>0</v>
      </c>
      <c r="AG40" s="37"/>
      <c r="AH40" s="37"/>
      <c r="AI40" s="37"/>
      <c r="AJ40" s="37">
        <v>0</v>
      </c>
      <c r="AK40" s="37"/>
      <c r="AL40" s="37"/>
      <c r="AM40" s="37"/>
      <c r="AN40" s="37">
        <v>0</v>
      </c>
      <c r="AO40" s="37"/>
      <c r="AP40" s="37">
        <v>0</v>
      </c>
    </row>
    <row r="41" spans="4:42" ht="20.100000000000001" customHeight="1" x14ac:dyDescent="0.2">
      <c r="D41" s="38" t="s">
        <v>118</v>
      </c>
      <c r="F41" s="39">
        <v>0</v>
      </c>
      <c r="G41" s="40"/>
      <c r="H41" s="40"/>
      <c r="I41" s="40"/>
      <c r="J41" s="39">
        <v>0</v>
      </c>
      <c r="K41" s="39">
        <v>0</v>
      </c>
      <c r="L41" s="39">
        <v>0</v>
      </c>
      <c r="M41" s="40"/>
      <c r="N41" s="39">
        <v>0</v>
      </c>
      <c r="O41" s="40"/>
      <c r="P41" s="40"/>
      <c r="Q41" s="40"/>
      <c r="R41" s="39">
        <v>0</v>
      </c>
      <c r="S41" s="39">
        <v>0</v>
      </c>
      <c r="T41" s="39">
        <v>0</v>
      </c>
      <c r="U41" s="39">
        <v>0</v>
      </c>
      <c r="V41" s="39">
        <v>0</v>
      </c>
      <c r="W41" s="40"/>
      <c r="X41" s="39">
        <v>0</v>
      </c>
      <c r="Y41" s="39">
        <v>0</v>
      </c>
      <c r="Z41" s="39">
        <v>0</v>
      </c>
      <c r="AA41" s="39">
        <v>0</v>
      </c>
      <c r="AB41" s="39">
        <v>0</v>
      </c>
      <c r="AC41" s="39">
        <v>0</v>
      </c>
      <c r="AD41" s="39">
        <v>0</v>
      </c>
      <c r="AE41" s="40"/>
      <c r="AF41" s="39">
        <v>0</v>
      </c>
      <c r="AG41" s="40"/>
      <c r="AH41" s="40"/>
      <c r="AI41" s="40"/>
      <c r="AJ41" s="39">
        <v>0</v>
      </c>
      <c r="AK41" s="40"/>
      <c r="AL41" s="40"/>
      <c r="AM41" s="40"/>
      <c r="AN41" s="39">
        <v>0</v>
      </c>
      <c r="AO41" s="40"/>
      <c r="AP41" s="39">
        <v>0</v>
      </c>
    </row>
    <row r="42" spans="4:42" ht="20.100000000000001" customHeight="1" x14ac:dyDescent="0.2">
      <c r="D42" s="2" t="s">
        <v>108</v>
      </c>
      <c r="F42" s="37">
        <v>0</v>
      </c>
      <c r="G42" s="37"/>
      <c r="H42" s="37"/>
      <c r="I42" s="37"/>
      <c r="J42" s="37">
        <v>0</v>
      </c>
      <c r="K42" s="37">
        <v>0</v>
      </c>
      <c r="L42" s="37">
        <v>0</v>
      </c>
      <c r="M42" s="37"/>
      <c r="N42" s="37">
        <v>0</v>
      </c>
      <c r="O42" s="37"/>
      <c r="P42" s="37"/>
      <c r="Q42" s="37"/>
      <c r="R42" s="37">
        <v>0</v>
      </c>
      <c r="S42" s="37">
        <v>0</v>
      </c>
      <c r="T42" s="37">
        <v>0</v>
      </c>
      <c r="U42" s="37">
        <v>0</v>
      </c>
      <c r="V42" s="37">
        <v>0</v>
      </c>
      <c r="W42" s="37"/>
      <c r="X42" s="37">
        <v>0</v>
      </c>
      <c r="Y42" s="37">
        <v>0</v>
      </c>
      <c r="Z42" s="37">
        <v>0</v>
      </c>
      <c r="AA42" s="37">
        <v>0</v>
      </c>
      <c r="AB42" s="37">
        <v>0</v>
      </c>
      <c r="AC42" s="37">
        <v>0</v>
      </c>
      <c r="AD42" s="37">
        <v>0</v>
      </c>
      <c r="AE42" s="37"/>
      <c r="AF42" s="37">
        <v>0</v>
      </c>
      <c r="AG42" s="37"/>
      <c r="AH42" s="37"/>
      <c r="AI42" s="37"/>
      <c r="AJ42" s="37">
        <v>0</v>
      </c>
      <c r="AK42" s="37"/>
      <c r="AL42" s="37"/>
      <c r="AM42" s="37"/>
      <c r="AN42" s="37">
        <v>0</v>
      </c>
      <c r="AO42" s="37"/>
      <c r="AP42" s="37">
        <v>0</v>
      </c>
    </row>
    <row r="43" spans="4:42" ht="20.100000000000001" customHeight="1" x14ac:dyDescent="0.2">
      <c r="D43" s="38" t="s">
        <v>109</v>
      </c>
      <c r="F43" s="39">
        <v>0</v>
      </c>
      <c r="G43" s="40"/>
      <c r="H43" s="40"/>
      <c r="I43" s="40"/>
      <c r="J43" s="39">
        <v>0</v>
      </c>
      <c r="K43" s="39">
        <v>0</v>
      </c>
      <c r="L43" s="39">
        <v>0</v>
      </c>
      <c r="M43" s="40"/>
      <c r="N43" s="39">
        <v>0</v>
      </c>
      <c r="O43" s="40"/>
      <c r="P43" s="40"/>
      <c r="Q43" s="40"/>
      <c r="R43" s="39">
        <v>0</v>
      </c>
      <c r="S43" s="39">
        <v>0</v>
      </c>
      <c r="T43" s="39">
        <v>0</v>
      </c>
      <c r="U43" s="39">
        <v>0</v>
      </c>
      <c r="V43" s="39">
        <v>0</v>
      </c>
      <c r="W43" s="40"/>
      <c r="X43" s="39">
        <v>0</v>
      </c>
      <c r="Y43" s="39">
        <v>0</v>
      </c>
      <c r="Z43" s="39">
        <v>0</v>
      </c>
      <c r="AA43" s="39">
        <v>0</v>
      </c>
      <c r="AB43" s="39">
        <v>0</v>
      </c>
      <c r="AC43" s="39">
        <v>0</v>
      </c>
      <c r="AD43" s="39">
        <v>0</v>
      </c>
      <c r="AE43" s="40"/>
      <c r="AF43" s="39">
        <v>0</v>
      </c>
      <c r="AG43" s="40"/>
      <c r="AH43" s="40"/>
      <c r="AI43" s="40"/>
      <c r="AJ43" s="39">
        <v>0</v>
      </c>
      <c r="AK43" s="40"/>
      <c r="AL43" s="40"/>
      <c r="AM43" s="40"/>
      <c r="AN43" s="39">
        <v>0</v>
      </c>
      <c r="AO43" s="40"/>
      <c r="AP43" s="39">
        <v>0</v>
      </c>
    </row>
    <row r="44" spans="4:42" ht="20.100000000000001" customHeight="1" x14ac:dyDescent="0.2">
      <c r="D44" s="2" t="s">
        <v>110</v>
      </c>
      <c r="F44" s="37">
        <v>0</v>
      </c>
      <c r="G44" s="37"/>
      <c r="H44" s="37"/>
      <c r="I44" s="37"/>
      <c r="J44" s="37">
        <v>0</v>
      </c>
      <c r="K44" s="37">
        <v>0</v>
      </c>
      <c r="L44" s="37">
        <v>0</v>
      </c>
      <c r="M44" s="37"/>
      <c r="N44" s="37">
        <v>0</v>
      </c>
      <c r="O44" s="37"/>
      <c r="P44" s="37"/>
      <c r="Q44" s="37"/>
      <c r="R44" s="37">
        <v>0</v>
      </c>
      <c r="S44" s="37">
        <v>0</v>
      </c>
      <c r="T44" s="37">
        <v>0</v>
      </c>
      <c r="U44" s="37">
        <v>0</v>
      </c>
      <c r="V44" s="37">
        <v>0</v>
      </c>
      <c r="W44" s="37"/>
      <c r="X44" s="37">
        <v>0</v>
      </c>
      <c r="Y44" s="37">
        <v>0</v>
      </c>
      <c r="Z44" s="37">
        <v>0</v>
      </c>
      <c r="AA44" s="37">
        <v>0</v>
      </c>
      <c r="AB44" s="37">
        <v>0</v>
      </c>
      <c r="AC44" s="37">
        <v>0</v>
      </c>
      <c r="AD44" s="37">
        <v>0</v>
      </c>
      <c r="AE44" s="37"/>
      <c r="AF44" s="37">
        <v>0</v>
      </c>
      <c r="AG44" s="37"/>
      <c r="AH44" s="37"/>
      <c r="AI44" s="37"/>
      <c r="AJ44" s="37">
        <v>0</v>
      </c>
      <c r="AK44" s="37"/>
      <c r="AL44" s="37"/>
      <c r="AM44" s="37"/>
      <c r="AN44" s="37">
        <v>0</v>
      </c>
      <c r="AO44" s="37"/>
      <c r="AP44" s="37">
        <v>0</v>
      </c>
    </row>
    <row r="45" spans="4:42" ht="20.100000000000001" customHeight="1" x14ac:dyDescent="0.2">
      <c r="D45" s="38" t="s">
        <v>111</v>
      </c>
      <c r="F45" s="39">
        <v>0</v>
      </c>
      <c r="G45" s="40"/>
      <c r="H45" s="40"/>
      <c r="I45" s="40"/>
      <c r="J45" s="39">
        <v>0</v>
      </c>
      <c r="K45" s="39">
        <v>0</v>
      </c>
      <c r="L45" s="39">
        <v>0</v>
      </c>
      <c r="M45" s="40"/>
      <c r="N45" s="39">
        <v>0</v>
      </c>
      <c r="O45" s="40"/>
      <c r="P45" s="40"/>
      <c r="Q45" s="40"/>
      <c r="R45" s="39">
        <v>0</v>
      </c>
      <c r="S45" s="39">
        <v>0</v>
      </c>
      <c r="T45" s="39">
        <v>0</v>
      </c>
      <c r="U45" s="39">
        <v>0</v>
      </c>
      <c r="V45" s="39">
        <v>0</v>
      </c>
      <c r="W45" s="40"/>
      <c r="X45" s="39">
        <v>0</v>
      </c>
      <c r="Y45" s="39">
        <v>0</v>
      </c>
      <c r="Z45" s="39">
        <v>0</v>
      </c>
      <c r="AA45" s="39">
        <v>0</v>
      </c>
      <c r="AB45" s="39">
        <v>0</v>
      </c>
      <c r="AC45" s="39">
        <v>0</v>
      </c>
      <c r="AD45" s="39">
        <v>0</v>
      </c>
      <c r="AE45" s="40"/>
      <c r="AF45" s="39">
        <v>0</v>
      </c>
      <c r="AG45" s="40"/>
      <c r="AH45" s="40"/>
      <c r="AI45" s="40"/>
      <c r="AJ45" s="39">
        <v>0</v>
      </c>
      <c r="AK45" s="40"/>
      <c r="AL45" s="40"/>
      <c r="AM45" s="40"/>
      <c r="AN45" s="39">
        <v>0</v>
      </c>
      <c r="AO45" s="40"/>
      <c r="AP45" s="39">
        <v>0</v>
      </c>
    </row>
    <row r="46" spans="4:42" ht="20.100000000000001" customHeight="1" x14ac:dyDescent="0.2">
      <c r="D46" s="2" t="s">
        <v>119</v>
      </c>
      <c r="F46" s="37">
        <v>0</v>
      </c>
      <c r="G46" s="37"/>
      <c r="H46" s="37"/>
      <c r="I46" s="37"/>
      <c r="J46" s="37">
        <v>0</v>
      </c>
      <c r="K46" s="37">
        <v>0</v>
      </c>
      <c r="L46" s="37">
        <v>0</v>
      </c>
      <c r="M46" s="37"/>
      <c r="N46" s="37">
        <v>0</v>
      </c>
      <c r="O46" s="37"/>
      <c r="P46" s="37"/>
      <c r="Q46" s="37"/>
      <c r="R46" s="37">
        <v>0</v>
      </c>
      <c r="S46" s="37">
        <v>0</v>
      </c>
      <c r="T46" s="37">
        <v>0</v>
      </c>
      <c r="U46" s="37">
        <v>0</v>
      </c>
      <c r="V46" s="37">
        <v>0</v>
      </c>
      <c r="W46" s="37"/>
      <c r="X46" s="37">
        <v>0</v>
      </c>
      <c r="Y46" s="37">
        <v>0</v>
      </c>
      <c r="Z46" s="37">
        <v>0</v>
      </c>
      <c r="AA46" s="37">
        <v>0</v>
      </c>
      <c r="AB46" s="37">
        <v>0</v>
      </c>
      <c r="AC46" s="37">
        <v>0</v>
      </c>
      <c r="AD46" s="37">
        <v>0</v>
      </c>
      <c r="AE46" s="37"/>
      <c r="AF46" s="37">
        <v>0</v>
      </c>
      <c r="AG46" s="37"/>
      <c r="AH46" s="37"/>
      <c r="AI46" s="37"/>
      <c r="AJ46" s="37">
        <v>0</v>
      </c>
      <c r="AK46" s="37"/>
      <c r="AL46" s="37"/>
      <c r="AM46" s="37"/>
      <c r="AN46" s="37">
        <v>0</v>
      </c>
      <c r="AO46" s="37"/>
      <c r="AP46" s="37">
        <v>0</v>
      </c>
    </row>
    <row r="47" spans="4:42" ht="20.100000000000001" customHeight="1" x14ac:dyDescent="0.2">
      <c r="D47" s="38" t="s">
        <v>120</v>
      </c>
      <c r="F47" s="39">
        <v>0</v>
      </c>
      <c r="G47" s="40"/>
      <c r="H47" s="40"/>
      <c r="I47" s="40"/>
      <c r="J47" s="39">
        <v>0</v>
      </c>
      <c r="K47" s="39">
        <v>0</v>
      </c>
      <c r="L47" s="39">
        <v>0</v>
      </c>
      <c r="M47" s="40"/>
      <c r="N47" s="39">
        <v>0</v>
      </c>
      <c r="O47" s="40"/>
      <c r="P47" s="40"/>
      <c r="Q47" s="40"/>
      <c r="R47" s="39">
        <v>0</v>
      </c>
      <c r="S47" s="39">
        <v>0</v>
      </c>
      <c r="T47" s="39">
        <v>0</v>
      </c>
      <c r="U47" s="39">
        <v>0</v>
      </c>
      <c r="V47" s="39">
        <v>0</v>
      </c>
      <c r="W47" s="40"/>
      <c r="X47" s="39">
        <v>0</v>
      </c>
      <c r="Y47" s="39">
        <v>0</v>
      </c>
      <c r="Z47" s="39">
        <v>0</v>
      </c>
      <c r="AA47" s="39">
        <v>0</v>
      </c>
      <c r="AB47" s="39">
        <v>0</v>
      </c>
      <c r="AC47" s="39">
        <v>0</v>
      </c>
      <c r="AD47" s="39">
        <v>0</v>
      </c>
      <c r="AE47" s="40"/>
      <c r="AF47" s="39">
        <v>0</v>
      </c>
      <c r="AG47" s="40"/>
      <c r="AH47" s="40"/>
      <c r="AI47" s="40"/>
      <c r="AJ47" s="39">
        <v>0</v>
      </c>
      <c r="AK47" s="40"/>
      <c r="AL47" s="40"/>
      <c r="AM47" s="40"/>
      <c r="AN47" s="39">
        <v>0</v>
      </c>
      <c r="AO47" s="40"/>
      <c r="AP47" s="39">
        <v>0</v>
      </c>
    </row>
    <row r="48" spans="4:42" ht="20.100000000000001" customHeight="1" x14ac:dyDescent="0.2">
      <c r="D48" s="2" t="s">
        <v>368</v>
      </c>
      <c r="F48" s="37">
        <v>0</v>
      </c>
      <c r="G48" s="37"/>
      <c r="H48" s="37"/>
      <c r="I48" s="37"/>
      <c r="J48" s="37">
        <v>0</v>
      </c>
      <c r="K48" s="37">
        <v>0</v>
      </c>
      <c r="L48" s="37">
        <v>0</v>
      </c>
      <c r="M48" s="37"/>
      <c r="N48" s="37">
        <v>0</v>
      </c>
      <c r="O48" s="37"/>
      <c r="P48" s="37"/>
      <c r="Q48" s="37"/>
      <c r="R48" s="37">
        <v>0</v>
      </c>
      <c r="S48" s="37">
        <v>0</v>
      </c>
      <c r="T48" s="37">
        <v>0</v>
      </c>
      <c r="U48" s="37">
        <v>0</v>
      </c>
      <c r="V48" s="37">
        <v>0</v>
      </c>
      <c r="W48" s="37"/>
      <c r="X48" s="37">
        <v>0</v>
      </c>
      <c r="Y48" s="37">
        <v>0</v>
      </c>
      <c r="Z48" s="37">
        <v>0</v>
      </c>
      <c r="AA48" s="37">
        <v>0</v>
      </c>
      <c r="AB48" s="37">
        <v>0</v>
      </c>
      <c r="AC48" s="37">
        <v>0</v>
      </c>
      <c r="AD48" s="37">
        <v>0</v>
      </c>
      <c r="AE48" s="37"/>
      <c r="AF48" s="37">
        <v>0</v>
      </c>
      <c r="AG48" s="37"/>
      <c r="AH48" s="37"/>
      <c r="AI48" s="37"/>
      <c r="AJ48" s="37">
        <v>0</v>
      </c>
      <c r="AK48" s="37"/>
      <c r="AL48" s="37"/>
      <c r="AM48" s="37"/>
      <c r="AN48" s="37">
        <v>0</v>
      </c>
      <c r="AO48" s="37"/>
      <c r="AP48" s="37">
        <v>0</v>
      </c>
    </row>
    <row r="49" spans="1:42" ht="20.100000000000001" customHeight="1" x14ac:dyDescent="0.2">
      <c r="D49" s="38" t="s">
        <v>121</v>
      </c>
      <c r="F49" s="39">
        <v>0</v>
      </c>
      <c r="G49" s="40"/>
      <c r="H49" s="40"/>
      <c r="I49" s="40"/>
      <c r="J49" s="39">
        <v>0</v>
      </c>
      <c r="K49" s="39">
        <v>0</v>
      </c>
      <c r="L49" s="39">
        <v>0</v>
      </c>
      <c r="M49" s="40"/>
      <c r="N49" s="39">
        <v>0</v>
      </c>
      <c r="O49" s="40"/>
      <c r="P49" s="40"/>
      <c r="Q49" s="40"/>
      <c r="R49" s="39">
        <v>0</v>
      </c>
      <c r="S49" s="39">
        <v>0</v>
      </c>
      <c r="T49" s="39">
        <v>0</v>
      </c>
      <c r="U49" s="39">
        <v>0</v>
      </c>
      <c r="V49" s="39">
        <v>0</v>
      </c>
      <c r="W49" s="40"/>
      <c r="X49" s="39">
        <v>0</v>
      </c>
      <c r="Y49" s="39">
        <v>0</v>
      </c>
      <c r="Z49" s="39">
        <v>0</v>
      </c>
      <c r="AA49" s="39">
        <v>0</v>
      </c>
      <c r="AB49" s="39">
        <v>0</v>
      </c>
      <c r="AC49" s="39">
        <v>0</v>
      </c>
      <c r="AD49" s="39">
        <v>0</v>
      </c>
      <c r="AE49" s="40"/>
      <c r="AF49" s="39">
        <v>0</v>
      </c>
      <c r="AG49" s="40"/>
      <c r="AH49" s="40"/>
      <c r="AI49" s="40"/>
      <c r="AJ49" s="39">
        <v>0</v>
      </c>
      <c r="AK49" s="40"/>
      <c r="AL49" s="40"/>
      <c r="AM49" s="40"/>
      <c r="AN49" s="39">
        <v>0</v>
      </c>
      <c r="AO49" s="40"/>
      <c r="AP49" s="39">
        <v>0</v>
      </c>
    </row>
    <row r="50" spans="1:42" ht="20.100000000000001" customHeight="1" x14ac:dyDescent="0.2">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row>
    <row r="51" spans="1:42" s="1" customFormat="1" ht="20.100000000000001" customHeight="1" x14ac:dyDescent="0.2">
      <c r="A51" s="3"/>
      <c r="B51" s="6"/>
      <c r="C51" s="42" t="s">
        <v>122</v>
      </c>
      <c r="D51" s="42"/>
      <c r="E51" s="5"/>
      <c r="F51" s="44">
        <v>0</v>
      </c>
      <c r="G51" s="45"/>
      <c r="H51" s="45"/>
      <c r="I51" s="45"/>
      <c r="J51" s="44">
        <v>0</v>
      </c>
      <c r="K51" s="44">
        <v>0</v>
      </c>
      <c r="L51" s="44">
        <v>0</v>
      </c>
      <c r="M51" s="45"/>
      <c r="N51" s="44">
        <v>0</v>
      </c>
      <c r="O51" s="45"/>
      <c r="P51" s="45"/>
      <c r="Q51" s="45"/>
      <c r="R51" s="44">
        <v>0</v>
      </c>
      <c r="S51" s="44">
        <v>0</v>
      </c>
      <c r="T51" s="44">
        <v>0</v>
      </c>
      <c r="U51" s="44">
        <v>0</v>
      </c>
      <c r="V51" s="44">
        <v>0</v>
      </c>
      <c r="W51" s="45"/>
      <c r="X51" s="44">
        <v>0</v>
      </c>
      <c r="Y51" s="44">
        <v>0</v>
      </c>
      <c r="Z51" s="44">
        <v>0</v>
      </c>
      <c r="AA51" s="44">
        <v>0</v>
      </c>
      <c r="AB51" s="44">
        <v>0</v>
      </c>
      <c r="AC51" s="44">
        <v>0</v>
      </c>
      <c r="AD51" s="44">
        <v>0</v>
      </c>
      <c r="AE51" s="45"/>
      <c r="AF51" s="44">
        <v>0</v>
      </c>
      <c r="AG51" s="45"/>
      <c r="AH51" s="45"/>
      <c r="AI51" s="45"/>
      <c r="AJ51" s="44">
        <v>0</v>
      </c>
      <c r="AK51" s="45"/>
      <c r="AL51" s="45"/>
      <c r="AM51" s="45"/>
      <c r="AN51" s="44">
        <v>0</v>
      </c>
      <c r="AO51" s="45"/>
      <c r="AP51" s="44">
        <v>0</v>
      </c>
    </row>
    <row r="52" spans="1:42" ht="20.100000000000001" customHeight="1" x14ac:dyDescent="0.2">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row>
    <row r="53" spans="1:42" ht="20.100000000000001" customHeight="1" x14ac:dyDescent="0.2">
      <c r="C53" s="3" t="s">
        <v>123</v>
      </c>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row>
    <row r="54" spans="1:42" ht="20.100000000000001" customHeight="1" x14ac:dyDescent="0.2">
      <c r="D54" s="2" t="s">
        <v>124</v>
      </c>
      <c r="F54" s="37">
        <v>0</v>
      </c>
      <c r="G54" s="37"/>
      <c r="H54" s="37"/>
      <c r="I54" s="37"/>
      <c r="J54" s="37">
        <v>2</v>
      </c>
      <c r="K54" s="37">
        <v>0</v>
      </c>
      <c r="L54" s="37">
        <v>0</v>
      </c>
      <c r="M54" s="37"/>
      <c r="N54" s="37">
        <v>2</v>
      </c>
      <c r="O54" s="37"/>
      <c r="P54" s="37"/>
      <c r="Q54" s="37"/>
      <c r="R54" s="37">
        <v>0</v>
      </c>
      <c r="S54" s="37">
        <v>0</v>
      </c>
      <c r="T54" s="37">
        <v>2</v>
      </c>
      <c r="U54" s="37">
        <v>0</v>
      </c>
      <c r="V54" s="37">
        <v>0</v>
      </c>
      <c r="W54" s="37"/>
      <c r="X54" s="37">
        <v>0</v>
      </c>
      <c r="Y54" s="37">
        <v>0</v>
      </c>
      <c r="Z54" s="37">
        <v>0</v>
      </c>
      <c r="AA54" s="37">
        <v>0</v>
      </c>
      <c r="AB54" s="37">
        <v>0</v>
      </c>
      <c r="AC54" s="37">
        <v>0</v>
      </c>
      <c r="AD54" s="37">
        <v>0</v>
      </c>
      <c r="AE54" s="37"/>
      <c r="AF54" s="37">
        <v>2</v>
      </c>
      <c r="AG54" s="37"/>
      <c r="AH54" s="37"/>
      <c r="AI54" s="37"/>
      <c r="AJ54" s="37">
        <v>0</v>
      </c>
      <c r="AK54" s="37"/>
      <c r="AL54" s="37"/>
      <c r="AM54" s="37"/>
      <c r="AN54" s="37">
        <v>0</v>
      </c>
      <c r="AO54" s="37"/>
      <c r="AP54" s="37">
        <v>0</v>
      </c>
    </row>
    <row r="55" spans="1:42" ht="20.100000000000001" customHeight="1" x14ac:dyDescent="0.2">
      <c r="D55" s="38" t="s">
        <v>99</v>
      </c>
      <c r="F55" s="39">
        <v>0</v>
      </c>
      <c r="G55" s="40"/>
      <c r="H55" s="40"/>
      <c r="I55" s="40"/>
      <c r="J55" s="39">
        <v>2</v>
      </c>
      <c r="K55" s="39">
        <v>1</v>
      </c>
      <c r="L55" s="39">
        <v>0</v>
      </c>
      <c r="M55" s="40"/>
      <c r="N55" s="39">
        <v>3</v>
      </c>
      <c r="O55" s="40"/>
      <c r="P55" s="40"/>
      <c r="Q55" s="40"/>
      <c r="R55" s="39">
        <v>0</v>
      </c>
      <c r="S55" s="39">
        <v>1</v>
      </c>
      <c r="T55" s="39">
        <v>1</v>
      </c>
      <c r="U55" s="39">
        <v>0</v>
      </c>
      <c r="V55" s="39">
        <v>0</v>
      </c>
      <c r="W55" s="40"/>
      <c r="X55" s="39">
        <v>0</v>
      </c>
      <c r="Y55" s="39">
        <v>0</v>
      </c>
      <c r="Z55" s="39">
        <v>0</v>
      </c>
      <c r="AA55" s="39">
        <v>0</v>
      </c>
      <c r="AB55" s="39">
        <v>0</v>
      </c>
      <c r="AC55" s="39">
        <v>0</v>
      </c>
      <c r="AD55" s="39">
        <v>0</v>
      </c>
      <c r="AE55" s="40"/>
      <c r="AF55" s="39">
        <v>2</v>
      </c>
      <c r="AG55" s="40"/>
      <c r="AH55" s="40"/>
      <c r="AI55" s="40"/>
      <c r="AJ55" s="39">
        <v>1</v>
      </c>
      <c r="AK55" s="40"/>
      <c r="AL55" s="40"/>
      <c r="AM55" s="40"/>
      <c r="AN55" s="39">
        <v>0</v>
      </c>
      <c r="AO55" s="40"/>
      <c r="AP55" s="39">
        <v>0</v>
      </c>
    </row>
    <row r="56" spans="1:42" ht="20.100000000000001" customHeight="1" x14ac:dyDescent="0.2">
      <c r="D56" s="2" t="s">
        <v>113</v>
      </c>
      <c r="F56" s="37">
        <v>0</v>
      </c>
      <c r="G56" s="37"/>
      <c r="H56" s="37"/>
      <c r="I56" s="37"/>
      <c r="J56" s="37">
        <v>2</v>
      </c>
      <c r="K56" s="37">
        <v>0</v>
      </c>
      <c r="L56" s="37">
        <v>0</v>
      </c>
      <c r="M56" s="37"/>
      <c r="N56" s="37">
        <v>2</v>
      </c>
      <c r="O56" s="37"/>
      <c r="P56" s="37"/>
      <c r="Q56" s="37"/>
      <c r="R56" s="37">
        <v>0</v>
      </c>
      <c r="S56" s="37">
        <v>1</v>
      </c>
      <c r="T56" s="37">
        <v>0</v>
      </c>
      <c r="U56" s="37">
        <v>0</v>
      </c>
      <c r="V56" s="37">
        <v>0</v>
      </c>
      <c r="W56" s="37"/>
      <c r="X56" s="37">
        <v>0</v>
      </c>
      <c r="Y56" s="37">
        <v>0</v>
      </c>
      <c r="Z56" s="37">
        <v>0</v>
      </c>
      <c r="AA56" s="37">
        <v>0</v>
      </c>
      <c r="AB56" s="37">
        <v>0</v>
      </c>
      <c r="AC56" s="37">
        <v>0</v>
      </c>
      <c r="AD56" s="37">
        <v>0</v>
      </c>
      <c r="AE56" s="37"/>
      <c r="AF56" s="37">
        <v>1</v>
      </c>
      <c r="AG56" s="37"/>
      <c r="AH56" s="37"/>
      <c r="AI56" s="37"/>
      <c r="AJ56" s="37">
        <v>1</v>
      </c>
      <c r="AK56" s="37"/>
      <c r="AL56" s="37"/>
      <c r="AM56" s="37"/>
      <c r="AN56" s="37">
        <v>0</v>
      </c>
      <c r="AO56" s="37"/>
      <c r="AP56" s="37">
        <v>0</v>
      </c>
    </row>
    <row r="57" spans="1:42" ht="20.100000000000001" customHeight="1" x14ac:dyDescent="0.2">
      <c r="D57" s="38" t="s">
        <v>101</v>
      </c>
      <c r="F57" s="39">
        <v>28</v>
      </c>
      <c r="G57" s="40"/>
      <c r="H57" s="40"/>
      <c r="I57" s="40"/>
      <c r="J57" s="39">
        <v>2</v>
      </c>
      <c r="K57" s="39">
        <v>0</v>
      </c>
      <c r="L57" s="39">
        <v>0</v>
      </c>
      <c r="M57" s="40"/>
      <c r="N57" s="39">
        <v>2</v>
      </c>
      <c r="O57" s="40"/>
      <c r="P57" s="40"/>
      <c r="Q57" s="40"/>
      <c r="R57" s="39">
        <v>0</v>
      </c>
      <c r="S57" s="39">
        <v>1</v>
      </c>
      <c r="T57" s="39">
        <v>1</v>
      </c>
      <c r="U57" s="39">
        <v>0</v>
      </c>
      <c r="V57" s="39">
        <v>0</v>
      </c>
      <c r="W57" s="40"/>
      <c r="X57" s="39">
        <v>0</v>
      </c>
      <c r="Y57" s="39">
        <v>0</v>
      </c>
      <c r="Z57" s="39">
        <v>0</v>
      </c>
      <c r="AA57" s="39">
        <v>0</v>
      </c>
      <c r="AB57" s="39">
        <v>0</v>
      </c>
      <c r="AC57" s="39">
        <v>0</v>
      </c>
      <c r="AD57" s="39">
        <v>0</v>
      </c>
      <c r="AE57" s="40"/>
      <c r="AF57" s="39">
        <v>2</v>
      </c>
      <c r="AG57" s="40"/>
      <c r="AH57" s="40"/>
      <c r="AI57" s="40"/>
      <c r="AJ57" s="39">
        <v>28</v>
      </c>
      <c r="AK57" s="40"/>
      <c r="AL57" s="40"/>
      <c r="AM57" s="40"/>
      <c r="AN57" s="39">
        <v>0</v>
      </c>
      <c r="AO57" s="40"/>
      <c r="AP57" s="39">
        <v>0</v>
      </c>
    </row>
    <row r="58" spans="1:42" ht="20.100000000000001" customHeight="1" x14ac:dyDescent="0.2">
      <c r="D58" s="2" t="s">
        <v>115</v>
      </c>
      <c r="F58" s="37">
        <v>1</v>
      </c>
      <c r="G58" s="37"/>
      <c r="H58" s="37"/>
      <c r="I58" s="37"/>
      <c r="J58" s="37">
        <v>2</v>
      </c>
      <c r="K58" s="37">
        <v>0</v>
      </c>
      <c r="L58" s="37">
        <v>0</v>
      </c>
      <c r="M58" s="37"/>
      <c r="N58" s="37">
        <v>2</v>
      </c>
      <c r="O58" s="37"/>
      <c r="P58" s="37"/>
      <c r="Q58" s="37"/>
      <c r="R58" s="37">
        <v>0</v>
      </c>
      <c r="S58" s="37">
        <v>2</v>
      </c>
      <c r="T58" s="37">
        <v>0</v>
      </c>
      <c r="U58" s="37">
        <v>0</v>
      </c>
      <c r="V58" s="37">
        <v>0</v>
      </c>
      <c r="W58" s="37"/>
      <c r="X58" s="37">
        <v>0</v>
      </c>
      <c r="Y58" s="37">
        <v>0</v>
      </c>
      <c r="Z58" s="37">
        <v>0</v>
      </c>
      <c r="AA58" s="37">
        <v>0</v>
      </c>
      <c r="AB58" s="37">
        <v>0</v>
      </c>
      <c r="AC58" s="37">
        <v>0</v>
      </c>
      <c r="AD58" s="37">
        <v>0</v>
      </c>
      <c r="AE58" s="37"/>
      <c r="AF58" s="37">
        <v>2</v>
      </c>
      <c r="AG58" s="37"/>
      <c r="AH58" s="37"/>
      <c r="AI58" s="37"/>
      <c r="AJ58" s="37">
        <v>1</v>
      </c>
      <c r="AK58" s="37"/>
      <c r="AL58" s="37"/>
      <c r="AM58" s="37"/>
      <c r="AN58" s="37">
        <v>0</v>
      </c>
      <c r="AO58" s="37"/>
      <c r="AP58" s="37">
        <v>0</v>
      </c>
    </row>
    <row r="59" spans="1:42" ht="20.100000000000001" customHeight="1" x14ac:dyDescent="0.2">
      <c r="D59" s="38" t="s">
        <v>116</v>
      </c>
      <c r="F59" s="39">
        <v>0</v>
      </c>
      <c r="G59" s="40"/>
      <c r="H59" s="40"/>
      <c r="I59" s="40"/>
      <c r="J59" s="39">
        <v>2</v>
      </c>
      <c r="K59" s="39">
        <v>0</v>
      </c>
      <c r="L59" s="39">
        <v>0</v>
      </c>
      <c r="M59" s="40"/>
      <c r="N59" s="39">
        <v>2</v>
      </c>
      <c r="O59" s="40"/>
      <c r="P59" s="40"/>
      <c r="Q59" s="40"/>
      <c r="R59" s="39">
        <v>0</v>
      </c>
      <c r="S59" s="39">
        <v>0</v>
      </c>
      <c r="T59" s="39">
        <v>0</v>
      </c>
      <c r="U59" s="39">
        <v>2</v>
      </c>
      <c r="V59" s="39">
        <v>0</v>
      </c>
      <c r="W59" s="40"/>
      <c r="X59" s="39">
        <v>0</v>
      </c>
      <c r="Y59" s="39">
        <v>0</v>
      </c>
      <c r="Z59" s="39">
        <v>0</v>
      </c>
      <c r="AA59" s="39">
        <v>0</v>
      </c>
      <c r="AB59" s="39">
        <v>0</v>
      </c>
      <c r="AC59" s="39">
        <v>0</v>
      </c>
      <c r="AD59" s="39">
        <v>0</v>
      </c>
      <c r="AE59" s="40"/>
      <c r="AF59" s="39">
        <v>2</v>
      </c>
      <c r="AG59" s="40"/>
      <c r="AH59" s="40"/>
      <c r="AI59" s="40"/>
      <c r="AJ59" s="39">
        <v>0</v>
      </c>
      <c r="AK59" s="40"/>
      <c r="AL59" s="40"/>
      <c r="AM59" s="40"/>
      <c r="AN59" s="39">
        <v>0</v>
      </c>
      <c r="AO59" s="40"/>
      <c r="AP59" s="39">
        <v>0</v>
      </c>
    </row>
    <row r="60" spans="1:42" ht="20.100000000000001" customHeight="1" x14ac:dyDescent="0.2">
      <c r="D60" s="2" t="s">
        <v>104</v>
      </c>
      <c r="F60" s="37">
        <v>0</v>
      </c>
      <c r="G60" s="37"/>
      <c r="H60" s="37"/>
      <c r="I60" s="37"/>
      <c r="J60" s="37">
        <v>2</v>
      </c>
      <c r="K60" s="37">
        <v>0</v>
      </c>
      <c r="L60" s="37">
        <v>0</v>
      </c>
      <c r="M60" s="37"/>
      <c r="N60" s="37">
        <v>2</v>
      </c>
      <c r="O60" s="37"/>
      <c r="P60" s="37"/>
      <c r="Q60" s="37"/>
      <c r="R60" s="37">
        <v>0</v>
      </c>
      <c r="S60" s="37">
        <v>0</v>
      </c>
      <c r="T60" s="37">
        <v>2</v>
      </c>
      <c r="U60" s="37">
        <v>0</v>
      </c>
      <c r="V60" s="37">
        <v>0</v>
      </c>
      <c r="W60" s="37"/>
      <c r="X60" s="37">
        <v>0</v>
      </c>
      <c r="Y60" s="37">
        <v>0</v>
      </c>
      <c r="Z60" s="37">
        <v>0</v>
      </c>
      <c r="AA60" s="37">
        <v>0</v>
      </c>
      <c r="AB60" s="37">
        <v>0</v>
      </c>
      <c r="AC60" s="37">
        <v>0</v>
      </c>
      <c r="AD60" s="37">
        <v>0</v>
      </c>
      <c r="AE60" s="37"/>
      <c r="AF60" s="37">
        <v>2</v>
      </c>
      <c r="AG60" s="37"/>
      <c r="AH60" s="37"/>
      <c r="AI60" s="37"/>
      <c r="AJ60" s="37">
        <v>0</v>
      </c>
      <c r="AK60" s="37"/>
      <c r="AL60" s="37"/>
      <c r="AM60" s="37"/>
      <c r="AN60" s="37">
        <v>0</v>
      </c>
      <c r="AO60" s="37"/>
      <c r="AP60" s="37">
        <v>0</v>
      </c>
    </row>
    <row r="61" spans="1:42" ht="20.100000000000001" customHeight="1" x14ac:dyDescent="0.2">
      <c r="D61" s="38" t="s">
        <v>105</v>
      </c>
      <c r="F61" s="39">
        <v>1</v>
      </c>
      <c r="G61" s="40"/>
      <c r="H61" s="40"/>
      <c r="I61" s="40"/>
      <c r="J61" s="39">
        <v>3</v>
      </c>
      <c r="K61" s="39">
        <v>0</v>
      </c>
      <c r="L61" s="39">
        <v>0</v>
      </c>
      <c r="M61" s="40"/>
      <c r="N61" s="39">
        <v>3</v>
      </c>
      <c r="O61" s="40"/>
      <c r="P61" s="40"/>
      <c r="Q61" s="40"/>
      <c r="R61" s="39">
        <v>0</v>
      </c>
      <c r="S61" s="39">
        <v>3</v>
      </c>
      <c r="T61" s="39">
        <v>0</v>
      </c>
      <c r="U61" s="39">
        <v>0</v>
      </c>
      <c r="V61" s="39">
        <v>0</v>
      </c>
      <c r="W61" s="40"/>
      <c r="X61" s="39">
        <v>0</v>
      </c>
      <c r="Y61" s="39">
        <v>0</v>
      </c>
      <c r="Z61" s="39">
        <v>0</v>
      </c>
      <c r="AA61" s="39">
        <v>0</v>
      </c>
      <c r="AB61" s="39">
        <v>0</v>
      </c>
      <c r="AC61" s="39">
        <v>0</v>
      </c>
      <c r="AD61" s="39">
        <v>0</v>
      </c>
      <c r="AE61" s="40"/>
      <c r="AF61" s="39">
        <v>3</v>
      </c>
      <c r="AG61" s="40"/>
      <c r="AH61" s="40"/>
      <c r="AI61" s="40"/>
      <c r="AJ61" s="39">
        <v>1</v>
      </c>
      <c r="AK61" s="40"/>
      <c r="AL61" s="40"/>
      <c r="AM61" s="40"/>
      <c r="AN61" s="39">
        <v>0</v>
      </c>
      <c r="AO61" s="40"/>
      <c r="AP61" s="39">
        <v>0</v>
      </c>
    </row>
    <row r="62" spans="1:42" ht="20.100000000000001" customHeight="1" x14ac:dyDescent="0.2">
      <c r="D62" s="2" t="s">
        <v>106</v>
      </c>
      <c r="F62" s="37">
        <v>1</v>
      </c>
      <c r="G62" s="37"/>
      <c r="H62" s="37"/>
      <c r="I62" s="37"/>
      <c r="J62" s="37">
        <v>2</v>
      </c>
      <c r="K62" s="37">
        <v>0</v>
      </c>
      <c r="L62" s="37">
        <v>0</v>
      </c>
      <c r="M62" s="37"/>
      <c r="N62" s="37">
        <v>2</v>
      </c>
      <c r="O62" s="37"/>
      <c r="P62" s="37"/>
      <c r="Q62" s="37"/>
      <c r="R62" s="37">
        <v>0</v>
      </c>
      <c r="S62" s="37">
        <v>0</v>
      </c>
      <c r="T62" s="37">
        <v>2</v>
      </c>
      <c r="U62" s="37">
        <v>0</v>
      </c>
      <c r="V62" s="37">
        <v>0</v>
      </c>
      <c r="W62" s="37"/>
      <c r="X62" s="37">
        <v>0</v>
      </c>
      <c r="Y62" s="37">
        <v>0</v>
      </c>
      <c r="Z62" s="37">
        <v>0</v>
      </c>
      <c r="AA62" s="37">
        <v>0</v>
      </c>
      <c r="AB62" s="37">
        <v>0</v>
      </c>
      <c r="AC62" s="37">
        <v>0</v>
      </c>
      <c r="AD62" s="37">
        <v>1</v>
      </c>
      <c r="AE62" s="37"/>
      <c r="AF62" s="37">
        <v>3</v>
      </c>
      <c r="AG62" s="37"/>
      <c r="AH62" s="37"/>
      <c r="AI62" s="37"/>
      <c r="AJ62" s="37">
        <v>0</v>
      </c>
      <c r="AK62" s="37"/>
      <c r="AL62" s="37"/>
      <c r="AM62" s="37"/>
      <c r="AN62" s="37">
        <v>0</v>
      </c>
      <c r="AO62" s="37"/>
      <c r="AP62" s="37">
        <v>0</v>
      </c>
    </row>
    <row r="63" spans="1:42" ht="20.100000000000001" customHeight="1" x14ac:dyDescent="0.2">
      <c r="D63" s="38" t="s">
        <v>118</v>
      </c>
      <c r="F63" s="39">
        <v>0</v>
      </c>
      <c r="G63" s="40"/>
      <c r="H63" s="40"/>
      <c r="I63" s="40"/>
      <c r="J63" s="39">
        <v>2</v>
      </c>
      <c r="K63" s="39">
        <v>0</v>
      </c>
      <c r="L63" s="39">
        <v>0</v>
      </c>
      <c r="M63" s="40"/>
      <c r="N63" s="39">
        <v>2</v>
      </c>
      <c r="O63" s="40"/>
      <c r="P63" s="40"/>
      <c r="Q63" s="40"/>
      <c r="R63" s="39">
        <v>0</v>
      </c>
      <c r="S63" s="39">
        <v>1</v>
      </c>
      <c r="T63" s="39">
        <v>0</v>
      </c>
      <c r="U63" s="39">
        <v>1</v>
      </c>
      <c r="V63" s="39">
        <v>0</v>
      </c>
      <c r="W63" s="40"/>
      <c r="X63" s="39">
        <v>0</v>
      </c>
      <c r="Y63" s="39">
        <v>0</v>
      </c>
      <c r="Z63" s="39">
        <v>0</v>
      </c>
      <c r="AA63" s="39">
        <v>0</v>
      </c>
      <c r="AB63" s="39">
        <v>0</v>
      </c>
      <c r="AC63" s="39">
        <v>0</v>
      </c>
      <c r="AD63" s="39">
        <v>0</v>
      </c>
      <c r="AE63" s="40"/>
      <c r="AF63" s="39">
        <v>2</v>
      </c>
      <c r="AG63" s="40"/>
      <c r="AH63" s="40"/>
      <c r="AI63" s="40"/>
      <c r="AJ63" s="39">
        <v>0</v>
      </c>
      <c r="AK63" s="40"/>
      <c r="AL63" s="40"/>
      <c r="AM63" s="40"/>
      <c r="AN63" s="39">
        <v>0</v>
      </c>
      <c r="AO63" s="40"/>
      <c r="AP63" s="39">
        <v>0</v>
      </c>
    </row>
    <row r="64" spans="1:42" ht="20.100000000000001" customHeight="1" x14ac:dyDescent="0.2">
      <c r="D64" s="2" t="s">
        <v>108</v>
      </c>
      <c r="F64" s="37">
        <v>1</v>
      </c>
      <c r="G64" s="37"/>
      <c r="H64" s="37"/>
      <c r="I64" s="37"/>
      <c r="J64" s="37">
        <v>3</v>
      </c>
      <c r="K64" s="37">
        <v>0</v>
      </c>
      <c r="L64" s="37">
        <v>0</v>
      </c>
      <c r="M64" s="37"/>
      <c r="N64" s="37">
        <v>3</v>
      </c>
      <c r="O64" s="37"/>
      <c r="P64" s="37"/>
      <c r="Q64" s="37"/>
      <c r="R64" s="37">
        <v>0</v>
      </c>
      <c r="S64" s="37">
        <v>3</v>
      </c>
      <c r="T64" s="37">
        <v>0</v>
      </c>
      <c r="U64" s="37">
        <v>0</v>
      </c>
      <c r="V64" s="37">
        <v>0</v>
      </c>
      <c r="W64" s="37"/>
      <c r="X64" s="37">
        <v>0</v>
      </c>
      <c r="Y64" s="37">
        <v>0</v>
      </c>
      <c r="Z64" s="37">
        <v>0</v>
      </c>
      <c r="AA64" s="37">
        <v>0</v>
      </c>
      <c r="AB64" s="37">
        <v>0</v>
      </c>
      <c r="AC64" s="37">
        <v>0</v>
      </c>
      <c r="AD64" s="37">
        <v>0</v>
      </c>
      <c r="AE64" s="37"/>
      <c r="AF64" s="37">
        <v>3</v>
      </c>
      <c r="AG64" s="37"/>
      <c r="AH64" s="37"/>
      <c r="AI64" s="37"/>
      <c r="AJ64" s="37">
        <v>1</v>
      </c>
      <c r="AK64" s="37"/>
      <c r="AL64" s="37"/>
      <c r="AM64" s="37"/>
      <c r="AN64" s="37">
        <v>0</v>
      </c>
      <c r="AO64" s="37"/>
      <c r="AP64" s="37">
        <v>0</v>
      </c>
    </row>
    <row r="65" spans="1:42" ht="20.100000000000001" customHeight="1" x14ac:dyDescent="0.2">
      <c r="D65" s="38" t="s">
        <v>109</v>
      </c>
      <c r="F65" s="39">
        <v>1</v>
      </c>
      <c r="G65" s="40"/>
      <c r="H65" s="40"/>
      <c r="I65" s="40"/>
      <c r="J65" s="39">
        <v>2</v>
      </c>
      <c r="K65" s="39">
        <v>0</v>
      </c>
      <c r="L65" s="39">
        <v>0</v>
      </c>
      <c r="M65" s="40"/>
      <c r="N65" s="39">
        <v>2</v>
      </c>
      <c r="O65" s="40"/>
      <c r="P65" s="40"/>
      <c r="Q65" s="40"/>
      <c r="R65" s="39">
        <v>0</v>
      </c>
      <c r="S65" s="39">
        <v>1</v>
      </c>
      <c r="T65" s="39">
        <v>1</v>
      </c>
      <c r="U65" s="39">
        <v>0</v>
      </c>
      <c r="V65" s="39">
        <v>0</v>
      </c>
      <c r="W65" s="40"/>
      <c r="X65" s="39">
        <v>0</v>
      </c>
      <c r="Y65" s="39">
        <v>0</v>
      </c>
      <c r="Z65" s="39">
        <v>0</v>
      </c>
      <c r="AA65" s="39">
        <v>0</v>
      </c>
      <c r="AB65" s="39">
        <v>0</v>
      </c>
      <c r="AC65" s="39">
        <v>0</v>
      </c>
      <c r="AD65" s="39">
        <v>0</v>
      </c>
      <c r="AE65" s="40"/>
      <c r="AF65" s="39">
        <v>2</v>
      </c>
      <c r="AG65" s="40"/>
      <c r="AH65" s="40"/>
      <c r="AI65" s="40"/>
      <c r="AJ65" s="39">
        <v>1</v>
      </c>
      <c r="AK65" s="40"/>
      <c r="AL65" s="40"/>
      <c r="AM65" s="40"/>
      <c r="AN65" s="39">
        <v>0</v>
      </c>
      <c r="AO65" s="40"/>
      <c r="AP65" s="39">
        <v>0</v>
      </c>
    </row>
    <row r="66" spans="1:42" ht="20.100000000000001" customHeight="1" x14ac:dyDescent="0.2">
      <c r="D66" s="2" t="s">
        <v>110</v>
      </c>
      <c r="F66" s="37">
        <v>1</v>
      </c>
      <c r="G66" s="37"/>
      <c r="H66" s="37"/>
      <c r="I66" s="37"/>
      <c r="J66" s="37">
        <v>1</v>
      </c>
      <c r="K66" s="37">
        <v>1</v>
      </c>
      <c r="L66" s="37">
        <v>0</v>
      </c>
      <c r="M66" s="37"/>
      <c r="N66" s="37">
        <v>2</v>
      </c>
      <c r="O66" s="37"/>
      <c r="P66" s="37"/>
      <c r="Q66" s="37"/>
      <c r="R66" s="37">
        <v>0</v>
      </c>
      <c r="S66" s="37">
        <v>0</v>
      </c>
      <c r="T66" s="37">
        <v>1</v>
      </c>
      <c r="U66" s="37">
        <v>0</v>
      </c>
      <c r="V66" s="37">
        <v>0</v>
      </c>
      <c r="W66" s="37"/>
      <c r="X66" s="37">
        <v>0</v>
      </c>
      <c r="Y66" s="37">
        <v>0</v>
      </c>
      <c r="Z66" s="37">
        <v>1</v>
      </c>
      <c r="AA66" s="37">
        <v>0</v>
      </c>
      <c r="AB66" s="37">
        <v>0</v>
      </c>
      <c r="AC66" s="37">
        <v>0</v>
      </c>
      <c r="AD66" s="37">
        <v>0</v>
      </c>
      <c r="AE66" s="37"/>
      <c r="AF66" s="37">
        <v>2</v>
      </c>
      <c r="AG66" s="37"/>
      <c r="AH66" s="37"/>
      <c r="AI66" s="37"/>
      <c r="AJ66" s="37">
        <v>1</v>
      </c>
      <c r="AK66" s="37"/>
      <c r="AL66" s="37"/>
      <c r="AM66" s="37"/>
      <c r="AN66" s="37">
        <v>0</v>
      </c>
      <c r="AO66" s="37"/>
      <c r="AP66" s="37">
        <v>0</v>
      </c>
    </row>
    <row r="67" spans="1:42" ht="20.100000000000001" customHeight="1" x14ac:dyDescent="0.2">
      <c r="D67" s="38" t="s">
        <v>111</v>
      </c>
      <c r="F67" s="39">
        <v>2</v>
      </c>
      <c r="G67" s="40"/>
      <c r="H67" s="40"/>
      <c r="I67" s="40"/>
      <c r="J67" s="39">
        <v>2</v>
      </c>
      <c r="K67" s="39">
        <v>1</v>
      </c>
      <c r="L67" s="39">
        <v>0</v>
      </c>
      <c r="M67" s="40"/>
      <c r="N67" s="39">
        <v>3</v>
      </c>
      <c r="O67" s="40"/>
      <c r="P67" s="40"/>
      <c r="Q67" s="40"/>
      <c r="R67" s="39">
        <v>0</v>
      </c>
      <c r="S67" s="39">
        <v>1</v>
      </c>
      <c r="T67" s="39">
        <v>1</v>
      </c>
      <c r="U67" s="39">
        <v>0</v>
      </c>
      <c r="V67" s="39">
        <v>0</v>
      </c>
      <c r="W67" s="40"/>
      <c r="X67" s="39">
        <v>0</v>
      </c>
      <c r="Y67" s="39">
        <v>0</v>
      </c>
      <c r="Z67" s="39">
        <v>0</v>
      </c>
      <c r="AA67" s="39">
        <v>0</v>
      </c>
      <c r="AB67" s="39">
        <v>0</v>
      </c>
      <c r="AC67" s="39">
        <v>0</v>
      </c>
      <c r="AD67" s="39">
        <v>0</v>
      </c>
      <c r="AE67" s="40"/>
      <c r="AF67" s="39">
        <v>2</v>
      </c>
      <c r="AG67" s="40"/>
      <c r="AH67" s="40"/>
      <c r="AI67" s="40"/>
      <c r="AJ67" s="39">
        <v>3</v>
      </c>
      <c r="AK67" s="40"/>
      <c r="AL67" s="40"/>
      <c r="AM67" s="40"/>
      <c r="AN67" s="39">
        <v>0</v>
      </c>
      <c r="AO67" s="40"/>
      <c r="AP67" s="39">
        <v>0</v>
      </c>
    </row>
    <row r="68" spans="1:42" ht="20.100000000000001" customHeight="1" x14ac:dyDescent="0.2">
      <c r="D68" s="2" t="s">
        <v>125</v>
      </c>
      <c r="F68" s="37">
        <v>0</v>
      </c>
      <c r="G68" s="37"/>
      <c r="H68" s="37"/>
      <c r="I68" s="37"/>
      <c r="J68" s="37">
        <v>2</v>
      </c>
      <c r="K68" s="37">
        <v>0</v>
      </c>
      <c r="L68" s="37">
        <v>0</v>
      </c>
      <c r="M68" s="37"/>
      <c r="N68" s="37">
        <v>2</v>
      </c>
      <c r="O68" s="37"/>
      <c r="P68" s="37"/>
      <c r="Q68" s="37"/>
      <c r="R68" s="37">
        <v>0</v>
      </c>
      <c r="S68" s="37">
        <v>1</v>
      </c>
      <c r="T68" s="37">
        <v>1</v>
      </c>
      <c r="U68" s="37">
        <v>0</v>
      </c>
      <c r="V68" s="37">
        <v>0</v>
      </c>
      <c r="W68" s="37"/>
      <c r="X68" s="37">
        <v>0</v>
      </c>
      <c r="Y68" s="37">
        <v>0</v>
      </c>
      <c r="Z68" s="37">
        <v>0</v>
      </c>
      <c r="AA68" s="37">
        <v>0</v>
      </c>
      <c r="AB68" s="37">
        <v>0</v>
      </c>
      <c r="AC68" s="37">
        <v>0</v>
      </c>
      <c r="AD68" s="37">
        <v>0</v>
      </c>
      <c r="AE68" s="37"/>
      <c r="AF68" s="37">
        <v>2</v>
      </c>
      <c r="AG68" s="37"/>
      <c r="AH68" s="37"/>
      <c r="AI68" s="37"/>
      <c r="AJ68" s="37">
        <v>0</v>
      </c>
      <c r="AK68" s="37"/>
      <c r="AL68" s="37"/>
      <c r="AM68" s="37"/>
      <c r="AN68" s="37">
        <v>0</v>
      </c>
      <c r="AO68" s="37"/>
      <c r="AP68" s="37">
        <v>0</v>
      </c>
    </row>
    <row r="69" spans="1:42" ht="20.100000000000001" customHeight="1" x14ac:dyDescent="0.2">
      <c r="D69" s="38" t="s">
        <v>120</v>
      </c>
      <c r="F69" s="39">
        <v>1</v>
      </c>
      <c r="G69" s="40"/>
      <c r="H69" s="40"/>
      <c r="I69" s="40"/>
      <c r="J69" s="39">
        <v>2</v>
      </c>
      <c r="K69" s="39">
        <v>0</v>
      </c>
      <c r="L69" s="39">
        <v>0</v>
      </c>
      <c r="M69" s="40"/>
      <c r="N69" s="39">
        <v>2</v>
      </c>
      <c r="O69" s="40"/>
      <c r="P69" s="40"/>
      <c r="Q69" s="40"/>
      <c r="R69" s="39">
        <v>0</v>
      </c>
      <c r="S69" s="39">
        <v>0</v>
      </c>
      <c r="T69" s="39">
        <v>0</v>
      </c>
      <c r="U69" s="39">
        <v>2</v>
      </c>
      <c r="V69" s="39">
        <v>0</v>
      </c>
      <c r="W69" s="40"/>
      <c r="X69" s="39">
        <v>0</v>
      </c>
      <c r="Y69" s="39">
        <v>0</v>
      </c>
      <c r="Z69" s="39">
        <v>0</v>
      </c>
      <c r="AA69" s="39">
        <v>0</v>
      </c>
      <c r="AB69" s="39">
        <v>0</v>
      </c>
      <c r="AC69" s="39">
        <v>0</v>
      </c>
      <c r="AD69" s="39">
        <v>0</v>
      </c>
      <c r="AE69" s="40"/>
      <c r="AF69" s="39">
        <v>2</v>
      </c>
      <c r="AG69" s="40"/>
      <c r="AH69" s="40"/>
      <c r="AI69" s="40"/>
      <c r="AJ69" s="39">
        <v>1</v>
      </c>
      <c r="AK69" s="40"/>
      <c r="AL69" s="40"/>
      <c r="AM69" s="40"/>
      <c r="AN69" s="39">
        <v>0</v>
      </c>
      <c r="AO69" s="40"/>
      <c r="AP69" s="39">
        <v>0</v>
      </c>
    </row>
    <row r="70" spans="1:42" ht="20.100000000000001" customHeight="1" x14ac:dyDescent="0.2">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row>
    <row r="71" spans="1:42" s="1" customFormat="1" ht="20.100000000000001" customHeight="1" x14ac:dyDescent="0.25">
      <c r="A71" s="3"/>
      <c r="B71" s="6"/>
      <c r="C71" s="42" t="s">
        <v>126</v>
      </c>
      <c r="D71" s="43"/>
      <c r="E71" s="5"/>
      <c r="F71" s="44">
        <v>37</v>
      </c>
      <c r="G71" s="45"/>
      <c r="H71" s="45"/>
      <c r="I71" s="45"/>
      <c r="J71" s="44">
        <v>33</v>
      </c>
      <c r="K71" s="44">
        <v>3</v>
      </c>
      <c r="L71" s="44">
        <v>0</v>
      </c>
      <c r="M71" s="45"/>
      <c r="N71" s="44">
        <v>36</v>
      </c>
      <c r="O71" s="45"/>
      <c r="P71" s="45"/>
      <c r="Q71" s="45"/>
      <c r="R71" s="44">
        <v>0</v>
      </c>
      <c r="S71" s="44">
        <v>15</v>
      </c>
      <c r="T71" s="44">
        <v>12</v>
      </c>
      <c r="U71" s="44">
        <v>5</v>
      </c>
      <c r="V71" s="44">
        <v>0</v>
      </c>
      <c r="W71" s="45"/>
      <c r="X71" s="44">
        <v>0</v>
      </c>
      <c r="Y71" s="44">
        <v>0</v>
      </c>
      <c r="Z71" s="44">
        <v>1</v>
      </c>
      <c r="AA71" s="44">
        <v>0</v>
      </c>
      <c r="AB71" s="44">
        <v>0</v>
      </c>
      <c r="AC71" s="44">
        <v>0</v>
      </c>
      <c r="AD71" s="44">
        <v>1</v>
      </c>
      <c r="AE71" s="45"/>
      <c r="AF71" s="44">
        <v>34</v>
      </c>
      <c r="AG71" s="45"/>
      <c r="AH71" s="45"/>
      <c r="AI71" s="45"/>
      <c r="AJ71" s="44">
        <v>39</v>
      </c>
      <c r="AK71" s="45"/>
      <c r="AL71" s="45"/>
      <c r="AM71" s="45"/>
      <c r="AN71" s="44">
        <v>0</v>
      </c>
      <c r="AO71" s="45"/>
      <c r="AP71" s="44">
        <v>0</v>
      </c>
    </row>
    <row r="72" spans="1:42" ht="20.100000000000001" customHeight="1" x14ac:dyDescent="0.2">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row>
    <row r="73" spans="1:42" ht="20.100000000000001" customHeight="1" x14ac:dyDescent="0.2">
      <c r="C73" s="1" t="s">
        <v>127</v>
      </c>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row>
    <row r="74" spans="1:42" ht="20.100000000000001" customHeight="1" x14ac:dyDescent="0.2">
      <c r="D74" s="2" t="s">
        <v>124</v>
      </c>
      <c r="F74" s="37">
        <v>0</v>
      </c>
      <c r="G74" s="37"/>
      <c r="H74" s="37"/>
      <c r="I74" s="37"/>
      <c r="J74" s="37">
        <v>0</v>
      </c>
      <c r="K74" s="37">
        <v>0</v>
      </c>
      <c r="L74" s="37">
        <v>0</v>
      </c>
      <c r="M74" s="37"/>
      <c r="N74" s="37">
        <v>0</v>
      </c>
      <c r="O74" s="37"/>
      <c r="P74" s="37"/>
      <c r="Q74" s="37"/>
      <c r="R74" s="37">
        <v>0</v>
      </c>
      <c r="S74" s="37">
        <v>0</v>
      </c>
      <c r="T74" s="37">
        <v>0</v>
      </c>
      <c r="U74" s="37">
        <v>0</v>
      </c>
      <c r="V74" s="37">
        <v>0</v>
      </c>
      <c r="W74" s="37"/>
      <c r="X74" s="37">
        <v>0</v>
      </c>
      <c r="Y74" s="37">
        <v>0</v>
      </c>
      <c r="Z74" s="37">
        <v>0</v>
      </c>
      <c r="AA74" s="37">
        <v>0</v>
      </c>
      <c r="AB74" s="37">
        <v>0</v>
      </c>
      <c r="AC74" s="37">
        <v>0</v>
      </c>
      <c r="AD74" s="37">
        <v>0</v>
      </c>
      <c r="AE74" s="37"/>
      <c r="AF74" s="37">
        <v>0</v>
      </c>
      <c r="AG74" s="37"/>
      <c r="AH74" s="37"/>
      <c r="AI74" s="37"/>
      <c r="AJ74" s="37">
        <v>0</v>
      </c>
      <c r="AK74" s="37"/>
      <c r="AL74" s="37"/>
      <c r="AM74" s="37"/>
      <c r="AN74" s="37">
        <v>0</v>
      </c>
      <c r="AO74" s="37"/>
      <c r="AP74" s="37">
        <v>0</v>
      </c>
    </row>
    <row r="75" spans="1:42" ht="20.100000000000001" customHeight="1" x14ac:dyDescent="0.2">
      <c r="D75" s="38" t="s">
        <v>99</v>
      </c>
      <c r="F75" s="39">
        <v>0</v>
      </c>
      <c r="G75" s="40"/>
      <c r="H75" s="40"/>
      <c r="I75" s="40"/>
      <c r="J75" s="39">
        <v>0</v>
      </c>
      <c r="K75" s="39">
        <v>0</v>
      </c>
      <c r="L75" s="39">
        <v>0</v>
      </c>
      <c r="M75" s="40"/>
      <c r="N75" s="39">
        <v>0</v>
      </c>
      <c r="O75" s="40"/>
      <c r="P75" s="40"/>
      <c r="Q75" s="40"/>
      <c r="R75" s="39">
        <v>0</v>
      </c>
      <c r="S75" s="39">
        <v>0</v>
      </c>
      <c r="T75" s="39">
        <v>0</v>
      </c>
      <c r="U75" s="39">
        <v>0</v>
      </c>
      <c r="V75" s="39">
        <v>0</v>
      </c>
      <c r="W75" s="40"/>
      <c r="X75" s="39">
        <v>0</v>
      </c>
      <c r="Y75" s="39">
        <v>0</v>
      </c>
      <c r="Z75" s="39">
        <v>0</v>
      </c>
      <c r="AA75" s="39">
        <v>0</v>
      </c>
      <c r="AB75" s="39">
        <v>0</v>
      </c>
      <c r="AC75" s="39">
        <v>0</v>
      </c>
      <c r="AD75" s="39">
        <v>0</v>
      </c>
      <c r="AE75" s="40"/>
      <c r="AF75" s="39">
        <v>0</v>
      </c>
      <c r="AG75" s="40"/>
      <c r="AH75" s="40"/>
      <c r="AI75" s="40"/>
      <c r="AJ75" s="39">
        <v>0</v>
      </c>
      <c r="AK75" s="40"/>
      <c r="AL75" s="40"/>
      <c r="AM75" s="40"/>
      <c r="AN75" s="39">
        <v>0</v>
      </c>
      <c r="AO75" s="40"/>
      <c r="AP75" s="39">
        <v>0</v>
      </c>
    </row>
    <row r="76" spans="1:42" ht="20.100000000000001" customHeight="1" x14ac:dyDescent="0.2">
      <c r="D76" s="41"/>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row>
    <row r="77" spans="1:42" ht="20.100000000000001" customHeight="1" x14ac:dyDescent="0.25">
      <c r="C77" s="47" t="s">
        <v>128</v>
      </c>
      <c r="D77" s="43"/>
      <c r="F77" s="44">
        <v>0</v>
      </c>
      <c r="G77" s="45"/>
      <c r="H77" s="45"/>
      <c r="I77" s="45"/>
      <c r="J77" s="44">
        <v>0</v>
      </c>
      <c r="K77" s="44">
        <v>0</v>
      </c>
      <c r="L77" s="44">
        <v>0</v>
      </c>
      <c r="M77" s="45"/>
      <c r="N77" s="44">
        <v>0</v>
      </c>
      <c r="O77" s="45"/>
      <c r="P77" s="45"/>
      <c r="Q77" s="45"/>
      <c r="R77" s="44">
        <v>0</v>
      </c>
      <c r="S77" s="44">
        <v>0</v>
      </c>
      <c r="T77" s="44">
        <v>0</v>
      </c>
      <c r="U77" s="44">
        <v>0</v>
      </c>
      <c r="V77" s="44">
        <v>0</v>
      </c>
      <c r="W77" s="45"/>
      <c r="X77" s="44">
        <v>0</v>
      </c>
      <c r="Y77" s="44">
        <v>0</v>
      </c>
      <c r="Z77" s="44">
        <v>0</v>
      </c>
      <c r="AA77" s="44">
        <v>0</v>
      </c>
      <c r="AB77" s="44">
        <v>0</v>
      </c>
      <c r="AC77" s="44">
        <v>0</v>
      </c>
      <c r="AD77" s="44">
        <v>0</v>
      </c>
      <c r="AE77" s="45"/>
      <c r="AF77" s="44">
        <v>0</v>
      </c>
      <c r="AG77" s="45"/>
      <c r="AH77" s="45"/>
      <c r="AI77" s="45"/>
      <c r="AJ77" s="44">
        <v>0</v>
      </c>
      <c r="AK77" s="45"/>
      <c r="AL77" s="45"/>
      <c r="AM77" s="45"/>
      <c r="AN77" s="44">
        <v>0</v>
      </c>
      <c r="AO77" s="45"/>
      <c r="AP77" s="44">
        <v>0</v>
      </c>
    </row>
    <row r="78" spans="1:42" ht="20.100000000000001" customHeight="1" x14ac:dyDescent="0.2">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row>
    <row r="79" spans="1:42" ht="20.100000000000001" customHeight="1" x14ac:dyDescent="0.2">
      <c r="C79" s="3" t="s">
        <v>129</v>
      </c>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row>
    <row r="80" spans="1:42" ht="20.100000000000001" customHeight="1" x14ac:dyDescent="0.2">
      <c r="D80" s="2" t="s">
        <v>130</v>
      </c>
      <c r="F80" s="37">
        <v>319</v>
      </c>
      <c r="G80" s="37"/>
      <c r="H80" s="37"/>
      <c r="I80" s="37"/>
      <c r="J80" s="37">
        <v>730</v>
      </c>
      <c r="K80" s="37">
        <v>23</v>
      </c>
      <c r="L80" s="37">
        <v>1</v>
      </c>
      <c r="M80" s="37"/>
      <c r="N80" s="37">
        <v>754</v>
      </c>
      <c r="O80" s="37"/>
      <c r="P80" s="37"/>
      <c r="Q80" s="37"/>
      <c r="R80" s="37">
        <v>0</v>
      </c>
      <c r="S80" s="37">
        <v>10</v>
      </c>
      <c r="T80" s="37">
        <v>345</v>
      </c>
      <c r="U80" s="37">
        <v>5</v>
      </c>
      <c r="V80" s="37">
        <v>61</v>
      </c>
      <c r="W80" s="37"/>
      <c r="X80" s="37">
        <v>82</v>
      </c>
      <c r="Y80" s="37">
        <v>48</v>
      </c>
      <c r="Z80" s="37">
        <v>28</v>
      </c>
      <c r="AA80" s="37">
        <v>81</v>
      </c>
      <c r="AB80" s="37">
        <v>0</v>
      </c>
      <c r="AC80" s="37">
        <v>2</v>
      </c>
      <c r="AD80" s="37">
        <v>91</v>
      </c>
      <c r="AE80" s="37"/>
      <c r="AF80" s="37">
        <v>753</v>
      </c>
      <c r="AG80" s="37"/>
      <c r="AH80" s="37"/>
      <c r="AI80" s="37"/>
      <c r="AJ80" s="37">
        <v>320</v>
      </c>
      <c r="AK80" s="37"/>
      <c r="AL80" s="37"/>
      <c r="AM80" s="37"/>
      <c r="AN80" s="37">
        <v>0</v>
      </c>
      <c r="AO80" s="37"/>
      <c r="AP80" s="37">
        <v>0</v>
      </c>
    </row>
    <row r="81" spans="1:42" ht="20.100000000000001" customHeight="1" x14ac:dyDescent="0.2">
      <c r="D81" s="38" t="s">
        <v>131</v>
      </c>
      <c r="F81" s="39">
        <v>297</v>
      </c>
      <c r="G81" s="40"/>
      <c r="H81" s="40"/>
      <c r="I81" s="40"/>
      <c r="J81" s="39">
        <v>724</v>
      </c>
      <c r="K81" s="39">
        <v>22</v>
      </c>
      <c r="L81" s="39">
        <v>7</v>
      </c>
      <c r="M81" s="40"/>
      <c r="N81" s="39">
        <v>753</v>
      </c>
      <c r="O81" s="40"/>
      <c r="P81" s="40"/>
      <c r="Q81" s="40"/>
      <c r="R81" s="39">
        <v>0</v>
      </c>
      <c r="S81" s="39">
        <v>51</v>
      </c>
      <c r="T81" s="39">
        <v>262</v>
      </c>
      <c r="U81" s="39">
        <v>1</v>
      </c>
      <c r="V81" s="39">
        <v>10</v>
      </c>
      <c r="W81" s="40"/>
      <c r="X81" s="39">
        <v>169</v>
      </c>
      <c r="Y81" s="39">
        <v>0</v>
      </c>
      <c r="Z81" s="39">
        <v>26</v>
      </c>
      <c r="AA81" s="39">
        <v>56</v>
      </c>
      <c r="AB81" s="39">
        <v>0</v>
      </c>
      <c r="AC81" s="39">
        <v>0</v>
      </c>
      <c r="AD81" s="39">
        <v>226</v>
      </c>
      <c r="AE81" s="40"/>
      <c r="AF81" s="39">
        <v>801</v>
      </c>
      <c r="AG81" s="40"/>
      <c r="AH81" s="40"/>
      <c r="AI81" s="40"/>
      <c r="AJ81" s="39">
        <v>249</v>
      </c>
      <c r="AK81" s="40"/>
      <c r="AL81" s="40"/>
      <c r="AM81" s="40"/>
      <c r="AN81" s="39">
        <v>0</v>
      </c>
      <c r="AO81" s="40"/>
      <c r="AP81" s="39">
        <v>0</v>
      </c>
    </row>
    <row r="82" spans="1:42" ht="20.100000000000001" customHeight="1" x14ac:dyDescent="0.2">
      <c r="D82" s="2" t="s">
        <v>132</v>
      </c>
      <c r="F82" s="37">
        <v>122</v>
      </c>
      <c r="G82" s="37"/>
      <c r="H82" s="37"/>
      <c r="I82" s="37"/>
      <c r="J82" s="37">
        <v>731</v>
      </c>
      <c r="K82" s="37">
        <v>66</v>
      </c>
      <c r="L82" s="37">
        <v>8</v>
      </c>
      <c r="M82" s="37"/>
      <c r="N82" s="37">
        <v>805</v>
      </c>
      <c r="O82" s="37"/>
      <c r="P82" s="37"/>
      <c r="Q82" s="37"/>
      <c r="R82" s="37">
        <v>0</v>
      </c>
      <c r="S82" s="37">
        <v>176</v>
      </c>
      <c r="T82" s="37">
        <v>271</v>
      </c>
      <c r="U82" s="37">
        <v>0</v>
      </c>
      <c r="V82" s="37">
        <v>26</v>
      </c>
      <c r="W82" s="37"/>
      <c r="X82" s="37">
        <v>88</v>
      </c>
      <c r="Y82" s="37">
        <v>14</v>
      </c>
      <c r="Z82" s="37">
        <v>15</v>
      </c>
      <c r="AA82" s="37">
        <v>8</v>
      </c>
      <c r="AB82" s="37">
        <v>0</v>
      </c>
      <c r="AC82" s="37">
        <v>0</v>
      </c>
      <c r="AD82" s="37">
        <v>165</v>
      </c>
      <c r="AE82" s="37"/>
      <c r="AF82" s="37">
        <v>763</v>
      </c>
      <c r="AG82" s="37"/>
      <c r="AH82" s="37"/>
      <c r="AI82" s="37"/>
      <c r="AJ82" s="37">
        <v>164</v>
      </c>
      <c r="AK82" s="37"/>
      <c r="AL82" s="37"/>
      <c r="AM82" s="37"/>
      <c r="AN82" s="37">
        <v>0</v>
      </c>
      <c r="AO82" s="37"/>
      <c r="AP82" s="37">
        <v>0</v>
      </c>
    </row>
    <row r="83" spans="1:42" ht="20.100000000000001" customHeight="1" x14ac:dyDescent="0.2">
      <c r="D83" s="38" t="s">
        <v>133</v>
      </c>
      <c r="F83" s="39">
        <v>287</v>
      </c>
      <c r="G83" s="40"/>
      <c r="H83" s="40"/>
      <c r="I83" s="40"/>
      <c r="J83" s="39">
        <v>731</v>
      </c>
      <c r="K83" s="39">
        <v>22</v>
      </c>
      <c r="L83" s="39">
        <v>4</v>
      </c>
      <c r="M83" s="40"/>
      <c r="N83" s="39">
        <v>757</v>
      </c>
      <c r="O83" s="40"/>
      <c r="P83" s="40"/>
      <c r="Q83" s="40"/>
      <c r="R83" s="39">
        <v>0</v>
      </c>
      <c r="S83" s="39">
        <v>38</v>
      </c>
      <c r="T83" s="39">
        <v>316</v>
      </c>
      <c r="U83" s="39">
        <v>0</v>
      </c>
      <c r="V83" s="39">
        <v>54</v>
      </c>
      <c r="W83" s="40"/>
      <c r="X83" s="39">
        <v>154</v>
      </c>
      <c r="Y83" s="39">
        <v>17</v>
      </c>
      <c r="Z83" s="39">
        <v>30</v>
      </c>
      <c r="AA83" s="39">
        <v>77</v>
      </c>
      <c r="AB83" s="39">
        <v>0</v>
      </c>
      <c r="AC83" s="39">
        <v>0</v>
      </c>
      <c r="AD83" s="39">
        <v>98</v>
      </c>
      <c r="AE83" s="40"/>
      <c r="AF83" s="39">
        <v>784</v>
      </c>
      <c r="AG83" s="40"/>
      <c r="AH83" s="40"/>
      <c r="AI83" s="40"/>
      <c r="AJ83" s="39">
        <v>260</v>
      </c>
      <c r="AK83" s="40"/>
      <c r="AL83" s="40"/>
      <c r="AM83" s="40"/>
      <c r="AN83" s="39">
        <v>0</v>
      </c>
      <c r="AO83" s="40"/>
      <c r="AP83" s="39">
        <v>0</v>
      </c>
    </row>
    <row r="84" spans="1:42" ht="20.100000000000001" customHeight="1" x14ac:dyDescent="0.2">
      <c r="D84" s="2" t="s">
        <v>134</v>
      </c>
      <c r="F84" s="37">
        <v>406</v>
      </c>
      <c r="G84" s="37"/>
      <c r="H84" s="37"/>
      <c r="I84" s="37"/>
      <c r="J84" s="37">
        <v>729</v>
      </c>
      <c r="K84" s="37">
        <v>42</v>
      </c>
      <c r="L84" s="37">
        <v>1</v>
      </c>
      <c r="M84" s="37"/>
      <c r="N84" s="37">
        <v>772</v>
      </c>
      <c r="O84" s="37"/>
      <c r="P84" s="37"/>
      <c r="Q84" s="37"/>
      <c r="R84" s="37">
        <v>0</v>
      </c>
      <c r="S84" s="37">
        <v>99</v>
      </c>
      <c r="T84" s="37">
        <v>261</v>
      </c>
      <c r="U84" s="37">
        <v>0</v>
      </c>
      <c r="V84" s="37">
        <v>54</v>
      </c>
      <c r="W84" s="37"/>
      <c r="X84" s="37">
        <v>136</v>
      </c>
      <c r="Y84" s="37">
        <v>1</v>
      </c>
      <c r="Z84" s="37">
        <v>9</v>
      </c>
      <c r="AA84" s="37">
        <v>159</v>
      </c>
      <c r="AB84" s="37">
        <v>0</v>
      </c>
      <c r="AC84" s="37">
        <v>1</v>
      </c>
      <c r="AD84" s="37">
        <v>87</v>
      </c>
      <c r="AE84" s="37"/>
      <c r="AF84" s="37">
        <v>807</v>
      </c>
      <c r="AG84" s="37"/>
      <c r="AH84" s="37"/>
      <c r="AI84" s="37"/>
      <c r="AJ84" s="37">
        <v>371</v>
      </c>
      <c r="AK84" s="37"/>
      <c r="AL84" s="37"/>
      <c r="AM84" s="37"/>
      <c r="AN84" s="37">
        <v>0</v>
      </c>
      <c r="AO84" s="37"/>
      <c r="AP84" s="37">
        <v>0</v>
      </c>
    </row>
    <row r="85" spans="1:42" ht="20.100000000000001" customHeight="1" x14ac:dyDescent="0.2">
      <c r="D85" s="38" t="s">
        <v>135</v>
      </c>
      <c r="F85" s="39">
        <v>441</v>
      </c>
      <c r="G85" s="40"/>
      <c r="H85" s="40"/>
      <c r="I85" s="40"/>
      <c r="J85" s="39">
        <v>733</v>
      </c>
      <c r="K85" s="39">
        <v>15</v>
      </c>
      <c r="L85" s="39">
        <v>2</v>
      </c>
      <c r="M85" s="40"/>
      <c r="N85" s="39">
        <v>750</v>
      </c>
      <c r="O85" s="40"/>
      <c r="P85" s="40"/>
      <c r="Q85" s="40"/>
      <c r="R85" s="39">
        <v>1</v>
      </c>
      <c r="S85" s="39">
        <v>29</v>
      </c>
      <c r="T85" s="39">
        <v>121</v>
      </c>
      <c r="U85" s="39">
        <v>0</v>
      </c>
      <c r="V85" s="39">
        <v>1</v>
      </c>
      <c r="W85" s="40"/>
      <c r="X85" s="39">
        <v>136</v>
      </c>
      <c r="Y85" s="39">
        <v>16</v>
      </c>
      <c r="Z85" s="39">
        <v>25</v>
      </c>
      <c r="AA85" s="39">
        <v>244</v>
      </c>
      <c r="AB85" s="39">
        <v>0</v>
      </c>
      <c r="AC85" s="39">
        <v>0</v>
      </c>
      <c r="AD85" s="39">
        <v>158</v>
      </c>
      <c r="AE85" s="40"/>
      <c r="AF85" s="39">
        <v>731</v>
      </c>
      <c r="AG85" s="40"/>
      <c r="AH85" s="40"/>
      <c r="AI85" s="40"/>
      <c r="AJ85" s="39">
        <v>460</v>
      </c>
      <c r="AK85" s="40"/>
      <c r="AL85" s="40"/>
      <c r="AM85" s="40"/>
      <c r="AN85" s="39">
        <v>0</v>
      </c>
      <c r="AO85" s="40"/>
      <c r="AP85" s="39">
        <v>0</v>
      </c>
    </row>
    <row r="86" spans="1:42" ht="20.100000000000001" customHeight="1" x14ac:dyDescent="0.2">
      <c r="D86" s="2" t="s">
        <v>136</v>
      </c>
      <c r="F86" s="37">
        <v>431</v>
      </c>
      <c r="G86" s="37"/>
      <c r="H86" s="37"/>
      <c r="I86" s="37"/>
      <c r="J86" s="37">
        <v>732</v>
      </c>
      <c r="K86" s="37">
        <v>34</v>
      </c>
      <c r="L86" s="37">
        <v>5</v>
      </c>
      <c r="M86" s="37"/>
      <c r="N86" s="37">
        <v>771</v>
      </c>
      <c r="O86" s="37"/>
      <c r="P86" s="37"/>
      <c r="Q86" s="37"/>
      <c r="R86" s="37">
        <v>0</v>
      </c>
      <c r="S86" s="37">
        <v>50</v>
      </c>
      <c r="T86" s="37">
        <v>253</v>
      </c>
      <c r="U86" s="37">
        <v>5</v>
      </c>
      <c r="V86" s="37">
        <v>56</v>
      </c>
      <c r="W86" s="37"/>
      <c r="X86" s="37">
        <v>143</v>
      </c>
      <c r="Y86" s="37">
        <v>0</v>
      </c>
      <c r="Z86" s="37">
        <v>22</v>
      </c>
      <c r="AA86" s="37">
        <v>141</v>
      </c>
      <c r="AB86" s="37">
        <v>0</v>
      </c>
      <c r="AC86" s="37">
        <v>0</v>
      </c>
      <c r="AD86" s="37">
        <v>125</v>
      </c>
      <c r="AE86" s="37"/>
      <c r="AF86" s="37">
        <v>795</v>
      </c>
      <c r="AG86" s="37"/>
      <c r="AH86" s="37"/>
      <c r="AI86" s="37"/>
      <c r="AJ86" s="37">
        <v>407</v>
      </c>
      <c r="AK86" s="37"/>
      <c r="AL86" s="37"/>
      <c r="AM86" s="37"/>
      <c r="AN86" s="37">
        <v>0</v>
      </c>
      <c r="AO86" s="37"/>
      <c r="AP86" s="37">
        <v>0</v>
      </c>
    </row>
    <row r="87" spans="1:42" ht="20.100000000000001" customHeight="1" x14ac:dyDescent="0.2">
      <c r="D87" s="38" t="s">
        <v>137</v>
      </c>
      <c r="F87" s="39">
        <v>353</v>
      </c>
      <c r="G87" s="40"/>
      <c r="H87" s="40"/>
      <c r="I87" s="40"/>
      <c r="J87" s="39">
        <v>728</v>
      </c>
      <c r="K87" s="39">
        <v>13</v>
      </c>
      <c r="L87" s="39">
        <v>10</v>
      </c>
      <c r="M87" s="40"/>
      <c r="N87" s="39">
        <v>751</v>
      </c>
      <c r="O87" s="40"/>
      <c r="P87" s="40"/>
      <c r="Q87" s="40"/>
      <c r="R87" s="39">
        <v>0</v>
      </c>
      <c r="S87" s="39">
        <v>40</v>
      </c>
      <c r="T87" s="39">
        <v>72</v>
      </c>
      <c r="U87" s="39">
        <v>0</v>
      </c>
      <c r="V87" s="39">
        <v>109</v>
      </c>
      <c r="W87" s="40"/>
      <c r="X87" s="39">
        <v>237</v>
      </c>
      <c r="Y87" s="39">
        <v>4</v>
      </c>
      <c r="Z87" s="39">
        <v>47</v>
      </c>
      <c r="AA87" s="39">
        <v>74</v>
      </c>
      <c r="AB87" s="39">
        <v>0</v>
      </c>
      <c r="AC87" s="39">
        <v>0</v>
      </c>
      <c r="AD87" s="39">
        <v>159</v>
      </c>
      <c r="AE87" s="40"/>
      <c r="AF87" s="39">
        <v>742</v>
      </c>
      <c r="AG87" s="40"/>
      <c r="AH87" s="40"/>
      <c r="AI87" s="40"/>
      <c r="AJ87" s="39">
        <v>362</v>
      </c>
      <c r="AK87" s="40"/>
      <c r="AL87" s="40"/>
      <c r="AM87" s="40"/>
      <c r="AN87" s="39">
        <v>0</v>
      </c>
      <c r="AO87" s="40"/>
      <c r="AP87" s="39">
        <v>0</v>
      </c>
    </row>
    <row r="88" spans="1:42" ht="20.100000000000001" customHeight="1" x14ac:dyDescent="0.2">
      <c r="D88" s="2" t="s">
        <v>138</v>
      </c>
      <c r="F88" s="37">
        <v>387</v>
      </c>
      <c r="G88" s="37"/>
      <c r="H88" s="37"/>
      <c r="I88" s="37"/>
      <c r="J88" s="37">
        <v>732</v>
      </c>
      <c r="K88" s="37">
        <v>33</v>
      </c>
      <c r="L88" s="37">
        <v>2</v>
      </c>
      <c r="M88" s="37"/>
      <c r="N88" s="37">
        <v>767</v>
      </c>
      <c r="O88" s="37"/>
      <c r="P88" s="37"/>
      <c r="Q88" s="37"/>
      <c r="R88" s="37">
        <v>1</v>
      </c>
      <c r="S88" s="37">
        <v>3</v>
      </c>
      <c r="T88" s="37">
        <v>307</v>
      </c>
      <c r="U88" s="37">
        <v>0</v>
      </c>
      <c r="V88" s="37">
        <v>62</v>
      </c>
      <c r="W88" s="37"/>
      <c r="X88" s="37">
        <v>142</v>
      </c>
      <c r="Y88" s="37">
        <v>2</v>
      </c>
      <c r="Z88" s="37">
        <v>23</v>
      </c>
      <c r="AA88" s="37">
        <v>152</v>
      </c>
      <c r="AB88" s="37">
        <v>0</v>
      </c>
      <c r="AC88" s="37">
        <v>0</v>
      </c>
      <c r="AD88" s="37">
        <v>98</v>
      </c>
      <c r="AE88" s="37"/>
      <c r="AF88" s="37">
        <v>790</v>
      </c>
      <c r="AG88" s="37"/>
      <c r="AH88" s="37"/>
      <c r="AI88" s="37"/>
      <c r="AJ88" s="37">
        <v>364</v>
      </c>
      <c r="AK88" s="37"/>
      <c r="AL88" s="37"/>
      <c r="AM88" s="37"/>
      <c r="AN88" s="37">
        <v>0</v>
      </c>
      <c r="AO88" s="37"/>
      <c r="AP88" s="37">
        <v>0</v>
      </c>
    </row>
    <row r="89" spans="1:42" ht="20.100000000000001" customHeight="1" x14ac:dyDescent="0.2">
      <c r="D89" s="38" t="s">
        <v>139</v>
      </c>
      <c r="F89" s="39">
        <v>398</v>
      </c>
      <c r="G89" s="40"/>
      <c r="H89" s="40"/>
      <c r="I89" s="40"/>
      <c r="J89" s="39">
        <v>730</v>
      </c>
      <c r="K89" s="39">
        <v>38</v>
      </c>
      <c r="L89" s="39">
        <v>3</v>
      </c>
      <c r="M89" s="40"/>
      <c r="N89" s="39">
        <v>771</v>
      </c>
      <c r="O89" s="40"/>
      <c r="P89" s="40"/>
      <c r="Q89" s="40"/>
      <c r="R89" s="39">
        <v>0</v>
      </c>
      <c r="S89" s="39">
        <v>36</v>
      </c>
      <c r="T89" s="39">
        <v>409</v>
      </c>
      <c r="U89" s="39">
        <v>0</v>
      </c>
      <c r="V89" s="39">
        <v>49</v>
      </c>
      <c r="W89" s="40"/>
      <c r="X89" s="39">
        <v>162</v>
      </c>
      <c r="Y89" s="39">
        <v>21</v>
      </c>
      <c r="Z89" s="39">
        <v>34</v>
      </c>
      <c r="AA89" s="39">
        <v>113</v>
      </c>
      <c r="AB89" s="39">
        <v>0</v>
      </c>
      <c r="AC89" s="39">
        <v>0</v>
      </c>
      <c r="AD89" s="39">
        <v>115</v>
      </c>
      <c r="AE89" s="40"/>
      <c r="AF89" s="39">
        <v>939</v>
      </c>
      <c r="AG89" s="40"/>
      <c r="AH89" s="40"/>
      <c r="AI89" s="40"/>
      <c r="AJ89" s="39">
        <v>230</v>
      </c>
      <c r="AK89" s="40"/>
      <c r="AL89" s="40"/>
      <c r="AM89" s="40"/>
      <c r="AN89" s="39">
        <v>0</v>
      </c>
      <c r="AO89" s="40"/>
      <c r="AP89" s="39">
        <v>0</v>
      </c>
    </row>
    <row r="90" spans="1:42" ht="20.100000000000001" customHeight="1" x14ac:dyDescent="0.2">
      <c r="D90" s="2" t="s">
        <v>140</v>
      </c>
      <c r="F90" s="37">
        <v>304</v>
      </c>
      <c r="G90" s="37"/>
      <c r="H90" s="37"/>
      <c r="I90" s="37"/>
      <c r="J90" s="37">
        <v>731</v>
      </c>
      <c r="K90" s="37">
        <v>15</v>
      </c>
      <c r="L90" s="37">
        <v>7</v>
      </c>
      <c r="M90" s="37"/>
      <c r="N90" s="37">
        <v>753</v>
      </c>
      <c r="O90" s="37"/>
      <c r="P90" s="37"/>
      <c r="Q90" s="37"/>
      <c r="R90" s="37">
        <v>0</v>
      </c>
      <c r="S90" s="37">
        <v>1</v>
      </c>
      <c r="T90" s="37">
        <v>389</v>
      </c>
      <c r="U90" s="37">
        <v>0</v>
      </c>
      <c r="V90" s="37">
        <v>53</v>
      </c>
      <c r="W90" s="37"/>
      <c r="X90" s="37">
        <v>65</v>
      </c>
      <c r="Y90" s="37">
        <v>35</v>
      </c>
      <c r="Z90" s="37">
        <v>16</v>
      </c>
      <c r="AA90" s="37">
        <v>106</v>
      </c>
      <c r="AB90" s="37">
        <v>0</v>
      </c>
      <c r="AC90" s="37">
        <v>0</v>
      </c>
      <c r="AD90" s="37">
        <v>125</v>
      </c>
      <c r="AE90" s="37"/>
      <c r="AF90" s="37">
        <v>790</v>
      </c>
      <c r="AG90" s="37"/>
      <c r="AH90" s="37"/>
      <c r="AI90" s="37"/>
      <c r="AJ90" s="37">
        <v>267</v>
      </c>
      <c r="AK90" s="37"/>
      <c r="AL90" s="37"/>
      <c r="AM90" s="37"/>
      <c r="AN90" s="37">
        <v>0</v>
      </c>
      <c r="AO90" s="37"/>
      <c r="AP90" s="37">
        <v>0</v>
      </c>
    </row>
    <row r="91" spans="1:42" ht="20.100000000000001" customHeight="1" x14ac:dyDescent="0.2">
      <c r="D91" s="38" t="s">
        <v>141</v>
      </c>
      <c r="F91" s="39">
        <v>274</v>
      </c>
      <c r="G91" s="40"/>
      <c r="H91" s="40"/>
      <c r="I91" s="40"/>
      <c r="J91" s="39">
        <v>737</v>
      </c>
      <c r="K91" s="39">
        <v>30</v>
      </c>
      <c r="L91" s="39">
        <v>0</v>
      </c>
      <c r="M91" s="40"/>
      <c r="N91" s="39">
        <v>767</v>
      </c>
      <c r="O91" s="40"/>
      <c r="P91" s="40"/>
      <c r="Q91" s="40"/>
      <c r="R91" s="39">
        <v>0</v>
      </c>
      <c r="S91" s="39">
        <v>113</v>
      </c>
      <c r="T91" s="39">
        <v>228</v>
      </c>
      <c r="U91" s="39">
        <v>19</v>
      </c>
      <c r="V91" s="39">
        <v>37</v>
      </c>
      <c r="W91" s="40"/>
      <c r="X91" s="39">
        <v>142</v>
      </c>
      <c r="Y91" s="39">
        <v>7</v>
      </c>
      <c r="Z91" s="39">
        <v>46</v>
      </c>
      <c r="AA91" s="39">
        <v>64</v>
      </c>
      <c r="AB91" s="39">
        <v>0</v>
      </c>
      <c r="AC91" s="39">
        <v>0</v>
      </c>
      <c r="AD91" s="39">
        <v>171</v>
      </c>
      <c r="AE91" s="40"/>
      <c r="AF91" s="39">
        <v>827</v>
      </c>
      <c r="AG91" s="40"/>
      <c r="AH91" s="40"/>
      <c r="AI91" s="40"/>
      <c r="AJ91" s="39">
        <v>214</v>
      </c>
      <c r="AK91" s="40"/>
      <c r="AL91" s="40"/>
      <c r="AM91" s="40"/>
      <c r="AN91" s="39">
        <v>0</v>
      </c>
      <c r="AO91" s="40"/>
      <c r="AP91" s="39">
        <v>0</v>
      </c>
    </row>
    <row r="92" spans="1:42" ht="20.100000000000001" customHeight="1" x14ac:dyDescent="0.2">
      <c r="D92" s="2" t="s">
        <v>142</v>
      </c>
      <c r="F92" s="37">
        <v>356</v>
      </c>
      <c r="G92" s="37"/>
      <c r="H92" s="37"/>
      <c r="I92" s="37"/>
      <c r="J92" s="37">
        <v>734</v>
      </c>
      <c r="K92" s="37">
        <v>35</v>
      </c>
      <c r="L92" s="37">
        <v>1</v>
      </c>
      <c r="M92" s="37"/>
      <c r="N92" s="37">
        <v>770</v>
      </c>
      <c r="O92" s="37"/>
      <c r="P92" s="37"/>
      <c r="Q92" s="37"/>
      <c r="R92" s="37">
        <v>0</v>
      </c>
      <c r="S92" s="37">
        <v>68</v>
      </c>
      <c r="T92" s="37">
        <v>333</v>
      </c>
      <c r="U92" s="37">
        <v>0</v>
      </c>
      <c r="V92" s="37">
        <v>46</v>
      </c>
      <c r="W92" s="37"/>
      <c r="X92" s="37">
        <v>96</v>
      </c>
      <c r="Y92" s="37">
        <v>0</v>
      </c>
      <c r="Z92" s="37">
        <v>14</v>
      </c>
      <c r="AA92" s="37">
        <v>129</v>
      </c>
      <c r="AB92" s="37">
        <v>0</v>
      </c>
      <c r="AC92" s="37">
        <v>0</v>
      </c>
      <c r="AD92" s="37">
        <v>76</v>
      </c>
      <c r="AE92" s="37"/>
      <c r="AF92" s="37">
        <v>762</v>
      </c>
      <c r="AG92" s="37"/>
      <c r="AH92" s="37"/>
      <c r="AI92" s="37"/>
      <c r="AJ92" s="37">
        <v>364</v>
      </c>
      <c r="AK92" s="37"/>
      <c r="AL92" s="37"/>
      <c r="AM92" s="37"/>
      <c r="AN92" s="37">
        <v>0</v>
      </c>
      <c r="AO92" s="37"/>
      <c r="AP92" s="37">
        <v>0</v>
      </c>
    </row>
    <row r="93" spans="1:42" ht="20.100000000000001" customHeight="1" x14ac:dyDescent="0.2">
      <c r="D93" s="38" t="s">
        <v>143</v>
      </c>
      <c r="F93" s="39">
        <v>0</v>
      </c>
      <c r="G93" s="40"/>
      <c r="H93" s="40"/>
      <c r="I93" s="40"/>
      <c r="J93" s="39">
        <v>1131</v>
      </c>
      <c r="K93" s="39">
        <v>68</v>
      </c>
      <c r="L93" s="39">
        <v>0</v>
      </c>
      <c r="M93" s="40"/>
      <c r="N93" s="39">
        <v>1199</v>
      </c>
      <c r="O93" s="40"/>
      <c r="P93" s="40"/>
      <c r="Q93" s="40"/>
      <c r="R93" s="39">
        <v>1</v>
      </c>
      <c r="S93" s="39">
        <v>266</v>
      </c>
      <c r="T93" s="39">
        <v>327</v>
      </c>
      <c r="U93" s="39">
        <v>7</v>
      </c>
      <c r="V93" s="39">
        <v>48</v>
      </c>
      <c r="W93" s="40"/>
      <c r="X93" s="39">
        <v>90</v>
      </c>
      <c r="Y93" s="39">
        <v>0</v>
      </c>
      <c r="Z93" s="39">
        <v>6</v>
      </c>
      <c r="AA93" s="39">
        <v>3</v>
      </c>
      <c r="AB93" s="39">
        <v>0</v>
      </c>
      <c r="AC93" s="39">
        <v>0</v>
      </c>
      <c r="AD93" s="39">
        <v>99</v>
      </c>
      <c r="AE93" s="40"/>
      <c r="AF93" s="39">
        <v>847</v>
      </c>
      <c r="AG93" s="40"/>
      <c r="AH93" s="40"/>
      <c r="AI93" s="40"/>
      <c r="AJ93" s="39">
        <v>352</v>
      </c>
      <c r="AK93" s="40"/>
      <c r="AL93" s="40"/>
      <c r="AM93" s="40"/>
      <c r="AN93" s="39">
        <v>0</v>
      </c>
      <c r="AO93" s="40"/>
      <c r="AP93" s="39">
        <v>0</v>
      </c>
    </row>
    <row r="94" spans="1:42" ht="20.100000000000001" customHeight="1" x14ac:dyDescent="0.2">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row>
    <row r="95" spans="1:42" s="1" customFormat="1" ht="20.100000000000001" customHeight="1" x14ac:dyDescent="0.2">
      <c r="A95" s="3"/>
      <c r="B95" s="6"/>
      <c r="C95" s="42" t="s">
        <v>144</v>
      </c>
      <c r="D95" s="42"/>
      <c r="E95" s="5"/>
      <c r="F95" s="44">
        <v>4375</v>
      </c>
      <c r="G95" s="45"/>
      <c r="H95" s="45"/>
      <c r="I95" s="45"/>
      <c r="J95" s="44">
        <v>10633</v>
      </c>
      <c r="K95" s="44">
        <v>456</v>
      </c>
      <c r="L95" s="44">
        <v>51</v>
      </c>
      <c r="M95" s="45"/>
      <c r="N95" s="44">
        <v>11140</v>
      </c>
      <c r="O95" s="45"/>
      <c r="P95" s="45"/>
      <c r="Q95" s="45"/>
      <c r="R95" s="44">
        <v>3</v>
      </c>
      <c r="S95" s="44">
        <v>980</v>
      </c>
      <c r="T95" s="44">
        <v>3894</v>
      </c>
      <c r="U95" s="44">
        <v>37</v>
      </c>
      <c r="V95" s="44">
        <v>666</v>
      </c>
      <c r="W95" s="45"/>
      <c r="X95" s="44">
        <v>1842</v>
      </c>
      <c r="Y95" s="44">
        <v>165</v>
      </c>
      <c r="Z95" s="44">
        <v>341</v>
      </c>
      <c r="AA95" s="44">
        <v>1407</v>
      </c>
      <c r="AB95" s="44">
        <v>0</v>
      </c>
      <c r="AC95" s="44">
        <v>3</v>
      </c>
      <c r="AD95" s="44">
        <v>1793</v>
      </c>
      <c r="AE95" s="45"/>
      <c r="AF95" s="44">
        <v>11131</v>
      </c>
      <c r="AG95" s="45"/>
      <c r="AH95" s="45"/>
      <c r="AI95" s="45"/>
      <c r="AJ95" s="44">
        <v>4384</v>
      </c>
      <c r="AK95" s="45"/>
      <c r="AL95" s="45"/>
      <c r="AM95" s="45"/>
      <c r="AN95" s="44">
        <v>0</v>
      </c>
      <c r="AO95" s="45"/>
      <c r="AP95" s="44">
        <v>0</v>
      </c>
    </row>
    <row r="96" spans="1:42" ht="20.100000000000001" customHeight="1" x14ac:dyDescent="0.2">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row>
    <row r="97" spans="1:42" ht="20.100000000000001" customHeight="1" x14ac:dyDescent="0.2">
      <c r="C97" s="3" t="s">
        <v>145</v>
      </c>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row>
    <row r="98" spans="1:42" ht="20.100000000000001" customHeight="1" x14ac:dyDescent="0.2">
      <c r="D98" s="2" t="s">
        <v>146</v>
      </c>
      <c r="F98" s="37">
        <v>0</v>
      </c>
      <c r="G98" s="37"/>
      <c r="H98" s="37"/>
      <c r="I98" s="37"/>
      <c r="J98" s="37">
        <v>0</v>
      </c>
      <c r="K98" s="37">
        <v>0</v>
      </c>
      <c r="L98" s="37">
        <v>0</v>
      </c>
      <c r="M98" s="37"/>
      <c r="N98" s="37">
        <v>0</v>
      </c>
      <c r="O98" s="37"/>
      <c r="P98" s="37"/>
      <c r="Q98" s="37"/>
      <c r="R98" s="37">
        <v>0</v>
      </c>
      <c r="S98" s="37">
        <v>0</v>
      </c>
      <c r="T98" s="37">
        <v>0</v>
      </c>
      <c r="U98" s="37">
        <v>0</v>
      </c>
      <c r="V98" s="37">
        <v>0</v>
      </c>
      <c r="W98" s="37"/>
      <c r="X98" s="37">
        <v>0</v>
      </c>
      <c r="Y98" s="37">
        <v>0</v>
      </c>
      <c r="Z98" s="37">
        <v>0</v>
      </c>
      <c r="AA98" s="37">
        <v>0</v>
      </c>
      <c r="AB98" s="37">
        <v>0</v>
      </c>
      <c r="AC98" s="37">
        <v>0</v>
      </c>
      <c r="AD98" s="37">
        <v>0</v>
      </c>
      <c r="AE98" s="37"/>
      <c r="AF98" s="37">
        <v>0</v>
      </c>
      <c r="AG98" s="37"/>
      <c r="AH98" s="37"/>
      <c r="AI98" s="37"/>
      <c r="AJ98" s="37">
        <v>0</v>
      </c>
      <c r="AK98" s="37"/>
      <c r="AL98" s="37"/>
      <c r="AM98" s="37"/>
      <c r="AN98" s="37">
        <v>0</v>
      </c>
      <c r="AO98" s="37"/>
      <c r="AP98" s="37">
        <v>0</v>
      </c>
    </row>
    <row r="99" spans="1:42" ht="20.100000000000001" customHeight="1" x14ac:dyDescent="0.2">
      <c r="D99" s="38" t="s">
        <v>147</v>
      </c>
      <c r="F99" s="39">
        <v>0</v>
      </c>
      <c r="G99" s="40"/>
      <c r="H99" s="40"/>
      <c r="I99" s="40"/>
      <c r="J99" s="39">
        <v>0</v>
      </c>
      <c r="K99" s="39">
        <v>0</v>
      </c>
      <c r="L99" s="39">
        <v>0</v>
      </c>
      <c r="M99" s="40"/>
      <c r="N99" s="39">
        <v>0</v>
      </c>
      <c r="O99" s="40"/>
      <c r="P99" s="40"/>
      <c r="Q99" s="40"/>
      <c r="R99" s="39">
        <v>0</v>
      </c>
      <c r="S99" s="39">
        <v>0</v>
      </c>
      <c r="T99" s="39">
        <v>0</v>
      </c>
      <c r="U99" s="39">
        <v>0</v>
      </c>
      <c r="V99" s="39">
        <v>0</v>
      </c>
      <c r="W99" s="40"/>
      <c r="X99" s="39">
        <v>0</v>
      </c>
      <c r="Y99" s="39">
        <v>0</v>
      </c>
      <c r="Z99" s="39">
        <v>0</v>
      </c>
      <c r="AA99" s="39">
        <v>0</v>
      </c>
      <c r="AB99" s="39">
        <v>0</v>
      </c>
      <c r="AC99" s="39">
        <v>0</v>
      </c>
      <c r="AD99" s="39">
        <v>0</v>
      </c>
      <c r="AE99" s="40"/>
      <c r="AF99" s="39">
        <v>0</v>
      </c>
      <c r="AG99" s="40"/>
      <c r="AH99" s="40"/>
      <c r="AI99" s="40"/>
      <c r="AJ99" s="39">
        <v>0</v>
      </c>
      <c r="AK99" s="40"/>
      <c r="AL99" s="40"/>
      <c r="AM99" s="40"/>
      <c r="AN99" s="39">
        <v>0</v>
      </c>
      <c r="AO99" s="40"/>
      <c r="AP99" s="39">
        <v>0</v>
      </c>
    </row>
    <row r="100" spans="1:42" ht="20.100000000000001" customHeight="1" x14ac:dyDescent="0.2">
      <c r="D100" s="2" t="s">
        <v>148</v>
      </c>
      <c r="F100" s="37">
        <v>0</v>
      </c>
      <c r="G100" s="37"/>
      <c r="H100" s="37"/>
      <c r="I100" s="37"/>
      <c r="J100" s="37">
        <v>0</v>
      </c>
      <c r="K100" s="37">
        <v>0</v>
      </c>
      <c r="L100" s="37">
        <v>0</v>
      </c>
      <c r="M100" s="37"/>
      <c r="N100" s="37">
        <v>0</v>
      </c>
      <c r="O100" s="37"/>
      <c r="P100" s="37"/>
      <c r="Q100" s="37"/>
      <c r="R100" s="37">
        <v>0</v>
      </c>
      <c r="S100" s="37">
        <v>0</v>
      </c>
      <c r="T100" s="37">
        <v>0</v>
      </c>
      <c r="U100" s="37">
        <v>0</v>
      </c>
      <c r="V100" s="37">
        <v>0</v>
      </c>
      <c r="W100" s="37"/>
      <c r="X100" s="37">
        <v>0</v>
      </c>
      <c r="Y100" s="37">
        <v>0</v>
      </c>
      <c r="Z100" s="37">
        <v>0</v>
      </c>
      <c r="AA100" s="37">
        <v>0</v>
      </c>
      <c r="AB100" s="37">
        <v>0</v>
      </c>
      <c r="AC100" s="37">
        <v>0</v>
      </c>
      <c r="AD100" s="37">
        <v>0</v>
      </c>
      <c r="AE100" s="37"/>
      <c r="AF100" s="37">
        <v>0</v>
      </c>
      <c r="AG100" s="37"/>
      <c r="AH100" s="37"/>
      <c r="AI100" s="37"/>
      <c r="AJ100" s="37">
        <v>0</v>
      </c>
      <c r="AK100" s="37"/>
      <c r="AL100" s="37"/>
      <c r="AM100" s="37"/>
      <c r="AN100" s="37">
        <v>0</v>
      </c>
      <c r="AO100" s="37"/>
      <c r="AP100" s="37">
        <v>0</v>
      </c>
    </row>
    <row r="101" spans="1:42" ht="20.100000000000001" customHeight="1" x14ac:dyDescent="0.2">
      <c r="D101" s="38" t="s">
        <v>149</v>
      </c>
      <c r="F101" s="39">
        <v>0</v>
      </c>
      <c r="G101" s="40"/>
      <c r="H101" s="40"/>
      <c r="I101" s="40"/>
      <c r="J101" s="39">
        <v>0</v>
      </c>
      <c r="K101" s="39">
        <v>0</v>
      </c>
      <c r="L101" s="39">
        <v>0</v>
      </c>
      <c r="M101" s="40"/>
      <c r="N101" s="39">
        <v>0</v>
      </c>
      <c r="O101" s="40"/>
      <c r="P101" s="40"/>
      <c r="Q101" s="40"/>
      <c r="R101" s="39">
        <v>0</v>
      </c>
      <c r="S101" s="39">
        <v>0</v>
      </c>
      <c r="T101" s="39">
        <v>0</v>
      </c>
      <c r="U101" s="39">
        <v>0</v>
      </c>
      <c r="V101" s="39">
        <v>0</v>
      </c>
      <c r="W101" s="40"/>
      <c r="X101" s="39">
        <v>0</v>
      </c>
      <c r="Y101" s="39">
        <v>0</v>
      </c>
      <c r="Z101" s="39">
        <v>0</v>
      </c>
      <c r="AA101" s="39">
        <v>0</v>
      </c>
      <c r="AB101" s="39">
        <v>0</v>
      </c>
      <c r="AC101" s="39">
        <v>0</v>
      </c>
      <c r="AD101" s="39">
        <v>0</v>
      </c>
      <c r="AE101" s="40"/>
      <c r="AF101" s="39">
        <v>0</v>
      </c>
      <c r="AG101" s="40"/>
      <c r="AH101" s="40"/>
      <c r="AI101" s="40"/>
      <c r="AJ101" s="39">
        <v>0</v>
      </c>
      <c r="AK101" s="40"/>
      <c r="AL101" s="40"/>
      <c r="AM101" s="40"/>
      <c r="AN101" s="39">
        <v>0</v>
      </c>
      <c r="AO101" s="40"/>
      <c r="AP101" s="39">
        <v>0</v>
      </c>
    </row>
    <row r="102" spans="1:42" ht="20.100000000000001" customHeight="1" x14ac:dyDescent="0.2">
      <c r="D102" s="2" t="s">
        <v>150</v>
      </c>
      <c r="F102" s="37">
        <v>0</v>
      </c>
      <c r="G102" s="37"/>
      <c r="H102" s="37"/>
      <c r="I102" s="37"/>
      <c r="J102" s="37">
        <v>0</v>
      </c>
      <c r="K102" s="37">
        <v>0</v>
      </c>
      <c r="L102" s="37">
        <v>0</v>
      </c>
      <c r="M102" s="37"/>
      <c r="N102" s="37">
        <v>0</v>
      </c>
      <c r="O102" s="37"/>
      <c r="P102" s="37"/>
      <c r="Q102" s="37"/>
      <c r="R102" s="37">
        <v>0</v>
      </c>
      <c r="S102" s="37">
        <v>0</v>
      </c>
      <c r="T102" s="37">
        <v>0</v>
      </c>
      <c r="U102" s="37">
        <v>0</v>
      </c>
      <c r="V102" s="37">
        <v>0</v>
      </c>
      <c r="W102" s="37"/>
      <c r="X102" s="37">
        <v>0</v>
      </c>
      <c r="Y102" s="37">
        <v>0</v>
      </c>
      <c r="Z102" s="37">
        <v>0</v>
      </c>
      <c r="AA102" s="37">
        <v>0</v>
      </c>
      <c r="AB102" s="37">
        <v>0</v>
      </c>
      <c r="AC102" s="37">
        <v>0</v>
      </c>
      <c r="AD102" s="37">
        <v>0</v>
      </c>
      <c r="AE102" s="37"/>
      <c r="AF102" s="37">
        <v>0</v>
      </c>
      <c r="AG102" s="37"/>
      <c r="AH102" s="37"/>
      <c r="AI102" s="37"/>
      <c r="AJ102" s="37">
        <v>0</v>
      </c>
      <c r="AK102" s="37"/>
      <c r="AL102" s="37"/>
      <c r="AM102" s="37"/>
      <c r="AN102" s="37">
        <v>0</v>
      </c>
      <c r="AO102" s="37"/>
      <c r="AP102" s="37">
        <v>0</v>
      </c>
    </row>
    <row r="103" spans="1:42" ht="20.100000000000001" customHeight="1" x14ac:dyDescent="0.2">
      <c r="D103" s="38" t="s">
        <v>151</v>
      </c>
      <c r="F103" s="39">
        <v>0</v>
      </c>
      <c r="G103" s="40"/>
      <c r="H103" s="40"/>
      <c r="I103" s="40"/>
      <c r="J103" s="39">
        <v>0</v>
      </c>
      <c r="K103" s="39">
        <v>0</v>
      </c>
      <c r="L103" s="39">
        <v>0</v>
      </c>
      <c r="M103" s="40"/>
      <c r="N103" s="39">
        <v>0</v>
      </c>
      <c r="O103" s="40"/>
      <c r="P103" s="40"/>
      <c r="Q103" s="40"/>
      <c r="R103" s="39">
        <v>0</v>
      </c>
      <c r="S103" s="39">
        <v>0</v>
      </c>
      <c r="T103" s="39">
        <v>0</v>
      </c>
      <c r="U103" s="39">
        <v>0</v>
      </c>
      <c r="V103" s="39">
        <v>0</v>
      </c>
      <c r="W103" s="40"/>
      <c r="X103" s="39">
        <v>0</v>
      </c>
      <c r="Y103" s="39">
        <v>0</v>
      </c>
      <c r="Z103" s="39">
        <v>0</v>
      </c>
      <c r="AA103" s="39">
        <v>0</v>
      </c>
      <c r="AB103" s="39">
        <v>0</v>
      </c>
      <c r="AC103" s="39">
        <v>0</v>
      </c>
      <c r="AD103" s="39">
        <v>0</v>
      </c>
      <c r="AE103" s="40"/>
      <c r="AF103" s="39">
        <v>0</v>
      </c>
      <c r="AG103" s="40"/>
      <c r="AH103" s="40"/>
      <c r="AI103" s="40"/>
      <c r="AJ103" s="39">
        <v>0</v>
      </c>
      <c r="AK103" s="40"/>
      <c r="AL103" s="40"/>
      <c r="AM103" s="40"/>
      <c r="AN103" s="39">
        <v>0</v>
      </c>
      <c r="AO103" s="40"/>
      <c r="AP103" s="39">
        <v>0</v>
      </c>
    </row>
    <row r="104" spans="1:42" ht="20.100000000000001" customHeight="1" x14ac:dyDescent="0.2">
      <c r="D104" s="41" t="s">
        <v>152</v>
      </c>
      <c r="F104" s="40">
        <v>0</v>
      </c>
      <c r="G104" s="40"/>
      <c r="H104" s="40"/>
      <c r="I104" s="40"/>
      <c r="J104" s="40">
        <v>0</v>
      </c>
      <c r="K104" s="40">
        <v>0</v>
      </c>
      <c r="L104" s="40">
        <v>0</v>
      </c>
      <c r="M104" s="40"/>
      <c r="N104" s="40">
        <v>0</v>
      </c>
      <c r="O104" s="40"/>
      <c r="P104" s="40"/>
      <c r="Q104" s="40"/>
      <c r="R104" s="40">
        <v>0</v>
      </c>
      <c r="S104" s="40">
        <v>0</v>
      </c>
      <c r="T104" s="40">
        <v>0</v>
      </c>
      <c r="U104" s="40">
        <v>0</v>
      </c>
      <c r="V104" s="40">
        <v>0</v>
      </c>
      <c r="W104" s="40"/>
      <c r="X104" s="40">
        <v>0</v>
      </c>
      <c r="Y104" s="40">
        <v>0</v>
      </c>
      <c r="Z104" s="40">
        <v>0</v>
      </c>
      <c r="AA104" s="40">
        <v>0</v>
      </c>
      <c r="AB104" s="40">
        <v>0</v>
      </c>
      <c r="AC104" s="40">
        <v>0</v>
      </c>
      <c r="AD104" s="40">
        <v>0</v>
      </c>
      <c r="AE104" s="40"/>
      <c r="AF104" s="40">
        <v>0</v>
      </c>
      <c r="AG104" s="40"/>
      <c r="AH104" s="40"/>
      <c r="AI104" s="40"/>
      <c r="AJ104" s="40">
        <v>0</v>
      </c>
      <c r="AK104" s="40"/>
      <c r="AL104" s="40"/>
      <c r="AM104" s="40"/>
      <c r="AN104" s="40">
        <v>0</v>
      </c>
      <c r="AO104" s="40"/>
      <c r="AP104" s="40">
        <v>0</v>
      </c>
    </row>
    <row r="105" spans="1:42" ht="20.100000000000001" customHeight="1" x14ac:dyDescent="0.2">
      <c r="D105" s="38" t="s">
        <v>153</v>
      </c>
      <c r="F105" s="39">
        <v>0</v>
      </c>
      <c r="G105" s="40"/>
      <c r="H105" s="40"/>
      <c r="I105" s="40"/>
      <c r="J105" s="39">
        <v>0</v>
      </c>
      <c r="K105" s="39">
        <v>0</v>
      </c>
      <c r="L105" s="39">
        <v>0</v>
      </c>
      <c r="M105" s="40"/>
      <c r="N105" s="39">
        <v>0</v>
      </c>
      <c r="O105" s="40"/>
      <c r="P105" s="40"/>
      <c r="Q105" s="40"/>
      <c r="R105" s="39">
        <v>0</v>
      </c>
      <c r="S105" s="39">
        <v>0</v>
      </c>
      <c r="T105" s="39">
        <v>0</v>
      </c>
      <c r="U105" s="39">
        <v>0</v>
      </c>
      <c r="V105" s="39">
        <v>0</v>
      </c>
      <c r="W105" s="40"/>
      <c r="X105" s="39">
        <v>0</v>
      </c>
      <c r="Y105" s="39">
        <v>0</v>
      </c>
      <c r="Z105" s="39">
        <v>0</v>
      </c>
      <c r="AA105" s="39">
        <v>0</v>
      </c>
      <c r="AB105" s="39">
        <v>0</v>
      </c>
      <c r="AC105" s="39">
        <v>0</v>
      </c>
      <c r="AD105" s="39">
        <v>0</v>
      </c>
      <c r="AE105" s="40"/>
      <c r="AF105" s="39">
        <v>0</v>
      </c>
      <c r="AG105" s="40"/>
      <c r="AH105" s="40"/>
      <c r="AI105" s="40"/>
      <c r="AJ105" s="39">
        <v>0</v>
      </c>
      <c r="AK105" s="40"/>
      <c r="AL105" s="40"/>
      <c r="AM105" s="40"/>
      <c r="AN105" s="39">
        <v>0</v>
      </c>
      <c r="AO105" s="40"/>
      <c r="AP105" s="39">
        <v>0</v>
      </c>
    </row>
    <row r="106" spans="1:42" ht="20.100000000000001" customHeight="1" x14ac:dyDescent="0.2">
      <c r="D106" s="41" t="s">
        <v>154</v>
      </c>
      <c r="F106" s="40">
        <v>0</v>
      </c>
      <c r="G106" s="40"/>
      <c r="H106" s="40"/>
      <c r="I106" s="40"/>
      <c r="J106" s="40">
        <v>0</v>
      </c>
      <c r="K106" s="40">
        <v>0</v>
      </c>
      <c r="L106" s="40">
        <v>0</v>
      </c>
      <c r="M106" s="40"/>
      <c r="N106" s="40">
        <v>0</v>
      </c>
      <c r="O106" s="40"/>
      <c r="P106" s="40"/>
      <c r="Q106" s="40"/>
      <c r="R106" s="40">
        <v>0</v>
      </c>
      <c r="S106" s="40">
        <v>0</v>
      </c>
      <c r="T106" s="40">
        <v>0</v>
      </c>
      <c r="U106" s="40">
        <v>0</v>
      </c>
      <c r="V106" s="40">
        <v>0</v>
      </c>
      <c r="W106" s="40"/>
      <c r="X106" s="40">
        <v>0</v>
      </c>
      <c r="Y106" s="40">
        <v>0</v>
      </c>
      <c r="Z106" s="40">
        <v>0</v>
      </c>
      <c r="AA106" s="40">
        <v>0</v>
      </c>
      <c r="AB106" s="40">
        <v>0</v>
      </c>
      <c r="AC106" s="40">
        <v>0</v>
      </c>
      <c r="AD106" s="40">
        <v>0</v>
      </c>
      <c r="AE106" s="40"/>
      <c r="AF106" s="40">
        <v>0</v>
      </c>
      <c r="AG106" s="40"/>
      <c r="AH106" s="40"/>
      <c r="AI106" s="40"/>
      <c r="AJ106" s="40">
        <v>0</v>
      </c>
      <c r="AK106" s="40"/>
      <c r="AL106" s="40"/>
      <c r="AM106" s="40"/>
      <c r="AN106" s="40">
        <v>0</v>
      </c>
      <c r="AO106" s="40"/>
      <c r="AP106" s="40">
        <v>0</v>
      </c>
    </row>
    <row r="107" spans="1:42" ht="20.100000000000001" customHeight="1" x14ac:dyDescent="0.2">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row>
    <row r="108" spans="1:42" s="1" customFormat="1" ht="20.100000000000001" customHeight="1" x14ac:dyDescent="0.2">
      <c r="A108" s="3"/>
      <c r="B108" s="6"/>
      <c r="C108" s="42" t="s">
        <v>155</v>
      </c>
      <c r="D108" s="42"/>
      <c r="E108" s="5"/>
      <c r="F108" s="44">
        <v>0</v>
      </c>
      <c r="G108" s="45"/>
      <c r="H108" s="45"/>
      <c r="I108" s="45"/>
      <c r="J108" s="44">
        <v>0</v>
      </c>
      <c r="K108" s="44">
        <v>0</v>
      </c>
      <c r="L108" s="44">
        <v>0</v>
      </c>
      <c r="M108" s="45"/>
      <c r="N108" s="44">
        <v>0</v>
      </c>
      <c r="O108" s="45"/>
      <c r="P108" s="45"/>
      <c r="Q108" s="45"/>
      <c r="R108" s="44">
        <v>0</v>
      </c>
      <c r="S108" s="44">
        <v>0</v>
      </c>
      <c r="T108" s="44">
        <v>0</v>
      </c>
      <c r="U108" s="44">
        <v>0</v>
      </c>
      <c r="V108" s="44">
        <v>0</v>
      </c>
      <c r="W108" s="45"/>
      <c r="X108" s="44">
        <v>0</v>
      </c>
      <c r="Y108" s="44">
        <v>0</v>
      </c>
      <c r="Z108" s="44">
        <v>0</v>
      </c>
      <c r="AA108" s="44">
        <v>0</v>
      </c>
      <c r="AB108" s="44">
        <v>0</v>
      </c>
      <c r="AC108" s="44">
        <v>0</v>
      </c>
      <c r="AD108" s="44">
        <v>0</v>
      </c>
      <c r="AE108" s="45"/>
      <c r="AF108" s="44">
        <v>0</v>
      </c>
      <c r="AG108" s="45"/>
      <c r="AH108" s="45"/>
      <c r="AI108" s="45"/>
      <c r="AJ108" s="44">
        <v>0</v>
      </c>
      <c r="AK108" s="45"/>
      <c r="AL108" s="45"/>
      <c r="AM108" s="45"/>
      <c r="AN108" s="44">
        <v>0</v>
      </c>
      <c r="AO108" s="45"/>
      <c r="AP108" s="44">
        <v>0</v>
      </c>
    </row>
    <row r="109" spans="1:42" s="1" customFormat="1" ht="20.100000000000001" customHeight="1" x14ac:dyDescent="0.2">
      <c r="A109" s="3"/>
      <c r="B109" s="6"/>
      <c r="C109" s="3"/>
      <c r="D109" s="3"/>
      <c r="E109" s="5"/>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row>
    <row r="110" spans="1:42" s="1" customFormat="1" ht="20.100000000000001" customHeight="1" x14ac:dyDescent="0.2">
      <c r="A110" s="3"/>
      <c r="B110" s="6"/>
      <c r="C110" s="3" t="s">
        <v>156</v>
      </c>
      <c r="D110" s="3"/>
      <c r="E110" s="5"/>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row>
    <row r="111" spans="1:42" s="1" customFormat="1" ht="20.100000000000001" customHeight="1" x14ac:dyDescent="0.2">
      <c r="A111" s="3"/>
      <c r="B111" s="6"/>
      <c r="C111" s="3"/>
      <c r="D111" s="2" t="s">
        <v>157</v>
      </c>
      <c r="E111" s="5"/>
      <c r="F111" s="37">
        <v>0</v>
      </c>
      <c r="G111" s="37"/>
      <c r="H111" s="37"/>
      <c r="I111" s="37"/>
      <c r="J111" s="37">
        <v>0</v>
      </c>
      <c r="K111" s="37">
        <v>0</v>
      </c>
      <c r="L111" s="37">
        <v>0</v>
      </c>
      <c r="M111" s="37"/>
      <c r="N111" s="37">
        <v>0</v>
      </c>
      <c r="O111" s="37"/>
      <c r="P111" s="37"/>
      <c r="Q111" s="37"/>
      <c r="R111" s="37">
        <v>0</v>
      </c>
      <c r="S111" s="37">
        <v>0</v>
      </c>
      <c r="T111" s="37">
        <v>0</v>
      </c>
      <c r="U111" s="37">
        <v>0</v>
      </c>
      <c r="V111" s="37">
        <v>0</v>
      </c>
      <c r="W111" s="37"/>
      <c r="X111" s="37">
        <v>0</v>
      </c>
      <c r="Y111" s="37">
        <v>0</v>
      </c>
      <c r="Z111" s="37">
        <v>0</v>
      </c>
      <c r="AA111" s="37">
        <v>0</v>
      </c>
      <c r="AB111" s="37">
        <v>0</v>
      </c>
      <c r="AC111" s="37">
        <v>0</v>
      </c>
      <c r="AD111" s="37">
        <v>0</v>
      </c>
      <c r="AE111" s="37"/>
      <c r="AF111" s="37">
        <v>0</v>
      </c>
      <c r="AG111" s="37"/>
      <c r="AH111" s="37"/>
      <c r="AI111" s="37"/>
      <c r="AJ111" s="37">
        <v>0</v>
      </c>
      <c r="AK111" s="37"/>
      <c r="AL111" s="37"/>
      <c r="AM111" s="37"/>
      <c r="AN111" s="37">
        <v>0</v>
      </c>
      <c r="AO111" s="37"/>
      <c r="AP111" s="37">
        <v>0</v>
      </c>
    </row>
    <row r="112" spans="1:42" s="1" customFormat="1" ht="20.100000000000001" customHeight="1" x14ac:dyDescent="0.2">
      <c r="A112" s="3"/>
      <c r="B112" s="6"/>
      <c r="C112" s="3"/>
      <c r="D112" s="38" t="s">
        <v>158</v>
      </c>
      <c r="E112" s="5"/>
      <c r="F112" s="39">
        <v>0</v>
      </c>
      <c r="G112" s="40"/>
      <c r="H112" s="40"/>
      <c r="I112" s="40"/>
      <c r="J112" s="39">
        <v>0</v>
      </c>
      <c r="K112" s="39">
        <v>0</v>
      </c>
      <c r="L112" s="39">
        <v>0</v>
      </c>
      <c r="M112" s="40"/>
      <c r="N112" s="39">
        <v>0</v>
      </c>
      <c r="O112" s="40"/>
      <c r="P112" s="40"/>
      <c r="Q112" s="40"/>
      <c r="R112" s="39">
        <v>0</v>
      </c>
      <c r="S112" s="39">
        <v>0</v>
      </c>
      <c r="T112" s="39">
        <v>0</v>
      </c>
      <c r="U112" s="39">
        <v>0</v>
      </c>
      <c r="V112" s="39">
        <v>0</v>
      </c>
      <c r="W112" s="40"/>
      <c r="X112" s="39">
        <v>0</v>
      </c>
      <c r="Y112" s="39">
        <v>0</v>
      </c>
      <c r="Z112" s="39">
        <v>0</v>
      </c>
      <c r="AA112" s="39">
        <v>0</v>
      </c>
      <c r="AB112" s="39">
        <v>0</v>
      </c>
      <c r="AC112" s="39">
        <v>0</v>
      </c>
      <c r="AD112" s="39">
        <v>0</v>
      </c>
      <c r="AE112" s="40"/>
      <c r="AF112" s="39">
        <v>0</v>
      </c>
      <c r="AG112" s="40"/>
      <c r="AH112" s="40"/>
      <c r="AI112" s="40"/>
      <c r="AJ112" s="39">
        <v>0</v>
      </c>
      <c r="AK112" s="40"/>
      <c r="AL112" s="40"/>
      <c r="AM112" s="40"/>
      <c r="AN112" s="39">
        <v>0</v>
      </c>
      <c r="AO112" s="40"/>
      <c r="AP112" s="39">
        <v>0</v>
      </c>
    </row>
    <row r="113" spans="1:42" s="1" customFormat="1" ht="20.100000000000001" customHeight="1" x14ac:dyDescent="0.2">
      <c r="A113" s="3"/>
      <c r="B113" s="6"/>
      <c r="C113" s="3"/>
      <c r="D113" s="2" t="s">
        <v>159</v>
      </c>
      <c r="E113" s="5"/>
      <c r="F113" s="37">
        <v>0</v>
      </c>
      <c r="G113" s="37"/>
      <c r="H113" s="37"/>
      <c r="I113" s="37"/>
      <c r="J113" s="37">
        <v>0</v>
      </c>
      <c r="K113" s="37">
        <v>0</v>
      </c>
      <c r="L113" s="37">
        <v>0</v>
      </c>
      <c r="M113" s="37"/>
      <c r="N113" s="37">
        <v>0</v>
      </c>
      <c r="O113" s="37"/>
      <c r="P113" s="37"/>
      <c r="Q113" s="37"/>
      <c r="R113" s="37">
        <v>0</v>
      </c>
      <c r="S113" s="37">
        <v>0</v>
      </c>
      <c r="T113" s="37">
        <v>0</v>
      </c>
      <c r="U113" s="37">
        <v>0</v>
      </c>
      <c r="V113" s="37">
        <v>0</v>
      </c>
      <c r="W113" s="37"/>
      <c r="X113" s="37">
        <v>0</v>
      </c>
      <c r="Y113" s="37">
        <v>0</v>
      </c>
      <c r="Z113" s="37">
        <v>0</v>
      </c>
      <c r="AA113" s="37">
        <v>0</v>
      </c>
      <c r="AB113" s="37">
        <v>0</v>
      </c>
      <c r="AC113" s="37">
        <v>0</v>
      </c>
      <c r="AD113" s="37">
        <v>0</v>
      </c>
      <c r="AE113" s="37"/>
      <c r="AF113" s="37">
        <v>0</v>
      </c>
      <c r="AG113" s="37"/>
      <c r="AH113" s="37"/>
      <c r="AI113" s="37"/>
      <c r="AJ113" s="37">
        <v>0</v>
      </c>
      <c r="AK113" s="37"/>
      <c r="AL113" s="37"/>
      <c r="AM113" s="37"/>
      <c r="AN113" s="37">
        <v>0</v>
      </c>
      <c r="AO113" s="37"/>
      <c r="AP113" s="37">
        <v>0</v>
      </c>
    </row>
    <row r="114" spans="1:42" s="1" customFormat="1" ht="20.100000000000001" customHeight="1" x14ac:dyDescent="0.2">
      <c r="A114" s="3"/>
      <c r="B114" s="6"/>
      <c r="C114" s="3"/>
      <c r="D114" s="2"/>
      <c r="E114" s="5"/>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row>
    <row r="115" spans="1:42" s="1" customFormat="1" ht="20.100000000000001" customHeight="1" x14ac:dyDescent="0.2">
      <c r="A115" s="3"/>
      <c r="B115" s="6"/>
      <c r="C115" s="42" t="s">
        <v>160</v>
      </c>
      <c r="D115" s="42"/>
      <c r="E115" s="5"/>
      <c r="F115" s="44">
        <v>0</v>
      </c>
      <c r="G115" s="45"/>
      <c r="H115" s="45"/>
      <c r="I115" s="45"/>
      <c r="J115" s="44">
        <v>0</v>
      </c>
      <c r="K115" s="44">
        <v>0</v>
      </c>
      <c r="L115" s="44">
        <v>0</v>
      </c>
      <c r="M115" s="45"/>
      <c r="N115" s="44">
        <v>0</v>
      </c>
      <c r="O115" s="45"/>
      <c r="P115" s="45"/>
      <c r="Q115" s="45"/>
      <c r="R115" s="44">
        <v>0</v>
      </c>
      <c r="S115" s="44">
        <v>0</v>
      </c>
      <c r="T115" s="44">
        <v>0</v>
      </c>
      <c r="U115" s="44">
        <v>0</v>
      </c>
      <c r="V115" s="44">
        <v>0</v>
      </c>
      <c r="W115" s="45"/>
      <c r="X115" s="44">
        <v>0</v>
      </c>
      <c r="Y115" s="44">
        <v>0</v>
      </c>
      <c r="Z115" s="44">
        <v>0</v>
      </c>
      <c r="AA115" s="44">
        <v>0</v>
      </c>
      <c r="AB115" s="44">
        <v>0</v>
      </c>
      <c r="AC115" s="44">
        <v>0</v>
      </c>
      <c r="AD115" s="44">
        <v>0</v>
      </c>
      <c r="AE115" s="45"/>
      <c r="AF115" s="44">
        <v>0</v>
      </c>
      <c r="AG115" s="45"/>
      <c r="AH115" s="45"/>
      <c r="AI115" s="45"/>
      <c r="AJ115" s="44">
        <v>0</v>
      </c>
      <c r="AK115" s="45"/>
      <c r="AL115" s="45"/>
      <c r="AM115" s="45"/>
      <c r="AN115" s="44">
        <v>0</v>
      </c>
      <c r="AO115" s="45"/>
      <c r="AP115" s="44">
        <v>0</v>
      </c>
    </row>
    <row r="116" spans="1:42" s="1" customFormat="1" ht="20.100000000000001" customHeight="1" x14ac:dyDescent="0.2">
      <c r="A116" s="3"/>
      <c r="B116" s="6"/>
      <c r="C116" s="3"/>
      <c r="D116" s="3"/>
      <c r="E116" s="5"/>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row>
    <row r="117" spans="1:42" s="1" customFormat="1" ht="20.100000000000001" customHeight="1" x14ac:dyDescent="0.25">
      <c r="A117" s="3"/>
      <c r="B117" s="49" t="s">
        <v>161</v>
      </c>
      <c r="C117" s="50"/>
      <c r="D117" s="50"/>
      <c r="E117" s="5"/>
      <c r="F117" s="51">
        <v>4412</v>
      </c>
      <c r="G117" s="52"/>
      <c r="H117" s="52"/>
      <c r="I117" s="52"/>
      <c r="J117" s="51">
        <v>10666</v>
      </c>
      <c r="K117" s="51">
        <v>459</v>
      </c>
      <c r="L117" s="51">
        <v>51</v>
      </c>
      <c r="M117" s="52"/>
      <c r="N117" s="51">
        <v>11176</v>
      </c>
      <c r="O117" s="52"/>
      <c r="P117" s="52"/>
      <c r="Q117" s="52"/>
      <c r="R117" s="51">
        <v>3</v>
      </c>
      <c r="S117" s="51">
        <v>995</v>
      </c>
      <c r="T117" s="51">
        <v>3906</v>
      </c>
      <c r="U117" s="51">
        <v>42</v>
      </c>
      <c r="V117" s="51">
        <v>666</v>
      </c>
      <c r="W117" s="52"/>
      <c r="X117" s="51">
        <v>1842</v>
      </c>
      <c r="Y117" s="51">
        <v>165</v>
      </c>
      <c r="Z117" s="51">
        <v>342</v>
      </c>
      <c r="AA117" s="51">
        <v>1407</v>
      </c>
      <c r="AB117" s="51">
        <v>0</v>
      </c>
      <c r="AC117" s="51">
        <v>3</v>
      </c>
      <c r="AD117" s="51">
        <v>1794</v>
      </c>
      <c r="AE117" s="52"/>
      <c r="AF117" s="51">
        <v>11165</v>
      </c>
      <c r="AG117" s="52"/>
      <c r="AH117" s="52"/>
      <c r="AI117" s="52"/>
      <c r="AJ117" s="51">
        <v>4423</v>
      </c>
      <c r="AK117" s="52"/>
      <c r="AL117" s="52"/>
      <c r="AM117" s="52"/>
      <c r="AN117" s="51">
        <v>0</v>
      </c>
      <c r="AO117" s="52"/>
      <c r="AP117" s="51">
        <v>0</v>
      </c>
    </row>
    <row r="118" spans="1:42" ht="20.100000000000001" customHeight="1" x14ac:dyDescent="0.2">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row>
    <row r="119" spans="1:42" ht="20.100000000000001" customHeight="1" x14ac:dyDescent="0.2">
      <c r="B119" s="6" t="s">
        <v>162</v>
      </c>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row>
    <row r="120" spans="1:42" ht="20.100000000000001" customHeight="1" x14ac:dyDescent="0.2">
      <c r="C120" s="3" t="s">
        <v>0</v>
      </c>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row>
    <row r="121" spans="1:42" ht="20.100000000000001" customHeight="1" x14ac:dyDescent="0.2">
      <c r="D121" s="2" t="s">
        <v>163</v>
      </c>
      <c r="F121" s="37">
        <v>0</v>
      </c>
      <c r="G121" s="37"/>
      <c r="H121" s="37"/>
      <c r="I121" s="37"/>
      <c r="J121" s="37">
        <v>0</v>
      </c>
      <c r="K121" s="37">
        <v>0</v>
      </c>
      <c r="L121" s="37">
        <v>0</v>
      </c>
      <c r="M121" s="37"/>
      <c r="N121" s="37">
        <v>0</v>
      </c>
      <c r="O121" s="37"/>
      <c r="P121" s="37"/>
      <c r="Q121" s="37"/>
      <c r="R121" s="37">
        <v>0</v>
      </c>
      <c r="S121" s="37">
        <v>0</v>
      </c>
      <c r="T121" s="37">
        <v>0</v>
      </c>
      <c r="U121" s="37">
        <v>0</v>
      </c>
      <c r="V121" s="37">
        <v>0</v>
      </c>
      <c r="W121" s="37"/>
      <c r="X121" s="37">
        <v>0</v>
      </c>
      <c r="Y121" s="37">
        <v>0</v>
      </c>
      <c r="Z121" s="37">
        <v>0</v>
      </c>
      <c r="AA121" s="37">
        <v>0</v>
      </c>
      <c r="AB121" s="37">
        <v>0</v>
      </c>
      <c r="AC121" s="37">
        <v>0</v>
      </c>
      <c r="AD121" s="37">
        <v>0</v>
      </c>
      <c r="AE121" s="37"/>
      <c r="AF121" s="37">
        <v>0</v>
      </c>
      <c r="AG121" s="37"/>
      <c r="AH121" s="37"/>
      <c r="AI121" s="37"/>
      <c r="AJ121" s="37">
        <v>0</v>
      </c>
      <c r="AK121" s="37"/>
      <c r="AL121" s="37"/>
      <c r="AM121" s="37"/>
      <c r="AN121" s="37">
        <v>0</v>
      </c>
      <c r="AO121" s="37"/>
      <c r="AP121" s="37">
        <v>0</v>
      </c>
    </row>
    <row r="122" spans="1:42" ht="20.100000000000001" customHeight="1" x14ac:dyDescent="0.2">
      <c r="D122" s="38" t="s">
        <v>164</v>
      </c>
      <c r="F122" s="39">
        <v>0</v>
      </c>
      <c r="G122" s="40"/>
      <c r="H122" s="40"/>
      <c r="I122" s="40"/>
      <c r="J122" s="39">
        <v>0</v>
      </c>
      <c r="K122" s="39">
        <v>0</v>
      </c>
      <c r="L122" s="39">
        <v>0</v>
      </c>
      <c r="M122" s="40"/>
      <c r="N122" s="39">
        <v>0</v>
      </c>
      <c r="O122" s="40"/>
      <c r="P122" s="40"/>
      <c r="Q122" s="40"/>
      <c r="R122" s="39">
        <v>0</v>
      </c>
      <c r="S122" s="39">
        <v>0</v>
      </c>
      <c r="T122" s="39">
        <v>0</v>
      </c>
      <c r="U122" s="39">
        <v>0</v>
      </c>
      <c r="V122" s="39">
        <v>0</v>
      </c>
      <c r="W122" s="40"/>
      <c r="X122" s="39">
        <v>0</v>
      </c>
      <c r="Y122" s="39">
        <v>0</v>
      </c>
      <c r="Z122" s="39">
        <v>0</v>
      </c>
      <c r="AA122" s="39">
        <v>0</v>
      </c>
      <c r="AB122" s="39">
        <v>0</v>
      </c>
      <c r="AC122" s="39">
        <v>0</v>
      </c>
      <c r="AD122" s="39">
        <v>0</v>
      </c>
      <c r="AE122" s="40"/>
      <c r="AF122" s="39">
        <v>0</v>
      </c>
      <c r="AG122" s="40"/>
      <c r="AH122" s="40"/>
      <c r="AI122" s="40"/>
      <c r="AJ122" s="39">
        <v>0</v>
      </c>
      <c r="AK122" s="40"/>
      <c r="AL122" s="40"/>
      <c r="AM122" s="40"/>
      <c r="AN122" s="39">
        <v>0</v>
      </c>
      <c r="AO122" s="40"/>
      <c r="AP122" s="39">
        <v>0</v>
      </c>
    </row>
    <row r="123" spans="1:42" ht="20.100000000000001" customHeight="1" x14ac:dyDescent="0.2">
      <c r="D123" s="2" t="s">
        <v>165</v>
      </c>
      <c r="F123" s="37">
        <v>0</v>
      </c>
      <c r="G123" s="37"/>
      <c r="H123" s="37"/>
      <c r="I123" s="37"/>
      <c r="J123" s="37">
        <v>0</v>
      </c>
      <c r="K123" s="37">
        <v>0</v>
      </c>
      <c r="L123" s="37">
        <v>0</v>
      </c>
      <c r="M123" s="37"/>
      <c r="N123" s="37">
        <v>0</v>
      </c>
      <c r="O123" s="37"/>
      <c r="P123" s="37"/>
      <c r="Q123" s="37"/>
      <c r="R123" s="37">
        <v>0</v>
      </c>
      <c r="S123" s="37">
        <v>0</v>
      </c>
      <c r="T123" s="37">
        <v>0</v>
      </c>
      <c r="U123" s="37">
        <v>0</v>
      </c>
      <c r="V123" s="37">
        <v>0</v>
      </c>
      <c r="W123" s="37"/>
      <c r="X123" s="37">
        <v>0</v>
      </c>
      <c r="Y123" s="37">
        <v>0</v>
      </c>
      <c r="Z123" s="37">
        <v>0</v>
      </c>
      <c r="AA123" s="37">
        <v>0</v>
      </c>
      <c r="AB123" s="37">
        <v>0</v>
      </c>
      <c r="AC123" s="37">
        <v>0</v>
      </c>
      <c r="AD123" s="37">
        <v>0</v>
      </c>
      <c r="AE123" s="37"/>
      <c r="AF123" s="37">
        <v>0</v>
      </c>
      <c r="AG123" s="37"/>
      <c r="AH123" s="37"/>
      <c r="AI123" s="37"/>
      <c r="AJ123" s="37">
        <v>0</v>
      </c>
      <c r="AK123" s="37"/>
      <c r="AL123" s="37"/>
      <c r="AM123" s="37"/>
      <c r="AN123" s="37">
        <v>0</v>
      </c>
      <c r="AO123" s="37"/>
      <c r="AP123" s="37">
        <v>0</v>
      </c>
    </row>
    <row r="124" spans="1:42" ht="20.100000000000001" customHeight="1" x14ac:dyDescent="0.2">
      <c r="D124" s="38" t="s">
        <v>166</v>
      </c>
      <c r="F124" s="39">
        <v>0</v>
      </c>
      <c r="G124" s="40"/>
      <c r="H124" s="40"/>
      <c r="I124" s="40"/>
      <c r="J124" s="39">
        <v>0</v>
      </c>
      <c r="K124" s="39">
        <v>0</v>
      </c>
      <c r="L124" s="39">
        <v>0</v>
      </c>
      <c r="M124" s="40"/>
      <c r="N124" s="39">
        <v>0</v>
      </c>
      <c r="O124" s="40"/>
      <c r="P124" s="40"/>
      <c r="Q124" s="40"/>
      <c r="R124" s="39">
        <v>0</v>
      </c>
      <c r="S124" s="39">
        <v>0</v>
      </c>
      <c r="T124" s="39">
        <v>0</v>
      </c>
      <c r="U124" s="39">
        <v>0</v>
      </c>
      <c r="V124" s="39">
        <v>0</v>
      </c>
      <c r="W124" s="40"/>
      <c r="X124" s="39">
        <v>0</v>
      </c>
      <c r="Y124" s="39">
        <v>0</v>
      </c>
      <c r="Z124" s="39">
        <v>0</v>
      </c>
      <c r="AA124" s="39">
        <v>0</v>
      </c>
      <c r="AB124" s="39">
        <v>0</v>
      </c>
      <c r="AC124" s="39">
        <v>0</v>
      </c>
      <c r="AD124" s="39">
        <v>0</v>
      </c>
      <c r="AE124" s="40"/>
      <c r="AF124" s="39">
        <v>0</v>
      </c>
      <c r="AG124" s="40"/>
      <c r="AH124" s="40"/>
      <c r="AI124" s="40"/>
      <c r="AJ124" s="39">
        <v>0</v>
      </c>
      <c r="AK124" s="40"/>
      <c r="AL124" s="40"/>
      <c r="AM124" s="40"/>
      <c r="AN124" s="39">
        <v>0</v>
      </c>
      <c r="AO124" s="40"/>
      <c r="AP124" s="39">
        <v>0</v>
      </c>
    </row>
    <row r="125" spans="1:42" ht="20.100000000000001" customHeight="1" x14ac:dyDescent="0.2">
      <c r="D125" s="2" t="s">
        <v>167</v>
      </c>
      <c r="F125" s="37">
        <v>0</v>
      </c>
      <c r="G125" s="37"/>
      <c r="H125" s="37"/>
      <c r="I125" s="37"/>
      <c r="J125" s="37">
        <v>0</v>
      </c>
      <c r="K125" s="37">
        <v>0</v>
      </c>
      <c r="L125" s="37">
        <v>0</v>
      </c>
      <c r="M125" s="37"/>
      <c r="N125" s="37">
        <v>0</v>
      </c>
      <c r="O125" s="37"/>
      <c r="P125" s="37"/>
      <c r="Q125" s="37"/>
      <c r="R125" s="37">
        <v>0</v>
      </c>
      <c r="S125" s="37">
        <v>0</v>
      </c>
      <c r="T125" s="37">
        <v>0</v>
      </c>
      <c r="U125" s="37">
        <v>0</v>
      </c>
      <c r="V125" s="37">
        <v>0</v>
      </c>
      <c r="W125" s="37"/>
      <c r="X125" s="37">
        <v>0</v>
      </c>
      <c r="Y125" s="37">
        <v>0</v>
      </c>
      <c r="Z125" s="37">
        <v>0</v>
      </c>
      <c r="AA125" s="37">
        <v>0</v>
      </c>
      <c r="AB125" s="37">
        <v>0</v>
      </c>
      <c r="AC125" s="37">
        <v>0</v>
      </c>
      <c r="AD125" s="37">
        <v>0</v>
      </c>
      <c r="AE125" s="37"/>
      <c r="AF125" s="37">
        <v>0</v>
      </c>
      <c r="AG125" s="37"/>
      <c r="AH125" s="37"/>
      <c r="AI125" s="37"/>
      <c r="AJ125" s="37">
        <v>0</v>
      </c>
      <c r="AK125" s="37"/>
      <c r="AL125" s="37"/>
      <c r="AM125" s="37"/>
      <c r="AN125" s="37">
        <v>0</v>
      </c>
      <c r="AO125" s="37"/>
      <c r="AP125" s="37">
        <v>0</v>
      </c>
    </row>
    <row r="126" spans="1:42" ht="20.100000000000001" customHeight="1" x14ac:dyDescent="0.2">
      <c r="D126" s="38" t="s">
        <v>168</v>
      </c>
      <c r="F126" s="39">
        <v>0</v>
      </c>
      <c r="G126" s="40"/>
      <c r="H126" s="40"/>
      <c r="I126" s="40"/>
      <c r="J126" s="39">
        <v>0</v>
      </c>
      <c r="K126" s="39">
        <v>0</v>
      </c>
      <c r="L126" s="39">
        <v>0</v>
      </c>
      <c r="M126" s="40"/>
      <c r="N126" s="39">
        <v>0</v>
      </c>
      <c r="O126" s="40"/>
      <c r="P126" s="40"/>
      <c r="Q126" s="40"/>
      <c r="R126" s="39">
        <v>0</v>
      </c>
      <c r="S126" s="39">
        <v>0</v>
      </c>
      <c r="T126" s="39">
        <v>0</v>
      </c>
      <c r="U126" s="39">
        <v>0</v>
      </c>
      <c r="V126" s="39">
        <v>0</v>
      </c>
      <c r="W126" s="40"/>
      <c r="X126" s="39">
        <v>0</v>
      </c>
      <c r="Y126" s="39">
        <v>0</v>
      </c>
      <c r="Z126" s="39">
        <v>0</v>
      </c>
      <c r="AA126" s="39">
        <v>0</v>
      </c>
      <c r="AB126" s="39">
        <v>0</v>
      </c>
      <c r="AC126" s="39">
        <v>0</v>
      </c>
      <c r="AD126" s="39">
        <v>0</v>
      </c>
      <c r="AE126" s="40"/>
      <c r="AF126" s="39">
        <v>0</v>
      </c>
      <c r="AG126" s="40"/>
      <c r="AH126" s="40"/>
      <c r="AI126" s="40"/>
      <c r="AJ126" s="39">
        <v>0</v>
      </c>
      <c r="AK126" s="40"/>
      <c r="AL126" s="40"/>
      <c r="AM126" s="40"/>
      <c r="AN126" s="39">
        <v>0</v>
      </c>
      <c r="AO126" s="40"/>
      <c r="AP126" s="39">
        <v>0</v>
      </c>
    </row>
    <row r="127" spans="1:42" ht="20.100000000000001" customHeight="1" x14ac:dyDescent="0.2">
      <c r="D127" s="41" t="s">
        <v>169</v>
      </c>
      <c r="F127" s="40">
        <v>0</v>
      </c>
      <c r="G127" s="40"/>
      <c r="H127" s="40"/>
      <c r="I127" s="40"/>
      <c r="J127" s="40">
        <v>0</v>
      </c>
      <c r="K127" s="40">
        <v>0</v>
      </c>
      <c r="L127" s="40">
        <v>0</v>
      </c>
      <c r="M127" s="40"/>
      <c r="N127" s="40">
        <v>0</v>
      </c>
      <c r="O127" s="40"/>
      <c r="P127" s="40"/>
      <c r="Q127" s="40"/>
      <c r="R127" s="40">
        <v>0</v>
      </c>
      <c r="S127" s="40">
        <v>0</v>
      </c>
      <c r="T127" s="40">
        <v>0</v>
      </c>
      <c r="U127" s="40">
        <v>0</v>
      </c>
      <c r="V127" s="40">
        <v>0</v>
      </c>
      <c r="W127" s="40"/>
      <c r="X127" s="40">
        <v>0</v>
      </c>
      <c r="Y127" s="40">
        <v>0</v>
      </c>
      <c r="Z127" s="40">
        <v>0</v>
      </c>
      <c r="AA127" s="40">
        <v>0</v>
      </c>
      <c r="AB127" s="40">
        <v>0</v>
      </c>
      <c r="AC127" s="40">
        <v>0</v>
      </c>
      <c r="AD127" s="40">
        <v>0</v>
      </c>
      <c r="AE127" s="40"/>
      <c r="AF127" s="40">
        <v>0</v>
      </c>
      <c r="AG127" s="40"/>
      <c r="AH127" s="40"/>
      <c r="AI127" s="40"/>
      <c r="AJ127" s="40">
        <v>0</v>
      </c>
      <c r="AK127" s="40"/>
      <c r="AL127" s="40"/>
      <c r="AM127" s="40"/>
      <c r="AN127" s="40">
        <v>0</v>
      </c>
      <c r="AO127" s="40"/>
      <c r="AP127" s="40">
        <v>0</v>
      </c>
    </row>
    <row r="128" spans="1:42" ht="20.100000000000001" customHeight="1" x14ac:dyDescent="0.2">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row>
    <row r="129" spans="1:42" s="1" customFormat="1" ht="20.100000000000001" customHeight="1" x14ac:dyDescent="0.2">
      <c r="A129" s="3"/>
      <c r="B129" s="6"/>
      <c r="C129" s="42" t="s">
        <v>122</v>
      </c>
      <c r="D129" s="42"/>
      <c r="E129" s="5"/>
      <c r="F129" s="44">
        <v>0</v>
      </c>
      <c r="G129" s="45"/>
      <c r="H129" s="45"/>
      <c r="I129" s="45"/>
      <c r="J129" s="44">
        <v>0</v>
      </c>
      <c r="K129" s="44">
        <v>0</v>
      </c>
      <c r="L129" s="44">
        <v>0</v>
      </c>
      <c r="M129" s="45"/>
      <c r="N129" s="44">
        <v>0</v>
      </c>
      <c r="O129" s="45"/>
      <c r="P129" s="45"/>
      <c r="Q129" s="45"/>
      <c r="R129" s="44">
        <v>0</v>
      </c>
      <c r="S129" s="44">
        <v>0</v>
      </c>
      <c r="T129" s="44">
        <v>0</v>
      </c>
      <c r="U129" s="44">
        <v>0</v>
      </c>
      <c r="V129" s="44">
        <v>0</v>
      </c>
      <c r="W129" s="45"/>
      <c r="X129" s="44">
        <v>0</v>
      </c>
      <c r="Y129" s="44">
        <v>0</v>
      </c>
      <c r="Z129" s="44">
        <v>0</v>
      </c>
      <c r="AA129" s="44">
        <v>0</v>
      </c>
      <c r="AB129" s="44">
        <v>0</v>
      </c>
      <c r="AC129" s="44">
        <v>0</v>
      </c>
      <c r="AD129" s="44">
        <v>0</v>
      </c>
      <c r="AE129" s="45"/>
      <c r="AF129" s="44">
        <v>0</v>
      </c>
      <c r="AG129" s="45"/>
      <c r="AH129" s="45"/>
      <c r="AI129" s="45"/>
      <c r="AJ129" s="44">
        <v>0</v>
      </c>
      <c r="AK129" s="45"/>
      <c r="AL129" s="45"/>
      <c r="AM129" s="45"/>
      <c r="AN129" s="44">
        <v>0</v>
      </c>
      <c r="AO129" s="45"/>
      <c r="AP129" s="44">
        <v>0</v>
      </c>
    </row>
    <row r="130" spans="1:42" ht="20.100000000000001" customHeight="1" x14ac:dyDescent="0.2">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row>
    <row r="131" spans="1:42" ht="20.100000000000001" customHeight="1" x14ac:dyDescent="0.2">
      <c r="B131" s="5"/>
      <c r="C131" s="3" t="s">
        <v>170</v>
      </c>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row>
    <row r="132" spans="1:42" ht="20.100000000000001" customHeight="1" x14ac:dyDescent="0.2">
      <c r="D132" s="2" t="s">
        <v>124</v>
      </c>
      <c r="F132" s="37">
        <v>50</v>
      </c>
      <c r="G132" s="37"/>
      <c r="H132" s="37"/>
      <c r="I132" s="37"/>
      <c r="J132" s="37">
        <v>104</v>
      </c>
      <c r="K132" s="37">
        <v>5</v>
      </c>
      <c r="L132" s="37">
        <v>0</v>
      </c>
      <c r="M132" s="37"/>
      <c r="N132" s="37">
        <v>109</v>
      </c>
      <c r="O132" s="37"/>
      <c r="P132" s="37"/>
      <c r="Q132" s="37"/>
      <c r="R132" s="37">
        <v>0</v>
      </c>
      <c r="S132" s="37">
        <v>12</v>
      </c>
      <c r="T132" s="37">
        <v>19</v>
      </c>
      <c r="U132" s="37">
        <v>11</v>
      </c>
      <c r="V132" s="37">
        <v>3</v>
      </c>
      <c r="W132" s="37"/>
      <c r="X132" s="37">
        <v>17</v>
      </c>
      <c r="Y132" s="37">
        <v>0</v>
      </c>
      <c r="Z132" s="37">
        <v>4</v>
      </c>
      <c r="AA132" s="37">
        <v>34</v>
      </c>
      <c r="AB132" s="37">
        <v>0</v>
      </c>
      <c r="AC132" s="37">
        <v>0</v>
      </c>
      <c r="AD132" s="37">
        <v>3</v>
      </c>
      <c r="AE132" s="37"/>
      <c r="AF132" s="37">
        <v>103</v>
      </c>
      <c r="AG132" s="37"/>
      <c r="AH132" s="37"/>
      <c r="AI132" s="37"/>
      <c r="AJ132" s="37">
        <v>56</v>
      </c>
      <c r="AK132" s="37"/>
      <c r="AL132" s="37"/>
      <c r="AM132" s="37"/>
      <c r="AN132" s="37">
        <v>0</v>
      </c>
      <c r="AO132" s="37"/>
      <c r="AP132" s="37">
        <v>0</v>
      </c>
    </row>
    <row r="133" spans="1:42" ht="20.100000000000001" customHeight="1" x14ac:dyDescent="0.2">
      <c r="D133" s="38" t="s">
        <v>99</v>
      </c>
      <c r="F133" s="39">
        <v>36</v>
      </c>
      <c r="G133" s="40"/>
      <c r="H133" s="40"/>
      <c r="I133" s="40"/>
      <c r="J133" s="39">
        <v>106</v>
      </c>
      <c r="K133" s="39">
        <v>4</v>
      </c>
      <c r="L133" s="39">
        <v>0</v>
      </c>
      <c r="M133" s="40"/>
      <c r="N133" s="39">
        <v>110</v>
      </c>
      <c r="O133" s="40"/>
      <c r="P133" s="40"/>
      <c r="Q133" s="40"/>
      <c r="R133" s="39">
        <v>0</v>
      </c>
      <c r="S133" s="39">
        <v>4</v>
      </c>
      <c r="T133" s="39">
        <v>73</v>
      </c>
      <c r="U133" s="39">
        <v>0</v>
      </c>
      <c r="V133" s="39">
        <v>0</v>
      </c>
      <c r="W133" s="40"/>
      <c r="X133" s="39">
        <v>14</v>
      </c>
      <c r="Y133" s="39">
        <v>1</v>
      </c>
      <c r="Z133" s="39">
        <v>2</v>
      </c>
      <c r="AA133" s="39">
        <v>5</v>
      </c>
      <c r="AB133" s="39">
        <v>0</v>
      </c>
      <c r="AC133" s="39">
        <v>0</v>
      </c>
      <c r="AD133" s="39">
        <v>6</v>
      </c>
      <c r="AE133" s="40"/>
      <c r="AF133" s="39">
        <v>105</v>
      </c>
      <c r="AG133" s="40"/>
      <c r="AH133" s="40"/>
      <c r="AI133" s="40"/>
      <c r="AJ133" s="39">
        <v>41</v>
      </c>
      <c r="AK133" s="40"/>
      <c r="AL133" s="40"/>
      <c r="AM133" s="40"/>
      <c r="AN133" s="39">
        <v>0</v>
      </c>
      <c r="AO133" s="40"/>
      <c r="AP133" s="39">
        <v>0</v>
      </c>
    </row>
    <row r="134" spans="1:42" ht="20.100000000000001" customHeight="1" x14ac:dyDescent="0.2">
      <c r="D134" s="2" t="s">
        <v>100</v>
      </c>
      <c r="F134" s="37">
        <v>53</v>
      </c>
      <c r="G134" s="37"/>
      <c r="H134" s="37"/>
      <c r="I134" s="37"/>
      <c r="J134" s="37">
        <v>106</v>
      </c>
      <c r="K134" s="37">
        <v>0</v>
      </c>
      <c r="L134" s="37">
        <v>3</v>
      </c>
      <c r="M134" s="37"/>
      <c r="N134" s="37">
        <v>109</v>
      </c>
      <c r="O134" s="37"/>
      <c r="P134" s="37"/>
      <c r="Q134" s="37"/>
      <c r="R134" s="37">
        <v>0</v>
      </c>
      <c r="S134" s="37">
        <v>7</v>
      </c>
      <c r="T134" s="37">
        <v>30</v>
      </c>
      <c r="U134" s="37">
        <v>0</v>
      </c>
      <c r="V134" s="37">
        <v>0</v>
      </c>
      <c r="W134" s="37"/>
      <c r="X134" s="37">
        <v>18</v>
      </c>
      <c r="Y134" s="37">
        <v>1</v>
      </c>
      <c r="Z134" s="37">
        <v>9</v>
      </c>
      <c r="AA134" s="37">
        <v>41</v>
      </c>
      <c r="AB134" s="37">
        <v>0</v>
      </c>
      <c r="AC134" s="37">
        <v>0</v>
      </c>
      <c r="AD134" s="37">
        <v>10</v>
      </c>
      <c r="AE134" s="37"/>
      <c r="AF134" s="37">
        <v>116</v>
      </c>
      <c r="AG134" s="37"/>
      <c r="AH134" s="37"/>
      <c r="AI134" s="37"/>
      <c r="AJ134" s="37">
        <v>46</v>
      </c>
      <c r="AK134" s="37"/>
      <c r="AL134" s="37"/>
      <c r="AM134" s="37"/>
      <c r="AN134" s="37">
        <v>0</v>
      </c>
      <c r="AO134" s="37"/>
      <c r="AP134" s="37">
        <v>0</v>
      </c>
    </row>
    <row r="135" spans="1:42" ht="20.100000000000001" customHeight="1" x14ac:dyDescent="0.2">
      <c r="D135" s="38" t="s">
        <v>101</v>
      </c>
      <c r="F135" s="39">
        <v>49</v>
      </c>
      <c r="G135" s="40"/>
      <c r="H135" s="40"/>
      <c r="I135" s="40"/>
      <c r="J135" s="39">
        <v>106</v>
      </c>
      <c r="K135" s="39">
        <v>5</v>
      </c>
      <c r="L135" s="39">
        <v>1</v>
      </c>
      <c r="M135" s="40"/>
      <c r="N135" s="39">
        <v>112</v>
      </c>
      <c r="O135" s="40"/>
      <c r="P135" s="40"/>
      <c r="Q135" s="40"/>
      <c r="R135" s="39">
        <v>0</v>
      </c>
      <c r="S135" s="39">
        <v>5</v>
      </c>
      <c r="T135" s="39">
        <v>46</v>
      </c>
      <c r="U135" s="39">
        <v>1</v>
      </c>
      <c r="V135" s="39">
        <v>0</v>
      </c>
      <c r="W135" s="40"/>
      <c r="X135" s="39">
        <v>27</v>
      </c>
      <c r="Y135" s="39">
        <v>0</v>
      </c>
      <c r="Z135" s="39">
        <v>4</v>
      </c>
      <c r="AA135" s="39">
        <v>34</v>
      </c>
      <c r="AB135" s="39">
        <v>0</v>
      </c>
      <c r="AC135" s="39">
        <v>0</v>
      </c>
      <c r="AD135" s="39">
        <v>8</v>
      </c>
      <c r="AE135" s="40"/>
      <c r="AF135" s="39">
        <v>125</v>
      </c>
      <c r="AG135" s="40"/>
      <c r="AH135" s="40"/>
      <c r="AI135" s="40"/>
      <c r="AJ135" s="39">
        <v>36</v>
      </c>
      <c r="AK135" s="40"/>
      <c r="AL135" s="40"/>
      <c r="AM135" s="40"/>
      <c r="AN135" s="39">
        <v>0</v>
      </c>
      <c r="AO135" s="40"/>
      <c r="AP135" s="39">
        <v>0</v>
      </c>
    </row>
    <row r="136" spans="1:42" ht="20.100000000000001" customHeight="1" x14ac:dyDescent="0.2">
      <c r="D136" s="2" t="s">
        <v>102</v>
      </c>
      <c r="F136" s="37">
        <v>60</v>
      </c>
      <c r="G136" s="37"/>
      <c r="H136" s="37"/>
      <c r="I136" s="37"/>
      <c r="J136" s="37">
        <v>104</v>
      </c>
      <c r="K136" s="37">
        <v>2</v>
      </c>
      <c r="L136" s="37">
        <v>1</v>
      </c>
      <c r="M136" s="37"/>
      <c r="N136" s="37">
        <v>107</v>
      </c>
      <c r="O136" s="37"/>
      <c r="P136" s="37"/>
      <c r="Q136" s="37"/>
      <c r="R136" s="37">
        <v>0</v>
      </c>
      <c r="S136" s="37">
        <v>9</v>
      </c>
      <c r="T136" s="37">
        <v>37</v>
      </c>
      <c r="U136" s="37">
        <v>0</v>
      </c>
      <c r="V136" s="37">
        <v>5</v>
      </c>
      <c r="W136" s="37"/>
      <c r="X136" s="37">
        <v>23</v>
      </c>
      <c r="Y136" s="37">
        <v>0</v>
      </c>
      <c r="Z136" s="37">
        <v>2</v>
      </c>
      <c r="AA136" s="37">
        <v>32</v>
      </c>
      <c r="AB136" s="37">
        <v>0</v>
      </c>
      <c r="AC136" s="37">
        <v>0</v>
      </c>
      <c r="AD136" s="37">
        <v>5</v>
      </c>
      <c r="AE136" s="37"/>
      <c r="AF136" s="37">
        <v>113</v>
      </c>
      <c r="AG136" s="37"/>
      <c r="AH136" s="37"/>
      <c r="AI136" s="37"/>
      <c r="AJ136" s="37">
        <v>54</v>
      </c>
      <c r="AK136" s="37"/>
      <c r="AL136" s="37"/>
      <c r="AM136" s="37"/>
      <c r="AN136" s="37">
        <v>0</v>
      </c>
      <c r="AO136" s="37"/>
      <c r="AP136" s="37">
        <v>0</v>
      </c>
    </row>
    <row r="137" spans="1:42" ht="20.100000000000001" customHeight="1" x14ac:dyDescent="0.2">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row>
    <row r="138" spans="1:42" s="1" customFormat="1" ht="20.100000000000001" customHeight="1" x14ac:dyDescent="0.2">
      <c r="A138" s="3"/>
      <c r="B138" s="6"/>
      <c r="C138" s="42" t="s">
        <v>171</v>
      </c>
      <c r="D138" s="42"/>
      <c r="E138" s="5"/>
      <c r="F138" s="44">
        <v>248</v>
      </c>
      <c r="G138" s="45"/>
      <c r="H138" s="45"/>
      <c r="I138" s="45"/>
      <c r="J138" s="44">
        <v>526</v>
      </c>
      <c r="K138" s="44">
        <v>16</v>
      </c>
      <c r="L138" s="44">
        <v>5</v>
      </c>
      <c r="M138" s="45"/>
      <c r="N138" s="44">
        <v>547</v>
      </c>
      <c r="O138" s="45"/>
      <c r="P138" s="45"/>
      <c r="Q138" s="45"/>
      <c r="R138" s="44">
        <v>0</v>
      </c>
      <c r="S138" s="44">
        <v>37</v>
      </c>
      <c r="T138" s="44">
        <v>205</v>
      </c>
      <c r="U138" s="44">
        <v>12</v>
      </c>
      <c r="V138" s="44">
        <v>8</v>
      </c>
      <c r="W138" s="45"/>
      <c r="X138" s="44">
        <v>99</v>
      </c>
      <c r="Y138" s="44">
        <v>2</v>
      </c>
      <c r="Z138" s="44">
        <v>21</v>
      </c>
      <c r="AA138" s="44">
        <v>146</v>
      </c>
      <c r="AB138" s="44">
        <v>0</v>
      </c>
      <c r="AC138" s="44">
        <v>0</v>
      </c>
      <c r="AD138" s="44">
        <v>32</v>
      </c>
      <c r="AE138" s="45"/>
      <c r="AF138" s="44">
        <v>562</v>
      </c>
      <c r="AG138" s="45"/>
      <c r="AH138" s="45"/>
      <c r="AI138" s="45"/>
      <c r="AJ138" s="44">
        <v>233</v>
      </c>
      <c r="AK138" s="45"/>
      <c r="AL138" s="45"/>
      <c r="AM138" s="45"/>
      <c r="AN138" s="44">
        <v>0</v>
      </c>
      <c r="AO138" s="45"/>
      <c r="AP138" s="44">
        <v>0</v>
      </c>
    </row>
    <row r="139" spans="1:42" ht="20.100000000000001" customHeight="1" x14ac:dyDescent="0.2">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row>
    <row r="140" spans="1:42" ht="20.100000000000001" customHeight="1" x14ac:dyDescent="0.2">
      <c r="C140" s="3" t="s">
        <v>172</v>
      </c>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row>
    <row r="141" spans="1:42" ht="20.100000000000001" customHeight="1" x14ac:dyDescent="0.2">
      <c r="D141" s="2" t="s">
        <v>124</v>
      </c>
      <c r="F141" s="37">
        <v>41</v>
      </c>
      <c r="G141" s="37"/>
      <c r="H141" s="37"/>
      <c r="I141" s="37"/>
      <c r="J141" s="37">
        <v>103</v>
      </c>
      <c r="K141" s="37">
        <v>3</v>
      </c>
      <c r="L141" s="37">
        <v>0</v>
      </c>
      <c r="M141" s="37"/>
      <c r="N141" s="37">
        <v>106</v>
      </c>
      <c r="O141" s="37"/>
      <c r="P141" s="37"/>
      <c r="Q141" s="37"/>
      <c r="R141" s="37">
        <v>0</v>
      </c>
      <c r="S141" s="37">
        <v>20</v>
      </c>
      <c r="T141" s="37">
        <v>21</v>
      </c>
      <c r="U141" s="37">
        <v>0</v>
      </c>
      <c r="V141" s="37">
        <v>2</v>
      </c>
      <c r="W141" s="37"/>
      <c r="X141" s="37">
        <v>9</v>
      </c>
      <c r="Y141" s="37">
        <v>0</v>
      </c>
      <c r="Z141" s="37">
        <v>5</v>
      </c>
      <c r="AA141" s="37">
        <v>35</v>
      </c>
      <c r="AB141" s="37">
        <v>0</v>
      </c>
      <c r="AC141" s="37">
        <v>0</v>
      </c>
      <c r="AD141" s="37">
        <v>10</v>
      </c>
      <c r="AE141" s="37"/>
      <c r="AF141" s="37">
        <v>102</v>
      </c>
      <c r="AG141" s="37"/>
      <c r="AH141" s="37"/>
      <c r="AI141" s="37"/>
      <c r="AJ141" s="37">
        <v>45</v>
      </c>
      <c r="AK141" s="37"/>
      <c r="AL141" s="37"/>
      <c r="AM141" s="37"/>
      <c r="AN141" s="37">
        <v>0</v>
      </c>
      <c r="AO141" s="37"/>
      <c r="AP141" s="37">
        <v>0</v>
      </c>
    </row>
    <row r="142" spans="1:42" ht="20.100000000000001" customHeight="1" x14ac:dyDescent="0.2">
      <c r="D142" s="38" t="s">
        <v>173</v>
      </c>
      <c r="F142" s="39">
        <v>52</v>
      </c>
      <c r="G142" s="40"/>
      <c r="H142" s="40"/>
      <c r="I142" s="40"/>
      <c r="J142" s="39">
        <v>99</v>
      </c>
      <c r="K142" s="39">
        <v>1</v>
      </c>
      <c r="L142" s="39">
        <v>0</v>
      </c>
      <c r="M142" s="40"/>
      <c r="N142" s="39">
        <v>100</v>
      </c>
      <c r="O142" s="40"/>
      <c r="P142" s="40"/>
      <c r="Q142" s="40"/>
      <c r="R142" s="39">
        <v>0</v>
      </c>
      <c r="S142" s="39">
        <v>13</v>
      </c>
      <c r="T142" s="39">
        <v>21</v>
      </c>
      <c r="U142" s="39">
        <v>0</v>
      </c>
      <c r="V142" s="39">
        <v>12</v>
      </c>
      <c r="W142" s="40"/>
      <c r="X142" s="39">
        <v>11</v>
      </c>
      <c r="Y142" s="39">
        <v>0</v>
      </c>
      <c r="Z142" s="39">
        <v>1</v>
      </c>
      <c r="AA142" s="39">
        <v>32</v>
      </c>
      <c r="AB142" s="39">
        <v>0</v>
      </c>
      <c r="AC142" s="39">
        <v>0</v>
      </c>
      <c r="AD142" s="39">
        <v>6</v>
      </c>
      <c r="AE142" s="40"/>
      <c r="AF142" s="39">
        <v>96</v>
      </c>
      <c r="AG142" s="40"/>
      <c r="AH142" s="40"/>
      <c r="AI142" s="40"/>
      <c r="AJ142" s="39">
        <v>56</v>
      </c>
      <c r="AK142" s="40"/>
      <c r="AL142" s="40"/>
      <c r="AM142" s="40"/>
      <c r="AN142" s="39">
        <v>0</v>
      </c>
      <c r="AO142" s="40"/>
      <c r="AP142" s="39">
        <v>0</v>
      </c>
    </row>
    <row r="143" spans="1:42" ht="20.100000000000001" customHeight="1" x14ac:dyDescent="0.2">
      <c r="D143" s="2" t="s">
        <v>113</v>
      </c>
      <c r="F143" s="37">
        <v>6</v>
      </c>
      <c r="G143" s="37"/>
      <c r="H143" s="37"/>
      <c r="I143" s="37"/>
      <c r="J143" s="37">
        <v>107</v>
      </c>
      <c r="K143" s="37">
        <v>2</v>
      </c>
      <c r="L143" s="37">
        <v>0</v>
      </c>
      <c r="M143" s="37"/>
      <c r="N143" s="37">
        <v>109</v>
      </c>
      <c r="O143" s="37"/>
      <c r="P143" s="37"/>
      <c r="Q143" s="37"/>
      <c r="R143" s="37">
        <v>0</v>
      </c>
      <c r="S143" s="37">
        <v>5</v>
      </c>
      <c r="T143" s="37">
        <v>36</v>
      </c>
      <c r="U143" s="37">
        <v>65</v>
      </c>
      <c r="V143" s="37">
        <v>1</v>
      </c>
      <c r="W143" s="37"/>
      <c r="X143" s="37">
        <v>1</v>
      </c>
      <c r="Y143" s="37">
        <v>0</v>
      </c>
      <c r="Z143" s="37">
        <v>0</v>
      </c>
      <c r="AA143" s="37">
        <v>3</v>
      </c>
      <c r="AB143" s="37">
        <v>0</v>
      </c>
      <c r="AC143" s="37">
        <v>0</v>
      </c>
      <c r="AD143" s="37">
        <v>0</v>
      </c>
      <c r="AE143" s="37"/>
      <c r="AF143" s="37">
        <v>111</v>
      </c>
      <c r="AG143" s="37"/>
      <c r="AH143" s="37"/>
      <c r="AI143" s="37"/>
      <c r="AJ143" s="37">
        <v>4</v>
      </c>
      <c r="AK143" s="37"/>
      <c r="AL143" s="37"/>
      <c r="AM143" s="37"/>
      <c r="AN143" s="37">
        <v>0</v>
      </c>
      <c r="AO143" s="37"/>
      <c r="AP143" s="37">
        <v>0</v>
      </c>
    </row>
    <row r="144" spans="1:42" ht="20.100000000000001" customHeight="1" x14ac:dyDescent="0.2">
      <c r="D144" s="38" t="s">
        <v>174</v>
      </c>
      <c r="F144" s="39">
        <v>19</v>
      </c>
      <c r="G144" s="40"/>
      <c r="H144" s="40"/>
      <c r="I144" s="40"/>
      <c r="J144" s="39">
        <v>108</v>
      </c>
      <c r="K144" s="39">
        <v>3</v>
      </c>
      <c r="L144" s="39">
        <v>0</v>
      </c>
      <c r="M144" s="40"/>
      <c r="N144" s="39">
        <v>111</v>
      </c>
      <c r="O144" s="40"/>
      <c r="P144" s="40"/>
      <c r="Q144" s="40"/>
      <c r="R144" s="39">
        <v>0</v>
      </c>
      <c r="S144" s="39">
        <v>14</v>
      </c>
      <c r="T144" s="39">
        <v>36</v>
      </c>
      <c r="U144" s="39">
        <v>6</v>
      </c>
      <c r="V144" s="39">
        <v>5</v>
      </c>
      <c r="W144" s="40"/>
      <c r="X144" s="39">
        <v>2</v>
      </c>
      <c r="Y144" s="39">
        <v>0</v>
      </c>
      <c r="Z144" s="39">
        <v>1</v>
      </c>
      <c r="AA144" s="39">
        <v>8</v>
      </c>
      <c r="AB144" s="39">
        <v>0</v>
      </c>
      <c r="AC144" s="39">
        <v>0</v>
      </c>
      <c r="AD144" s="39">
        <v>43</v>
      </c>
      <c r="AE144" s="40"/>
      <c r="AF144" s="39">
        <v>115</v>
      </c>
      <c r="AG144" s="40"/>
      <c r="AH144" s="40"/>
      <c r="AI144" s="40"/>
      <c r="AJ144" s="39">
        <v>15</v>
      </c>
      <c r="AK144" s="40"/>
      <c r="AL144" s="40"/>
      <c r="AM144" s="40"/>
      <c r="AN144" s="39">
        <v>0</v>
      </c>
      <c r="AO144" s="40"/>
      <c r="AP144" s="39">
        <v>0</v>
      </c>
    </row>
    <row r="145" spans="1:42" ht="20.100000000000001" customHeight="1" x14ac:dyDescent="0.2">
      <c r="D145" s="2" t="s">
        <v>115</v>
      </c>
      <c r="F145" s="37">
        <v>58</v>
      </c>
      <c r="G145" s="37"/>
      <c r="H145" s="37"/>
      <c r="I145" s="37"/>
      <c r="J145" s="37">
        <v>88</v>
      </c>
      <c r="K145" s="37">
        <v>1</v>
      </c>
      <c r="L145" s="37">
        <v>0</v>
      </c>
      <c r="M145" s="37"/>
      <c r="N145" s="37">
        <v>89</v>
      </c>
      <c r="O145" s="37"/>
      <c r="P145" s="37"/>
      <c r="Q145" s="37"/>
      <c r="R145" s="37">
        <v>0</v>
      </c>
      <c r="S145" s="37">
        <v>2</v>
      </c>
      <c r="T145" s="37">
        <v>8</v>
      </c>
      <c r="U145" s="37">
        <v>30</v>
      </c>
      <c r="V145" s="37">
        <v>8</v>
      </c>
      <c r="W145" s="37"/>
      <c r="X145" s="37">
        <v>19</v>
      </c>
      <c r="Y145" s="37">
        <v>0</v>
      </c>
      <c r="Z145" s="37">
        <v>0</v>
      </c>
      <c r="AA145" s="37">
        <v>27</v>
      </c>
      <c r="AB145" s="37">
        <v>0</v>
      </c>
      <c r="AC145" s="37">
        <v>0</v>
      </c>
      <c r="AD145" s="37">
        <v>10</v>
      </c>
      <c r="AE145" s="37"/>
      <c r="AF145" s="37">
        <v>104</v>
      </c>
      <c r="AG145" s="37"/>
      <c r="AH145" s="37"/>
      <c r="AI145" s="37"/>
      <c r="AJ145" s="37">
        <v>43</v>
      </c>
      <c r="AK145" s="37"/>
      <c r="AL145" s="37"/>
      <c r="AM145" s="37"/>
      <c r="AN145" s="37">
        <v>0</v>
      </c>
      <c r="AO145" s="37"/>
      <c r="AP145" s="37">
        <v>0</v>
      </c>
    </row>
    <row r="146" spans="1:42" ht="20.100000000000001" customHeight="1" x14ac:dyDescent="0.2">
      <c r="D146" s="38" t="s">
        <v>116</v>
      </c>
      <c r="F146" s="39">
        <v>26</v>
      </c>
      <c r="G146" s="40"/>
      <c r="H146" s="40"/>
      <c r="I146" s="40"/>
      <c r="J146" s="39">
        <v>96</v>
      </c>
      <c r="K146" s="39">
        <v>1</v>
      </c>
      <c r="L146" s="39">
        <v>0</v>
      </c>
      <c r="M146" s="40"/>
      <c r="N146" s="39">
        <v>97</v>
      </c>
      <c r="O146" s="40"/>
      <c r="P146" s="40"/>
      <c r="Q146" s="40"/>
      <c r="R146" s="39">
        <v>0</v>
      </c>
      <c r="S146" s="39">
        <v>6</v>
      </c>
      <c r="T146" s="39">
        <v>61</v>
      </c>
      <c r="U146" s="39">
        <v>2</v>
      </c>
      <c r="V146" s="39">
        <v>6</v>
      </c>
      <c r="W146" s="40"/>
      <c r="X146" s="39">
        <v>13</v>
      </c>
      <c r="Y146" s="39">
        <v>0</v>
      </c>
      <c r="Z146" s="39">
        <v>2</v>
      </c>
      <c r="AA146" s="39">
        <v>13</v>
      </c>
      <c r="AB146" s="39">
        <v>0</v>
      </c>
      <c r="AC146" s="39">
        <v>0</v>
      </c>
      <c r="AD146" s="39">
        <v>2</v>
      </c>
      <c r="AE146" s="40"/>
      <c r="AF146" s="39">
        <v>105</v>
      </c>
      <c r="AG146" s="40"/>
      <c r="AH146" s="40"/>
      <c r="AI146" s="40"/>
      <c r="AJ146" s="39">
        <v>18</v>
      </c>
      <c r="AK146" s="40"/>
      <c r="AL146" s="40"/>
      <c r="AM146" s="40"/>
      <c r="AN146" s="39">
        <v>0</v>
      </c>
      <c r="AO146" s="40"/>
      <c r="AP146" s="39">
        <v>0</v>
      </c>
    </row>
    <row r="147" spans="1:42" ht="20.100000000000001" customHeight="1" x14ac:dyDescent="0.2">
      <c r="D147" s="2" t="s">
        <v>104</v>
      </c>
      <c r="F147" s="37">
        <v>35</v>
      </c>
      <c r="G147" s="37"/>
      <c r="H147" s="37"/>
      <c r="I147" s="37"/>
      <c r="J147" s="37">
        <v>107</v>
      </c>
      <c r="K147" s="37">
        <v>7</v>
      </c>
      <c r="L147" s="37">
        <v>0</v>
      </c>
      <c r="M147" s="37"/>
      <c r="N147" s="37">
        <v>114</v>
      </c>
      <c r="O147" s="37"/>
      <c r="P147" s="37"/>
      <c r="Q147" s="37"/>
      <c r="R147" s="37">
        <v>0</v>
      </c>
      <c r="S147" s="37">
        <v>19</v>
      </c>
      <c r="T147" s="37">
        <v>40</v>
      </c>
      <c r="U147" s="37">
        <v>3</v>
      </c>
      <c r="V147" s="37">
        <v>11</v>
      </c>
      <c r="W147" s="37"/>
      <c r="X147" s="37">
        <v>12</v>
      </c>
      <c r="Y147" s="37">
        <v>1</v>
      </c>
      <c r="Z147" s="37">
        <v>2</v>
      </c>
      <c r="AA147" s="37">
        <v>19</v>
      </c>
      <c r="AB147" s="37">
        <v>0</v>
      </c>
      <c r="AC147" s="37">
        <v>0</v>
      </c>
      <c r="AD147" s="37">
        <v>9</v>
      </c>
      <c r="AE147" s="37"/>
      <c r="AF147" s="37">
        <v>116</v>
      </c>
      <c r="AG147" s="37"/>
      <c r="AH147" s="37"/>
      <c r="AI147" s="37"/>
      <c r="AJ147" s="37">
        <v>33</v>
      </c>
      <c r="AK147" s="37"/>
      <c r="AL147" s="37"/>
      <c r="AM147" s="37"/>
      <c r="AN147" s="37">
        <v>0</v>
      </c>
      <c r="AO147" s="37"/>
      <c r="AP147" s="37">
        <v>0</v>
      </c>
    </row>
    <row r="148" spans="1:42" ht="20.100000000000001" customHeight="1" x14ac:dyDescent="0.2">
      <c r="D148" s="38" t="s">
        <v>365</v>
      </c>
      <c r="F148" s="39">
        <f>42+101</f>
        <v>143</v>
      </c>
      <c r="G148" s="40"/>
      <c r="H148" s="40"/>
      <c r="I148" s="40"/>
      <c r="J148" s="39">
        <v>0</v>
      </c>
      <c r="K148" s="39">
        <v>0</v>
      </c>
      <c r="L148" s="39">
        <v>0</v>
      </c>
      <c r="M148" s="40"/>
      <c r="N148" s="39">
        <v>0</v>
      </c>
      <c r="O148" s="40"/>
      <c r="P148" s="40"/>
      <c r="Q148" s="40"/>
      <c r="R148" s="39">
        <v>0</v>
      </c>
      <c r="S148" s="39">
        <v>0</v>
      </c>
      <c r="T148" s="39">
        <v>0</v>
      </c>
      <c r="U148" s="39">
        <v>0</v>
      </c>
      <c r="V148" s="39">
        <v>0</v>
      </c>
      <c r="W148" s="40"/>
      <c r="X148" s="39">
        <v>0</v>
      </c>
      <c r="Y148" s="39">
        <v>0</v>
      </c>
      <c r="Z148" s="39">
        <v>0</v>
      </c>
      <c r="AA148" s="39">
        <v>0</v>
      </c>
      <c r="AB148" s="39">
        <v>0</v>
      </c>
      <c r="AC148" s="39">
        <v>0</v>
      </c>
      <c r="AD148" s="39">
        <v>0</v>
      </c>
      <c r="AE148" s="40"/>
      <c r="AF148" s="39">
        <v>0</v>
      </c>
      <c r="AG148" s="40"/>
      <c r="AH148" s="40"/>
      <c r="AI148" s="40"/>
      <c r="AJ148" s="39">
        <f>50+93</f>
        <v>143</v>
      </c>
      <c r="AK148" s="40"/>
      <c r="AL148" s="40"/>
      <c r="AM148" s="40"/>
      <c r="AN148" s="39">
        <v>0</v>
      </c>
      <c r="AO148" s="40"/>
      <c r="AP148" s="39">
        <v>0</v>
      </c>
    </row>
    <row r="149" spans="1:42" ht="20.100000000000001" customHeight="1" x14ac:dyDescent="0.2">
      <c r="D149" s="2" t="s">
        <v>106</v>
      </c>
      <c r="F149" s="37">
        <v>42</v>
      </c>
      <c r="G149" s="37"/>
      <c r="H149" s="37"/>
      <c r="I149" s="37"/>
      <c r="J149" s="37">
        <v>91</v>
      </c>
      <c r="K149" s="37">
        <v>2</v>
      </c>
      <c r="L149" s="37">
        <v>0</v>
      </c>
      <c r="M149" s="37"/>
      <c r="N149" s="37">
        <v>93</v>
      </c>
      <c r="O149" s="37"/>
      <c r="P149" s="37"/>
      <c r="Q149" s="37"/>
      <c r="R149" s="37">
        <v>0</v>
      </c>
      <c r="S149" s="37">
        <v>1</v>
      </c>
      <c r="T149" s="37">
        <v>35</v>
      </c>
      <c r="U149" s="37">
        <v>12</v>
      </c>
      <c r="V149" s="37">
        <v>2</v>
      </c>
      <c r="W149" s="37"/>
      <c r="X149" s="37">
        <v>5</v>
      </c>
      <c r="Y149" s="37">
        <v>3</v>
      </c>
      <c r="Z149" s="37">
        <v>2</v>
      </c>
      <c r="AA149" s="37">
        <v>34</v>
      </c>
      <c r="AB149" s="37">
        <v>0</v>
      </c>
      <c r="AC149" s="37">
        <v>0</v>
      </c>
      <c r="AD149" s="37">
        <v>2</v>
      </c>
      <c r="AE149" s="37"/>
      <c r="AF149" s="37">
        <v>96</v>
      </c>
      <c r="AG149" s="37"/>
      <c r="AH149" s="37"/>
      <c r="AI149" s="37"/>
      <c r="AJ149" s="37">
        <v>39</v>
      </c>
      <c r="AK149" s="37"/>
      <c r="AL149" s="37"/>
      <c r="AM149" s="37"/>
      <c r="AN149" s="37">
        <v>0</v>
      </c>
      <c r="AO149" s="37"/>
      <c r="AP149" s="37">
        <v>0</v>
      </c>
    </row>
    <row r="150" spans="1:42" ht="20.100000000000001" customHeight="1" x14ac:dyDescent="0.2">
      <c r="D150" s="38" t="s">
        <v>107</v>
      </c>
      <c r="F150" s="39">
        <v>35</v>
      </c>
      <c r="G150" s="40"/>
      <c r="H150" s="40"/>
      <c r="I150" s="40"/>
      <c r="J150" s="39">
        <v>111</v>
      </c>
      <c r="K150" s="39">
        <v>4</v>
      </c>
      <c r="L150" s="39">
        <v>4</v>
      </c>
      <c r="M150" s="40"/>
      <c r="N150" s="39">
        <v>119</v>
      </c>
      <c r="O150" s="40"/>
      <c r="P150" s="40"/>
      <c r="Q150" s="40"/>
      <c r="R150" s="39">
        <v>0</v>
      </c>
      <c r="S150" s="39">
        <v>4</v>
      </c>
      <c r="T150" s="39">
        <v>71</v>
      </c>
      <c r="U150" s="39">
        <v>2</v>
      </c>
      <c r="V150" s="39">
        <v>3</v>
      </c>
      <c r="W150" s="40"/>
      <c r="X150" s="39">
        <v>9</v>
      </c>
      <c r="Y150" s="39">
        <v>0</v>
      </c>
      <c r="Z150" s="39">
        <v>2</v>
      </c>
      <c r="AA150" s="39">
        <v>21</v>
      </c>
      <c r="AB150" s="39">
        <v>0</v>
      </c>
      <c r="AC150" s="39">
        <v>0</v>
      </c>
      <c r="AD150" s="39">
        <v>1</v>
      </c>
      <c r="AE150" s="40"/>
      <c r="AF150" s="39">
        <v>113</v>
      </c>
      <c r="AG150" s="40"/>
      <c r="AH150" s="40"/>
      <c r="AI150" s="40"/>
      <c r="AJ150" s="39">
        <v>41</v>
      </c>
      <c r="AK150" s="40"/>
      <c r="AL150" s="40"/>
      <c r="AM150" s="40"/>
      <c r="AN150" s="39">
        <v>0</v>
      </c>
      <c r="AO150" s="40"/>
      <c r="AP150" s="39">
        <v>0</v>
      </c>
    </row>
    <row r="151" spans="1:42" ht="20.100000000000001" customHeight="1" x14ac:dyDescent="0.2">
      <c r="D151" s="2" t="s">
        <v>176</v>
      </c>
      <c r="F151" s="37">
        <v>40</v>
      </c>
      <c r="G151" s="37"/>
      <c r="H151" s="37"/>
      <c r="I151" s="37"/>
      <c r="J151" s="37">
        <v>111</v>
      </c>
      <c r="K151" s="37">
        <v>0</v>
      </c>
      <c r="L151" s="37">
        <v>1</v>
      </c>
      <c r="M151" s="37"/>
      <c r="N151" s="37">
        <v>112</v>
      </c>
      <c r="O151" s="37"/>
      <c r="P151" s="37"/>
      <c r="Q151" s="37"/>
      <c r="R151" s="37">
        <v>0</v>
      </c>
      <c r="S151" s="37">
        <v>20</v>
      </c>
      <c r="T151" s="37">
        <v>43</v>
      </c>
      <c r="U151" s="37">
        <v>1</v>
      </c>
      <c r="V151" s="37">
        <v>12</v>
      </c>
      <c r="W151" s="37"/>
      <c r="X151" s="37">
        <v>13</v>
      </c>
      <c r="Y151" s="37">
        <v>0</v>
      </c>
      <c r="Z151" s="37">
        <v>6</v>
      </c>
      <c r="AA151" s="37">
        <v>24</v>
      </c>
      <c r="AB151" s="37">
        <v>0</v>
      </c>
      <c r="AC151" s="37">
        <v>0</v>
      </c>
      <c r="AD151" s="37">
        <v>7</v>
      </c>
      <c r="AE151" s="37"/>
      <c r="AF151" s="37">
        <v>126</v>
      </c>
      <c r="AG151" s="37"/>
      <c r="AH151" s="37"/>
      <c r="AI151" s="37"/>
      <c r="AJ151" s="37">
        <v>26</v>
      </c>
      <c r="AK151" s="37"/>
      <c r="AL151" s="37"/>
      <c r="AM151" s="37"/>
      <c r="AN151" s="37">
        <v>0</v>
      </c>
      <c r="AO151" s="37"/>
      <c r="AP151" s="37">
        <v>0</v>
      </c>
    </row>
    <row r="152" spans="1:42" ht="20.100000000000001" customHeight="1" x14ac:dyDescent="0.2">
      <c r="D152" s="38" t="s">
        <v>177</v>
      </c>
      <c r="F152" s="39">
        <v>57</v>
      </c>
      <c r="G152" s="40"/>
      <c r="H152" s="40"/>
      <c r="I152" s="40"/>
      <c r="J152" s="39">
        <v>90</v>
      </c>
      <c r="K152" s="39">
        <v>3</v>
      </c>
      <c r="L152" s="39">
        <v>0</v>
      </c>
      <c r="M152" s="40"/>
      <c r="N152" s="39">
        <v>93</v>
      </c>
      <c r="O152" s="40"/>
      <c r="P152" s="40"/>
      <c r="Q152" s="40"/>
      <c r="R152" s="39">
        <v>0</v>
      </c>
      <c r="S152" s="39">
        <v>0</v>
      </c>
      <c r="T152" s="39">
        <v>4</v>
      </c>
      <c r="U152" s="39">
        <v>25</v>
      </c>
      <c r="V152" s="39">
        <v>14</v>
      </c>
      <c r="W152" s="40"/>
      <c r="X152" s="39">
        <v>9</v>
      </c>
      <c r="Y152" s="39">
        <v>0</v>
      </c>
      <c r="Z152" s="39">
        <v>3</v>
      </c>
      <c r="AA152" s="39">
        <v>31</v>
      </c>
      <c r="AB152" s="39">
        <v>0</v>
      </c>
      <c r="AC152" s="39">
        <v>0</v>
      </c>
      <c r="AD152" s="39">
        <v>11</v>
      </c>
      <c r="AE152" s="40"/>
      <c r="AF152" s="39">
        <v>97</v>
      </c>
      <c r="AG152" s="40"/>
      <c r="AH152" s="40"/>
      <c r="AI152" s="40"/>
      <c r="AJ152" s="39">
        <v>53</v>
      </c>
      <c r="AK152" s="40"/>
      <c r="AL152" s="40"/>
      <c r="AM152" s="40"/>
      <c r="AN152" s="39">
        <v>0</v>
      </c>
      <c r="AO152" s="40"/>
      <c r="AP152" s="39">
        <v>0</v>
      </c>
    </row>
    <row r="153" spans="1:42" ht="20.100000000000001" customHeight="1" x14ac:dyDescent="0.2">
      <c r="D153" s="2" t="s">
        <v>178</v>
      </c>
      <c r="F153" s="37">
        <v>30</v>
      </c>
      <c r="G153" s="37"/>
      <c r="H153" s="37"/>
      <c r="I153" s="37"/>
      <c r="J153" s="37">
        <v>101</v>
      </c>
      <c r="K153" s="37">
        <v>4</v>
      </c>
      <c r="L153" s="37">
        <v>0</v>
      </c>
      <c r="M153" s="37"/>
      <c r="N153" s="37">
        <v>105</v>
      </c>
      <c r="O153" s="37"/>
      <c r="P153" s="37"/>
      <c r="Q153" s="37"/>
      <c r="R153" s="37">
        <v>0</v>
      </c>
      <c r="S153" s="37">
        <v>19</v>
      </c>
      <c r="T153" s="37">
        <v>38</v>
      </c>
      <c r="U153" s="37">
        <v>1</v>
      </c>
      <c r="V153" s="37">
        <v>4</v>
      </c>
      <c r="W153" s="37"/>
      <c r="X153" s="37">
        <v>11</v>
      </c>
      <c r="Y153" s="37">
        <v>0</v>
      </c>
      <c r="Z153" s="37">
        <v>1</v>
      </c>
      <c r="AA153" s="37">
        <v>29</v>
      </c>
      <c r="AB153" s="37">
        <v>0</v>
      </c>
      <c r="AC153" s="37">
        <v>0</v>
      </c>
      <c r="AD153" s="37">
        <v>11</v>
      </c>
      <c r="AE153" s="37"/>
      <c r="AF153" s="37">
        <v>114</v>
      </c>
      <c r="AG153" s="37"/>
      <c r="AH153" s="37"/>
      <c r="AI153" s="37"/>
      <c r="AJ153" s="37">
        <v>21</v>
      </c>
      <c r="AK153" s="37"/>
      <c r="AL153" s="37"/>
      <c r="AM153" s="37"/>
      <c r="AN153" s="37">
        <v>0</v>
      </c>
      <c r="AO153" s="37"/>
      <c r="AP153" s="37">
        <v>0</v>
      </c>
    </row>
    <row r="154" spans="1:42" ht="20.100000000000001" customHeight="1" x14ac:dyDescent="0.2">
      <c r="D154" s="38" t="s">
        <v>179</v>
      </c>
      <c r="F154" s="39">
        <v>39</v>
      </c>
      <c r="G154" s="40"/>
      <c r="H154" s="40"/>
      <c r="I154" s="40"/>
      <c r="J154" s="39">
        <v>104</v>
      </c>
      <c r="K154" s="39">
        <v>4</v>
      </c>
      <c r="L154" s="39">
        <v>1</v>
      </c>
      <c r="M154" s="40"/>
      <c r="N154" s="39">
        <v>109</v>
      </c>
      <c r="O154" s="40"/>
      <c r="P154" s="40"/>
      <c r="Q154" s="40"/>
      <c r="R154" s="39">
        <v>0</v>
      </c>
      <c r="S154" s="39">
        <v>1</v>
      </c>
      <c r="T154" s="39">
        <v>25</v>
      </c>
      <c r="U154" s="39">
        <v>0</v>
      </c>
      <c r="V154" s="39">
        <v>14</v>
      </c>
      <c r="W154" s="40"/>
      <c r="X154" s="39">
        <v>19</v>
      </c>
      <c r="Y154" s="39">
        <v>0</v>
      </c>
      <c r="Z154" s="39">
        <v>1</v>
      </c>
      <c r="AA154" s="39">
        <v>20</v>
      </c>
      <c r="AB154" s="39">
        <v>0</v>
      </c>
      <c r="AC154" s="39">
        <v>0</v>
      </c>
      <c r="AD154" s="39">
        <v>8</v>
      </c>
      <c r="AE154" s="40"/>
      <c r="AF154" s="39">
        <v>88</v>
      </c>
      <c r="AG154" s="40"/>
      <c r="AH154" s="40"/>
      <c r="AI154" s="40"/>
      <c r="AJ154" s="39">
        <v>60</v>
      </c>
      <c r="AK154" s="40"/>
      <c r="AL154" s="40"/>
      <c r="AM154" s="40"/>
      <c r="AN154" s="39">
        <v>0</v>
      </c>
      <c r="AO154" s="40"/>
      <c r="AP154" s="39">
        <v>0</v>
      </c>
    </row>
    <row r="155" spans="1:42" ht="20.100000000000001" customHeight="1" x14ac:dyDescent="0.2">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row>
    <row r="156" spans="1:42" s="1" customFormat="1" ht="20.100000000000001" customHeight="1" x14ac:dyDescent="0.2">
      <c r="A156" s="3"/>
      <c r="B156" s="6"/>
      <c r="C156" s="42" t="s">
        <v>180</v>
      </c>
      <c r="D156" s="42"/>
      <c r="E156" s="5"/>
      <c r="F156" s="44">
        <f>522+101</f>
        <v>623</v>
      </c>
      <c r="G156" s="45"/>
      <c r="H156" s="45"/>
      <c r="I156" s="45"/>
      <c r="J156" s="44">
        <v>1316</v>
      </c>
      <c r="K156" s="44">
        <v>35</v>
      </c>
      <c r="L156" s="44">
        <v>6</v>
      </c>
      <c r="M156" s="45"/>
      <c r="N156" s="44">
        <v>1357</v>
      </c>
      <c r="O156" s="45"/>
      <c r="P156" s="45"/>
      <c r="Q156" s="45"/>
      <c r="R156" s="44">
        <v>0</v>
      </c>
      <c r="S156" s="44">
        <v>124</v>
      </c>
      <c r="T156" s="44">
        <v>439</v>
      </c>
      <c r="U156" s="44">
        <v>147</v>
      </c>
      <c r="V156" s="44">
        <v>94</v>
      </c>
      <c r="W156" s="45"/>
      <c r="X156" s="44">
        <v>133</v>
      </c>
      <c r="Y156" s="44">
        <v>4</v>
      </c>
      <c r="Z156" s="44">
        <v>26</v>
      </c>
      <c r="AA156" s="44">
        <v>296</v>
      </c>
      <c r="AB156" s="44">
        <v>0</v>
      </c>
      <c r="AC156" s="44">
        <v>0</v>
      </c>
      <c r="AD156" s="44">
        <v>120</v>
      </c>
      <c r="AE156" s="45"/>
      <c r="AF156" s="44">
        <v>1383</v>
      </c>
      <c r="AG156" s="45"/>
      <c r="AH156" s="45"/>
      <c r="AI156" s="45"/>
      <c r="AJ156" s="44">
        <f>504+93</f>
        <v>597</v>
      </c>
      <c r="AK156" s="45"/>
      <c r="AL156" s="45"/>
      <c r="AM156" s="45"/>
      <c r="AN156" s="44">
        <v>0</v>
      </c>
      <c r="AO156" s="45"/>
      <c r="AP156" s="44">
        <v>0</v>
      </c>
    </row>
    <row r="157" spans="1:42" ht="20.100000000000001" customHeight="1" x14ac:dyDescent="0.2">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row>
    <row r="158" spans="1:42" s="1" customFormat="1" ht="20.100000000000001" customHeight="1" x14ac:dyDescent="0.25">
      <c r="A158" s="3"/>
      <c r="B158" s="49" t="s">
        <v>181</v>
      </c>
      <c r="C158" s="50"/>
      <c r="D158" s="50"/>
      <c r="E158" s="5"/>
      <c r="F158" s="51">
        <f>770+101</f>
        <v>871</v>
      </c>
      <c r="G158" s="52"/>
      <c r="H158" s="52"/>
      <c r="I158" s="52"/>
      <c r="J158" s="51">
        <v>1842</v>
      </c>
      <c r="K158" s="51">
        <v>51</v>
      </c>
      <c r="L158" s="51">
        <v>11</v>
      </c>
      <c r="M158" s="52"/>
      <c r="N158" s="51">
        <v>1904</v>
      </c>
      <c r="O158" s="52"/>
      <c r="P158" s="52"/>
      <c r="Q158" s="52"/>
      <c r="R158" s="51">
        <v>0</v>
      </c>
      <c r="S158" s="51">
        <v>161</v>
      </c>
      <c r="T158" s="51">
        <v>644</v>
      </c>
      <c r="U158" s="51">
        <v>159</v>
      </c>
      <c r="V158" s="51">
        <v>102</v>
      </c>
      <c r="W158" s="52"/>
      <c r="X158" s="51">
        <v>232</v>
      </c>
      <c r="Y158" s="51">
        <v>6</v>
      </c>
      <c r="Z158" s="51">
        <v>47</v>
      </c>
      <c r="AA158" s="51">
        <v>442</v>
      </c>
      <c r="AB158" s="51">
        <v>0</v>
      </c>
      <c r="AC158" s="51">
        <v>0</v>
      </c>
      <c r="AD158" s="51">
        <v>152</v>
      </c>
      <c r="AE158" s="52"/>
      <c r="AF158" s="51">
        <v>1945</v>
      </c>
      <c r="AG158" s="52"/>
      <c r="AH158" s="52"/>
      <c r="AI158" s="52"/>
      <c r="AJ158" s="51">
        <f>737+93</f>
        <v>830</v>
      </c>
      <c r="AK158" s="52"/>
      <c r="AL158" s="52"/>
      <c r="AM158" s="52"/>
      <c r="AN158" s="51">
        <v>0</v>
      </c>
      <c r="AO158" s="52"/>
      <c r="AP158" s="51">
        <v>0</v>
      </c>
    </row>
    <row r="159" spans="1:42" ht="20.100000000000001" customHeight="1" x14ac:dyDescent="0.2">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row>
    <row r="160" spans="1:42" ht="20.100000000000001" customHeight="1" x14ac:dyDescent="0.2">
      <c r="B160" s="6" t="s">
        <v>182</v>
      </c>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row>
    <row r="161" spans="3:42" ht="20.100000000000001" customHeight="1" x14ac:dyDescent="0.2">
      <c r="C161" s="3" t="s">
        <v>97</v>
      </c>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row>
    <row r="162" spans="3:42" ht="20.100000000000001" customHeight="1" x14ac:dyDescent="0.2">
      <c r="D162" s="2" t="s">
        <v>124</v>
      </c>
      <c r="F162" s="37">
        <v>0</v>
      </c>
      <c r="G162" s="37"/>
      <c r="H162" s="37"/>
      <c r="I162" s="37"/>
      <c r="J162" s="37">
        <v>0</v>
      </c>
      <c r="K162" s="37">
        <v>0</v>
      </c>
      <c r="L162" s="37">
        <v>0</v>
      </c>
      <c r="M162" s="37"/>
      <c r="N162" s="37">
        <v>0</v>
      </c>
      <c r="O162" s="37"/>
      <c r="P162" s="37"/>
      <c r="Q162" s="37"/>
      <c r="R162" s="37">
        <v>0</v>
      </c>
      <c r="S162" s="37">
        <v>0</v>
      </c>
      <c r="T162" s="37">
        <v>0</v>
      </c>
      <c r="U162" s="37">
        <v>0</v>
      </c>
      <c r="V162" s="37">
        <v>0</v>
      </c>
      <c r="W162" s="37"/>
      <c r="X162" s="37">
        <v>0</v>
      </c>
      <c r="Y162" s="37">
        <v>0</v>
      </c>
      <c r="Z162" s="37">
        <v>0</v>
      </c>
      <c r="AA162" s="37">
        <v>0</v>
      </c>
      <c r="AB162" s="37">
        <v>0</v>
      </c>
      <c r="AC162" s="37">
        <v>0</v>
      </c>
      <c r="AD162" s="37">
        <v>0</v>
      </c>
      <c r="AE162" s="37"/>
      <c r="AF162" s="37">
        <v>0</v>
      </c>
      <c r="AG162" s="37"/>
      <c r="AH162" s="37"/>
      <c r="AI162" s="37"/>
      <c r="AJ162" s="37">
        <v>0</v>
      </c>
      <c r="AK162" s="37"/>
      <c r="AL162" s="37"/>
      <c r="AM162" s="37"/>
      <c r="AN162" s="37">
        <v>0</v>
      </c>
      <c r="AO162" s="37"/>
      <c r="AP162" s="37">
        <v>0</v>
      </c>
    </row>
    <row r="163" spans="3:42" ht="20.100000000000001" customHeight="1" x14ac:dyDescent="0.2">
      <c r="D163" s="38" t="s">
        <v>173</v>
      </c>
      <c r="F163" s="39">
        <v>0</v>
      </c>
      <c r="G163" s="40"/>
      <c r="H163" s="40"/>
      <c r="I163" s="40"/>
      <c r="J163" s="39">
        <v>0</v>
      </c>
      <c r="K163" s="39">
        <v>0</v>
      </c>
      <c r="L163" s="39">
        <v>0</v>
      </c>
      <c r="M163" s="40"/>
      <c r="N163" s="39">
        <v>0</v>
      </c>
      <c r="O163" s="40"/>
      <c r="P163" s="40"/>
      <c r="Q163" s="40"/>
      <c r="R163" s="39">
        <v>0</v>
      </c>
      <c r="S163" s="39">
        <v>0</v>
      </c>
      <c r="T163" s="39">
        <v>0</v>
      </c>
      <c r="U163" s="39">
        <v>0</v>
      </c>
      <c r="V163" s="39">
        <v>0</v>
      </c>
      <c r="W163" s="40"/>
      <c r="X163" s="39">
        <v>0</v>
      </c>
      <c r="Y163" s="39">
        <v>0</v>
      </c>
      <c r="Z163" s="39">
        <v>0</v>
      </c>
      <c r="AA163" s="39">
        <v>0</v>
      </c>
      <c r="AB163" s="39">
        <v>0</v>
      </c>
      <c r="AC163" s="39">
        <v>0</v>
      </c>
      <c r="AD163" s="39">
        <v>0</v>
      </c>
      <c r="AE163" s="40"/>
      <c r="AF163" s="39">
        <v>0</v>
      </c>
      <c r="AG163" s="40"/>
      <c r="AH163" s="40"/>
      <c r="AI163" s="40"/>
      <c r="AJ163" s="39">
        <v>0</v>
      </c>
      <c r="AK163" s="40"/>
      <c r="AL163" s="40"/>
      <c r="AM163" s="40"/>
      <c r="AN163" s="39">
        <v>0</v>
      </c>
      <c r="AO163" s="40"/>
      <c r="AP163" s="39">
        <v>0</v>
      </c>
    </row>
    <row r="164" spans="3:42" ht="20.100000000000001" customHeight="1" x14ac:dyDescent="0.2">
      <c r="D164" s="2" t="s">
        <v>100</v>
      </c>
      <c r="F164" s="37">
        <v>0</v>
      </c>
      <c r="G164" s="37"/>
      <c r="H164" s="37"/>
      <c r="I164" s="37"/>
      <c r="J164" s="37">
        <v>0</v>
      </c>
      <c r="K164" s="37">
        <v>0</v>
      </c>
      <c r="L164" s="37">
        <v>0</v>
      </c>
      <c r="M164" s="37"/>
      <c r="N164" s="37">
        <v>0</v>
      </c>
      <c r="O164" s="37"/>
      <c r="P164" s="37"/>
      <c r="Q164" s="37"/>
      <c r="R164" s="37">
        <v>0</v>
      </c>
      <c r="S164" s="37">
        <v>0</v>
      </c>
      <c r="T164" s="37">
        <v>0</v>
      </c>
      <c r="U164" s="37">
        <v>0</v>
      </c>
      <c r="V164" s="37">
        <v>0</v>
      </c>
      <c r="W164" s="37"/>
      <c r="X164" s="37">
        <v>0</v>
      </c>
      <c r="Y164" s="37">
        <v>0</v>
      </c>
      <c r="Z164" s="37">
        <v>0</v>
      </c>
      <c r="AA164" s="37">
        <v>0</v>
      </c>
      <c r="AB164" s="37">
        <v>0</v>
      </c>
      <c r="AC164" s="37">
        <v>0</v>
      </c>
      <c r="AD164" s="37">
        <v>0</v>
      </c>
      <c r="AE164" s="37"/>
      <c r="AF164" s="37">
        <v>0</v>
      </c>
      <c r="AG164" s="37"/>
      <c r="AH164" s="37"/>
      <c r="AI164" s="37"/>
      <c r="AJ164" s="37">
        <v>0</v>
      </c>
      <c r="AK164" s="37"/>
      <c r="AL164" s="37"/>
      <c r="AM164" s="37"/>
      <c r="AN164" s="37">
        <v>0</v>
      </c>
      <c r="AO164" s="37"/>
      <c r="AP164" s="37">
        <v>0</v>
      </c>
    </row>
    <row r="165" spans="3:42" ht="20.100000000000001" customHeight="1" x14ac:dyDescent="0.2">
      <c r="D165" s="38" t="s">
        <v>174</v>
      </c>
      <c r="F165" s="39">
        <v>0</v>
      </c>
      <c r="G165" s="40"/>
      <c r="H165" s="40"/>
      <c r="I165" s="40"/>
      <c r="J165" s="39">
        <v>0</v>
      </c>
      <c r="K165" s="39">
        <v>0</v>
      </c>
      <c r="L165" s="39">
        <v>0</v>
      </c>
      <c r="M165" s="40"/>
      <c r="N165" s="39">
        <v>0</v>
      </c>
      <c r="O165" s="40"/>
      <c r="P165" s="40"/>
      <c r="Q165" s="40"/>
      <c r="R165" s="39">
        <v>0</v>
      </c>
      <c r="S165" s="39">
        <v>0</v>
      </c>
      <c r="T165" s="39">
        <v>0</v>
      </c>
      <c r="U165" s="39">
        <v>0</v>
      </c>
      <c r="V165" s="39">
        <v>0</v>
      </c>
      <c r="W165" s="40"/>
      <c r="X165" s="39">
        <v>0</v>
      </c>
      <c r="Y165" s="39">
        <v>0</v>
      </c>
      <c r="Z165" s="39">
        <v>0</v>
      </c>
      <c r="AA165" s="39">
        <v>0</v>
      </c>
      <c r="AB165" s="39">
        <v>0</v>
      </c>
      <c r="AC165" s="39">
        <v>0</v>
      </c>
      <c r="AD165" s="39">
        <v>0</v>
      </c>
      <c r="AE165" s="40"/>
      <c r="AF165" s="39">
        <v>0</v>
      </c>
      <c r="AG165" s="40"/>
      <c r="AH165" s="40"/>
      <c r="AI165" s="40"/>
      <c r="AJ165" s="39">
        <v>0</v>
      </c>
      <c r="AK165" s="40"/>
      <c r="AL165" s="40"/>
      <c r="AM165" s="40"/>
      <c r="AN165" s="39">
        <v>0</v>
      </c>
      <c r="AO165" s="40"/>
      <c r="AP165" s="39">
        <v>0</v>
      </c>
    </row>
    <row r="166" spans="3:42" ht="20.100000000000001" customHeight="1" x14ac:dyDescent="0.2">
      <c r="D166" s="2" t="s">
        <v>115</v>
      </c>
      <c r="F166" s="37">
        <v>0</v>
      </c>
      <c r="G166" s="37"/>
      <c r="H166" s="37"/>
      <c r="I166" s="37"/>
      <c r="J166" s="37">
        <v>0</v>
      </c>
      <c r="K166" s="37">
        <v>0</v>
      </c>
      <c r="L166" s="37">
        <v>0</v>
      </c>
      <c r="M166" s="37"/>
      <c r="N166" s="37">
        <v>0</v>
      </c>
      <c r="O166" s="37"/>
      <c r="P166" s="37"/>
      <c r="Q166" s="37"/>
      <c r="R166" s="37">
        <v>0</v>
      </c>
      <c r="S166" s="37">
        <v>0</v>
      </c>
      <c r="T166" s="37">
        <v>0</v>
      </c>
      <c r="U166" s="37">
        <v>0</v>
      </c>
      <c r="V166" s="37">
        <v>0</v>
      </c>
      <c r="W166" s="37"/>
      <c r="X166" s="37">
        <v>0</v>
      </c>
      <c r="Y166" s="37">
        <v>0</v>
      </c>
      <c r="Z166" s="37">
        <v>0</v>
      </c>
      <c r="AA166" s="37">
        <v>0</v>
      </c>
      <c r="AB166" s="37">
        <v>0</v>
      </c>
      <c r="AC166" s="37">
        <v>0</v>
      </c>
      <c r="AD166" s="37">
        <v>0</v>
      </c>
      <c r="AE166" s="37"/>
      <c r="AF166" s="37">
        <v>0</v>
      </c>
      <c r="AG166" s="37"/>
      <c r="AH166" s="37"/>
      <c r="AI166" s="37"/>
      <c r="AJ166" s="37">
        <v>0</v>
      </c>
      <c r="AK166" s="37"/>
      <c r="AL166" s="37"/>
      <c r="AM166" s="37"/>
      <c r="AN166" s="37">
        <v>0</v>
      </c>
      <c r="AO166" s="37"/>
      <c r="AP166" s="37">
        <v>0</v>
      </c>
    </row>
    <row r="167" spans="3:42" ht="20.100000000000001" customHeight="1" x14ac:dyDescent="0.2">
      <c r="D167" s="38" t="s">
        <v>103</v>
      </c>
      <c r="F167" s="39">
        <v>0</v>
      </c>
      <c r="G167" s="40"/>
      <c r="H167" s="40"/>
      <c r="I167" s="40"/>
      <c r="J167" s="39">
        <v>0</v>
      </c>
      <c r="K167" s="39">
        <v>0</v>
      </c>
      <c r="L167" s="39">
        <v>0</v>
      </c>
      <c r="M167" s="40"/>
      <c r="N167" s="39">
        <v>0</v>
      </c>
      <c r="O167" s="40"/>
      <c r="P167" s="40"/>
      <c r="Q167" s="40"/>
      <c r="R167" s="39">
        <v>0</v>
      </c>
      <c r="S167" s="39">
        <v>0</v>
      </c>
      <c r="T167" s="39">
        <v>0</v>
      </c>
      <c r="U167" s="39">
        <v>0</v>
      </c>
      <c r="V167" s="39">
        <v>0</v>
      </c>
      <c r="W167" s="40"/>
      <c r="X167" s="39">
        <v>0</v>
      </c>
      <c r="Y167" s="39">
        <v>0</v>
      </c>
      <c r="Z167" s="39">
        <v>0</v>
      </c>
      <c r="AA167" s="39">
        <v>0</v>
      </c>
      <c r="AB167" s="39">
        <v>0</v>
      </c>
      <c r="AC167" s="39">
        <v>0</v>
      </c>
      <c r="AD167" s="39">
        <v>0</v>
      </c>
      <c r="AE167" s="40"/>
      <c r="AF167" s="39">
        <v>0</v>
      </c>
      <c r="AG167" s="40"/>
      <c r="AH167" s="40"/>
      <c r="AI167" s="40"/>
      <c r="AJ167" s="39">
        <v>0</v>
      </c>
      <c r="AK167" s="40"/>
      <c r="AL167" s="40"/>
      <c r="AM167" s="40"/>
      <c r="AN167" s="39">
        <v>0</v>
      </c>
      <c r="AO167" s="40"/>
      <c r="AP167" s="39">
        <v>0</v>
      </c>
    </row>
    <row r="168" spans="3:42" ht="20.100000000000001" customHeight="1" x14ac:dyDescent="0.2">
      <c r="D168" s="41"/>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row>
    <row r="169" spans="3:42" ht="20.100000000000001" customHeight="1" x14ac:dyDescent="0.2">
      <c r="C169" s="42" t="s">
        <v>112</v>
      </c>
      <c r="D169" s="42"/>
      <c r="F169" s="44">
        <v>0</v>
      </c>
      <c r="G169" s="45"/>
      <c r="H169" s="45"/>
      <c r="I169" s="45"/>
      <c r="J169" s="44">
        <v>0</v>
      </c>
      <c r="K169" s="44">
        <v>0</v>
      </c>
      <c r="L169" s="44">
        <v>0</v>
      </c>
      <c r="M169" s="45"/>
      <c r="N169" s="44">
        <v>0</v>
      </c>
      <c r="O169" s="45"/>
      <c r="P169" s="45"/>
      <c r="Q169" s="45"/>
      <c r="R169" s="44">
        <v>0</v>
      </c>
      <c r="S169" s="44">
        <v>0</v>
      </c>
      <c r="T169" s="44">
        <v>0</v>
      </c>
      <c r="U169" s="44">
        <v>0</v>
      </c>
      <c r="V169" s="44">
        <v>0</v>
      </c>
      <c r="W169" s="45"/>
      <c r="X169" s="44">
        <v>0</v>
      </c>
      <c r="Y169" s="44">
        <v>0</v>
      </c>
      <c r="Z169" s="44">
        <v>0</v>
      </c>
      <c r="AA169" s="44">
        <v>0</v>
      </c>
      <c r="AB169" s="44">
        <v>0</v>
      </c>
      <c r="AC169" s="44">
        <v>0</v>
      </c>
      <c r="AD169" s="44">
        <v>0</v>
      </c>
      <c r="AE169" s="45"/>
      <c r="AF169" s="44">
        <v>0</v>
      </c>
      <c r="AG169" s="45"/>
      <c r="AH169" s="45"/>
      <c r="AI169" s="45"/>
      <c r="AJ169" s="44">
        <v>0</v>
      </c>
      <c r="AK169" s="45"/>
      <c r="AL169" s="45"/>
      <c r="AM169" s="45"/>
      <c r="AN169" s="44">
        <v>0</v>
      </c>
      <c r="AO169" s="45"/>
      <c r="AP169" s="44">
        <v>0</v>
      </c>
    </row>
    <row r="170" spans="3:42" ht="20.100000000000001" customHeight="1" x14ac:dyDescent="0.2">
      <c r="D170" s="41"/>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row>
    <row r="171" spans="3:42" ht="20.100000000000001" customHeight="1" x14ac:dyDescent="0.2">
      <c r="C171" s="3" t="s">
        <v>0</v>
      </c>
      <c r="D171" s="41"/>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row>
    <row r="172" spans="3:42" ht="20.100000000000001" customHeight="1" x14ac:dyDescent="0.2">
      <c r="D172" s="2" t="s">
        <v>124</v>
      </c>
      <c r="F172" s="37">
        <v>0</v>
      </c>
      <c r="G172" s="37"/>
      <c r="H172" s="37"/>
      <c r="I172" s="37"/>
      <c r="J172" s="37">
        <v>0</v>
      </c>
      <c r="K172" s="37">
        <v>0</v>
      </c>
      <c r="L172" s="37">
        <v>0</v>
      </c>
      <c r="M172" s="37"/>
      <c r="N172" s="37">
        <v>0</v>
      </c>
      <c r="O172" s="37"/>
      <c r="P172" s="37"/>
      <c r="Q172" s="37"/>
      <c r="R172" s="37">
        <v>0</v>
      </c>
      <c r="S172" s="37">
        <v>0</v>
      </c>
      <c r="T172" s="37">
        <v>0</v>
      </c>
      <c r="U172" s="37">
        <v>0</v>
      </c>
      <c r="V172" s="37">
        <v>0</v>
      </c>
      <c r="W172" s="37"/>
      <c r="X172" s="37">
        <v>0</v>
      </c>
      <c r="Y172" s="37">
        <v>0</v>
      </c>
      <c r="Z172" s="37">
        <v>0</v>
      </c>
      <c r="AA172" s="37">
        <v>0</v>
      </c>
      <c r="AB172" s="37">
        <v>0</v>
      </c>
      <c r="AC172" s="37">
        <v>0</v>
      </c>
      <c r="AD172" s="37">
        <v>0</v>
      </c>
      <c r="AE172" s="37"/>
      <c r="AF172" s="37">
        <v>0</v>
      </c>
      <c r="AG172" s="37"/>
      <c r="AH172" s="37"/>
      <c r="AI172" s="37"/>
      <c r="AJ172" s="37">
        <v>0</v>
      </c>
      <c r="AK172" s="37"/>
      <c r="AL172" s="37"/>
      <c r="AM172" s="37"/>
      <c r="AN172" s="37">
        <v>0</v>
      </c>
      <c r="AO172" s="37"/>
      <c r="AP172" s="37">
        <v>0</v>
      </c>
    </row>
    <row r="173" spans="3:42" ht="20.100000000000001" customHeight="1" x14ac:dyDescent="0.2">
      <c r="D173" s="38" t="s">
        <v>173</v>
      </c>
      <c r="F173" s="39">
        <v>0</v>
      </c>
      <c r="G173" s="40"/>
      <c r="H173" s="40"/>
      <c r="I173" s="40"/>
      <c r="J173" s="39">
        <v>0</v>
      </c>
      <c r="K173" s="39">
        <v>0</v>
      </c>
      <c r="L173" s="39">
        <v>0</v>
      </c>
      <c r="M173" s="40"/>
      <c r="N173" s="39">
        <v>0</v>
      </c>
      <c r="O173" s="40"/>
      <c r="P173" s="40"/>
      <c r="Q173" s="40"/>
      <c r="R173" s="39">
        <v>0</v>
      </c>
      <c r="S173" s="39">
        <v>0</v>
      </c>
      <c r="T173" s="39">
        <v>0</v>
      </c>
      <c r="U173" s="39">
        <v>0</v>
      </c>
      <c r="V173" s="39">
        <v>0</v>
      </c>
      <c r="W173" s="40"/>
      <c r="X173" s="39">
        <v>0</v>
      </c>
      <c r="Y173" s="39">
        <v>0</v>
      </c>
      <c r="Z173" s="39">
        <v>0</v>
      </c>
      <c r="AA173" s="39">
        <v>0</v>
      </c>
      <c r="AB173" s="39">
        <v>0</v>
      </c>
      <c r="AC173" s="39">
        <v>0</v>
      </c>
      <c r="AD173" s="39">
        <v>0</v>
      </c>
      <c r="AE173" s="40"/>
      <c r="AF173" s="39">
        <v>0</v>
      </c>
      <c r="AG173" s="40"/>
      <c r="AH173" s="40"/>
      <c r="AI173" s="40"/>
      <c r="AJ173" s="39">
        <v>0</v>
      </c>
      <c r="AK173" s="40"/>
      <c r="AL173" s="40"/>
      <c r="AM173" s="40"/>
      <c r="AN173" s="39">
        <v>0</v>
      </c>
      <c r="AO173" s="40"/>
      <c r="AP173" s="39">
        <v>0</v>
      </c>
    </row>
    <row r="174" spans="3:42" ht="20.100000000000001" customHeight="1" x14ac:dyDescent="0.2">
      <c r="D174" s="2" t="s">
        <v>113</v>
      </c>
      <c r="F174" s="37">
        <v>0</v>
      </c>
      <c r="G174" s="37"/>
      <c r="H174" s="37"/>
      <c r="I174" s="37"/>
      <c r="J174" s="37">
        <v>0</v>
      </c>
      <c r="K174" s="37">
        <v>0</v>
      </c>
      <c r="L174" s="37">
        <v>0</v>
      </c>
      <c r="M174" s="37"/>
      <c r="N174" s="37">
        <v>0</v>
      </c>
      <c r="O174" s="37"/>
      <c r="P174" s="37"/>
      <c r="Q174" s="37"/>
      <c r="R174" s="37">
        <v>0</v>
      </c>
      <c r="S174" s="37">
        <v>0</v>
      </c>
      <c r="T174" s="37">
        <v>0</v>
      </c>
      <c r="U174" s="37">
        <v>0</v>
      </c>
      <c r="V174" s="37">
        <v>0</v>
      </c>
      <c r="W174" s="37"/>
      <c r="X174" s="37">
        <v>0</v>
      </c>
      <c r="Y174" s="37">
        <v>0</v>
      </c>
      <c r="Z174" s="37">
        <v>0</v>
      </c>
      <c r="AA174" s="37">
        <v>0</v>
      </c>
      <c r="AB174" s="37">
        <v>0</v>
      </c>
      <c r="AC174" s="37">
        <v>0</v>
      </c>
      <c r="AD174" s="37">
        <v>0</v>
      </c>
      <c r="AE174" s="37"/>
      <c r="AF174" s="37">
        <v>0</v>
      </c>
      <c r="AG174" s="37"/>
      <c r="AH174" s="37"/>
      <c r="AI174" s="37"/>
      <c r="AJ174" s="37">
        <v>0</v>
      </c>
      <c r="AK174" s="37"/>
      <c r="AL174" s="37"/>
      <c r="AM174" s="37"/>
      <c r="AN174" s="37">
        <v>0</v>
      </c>
      <c r="AO174" s="37"/>
      <c r="AP174" s="37">
        <v>0</v>
      </c>
    </row>
    <row r="175" spans="3:42" ht="20.100000000000001" customHeight="1" x14ac:dyDescent="0.2">
      <c r="D175" s="38" t="s">
        <v>174</v>
      </c>
      <c r="F175" s="39">
        <v>0</v>
      </c>
      <c r="G175" s="40"/>
      <c r="H175" s="40"/>
      <c r="I175" s="40"/>
      <c r="J175" s="39">
        <v>0</v>
      </c>
      <c r="K175" s="39">
        <v>0</v>
      </c>
      <c r="L175" s="39">
        <v>0</v>
      </c>
      <c r="M175" s="40"/>
      <c r="N175" s="39">
        <v>0</v>
      </c>
      <c r="O175" s="40"/>
      <c r="P175" s="40"/>
      <c r="Q175" s="40"/>
      <c r="R175" s="39">
        <v>0</v>
      </c>
      <c r="S175" s="39">
        <v>0</v>
      </c>
      <c r="T175" s="39">
        <v>0</v>
      </c>
      <c r="U175" s="39">
        <v>0</v>
      </c>
      <c r="V175" s="39">
        <v>0</v>
      </c>
      <c r="W175" s="40"/>
      <c r="X175" s="39">
        <v>0</v>
      </c>
      <c r="Y175" s="39">
        <v>0</v>
      </c>
      <c r="Z175" s="39">
        <v>0</v>
      </c>
      <c r="AA175" s="39">
        <v>0</v>
      </c>
      <c r="AB175" s="39">
        <v>0</v>
      </c>
      <c r="AC175" s="39">
        <v>0</v>
      </c>
      <c r="AD175" s="39">
        <v>0</v>
      </c>
      <c r="AE175" s="40"/>
      <c r="AF175" s="39">
        <v>0</v>
      </c>
      <c r="AG175" s="40"/>
      <c r="AH175" s="40"/>
      <c r="AI175" s="40"/>
      <c r="AJ175" s="39">
        <v>0</v>
      </c>
      <c r="AK175" s="40"/>
      <c r="AL175" s="40"/>
      <c r="AM175" s="40"/>
      <c r="AN175" s="39">
        <v>0</v>
      </c>
      <c r="AO175" s="40"/>
      <c r="AP175" s="39">
        <v>0</v>
      </c>
    </row>
    <row r="176" spans="3:42" ht="20.100000000000001" customHeight="1" x14ac:dyDescent="0.2">
      <c r="D176" s="2" t="s">
        <v>115</v>
      </c>
      <c r="F176" s="37">
        <v>0</v>
      </c>
      <c r="G176" s="37"/>
      <c r="H176" s="37"/>
      <c r="I176" s="37"/>
      <c r="J176" s="37">
        <v>0</v>
      </c>
      <c r="K176" s="37">
        <v>0</v>
      </c>
      <c r="L176" s="37">
        <v>0</v>
      </c>
      <c r="M176" s="37"/>
      <c r="N176" s="37">
        <v>0</v>
      </c>
      <c r="O176" s="37"/>
      <c r="P176" s="37"/>
      <c r="Q176" s="37"/>
      <c r="R176" s="37">
        <v>0</v>
      </c>
      <c r="S176" s="37">
        <v>0</v>
      </c>
      <c r="T176" s="37">
        <v>0</v>
      </c>
      <c r="U176" s="37">
        <v>0</v>
      </c>
      <c r="V176" s="37">
        <v>0</v>
      </c>
      <c r="W176" s="37"/>
      <c r="X176" s="37">
        <v>0</v>
      </c>
      <c r="Y176" s="37">
        <v>0</v>
      </c>
      <c r="Z176" s="37">
        <v>0</v>
      </c>
      <c r="AA176" s="37">
        <v>0</v>
      </c>
      <c r="AB176" s="37">
        <v>0</v>
      </c>
      <c r="AC176" s="37">
        <v>0</v>
      </c>
      <c r="AD176" s="37">
        <v>0</v>
      </c>
      <c r="AE176" s="37"/>
      <c r="AF176" s="37">
        <v>0</v>
      </c>
      <c r="AG176" s="37"/>
      <c r="AH176" s="37"/>
      <c r="AI176" s="37"/>
      <c r="AJ176" s="37">
        <v>0</v>
      </c>
      <c r="AK176" s="37"/>
      <c r="AL176" s="37"/>
      <c r="AM176" s="37"/>
      <c r="AN176" s="37">
        <v>0</v>
      </c>
      <c r="AO176" s="37"/>
      <c r="AP176" s="37">
        <v>0</v>
      </c>
    </row>
    <row r="177" spans="1:42" ht="20.100000000000001" customHeight="1" x14ac:dyDescent="0.2">
      <c r="D177" s="38" t="s">
        <v>103</v>
      </c>
      <c r="F177" s="39">
        <v>0</v>
      </c>
      <c r="G177" s="40"/>
      <c r="H177" s="40"/>
      <c r="I177" s="40"/>
      <c r="J177" s="39">
        <v>0</v>
      </c>
      <c r="K177" s="39">
        <v>0</v>
      </c>
      <c r="L177" s="39">
        <v>0</v>
      </c>
      <c r="M177" s="40"/>
      <c r="N177" s="39">
        <v>0</v>
      </c>
      <c r="O177" s="40"/>
      <c r="P177" s="40"/>
      <c r="Q177" s="40"/>
      <c r="R177" s="39">
        <v>0</v>
      </c>
      <c r="S177" s="39">
        <v>0</v>
      </c>
      <c r="T177" s="39">
        <v>0</v>
      </c>
      <c r="U177" s="39">
        <v>0</v>
      </c>
      <c r="V177" s="39">
        <v>0</v>
      </c>
      <c r="W177" s="40"/>
      <c r="X177" s="39">
        <v>0</v>
      </c>
      <c r="Y177" s="39">
        <v>0</v>
      </c>
      <c r="Z177" s="39">
        <v>0</v>
      </c>
      <c r="AA177" s="39">
        <v>0</v>
      </c>
      <c r="AB177" s="39">
        <v>0</v>
      </c>
      <c r="AC177" s="39">
        <v>0</v>
      </c>
      <c r="AD177" s="39">
        <v>0</v>
      </c>
      <c r="AE177" s="40"/>
      <c r="AF177" s="39">
        <v>0</v>
      </c>
      <c r="AG177" s="40"/>
      <c r="AH177" s="40"/>
      <c r="AI177" s="40"/>
      <c r="AJ177" s="39">
        <v>0</v>
      </c>
      <c r="AK177" s="40"/>
      <c r="AL177" s="40"/>
      <c r="AM177" s="40"/>
      <c r="AN177" s="39">
        <v>0</v>
      </c>
      <c r="AO177" s="40"/>
      <c r="AP177" s="39">
        <v>0</v>
      </c>
    </row>
    <row r="178" spans="1:42" ht="19.5" customHeight="1" x14ac:dyDescent="0.2">
      <c r="D178" s="2" t="s">
        <v>117</v>
      </c>
      <c r="F178" s="37">
        <v>0</v>
      </c>
      <c r="G178" s="37"/>
      <c r="H178" s="37"/>
      <c r="I178" s="37"/>
      <c r="J178" s="37">
        <v>0</v>
      </c>
      <c r="K178" s="37">
        <v>0</v>
      </c>
      <c r="L178" s="37">
        <v>0</v>
      </c>
      <c r="M178" s="37"/>
      <c r="N178" s="37">
        <v>0</v>
      </c>
      <c r="O178" s="37"/>
      <c r="P178" s="37"/>
      <c r="Q178" s="37"/>
      <c r="R178" s="37">
        <v>0</v>
      </c>
      <c r="S178" s="37">
        <v>0</v>
      </c>
      <c r="T178" s="37">
        <v>0</v>
      </c>
      <c r="U178" s="37">
        <v>0</v>
      </c>
      <c r="V178" s="37">
        <v>0</v>
      </c>
      <c r="W178" s="37"/>
      <c r="X178" s="37">
        <v>0</v>
      </c>
      <c r="Y178" s="37">
        <v>0</v>
      </c>
      <c r="Z178" s="37">
        <v>0</v>
      </c>
      <c r="AA178" s="37">
        <v>0</v>
      </c>
      <c r="AB178" s="37">
        <v>0</v>
      </c>
      <c r="AC178" s="37">
        <v>0</v>
      </c>
      <c r="AD178" s="37">
        <v>0</v>
      </c>
      <c r="AE178" s="37"/>
      <c r="AF178" s="37">
        <v>0</v>
      </c>
      <c r="AG178" s="37"/>
      <c r="AH178" s="37"/>
      <c r="AI178" s="37"/>
      <c r="AJ178" s="37">
        <v>0</v>
      </c>
      <c r="AK178" s="37"/>
      <c r="AL178" s="37"/>
      <c r="AM178" s="37"/>
      <c r="AN178" s="37">
        <v>0</v>
      </c>
      <c r="AO178" s="37"/>
      <c r="AP178" s="37">
        <v>0</v>
      </c>
    </row>
    <row r="179" spans="1:42" ht="20.100000000000001" customHeight="1" x14ac:dyDescent="0.2">
      <c r="D179" s="38" t="s">
        <v>175</v>
      </c>
      <c r="F179" s="39">
        <v>0</v>
      </c>
      <c r="G179" s="40"/>
      <c r="H179" s="40"/>
      <c r="I179" s="40"/>
      <c r="J179" s="39">
        <v>0</v>
      </c>
      <c r="K179" s="39">
        <v>0</v>
      </c>
      <c r="L179" s="39">
        <v>0</v>
      </c>
      <c r="M179" s="40"/>
      <c r="N179" s="39">
        <v>0</v>
      </c>
      <c r="O179" s="40"/>
      <c r="P179" s="40"/>
      <c r="Q179" s="40"/>
      <c r="R179" s="39">
        <v>0</v>
      </c>
      <c r="S179" s="39">
        <v>0</v>
      </c>
      <c r="T179" s="39">
        <v>0</v>
      </c>
      <c r="U179" s="39">
        <v>0</v>
      </c>
      <c r="V179" s="39">
        <v>0</v>
      </c>
      <c r="W179" s="40"/>
      <c r="X179" s="39">
        <v>0</v>
      </c>
      <c r="Y179" s="39">
        <v>0</v>
      </c>
      <c r="Z179" s="39">
        <v>0</v>
      </c>
      <c r="AA179" s="39">
        <v>0</v>
      </c>
      <c r="AB179" s="39">
        <v>0</v>
      </c>
      <c r="AC179" s="39">
        <v>0</v>
      </c>
      <c r="AD179" s="39">
        <v>0</v>
      </c>
      <c r="AE179" s="40"/>
      <c r="AF179" s="39">
        <v>0</v>
      </c>
      <c r="AG179" s="40"/>
      <c r="AH179" s="40"/>
      <c r="AI179" s="40"/>
      <c r="AJ179" s="39">
        <v>0</v>
      </c>
      <c r="AK179" s="40"/>
      <c r="AL179" s="40"/>
      <c r="AM179" s="40"/>
      <c r="AN179" s="39">
        <v>0</v>
      </c>
      <c r="AO179" s="40"/>
      <c r="AP179" s="39">
        <v>0</v>
      </c>
    </row>
    <row r="180" spans="1:42" ht="20.100000000000001" customHeight="1" x14ac:dyDescent="0.2">
      <c r="D180" s="2" t="s">
        <v>183</v>
      </c>
      <c r="F180" s="37">
        <v>0</v>
      </c>
      <c r="G180" s="37"/>
      <c r="H180" s="37"/>
      <c r="I180" s="37"/>
      <c r="J180" s="37">
        <v>0</v>
      </c>
      <c r="K180" s="37">
        <v>0</v>
      </c>
      <c r="L180" s="37">
        <v>0</v>
      </c>
      <c r="M180" s="37"/>
      <c r="N180" s="37">
        <v>0</v>
      </c>
      <c r="O180" s="37"/>
      <c r="P180" s="37"/>
      <c r="Q180" s="37"/>
      <c r="R180" s="37">
        <v>0</v>
      </c>
      <c r="S180" s="37">
        <v>0</v>
      </c>
      <c r="T180" s="37">
        <v>0</v>
      </c>
      <c r="U180" s="37">
        <v>0</v>
      </c>
      <c r="V180" s="37">
        <v>0</v>
      </c>
      <c r="W180" s="37"/>
      <c r="X180" s="37">
        <v>0</v>
      </c>
      <c r="Y180" s="37">
        <v>0</v>
      </c>
      <c r="Z180" s="37">
        <v>0</v>
      </c>
      <c r="AA180" s="37">
        <v>0</v>
      </c>
      <c r="AB180" s="37">
        <v>0</v>
      </c>
      <c r="AC180" s="37">
        <v>0</v>
      </c>
      <c r="AD180" s="37">
        <v>0</v>
      </c>
      <c r="AE180" s="37"/>
      <c r="AF180" s="37">
        <v>0</v>
      </c>
      <c r="AG180" s="37"/>
      <c r="AH180" s="37"/>
      <c r="AI180" s="37"/>
      <c r="AJ180" s="37">
        <v>0</v>
      </c>
      <c r="AK180" s="37"/>
      <c r="AL180" s="37"/>
      <c r="AM180" s="37"/>
      <c r="AN180" s="37">
        <v>0</v>
      </c>
      <c r="AO180" s="37"/>
      <c r="AP180" s="37">
        <v>0</v>
      </c>
    </row>
    <row r="181" spans="1:42" ht="20.100000000000001" customHeight="1" x14ac:dyDescent="0.2">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row>
    <row r="182" spans="1:42" s="1" customFormat="1" ht="20.100000000000001" customHeight="1" x14ac:dyDescent="0.2">
      <c r="A182" s="3"/>
      <c r="B182" s="6"/>
      <c r="C182" s="42" t="s">
        <v>122</v>
      </c>
      <c r="D182" s="42"/>
      <c r="E182" s="5"/>
      <c r="F182" s="44">
        <v>0</v>
      </c>
      <c r="G182" s="45"/>
      <c r="H182" s="45"/>
      <c r="I182" s="45"/>
      <c r="J182" s="44">
        <v>0</v>
      </c>
      <c r="K182" s="44">
        <v>0</v>
      </c>
      <c r="L182" s="44">
        <v>0</v>
      </c>
      <c r="M182" s="45"/>
      <c r="N182" s="44">
        <v>0</v>
      </c>
      <c r="O182" s="45"/>
      <c r="P182" s="45"/>
      <c r="Q182" s="45"/>
      <c r="R182" s="44">
        <v>0</v>
      </c>
      <c r="S182" s="44">
        <v>0</v>
      </c>
      <c r="T182" s="44">
        <v>0</v>
      </c>
      <c r="U182" s="44">
        <v>0</v>
      </c>
      <c r="V182" s="44">
        <v>0</v>
      </c>
      <c r="W182" s="45"/>
      <c r="X182" s="44">
        <v>0</v>
      </c>
      <c r="Y182" s="44">
        <v>0</v>
      </c>
      <c r="Z182" s="44">
        <v>0</v>
      </c>
      <c r="AA182" s="44">
        <v>0</v>
      </c>
      <c r="AB182" s="44">
        <v>0</v>
      </c>
      <c r="AC182" s="44">
        <v>0</v>
      </c>
      <c r="AD182" s="44">
        <v>0</v>
      </c>
      <c r="AE182" s="45"/>
      <c r="AF182" s="44">
        <v>0</v>
      </c>
      <c r="AG182" s="45"/>
      <c r="AH182" s="45"/>
      <c r="AI182" s="45"/>
      <c r="AJ182" s="44">
        <v>0</v>
      </c>
      <c r="AK182" s="45"/>
      <c r="AL182" s="45"/>
      <c r="AM182" s="45"/>
      <c r="AN182" s="44">
        <v>0</v>
      </c>
      <c r="AO182" s="45"/>
      <c r="AP182" s="44">
        <v>0</v>
      </c>
    </row>
    <row r="183" spans="1:42" ht="20.100000000000001" customHeight="1" x14ac:dyDescent="0.2">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row>
    <row r="184" spans="1:42" ht="20.100000000000001" customHeight="1" x14ac:dyDescent="0.2">
      <c r="C184" s="3" t="s">
        <v>184</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row>
    <row r="185" spans="1:42" ht="20.100000000000001" customHeight="1" x14ac:dyDescent="0.2">
      <c r="D185" s="2" t="s">
        <v>124</v>
      </c>
      <c r="F185" s="37">
        <v>2</v>
      </c>
      <c r="G185" s="37"/>
      <c r="H185" s="37"/>
      <c r="I185" s="37"/>
      <c r="J185" s="37">
        <v>2</v>
      </c>
      <c r="K185" s="37">
        <v>0</v>
      </c>
      <c r="L185" s="37">
        <v>0</v>
      </c>
      <c r="M185" s="37"/>
      <c r="N185" s="37">
        <v>2</v>
      </c>
      <c r="O185" s="37"/>
      <c r="P185" s="37"/>
      <c r="Q185" s="37"/>
      <c r="R185" s="37">
        <v>0</v>
      </c>
      <c r="S185" s="37">
        <v>2</v>
      </c>
      <c r="T185" s="37">
        <v>0</v>
      </c>
      <c r="U185" s="37">
        <v>0</v>
      </c>
      <c r="V185" s="37">
        <v>0</v>
      </c>
      <c r="W185" s="37"/>
      <c r="X185" s="37">
        <v>1</v>
      </c>
      <c r="Y185" s="37">
        <v>0</v>
      </c>
      <c r="Z185" s="37">
        <v>0</v>
      </c>
      <c r="AA185" s="37">
        <v>0</v>
      </c>
      <c r="AB185" s="37">
        <v>0</v>
      </c>
      <c r="AC185" s="37">
        <v>0</v>
      </c>
      <c r="AD185" s="37">
        <v>0</v>
      </c>
      <c r="AE185" s="37"/>
      <c r="AF185" s="37">
        <v>3</v>
      </c>
      <c r="AG185" s="37"/>
      <c r="AH185" s="37"/>
      <c r="AI185" s="37"/>
      <c r="AJ185" s="37">
        <v>1</v>
      </c>
      <c r="AK185" s="37"/>
      <c r="AL185" s="37"/>
      <c r="AM185" s="37"/>
      <c r="AN185" s="37">
        <v>0</v>
      </c>
      <c r="AO185" s="37"/>
      <c r="AP185" s="37">
        <v>0</v>
      </c>
    </row>
    <row r="186" spans="1:42" ht="20.100000000000001" customHeight="1" x14ac:dyDescent="0.2">
      <c r="D186" s="38" t="s">
        <v>173</v>
      </c>
      <c r="F186" s="39">
        <v>1</v>
      </c>
      <c r="G186" s="40"/>
      <c r="H186" s="40"/>
      <c r="I186" s="40"/>
      <c r="J186" s="39">
        <v>0</v>
      </c>
      <c r="K186" s="39">
        <v>2</v>
      </c>
      <c r="L186" s="39">
        <v>0</v>
      </c>
      <c r="M186" s="40"/>
      <c r="N186" s="39">
        <v>2</v>
      </c>
      <c r="O186" s="40"/>
      <c r="P186" s="40"/>
      <c r="Q186" s="40"/>
      <c r="R186" s="39">
        <v>0</v>
      </c>
      <c r="S186" s="39">
        <v>0</v>
      </c>
      <c r="T186" s="39">
        <v>2</v>
      </c>
      <c r="U186" s="39">
        <v>0</v>
      </c>
      <c r="V186" s="39">
        <v>0</v>
      </c>
      <c r="W186" s="40"/>
      <c r="X186" s="39">
        <v>0</v>
      </c>
      <c r="Y186" s="39">
        <v>0</v>
      </c>
      <c r="Z186" s="39">
        <v>0</v>
      </c>
      <c r="AA186" s="39">
        <v>0</v>
      </c>
      <c r="AB186" s="39">
        <v>0</v>
      </c>
      <c r="AC186" s="39">
        <v>0</v>
      </c>
      <c r="AD186" s="39">
        <v>0</v>
      </c>
      <c r="AE186" s="40"/>
      <c r="AF186" s="39">
        <v>2</v>
      </c>
      <c r="AG186" s="40"/>
      <c r="AH186" s="40"/>
      <c r="AI186" s="40"/>
      <c r="AJ186" s="39">
        <v>1</v>
      </c>
      <c r="AK186" s="40"/>
      <c r="AL186" s="40"/>
      <c r="AM186" s="40"/>
      <c r="AN186" s="39">
        <v>0</v>
      </c>
      <c r="AO186" s="40"/>
      <c r="AP186" s="39">
        <v>0</v>
      </c>
    </row>
    <row r="187" spans="1:42" ht="20.100000000000001" customHeight="1" x14ac:dyDescent="0.2">
      <c r="D187" s="2" t="s">
        <v>100</v>
      </c>
      <c r="F187" s="37">
        <v>3</v>
      </c>
      <c r="G187" s="37"/>
      <c r="H187" s="37"/>
      <c r="I187" s="37"/>
      <c r="J187" s="37">
        <v>1</v>
      </c>
      <c r="K187" s="37">
        <v>0</v>
      </c>
      <c r="L187" s="37">
        <v>0</v>
      </c>
      <c r="M187" s="37"/>
      <c r="N187" s="37">
        <v>1</v>
      </c>
      <c r="O187" s="37"/>
      <c r="P187" s="37"/>
      <c r="Q187" s="37"/>
      <c r="R187" s="37">
        <v>0</v>
      </c>
      <c r="S187" s="37">
        <v>1</v>
      </c>
      <c r="T187" s="37">
        <v>0</v>
      </c>
      <c r="U187" s="37">
        <v>0</v>
      </c>
      <c r="V187" s="37">
        <v>0</v>
      </c>
      <c r="W187" s="37"/>
      <c r="X187" s="37">
        <v>0</v>
      </c>
      <c r="Y187" s="37">
        <v>0</v>
      </c>
      <c r="Z187" s="37">
        <v>1</v>
      </c>
      <c r="AA187" s="37">
        <v>1</v>
      </c>
      <c r="AB187" s="37">
        <v>0</v>
      </c>
      <c r="AC187" s="37">
        <v>0</v>
      </c>
      <c r="AD187" s="37">
        <v>0</v>
      </c>
      <c r="AE187" s="37"/>
      <c r="AF187" s="37">
        <v>3</v>
      </c>
      <c r="AG187" s="37"/>
      <c r="AH187" s="37"/>
      <c r="AI187" s="37"/>
      <c r="AJ187" s="37">
        <v>1</v>
      </c>
      <c r="AK187" s="37"/>
      <c r="AL187" s="37"/>
      <c r="AM187" s="37"/>
      <c r="AN187" s="37">
        <v>0</v>
      </c>
      <c r="AO187" s="37"/>
      <c r="AP187" s="37">
        <v>0</v>
      </c>
    </row>
    <row r="188" spans="1:42" ht="20.100000000000001" customHeight="1" x14ac:dyDescent="0.2">
      <c r="D188" s="38" t="s">
        <v>174</v>
      </c>
      <c r="F188" s="39">
        <v>0</v>
      </c>
      <c r="G188" s="40"/>
      <c r="H188" s="40"/>
      <c r="I188" s="40"/>
      <c r="J188" s="39">
        <v>1</v>
      </c>
      <c r="K188" s="39">
        <v>0</v>
      </c>
      <c r="L188" s="39">
        <v>0</v>
      </c>
      <c r="M188" s="40"/>
      <c r="N188" s="39">
        <v>1</v>
      </c>
      <c r="O188" s="40"/>
      <c r="P188" s="40"/>
      <c r="Q188" s="40"/>
      <c r="R188" s="39">
        <v>0</v>
      </c>
      <c r="S188" s="39">
        <v>1</v>
      </c>
      <c r="T188" s="39">
        <v>0</v>
      </c>
      <c r="U188" s="39">
        <v>0</v>
      </c>
      <c r="V188" s="39">
        <v>0</v>
      </c>
      <c r="W188" s="40"/>
      <c r="X188" s="39">
        <v>0</v>
      </c>
      <c r="Y188" s="39">
        <v>0</v>
      </c>
      <c r="Z188" s="39">
        <v>0</v>
      </c>
      <c r="AA188" s="39">
        <v>0</v>
      </c>
      <c r="AB188" s="39">
        <v>0</v>
      </c>
      <c r="AC188" s="39">
        <v>0</v>
      </c>
      <c r="AD188" s="39">
        <v>0</v>
      </c>
      <c r="AE188" s="40"/>
      <c r="AF188" s="39">
        <v>1</v>
      </c>
      <c r="AG188" s="40"/>
      <c r="AH188" s="40"/>
      <c r="AI188" s="40"/>
      <c r="AJ188" s="39">
        <v>0</v>
      </c>
      <c r="AK188" s="40"/>
      <c r="AL188" s="40"/>
      <c r="AM188" s="40"/>
      <c r="AN188" s="39">
        <v>0</v>
      </c>
      <c r="AO188" s="40"/>
      <c r="AP188" s="39">
        <v>0</v>
      </c>
    </row>
    <row r="189" spans="1:42" ht="20.100000000000001" customHeight="1" x14ac:dyDescent="0.2">
      <c r="D189" s="2" t="s">
        <v>115</v>
      </c>
      <c r="F189" s="37">
        <v>2</v>
      </c>
      <c r="G189" s="37"/>
      <c r="H189" s="37"/>
      <c r="I189" s="37"/>
      <c r="J189" s="37">
        <v>1</v>
      </c>
      <c r="K189" s="37">
        <v>0</v>
      </c>
      <c r="L189" s="37">
        <v>0</v>
      </c>
      <c r="M189" s="37"/>
      <c r="N189" s="37">
        <v>1</v>
      </c>
      <c r="O189" s="37"/>
      <c r="P189" s="37"/>
      <c r="Q189" s="37"/>
      <c r="R189" s="37">
        <v>0</v>
      </c>
      <c r="S189" s="37">
        <v>1</v>
      </c>
      <c r="T189" s="37">
        <v>0</v>
      </c>
      <c r="U189" s="37">
        <v>0</v>
      </c>
      <c r="V189" s="37">
        <v>0</v>
      </c>
      <c r="W189" s="37"/>
      <c r="X189" s="37">
        <v>1</v>
      </c>
      <c r="Y189" s="37">
        <v>0</v>
      </c>
      <c r="Z189" s="37">
        <v>0</v>
      </c>
      <c r="AA189" s="37">
        <v>0</v>
      </c>
      <c r="AB189" s="37">
        <v>0</v>
      </c>
      <c r="AC189" s="37">
        <v>0</v>
      </c>
      <c r="AD189" s="37">
        <v>0</v>
      </c>
      <c r="AE189" s="37"/>
      <c r="AF189" s="37">
        <v>2</v>
      </c>
      <c r="AG189" s="37"/>
      <c r="AH189" s="37"/>
      <c r="AI189" s="37"/>
      <c r="AJ189" s="37">
        <v>1</v>
      </c>
      <c r="AK189" s="37"/>
      <c r="AL189" s="37"/>
      <c r="AM189" s="37"/>
      <c r="AN189" s="37">
        <v>0</v>
      </c>
      <c r="AO189" s="37"/>
      <c r="AP189" s="37">
        <v>0</v>
      </c>
    </row>
    <row r="190" spans="1:42" ht="20.100000000000001" customHeight="1" x14ac:dyDescent="0.2">
      <c r="D190" s="38" t="s">
        <v>103</v>
      </c>
      <c r="F190" s="39">
        <v>1</v>
      </c>
      <c r="G190" s="40"/>
      <c r="H190" s="40"/>
      <c r="I190" s="40"/>
      <c r="J190" s="39">
        <v>1</v>
      </c>
      <c r="K190" s="39">
        <v>1</v>
      </c>
      <c r="L190" s="39">
        <v>0</v>
      </c>
      <c r="M190" s="40"/>
      <c r="N190" s="39">
        <v>2</v>
      </c>
      <c r="O190" s="40"/>
      <c r="P190" s="40"/>
      <c r="Q190" s="40"/>
      <c r="R190" s="39">
        <v>0</v>
      </c>
      <c r="S190" s="39">
        <v>2</v>
      </c>
      <c r="T190" s="39">
        <v>0</v>
      </c>
      <c r="U190" s="39">
        <v>0</v>
      </c>
      <c r="V190" s="39">
        <v>0</v>
      </c>
      <c r="W190" s="40"/>
      <c r="X190" s="39">
        <v>0</v>
      </c>
      <c r="Y190" s="39">
        <v>0</v>
      </c>
      <c r="Z190" s="39">
        <v>0</v>
      </c>
      <c r="AA190" s="39">
        <v>0</v>
      </c>
      <c r="AB190" s="39">
        <v>0</v>
      </c>
      <c r="AC190" s="39">
        <v>0</v>
      </c>
      <c r="AD190" s="39">
        <v>0</v>
      </c>
      <c r="AE190" s="40"/>
      <c r="AF190" s="39">
        <v>2</v>
      </c>
      <c r="AG190" s="40"/>
      <c r="AH190" s="40"/>
      <c r="AI190" s="40"/>
      <c r="AJ190" s="39">
        <v>1</v>
      </c>
      <c r="AK190" s="40"/>
      <c r="AL190" s="40"/>
      <c r="AM190" s="40"/>
      <c r="AN190" s="39">
        <v>0</v>
      </c>
      <c r="AO190" s="40"/>
      <c r="AP190" s="39">
        <v>0</v>
      </c>
    </row>
    <row r="191" spans="1:42" ht="20.100000000000001" customHeight="1" x14ac:dyDescent="0.2">
      <c r="D191" s="2" t="s">
        <v>117</v>
      </c>
      <c r="F191" s="37">
        <v>0</v>
      </c>
      <c r="G191" s="37"/>
      <c r="H191" s="37"/>
      <c r="I191" s="37"/>
      <c r="J191" s="37">
        <v>1</v>
      </c>
      <c r="K191" s="37">
        <v>0</v>
      </c>
      <c r="L191" s="37">
        <v>0</v>
      </c>
      <c r="M191" s="37"/>
      <c r="N191" s="37">
        <v>1</v>
      </c>
      <c r="O191" s="37"/>
      <c r="P191" s="37"/>
      <c r="Q191" s="37"/>
      <c r="R191" s="37">
        <v>0</v>
      </c>
      <c r="S191" s="37">
        <v>1</v>
      </c>
      <c r="T191" s="37">
        <v>0</v>
      </c>
      <c r="U191" s="37">
        <v>0</v>
      </c>
      <c r="V191" s="37">
        <v>0</v>
      </c>
      <c r="W191" s="37"/>
      <c r="X191" s="37">
        <v>0</v>
      </c>
      <c r="Y191" s="37">
        <v>0</v>
      </c>
      <c r="Z191" s="37">
        <v>0</v>
      </c>
      <c r="AA191" s="37">
        <v>0</v>
      </c>
      <c r="AB191" s="37">
        <v>0</v>
      </c>
      <c r="AC191" s="37">
        <v>0</v>
      </c>
      <c r="AD191" s="37">
        <v>0</v>
      </c>
      <c r="AE191" s="37"/>
      <c r="AF191" s="37">
        <v>1</v>
      </c>
      <c r="AG191" s="37"/>
      <c r="AH191" s="37"/>
      <c r="AI191" s="37"/>
      <c r="AJ191" s="37">
        <v>0</v>
      </c>
      <c r="AK191" s="37"/>
      <c r="AL191" s="37"/>
      <c r="AM191" s="37"/>
      <c r="AN191" s="37">
        <v>0</v>
      </c>
      <c r="AO191" s="37"/>
      <c r="AP191" s="37">
        <v>0</v>
      </c>
    </row>
    <row r="192" spans="1:42" ht="20.100000000000001" customHeight="1" x14ac:dyDescent="0.2">
      <c r="D192" s="38" t="s">
        <v>175</v>
      </c>
      <c r="F192" s="39">
        <v>0</v>
      </c>
      <c r="G192" s="40"/>
      <c r="H192" s="40"/>
      <c r="I192" s="40"/>
      <c r="J192" s="39">
        <v>1</v>
      </c>
      <c r="K192" s="39">
        <v>0</v>
      </c>
      <c r="L192" s="39">
        <v>0</v>
      </c>
      <c r="M192" s="40"/>
      <c r="N192" s="39">
        <v>1</v>
      </c>
      <c r="O192" s="40"/>
      <c r="P192" s="40"/>
      <c r="Q192" s="40"/>
      <c r="R192" s="39">
        <v>0</v>
      </c>
      <c r="S192" s="39">
        <v>1</v>
      </c>
      <c r="T192" s="39">
        <v>0</v>
      </c>
      <c r="U192" s="39">
        <v>0</v>
      </c>
      <c r="V192" s="39">
        <v>0</v>
      </c>
      <c r="W192" s="40"/>
      <c r="X192" s="39">
        <v>0</v>
      </c>
      <c r="Y192" s="39">
        <v>0</v>
      </c>
      <c r="Z192" s="39">
        <v>0</v>
      </c>
      <c r="AA192" s="39">
        <v>0</v>
      </c>
      <c r="AB192" s="39">
        <v>0</v>
      </c>
      <c r="AC192" s="39">
        <v>0</v>
      </c>
      <c r="AD192" s="39">
        <v>0</v>
      </c>
      <c r="AE192" s="40"/>
      <c r="AF192" s="39">
        <v>1</v>
      </c>
      <c r="AG192" s="40"/>
      <c r="AH192" s="40"/>
      <c r="AI192" s="40"/>
      <c r="AJ192" s="39">
        <v>0</v>
      </c>
      <c r="AK192" s="40"/>
      <c r="AL192" s="40"/>
      <c r="AM192" s="40"/>
      <c r="AN192" s="39">
        <v>0</v>
      </c>
      <c r="AO192" s="40"/>
      <c r="AP192" s="39">
        <v>0</v>
      </c>
    </row>
    <row r="193" spans="1:42" ht="20.100000000000001" customHeight="1" x14ac:dyDescent="0.2">
      <c r="D193" s="41"/>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row>
    <row r="194" spans="1:42" s="1" customFormat="1" ht="20.100000000000001" customHeight="1" x14ac:dyDescent="0.2">
      <c r="A194" s="3"/>
      <c r="B194" s="6"/>
      <c r="C194" s="42" t="s">
        <v>185</v>
      </c>
      <c r="D194" s="42"/>
      <c r="E194" s="5"/>
      <c r="F194" s="44">
        <v>9</v>
      </c>
      <c r="G194" s="45"/>
      <c r="H194" s="45"/>
      <c r="I194" s="45"/>
      <c r="J194" s="44">
        <v>8</v>
      </c>
      <c r="K194" s="44">
        <v>3</v>
      </c>
      <c r="L194" s="44">
        <v>0</v>
      </c>
      <c r="M194" s="45"/>
      <c r="N194" s="44">
        <v>11</v>
      </c>
      <c r="O194" s="45"/>
      <c r="P194" s="45"/>
      <c r="Q194" s="45"/>
      <c r="R194" s="44">
        <v>0</v>
      </c>
      <c r="S194" s="44">
        <v>9</v>
      </c>
      <c r="T194" s="44">
        <v>2</v>
      </c>
      <c r="U194" s="44">
        <v>0</v>
      </c>
      <c r="V194" s="44">
        <v>0</v>
      </c>
      <c r="W194" s="45"/>
      <c r="X194" s="44">
        <v>2</v>
      </c>
      <c r="Y194" s="44">
        <v>0</v>
      </c>
      <c r="Z194" s="44">
        <v>1</v>
      </c>
      <c r="AA194" s="44">
        <v>1</v>
      </c>
      <c r="AB194" s="44">
        <v>0</v>
      </c>
      <c r="AC194" s="44">
        <v>0</v>
      </c>
      <c r="AD194" s="44">
        <v>0</v>
      </c>
      <c r="AE194" s="45"/>
      <c r="AF194" s="44">
        <v>15</v>
      </c>
      <c r="AG194" s="45"/>
      <c r="AH194" s="45"/>
      <c r="AI194" s="45"/>
      <c r="AJ194" s="44">
        <v>5</v>
      </c>
      <c r="AK194" s="45"/>
      <c r="AL194" s="45"/>
      <c r="AM194" s="45"/>
      <c r="AN194" s="44">
        <v>0</v>
      </c>
      <c r="AO194" s="45"/>
      <c r="AP194" s="44">
        <v>0</v>
      </c>
    </row>
    <row r="195" spans="1:42" ht="20.100000000000001" customHeight="1" x14ac:dyDescent="0.2">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row>
    <row r="196" spans="1:42" ht="20.100000000000001" customHeight="1" x14ac:dyDescent="0.2">
      <c r="C196" s="3" t="s">
        <v>129</v>
      </c>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row>
    <row r="197" spans="1:42" ht="20.100000000000001" customHeight="1" x14ac:dyDescent="0.2">
      <c r="D197" s="2" t="s">
        <v>124</v>
      </c>
      <c r="F197" s="37">
        <v>353</v>
      </c>
      <c r="G197" s="37"/>
      <c r="H197" s="37"/>
      <c r="I197" s="37"/>
      <c r="J197" s="37">
        <v>663</v>
      </c>
      <c r="K197" s="37">
        <v>16</v>
      </c>
      <c r="L197" s="37">
        <v>19</v>
      </c>
      <c r="M197" s="37"/>
      <c r="N197" s="37">
        <v>698</v>
      </c>
      <c r="O197" s="37"/>
      <c r="P197" s="37"/>
      <c r="Q197" s="37"/>
      <c r="R197" s="37">
        <v>1</v>
      </c>
      <c r="S197" s="37">
        <v>41</v>
      </c>
      <c r="T197" s="37">
        <v>163</v>
      </c>
      <c r="U197" s="37">
        <v>11</v>
      </c>
      <c r="V197" s="37">
        <v>93</v>
      </c>
      <c r="W197" s="37"/>
      <c r="X197" s="37">
        <v>89</v>
      </c>
      <c r="Y197" s="37">
        <v>0</v>
      </c>
      <c r="Z197" s="37">
        <v>21</v>
      </c>
      <c r="AA197" s="37">
        <v>201</v>
      </c>
      <c r="AB197" s="37">
        <v>0</v>
      </c>
      <c r="AC197" s="37">
        <v>1</v>
      </c>
      <c r="AD197" s="37">
        <v>70</v>
      </c>
      <c r="AE197" s="37"/>
      <c r="AF197" s="37">
        <v>691</v>
      </c>
      <c r="AG197" s="37"/>
      <c r="AH197" s="37"/>
      <c r="AI197" s="37"/>
      <c r="AJ197" s="37">
        <v>360</v>
      </c>
      <c r="AK197" s="37"/>
      <c r="AL197" s="37"/>
      <c r="AM197" s="37"/>
      <c r="AN197" s="37">
        <v>0</v>
      </c>
      <c r="AO197" s="37"/>
      <c r="AP197" s="37">
        <v>0</v>
      </c>
    </row>
    <row r="198" spans="1:42" ht="20.100000000000001" customHeight="1" x14ac:dyDescent="0.2">
      <c r="D198" s="38" t="s">
        <v>173</v>
      </c>
      <c r="F198" s="39">
        <v>364</v>
      </c>
      <c r="G198" s="40"/>
      <c r="H198" s="40"/>
      <c r="I198" s="40"/>
      <c r="J198" s="39">
        <v>664</v>
      </c>
      <c r="K198" s="39">
        <v>24</v>
      </c>
      <c r="L198" s="39">
        <v>3</v>
      </c>
      <c r="M198" s="40"/>
      <c r="N198" s="39">
        <v>691</v>
      </c>
      <c r="O198" s="40"/>
      <c r="P198" s="40"/>
      <c r="Q198" s="40"/>
      <c r="R198" s="39">
        <v>0</v>
      </c>
      <c r="S198" s="39">
        <v>32</v>
      </c>
      <c r="T198" s="39">
        <v>196</v>
      </c>
      <c r="U198" s="39">
        <v>3</v>
      </c>
      <c r="V198" s="39">
        <v>104</v>
      </c>
      <c r="W198" s="40"/>
      <c r="X198" s="39">
        <v>96</v>
      </c>
      <c r="Y198" s="39">
        <v>5</v>
      </c>
      <c r="Z198" s="39">
        <v>0</v>
      </c>
      <c r="AA198" s="39">
        <v>215</v>
      </c>
      <c r="AB198" s="39">
        <v>0</v>
      </c>
      <c r="AC198" s="39">
        <v>0</v>
      </c>
      <c r="AD198" s="39">
        <v>40</v>
      </c>
      <c r="AE198" s="40"/>
      <c r="AF198" s="39">
        <v>691</v>
      </c>
      <c r="AG198" s="40"/>
      <c r="AH198" s="40"/>
      <c r="AI198" s="40"/>
      <c r="AJ198" s="39">
        <v>364</v>
      </c>
      <c r="AK198" s="40"/>
      <c r="AL198" s="40"/>
      <c r="AM198" s="40"/>
      <c r="AN198" s="39">
        <v>0</v>
      </c>
      <c r="AO198" s="40"/>
      <c r="AP198" s="39">
        <v>0</v>
      </c>
    </row>
    <row r="199" spans="1:42" ht="20.100000000000001" customHeight="1" x14ac:dyDescent="0.2">
      <c r="D199" s="2" t="s">
        <v>100</v>
      </c>
      <c r="F199" s="37">
        <v>239</v>
      </c>
      <c r="G199" s="37"/>
      <c r="H199" s="37"/>
      <c r="I199" s="37"/>
      <c r="J199" s="37">
        <v>667</v>
      </c>
      <c r="K199" s="37">
        <v>29</v>
      </c>
      <c r="L199" s="37">
        <v>9</v>
      </c>
      <c r="M199" s="37"/>
      <c r="N199" s="37">
        <v>705</v>
      </c>
      <c r="O199" s="37"/>
      <c r="P199" s="37"/>
      <c r="Q199" s="37"/>
      <c r="R199" s="37">
        <v>0</v>
      </c>
      <c r="S199" s="37">
        <v>91</v>
      </c>
      <c r="T199" s="37">
        <v>510</v>
      </c>
      <c r="U199" s="37">
        <v>8</v>
      </c>
      <c r="V199" s="37">
        <v>26</v>
      </c>
      <c r="W199" s="37"/>
      <c r="X199" s="37">
        <v>42</v>
      </c>
      <c r="Y199" s="37">
        <v>0</v>
      </c>
      <c r="Z199" s="37">
        <v>3</v>
      </c>
      <c r="AA199" s="37">
        <v>131</v>
      </c>
      <c r="AB199" s="37">
        <v>0</v>
      </c>
      <c r="AC199" s="37">
        <v>0</v>
      </c>
      <c r="AD199" s="37">
        <v>37</v>
      </c>
      <c r="AE199" s="37"/>
      <c r="AF199" s="37">
        <v>848</v>
      </c>
      <c r="AG199" s="37"/>
      <c r="AH199" s="37"/>
      <c r="AI199" s="37"/>
      <c r="AJ199" s="37">
        <v>96</v>
      </c>
      <c r="AK199" s="37"/>
      <c r="AL199" s="37"/>
      <c r="AM199" s="37"/>
      <c r="AN199" s="37">
        <v>0</v>
      </c>
      <c r="AO199" s="37"/>
      <c r="AP199" s="37">
        <v>0</v>
      </c>
    </row>
    <row r="200" spans="1:42" ht="20.100000000000001" customHeight="1" x14ac:dyDescent="0.2">
      <c r="D200" s="38" t="s">
        <v>174</v>
      </c>
      <c r="F200" s="39">
        <v>115</v>
      </c>
      <c r="G200" s="40"/>
      <c r="H200" s="40"/>
      <c r="I200" s="40"/>
      <c r="J200" s="39">
        <v>663</v>
      </c>
      <c r="K200" s="39">
        <v>42</v>
      </c>
      <c r="L200" s="39">
        <v>8</v>
      </c>
      <c r="M200" s="40"/>
      <c r="N200" s="39">
        <v>713</v>
      </c>
      <c r="O200" s="40"/>
      <c r="P200" s="40"/>
      <c r="Q200" s="40"/>
      <c r="R200" s="39">
        <v>0</v>
      </c>
      <c r="S200" s="39">
        <v>53</v>
      </c>
      <c r="T200" s="39">
        <v>616</v>
      </c>
      <c r="U200" s="39">
        <v>0</v>
      </c>
      <c r="V200" s="39">
        <v>7</v>
      </c>
      <c r="W200" s="40"/>
      <c r="X200" s="39">
        <v>21</v>
      </c>
      <c r="Y200" s="39">
        <v>1</v>
      </c>
      <c r="Z200" s="39">
        <v>2</v>
      </c>
      <c r="AA200" s="39">
        <v>65</v>
      </c>
      <c r="AB200" s="39">
        <v>0</v>
      </c>
      <c r="AC200" s="39">
        <v>0</v>
      </c>
      <c r="AD200" s="39">
        <v>15</v>
      </c>
      <c r="AE200" s="40"/>
      <c r="AF200" s="39">
        <v>780</v>
      </c>
      <c r="AG200" s="40"/>
      <c r="AH200" s="40"/>
      <c r="AI200" s="40"/>
      <c r="AJ200" s="39">
        <v>48</v>
      </c>
      <c r="AK200" s="40"/>
      <c r="AL200" s="40"/>
      <c r="AM200" s="40"/>
      <c r="AN200" s="39">
        <v>0</v>
      </c>
      <c r="AO200" s="40"/>
      <c r="AP200" s="39">
        <v>0</v>
      </c>
    </row>
    <row r="201" spans="1:42" ht="20.100000000000001" customHeight="1" x14ac:dyDescent="0.2">
      <c r="D201" s="2" t="s">
        <v>115</v>
      </c>
      <c r="F201" s="37">
        <v>176</v>
      </c>
      <c r="G201" s="37"/>
      <c r="H201" s="37"/>
      <c r="I201" s="37"/>
      <c r="J201" s="37">
        <v>666</v>
      </c>
      <c r="K201" s="37">
        <v>75</v>
      </c>
      <c r="L201" s="37">
        <v>6</v>
      </c>
      <c r="M201" s="37"/>
      <c r="N201" s="37">
        <v>747</v>
      </c>
      <c r="O201" s="37"/>
      <c r="P201" s="37"/>
      <c r="Q201" s="37"/>
      <c r="R201" s="37">
        <v>0</v>
      </c>
      <c r="S201" s="37">
        <v>23</v>
      </c>
      <c r="T201" s="37">
        <v>451</v>
      </c>
      <c r="U201" s="37">
        <v>5</v>
      </c>
      <c r="V201" s="37">
        <v>37</v>
      </c>
      <c r="W201" s="37"/>
      <c r="X201" s="37">
        <v>63</v>
      </c>
      <c r="Y201" s="37">
        <v>11</v>
      </c>
      <c r="Z201" s="37">
        <v>7</v>
      </c>
      <c r="AA201" s="37">
        <v>105</v>
      </c>
      <c r="AB201" s="37">
        <v>0</v>
      </c>
      <c r="AC201" s="37">
        <v>1</v>
      </c>
      <c r="AD201" s="37">
        <v>39</v>
      </c>
      <c r="AE201" s="37"/>
      <c r="AF201" s="37">
        <v>742</v>
      </c>
      <c r="AG201" s="37"/>
      <c r="AH201" s="37"/>
      <c r="AI201" s="37"/>
      <c r="AJ201" s="37">
        <v>181</v>
      </c>
      <c r="AK201" s="37"/>
      <c r="AL201" s="37"/>
      <c r="AM201" s="37"/>
      <c r="AN201" s="37">
        <v>0</v>
      </c>
      <c r="AO201" s="37"/>
      <c r="AP201" s="37">
        <v>0</v>
      </c>
    </row>
    <row r="202" spans="1:42" ht="20.100000000000001" customHeight="1" x14ac:dyDescent="0.2">
      <c r="D202" s="38" t="s">
        <v>116</v>
      </c>
      <c r="F202" s="39">
        <v>68</v>
      </c>
      <c r="G202" s="40"/>
      <c r="H202" s="40"/>
      <c r="I202" s="40"/>
      <c r="J202" s="39">
        <v>663</v>
      </c>
      <c r="K202" s="39">
        <v>33</v>
      </c>
      <c r="L202" s="39">
        <v>0</v>
      </c>
      <c r="M202" s="40"/>
      <c r="N202" s="39">
        <v>696</v>
      </c>
      <c r="O202" s="40"/>
      <c r="P202" s="40"/>
      <c r="Q202" s="40"/>
      <c r="R202" s="39">
        <v>0</v>
      </c>
      <c r="S202" s="39">
        <v>49</v>
      </c>
      <c r="T202" s="39">
        <v>551</v>
      </c>
      <c r="U202" s="39">
        <v>26</v>
      </c>
      <c r="V202" s="39">
        <v>5</v>
      </c>
      <c r="W202" s="40"/>
      <c r="X202" s="39">
        <v>12</v>
      </c>
      <c r="Y202" s="39">
        <v>5</v>
      </c>
      <c r="Z202" s="39">
        <v>2</v>
      </c>
      <c r="AA202" s="39">
        <v>43</v>
      </c>
      <c r="AB202" s="39">
        <v>0</v>
      </c>
      <c r="AC202" s="39">
        <v>0</v>
      </c>
      <c r="AD202" s="39">
        <v>13</v>
      </c>
      <c r="AE202" s="40"/>
      <c r="AF202" s="39">
        <v>706</v>
      </c>
      <c r="AG202" s="40"/>
      <c r="AH202" s="40"/>
      <c r="AI202" s="40"/>
      <c r="AJ202" s="39">
        <v>58</v>
      </c>
      <c r="AK202" s="40"/>
      <c r="AL202" s="40"/>
      <c r="AM202" s="40"/>
      <c r="AN202" s="39">
        <v>0</v>
      </c>
      <c r="AO202" s="40"/>
      <c r="AP202" s="39">
        <v>0</v>
      </c>
    </row>
    <row r="203" spans="1:42" ht="20.100000000000001" customHeight="1" x14ac:dyDescent="0.2">
      <c r="D203" s="2" t="s">
        <v>104</v>
      </c>
      <c r="F203" s="37">
        <v>33</v>
      </c>
      <c r="G203" s="37"/>
      <c r="H203" s="37"/>
      <c r="I203" s="37"/>
      <c r="J203" s="37">
        <v>669</v>
      </c>
      <c r="K203" s="37">
        <v>29</v>
      </c>
      <c r="L203" s="37">
        <v>0</v>
      </c>
      <c r="M203" s="37"/>
      <c r="N203" s="37">
        <v>698</v>
      </c>
      <c r="O203" s="37"/>
      <c r="P203" s="37"/>
      <c r="Q203" s="37"/>
      <c r="R203" s="37">
        <v>0</v>
      </c>
      <c r="S203" s="37">
        <v>56</v>
      </c>
      <c r="T203" s="37">
        <v>463</v>
      </c>
      <c r="U203" s="37">
        <v>3</v>
      </c>
      <c r="V203" s="37">
        <v>32</v>
      </c>
      <c r="W203" s="37"/>
      <c r="X203" s="37">
        <v>15</v>
      </c>
      <c r="Y203" s="37">
        <v>1</v>
      </c>
      <c r="Z203" s="37">
        <v>1</v>
      </c>
      <c r="AA203" s="37">
        <v>35</v>
      </c>
      <c r="AB203" s="37">
        <v>1</v>
      </c>
      <c r="AC203" s="37">
        <v>0</v>
      </c>
      <c r="AD203" s="37">
        <v>10</v>
      </c>
      <c r="AE203" s="37"/>
      <c r="AF203" s="37">
        <v>617</v>
      </c>
      <c r="AG203" s="37"/>
      <c r="AH203" s="37"/>
      <c r="AI203" s="37"/>
      <c r="AJ203" s="37">
        <v>114</v>
      </c>
      <c r="AK203" s="37"/>
      <c r="AL203" s="37"/>
      <c r="AM203" s="37"/>
      <c r="AN203" s="37">
        <v>0</v>
      </c>
      <c r="AO203" s="37"/>
      <c r="AP203" s="37">
        <v>0</v>
      </c>
    </row>
    <row r="204" spans="1:42" ht="20.100000000000001" customHeight="1" x14ac:dyDescent="0.2">
      <c r="D204" s="41"/>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row>
    <row r="205" spans="1:42" s="1" customFormat="1" ht="20.100000000000001" customHeight="1" x14ac:dyDescent="0.2">
      <c r="A205" s="3"/>
      <c r="B205" s="6"/>
      <c r="C205" s="42" t="s">
        <v>144</v>
      </c>
      <c r="D205" s="42"/>
      <c r="E205" s="5"/>
      <c r="F205" s="44">
        <v>1348</v>
      </c>
      <c r="G205" s="45"/>
      <c r="H205" s="45"/>
      <c r="I205" s="45"/>
      <c r="J205" s="44">
        <v>4655</v>
      </c>
      <c r="K205" s="44">
        <v>248</v>
      </c>
      <c r="L205" s="44">
        <v>45</v>
      </c>
      <c r="M205" s="45"/>
      <c r="N205" s="44">
        <v>4948</v>
      </c>
      <c r="O205" s="45"/>
      <c r="P205" s="45"/>
      <c r="Q205" s="45"/>
      <c r="R205" s="44">
        <v>1</v>
      </c>
      <c r="S205" s="44">
        <v>345</v>
      </c>
      <c r="T205" s="44">
        <v>2950</v>
      </c>
      <c r="U205" s="44">
        <v>56</v>
      </c>
      <c r="V205" s="44">
        <v>304</v>
      </c>
      <c r="W205" s="45"/>
      <c r="X205" s="44">
        <v>338</v>
      </c>
      <c r="Y205" s="44">
        <v>23</v>
      </c>
      <c r="Z205" s="44">
        <v>36</v>
      </c>
      <c r="AA205" s="44">
        <v>795</v>
      </c>
      <c r="AB205" s="44">
        <v>1</v>
      </c>
      <c r="AC205" s="44">
        <v>2</v>
      </c>
      <c r="AD205" s="44">
        <v>224</v>
      </c>
      <c r="AE205" s="45"/>
      <c r="AF205" s="44">
        <v>5075</v>
      </c>
      <c r="AG205" s="45"/>
      <c r="AH205" s="45"/>
      <c r="AI205" s="45"/>
      <c r="AJ205" s="44">
        <v>1221</v>
      </c>
      <c r="AK205" s="45"/>
      <c r="AL205" s="45"/>
      <c r="AM205" s="45"/>
      <c r="AN205" s="44">
        <v>0</v>
      </c>
      <c r="AO205" s="45"/>
      <c r="AP205" s="44">
        <v>0</v>
      </c>
    </row>
    <row r="206" spans="1:42" s="1" customFormat="1" ht="20.100000000000001" customHeight="1" x14ac:dyDescent="0.2">
      <c r="A206" s="3"/>
      <c r="B206" s="6"/>
      <c r="C206" s="3"/>
      <c r="D206" s="3"/>
      <c r="E206" s="5"/>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row>
    <row r="207" spans="1:42" ht="20.100000000000001" customHeight="1" x14ac:dyDescent="0.2">
      <c r="C207" s="3" t="s">
        <v>186</v>
      </c>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row>
    <row r="208" spans="1:42" ht="19.5" customHeight="1" x14ac:dyDescent="0.2">
      <c r="D208" s="2" t="s">
        <v>187</v>
      </c>
      <c r="F208" s="37">
        <v>594</v>
      </c>
      <c r="G208" s="37"/>
      <c r="H208" s="37"/>
      <c r="I208" s="37"/>
      <c r="J208" s="37">
        <v>997</v>
      </c>
      <c r="K208" s="37">
        <v>42</v>
      </c>
      <c r="L208" s="37">
        <v>4</v>
      </c>
      <c r="M208" s="37"/>
      <c r="N208" s="37">
        <v>1043</v>
      </c>
      <c r="O208" s="37"/>
      <c r="P208" s="37"/>
      <c r="Q208" s="37"/>
      <c r="R208" s="37">
        <v>0</v>
      </c>
      <c r="S208" s="37">
        <v>18</v>
      </c>
      <c r="T208" s="37">
        <v>489</v>
      </c>
      <c r="U208" s="37">
        <v>0</v>
      </c>
      <c r="V208" s="37">
        <v>64</v>
      </c>
      <c r="W208" s="37"/>
      <c r="X208" s="37">
        <v>210</v>
      </c>
      <c r="Y208" s="37">
        <v>0</v>
      </c>
      <c r="Z208" s="37">
        <v>21</v>
      </c>
      <c r="AA208" s="37">
        <v>264</v>
      </c>
      <c r="AB208" s="37">
        <v>0</v>
      </c>
      <c r="AC208" s="37">
        <v>0</v>
      </c>
      <c r="AD208" s="37">
        <v>105</v>
      </c>
      <c r="AE208" s="37"/>
      <c r="AF208" s="37">
        <v>1171</v>
      </c>
      <c r="AG208" s="37"/>
      <c r="AH208" s="37"/>
      <c r="AI208" s="37"/>
      <c r="AJ208" s="37">
        <v>466</v>
      </c>
      <c r="AK208" s="37"/>
      <c r="AL208" s="37"/>
      <c r="AM208" s="37"/>
      <c r="AN208" s="37">
        <v>0</v>
      </c>
      <c r="AO208" s="37"/>
      <c r="AP208" s="37">
        <v>0</v>
      </c>
    </row>
    <row r="209" spans="1:42" s="1" customFormat="1" ht="20.100000000000001" customHeight="1" x14ac:dyDescent="0.2">
      <c r="A209" s="3"/>
      <c r="B209" s="6"/>
      <c r="C209" s="3"/>
      <c r="D209" s="3"/>
      <c r="E209" s="5"/>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row>
    <row r="210" spans="1:42" s="1" customFormat="1" ht="20.100000000000001" customHeight="1" x14ac:dyDescent="0.2">
      <c r="A210" s="3"/>
      <c r="B210" s="6"/>
      <c r="C210" s="42" t="s">
        <v>188</v>
      </c>
      <c r="D210" s="42"/>
      <c r="E210" s="5"/>
      <c r="F210" s="44">
        <v>594</v>
      </c>
      <c r="G210" s="45"/>
      <c r="H210" s="45"/>
      <c r="I210" s="45"/>
      <c r="J210" s="44">
        <v>997</v>
      </c>
      <c r="K210" s="44">
        <v>42</v>
      </c>
      <c r="L210" s="44">
        <v>4</v>
      </c>
      <c r="M210" s="45"/>
      <c r="N210" s="44">
        <v>1043</v>
      </c>
      <c r="O210" s="45"/>
      <c r="P210" s="45"/>
      <c r="Q210" s="45"/>
      <c r="R210" s="44">
        <v>0</v>
      </c>
      <c r="S210" s="44">
        <v>18</v>
      </c>
      <c r="T210" s="44">
        <v>489</v>
      </c>
      <c r="U210" s="44">
        <v>0</v>
      </c>
      <c r="V210" s="44">
        <v>64</v>
      </c>
      <c r="W210" s="45"/>
      <c r="X210" s="44">
        <v>210</v>
      </c>
      <c r="Y210" s="44">
        <v>0</v>
      </c>
      <c r="Z210" s="44">
        <v>21</v>
      </c>
      <c r="AA210" s="44">
        <v>264</v>
      </c>
      <c r="AB210" s="44">
        <v>0</v>
      </c>
      <c r="AC210" s="44">
        <v>0</v>
      </c>
      <c r="AD210" s="44">
        <v>105</v>
      </c>
      <c r="AE210" s="45"/>
      <c r="AF210" s="44">
        <v>1171</v>
      </c>
      <c r="AG210" s="45"/>
      <c r="AH210" s="45"/>
      <c r="AI210" s="45"/>
      <c r="AJ210" s="44">
        <v>466</v>
      </c>
      <c r="AK210" s="45"/>
      <c r="AL210" s="45"/>
      <c r="AM210" s="45"/>
      <c r="AN210" s="44">
        <v>0</v>
      </c>
      <c r="AO210" s="45"/>
      <c r="AP210" s="44">
        <v>0</v>
      </c>
    </row>
    <row r="211" spans="1:42" s="1" customFormat="1" ht="20.100000000000001" customHeight="1" x14ac:dyDescent="0.2">
      <c r="A211" s="3"/>
      <c r="B211" s="6"/>
      <c r="C211" s="3"/>
      <c r="D211" s="3"/>
      <c r="E211" s="5"/>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row>
    <row r="212" spans="1:42" s="1" customFormat="1" ht="20.100000000000001" customHeight="1" x14ac:dyDescent="0.25">
      <c r="A212" s="3"/>
      <c r="B212" s="49" t="s">
        <v>189</v>
      </c>
      <c r="C212" s="50"/>
      <c r="D212" s="50"/>
      <c r="E212" s="5"/>
      <c r="F212" s="51">
        <v>1951</v>
      </c>
      <c r="G212" s="52"/>
      <c r="H212" s="52"/>
      <c r="I212" s="52"/>
      <c r="J212" s="51">
        <v>5660</v>
      </c>
      <c r="K212" s="51">
        <v>293</v>
      </c>
      <c r="L212" s="51">
        <v>49</v>
      </c>
      <c r="M212" s="52"/>
      <c r="N212" s="51">
        <v>6002</v>
      </c>
      <c r="O212" s="52"/>
      <c r="P212" s="52"/>
      <c r="Q212" s="52"/>
      <c r="R212" s="51">
        <v>1</v>
      </c>
      <c r="S212" s="51">
        <v>372</v>
      </c>
      <c r="T212" s="51">
        <v>3441</v>
      </c>
      <c r="U212" s="51">
        <v>56</v>
      </c>
      <c r="V212" s="51">
        <v>368</v>
      </c>
      <c r="W212" s="52"/>
      <c r="X212" s="51">
        <v>550</v>
      </c>
      <c r="Y212" s="51">
        <v>23</v>
      </c>
      <c r="Z212" s="51">
        <v>58</v>
      </c>
      <c r="AA212" s="51">
        <v>1060</v>
      </c>
      <c r="AB212" s="51">
        <v>1</v>
      </c>
      <c r="AC212" s="51">
        <v>2</v>
      </c>
      <c r="AD212" s="51">
        <v>329</v>
      </c>
      <c r="AE212" s="52"/>
      <c r="AF212" s="51">
        <v>6261</v>
      </c>
      <c r="AG212" s="52"/>
      <c r="AH212" s="52"/>
      <c r="AI212" s="52"/>
      <c r="AJ212" s="51">
        <v>1692</v>
      </c>
      <c r="AK212" s="52"/>
      <c r="AL212" s="52"/>
      <c r="AM212" s="52"/>
      <c r="AN212" s="51">
        <v>0</v>
      </c>
      <c r="AO212" s="52"/>
      <c r="AP212" s="51">
        <v>0</v>
      </c>
    </row>
    <row r="213" spans="1:42" ht="20.100000000000001" customHeight="1" x14ac:dyDescent="0.2">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row>
    <row r="214" spans="1:42" ht="20.100000000000001" customHeight="1" x14ac:dyDescent="0.2">
      <c r="B214" s="6" t="s">
        <v>190</v>
      </c>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row>
    <row r="215" spans="1:42" ht="20.100000000000001" customHeight="1" x14ac:dyDescent="0.2">
      <c r="C215" s="3" t="s">
        <v>191</v>
      </c>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row>
    <row r="216" spans="1:42" ht="20.100000000000001" customHeight="1" x14ac:dyDescent="0.2">
      <c r="D216" s="2" t="s">
        <v>192</v>
      </c>
      <c r="F216" s="37">
        <v>0</v>
      </c>
      <c r="G216" s="37"/>
      <c r="H216" s="37"/>
      <c r="I216" s="37"/>
      <c r="J216" s="37">
        <v>0</v>
      </c>
      <c r="K216" s="37">
        <v>0</v>
      </c>
      <c r="L216" s="37">
        <v>0</v>
      </c>
      <c r="M216" s="37"/>
      <c r="N216" s="37">
        <v>0</v>
      </c>
      <c r="O216" s="37"/>
      <c r="P216" s="37"/>
      <c r="Q216" s="37"/>
      <c r="R216" s="37">
        <v>0</v>
      </c>
      <c r="S216" s="37">
        <v>0</v>
      </c>
      <c r="T216" s="37">
        <v>0</v>
      </c>
      <c r="U216" s="37">
        <v>0</v>
      </c>
      <c r="V216" s="37">
        <v>0</v>
      </c>
      <c r="W216" s="37"/>
      <c r="X216" s="37">
        <v>0</v>
      </c>
      <c r="Y216" s="37">
        <v>0</v>
      </c>
      <c r="Z216" s="37">
        <v>0</v>
      </c>
      <c r="AA216" s="37">
        <v>0</v>
      </c>
      <c r="AB216" s="37">
        <v>0</v>
      </c>
      <c r="AC216" s="37">
        <v>0</v>
      </c>
      <c r="AD216" s="37">
        <v>0</v>
      </c>
      <c r="AE216" s="37"/>
      <c r="AF216" s="37">
        <v>0</v>
      </c>
      <c r="AG216" s="37"/>
      <c r="AH216" s="37"/>
      <c r="AI216" s="37"/>
      <c r="AJ216" s="37">
        <v>0</v>
      </c>
      <c r="AK216" s="37"/>
      <c r="AL216" s="37"/>
      <c r="AM216" s="37"/>
      <c r="AN216" s="37">
        <v>0</v>
      </c>
      <c r="AO216" s="37"/>
      <c r="AP216" s="37">
        <v>0</v>
      </c>
    </row>
    <row r="217" spans="1:42" ht="20.100000000000001" customHeight="1" x14ac:dyDescent="0.2">
      <c r="D217" s="38" t="s">
        <v>193</v>
      </c>
      <c r="F217" s="39">
        <v>0</v>
      </c>
      <c r="G217" s="40"/>
      <c r="H217" s="40"/>
      <c r="I217" s="40"/>
      <c r="J217" s="39">
        <v>0</v>
      </c>
      <c r="K217" s="39">
        <v>0</v>
      </c>
      <c r="L217" s="39">
        <v>0</v>
      </c>
      <c r="M217" s="40"/>
      <c r="N217" s="39">
        <v>0</v>
      </c>
      <c r="O217" s="40"/>
      <c r="P217" s="40"/>
      <c r="Q217" s="40"/>
      <c r="R217" s="39">
        <v>0</v>
      </c>
      <c r="S217" s="39">
        <v>0</v>
      </c>
      <c r="T217" s="39">
        <v>0</v>
      </c>
      <c r="U217" s="39">
        <v>0</v>
      </c>
      <c r="V217" s="39">
        <v>0</v>
      </c>
      <c r="W217" s="40"/>
      <c r="X217" s="39">
        <v>0</v>
      </c>
      <c r="Y217" s="39">
        <v>0</v>
      </c>
      <c r="Z217" s="39">
        <v>0</v>
      </c>
      <c r="AA217" s="39">
        <v>0</v>
      </c>
      <c r="AB217" s="39">
        <v>0</v>
      </c>
      <c r="AC217" s="39">
        <v>0</v>
      </c>
      <c r="AD217" s="39">
        <v>0</v>
      </c>
      <c r="AE217" s="40"/>
      <c r="AF217" s="39">
        <v>0</v>
      </c>
      <c r="AG217" s="40"/>
      <c r="AH217" s="40"/>
      <c r="AI217" s="40"/>
      <c r="AJ217" s="39">
        <v>0</v>
      </c>
      <c r="AK217" s="40"/>
      <c r="AL217" s="40"/>
      <c r="AM217" s="40"/>
      <c r="AN217" s="39">
        <v>0</v>
      </c>
      <c r="AO217" s="40"/>
      <c r="AP217" s="39">
        <v>0</v>
      </c>
    </row>
    <row r="218" spans="1:42" ht="20.100000000000001" customHeight="1" x14ac:dyDescent="0.2">
      <c r="D218" s="2" t="s">
        <v>194</v>
      </c>
      <c r="F218" s="37">
        <v>0</v>
      </c>
      <c r="G218" s="37"/>
      <c r="H218" s="37"/>
      <c r="I218" s="37"/>
      <c r="J218" s="37">
        <v>0</v>
      </c>
      <c r="K218" s="37">
        <v>0</v>
      </c>
      <c r="L218" s="37">
        <v>0</v>
      </c>
      <c r="M218" s="37"/>
      <c r="N218" s="37">
        <v>0</v>
      </c>
      <c r="O218" s="37"/>
      <c r="P218" s="37"/>
      <c r="Q218" s="37"/>
      <c r="R218" s="37">
        <v>0</v>
      </c>
      <c r="S218" s="37">
        <v>0</v>
      </c>
      <c r="T218" s="37">
        <v>0</v>
      </c>
      <c r="U218" s="37">
        <v>0</v>
      </c>
      <c r="V218" s="37">
        <v>0</v>
      </c>
      <c r="W218" s="37"/>
      <c r="X218" s="37">
        <v>0</v>
      </c>
      <c r="Y218" s="37">
        <v>0</v>
      </c>
      <c r="Z218" s="37">
        <v>0</v>
      </c>
      <c r="AA218" s="37">
        <v>0</v>
      </c>
      <c r="AB218" s="37">
        <v>0</v>
      </c>
      <c r="AC218" s="37">
        <v>0</v>
      </c>
      <c r="AD218" s="37">
        <v>0</v>
      </c>
      <c r="AE218" s="37"/>
      <c r="AF218" s="37">
        <v>0</v>
      </c>
      <c r="AG218" s="37"/>
      <c r="AH218" s="37"/>
      <c r="AI218" s="37"/>
      <c r="AJ218" s="37">
        <v>0</v>
      </c>
      <c r="AK218" s="37"/>
      <c r="AL218" s="37"/>
      <c r="AM218" s="37"/>
      <c r="AN218" s="37">
        <v>0</v>
      </c>
      <c r="AO218" s="37"/>
      <c r="AP218" s="37">
        <v>0</v>
      </c>
    </row>
    <row r="219" spans="1:42" ht="20.100000000000001" customHeight="1" x14ac:dyDescent="0.2">
      <c r="D219" s="38" t="s">
        <v>195</v>
      </c>
      <c r="F219" s="39">
        <v>0</v>
      </c>
      <c r="G219" s="40"/>
      <c r="H219" s="40"/>
      <c r="I219" s="40"/>
      <c r="J219" s="39">
        <v>0</v>
      </c>
      <c r="K219" s="39">
        <v>0</v>
      </c>
      <c r="L219" s="39">
        <v>0</v>
      </c>
      <c r="M219" s="40"/>
      <c r="N219" s="39">
        <v>0</v>
      </c>
      <c r="O219" s="40"/>
      <c r="P219" s="40"/>
      <c r="Q219" s="40"/>
      <c r="R219" s="39">
        <v>0</v>
      </c>
      <c r="S219" s="39">
        <v>0</v>
      </c>
      <c r="T219" s="39">
        <v>0</v>
      </c>
      <c r="U219" s="39">
        <v>0</v>
      </c>
      <c r="V219" s="39">
        <v>0</v>
      </c>
      <c r="W219" s="40"/>
      <c r="X219" s="39">
        <v>0</v>
      </c>
      <c r="Y219" s="39">
        <v>0</v>
      </c>
      <c r="Z219" s="39">
        <v>0</v>
      </c>
      <c r="AA219" s="39">
        <v>0</v>
      </c>
      <c r="AB219" s="39">
        <v>0</v>
      </c>
      <c r="AC219" s="39">
        <v>0</v>
      </c>
      <c r="AD219" s="39">
        <v>0</v>
      </c>
      <c r="AE219" s="40"/>
      <c r="AF219" s="39">
        <v>0</v>
      </c>
      <c r="AG219" s="40"/>
      <c r="AH219" s="40"/>
      <c r="AI219" s="40"/>
      <c r="AJ219" s="39">
        <v>0</v>
      </c>
      <c r="AK219" s="40"/>
      <c r="AL219" s="40"/>
      <c r="AM219" s="40"/>
      <c r="AN219" s="39">
        <v>0</v>
      </c>
      <c r="AO219" s="40"/>
      <c r="AP219" s="39">
        <v>0</v>
      </c>
    </row>
    <row r="220" spans="1:42" ht="20.100000000000001" customHeight="1" x14ac:dyDescent="0.2">
      <c r="D220" s="2" t="s">
        <v>115</v>
      </c>
      <c r="F220" s="37">
        <v>0</v>
      </c>
      <c r="G220" s="37"/>
      <c r="H220" s="37"/>
      <c r="I220" s="37"/>
      <c r="J220" s="37">
        <v>0</v>
      </c>
      <c r="K220" s="37">
        <v>0</v>
      </c>
      <c r="L220" s="37">
        <v>0</v>
      </c>
      <c r="M220" s="37"/>
      <c r="N220" s="37">
        <v>0</v>
      </c>
      <c r="O220" s="37"/>
      <c r="P220" s="37"/>
      <c r="Q220" s="37"/>
      <c r="R220" s="37">
        <v>0</v>
      </c>
      <c r="S220" s="37">
        <v>0</v>
      </c>
      <c r="T220" s="37">
        <v>0</v>
      </c>
      <c r="U220" s="37">
        <v>0</v>
      </c>
      <c r="V220" s="37">
        <v>0</v>
      </c>
      <c r="W220" s="37"/>
      <c r="X220" s="37">
        <v>0</v>
      </c>
      <c r="Y220" s="37">
        <v>0</v>
      </c>
      <c r="Z220" s="37">
        <v>0</v>
      </c>
      <c r="AA220" s="37">
        <v>0</v>
      </c>
      <c r="AB220" s="37">
        <v>0</v>
      </c>
      <c r="AC220" s="37">
        <v>0</v>
      </c>
      <c r="AD220" s="37">
        <v>0</v>
      </c>
      <c r="AE220" s="37"/>
      <c r="AF220" s="37">
        <v>0</v>
      </c>
      <c r="AG220" s="37"/>
      <c r="AH220" s="37"/>
      <c r="AI220" s="37"/>
      <c r="AJ220" s="37">
        <v>0</v>
      </c>
      <c r="AK220" s="37"/>
      <c r="AL220" s="37"/>
      <c r="AM220" s="37"/>
      <c r="AN220" s="37">
        <v>0</v>
      </c>
      <c r="AO220" s="37"/>
      <c r="AP220" s="37">
        <v>0</v>
      </c>
    </row>
    <row r="221" spans="1:42" ht="20.100000000000001" customHeight="1" x14ac:dyDescent="0.2">
      <c r="D221" s="38" t="s">
        <v>116</v>
      </c>
      <c r="F221" s="39">
        <v>0</v>
      </c>
      <c r="G221" s="40"/>
      <c r="H221" s="40"/>
      <c r="I221" s="40"/>
      <c r="J221" s="39">
        <v>0</v>
      </c>
      <c r="K221" s="39">
        <v>0</v>
      </c>
      <c r="L221" s="39">
        <v>0</v>
      </c>
      <c r="M221" s="40"/>
      <c r="N221" s="39">
        <v>0</v>
      </c>
      <c r="O221" s="40"/>
      <c r="P221" s="40"/>
      <c r="Q221" s="40"/>
      <c r="R221" s="39">
        <v>0</v>
      </c>
      <c r="S221" s="39">
        <v>0</v>
      </c>
      <c r="T221" s="39">
        <v>0</v>
      </c>
      <c r="U221" s="39">
        <v>0</v>
      </c>
      <c r="V221" s="39">
        <v>0</v>
      </c>
      <c r="W221" s="40"/>
      <c r="X221" s="39">
        <v>0</v>
      </c>
      <c r="Y221" s="39">
        <v>0</v>
      </c>
      <c r="Z221" s="39">
        <v>0</v>
      </c>
      <c r="AA221" s="39">
        <v>0</v>
      </c>
      <c r="AB221" s="39">
        <v>0</v>
      </c>
      <c r="AC221" s="39">
        <v>0</v>
      </c>
      <c r="AD221" s="39">
        <v>0</v>
      </c>
      <c r="AE221" s="40"/>
      <c r="AF221" s="39">
        <v>0</v>
      </c>
      <c r="AG221" s="40"/>
      <c r="AH221" s="40"/>
      <c r="AI221" s="40"/>
      <c r="AJ221" s="39">
        <v>0</v>
      </c>
      <c r="AK221" s="40"/>
      <c r="AL221" s="40"/>
      <c r="AM221" s="40"/>
      <c r="AN221" s="39">
        <v>0</v>
      </c>
      <c r="AO221" s="40"/>
      <c r="AP221" s="39">
        <v>0</v>
      </c>
    </row>
    <row r="222" spans="1:42" ht="20.100000000000001" customHeight="1" x14ac:dyDescent="0.2">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row>
    <row r="223" spans="1:42" s="1" customFormat="1" ht="20.100000000000001" customHeight="1" x14ac:dyDescent="0.2">
      <c r="A223" s="3"/>
      <c r="B223" s="6"/>
      <c r="C223" s="42" t="s">
        <v>196</v>
      </c>
      <c r="D223" s="42"/>
      <c r="E223" s="5"/>
      <c r="F223" s="44">
        <v>0</v>
      </c>
      <c r="G223" s="45"/>
      <c r="H223" s="45"/>
      <c r="I223" s="45"/>
      <c r="J223" s="44">
        <v>0</v>
      </c>
      <c r="K223" s="44">
        <v>0</v>
      </c>
      <c r="L223" s="44">
        <v>0</v>
      </c>
      <c r="M223" s="45"/>
      <c r="N223" s="44">
        <v>0</v>
      </c>
      <c r="O223" s="45"/>
      <c r="P223" s="45"/>
      <c r="Q223" s="45"/>
      <c r="R223" s="44">
        <v>0</v>
      </c>
      <c r="S223" s="44">
        <v>0</v>
      </c>
      <c r="T223" s="44">
        <v>0</v>
      </c>
      <c r="U223" s="44">
        <v>0</v>
      </c>
      <c r="V223" s="44">
        <v>0</v>
      </c>
      <c r="W223" s="45"/>
      <c r="X223" s="44">
        <v>0</v>
      </c>
      <c r="Y223" s="44">
        <v>0</v>
      </c>
      <c r="Z223" s="44">
        <v>0</v>
      </c>
      <c r="AA223" s="44">
        <v>0</v>
      </c>
      <c r="AB223" s="44">
        <v>0</v>
      </c>
      <c r="AC223" s="44">
        <v>0</v>
      </c>
      <c r="AD223" s="44">
        <v>0</v>
      </c>
      <c r="AE223" s="45"/>
      <c r="AF223" s="44">
        <v>0</v>
      </c>
      <c r="AG223" s="45"/>
      <c r="AH223" s="45"/>
      <c r="AI223" s="45"/>
      <c r="AJ223" s="44">
        <v>0</v>
      </c>
      <c r="AK223" s="45"/>
      <c r="AL223" s="45"/>
      <c r="AM223" s="45"/>
      <c r="AN223" s="44">
        <v>0</v>
      </c>
      <c r="AO223" s="45"/>
      <c r="AP223" s="44">
        <v>0</v>
      </c>
    </row>
    <row r="224" spans="1:42" ht="20.100000000000001" customHeight="1" x14ac:dyDescent="0.2">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row>
    <row r="225" spans="1:42" ht="20.100000000000001" customHeight="1" x14ac:dyDescent="0.2">
      <c r="C225" s="3" t="s">
        <v>123</v>
      </c>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row>
    <row r="226" spans="1:42" ht="20.100000000000001" customHeight="1" x14ac:dyDescent="0.2">
      <c r="D226" s="2" t="s">
        <v>192</v>
      </c>
      <c r="F226" s="37">
        <v>0</v>
      </c>
      <c r="G226" s="37"/>
      <c r="H226" s="37"/>
      <c r="I226" s="37"/>
      <c r="J226" s="37">
        <v>8</v>
      </c>
      <c r="K226" s="37">
        <v>5</v>
      </c>
      <c r="L226" s="37">
        <v>0</v>
      </c>
      <c r="M226" s="37"/>
      <c r="N226" s="37">
        <v>13</v>
      </c>
      <c r="O226" s="37"/>
      <c r="P226" s="37"/>
      <c r="Q226" s="37"/>
      <c r="R226" s="37">
        <v>0</v>
      </c>
      <c r="S226" s="37">
        <v>7</v>
      </c>
      <c r="T226" s="37">
        <v>0</v>
      </c>
      <c r="U226" s="37">
        <v>0</v>
      </c>
      <c r="V226" s="37">
        <v>0</v>
      </c>
      <c r="W226" s="37"/>
      <c r="X226" s="37">
        <v>0</v>
      </c>
      <c r="Y226" s="37">
        <v>0</v>
      </c>
      <c r="Z226" s="37">
        <v>0</v>
      </c>
      <c r="AA226" s="37">
        <v>0</v>
      </c>
      <c r="AB226" s="37">
        <v>0</v>
      </c>
      <c r="AC226" s="37">
        <v>0</v>
      </c>
      <c r="AD226" s="37">
        <v>0</v>
      </c>
      <c r="AE226" s="37"/>
      <c r="AF226" s="37">
        <v>7</v>
      </c>
      <c r="AG226" s="37"/>
      <c r="AH226" s="37"/>
      <c r="AI226" s="37"/>
      <c r="AJ226" s="37">
        <v>6</v>
      </c>
      <c r="AK226" s="37"/>
      <c r="AL226" s="37"/>
      <c r="AM226" s="37"/>
      <c r="AN226" s="37">
        <v>0</v>
      </c>
      <c r="AO226" s="37"/>
      <c r="AP226" s="37">
        <v>0</v>
      </c>
    </row>
    <row r="227" spans="1:42" ht="20.100000000000001" customHeight="1" x14ac:dyDescent="0.2">
      <c r="D227" s="38" t="s">
        <v>99</v>
      </c>
      <c r="F227" s="39">
        <v>3</v>
      </c>
      <c r="G227" s="40"/>
      <c r="H227" s="40"/>
      <c r="I227" s="40"/>
      <c r="J227" s="39">
        <v>9</v>
      </c>
      <c r="K227" s="39">
        <v>0</v>
      </c>
      <c r="L227" s="39">
        <v>1</v>
      </c>
      <c r="M227" s="40"/>
      <c r="N227" s="39">
        <v>10</v>
      </c>
      <c r="O227" s="40"/>
      <c r="P227" s="40"/>
      <c r="Q227" s="40"/>
      <c r="R227" s="39">
        <v>0</v>
      </c>
      <c r="S227" s="39">
        <v>9</v>
      </c>
      <c r="T227" s="39">
        <v>0</v>
      </c>
      <c r="U227" s="39">
        <v>0</v>
      </c>
      <c r="V227" s="39">
        <v>0</v>
      </c>
      <c r="W227" s="40"/>
      <c r="X227" s="39">
        <v>0</v>
      </c>
      <c r="Y227" s="39">
        <v>0</v>
      </c>
      <c r="Z227" s="39">
        <v>0</v>
      </c>
      <c r="AA227" s="39">
        <v>2</v>
      </c>
      <c r="AB227" s="39">
        <v>0</v>
      </c>
      <c r="AC227" s="39">
        <v>0</v>
      </c>
      <c r="AD227" s="39">
        <v>0</v>
      </c>
      <c r="AE227" s="40"/>
      <c r="AF227" s="39">
        <v>11</v>
      </c>
      <c r="AG227" s="40"/>
      <c r="AH227" s="40"/>
      <c r="AI227" s="40"/>
      <c r="AJ227" s="39">
        <v>2</v>
      </c>
      <c r="AK227" s="40"/>
      <c r="AL227" s="40"/>
      <c r="AM227" s="40"/>
      <c r="AN227" s="39">
        <v>0</v>
      </c>
      <c r="AO227" s="40"/>
      <c r="AP227" s="39">
        <v>0</v>
      </c>
    </row>
    <row r="228" spans="1:42" ht="20.100000000000001" customHeight="1" x14ac:dyDescent="0.2">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row>
    <row r="229" spans="1:42" s="1" customFormat="1" ht="20.100000000000001" customHeight="1" x14ac:dyDescent="0.2">
      <c r="A229" s="3"/>
      <c r="B229" s="6"/>
      <c r="C229" s="42" t="s">
        <v>126</v>
      </c>
      <c r="D229" s="42"/>
      <c r="E229" s="5"/>
      <c r="F229" s="44">
        <v>3</v>
      </c>
      <c r="G229" s="45"/>
      <c r="H229" s="45"/>
      <c r="I229" s="45"/>
      <c r="J229" s="44">
        <v>17</v>
      </c>
      <c r="K229" s="44">
        <v>5</v>
      </c>
      <c r="L229" s="44">
        <v>1</v>
      </c>
      <c r="M229" s="45"/>
      <c r="N229" s="44">
        <v>23</v>
      </c>
      <c r="O229" s="45"/>
      <c r="P229" s="45"/>
      <c r="Q229" s="45"/>
      <c r="R229" s="44">
        <v>0</v>
      </c>
      <c r="S229" s="44">
        <v>16</v>
      </c>
      <c r="T229" s="44">
        <v>0</v>
      </c>
      <c r="U229" s="44">
        <v>0</v>
      </c>
      <c r="V229" s="44">
        <v>0</v>
      </c>
      <c r="W229" s="45"/>
      <c r="X229" s="44">
        <v>0</v>
      </c>
      <c r="Y229" s="44">
        <v>0</v>
      </c>
      <c r="Z229" s="44">
        <v>0</v>
      </c>
      <c r="AA229" s="44">
        <v>2</v>
      </c>
      <c r="AB229" s="44">
        <v>0</v>
      </c>
      <c r="AC229" s="44">
        <v>0</v>
      </c>
      <c r="AD229" s="44">
        <v>0</v>
      </c>
      <c r="AE229" s="45"/>
      <c r="AF229" s="44">
        <v>18</v>
      </c>
      <c r="AG229" s="45"/>
      <c r="AH229" s="45"/>
      <c r="AI229" s="45"/>
      <c r="AJ229" s="44">
        <v>8</v>
      </c>
      <c r="AK229" s="45"/>
      <c r="AL229" s="45"/>
      <c r="AM229" s="45"/>
      <c r="AN229" s="44">
        <v>0</v>
      </c>
      <c r="AO229" s="45"/>
      <c r="AP229" s="44">
        <v>0</v>
      </c>
    </row>
    <row r="230" spans="1:42" ht="20.100000000000001" customHeight="1" x14ac:dyDescent="0.2">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row>
    <row r="231" spans="1:42" ht="20.100000000000001" customHeight="1" x14ac:dyDescent="0.2">
      <c r="C231" s="3" t="s">
        <v>197</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row>
    <row r="232" spans="1:42" ht="20.100000000000001" customHeight="1" x14ac:dyDescent="0.2">
      <c r="D232" s="2" t="s">
        <v>98</v>
      </c>
      <c r="F232" s="37">
        <v>38</v>
      </c>
      <c r="G232" s="37"/>
      <c r="H232" s="37"/>
      <c r="I232" s="37"/>
      <c r="J232" s="37">
        <v>52</v>
      </c>
      <c r="K232" s="37">
        <v>2</v>
      </c>
      <c r="L232" s="37">
        <v>1</v>
      </c>
      <c r="M232" s="37"/>
      <c r="N232" s="37">
        <v>55</v>
      </c>
      <c r="O232" s="37"/>
      <c r="P232" s="37"/>
      <c r="Q232" s="37"/>
      <c r="R232" s="37">
        <v>0</v>
      </c>
      <c r="S232" s="37">
        <v>3</v>
      </c>
      <c r="T232" s="37">
        <v>12</v>
      </c>
      <c r="U232" s="37">
        <v>0</v>
      </c>
      <c r="V232" s="37">
        <v>1</v>
      </c>
      <c r="W232" s="37"/>
      <c r="X232" s="37">
        <v>15</v>
      </c>
      <c r="Y232" s="37">
        <v>2</v>
      </c>
      <c r="Z232" s="37">
        <v>9</v>
      </c>
      <c r="AA232" s="37">
        <v>8</v>
      </c>
      <c r="AB232" s="37">
        <v>0</v>
      </c>
      <c r="AC232" s="37">
        <v>1</v>
      </c>
      <c r="AD232" s="37">
        <v>6</v>
      </c>
      <c r="AE232" s="37"/>
      <c r="AF232" s="37">
        <v>57</v>
      </c>
      <c r="AG232" s="37"/>
      <c r="AH232" s="37"/>
      <c r="AI232" s="37"/>
      <c r="AJ232" s="37">
        <v>36</v>
      </c>
      <c r="AK232" s="37"/>
      <c r="AL232" s="37"/>
      <c r="AM232" s="37"/>
      <c r="AN232" s="37">
        <v>0</v>
      </c>
      <c r="AO232" s="37"/>
      <c r="AP232" s="37">
        <v>0</v>
      </c>
    </row>
    <row r="233" spans="1:42" ht="20.100000000000001" customHeight="1" x14ac:dyDescent="0.2">
      <c r="D233" s="38" t="s">
        <v>99</v>
      </c>
      <c r="F233" s="39">
        <v>34</v>
      </c>
      <c r="G233" s="40"/>
      <c r="H233" s="40"/>
      <c r="I233" s="40"/>
      <c r="J233" s="39">
        <v>52</v>
      </c>
      <c r="K233" s="39">
        <v>2</v>
      </c>
      <c r="L233" s="39">
        <v>2</v>
      </c>
      <c r="M233" s="40"/>
      <c r="N233" s="39">
        <v>56</v>
      </c>
      <c r="O233" s="40"/>
      <c r="P233" s="40"/>
      <c r="Q233" s="40"/>
      <c r="R233" s="39">
        <v>0</v>
      </c>
      <c r="S233" s="39">
        <v>2</v>
      </c>
      <c r="T233" s="39">
        <v>22</v>
      </c>
      <c r="U233" s="39">
        <v>0</v>
      </c>
      <c r="V233" s="39">
        <v>1</v>
      </c>
      <c r="W233" s="40"/>
      <c r="X233" s="39">
        <v>12</v>
      </c>
      <c r="Y233" s="39">
        <v>0</v>
      </c>
      <c r="Z233" s="39">
        <v>11</v>
      </c>
      <c r="AA233" s="39">
        <v>9</v>
      </c>
      <c r="AB233" s="39">
        <v>0</v>
      </c>
      <c r="AC233" s="39">
        <v>0</v>
      </c>
      <c r="AD233" s="39">
        <v>2</v>
      </c>
      <c r="AE233" s="40"/>
      <c r="AF233" s="39">
        <v>59</v>
      </c>
      <c r="AG233" s="40"/>
      <c r="AH233" s="40"/>
      <c r="AI233" s="40"/>
      <c r="AJ233" s="39">
        <v>31</v>
      </c>
      <c r="AK233" s="40"/>
      <c r="AL233" s="40"/>
      <c r="AM233" s="40"/>
      <c r="AN233" s="39">
        <v>0</v>
      </c>
      <c r="AO233" s="40"/>
      <c r="AP233" s="39">
        <v>0</v>
      </c>
    </row>
    <row r="234" spans="1:42" ht="20.100000000000001" customHeight="1" x14ac:dyDescent="0.2">
      <c r="D234" s="2" t="s">
        <v>113</v>
      </c>
      <c r="F234" s="37">
        <v>44</v>
      </c>
      <c r="G234" s="37"/>
      <c r="H234" s="37"/>
      <c r="I234" s="37"/>
      <c r="J234" s="37">
        <v>51</v>
      </c>
      <c r="K234" s="37">
        <v>2</v>
      </c>
      <c r="L234" s="37">
        <v>1</v>
      </c>
      <c r="M234" s="37"/>
      <c r="N234" s="37">
        <v>54</v>
      </c>
      <c r="O234" s="37"/>
      <c r="P234" s="37"/>
      <c r="Q234" s="37"/>
      <c r="R234" s="37">
        <v>0</v>
      </c>
      <c r="S234" s="37">
        <v>2</v>
      </c>
      <c r="T234" s="37">
        <v>4</v>
      </c>
      <c r="U234" s="37">
        <v>0</v>
      </c>
      <c r="V234" s="37">
        <v>3</v>
      </c>
      <c r="W234" s="37"/>
      <c r="X234" s="37">
        <v>13</v>
      </c>
      <c r="Y234" s="37">
        <v>0</v>
      </c>
      <c r="Z234" s="37">
        <v>5</v>
      </c>
      <c r="AA234" s="37">
        <v>13</v>
      </c>
      <c r="AB234" s="37">
        <v>0</v>
      </c>
      <c r="AC234" s="37">
        <v>0</v>
      </c>
      <c r="AD234" s="37">
        <v>9</v>
      </c>
      <c r="AE234" s="37"/>
      <c r="AF234" s="37">
        <v>49</v>
      </c>
      <c r="AG234" s="37"/>
      <c r="AH234" s="37"/>
      <c r="AI234" s="37"/>
      <c r="AJ234" s="37">
        <v>49</v>
      </c>
      <c r="AK234" s="37"/>
      <c r="AL234" s="37"/>
      <c r="AM234" s="37"/>
      <c r="AN234" s="37">
        <v>0</v>
      </c>
      <c r="AO234" s="37"/>
      <c r="AP234" s="37">
        <v>0</v>
      </c>
    </row>
    <row r="235" spans="1:42" ht="20.100000000000001" customHeight="1" x14ac:dyDescent="0.2">
      <c r="D235" s="38" t="s">
        <v>101</v>
      </c>
      <c r="F235" s="39">
        <v>27</v>
      </c>
      <c r="G235" s="40"/>
      <c r="H235" s="40"/>
      <c r="I235" s="40"/>
      <c r="J235" s="39">
        <v>54</v>
      </c>
      <c r="K235" s="39">
        <v>2</v>
      </c>
      <c r="L235" s="39">
        <v>1</v>
      </c>
      <c r="M235" s="40"/>
      <c r="N235" s="39">
        <v>57</v>
      </c>
      <c r="O235" s="40"/>
      <c r="P235" s="40"/>
      <c r="Q235" s="40"/>
      <c r="R235" s="39">
        <v>0</v>
      </c>
      <c r="S235" s="39">
        <v>7</v>
      </c>
      <c r="T235" s="39">
        <v>5</v>
      </c>
      <c r="U235" s="39">
        <v>8</v>
      </c>
      <c r="V235" s="39">
        <v>3</v>
      </c>
      <c r="W235" s="40"/>
      <c r="X235" s="39">
        <v>4</v>
      </c>
      <c r="Y235" s="39">
        <v>0</v>
      </c>
      <c r="Z235" s="39">
        <v>8</v>
      </c>
      <c r="AA235" s="39">
        <v>7</v>
      </c>
      <c r="AB235" s="39">
        <v>0</v>
      </c>
      <c r="AC235" s="39">
        <v>0</v>
      </c>
      <c r="AD235" s="39">
        <v>10</v>
      </c>
      <c r="AE235" s="40"/>
      <c r="AF235" s="39">
        <v>52</v>
      </c>
      <c r="AG235" s="40"/>
      <c r="AH235" s="40"/>
      <c r="AI235" s="40"/>
      <c r="AJ235" s="39">
        <v>32</v>
      </c>
      <c r="AK235" s="40"/>
      <c r="AL235" s="40"/>
      <c r="AM235" s="40"/>
      <c r="AN235" s="39">
        <v>0</v>
      </c>
      <c r="AO235" s="40"/>
      <c r="AP235" s="39">
        <v>0</v>
      </c>
    </row>
    <row r="236" spans="1:42" ht="20.100000000000001" customHeight="1" x14ac:dyDescent="0.2">
      <c r="D236" s="41" t="s">
        <v>115</v>
      </c>
      <c r="F236" s="40">
        <v>26</v>
      </c>
      <c r="G236" s="40"/>
      <c r="H236" s="40"/>
      <c r="I236" s="40"/>
      <c r="J236" s="40">
        <v>55</v>
      </c>
      <c r="K236" s="40">
        <v>1</v>
      </c>
      <c r="L236" s="40">
        <v>0</v>
      </c>
      <c r="M236" s="40"/>
      <c r="N236" s="40">
        <v>56</v>
      </c>
      <c r="O236" s="40"/>
      <c r="P236" s="40"/>
      <c r="Q236" s="40"/>
      <c r="R236" s="40">
        <v>0</v>
      </c>
      <c r="S236" s="40">
        <v>7</v>
      </c>
      <c r="T236" s="40">
        <v>18</v>
      </c>
      <c r="U236" s="40">
        <v>1</v>
      </c>
      <c r="V236" s="40">
        <v>3</v>
      </c>
      <c r="W236" s="40"/>
      <c r="X236" s="40">
        <v>5</v>
      </c>
      <c r="Y236" s="40">
        <v>0</v>
      </c>
      <c r="Z236" s="40">
        <v>8</v>
      </c>
      <c r="AA236" s="40">
        <v>8</v>
      </c>
      <c r="AB236" s="40">
        <v>0</v>
      </c>
      <c r="AC236" s="40">
        <v>0</v>
      </c>
      <c r="AD236" s="40">
        <v>9</v>
      </c>
      <c r="AE236" s="40"/>
      <c r="AF236" s="40">
        <v>59</v>
      </c>
      <c r="AG236" s="40"/>
      <c r="AH236" s="40"/>
      <c r="AI236" s="40"/>
      <c r="AJ236" s="40">
        <v>23</v>
      </c>
      <c r="AK236" s="40"/>
      <c r="AL236" s="40"/>
      <c r="AM236" s="40"/>
      <c r="AN236" s="40">
        <v>0</v>
      </c>
      <c r="AO236" s="40"/>
      <c r="AP236" s="40">
        <v>0</v>
      </c>
    </row>
    <row r="237" spans="1:42" ht="20.100000000000001" customHeight="1" x14ac:dyDescent="0.2">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row>
    <row r="238" spans="1:42" s="1" customFormat="1" ht="20.100000000000001" customHeight="1" x14ac:dyDescent="0.2">
      <c r="A238" s="3"/>
      <c r="B238" s="6"/>
      <c r="C238" s="42" t="s">
        <v>198</v>
      </c>
      <c r="D238" s="42"/>
      <c r="E238" s="5"/>
      <c r="F238" s="44">
        <v>169</v>
      </c>
      <c r="G238" s="45"/>
      <c r="H238" s="45"/>
      <c r="I238" s="45"/>
      <c r="J238" s="44">
        <v>264</v>
      </c>
      <c r="K238" s="44">
        <v>9</v>
      </c>
      <c r="L238" s="44">
        <v>5</v>
      </c>
      <c r="M238" s="45"/>
      <c r="N238" s="44">
        <v>278</v>
      </c>
      <c r="O238" s="45"/>
      <c r="P238" s="45"/>
      <c r="Q238" s="45"/>
      <c r="R238" s="44">
        <v>0</v>
      </c>
      <c r="S238" s="44">
        <v>21</v>
      </c>
      <c r="T238" s="44">
        <v>61</v>
      </c>
      <c r="U238" s="44">
        <v>9</v>
      </c>
      <c r="V238" s="44">
        <v>11</v>
      </c>
      <c r="W238" s="45"/>
      <c r="X238" s="44">
        <v>49</v>
      </c>
      <c r="Y238" s="44">
        <v>2</v>
      </c>
      <c r="Z238" s="44">
        <v>41</v>
      </c>
      <c r="AA238" s="44">
        <v>45</v>
      </c>
      <c r="AB238" s="44">
        <v>0</v>
      </c>
      <c r="AC238" s="44">
        <v>1</v>
      </c>
      <c r="AD238" s="44">
        <v>36</v>
      </c>
      <c r="AE238" s="45"/>
      <c r="AF238" s="44">
        <v>276</v>
      </c>
      <c r="AG238" s="45"/>
      <c r="AH238" s="45"/>
      <c r="AI238" s="45"/>
      <c r="AJ238" s="44">
        <v>171</v>
      </c>
      <c r="AK238" s="45"/>
      <c r="AL238" s="45"/>
      <c r="AM238" s="45"/>
      <c r="AN238" s="44">
        <v>0</v>
      </c>
      <c r="AO238" s="45"/>
      <c r="AP238" s="44">
        <v>0</v>
      </c>
    </row>
    <row r="239" spans="1:42" ht="20.100000000000001" customHeight="1" x14ac:dyDescent="0.2">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row>
    <row r="240" spans="1:42" s="1" customFormat="1" ht="20.100000000000001" customHeight="1" x14ac:dyDescent="0.25">
      <c r="A240" s="3"/>
      <c r="B240" s="49" t="s">
        <v>199</v>
      </c>
      <c r="C240" s="50"/>
      <c r="D240" s="50"/>
      <c r="E240" s="5"/>
      <c r="F240" s="51">
        <v>172</v>
      </c>
      <c r="G240" s="52"/>
      <c r="H240" s="52"/>
      <c r="I240" s="52"/>
      <c r="J240" s="51">
        <v>281</v>
      </c>
      <c r="K240" s="51">
        <v>14</v>
      </c>
      <c r="L240" s="51">
        <v>6</v>
      </c>
      <c r="M240" s="52"/>
      <c r="N240" s="51">
        <v>301</v>
      </c>
      <c r="O240" s="52"/>
      <c r="P240" s="52"/>
      <c r="Q240" s="52"/>
      <c r="R240" s="51">
        <v>0</v>
      </c>
      <c r="S240" s="51">
        <v>37</v>
      </c>
      <c r="T240" s="51">
        <v>61</v>
      </c>
      <c r="U240" s="51">
        <v>9</v>
      </c>
      <c r="V240" s="51">
        <v>11</v>
      </c>
      <c r="W240" s="52"/>
      <c r="X240" s="51">
        <v>49</v>
      </c>
      <c r="Y240" s="51">
        <v>2</v>
      </c>
      <c r="Z240" s="51">
        <v>41</v>
      </c>
      <c r="AA240" s="51">
        <v>47</v>
      </c>
      <c r="AB240" s="51">
        <v>0</v>
      </c>
      <c r="AC240" s="51">
        <v>1</v>
      </c>
      <c r="AD240" s="51">
        <v>36</v>
      </c>
      <c r="AE240" s="52"/>
      <c r="AF240" s="51">
        <v>294</v>
      </c>
      <c r="AG240" s="52"/>
      <c r="AH240" s="52"/>
      <c r="AI240" s="52"/>
      <c r="AJ240" s="51">
        <v>179</v>
      </c>
      <c r="AK240" s="52"/>
      <c r="AL240" s="52"/>
      <c r="AM240" s="52"/>
      <c r="AN240" s="51">
        <v>0</v>
      </c>
      <c r="AO240" s="52"/>
      <c r="AP240" s="51">
        <v>0</v>
      </c>
    </row>
    <row r="241" spans="2:42" ht="20.100000000000001" customHeight="1" x14ac:dyDescent="0.2">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row>
    <row r="242" spans="2:42" ht="20.100000000000001" customHeight="1" x14ac:dyDescent="0.2">
      <c r="B242" s="6" t="s">
        <v>200</v>
      </c>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row>
    <row r="243" spans="2:42" ht="20.100000000000001" customHeight="1" x14ac:dyDescent="0.2">
      <c r="C243" s="3" t="s">
        <v>172</v>
      </c>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row>
    <row r="244" spans="2:42" ht="20.100000000000001" customHeight="1" x14ac:dyDescent="0.2">
      <c r="D244" s="2" t="s">
        <v>201</v>
      </c>
      <c r="F244" s="37">
        <v>48</v>
      </c>
      <c r="G244" s="37"/>
      <c r="H244" s="37"/>
      <c r="I244" s="37"/>
      <c r="J244" s="37">
        <v>26</v>
      </c>
      <c r="K244" s="37">
        <v>0</v>
      </c>
      <c r="L244" s="37">
        <v>0</v>
      </c>
      <c r="M244" s="37"/>
      <c r="N244" s="37">
        <v>26</v>
      </c>
      <c r="O244" s="37"/>
      <c r="P244" s="37"/>
      <c r="Q244" s="37"/>
      <c r="R244" s="37">
        <v>0</v>
      </c>
      <c r="S244" s="37">
        <v>10</v>
      </c>
      <c r="T244" s="37">
        <v>2</v>
      </c>
      <c r="U244" s="37">
        <v>0</v>
      </c>
      <c r="V244" s="37">
        <v>0</v>
      </c>
      <c r="W244" s="37"/>
      <c r="X244" s="37">
        <v>10</v>
      </c>
      <c r="Y244" s="37">
        <v>0</v>
      </c>
      <c r="Z244" s="37">
        <v>2</v>
      </c>
      <c r="AA244" s="37">
        <v>13</v>
      </c>
      <c r="AB244" s="37">
        <v>0</v>
      </c>
      <c r="AC244" s="37">
        <v>0</v>
      </c>
      <c r="AD244" s="37">
        <v>8</v>
      </c>
      <c r="AE244" s="37"/>
      <c r="AF244" s="37">
        <v>45</v>
      </c>
      <c r="AG244" s="37"/>
      <c r="AH244" s="37"/>
      <c r="AI244" s="37"/>
      <c r="AJ244" s="37">
        <v>29</v>
      </c>
      <c r="AK244" s="37"/>
      <c r="AL244" s="37"/>
      <c r="AM244" s="37"/>
      <c r="AN244" s="37">
        <v>0</v>
      </c>
      <c r="AO244" s="37"/>
      <c r="AP244" s="37">
        <v>0</v>
      </c>
    </row>
    <row r="245" spans="2:42" ht="20.100000000000001" customHeight="1" x14ac:dyDescent="0.2">
      <c r="D245" s="38" t="s">
        <v>202</v>
      </c>
      <c r="F245" s="39">
        <v>13</v>
      </c>
      <c r="G245" s="40"/>
      <c r="H245" s="40"/>
      <c r="I245" s="40"/>
      <c r="J245" s="39">
        <v>26</v>
      </c>
      <c r="K245" s="39">
        <v>0</v>
      </c>
      <c r="L245" s="39">
        <v>0</v>
      </c>
      <c r="M245" s="40"/>
      <c r="N245" s="39">
        <v>26</v>
      </c>
      <c r="O245" s="40"/>
      <c r="P245" s="40"/>
      <c r="Q245" s="40"/>
      <c r="R245" s="39">
        <v>0</v>
      </c>
      <c r="S245" s="39">
        <v>4</v>
      </c>
      <c r="T245" s="39">
        <v>8</v>
      </c>
      <c r="U245" s="39">
        <v>0</v>
      </c>
      <c r="V245" s="39">
        <v>2</v>
      </c>
      <c r="W245" s="40"/>
      <c r="X245" s="39">
        <v>5</v>
      </c>
      <c r="Y245" s="39">
        <v>2</v>
      </c>
      <c r="Z245" s="39">
        <v>3</v>
      </c>
      <c r="AA245" s="39">
        <v>1</v>
      </c>
      <c r="AB245" s="39">
        <v>0</v>
      </c>
      <c r="AC245" s="39">
        <v>0</v>
      </c>
      <c r="AD245" s="39">
        <v>1</v>
      </c>
      <c r="AE245" s="40"/>
      <c r="AF245" s="39">
        <v>26</v>
      </c>
      <c r="AG245" s="40"/>
      <c r="AH245" s="40"/>
      <c r="AI245" s="40"/>
      <c r="AJ245" s="39">
        <v>13</v>
      </c>
      <c r="AK245" s="40"/>
      <c r="AL245" s="40"/>
      <c r="AM245" s="40"/>
      <c r="AN245" s="39">
        <v>0</v>
      </c>
      <c r="AO245" s="40"/>
      <c r="AP245" s="39">
        <v>0</v>
      </c>
    </row>
    <row r="246" spans="2:42" ht="20.100000000000001" customHeight="1" x14ac:dyDescent="0.2">
      <c r="D246" s="2" t="s">
        <v>203</v>
      </c>
      <c r="F246" s="37">
        <v>15</v>
      </c>
      <c r="G246" s="37"/>
      <c r="H246" s="37"/>
      <c r="I246" s="37"/>
      <c r="J246" s="37">
        <v>25</v>
      </c>
      <c r="K246" s="37">
        <v>2</v>
      </c>
      <c r="L246" s="37">
        <v>0</v>
      </c>
      <c r="M246" s="37"/>
      <c r="N246" s="37">
        <v>27</v>
      </c>
      <c r="O246" s="37"/>
      <c r="P246" s="37"/>
      <c r="Q246" s="37"/>
      <c r="R246" s="37">
        <v>0</v>
      </c>
      <c r="S246" s="37">
        <v>4</v>
      </c>
      <c r="T246" s="37">
        <v>12</v>
      </c>
      <c r="U246" s="37">
        <v>0</v>
      </c>
      <c r="V246" s="37">
        <v>0</v>
      </c>
      <c r="W246" s="37"/>
      <c r="X246" s="37">
        <v>5</v>
      </c>
      <c r="Y246" s="37">
        <v>0</v>
      </c>
      <c r="Z246" s="37">
        <v>0</v>
      </c>
      <c r="AA246" s="37">
        <v>5</v>
      </c>
      <c r="AB246" s="37">
        <v>0</v>
      </c>
      <c r="AC246" s="37">
        <v>0</v>
      </c>
      <c r="AD246" s="37">
        <v>6</v>
      </c>
      <c r="AE246" s="37"/>
      <c r="AF246" s="37">
        <v>32</v>
      </c>
      <c r="AG246" s="37"/>
      <c r="AH246" s="37"/>
      <c r="AI246" s="37"/>
      <c r="AJ246" s="37">
        <v>10</v>
      </c>
      <c r="AK246" s="37"/>
      <c r="AL246" s="37"/>
      <c r="AM246" s="37"/>
      <c r="AN246" s="37">
        <v>0</v>
      </c>
      <c r="AO246" s="37"/>
      <c r="AP246" s="37">
        <v>0</v>
      </c>
    </row>
    <row r="247" spans="2:42" ht="20.100000000000001" customHeight="1" x14ac:dyDescent="0.2">
      <c r="D247" s="38" t="s">
        <v>204</v>
      </c>
      <c r="F247" s="39">
        <v>0</v>
      </c>
      <c r="G247" s="40"/>
      <c r="H247" s="40"/>
      <c r="I247" s="40"/>
      <c r="J247" s="39">
        <v>4</v>
      </c>
      <c r="K247" s="39">
        <v>1</v>
      </c>
      <c r="L247" s="39">
        <v>0</v>
      </c>
      <c r="M247" s="40"/>
      <c r="N247" s="39">
        <v>5</v>
      </c>
      <c r="O247" s="40"/>
      <c r="P247" s="40"/>
      <c r="Q247" s="40"/>
      <c r="R247" s="39">
        <v>0</v>
      </c>
      <c r="S247" s="39">
        <v>1</v>
      </c>
      <c r="T247" s="39">
        <v>0</v>
      </c>
      <c r="U247" s="39">
        <v>0</v>
      </c>
      <c r="V247" s="39">
        <v>0</v>
      </c>
      <c r="W247" s="40"/>
      <c r="X247" s="39">
        <v>1</v>
      </c>
      <c r="Y247" s="39">
        <v>0</v>
      </c>
      <c r="Z247" s="39">
        <v>0</v>
      </c>
      <c r="AA247" s="39">
        <v>0</v>
      </c>
      <c r="AB247" s="39">
        <v>0</v>
      </c>
      <c r="AC247" s="39">
        <v>0</v>
      </c>
      <c r="AD247" s="39">
        <v>0</v>
      </c>
      <c r="AE247" s="40"/>
      <c r="AF247" s="39">
        <v>2</v>
      </c>
      <c r="AG247" s="40"/>
      <c r="AH247" s="40"/>
      <c r="AI247" s="40"/>
      <c r="AJ247" s="39">
        <v>3</v>
      </c>
      <c r="AK247" s="40"/>
      <c r="AL247" s="40"/>
      <c r="AM247" s="40"/>
      <c r="AN247" s="39">
        <v>0</v>
      </c>
      <c r="AO247" s="40"/>
      <c r="AP247" s="39">
        <v>0</v>
      </c>
    </row>
    <row r="248" spans="2:42" ht="20.100000000000001" customHeight="1" x14ac:dyDescent="0.2">
      <c r="D248" s="2" t="s">
        <v>205</v>
      </c>
      <c r="F248" s="37">
        <v>2</v>
      </c>
      <c r="G248" s="37"/>
      <c r="H248" s="37"/>
      <c r="I248" s="37"/>
      <c r="J248" s="37">
        <v>5</v>
      </c>
      <c r="K248" s="37">
        <v>0</v>
      </c>
      <c r="L248" s="37">
        <v>0</v>
      </c>
      <c r="M248" s="37"/>
      <c r="N248" s="37">
        <v>5</v>
      </c>
      <c r="O248" s="37"/>
      <c r="P248" s="37"/>
      <c r="Q248" s="37"/>
      <c r="R248" s="37">
        <v>0</v>
      </c>
      <c r="S248" s="37">
        <v>1</v>
      </c>
      <c r="T248" s="37">
        <v>3</v>
      </c>
      <c r="U248" s="37">
        <v>0</v>
      </c>
      <c r="V248" s="37">
        <v>0</v>
      </c>
      <c r="W248" s="37"/>
      <c r="X248" s="37">
        <v>0</v>
      </c>
      <c r="Y248" s="37">
        <v>0</v>
      </c>
      <c r="Z248" s="37">
        <v>0</v>
      </c>
      <c r="AA248" s="37">
        <v>1</v>
      </c>
      <c r="AB248" s="37">
        <v>0</v>
      </c>
      <c r="AC248" s="37">
        <v>0</v>
      </c>
      <c r="AD248" s="37">
        <v>1</v>
      </c>
      <c r="AE248" s="37"/>
      <c r="AF248" s="37">
        <v>6</v>
      </c>
      <c r="AG248" s="37"/>
      <c r="AH248" s="37"/>
      <c r="AI248" s="37"/>
      <c r="AJ248" s="37">
        <v>1</v>
      </c>
      <c r="AK248" s="37"/>
      <c r="AL248" s="37"/>
      <c r="AM248" s="37"/>
      <c r="AN248" s="37">
        <v>0</v>
      </c>
      <c r="AO248" s="37"/>
      <c r="AP248" s="37">
        <v>0</v>
      </c>
    </row>
    <row r="249" spans="2:42" ht="20.100000000000001" customHeight="1" x14ac:dyDescent="0.2">
      <c r="D249" s="38" t="s">
        <v>206</v>
      </c>
      <c r="F249" s="39">
        <v>0</v>
      </c>
      <c r="G249" s="40"/>
      <c r="H249" s="40"/>
      <c r="I249" s="40"/>
      <c r="J249" s="39">
        <v>4</v>
      </c>
      <c r="K249" s="39">
        <v>0</v>
      </c>
      <c r="L249" s="39">
        <v>0</v>
      </c>
      <c r="M249" s="40"/>
      <c r="N249" s="39">
        <v>4</v>
      </c>
      <c r="O249" s="40"/>
      <c r="P249" s="40"/>
      <c r="Q249" s="40"/>
      <c r="R249" s="39">
        <v>0</v>
      </c>
      <c r="S249" s="39">
        <v>1</v>
      </c>
      <c r="T249" s="39">
        <v>2</v>
      </c>
      <c r="U249" s="39">
        <v>0</v>
      </c>
      <c r="V249" s="39">
        <v>0</v>
      </c>
      <c r="W249" s="40"/>
      <c r="X249" s="39">
        <v>0</v>
      </c>
      <c r="Y249" s="39">
        <v>0</v>
      </c>
      <c r="Z249" s="39">
        <v>0</v>
      </c>
      <c r="AA249" s="39">
        <v>0</v>
      </c>
      <c r="AB249" s="39">
        <v>0</v>
      </c>
      <c r="AC249" s="39">
        <v>0</v>
      </c>
      <c r="AD249" s="39">
        <v>0</v>
      </c>
      <c r="AE249" s="40"/>
      <c r="AF249" s="39">
        <v>3</v>
      </c>
      <c r="AG249" s="40"/>
      <c r="AH249" s="40"/>
      <c r="AI249" s="40"/>
      <c r="AJ249" s="39">
        <v>1</v>
      </c>
      <c r="AK249" s="40"/>
      <c r="AL249" s="40"/>
      <c r="AM249" s="40"/>
      <c r="AN249" s="39">
        <v>0</v>
      </c>
      <c r="AO249" s="40"/>
      <c r="AP249" s="39">
        <v>0</v>
      </c>
    </row>
    <row r="250" spans="2:42" ht="20.100000000000001" customHeight="1" x14ac:dyDescent="0.2">
      <c r="D250" s="2" t="s">
        <v>207</v>
      </c>
      <c r="F250" s="37">
        <v>8</v>
      </c>
      <c r="G250" s="37"/>
      <c r="H250" s="37"/>
      <c r="I250" s="37"/>
      <c r="J250" s="37">
        <v>14</v>
      </c>
      <c r="K250" s="37">
        <v>0</v>
      </c>
      <c r="L250" s="37">
        <v>0</v>
      </c>
      <c r="M250" s="37"/>
      <c r="N250" s="37">
        <v>14</v>
      </c>
      <c r="O250" s="37"/>
      <c r="P250" s="37"/>
      <c r="Q250" s="37"/>
      <c r="R250" s="37">
        <v>0</v>
      </c>
      <c r="S250" s="37">
        <v>2</v>
      </c>
      <c r="T250" s="37">
        <v>3</v>
      </c>
      <c r="U250" s="37">
        <v>0</v>
      </c>
      <c r="V250" s="37">
        <v>0</v>
      </c>
      <c r="W250" s="37"/>
      <c r="X250" s="37">
        <v>4</v>
      </c>
      <c r="Y250" s="37">
        <v>0</v>
      </c>
      <c r="Z250" s="37">
        <v>1</v>
      </c>
      <c r="AA250" s="37">
        <v>2</v>
      </c>
      <c r="AB250" s="37">
        <v>0</v>
      </c>
      <c r="AC250" s="37">
        <v>0</v>
      </c>
      <c r="AD250" s="37">
        <v>1</v>
      </c>
      <c r="AE250" s="37"/>
      <c r="AF250" s="37">
        <v>13</v>
      </c>
      <c r="AG250" s="37"/>
      <c r="AH250" s="37"/>
      <c r="AI250" s="37"/>
      <c r="AJ250" s="37">
        <v>9</v>
      </c>
      <c r="AK250" s="37"/>
      <c r="AL250" s="37"/>
      <c r="AM250" s="37"/>
      <c r="AN250" s="37">
        <v>0</v>
      </c>
      <c r="AO250" s="37"/>
      <c r="AP250" s="37">
        <v>0</v>
      </c>
    </row>
    <row r="251" spans="2:42" ht="20.100000000000001" customHeight="1" x14ac:dyDescent="0.2">
      <c r="D251" s="38" t="s">
        <v>208</v>
      </c>
      <c r="F251" s="39">
        <v>8</v>
      </c>
      <c r="G251" s="40"/>
      <c r="H251" s="40"/>
      <c r="I251" s="40"/>
      <c r="J251" s="39">
        <v>15</v>
      </c>
      <c r="K251" s="39">
        <v>1</v>
      </c>
      <c r="L251" s="39">
        <v>0</v>
      </c>
      <c r="M251" s="40"/>
      <c r="N251" s="39">
        <v>16</v>
      </c>
      <c r="O251" s="40"/>
      <c r="P251" s="40"/>
      <c r="Q251" s="40"/>
      <c r="R251" s="39">
        <v>0</v>
      </c>
      <c r="S251" s="39">
        <v>3</v>
      </c>
      <c r="T251" s="39">
        <v>3</v>
      </c>
      <c r="U251" s="39">
        <v>2</v>
      </c>
      <c r="V251" s="39">
        <v>3</v>
      </c>
      <c r="W251" s="40"/>
      <c r="X251" s="39">
        <v>0</v>
      </c>
      <c r="Y251" s="39">
        <v>0</v>
      </c>
      <c r="Z251" s="39">
        <v>0</v>
      </c>
      <c r="AA251" s="39">
        <v>3</v>
      </c>
      <c r="AB251" s="39">
        <v>0</v>
      </c>
      <c r="AC251" s="39">
        <v>0</v>
      </c>
      <c r="AD251" s="39">
        <v>1</v>
      </c>
      <c r="AE251" s="40"/>
      <c r="AF251" s="39">
        <v>15</v>
      </c>
      <c r="AG251" s="40"/>
      <c r="AH251" s="40"/>
      <c r="AI251" s="40"/>
      <c r="AJ251" s="39">
        <v>9</v>
      </c>
      <c r="AK251" s="40"/>
      <c r="AL251" s="40"/>
      <c r="AM251" s="40"/>
      <c r="AN251" s="39">
        <v>0</v>
      </c>
      <c r="AO251" s="40"/>
      <c r="AP251" s="39">
        <v>0</v>
      </c>
    </row>
    <row r="252" spans="2:42" ht="20.100000000000001" customHeight="1" x14ac:dyDescent="0.2">
      <c r="D252" s="2" t="s">
        <v>209</v>
      </c>
      <c r="F252" s="37">
        <v>0</v>
      </c>
      <c r="G252" s="37"/>
      <c r="H252" s="37"/>
      <c r="I252" s="37"/>
      <c r="J252" s="37">
        <v>2</v>
      </c>
      <c r="K252" s="37">
        <v>0</v>
      </c>
      <c r="L252" s="37">
        <v>0</v>
      </c>
      <c r="M252" s="37"/>
      <c r="N252" s="37">
        <v>2</v>
      </c>
      <c r="O252" s="37"/>
      <c r="P252" s="37"/>
      <c r="Q252" s="37"/>
      <c r="R252" s="37">
        <v>0</v>
      </c>
      <c r="S252" s="37">
        <v>0</v>
      </c>
      <c r="T252" s="37">
        <v>1</v>
      </c>
      <c r="U252" s="37">
        <v>0</v>
      </c>
      <c r="V252" s="37">
        <v>0</v>
      </c>
      <c r="W252" s="37"/>
      <c r="X252" s="37">
        <v>0</v>
      </c>
      <c r="Y252" s="37">
        <v>1</v>
      </c>
      <c r="Z252" s="37">
        <v>0</v>
      </c>
      <c r="AA252" s="37">
        <v>0</v>
      </c>
      <c r="AB252" s="37">
        <v>0</v>
      </c>
      <c r="AC252" s="37">
        <v>0</v>
      </c>
      <c r="AD252" s="37">
        <v>0</v>
      </c>
      <c r="AE252" s="37"/>
      <c r="AF252" s="37">
        <v>2</v>
      </c>
      <c r="AG252" s="37"/>
      <c r="AH252" s="37"/>
      <c r="AI252" s="37"/>
      <c r="AJ252" s="37">
        <v>0</v>
      </c>
      <c r="AK252" s="37"/>
      <c r="AL252" s="37"/>
      <c r="AM252" s="37"/>
      <c r="AN252" s="37">
        <v>0</v>
      </c>
      <c r="AO252" s="37"/>
      <c r="AP252" s="37">
        <v>0</v>
      </c>
    </row>
    <row r="253" spans="2:42" ht="20.100000000000001" customHeight="1" x14ac:dyDescent="0.2">
      <c r="D253" s="38" t="s">
        <v>210</v>
      </c>
      <c r="F253" s="39">
        <v>21</v>
      </c>
      <c r="G253" s="40"/>
      <c r="H253" s="40"/>
      <c r="I253" s="40"/>
      <c r="J253" s="39">
        <v>27</v>
      </c>
      <c r="K253" s="39">
        <v>0</v>
      </c>
      <c r="L253" s="39">
        <v>1</v>
      </c>
      <c r="M253" s="40"/>
      <c r="N253" s="39">
        <v>28</v>
      </c>
      <c r="O253" s="40"/>
      <c r="P253" s="40"/>
      <c r="Q253" s="40"/>
      <c r="R253" s="39">
        <v>0</v>
      </c>
      <c r="S253" s="39">
        <v>3</v>
      </c>
      <c r="T253" s="39">
        <v>7</v>
      </c>
      <c r="U253" s="39">
        <v>1</v>
      </c>
      <c r="V253" s="39">
        <v>3</v>
      </c>
      <c r="W253" s="40"/>
      <c r="X253" s="39">
        <v>2</v>
      </c>
      <c r="Y253" s="39">
        <v>0</v>
      </c>
      <c r="Z253" s="39">
        <v>1</v>
      </c>
      <c r="AA253" s="39">
        <v>8</v>
      </c>
      <c r="AB253" s="39">
        <v>0</v>
      </c>
      <c r="AC253" s="39">
        <v>0</v>
      </c>
      <c r="AD253" s="39">
        <v>7</v>
      </c>
      <c r="AE253" s="40"/>
      <c r="AF253" s="39">
        <v>32</v>
      </c>
      <c r="AG253" s="40"/>
      <c r="AH253" s="40"/>
      <c r="AI253" s="40"/>
      <c r="AJ253" s="39">
        <v>17</v>
      </c>
      <c r="AK253" s="40"/>
      <c r="AL253" s="40"/>
      <c r="AM253" s="40"/>
      <c r="AN253" s="39">
        <v>0</v>
      </c>
      <c r="AO253" s="40"/>
      <c r="AP253" s="39">
        <v>0</v>
      </c>
    </row>
    <row r="254" spans="2:42" ht="20.100000000000001" customHeight="1" x14ac:dyDescent="0.2">
      <c r="D254" s="2" t="s">
        <v>211</v>
      </c>
      <c r="F254" s="37">
        <v>0</v>
      </c>
      <c r="G254" s="37"/>
      <c r="H254" s="37"/>
      <c r="I254" s="37"/>
      <c r="J254" s="37">
        <v>4</v>
      </c>
      <c r="K254" s="37">
        <v>0</v>
      </c>
      <c r="L254" s="37">
        <v>0</v>
      </c>
      <c r="M254" s="37"/>
      <c r="N254" s="37">
        <v>4</v>
      </c>
      <c r="O254" s="37"/>
      <c r="P254" s="37"/>
      <c r="Q254" s="37"/>
      <c r="R254" s="37">
        <v>0</v>
      </c>
      <c r="S254" s="37">
        <v>0</v>
      </c>
      <c r="T254" s="37">
        <v>0</v>
      </c>
      <c r="U254" s="37">
        <v>0</v>
      </c>
      <c r="V254" s="37">
        <v>0</v>
      </c>
      <c r="W254" s="37"/>
      <c r="X254" s="37">
        <v>0</v>
      </c>
      <c r="Y254" s="37">
        <v>0</v>
      </c>
      <c r="Z254" s="37">
        <v>0</v>
      </c>
      <c r="AA254" s="37">
        <v>0</v>
      </c>
      <c r="AB254" s="37">
        <v>0</v>
      </c>
      <c r="AC254" s="37">
        <v>0</v>
      </c>
      <c r="AD254" s="37">
        <v>0</v>
      </c>
      <c r="AE254" s="37"/>
      <c r="AF254" s="37">
        <v>0</v>
      </c>
      <c r="AG254" s="37"/>
      <c r="AH254" s="37"/>
      <c r="AI254" s="37"/>
      <c r="AJ254" s="37">
        <v>4</v>
      </c>
      <c r="AK254" s="37"/>
      <c r="AL254" s="37"/>
      <c r="AM254" s="37"/>
      <c r="AN254" s="37">
        <v>0</v>
      </c>
      <c r="AO254" s="37"/>
      <c r="AP254" s="37">
        <v>0</v>
      </c>
    </row>
    <row r="255" spans="2:42" ht="20.100000000000001" customHeight="1" x14ac:dyDescent="0.2">
      <c r="D255" s="38" t="s">
        <v>212</v>
      </c>
      <c r="F255" s="39">
        <v>0</v>
      </c>
      <c r="G255" s="40"/>
      <c r="H255" s="40"/>
      <c r="I255" s="40"/>
      <c r="J255" s="39">
        <v>4</v>
      </c>
      <c r="K255" s="39">
        <v>0</v>
      </c>
      <c r="L255" s="39">
        <v>0</v>
      </c>
      <c r="M255" s="40"/>
      <c r="N255" s="39">
        <v>4</v>
      </c>
      <c r="O255" s="40"/>
      <c r="P255" s="40"/>
      <c r="Q255" s="40"/>
      <c r="R255" s="39">
        <v>0</v>
      </c>
      <c r="S255" s="39">
        <v>1</v>
      </c>
      <c r="T255" s="39">
        <v>0</v>
      </c>
      <c r="U255" s="39">
        <v>0</v>
      </c>
      <c r="V255" s="39">
        <v>0</v>
      </c>
      <c r="W255" s="40"/>
      <c r="X255" s="39">
        <v>0</v>
      </c>
      <c r="Y255" s="39">
        <v>0</v>
      </c>
      <c r="Z255" s="39">
        <v>0</v>
      </c>
      <c r="AA255" s="39">
        <v>0</v>
      </c>
      <c r="AB255" s="39">
        <v>0</v>
      </c>
      <c r="AC255" s="39">
        <v>0</v>
      </c>
      <c r="AD255" s="39">
        <v>0</v>
      </c>
      <c r="AE255" s="40"/>
      <c r="AF255" s="39">
        <v>1</v>
      </c>
      <c r="AG255" s="40"/>
      <c r="AH255" s="40"/>
      <c r="AI255" s="40"/>
      <c r="AJ255" s="39">
        <v>3</v>
      </c>
      <c r="AK255" s="40"/>
      <c r="AL255" s="40"/>
      <c r="AM255" s="40"/>
      <c r="AN255" s="39">
        <v>0</v>
      </c>
      <c r="AO255" s="40"/>
      <c r="AP255" s="39">
        <v>0</v>
      </c>
    </row>
    <row r="256" spans="2:42" ht="20.100000000000001" customHeight="1" x14ac:dyDescent="0.2">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row>
    <row r="257" spans="1:42" s="1" customFormat="1" ht="20.100000000000001" customHeight="1" x14ac:dyDescent="0.2">
      <c r="A257" s="3"/>
      <c r="B257" s="6"/>
      <c r="C257" s="42" t="s">
        <v>180</v>
      </c>
      <c r="D257" s="42"/>
      <c r="E257" s="5"/>
      <c r="F257" s="44">
        <v>115</v>
      </c>
      <c r="G257" s="45"/>
      <c r="H257" s="45"/>
      <c r="I257" s="45"/>
      <c r="J257" s="44">
        <v>156</v>
      </c>
      <c r="K257" s="44">
        <v>4</v>
      </c>
      <c r="L257" s="44">
        <v>1</v>
      </c>
      <c r="M257" s="45"/>
      <c r="N257" s="44">
        <v>161</v>
      </c>
      <c r="O257" s="45"/>
      <c r="P257" s="45"/>
      <c r="Q257" s="45"/>
      <c r="R257" s="44">
        <v>0</v>
      </c>
      <c r="S257" s="44">
        <v>30</v>
      </c>
      <c r="T257" s="44">
        <v>41</v>
      </c>
      <c r="U257" s="44">
        <v>3</v>
      </c>
      <c r="V257" s="44">
        <v>8</v>
      </c>
      <c r="W257" s="45"/>
      <c r="X257" s="44">
        <v>27</v>
      </c>
      <c r="Y257" s="44">
        <v>3</v>
      </c>
      <c r="Z257" s="44">
        <v>7</v>
      </c>
      <c r="AA257" s="44">
        <v>33</v>
      </c>
      <c r="AB257" s="44">
        <v>0</v>
      </c>
      <c r="AC257" s="44">
        <v>0</v>
      </c>
      <c r="AD257" s="44">
        <v>25</v>
      </c>
      <c r="AE257" s="45"/>
      <c r="AF257" s="44">
        <v>177</v>
      </c>
      <c r="AG257" s="45"/>
      <c r="AH257" s="45"/>
      <c r="AI257" s="45"/>
      <c r="AJ257" s="44">
        <v>99</v>
      </c>
      <c r="AK257" s="45"/>
      <c r="AL257" s="45"/>
      <c r="AM257" s="45"/>
      <c r="AN257" s="44">
        <v>0</v>
      </c>
      <c r="AO257" s="45"/>
      <c r="AP257" s="44">
        <v>0</v>
      </c>
    </row>
    <row r="258" spans="1:42" s="1" customFormat="1" ht="20.100000000000001" customHeight="1" x14ac:dyDescent="0.2">
      <c r="A258" s="3"/>
      <c r="B258" s="6"/>
      <c r="C258" s="3"/>
      <c r="D258" s="3"/>
      <c r="E258" s="5"/>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row>
    <row r="259" spans="1:42" s="1" customFormat="1" ht="20.100000000000001" customHeight="1" x14ac:dyDescent="0.25">
      <c r="A259" s="3"/>
      <c r="B259" s="49" t="s">
        <v>213</v>
      </c>
      <c r="C259" s="50"/>
      <c r="D259" s="50"/>
      <c r="E259" s="5"/>
      <c r="F259" s="51">
        <v>115</v>
      </c>
      <c r="G259" s="52"/>
      <c r="H259" s="52"/>
      <c r="I259" s="52"/>
      <c r="J259" s="51">
        <v>156</v>
      </c>
      <c r="K259" s="51">
        <v>4</v>
      </c>
      <c r="L259" s="51">
        <v>1</v>
      </c>
      <c r="M259" s="52"/>
      <c r="N259" s="51">
        <v>161</v>
      </c>
      <c r="O259" s="52"/>
      <c r="P259" s="52"/>
      <c r="Q259" s="52"/>
      <c r="R259" s="51">
        <v>0</v>
      </c>
      <c r="S259" s="51">
        <v>30</v>
      </c>
      <c r="T259" s="51">
        <v>41</v>
      </c>
      <c r="U259" s="51">
        <v>3</v>
      </c>
      <c r="V259" s="51">
        <v>8</v>
      </c>
      <c r="W259" s="52"/>
      <c r="X259" s="51">
        <v>27</v>
      </c>
      <c r="Y259" s="51">
        <v>3</v>
      </c>
      <c r="Z259" s="51">
        <v>7</v>
      </c>
      <c r="AA259" s="51">
        <v>33</v>
      </c>
      <c r="AB259" s="51">
        <v>0</v>
      </c>
      <c r="AC259" s="51">
        <v>0</v>
      </c>
      <c r="AD259" s="51">
        <v>25</v>
      </c>
      <c r="AE259" s="52"/>
      <c r="AF259" s="51">
        <v>177</v>
      </c>
      <c r="AG259" s="52"/>
      <c r="AH259" s="52"/>
      <c r="AI259" s="52"/>
      <c r="AJ259" s="51">
        <v>99</v>
      </c>
      <c r="AK259" s="52"/>
      <c r="AL259" s="52"/>
      <c r="AM259" s="52"/>
      <c r="AN259" s="51">
        <v>0</v>
      </c>
      <c r="AO259" s="52"/>
      <c r="AP259" s="51">
        <v>0</v>
      </c>
    </row>
    <row r="260" spans="1:42" ht="20.100000000000001" customHeight="1" x14ac:dyDescent="0.2">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row>
    <row r="261" spans="1:42" ht="20.100000000000001" customHeight="1" x14ac:dyDescent="0.2">
      <c r="B261" s="6" t="s">
        <v>214</v>
      </c>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row>
    <row r="262" spans="1:42" ht="20.100000000000001" customHeight="1" x14ac:dyDescent="0.2">
      <c r="C262" s="3" t="s">
        <v>97</v>
      </c>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row>
    <row r="263" spans="1:42" ht="20.100000000000001" customHeight="1" x14ac:dyDescent="0.2">
      <c r="D263" s="2" t="s">
        <v>215</v>
      </c>
      <c r="F263" s="37">
        <v>0</v>
      </c>
      <c r="G263" s="37"/>
      <c r="H263" s="37"/>
      <c r="I263" s="37"/>
      <c r="J263" s="37">
        <v>0</v>
      </c>
      <c r="K263" s="37">
        <v>1</v>
      </c>
      <c r="L263" s="37">
        <v>1</v>
      </c>
      <c r="M263" s="37"/>
      <c r="N263" s="37">
        <v>2</v>
      </c>
      <c r="O263" s="37"/>
      <c r="P263" s="37"/>
      <c r="Q263" s="37"/>
      <c r="R263" s="37">
        <v>0</v>
      </c>
      <c r="S263" s="37">
        <v>0</v>
      </c>
      <c r="T263" s="37">
        <v>1</v>
      </c>
      <c r="U263" s="37">
        <v>0</v>
      </c>
      <c r="V263" s="37">
        <v>1</v>
      </c>
      <c r="W263" s="37"/>
      <c r="X263" s="37">
        <v>5</v>
      </c>
      <c r="Y263" s="37">
        <v>0</v>
      </c>
      <c r="Z263" s="37">
        <v>0</v>
      </c>
      <c r="AA263" s="37">
        <v>10</v>
      </c>
      <c r="AB263" s="37">
        <v>0</v>
      </c>
      <c r="AC263" s="37">
        <v>0</v>
      </c>
      <c r="AD263" s="37">
        <v>2</v>
      </c>
      <c r="AE263" s="37"/>
      <c r="AF263" s="37">
        <v>19</v>
      </c>
      <c r="AG263" s="37"/>
      <c r="AH263" s="37"/>
      <c r="AI263" s="37"/>
      <c r="AJ263" s="37">
        <v>12</v>
      </c>
      <c r="AK263" s="37"/>
      <c r="AL263" s="37"/>
      <c r="AM263" s="37"/>
      <c r="AN263" s="37">
        <v>29</v>
      </c>
      <c r="AO263" s="37"/>
      <c r="AP263" s="37">
        <v>0</v>
      </c>
    </row>
    <row r="264" spans="1:42" ht="20.100000000000001" customHeight="1" x14ac:dyDescent="0.2">
      <c r="D264" s="38" t="s">
        <v>216</v>
      </c>
      <c r="F264" s="39">
        <v>0</v>
      </c>
      <c r="G264" s="40"/>
      <c r="H264" s="40"/>
      <c r="I264" s="40"/>
      <c r="J264" s="39">
        <v>0</v>
      </c>
      <c r="K264" s="39">
        <v>7</v>
      </c>
      <c r="L264" s="39">
        <v>0</v>
      </c>
      <c r="M264" s="40"/>
      <c r="N264" s="39">
        <v>7</v>
      </c>
      <c r="O264" s="40"/>
      <c r="P264" s="40"/>
      <c r="Q264" s="40"/>
      <c r="R264" s="39">
        <v>0</v>
      </c>
      <c r="S264" s="39">
        <v>1</v>
      </c>
      <c r="T264" s="39">
        <v>3</v>
      </c>
      <c r="U264" s="39">
        <v>0</v>
      </c>
      <c r="V264" s="39">
        <v>3</v>
      </c>
      <c r="W264" s="40"/>
      <c r="X264" s="39">
        <v>20</v>
      </c>
      <c r="Y264" s="39">
        <v>0</v>
      </c>
      <c r="Z264" s="39">
        <v>1</v>
      </c>
      <c r="AA264" s="39">
        <v>23</v>
      </c>
      <c r="AB264" s="39">
        <v>0</v>
      </c>
      <c r="AC264" s="39">
        <v>0</v>
      </c>
      <c r="AD264" s="39">
        <v>2</v>
      </c>
      <c r="AE264" s="40"/>
      <c r="AF264" s="39">
        <v>53</v>
      </c>
      <c r="AG264" s="40"/>
      <c r="AH264" s="40"/>
      <c r="AI264" s="40"/>
      <c r="AJ264" s="39">
        <v>23</v>
      </c>
      <c r="AK264" s="40"/>
      <c r="AL264" s="40"/>
      <c r="AM264" s="40"/>
      <c r="AN264" s="39">
        <v>69</v>
      </c>
      <c r="AO264" s="40"/>
      <c r="AP264" s="39">
        <v>0</v>
      </c>
    </row>
    <row r="265" spans="1:42" ht="20.100000000000001" customHeight="1" x14ac:dyDescent="0.2">
      <c r="D265" s="2" t="s">
        <v>217</v>
      </c>
      <c r="F265" s="37">
        <v>0</v>
      </c>
      <c r="G265" s="37"/>
      <c r="H265" s="37"/>
      <c r="I265" s="37"/>
      <c r="J265" s="37">
        <v>0</v>
      </c>
      <c r="K265" s="37">
        <v>1</v>
      </c>
      <c r="L265" s="37">
        <v>0</v>
      </c>
      <c r="M265" s="37"/>
      <c r="N265" s="37">
        <v>1</v>
      </c>
      <c r="O265" s="37"/>
      <c r="P265" s="37"/>
      <c r="Q265" s="37"/>
      <c r="R265" s="37">
        <v>0</v>
      </c>
      <c r="S265" s="37">
        <v>0</v>
      </c>
      <c r="T265" s="37">
        <v>0</v>
      </c>
      <c r="U265" s="37">
        <v>0</v>
      </c>
      <c r="V265" s="37">
        <v>0</v>
      </c>
      <c r="W265" s="37"/>
      <c r="X265" s="37">
        <v>22</v>
      </c>
      <c r="Y265" s="37">
        <v>0</v>
      </c>
      <c r="Z265" s="37">
        <v>0</v>
      </c>
      <c r="AA265" s="37">
        <v>20</v>
      </c>
      <c r="AB265" s="37">
        <v>0</v>
      </c>
      <c r="AC265" s="37">
        <v>0</v>
      </c>
      <c r="AD265" s="37">
        <v>2</v>
      </c>
      <c r="AE265" s="37"/>
      <c r="AF265" s="37">
        <v>44</v>
      </c>
      <c r="AG265" s="37"/>
      <c r="AH265" s="37"/>
      <c r="AI265" s="37"/>
      <c r="AJ265" s="37">
        <v>39</v>
      </c>
      <c r="AK265" s="37"/>
      <c r="AL265" s="37"/>
      <c r="AM265" s="37"/>
      <c r="AN265" s="37">
        <v>82</v>
      </c>
      <c r="AO265" s="37"/>
      <c r="AP265" s="37">
        <v>0</v>
      </c>
    </row>
    <row r="266" spans="1:42" ht="20.100000000000001" customHeight="1" x14ac:dyDescent="0.2">
      <c r="D266" s="38" t="s">
        <v>218</v>
      </c>
      <c r="F266" s="39">
        <v>0</v>
      </c>
      <c r="G266" s="40"/>
      <c r="H266" s="40"/>
      <c r="I266" s="40"/>
      <c r="J266" s="39">
        <v>0</v>
      </c>
      <c r="K266" s="39">
        <v>0</v>
      </c>
      <c r="L266" s="39">
        <v>0</v>
      </c>
      <c r="M266" s="40"/>
      <c r="N266" s="39">
        <v>0</v>
      </c>
      <c r="O266" s="40"/>
      <c r="P266" s="40"/>
      <c r="Q266" s="40"/>
      <c r="R266" s="39">
        <v>0</v>
      </c>
      <c r="S266" s="39">
        <v>0</v>
      </c>
      <c r="T266" s="39">
        <v>0</v>
      </c>
      <c r="U266" s="39">
        <v>0</v>
      </c>
      <c r="V266" s="39">
        <v>0</v>
      </c>
      <c r="W266" s="40"/>
      <c r="X266" s="39">
        <v>0</v>
      </c>
      <c r="Y266" s="39">
        <v>0</v>
      </c>
      <c r="Z266" s="39">
        <v>0</v>
      </c>
      <c r="AA266" s="39">
        <v>0</v>
      </c>
      <c r="AB266" s="39">
        <v>0</v>
      </c>
      <c r="AC266" s="39">
        <v>0</v>
      </c>
      <c r="AD266" s="39">
        <v>0</v>
      </c>
      <c r="AE266" s="40"/>
      <c r="AF266" s="39">
        <v>0</v>
      </c>
      <c r="AG266" s="40"/>
      <c r="AH266" s="40"/>
      <c r="AI266" s="40"/>
      <c r="AJ266" s="39">
        <v>0</v>
      </c>
      <c r="AK266" s="40"/>
      <c r="AL266" s="40"/>
      <c r="AM266" s="40"/>
      <c r="AN266" s="39">
        <v>0</v>
      </c>
      <c r="AO266" s="40"/>
      <c r="AP266" s="39">
        <v>0</v>
      </c>
    </row>
    <row r="267" spans="1:42" ht="20.100000000000001" customHeight="1" x14ac:dyDescent="0.2">
      <c r="D267" s="2" t="s">
        <v>219</v>
      </c>
      <c r="F267" s="37">
        <v>0</v>
      </c>
      <c r="G267" s="37"/>
      <c r="H267" s="37"/>
      <c r="I267" s="37"/>
      <c r="J267" s="37">
        <v>0</v>
      </c>
      <c r="K267" s="37">
        <v>0</v>
      </c>
      <c r="L267" s="37">
        <v>0</v>
      </c>
      <c r="M267" s="37"/>
      <c r="N267" s="37">
        <v>0</v>
      </c>
      <c r="O267" s="37"/>
      <c r="P267" s="37"/>
      <c r="Q267" s="37"/>
      <c r="R267" s="37">
        <v>0</v>
      </c>
      <c r="S267" s="37">
        <v>0</v>
      </c>
      <c r="T267" s="37">
        <v>0</v>
      </c>
      <c r="U267" s="37">
        <v>0</v>
      </c>
      <c r="V267" s="37">
        <v>0</v>
      </c>
      <c r="W267" s="37"/>
      <c r="X267" s="37">
        <v>0</v>
      </c>
      <c r="Y267" s="37">
        <v>0</v>
      </c>
      <c r="Z267" s="37">
        <v>0</v>
      </c>
      <c r="AA267" s="37">
        <v>0</v>
      </c>
      <c r="AB267" s="37">
        <v>0</v>
      </c>
      <c r="AC267" s="37">
        <v>0</v>
      </c>
      <c r="AD267" s="37">
        <v>0</v>
      </c>
      <c r="AE267" s="37"/>
      <c r="AF267" s="37">
        <v>0</v>
      </c>
      <c r="AG267" s="37"/>
      <c r="AH267" s="37"/>
      <c r="AI267" s="37"/>
      <c r="AJ267" s="37">
        <v>0</v>
      </c>
      <c r="AK267" s="37"/>
      <c r="AL267" s="37"/>
      <c r="AM267" s="37"/>
      <c r="AN267" s="37">
        <v>0</v>
      </c>
      <c r="AO267" s="37"/>
      <c r="AP267" s="37">
        <v>0</v>
      </c>
    </row>
    <row r="268" spans="1:42" ht="20.100000000000001" customHeight="1" x14ac:dyDescent="0.2">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row>
    <row r="269" spans="1:42" ht="20.100000000000001" customHeight="1" x14ac:dyDescent="0.2">
      <c r="C269" s="42" t="s">
        <v>112</v>
      </c>
      <c r="D269" s="42"/>
      <c r="F269" s="44">
        <v>0</v>
      </c>
      <c r="G269" s="45"/>
      <c r="H269" s="45"/>
      <c r="I269" s="45"/>
      <c r="J269" s="44">
        <v>0</v>
      </c>
      <c r="K269" s="44">
        <v>9</v>
      </c>
      <c r="L269" s="44">
        <v>1</v>
      </c>
      <c r="M269" s="45"/>
      <c r="N269" s="44">
        <v>10</v>
      </c>
      <c r="O269" s="45"/>
      <c r="P269" s="45"/>
      <c r="Q269" s="45"/>
      <c r="R269" s="44">
        <v>0</v>
      </c>
      <c r="S269" s="44">
        <v>1</v>
      </c>
      <c r="T269" s="44">
        <v>4</v>
      </c>
      <c r="U269" s="44">
        <v>0</v>
      </c>
      <c r="V269" s="44">
        <v>4</v>
      </c>
      <c r="W269" s="45"/>
      <c r="X269" s="44">
        <v>47</v>
      </c>
      <c r="Y269" s="44">
        <v>0</v>
      </c>
      <c r="Z269" s="44">
        <v>1</v>
      </c>
      <c r="AA269" s="44">
        <v>53</v>
      </c>
      <c r="AB269" s="44">
        <v>0</v>
      </c>
      <c r="AC269" s="44">
        <v>0</v>
      </c>
      <c r="AD269" s="44">
        <v>6</v>
      </c>
      <c r="AE269" s="45"/>
      <c r="AF269" s="44">
        <v>116</v>
      </c>
      <c r="AG269" s="45"/>
      <c r="AH269" s="45"/>
      <c r="AI269" s="45"/>
      <c r="AJ269" s="44">
        <v>74</v>
      </c>
      <c r="AK269" s="45"/>
      <c r="AL269" s="45"/>
      <c r="AM269" s="45"/>
      <c r="AN269" s="44">
        <v>180</v>
      </c>
      <c r="AO269" s="45"/>
      <c r="AP269" s="44">
        <v>0</v>
      </c>
    </row>
    <row r="270" spans="1:42" ht="20.100000000000001" customHeight="1" x14ac:dyDescent="0.2">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row>
    <row r="271" spans="1:42" ht="20.100000000000001" customHeight="1" x14ac:dyDescent="0.2">
      <c r="C271" s="3" t="s">
        <v>220</v>
      </c>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row>
    <row r="272" spans="1:42" ht="20.100000000000001" customHeight="1" x14ac:dyDescent="0.2">
      <c r="D272" s="2" t="s">
        <v>221</v>
      </c>
      <c r="F272" s="37">
        <v>0</v>
      </c>
      <c r="G272" s="37"/>
      <c r="H272" s="37"/>
      <c r="I272" s="37"/>
      <c r="J272" s="37">
        <v>126</v>
      </c>
      <c r="K272" s="37">
        <v>2</v>
      </c>
      <c r="L272" s="37">
        <v>0</v>
      </c>
      <c r="M272" s="37"/>
      <c r="N272" s="37">
        <v>128</v>
      </c>
      <c r="O272" s="37"/>
      <c r="P272" s="37"/>
      <c r="Q272" s="37"/>
      <c r="R272" s="37">
        <v>0</v>
      </c>
      <c r="S272" s="37">
        <v>1</v>
      </c>
      <c r="T272" s="37">
        <v>101</v>
      </c>
      <c r="U272" s="37">
        <v>1</v>
      </c>
      <c r="V272" s="37">
        <v>0</v>
      </c>
      <c r="W272" s="37"/>
      <c r="X272" s="37">
        <v>13</v>
      </c>
      <c r="Y272" s="37">
        <v>0</v>
      </c>
      <c r="Z272" s="37">
        <v>1</v>
      </c>
      <c r="AA272" s="37">
        <v>9</v>
      </c>
      <c r="AB272" s="37">
        <v>1</v>
      </c>
      <c r="AC272" s="37">
        <v>0</v>
      </c>
      <c r="AD272" s="37">
        <v>2</v>
      </c>
      <c r="AE272" s="37"/>
      <c r="AF272" s="37">
        <v>129</v>
      </c>
      <c r="AG272" s="37"/>
      <c r="AH272" s="37"/>
      <c r="AI272" s="37"/>
      <c r="AJ272" s="37">
        <v>58</v>
      </c>
      <c r="AK272" s="37"/>
      <c r="AL272" s="37"/>
      <c r="AM272" s="37"/>
      <c r="AN272" s="37">
        <v>59</v>
      </c>
      <c r="AO272" s="37"/>
      <c r="AP272" s="37">
        <v>0</v>
      </c>
    </row>
    <row r="273" spans="3:42" ht="20.100000000000001" customHeight="1" x14ac:dyDescent="0.2">
      <c r="D273" s="38" t="s">
        <v>222</v>
      </c>
      <c r="F273" s="39">
        <v>0</v>
      </c>
      <c r="G273" s="40"/>
      <c r="H273" s="40"/>
      <c r="I273" s="40"/>
      <c r="J273" s="39">
        <v>127</v>
      </c>
      <c r="K273" s="39">
        <v>2</v>
      </c>
      <c r="L273" s="39">
        <v>0</v>
      </c>
      <c r="M273" s="40"/>
      <c r="N273" s="39">
        <v>129</v>
      </c>
      <c r="O273" s="40"/>
      <c r="P273" s="40"/>
      <c r="Q273" s="40"/>
      <c r="R273" s="39">
        <v>0</v>
      </c>
      <c r="S273" s="39">
        <v>19</v>
      </c>
      <c r="T273" s="39">
        <v>24</v>
      </c>
      <c r="U273" s="39">
        <v>2</v>
      </c>
      <c r="V273" s="39">
        <v>9</v>
      </c>
      <c r="W273" s="40"/>
      <c r="X273" s="39">
        <v>10</v>
      </c>
      <c r="Y273" s="39">
        <v>0</v>
      </c>
      <c r="Z273" s="39">
        <v>1</v>
      </c>
      <c r="AA273" s="39">
        <v>30</v>
      </c>
      <c r="AB273" s="39">
        <v>0</v>
      </c>
      <c r="AC273" s="39">
        <v>0</v>
      </c>
      <c r="AD273" s="39">
        <v>10</v>
      </c>
      <c r="AE273" s="40"/>
      <c r="AF273" s="39">
        <v>105</v>
      </c>
      <c r="AG273" s="40"/>
      <c r="AH273" s="40"/>
      <c r="AI273" s="40"/>
      <c r="AJ273" s="39">
        <v>146</v>
      </c>
      <c r="AK273" s="40"/>
      <c r="AL273" s="40"/>
      <c r="AM273" s="40"/>
      <c r="AN273" s="39">
        <v>122</v>
      </c>
      <c r="AO273" s="40"/>
      <c r="AP273" s="39">
        <v>0</v>
      </c>
    </row>
    <row r="274" spans="3:42" ht="20.100000000000001" customHeight="1" x14ac:dyDescent="0.2">
      <c r="D274" s="2" t="s">
        <v>223</v>
      </c>
      <c r="F274" s="37">
        <v>0</v>
      </c>
      <c r="G274" s="37"/>
      <c r="H274" s="37"/>
      <c r="I274" s="37"/>
      <c r="J274" s="37">
        <v>150</v>
      </c>
      <c r="K274" s="37">
        <v>1</v>
      </c>
      <c r="L274" s="37">
        <v>0</v>
      </c>
      <c r="M274" s="37"/>
      <c r="N274" s="37">
        <v>151</v>
      </c>
      <c r="O274" s="37"/>
      <c r="P274" s="37"/>
      <c r="Q274" s="37"/>
      <c r="R274" s="37">
        <v>1</v>
      </c>
      <c r="S274" s="37">
        <v>2</v>
      </c>
      <c r="T274" s="37">
        <v>22</v>
      </c>
      <c r="U274" s="37">
        <v>10</v>
      </c>
      <c r="V274" s="37">
        <v>1</v>
      </c>
      <c r="W274" s="37"/>
      <c r="X274" s="37">
        <v>18</v>
      </c>
      <c r="Y274" s="37">
        <v>0</v>
      </c>
      <c r="Z274" s="37">
        <v>0</v>
      </c>
      <c r="AA274" s="37">
        <v>34</v>
      </c>
      <c r="AB274" s="37">
        <v>0</v>
      </c>
      <c r="AC274" s="37">
        <v>0</v>
      </c>
      <c r="AD274" s="37">
        <v>5</v>
      </c>
      <c r="AE274" s="37"/>
      <c r="AF274" s="37">
        <v>93</v>
      </c>
      <c r="AG274" s="37"/>
      <c r="AH274" s="37"/>
      <c r="AI274" s="37"/>
      <c r="AJ274" s="37">
        <v>142</v>
      </c>
      <c r="AK274" s="37"/>
      <c r="AL274" s="37"/>
      <c r="AM274" s="37"/>
      <c r="AN274" s="37">
        <v>84</v>
      </c>
      <c r="AO274" s="37"/>
      <c r="AP274" s="37">
        <v>0</v>
      </c>
    </row>
    <row r="275" spans="3:42" ht="20.100000000000001" customHeight="1" x14ac:dyDescent="0.2">
      <c r="D275" s="38" t="s">
        <v>224</v>
      </c>
      <c r="F275" s="39">
        <v>0</v>
      </c>
      <c r="G275" s="40"/>
      <c r="H275" s="40"/>
      <c r="I275" s="40"/>
      <c r="J275" s="39">
        <v>125</v>
      </c>
      <c r="K275" s="39">
        <v>8</v>
      </c>
      <c r="L275" s="39">
        <v>4</v>
      </c>
      <c r="M275" s="40"/>
      <c r="N275" s="39">
        <v>137</v>
      </c>
      <c r="O275" s="40"/>
      <c r="P275" s="40"/>
      <c r="Q275" s="40"/>
      <c r="R275" s="39">
        <v>0</v>
      </c>
      <c r="S275" s="39">
        <v>0</v>
      </c>
      <c r="T275" s="39">
        <v>45</v>
      </c>
      <c r="U275" s="39">
        <v>0</v>
      </c>
      <c r="V275" s="39">
        <v>5</v>
      </c>
      <c r="W275" s="40"/>
      <c r="X275" s="39">
        <v>22</v>
      </c>
      <c r="Y275" s="39">
        <v>0</v>
      </c>
      <c r="Z275" s="39">
        <v>0</v>
      </c>
      <c r="AA275" s="39">
        <v>6</v>
      </c>
      <c r="AB275" s="39">
        <v>0</v>
      </c>
      <c r="AC275" s="39">
        <v>0</v>
      </c>
      <c r="AD275" s="39">
        <v>4</v>
      </c>
      <c r="AE275" s="40"/>
      <c r="AF275" s="39">
        <v>82</v>
      </c>
      <c r="AG275" s="40"/>
      <c r="AH275" s="40"/>
      <c r="AI275" s="40"/>
      <c r="AJ275" s="39">
        <v>118</v>
      </c>
      <c r="AK275" s="40"/>
      <c r="AL275" s="40"/>
      <c r="AM275" s="40"/>
      <c r="AN275" s="39">
        <v>63</v>
      </c>
      <c r="AO275" s="40"/>
      <c r="AP275" s="39">
        <v>0</v>
      </c>
    </row>
    <row r="276" spans="3:42" ht="20.100000000000001" customHeight="1" x14ac:dyDescent="0.2">
      <c r="D276" s="2" t="s">
        <v>225</v>
      </c>
      <c r="F276" s="37">
        <v>0</v>
      </c>
      <c r="G276" s="37"/>
      <c r="H276" s="37"/>
      <c r="I276" s="37"/>
      <c r="J276" s="37">
        <v>144</v>
      </c>
      <c r="K276" s="37">
        <v>2</v>
      </c>
      <c r="L276" s="37">
        <v>1</v>
      </c>
      <c r="M276" s="37"/>
      <c r="N276" s="37">
        <v>147</v>
      </c>
      <c r="O276" s="37"/>
      <c r="P276" s="37"/>
      <c r="Q276" s="37"/>
      <c r="R276" s="37">
        <v>0</v>
      </c>
      <c r="S276" s="37">
        <v>3</v>
      </c>
      <c r="T276" s="37">
        <v>91</v>
      </c>
      <c r="U276" s="37">
        <v>0</v>
      </c>
      <c r="V276" s="37">
        <v>1</v>
      </c>
      <c r="W276" s="37"/>
      <c r="X276" s="37">
        <v>9</v>
      </c>
      <c r="Y276" s="37">
        <v>0</v>
      </c>
      <c r="Z276" s="37">
        <v>0</v>
      </c>
      <c r="AA276" s="37">
        <v>15</v>
      </c>
      <c r="AB276" s="37">
        <v>0</v>
      </c>
      <c r="AC276" s="37">
        <v>0</v>
      </c>
      <c r="AD276" s="37">
        <v>1</v>
      </c>
      <c r="AE276" s="37"/>
      <c r="AF276" s="37">
        <v>120</v>
      </c>
      <c r="AG276" s="37"/>
      <c r="AH276" s="37"/>
      <c r="AI276" s="37"/>
      <c r="AJ276" s="37">
        <v>65</v>
      </c>
      <c r="AK276" s="37"/>
      <c r="AL276" s="37"/>
      <c r="AM276" s="37"/>
      <c r="AN276" s="37">
        <v>38</v>
      </c>
      <c r="AO276" s="37"/>
      <c r="AP276" s="37">
        <v>0</v>
      </c>
    </row>
    <row r="277" spans="3:42" ht="20.100000000000001" customHeight="1" x14ac:dyDescent="0.2">
      <c r="D277" s="38" t="s">
        <v>226</v>
      </c>
      <c r="F277" s="39">
        <v>0</v>
      </c>
      <c r="G277" s="40"/>
      <c r="H277" s="40"/>
      <c r="I277" s="40"/>
      <c r="J277" s="39">
        <v>126</v>
      </c>
      <c r="K277" s="39">
        <v>4</v>
      </c>
      <c r="L277" s="39">
        <v>0</v>
      </c>
      <c r="M277" s="40"/>
      <c r="N277" s="39">
        <v>130</v>
      </c>
      <c r="O277" s="40"/>
      <c r="P277" s="40"/>
      <c r="Q277" s="40"/>
      <c r="R277" s="39">
        <v>0</v>
      </c>
      <c r="S277" s="39">
        <v>1</v>
      </c>
      <c r="T277" s="39">
        <v>66</v>
      </c>
      <c r="U277" s="39">
        <v>0</v>
      </c>
      <c r="V277" s="39">
        <v>11</v>
      </c>
      <c r="W277" s="40"/>
      <c r="X277" s="39">
        <v>19</v>
      </c>
      <c r="Y277" s="39">
        <v>0</v>
      </c>
      <c r="Z277" s="39">
        <v>2</v>
      </c>
      <c r="AA277" s="39">
        <v>21</v>
      </c>
      <c r="AB277" s="39">
        <v>0</v>
      </c>
      <c r="AC277" s="39">
        <v>0</v>
      </c>
      <c r="AD277" s="39">
        <v>8</v>
      </c>
      <c r="AE277" s="40"/>
      <c r="AF277" s="39">
        <v>128</v>
      </c>
      <c r="AG277" s="40"/>
      <c r="AH277" s="40"/>
      <c r="AI277" s="40"/>
      <c r="AJ277" s="39">
        <v>126</v>
      </c>
      <c r="AK277" s="40"/>
      <c r="AL277" s="40"/>
      <c r="AM277" s="40"/>
      <c r="AN277" s="39">
        <v>124</v>
      </c>
      <c r="AO277" s="40"/>
      <c r="AP277" s="39">
        <v>0</v>
      </c>
    </row>
    <row r="278" spans="3:42" ht="20.100000000000001" customHeight="1" x14ac:dyDescent="0.2">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row>
    <row r="279" spans="3:42" ht="20.100000000000001" customHeight="1" x14ac:dyDescent="0.2">
      <c r="C279" s="42" t="s">
        <v>227</v>
      </c>
      <c r="D279" s="42"/>
      <c r="F279" s="44">
        <v>0</v>
      </c>
      <c r="G279" s="45"/>
      <c r="H279" s="45"/>
      <c r="I279" s="45"/>
      <c r="J279" s="44">
        <v>798</v>
      </c>
      <c r="K279" s="44">
        <v>19</v>
      </c>
      <c r="L279" s="44">
        <v>5</v>
      </c>
      <c r="M279" s="45"/>
      <c r="N279" s="44">
        <v>822</v>
      </c>
      <c r="O279" s="45"/>
      <c r="P279" s="45"/>
      <c r="Q279" s="45"/>
      <c r="R279" s="44">
        <v>1</v>
      </c>
      <c r="S279" s="44">
        <v>26</v>
      </c>
      <c r="T279" s="44">
        <v>349</v>
      </c>
      <c r="U279" s="44">
        <v>13</v>
      </c>
      <c r="V279" s="44">
        <v>27</v>
      </c>
      <c r="W279" s="45"/>
      <c r="X279" s="44">
        <v>91</v>
      </c>
      <c r="Y279" s="44">
        <v>0</v>
      </c>
      <c r="Z279" s="44">
        <v>4</v>
      </c>
      <c r="AA279" s="44">
        <v>115</v>
      </c>
      <c r="AB279" s="44">
        <v>1</v>
      </c>
      <c r="AC279" s="44">
        <v>0</v>
      </c>
      <c r="AD279" s="44">
        <v>30</v>
      </c>
      <c r="AE279" s="45"/>
      <c r="AF279" s="44">
        <v>657</v>
      </c>
      <c r="AG279" s="45"/>
      <c r="AH279" s="45"/>
      <c r="AI279" s="45"/>
      <c r="AJ279" s="44">
        <v>655</v>
      </c>
      <c r="AK279" s="45"/>
      <c r="AL279" s="45"/>
      <c r="AM279" s="45"/>
      <c r="AN279" s="44">
        <v>490</v>
      </c>
      <c r="AO279" s="45"/>
      <c r="AP279" s="44">
        <v>0</v>
      </c>
    </row>
    <row r="280" spans="3:42" ht="20.100000000000001" customHeight="1" x14ac:dyDescent="0.2">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row>
    <row r="281" spans="3:42" ht="20.100000000000001" customHeight="1" x14ac:dyDescent="0.2">
      <c r="C281" s="3" t="s">
        <v>186</v>
      </c>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row>
    <row r="282" spans="3:42" ht="20.100000000000001" customHeight="1" x14ac:dyDescent="0.2">
      <c r="D282" s="2" t="s">
        <v>228</v>
      </c>
      <c r="F282" s="37">
        <v>158</v>
      </c>
      <c r="G282" s="37"/>
      <c r="H282" s="37"/>
      <c r="I282" s="37"/>
      <c r="J282" s="37">
        <v>895</v>
      </c>
      <c r="K282" s="37">
        <v>3</v>
      </c>
      <c r="L282" s="37">
        <v>4</v>
      </c>
      <c r="M282" s="37"/>
      <c r="N282" s="37">
        <v>902</v>
      </c>
      <c r="O282" s="37"/>
      <c r="P282" s="37"/>
      <c r="Q282" s="37"/>
      <c r="R282" s="37">
        <v>0</v>
      </c>
      <c r="S282" s="37">
        <v>3</v>
      </c>
      <c r="T282" s="37">
        <v>224</v>
      </c>
      <c r="U282" s="37">
        <v>77</v>
      </c>
      <c r="V282" s="37">
        <v>48</v>
      </c>
      <c r="W282" s="37"/>
      <c r="X282" s="37">
        <v>198</v>
      </c>
      <c r="Y282" s="37">
        <v>0</v>
      </c>
      <c r="Z282" s="37">
        <v>10</v>
      </c>
      <c r="AA282" s="37">
        <v>75</v>
      </c>
      <c r="AB282" s="37">
        <v>0</v>
      </c>
      <c r="AC282" s="37">
        <v>0</v>
      </c>
      <c r="AD282" s="37">
        <v>79</v>
      </c>
      <c r="AE282" s="37"/>
      <c r="AF282" s="37">
        <v>714</v>
      </c>
      <c r="AG282" s="37"/>
      <c r="AH282" s="37"/>
      <c r="AI282" s="37"/>
      <c r="AJ282" s="37">
        <v>346</v>
      </c>
      <c r="AK282" s="37"/>
      <c r="AL282" s="37"/>
      <c r="AM282" s="37"/>
      <c r="AN282" s="37">
        <v>0</v>
      </c>
      <c r="AO282" s="37"/>
      <c r="AP282" s="37">
        <v>0</v>
      </c>
    </row>
    <row r="283" spans="3:42" ht="20.100000000000001" customHeight="1" x14ac:dyDescent="0.2">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row>
    <row r="284" spans="3:42" ht="20.100000000000001" customHeight="1" x14ac:dyDescent="0.2">
      <c r="C284" s="42" t="s">
        <v>188</v>
      </c>
      <c r="D284" s="42"/>
      <c r="F284" s="44">
        <v>158</v>
      </c>
      <c r="G284" s="45"/>
      <c r="H284" s="45"/>
      <c r="I284" s="45"/>
      <c r="J284" s="44">
        <v>895</v>
      </c>
      <c r="K284" s="44">
        <v>3</v>
      </c>
      <c r="L284" s="44">
        <v>4</v>
      </c>
      <c r="M284" s="45"/>
      <c r="N284" s="44">
        <v>902</v>
      </c>
      <c r="O284" s="45"/>
      <c r="P284" s="45"/>
      <c r="Q284" s="45"/>
      <c r="R284" s="44">
        <v>0</v>
      </c>
      <c r="S284" s="44">
        <v>3</v>
      </c>
      <c r="T284" s="44">
        <v>224</v>
      </c>
      <c r="U284" s="44">
        <v>77</v>
      </c>
      <c r="V284" s="44">
        <v>48</v>
      </c>
      <c r="W284" s="45"/>
      <c r="X284" s="44">
        <v>198</v>
      </c>
      <c r="Y284" s="44">
        <v>0</v>
      </c>
      <c r="Z284" s="44">
        <v>10</v>
      </c>
      <c r="AA284" s="44">
        <v>75</v>
      </c>
      <c r="AB284" s="44">
        <v>0</v>
      </c>
      <c r="AC284" s="44">
        <v>0</v>
      </c>
      <c r="AD284" s="44">
        <v>79</v>
      </c>
      <c r="AE284" s="45"/>
      <c r="AF284" s="44">
        <v>714</v>
      </c>
      <c r="AG284" s="45"/>
      <c r="AH284" s="45"/>
      <c r="AI284" s="45"/>
      <c r="AJ284" s="44">
        <v>346</v>
      </c>
      <c r="AK284" s="45"/>
      <c r="AL284" s="45"/>
      <c r="AM284" s="45"/>
      <c r="AN284" s="44">
        <v>0</v>
      </c>
      <c r="AO284" s="45"/>
      <c r="AP284" s="44">
        <v>0</v>
      </c>
    </row>
    <row r="285" spans="3:42" ht="20.100000000000001" customHeight="1" x14ac:dyDescent="0.2">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row>
    <row r="286" spans="3:42" ht="20.100000000000001" customHeight="1" x14ac:dyDescent="0.2">
      <c r="C286" s="3" t="s">
        <v>0</v>
      </c>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row>
    <row r="287" spans="3:42" ht="20.100000000000001" customHeight="1" x14ac:dyDescent="0.2">
      <c r="D287" s="2" t="s">
        <v>229</v>
      </c>
      <c r="F287" s="37">
        <v>0</v>
      </c>
      <c r="G287" s="37"/>
      <c r="H287" s="37"/>
      <c r="I287" s="37"/>
      <c r="J287" s="37">
        <v>0</v>
      </c>
      <c r="K287" s="37">
        <v>2</v>
      </c>
      <c r="L287" s="37">
        <v>0</v>
      </c>
      <c r="M287" s="37"/>
      <c r="N287" s="37">
        <v>2</v>
      </c>
      <c r="O287" s="37"/>
      <c r="P287" s="37"/>
      <c r="Q287" s="37"/>
      <c r="R287" s="37">
        <v>4</v>
      </c>
      <c r="S287" s="37">
        <v>0</v>
      </c>
      <c r="T287" s="37">
        <v>0</v>
      </c>
      <c r="U287" s="37">
        <v>0</v>
      </c>
      <c r="V287" s="37">
        <v>0</v>
      </c>
      <c r="W287" s="37"/>
      <c r="X287" s="37">
        <v>2</v>
      </c>
      <c r="Y287" s="37">
        <v>0</v>
      </c>
      <c r="Z287" s="37">
        <v>0</v>
      </c>
      <c r="AA287" s="37">
        <v>0</v>
      </c>
      <c r="AB287" s="37">
        <v>0</v>
      </c>
      <c r="AC287" s="37">
        <v>0</v>
      </c>
      <c r="AD287" s="37">
        <v>1</v>
      </c>
      <c r="AE287" s="37"/>
      <c r="AF287" s="37">
        <v>7</v>
      </c>
      <c r="AG287" s="37"/>
      <c r="AH287" s="37"/>
      <c r="AI287" s="37"/>
      <c r="AJ287" s="37">
        <v>2</v>
      </c>
      <c r="AK287" s="37"/>
      <c r="AL287" s="37"/>
      <c r="AM287" s="37"/>
      <c r="AN287" s="37">
        <v>7</v>
      </c>
      <c r="AO287" s="37"/>
      <c r="AP287" s="37">
        <v>0</v>
      </c>
    </row>
    <row r="288" spans="3:42" ht="20.100000000000001" customHeight="1" x14ac:dyDescent="0.2">
      <c r="D288" s="38" t="s">
        <v>230</v>
      </c>
      <c r="F288" s="39">
        <v>0</v>
      </c>
      <c r="G288" s="40"/>
      <c r="H288" s="40"/>
      <c r="I288" s="40"/>
      <c r="J288" s="39">
        <v>0</v>
      </c>
      <c r="K288" s="39">
        <v>1</v>
      </c>
      <c r="L288" s="39">
        <v>1</v>
      </c>
      <c r="M288" s="40"/>
      <c r="N288" s="39">
        <v>2</v>
      </c>
      <c r="O288" s="40"/>
      <c r="P288" s="40"/>
      <c r="Q288" s="40"/>
      <c r="R288" s="39">
        <v>0</v>
      </c>
      <c r="S288" s="39">
        <v>0</v>
      </c>
      <c r="T288" s="39">
        <v>0</v>
      </c>
      <c r="U288" s="39">
        <v>0</v>
      </c>
      <c r="V288" s="39">
        <v>0</v>
      </c>
      <c r="W288" s="40"/>
      <c r="X288" s="39">
        <v>2</v>
      </c>
      <c r="Y288" s="39">
        <v>0</v>
      </c>
      <c r="Z288" s="39">
        <v>0</v>
      </c>
      <c r="AA288" s="39">
        <v>0</v>
      </c>
      <c r="AB288" s="39">
        <v>0</v>
      </c>
      <c r="AC288" s="39">
        <v>0</v>
      </c>
      <c r="AD288" s="39">
        <v>0</v>
      </c>
      <c r="AE288" s="40"/>
      <c r="AF288" s="39">
        <v>2</v>
      </c>
      <c r="AG288" s="40"/>
      <c r="AH288" s="40"/>
      <c r="AI288" s="40"/>
      <c r="AJ288" s="39">
        <v>0</v>
      </c>
      <c r="AK288" s="40"/>
      <c r="AL288" s="40"/>
      <c r="AM288" s="40"/>
      <c r="AN288" s="39">
        <v>0</v>
      </c>
      <c r="AO288" s="40"/>
      <c r="AP288" s="39">
        <v>0</v>
      </c>
    </row>
    <row r="289" spans="3:42" ht="20.100000000000001" customHeight="1" x14ac:dyDescent="0.2">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row>
    <row r="290" spans="3:42" ht="20.100000000000001" customHeight="1" x14ac:dyDescent="0.2">
      <c r="C290" s="42" t="s">
        <v>122</v>
      </c>
      <c r="D290" s="42"/>
      <c r="F290" s="44">
        <v>0</v>
      </c>
      <c r="G290" s="45"/>
      <c r="H290" s="45"/>
      <c r="I290" s="45"/>
      <c r="J290" s="44">
        <v>0</v>
      </c>
      <c r="K290" s="44">
        <v>3</v>
      </c>
      <c r="L290" s="44">
        <v>1</v>
      </c>
      <c r="M290" s="45"/>
      <c r="N290" s="44">
        <v>4</v>
      </c>
      <c r="O290" s="45"/>
      <c r="P290" s="45"/>
      <c r="Q290" s="45"/>
      <c r="R290" s="44">
        <v>4</v>
      </c>
      <c r="S290" s="44">
        <v>0</v>
      </c>
      <c r="T290" s="44">
        <v>0</v>
      </c>
      <c r="U290" s="44">
        <v>0</v>
      </c>
      <c r="V290" s="44">
        <v>0</v>
      </c>
      <c r="W290" s="45"/>
      <c r="X290" s="44">
        <v>4</v>
      </c>
      <c r="Y290" s="44">
        <v>0</v>
      </c>
      <c r="Z290" s="44">
        <v>0</v>
      </c>
      <c r="AA290" s="44">
        <v>0</v>
      </c>
      <c r="AB290" s="44">
        <v>0</v>
      </c>
      <c r="AC290" s="44">
        <v>0</v>
      </c>
      <c r="AD290" s="44">
        <v>1</v>
      </c>
      <c r="AE290" s="45"/>
      <c r="AF290" s="44">
        <v>9</v>
      </c>
      <c r="AG290" s="45"/>
      <c r="AH290" s="45"/>
      <c r="AI290" s="45"/>
      <c r="AJ290" s="44">
        <v>2</v>
      </c>
      <c r="AK290" s="45"/>
      <c r="AL290" s="45"/>
      <c r="AM290" s="45"/>
      <c r="AN290" s="44">
        <v>7</v>
      </c>
      <c r="AO290" s="45"/>
      <c r="AP290" s="44">
        <v>0</v>
      </c>
    </row>
    <row r="291" spans="3:42" ht="20.100000000000001" customHeight="1" x14ac:dyDescent="0.2">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row>
    <row r="292" spans="3:42" ht="20.100000000000001" customHeight="1" x14ac:dyDescent="0.2">
      <c r="C292" s="3" t="s">
        <v>172</v>
      </c>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row>
    <row r="293" spans="3:42" ht="20.100000000000001" customHeight="1" x14ac:dyDescent="0.2">
      <c r="D293" s="2" t="s">
        <v>229</v>
      </c>
      <c r="F293" s="37">
        <v>93</v>
      </c>
      <c r="G293" s="37"/>
      <c r="H293" s="37"/>
      <c r="I293" s="37"/>
      <c r="J293" s="37">
        <v>85</v>
      </c>
      <c r="K293" s="37">
        <v>0</v>
      </c>
      <c r="L293" s="37">
        <v>0</v>
      </c>
      <c r="M293" s="37"/>
      <c r="N293" s="37">
        <v>85</v>
      </c>
      <c r="O293" s="37"/>
      <c r="P293" s="37"/>
      <c r="Q293" s="37"/>
      <c r="R293" s="37">
        <v>0</v>
      </c>
      <c r="S293" s="37">
        <v>1</v>
      </c>
      <c r="T293" s="37">
        <v>23</v>
      </c>
      <c r="U293" s="37">
        <v>0</v>
      </c>
      <c r="V293" s="37">
        <v>4</v>
      </c>
      <c r="W293" s="37"/>
      <c r="X293" s="37">
        <v>7</v>
      </c>
      <c r="Y293" s="37">
        <v>0</v>
      </c>
      <c r="Z293" s="37">
        <v>2</v>
      </c>
      <c r="AA293" s="37">
        <v>29</v>
      </c>
      <c r="AB293" s="37">
        <v>0</v>
      </c>
      <c r="AC293" s="37">
        <v>0</v>
      </c>
      <c r="AD293" s="37">
        <v>5</v>
      </c>
      <c r="AE293" s="37"/>
      <c r="AF293" s="37">
        <v>71</v>
      </c>
      <c r="AG293" s="37"/>
      <c r="AH293" s="37"/>
      <c r="AI293" s="37"/>
      <c r="AJ293" s="37">
        <v>0</v>
      </c>
      <c r="AK293" s="37"/>
      <c r="AL293" s="37"/>
      <c r="AM293" s="37"/>
      <c r="AN293" s="37">
        <v>0</v>
      </c>
      <c r="AO293" s="37"/>
      <c r="AP293" s="37">
        <v>107</v>
      </c>
    </row>
    <row r="294" spans="3:42" ht="20.100000000000001" customHeight="1" x14ac:dyDescent="0.2">
      <c r="D294" s="38" t="s">
        <v>230</v>
      </c>
      <c r="F294" s="39">
        <v>46</v>
      </c>
      <c r="G294" s="40"/>
      <c r="H294" s="40"/>
      <c r="I294" s="40"/>
      <c r="J294" s="39">
        <v>88</v>
      </c>
      <c r="K294" s="39">
        <v>7</v>
      </c>
      <c r="L294" s="39">
        <v>1</v>
      </c>
      <c r="M294" s="40"/>
      <c r="N294" s="39">
        <v>96</v>
      </c>
      <c r="O294" s="40"/>
      <c r="P294" s="40"/>
      <c r="Q294" s="40"/>
      <c r="R294" s="39">
        <v>1</v>
      </c>
      <c r="S294" s="39">
        <v>2</v>
      </c>
      <c r="T294" s="39">
        <v>78</v>
      </c>
      <c r="U294" s="39">
        <v>0</v>
      </c>
      <c r="V294" s="39">
        <v>1</v>
      </c>
      <c r="W294" s="40"/>
      <c r="X294" s="39">
        <v>17</v>
      </c>
      <c r="Y294" s="39">
        <v>0</v>
      </c>
      <c r="Z294" s="39">
        <v>0</v>
      </c>
      <c r="AA294" s="39">
        <v>10</v>
      </c>
      <c r="AB294" s="39">
        <v>0</v>
      </c>
      <c r="AC294" s="39">
        <v>0</v>
      </c>
      <c r="AD294" s="39">
        <v>2</v>
      </c>
      <c r="AE294" s="40"/>
      <c r="AF294" s="39">
        <v>111</v>
      </c>
      <c r="AG294" s="40"/>
      <c r="AH294" s="40"/>
      <c r="AI294" s="40"/>
      <c r="AJ294" s="39">
        <v>0</v>
      </c>
      <c r="AK294" s="40"/>
      <c r="AL294" s="40"/>
      <c r="AM294" s="40"/>
      <c r="AN294" s="39">
        <v>0</v>
      </c>
      <c r="AO294" s="40"/>
      <c r="AP294" s="39">
        <v>31</v>
      </c>
    </row>
    <row r="295" spans="3:42" ht="20.100000000000001" customHeight="1" x14ac:dyDescent="0.2">
      <c r="D295" s="2" t="s">
        <v>223</v>
      </c>
      <c r="F295" s="37">
        <v>39</v>
      </c>
      <c r="G295" s="37"/>
      <c r="H295" s="37"/>
      <c r="I295" s="37"/>
      <c r="J295" s="37">
        <v>85</v>
      </c>
      <c r="K295" s="37">
        <v>3</v>
      </c>
      <c r="L295" s="37">
        <v>0</v>
      </c>
      <c r="M295" s="37"/>
      <c r="N295" s="37">
        <v>88</v>
      </c>
      <c r="O295" s="37"/>
      <c r="P295" s="37"/>
      <c r="Q295" s="37"/>
      <c r="R295" s="37">
        <v>0</v>
      </c>
      <c r="S295" s="37">
        <v>2</v>
      </c>
      <c r="T295" s="37">
        <v>47</v>
      </c>
      <c r="U295" s="37">
        <v>0</v>
      </c>
      <c r="V295" s="37">
        <v>5</v>
      </c>
      <c r="W295" s="37"/>
      <c r="X295" s="37">
        <v>18</v>
      </c>
      <c r="Y295" s="37">
        <v>0</v>
      </c>
      <c r="Z295" s="37">
        <v>1</v>
      </c>
      <c r="AA295" s="37">
        <v>12</v>
      </c>
      <c r="AB295" s="37">
        <v>0</v>
      </c>
      <c r="AC295" s="37">
        <v>0</v>
      </c>
      <c r="AD295" s="37">
        <v>5</v>
      </c>
      <c r="AE295" s="37"/>
      <c r="AF295" s="37">
        <v>90</v>
      </c>
      <c r="AG295" s="37"/>
      <c r="AH295" s="37"/>
      <c r="AI295" s="37"/>
      <c r="AJ295" s="37">
        <v>0</v>
      </c>
      <c r="AK295" s="37"/>
      <c r="AL295" s="37"/>
      <c r="AM295" s="37"/>
      <c r="AN295" s="37">
        <v>0</v>
      </c>
      <c r="AO295" s="37"/>
      <c r="AP295" s="37">
        <v>37</v>
      </c>
    </row>
    <row r="296" spans="3:42" ht="20.100000000000001" customHeight="1" x14ac:dyDescent="0.2">
      <c r="D296" s="38" t="s">
        <v>224</v>
      </c>
      <c r="F296" s="39">
        <v>101</v>
      </c>
      <c r="G296" s="40"/>
      <c r="H296" s="40"/>
      <c r="I296" s="40"/>
      <c r="J296" s="39">
        <v>84</v>
      </c>
      <c r="K296" s="39">
        <v>3</v>
      </c>
      <c r="L296" s="39">
        <v>1</v>
      </c>
      <c r="M296" s="40"/>
      <c r="N296" s="39">
        <v>88</v>
      </c>
      <c r="O296" s="40"/>
      <c r="P296" s="40"/>
      <c r="Q296" s="40"/>
      <c r="R296" s="39">
        <v>0</v>
      </c>
      <c r="S296" s="39">
        <v>6</v>
      </c>
      <c r="T296" s="39">
        <v>19</v>
      </c>
      <c r="U296" s="39">
        <v>2</v>
      </c>
      <c r="V296" s="39">
        <v>7</v>
      </c>
      <c r="W296" s="40"/>
      <c r="X296" s="39">
        <v>15</v>
      </c>
      <c r="Y296" s="39">
        <v>0</v>
      </c>
      <c r="Z296" s="39">
        <v>1</v>
      </c>
      <c r="AA296" s="39">
        <v>32</v>
      </c>
      <c r="AB296" s="39">
        <v>0</v>
      </c>
      <c r="AC296" s="39">
        <v>0</v>
      </c>
      <c r="AD296" s="39">
        <v>7</v>
      </c>
      <c r="AE296" s="40"/>
      <c r="AF296" s="39">
        <v>89</v>
      </c>
      <c r="AG296" s="40"/>
      <c r="AH296" s="40"/>
      <c r="AI296" s="40"/>
      <c r="AJ296" s="39">
        <v>0</v>
      </c>
      <c r="AK296" s="40"/>
      <c r="AL296" s="40"/>
      <c r="AM296" s="40"/>
      <c r="AN296" s="39">
        <v>0</v>
      </c>
      <c r="AO296" s="40"/>
      <c r="AP296" s="39">
        <v>100</v>
      </c>
    </row>
    <row r="297" spans="3:42" ht="20.100000000000001" customHeight="1" x14ac:dyDescent="0.2">
      <c r="D297" s="2" t="s">
        <v>371</v>
      </c>
      <c r="F297" s="37">
        <v>101</v>
      </c>
      <c r="G297" s="37"/>
      <c r="H297" s="37"/>
      <c r="I297" s="37"/>
      <c r="J297" s="37">
        <v>84</v>
      </c>
      <c r="K297" s="37">
        <v>1</v>
      </c>
      <c r="L297" s="37">
        <v>2</v>
      </c>
      <c r="M297" s="37"/>
      <c r="N297" s="37">
        <v>87</v>
      </c>
      <c r="O297" s="37"/>
      <c r="P297" s="37"/>
      <c r="Q297" s="37"/>
      <c r="R297" s="37">
        <v>0</v>
      </c>
      <c r="S297" s="37">
        <v>1</v>
      </c>
      <c r="T297" s="37">
        <v>27</v>
      </c>
      <c r="U297" s="37">
        <v>4</v>
      </c>
      <c r="V297" s="37">
        <v>6</v>
      </c>
      <c r="W297" s="37"/>
      <c r="X297" s="37">
        <v>21</v>
      </c>
      <c r="Y297" s="37">
        <v>3</v>
      </c>
      <c r="Z297" s="37">
        <v>4</v>
      </c>
      <c r="AA297" s="37">
        <v>37</v>
      </c>
      <c r="AB297" s="37">
        <v>0</v>
      </c>
      <c r="AC297" s="37">
        <v>0</v>
      </c>
      <c r="AD297" s="37">
        <v>2</v>
      </c>
      <c r="AE297" s="37"/>
      <c r="AF297" s="37">
        <v>105</v>
      </c>
      <c r="AG297" s="37"/>
      <c r="AH297" s="37"/>
      <c r="AI297" s="37"/>
      <c r="AJ297" s="37">
        <v>0</v>
      </c>
      <c r="AK297" s="37"/>
      <c r="AL297" s="37"/>
      <c r="AM297" s="37"/>
      <c r="AN297" s="37">
        <v>0</v>
      </c>
      <c r="AO297" s="37"/>
      <c r="AP297" s="37">
        <v>83</v>
      </c>
    </row>
    <row r="298" spans="3:42" ht="20.100000000000001" customHeight="1" x14ac:dyDescent="0.2">
      <c r="D298" s="38" t="s">
        <v>226</v>
      </c>
      <c r="F298" s="39">
        <v>39</v>
      </c>
      <c r="G298" s="40"/>
      <c r="H298" s="40"/>
      <c r="I298" s="40"/>
      <c r="J298" s="39">
        <v>85</v>
      </c>
      <c r="K298" s="39">
        <v>2</v>
      </c>
      <c r="L298" s="39">
        <v>3</v>
      </c>
      <c r="M298" s="40"/>
      <c r="N298" s="39">
        <v>90</v>
      </c>
      <c r="O298" s="40"/>
      <c r="P298" s="40"/>
      <c r="Q298" s="40"/>
      <c r="R298" s="39">
        <v>0</v>
      </c>
      <c r="S298" s="39">
        <v>5</v>
      </c>
      <c r="T298" s="39">
        <v>53</v>
      </c>
      <c r="U298" s="39">
        <v>0</v>
      </c>
      <c r="V298" s="39">
        <v>4</v>
      </c>
      <c r="W298" s="40"/>
      <c r="X298" s="39">
        <v>10</v>
      </c>
      <c r="Y298" s="39">
        <v>0</v>
      </c>
      <c r="Z298" s="39">
        <v>2</v>
      </c>
      <c r="AA298" s="39">
        <v>11</v>
      </c>
      <c r="AB298" s="39">
        <v>0</v>
      </c>
      <c r="AC298" s="39">
        <v>0</v>
      </c>
      <c r="AD298" s="39">
        <v>3</v>
      </c>
      <c r="AE298" s="40"/>
      <c r="AF298" s="39">
        <v>88</v>
      </c>
      <c r="AG298" s="40"/>
      <c r="AH298" s="40"/>
      <c r="AI298" s="40"/>
      <c r="AJ298" s="39">
        <v>0</v>
      </c>
      <c r="AK298" s="40"/>
      <c r="AL298" s="40"/>
      <c r="AM298" s="40"/>
      <c r="AN298" s="39">
        <v>0</v>
      </c>
      <c r="AO298" s="40"/>
      <c r="AP298" s="39">
        <v>41</v>
      </c>
    </row>
    <row r="299" spans="3:42" ht="20.100000000000001" customHeight="1" x14ac:dyDescent="0.2">
      <c r="D299" s="2" t="s">
        <v>231</v>
      </c>
      <c r="F299" s="37">
        <v>57</v>
      </c>
      <c r="G299" s="37"/>
      <c r="H299" s="37"/>
      <c r="I299" s="37"/>
      <c r="J299" s="37">
        <v>85</v>
      </c>
      <c r="K299" s="37">
        <v>3</v>
      </c>
      <c r="L299" s="37">
        <v>0</v>
      </c>
      <c r="M299" s="37"/>
      <c r="N299" s="37">
        <v>88</v>
      </c>
      <c r="O299" s="37"/>
      <c r="P299" s="37"/>
      <c r="Q299" s="37"/>
      <c r="R299" s="37">
        <v>0</v>
      </c>
      <c r="S299" s="37">
        <v>3</v>
      </c>
      <c r="T299" s="37">
        <v>63</v>
      </c>
      <c r="U299" s="37">
        <v>0</v>
      </c>
      <c r="V299" s="37">
        <v>5</v>
      </c>
      <c r="W299" s="37"/>
      <c r="X299" s="37">
        <v>4</v>
      </c>
      <c r="Y299" s="37">
        <v>0</v>
      </c>
      <c r="Z299" s="37">
        <v>0</v>
      </c>
      <c r="AA299" s="37">
        <v>29</v>
      </c>
      <c r="AB299" s="37">
        <v>0</v>
      </c>
      <c r="AC299" s="37">
        <v>0</v>
      </c>
      <c r="AD299" s="37">
        <v>3</v>
      </c>
      <c r="AE299" s="37"/>
      <c r="AF299" s="37">
        <v>107</v>
      </c>
      <c r="AG299" s="37"/>
      <c r="AH299" s="37"/>
      <c r="AI299" s="37"/>
      <c r="AJ299" s="37">
        <v>0</v>
      </c>
      <c r="AK299" s="37"/>
      <c r="AL299" s="37"/>
      <c r="AM299" s="37"/>
      <c r="AN299" s="37">
        <v>0</v>
      </c>
      <c r="AO299" s="37"/>
      <c r="AP299" s="37">
        <v>38</v>
      </c>
    </row>
    <row r="300" spans="3:42" ht="20.100000000000001" customHeight="1" x14ac:dyDescent="0.2">
      <c r="D300" s="38" t="s">
        <v>232</v>
      </c>
      <c r="F300" s="39">
        <v>55</v>
      </c>
      <c r="G300" s="40"/>
      <c r="H300" s="40"/>
      <c r="I300" s="40"/>
      <c r="J300" s="39">
        <v>82</v>
      </c>
      <c r="K300" s="39">
        <v>3</v>
      </c>
      <c r="L300" s="39">
        <v>0</v>
      </c>
      <c r="M300" s="40"/>
      <c r="N300" s="39">
        <v>85</v>
      </c>
      <c r="O300" s="40"/>
      <c r="P300" s="40"/>
      <c r="Q300" s="40"/>
      <c r="R300" s="39">
        <v>0</v>
      </c>
      <c r="S300" s="39">
        <v>0</v>
      </c>
      <c r="T300" s="39">
        <v>67</v>
      </c>
      <c r="U300" s="39">
        <v>0</v>
      </c>
      <c r="V300" s="39">
        <v>12</v>
      </c>
      <c r="W300" s="40"/>
      <c r="X300" s="39">
        <v>17</v>
      </c>
      <c r="Y300" s="39">
        <v>0</v>
      </c>
      <c r="Z300" s="39">
        <v>1</v>
      </c>
      <c r="AA300" s="39">
        <v>13</v>
      </c>
      <c r="AB300" s="39">
        <v>0</v>
      </c>
      <c r="AC300" s="39">
        <v>0</v>
      </c>
      <c r="AD300" s="39">
        <v>1</v>
      </c>
      <c r="AE300" s="40"/>
      <c r="AF300" s="39">
        <v>111</v>
      </c>
      <c r="AG300" s="40"/>
      <c r="AH300" s="40"/>
      <c r="AI300" s="40"/>
      <c r="AJ300" s="39">
        <v>0</v>
      </c>
      <c r="AK300" s="40"/>
      <c r="AL300" s="40"/>
      <c r="AM300" s="40"/>
      <c r="AN300" s="39">
        <v>0</v>
      </c>
      <c r="AO300" s="40"/>
      <c r="AP300" s="39">
        <v>29</v>
      </c>
    </row>
    <row r="301" spans="3:42" ht="20.100000000000001" customHeight="1" x14ac:dyDescent="0.2">
      <c r="D301" s="2" t="s">
        <v>233</v>
      </c>
      <c r="F301" s="37">
        <v>69</v>
      </c>
      <c r="G301" s="37"/>
      <c r="H301" s="37"/>
      <c r="I301" s="37"/>
      <c r="J301" s="37">
        <v>85</v>
      </c>
      <c r="K301" s="37">
        <v>8</v>
      </c>
      <c r="L301" s="37">
        <v>0</v>
      </c>
      <c r="M301" s="37"/>
      <c r="N301" s="37">
        <v>93</v>
      </c>
      <c r="O301" s="37"/>
      <c r="P301" s="37"/>
      <c r="Q301" s="37"/>
      <c r="R301" s="37">
        <v>0</v>
      </c>
      <c r="S301" s="37">
        <v>5</v>
      </c>
      <c r="T301" s="37">
        <v>28</v>
      </c>
      <c r="U301" s="37">
        <v>0</v>
      </c>
      <c r="V301" s="37">
        <v>0</v>
      </c>
      <c r="W301" s="37"/>
      <c r="X301" s="37">
        <v>27</v>
      </c>
      <c r="Y301" s="37">
        <v>0</v>
      </c>
      <c r="Z301" s="37">
        <v>0</v>
      </c>
      <c r="AA301" s="37">
        <v>26</v>
      </c>
      <c r="AB301" s="37">
        <v>0</v>
      </c>
      <c r="AC301" s="37">
        <v>0</v>
      </c>
      <c r="AD301" s="37">
        <v>7</v>
      </c>
      <c r="AE301" s="37"/>
      <c r="AF301" s="37">
        <v>93</v>
      </c>
      <c r="AG301" s="37"/>
      <c r="AH301" s="37"/>
      <c r="AI301" s="37"/>
      <c r="AJ301" s="37">
        <v>0</v>
      </c>
      <c r="AK301" s="37"/>
      <c r="AL301" s="37"/>
      <c r="AM301" s="37"/>
      <c r="AN301" s="37">
        <v>0</v>
      </c>
      <c r="AO301" s="37"/>
      <c r="AP301" s="37">
        <v>69</v>
      </c>
    </row>
    <row r="302" spans="3:42" ht="20.100000000000001" customHeight="1" x14ac:dyDescent="0.2">
      <c r="D302" s="38" t="s">
        <v>234</v>
      </c>
      <c r="F302" s="39">
        <v>80</v>
      </c>
      <c r="G302" s="40"/>
      <c r="H302" s="40"/>
      <c r="I302" s="40"/>
      <c r="J302" s="39">
        <v>82</v>
      </c>
      <c r="K302" s="39">
        <v>1</v>
      </c>
      <c r="L302" s="39">
        <v>0</v>
      </c>
      <c r="M302" s="40"/>
      <c r="N302" s="39">
        <v>83</v>
      </c>
      <c r="O302" s="40"/>
      <c r="P302" s="40"/>
      <c r="Q302" s="40"/>
      <c r="R302" s="39">
        <v>0</v>
      </c>
      <c r="S302" s="39">
        <v>6</v>
      </c>
      <c r="T302" s="39">
        <v>25</v>
      </c>
      <c r="U302" s="39">
        <v>0</v>
      </c>
      <c r="V302" s="39">
        <v>0</v>
      </c>
      <c r="W302" s="40"/>
      <c r="X302" s="39">
        <v>20</v>
      </c>
      <c r="Y302" s="39">
        <v>0</v>
      </c>
      <c r="Z302" s="39">
        <v>1</v>
      </c>
      <c r="AA302" s="39">
        <v>26</v>
      </c>
      <c r="AB302" s="39">
        <v>0</v>
      </c>
      <c r="AC302" s="39">
        <v>0</v>
      </c>
      <c r="AD302" s="39">
        <v>3</v>
      </c>
      <c r="AE302" s="40"/>
      <c r="AF302" s="39">
        <v>81</v>
      </c>
      <c r="AG302" s="40"/>
      <c r="AH302" s="40"/>
      <c r="AI302" s="40"/>
      <c r="AJ302" s="39">
        <v>0</v>
      </c>
      <c r="AK302" s="40"/>
      <c r="AL302" s="40"/>
      <c r="AM302" s="40"/>
      <c r="AN302" s="39">
        <v>0</v>
      </c>
      <c r="AO302" s="40"/>
      <c r="AP302" s="39">
        <v>82</v>
      </c>
    </row>
    <row r="303" spans="3:42" ht="20.100000000000001" customHeight="1" x14ac:dyDescent="0.2">
      <c r="D303" s="2" t="s">
        <v>235</v>
      </c>
      <c r="F303" s="37">
        <v>105</v>
      </c>
      <c r="G303" s="37"/>
      <c r="H303" s="37"/>
      <c r="I303" s="37"/>
      <c r="J303" s="37">
        <v>101</v>
      </c>
      <c r="K303" s="37">
        <v>2</v>
      </c>
      <c r="L303" s="37">
        <v>0</v>
      </c>
      <c r="M303" s="37"/>
      <c r="N303" s="37">
        <v>103</v>
      </c>
      <c r="O303" s="37"/>
      <c r="P303" s="37"/>
      <c r="Q303" s="37"/>
      <c r="R303" s="37">
        <v>0</v>
      </c>
      <c r="S303" s="37">
        <v>1</v>
      </c>
      <c r="T303" s="37">
        <v>37</v>
      </c>
      <c r="U303" s="37">
        <v>0</v>
      </c>
      <c r="V303" s="37">
        <v>6</v>
      </c>
      <c r="W303" s="37"/>
      <c r="X303" s="37">
        <v>31</v>
      </c>
      <c r="Y303" s="37">
        <v>0</v>
      </c>
      <c r="Z303" s="37">
        <v>0</v>
      </c>
      <c r="AA303" s="37">
        <v>26</v>
      </c>
      <c r="AB303" s="37">
        <v>0</v>
      </c>
      <c r="AC303" s="37">
        <v>0</v>
      </c>
      <c r="AD303" s="37">
        <v>5</v>
      </c>
      <c r="AE303" s="37"/>
      <c r="AF303" s="37">
        <v>106</v>
      </c>
      <c r="AG303" s="37"/>
      <c r="AH303" s="37"/>
      <c r="AI303" s="37"/>
      <c r="AJ303" s="37">
        <v>0</v>
      </c>
      <c r="AK303" s="37"/>
      <c r="AL303" s="37"/>
      <c r="AM303" s="37"/>
      <c r="AN303" s="37">
        <v>0</v>
      </c>
      <c r="AO303" s="37"/>
      <c r="AP303" s="37">
        <v>102</v>
      </c>
    </row>
    <row r="304" spans="3:42" ht="20.100000000000001" customHeight="1" x14ac:dyDescent="0.2">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row>
    <row r="305" spans="1:42" s="1" customFormat="1" ht="20.100000000000001" customHeight="1" x14ac:dyDescent="0.2">
      <c r="A305" s="3"/>
      <c r="B305" s="6"/>
      <c r="C305" s="42" t="s">
        <v>180</v>
      </c>
      <c r="D305" s="42"/>
      <c r="E305" s="5"/>
      <c r="F305" s="44">
        <v>785</v>
      </c>
      <c r="G305" s="45"/>
      <c r="H305" s="45"/>
      <c r="I305" s="45"/>
      <c r="J305" s="44">
        <v>946</v>
      </c>
      <c r="K305" s="44">
        <v>33</v>
      </c>
      <c r="L305" s="44">
        <v>7</v>
      </c>
      <c r="M305" s="45"/>
      <c r="N305" s="44">
        <v>986</v>
      </c>
      <c r="O305" s="45"/>
      <c r="P305" s="45"/>
      <c r="Q305" s="45"/>
      <c r="R305" s="44">
        <v>1</v>
      </c>
      <c r="S305" s="44">
        <v>32</v>
      </c>
      <c r="T305" s="44">
        <v>467</v>
      </c>
      <c r="U305" s="44">
        <v>6</v>
      </c>
      <c r="V305" s="44">
        <v>50</v>
      </c>
      <c r="W305" s="45"/>
      <c r="X305" s="44">
        <v>187</v>
      </c>
      <c r="Y305" s="44">
        <v>3</v>
      </c>
      <c r="Z305" s="44">
        <v>12</v>
      </c>
      <c r="AA305" s="44">
        <v>251</v>
      </c>
      <c r="AB305" s="44">
        <v>0</v>
      </c>
      <c r="AC305" s="44">
        <v>0</v>
      </c>
      <c r="AD305" s="44">
        <v>43</v>
      </c>
      <c r="AE305" s="45"/>
      <c r="AF305" s="44">
        <v>1052</v>
      </c>
      <c r="AG305" s="45"/>
      <c r="AH305" s="45"/>
      <c r="AI305" s="45"/>
      <c r="AJ305" s="44">
        <v>0</v>
      </c>
      <c r="AK305" s="45"/>
      <c r="AL305" s="45"/>
      <c r="AM305" s="45"/>
      <c r="AN305" s="44">
        <v>0</v>
      </c>
      <c r="AO305" s="45"/>
      <c r="AP305" s="44">
        <v>719</v>
      </c>
    </row>
    <row r="306" spans="1:42" s="1" customFormat="1" ht="20.100000000000001" customHeight="1" x14ac:dyDescent="0.2">
      <c r="A306" s="3"/>
      <c r="B306" s="6"/>
      <c r="C306" s="3"/>
      <c r="D306" s="3"/>
      <c r="E306" s="5"/>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row>
    <row r="307" spans="1:42" s="1" customFormat="1" ht="20.100000000000001" customHeight="1" x14ac:dyDescent="0.2">
      <c r="A307" s="3"/>
      <c r="B307" s="6"/>
      <c r="C307" s="3" t="s">
        <v>236</v>
      </c>
      <c r="D307" s="3"/>
      <c r="E307" s="5"/>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row>
    <row r="308" spans="1:42" ht="20.100000000000001" customHeight="1" x14ac:dyDescent="0.2">
      <c r="D308" s="2" t="s">
        <v>237</v>
      </c>
      <c r="F308" s="37">
        <v>0</v>
      </c>
      <c r="G308" s="37"/>
      <c r="H308" s="37"/>
      <c r="I308" s="37"/>
      <c r="J308" s="37">
        <v>0</v>
      </c>
      <c r="K308" s="37">
        <v>0</v>
      </c>
      <c r="L308" s="37">
        <v>0</v>
      </c>
      <c r="M308" s="37"/>
      <c r="N308" s="37">
        <v>0</v>
      </c>
      <c r="O308" s="37"/>
      <c r="P308" s="37"/>
      <c r="Q308" s="37"/>
      <c r="R308" s="37">
        <v>0</v>
      </c>
      <c r="S308" s="37">
        <v>0</v>
      </c>
      <c r="T308" s="37">
        <v>0</v>
      </c>
      <c r="U308" s="37">
        <v>0</v>
      </c>
      <c r="V308" s="37">
        <v>0</v>
      </c>
      <c r="W308" s="37"/>
      <c r="X308" s="37">
        <v>0</v>
      </c>
      <c r="Y308" s="37">
        <v>0</v>
      </c>
      <c r="Z308" s="37">
        <v>0</v>
      </c>
      <c r="AA308" s="37">
        <v>0</v>
      </c>
      <c r="AB308" s="37">
        <v>0</v>
      </c>
      <c r="AC308" s="37">
        <v>0</v>
      </c>
      <c r="AD308" s="37">
        <v>0</v>
      </c>
      <c r="AE308" s="37"/>
      <c r="AF308" s="37">
        <v>0</v>
      </c>
      <c r="AG308" s="37"/>
      <c r="AH308" s="37"/>
      <c r="AI308" s="37"/>
      <c r="AJ308" s="37">
        <v>0</v>
      </c>
      <c r="AK308" s="37"/>
      <c r="AL308" s="37"/>
      <c r="AM308" s="37"/>
      <c r="AN308" s="37">
        <v>0</v>
      </c>
      <c r="AO308" s="37"/>
      <c r="AP308" s="37">
        <v>0</v>
      </c>
    </row>
    <row r="309" spans="1:42" ht="20.100000000000001" customHeight="1" x14ac:dyDescent="0.2">
      <c r="D309" s="38" t="s">
        <v>238</v>
      </c>
      <c r="F309" s="39">
        <v>0</v>
      </c>
      <c r="G309" s="40"/>
      <c r="H309" s="40"/>
      <c r="I309" s="40"/>
      <c r="J309" s="39">
        <v>0</v>
      </c>
      <c r="K309" s="39">
        <v>0</v>
      </c>
      <c r="L309" s="39">
        <v>0</v>
      </c>
      <c r="M309" s="40"/>
      <c r="N309" s="39">
        <v>0</v>
      </c>
      <c r="O309" s="40"/>
      <c r="P309" s="40"/>
      <c r="Q309" s="40"/>
      <c r="R309" s="39">
        <v>0</v>
      </c>
      <c r="S309" s="39">
        <v>0</v>
      </c>
      <c r="T309" s="39">
        <v>0</v>
      </c>
      <c r="U309" s="39">
        <v>0</v>
      </c>
      <c r="V309" s="39">
        <v>0</v>
      </c>
      <c r="W309" s="40"/>
      <c r="X309" s="39">
        <v>0</v>
      </c>
      <c r="Y309" s="39">
        <v>0</v>
      </c>
      <c r="Z309" s="39">
        <v>0</v>
      </c>
      <c r="AA309" s="39">
        <v>0</v>
      </c>
      <c r="AB309" s="39">
        <v>0</v>
      </c>
      <c r="AC309" s="39">
        <v>0</v>
      </c>
      <c r="AD309" s="39">
        <v>0</v>
      </c>
      <c r="AE309" s="40"/>
      <c r="AF309" s="39">
        <v>0</v>
      </c>
      <c r="AG309" s="40"/>
      <c r="AH309" s="40"/>
      <c r="AI309" s="40"/>
      <c r="AJ309" s="39">
        <v>0</v>
      </c>
      <c r="AK309" s="40"/>
      <c r="AL309" s="40"/>
      <c r="AM309" s="40"/>
      <c r="AN309" s="39">
        <v>0</v>
      </c>
      <c r="AO309" s="40"/>
      <c r="AP309" s="39">
        <v>0</v>
      </c>
    </row>
    <row r="310" spans="1:42" ht="20.100000000000001" customHeight="1" x14ac:dyDescent="0.2">
      <c r="D310" s="2" t="s">
        <v>239</v>
      </c>
      <c r="F310" s="37">
        <v>0</v>
      </c>
      <c r="G310" s="37"/>
      <c r="H310" s="37"/>
      <c r="I310" s="37"/>
      <c r="J310" s="37">
        <v>0</v>
      </c>
      <c r="K310" s="37">
        <v>0</v>
      </c>
      <c r="L310" s="37">
        <v>0</v>
      </c>
      <c r="M310" s="37"/>
      <c r="N310" s="37">
        <v>0</v>
      </c>
      <c r="O310" s="37"/>
      <c r="P310" s="37"/>
      <c r="Q310" s="37"/>
      <c r="R310" s="37">
        <v>0</v>
      </c>
      <c r="S310" s="37">
        <v>0</v>
      </c>
      <c r="T310" s="37">
        <v>0</v>
      </c>
      <c r="U310" s="37">
        <v>0</v>
      </c>
      <c r="V310" s="37">
        <v>0</v>
      </c>
      <c r="W310" s="37"/>
      <c r="X310" s="37">
        <v>0</v>
      </c>
      <c r="Y310" s="37">
        <v>0</v>
      </c>
      <c r="Z310" s="37">
        <v>0</v>
      </c>
      <c r="AA310" s="37">
        <v>0</v>
      </c>
      <c r="AB310" s="37">
        <v>0</v>
      </c>
      <c r="AC310" s="37">
        <v>0</v>
      </c>
      <c r="AD310" s="37">
        <v>0</v>
      </c>
      <c r="AE310" s="37"/>
      <c r="AF310" s="37">
        <v>0</v>
      </c>
      <c r="AG310" s="37"/>
      <c r="AH310" s="37"/>
      <c r="AI310" s="37"/>
      <c r="AJ310" s="37">
        <v>0</v>
      </c>
      <c r="AK310" s="37"/>
      <c r="AL310" s="37"/>
      <c r="AM310" s="37"/>
      <c r="AN310" s="37">
        <v>0</v>
      </c>
      <c r="AO310" s="37"/>
      <c r="AP310" s="37">
        <v>0</v>
      </c>
    </row>
    <row r="311" spans="1:42" ht="20.100000000000001" customHeight="1" x14ac:dyDescent="0.2">
      <c r="D311" s="38" t="s">
        <v>240</v>
      </c>
      <c r="F311" s="39">
        <v>0</v>
      </c>
      <c r="G311" s="40"/>
      <c r="H311" s="40"/>
      <c r="I311" s="40"/>
      <c r="J311" s="39">
        <v>0</v>
      </c>
      <c r="K311" s="39">
        <v>0</v>
      </c>
      <c r="L311" s="39">
        <v>0</v>
      </c>
      <c r="M311" s="40"/>
      <c r="N311" s="39">
        <v>0</v>
      </c>
      <c r="O311" s="40"/>
      <c r="P311" s="40"/>
      <c r="Q311" s="40"/>
      <c r="R311" s="39">
        <v>0</v>
      </c>
      <c r="S311" s="39">
        <v>0</v>
      </c>
      <c r="T311" s="39">
        <v>0</v>
      </c>
      <c r="U311" s="39">
        <v>0</v>
      </c>
      <c r="V311" s="39">
        <v>0</v>
      </c>
      <c r="W311" s="40"/>
      <c r="X311" s="39">
        <v>0</v>
      </c>
      <c r="Y311" s="39">
        <v>0</v>
      </c>
      <c r="Z311" s="39">
        <v>0</v>
      </c>
      <c r="AA311" s="39">
        <v>0</v>
      </c>
      <c r="AB311" s="39">
        <v>0</v>
      </c>
      <c r="AC311" s="39">
        <v>0</v>
      </c>
      <c r="AD311" s="39">
        <v>0</v>
      </c>
      <c r="AE311" s="40"/>
      <c r="AF311" s="39">
        <v>0</v>
      </c>
      <c r="AG311" s="40"/>
      <c r="AH311" s="40"/>
      <c r="AI311" s="40"/>
      <c r="AJ311" s="39">
        <v>0</v>
      </c>
      <c r="AK311" s="40"/>
      <c r="AL311" s="40"/>
      <c r="AM311" s="40"/>
      <c r="AN311" s="39">
        <v>0</v>
      </c>
      <c r="AO311" s="40"/>
      <c r="AP311" s="39">
        <v>0</v>
      </c>
    </row>
    <row r="312" spans="1:42" s="1" customFormat="1" ht="20.100000000000001" customHeight="1" x14ac:dyDescent="0.2">
      <c r="A312" s="3"/>
      <c r="B312" s="6"/>
      <c r="C312" s="3"/>
      <c r="D312" s="3"/>
      <c r="E312" s="5"/>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row>
    <row r="313" spans="1:42" s="1" customFormat="1" ht="20.100000000000001" customHeight="1" x14ac:dyDescent="0.2">
      <c r="A313" s="3"/>
      <c r="B313" s="6"/>
      <c r="C313" s="42" t="s">
        <v>241</v>
      </c>
      <c r="D313" s="42"/>
      <c r="E313" s="5"/>
      <c r="F313" s="44">
        <v>0</v>
      </c>
      <c r="G313" s="45"/>
      <c r="H313" s="45"/>
      <c r="I313" s="45"/>
      <c r="J313" s="44">
        <v>0</v>
      </c>
      <c r="K313" s="44">
        <v>0</v>
      </c>
      <c r="L313" s="44">
        <v>0</v>
      </c>
      <c r="M313" s="45"/>
      <c r="N313" s="44">
        <v>0</v>
      </c>
      <c r="O313" s="45"/>
      <c r="P313" s="45"/>
      <c r="Q313" s="45"/>
      <c r="R313" s="44">
        <v>0</v>
      </c>
      <c r="S313" s="44">
        <v>0</v>
      </c>
      <c r="T313" s="44">
        <v>0</v>
      </c>
      <c r="U313" s="44">
        <v>0</v>
      </c>
      <c r="V313" s="44">
        <v>0</v>
      </c>
      <c r="W313" s="45"/>
      <c r="X313" s="44">
        <v>0</v>
      </c>
      <c r="Y313" s="44">
        <v>0</v>
      </c>
      <c r="Z313" s="44">
        <v>0</v>
      </c>
      <c r="AA313" s="44">
        <v>0</v>
      </c>
      <c r="AB313" s="44">
        <v>0</v>
      </c>
      <c r="AC313" s="44">
        <v>0</v>
      </c>
      <c r="AD313" s="44">
        <v>0</v>
      </c>
      <c r="AE313" s="45"/>
      <c r="AF313" s="44">
        <v>0</v>
      </c>
      <c r="AG313" s="45"/>
      <c r="AH313" s="45"/>
      <c r="AI313" s="45"/>
      <c r="AJ313" s="44">
        <v>0</v>
      </c>
      <c r="AK313" s="45"/>
      <c r="AL313" s="45"/>
      <c r="AM313" s="45"/>
      <c r="AN313" s="44">
        <v>0</v>
      </c>
      <c r="AO313" s="45"/>
      <c r="AP313" s="44">
        <v>0</v>
      </c>
    </row>
    <row r="314" spans="1:42" s="1" customFormat="1" ht="20.100000000000001" customHeight="1" x14ac:dyDescent="0.2">
      <c r="A314" s="3"/>
      <c r="B314" s="6"/>
      <c r="C314" s="3"/>
      <c r="D314" s="3"/>
      <c r="E314" s="5"/>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row>
    <row r="315" spans="1:42" s="1" customFormat="1" ht="20.100000000000001" customHeight="1" x14ac:dyDescent="0.25">
      <c r="A315" s="3"/>
      <c r="B315" s="49" t="s">
        <v>242</v>
      </c>
      <c r="C315" s="50"/>
      <c r="D315" s="50"/>
      <c r="E315" s="5"/>
      <c r="F315" s="51">
        <v>943</v>
      </c>
      <c r="G315" s="52"/>
      <c r="H315" s="52"/>
      <c r="I315" s="52"/>
      <c r="J315" s="51">
        <v>2639</v>
      </c>
      <c r="K315" s="51">
        <v>67</v>
      </c>
      <c r="L315" s="51">
        <v>18</v>
      </c>
      <c r="M315" s="52"/>
      <c r="N315" s="51">
        <v>2724</v>
      </c>
      <c r="O315" s="52"/>
      <c r="P315" s="52"/>
      <c r="Q315" s="52"/>
      <c r="R315" s="51">
        <v>6</v>
      </c>
      <c r="S315" s="51">
        <v>62</v>
      </c>
      <c r="T315" s="51">
        <v>1044</v>
      </c>
      <c r="U315" s="51">
        <v>96</v>
      </c>
      <c r="V315" s="51">
        <v>129</v>
      </c>
      <c r="W315" s="52"/>
      <c r="X315" s="51">
        <v>527</v>
      </c>
      <c r="Y315" s="51">
        <v>3</v>
      </c>
      <c r="Z315" s="51">
        <v>27</v>
      </c>
      <c r="AA315" s="51">
        <v>494</v>
      </c>
      <c r="AB315" s="51">
        <v>1</v>
      </c>
      <c r="AC315" s="51">
        <v>0</v>
      </c>
      <c r="AD315" s="51">
        <v>159</v>
      </c>
      <c r="AE315" s="52"/>
      <c r="AF315" s="51">
        <v>2548</v>
      </c>
      <c r="AG315" s="52"/>
      <c r="AH315" s="52"/>
      <c r="AI315" s="52"/>
      <c r="AJ315" s="51">
        <v>1077</v>
      </c>
      <c r="AK315" s="52"/>
      <c r="AL315" s="52"/>
      <c r="AM315" s="52"/>
      <c r="AN315" s="51">
        <v>677</v>
      </c>
      <c r="AO315" s="52"/>
      <c r="AP315" s="51">
        <v>719</v>
      </c>
    </row>
    <row r="316" spans="1:42" ht="20.100000000000001" customHeight="1" x14ac:dyDescent="0.2">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row>
    <row r="317" spans="1:42" ht="20.100000000000001" customHeight="1" x14ac:dyDescent="0.2">
      <c r="B317" s="6" t="s">
        <v>243</v>
      </c>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row>
    <row r="318" spans="1:42" ht="20.100000000000001" customHeight="1" x14ac:dyDescent="0.2">
      <c r="C318" s="3" t="s">
        <v>0</v>
      </c>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row>
    <row r="319" spans="1:42" ht="20.100000000000001" customHeight="1" x14ac:dyDescent="0.2">
      <c r="D319" s="2" t="s">
        <v>124</v>
      </c>
      <c r="F319" s="37">
        <v>0</v>
      </c>
      <c r="G319" s="37"/>
      <c r="H319" s="37"/>
      <c r="I319" s="37"/>
      <c r="J319" s="37">
        <v>0</v>
      </c>
      <c r="K319" s="37">
        <v>0</v>
      </c>
      <c r="L319" s="37">
        <v>0</v>
      </c>
      <c r="M319" s="37"/>
      <c r="N319" s="37">
        <v>0</v>
      </c>
      <c r="O319" s="37"/>
      <c r="P319" s="37"/>
      <c r="Q319" s="37"/>
      <c r="R319" s="37">
        <v>0</v>
      </c>
      <c r="S319" s="37">
        <v>0</v>
      </c>
      <c r="T319" s="37">
        <v>0</v>
      </c>
      <c r="U319" s="37">
        <v>0</v>
      </c>
      <c r="V319" s="37">
        <v>0</v>
      </c>
      <c r="W319" s="37"/>
      <c r="X319" s="37">
        <v>0</v>
      </c>
      <c r="Y319" s="37">
        <v>0</v>
      </c>
      <c r="Z319" s="37">
        <v>0</v>
      </c>
      <c r="AA319" s="37">
        <v>0</v>
      </c>
      <c r="AB319" s="37">
        <v>0</v>
      </c>
      <c r="AC319" s="37">
        <v>0</v>
      </c>
      <c r="AD319" s="37">
        <v>0</v>
      </c>
      <c r="AE319" s="37"/>
      <c r="AF319" s="37">
        <v>0</v>
      </c>
      <c r="AG319" s="37"/>
      <c r="AH319" s="37"/>
      <c r="AI319" s="37"/>
      <c r="AJ319" s="37">
        <v>0</v>
      </c>
      <c r="AK319" s="37"/>
      <c r="AL319" s="37"/>
      <c r="AM319" s="37"/>
      <c r="AN319" s="37">
        <v>0</v>
      </c>
      <c r="AO319" s="37"/>
      <c r="AP319" s="37">
        <v>0</v>
      </c>
    </row>
    <row r="320" spans="1:42" ht="20.100000000000001" customHeight="1" x14ac:dyDescent="0.2">
      <c r="D320" s="38" t="s">
        <v>173</v>
      </c>
      <c r="F320" s="39">
        <v>0</v>
      </c>
      <c r="G320" s="40"/>
      <c r="H320" s="40"/>
      <c r="I320" s="40"/>
      <c r="J320" s="39">
        <v>0</v>
      </c>
      <c r="K320" s="39">
        <v>0</v>
      </c>
      <c r="L320" s="39">
        <v>0</v>
      </c>
      <c r="M320" s="40"/>
      <c r="N320" s="39">
        <v>0</v>
      </c>
      <c r="O320" s="40"/>
      <c r="P320" s="40"/>
      <c r="Q320" s="40"/>
      <c r="R320" s="39">
        <v>0</v>
      </c>
      <c r="S320" s="39">
        <v>0</v>
      </c>
      <c r="T320" s="39">
        <v>0</v>
      </c>
      <c r="U320" s="39">
        <v>0</v>
      </c>
      <c r="V320" s="39">
        <v>0</v>
      </c>
      <c r="W320" s="40"/>
      <c r="X320" s="39">
        <v>0</v>
      </c>
      <c r="Y320" s="39">
        <v>0</v>
      </c>
      <c r="Z320" s="39">
        <v>0</v>
      </c>
      <c r="AA320" s="39">
        <v>0</v>
      </c>
      <c r="AB320" s="39">
        <v>0</v>
      </c>
      <c r="AC320" s="39">
        <v>0</v>
      </c>
      <c r="AD320" s="39">
        <v>0</v>
      </c>
      <c r="AE320" s="40"/>
      <c r="AF320" s="39">
        <v>0</v>
      </c>
      <c r="AG320" s="40"/>
      <c r="AH320" s="40"/>
      <c r="AI320" s="40"/>
      <c r="AJ320" s="39">
        <v>0</v>
      </c>
      <c r="AK320" s="40"/>
      <c r="AL320" s="40"/>
      <c r="AM320" s="40"/>
      <c r="AN320" s="39">
        <v>0</v>
      </c>
      <c r="AO320" s="40"/>
      <c r="AP320" s="39">
        <v>0</v>
      </c>
    </row>
    <row r="321" spans="3:42" ht="20.100000000000001" customHeight="1" x14ac:dyDescent="0.2">
      <c r="D321" s="41"/>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row>
    <row r="322" spans="3:42" ht="20.100000000000001" customHeight="1" x14ac:dyDescent="0.2">
      <c r="C322" s="42" t="s">
        <v>122</v>
      </c>
      <c r="D322" s="42"/>
      <c r="F322" s="44">
        <v>0</v>
      </c>
      <c r="G322" s="45"/>
      <c r="H322" s="45"/>
      <c r="I322" s="45"/>
      <c r="J322" s="44">
        <v>0</v>
      </c>
      <c r="K322" s="44">
        <v>0</v>
      </c>
      <c r="L322" s="44">
        <v>0</v>
      </c>
      <c r="M322" s="45"/>
      <c r="N322" s="44">
        <v>0</v>
      </c>
      <c r="O322" s="45"/>
      <c r="P322" s="45"/>
      <c r="Q322" s="45"/>
      <c r="R322" s="44">
        <v>0</v>
      </c>
      <c r="S322" s="44">
        <v>0</v>
      </c>
      <c r="T322" s="44">
        <v>0</v>
      </c>
      <c r="U322" s="44">
        <v>0</v>
      </c>
      <c r="V322" s="44">
        <v>0</v>
      </c>
      <c r="W322" s="45"/>
      <c r="X322" s="44">
        <v>0</v>
      </c>
      <c r="Y322" s="44">
        <v>0</v>
      </c>
      <c r="Z322" s="44">
        <v>0</v>
      </c>
      <c r="AA322" s="44">
        <v>0</v>
      </c>
      <c r="AB322" s="44">
        <v>0</v>
      </c>
      <c r="AC322" s="44">
        <v>0</v>
      </c>
      <c r="AD322" s="44">
        <v>0</v>
      </c>
      <c r="AE322" s="45"/>
      <c r="AF322" s="44">
        <v>0</v>
      </c>
      <c r="AG322" s="45"/>
      <c r="AH322" s="45"/>
      <c r="AI322" s="45"/>
      <c r="AJ322" s="44">
        <v>0</v>
      </c>
      <c r="AK322" s="45"/>
      <c r="AL322" s="45"/>
      <c r="AM322" s="45"/>
      <c r="AN322" s="44">
        <v>0</v>
      </c>
      <c r="AO322" s="45"/>
      <c r="AP322" s="44">
        <v>0</v>
      </c>
    </row>
    <row r="323" spans="3:42" ht="20.100000000000001" customHeight="1" x14ac:dyDescent="0.2">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row>
    <row r="324" spans="3:42" ht="20.100000000000001" customHeight="1" x14ac:dyDescent="0.2">
      <c r="C324" s="3" t="s">
        <v>172</v>
      </c>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row>
    <row r="325" spans="3:42" ht="20.100000000000001" customHeight="1" x14ac:dyDescent="0.2">
      <c r="D325" s="2" t="s">
        <v>124</v>
      </c>
      <c r="F325" s="37">
        <v>99</v>
      </c>
      <c r="G325" s="37"/>
      <c r="H325" s="37"/>
      <c r="I325" s="37"/>
      <c r="J325" s="37">
        <v>147</v>
      </c>
      <c r="K325" s="37">
        <v>4</v>
      </c>
      <c r="L325" s="37">
        <v>0</v>
      </c>
      <c r="M325" s="37"/>
      <c r="N325" s="37">
        <v>151</v>
      </c>
      <c r="O325" s="37"/>
      <c r="P325" s="37"/>
      <c r="Q325" s="37"/>
      <c r="R325" s="37">
        <v>0</v>
      </c>
      <c r="S325" s="37">
        <v>12</v>
      </c>
      <c r="T325" s="37">
        <v>24</v>
      </c>
      <c r="U325" s="37">
        <v>51</v>
      </c>
      <c r="V325" s="37">
        <v>0</v>
      </c>
      <c r="W325" s="37"/>
      <c r="X325" s="37">
        <v>30</v>
      </c>
      <c r="Y325" s="37">
        <v>0</v>
      </c>
      <c r="Z325" s="37">
        <v>2</v>
      </c>
      <c r="AA325" s="37">
        <v>53</v>
      </c>
      <c r="AB325" s="37">
        <v>0</v>
      </c>
      <c r="AC325" s="37">
        <v>0</v>
      </c>
      <c r="AD325" s="37">
        <v>11</v>
      </c>
      <c r="AE325" s="37"/>
      <c r="AF325" s="37">
        <v>183</v>
      </c>
      <c r="AG325" s="37"/>
      <c r="AH325" s="37"/>
      <c r="AI325" s="37"/>
      <c r="AJ325" s="37">
        <v>67</v>
      </c>
      <c r="AK325" s="37"/>
      <c r="AL325" s="37"/>
      <c r="AM325" s="37"/>
      <c r="AN325" s="37">
        <v>0</v>
      </c>
      <c r="AO325" s="37"/>
      <c r="AP325" s="37">
        <v>0</v>
      </c>
    </row>
    <row r="326" spans="3:42" ht="20.100000000000001" customHeight="1" x14ac:dyDescent="0.2">
      <c r="D326" s="38" t="s">
        <v>173</v>
      </c>
      <c r="F326" s="39">
        <v>87</v>
      </c>
      <c r="G326" s="40"/>
      <c r="H326" s="40"/>
      <c r="I326" s="40"/>
      <c r="J326" s="39">
        <v>145</v>
      </c>
      <c r="K326" s="39">
        <v>3</v>
      </c>
      <c r="L326" s="39">
        <v>0</v>
      </c>
      <c r="M326" s="40"/>
      <c r="N326" s="39">
        <v>148</v>
      </c>
      <c r="O326" s="40"/>
      <c r="P326" s="40"/>
      <c r="Q326" s="40"/>
      <c r="R326" s="39">
        <v>0</v>
      </c>
      <c r="S326" s="39">
        <v>4</v>
      </c>
      <c r="T326" s="39">
        <v>63</v>
      </c>
      <c r="U326" s="39">
        <v>2</v>
      </c>
      <c r="V326" s="39">
        <v>0</v>
      </c>
      <c r="W326" s="40"/>
      <c r="X326" s="39">
        <v>28</v>
      </c>
      <c r="Y326" s="39">
        <v>2</v>
      </c>
      <c r="Z326" s="39">
        <v>5</v>
      </c>
      <c r="AA326" s="39">
        <v>75</v>
      </c>
      <c r="AB326" s="39">
        <v>0</v>
      </c>
      <c r="AC326" s="39">
        <v>0</v>
      </c>
      <c r="AD326" s="39">
        <v>2</v>
      </c>
      <c r="AE326" s="40"/>
      <c r="AF326" s="39">
        <v>181</v>
      </c>
      <c r="AG326" s="40"/>
      <c r="AH326" s="40"/>
      <c r="AI326" s="40"/>
      <c r="AJ326" s="39">
        <v>54</v>
      </c>
      <c r="AK326" s="40"/>
      <c r="AL326" s="40"/>
      <c r="AM326" s="40"/>
      <c r="AN326" s="39">
        <v>0</v>
      </c>
      <c r="AO326" s="40"/>
      <c r="AP326" s="39">
        <v>0</v>
      </c>
    </row>
    <row r="327" spans="3:42" ht="20.100000000000001" customHeight="1" x14ac:dyDescent="0.2">
      <c r="D327" s="2" t="s">
        <v>113</v>
      </c>
      <c r="F327" s="37">
        <v>157</v>
      </c>
      <c r="G327" s="37"/>
      <c r="H327" s="37"/>
      <c r="I327" s="37"/>
      <c r="J327" s="37">
        <v>211</v>
      </c>
      <c r="K327" s="37">
        <v>10</v>
      </c>
      <c r="L327" s="37">
        <v>1</v>
      </c>
      <c r="M327" s="37"/>
      <c r="N327" s="37">
        <v>222</v>
      </c>
      <c r="O327" s="37"/>
      <c r="P327" s="37"/>
      <c r="Q327" s="37"/>
      <c r="R327" s="37">
        <v>2</v>
      </c>
      <c r="S327" s="37">
        <v>10</v>
      </c>
      <c r="T327" s="37">
        <v>60</v>
      </c>
      <c r="U327" s="37">
        <v>3</v>
      </c>
      <c r="V327" s="37">
        <v>27</v>
      </c>
      <c r="W327" s="37"/>
      <c r="X327" s="37">
        <v>72</v>
      </c>
      <c r="Y327" s="37">
        <v>0</v>
      </c>
      <c r="Z327" s="37">
        <v>12</v>
      </c>
      <c r="AA327" s="37">
        <v>113</v>
      </c>
      <c r="AB327" s="37">
        <v>0</v>
      </c>
      <c r="AC327" s="37">
        <v>0</v>
      </c>
      <c r="AD327" s="37">
        <v>25</v>
      </c>
      <c r="AE327" s="37"/>
      <c r="AF327" s="37">
        <v>324</v>
      </c>
      <c r="AG327" s="37"/>
      <c r="AH327" s="37"/>
      <c r="AI327" s="37"/>
      <c r="AJ327" s="37">
        <v>55</v>
      </c>
      <c r="AK327" s="37"/>
      <c r="AL327" s="37"/>
      <c r="AM327" s="37"/>
      <c r="AN327" s="37">
        <v>0</v>
      </c>
      <c r="AO327" s="37"/>
      <c r="AP327" s="37">
        <v>0</v>
      </c>
    </row>
    <row r="328" spans="3:42" ht="20.100000000000001" customHeight="1" x14ac:dyDescent="0.2">
      <c r="D328" s="38" t="s">
        <v>101</v>
      </c>
      <c r="F328" s="39">
        <v>187</v>
      </c>
      <c r="G328" s="40"/>
      <c r="H328" s="40"/>
      <c r="I328" s="40"/>
      <c r="J328" s="39">
        <v>215</v>
      </c>
      <c r="K328" s="39">
        <v>3</v>
      </c>
      <c r="L328" s="39">
        <v>0</v>
      </c>
      <c r="M328" s="40"/>
      <c r="N328" s="39">
        <v>218</v>
      </c>
      <c r="O328" s="40"/>
      <c r="P328" s="40"/>
      <c r="Q328" s="40"/>
      <c r="R328" s="39">
        <v>0</v>
      </c>
      <c r="S328" s="39">
        <v>0</v>
      </c>
      <c r="T328" s="39">
        <v>51</v>
      </c>
      <c r="U328" s="39">
        <v>10</v>
      </c>
      <c r="V328" s="39">
        <v>27</v>
      </c>
      <c r="W328" s="40"/>
      <c r="X328" s="39">
        <v>58</v>
      </c>
      <c r="Y328" s="39">
        <v>3</v>
      </c>
      <c r="Z328" s="39">
        <v>4</v>
      </c>
      <c r="AA328" s="39">
        <v>141</v>
      </c>
      <c r="AB328" s="39">
        <v>1</v>
      </c>
      <c r="AC328" s="39">
        <v>0</v>
      </c>
      <c r="AD328" s="39">
        <v>11</v>
      </c>
      <c r="AE328" s="40"/>
      <c r="AF328" s="39">
        <v>306</v>
      </c>
      <c r="AG328" s="40"/>
      <c r="AH328" s="40"/>
      <c r="AI328" s="40"/>
      <c r="AJ328" s="39">
        <v>99</v>
      </c>
      <c r="AK328" s="40"/>
      <c r="AL328" s="40"/>
      <c r="AM328" s="40"/>
      <c r="AN328" s="39">
        <v>0</v>
      </c>
      <c r="AO328" s="40"/>
      <c r="AP328" s="39">
        <v>0</v>
      </c>
    </row>
    <row r="329" spans="3:42" ht="20.100000000000001" customHeight="1" x14ac:dyDescent="0.2">
      <c r="D329" s="2" t="s">
        <v>115</v>
      </c>
      <c r="F329" s="37">
        <v>108</v>
      </c>
      <c r="G329" s="37"/>
      <c r="H329" s="37"/>
      <c r="I329" s="37"/>
      <c r="J329" s="37">
        <v>211</v>
      </c>
      <c r="K329" s="37">
        <v>10</v>
      </c>
      <c r="L329" s="37">
        <v>0</v>
      </c>
      <c r="M329" s="37"/>
      <c r="N329" s="37">
        <v>221</v>
      </c>
      <c r="O329" s="37"/>
      <c r="P329" s="37"/>
      <c r="Q329" s="37"/>
      <c r="R329" s="37">
        <v>0</v>
      </c>
      <c r="S329" s="37">
        <v>9</v>
      </c>
      <c r="T329" s="37">
        <v>139</v>
      </c>
      <c r="U329" s="37">
        <v>0</v>
      </c>
      <c r="V329" s="37">
        <v>20</v>
      </c>
      <c r="W329" s="37"/>
      <c r="X329" s="37">
        <v>35</v>
      </c>
      <c r="Y329" s="37">
        <v>0</v>
      </c>
      <c r="Z329" s="37">
        <v>1</v>
      </c>
      <c r="AA329" s="37">
        <v>88</v>
      </c>
      <c r="AB329" s="37">
        <v>0</v>
      </c>
      <c r="AC329" s="37">
        <v>0</v>
      </c>
      <c r="AD329" s="37">
        <v>5</v>
      </c>
      <c r="AE329" s="37"/>
      <c r="AF329" s="37">
        <v>297</v>
      </c>
      <c r="AG329" s="37"/>
      <c r="AH329" s="37"/>
      <c r="AI329" s="37"/>
      <c r="AJ329" s="37">
        <v>32</v>
      </c>
      <c r="AK329" s="37"/>
      <c r="AL329" s="37"/>
      <c r="AM329" s="37"/>
      <c r="AN329" s="37">
        <v>0</v>
      </c>
      <c r="AO329" s="37"/>
      <c r="AP329" s="37">
        <v>0</v>
      </c>
    </row>
    <row r="330" spans="3:42" ht="20.100000000000001" customHeight="1" x14ac:dyDescent="0.2">
      <c r="D330" s="38" t="s">
        <v>116</v>
      </c>
      <c r="F330" s="39">
        <v>124</v>
      </c>
      <c r="G330" s="40"/>
      <c r="H330" s="40"/>
      <c r="I330" s="40"/>
      <c r="J330" s="39">
        <v>211</v>
      </c>
      <c r="K330" s="39">
        <v>6</v>
      </c>
      <c r="L330" s="39">
        <v>5</v>
      </c>
      <c r="M330" s="40"/>
      <c r="N330" s="39">
        <v>222</v>
      </c>
      <c r="O330" s="40"/>
      <c r="P330" s="40"/>
      <c r="Q330" s="40"/>
      <c r="R330" s="39">
        <v>0</v>
      </c>
      <c r="S330" s="39">
        <v>8</v>
      </c>
      <c r="T330" s="39">
        <v>119</v>
      </c>
      <c r="U330" s="39">
        <v>0</v>
      </c>
      <c r="V330" s="39">
        <v>27</v>
      </c>
      <c r="W330" s="40"/>
      <c r="X330" s="39">
        <v>27</v>
      </c>
      <c r="Y330" s="39">
        <v>1</v>
      </c>
      <c r="Z330" s="39">
        <v>2</v>
      </c>
      <c r="AA330" s="39">
        <v>99</v>
      </c>
      <c r="AB330" s="39">
        <v>0</v>
      </c>
      <c r="AC330" s="39">
        <v>0</v>
      </c>
      <c r="AD330" s="39">
        <v>20</v>
      </c>
      <c r="AE330" s="40"/>
      <c r="AF330" s="39">
        <v>303</v>
      </c>
      <c r="AG330" s="40"/>
      <c r="AH330" s="40"/>
      <c r="AI330" s="40"/>
      <c r="AJ330" s="39">
        <v>43</v>
      </c>
      <c r="AK330" s="40"/>
      <c r="AL330" s="40"/>
      <c r="AM330" s="40"/>
      <c r="AN330" s="39">
        <v>0</v>
      </c>
      <c r="AO330" s="40"/>
      <c r="AP330" s="39">
        <v>0</v>
      </c>
    </row>
    <row r="331" spans="3:42" ht="20.100000000000001" customHeight="1" x14ac:dyDescent="0.2">
      <c r="D331" s="2" t="s">
        <v>117</v>
      </c>
      <c r="F331" s="37">
        <v>58</v>
      </c>
      <c r="G331" s="37"/>
      <c r="H331" s="37"/>
      <c r="I331" s="37"/>
      <c r="J331" s="37">
        <v>97</v>
      </c>
      <c r="K331" s="37">
        <v>2</v>
      </c>
      <c r="L331" s="37">
        <v>0</v>
      </c>
      <c r="M331" s="37"/>
      <c r="N331" s="37">
        <v>99</v>
      </c>
      <c r="O331" s="37"/>
      <c r="P331" s="37"/>
      <c r="Q331" s="37"/>
      <c r="R331" s="37">
        <v>0</v>
      </c>
      <c r="S331" s="37">
        <v>4</v>
      </c>
      <c r="T331" s="37">
        <v>23</v>
      </c>
      <c r="U331" s="37">
        <v>1</v>
      </c>
      <c r="V331" s="37">
        <v>18</v>
      </c>
      <c r="W331" s="37"/>
      <c r="X331" s="37">
        <v>20</v>
      </c>
      <c r="Y331" s="37">
        <v>2</v>
      </c>
      <c r="Z331" s="37">
        <v>0</v>
      </c>
      <c r="AA331" s="37">
        <v>27</v>
      </c>
      <c r="AB331" s="37">
        <v>0</v>
      </c>
      <c r="AC331" s="37">
        <v>0</v>
      </c>
      <c r="AD331" s="37">
        <v>5</v>
      </c>
      <c r="AE331" s="37"/>
      <c r="AF331" s="37">
        <v>100</v>
      </c>
      <c r="AG331" s="37"/>
      <c r="AH331" s="37"/>
      <c r="AI331" s="37"/>
      <c r="AJ331" s="37">
        <v>57</v>
      </c>
      <c r="AK331" s="37"/>
      <c r="AL331" s="37"/>
      <c r="AM331" s="37"/>
      <c r="AN331" s="37">
        <v>0</v>
      </c>
      <c r="AO331" s="37"/>
      <c r="AP331" s="37">
        <v>0</v>
      </c>
    </row>
    <row r="332" spans="3:42" ht="20.100000000000001" customHeight="1" x14ac:dyDescent="0.2">
      <c r="D332" s="38" t="s">
        <v>105</v>
      </c>
      <c r="F332" s="39">
        <v>55</v>
      </c>
      <c r="G332" s="40"/>
      <c r="H332" s="40"/>
      <c r="I332" s="40"/>
      <c r="J332" s="39">
        <v>98</v>
      </c>
      <c r="K332" s="39">
        <v>2</v>
      </c>
      <c r="L332" s="39">
        <v>0</v>
      </c>
      <c r="M332" s="40"/>
      <c r="N332" s="39">
        <v>100</v>
      </c>
      <c r="O332" s="40"/>
      <c r="P332" s="40"/>
      <c r="Q332" s="40"/>
      <c r="R332" s="39">
        <v>10</v>
      </c>
      <c r="S332" s="39">
        <v>8</v>
      </c>
      <c r="T332" s="39">
        <v>7</v>
      </c>
      <c r="U332" s="39">
        <v>1</v>
      </c>
      <c r="V332" s="39">
        <v>4</v>
      </c>
      <c r="W332" s="40"/>
      <c r="X332" s="39">
        <v>11</v>
      </c>
      <c r="Y332" s="39">
        <v>1</v>
      </c>
      <c r="Z332" s="39">
        <v>1</v>
      </c>
      <c r="AA332" s="39">
        <v>35</v>
      </c>
      <c r="AB332" s="39">
        <v>0</v>
      </c>
      <c r="AC332" s="39">
        <v>0</v>
      </c>
      <c r="AD332" s="39">
        <v>7</v>
      </c>
      <c r="AE332" s="40"/>
      <c r="AF332" s="39">
        <v>85</v>
      </c>
      <c r="AG332" s="40"/>
      <c r="AH332" s="40"/>
      <c r="AI332" s="40"/>
      <c r="AJ332" s="39">
        <v>70</v>
      </c>
      <c r="AK332" s="40"/>
      <c r="AL332" s="40"/>
      <c r="AM332" s="40"/>
      <c r="AN332" s="39">
        <v>0</v>
      </c>
      <c r="AO332" s="40"/>
      <c r="AP332" s="39">
        <v>0</v>
      </c>
    </row>
    <row r="333" spans="3:42" ht="20.100000000000001" customHeight="1" x14ac:dyDescent="0.2">
      <c r="D333" s="2" t="s">
        <v>244</v>
      </c>
      <c r="F333" s="37">
        <v>52</v>
      </c>
      <c r="G333" s="37"/>
      <c r="H333" s="37"/>
      <c r="I333" s="37"/>
      <c r="J333" s="37">
        <v>120</v>
      </c>
      <c r="K333" s="37">
        <v>2</v>
      </c>
      <c r="L333" s="37">
        <v>0</v>
      </c>
      <c r="M333" s="37"/>
      <c r="N333" s="37">
        <v>122</v>
      </c>
      <c r="O333" s="37"/>
      <c r="P333" s="37"/>
      <c r="Q333" s="37"/>
      <c r="R333" s="37">
        <v>3</v>
      </c>
      <c r="S333" s="37">
        <v>3</v>
      </c>
      <c r="T333" s="37">
        <v>15</v>
      </c>
      <c r="U333" s="37">
        <v>1</v>
      </c>
      <c r="V333" s="37">
        <v>12</v>
      </c>
      <c r="W333" s="37"/>
      <c r="X333" s="37">
        <v>25</v>
      </c>
      <c r="Y333" s="37">
        <v>0</v>
      </c>
      <c r="Z333" s="37">
        <v>2</v>
      </c>
      <c r="AA333" s="37">
        <v>28</v>
      </c>
      <c r="AB333" s="37">
        <v>0</v>
      </c>
      <c r="AC333" s="37">
        <v>0</v>
      </c>
      <c r="AD333" s="37">
        <v>16</v>
      </c>
      <c r="AE333" s="37"/>
      <c r="AF333" s="37">
        <v>105</v>
      </c>
      <c r="AG333" s="37"/>
      <c r="AH333" s="37"/>
      <c r="AI333" s="37"/>
      <c r="AJ333" s="37">
        <v>69</v>
      </c>
      <c r="AK333" s="37"/>
      <c r="AL333" s="37"/>
      <c r="AM333" s="37"/>
      <c r="AN333" s="37">
        <v>0</v>
      </c>
      <c r="AO333" s="37"/>
      <c r="AP333" s="37">
        <v>0</v>
      </c>
    </row>
    <row r="334" spans="3:42" ht="20.100000000000001" customHeight="1" x14ac:dyDescent="0.2">
      <c r="D334" s="38" t="s">
        <v>245</v>
      </c>
      <c r="F334" s="39">
        <v>76</v>
      </c>
      <c r="G334" s="40"/>
      <c r="H334" s="40"/>
      <c r="I334" s="40"/>
      <c r="J334" s="39">
        <v>101</v>
      </c>
      <c r="K334" s="39">
        <v>0</v>
      </c>
      <c r="L334" s="39">
        <v>2</v>
      </c>
      <c r="M334" s="40"/>
      <c r="N334" s="39">
        <v>103</v>
      </c>
      <c r="O334" s="40"/>
      <c r="P334" s="40"/>
      <c r="Q334" s="40"/>
      <c r="R334" s="39">
        <v>0</v>
      </c>
      <c r="S334" s="39">
        <v>12</v>
      </c>
      <c r="T334" s="39">
        <v>53</v>
      </c>
      <c r="U334" s="39">
        <v>0</v>
      </c>
      <c r="V334" s="39">
        <v>8</v>
      </c>
      <c r="W334" s="40"/>
      <c r="X334" s="39">
        <v>16</v>
      </c>
      <c r="Y334" s="39">
        <v>0</v>
      </c>
      <c r="Z334" s="39">
        <v>2</v>
      </c>
      <c r="AA334" s="39">
        <v>54</v>
      </c>
      <c r="AB334" s="39">
        <v>0</v>
      </c>
      <c r="AC334" s="39">
        <v>0</v>
      </c>
      <c r="AD334" s="39">
        <v>2</v>
      </c>
      <c r="AE334" s="40"/>
      <c r="AF334" s="39">
        <v>147</v>
      </c>
      <c r="AG334" s="40"/>
      <c r="AH334" s="40"/>
      <c r="AI334" s="40"/>
      <c r="AJ334" s="39">
        <v>32</v>
      </c>
      <c r="AK334" s="40"/>
      <c r="AL334" s="40"/>
      <c r="AM334" s="40"/>
      <c r="AN334" s="39">
        <v>0</v>
      </c>
      <c r="AO334" s="40"/>
      <c r="AP334" s="39">
        <v>0</v>
      </c>
    </row>
    <row r="335" spans="3:42" ht="20.100000000000001" customHeight="1" x14ac:dyDescent="0.2">
      <c r="D335" s="2" t="s">
        <v>246</v>
      </c>
      <c r="F335" s="37">
        <v>68</v>
      </c>
      <c r="G335" s="37"/>
      <c r="H335" s="37"/>
      <c r="I335" s="37"/>
      <c r="J335" s="37">
        <v>116</v>
      </c>
      <c r="K335" s="37">
        <v>3</v>
      </c>
      <c r="L335" s="37">
        <v>0</v>
      </c>
      <c r="M335" s="37"/>
      <c r="N335" s="37">
        <v>119</v>
      </c>
      <c r="O335" s="37"/>
      <c r="P335" s="37"/>
      <c r="Q335" s="37"/>
      <c r="R335" s="37">
        <v>0</v>
      </c>
      <c r="S335" s="37">
        <v>14</v>
      </c>
      <c r="T335" s="37">
        <v>10</v>
      </c>
      <c r="U335" s="37">
        <v>1</v>
      </c>
      <c r="V335" s="37">
        <v>6</v>
      </c>
      <c r="W335" s="37"/>
      <c r="X335" s="37">
        <v>10</v>
      </c>
      <c r="Y335" s="37">
        <v>0</v>
      </c>
      <c r="Z335" s="37">
        <v>2</v>
      </c>
      <c r="AA335" s="37">
        <v>26</v>
      </c>
      <c r="AB335" s="37">
        <v>0</v>
      </c>
      <c r="AC335" s="37">
        <v>0</v>
      </c>
      <c r="AD335" s="37">
        <v>23</v>
      </c>
      <c r="AE335" s="37"/>
      <c r="AF335" s="37">
        <v>92</v>
      </c>
      <c r="AG335" s="37"/>
      <c r="AH335" s="37"/>
      <c r="AI335" s="37"/>
      <c r="AJ335" s="37">
        <v>95</v>
      </c>
      <c r="AK335" s="37"/>
      <c r="AL335" s="37"/>
      <c r="AM335" s="37"/>
      <c r="AN335" s="37">
        <v>0</v>
      </c>
      <c r="AO335" s="37"/>
      <c r="AP335" s="37">
        <v>0</v>
      </c>
    </row>
    <row r="336" spans="3:42" ht="20.100000000000001" customHeight="1" x14ac:dyDescent="0.2">
      <c r="D336" s="38" t="s">
        <v>247</v>
      </c>
      <c r="F336" s="39">
        <v>134</v>
      </c>
      <c r="G336" s="40"/>
      <c r="H336" s="40"/>
      <c r="I336" s="40"/>
      <c r="J336" s="39">
        <v>148</v>
      </c>
      <c r="K336" s="39">
        <v>1</v>
      </c>
      <c r="L336" s="39">
        <v>1</v>
      </c>
      <c r="M336" s="40"/>
      <c r="N336" s="39">
        <v>150</v>
      </c>
      <c r="O336" s="40"/>
      <c r="P336" s="40"/>
      <c r="Q336" s="40"/>
      <c r="R336" s="39">
        <v>0</v>
      </c>
      <c r="S336" s="39">
        <v>23</v>
      </c>
      <c r="T336" s="39">
        <v>18</v>
      </c>
      <c r="U336" s="39">
        <v>0</v>
      </c>
      <c r="V336" s="39">
        <v>0</v>
      </c>
      <c r="W336" s="40"/>
      <c r="X336" s="39">
        <v>53</v>
      </c>
      <c r="Y336" s="39">
        <v>0</v>
      </c>
      <c r="Z336" s="39">
        <v>8</v>
      </c>
      <c r="AA336" s="39">
        <v>88</v>
      </c>
      <c r="AB336" s="39">
        <v>0</v>
      </c>
      <c r="AC336" s="39">
        <v>0</v>
      </c>
      <c r="AD336" s="39">
        <v>7</v>
      </c>
      <c r="AE336" s="40"/>
      <c r="AF336" s="39">
        <v>197</v>
      </c>
      <c r="AG336" s="40"/>
      <c r="AH336" s="40"/>
      <c r="AI336" s="40"/>
      <c r="AJ336" s="39">
        <v>87</v>
      </c>
      <c r="AK336" s="40"/>
      <c r="AL336" s="40"/>
      <c r="AM336" s="40"/>
      <c r="AN336" s="39">
        <v>0</v>
      </c>
      <c r="AO336" s="40"/>
      <c r="AP336" s="39">
        <v>0</v>
      </c>
    </row>
    <row r="337" spans="1:42" ht="20.100000000000001" customHeight="1" x14ac:dyDescent="0.2">
      <c r="D337" s="2" t="s">
        <v>120</v>
      </c>
      <c r="F337" s="37">
        <v>77</v>
      </c>
      <c r="G337" s="37"/>
      <c r="H337" s="37"/>
      <c r="I337" s="37"/>
      <c r="J337" s="37">
        <v>101</v>
      </c>
      <c r="K337" s="37">
        <v>5</v>
      </c>
      <c r="L337" s="37">
        <v>0</v>
      </c>
      <c r="M337" s="37"/>
      <c r="N337" s="37">
        <v>106</v>
      </c>
      <c r="O337" s="37"/>
      <c r="P337" s="37"/>
      <c r="Q337" s="37"/>
      <c r="R337" s="37">
        <v>0</v>
      </c>
      <c r="S337" s="37">
        <v>5</v>
      </c>
      <c r="T337" s="37">
        <v>47</v>
      </c>
      <c r="U337" s="37">
        <v>0</v>
      </c>
      <c r="V337" s="37">
        <v>7</v>
      </c>
      <c r="W337" s="37"/>
      <c r="X337" s="37">
        <v>28</v>
      </c>
      <c r="Y337" s="37">
        <v>0</v>
      </c>
      <c r="Z337" s="37">
        <v>1</v>
      </c>
      <c r="AA337" s="37">
        <v>43</v>
      </c>
      <c r="AB337" s="37">
        <v>0</v>
      </c>
      <c r="AC337" s="37">
        <v>0</v>
      </c>
      <c r="AD337" s="37">
        <v>6</v>
      </c>
      <c r="AE337" s="37"/>
      <c r="AF337" s="37">
        <v>137</v>
      </c>
      <c r="AG337" s="37"/>
      <c r="AH337" s="37"/>
      <c r="AI337" s="37"/>
      <c r="AJ337" s="37">
        <v>46</v>
      </c>
      <c r="AK337" s="37"/>
      <c r="AL337" s="37"/>
      <c r="AM337" s="37"/>
      <c r="AN337" s="37">
        <v>0</v>
      </c>
      <c r="AO337" s="37"/>
      <c r="AP337" s="37">
        <v>0</v>
      </c>
    </row>
    <row r="338" spans="1:42" ht="20.100000000000001" customHeight="1" x14ac:dyDescent="0.2">
      <c r="D338" s="38" t="s">
        <v>248</v>
      </c>
      <c r="F338" s="39">
        <v>47</v>
      </c>
      <c r="G338" s="40"/>
      <c r="H338" s="40"/>
      <c r="I338" s="40"/>
      <c r="J338" s="39">
        <v>145</v>
      </c>
      <c r="K338" s="39">
        <v>3</v>
      </c>
      <c r="L338" s="39">
        <v>0</v>
      </c>
      <c r="M338" s="40"/>
      <c r="N338" s="39">
        <v>148</v>
      </c>
      <c r="O338" s="40"/>
      <c r="P338" s="40"/>
      <c r="Q338" s="40"/>
      <c r="R338" s="39">
        <v>0</v>
      </c>
      <c r="S338" s="39">
        <v>22</v>
      </c>
      <c r="T338" s="39">
        <v>69</v>
      </c>
      <c r="U338" s="39">
        <v>0</v>
      </c>
      <c r="V338" s="39">
        <v>8</v>
      </c>
      <c r="W338" s="40"/>
      <c r="X338" s="39">
        <v>9</v>
      </c>
      <c r="Y338" s="39">
        <v>2</v>
      </c>
      <c r="Z338" s="39">
        <v>1</v>
      </c>
      <c r="AA338" s="39">
        <v>31</v>
      </c>
      <c r="AB338" s="39">
        <v>0</v>
      </c>
      <c r="AC338" s="39">
        <v>0</v>
      </c>
      <c r="AD338" s="39">
        <v>5</v>
      </c>
      <c r="AE338" s="40"/>
      <c r="AF338" s="39">
        <v>147</v>
      </c>
      <c r="AG338" s="40"/>
      <c r="AH338" s="40"/>
      <c r="AI338" s="40"/>
      <c r="AJ338" s="39">
        <v>48</v>
      </c>
      <c r="AK338" s="40"/>
      <c r="AL338" s="40"/>
      <c r="AM338" s="40"/>
      <c r="AN338" s="39">
        <v>0</v>
      </c>
      <c r="AO338" s="40"/>
      <c r="AP338" s="39">
        <v>0</v>
      </c>
    </row>
    <row r="339" spans="1:42" ht="20.100000000000001" customHeight="1" x14ac:dyDescent="0.2">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row>
    <row r="340" spans="1:42" s="1" customFormat="1" ht="20.100000000000001" customHeight="1" x14ac:dyDescent="0.2">
      <c r="A340" s="3"/>
      <c r="B340" s="6"/>
      <c r="C340" s="42" t="s">
        <v>180</v>
      </c>
      <c r="D340" s="42"/>
      <c r="E340" s="5"/>
      <c r="F340" s="44">
        <v>1329</v>
      </c>
      <c r="G340" s="45"/>
      <c r="H340" s="45"/>
      <c r="I340" s="45"/>
      <c r="J340" s="44">
        <v>2066</v>
      </c>
      <c r="K340" s="44">
        <v>54</v>
      </c>
      <c r="L340" s="44">
        <v>9</v>
      </c>
      <c r="M340" s="45"/>
      <c r="N340" s="44">
        <v>2129</v>
      </c>
      <c r="O340" s="45"/>
      <c r="P340" s="45"/>
      <c r="Q340" s="45"/>
      <c r="R340" s="44">
        <v>15</v>
      </c>
      <c r="S340" s="44">
        <v>134</v>
      </c>
      <c r="T340" s="44">
        <v>698</v>
      </c>
      <c r="U340" s="44">
        <v>70</v>
      </c>
      <c r="V340" s="44">
        <v>164</v>
      </c>
      <c r="W340" s="45"/>
      <c r="X340" s="44">
        <v>422</v>
      </c>
      <c r="Y340" s="44">
        <v>11</v>
      </c>
      <c r="Z340" s="44">
        <v>43</v>
      </c>
      <c r="AA340" s="44">
        <v>901</v>
      </c>
      <c r="AB340" s="44">
        <v>1</v>
      </c>
      <c r="AC340" s="44">
        <v>0</v>
      </c>
      <c r="AD340" s="44">
        <v>145</v>
      </c>
      <c r="AE340" s="45"/>
      <c r="AF340" s="44">
        <v>2604</v>
      </c>
      <c r="AG340" s="45"/>
      <c r="AH340" s="45"/>
      <c r="AI340" s="45"/>
      <c r="AJ340" s="44">
        <v>854</v>
      </c>
      <c r="AK340" s="45"/>
      <c r="AL340" s="45"/>
      <c r="AM340" s="45"/>
      <c r="AN340" s="44">
        <v>0</v>
      </c>
      <c r="AO340" s="45"/>
      <c r="AP340" s="44">
        <v>0</v>
      </c>
    </row>
    <row r="341" spans="1:42" s="1" customFormat="1" ht="20.100000000000001" customHeight="1" x14ac:dyDescent="0.2">
      <c r="A341" s="3"/>
      <c r="B341" s="6"/>
      <c r="C341" s="3"/>
      <c r="D341" s="3"/>
      <c r="E341" s="5"/>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row>
    <row r="342" spans="1:42" s="1" customFormat="1" ht="20.100000000000001" customHeight="1" x14ac:dyDescent="0.25">
      <c r="A342" s="3"/>
      <c r="B342" s="49" t="s">
        <v>249</v>
      </c>
      <c r="C342" s="50"/>
      <c r="D342" s="50"/>
      <c r="E342" s="5"/>
      <c r="F342" s="51">
        <v>1329</v>
      </c>
      <c r="G342" s="52"/>
      <c r="H342" s="52"/>
      <c r="I342" s="52"/>
      <c r="J342" s="51">
        <v>2066</v>
      </c>
      <c r="K342" s="51">
        <v>54</v>
      </c>
      <c r="L342" s="51">
        <v>9</v>
      </c>
      <c r="M342" s="52"/>
      <c r="N342" s="51">
        <v>2129</v>
      </c>
      <c r="O342" s="52"/>
      <c r="P342" s="52"/>
      <c r="Q342" s="52"/>
      <c r="R342" s="51">
        <v>15</v>
      </c>
      <c r="S342" s="51">
        <v>134</v>
      </c>
      <c r="T342" s="51">
        <v>698</v>
      </c>
      <c r="U342" s="51">
        <v>70</v>
      </c>
      <c r="V342" s="51">
        <v>164</v>
      </c>
      <c r="W342" s="52"/>
      <c r="X342" s="51">
        <v>422</v>
      </c>
      <c r="Y342" s="51">
        <v>11</v>
      </c>
      <c r="Z342" s="51">
        <v>43</v>
      </c>
      <c r="AA342" s="51">
        <v>901</v>
      </c>
      <c r="AB342" s="51">
        <v>1</v>
      </c>
      <c r="AC342" s="51">
        <v>0</v>
      </c>
      <c r="AD342" s="51">
        <v>145</v>
      </c>
      <c r="AE342" s="52"/>
      <c r="AF342" s="51">
        <v>2604</v>
      </c>
      <c r="AG342" s="52"/>
      <c r="AH342" s="52"/>
      <c r="AI342" s="52"/>
      <c r="AJ342" s="51">
        <v>854</v>
      </c>
      <c r="AK342" s="52"/>
      <c r="AL342" s="52"/>
      <c r="AM342" s="52"/>
      <c r="AN342" s="51">
        <v>0</v>
      </c>
      <c r="AO342" s="52"/>
      <c r="AP342" s="51">
        <v>0</v>
      </c>
    </row>
    <row r="343" spans="1:42" ht="20.100000000000001" customHeight="1" x14ac:dyDescent="0.2">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row>
    <row r="344" spans="1:42" ht="20.100000000000001" customHeight="1" x14ac:dyDescent="0.2">
      <c r="B344" s="6" t="s">
        <v>250</v>
      </c>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row>
    <row r="345" spans="1:42" ht="20.100000000000001" customHeight="1" x14ac:dyDescent="0.2">
      <c r="C345" s="3" t="s">
        <v>172</v>
      </c>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row>
    <row r="346" spans="1:42" ht="20.100000000000001" customHeight="1" x14ac:dyDescent="0.2">
      <c r="D346" s="2" t="s">
        <v>251</v>
      </c>
      <c r="F346" s="37">
        <v>153</v>
      </c>
      <c r="G346" s="37"/>
      <c r="H346" s="37"/>
      <c r="I346" s="37"/>
      <c r="J346" s="37">
        <v>156</v>
      </c>
      <c r="K346" s="37">
        <v>1</v>
      </c>
      <c r="L346" s="37">
        <v>1</v>
      </c>
      <c r="M346" s="37"/>
      <c r="N346" s="37">
        <v>158</v>
      </c>
      <c r="O346" s="37"/>
      <c r="P346" s="37"/>
      <c r="Q346" s="37"/>
      <c r="R346" s="37">
        <v>1</v>
      </c>
      <c r="S346" s="37">
        <v>5</v>
      </c>
      <c r="T346" s="37">
        <v>26</v>
      </c>
      <c r="U346" s="37">
        <v>4</v>
      </c>
      <c r="V346" s="37">
        <v>2</v>
      </c>
      <c r="W346" s="37"/>
      <c r="X346" s="37">
        <v>24</v>
      </c>
      <c r="Y346" s="37">
        <v>0</v>
      </c>
      <c r="Z346" s="37">
        <v>5</v>
      </c>
      <c r="AA346" s="37">
        <v>95</v>
      </c>
      <c r="AB346" s="37">
        <v>0</v>
      </c>
      <c r="AC346" s="37">
        <v>0</v>
      </c>
      <c r="AD346" s="37">
        <v>14</v>
      </c>
      <c r="AE346" s="37"/>
      <c r="AF346" s="37">
        <v>176</v>
      </c>
      <c r="AG346" s="37"/>
      <c r="AH346" s="37"/>
      <c r="AI346" s="37"/>
      <c r="AJ346" s="37">
        <v>135</v>
      </c>
      <c r="AK346" s="37"/>
      <c r="AL346" s="37"/>
      <c r="AM346" s="37"/>
      <c r="AN346" s="37">
        <v>0</v>
      </c>
      <c r="AO346" s="37"/>
      <c r="AP346" s="37">
        <v>0</v>
      </c>
    </row>
    <row r="347" spans="1:42" ht="20.100000000000001" customHeight="1" x14ac:dyDescent="0.2">
      <c r="D347" s="38" t="s">
        <v>252</v>
      </c>
      <c r="F347" s="39">
        <v>101</v>
      </c>
      <c r="G347" s="40"/>
      <c r="H347" s="40"/>
      <c r="I347" s="40"/>
      <c r="J347" s="39">
        <v>152</v>
      </c>
      <c r="K347" s="39">
        <v>5</v>
      </c>
      <c r="L347" s="39">
        <v>0</v>
      </c>
      <c r="M347" s="40"/>
      <c r="N347" s="39">
        <v>157</v>
      </c>
      <c r="O347" s="40"/>
      <c r="P347" s="40"/>
      <c r="Q347" s="40"/>
      <c r="R347" s="39">
        <v>0</v>
      </c>
      <c r="S347" s="39">
        <v>3</v>
      </c>
      <c r="T347" s="39">
        <v>30</v>
      </c>
      <c r="U347" s="39">
        <v>0</v>
      </c>
      <c r="V347" s="39">
        <v>28</v>
      </c>
      <c r="W347" s="40"/>
      <c r="X347" s="39">
        <v>42</v>
      </c>
      <c r="Y347" s="39">
        <v>0</v>
      </c>
      <c r="Z347" s="39">
        <v>3</v>
      </c>
      <c r="AA347" s="39">
        <v>26</v>
      </c>
      <c r="AB347" s="39">
        <v>0</v>
      </c>
      <c r="AC347" s="39">
        <v>0</v>
      </c>
      <c r="AD347" s="39">
        <v>14</v>
      </c>
      <c r="AE347" s="40"/>
      <c r="AF347" s="39">
        <v>146</v>
      </c>
      <c r="AG347" s="40"/>
      <c r="AH347" s="40"/>
      <c r="AI347" s="40"/>
      <c r="AJ347" s="39">
        <v>112</v>
      </c>
      <c r="AK347" s="40"/>
      <c r="AL347" s="40"/>
      <c r="AM347" s="40"/>
      <c r="AN347" s="39">
        <v>0</v>
      </c>
      <c r="AO347" s="40"/>
      <c r="AP347" s="39">
        <v>0</v>
      </c>
    </row>
    <row r="348" spans="1:42" ht="20.100000000000001" customHeight="1" x14ac:dyDescent="0.2">
      <c r="D348" s="2" t="s">
        <v>253</v>
      </c>
      <c r="F348" s="37">
        <v>109</v>
      </c>
      <c r="G348" s="37"/>
      <c r="H348" s="37"/>
      <c r="I348" s="37"/>
      <c r="J348" s="37">
        <v>149</v>
      </c>
      <c r="K348" s="37">
        <v>3</v>
      </c>
      <c r="L348" s="37">
        <v>2</v>
      </c>
      <c r="M348" s="37"/>
      <c r="N348" s="37">
        <v>154</v>
      </c>
      <c r="O348" s="37"/>
      <c r="P348" s="37"/>
      <c r="Q348" s="37"/>
      <c r="R348" s="37">
        <v>0</v>
      </c>
      <c r="S348" s="37">
        <v>16</v>
      </c>
      <c r="T348" s="37">
        <v>18</v>
      </c>
      <c r="U348" s="37">
        <v>2</v>
      </c>
      <c r="V348" s="37">
        <v>33</v>
      </c>
      <c r="W348" s="37"/>
      <c r="X348" s="37">
        <v>39</v>
      </c>
      <c r="Y348" s="37">
        <v>2</v>
      </c>
      <c r="Z348" s="37">
        <v>12</v>
      </c>
      <c r="AA348" s="37">
        <v>50</v>
      </c>
      <c r="AB348" s="37">
        <v>0</v>
      </c>
      <c r="AC348" s="37">
        <v>0</v>
      </c>
      <c r="AD348" s="37">
        <v>14</v>
      </c>
      <c r="AE348" s="37"/>
      <c r="AF348" s="37">
        <v>186</v>
      </c>
      <c r="AG348" s="37"/>
      <c r="AH348" s="37"/>
      <c r="AI348" s="37"/>
      <c r="AJ348" s="37">
        <v>77</v>
      </c>
      <c r="AK348" s="37"/>
      <c r="AL348" s="37"/>
      <c r="AM348" s="37"/>
      <c r="AN348" s="37">
        <v>0</v>
      </c>
      <c r="AO348" s="37"/>
      <c r="AP348" s="37">
        <v>0</v>
      </c>
    </row>
    <row r="349" spans="1:42" ht="20.100000000000001" customHeight="1" x14ac:dyDescent="0.2">
      <c r="D349" s="38" t="s">
        <v>254</v>
      </c>
      <c r="F349" s="39">
        <v>90</v>
      </c>
      <c r="G349" s="40"/>
      <c r="H349" s="40"/>
      <c r="I349" s="40"/>
      <c r="J349" s="39">
        <v>156</v>
      </c>
      <c r="K349" s="39">
        <v>2</v>
      </c>
      <c r="L349" s="39">
        <v>1</v>
      </c>
      <c r="M349" s="40"/>
      <c r="N349" s="39">
        <v>159</v>
      </c>
      <c r="O349" s="40"/>
      <c r="P349" s="40"/>
      <c r="Q349" s="40"/>
      <c r="R349" s="39">
        <v>0</v>
      </c>
      <c r="S349" s="39">
        <v>7</v>
      </c>
      <c r="T349" s="39">
        <v>35</v>
      </c>
      <c r="U349" s="39">
        <v>6</v>
      </c>
      <c r="V349" s="39">
        <v>10</v>
      </c>
      <c r="W349" s="40"/>
      <c r="X349" s="39">
        <v>31</v>
      </c>
      <c r="Y349" s="39">
        <v>0</v>
      </c>
      <c r="Z349" s="39">
        <v>8</v>
      </c>
      <c r="AA349" s="39">
        <v>42</v>
      </c>
      <c r="AB349" s="39">
        <v>0</v>
      </c>
      <c r="AC349" s="39">
        <v>0</v>
      </c>
      <c r="AD349" s="39">
        <v>8</v>
      </c>
      <c r="AE349" s="40"/>
      <c r="AF349" s="39">
        <v>147</v>
      </c>
      <c r="AG349" s="40"/>
      <c r="AH349" s="40"/>
      <c r="AI349" s="40"/>
      <c r="AJ349" s="39">
        <v>102</v>
      </c>
      <c r="AK349" s="40"/>
      <c r="AL349" s="40"/>
      <c r="AM349" s="40"/>
      <c r="AN349" s="39">
        <v>0</v>
      </c>
      <c r="AO349" s="40"/>
      <c r="AP349" s="39">
        <v>0</v>
      </c>
    </row>
    <row r="350" spans="1:42" ht="20.100000000000001" customHeight="1" x14ac:dyDescent="0.2">
      <c r="D350" s="2" t="s">
        <v>255</v>
      </c>
      <c r="F350" s="37">
        <v>20</v>
      </c>
      <c r="G350" s="37"/>
      <c r="H350" s="37"/>
      <c r="I350" s="37"/>
      <c r="J350" s="37">
        <v>48</v>
      </c>
      <c r="K350" s="37">
        <v>4</v>
      </c>
      <c r="L350" s="37">
        <v>0</v>
      </c>
      <c r="M350" s="37"/>
      <c r="N350" s="37">
        <v>52</v>
      </c>
      <c r="O350" s="37"/>
      <c r="P350" s="37"/>
      <c r="Q350" s="37"/>
      <c r="R350" s="37">
        <v>0</v>
      </c>
      <c r="S350" s="37">
        <v>3</v>
      </c>
      <c r="T350" s="37">
        <v>27</v>
      </c>
      <c r="U350" s="37">
        <v>0</v>
      </c>
      <c r="V350" s="37">
        <v>1</v>
      </c>
      <c r="W350" s="37"/>
      <c r="X350" s="37">
        <v>6</v>
      </c>
      <c r="Y350" s="37">
        <v>2</v>
      </c>
      <c r="Z350" s="37">
        <v>3</v>
      </c>
      <c r="AA350" s="37">
        <v>5</v>
      </c>
      <c r="AB350" s="37">
        <v>0</v>
      </c>
      <c r="AC350" s="37">
        <v>0</v>
      </c>
      <c r="AD350" s="37">
        <v>7</v>
      </c>
      <c r="AE350" s="37"/>
      <c r="AF350" s="37">
        <v>54</v>
      </c>
      <c r="AG350" s="37"/>
      <c r="AH350" s="37"/>
      <c r="AI350" s="37"/>
      <c r="AJ350" s="37">
        <v>18</v>
      </c>
      <c r="AK350" s="37"/>
      <c r="AL350" s="37"/>
      <c r="AM350" s="37"/>
      <c r="AN350" s="37">
        <v>0</v>
      </c>
      <c r="AO350" s="37"/>
      <c r="AP350" s="37">
        <v>0</v>
      </c>
    </row>
    <row r="351" spans="1:42" ht="20.100000000000001" customHeight="1" x14ac:dyDescent="0.2">
      <c r="D351" s="38" t="s">
        <v>256</v>
      </c>
      <c r="F351" s="39">
        <v>29</v>
      </c>
      <c r="G351" s="40"/>
      <c r="H351" s="40"/>
      <c r="I351" s="40"/>
      <c r="J351" s="39">
        <v>45</v>
      </c>
      <c r="K351" s="39">
        <v>8</v>
      </c>
      <c r="L351" s="39">
        <v>1</v>
      </c>
      <c r="M351" s="40"/>
      <c r="N351" s="39">
        <v>54</v>
      </c>
      <c r="O351" s="40"/>
      <c r="P351" s="40"/>
      <c r="Q351" s="40"/>
      <c r="R351" s="39">
        <v>0</v>
      </c>
      <c r="S351" s="39">
        <v>5</v>
      </c>
      <c r="T351" s="39">
        <v>9</v>
      </c>
      <c r="U351" s="39">
        <v>1</v>
      </c>
      <c r="V351" s="39">
        <v>6</v>
      </c>
      <c r="W351" s="40"/>
      <c r="X351" s="39">
        <v>12</v>
      </c>
      <c r="Y351" s="39">
        <v>0</v>
      </c>
      <c r="Z351" s="39">
        <v>6</v>
      </c>
      <c r="AA351" s="39">
        <v>4</v>
      </c>
      <c r="AB351" s="39">
        <v>0</v>
      </c>
      <c r="AC351" s="39">
        <v>0</v>
      </c>
      <c r="AD351" s="39">
        <v>10</v>
      </c>
      <c r="AE351" s="40"/>
      <c r="AF351" s="39">
        <v>53</v>
      </c>
      <c r="AG351" s="40"/>
      <c r="AH351" s="40"/>
      <c r="AI351" s="40"/>
      <c r="AJ351" s="39">
        <v>30</v>
      </c>
      <c r="AK351" s="40"/>
      <c r="AL351" s="40"/>
      <c r="AM351" s="40"/>
      <c r="AN351" s="39">
        <v>0</v>
      </c>
      <c r="AO351" s="40"/>
      <c r="AP351" s="39">
        <v>0</v>
      </c>
    </row>
    <row r="352" spans="1:42" ht="20.100000000000001" customHeight="1" x14ac:dyDescent="0.2">
      <c r="D352" s="2" t="s">
        <v>257</v>
      </c>
      <c r="F352" s="37">
        <v>8</v>
      </c>
      <c r="G352" s="37"/>
      <c r="H352" s="37"/>
      <c r="I352" s="37"/>
      <c r="J352" s="37">
        <v>12</v>
      </c>
      <c r="K352" s="37">
        <v>0</v>
      </c>
      <c r="L352" s="37">
        <v>0</v>
      </c>
      <c r="M352" s="37"/>
      <c r="N352" s="37">
        <v>12</v>
      </c>
      <c r="O352" s="37"/>
      <c r="P352" s="37"/>
      <c r="Q352" s="37"/>
      <c r="R352" s="37">
        <v>0</v>
      </c>
      <c r="S352" s="37">
        <v>1</v>
      </c>
      <c r="T352" s="37">
        <v>0</v>
      </c>
      <c r="U352" s="37">
        <v>0</v>
      </c>
      <c r="V352" s="37">
        <v>0</v>
      </c>
      <c r="W352" s="37"/>
      <c r="X352" s="37">
        <v>2</v>
      </c>
      <c r="Y352" s="37">
        <v>0</v>
      </c>
      <c r="Z352" s="37">
        <v>3</v>
      </c>
      <c r="AA352" s="37">
        <v>0</v>
      </c>
      <c r="AB352" s="37">
        <v>0</v>
      </c>
      <c r="AC352" s="37">
        <v>0</v>
      </c>
      <c r="AD352" s="37">
        <v>3</v>
      </c>
      <c r="AE352" s="37"/>
      <c r="AF352" s="37">
        <v>9</v>
      </c>
      <c r="AG352" s="37"/>
      <c r="AH352" s="37"/>
      <c r="AI352" s="37"/>
      <c r="AJ352" s="37">
        <v>11</v>
      </c>
      <c r="AK352" s="37"/>
      <c r="AL352" s="37"/>
      <c r="AM352" s="37"/>
      <c r="AN352" s="37">
        <v>0</v>
      </c>
      <c r="AO352" s="37"/>
      <c r="AP352" s="37">
        <v>0</v>
      </c>
    </row>
    <row r="353" spans="1:42" ht="20.100000000000001" customHeight="1" x14ac:dyDescent="0.2">
      <c r="D353" s="38" t="s">
        <v>258</v>
      </c>
      <c r="F353" s="39">
        <v>4</v>
      </c>
      <c r="G353" s="40"/>
      <c r="H353" s="40"/>
      <c r="I353" s="40"/>
      <c r="J353" s="39">
        <v>4</v>
      </c>
      <c r="K353" s="39">
        <v>0</v>
      </c>
      <c r="L353" s="39">
        <v>1</v>
      </c>
      <c r="M353" s="40"/>
      <c r="N353" s="39">
        <v>5</v>
      </c>
      <c r="O353" s="40"/>
      <c r="P353" s="40"/>
      <c r="Q353" s="40"/>
      <c r="R353" s="39">
        <v>0</v>
      </c>
      <c r="S353" s="39">
        <v>1</v>
      </c>
      <c r="T353" s="39">
        <v>1</v>
      </c>
      <c r="U353" s="39">
        <v>0</v>
      </c>
      <c r="V353" s="39">
        <v>0</v>
      </c>
      <c r="W353" s="40"/>
      <c r="X353" s="39">
        <v>1</v>
      </c>
      <c r="Y353" s="39">
        <v>0</v>
      </c>
      <c r="Z353" s="39">
        <v>0</v>
      </c>
      <c r="AA353" s="39">
        <v>1</v>
      </c>
      <c r="AB353" s="39">
        <v>0</v>
      </c>
      <c r="AC353" s="39">
        <v>0</v>
      </c>
      <c r="AD353" s="39">
        <v>0</v>
      </c>
      <c r="AE353" s="40"/>
      <c r="AF353" s="39">
        <v>4</v>
      </c>
      <c r="AG353" s="40"/>
      <c r="AH353" s="40"/>
      <c r="AI353" s="40"/>
      <c r="AJ353" s="39">
        <v>5</v>
      </c>
      <c r="AK353" s="40"/>
      <c r="AL353" s="40"/>
      <c r="AM353" s="40"/>
      <c r="AN353" s="39">
        <v>0</v>
      </c>
      <c r="AO353" s="40"/>
      <c r="AP353" s="39">
        <v>0</v>
      </c>
    </row>
    <row r="354" spans="1:42" ht="20.100000000000001" customHeight="1" x14ac:dyDescent="0.2">
      <c r="D354" s="41" t="s">
        <v>259</v>
      </c>
      <c r="F354" s="37">
        <v>1</v>
      </c>
      <c r="G354" s="37"/>
      <c r="H354" s="37"/>
      <c r="I354" s="37"/>
      <c r="J354" s="37">
        <v>6</v>
      </c>
      <c r="K354" s="37">
        <v>0</v>
      </c>
      <c r="L354" s="37">
        <v>0</v>
      </c>
      <c r="M354" s="37"/>
      <c r="N354" s="37">
        <v>6</v>
      </c>
      <c r="O354" s="37"/>
      <c r="P354" s="37"/>
      <c r="Q354" s="37"/>
      <c r="R354" s="37">
        <v>0</v>
      </c>
      <c r="S354" s="37">
        <v>0</v>
      </c>
      <c r="T354" s="37">
        <v>4</v>
      </c>
      <c r="U354" s="37">
        <v>0</v>
      </c>
      <c r="V354" s="37">
        <v>0</v>
      </c>
      <c r="W354" s="37"/>
      <c r="X354" s="37">
        <v>0</v>
      </c>
      <c r="Y354" s="37">
        <v>0</v>
      </c>
      <c r="Z354" s="37">
        <v>0</v>
      </c>
      <c r="AA354" s="37">
        <v>0</v>
      </c>
      <c r="AB354" s="37">
        <v>0</v>
      </c>
      <c r="AC354" s="37">
        <v>0</v>
      </c>
      <c r="AD354" s="37">
        <v>1</v>
      </c>
      <c r="AE354" s="37"/>
      <c r="AF354" s="37">
        <v>5</v>
      </c>
      <c r="AG354" s="37"/>
      <c r="AH354" s="37"/>
      <c r="AI354" s="37"/>
      <c r="AJ354" s="37">
        <v>2</v>
      </c>
      <c r="AK354" s="37"/>
      <c r="AL354" s="37"/>
      <c r="AM354" s="37"/>
      <c r="AN354" s="37">
        <v>0</v>
      </c>
      <c r="AO354" s="37"/>
      <c r="AP354" s="37">
        <v>0</v>
      </c>
    </row>
    <row r="355" spans="1:42" ht="20.100000000000001" customHeight="1" x14ac:dyDescent="0.2">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row>
    <row r="356" spans="1:42" s="1" customFormat="1" ht="20.100000000000001" customHeight="1" x14ac:dyDescent="0.2">
      <c r="A356" s="3"/>
      <c r="B356" s="6"/>
      <c r="C356" s="42" t="s">
        <v>180</v>
      </c>
      <c r="D356" s="42"/>
      <c r="E356" s="5"/>
      <c r="F356" s="44">
        <v>515</v>
      </c>
      <c r="G356" s="45"/>
      <c r="H356" s="45"/>
      <c r="I356" s="45"/>
      <c r="J356" s="44">
        <v>728</v>
      </c>
      <c r="K356" s="44">
        <v>23</v>
      </c>
      <c r="L356" s="44">
        <v>6</v>
      </c>
      <c r="M356" s="45"/>
      <c r="N356" s="44">
        <v>757</v>
      </c>
      <c r="O356" s="45"/>
      <c r="P356" s="45"/>
      <c r="Q356" s="45"/>
      <c r="R356" s="44">
        <v>1</v>
      </c>
      <c r="S356" s="44">
        <v>41</v>
      </c>
      <c r="T356" s="44">
        <v>150</v>
      </c>
      <c r="U356" s="44">
        <v>13</v>
      </c>
      <c r="V356" s="44">
        <v>80</v>
      </c>
      <c r="W356" s="45"/>
      <c r="X356" s="44">
        <v>157</v>
      </c>
      <c r="Y356" s="44">
        <v>4</v>
      </c>
      <c r="Z356" s="44">
        <v>40</v>
      </c>
      <c r="AA356" s="44">
        <v>223</v>
      </c>
      <c r="AB356" s="44">
        <v>0</v>
      </c>
      <c r="AC356" s="44">
        <v>0</v>
      </c>
      <c r="AD356" s="44">
        <v>71</v>
      </c>
      <c r="AE356" s="45"/>
      <c r="AF356" s="44">
        <v>780</v>
      </c>
      <c r="AG356" s="45"/>
      <c r="AH356" s="45"/>
      <c r="AI356" s="45"/>
      <c r="AJ356" s="44">
        <v>492</v>
      </c>
      <c r="AK356" s="45"/>
      <c r="AL356" s="45"/>
      <c r="AM356" s="45"/>
      <c r="AN356" s="44">
        <v>0</v>
      </c>
      <c r="AO356" s="45"/>
      <c r="AP356" s="44">
        <v>0</v>
      </c>
    </row>
    <row r="357" spans="1:42" s="1" customFormat="1" ht="20.100000000000001" customHeight="1" x14ac:dyDescent="0.2">
      <c r="A357" s="3"/>
      <c r="B357" s="6"/>
      <c r="C357" s="3"/>
      <c r="D357" s="3"/>
      <c r="E357" s="5"/>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row>
    <row r="358" spans="1:42" s="1" customFormat="1" ht="20.100000000000001" customHeight="1" x14ac:dyDescent="0.25">
      <c r="A358" s="3"/>
      <c r="B358" s="49" t="s">
        <v>260</v>
      </c>
      <c r="C358" s="50"/>
      <c r="D358" s="50"/>
      <c r="E358" s="5"/>
      <c r="F358" s="51">
        <v>515</v>
      </c>
      <c r="G358" s="52"/>
      <c r="H358" s="52"/>
      <c r="I358" s="52"/>
      <c r="J358" s="51">
        <v>728</v>
      </c>
      <c r="K358" s="51">
        <v>23</v>
      </c>
      <c r="L358" s="51">
        <v>6</v>
      </c>
      <c r="M358" s="52"/>
      <c r="N358" s="51">
        <v>757</v>
      </c>
      <c r="O358" s="52"/>
      <c r="P358" s="52"/>
      <c r="Q358" s="52"/>
      <c r="R358" s="51">
        <v>1</v>
      </c>
      <c r="S358" s="51">
        <v>41</v>
      </c>
      <c r="T358" s="51">
        <v>150</v>
      </c>
      <c r="U358" s="51">
        <v>13</v>
      </c>
      <c r="V358" s="51">
        <v>80</v>
      </c>
      <c r="W358" s="52"/>
      <c r="X358" s="51">
        <v>157</v>
      </c>
      <c r="Y358" s="51">
        <v>4</v>
      </c>
      <c r="Z358" s="51">
        <v>40</v>
      </c>
      <c r="AA358" s="51">
        <v>223</v>
      </c>
      <c r="AB358" s="51">
        <v>0</v>
      </c>
      <c r="AC358" s="51">
        <v>0</v>
      </c>
      <c r="AD358" s="51">
        <v>71</v>
      </c>
      <c r="AE358" s="52"/>
      <c r="AF358" s="51">
        <v>780</v>
      </c>
      <c r="AG358" s="52"/>
      <c r="AH358" s="52"/>
      <c r="AI358" s="52"/>
      <c r="AJ358" s="51">
        <v>492</v>
      </c>
      <c r="AK358" s="52"/>
      <c r="AL358" s="52"/>
      <c r="AM358" s="52"/>
      <c r="AN358" s="51">
        <v>0</v>
      </c>
      <c r="AO358" s="52"/>
      <c r="AP358" s="51">
        <v>0</v>
      </c>
    </row>
    <row r="359" spans="1:42" ht="20.100000000000001" customHeight="1" x14ac:dyDescent="0.2">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row>
    <row r="360" spans="1:42" ht="20.100000000000001" customHeight="1" x14ac:dyDescent="0.2">
      <c r="B360" s="6" t="s">
        <v>261</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row>
    <row r="361" spans="1:42" ht="20.100000000000001" customHeight="1" x14ac:dyDescent="0.2">
      <c r="C361" s="3" t="s">
        <v>172</v>
      </c>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row>
    <row r="362" spans="1:42" ht="20.100000000000001" customHeight="1" x14ac:dyDescent="0.2">
      <c r="D362" s="2" t="s">
        <v>98</v>
      </c>
      <c r="F362" s="37">
        <v>52</v>
      </c>
      <c r="G362" s="37"/>
      <c r="H362" s="37"/>
      <c r="I362" s="37"/>
      <c r="J362" s="37">
        <v>136</v>
      </c>
      <c r="K362" s="37">
        <v>5</v>
      </c>
      <c r="L362" s="37">
        <v>0</v>
      </c>
      <c r="M362" s="37"/>
      <c r="N362" s="37">
        <v>141</v>
      </c>
      <c r="O362" s="37"/>
      <c r="P362" s="37"/>
      <c r="Q362" s="37"/>
      <c r="R362" s="37">
        <v>0</v>
      </c>
      <c r="S362" s="37">
        <v>1</v>
      </c>
      <c r="T362" s="37">
        <v>9</v>
      </c>
      <c r="U362" s="37">
        <v>0</v>
      </c>
      <c r="V362" s="37">
        <v>11</v>
      </c>
      <c r="W362" s="37"/>
      <c r="X362" s="37">
        <v>33</v>
      </c>
      <c r="Y362" s="37">
        <v>1</v>
      </c>
      <c r="Z362" s="37">
        <v>6</v>
      </c>
      <c r="AA362" s="37">
        <v>34</v>
      </c>
      <c r="AB362" s="37">
        <v>0</v>
      </c>
      <c r="AC362" s="37">
        <v>0</v>
      </c>
      <c r="AD362" s="37">
        <v>23</v>
      </c>
      <c r="AE362" s="37"/>
      <c r="AF362" s="37">
        <v>118</v>
      </c>
      <c r="AG362" s="37"/>
      <c r="AH362" s="37"/>
      <c r="AI362" s="37"/>
      <c r="AJ362" s="37">
        <v>75</v>
      </c>
      <c r="AK362" s="37"/>
      <c r="AL362" s="37"/>
      <c r="AM362" s="37"/>
      <c r="AN362" s="37">
        <v>0</v>
      </c>
      <c r="AO362" s="37"/>
      <c r="AP362" s="37">
        <v>0</v>
      </c>
    </row>
    <row r="363" spans="1:42" ht="20.100000000000001" customHeight="1" x14ac:dyDescent="0.2">
      <c r="D363" s="38" t="s">
        <v>99</v>
      </c>
      <c r="F363" s="39">
        <v>65</v>
      </c>
      <c r="G363" s="40"/>
      <c r="H363" s="40"/>
      <c r="I363" s="40"/>
      <c r="J363" s="39">
        <v>135</v>
      </c>
      <c r="K363" s="39">
        <v>4</v>
      </c>
      <c r="L363" s="39">
        <v>0</v>
      </c>
      <c r="M363" s="40"/>
      <c r="N363" s="39">
        <v>139</v>
      </c>
      <c r="O363" s="40"/>
      <c r="P363" s="40"/>
      <c r="Q363" s="40"/>
      <c r="R363" s="39">
        <v>0</v>
      </c>
      <c r="S363" s="39">
        <v>2</v>
      </c>
      <c r="T363" s="39">
        <v>15</v>
      </c>
      <c r="U363" s="39">
        <v>0</v>
      </c>
      <c r="V363" s="39">
        <v>9</v>
      </c>
      <c r="W363" s="40"/>
      <c r="X363" s="39">
        <v>36</v>
      </c>
      <c r="Y363" s="39">
        <v>2</v>
      </c>
      <c r="Z363" s="39">
        <v>7</v>
      </c>
      <c r="AA363" s="39">
        <v>33</v>
      </c>
      <c r="AB363" s="39">
        <v>1</v>
      </c>
      <c r="AC363" s="39">
        <v>0</v>
      </c>
      <c r="AD363" s="39">
        <v>17</v>
      </c>
      <c r="AE363" s="40"/>
      <c r="AF363" s="39">
        <v>122</v>
      </c>
      <c r="AG363" s="40"/>
      <c r="AH363" s="40"/>
      <c r="AI363" s="40"/>
      <c r="AJ363" s="39">
        <v>82</v>
      </c>
      <c r="AK363" s="40"/>
      <c r="AL363" s="40"/>
      <c r="AM363" s="40"/>
      <c r="AN363" s="39">
        <v>0</v>
      </c>
      <c r="AO363" s="40"/>
      <c r="AP363" s="39">
        <v>0</v>
      </c>
    </row>
    <row r="364" spans="1:42" ht="20.100000000000001" customHeight="1" x14ac:dyDescent="0.2">
      <c r="D364" s="2" t="s">
        <v>113</v>
      </c>
      <c r="F364" s="37">
        <v>54</v>
      </c>
      <c r="G364" s="37"/>
      <c r="H364" s="37"/>
      <c r="I364" s="37"/>
      <c r="J364" s="37">
        <v>136</v>
      </c>
      <c r="K364" s="37">
        <v>4</v>
      </c>
      <c r="L364" s="37">
        <v>2</v>
      </c>
      <c r="M364" s="37"/>
      <c r="N364" s="37">
        <v>142</v>
      </c>
      <c r="O364" s="37"/>
      <c r="P364" s="37"/>
      <c r="Q364" s="37"/>
      <c r="R364" s="37">
        <v>2</v>
      </c>
      <c r="S364" s="37">
        <v>13</v>
      </c>
      <c r="T364" s="37">
        <v>11</v>
      </c>
      <c r="U364" s="37">
        <v>0</v>
      </c>
      <c r="V364" s="37">
        <v>0</v>
      </c>
      <c r="W364" s="37"/>
      <c r="X364" s="37">
        <v>35</v>
      </c>
      <c r="Y364" s="37">
        <v>5</v>
      </c>
      <c r="Z364" s="37">
        <v>4</v>
      </c>
      <c r="AA364" s="37">
        <v>46</v>
      </c>
      <c r="AB364" s="37">
        <v>0</v>
      </c>
      <c r="AC364" s="37">
        <v>0</v>
      </c>
      <c r="AD364" s="37">
        <v>14</v>
      </c>
      <c r="AE364" s="37"/>
      <c r="AF364" s="37">
        <v>130</v>
      </c>
      <c r="AG364" s="37"/>
      <c r="AH364" s="37"/>
      <c r="AI364" s="37"/>
      <c r="AJ364" s="37">
        <v>66</v>
      </c>
      <c r="AK364" s="37"/>
      <c r="AL364" s="37"/>
      <c r="AM364" s="37"/>
      <c r="AN364" s="37">
        <v>0</v>
      </c>
      <c r="AO364" s="37"/>
      <c r="AP364" s="37">
        <v>0</v>
      </c>
    </row>
    <row r="365" spans="1:42" ht="20.100000000000001" customHeight="1" x14ac:dyDescent="0.2">
      <c r="D365" s="38" t="s">
        <v>101</v>
      </c>
      <c r="F365" s="39">
        <v>75</v>
      </c>
      <c r="G365" s="40"/>
      <c r="H365" s="40"/>
      <c r="I365" s="40"/>
      <c r="J365" s="39">
        <v>137</v>
      </c>
      <c r="K365" s="39">
        <v>10</v>
      </c>
      <c r="L365" s="39">
        <v>1</v>
      </c>
      <c r="M365" s="40"/>
      <c r="N365" s="39">
        <v>148</v>
      </c>
      <c r="O365" s="40"/>
      <c r="P365" s="40"/>
      <c r="Q365" s="40"/>
      <c r="R365" s="39">
        <v>0</v>
      </c>
      <c r="S365" s="39">
        <v>5</v>
      </c>
      <c r="T365" s="39">
        <v>10</v>
      </c>
      <c r="U365" s="39">
        <v>0</v>
      </c>
      <c r="V365" s="39">
        <v>11</v>
      </c>
      <c r="W365" s="40"/>
      <c r="X365" s="39">
        <v>40</v>
      </c>
      <c r="Y365" s="39">
        <v>1</v>
      </c>
      <c r="Z365" s="39">
        <v>9</v>
      </c>
      <c r="AA365" s="39">
        <v>39</v>
      </c>
      <c r="AB365" s="39">
        <v>0</v>
      </c>
      <c r="AC365" s="39">
        <v>0</v>
      </c>
      <c r="AD365" s="39">
        <v>27</v>
      </c>
      <c r="AE365" s="40"/>
      <c r="AF365" s="39">
        <v>142</v>
      </c>
      <c r="AG365" s="40"/>
      <c r="AH365" s="40"/>
      <c r="AI365" s="40"/>
      <c r="AJ365" s="39">
        <v>81</v>
      </c>
      <c r="AK365" s="40"/>
      <c r="AL365" s="40"/>
      <c r="AM365" s="40"/>
      <c r="AN365" s="39">
        <v>0</v>
      </c>
      <c r="AO365" s="40"/>
      <c r="AP365" s="39">
        <v>0</v>
      </c>
    </row>
    <row r="366" spans="1:42" ht="20.100000000000001" customHeight="1" x14ac:dyDescent="0.2">
      <c r="D366" s="2" t="s">
        <v>115</v>
      </c>
      <c r="F366" s="37">
        <v>41</v>
      </c>
      <c r="G366" s="37"/>
      <c r="H366" s="37"/>
      <c r="I366" s="37"/>
      <c r="J366" s="37">
        <v>53</v>
      </c>
      <c r="K366" s="37">
        <v>5</v>
      </c>
      <c r="L366" s="37">
        <v>1</v>
      </c>
      <c r="M366" s="37"/>
      <c r="N366" s="37">
        <v>59</v>
      </c>
      <c r="O366" s="37"/>
      <c r="P366" s="37"/>
      <c r="Q366" s="37"/>
      <c r="R366" s="37">
        <v>0</v>
      </c>
      <c r="S366" s="37">
        <v>9</v>
      </c>
      <c r="T366" s="37">
        <v>4</v>
      </c>
      <c r="U366" s="37">
        <v>0</v>
      </c>
      <c r="V366" s="37">
        <v>3</v>
      </c>
      <c r="W366" s="37"/>
      <c r="X366" s="37">
        <v>9</v>
      </c>
      <c r="Y366" s="37">
        <v>0</v>
      </c>
      <c r="Z366" s="37">
        <v>3</v>
      </c>
      <c r="AA366" s="37">
        <v>29</v>
      </c>
      <c r="AB366" s="37">
        <v>0</v>
      </c>
      <c r="AC366" s="37">
        <v>1</v>
      </c>
      <c r="AD366" s="37">
        <v>5</v>
      </c>
      <c r="AE366" s="37"/>
      <c r="AF366" s="37">
        <v>63</v>
      </c>
      <c r="AG366" s="37"/>
      <c r="AH366" s="37"/>
      <c r="AI366" s="37"/>
      <c r="AJ366" s="37">
        <v>37</v>
      </c>
      <c r="AK366" s="37"/>
      <c r="AL366" s="37"/>
      <c r="AM366" s="37"/>
      <c r="AN366" s="37">
        <v>0</v>
      </c>
      <c r="AO366" s="37"/>
      <c r="AP366" s="37">
        <v>0</v>
      </c>
    </row>
    <row r="367" spans="1:42" ht="20.100000000000001" customHeight="1" x14ac:dyDescent="0.2">
      <c r="D367" s="38" t="s">
        <v>116</v>
      </c>
      <c r="F367" s="39">
        <v>68</v>
      </c>
      <c r="G367" s="40"/>
      <c r="H367" s="40"/>
      <c r="I367" s="40"/>
      <c r="J367" s="39">
        <v>135</v>
      </c>
      <c r="K367" s="39">
        <v>0</v>
      </c>
      <c r="L367" s="39">
        <v>0</v>
      </c>
      <c r="M367" s="40"/>
      <c r="N367" s="39">
        <v>135</v>
      </c>
      <c r="O367" s="40"/>
      <c r="P367" s="40"/>
      <c r="Q367" s="40"/>
      <c r="R367" s="39">
        <v>0</v>
      </c>
      <c r="S367" s="39">
        <v>4</v>
      </c>
      <c r="T367" s="39">
        <v>9</v>
      </c>
      <c r="U367" s="39">
        <v>0</v>
      </c>
      <c r="V367" s="39">
        <v>9</v>
      </c>
      <c r="W367" s="40"/>
      <c r="X367" s="39">
        <v>30</v>
      </c>
      <c r="Y367" s="39">
        <v>1</v>
      </c>
      <c r="Z367" s="39">
        <v>7</v>
      </c>
      <c r="AA367" s="39">
        <v>32</v>
      </c>
      <c r="AB367" s="39">
        <v>0</v>
      </c>
      <c r="AC367" s="39">
        <v>0</v>
      </c>
      <c r="AD367" s="39">
        <v>20</v>
      </c>
      <c r="AE367" s="40"/>
      <c r="AF367" s="39">
        <v>112</v>
      </c>
      <c r="AG367" s="40"/>
      <c r="AH367" s="40"/>
      <c r="AI367" s="40"/>
      <c r="AJ367" s="39">
        <v>91</v>
      </c>
      <c r="AK367" s="40"/>
      <c r="AL367" s="40"/>
      <c r="AM367" s="40"/>
      <c r="AN367" s="39">
        <v>0</v>
      </c>
      <c r="AO367" s="40"/>
      <c r="AP367" s="39">
        <v>0</v>
      </c>
    </row>
    <row r="368" spans="1:42" ht="20.100000000000001" customHeight="1" x14ac:dyDescent="0.2">
      <c r="D368" s="41" t="s">
        <v>104</v>
      </c>
      <c r="F368" s="40">
        <v>37</v>
      </c>
      <c r="G368" s="40"/>
      <c r="H368" s="40"/>
      <c r="I368" s="40"/>
      <c r="J368" s="40">
        <v>54</v>
      </c>
      <c r="K368" s="40">
        <v>1</v>
      </c>
      <c r="L368" s="40">
        <v>0</v>
      </c>
      <c r="M368" s="40"/>
      <c r="N368" s="40">
        <v>55</v>
      </c>
      <c r="O368" s="40"/>
      <c r="P368" s="40"/>
      <c r="Q368" s="40"/>
      <c r="R368" s="40">
        <v>0</v>
      </c>
      <c r="S368" s="40">
        <v>0</v>
      </c>
      <c r="T368" s="40">
        <v>24</v>
      </c>
      <c r="U368" s="40">
        <v>0</v>
      </c>
      <c r="V368" s="40">
        <v>2</v>
      </c>
      <c r="W368" s="40"/>
      <c r="X368" s="40">
        <v>6</v>
      </c>
      <c r="Y368" s="40">
        <v>2</v>
      </c>
      <c r="Z368" s="40">
        <v>0</v>
      </c>
      <c r="AA368" s="40">
        <v>35</v>
      </c>
      <c r="AB368" s="40">
        <v>0</v>
      </c>
      <c r="AC368" s="40">
        <v>0</v>
      </c>
      <c r="AD368" s="40">
        <v>5</v>
      </c>
      <c r="AE368" s="40"/>
      <c r="AF368" s="40">
        <v>74</v>
      </c>
      <c r="AG368" s="40"/>
      <c r="AH368" s="40"/>
      <c r="AI368" s="40"/>
      <c r="AJ368" s="40">
        <v>18</v>
      </c>
      <c r="AK368" s="40"/>
      <c r="AL368" s="40"/>
      <c r="AM368" s="40"/>
      <c r="AN368" s="40">
        <v>0</v>
      </c>
      <c r="AO368" s="40"/>
      <c r="AP368" s="40">
        <v>0</v>
      </c>
    </row>
    <row r="369" spans="1:42" ht="20.100000000000001" customHeight="1" x14ac:dyDescent="0.2">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row>
    <row r="370" spans="1:42" s="1" customFormat="1" ht="20.100000000000001" customHeight="1" x14ac:dyDescent="0.2">
      <c r="A370" s="3"/>
      <c r="B370" s="6"/>
      <c r="C370" s="42" t="s">
        <v>180</v>
      </c>
      <c r="D370" s="42"/>
      <c r="E370" s="5"/>
      <c r="F370" s="44">
        <v>392</v>
      </c>
      <c r="G370" s="45"/>
      <c r="H370" s="45"/>
      <c r="I370" s="45"/>
      <c r="J370" s="44">
        <v>786</v>
      </c>
      <c r="K370" s="44">
        <v>29</v>
      </c>
      <c r="L370" s="44">
        <v>4</v>
      </c>
      <c r="M370" s="45"/>
      <c r="N370" s="44">
        <v>819</v>
      </c>
      <c r="O370" s="45"/>
      <c r="P370" s="45"/>
      <c r="Q370" s="45"/>
      <c r="R370" s="44">
        <v>2</v>
      </c>
      <c r="S370" s="44">
        <v>34</v>
      </c>
      <c r="T370" s="44">
        <v>82</v>
      </c>
      <c r="U370" s="44">
        <v>0</v>
      </c>
      <c r="V370" s="44">
        <v>45</v>
      </c>
      <c r="W370" s="45"/>
      <c r="X370" s="44">
        <v>189</v>
      </c>
      <c r="Y370" s="44">
        <v>12</v>
      </c>
      <c r="Z370" s="44">
        <v>36</v>
      </c>
      <c r="AA370" s="44">
        <v>248</v>
      </c>
      <c r="AB370" s="44">
        <v>1</v>
      </c>
      <c r="AC370" s="44">
        <v>1</v>
      </c>
      <c r="AD370" s="44">
        <v>111</v>
      </c>
      <c r="AE370" s="45"/>
      <c r="AF370" s="44">
        <v>761</v>
      </c>
      <c r="AG370" s="45"/>
      <c r="AH370" s="45"/>
      <c r="AI370" s="45"/>
      <c r="AJ370" s="44">
        <v>450</v>
      </c>
      <c r="AK370" s="45"/>
      <c r="AL370" s="45"/>
      <c r="AM370" s="45"/>
      <c r="AN370" s="44">
        <v>0</v>
      </c>
      <c r="AO370" s="45"/>
      <c r="AP370" s="44">
        <v>0</v>
      </c>
    </row>
    <row r="371" spans="1:42" s="1" customFormat="1" ht="20.100000000000001" customHeight="1" x14ac:dyDescent="0.2">
      <c r="A371" s="3"/>
      <c r="B371" s="6"/>
      <c r="C371" s="3"/>
      <c r="D371" s="3"/>
      <c r="E371" s="5"/>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row>
    <row r="372" spans="1:42" s="1" customFormat="1" ht="20.100000000000001" customHeight="1" x14ac:dyDescent="0.25">
      <c r="A372" s="3"/>
      <c r="B372" s="49" t="s">
        <v>262</v>
      </c>
      <c r="C372" s="50"/>
      <c r="D372" s="50"/>
      <c r="E372" s="5"/>
      <c r="F372" s="51">
        <v>392</v>
      </c>
      <c r="G372" s="52"/>
      <c r="H372" s="52"/>
      <c r="I372" s="52"/>
      <c r="J372" s="51">
        <v>786</v>
      </c>
      <c r="K372" s="51">
        <v>29</v>
      </c>
      <c r="L372" s="51">
        <v>4</v>
      </c>
      <c r="M372" s="52"/>
      <c r="N372" s="51">
        <v>819</v>
      </c>
      <c r="O372" s="52"/>
      <c r="P372" s="52"/>
      <c r="Q372" s="52"/>
      <c r="R372" s="51">
        <v>2</v>
      </c>
      <c r="S372" s="51">
        <v>34</v>
      </c>
      <c r="T372" s="51">
        <v>82</v>
      </c>
      <c r="U372" s="51">
        <v>0</v>
      </c>
      <c r="V372" s="51">
        <v>45</v>
      </c>
      <c r="W372" s="52"/>
      <c r="X372" s="51">
        <v>189</v>
      </c>
      <c r="Y372" s="51">
        <v>12</v>
      </c>
      <c r="Z372" s="51">
        <v>36</v>
      </c>
      <c r="AA372" s="51">
        <v>248</v>
      </c>
      <c r="AB372" s="51">
        <v>1</v>
      </c>
      <c r="AC372" s="51">
        <v>1</v>
      </c>
      <c r="AD372" s="51">
        <v>111</v>
      </c>
      <c r="AE372" s="52"/>
      <c r="AF372" s="51">
        <v>761</v>
      </c>
      <c r="AG372" s="52"/>
      <c r="AH372" s="52"/>
      <c r="AI372" s="52"/>
      <c r="AJ372" s="51">
        <v>450</v>
      </c>
      <c r="AK372" s="52"/>
      <c r="AL372" s="52"/>
      <c r="AM372" s="52"/>
      <c r="AN372" s="51">
        <v>0</v>
      </c>
      <c r="AO372" s="52"/>
      <c r="AP372" s="51">
        <v>0</v>
      </c>
    </row>
    <row r="373" spans="1:42" ht="20.100000000000001" customHeight="1" x14ac:dyDescent="0.2">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row>
    <row r="374" spans="1:42" ht="20.100000000000001" customHeight="1" x14ac:dyDescent="0.2">
      <c r="B374" s="6" t="s">
        <v>263</v>
      </c>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row>
    <row r="375" spans="1:42" ht="20.100000000000001" customHeight="1" x14ac:dyDescent="0.2">
      <c r="C375" s="3" t="s">
        <v>172</v>
      </c>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row>
    <row r="376" spans="1:42" ht="20.100000000000001" customHeight="1" x14ac:dyDescent="0.2">
      <c r="D376" s="2" t="s">
        <v>264</v>
      </c>
      <c r="F376" s="37">
        <v>166</v>
      </c>
      <c r="G376" s="37"/>
      <c r="H376" s="37"/>
      <c r="I376" s="37"/>
      <c r="J376" s="37">
        <v>126</v>
      </c>
      <c r="K376" s="37">
        <v>2</v>
      </c>
      <c r="L376" s="37">
        <v>1</v>
      </c>
      <c r="M376" s="37"/>
      <c r="N376" s="37">
        <v>129</v>
      </c>
      <c r="O376" s="37"/>
      <c r="P376" s="37"/>
      <c r="Q376" s="37"/>
      <c r="R376" s="37">
        <v>0</v>
      </c>
      <c r="S376" s="37">
        <v>7</v>
      </c>
      <c r="T376" s="37">
        <v>45</v>
      </c>
      <c r="U376" s="37">
        <v>0</v>
      </c>
      <c r="V376" s="37">
        <v>7</v>
      </c>
      <c r="W376" s="37"/>
      <c r="X376" s="37">
        <v>17</v>
      </c>
      <c r="Y376" s="37">
        <v>0</v>
      </c>
      <c r="Z376" s="37">
        <v>2</v>
      </c>
      <c r="AA376" s="37">
        <v>116</v>
      </c>
      <c r="AB376" s="37">
        <v>0</v>
      </c>
      <c r="AC376" s="37">
        <v>0</v>
      </c>
      <c r="AD376" s="37">
        <v>17</v>
      </c>
      <c r="AE376" s="37"/>
      <c r="AF376" s="37">
        <v>211</v>
      </c>
      <c r="AG376" s="37"/>
      <c r="AH376" s="37"/>
      <c r="AI376" s="37"/>
      <c r="AJ376" s="37">
        <v>84</v>
      </c>
      <c r="AK376" s="37"/>
      <c r="AL376" s="37"/>
      <c r="AM376" s="37"/>
      <c r="AN376" s="37">
        <v>0</v>
      </c>
      <c r="AO376" s="37"/>
      <c r="AP376" s="37">
        <v>0</v>
      </c>
    </row>
    <row r="377" spans="1:42" ht="20.100000000000001" customHeight="1" x14ac:dyDescent="0.2">
      <c r="D377" s="38" t="s">
        <v>265</v>
      </c>
      <c r="F377" s="39">
        <v>120</v>
      </c>
      <c r="G377" s="40"/>
      <c r="H377" s="40"/>
      <c r="I377" s="40"/>
      <c r="J377" s="39">
        <v>115</v>
      </c>
      <c r="K377" s="39">
        <v>21</v>
      </c>
      <c r="L377" s="39">
        <v>5</v>
      </c>
      <c r="M377" s="40"/>
      <c r="N377" s="39">
        <v>141</v>
      </c>
      <c r="O377" s="40"/>
      <c r="P377" s="40"/>
      <c r="Q377" s="40"/>
      <c r="R377" s="39">
        <v>0</v>
      </c>
      <c r="S377" s="39">
        <v>7</v>
      </c>
      <c r="T377" s="39">
        <v>35</v>
      </c>
      <c r="U377" s="39">
        <v>0</v>
      </c>
      <c r="V377" s="39">
        <v>4</v>
      </c>
      <c r="W377" s="40"/>
      <c r="X377" s="39">
        <v>24</v>
      </c>
      <c r="Y377" s="39">
        <v>1</v>
      </c>
      <c r="Z377" s="39">
        <v>2</v>
      </c>
      <c r="AA377" s="39">
        <v>88</v>
      </c>
      <c r="AB377" s="39">
        <v>0</v>
      </c>
      <c r="AC377" s="39">
        <v>0</v>
      </c>
      <c r="AD377" s="39">
        <v>34</v>
      </c>
      <c r="AE377" s="40"/>
      <c r="AF377" s="39">
        <v>195</v>
      </c>
      <c r="AG377" s="40"/>
      <c r="AH377" s="40"/>
      <c r="AI377" s="40"/>
      <c r="AJ377" s="39">
        <v>66</v>
      </c>
      <c r="AK377" s="40"/>
      <c r="AL377" s="40"/>
      <c r="AM377" s="40"/>
      <c r="AN377" s="39">
        <v>0</v>
      </c>
      <c r="AO377" s="40"/>
      <c r="AP377" s="39">
        <v>0</v>
      </c>
    </row>
    <row r="378" spans="1:42" ht="20.100000000000001" customHeight="1" x14ac:dyDescent="0.2">
      <c r="D378" s="2" t="s">
        <v>266</v>
      </c>
      <c r="F378" s="37">
        <v>120</v>
      </c>
      <c r="G378" s="37"/>
      <c r="H378" s="37"/>
      <c r="I378" s="37"/>
      <c r="J378" s="37">
        <v>129</v>
      </c>
      <c r="K378" s="37">
        <v>2</v>
      </c>
      <c r="L378" s="37">
        <v>2</v>
      </c>
      <c r="M378" s="37"/>
      <c r="N378" s="37">
        <v>133</v>
      </c>
      <c r="O378" s="37"/>
      <c r="P378" s="37"/>
      <c r="Q378" s="37"/>
      <c r="R378" s="37">
        <v>1</v>
      </c>
      <c r="S378" s="37">
        <v>6</v>
      </c>
      <c r="T378" s="37">
        <v>23</v>
      </c>
      <c r="U378" s="37">
        <v>0</v>
      </c>
      <c r="V378" s="37">
        <v>18</v>
      </c>
      <c r="W378" s="37"/>
      <c r="X378" s="37">
        <v>28</v>
      </c>
      <c r="Y378" s="37">
        <v>5</v>
      </c>
      <c r="Z378" s="37">
        <v>4</v>
      </c>
      <c r="AA378" s="37">
        <v>49</v>
      </c>
      <c r="AB378" s="37">
        <v>0</v>
      </c>
      <c r="AC378" s="37">
        <v>0</v>
      </c>
      <c r="AD378" s="37">
        <v>13</v>
      </c>
      <c r="AE378" s="37"/>
      <c r="AF378" s="37">
        <v>147</v>
      </c>
      <c r="AG378" s="37"/>
      <c r="AH378" s="37"/>
      <c r="AI378" s="37"/>
      <c r="AJ378" s="37">
        <v>106</v>
      </c>
      <c r="AK378" s="37"/>
      <c r="AL378" s="37"/>
      <c r="AM378" s="37"/>
      <c r="AN378" s="37">
        <v>0</v>
      </c>
      <c r="AO378" s="37"/>
      <c r="AP378" s="37">
        <v>0</v>
      </c>
    </row>
    <row r="379" spans="1:42" ht="20.100000000000001" customHeight="1" x14ac:dyDescent="0.2">
      <c r="D379" s="38" t="s">
        <v>267</v>
      </c>
      <c r="F379" s="39">
        <v>185</v>
      </c>
      <c r="G379" s="40"/>
      <c r="H379" s="40"/>
      <c r="I379" s="40"/>
      <c r="J379" s="39">
        <v>127</v>
      </c>
      <c r="K379" s="39">
        <v>5</v>
      </c>
      <c r="L379" s="39">
        <v>1</v>
      </c>
      <c r="M379" s="40"/>
      <c r="N379" s="39">
        <v>133</v>
      </c>
      <c r="O379" s="40"/>
      <c r="P379" s="40"/>
      <c r="Q379" s="40"/>
      <c r="R379" s="39">
        <v>0</v>
      </c>
      <c r="S379" s="39">
        <v>8</v>
      </c>
      <c r="T379" s="39">
        <v>24</v>
      </c>
      <c r="U379" s="39">
        <v>0</v>
      </c>
      <c r="V379" s="39">
        <v>15</v>
      </c>
      <c r="W379" s="40"/>
      <c r="X379" s="39">
        <v>25</v>
      </c>
      <c r="Y379" s="39">
        <v>1</v>
      </c>
      <c r="Z379" s="39">
        <v>8</v>
      </c>
      <c r="AA379" s="39">
        <v>79</v>
      </c>
      <c r="AB379" s="39">
        <v>0</v>
      </c>
      <c r="AC379" s="39">
        <v>0</v>
      </c>
      <c r="AD379" s="39">
        <v>22</v>
      </c>
      <c r="AE379" s="40"/>
      <c r="AF379" s="39">
        <v>182</v>
      </c>
      <c r="AG379" s="40"/>
      <c r="AH379" s="40"/>
      <c r="AI379" s="40"/>
      <c r="AJ379" s="39">
        <v>136</v>
      </c>
      <c r="AK379" s="40"/>
      <c r="AL379" s="40"/>
      <c r="AM379" s="40"/>
      <c r="AN379" s="39">
        <v>0</v>
      </c>
      <c r="AO379" s="40"/>
      <c r="AP379" s="39">
        <v>0</v>
      </c>
    </row>
    <row r="380" spans="1:42" ht="20.100000000000001" customHeight="1" x14ac:dyDescent="0.2">
      <c r="D380" s="41" t="s">
        <v>268</v>
      </c>
      <c r="F380" s="40">
        <v>0</v>
      </c>
      <c r="G380" s="40"/>
      <c r="H380" s="40"/>
      <c r="I380" s="40"/>
      <c r="J380" s="40">
        <v>155</v>
      </c>
      <c r="K380" s="40">
        <v>0</v>
      </c>
      <c r="L380" s="40">
        <v>0</v>
      </c>
      <c r="M380" s="40"/>
      <c r="N380" s="40">
        <v>155</v>
      </c>
      <c r="O380" s="40"/>
      <c r="P380" s="40"/>
      <c r="Q380" s="40"/>
      <c r="R380" s="40">
        <v>1</v>
      </c>
      <c r="S380" s="40">
        <v>11</v>
      </c>
      <c r="T380" s="40">
        <v>62</v>
      </c>
      <c r="U380" s="40">
        <v>2</v>
      </c>
      <c r="V380" s="40">
        <v>7</v>
      </c>
      <c r="W380" s="40"/>
      <c r="X380" s="40">
        <v>6</v>
      </c>
      <c r="Y380" s="40">
        <v>0</v>
      </c>
      <c r="Z380" s="40">
        <v>1</v>
      </c>
      <c r="AA380" s="40">
        <v>0</v>
      </c>
      <c r="AB380" s="40">
        <v>0</v>
      </c>
      <c r="AC380" s="40">
        <v>0</v>
      </c>
      <c r="AD380" s="40">
        <v>11</v>
      </c>
      <c r="AE380" s="40"/>
      <c r="AF380" s="40">
        <v>101</v>
      </c>
      <c r="AG380" s="40"/>
      <c r="AH380" s="40"/>
      <c r="AI380" s="40"/>
      <c r="AJ380" s="40">
        <v>54</v>
      </c>
      <c r="AK380" s="40"/>
      <c r="AL380" s="40"/>
      <c r="AM380" s="40"/>
      <c r="AN380" s="40">
        <v>0</v>
      </c>
      <c r="AO380" s="40"/>
      <c r="AP380" s="40">
        <v>0</v>
      </c>
    </row>
    <row r="381" spans="1:42" ht="20.100000000000001" customHeight="1" x14ac:dyDescent="0.2">
      <c r="D381" s="38" t="s">
        <v>269</v>
      </c>
      <c r="F381" s="39">
        <v>0</v>
      </c>
      <c r="G381" s="40"/>
      <c r="H381" s="40"/>
      <c r="I381" s="40"/>
      <c r="J381" s="39">
        <v>154</v>
      </c>
      <c r="K381" s="39">
        <v>0</v>
      </c>
      <c r="L381" s="39">
        <v>0</v>
      </c>
      <c r="M381" s="40"/>
      <c r="N381" s="39">
        <v>154</v>
      </c>
      <c r="O381" s="40"/>
      <c r="P381" s="40"/>
      <c r="Q381" s="40"/>
      <c r="R381" s="39">
        <v>0</v>
      </c>
      <c r="S381" s="39">
        <v>11</v>
      </c>
      <c r="T381" s="39">
        <v>85</v>
      </c>
      <c r="U381" s="39">
        <v>3</v>
      </c>
      <c r="V381" s="39">
        <v>1</v>
      </c>
      <c r="W381" s="40"/>
      <c r="X381" s="39">
        <v>3</v>
      </c>
      <c r="Y381" s="39">
        <v>0</v>
      </c>
      <c r="Z381" s="39">
        <v>0</v>
      </c>
      <c r="AA381" s="39">
        <v>4</v>
      </c>
      <c r="AB381" s="39">
        <v>0</v>
      </c>
      <c r="AC381" s="39">
        <v>0</v>
      </c>
      <c r="AD381" s="39">
        <v>7</v>
      </c>
      <c r="AE381" s="40"/>
      <c r="AF381" s="39">
        <v>114</v>
      </c>
      <c r="AG381" s="40"/>
      <c r="AH381" s="40"/>
      <c r="AI381" s="40"/>
      <c r="AJ381" s="39">
        <v>40</v>
      </c>
      <c r="AK381" s="40"/>
      <c r="AL381" s="40"/>
      <c r="AM381" s="40"/>
      <c r="AN381" s="39">
        <v>0</v>
      </c>
      <c r="AO381" s="40"/>
      <c r="AP381" s="39">
        <v>0</v>
      </c>
    </row>
    <row r="382" spans="1:42" ht="20.100000000000001" customHeight="1" x14ac:dyDescent="0.2">
      <c r="D382" s="2" t="s">
        <v>270</v>
      </c>
      <c r="F382" s="37">
        <v>61</v>
      </c>
      <c r="G382" s="37"/>
      <c r="H382" s="37"/>
      <c r="I382" s="37"/>
      <c r="J382" s="37">
        <v>149</v>
      </c>
      <c r="K382" s="37">
        <v>4</v>
      </c>
      <c r="L382" s="37">
        <v>1</v>
      </c>
      <c r="M382" s="37"/>
      <c r="N382" s="37">
        <v>154</v>
      </c>
      <c r="O382" s="37"/>
      <c r="P382" s="37"/>
      <c r="Q382" s="37"/>
      <c r="R382" s="37">
        <v>0</v>
      </c>
      <c r="S382" s="37">
        <v>1</v>
      </c>
      <c r="T382" s="37">
        <v>12</v>
      </c>
      <c r="U382" s="37">
        <v>0</v>
      </c>
      <c r="V382" s="37">
        <v>2</v>
      </c>
      <c r="W382" s="37"/>
      <c r="X382" s="37">
        <v>17</v>
      </c>
      <c r="Y382" s="37">
        <v>0</v>
      </c>
      <c r="Z382" s="37">
        <v>3</v>
      </c>
      <c r="AA382" s="37">
        <v>60</v>
      </c>
      <c r="AB382" s="37">
        <v>0</v>
      </c>
      <c r="AC382" s="37">
        <v>0</v>
      </c>
      <c r="AD382" s="37">
        <v>19</v>
      </c>
      <c r="AE382" s="37"/>
      <c r="AF382" s="37">
        <v>114</v>
      </c>
      <c r="AG382" s="37"/>
      <c r="AH382" s="37"/>
      <c r="AI382" s="37"/>
      <c r="AJ382" s="37">
        <v>101</v>
      </c>
      <c r="AK382" s="37"/>
      <c r="AL382" s="37"/>
      <c r="AM382" s="37"/>
      <c r="AN382" s="37">
        <v>0</v>
      </c>
      <c r="AO382" s="37"/>
      <c r="AP382" s="37">
        <v>0</v>
      </c>
    </row>
    <row r="383" spans="1:42" ht="20.100000000000001" customHeight="1" x14ac:dyDescent="0.2">
      <c r="D383" s="38" t="s">
        <v>271</v>
      </c>
      <c r="F383" s="39">
        <v>84</v>
      </c>
      <c r="G383" s="40"/>
      <c r="H383" s="40"/>
      <c r="I383" s="40"/>
      <c r="J383" s="39">
        <v>145</v>
      </c>
      <c r="K383" s="39">
        <v>2</v>
      </c>
      <c r="L383" s="39">
        <v>0</v>
      </c>
      <c r="M383" s="40"/>
      <c r="N383" s="39">
        <v>147</v>
      </c>
      <c r="O383" s="40"/>
      <c r="P383" s="40"/>
      <c r="Q383" s="40"/>
      <c r="R383" s="39">
        <v>0</v>
      </c>
      <c r="S383" s="39">
        <v>3</v>
      </c>
      <c r="T383" s="39">
        <v>4</v>
      </c>
      <c r="U383" s="39">
        <v>0</v>
      </c>
      <c r="V383" s="39">
        <v>7</v>
      </c>
      <c r="W383" s="40"/>
      <c r="X383" s="39">
        <v>17</v>
      </c>
      <c r="Y383" s="39">
        <v>0</v>
      </c>
      <c r="Z383" s="39">
        <v>3</v>
      </c>
      <c r="AA383" s="39">
        <v>63</v>
      </c>
      <c r="AB383" s="39">
        <v>0</v>
      </c>
      <c r="AC383" s="39">
        <v>0</v>
      </c>
      <c r="AD383" s="39">
        <v>17</v>
      </c>
      <c r="AE383" s="40"/>
      <c r="AF383" s="39">
        <v>114</v>
      </c>
      <c r="AG383" s="40"/>
      <c r="AH383" s="40"/>
      <c r="AI383" s="40"/>
      <c r="AJ383" s="39">
        <v>117</v>
      </c>
      <c r="AK383" s="40"/>
      <c r="AL383" s="40"/>
      <c r="AM383" s="40"/>
      <c r="AN383" s="39">
        <v>0</v>
      </c>
      <c r="AO383" s="40"/>
      <c r="AP383" s="39">
        <v>0</v>
      </c>
    </row>
    <row r="384" spans="1:42" ht="20.100000000000001" customHeight="1" x14ac:dyDescent="0.2">
      <c r="D384" s="2" t="s">
        <v>272</v>
      </c>
      <c r="F384" s="37">
        <v>81</v>
      </c>
      <c r="G384" s="37"/>
      <c r="H384" s="37"/>
      <c r="I384" s="37"/>
      <c r="J384" s="37">
        <v>143</v>
      </c>
      <c r="K384" s="37">
        <v>5</v>
      </c>
      <c r="L384" s="37">
        <v>3</v>
      </c>
      <c r="M384" s="37"/>
      <c r="N384" s="37">
        <v>151</v>
      </c>
      <c r="O384" s="37"/>
      <c r="P384" s="37"/>
      <c r="Q384" s="37"/>
      <c r="R384" s="37">
        <v>0</v>
      </c>
      <c r="S384" s="37">
        <v>8</v>
      </c>
      <c r="T384" s="37">
        <v>5</v>
      </c>
      <c r="U384" s="37">
        <v>0</v>
      </c>
      <c r="V384" s="37">
        <v>9</v>
      </c>
      <c r="W384" s="37"/>
      <c r="X384" s="37">
        <v>14</v>
      </c>
      <c r="Y384" s="37">
        <v>0</v>
      </c>
      <c r="Z384" s="37">
        <v>2</v>
      </c>
      <c r="AA384" s="37">
        <v>34</v>
      </c>
      <c r="AB384" s="37">
        <v>0</v>
      </c>
      <c r="AC384" s="37">
        <v>0</v>
      </c>
      <c r="AD384" s="37">
        <v>21</v>
      </c>
      <c r="AE384" s="37"/>
      <c r="AF384" s="37">
        <v>93</v>
      </c>
      <c r="AG384" s="37"/>
      <c r="AH384" s="37"/>
      <c r="AI384" s="37"/>
      <c r="AJ384" s="37">
        <v>139</v>
      </c>
      <c r="AK384" s="37"/>
      <c r="AL384" s="37"/>
      <c r="AM384" s="37"/>
      <c r="AN384" s="37">
        <v>0</v>
      </c>
      <c r="AO384" s="37"/>
      <c r="AP384" s="37">
        <v>0</v>
      </c>
    </row>
    <row r="385" spans="1:42" ht="20.100000000000001" customHeight="1" x14ac:dyDescent="0.2">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row>
    <row r="386" spans="1:42" s="1" customFormat="1" ht="20.100000000000001" customHeight="1" x14ac:dyDescent="0.2">
      <c r="A386" s="3"/>
      <c r="B386" s="6"/>
      <c r="C386" s="42" t="s">
        <v>180</v>
      </c>
      <c r="D386" s="42"/>
      <c r="E386" s="5"/>
      <c r="F386" s="44">
        <v>817</v>
      </c>
      <c r="G386" s="45"/>
      <c r="H386" s="45"/>
      <c r="I386" s="45"/>
      <c r="J386" s="44">
        <v>1243</v>
      </c>
      <c r="K386" s="44">
        <v>41</v>
      </c>
      <c r="L386" s="44">
        <v>13</v>
      </c>
      <c r="M386" s="45"/>
      <c r="N386" s="44">
        <v>1297</v>
      </c>
      <c r="O386" s="45"/>
      <c r="P386" s="45"/>
      <c r="Q386" s="45"/>
      <c r="R386" s="44">
        <v>2</v>
      </c>
      <c r="S386" s="44">
        <v>62</v>
      </c>
      <c r="T386" s="44">
        <v>295</v>
      </c>
      <c r="U386" s="44">
        <v>5</v>
      </c>
      <c r="V386" s="44">
        <v>70</v>
      </c>
      <c r="W386" s="45"/>
      <c r="X386" s="44">
        <v>151</v>
      </c>
      <c r="Y386" s="44">
        <v>7</v>
      </c>
      <c r="Z386" s="44">
        <v>25</v>
      </c>
      <c r="AA386" s="44">
        <v>493</v>
      </c>
      <c r="AB386" s="44">
        <v>0</v>
      </c>
      <c r="AC386" s="44">
        <v>0</v>
      </c>
      <c r="AD386" s="44">
        <v>161</v>
      </c>
      <c r="AE386" s="45"/>
      <c r="AF386" s="44">
        <v>1271</v>
      </c>
      <c r="AG386" s="45"/>
      <c r="AH386" s="45"/>
      <c r="AI386" s="45"/>
      <c r="AJ386" s="44">
        <v>843</v>
      </c>
      <c r="AK386" s="45"/>
      <c r="AL386" s="45"/>
      <c r="AM386" s="45"/>
      <c r="AN386" s="44">
        <v>0</v>
      </c>
      <c r="AO386" s="45"/>
      <c r="AP386" s="44">
        <v>0</v>
      </c>
    </row>
    <row r="387" spans="1:42" s="1" customFormat="1" ht="20.100000000000001" customHeight="1" x14ac:dyDescent="0.2">
      <c r="A387" s="3"/>
      <c r="B387" s="6"/>
      <c r="C387" s="3"/>
      <c r="D387" s="3"/>
      <c r="E387" s="5"/>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row>
    <row r="388" spans="1:42" s="1" customFormat="1" ht="20.100000000000001" customHeight="1" x14ac:dyDescent="0.25">
      <c r="A388" s="3"/>
      <c r="B388" s="49" t="s">
        <v>273</v>
      </c>
      <c r="C388" s="50"/>
      <c r="D388" s="50"/>
      <c r="E388" s="5"/>
      <c r="F388" s="51">
        <v>817</v>
      </c>
      <c r="G388" s="52"/>
      <c r="H388" s="52"/>
      <c r="I388" s="52"/>
      <c r="J388" s="51">
        <v>1243</v>
      </c>
      <c r="K388" s="51">
        <v>41</v>
      </c>
      <c r="L388" s="51">
        <v>13</v>
      </c>
      <c r="M388" s="52"/>
      <c r="N388" s="51">
        <v>1297</v>
      </c>
      <c r="O388" s="52"/>
      <c r="P388" s="52"/>
      <c r="Q388" s="52"/>
      <c r="R388" s="51">
        <v>2</v>
      </c>
      <c r="S388" s="51">
        <v>62</v>
      </c>
      <c r="T388" s="51">
        <v>295</v>
      </c>
      <c r="U388" s="51">
        <v>5</v>
      </c>
      <c r="V388" s="51">
        <v>70</v>
      </c>
      <c r="W388" s="52"/>
      <c r="X388" s="51">
        <v>151</v>
      </c>
      <c r="Y388" s="51">
        <v>7</v>
      </c>
      <c r="Z388" s="51">
        <v>25</v>
      </c>
      <c r="AA388" s="51">
        <v>493</v>
      </c>
      <c r="AB388" s="51">
        <v>0</v>
      </c>
      <c r="AC388" s="51">
        <v>0</v>
      </c>
      <c r="AD388" s="51">
        <v>161</v>
      </c>
      <c r="AE388" s="52"/>
      <c r="AF388" s="51">
        <v>1271</v>
      </c>
      <c r="AG388" s="52"/>
      <c r="AH388" s="52"/>
      <c r="AI388" s="52"/>
      <c r="AJ388" s="51">
        <v>843</v>
      </c>
      <c r="AK388" s="52"/>
      <c r="AL388" s="52"/>
      <c r="AM388" s="52"/>
      <c r="AN388" s="51">
        <v>0</v>
      </c>
      <c r="AO388" s="52"/>
      <c r="AP388" s="51">
        <v>0</v>
      </c>
    </row>
    <row r="389" spans="1:42" ht="20.100000000000001" customHeight="1" x14ac:dyDescent="0.2">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row>
    <row r="390" spans="1:42" ht="20.100000000000001" customHeight="1" x14ac:dyDescent="0.2">
      <c r="B390" s="6" t="s">
        <v>274</v>
      </c>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row>
    <row r="391" spans="1:42" ht="20.100000000000001" customHeight="1" x14ac:dyDescent="0.2">
      <c r="C391" s="3" t="s">
        <v>172</v>
      </c>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row>
    <row r="392" spans="1:42" ht="20.100000000000001" customHeight="1" x14ac:dyDescent="0.2">
      <c r="D392" s="2" t="s">
        <v>98</v>
      </c>
      <c r="F392" s="37">
        <v>23</v>
      </c>
      <c r="G392" s="37"/>
      <c r="H392" s="37"/>
      <c r="I392" s="37"/>
      <c r="J392" s="37">
        <v>75</v>
      </c>
      <c r="K392" s="37">
        <v>0</v>
      </c>
      <c r="L392" s="37">
        <v>0</v>
      </c>
      <c r="M392" s="37"/>
      <c r="N392" s="37">
        <v>75</v>
      </c>
      <c r="O392" s="37"/>
      <c r="P392" s="37"/>
      <c r="Q392" s="37"/>
      <c r="R392" s="37">
        <v>0</v>
      </c>
      <c r="S392" s="37">
        <v>3</v>
      </c>
      <c r="T392" s="37">
        <v>19</v>
      </c>
      <c r="U392" s="37">
        <v>0</v>
      </c>
      <c r="V392" s="37">
        <v>1</v>
      </c>
      <c r="W392" s="37"/>
      <c r="X392" s="37">
        <v>8</v>
      </c>
      <c r="Y392" s="37">
        <v>0</v>
      </c>
      <c r="Z392" s="37">
        <v>0</v>
      </c>
      <c r="AA392" s="37">
        <v>13</v>
      </c>
      <c r="AB392" s="37">
        <v>0</v>
      </c>
      <c r="AC392" s="37">
        <v>0</v>
      </c>
      <c r="AD392" s="37">
        <v>3</v>
      </c>
      <c r="AE392" s="37"/>
      <c r="AF392" s="37">
        <v>47</v>
      </c>
      <c r="AG392" s="37"/>
      <c r="AH392" s="37"/>
      <c r="AI392" s="37"/>
      <c r="AJ392" s="37">
        <v>51</v>
      </c>
      <c r="AK392" s="37"/>
      <c r="AL392" s="37"/>
      <c r="AM392" s="37"/>
      <c r="AN392" s="37">
        <v>0</v>
      </c>
      <c r="AO392" s="37"/>
      <c r="AP392" s="37">
        <v>0</v>
      </c>
    </row>
    <row r="393" spans="1:42" ht="20.100000000000001" customHeight="1" x14ac:dyDescent="0.2">
      <c r="D393" s="38" t="s">
        <v>99</v>
      </c>
      <c r="F393" s="39">
        <v>34</v>
      </c>
      <c r="G393" s="40"/>
      <c r="H393" s="40"/>
      <c r="I393" s="40"/>
      <c r="J393" s="39">
        <v>75</v>
      </c>
      <c r="K393" s="39">
        <v>1</v>
      </c>
      <c r="L393" s="39">
        <v>6</v>
      </c>
      <c r="M393" s="40"/>
      <c r="N393" s="39">
        <v>82</v>
      </c>
      <c r="O393" s="40"/>
      <c r="P393" s="40"/>
      <c r="Q393" s="40"/>
      <c r="R393" s="39">
        <v>0</v>
      </c>
      <c r="S393" s="39">
        <v>9</v>
      </c>
      <c r="T393" s="39">
        <v>13</v>
      </c>
      <c r="U393" s="39">
        <v>1</v>
      </c>
      <c r="V393" s="39">
        <v>5</v>
      </c>
      <c r="W393" s="40"/>
      <c r="X393" s="39">
        <v>14</v>
      </c>
      <c r="Y393" s="39">
        <v>0</v>
      </c>
      <c r="Z393" s="39">
        <v>2</v>
      </c>
      <c r="AA393" s="39">
        <v>5</v>
      </c>
      <c r="AB393" s="39">
        <v>0</v>
      </c>
      <c r="AC393" s="39">
        <v>0</v>
      </c>
      <c r="AD393" s="39">
        <v>6</v>
      </c>
      <c r="AE393" s="40"/>
      <c r="AF393" s="39">
        <v>55</v>
      </c>
      <c r="AG393" s="40"/>
      <c r="AH393" s="40"/>
      <c r="AI393" s="40"/>
      <c r="AJ393" s="39">
        <v>61</v>
      </c>
      <c r="AK393" s="40"/>
      <c r="AL393" s="40"/>
      <c r="AM393" s="40"/>
      <c r="AN393" s="39">
        <v>0</v>
      </c>
      <c r="AO393" s="40"/>
      <c r="AP393" s="39">
        <v>0</v>
      </c>
    </row>
    <row r="394" spans="1:42" ht="20.100000000000001" customHeight="1" x14ac:dyDescent="0.2">
      <c r="D394" s="2" t="s">
        <v>113</v>
      </c>
      <c r="F394" s="37">
        <v>37</v>
      </c>
      <c r="G394" s="37"/>
      <c r="H394" s="37"/>
      <c r="I394" s="37"/>
      <c r="J394" s="37">
        <v>77</v>
      </c>
      <c r="K394" s="37">
        <v>3</v>
      </c>
      <c r="L394" s="37">
        <v>0</v>
      </c>
      <c r="M394" s="37"/>
      <c r="N394" s="37">
        <v>80</v>
      </c>
      <c r="O394" s="37"/>
      <c r="P394" s="37"/>
      <c r="Q394" s="37"/>
      <c r="R394" s="37">
        <v>0</v>
      </c>
      <c r="S394" s="37">
        <v>5</v>
      </c>
      <c r="T394" s="37">
        <v>13</v>
      </c>
      <c r="U394" s="37">
        <v>10</v>
      </c>
      <c r="V394" s="37">
        <v>2</v>
      </c>
      <c r="W394" s="37"/>
      <c r="X394" s="37">
        <v>11</v>
      </c>
      <c r="Y394" s="37">
        <v>0</v>
      </c>
      <c r="Z394" s="37">
        <v>1</v>
      </c>
      <c r="AA394" s="37">
        <v>16</v>
      </c>
      <c r="AB394" s="37">
        <v>0</v>
      </c>
      <c r="AC394" s="37">
        <v>0</v>
      </c>
      <c r="AD394" s="37">
        <v>3</v>
      </c>
      <c r="AE394" s="37"/>
      <c r="AF394" s="37">
        <v>61</v>
      </c>
      <c r="AG394" s="37"/>
      <c r="AH394" s="37"/>
      <c r="AI394" s="37"/>
      <c r="AJ394" s="37">
        <v>56</v>
      </c>
      <c r="AK394" s="37"/>
      <c r="AL394" s="37"/>
      <c r="AM394" s="37"/>
      <c r="AN394" s="37">
        <v>0</v>
      </c>
      <c r="AO394" s="37"/>
      <c r="AP394" s="37">
        <v>0</v>
      </c>
    </row>
    <row r="395" spans="1:42" ht="20.100000000000001" customHeight="1" x14ac:dyDescent="0.2">
      <c r="B395" s="5"/>
      <c r="D395" s="38" t="s">
        <v>101</v>
      </c>
      <c r="F395" s="39">
        <v>35</v>
      </c>
      <c r="G395" s="40"/>
      <c r="H395" s="40"/>
      <c r="I395" s="40"/>
      <c r="J395" s="39">
        <v>76</v>
      </c>
      <c r="K395" s="39">
        <v>4</v>
      </c>
      <c r="L395" s="39">
        <v>0</v>
      </c>
      <c r="M395" s="40"/>
      <c r="N395" s="39">
        <v>80</v>
      </c>
      <c r="O395" s="40"/>
      <c r="P395" s="40"/>
      <c r="Q395" s="40"/>
      <c r="R395" s="39">
        <v>1</v>
      </c>
      <c r="S395" s="39">
        <v>2</v>
      </c>
      <c r="T395" s="39">
        <v>21</v>
      </c>
      <c r="U395" s="39">
        <v>5</v>
      </c>
      <c r="V395" s="39">
        <v>4</v>
      </c>
      <c r="W395" s="40"/>
      <c r="X395" s="39">
        <v>17</v>
      </c>
      <c r="Y395" s="39">
        <v>0</v>
      </c>
      <c r="Z395" s="39">
        <v>0</v>
      </c>
      <c r="AA395" s="39">
        <v>9</v>
      </c>
      <c r="AB395" s="39">
        <v>0</v>
      </c>
      <c r="AC395" s="39">
        <v>0</v>
      </c>
      <c r="AD395" s="39">
        <v>11</v>
      </c>
      <c r="AE395" s="40"/>
      <c r="AF395" s="39">
        <v>70</v>
      </c>
      <c r="AG395" s="40"/>
      <c r="AH395" s="40"/>
      <c r="AI395" s="40"/>
      <c r="AJ395" s="39">
        <v>45</v>
      </c>
      <c r="AK395" s="40"/>
      <c r="AL395" s="40"/>
      <c r="AM395" s="40"/>
      <c r="AN395" s="39">
        <v>0</v>
      </c>
      <c r="AO395" s="40"/>
      <c r="AP395" s="39">
        <v>0</v>
      </c>
    </row>
    <row r="396" spans="1:42" ht="20.100000000000001" customHeight="1" x14ac:dyDescent="0.2">
      <c r="D396" s="2" t="s">
        <v>115</v>
      </c>
      <c r="F396" s="37">
        <v>31</v>
      </c>
      <c r="G396" s="37"/>
      <c r="H396" s="37"/>
      <c r="I396" s="37"/>
      <c r="J396" s="37">
        <v>121</v>
      </c>
      <c r="K396" s="37">
        <v>2</v>
      </c>
      <c r="L396" s="37">
        <v>0</v>
      </c>
      <c r="M396" s="37"/>
      <c r="N396" s="37">
        <v>123</v>
      </c>
      <c r="O396" s="37"/>
      <c r="P396" s="37"/>
      <c r="Q396" s="37"/>
      <c r="R396" s="37">
        <v>0</v>
      </c>
      <c r="S396" s="37">
        <v>3</v>
      </c>
      <c r="T396" s="37">
        <v>71</v>
      </c>
      <c r="U396" s="37">
        <v>3</v>
      </c>
      <c r="V396" s="37">
        <v>2</v>
      </c>
      <c r="W396" s="37"/>
      <c r="X396" s="37">
        <v>14</v>
      </c>
      <c r="Y396" s="37">
        <v>0</v>
      </c>
      <c r="Z396" s="37">
        <v>1</v>
      </c>
      <c r="AA396" s="37">
        <v>23</v>
      </c>
      <c r="AB396" s="37">
        <v>0</v>
      </c>
      <c r="AC396" s="37">
        <v>0</v>
      </c>
      <c r="AD396" s="37">
        <v>0</v>
      </c>
      <c r="AE396" s="37"/>
      <c r="AF396" s="37">
        <v>117</v>
      </c>
      <c r="AG396" s="37"/>
      <c r="AH396" s="37"/>
      <c r="AI396" s="37"/>
      <c r="AJ396" s="37">
        <v>37</v>
      </c>
      <c r="AK396" s="37"/>
      <c r="AL396" s="37"/>
      <c r="AM396" s="37"/>
      <c r="AN396" s="37">
        <v>0</v>
      </c>
      <c r="AO396" s="37"/>
      <c r="AP396" s="37">
        <v>0</v>
      </c>
    </row>
    <row r="397" spans="1:42" ht="20.100000000000001" customHeight="1" x14ac:dyDescent="0.2">
      <c r="D397" s="38" t="s">
        <v>116</v>
      </c>
      <c r="F397" s="39">
        <v>44</v>
      </c>
      <c r="G397" s="40"/>
      <c r="H397" s="40"/>
      <c r="I397" s="40"/>
      <c r="J397" s="39">
        <v>121</v>
      </c>
      <c r="K397" s="39">
        <v>6</v>
      </c>
      <c r="L397" s="39">
        <v>0</v>
      </c>
      <c r="M397" s="40"/>
      <c r="N397" s="39">
        <v>127</v>
      </c>
      <c r="O397" s="40"/>
      <c r="P397" s="40"/>
      <c r="Q397" s="40"/>
      <c r="R397" s="39">
        <v>0</v>
      </c>
      <c r="S397" s="39">
        <v>2</v>
      </c>
      <c r="T397" s="39">
        <v>60</v>
      </c>
      <c r="U397" s="39">
        <v>0</v>
      </c>
      <c r="V397" s="39">
        <v>13</v>
      </c>
      <c r="W397" s="40"/>
      <c r="X397" s="39">
        <v>23</v>
      </c>
      <c r="Y397" s="39">
        <v>0</v>
      </c>
      <c r="Z397" s="39">
        <v>3</v>
      </c>
      <c r="AA397" s="39">
        <v>24</v>
      </c>
      <c r="AB397" s="39">
        <v>0</v>
      </c>
      <c r="AC397" s="39">
        <v>0</v>
      </c>
      <c r="AD397" s="39">
        <v>3</v>
      </c>
      <c r="AE397" s="40"/>
      <c r="AF397" s="39">
        <v>128</v>
      </c>
      <c r="AG397" s="40"/>
      <c r="AH397" s="40"/>
      <c r="AI397" s="40"/>
      <c r="AJ397" s="39">
        <v>43</v>
      </c>
      <c r="AK397" s="40"/>
      <c r="AL397" s="40"/>
      <c r="AM397" s="40"/>
      <c r="AN397" s="39">
        <v>0</v>
      </c>
      <c r="AO397" s="40"/>
      <c r="AP397" s="39">
        <v>0</v>
      </c>
    </row>
    <row r="398" spans="1:42" ht="20.100000000000001" customHeight="1" x14ac:dyDescent="0.2">
      <c r="D398" s="2" t="s">
        <v>117</v>
      </c>
      <c r="F398" s="37">
        <v>33</v>
      </c>
      <c r="G398" s="37"/>
      <c r="H398" s="37"/>
      <c r="I398" s="37"/>
      <c r="J398" s="37">
        <v>73</v>
      </c>
      <c r="K398" s="37">
        <v>6</v>
      </c>
      <c r="L398" s="37">
        <v>0</v>
      </c>
      <c r="M398" s="37"/>
      <c r="N398" s="37">
        <v>79</v>
      </c>
      <c r="O398" s="37"/>
      <c r="P398" s="37"/>
      <c r="Q398" s="37"/>
      <c r="R398" s="37">
        <v>3</v>
      </c>
      <c r="S398" s="37">
        <v>7</v>
      </c>
      <c r="T398" s="37">
        <v>12</v>
      </c>
      <c r="U398" s="37">
        <v>0</v>
      </c>
      <c r="V398" s="37">
        <v>2</v>
      </c>
      <c r="W398" s="37"/>
      <c r="X398" s="37">
        <v>13</v>
      </c>
      <c r="Y398" s="37">
        <v>1</v>
      </c>
      <c r="Z398" s="37">
        <v>0</v>
      </c>
      <c r="AA398" s="37">
        <v>20</v>
      </c>
      <c r="AB398" s="37">
        <v>0</v>
      </c>
      <c r="AC398" s="37">
        <v>0</v>
      </c>
      <c r="AD398" s="37">
        <v>12</v>
      </c>
      <c r="AE398" s="37"/>
      <c r="AF398" s="37">
        <v>70</v>
      </c>
      <c r="AG398" s="37"/>
      <c r="AH398" s="37"/>
      <c r="AI398" s="37"/>
      <c r="AJ398" s="37">
        <v>42</v>
      </c>
      <c r="AK398" s="37"/>
      <c r="AL398" s="37"/>
      <c r="AM398" s="37"/>
      <c r="AN398" s="37">
        <v>0</v>
      </c>
      <c r="AO398" s="37"/>
      <c r="AP398" s="37">
        <v>0</v>
      </c>
    </row>
    <row r="399" spans="1:42" ht="20.100000000000001" customHeight="1" x14ac:dyDescent="0.2">
      <c r="D399" s="38" t="s">
        <v>105</v>
      </c>
      <c r="F399" s="39">
        <v>46</v>
      </c>
      <c r="G399" s="40"/>
      <c r="H399" s="40"/>
      <c r="I399" s="40"/>
      <c r="J399" s="39">
        <v>120</v>
      </c>
      <c r="K399" s="39">
        <v>0</v>
      </c>
      <c r="L399" s="39">
        <v>0</v>
      </c>
      <c r="M399" s="40"/>
      <c r="N399" s="39">
        <v>120</v>
      </c>
      <c r="O399" s="40"/>
      <c r="P399" s="40"/>
      <c r="Q399" s="40"/>
      <c r="R399" s="39">
        <v>0</v>
      </c>
      <c r="S399" s="39">
        <v>2</v>
      </c>
      <c r="T399" s="39">
        <v>12</v>
      </c>
      <c r="U399" s="39">
        <v>0</v>
      </c>
      <c r="V399" s="39">
        <v>9</v>
      </c>
      <c r="W399" s="40"/>
      <c r="X399" s="39">
        <v>11</v>
      </c>
      <c r="Y399" s="39">
        <v>2</v>
      </c>
      <c r="Z399" s="39">
        <v>2</v>
      </c>
      <c r="AA399" s="39">
        <v>16</v>
      </c>
      <c r="AB399" s="39">
        <v>2</v>
      </c>
      <c r="AC399" s="39">
        <v>0</v>
      </c>
      <c r="AD399" s="39">
        <v>14</v>
      </c>
      <c r="AE399" s="40"/>
      <c r="AF399" s="39">
        <v>70</v>
      </c>
      <c r="AG399" s="40"/>
      <c r="AH399" s="40"/>
      <c r="AI399" s="40"/>
      <c r="AJ399" s="39">
        <v>96</v>
      </c>
      <c r="AK399" s="40"/>
      <c r="AL399" s="40"/>
      <c r="AM399" s="40"/>
      <c r="AN399" s="39">
        <v>0</v>
      </c>
      <c r="AO399" s="40"/>
      <c r="AP399" s="39">
        <v>0</v>
      </c>
    </row>
    <row r="400" spans="1:42" ht="20.100000000000001" customHeight="1" x14ac:dyDescent="0.2">
      <c r="D400" s="2" t="s">
        <v>106</v>
      </c>
      <c r="F400" s="37">
        <v>40</v>
      </c>
      <c r="G400" s="37"/>
      <c r="H400" s="37"/>
      <c r="I400" s="37"/>
      <c r="J400" s="37">
        <v>76</v>
      </c>
      <c r="K400" s="37">
        <v>1</v>
      </c>
      <c r="L400" s="37">
        <v>1</v>
      </c>
      <c r="M400" s="37"/>
      <c r="N400" s="37">
        <v>78</v>
      </c>
      <c r="O400" s="37"/>
      <c r="P400" s="37"/>
      <c r="Q400" s="37"/>
      <c r="R400" s="37">
        <v>0</v>
      </c>
      <c r="S400" s="37">
        <v>4</v>
      </c>
      <c r="T400" s="37">
        <v>10</v>
      </c>
      <c r="U400" s="37">
        <v>1</v>
      </c>
      <c r="V400" s="37">
        <v>3</v>
      </c>
      <c r="W400" s="37"/>
      <c r="X400" s="37">
        <v>17</v>
      </c>
      <c r="Y400" s="37">
        <v>0</v>
      </c>
      <c r="Z400" s="37">
        <v>1</v>
      </c>
      <c r="AA400" s="37">
        <v>14</v>
      </c>
      <c r="AB400" s="37">
        <v>0</v>
      </c>
      <c r="AC400" s="37">
        <v>0</v>
      </c>
      <c r="AD400" s="37">
        <v>8</v>
      </c>
      <c r="AE400" s="37"/>
      <c r="AF400" s="37">
        <v>58</v>
      </c>
      <c r="AG400" s="37"/>
      <c r="AH400" s="37"/>
      <c r="AI400" s="37"/>
      <c r="AJ400" s="37">
        <v>60</v>
      </c>
      <c r="AK400" s="37"/>
      <c r="AL400" s="37"/>
      <c r="AM400" s="37"/>
      <c r="AN400" s="37">
        <v>0</v>
      </c>
      <c r="AO400" s="37"/>
      <c r="AP400" s="37">
        <v>0</v>
      </c>
    </row>
    <row r="401" spans="1:42" ht="20.100000000000001" customHeight="1" x14ac:dyDescent="0.2">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row>
    <row r="402" spans="1:42" s="1" customFormat="1" ht="20.100000000000001" customHeight="1" x14ac:dyDescent="0.2">
      <c r="A402" s="3"/>
      <c r="B402" s="6"/>
      <c r="C402" s="42" t="s">
        <v>180</v>
      </c>
      <c r="D402" s="42"/>
      <c r="E402" s="5"/>
      <c r="F402" s="44">
        <v>323</v>
      </c>
      <c r="G402" s="45"/>
      <c r="H402" s="45"/>
      <c r="I402" s="45"/>
      <c r="J402" s="44">
        <v>814</v>
      </c>
      <c r="K402" s="44">
        <v>23</v>
      </c>
      <c r="L402" s="44">
        <v>7</v>
      </c>
      <c r="M402" s="45"/>
      <c r="N402" s="44">
        <v>844</v>
      </c>
      <c r="O402" s="45"/>
      <c r="P402" s="45"/>
      <c r="Q402" s="45"/>
      <c r="R402" s="44">
        <v>4</v>
      </c>
      <c r="S402" s="44">
        <v>37</v>
      </c>
      <c r="T402" s="44">
        <v>231</v>
      </c>
      <c r="U402" s="44">
        <v>20</v>
      </c>
      <c r="V402" s="44">
        <v>41</v>
      </c>
      <c r="W402" s="45"/>
      <c r="X402" s="44">
        <v>128</v>
      </c>
      <c r="Y402" s="44">
        <v>3</v>
      </c>
      <c r="Z402" s="44">
        <v>10</v>
      </c>
      <c r="AA402" s="44">
        <v>140</v>
      </c>
      <c r="AB402" s="44">
        <v>2</v>
      </c>
      <c r="AC402" s="44">
        <v>0</v>
      </c>
      <c r="AD402" s="44">
        <v>60</v>
      </c>
      <c r="AE402" s="45"/>
      <c r="AF402" s="44">
        <v>676</v>
      </c>
      <c r="AG402" s="45"/>
      <c r="AH402" s="45"/>
      <c r="AI402" s="45"/>
      <c r="AJ402" s="44">
        <v>491</v>
      </c>
      <c r="AK402" s="45"/>
      <c r="AL402" s="45"/>
      <c r="AM402" s="45"/>
      <c r="AN402" s="44">
        <v>0</v>
      </c>
      <c r="AO402" s="45"/>
      <c r="AP402" s="44">
        <v>0</v>
      </c>
    </row>
    <row r="403" spans="1:42" s="1" customFormat="1" ht="20.100000000000001" customHeight="1" x14ac:dyDescent="0.2">
      <c r="A403" s="3"/>
      <c r="B403" s="6"/>
      <c r="C403" s="3"/>
      <c r="D403" s="3"/>
      <c r="E403" s="5"/>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row>
    <row r="404" spans="1:42" s="1" customFormat="1" ht="20.100000000000001" customHeight="1" x14ac:dyDescent="0.25">
      <c r="A404" s="3"/>
      <c r="B404" s="49" t="s">
        <v>275</v>
      </c>
      <c r="C404" s="50"/>
      <c r="D404" s="50"/>
      <c r="E404" s="5"/>
      <c r="F404" s="51">
        <v>323</v>
      </c>
      <c r="G404" s="52"/>
      <c r="H404" s="52"/>
      <c r="I404" s="52"/>
      <c r="J404" s="51">
        <v>814</v>
      </c>
      <c r="K404" s="51">
        <v>23</v>
      </c>
      <c r="L404" s="51">
        <v>7</v>
      </c>
      <c r="M404" s="52"/>
      <c r="N404" s="51">
        <v>844</v>
      </c>
      <c r="O404" s="52"/>
      <c r="P404" s="52"/>
      <c r="Q404" s="52"/>
      <c r="R404" s="51">
        <v>4</v>
      </c>
      <c r="S404" s="51">
        <v>37</v>
      </c>
      <c r="T404" s="51">
        <v>231</v>
      </c>
      <c r="U404" s="51">
        <v>20</v>
      </c>
      <c r="V404" s="51">
        <v>41</v>
      </c>
      <c r="W404" s="52"/>
      <c r="X404" s="51">
        <v>128</v>
      </c>
      <c r="Y404" s="51">
        <v>3</v>
      </c>
      <c r="Z404" s="51">
        <v>10</v>
      </c>
      <c r="AA404" s="51">
        <v>140</v>
      </c>
      <c r="AB404" s="51">
        <v>2</v>
      </c>
      <c r="AC404" s="51">
        <v>0</v>
      </c>
      <c r="AD404" s="51">
        <v>60</v>
      </c>
      <c r="AE404" s="52"/>
      <c r="AF404" s="51">
        <v>676</v>
      </c>
      <c r="AG404" s="52"/>
      <c r="AH404" s="52"/>
      <c r="AI404" s="52"/>
      <c r="AJ404" s="51">
        <v>491</v>
      </c>
      <c r="AK404" s="52"/>
      <c r="AL404" s="52"/>
      <c r="AM404" s="52"/>
      <c r="AN404" s="51">
        <v>0</v>
      </c>
      <c r="AO404" s="52"/>
      <c r="AP404" s="51">
        <v>0</v>
      </c>
    </row>
    <row r="405" spans="1:42" ht="20.100000000000001" customHeight="1" x14ac:dyDescent="0.2">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row>
    <row r="406" spans="1:42" ht="20.100000000000001" customHeight="1" x14ac:dyDescent="0.2">
      <c r="B406" s="6" t="s">
        <v>276</v>
      </c>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row>
    <row r="407" spans="1:42" ht="20.100000000000001" customHeight="1" x14ac:dyDescent="0.2">
      <c r="C407" s="3" t="s">
        <v>172</v>
      </c>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row>
    <row r="408" spans="1:42" ht="20.100000000000001" customHeight="1" x14ac:dyDescent="0.2">
      <c r="D408" s="2" t="s">
        <v>98</v>
      </c>
      <c r="F408" s="37">
        <v>18</v>
      </c>
      <c r="G408" s="37"/>
      <c r="H408" s="37"/>
      <c r="I408" s="37"/>
      <c r="J408" s="37">
        <v>57</v>
      </c>
      <c r="K408" s="37">
        <v>10</v>
      </c>
      <c r="L408" s="37">
        <v>0</v>
      </c>
      <c r="M408" s="37"/>
      <c r="N408" s="37">
        <v>67</v>
      </c>
      <c r="O408" s="37"/>
      <c r="P408" s="37"/>
      <c r="Q408" s="37"/>
      <c r="R408" s="37">
        <v>0</v>
      </c>
      <c r="S408" s="37">
        <v>7</v>
      </c>
      <c r="T408" s="37">
        <v>3</v>
      </c>
      <c r="U408" s="37">
        <v>4</v>
      </c>
      <c r="V408" s="37">
        <v>4</v>
      </c>
      <c r="W408" s="37"/>
      <c r="X408" s="37">
        <v>36</v>
      </c>
      <c r="Y408" s="37">
        <v>1</v>
      </c>
      <c r="Z408" s="37">
        <v>0</v>
      </c>
      <c r="AA408" s="37">
        <v>5</v>
      </c>
      <c r="AB408" s="37">
        <v>0</v>
      </c>
      <c r="AC408" s="37">
        <v>0</v>
      </c>
      <c r="AD408" s="37">
        <v>3</v>
      </c>
      <c r="AE408" s="37"/>
      <c r="AF408" s="37">
        <v>63</v>
      </c>
      <c r="AG408" s="37"/>
      <c r="AH408" s="37"/>
      <c r="AI408" s="37"/>
      <c r="AJ408" s="37">
        <v>22</v>
      </c>
      <c r="AK408" s="37"/>
      <c r="AL408" s="37"/>
      <c r="AM408" s="37"/>
      <c r="AN408" s="37">
        <v>0</v>
      </c>
      <c r="AO408" s="37"/>
      <c r="AP408" s="37">
        <v>0</v>
      </c>
    </row>
    <row r="409" spans="1:42" ht="20.100000000000001" customHeight="1" x14ac:dyDescent="0.2">
      <c r="D409" s="38" t="s">
        <v>99</v>
      </c>
      <c r="F409" s="39">
        <v>15</v>
      </c>
      <c r="G409" s="40"/>
      <c r="H409" s="40"/>
      <c r="I409" s="40"/>
      <c r="J409" s="39">
        <v>61</v>
      </c>
      <c r="K409" s="39">
        <v>0</v>
      </c>
      <c r="L409" s="39">
        <v>1</v>
      </c>
      <c r="M409" s="40"/>
      <c r="N409" s="39">
        <v>62</v>
      </c>
      <c r="O409" s="40"/>
      <c r="P409" s="40"/>
      <c r="Q409" s="40"/>
      <c r="R409" s="39">
        <v>0</v>
      </c>
      <c r="S409" s="39">
        <v>1</v>
      </c>
      <c r="T409" s="39">
        <v>3</v>
      </c>
      <c r="U409" s="39">
        <v>0</v>
      </c>
      <c r="V409" s="39">
        <v>9</v>
      </c>
      <c r="W409" s="40"/>
      <c r="X409" s="39">
        <v>22</v>
      </c>
      <c r="Y409" s="39">
        <v>0</v>
      </c>
      <c r="Z409" s="39">
        <v>6</v>
      </c>
      <c r="AA409" s="39">
        <v>4</v>
      </c>
      <c r="AB409" s="39">
        <v>0</v>
      </c>
      <c r="AC409" s="39">
        <v>0</v>
      </c>
      <c r="AD409" s="39">
        <v>2</v>
      </c>
      <c r="AE409" s="40"/>
      <c r="AF409" s="39">
        <v>47</v>
      </c>
      <c r="AG409" s="40"/>
      <c r="AH409" s="40"/>
      <c r="AI409" s="40"/>
      <c r="AJ409" s="39">
        <v>30</v>
      </c>
      <c r="AK409" s="40"/>
      <c r="AL409" s="40"/>
      <c r="AM409" s="40"/>
      <c r="AN409" s="39">
        <v>0</v>
      </c>
      <c r="AO409" s="40"/>
      <c r="AP409" s="39">
        <v>0</v>
      </c>
    </row>
    <row r="410" spans="1:42" ht="20.100000000000001" customHeight="1" x14ac:dyDescent="0.2">
      <c r="D410" s="2" t="s">
        <v>113</v>
      </c>
      <c r="F410" s="37">
        <v>22</v>
      </c>
      <c r="G410" s="37"/>
      <c r="H410" s="37"/>
      <c r="I410" s="37"/>
      <c r="J410" s="37">
        <v>56</v>
      </c>
      <c r="K410" s="37">
        <v>2</v>
      </c>
      <c r="L410" s="37">
        <v>7</v>
      </c>
      <c r="M410" s="37"/>
      <c r="N410" s="37">
        <v>65</v>
      </c>
      <c r="O410" s="37"/>
      <c r="P410" s="37"/>
      <c r="Q410" s="37"/>
      <c r="R410" s="37">
        <v>0</v>
      </c>
      <c r="S410" s="37">
        <v>5</v>
      </c>
      <c r="T410" s="37">
        <v>11</v>
      </c>
      <c r="U410" s="37">
        <v>0</v>
      </c>
      <c r="V410" s="37">
        <v>5</v>
      </c>
      <c r="W410" s="37"/>
      <c r="X410" s="37">
        <v>35</v>
      </c>
      <c r="Y410" s="37">
        <v>0</v>
      </c>
      <c r="Z410" s="37">
        <v>4</v>
      </c>
      <c r="AA410" s="37">
        <v>1</v>
      </c>
      <c r="AB410" s="37">
        <v>0</v>
      </c>
      <c r="AC410" s="37">
        <v>0</v>
      </c>
      <c r="AD410" s="37">
        <v>1</v>
      </c>
      <c r="AE410" s="37"/>
      <c r="AF410" s="37">
        <v>62</v>
      </c>
      <c r="AG410" s="37"/>
      <c r="AH410" s="37"/>
      <c r="AI410" s="37"/>
      <c r="AJ410" s="37">
        <v>25</v>
      </c>
      <c r="AK410" s="37"/>
      <c r="AL410" s="37"/>
      <c r="AM410" s="37"/>
      <c r="AN410" s="37">
        <v>0</v>
      </c>
      <c r="AO410" s="37"/>
      <c r="AP410" s="37">
        <v>0</v>
      </c>
    </row>
    <row r="411" spans="1:42" ht="20.100000000000001" customHeight="1" x14ac:dyDescent="0.2">
      <c r="D411" s="38" t="s">
        <v>101</v>
      </c>
      <c r="F411" s="39">
        <v>18</v>
      </c>
      <c r="G411" s="40"/>
      <c r="H411" s="40"/>
      <c r="I411" s="40"/>
      <c r="J411" s="39">
        <v>55</v>
      </c>
      <c r="K411" s="39">
        <v>5</v>
      </c>
      <c r="L411" s="39">
        <v>1</v>
      </c>
      <c r="M411" s="40"/>
      <c r="N411" s="39">
        <v>61</v>
      </c>
      <c r="O411" s="40"/>
      <c r="P411" s="40"/>
      <c r="Q411" s="40"/>
      <c r="R411" s="39">
        <v>0</v>
      </c>
      <c r="S411" s="39">
        <v>4</v>
      </c>
      <c r="T411" s="39">
        <v>12</v>
      </c>
      <c r="U411" s="39">
        <v>0</v>
      </c>
      <c r="V411" s="39">
        <v>4</v>
      </c>
      <c r="W411" s="40"/>
      <c r="X411" s="39">
        <v>29</v>
      </c>
      <c r="Y411" s="39">
        <v>0</v>
      </c>
      <c r="Z411" s="39">
        <v>0</v>
      </c>
      <c r="AA411" s="39">
        <v>4</v>
      </c>
      <c r="AB411" s="39">
        <v>0</v>
      </c>
      <c r="AC411" s="39">
        <v>0</v>
      </c>
      <c r="AD411" s="39">
        <v>1</v>
      </c>
      <c r="AE411" s="40"/>
      <c r="AF411" s="39">
        <v>54</v>
      </c>
      <c r="AG411" s="40"/>
      <c r="AH411" s="40"/>
      <c r="AI411" s="40"/>
      <c r="AJ411" s="39">
        <v>25</v>
      </c>
      <c r="AK411" s="40"/>
      <c r="AL411" s="40"/>
      <c r="AM411" s="40"/>
      <c r="AN411" s="39">
        <v>0</v>
      </c>
      <c r="AO411" s="40"/>
      <c r="AP411" s="39">
        <v>0</v>
      </c>
    </row>
    <row r="412" spans="1:42" ht="20.100000000000001" customHeight="1" x14ac:dyDescent="0.2">
      <c r="D412" s="2" t="s">
        <v>115</v>
      </c>
      <c r="F412" s="37">
        <v>20</v>
      </c>
      <c r="G412" s="37"/>
      <c r="H412" s="37"/>
      <c r="I412" s="37"/>
      <c r="J412" s="37">
        <v>25</v>
      </c>
      <c r="K412" s="37">
        <v>1</v>
      </c>
      <c r="L412" s="37">
        <v>5</v>
      </c>
      <c r="M412" s="37"/>
      <c r="N412" s="37">
        <v>31</v>
      </c>
      <c r="O412" s="37"/>
      <c r="P412" s="37"/>
      <c r="Q412" s="37"/>
      <c r="R412" s="37">
        <v>0</v>
      </c>
      <c r="S412" s="37">
        <v>8</v>
      </c>
      <c r="T412" s="37">
        <v>2</v>
      </c>
      <c r="U412" s="37">
        <v>4</v>
      </c>
      <c r="V412" s="37">
        <v>1</v>
      </c>
      <c r="W412" s="37"/>
      <c r="X412" s="37">
        <v>10</v>
      </c>
      <c r="Y412" s="37">
        <v>2</v>
      </c>
      <c r="Z412" s="37">
        <v>2</v>
      </c>
      <c r="AA412" s="37">
        <v>9</v>
      </c>
      <c r="AB412" s="37">
        <v>0</v>
      </c>
      <c r="AC412" s="37">
        <v>0</v>
      </c>
      <c r="AD412" s="37">
        <v>1</v>
      </c>
      <c r="AE412" s="37"/>
      <c r="AF412" s="37">
        <v>39</v>
      </c>
      <c r="AG412" s="37"/>
      <c r="AH412" s="37"/>
      <c r="AI412" s="37"/>
      <c r="AJ412" s="37">
        <v>12</v>
      </c>
      <c r="AK412" s="37"/>
      <c r="AL412" s="37"/>
      <c r="AM412" s="37"/>
      <c r="AN412" s="37">
        <v>0</v>
      </c>
      <c r="AO412" s="37"/>
      <c r="AP412" s="37">
        <v>0</v>
      </c>
    </row>
    <row r="413" spans="1:42" ht="20.100000000000001" customHeight="1" x14ac:dyDescent="0.2">
      <c r="D413" s="38" t="s">
        <v>116</v>
      </c>
      <c r="F413" s="39">
        <v>11</v>
      </c>
      <c r="G413" s="40"/>
      <c r="H413" s="40"/>
      <c r="I413" s="40"/>
      <c r="J413" s="39">
        <v>25</v>
      </c>
      <c r="K413" s="39">
        <v>0</v>
      </c>
      <c r="L413" s="39">
        <v>1</v>
      </c>
      <c r="M413" s="40"/>
      <c r="N413" s="39">
        <v>26</v>
      </c>
      <c r="O413" s="40"/>
      <c r="P413" s="40"/>
      <c r="Q413" s="40"/>
      <c r="R413" s="39">
        <v>0</v>
      </c>
      <c r="S413" s="39">
        <v>2</v>
      </c>
      <c r="T413" s="39">
        <v>2</v>
      </c>
      <c r="U413" s="39">
        <v>3</v>
      </c>
      <c r="V413" s="39">
        <v>0</v>
      </c>
      <c r="W413" s="40"/>
      <c r="X413" s="39">
        <v>6</v>
      </c>
      <c r="Y413" s="39">
        <v>0</v>
      </c>
      <c r="Z413" s="39">
        <v>1</v>
      </c>
      <c r="AA413" s="39">
        <v>2</v>
      </c>
      <c r="AB413" s="39">
        <v>0</v>
      </c>
      <c r="AC413" s="39">
        <v>0</v>
      </c>
      <c r="AD413" s="39">
        <v>3</v>
      </c>
      <c r="AE413" s="40"/>
      <c r="AF413" s="39">
        <v>19</v>
      </c>
      <c r="AG413" s="40"/>
      <c r="AH413" s="40"/>
      <c r="AI413" s="40"/>
      <c r="AJ413" s="39">
        <v>18</v>
      </c>
      <c r="AK413" s="40"/>
      <c r="AL413" s="40"/>
      <c r="AM413" s="40"/>
      <c r="AN413" s="39">
        <v>0</v>
      </c>
      <c r="AO413" s="40"/>
      <c r="AP413" s="39">
        <v>0</v>
      </c>
    </row>
    <row r="414" spans="1:42" ht="20.100000000000001" customHeight="1" x14ac:dyDescent="0.2">
      <c r="D414" s="2" t="s">
        <v>117</v>
      </c>
      <c r="F414" s="37">
        <v>12</v>
      </c>
      <c r="G414" s="37"/>
      <c r="H414" s="37"/>
      <c r="I414" s="37"/>
      <c r="J414" s="37">
        <v>25</v>
      </c>
      <c r="K414" s="37">
        <v>0</v>
      </c>
      <c r="L414" s="37">
        <v>6</v>
      </c>
      <c r="M414" s="37"/>
      <c r="N414" s="37">
        <v>31</v>
      </c>
      <c r="O414" s="37"/>
      <c r="P414" s="37"/>
      <c r="Q414" s="37"/>
      <c r="R414" s="37">
        <v>0</v>
      </c>
      <c r="S414" s="37">
        <v>0</v>
      </c>
      <c r="T414" s="37">
        <v>1</v>
      </c>
      <c r="U414" s="37">
        <v>0</v>
      </c>
      <c r="V414" s="37">
        <v>0</v>
      </c>
      <c r="W414" s="37"/>
      <c r="X414" s="37">
        <v>11</v>
      </c>
      <c r="Y414" s="37">
        <v>0</v>
      </c>
      <c r="Z414" s="37">
        <v>6</v>
      </c>
      <c r="AA414" s="37">
        <v>5</v>
      </c>
      <c r="AB414" s="37">
        <v>0</v>
      </c>
      <c r="AC414" s="37">
        <v>0</v>
      </c>
      <c r="AD414" s="37">
        <v>1</v>
      </c>
      <c r="AE414" s="37"/>
      <c r="AF414" s="37">
        <v>24</v>
      </c>
      <c r="AG414" s="37"/>
      <c r="AH414" s="37"/>
      <c r="AI414" s="37"/>
      <c r="AJ414" s="37">
        <v>19</v>
      </c>
      <c r="AK414" s="37"/>
      <c r="AL414" s="37"/>
      <c r="AM414" s="37"/>
      <c r="AN414" s="37">
        <v>0</v>
      </c>
      <c r="AO414" s="37"/>
      <c r="AP414" s="37">
        <v>0</v>
      </c>
    </row>
    <row r="415" spans="1:42" ht="20.100000000000001" customHeight="1" x14ac:dyDescent="0.2">
      <c r="D415" s="38" t="s">
        <v>105</v>
      </c>
      <c r="F415" s="39">
        <v>81</v>
      </c>
      <c r="G415" s="40"/>
      <c r="H415" s="40"/>
      <c r="I415" s="40"/>
      <c r="J415" s="39">
        <v>194</v>
      </c>
      <c r="K415" s="39">
        <v>4</v>
      </c>
      <c r="L415" s="39">
        <v>2</v>
      </c>
      <c r="M415" s="40"/>
      <c r="N415" s="39">
        <v>200</v>
      </c>
      <c r="O415" s="40"/>
      <c r="P415" s="40"/>
      <c r="Q415" s="40"/>
      <c r="R415" s="39">
        <v>0</v>
      </c>
      <c r="S415" s="39">
        <v>4</v>
      </c>
      <c r="T415" s="39">
        <v>6</v>
      </c>
      <c r="U415" s="39">
        <v>0</v>
      </c>
      <c r="V415" s="39">
        <v>0</v>
      </c>
      <c r="W415" s="40"/>
      <c r="X415" s="39">
        <v>41</v>
      </c>
      <c r="Y415" s="39">
        <v>4</v>
      </c>
      <c r="Z415" s="39">
        <v>7</v>
      </c>
      <c r="AA415" s="39">
        <v>83</v>
      </c>
      <c r="AB415" s="39">
        <v>0</v>
      </c>
      <c r="AC415" s="39">
        <v>0</v>
      </c>
      <c r="AD415" s="39">
        <v>7</v>
      </c>
      <c r="AE415" s="40"/>
      <c r="AF415" s="39">
        <v>152</v>
      </c>
      <c r="AG415" s="40"/>
      <c r="AH415" s="40"/>
      <c r="AI415" s="40"/>
      <c r="AJ415" s="39">
        <v>129</v>
      </c>
      <c r="AK415" s="40"/>
      <c r="AL415" s="40"/>
      <c r="AM415" s="40"/>
      <c r="AN415" s="39">
        <v>0</v>
      </c>
      <c r="AO415" s="40"/>
      <c r="AP415" s="39">
        <v>0</v>
      </c>
    </row>
    <row r="416" spans="1:42" ht="20.100000000000001" customHeight="1" x14ac:dyDescent="0.2">
      <c r="D416" s="2" t="s">
        <v>106</v>
      </c>
      <c r="F416" s="37">
        <v>61</v>
      </c>
      <c r="G416" s="37"/>
      <c r="H416" s="37"/>
      <c r="I416" s="37"/>
      <c r="J416" s="37">
        <v>191</v>
      </c>
      <c r="K416" s="37">
        <v>3</v>
      </c>
      <c r="L416" s="37">
        <v>1</v>
      </c>
      <c r="M416" s="37"/>
      <c r="N416" s="37">
        <v>195</v>
      </c>
      <c r="O416" s="37"/>
      <c r="P416" s="37"/>
      <c r="Q416" s="37"/>
      <c r="R416" s="37">
        <v>0</v>
      </c>
      <c r="S416" s="37">
        <v>4</v>
      </c>
      <c r="T416" s="37">
        <v>45</v>
      </c>
      <c r="U416" s="37">
        <v>0</v>
      </c>
      <c r="V416" s="37">
        <v>0</v>
      </c>
      <c r="W416" s="37"/>
      <c r="X416" s="37">
        <v>30</v>
      </c>
      <c r="Y416" s="37">
        <v>0</v>
      </c>
      <c r="Z416" s="37">
        <v>6</v>
      </c>
      <c r="AA416" s="37">
        <v>56</v>
      </c>
      <c r="AB416" s="37">
        <v>2</v>
      </c>
      <c r="AC416" s="37">
        <v>0</v>
      </c>
      <c r="AD416" s="37">
        <v>6</v>
      </c>
      <c r="AE416" s="37"/>
      <c r="AF416" s="37">
        <v>149</v>
      </c>
      <c r="AG416" s="37"/>
      <c r="AH416" s="37"/>
      <c r="AI416" s="37"/>
      <c r="AJ416" s="37">
        <v>107</v>
      </c>
      <c r="AK416" s="37"/>
      <c r="AL416" s="37"/>
      <c r="AM416" s="37"/>
      <c r="AN416" s="37">
        <v>0</v>
      </c>
      <c r="AO416" s="37"/>
      <c r="AP416" s="37">
        <v>0</v>
      </c>
    </row>
    <row r="417" spans="1:42" ht="20.100000000000001" customHeight="1" x14ac:dyDescent="0.2">
      <c r="D417" s="38" t="s">
        <v>118</v>
      </c>
      <c r="F417" s="39">
        <v>54</v>
      </c>
      <c r="G417" s="40"/>
      <c r="H417" s="40"/>
      <c r="I417" s="40"/>
      <c r="J417" s="39">
        <v>193</v>
      </c>
      <c r="K417" s="39">
        <v>4</v>
      </c>
      <c r="L417" s="39">
        <v>1</v>
      </c>
      <c r="M417" s="40"/>
      <c r="N417" s="39">
        <v>198</v>
      </c>
      <c r="O417" s="40"/>
      <c r="P417" s="40"/>
      <c r="Q417" s="40"/>
      <c r="R417" s="39">
        <v>0</v>
      </c>
      <c r="S417" s="39">
        <v>6</v>
      </c>
      <c r="T417" s="39">
        <v>31</v>
      </c>
      <c r="U417" s="39">
        <v>5</v>
      </c>
      <c r="V417" s="39">
        <v>0</v>
      </c>
      <c r="W417" s="40"/>
      <c r="X417" s="39">
        <v>17</v>
      </c>
      <c r="Y417" s="39">
        <v>0</v>
      </c>
      <c r="Z417" s="39">
        <v>7</v>
      </c>
      <c r="AA417" s="39">
        <v>56</v>
      </c>
      <c r="AB417" s="39">
        <v>0</v>
      </c>
      <c r="AC417" s="39">
        <v>0</v>
      </c>
      <c r="AD417" s="39">
        <v>15</v>
      </c>
      <c r="AE417" s="40"/>
      <c r="AF417" s="39">
        <v>137</v>
      </c>
      <c r="AG417" s="40"/>
      <c r="AH417" s="40"/>
      <c r="AI417" s="40"/>
      <c r="AJ417" s="39">
        <v>115</v>
      </c>
      <c r="AK417" s="40"/>
      <c r="AL417" s="40"/>
      <c r="AM417" s="40"/>
      <c r="AN417" s="39">
        <v>0</v>
      </c>
      <c r="AO417" s="40"/>
      <c r="AP417" s="39">
        <v>0</v>
      </c>
    </row>
    <row r="418" spans="1:42" ht="20.100000000000001" customHeight="1" x14ac:dyDescent="0.2">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row>
    <row r="419" spans="1:42" s="1" customFormat="1" ht="20.100000000000001" customHeight="1" x14ac:dyDescent="0.2">
      <c r="A419" s="3"/>
      <c r="B419" s="6"/>
      <c r="C419" s="42" t="s">
        <v>180</v>
      </c>
      <c r="D419" s="42"/>
      <c r="E419" s="5"/>
      <c r="F419" s="44">
        <v>312</v>
      </c>
      <c r="G419" s="45"/>
      <c r="H419" s="45"/>
      <c r="I419" s="45"/>
      <c r="J419" s="44">
        <v>882</v>
      </c>
      <c r="K419" s="44">
        <v>29</v>
      </c>
      <c r="L419" s="44">
        <v>25</v>
      </c>
      <c r="M419" s="45"/>
      <c r="N419" s="44">
        <v>936</v>
      </c>
      <c r="O419" s="45"/>
      <c r="P419" s="45"/>
      <c r="Q419" s="45"/>
      <c r="R419" s="44">
        <v>0</v>
      </c>
      <c r="S419" s="44">
        <v>41</v>
      </c>
      <c r="T419" s="44">
        <v>116</v>
      </c>
      <c r="U419" s="44">
        <v>16</v>
      </c>
      <c r="V419" s="44">
        <v>23</v>
      </c>
      <c r="W419" s="45"/>
      <c r="X419" s="44">
        <v>237</v>
      </c>
      <c r="Y419" s="44">
        <v>7</v>
      </c>
      <c r="Z419" s="44">
        <v>39</v>
      </c>
      <c r="AA419" s="44">
        <v>225</v>
      </c>
      <c r="AB419" s="44">
        <v>2</v>
      </c>
      <c r="AC419" s="44">
        <v>0</v>
      </c>
      <c r="AD419" s="44">
        <v>40</v>
      </c>
      <c r="AE419" s="45"/>
      <c r="AF419" s="44">
        <v>746</v>
      </c>
      <c r="AG419" s="45"/>
      <c r="AH419" s="45"/>
      <c r="AI419" s="45"/>
      <c r="AJ419" s="44">
        <v>502</v>
      </c>
      <c r="AK419" s="45"/>
      <c r="AL419" s="45"/>
      <c r="AM419" s="45"/>
      <c r="AN419" s="44">
        <v>0</v>
      </c>
      <c r="AO419" s="45"/>
      <c r="AP419" s="44">
        <v>0</v>
      </c>
    </row>
    <row r="420" spans="1:42" ht="20.100000000000001" customHeight="1" x14ac:dyDescent="0.2">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row>
    <row r="421" spans="1:42" ht="20.100000000000001" customHeight="1" x14ac:dyDescent="0.2">
      <c r="C421" s="3" t="s">
        <v>236</v>
      </c>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row>
    <row r="422" spans="1:42" ht="20.100000000000001" customHeight="1" x14ac:dyDescent="0.2">
      <c r="D422" s="2" t="s">
        <v>277</v>
      </c>
      <c r="F422" s="37">
        <v>0</v>
      </c>
      <c r="G422" s="37"/>
      <c r="H422" s="37"/>
      <c r="I422" s="37"/>
      <c r="J422" s="37">
        <v>0</v>
      </c>
      <c r="K422" s="37">
        <v>0</v>
      </c>
      <c r="L422" s="37">
        <v>0</v>
      </c>
      <c r="M422" s="37"/>
      <c r="N422" s="37">
        <v>0</v>
      </c>
      <c r="O422" s="37"/>
      <c r="P422" s="37"/>
      <c r="Q422" s="37"/>
      <c r="R422" s="37">
        <v>0</v>
      </c>
      <c r="S422" s="37">
        <v>0</v>
      </c>
      <c r="T422" s="37">
        <v>0</v>
      </c>
      <c r="U422" s="37">
        <v>0</v>
      </c>
      <c r="V422" s="37">
        <v>0</v>
      </c>
      <c r="W422" s="37"/>
      <c r="X422" s="37">
        <v>0</v>
      </c>
      <c r="Y422" s="37">
        <v>0</v>
      </c>
      <c r="Z422" s="37">
        <v>0</v>
      </c>
      <c r="AA422" s="37">
        <v>0</v>
      </c>
      <c r="AB422" s="37">
        <v>0</v>
      </c>
      <c r="AC422" s="37">
        <v>0</v>
      </c>
      <c r="AD422" s="37">
        <v>0</v>
      </c>
      <c r="AE422" s="37"/>
      <c r="AF422" s="37">
        <v>0</v>
      </c>
      <c r="AG422" s="37"/>
      <c r="AH422" s="37"/>
      <c r="AI422" s="37"/>
      <c r="AJ422" s="37">
        <v>0</v>
      </c>
      <c r="AK422" s="37"/>
      <c r="AL422" s="37"/>
      <c r="AM422" s="37"/>
      <c r="AN422" s="37">
        <v>0</v>
      </c>
      <c r="AO422" s="37"/>
      <c r="AP422" s="37">
        <v>0</v>
      </c>
    </row>
    <row r="423" spans="1:42" ht="20.100000000000001" customHeight="1" x14ac:dyDescent="0.2">
      <c r="D423" s="38" t="s">
        <v>278</v>
      </c>
      <c r="F423" s="39">
        <v>0</v>
      </c>
      <c r="G423" s="40"/>
      <c r="H423" s="40"/>
      <c r="I423" s="40"/>
      <c r="J423" s="39">
        <v>0</v>
      </c>
      <c r="K423" s="39">
        <v>0</v>
      </c>
      <c r="L423" s="39">
        <v>0</v>
      </c>
      <c r="M423" s="40"/>
      <c r="N423" s="39">
        <v>0</v>
      </c>
      <c r="O423" s="40"/>
      <c r="P423" s="40"/>
      <c r="Q423" s="40"/>
      <c r="R423" s="39">
        <v>0</v>
      </c>
      <c r="S423" s="39">
        <v>0</v>
      </c>
      <c r="T423" s="39">
        <v>0</v>
      </c>
      <c r="U423" s="39">
        <v>0</v>
      </c>
      <c r="V423" s="39">
        <v>0</v>
      </c>
      <c r="W423" s="40"/>
      <c r="X423" s="39">
        <v>0</v>
      </c>
      <c r="Y423" s="39">
        <v>0</v>
      </c>
      <c r="Z423" s="39">
        <v>0</v>
      </c>
      <c r="AA423" s="39">
        <v>0</v>
      </c>
      <c r="AB423" s="39">
        <v>0</v>
      </c>
      <c r="AC423" s="39">
        <v>0</v>
      </c>
      <c r="AD423" s="39">
        <v>0</v>
      </c>
      <c r="AE423" s="40"/>
      <c r="AF423" s="39">
        <v>0</v>
      </c>
      <c r="AG423" s="40"/>
      <c r="AH423" s="40"/>
      <c r="AI423" s="40"/>
      <c r="AJ423" s="39">
        <v>0</v>
      </c>
      <c r="AK423" s="40"/>
      <c r="AL423" s="40"/>
      <c r="AM423" s="40"/>
      <c r="AN423" s="39">
        <v>0</v>
      </c>
      <c r="AO423" s="40"/>
      <c r="AP423" s="39">
        <v>0</v>
      </c>
    </row>
    <row r="424" spans="1:42" ht="20.100000000000001" customHeight="1" x14ac:dyDescent="0.2">
      <c r="D424" s="2" t="s">
        <v>279</v>
      </c>
      <c r="F424" s="37">
        <v>0</v>
      </c>
      <c r="G424" s="37"/>
      <c r="H424" s="37"/>
      <c r="I424" s="37"/>
      <c r="J424" s="37">
        <v>0</v>
      </c>
      <c r="K424" s="37">
        <v>0</v>
      </c>
      <c r="L424" s="37">
        <v>0</v>
      </c>
      <c r="M424" s="37"/>
      <c r="N424" s="37">
        <v>0</v>
      </c>
      <c r="O424" s="37"/>
      <c r="P424" s="37"/>
      <c r="Q424" s="37"/>
      <c r="R424" s="37">
        <v>0</v>
      </c>
      <c r="S424" s="37">
        <v>0</v>
      </c>
      <c r="T424" s="37">
        <v>0</v>
      </c>
      <c r="U424" s="37">
        <v>0</v>
      </c>
      <c r="V424" s="37">
        <v>0</v>
      </c>
      <c r="W424" s="37"/>
      <c r="X424" s="37">
        <v>0</v>
      </c>
      <c r="Y424" s="37">
        <v>0</v>
      </c>
      <c r="Z424" s="37">
        <v>0</v>
      </c>
      <c r="AA424" s="37">
        <v>0</v>
      </c>
      <c r="AB424" s="37">
        <v>0</v>
      </c>
      <c r="AC424" s="37">
        <v>0</v>
      </c>
      <c r="AD424" s="37">
        <v>0</v>
      </c>
      <c r="AE424" s="37"/>
      <c r="AF424" s="37">
        <v>0</v>
      </c>
      <c r="AG424" s="37"/>
      <c r="AH424" s="37"/>
      <c r="AI424" s="37"/>
      <c r="AJ424" s="37">
        <v>0</v>
      </c>
      <c r="AK424" s="37"/>
      <c r="AL424" s="37"/>
      <c r="AM424" s="37"/>
      <c r="AN424" s="37">
        <v>0</v>
      </c>
      <c r="AO424" s="37"/>
      <c r="AP424" s="37">
        <v>0</v>
      </c>
    </row>
    <row r="425" spans="1:42" ht="20.100000000000001" customHeight="1" x14ac:dyDescent="0.2">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row>
    <row r="426" spans="1:42" s="1" customFormat="1" ht="20.100000000000001" customHeight="1" x14ac:dyDescent="0.2">
      <c r="A426" s="3"/>
      <c r="B426" s="6"/>
      <c r="C426" s="42" t="s">
        <v>241</v>
      </c>
      <c r="D426" s="42"/>
      <c r="E426" s="5"/>
      <c r="F426" s="44">
        <v>0</v>
      </c>
      <c r="G426" s="45"/>
      <c r="H426" s="45"/>
      <c r="I426" s="45"/>
      <c r="J426" s="44">
        <v>0</v>
      </c>
      <c r="K426" s="44">
        <v>0</v>
      </c>
      <c r="L426" s="44">
        <v>0</v>
      </c>
      <c r="M426" s="45"/>
      <c r="N426" s="44">
        <v>0</v>
      </c>
      <c r="O426" s="45"/>
      <c r="P426" s="45"/>
      <c r="Q426" s="45"/>
      <c r="R426" s="44">
        <v>0</v>
      </c>
      <c r="S426" s="44">
        <v>0</v>
      </c>
      <c r="T426" s="44">
        <v>0</v>
      </c>
      <c r="U426" s="44">
        <v>0</v>
      </c>
      <c r="V426" s="44">
        <v>0</v>
      </c>
      <c r="W426" s="45"/>
      <c r="X426" s="44">
        <v>0</v>
      </c>
      <c r="Y426" s="44">
        <v>0</v>
      </c>
      <c r="Z426" s="44">
        <v>0</v>
      </c>
      <c r="AA426" s="44">
        <v>0</v>
      </c>
      <c r="AB426" s="44">
        <v>0</v>
      </c>
      <c r="AC426" s="44">
        <v>0</v>
      </c>
      <c r="AD426" s="44">
        <v>0</v>
      </c>
      <c r="AE426" s="45"/>
      <c r="AF426" s="44">
        <v>0</v>
      </c>
      <c r="AG426" s="45"/>
      <c r="AH426" s="45"/>
      <c r="AI426" s="45"/>
      <c r="AJ426" s="44">
        <v>0</v>
      </c>
      <c r="AK426" s="45"/>
      <c r="AL426" s="45"/>
      <c r="AM426" s="45"/>
      <c r="AN426" s="44">
        <v>0</v>
      </c>
      <c r="AO426" s="45"/>
      <c r="AP426" s="44">
        <v>0</v>
      </c>
    </row>
    <row r="427" spans="1:42" ht="20.100000000000001" customHeight="1" x14ac:dyDescent="0.2">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row>
    <row r="428" spans="1:42" s="1" customFormat="1" ht="20.100000000000001" customHeight="1" x14ac:dyDescent="0.25">
      <c r="A428" s="3"/>
      <c r="B428" s="49" t="s">
        <v>280</v>
      </c>
      <c r="C428" s="50"/>
      <c r="D428" s="50"/>
      <c r="E428" s="5"/>
      <c r="F428" s="51">
        <v>312</v>
      </c>
      <c r="G428" s="52"/>
      <c r="H428" s="52"/>
      <c r="I428" s="52"/>
      <c r="J428" s="51">
        <v>882</v>
      </c>
      <c r="K428" s="51">
        <v>29</v>
      </c>
      <c r="L428" s="51">
        <v>25</v>
      </c>
      <c r="M428" s="52"/>
      <c r="N428" s="51">
        <v>936</v>
      </c>
      <c r="O428" s="52"/>
      <c r="P428" s="52"/>
      <c r="Q428" s="52"/>
      <c r="R428" s="51">
        <v>0</v>
      </c>
      <c r="S428" s="51">
        <v>41</v>
      </c>
      <c r="T428" s="51">
        <v>116</v>
      </c>
      <c r="U428" s="51">
        <v>16</v>
      </c>
      <c r="V428" s="51">
        <v>23</v>
      </c>
      <c r="W428" s="52"/>
      <c r="X428" s="51">
        <v>237</v>
      </c>
      <c r="Y428" s="51">
        <v>7</v>
      </c>
      <c r="Z428" s="51">
        <v>39</v>
      </c>
      <c r="AA428" s="51">
        <v>225</v>
      </c>
      <c r="AB428" s="51">
        <v>2</v>
      </c>
      <c r="AC428" s="51">
        <v>0</v>
      </c>
      <c r="AD428" s="51">
        <v>40</v>
      </c>
      <c r="AE428" s="52"/>
      <c r="AF428" s="51">
        <v>746</v>
      </c>
      <c r="AG428" s="52"/>
      <c r="AH428" s="52"/>
      <c r="AI428" s="52"/>
      <c r="AJ428" s="51">
        <v>502</v>
      </c>
      <c r="AK428" s="52"/>
      <c r="AL428" s="52"/>
      <c r="AM428" s="52"/>
      <c r="AN428" s="51">
        <v>0</v>
      </c>
      <c r="AO428" s="52"/>
      <c r="AP428" s="51">
        <v>0</v>
      </c>
    </row>
    <row r="429" spans="1:42" ht="20.100000000000001" customHeight="1" x14ac:dyDescent="0.2">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row>
    <row r="430" spans="1:42" ht="20.100000000000001" customHeight="1" x14ac:dyDescent="0.2">
      <c r="B430" s="6" t="s">
        <v>281</v>
      </c>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row>
    <row r="431" spans="1:42" ht="20.100000000000001" customHeight="1" x14ac:dyDescent="0.2">
      <c r="C431" s="3" t="s">
        <v>172</v>
      </c>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row>
    <row r="432" spans="1:42" ht="20.100000000000001" customHeight="1" x14ac:dyDescent="0.2">
      <c r="D432" s="2" t="s">
        <v>98</v>
      </c>
      <c r="F432" s="37">
        <v>38</v>
      </c>
      <c r="G432" s="37"/>
      <c r="H432" s="37"/>
      <c r="I432" s="37"/>
      <c r="J432" s="37">
        <v>113</v>
      </c>
      <c r="K432" s="37">
        <v>3</v>
      </c>
      <c r="L432" s="37">
        <v>0</v>
      </c>
      <c r="M432" s="37"/>
      <c r="N432" s="37">
        <v>116</v>
      </c>
      <c r="O432" s="37"/>
      <c r="P432" s="37"/>
      <c r="Q432" s="37"/>
      <c r="R432" s="37">
        <v>0</v>
      </c>
      <c r="S432" s="37">
        <v>15</v>
      </c>
      <c r="T432" s="37">
        <v>51</v>
      </c>
      <c r="U432" s="37">
        <v>0</v>
      </c>
      <c r="V432" s="37">
        <v>5</v>
      </c>
      <c r="W432" s="37"/>
      <c r="X432" s="37">
        <v>16</v>
      </c>
      <c r="Y432" s="37">
        <v>0</v>
      </c>
      <c r="Z432" s="37">
        <v>1</v>
      </c>
      <c r="AA432" s="37">
        <v>15</v>
      </c>
      <c r="AB432" s="37">
        <v>0</v>
      </c>
      <c r="AC432" s="37">
        <v>0</v>
      </c>
      <c r="AD432" s="37">
        <v>0</v>
      </c>
      <c r="AE432" s="37"/>
      <c r="AF432" s="37">
        <v>103</v>
      </c>
      <c r="AG432" s="37"/>
      <c r="AH432" s="37"/>
      <c r="AI432" s="37"/>
      <c r="AJ432" s="37">
        <v>51</v>
      </c>
      <c r="AK432" s="37"/>
      <c r="AL432" s="37"/>
      <c r="AM432" s="37"/>
      <c r="AN432" s="37">
        <v>0</v>
      </c>
      <c r="AO432" s="37"/>
      <c r="AP432" s="37">
        <v>0</v>
      </c>
    </row>
    <row r="433" spans="1:42" ht="20.100000000000001" customHeight="1" x14ac:dyDescent="0.2">
      <c r="D433" s="38" t="s">
        <v>99</v>
      </c>
      <c r="F433" s="39">
        <v>42</v>
      </c>
      <c r="G433" s="40"/>
      <c r="H433" s="40"/>
      <c r="I433" s="40"/>
      <c r="J433" s="39">
        <v>111</v>
      </c>
      <c r="K433" s="39">
        <v>1</v>
      </c>
      <c r="L433" s="39">
        <v>0</v>
      </c>
      <c r="M433" s="40"/>
      <c r="N433" s="39">
        <v>112</v>
      </c>
      <c r="O433" s="40"/>
      <c r="P433" s="40"/>
      <c r="Q433" s="40"/>
      <c r="R433" s="39">
        <v>0</v>
      </c>
      <c r="S433" s="39">
        <v>16</v>
      </c>
      <c r="T433" s="39">
        <v>28</v>
      </c>
      <c r="U433" s="39">
        <v>0</v>
      </c>
      <c r="V433" s="39">
        <v>0</v>
      </c>
      <c r="W433" s="40"/>
      <c r="X433" s="39">
        <v>13</v>
      </c>
      <c r="Y433" s="39">
        <v>0</v>
      </c>
      <c r="Z433" s="39">
        <v>3</v>
      </c>
      <c r="AA433" s="39">
        <v>32</v>
      </c>
      <c r="AB433" s="39">
        <v>0</v>
      </c>
      <c r="AC433" s="39">
        <v>0</v>
      </c>
      <c r="AD433" s="39">
        <v>5</v>
      </c>
      <c r="AE433" s="40"/>
      <c r="AF433" s="39">
        <v>97</v>
      </c>
      <c r="AG433" s="40"/>
      <c r="AH433" s="40"/>
      <c r="AI433" s="40"/>
      <c r="AJ433" s="39">
        <v>57</v>
      </c>
      <c r="AK433" s="40"/>
      <c r="AL433" s="40"/>
      <c r="AM433" s="40"/>
      <c r="AN433" s="39">
        <v>0</v>
      </c>
      <c r="AO433" s="40"/>
      <c r="AP433" s="39">
        <v>0</v>
      </c>
    </row>
    <row r="434" spans="1:42" ht="20.100000000000001" customHeight="1" x14ac:dyDescent="0.2">
      <c r="D434" s="2" t="s">
        <v>113</v>
      </c>
      <c r="F434" s="37">
        <v>86</v>
      </c>
      <c r="G434" s="37"/>
      <c r="H434" s="37"/>
      <c r="I434" s="37"/>
      <c r="J434" s="37">
        <v>112</v>
      </c>
      <c r="K434" s="37">
        <v>6</v>
      </c>
      <c r="L434" s="37">
        <v>0</v>
      </c>
      <c r="M434" s="37"/>
      <c r="N434" s="37">
        <v>118</v>
      </c>
      <c r="O434" s="37"/>
      <c r="P434" s="37"/>
      <c r="Q434" s="37"/>
      <c r="R434" s="37">
        <v>1</v>
      </c>
      <c r="S434" s="37">
        <v>3</v>
      </c>
      <c r="T434" s="37">
        <v>11</v>
      </c>
      <c r="U434" s="37">
        <v>1</v>
      </c>
      <c r="V434" s="37">
        <v>6</v>
      </c>
      <c r="W434" s="37"/>
      <c r="X434" s="37">
        <v>26</v>
      </c>
      <c r="Y434" s="37">
        <v>0</v>
      </c>
      <c r="Z434" s="37">
        <v>1</v>
      </c>
      <c r="AA434" s="37">
        <v>48</v>
      </c>
      <c r="AB434" s="37">
        <v>0</v>
      </c>
      <c r="AC434" s="37">
        <v>0</v>
      </c>
      <c r="AD434" s="37">
        <v>10</v>
      </c>
      <c r="AE434" s="37"/>
      <c r="AF434" s="37">
        <v>107</v>
      </c>
      <c r="AG434" s="37"/>
      <c r="AH434" s="37"/>
      <c r="AI434" s="37"/>
      <c r="AJ434" s="37">
        <v>97</v>
      </c>
      <c r="AK434" s="37"/>
      <c r="AL434" s="37"/>
      <c r="AM434" s="37"/>
      <c r="AN434" s="37">
        <v>0</v>
      </c>
      <c r="AO434" s="37"/>
      <c r="AP434" s="37">
        <v>0</v>
      </c>
    </row>
    <row r="435" spans="1:42" ht="20.100000000000001" customHeight="1" x14ac:dyDescent="0.2">
      <c r="D435" s="38" t="s">
        <v>101</v>
      </c>
      <c r="F435" s="39">
        <v>69</v>
      </c>
      <c r="G435" s="40"/>
      <c r="H435" s="40"/>
      <c r="I435" s="40"/>
      <c r="J435" s="39">
        <v>112</v>
      </c>
      <c r="K435" s="39">
        <v>6</v>
      </c>
      <c r="L435" s="39">
        <v>0</v>
      </c>
      <c r="M435" s="40"/>
      <c r="N435" s="39">
        <v>118</v>
      </c>
      <c r="O435" s="40"/>
      <c r="P435" s="40"/>
      <c r="Q435" s="40"/>
      <c r="R435" s="39">
        <v>0</v>
      </c>
      <c r="S435" s="39">
        <v>1</v>
      </c>
      <c r="T435" s="39">
        <v>26</v>
      </c>
      <c r="U435" s="39">
        <v>0</v>
      </c>
      <c r="V435" s="39">
        <v>2</v>
      </c>
      <c r="W435" s="40"/>
      <c r="X435" s="39">
        <v>31</v>
      </c>
      <c r="Y435" s="39">
        <v>0</v>
      </c>
      <c r="Z435" s="39">
        <v>0</v>
      </c>
      <c r="AA435" s="39">
        <v>33</v>
      </c>
      <c r="AB435" s="39">
        <v>0</v>
      </c>
      <c r="AC435" s="39">
        <v>0</v>
      </c>
      <c r="AD435" s="39">
        <v>3</v>
      </c>
      <c r="AE435" s="40"/>
      <c r="AF435" s="39">
        <v>96</v>
      </c>
      <c r="AG435" s="40"/>
      <c r="AH435" s="40"/>
      <c r="AI435" s="40"/>
      <c r="AJ435" s="39">
        <v>91</v>
      </c>
      <c r="AK435" s="40"/>
      <c r="AL435" s="40"/>
      <c r="AM435" s="40"/>
      <c r="AN435" s="39">
        <v>0</v>
      </c>
      <c r="AO435" s="40"/>
      <c r="AP435" s="39">
        <v>0</v>
      </c>
    </row>
    <row r="436" spans="1:42" ht="20.100000000000001" customHeight="1" x14ac:dyDescent="0.2">
      <c r="D436" s="2" t="s">
        <v>115</v>
      </c>
      <c r="F436" s="37">
        <v>84</v>
      </c>
      <c r="G436" s="37"/>
      <c r="H436" s="37"/>
      <c r="I436" s="37"/>
      <c r="J436" s="37">
        <v>114</v>
      </c>
      <c r="K436" s="37">
        <v>3</v>
      </c>
      <c r="L436" s="37">
        <v>1</v>
      </c>
      <c r="M436" s="37"/>
      <c r="N436" s="37">
        <v>118</v>
      </c>
      <c r="O436" s="37"/>
      <c r="P436" s="37"/>
      <c r="Q436" s="37"/>
      <c r="R436" s="37">
        <v>0</v>
      </c>
      <c r="S436" s="37">
        <v>4</v>
      </c>
      <c r="T436" s="37">
        <v>15</v>
      </c>
      <c r="U436" s="37">
        <v>2</v>
      </c>
      <c r="V436" s="37">
        <v>1</v>
      </c>
      <c r="W436" s="37"/>
      <c r="X436" s="37">
        <v>26</v>
      </c>
      <c r="Y436" s="37">
        <v>0</v>
      </c>
      <c r="Z436" s="37">
        <v>6</v>
      </c>
      <c r="AA436" s="37">
        <v>59</v>
      </c>
      <c r="AB436" s="37">
        <v>0</v>
      </c>
      <c r="AC436" s="37">
        <v>0</v>
      </c>
      <c r="AD436" s="37">
        <v>4</v>
      </c>
      <c r="AE436" s="37"/>
      <c r="AF436" s="37">
        <v>117</v>
      </c>
      <c r="AG436" s="37"/>
      <c r="AH436" s="37"/>
      <c r="AI436" s="37"/>
      <c r="AJ436" s="37">
        <v>85</v>
      </c>
      <c r="AK436" s="37"/>
      <c r="AL436" s="37"/>
      <c r="AM436" s="37"/>
      <c r="AN436" s="37">
        <v>0</v>
      </c>
      <c r="AO436" s="37"/>
      <c r="AP436" s="37">
        <v>0</v>
      </c>
    </row>
    <row r="437" spans="1:42" ht="20.100000000000001" customHeight="1" x14ac:dyDescent="0.2">
      <c r="D437" s="38" t="s">
        <v>116</v>
      </c>
      <c r="F437" s="39">
        <v>31</v>
      </c>
      <c r="G437" s="40"/>
      <c r="H437" s="40"/>
      <c r="I437" s="40"/>
      <c r="J437" s="39">
        <v>66</v>
      </c>
      <c r="K437" s="39">
        <v>0</v>
      </c>
      <c r="L437" s="39">
        <v>0</v>
      </c>
      <c r="M437" s="40"/>
      <c r="N437" s="39">
        <v>66</v>
      </c>
      <c r="O437" s="40"/>
      <c r="P437" s="40"/>
      <c r="Q437" s="40"/>
      <c r="R437" s="39">
        <v>0</v>
      </c>
      <c r="S437" s="39">
        <v>2</v>
      </c>
      <c r="T437" s="39">
        <v>16</v>
      </c>
      <c r="U437" s="39">
        <v>0</v>
      </c>
      <c r="V437" s="39">
        <v>0</v>
      </c>
      <c r="W437" s="40"/>
      <c r="X437" s="39">
        <v>4</v>
      </c>
      <c r="Y437" s="39">
        <v>0</v>
      </c>
      <c r="Z437" s="39">
        <v>0</v>
      </c>
      <c r="AA437" s="39">
        <v>23</v>
      </c>
      <c r="AB437" s="39">
        <v>0</v>
      </c>
      <c r="AC437" s="39">
        <v>0</v>
      </c>
      <c r="AD437" s="39">
        <v>5</v>
      </c>
      <c r="AE437" s="40"/>
      <c r="AF437" s="39">
        <v>50</v>
      </c>
      <c r="AG437" s="40"/>
      <c r="AH437" s="40"/>
      <c r="AI437" s="40"/>
      <c r="AJ437" s="39">
        <v>47</v>
      </c>
      <c r="AK437" s="40"/>
      <c r="AL437" s="40"/>
      <c r="AM437" s="40"/>
      <c r="AN437" s="39">
        <v>0</v>
      </c>
      <c r="AO437" s="40"/>
      <c r="AP437" s="39">
        <v>0</v>
      </c>
    </row>
    <row r="438" spans="1:42" ht="20.100000000000001" customHeight="1" x14ac:dyDescent="0.2">
      <c r="D438" s="2" t="s">
        <v>117</v>
      </c>
      <c r="F438" s="37">
        <v>36</v>
      </c>
      <c r="G438" s="37"/>
      <c r="H438" s="37"/>
      <c r="I438" s="37"/>
      <c r="J438" s="37">
        <v>66</v>
      </c>
      <c r="K438" s="37">
        <v>0</v>
      </c>
      <c r="L438" s="37">
        <v>0</v>
      </c>
      <c r="M438" s="37"/>
      <c r="N438" s="37">
        <v>66</v>
      </c>
      <c r="O438" s="37"/>
      <c r="P438" s="37"/>
      <c r="Q438" s="37"/>
      <c r="R438" s="37">
        <v>0</v>
      </c>
      <c r="S438" s="37">
        <v>2</v>
      </c>
      <c r="T438" s="37">
        <v>10</v>
      </c>
      <c r="U438" s="37">
        <v>1</v>
      </c>
      <c r="V438" s="37">
        <v>0</v>
      </c>
      <c r="W438" s="37"/>
      <c r="X438" s="37">
        <v>7</v>
      </c>
      <c r="Y438" s="37">
        <v>4</v>
      </c>
      <c r="Z438" s="37">
        <v>0</v>
      </c>
      <c r="AA438" s="37">
        <v>33</v>
      </c>
      <c r="AB438" s="37">
        <v>0</v>
      </c>
      <c r="AC438" s="37">
        <v>0</v>
      </c>
      <c r="AD438" s="37">
        <v>1</v>
      </c>
      <c r="AE438" s="37"/>
      <c r="AF438" s="37">
        <v>58</v>
      </c>
      <c r="AG438" s="37"/>
      <c r="AH438" s="37"/>
      <c r="AI438" s="37"/>
      <c r="AJ438" s="37">
        <v>44</v>
      </c>
      <c r="AK438" s="37"/>
      <c r="AL438" s="37"/>
      <c r="AM438" s="37"/>
      <c r="AN438" s="37">
        <v>0</v>
      </c>
      <c r="AO438" s="37"/>
      <c r="AP438" s="37">
        <v>0</v>
      </c>
    </row>
    <row r="439" spans="1:42" ht="20.100000000000001" customHeight="1" x14ac:dyDescent="0.2">
      <c r="D439" s="38" t="s">
        <v>105</v>
      </c>
      <c r="F439" s="39">
        <v>95</v>
      </c>
      <c r="G439" s="40"/>
      <c r="H439" s="40"/>
      <c r="I439" s="40"/>
      <c r="J439" s="39">
        <v>111</v>
      </c>
      <c r="K439" s="39">
        <v>2</v>
      </c>
      <c r="L439" s="39">
        <v>2</v>
      </c>
      <c r="M439" s="40"/>
      <c r="N439" s="39">
        <v>115</v>
      </c>
      <c r="O439" s="40"/>
      <c r="P439" s="40"/>
      <c r="Q439" s="40"/>
      <c r="R439" s="39">
        <v>0</v>
      </c>
      <c r="S439" s="39">
        <v>1</v>
      </c>
      <c r="T439" s="39">
        <v>45</v>
      </c>
      <c r="U439" s="39">
        <v>0</v>
      </c>
      <c r="V439" s="39">
        <v>8</v>
      </c>
      <c r="W439" s="40"/>
      <c r="X439" s="39">
        <v>22</v>
      </c>
      <c r="Y439" s="39">
        <v>0</v>
      </c>
      <c r="Z439" s="39">
        <v>4</v>
      </c>
      <c r="AA439" s="39">
        <v>60</v>
      </c>
      <c r="AB439" s="39">
        <v>0</v>
      </c>
      <c r="AC439" s="39">
        <v>0</v>
      </c>
      <c r="AD439" s="39">
        <v>1</v>
      </c>
      <c r="AE439" s="40"/>
      <c r="AF439" s="39">
        <v>141</v>
      </c>
      <c r="AG439" s="40"/>
      <c r="AH439" s="40"/>
      <c r="AI439" s="40"/>
      <c r="AJ439" s="39">
        <v>69</v>
      </c>
      <c r="AK439" s="40"/>
      <c r="AL439" s="40"/>
      <c r="AM439" s="40"/>
      <c r="AN439" s="39">
        <v>0</v>
      </c>
      <c r="AO439" s="40"/>
      <c r="AP439" s="39">
        <v>0</v>
      </c>
    </row>
    <row r="440" spans="1:42" ht="20.100000000000001" customHeight="1" x14ac:dyDescent="0.2">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row>
    <row r="441" spans="1:42" s="1" customFormat="1" ht="20.100000000000001" customHeight="1" x14ac:dyDescent="0.2">
      <c r="A441" s="3"/>
      <c r="B441" s="6"/>
      <c r="C441" s="42" t="s">
        <v>180</v>
      </c>
      <c r="D441" s="42"/>
      <c r="E441" s="5"/>
      <c r="F441" s="44">
        <v>481</v>
      </c>
      <c r="G441" s="45"/>
      <c r="H441" s="45"/>
      <c r="I441" s="45"/>
      <c r="J441" s="44">
        <v>805</v>
      </c>
      <c r="K441" s="44">
        <v>21</v>
      </c>
      <c r="L441" s="44">
        <v>3</v>
      </c>
      <c r="M441" s="45"/>
      <c r="N441" s="44">
        <v>829</v>
      </c>
      <c r="O441" s="45"/>
      <c r="P441" s="45"/>
      <c r="Q441" s="45"/>
      <c r="R441" s="44">
        <v>1</v>
      </c>
      <c r="S441" s="44">
        <v>44</v>
      </c>
      <c r="T441" s="44">
        <v>202</v>
      </c>
      <c r="U441" s="44">
        <v>4</v>
      </c>
      <c r="V441" s="44">
        <v>22</v>
      </c>
      <c r="W441" s="45"/>
      <c r="X441" s="44">
        <v>145</v>
      </c>
      <c r="Y441" s="44">
        <v>4</v>
      </c>
      <c r="Z441" s="44">
        <v>15</v>
      </c>
      <c r="AA441" s="44">
        <v>303</v>
      </c>
      <c r="AB441" s="44">
        <v>0</v>
      </c>
      <c r="AC441" s="44">
        <v>0</v>
      </c>
      <c r="AD441" s="44">
        <v>29</v>
      </c>
      <c r="AE441" s="45"/>
      <c r="AF441" s="44">
        <v>769</v>
      </c>
      <c r="AG441" s="45"/>
      <c r="AH441" s="45"/>
      <c r="AI441" s="45"/>
      <c r="AJ441" s="44">
        <v>541</v>
      </c>
      <c r="AK441" s="45"/>
      <c r="AL441" s="45"/>
      <c r="AM441" s="45"/>
      <c r="AN441" s="44">
        <v>0</v>
      </c>
      <c r="AO441" s="45"/>
      <c r="AP441" s="44">
        <v>0</v>
      </c>
    </row>
    <row r="442" spans="1:42" s="1" customFormat="1" ht="20.100000000000001" customHeight="1" x14ac:dyDescent="0.2">
      <c r="A442" s="3"/>
      <c r="B442" s="6"/>
      <c r="C442" s="3"/>
      <c r="D442" s="3"/>
      <c r="E442" s="5"/>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row>
    <row r="443" spans="1:42" s="1" customFormat="1" ht="20.100000000000001" customHeight="1" x14ac:dyDescent="0.25">
      <c r="A443" s="3"/>
      <c r="B443" s="49" t="s">
        <v>282</v>
      </c>
      <c r="C443" s="50"/>
      <c r="D443" s="50"/>
      <c r="E443" s="5"/>
      <c r="F443" s="51">
        <v>481</v>
      </c>
      <c r="G443" s="52"/>
      <c r="H443" s="52"/>
      <c r="I443" s="52"/>
      <c r="J443" s="51">
        <v>805</v>
      </c>
      <c r="K443" s="51">
        <v>21</v>
      </c>
      <c r="L443" s="51">
        <v>3</v>
      </c>
      <c r="M443" s="52"/>
      <c r="N443" s="51">
        <v>829</v>
      </c>
      <c r="O443" s="52"/>
      <c r="P443" s="52"/>
      <c r="Q443" s="52"/>
      <c r="R443" s="51">
        <v>1</v>
      </c>
      <c r="S443" s="51">
        <v>44</v>
      </c>
      <c r="T443" s="51">
        <v>202</v>
      </c>
      <c r="U443" s="51">
        <v>4</v>
      </c>
      <c r="V443" s="51">
        <v>22</v>
      </c>
      <c r="W443" s="52"/>
      <c r="X443" s="51">
        <v>145</v>
      </c>
      <c r="Y443" s="51">
        <v>4</v>
      </c>
      <c r="Z443" s="51">
        <v>15</v>
      </c>
      <c r="AA443" s="51">
        <v>303</v>
      </c>
      <c r="AB443" s="51">
        <v>0</v>
      </c>
      <c r="AC443" s="51">
        <v>0</v>
      </c>
      <c r="AD443" s="51">
        <v>29</v>
      </c>
      <c r="AE443" s="52"/>
      <c r="AF443" s="51">
        <v>769</v>
      </c>
      <c r="AG443" s="52"/>
      <c r="AH443" s="52"/>
      <c r="AI443" s="52"/>
      <c r="AJ443" s="51">
        <v>541</v>
      </c>
      <c r="AK443" s="52"/>
      <c r="AL443" s="52"/>
      <c r="AM443" s="52"/>
      <c r="AN443" s="51">
        <v>0</v>
      </c>
      <c r="AO443" s="52"/>
      <c r="AP443" s="51">
        <v>0</v>
      </c>
    </row>
    <row r="444" spans="1:42" ht="20.100000000000001" customHeight="1" x14ac:dyDescent="0.2">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row>
    <row r="445" spans="1:42" ht="20.100000000000001" customHeight="1" x14ac:dyDescent="0.2">
      <c r="B445" s="6" t="s">
        <v>283</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row>
    <row r="446" spans="1:42" ht="20.100000000000001" customHeight="1" x14ac:dyDescent="0.2">
      <c r="C446" s="3" t="s">
        <v>172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row>
    <row r="447" spans="1:42" ht="20.100000000000001" customHeight="1" x14ac:dyDescent="0.2">
      <c r="D447" s="2" t="s">
        <v>124</v>
      </c>
      <c r="F447" s="37">
        <v>80</v>
      </c>
      <c r="G447" s="37"/>
      <c r="H447" s="37"/>
      <c r="I447" s="37"/>
      <c r="J447" s="37">
        <v>169</v>
      </c>
      <c r="K447" s="37">
        <v>7</v>
      </c>
      <c r="L447" s="37">
        <v>0</v>
      </c>
      <c r="M447" s="37"/>
      <c r="N447" s="37">
        <v>176</v>
      </c>
      <c r="O447" s="37"/>
      <c r="P447" s="37"/>
      <c r="Q447" s="37"/>
      <c r="R447" s="37">
        <v>0</v>
      </c>
      <c r="S447" s="37">
        <v>0</v>
      </c>
      <c r="T447" s="37">
        <v>37</v>
      </c>
      <c r="U447" s="37">
        <v>0</v>
      </c>
      <c r="V447" s="37">
        <v>19</v>
      </c>
      <c r="W447" s="37"/>
      <c r="X447" s="37">
        <v>40</v>
      </c>
      <c r="Y447" s="37">
        <v>0</v>
      </c>
      <c r="Z447" s="37">
        <v>5</v>
      </c>
      <c r="AA447" s="37">
        <v>53</v>
      </c>
      <c r="AB447" s="37">
        <v>0</v>
      </c>
      <c r="AC447" s="37">
        <v>0</v>
      </c>
      <c r="AD447" s="37">
        <v>6</v>
      </c>
      <c r="AE447" s="37"/>
      <c r="AF447" s="37">
        <v>160</v>
      </c>
      <c r="AG447" s="37"/>
      <c r="AH447" s="37"/>
      <c r="AI447" s="37"/>
      <c r="AJ447" s="37">
        <v>96</v>
      </c>
      <c r="AK447" s="37"/>
      <c r="AL447" s="37"/>
      <c r="AM447" s="37"/>
      <c r="AN447" s="37">
        <v>0</v>
      </c>
      <c r="AO447" s="37"/>
      <c r="AP447" s="37">
        <v>0</v>
      </c>
    </row>
    <row r="448" spans="1:42" ht="20.100000000000001" customHeight="1" x14ac:dyDescent="0.2">
      <c r="D448" s="38" t="s">
        <v>99</v>
      </c>
      <c r="F448" s="39">
        <v>96</v>
      </c>
      <c r="G448" s="40"/>
      <c r="H448" s="40"/>
      <c r="I448" s="40"/>
      <c r="J448" s="39">
        <v>168</v>
      </c>
      <c r="K448" s="39">
        <v>1</v>
      </c>
      <c r="L448" s="39">
        <v>0</v>
      </c>
      <c r="M448" s="40"/>
      <c r="N448" s="39">
        <v>169</v>
      </c>
      <c r="O448" s="40"/>
      <c r="P448" s="40"/>
      <c r="Q448" s="40"/>
      <c r="R448" s="39">
        <v>0</v>
      </c>
      <c r="S448" s="39">
        <v>0</v>
      </c>
      <c r="T448" s="39">
        <v>23</v>
      </c>
      <c r="U448" s="39">
        <v>0</v>
      </c>
      <c r="V448" s="39">
        <v>28</v>
      </c>
      <c r="W448" s="40"/>
      <c r="X448" s="39">
        <v>29</v>
      </c>
      <c r="Y448" s="39">
        <v>0</v>
      </c>
      <c r="Z448" s="39">
        <v>9</v>
      </c>
      <c r="AA448" s="39">
        <v>55</v>
      </c>
      <c r="AB448" s="39">
        <v>1</v>
      </c>
      <c r="AC448" s="39">
        <v>0</v>
      </c>
      <c r="AD448" s="39">
        <v>12</v>
      </c>
      <c r="AE448" s="40"/>
      <c r="AF448" s="39">
        <v>157</v>
      </c>
      <c r="AG448" s="40"/>
      <c r="AH448" s="40"/>
      <c r="AI448" s="40"/>
      <c r="AJ448" s="39">
        <v>108</v>
      </c>
      <c r="AK448" s="40"/>
      <c r="AL448" s="40"/>
      <c r="AM448" s="40"/>
      <c r="AN448" s="39">
        <v>0</v>
      </c>
      <c r="AO448" s="40"/>
      <c r="AP448" s="39">
        <v>0</v>
      </c>
    </row>
    <row r="449" spans="1:42" ht="20.100000000000001" customHeight="1" x14ac:dyDescent="0.2">
      <c r="D449" s="2" t="s">
        <v>113</v>
      </c>
      <c r="F449" s="37">
        <v>100</v>
      </c>
      <c r="G449" s="37"/>
      <c r="H449" s="37"/>
      <c r="I449" s="37"/>
      <c r="J449" s="37">
        <v>174</v>
      </c>
      <c r="K449" s="37">
        <v>1</v>
      </c>
      <c r="L449" s="37">
        <v>1</v>
      </c>
      <c r="M449" s="37"/>
      <c r="N449" s="37">
        <v>176</v>
      </c>
      <c r="O449" s="37"/>
      <c r="P449" s="37"/>
      <c r="Q449" s="37"/>
      <c r="R449" s="37">
        <v>0</v>
      </c>
      <c r="S449" s="37">
        <v>7</v>
      </c>
      <c r="T449" s="37">
        <v>19</v>
      </c>
      <c r="U449" s="37">
        <v>1</v>
      </c>
      <c r="V449" s="37">
        <v>10</v>
      </c>
      <c r="W449" s="37"/>
      <c r="X449" s="37">
        <v>29</v>
      </c>
      <c r="Y449" s="37">
        <v>0</v>
      </c>
      <c r="Z449" s="37">
        <v>5</v>
      </c>
      <c r="AA449" s="37">
        <v>70</v>
      </c>
      <c r="AB449" s="37">
        <v>0</v>
      </c>
      <c r="AC449" s="37">
        <v>0</v>
      </c>
      <c r="AD449" s="37">
        <v>7</v>
      </c>
      <c r="AE449" s="37"/>
      <c r="AF449" s="37">
        <v>148</v>
      </c>
      <c r="AG449" s="37"/>
      <c r="AH449" s="37"/>
      <c r="AI449" s="37"/>
      <c r="AJ449" s="37">
        <v>128</v>
      </c>
      <c r="AK449" s="37"/>
      <c r="AL449" s="37"/>
      <c r="AM449" s="37"/>
      <c r="AN449" s="37">
        <v>0</v>
      </c>
      <c r="AO449" s="37"/>
      <c r="AP449" s="37">
        <v>0</v>
      </c>
    </row>
    <row r="450" spans="1:42" ht="20.100000000000001" customHeight="1" x14ac:dyDescent="0.2">
      <c r="D450" s="38" t="s">
        <v>174</v>
      </c>
      <c r="F450" s="39">
        <v>111</v>
      </c>
      <c r="G450" s="40"/>
      <c r="H450" s="40"/>
      <c r="I450" s="40"/>
      <c r="J450" s="39">
        <v>173</v>
      </c>
      <c r="K450" s="39">
        <v>6</v>
      </c>
      <c r="L450" s="39">
        <v>0</v>
      </c>
      <c r="M450" s="40"/>
      <c r="N450" s="39">
        <v>179</v>
      </c>
      <c r="O450" s="40"/>
      <c r="P450" s="40"/>
      <c r="Q450" s="40"/>
      <c r="R450" s="39">
        <v>0</v>
      </c>
      <c r="S450" s="39">
        <v>4</v>
      </c>
      <c r="T450" s="39">
        <v>24</v>
      </c>
      <c r="U450" s="39">
        <v>2</v>
      </c>
      <c r="V450" s="39">
        <v>15</v>
      </c>
      <c r="W450" s="40"/>
      <c r="X450" s="39">
        <v>39</v>
      </c>
      <c r="Y450" s="39">
        <v>2</v>
      </c>
      <c r="Z450" s="39">
        <v>2</v>
      </c>
      <c r="AA450" s="39">
        <v>57</v>
      </c>
      <c r="AB450" s="39">
        <v>0</v>
      </c>
      <c r="AC450" s="39">
        <v>0</v>
      </c>
      <c r="AD450" s="39">
        <v>14</v>
      </c>
      <c r="AE450" s="40"/>
      <c r="AF450" s="39">
        <v>159</v>
      </c>
      <c r="AG450" s="40"/>
      <c r="AH450" s="40"/>
      <c r="AI450" s="40"/>
      <c r="AJ450" s="39">
        <v>131</v>
      </c>
      <c r="AK450" s="40"/>
      <c r="AL450" s="40"/>
      <c r="AM450" s="40"/>
      <c r="AN450" s="39">
        <v>0</v>
      </c>
      <c r="AO450" s="40"/>
      <c r="AP450" s="39">
        <v>0</v>
      </c>
    </row>
    <row r="451" spans="1:42" ht="20.100000000000001" customHeight="1" x14ac:dyDescent="0.2">
      <c r="D451" s="2" t="s">
        <v>115</v>
      </c>
      <c r="F451" s="37">
        <v>75</v>
      </c>
      <c r="G451" s="37"/>
      <c r="H451" s="37"/>
      <c r="I451" s="37"/>
      <c r="J451" s="37">
        <v>169</v>
      </c>
      <c r="K451" s="37">
        <v>3</v>
      </c>
      <c r="L451" s="37">
        <v>1</v>
      </c>
      <c r="M451" s="37"/>
      <c r="N451" s="37">
        <v>173</v>
      </c>
      <c r="O451" s="37"/>
      <c r="P451" s="37"/>
      <c r="Q451" s="37"/>
      <c r="R451" s="37">
        <v>0</v>
      </c>
      <c r="S451" s="37">
        <v>4</v>
      </c>
      <c r="T451" s="37">
        <v>55</v>
      </c>
      <c r="U451" s="37">
        <v>0</v>
      </c>
      <c r="V451" s="37">
        <v>21</v>
      </c>
      <c r="W451" s="37"/>
      <c r="X451" s="37">
        <v>33</v>
      </c>
      <c r="Y451" s="37">
        <v>0</v>
      </c>
      <c r="Z451" s="37">
        <v>5</v>
      </c>
      <c r="AA451" s="37">
        <v>36</v>
      </c>
      <c r="AB451" s="37">
        <v>0</v>
      </c>
      <c r="AC451" s="37">
        <v>0</v>
      </c>
      <c r="AD451" s="37">
        <v>7</v>
      </c>
      <c r="AE451" s="37"/>
      <c r="AF451" s="37">
        <v>161</v>
      </c>
      <c r="AG451" s="37"/>
      <c r="AH451" s="37"/>
      <c r="AI451" s="37"/>
      <c r="AJ451" s="37">
        <v>87</v>
      </c>
      <c r="AK451" s="37"/>
      <c r="AL451" s="37"/>
      <c r="AM451" s="37"/>
      <c r="AN451" s="37">
        <v>0</v>
      </c>
      <c r="AO451" s="37"/>
      <c r="AP451" s="37">
        <v>0</v>
      </c>
    </row>
    <row r="452" spans="1:42" ht="20.100000000000001" customHeight="1" x14ac:dyDescent="0.2">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row>
    <row r="453" spans="1:42" s="1" customFormat="1" ht="20.100000000000001" customHeight="1" x14ac:dyDescent="0.2">
      <c r="A453" s="3"/>
      <c r="B453" s="6"/>
      <c r="C453" s="42" t="s">
        <v>180</v>
      </c>
      <c r="D453" s="42"/>
      <c r="E453" s="5"/>
      <c r="F453" s="44">
        <v>462</v>
      </c>
      <c r="G453" s="45"/>
      <c r="H453" s="45"/>
      <c r="I453" s="45"/>
      <c r="J453" s="44">
        <v>853</v>
      </c>
      <c r="K453" s="44">
        <v>18</v>
      </c>
      <c r="L453" s="44">
        <v>2</v>
      </c>
      <c r="M453" s="45"/>
      <c r="N453" s="44">
        <v>873</v>
      </c>
      <c r="O453" s="45"/>
      <c r="P453" s="45"/>
      <c r="Q453" s="45"/>
      <c r="R453" s="44">
        <v>0</v>
      </c>
      <c r="S453" s="44">
        <v>15</v>
      </c>
      <c r="T453" s="44">
        <v>158</v>
      </c>
      <c r="U453" s="44">
        <v>3</v>
      </c>
      <c r="V453" s="44">
        <v>93</v>
      </c>
      <c r="W453" s="45"/>
      <c r="X453" s="44">
        <v>170</v>
      </c>
      <c r="Y453" s="44">
        <v>2</v>
      </c>
      <c r="Z453" s="44">
        <v>26</v>
      </c>
      <c r="AA453" s="44">
        <v>271</v>
      </c>
      <c r="AB453" s="44">
        <v>1</v>
      </c>
      <c r="AC453" s="44">
        <v>0</v>
      </c>
      <c r="AD453" s="44">
        <v>46</v>
      </c>
      <c r="AE453" s="45"/>
      <c r="AF453" s="44">
        <v>785</v>
      </c>
      <c r="AG453" s="45"/>
      <c r="AH453" s="45"/>
      <c r="AI453" s="45"/>
      <c r="AJ453" s="44">
        <v>550</v>
      </c>
      <c r="AK453" s="45"/>
      <c r="AL453" s="45"/>
      <c r="AM453" s="45"/>
      <c r="AN453" s="44">
        <v>0</v>
      </c>
      <c r="AO453" s="45"/>
      <c r="AP453" s="44">
        <v>0</v>
      </c>
    </row>
    <row r="454" spans="1:42" s="1" customFormat="1" ht="20.100000000000001" customHeight="1" x14ac:dyDescent="0.2">
      <c r="A454" s="3"/>
      <c r="B454" s="6"/>
      <c r="C454" s="3"/>
      <c r="D454" s="3"/>
      <c r="E454" s="5"/>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row>
    <row r="455" spans="1:42" s="1" customFormat="1" ht="20.100000000000001" customHeight="1" x14ac:dyDescent="0.25">
      <c r="A455" s="3"/>
      <c r="B455" s="49" t="s">
        <v>284</v>
      </c>
      <c r="C455" s="50"/>
      <c r="D455" s="50"/>
      <c r="E455" s="5"/>
      <c r="F455" s="51">
        <v>462</v>
      </c>
      <c r="G455" s="52"/>
      <c r="H455" s="52"/>
      <c r="I455" s="52"/>
      <c r="J455" s="51">
        <v>853</v>
      </c>
      <c r="K455" s="51">
        <v>18</v>
      </c>
      <c r="L455" s="51">
        <v>2</v>
      </c>
      <c r="M455" s="52"/>
      <c r="N455" s="51">
        <v>873</v>
      </c>
      <c r="O455" s="52"/>
      <c r="P455" s="52"/>
      <c r="Q455" s="52"/>
      <c r="R455" s="51">
        <v>0</v>
      </c>
      <c r="S455" s="51">
        <v>15</v>
      </c>
      <c r="T455" s="51">
        <v>158</v>
      </c>
      <c r="U455" s="51">
        <v>3</v>
      </c>
      <c r="V455" s="51">
        <v>93</v>
      </c>
      <c r="W455" s="52"/>
      <c r="X455" s="51">
        <v>170</v>
      </c>
      <c r="Y455" s="51">
        <v>2</v>
      </c>
      <c r="Z455" s="51">
        <v>26</v>
      </c>
      <c r="AA455" s="51">
        <v>271</v>
      </c>
      <c r="AB455" s="51">
        <v>1</v>
      </c>
      <c r="AC455" s="51">
        <v>0</v>
      </c>
      <c r="AD455" s="51">
        <v>46</v>
      </c>
      <c r="AE455" s="52"/>
      <c r="AF455" s="51">
        <v>785</v>
      </c>
      <c r="AG455" s="52"/>
      <c r="AH455" s="52"/>
      <c r="AI455" s="52"/>
      <c r="AJ455" s="51">
        <v>550</v>
      </c>
      <c r="AK455" s="52"/>
      <c r="AL455" s="52"/>
      <c r="AM455" s="52"/>
      <c r="AN455" s="51">
        <v>0</v>
      </c>
      <c r="AO455" s="52"/>
      <c r="AP455" s="51">
        <v>0</v>
      </c>
    </row>
    <row r="456" spans="1:42" ht="20.100000000000001" customHeight="1" x14ac:dyDescent="0.2">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row>
    <row r="457" spans="1:42" ht="20.100000000000001" customHeight="1" x14ac:dyDescent="0.2">
      <c r="B457" s="6" t="s">
        <v>285</v>
      </c>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row>
    <row r="458" spans="1:42" ht="20.100000000000001" customHeight="1" x14ac:dyDescent="0.2">
      <c r="C458" s="3" t="s">
        <v>0</v>
      </c>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row>
    <row r="459" spans="1:42" ht="20.100000000000001" customHeight="1" x14ac:dyDescent="0.2">
      <c r="D459" s="2" t="s">
        <v>124</v>
      </c>
      <c r="F459" s="37">
        <v>0</v>
      </c>
      <c r="G459" s="37"/>
      <c r="H459" s="37"/>
      <c r="I459" s="37"/>
      <c r="J459" s="37">
        <v>0</v>
      </c>
      <c r="K459" s="37">
        <v>0</v>
      </c>
      <c r="L459" s="37">
        <v>0</v>
      </c>
      <c r="M459" s="37"/>
      <c r="N459" s="37">
        <v>0</v>
      </c>
      <c r="O459" s="37"/>
      <c r="P459" s="37"/>
      <c r="Q459" s="37"/>
      <c r="R459" s="37">
        <v>0</v>
      </c>
      <c r="S459" s="37">
        <v>0</v>
      </c>
      <c r="T459" s="37">
        <v>0</v>
      </c>
      <c r="U459" s="37">
        <v>0</v>
      </c>
      <c r="V459" s="37">
        <v>0</v>
      </c>
      <c r="W459" s="37"/>
      <c r="X459" s="37">
        <v>0</v>
      </c>
      <c r="Y459" s="37">
        <v>0</v>
      </c>
      <c r="Z459" s="37">
        <v>0</v>
      </c>
      <c r="AA459" s="37">
        <v>0</v>
      </c>
      <c r="AB459" s="37">
        <v>0</v>
      </c>
      <c r="AC459" s="37">
        <v>0</v>
      </c>
      <c r="AD459" s="37">
        <v>0</v>
      </c>
      <c r="AE459" s="37"/>
      <c r="AF459" s="37">
        <v>0</v>
      </c>
      <c r="AG459" s="37"/>
      <c r="AH459" s="37"/>
      <c r="AI459" s="37"/>
      <c r="AJ459" s="37">
        <v>0</v>
      </c>
      <c r="AK459" s="37"/>
      <c r="AL459" s="37"/>
      <c r="AM459" s="37"/>
      <c r="AN459" s="37">
        <v>0</v>
      </c>
      <c r="AO459" s="37"/>
      <c r="AP459" s="37">
        <v>0</v>
      </c>
    </row>
    <row r="460" spans="1:42" ht="20.100000000000001" customHeight="1" x14ac:dyDescent="0.2">
      <c r="D460" s="38" t="s">
        <v>99</v>
      </c>
      <c r="F460" s="39">
        <v>0</v>
      </c>
      <c r="G460" s="40"/>
      <c r="H460" s="40"/>
      <c r="I460" s="40"/>
      <c r="J460" s="39">
        <v>0</v>
      </c>
      <c r="K460" s="39">
        <v>0</v>
      </c>
      <c r="L460" s="39">
        <v>0</v>
      </c>
      <c r="M460" s="40"/>
      <c r="N460" s="39">
        <v>0</v>
      </c>
      <c r="O460" s="40"/>
      <c r="P460" s="40"/>
      <c r="Q460" s="40"/>
      <c r="R460" s="39">
        <v>0</v>
      </c>
      <c r="S460" s="39">
        <v>0</v>
      </c>
      <c r="T460" s="39">
        <v>0</v>
      </c>
      <c r="U460" s="39">
        <v>0</v>
      </c>
      <c r="V460" s="39">
        <v>0</v>
      </c>
      <c r="W460" s="40"/>
      <c r="X460" s="39">
        <v>0</v>
      </c>
      <c r="Y460" s="39">
        <v>0</v>
      </c>
      <c r="Z460" s="39">
        <v>0</v>
      </c>
      <c r="AA460" s="39">
        <v>0</v>
      </c>
      <c r="AB460" s="39">
        <v>0</v>
      </c>
      <c r="AC460" s="39">
        <v>0</v>
      </c>
      <c r="AD460" s="39">
        <v>0</v>
      </c>
      <c r="AE460" s="40"/>
      <c r="AF460" s="39">
        <v>0</v>
      </c>
      <c r="AG460" s="40"/>
      <c r="AH460" s="40"/>
      <c r="AI460" s="40"/>
      <c r="AJ460" s="39">
        <v>0</v>
      </c>
      <c r="AK460" s="40"/>
      <c r="AL460" s="40"/>
      <c r="AM460" s="40"/>
      <c r="AN460" s="39">
        <v>0</v>
      </c>
      <c r="AO460" s="40"/>
      <c r="AP460" s="39">
        <v>0</v>
      </c>
    </row>
    <row r="461" spans="1:42" ht="20.100000000000001" customHeight="1" x14ac:dyDescent="0.2">
      <c r="B461" s="5"/>
      <c r="D461" s="2" t="s">
        <v>113</v>
      </c>
      <c r="F461" s="37">
        <v>0</v>
      </c>
      <c r="G461" s="37"/>
      <c r="H461" s="37"/>
      <c r="I461" s="37"/>
      <c r="J461" s="37">
        <v>0</v>
      </c>
      <c r="K461" s="37">
        <v>0</v>
      </c>
      <c r="L461" s="37">
        <v>0</v>
      </c>
      <c r="M461" s="37"/>
      <c r="N461" s="37">
        <v>0</v>
      </c>
      <c r="O461" s="37"/>
      <c r="P461" s="37"/>
      <c r="Q461" s="37"/>
      <c r="R461" s="37">
        <v>0</v>
      </c>
      <c r="S461" s="37">
        <v>0</v>
      </c>
      <c r="T461" s="37">
        <v>0</v>
      </c>
      <c r="U461" s="37">
        <v>0</v>
      </c>
      <c r="V461" s="37">
        <v>0</v>
      </c>
      <c r="W461" s="37"/>
      <c r="X461" s="37">
        <v>0</v>
      </c>
      <c r="Y461" s="37">
        <v>0</v>
      </c>
      <c r="Z461" s="37">
        <v>0</v>
      </c>
      <c r="AA461" s="37">
        <v>0</v>
      </c>
      <c r="AB461" s="37">
        <v>0</v>
      </c>
      <c r="AC461" s="37">
        <v>0</v>
      </c>
      <c r="AD461" s="37">
        <v>0</v>
      </c>
      <c r="AE461" s="37"/>
      <c r="AF461" s="37">
        <v>0</v>
      </c>
      <c r="AG461" s="37"/>
      <c r="AH461" s="37"/>
      <c r="AI461" s="37"/>
      <c r="AJ461" s="37">
        <v>0</v>
      </c>
      <c r="AK461" s="37"/>
      <c r="AL461" s="37"/>
      <c r="AM461" s="37"/>
      <c r="AN461" s="37">
        <v>0</v>
      </c>
      <c r="AO461" s="37"/>
      <c r="AP461" s="37">
        <v>0</v>
      </c>
    </row>
    <row r="462" spans="1:42" ht="20.100000000000001" customHeight="1" x14ac:dyDescent="0.2">
      <c r="D462" s="38" t="s">
        <v>174</v>
      </c>
      <c r="F462" s="39">
        <v>0</v>
      </c>
      <c r="G462" s="40"/>
      <c r="H462" s="40"/>
      <c r="I462" s="40"/>
      <c r="J462" s="39">
        <v>0</v>
      </c>
      <c r="K462" s="39">
        <v>0</v>
      </c>
      <c r="L462" s="39">
        <v>1</v>
      </c>
      <c r="M462" s="40"/>
      <c r="N462" s="39">
        <v>1</v>
      </c>
      <c r="O462" s="40"/>
      <c r="P462" s="40"/>
      <c r="Q462" s="40"/>
      <c r="R462" s="39">
        <v>0</v>
      </c>
      <c r="S462" s="39">
        <v>0</v>
      </c>
      <c r="T462" s="39">
        <v>0</v>
      </c>
      <c r="U462" s="39">
        <v>0</v>
      </c>
      <c r="V462" s="39">
        <v>0</v>
      </c>
      <c r="W462" s="40"/>
      <c r="X462" s="39">
        <v>0</v>
      </c>
      <c r="Y462" s="39">
        <v>0</v>
      </c>
      <c r="Z462" s="39">
        <v>0</v>
      </c>
      <c r="AA462" s="39">
        <v>1</v>
      </c>
      <c r="AB462" s="39">
        <v>0</v>
      </c>
      <c r="AC462" s="39">
        <v>0</v>
      </c>
      <c r="AD462" s="39">
        <v>0</v>
      </c>
      <c r="AE462" s="40"/>
      <c r="AF462" s="39">
        <v>1</v>
      </c>
      <c r="AG462" s="40"/>
      <c r="AH462" s="40"/>
      <c r="AI462" s="40"/>
      <c r="AJ462" s="39">
        <v>0</v>
      </c>
      <c r="AK462" s="40"/>
      <c r="AL462" s="40"/>
      <c r="AM462" s="40"/>
      <c r="AN462" s="39">
        <v>0</v>
      </c>
      <c r="AO462" s="40"/>
      <c r="AP462" s="39">
        <v>0</v>
      </c>
    </row>
    <row r="463" spans="1:42" ht="20.100000000000001" customHeight="1" x14ac:dyDescent="0.2">
      <c r="D463" s="2" t="s">
        <v>102</v>
      </c>
      <c r="F463" s="37">
        <v>0</v>
      </c>
      <c r="G463" s="37"/>
      <c r="H463" s="37"/>
      <c r="I463" s="37"/>
      <c r="J463" s="37">
        <v>0</v>
      </c>
      <c r="K463" s="37">
        <v>0</v>
      </c>
      <c r="L463" s="37">
        <v>0</v>
      </c>
      <c r="M463" s="37"/>
      <c r="N463" s="37">
        <v>0</v>
      </c>
      <c r="O463" s="37"/>
      <c r="P463" s="37"/>
      <c r="Q463" s="37"/>
      <c r="R463" s="37">
        <v>0</v>
      </c>
      <c r="S463" s="37">
        <v>0</v>
      </c>
      <c r="T463" s="37">
        <v>0</v>
      </c>
      <c r="U463" s="37">
        <v>0</v>
      </c>
      <c r="V463" s="37">
        <v>0</v>
      </c>
      <c r="W463" s="37"/>
      <c r="X463" s="37">
        <v>0</v>
      </c>
      <c r="Y463" s="37">
        <v>0</v>
      </c>
      <c r="Z463" s="37">
        <v>0</v>
      </c>
      <c r="AA463" s="37">
        <v>0</v>
      </c>
      <c r="AB463" s="37">
        <v>0</v>
      </c>
      <c r="AC463" s="37">
        <v>0</v>
      </c>
      <c r="AD463" s="37">
        <v>0</v>
      </c>
      <c r="AE463" s="37"/>
      <c r="AF463" s="37">
        <v>0</v>
      </c>
      <c r="AG463" s="37"/>
      <c r="AH463" s="37"/>
      <c r="AI463" s="37"/>
      <c r="AJ463" s="37">
        <v>0</v>
      </c>
      <c r="AK463" s="37"/>
      <c r="AL463" s="37"/>
      <c r="AM463" s="37"/>
      <c r="AN463" s="37">
        <v>0</v>
      </c>
      <c r="AO463" s="37"/>
      <c r="AP463" s="37">
        <v>0</v>
      </c>
    </row>
    <row r="464" spans="1:42" ht="20.100000000000001" customHeight="1" x14ac:dyDescent="0.2">
      <c r="D464" s="38" t="s">
        <v>116</v>
      </c>
      <c r="F464" s="39">
        <v>0</v>
      </c>
      <c r="G464" s="40"/>
      <c r="H464" s="40"/>
      <c r="I464" s="40"/>
      <c r="J464" s="39">
        <v>0</v>
      </c>
      <c r="K464" s="39">
        <v>0</v>
      </c>
      <c r="L464" s="39">
        <v>0</v>
      </c>
      <c r="M464" s="40"/>
      <c r="N464" s="39">
        <v>0</v>
      </c>
      <c r="O464" s="40"/>
      <c r="P464" s="40"/>
      <c r="Q464" s="40"/>
      <c r="R464" s="39">
        <v>0</v>
      </c>
      <c r="S464" s="39">
        <v>0</v>
      </c>
      <c r="T464" s="39">
        <v>0</v>
      </c>
      <c r="U464" s="39">
        <v>0</v>
      </c>
      <c r="V464" s="39">
        <v>0</v>
      </c>
      <c r="W464" s="40"/>
      <c r="X464" s="39">
        <v>0</v>
      </c>
      <c r="Y464" s="39">
        <v>0</v>
      </c>
      <c r="Z464" s="39">
        <v>0</v>
      </c>
      <c r="AA464" s="39">
        <v>0</v>
      </c>
      <c r="AB464" s="39">
        <v>0</v>
      </c>
      <c r="AC464" s="39">
        <v>0</v>
      </c>
      <c r="AD464" s="39">
        <v>0</v>
      </c>
      <c r="AE464" s="40"/>
      <c r="AF464" s="39">
        <v>0</v>
      </c>
      <c r="AG464" s="40"/>
      <c r="AH464" s="40"/>
      <c r="AI464" s="40"/>
      <c r="AJ464" s="39">
        <v>0</v>
      </c>
      <c r="AK464" s="40"/>
      <c r="AL464" s="40"/>
      <c r="AM464" s="40"/>
      <c r="AN464" s="39">
        <v>0</v>
      </c>
      <c r="AO464" s="40"/>
      <c r="AP464" s="39">
        <v>0</v>
      </c>
    </row>
    <row r="465" spans="2:42" ht="20.100000000000001" customHeight="1" x14ac:dyDescent="0.2">
      <c r="D465" s="4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row>
    <row r="466" spans="2:42" ht="20.100000000000001" customHeight="1" x14ac:dyDescent="0.2">
      <c r="C466" s="42" t="s">
        <v>122</v>
      </c>
      <c r="D466" s="42"/>
      <c r="F466" s="44">
        <v>0</v>
      </c>
      <c r="G466" s="45"/>
      <c r="H466" s="45"/>
      <c r="I466" s="45"/>
      <c r="J466" s="44">
        <v>0</v>
      </c>
      <c r="K466" s="44">
        <v>0</v>
      </c>
      <c r="L466" s="44">
        <v>1</v>
      </c>
      <c r="M466" s="45"/>
      <c r="N466" s="44">
        <v>1</v>
      </c>
      <c r="O466" s="45"/>
      <c r="P466" s="45"/>
      <c r="Q466" s="45"/>
      <c r="R466" s="44">
        <v>0</v>
      </c>
      <c r="S466" s="44">
        <v>0</v>
      </c>
      <c r="T466" s="44">
        <v>0</v>
      </c>
      <c r="U466" s="44">
        <v>0</v>
      </c>
      <c r="V466" s="44">
        <v>0</v>
      </c>
      <c r="W466" s="45"/>
      <c r="X466" s="44">
        <v>0</v>
      </c>
      <c r="Y466" s="44">
        <v>0</v>
      </c>
      <c r="Z466" s="44">
        <v>0</v>
      </c>
      <c r="AA466" s="44">
        <v>1</v>
      </c>
      <c r="AB466" s="44">
        <v>0</v>
      </c>
      <c r="AC466" s="44">
        <v>0</v>
      </c>
      <c r="AD466" s="44">
        <v>0</v>
      </c>
      <c r="AE466" s="45"/>
      <c r="AF466" s="44">
        <v>1</v>
      </c>
      <c r="AG466" s="45"/>
      <c r="AH466" s="45"/>
      <c r="AI466" s="45"/>
      <c r="AJ466" s="44">
        <v>0</v>
      </c>
      <c r="AK466" s="45"/>
      <c r="AL466" s="45"/>
      <c r="AM466" s="45"/>
      <c r="AN466" s="44">
        <v>0</v>
      </c>
      <c r="AO466" s="45"/>
      <c r="AP466" s="44">
        <v>0</v>
      </c>
    </row>
    <row r="467" spans="2:42" ht="20.100000000000001" customHeight="1" x14ac:dyDescent="0.2">
      <c r="D467" s="41"/>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row>
    <row r="468" spans="2:42" ht="20.100000000000001" customHeight="1" x14ac:dyDescent="0.2">
      <c r="C468" s="3" t="s">
        <v>286</v>
      </c>
      <c r="D468" s="41"/>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row>
    <row r="469" spans="2:42" ht="20.100000000000001" customHeight="1" x14ac:dyDescent="0.2">
      <c r="D469" s="2" t="s">
        <v>124</v>
      </c>
      <c r="F469" s="37">
        <v>32</v>
      </c>
      <c r="G469" s="37"/>
      <c r="H469" s="37"/>
      <c r="I469" s="37"/>
      <c r="J469" s="37">
        <v>73</v>
      </c>
      <c r="K469" s="37">
        <v>5</v>
      </c>
      <c r="L469" s="37">
        <v>3</v>
      </c>
      <c r="M469" s="37"/>
      <c r="N469" s="37">
        <v>81</v>
      </c>
      <c r="O469" s="37"/>
      <c r="P469" s="37"/>
      <c r="Q469" s="37"/>
      <c r="R469" s="37">
        <v>0</v>
      </c>
      <c r="S469" s="37">
        <v>3</v>
      </c>
      <c r="T469" s="37">
        <v>17</v>
      </c>
      <c r="U469" s="37">
        <v>2</v>
      </c>
      <c r="V469" s="37">
        <v>8</v>
      </c>
      <c r="W469" s="37"/>
      <c r="X469" s="37">
        <v>11</v>
      </c>
      <c r="Y469" s="37">
        <v>0</v>
      </c>
      <c r="Z469" s="37">
        <v>4</v>
      </c>
      <c r="AA469" s="37">
        <v>20</v>
      </c>
      <c r="AB469" s="37">
        <v>0</v>
      </c>
      <c r="AC469" s="37">
        <v>0</v>
      </c>
      <c r="AD469" s="37">
        <v>3</v>
      </c>
      <c r="AE469" s="37"/>
      <c r="AF469" s="37">
        <v>68</v>
      </c>
      <c r="AG469" s="37"/>
      <c r="AH469" s="37"/>
      <c r="AI469" s="37"/>
      <c r="AJ469" s="37">
        <v>45</v>
      </c>
      <c r="AK469" s="37"/>
      <c r="AL469" s="37"/>
      <c r="AM469" s="37"/>
      <c r="AN469" s="37">
        <v>0</v>
      </c>
      <c r="AO469" s="37"/>
      <c r="AP469" s="37">
        <v>0</v>
      </c>
    </row>
    <row r="470" spans="2:42" ht="20.100000000000001" customHeight="1" x14ac:dyDescent="0.2">
      <c r="D470" s="38" t="s">
        <v>173</v>
      </c>
      <c r="F470" s="39">
        <v>27</v>
      </c>
      <c r="G470" s="40"/>
      <c r="H470" s="40"/>
      <c r="I470" s="40"/>
      <c r="J470" s="39">
        <v>77</v>
      </c>
      <c r="K470" s="39">
        <v>0</v>
      </c>
      <c r="L470" s="39">
        <v>0</v>
      </c>
      <c r="M470" s="40"/>
      <c r="N470" s="39">
        <v>77</v>
      </c>
      <c r="O470" s="40"/>
      <c r="P470" s="40"/>
      <c r="Q470" s="40"/>
      <c r="R470" s="39">
        <v>0</v>
      </c>
      <c r="S470" s="39">
        <v>5</v>
      </c>
      <c r="T470" s="39">
        <v>25</v>
      </c>
      <c r="U470" s="39">
        <v>2</v>
      </c>
      <c r="V470" s="39">
        <v>0</v>
      </c>
      <c r="W470" s="40"/>
      <c r="X470" s="39">
        <v>5</v>
      </c>
      <c r="Y470" s="39">
        <v>0</v>
      </c>
      <c r="Z470" s="39">
        <v>3</v>
      </c>
      <c r="AA470" s="39">
        <v>23</v>
      </c>
      <c r="AB470" s="39">
        <v>0</v>
      </c>
      <c r="AC470" s="39">
        <v>0</v>
      </c>
      <c r="AD470" s="39">
        <v>0</v>
      </c>
      <c r="AE470" s="40"/>
      <c r="AF470" s="39">
        <v>63</v>
      </c>
      <c r="AG470" s="40"/>
      <c r="AH470" s="40"/>
      <c r="AI470" s="40"/>
      <c r="AJ470" s="39">
        <v>41</v>
      </c>
      <c r="AK470" s="40"/>
      <c r="AL470" s="40"/>
      <c r="AM470" s="40"/>
      <c r="AN470" s="39">
        <v>0</v>
      </c>
      <c r="AO470" s="40"/>
      <c r="AP470" s="39">
        <v>0</v>
      </c>
    </row>
    <row r="471" spans="2:42" ht="20.100000000000001" customHeight="1" x14ac:dyDescent="0.2">
      <c r="B471" s="5"/>
      <c r="D471" s="2" t="s">
        <v>113</v>
      </c>
      <c r="F471" s="37">
        <v>28</v>
      </c>
      <c r="G471" s="37"/>
      <c r="H471" s="37"/>
      <c r="I471" s="37"/>
      <c r="J471" s="37">
        <v>76</v>
      </c>
      <c r="K471" s="37">
        <v>0</v>
      </c>
      <c r="L471" s="37">
        <v>1</v>
      </c>
      <c r="M471" s="37"/>
      <c r="N471" s="37">
        <v>77</v>
      </c>
      <c r="O471" s="37"/>
      <c r="P471" s="37"/>
      <c r="Q471" s="37"/>
      <c r="R471" s="37">
        <v>0</v>
      </c>
      <c r="S471" s="37">
        <v>1</v>
      </c>
      <c r="T471" s="37">
        <v>18</v>
      </c>
      <c r="U471" s="37">
        <v>0</v>
      </c>
      <c r="V471" s="37">
        <v>5</v>
      </c>
      <c r="W471" s="37"/>
      <c r="X471" s="37">
        <v>4</v>
      </c>
      <c r="Y471" s="37">
        <v>1</v>
      </c>
      <c r="Z471" s="37">
        <v>2</v>
      </c>
      <c r="AA471" s="37">
        <v>21</v>
      </c>
      <c r="AB471" s="37">
        <v>0</v>
      </c>
      <c r="AC471" s="37">
        <v>0</v>
      </c>
      <c r="AD471" s="37">
        <v>9</v>
      </c>
      <c r="AE471" s="37"/>
      <c r="AF471" s="37">
        <v>61</v>
      </c>
      <c r="AG471" s="37"/>
      <c r="AH471" s="37"/>
      <c r="AI471" s="37"/>
      <c r="AJ471" s="37">
        <v>44</v>
      </c>
      <c r="AK471" s="37"/>
      <c r="AL471" s="37"/>
      <c r="AM471" s="37"/>
      <c r="AN471" s="37">
        <v>0</v>
      </c>
      <c r="AO471" s="37"/>
      <c r="AP471" s="37">
        <v>0</v>
      </c>
    </row>
    <row r="472" spans="2:42" ht="20.100000000000001" customHeight="1" x14ac:dyDescent="0.2">
      <c r="D472" s="38" t="s">
        <v>174</v>
      </c>
      <c r="F472" s="39">
        <v>28</v>
      </c>
      <c r="G472" s="40"/>
      <c r="H472" s="40"/>
      <c r="I472" s="40"/>
      <c r="J472" s="39">
        <v>74</v>
      </c>
      <c r="K472" s="39">
        <v>2</v>
      </c>
      <c r="L472" s="39">
        <v>0</v>
      </c>
      <c r="M472" s="40"/>
      <c r="N472" s="39">
        <v>76</v>
      </c>
      <c r="O472" s="40"/>
      <c r="P472" s="40"/>
      <c r="Q472" s="40"/>
      <c r="R472" s="39">
        <v>0</v>
      </c>
      <c r="S472" s="39">
        <v>6</v>
      </c>
      <c r="T472" s="39">
        <v>20</v>
      </c>
      <c r="U472" s="39">
        <v>2</v>
      </c>
      <c r="V472" s="39">
        <v>0</v>
      </c>
      <c r="W472" s="40"/>
      <c r="X472" s="39">
        <v>6</v>
      </c>
      <c r="Y472" s="39">
        <v>0</v>
      </c>
      <c r="Z472" s="39">
        <v>5</v>
      </c>
      <c r="AA472" s="39">
        <v>33</v>
      </c>
      <c r="AB472" s="39">
        <v>0</v>
      </c>
      <c r="AC472" s="39">
        <v>0</v>
      </c>
      <c r="AD472" s="39">
        <v>7</v>
      </c>
      <c r="AE472" s="40"/>
      <c r="AF472" s="39">
        <v>79</v>
      </c>
      <c r="AG472" s="40"/>
      <c r="AH472" s="40"/>
      <c r="AI472" s="40"/>
      <c r="AJ472" s="39">
        <v>25</v>
      </c>
      <c r="AK472" s="40"/>
      <c r="AL472" s="40"/>
      <c r="AM472" s="40"/>
      <c r="AN472" s="39">
        <v>0</v>
      </c>
      <c r="AO472" s="40"/>
      <c r="AP472" s="39">
        <v>0</v>
      </c>
    </row>
    <row r="473" spans="2:42" ht="20.100000000000001" customHeight="1" x14ac:dyDescent="0.2">
      <c r="B473" s="5"/>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row>
    <row r="474" spans="2:42" ht="20.100000000000001" customHeight="1" x14ac:dyDescent="0.2">
      <c r="C474" s="42" t="s">
        <v>287</v>
      </c>
      <c r="D474" s="42"/>
      <c r="F474" s="44">
        <v>115</v>
      </c>
      <c r="G474" s="45"/>
      <c r="H474" s="45"/>
      <c r="I474" s="45"/>
      <c r="J474" s="44">
        <v>300</v>
      </c>
      <c r="K474" s="44">
        <v>7</v>
      </c>
      <c r="L474" s="44">
        <v>4</v>
      </c>
      <c r="M474" s="45"/>
      <c r="N474" s="44">
        <v>311</v>
      </c>
      <c r="O474" s="45"/>
      <c r="P474" s="45"/>
      <c r="Q474" s="45"/>
      <c r="R474" s="44">
        <v>0</v>
      </c>
      <c r="S474" s="44">
        <v>15</v>
      </c>
      <c r="T474" s="44">
        <v>80</v>
      </c>
      <c r="U474" s="44">
        <v>6</v>
      </c>
      <c r="V474" s="44">
        <v>13</v>
      </c>
      <c r="W474" s="45"/>
      <c r="X474" s="44">
        <v>26</v>
      </c>
      <c r="Y474" s="44">
        <v>1</v>
      </c>
      <c r="Z474" s="44">
        <v>14</v>
      </c>
      <c r="AA474" s="44">
        <v>97</v>
      </c>
      <c r="AB474" s="44">
        <v>0</v>
      </c>
      <c r="AC474" s="44">
        <v>0</v>
      </c>
      <c r="AD474" s="44">
        <v>19</v>
      </c>
      <c r="AE474" s="45"/>
      <c r="AF474" s="44">
        <v>271</v>
      </c>
      <c r="AG474" s="45"/>
      <c r="AH474" s="45"/>
      <c r="AI474" s="45"/>
      <c r="AJ474" s="44">
        <v>155</v>
      </c>
      <c r="AK474" s="45"/>
      <c r="AL474" s="45"/>
      <c r="AM474" s="45"/>
      <c r="AN474" s="44">
        <v>0</v>
      </c>
      <c r="AO474" s="45"/>
      <c r="AP474" s="44">
        <v>0</v>
      </c>
    </row>
    <row r="475" spans="2:42" ht="20.100000000000001" customHeight="1" x14ac:dyDescent="0.2">
      <c r="B475" s="5"/>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row>
    <row r="476" spans="2:42" ht="20.100000000000001" customHeight="1" x14ac:dyDescent="0.2">
      <c r="B476" s="5"/>
      <c r="C476" s="3" t="s">
        <v>172</v>
      </c>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row>
    <row r="477" spans="2:42" ht="20.100000000000001" customHeight="1" x14ac:dyDescent="0.2">
      <c r="B477" s="5"/>
      <c r="D477" s="53" t="s">
        <v>288</v>
      </c>
      <c r="F477" s="37">
        <v>69</v>
      </c>
      <c r="G477" s="37"/>
      <c r="H477" s="37"/>
      <c r="I477" s="37"/>
      <c r="J477" s="37">
        <v>51</v>
      </c>
      <c r="K477" s="37">
        <v>1</v>
      </c>
      <c r="L477" s="37">
        <v>0</v>
      </c>
      <c r="M477" s="37"/>
      <c r="N477" s="37">
        <v>52</v>
      </c>
      <c r="O477" s="37"/>
      <c r="P477" s="37"/>
      <c r="Q477" s="37"/>
      <c r="R477" s="37">
        <v>0</v>
      </c>
      <c r="S477" s="37">
        <v>2</v>
      </c>
      <c r="T477" s="37">
        <v>5</v>
      </c>
      <c r="U477" s="37">
        <v>0</v>
      </c>
      <c r="V477" s="37">
        <v>0</v>
      </c>
      <c r="W477" s="37"/>
      <c r="X477" s="37">
        <v>12</v>
      </c>
      <c r="Y477" s="37">
        <v>0</v>
      </c>
      <c r="Z477" s="37">
        <v>5</v>
      </c>
      <c r="AA477" s="37">
        <v>18</v>
      </c>
      <c r="AB477" s="37">
        <v>1</v>
      </c>
      <c r="AC477" s="37">
        <v>0</v>
      </c>
      <c r="AD477" s="37">
        <v>1</v>
      </c>
      <c r="AE477" s="37"/>
      <c r="AF477" s="37">
        <v>44</v>
      </c>
      <c r="AG477" s="37"/>
      <c r="AH477" s="37"/>
      <c r="AI477" s="37"/>
      <c r="AJ477" s="37">
        <v>77</v>
      </c>
      <c r="AK477" s="37"/>
      <c r="AL477" s="37"/>
      <c r="AM477" s="37"/>
      <c r="AN477" s="37">
        <v>0</v>
      </c>
      <c r="AO477" s="37"/>
      <c r="AP477" s="37">
        <v>0</v>
      </c>
    </row>
    <row r="478" spans="2:42" ht="20.100000000000001" customHeight="1" x14ac:dyDescent="0.2">
      <c r="B478" s="5"/>
      <c r="D478" s="38" t="s">
        <v>289</v>
      </c>
      <c r="F478" s="39">
        <v>20</v>
      </c>
      <c r="G478" s="40"/>
      <c r="H478" s="40"/>
      <c r="I478" s="40"/>
      <c r="J478" s="39">
        <v>52</v>
      </c>
      <c r="K478" s="39">
        <v>8</v>
      </c>
      <c r="L478" s="39">
        <v>0</v>
      </c>
      <c r="M478" s="40"/>
      <c r="N478" s="39">
        <v>60</v>
      </c>
      <c r="O478" s="40"/>
      <c r="P478" s="40"/>
      <c r="Q478" s="40"/>
      <c r="R478" s="39">
        <v>0</v>
      </c>
      <c r="S478" s="39">
        <v>0</v>
      </c>
      <c r="T478" s="39">
        <v>47</v>
      </c>
      <c r="U478" s="39">
        <v>0</v>
      </c>
      <c r="V478" s="39">
        <v>1</v>
      </c>
      <c r="W478" s="40"/>
      <c r="X478" s="39">
        <v>5</v>
      </c>
      <c r="Y478" s="39">
        <v>0</v>
      </c>
      <c r="Z478" s="39">
        <v>1</v>
      </c>
      <c r="AA478" s="39">
        <v>10</v>
      </c>
      <c r="AB478" s="39">
        <v>0</v>
      </c>
      <c r="AC478" s="39">
        <v>0</v>
      </c>
      <c r="AD478" s="39">
        <v>3</v>
      </c>
      <c r="AE478" s="40"/>
      <c r="AF478" s="39">
        <v>67</v>
      </c>
      <c r="AG478" s="40"/>
      <c r="AH478" s="40"/>
      <c r="AI478" s="40"/>
      <c r="AJ478" s="39">
        <v>13</v>
      </c>
      <c r="AK478" s="40"/>
      <c r="AL478" s="40"/>
      <c r="AM478" s="40"/>
      <c r="AN478" s="39">
        <v>0</v>
      </c>
      <c r="AO478" s="40"/>
      <c r="AP478" s="39">
        <v>0</v>
      </c>
    </row>
    <row r="479" spans="2:42" ht="20.100000000000001" customHeight="1" x14ac:dyDescent="0.2">
      <c r="B479" s="5"/>
      <c r="D479" s="53" t="s">
        <v>290</v>
      </c>
      <c r="F479" s="37">
        <v>35</v>
      </c>
      <c r="G479" s="37"/>
      <c r="H479" s="37"/>
      <c r="I479" s="37"/>
      <c r="J479" s="37">
        <v>50</v>
      </c>
      <c r="K479" s="37">
        <v>4</v>
      </c>
      <c r="L479" s="37">
        <v>1</v>
      </c>
      <c r="M479" s="37"/>
      <c r="N479" s="37">
        <v>55</v>
      </c>
      <c r="O479" s="37"/>
      <c r="P479" s="37"/>
      <c r="Q479" s="37"/>
      <c r="R479" s="37">
        <v>0</v>
      </c>
      <c r="S479" s="37">
        <v>5</v>
      </c>
      <c r="T479" s="37">
        <v>25</v>
      </c>
      <c r="U479" s="37">
        <v>0</v>
      </c>
      <c r="V479" s="37">
        <v>0</v>
      </c>
      <c r="W479" s="37"/>
      <c r="X479" s="37">
        <v>11</v>
      </c>
      <c r="Y479" s="37">
        <v>3</v>
      </c>
      <c r="Z479" s="37">
        <v>2</v>
      </c>
      <c r="AA479" s="37">
        <v>16</v>
      </c>
      <c r="AB479" s="37">
        <v>0</v>
      </c>
      <c r="AC479" s="37">
        <v>0</v>
      </c>
      <c r="AD479" s="37">
        <v>4</v>
      </c>
      <c r="AE479" s="37"/>
      <c r="AF479" s="37">
        <v>66</v>
      </c>
      <c r="AG479" s="37"/>
      <c r="AH479" s="37"/>
      <c r="AI479" s="37"/>
      <c r="AJ479" s="37">
        <v>24</v>
      </c>
      <c r="AK479" s="37"/>
      <c r="AL479" s="37"/>
      <c r="AM479" s="37"/>
      <c r="AN479" s="37">
        <v>0</v>
      </c>
      <c r="AO479" s="37"/>
      <c r="AP479" s="37">
        <v>0</v>
      </c>
    </row>
    <row r="480" spans="2:42" ht="20.100000000000001" customHeight="1" x14ac:dyDescent="0.2">
      <c r="B480" s="5"/>
      <c r="D480" s="38" t="s">
        <v>291</v>
      </c>
      <c r="F480" s="39">
        <v>21</v>
      </c>
      <c r="G480" s="40"/>
      <c r="H480" s="40"/>
      <c r="I480" s="40"/>
      <c r="J480" s="39">
        <v>50</v>
      </c>
      <c r="K480" s="39">
        <v>1</v>
      </c>
      <c r="L480" s="39">
        <v>4</v>
      </c>
      <c r="M480" s="40"/>
      <c r="N480" s="39">
        <v>55</v>
      </c>
      <c r="O480" s="40"/>
      <c r="P480" s="40"/>
      <c r="Q480" s="40"/>
      <c r="R480" s="39">
        <v>2</v>
      </c>
      <c r="S480" s="39">
        <v>0</v>
      </c>
      <c r="T480" s="39">
        <v>2</v>
      </c>
      <c r="U480" s="39">
        <v>7</v>
      </c>
      <c r="V480" s="39">
        <v>7</v>
      </c>
      <c r="W480" s="40"/>
      <c r="X480" s="39">
        <v>10</v>
      </c>
      <c r="Y480" s="39">
        <v>2</v>
      </c>
      <c r="Z480" s="39">
        <v>2</v>
      </c>
      <c r="AA480" s="39">
        <v>11</v>
      </c>
      <c r="AB480" s="39">
        <v>0</v>
      </c>
      <c r="AC480" s="39">
        <v>0</v>
      </c>
      <c r="AD480" s="39">
        <v>5</v>
      </c>
      <c r="AE480" s="40"/>
      <c r="AF480" s="39">
        <v>48</v>
      </c>
      <c r="AG480" s="40"/>
      <c r="AH480" s="40"/>
      <c r="AI480" s="40"/>
      <c r="AJ480" s="39">
        <v>28</v>
      </c>
      <c r="AK480" s="40"/>
      <c r="AL480" s="40"/>
      <c r="AM480" s="40"/>
      <c r="AN480" s="39">
        <v>0</v>
      </c>
      <c r="AO480" s="40"/>
      <c r="AP480" s="39">
        <v>0</v>
      </c>
    </row>
    <row r="481" spans="1:42" ht="20.100000000000001" customHeight="1" x14ac:dyDescent="0.2">
      <c r="D481" s="53" t="s">
        <v>292</v>
      </c>
      <c r="F481" s="37">
        <v>22</v>
      </c>
      <c r="G481" s="37"/>
      <c r="H481" s="37"/>
      <c r="I481" s="37"/>
      <c r="J481" s="37">
        <v>60</v>
      </c>
      <c r="K481" s="37">
        <v>2</v>
      </c>
      <c r="L481" s="37">
        <v>0</v>
      </c>
      <c r="M481" s="37"/>
      <c r="N481" s="37">
        <v>62</v>
      </c>
      <c r="O481" s="37"/>
      <c r="P481" s="37"/>
      <c r="Q481" s="37"/>
      <c r="R481" s="37">
        <v>1</v>
      </c>
      <c r="S481" s="37">
        <v>2</v>
      </c>
      <c r="T481" s="37">
        <v>2</v>
      </c>
      <c r="U481" s="37">
        <v>0</v>
      </c>
      <c r="V481" s="37">
        <v>4</v>
      </c>
      <c r="W481" s="37"/>
      <c r="X481" s="37">
        <v>10</v>
      </c>
      <c r="Y481" s="37">
        <v>0</v>
      </c>
      <c r="Z481" s="37">
        <v>4</v>
      </c>
      <c r="AA481" s="37">
        <v>7</v>
      </c>
      <c r="AB481" s="37">
        <v>0</v>
      </c>
      <c r="AC481" s="37">
        <v>0</v>
      </c>
      <c r="AD481" s="37">
        <v>10</v>
      </c>
      <c r="AE481" s="37"/>
      <c r="AF481" s="37">
        <v>40</v>
      </c>
      <c r="AG481" s="37"/>
      <c r="AH481" s="37"/>
      <c r="AI481" s="37"/>
      <c r="AJ481" s="37">
        <v>44</v>
      </c>
      <c r="AK481" s="37"/>
      <c r="AL481" s="37"/>
      <c r="AM481" s="37"/>
      <c r="AN481" s="37">
        <v>0</v>
      </c>
      <c r="AO481" s="37"/>
      <c r="AP481" s="37">
        <v>0</v>
      </c>
    </row>
    <row r="482" spans="1:42" ht="20.100000000000001" customHeight="1" x14ac:dyDescent="0.2">
      <c r="D482" s="38" t="s">
        <v>293</v>
      </c>
      <c r="F482" s="39">
        <v>28</v>
      </c>
      <c r="G482" s="40"/>
      <c r="H482" s="40"/>
      <c r="I482" s="40"/>
      <c r="J482" s="39">
        <v>49</v>
      </c>
      <c r="K482" s="39">
        <v>0</v>
      </c>
      <c r="L482" s="39">
        <v>1</v>
      </c>
      <c r="M482" s="40"/>
      <c r="N482" s="39">
        <v>50</v>
      </c>
      <c r="O482" s="40"/>
      <c r="P482" s="40"/>
      <c r="Q482" s="40"/>
      <c r="R482" s="39">
        <v>0</v>
      </c>
      <c r="S482" s="39">
        <v>5</v>
      </c>
      <c r="T482" s="39">
        <v>1</v>
      </c>
      <c r="U482" s="39">
        <v>0</v>
      </c>
      <c r="V482" s="39">
        <v>0</v>
      </c>
      <c r="W482" s="40"/>
      <c r="X482" s="39">
        <v>9</v>
      </c>
      <c r="Y482" s="39">
        <v>1</v>
      </c>
      <c r="Z482" s="39">
        <v>2</v>
      </c>
      <c r="AA482" s="39">
        <v>11</v>
      </c>
      <c r="AB482" s="39">
        <v>0</v>
      </c>
      <c r="AC482" s="39">
        <v>0</v>
      </c>
      <c r="AD482" s="39">
        <v>5</v>
      </c>
      <c r="AE482" s="40"/>
      <c r="AF482" s="39">
        <v>34</v>
      </c>
      <c r="AG482" s="40"/>
      <c r="AH482" s="40"/>
      <c r="AI482" s="40"/>
      <c r="AJ482" s="39">
        <v>44</v>
      </c>
      <c r="AK482" s="40"/>
      <c r="AL482" s="40"/>
      <c r="AM482" s="40"/>
      <c r="AN482" s="39">
        <v>0</v>
      </c>
      <c r="AO482" s="40"/>
      <c r="AP482" s="39">
        <v>0</v>
      </c>
    </row>
    <row r="483" spans="1:42" ht="20.100000000000001" customHeight="1" x14ac:dyDescent="0.2">
      <c r="D483" s="53" t="s">
        <v>294</v>
      </c>
      <c r="F483" s="37">
        <v>28</v>
      </c>
      <c r="G483" s="37"/>
      <c r="H483" s="37"/>
      <c r="I483" s="37"/>
      <c r="J483" s="37">
        <v>31</v>
      </c>
      <c r="K483" s="37">
        <v>1</v>
      </c>
      <c r="L483" s="37">
        <v>0</v>
      </c>
      <c r="M483" s="37"/>
      <c r="N483" s="37">
        <v>32</v>
      </c>
      <c r="O483" s="37"/>
      <c r="P483" s="37"/>
      <c r="Q483" s="37"/>
      <c r="R483" s="37">
        <v>0</v>
      </c>
      <c r="S483" s="37">
        <v>6</v>
      </c>
      <c r="T483" s="37">
        <v>9</v>
      </c>
      <c r="U483" s="37">
        <v>0</v>
      </c>
      <c r="V483" s="37">
        <v>2</v>
      </c>
      <c r="W483" s="37"/>
      <c r="X483" s="37">
        <v>4</v>
      </c>
      <c r="Y483" s="37">
        <v>0</v>
      </c>
      <c r="Z483" s="37">
        <v>2</v>
      </c>
      <c r="AA483" s="37">
        <v>10</v>
      </c>
      <c r="AB483" s="37">
        <v>0</v>
      </c>
      <c r="AC483" s="37">
        <v>0</v>
      </c>
      <c r="AD483" s="37">
        <v>9</v>
      </c>
      <c r="AE483" s="37"/>
      <c r="AF483" s="37">
        <v>42</v>
      </c>
      <c r="AG483" s="37"/>
      <c r="AH483" s="37"/>
      <c r="AI483" s="37"/>
      <c r="AJ483" s="37">
        <v>18</v>
      </c>
      <c r="AK483" s="37"/>
      <c r="AL483" s="37"/>
      <c r="AM483" s="37"/>
      <c r="AN483" s="37">
        <v>0</v>
      </c>
      <c r="AO483" s="37"/>
      <c r="AP483" s="37">
        <v>0</v>
      </c>
    </row>
    <row r="484" spans="1:42" ht="20.100000000000001" customHeight="1" x14ac:dyDescent="0.2">
      <c r="D484" s="38" t="s">
        <v>295</v>
      </c>
      <c r="F484" s="39">
        <v>27</v>
      </c>
      <c r="G484" s="40"/>
      <c r="H484" s="40"/>
      <c r="I484" s="40"/>
      <c r="J484" s="39">
        <v>31</v>
      </c>
      <c r="K484" s="39">
        <v>2</v>
      </c>
      <c r="L484" s="39">
        <v>6</v>
      </c>
      <c r="M484" s="40"/>
      <c r="N484" s="39">
        <v>39</v>
      </c>
      <c r="O484" s="40"/>
      <c r="P484" s="40"/>
      <c r="Q484" s="40"/>
      <c r="R484" s="39">
        <v>0</v>
      </c>
      <c r="S484" s="39">
        <v>2</v>
      </c>
      <c r="T484" s="39">
        <v>8</v>
      </c>
      <c r="U484" s="39">
        <v>0</v>
      </c>
      <c r="V484" s="39">
        <v>5</v>
      </c>
      <c r="W484" s="40"/>
      <c r="X484" s="39">
        <v>15</v>
      </c>
      <c r="Y484" s="39">
        <v>2</v>
      </c>
      <c r="Z484" s="39">
        <v>1</v>
      </c>
      <c r="AA484" s="39">
        <v>10</v>
      </c>
      <c r="AB484" s="39">
        <v>0</v>
      </c>
      <c r="AC484" s="39">
        <v>0</v>
      </c>
      <c r="AD484" s="39">
        <v>5</v>
      </c>
      <c r="AE484" s="40"/>
      <c r="AF484" s="39">
        <v>48</v>
      </c>
      <c r="AG484" s="40"/>
      <c r="AH484" s="40"/>
      <c r="AI484" s="40"/>
      <c r="AJ484" s="39">
        <v>18</v>
      </c>
      <c r="AK484" s="40"/>
      <c r="AL484" s="40"/>
      <c r="AM484" s="40"/>
      <c r="AN484" s="39">
        <v>0</v>
      </c>
      <c r="AO484" s="40"/>
      <c r="AP484" s="39">
        <v>0</v>
      </c>
    </row>
    <row r="485" spans="1:42" ht="20.100000000000001" customHeight="1" x14ac:dyDescent="0.2">
      <c r="D485" s="53" t="s">
        <v>296</v>
      </c>
      <c r="F485" s="37">
        <v>13</v>
      </c>
      <c r="G485" s="37"/>
      <c r="H485" s="37"/>
      <c r="I485" s="37"/>
      <c r="J485" s="37">
        <v>31</v>
      </c>
      <c r="K485" s="37">
        <v>2</v>
      </c>
      <c r="L485" s="37">
        <v>0</v>
      </c>
      <c r="M485" s="37"/>
      <c r="N485" s="37">
        <v>33</v>
      </c>
      <c r="O485" s="37"/>
      <c r="P485" s="37"/>
      <c r="Q485" s="37"/>
      <c r="R485" s="37">
        <v>6</v>
      </c>
      <c r="S485" s="37">
        <v>2</v>
      </c>
      <c r="T485" s="37">
        <v>6</v>
      </c>
      <c r="U485" s="37">
        <v>0</v>
      </c>
      <c r="V485" s="37">
        <v>0</v>
      </c>
      <c r="W485" s="37"/>
      <c r="X485" s="37">
        <v>5</v>
      </c>
      <c r="Y485" s="37">
        <v>0</v>
      </c>
      <c r="Z485" s="37">
        <v>1</v>
      </c>
      <c r="AA485" s="37">
        <v>11</v>
      </c>
      <c r="AB485" s="37">
        <v>0</v>
      </c>
      <c r="AC485" s="37">
        <v>0</v>
      </c>
      <c r="AD485" s="37">
        <v>2</v>
      </c>
      <c r="AE485" s="37"/>
      <c r="AF485" s="37">
        <v>33</v>
      </c>
      <c r="AG485" s="37"/>
      <c r="AH485" s="37"/>
      <c r="AI485" s="37"/>
      <c r="AJ485" s="37">
        <v>13</v>
      </c>
      <c r="AK485" s="37"/>
      <c r="AL485" s="37"/>
      <c r="AM485" s="37"/>
      <c r="AN485" s="37">
        <v>0</v>
      </c>
      <c r="AO485" s="37"/>
      <c r="AP485" s="37">
        <v>0</v>
      </c>
    </row>
    <row r="486" spans="1:42" ht="20.100000000000001" customHeight="1" x14ac:dyDescent="0.2">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row>
    <row r="487" spans="1:42" s="1" customFormat="1" ht="20.100000000000001" customHeight="1" x14ac:dyDescent="0.2">
      <c r="A487" s="3"/>
      <c r="B487" s="6"/>
      <c r="C487" s="42" t="s">
        <v>180</v>
      </c>
      <c r="D487" s="42"/>
      <c r="E487" s="5"/>
      <c r="F487" s="44">
        <v>263</v>
      </c>
      <c r="G487" s="45"/>
      <c r="H487" s="45"/>
      <c r="I487" s="45"/>
      <c r="J487" s="44">
        <v>405</v>
      </c>
      <c r="K487" s="44">
        <v>21</v>
      </c>
      <c r="L487" s="44">
        <v>12</v>
      </c>
      <c r="M487" s="45"/>
      <c r="N487" s="44">
        <v>438</v>
      </c>
      <c r="O487" s="45"/>
      <c r="P487" s="45"/>
      <c r="Q487" s="45"/>
      <c r="R487" s="44">
        <v>9</v>
      </c>
      <c r="S487" s="44">
        <v>24</v>
      </c>
      <c r="T487" s="44">
        <v>105</v>
      </c>
      <c r="U487" s="44">
        <v>7</v>
      </c>
      <c r="V487" s="44">
        <v>19</v>
      </c>
      <c r="W487" s="45"/>
      <c r="X487" s="44">
        <v>81</v>
      </c>
      <c r="Y487" s="44">
        <v>8</v>
      </c>
      <c r="Z487" s="44">
        <v>20</v>
      </c>
      <c r="AA487" s="44">
        <v>104</v>
      </c>
      <c r="AB487" s="44">
        <v>1</v>
      </c>
      <c r="AC487" s="44">
        <v>0</v>
      </c>
      <c r="AD487" s="44">
        <v>44</v>
      </c>
      <c r="AE487" s="45"/>
      <c r="AF487" s="44">
        <v>422</v>
      </c>
      <c r="AG487" s="45"/>
      <c r="AH487" s="45"/>
      <c r="AI487" s="45"/>
      <c r="AJ487" s="44">
        <v>279</v>
      </c>
      <c r="AK487" s="45"/>
      <c r="AL487" s="45"/>
      <c r="AM487" s="45"/>
      <c r="AN487" s="44">
        <v>0</v>
      </c>
      <c r="AO487" s="45"/>
      <c r="AP487" s="44">
        <v>0</v>
      </c>
    </row>
    <row r="488" spans="1:42" s="1" customFormat="1" ht="20.100000000000001" customHeight="1" x14ac:dyDescent="0.2">
      <c r="A488" s="3"/>
      <c r="B488" s="6"/>
      <c r="C488" s="3"/>
      <c r="D488" s="3"/>
      <c r="E488" s="5"/>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row>
    <row r="489" spans="1:42" s="1" customFormat="1" ht="20.100000000000001" customHeight="1" x14ac:dyDescent="0.25">
      <c r="A489" s="3"/>
      <c r="B489" s="49" t="s">
        <v>297</v>
      </c>
      <c r="C489" s="50"/>
      <c r="D489" s="50"/>
      <c r="E489" s="5"/>
      <c r="F489" s="51">
        <v>378</v>
      </c>
      <c r="G489" s="52"/>
      <c r="H489" s="52"/>
      <c r="I489" s="52"/>
      <c r="J489" s="51">
        <v>705</v>
      </c>
      <c r="K489" s="51">
        <v>28</v>
      </c>
      <c r="L489" s="51">
        <v>17</v>
      </c>
      <c r="M489" s="52"/>
      <c r="N489" s="51">
        <v>750</v>
      </c>
      <c r="O489" s="52"/>
      <c r="P489" s="52"/>
      <c r="Q489" s="52"/>
      <c r="R489" s="51">
        <v>9</v>
      </c>
      <c r="S489" s="51">
        <v>39</v>
      </c>
      <c r="T489" s="51">
        <v>185</v>
      </c>
      <c r="U489" s="51">
        <v>13</v>
      </c>
      <c r="V489" s="51">
        <v>32</v>
      </c>
      <c r="W489" s="52"/>
      <c r="X489" s="51">
        <v>107</v>
      </c>
      <c r="Y489" s="51">
        <v>9</v>
      </c>
      <c r="Z489" s="51">
        <v>34</v>
      </c>
      <c r="AA489" s="51">
        <v>202</v>
      </c>
      <c r="AB489" s="51">
        <v>1</v>
      </c>
      <c r="AC489" s="51">
        <v>0</v>
      </c>
      <c r="AD489" s="51">
        <v>63</v>
      </c>
      <c r="AE489" s="52"/>
      <c r="AF489" s="51">
        <v>694</v>
      </c>
      <c r="AG489" s="52"/>
      <c r="AH489" s="52"/>
      <c r="AI489" s="52"/>
      <c r="AJ489" s="51">
        <v>434</v>
      </c>
      <c r="AK489" s="52"/>
      <c r="AL489" s="52"/>
      <c r="AM489" s="52"/>
      <c r="AN489" s="51">
        <v>0</v>
      </c>
      <c r="AO489" s="52"/>
      <c r="AP489" s="51">
        <v>0</v>
      </c>
    </row>
    <row r="490" spans="1:42" ht="20.100000000000001" customHeight="1" x14ac:dyDescent="0.2">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row>
    <row r="491" spans="1:42" ht="20.100000000000001" customHeight="1" x14ac:dyDescent="0.2">
      <c r="B491" s="6" t="s">
        <v>298</v>
      </c>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row>
    <row r="492" spans="1:42" ht="20.100000000000001" customHeight="1" x14ac:dyDescent="0.2">
      <c r="C492" s="3" t="s">
        <v>172</v>
      </c>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row>
    <row r="493" spans="1:42" ht="20.100000000000001" customHeight="1" x14ac:dyDescent="0.2">
      <c r="D493" s="2" t="s">
        <v>98</v>
      </c>
      <c r="F493" s="37">
        <v>14</v>
      </c>
      <c r="G493" s="37"/>
      <c r="H493" s="37"/>
      <c r="I493" s="37"/>
      <c r="J493" s="37">
        <v>16</v>
      </c>
      <c r="K493" s="37">
        <v>1</v>
      </c>
      <c r="L493" s="37">
        <v>0</v>
      </c>
      <c r="M493" s="37"/>
      <c r="N493" s="37">
        <v>17</v>
      </c>
      <c r="O493" s="37"/>
      <c r="P493" s="37"/>
      <c r="Q493" s="37"/>
      <c r="R493" s="37">
        <v>0</v>
      </c>
      <c r="S493" s="37">
        <v>1</v>
      </c>
      <c r="T493" s="37">
        <v>11</v>
      </c>
      <c r="U493" s="37">
        <v>0</v>
      </c>
      <c r="V493" s="37">
        <v>0</v>
      </c>
      <c r="W493" s="37"/>
      <c r="X493" s="37">
        <v>3</v>
      </c>
      <c r="Y493" s="37">
        <v>1</v>
      </c>
      <c r="Z493" s="37">
        <v>4</v>
      </c>
      <c r="AA493" s="37">
        <v>3</v>
      </c>
      <c r="AB493" s="37">
        <v>0</v>
      </c>
      <c r="AC493" s="37">
        <v>0</v>
      </c>
      <c r="AD493" s="37">
        <v>0</v>
      </c>
      <c r="AE493" s="37"/>
      <c r="AF493" s="37">
        <v>23</v>
      </c>
      <c r="AG493" s="37"/>
      <c r="AH493" s="37"/>
      <c r="AI493" s="37"/>
      <c r="AJ493" s="37">
        <v>8</v>
      </c>
      <c r="AK493" s="37"/>
      <c r="AL493" s="37"/>
      <c r="AM493" s="37"/>
      <c r="AN493" s="37">
        <v>0</v>
      </c>
      <c r="AO493" s="37"/>
      <c r="AP493" s="37">
        <v>0</v>
      </c>
    </row>
    <row r="494" spans="1:42" ht="20.100000000000001" customHeight="1" x14ac:dyDescent="0.2">
      <c r="B494" s="5"/>
      <c r="D494" s="38" t="s">
        <v>99</v>
      </c>
      <c r="F494" s="39">
        <v>12</v>
      </c>
      <c r="G494" s="40"/>
      <c r="H494" s="40"/>
      <c r="I494" s="40"/>
      <c r="J494" s="39">
        <v>19</v>
      </c>
      <c r="K494" s="39">
        <v>1</v>
      </c>
      <c r="L494" s="39">
        <v>0</v>
      </c>
      <c r="M494" s="40"/>
      <c r="N494" s="39">
        <v>20</v>
      </c>
      <c r="O494" s="40"/>
      <c r="P494" s="40"/>
      <c r="Q494" s="40"/>
      <c r="R494" s="39">
        <v>0</v>
      </c>
      <c r="S494" s="39">
        <v>6</v>
      </c>
      <c r="T494" s="39">
        <v>6</v>
      </c>
      <c r="U494" s="39">
        <v>0</v>
      </c>
      <c r="V494" s="39">
        <v>0</v>
      </c>
      <c r="W494" s="40"/>
      <c r="X494" s="39">
        <v>2</v>
      </c>
      <c r="Y494" s="39">
        <v>0</v>
      </c>
      <c r="Z494" s="39">
        <v>5</v>
      </c>
      <c r="AA494" s="39">
        <v>5</v>
      </c>
      <c r="AB494" s="39">
        <v>0</v>
      </c>
      <c r="AC494" s="39">
        <v>0</v>
      </c>
      <c r="AD494" s="39">
        <v>0</v>
      </c>
      <c r="AE494" s="40"/>
      <c r="AF494" s="39">
        <v>24</v>
      </c>
      <c r="AG494" s="40"/>
      <c r="AH494" s="40"/>
      <c r="AI494" s="40"/>
      <c r="AJ494" s="39">
        <v>8</v>
      </c>
      <c r="AK494" s="40"/>
      <c r="AL494" s="40"/>
      <c r="AM494" s="40"/>
      <c r="AN494" s="39">
        <v>0</v>
      </c>
      <c r="AO494" s="40"/>
      <c r="AP494" s="39">
        <v>0</v>
      </c>
    </row>
    <row r="495" spans="1:42" ht="20.100000000000001" customHeight="1" x14ac:dyDescent="0.2">
      <c r="B495" s="5"/>
      <c r="D495" s="2" t="s">
        <v>113</v>
      </c>
      <c r="F495" s="37">
        <v>8</v>
      </c>
      <c r="G495" s="37"/>
      <c r="H495" s="37"/>
      <c r="I495" s="37"/>
      <c r="J495" s="37">
        <v>17</v>
      </c>
      <c r="K495" s="37">
        <v>0</v>
      </c>
      <c r="L495" s="37">
        <v>0</v>
      </c>
      <c r="M495" s="37"/>
      <c r="N495" s="37">
        <v>17</v>
      </c>
      <c r="O495" s="37"/>
      <c r="P495" s="37"/>
      <c r="Q495" s="37"/>
      <c r="R495" s="37">
        <v>0</v>
      </c>
      <c r="S495" s="37">
        <v>3</v>
      </c>
      <c r="T495" s="37">
        <v>1</v>
      </c>
      <c r="U495" s="37">
        <v>0</v>
      </c>
      <c r="V495" s="37">
        <v>0</v>
      </c>
      <c r="W495" s="37"/>
      <c r="X495" s="37">
        <v>3</v>
      </c>
      <c r="Y495" s="37">
        <v>0</v>
      </c>
      <c r="Z495" s="37">
        <v>1</v>
      </c>
      <c r="AA495" s="37">
        <v>6</v>
      </c>
      <c r="AB495" s="37">
        <v>0</v>
      </c>
      <c r="AC495" s="37">
        <v>0</v>
      </c>
      <c r="AD495" s="37">
        <v>2</v>
      </c>
      <c r="AE495" s="37"/>
      <c r="AF495" s="37">
        <v>16</v>
      </c>
      <c r="AG495" s="37"/>
      <c r="AH495" s="37"/>
      <c r="AI495" s="37"/>
      <c r="AJ495" s="37">
        <v>9</v>
      </c>
      <c r="AK495" s="37"/>
      <c r="AL495" s="37"/>
      <c r="AM495" s="37"/>
      <c r="AN495" s="37">
        <v>0</v>
      </c>
      <c r="AO495" s="37"/>
      <c r="AP495" s="37">
        <v>0</v>
      </c>
    </row>
    <row r="496" spans="1:42" ht="20.100000000000001" customHeight="1" x14ac:dyDescent="0.2">
      <c r="B496" s="5"/>
      <c r="D496" s="38" t="s">
        <v>174</v>
      </c>
      <c r="F496" s="39">
        <v>18</v>
      </c>
      <c r="G496" s="40"/>
      <c r="H496" s="40"/>
      <c r="I496" s="40"/>
      <c r="J496" s="39">
        <v>16</v>
      </c>
      <c r="K496" s="39">
        <v>2</v>
      </c>
      <c r="L496" s="39">
        <v>1</v>
      </c>
      <c r="M496" s="40"/>
      <c r="N496" s="39">
        <v>19</v>
      </c>
      <c r="O496" s="40"/>
      <c r="P496" s="40"/>
      <c r="Q496" s="40"/>
      <c r="R496" s="39">
        <v>0</v>
      </c>
      <c r="S496" s="39">
        <v>3</v>
      </c>
      <c r="T496" s="39">
        <v>4</v>
      </c>
      <c r="U496" s="39">
        <v>0</v>
      </c>
      <c r="V496" s="39">
        <v>0</v>
      </c>
      <c r="W496" s="40"/>
      <c r="X496" s="39">
        <v>3</v>
      </c>
      <c r="Y496" s="39">
        <v>0</v>
      </c>
      <c r="Z496" s="39">
        <v>2</v>
      </c>
      <c r="AA496" s="39">
        <v>9</v>
      </c>
      <c r="AB496" s="39">
        <v>0</v>
      </c>
      <c r="AC496" s="39">
        <v>0</v>
      </c>
      <c r="AD496" s="39">
        <v>1</v>
      </c>
      <c r="AE496" s="40"/>
      <c r="AF496" s="39">
        <v>22</v>
      </c>
      <c r="AG496" s="40"/>
      <c r="AH496" s="40"/>
      <c r="AI496" s="40"/>
      <c r="AJ496" s="39">
        <v>15</v>
      </c>
      <c r="AK496" s="40"/>
      <c r="AL496" s="40"/>
      <c r="AM496" s="40"/>
      <c r="AN496" s="39">
        <v>0</v>
      </c>
      <c r="AO496" s="40"/>
      <c r="AP496" s="39">
        <v>0</v>
      </c>
    </row>
    <row r="497" spans="1:42" ht="20.100000000000001" customHeight="1" x14ac:dyDescent="0.2">
      <c r="D497" s="2" t="s">
        <v>115</v>
      </c>
      <c r="F497" s="37">
        <v>0</v>
      </c>
      <c r="G497" s="37"/>
      <c r="H497" s="37"/>
      <c r="I497" s="37"/>
      <c r="J497" s="37">
        <v>25</v>
      </c>
      <c r="K497" s="37">
        <v>0</v>
      </c>
      <c r="L497" s="37">
        <v>0</v>
      </c>
      <c r="M497" s="37"/>
      <c r="N497" s="37">
        <v>25</v>
      </c>
      <c r="O497" s="37"/>
      <c r="P497" s="37"/>
      <c r="Q497" s="37"/>
      <c r="R497" s="37">
        <v>0</v>
      </c>
      <c r="S497" s="37">
        <v>4</v>
      </c>
      <c r="T497" s="37">
        <v>3</v>
      </c>
      <c r="U497" s="37">
        <v>12</v>
      </c>
      <c r="V497" s="37">
        <v>0</v>
      </c>
      <c r="W497" s="37"/>
      <c r="X497" s="37">
        <v>0</v>
      </c>
      <c r="Y497" s="37">
        <v>0</v>
      </c>
      <c r="Z497" s="37">
        <v>0</v>
      </c>
      <c r="AA497" s="37">
        <v>0</v>
      </c>
      <c r="AB497" s="37">
        <v>0</v>
      </c>
      <c r="AC497" s="37">
        <v>0</v>
      </c>
      <c r="AD497" s="37">
        <v>0</v>
      </c>
      <c r="AE497" s="37"/>
      <c r="AF497" s="37">
        <v>19</v>
      </c>
      <c r="AG497" s="37"/>
      <c r="AH497" s="37"/>
      <c r="AI497" s="37"/>
      <c r="AJ497" s="37">
        <v>6</v>
      </c>
      <c r="AK497" s="37"/>
      <c r="AL497" s="37"/>
      <c r="AM497" s="37"/>
      <c r="AN497" s="37">
        <v>0</v>
      </c>
      <c r="AO497" s="37"/>
      <c r="AP497" s="37">
        <v>0</v>
      </c>
    </row>
    <row r="498" spans="1:42" ht="20.100000000000001" customHeight="1" x14ac:dyDescent="0.2">
      <c r="D498" s="38" t="s">
        <v>116</v>
      </c>
      <c r="F498" s="39">
        <v>3</v>
      </c>
      <c r="G498" s="40"/>
      <c r="H498" s="40"/>
      <c r="I498" s="40"/>
      <c r="J498" s="39">
        <v>26</v>
      </c>
      <c r="K498" s="39">
        <v>1</v>
      </c>
      <c r="L498" s="39">
        <v>0</v>
      </c>
      <c r="M498" s="40"/>
      <c r="N498" s="39">
        <v>27</v>
      </c>
      <c r="O498" s="40"/>
      <c r="P498" s="40"/>
      <c r="Q498" s="40"/>
      <c r="R498" s="39">
        <v>0</v>
      </c>
      <c r="S498" s="39">
        <v>4</v>
      </c>
      <c r="T498" s="39">
        <v>7</v>
      </c>
      <c r="U498" s="39">
        <v>0</v>
      </c>
      <c r="V498" s="39">
        <v>0</v>
      </c>
      <c r="W498" s="40"/>
      <c r="X498" s="39">
        <v>1</v>
      </c>
      <c r="Y498" s="39">
        <v>1</v>
      </c>
      <c r="Z498" s="39">
        <v>0</v>
      </c>
      <c r="AA498" s="39">
        <v>5</v>
      </c>
      <c r="AB498" s="39">
        <v>0</v>
      </c>
      <c r="AC498" s="39">
        <v>0</v>
      </c>
      <c r="AD498" s="39">
        <v>1</v>
      </c>
      <c r="AE498" s="40"/>
      <c r="AF498" s="39">
        <v>19</v>
      </c>
      <c r="AG498" s="40"/>
      <c r="AH498" s="40"/>
      <c r="AI498" s="40"/>
      <c r="AJ498" s="39">
        <v>11</v>
      </c>
      <c r="AK498" s="40"/>
      <c r="AL498" s="40"/>
      <c r="AM498" s="40"/>
      <c r="AN498" s="39">
        <v>0</v>
      </c>
      <c r="AO498" s="40"/>
      <c r="AP498" s="39">
        <v>0</v>
      </c>
    </row>
    <row r="499" spans="1:42" ht="20.100000000000001" customHeight="1" x14ac:dyDescent="0.2">
      <c r="D499" s="2" t="s">
        <v>104</v>
      </c>
      <c r="F499" s="37">
        <v>14</v>
      </c>
      <c r="G499" s="37"/>
      <c r="H499" s="37"/>
      <c r="I499" s="37"/>
      <c r="J499" s="37">
        <v>16</v>
      </c>
      <c r="K499" s="37">
        <v>1</v>
      </c>
      <c r="L499" s="37">
        <v>0</v>
      </c>
      <c r="M499" s="37"/>
      <c r="N499" s="37">
        <v>17</v>
      </c>
      <c r="O499" s="37"/>
      <c r="P499" s="37"/>
      <c r="Q499" s="37"/>
      <c r="R499" s="37">
        <v>0</v>
      </c>
      <c r="S499" s="37">
        <v>1</v>
      </c>
      <c r="T499" s="37">
        <v>12</v>
      </c>
      <c r="U499" s="37">
        <v>0</v>
      </c>
      <c r="V499" s="37">
        <v>0</v>
      </c>
      <c r="W499" s="37"/>
      <c r="X499" s="37">
        <v>6</v>
      </c>
      <c r="Y499" s="37">
        <v>0</v>
      </c>
      <c r="Z499" s="37">
        <v>0</v>
      </c>
      <c r="AA499" s="37">
        <v>4</v>
      </c>
      <c r="AB499" s="37">
        <v>0</v>
      </c>
      <c r="AC499" s="37">
        <v>0</v>
      </c>
      <c r="AD499" s="37">
        <v>2</v>
      </c>
      <c r="AE499" s="37"/>
      <c r="AF499" s="37">
        <v>25</v>
      </c>
      <c r="AG499" s="37"/>
      <c r="AH499" s="37"/>
      <c r="AI499" s="37"/>
      <c r="AJ499" s="37">
        <v>6</v>
      </c>
      <c r="AK499" s="37"/>
      <c r="AL499" s="37"/>
      <c r="AM499" s="37"/>
      <c r="AN499" s="37">
        <v>0</v>
      </c>
      <c r="AO499" s="37"/>
      <c r="AP499" s="37">
        <v>0</v>
      </c>
    </row>
    <row r="500" spans="1:42" ht="20.100000000000001" customHeight="1" x14ac:dyDescent="0.2">
      <c r="B500" s="5"/>
      <c r="D500" s="38" t="s">
        <v>105</v>
      </c>
      <c r="F500" s="39">
        <v>5</v>
      </c>
      <c r="G500" s="40"/>
      <c r="H500" s="40"/>
      <c r="I500" s="40"/>
      <c r="J500" s="39">
        <v>24</v>
      </c>
      <c r="K500" s="39">
        <v>2</v>
      </c>
      <c r="L500" s="39">
        <v>0</v>
      </c>
      <c r="M500" s="40"/>
      <c r="N500" s="39">
        <v>26</v>
      </c>
      <c r="O500" s="40"/>
      <c r="P500" s="40"/>
      <c r="Q500" s="40"/>
      <c r="R500" s="39">
        <v>1</v>
      </c>
      <c r="S500" s="39">
        <v>1</v>
      </c>
      <c r="T500" s="39">
        <v>14</v>
      </c>
      <c r="U500" s="39">
        <v>1</v>
      </c>
      <c r="V500" s="39">
        <v>1</v>
      </c>
      <c r="W500" s="40"/>
      <c r="X500" s="39">
        <v>3</v>
      </c>
      <c r="Y500" s="39">
        <v>0</v>
      </c>
      <c r="Z500" s="39">
        <v>0</v>
      </c>
      <c r="AA500" s="39">
        <v>1</v>
      </c>
      <c r="AB500" s="39">
        <v>0</v>
      </c>
      <c r="AC500" s="39">
        <v>0</v>
      </c>
      <c r="AD500" s="39">
        <v>3</v>
      </c>
      <c r="AE500" s="40"/>
      <c r="AF500" s="39">
        <v>25</v>
      </c>
      <c r="AG500" s="40"/>
      <c r="AH500" s="40"/>
      <c r="AI500" s="40"/>
      <c r="AJ500" s="39">
        <v>6</v>
      </c>
      <c r="AK500" s="40"/>
      <c r="AL500" s="40"/>
      <c r="AM500" s="40"/>
      <c r="AN500" s="39">
        <v>0</v>
      </c>
      <c r="AO500" s="40"/>
      <c r="AP500" s="39">
        <v>0</v>
      </c>
    </row>
    <row r="501" spans="1:42" ht="20.100000000000001" customHeight="1" x14ac:dyDescent="0.2">
      <c r="B501" s="5"/>
      <c r="D501" s="2" t="s">
        <v>106</v>
      </c>
      <c r="F501" s="37">
        <v>26</v>
      </c>
      <c r="G501" s="37"/>
      <c r="H501" s="37"/>
      <c r="I501" s="37"/>
      <c r="J501" s="37">
        <v>38</v>
      </c>
      <c r="K501" s="37">
        <v>1</v>
      </c>
      <c r="L501" s="37">
        <v>0</v>
      </c>
      <c r="M501" s="37"/>
      <c r="N501" s="37">
        <v>39</v>
      </c>
      <c r="O501" s="37"/>
      <c r="P501" s="37"/>
      <c r="Q501" s="37"/>
      <c r="R501" s="37">
        <v>0</v>
      </c>
      <c r="S501" s="37">
        <v>4</v>
      </c>
      <c r="T501" s="37">
        <v>1</v>
      </c>
      <c r="U501" s="37">
        <v>0</v>
      </c>
      <c r="V501" s="37">
        <v>0</v>
      </c>
      <c r="W501" s="37"/>
      <c r="X501" s="37">
        <v>15</v>
      </c>
      <c r="Y501" s="37">
        <v>1</v>
      </c>
      <c r="Z501" s="37">
        <v>0</v>
      </c>
      <c r="AA501" s="37">
        <v>5</v>
      </c>
      <c r="AB501" s="37">
        <v>0</v>
      </c>
      <c r="AC501" s="37">
        <v>0</v>
      </c>
      <c r="AD501" s="37">
        <v>13</v>
      </c>
      <c r="AE501" s="37"/>
      <c r="AF501" s="37">
        <v>39</v>
      </c>
      <c r="AG501" s="37"/>
      <c r="AH501" s="37"/>
      <c r="AI501" s="37"/>
      <c r="AJ501" s="37">
        <v>26</v>
      </c>
      <c r="AK501" s="37"/>
      <c r="AL501" s="37"/>
      <c r="AM501" s="37"/>
      <c r="AN501" s="37">
        <v>0</v>
      </c>
      <c r="AO501" s="37"/>
      <c r="AP501" s="37">
        <v>0</v>
      </c>
    </row>
    <row r="502" spans="1:42" ht="20.100000000000001" customHeight="1" x14ac:dyDescent="0.2">
      <c r="B502" s="5"/>
      <c r="D502" s="38" t="s">
        <v>118</v>
      </c>
      <c r="F502" s="39">
        <v>17</v>
      </c>
      <c r="G502" s="40"/>
      <c r="H502" s="40"/>
      <c r="I502" s="40"/>
      <c r="J502" s="39">
        <v>40</v>
      </c>
      <c r="K502" s="39">
        <v>1</v>
      </c>
      <c r="L502" s="39">
        <v>0</v>
      </c>
      <c r="M502" s="40"/>
      <c r="N502" s="39">
        <v>41</v>
      </c>
      <c r="O502" s="40"/>
      <c r="P502" s="40"/>
      <c r="Q502" s="40"/>
      <c r="R502" s="39">
        <v>0</v>
      </c>
      <c r="S502" s="39">
        <v>1</v>
      </c>
      <c r="T502" s="39">
        <v>6</v>
      </c>
      <c r="U502" s="39">
        <v>0</v>
      </c>
      <c r="V502" s="39">
        <v>0</v>
      </c>
      <c r="W502" s="40"/>
      <c r="X502" s="39">
        <v>7</v>
      </c>
      <c r="Y502" s="39">
        <v>0</v>
      </c>
      <c r="Z502" s="39">
        <v>1</v>
      </c>
      <c r="AA502" s="39">
        <v>8</v>
      </c>
      <c r="AB502" s="39">
        <v>0</v>
      </c>
      <c r="AC502" s="39">
        <v>0</v>
      </c>
      <c r="AD502" s="39">
        <v>9</v>
      </c>
      <c r="AE502" s="40"/>
      <c r="AF502" s="39">
        <v>32</v>
      </c>
      <c r="AG502" s="40"/>
      <c r="AH502" s="40"/>
      <c r="AI502" s="40"/>
      <c r="AJ502" s="39">
        <v>26</v>
      </c>
      <c r="AK502" s="40"/>
      <c r="AL502" s="40"/>
      <c r="AM502" s="40"/>
      <c r="AN502" s="39">
        <v>0</v>
      </c>
      <c r="AO502" s="40"/>
      <c r="AP502" s="39">
        <v>0</v>
      </c>
    </row>
    <row r="503" spans="1:42" ht="20.100000000000001" customHeight="1" x14ac:dyDescent="0.2">
      <c r="B503" s="5"/>
      <c r="D503" s="2" t="s">
        <v>176</v>
      </c>
      <c r="F503" s="37">
        <v>2</v>
      </c>
      <c r="G503" s="37"/>
      <c r="H503" s="37"/>
      <c r="I503" s="37"/>
      <c r="J503" s="37">
        <v>13</v>
      </c>
      <c r="K503" s="37">
        <v>0</v>
      </c>
      <c r="L503" s="37">
        <v>0</v>
      </c>
      <c r="M503" s="37"/>
      <c r="N503" s="37">
        <v>13</v>
      </c>
      <c r="O503" s="37"/>
      <c r="P503" s="37"/>
      <c r="Q503" s="37"/>
      <c r="R503" s="37">
        <v>0</v>
      </c>
      <c r="S503" s="37">
        <v>1</v>
      </c>
      <c r="T503" s="37">
        <v>8</v>
      </c>
      <c r="U503" s="37">
        <v>0</v>
      </c>
      <c r="V503" s="37">
        <v>0</v>
      </c>
      <c r="W503" s="37"/>
      <c r="X503" s="37">
        <v>1</v>
      </c>
      <c r="Y503" s="37">
        <v>0</v>
      </c>
      <c r="Z503" s="37">
        <v>0</v>
      </c>
      <c r="AA503" s="37">
        <v>0</v>
      </c>
      <c r="AB503" s="37">
        <v>0</v>
      </c>
      <c r="AC503" s="37">
        <v>0</v>
      </c>
      <c r="AD503" s="37">
        <v>0</v>
      </c>
      <c r="AE503" s="37"/>
      <c r="AF503" s="37">
        <v>10</v>
      </c>
      <c r="AG503" s="37"/>
      <c r="AH503" s="37"/>
      <c r="AI503" s="37"/>
      <c r="AJ503" s="37">
        <v>5</v>
      </c>
      <c r="AK503" s="37"/>
      <c r="AL503" s="37"/>
      <c r="AM503" s="37"/>
      <c r="AN503" s="37">
        <v>0</v>
      </c>
      <c r="AO503" s="37"/>
      <c r="AP503" s="37">
        <v>0</v>
      </c>
    </row>
    <row r="504" spans="1:42" ht="20.100000000000001" customHeight="1" x14ac:dyDescent="0.2">
      <c r="B504" s="5"/>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row>
    <row r="505" spans="1:42" s="1" customFormat="1" ht="20.100000000000001" customHeight="1" x14ac:dyDescent="0.2">
      <c r="A505" s="3"/>
      <c r="B505" s="6"/>
      <c r="C505" s="42" t="s">
        <v>180</v>
      </c>
      <c r="D505" s="42"/>
      <c r="E505" s="5"/>
      <c r="F505" s="44">
        <v>119</v>
      </c>
      <c r="G505" s="45"/>
      <c r="H505" s="45"/>
      <c r="I505" s="45"/>
      <c r="J505" s="44">
        <v>250</v>
      </c>
      <c r="K505" s="44">
        <v>10</v>
      </c>
      <c r="L505" s="44">
        <v>1</v>
      </c>
      <c r="M505" s="45"/>
      <c r="N505" s="44">
        <v>261</v>
      </c>
      <c r="O505" s="45"/>
      <c r="P505" s="45"/>
      <c r="Q505" s="45"/>
      <c r="R505" s="44">
        <v>1</v>
      </c>
      <c r="S505" s="44">
        <v>29</v>
      </c>
      <c r="T505" s="44">
        <v>73</v>
      </c>
      <c r="U505" s="44">
        <v>13</v>
      </c>
      <c r="V505" s="44">
        <v>1</v>
      </c>
      <c r="W505" s="45"/>
      <c r="X505" s="44">
        <v>44</v>
      </c>
      <c r="Y505" s="44">
        <v>3</v>
      </c>
      <c r="Z505" s="44">
        <v>13</v>
      </c>
      <c r="AA505" s="44">
        <v>46</v>
      </c>
      <c r="AB505" s="44">
        <v>0</v>
      </c>
      <c r="AC505" s="44">
        <v>0</v>
      </c>
      <c r="AD505" s="44">
        <v>31</v>
      </c>
      <c r="AE505" s="45"/>
      <c r="AF505" s="44">
        <v>254</v>
      </c>
      <c r="AG505" s="45"/>
      <c r="AH505" s="45"/>
      <c r="AI505" s="45"/>
      <c r="AJ505" s="44">
        <v>126</v>
      </c>
      <c r="AK505" s="45"/>
      <c r="AL505" s="45"/>
      <c r="AM505" s="45"/>
      <c r="AN505" s="44">
        <v>0</v>
      </c>
      <c r="AO505" s="45"/>
      <c r="AP505" s="44">
        <v>0</v>
      </c>
    </row>
    <row r="506" spans="1:42" s="1" customFormat="1" ht="20.100000000000001" customHeight="1" x14ac:dyDescent="0.2">
      <c r="A506" s="3"/>
      <c r="B506" s="6"/>
      <c r="C506" s="3"/>
      <c r="D506" s="3"/>
      <c r="E506" s="5"/>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row>
    <row r="507" spans="1:42" s="1" customFormat="1" ht="20.100000000000001" customHeight="1" x14ac:dyDescent="0.25">
      <c r="A507" s="3"/>
      <c r="B507" s="49" t="s">
        <v>299</v>
      </c>
      <c r="C507" s="50"/>
      <c r="D507" s="50"/>
      <c r="E507" s="5"/>
      <c r="F507" s="51">
        <v>119</v>
      </c>
      <c r="G507" s="52"/>
      <c r="H507" s="52"/>
      <c r="I507" s="52"/>
      <c r="J507" s="51">
        <v>250</v>
      </c>
      <c r="K507" s="51">
        <v>10</v>
      </c>
      <c r="L507" s="51">
        <v>1</v>
      </c>
      <c r="M507" s="52"/>
      <c r="N507" s="51">
        <v>261</v>
      </c>
      <c r="O507" s="52"/>
      <c r="P507" s="52"/>
      <c r="Q507" s="52"/>
      <c r="R507" s="51">
        <v>1</v>
      </c>
      <c r="S507" s="51">
        <v>29</v>
      </c>
      <c r="T507" s="51">
        <v>73</v>
      </c>
      <c r="U507" s="51">
        <v>13</v>
      </c>
      <c r="V507" s="51">
        <v>1</v>
      </c>
      <c r="W507" s="52"/>
      <c r="X507" s="51">
        <v>44</v>
      </c>
      <c r="Y507" s="51">
        <v>3</v>
      </c>
      <c r="Z507" s="51">
        <v>13</v>
      </c>
      <c r="AA507" s="51">
        <v>46</v>
      </c>
      <c r="AB507" s="51">
        <v>0</v>
      </c>
      <c r="AC507" s="51">
        <v>0</v>
      </c>
      <c r="AD507" s="51">
        <v>31</v>
      </c>
      <c r="AE507" s="52"/>
      <c r="AF507" s="51">
        <v>254</v>
      </c>
      <c r="AG507" s="52"/>
      <c r="AH507" s="52"/>
      <c r="AI507" s="52"/>
      <c r="AJ507" s="51">
        <v>126</v>
      </c>
      <c r="AK507" s="52"/>
      <c r="AL507" s="52"/>
      <c r="AM507" s="52"/>
      <c r="AN507" s="51">
        <v>0</v>
      </c>
      <c r="AO507" s="52"/>
      <c r="AP507" s="51">
        <v>0</v>
      </c>
    </row>
    <row r="508" spans="1:42" ht="20.100000000000001" customHeight="1" x14ac:dyDescent="0.2">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row>
    <row r="509" spans="1:42" ht="20.100000000000001" customHeight="1" x14ac:dyDescent="0.2">
      <c r="B509" s="6" t="s">
        <v>300</v>
      </c>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row>
    <row r="510" spans="1:42" ht="20.100000000000001" customHeight="1" x14ac:dyDescent="0.2">
      <c r="C510" s="3" t="s">
        <v>172</v>
      </c>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row>
    <row r="511" spans="1:42" ht="20.100000000000001" customHeight="1" x14ac:dyDescent="0.2">
      <c r="D511" s="2" t="s">
        <v>124</v>
      </c>
      <c r="F511" s="37">
        <v>32</v>
      </c>
      <c r="G511" s="37"/>
      <c r="H511" s="37"/>
      <c r="I511" s="37"/>
      <c r="J511" s="37">
        <v>125</v>
      </c>
      <c r="K511" s="37">
        <v>2</v>
      </c>
      <c r="L511" s="37">
        <v>2</v>
      </c>
      <c r="M511" s="37"/>
      <c r="N511" s="37">
        <v>129</v>
      </c>
      <c r="O511" s="37"/>
      <c r="P511" s="37"/>
      <c r="Q511" s="37"/>
      <c r="R511" s="37">
        <v>0</v>
      </c>
      <c r="S511" s="37">
        <v>1</v>
      </c>
      <c r="T511" s="37">
        <v>9</v>
      </c>
      <c r="U511" s="37">
        <v>0</v>
      </c>
      <c r="V511" s="37">
        <v>13</v>
      </c>
      <c r="W511" s="37"/>
      <c r="X511" s="37">
        <v>12</v>
      </c>
      <c r="Y511" s="37">
        <v>0</v>
      </c>
      <c r="Z511" s="37">
        <v>5</v>
      </c>
      <c r="AA511" s="37">
        <v>11</v>
      </c>
      <c r="AB511" s="37">
        <v>0</v>
      </c>
      <c r="AC511" s="37">
        <v>0</v>
      </c>
      <c r="AD511" s="37">
        <v>3</v>
      </c>
      <c r="AE511" s="37"/>
      <c r="AF511" s="37">
        <v>54</v>
      </c>
      <c r="AG511" s="37"/>
      <c r="AH511" s="37"/>
      <c r="AI511" s="37"/>
      <c r="AJ511" s="37">
        <v>107</v>
      </c>
      <c r="AK511" s="37"/>
      <c r="AL511" s="37"/>
      <c r="AM511" s="37"/>
      <c r="AN511" s="37">
        <v>0</v>
      </c>
      <c r="AO511" s="37"/>
      <c r="AP511" s="37">
        <v>0</v>
      </c>
    </row>
    <row r="512" spans="1:42" ht="20.100000000000001" customHeight="1" x14ac:dyDescent="0.2">
      <c r="D512" s="38" t="s">
        <v>99</v>
      </c>
      <c r="F512" s="39">
        <v>84</v>
      </c>
      <c r="G512" s="40"/>
      <c r="H512" s="40"/>
      <c r="I512" s="40"/>
      <c r="J512" s="39">
        <v>122</v>
      </c>
      <c r="K512" s="39">
        <v>4</v>
      </c>
      <c r="L512" s="39">
        <v>6</v>
      </c>
      <c r="M512" s="40"/>
      <c r="N512" s="39">
        <v>132</v>
      </c>
      <c r="O512" s="40"/>
      <c r="P512" s="40"/>
      <c r="Q512" s="40"/>
      <c r="R512" s="39">
        <v>0</v>
      </c>
      <c r="S512" s="39">
        <v>6</v>
      </c>
      <c r="T512" s="39">
        <v>35</v>
      </c>
      <c r="U512" s="39">
        <v>0</v>
      </c>
      <c r="V512" s="39">
        <v>8</v>
      </c>
      <c r="W512" s="40"/>
      <c r="X512" s="39">
        <v>27</v>
      </c>
      <c r="Y512" s="39">
        <v>1</v>
      </c>
      <c r="Z512" s="39">
        <v>9</v>
      </c>
      <c r="AA512" s="39">
        <v>51</v>
      </c>
      <c r="AB512" s="39">
        <v>0</v>
      </c>
      <c r="AC512" s="39">
        <v>0</v>
      </c>
      <c r="AD512" s="39">
        <v>3</v>
      </c>
      <c r="AE512" s="40"/>
      <c r="AF512" s="39">
        <v>140</v>
      </c>
      <c r="AG512" s="40"/>
      <c r="AH512" s="40"/>
      <c r="AI512" s="40"/>
      <c r="AJ512" s="39">
        <v>76</v>
      </c>
      <c r="AK512" s="40"/>
      <c r="AL512" s="40"/>
      <c r="AM512" s="40"/>
      <c r="AN512" s="39">
        <v>0</v>
      </c>
      <c r="AO512" s="40"/>
      <c r="AP512" s="39">
        <v>0</v>
      </c>
    </row>
    <row r="513" spans="1:42" ht="20.100000000000001" customHeight="1" x14ac:dyDescent="0.2">
      <c r="D513" s="2" t="s">
        <v>100</v>
      </c>
      <c r="F513" s="37">
        <v>154</v>
      </c>
      <c r="G513" s="37"/>
      <c r="H513" s="37"/>
      <c r="I513" s="37"/>
      <c r="J513" s="37">
        <v>130</v>
      </c>
      <c r="K513" s="37">
        <v>3</v>
      </c>
      <c r="L513" s="37">
        <v>0</v>
      </c>
      <c r="M513" s="37"/>
      <c r="N513" s="37">
        <v>133</v>
      </c>
      <c r="O513" s="37"/>
      <c r="P513" s="37"/>
      <c r="Q513" s="37"/>
      <c r="R513" s="37">
        <v>0</v>
      </c>
      <c r="S513" s="37">
        <v>4</v>
      </c>
      <c r="T513" s="37">
        <v>54</v>
      </c>
      <c r="U513" s="37">
        <v>1</v>
      </c>
      <c r="V513" s="37">
        <v>3</v>
      </c>
      <c r="W513" s="37"/>
      <c r="X513" s="37">
        <v>19</v>
      </c>
      <c r="Y513" s="37">
        <v>0</v>
      </c>
      <c r="Z513" s="37">
        <v>6</v>
      </c>
      <c r="AA513" s="37">
        <v>112</v>
      </c>
      <c r="AB513" s="37">
        <v>0</v>
      </c>
      <c r="AC513" s="37">
        <v>0</v>
      </c>
      <c r="AD513" s="37">
        <v>6</v>
      </c>
      <c r="AE513" s="37"/>
      <c r="AF513" s="37">
        <v>205</v>
      </c>
      <c r="AG513" s="37"/>
      <c r="AH513" s="37"/>
      <c r="AI513" s="37"/>
      <c r="AJ513" s="37">
        <v>82</v>
      </c>
      <c r="AK513" s="37"/>
      <c r="AL513" s="37"/>
      <c r="AM513" s="37"/>
      <c r="AN513" s="37">
        <v>0</v>
      </c>
      <c r="AO513" s="37"/>
      <c r="AP513" s="37">
        <v>0</v>
      </c>
    </row>
    <row r="514" spans="1:42" ht="20.100000000000001" customHeight="1" x14ac:dyDescent="0.2">
      <c r="D514" s="38" t="s">
        <v>101</v>
      </c>
      <c r="F514" s="39">
        <v>3</v>
      </c>
      <c r="G514" s="40"/>
      <c r="H514" s="40"/>
      <c r="I514" s="40"/>
      <c r="J514" s="39">
        <v>22</v>
      </c>
      <c r="K514" s="39">
        <v>0</v>
      </c>
      <c r="L514" s="39">
        <v>0</v>
      </c>
      <c r="M514" s="40"/>
      <c r="N514" s="39">
        <v>22</v>
      </c>
      <c r="O514" s="40"/>
      <c r="P514" s="40"/>
      <c r="Q514" s="40"/>
      <c r="R514" s="39">
        <v>0</v>
      </c>
      <c r="S514" s="39">
        <v>0</v>
      </c>
      <c r="T514" s="39">
        <v>3</v>
      </c>
      <c r="U514" s="39">
        <v>0</v>
      </c>
      <c r="V514" s="39">
        <v>1</v>
      </c>
      <c r="W514" s="40"/>
      <c r="X514" s="39">
        <v>1</v>
      </c>
      <c r="Y514" s="39">
        <v>0</v>
      </c>
      <c r="Z514" s="39">
        <v>0</v>
      </c>
      <c r="AA514" s="39">
        <v>6</v>
      </c>
      <c r="AB514" s="39">
        <v>0</v>
      </c>
      <c r="AC514" s="39">
        <v>0</v>
      </c>
      <c r="AD514" s="39">
        <v>2</v>
      </c>
      <c r="AE514" s="40"/>
      <c r="AF514" s="39">
        <v>13</v>
      </c>
      <c r="AG514" s="40"/>
      <c r="AH514" s="40"/>
      <c r="AI514" s="40"/>
      <c r="AJ514" s="39">
        <v>12</v>
      </c>
      <c r="AK514" s="40"/>
      <c r="AL514" s="40"/>
      <c r="AM514" s="40"/>
      <c r="AN514" s="39">
        <v>0</v>
      </c>
      <c r="AO514" s="40"/>
      <c r="AP514" s="39">
        <v>0</v>
      </c>
    </row>
    <row r="515" spans="1:42" ht="20.100000000000001" customHeight="1" x14ac:dyDescent="0.2">
      <c r="D515" s="2" t="s">
        <v>115</v>
      </c>
      <c r="F515" s="37">
        <v>7</v>
      </c>
      <c r="G515" s="37"/>
      <c r="H515" s="37"/>
      <c r="I515" s="37"/>
      <c r="J515" s="37">
        <v>24</v>
      </c>
      <c r="K515" s="37">
        <v>1</v>
      </c>
      <c r="L515" s="37">
        <v>0</v>
      </c>
      <c r="M515" s="37"/>
      <c r="N515" s="37">
        <v>25</v>
      </c>
      <c r="O515" s="37"/>
      <c r="P515" s="37"/>
      <c r="Q515" s="37"/>
      <c r="R515" s="37">
        <v>0</v>
      </c>
      <c r="S515" s="37">
        <v>1</v>
      </c>
      <c r="T515" s="37">
        <v>5</v>
      </c>
      <c r="U515" s="37">
        <v>0</v>
      </c>
      <c r="V515" s="37">
        <v>2</v>
      </c>
      <c r="W515" s="37"/>
      <c r="X515" s="37">
        <v>0</v>
      </c>
      <c r="Y515" s="37">
        <v>0</v>
      </c>
      <c r="Z515" s="37">
        <v>1</v>
      </c>
      <c r="AA515" s="37">
        <v>9</v>
      </c>
      <c r="AB515" s="37">
        <v>0</v>
      </c>
      <c r="AC515" s="37">
        <v>0</v>
      </c>
      <c r="AD515" s="37">
        <v>3</v>
      </c>
      <c r="AE515" s="37"/>
      <c r="AF515" s="37">
        <v>21</v>
      </c>
      <c r="AG515" s="37"/>
      <c r="AH515" s="37"/>
      <c r="AI515" s="37"/>
      <c r="AJ515" s="37">
        <v>11</v>
      </c>
      <c r="AK515" s="37"/>
      <c r="AL515" s="37"/>
      <c r="AM515" s="37"/>
      <c r="AN515" s="37">
        <v>0</v>
      </c>
      <c r="AO515" s="37"/>
      <c r="AP515" s="37">
        <v>0</v>
      </c>
    </row>
    <row r="516" spans="1:42" ht="20.100000000000001" customHeight="1" x14ac:dyDescent="0.2">
      <c r="D516" s="38" t="s">
        <v>116</v>
      </c>
      <c r="F516" s="39">
        <v>64</v>
      </c>
      <c r="G516" s="40"/>
      <c r="H516" s="40"/>
      <c r="I516" s="40"/>
      <c r="J516" s="39">
        <v>23</v>
      </c>
      <c r="K516" s="39">
        <v>2</v>
      </c>
      <c r="L516" s="39">
        <v>1</v>
      </c>
      <c r="M516" s="40"/>
      <c r="N516" s="39">
        <v>26</v>
      </c>
      <c r="O516" s="40"/>
      <c r="P516" s="40"/>
      <c r="Q516" s="40"/>
      <c r="R516" s="39">
        <v>4</v>
      </c>
      <c r="S516" s="39">
        <v>0</v>
      </c>
      <c r="T516" s="39">
        <v>4</v>
      </c>
      <c r="U516" s="39">
        <v>2</v>
      </c>
      <c r="V516" s="39">
        <v>1</v>
      </c>
      <c r="W516" s="40"/>
      <c r="X516" s="39">
        <v>3</v>
      </c>
      <c r="Y516" s="39">
        <v>0</v>
      </c>
      <c r="Z516" s="39">
        <v>0</v>
      </c>
      <c r="AA516" s="39">
        <v>61</v>
      </c>
      <c r="AB516" s="39">
        <v>0</v>
      </c>
      <c r="AC516" s="39">
        <v>0</v>
      </c>
      <c r="AD516" s="39">
        <v>1</v>
      </c>
      <c r="AE516" s="40"/>
      <c r="AF516" s="39">
        <v>76</v>
      </c>
      <c r="AG516" s="40"/>
      <c r="AH516" s="40"/>
      <c r="AI516" s="40"/>
      <c r="AJ516" s="39">
        <v>14</v>
      </c>
      <c r="AK516" s="40"/>
      <c r="AL516" s="40"/>
      <c r="AM516" s="40"/>
      <c r="AN516" s="39">
        <v>0</v>
      </c>
      <c r="AO516" s="40"/>
      <c r="AP516" s="39">
        <v>0</v>
      </c>
    </row>
    <row r="517" spans="1:42" ht="20.100000000000001" customHeight="1" x14ac:dyDescent="0.2">
      <c r="D517" s="2" t="s">
        <v>117</v>
      </c>
      <c r="F517" s="37">
        <v>9</v>
      </c>
      <c r="G517" s="37"/>
      <c r="H517" s="37"/>
      <c r="I517" s="37"/>
      <c r="J517" s="37">
        <v>21</v>
      </c>
      <c r="K517" s="37">
        <v>1</v>
      </c>
      <c r="L517" s="37">
        <v>0</v>
      </c>
      <c r="M517" s="37"/>
      <c r="N517" s="37">
        <v>22</v>
      </c>
      <c r="O517" s="37"/>
      <c r="P517" s="37"/>
      <c r="Q517" s="37"/>
      <c r="R517" s="37">
        <v>0</v>
      </c>
      <c r="S517" s="37">
        <v>1</v>
      </c>
      <c r="T517" s="37">
        <v>0</v>
      </c>
      <c r="U517" s="37">
        <v>0</v>
      </c>
      <c r="V517" s="37">
        <v>1</v>
      </c>
      <c r="W517" s="37"/>
      <c r="X517" s="37">
        <v>2</v>
      </c>
      <c r="Y517" s="37">
        <v>0</v>
      </c>
      <c r="Z517" s="37">
        <v>3</v>
      </c>
      <c r="AA517" s="37">
        <v>10</v>
      </c>
      <c r="AB517" s="37">
        <v>0</v>
      </c>
      <c r="AC517" s="37">
        <v>0</v>
      </c>
      <c r="AD517" s="37">
        <v>1</v>
      </c>
      <c r="AE517" s="37"/>
      <c r="AF517" s="37">
        <v>18</v>
      </c>
      <c r="AG517" s="37"/>
      <c r="AH517" s="37"/>
      <c r="AI517" s="37"/>
      <c r="AJ517" s="37">
        <v>13</v>
      </c>
      <c r="AK517" s="37"/>
      <c r="AL517" s="37"/>
      <c r="AM517" s="37"/>
      <c r="AN517" s="37">
        <v>0</v>
      </c>
      <c r="AO517" s="37"/>
      <c r="AP517" s="37">
        <v>0</v>
      </c>
    </row>
    <row r="518" spans="1:42" ht="20.100000000000001" customHeight="1" x14ac:dyDescent="0.2">
      <c r="D518" s="38" t="s">
        <v>105</v>
      </c>
      <c r="F518" s="39">
        <v>88</v>
      </c>
      <c r="G518" s="40"/>
      <c r="H518" s="40"/>
      <c r="I518" s="40"/>
      <c r="J518" s="39">
        <v>125</v>
      </c>
      <c r="K518" s="39">
        <v>0</v>
      </c>
      <c r="L518" s="39">
        <v>0</v>
      </c>
      <c r="M518" s="40"/>
      <c r="N518" s="39">
        <v>125</v>
      </c>
      <c r="O518" s="40"/>
      <c r="P518" s="40"/>
      <c r="Q518" s="40"/>
      <c r="R518" s="39">
        <v>0</v>
      </c>
      <c r="S518" s="39">
        <v>0</v>
      </c>
      <c r="T518" s="39">
        <v>14</v>
      </c>
      <c r="U518" s="39">
        <v>45</v>
      </c>
      <c r="V518" s="39">
        <v>1</v>
      </c>
      <c r="W518" s="40"/>
      <c r="X518" s="39">
        <v>23</v>
      </c>
      <c r="Y518" s="39">
        <v>0</v>
      </c>
      <c r="Z518" s="39">
        <v>3</v>
      </c>
      <c r="AA518" s="39">
        <v>67</v>
      </c>
      <c r="AB518" s="39">
        <v>0</v>
      </c>
      <c r="AC518" s="39">
        <v>0</v>
      </c>
      <c r="AD518" s="39">
        <v>2</v>
      </c>
      <c r="AE518" s="40"/>
      <c r="AF518" s="39">
        <v>155</v>
      </c>
      <c r="AG518" s="40"/>
      <c r="AH518" s="40"/>
      <c r="AI518" s="40"/>
      <c r="AJ518" s="39">
        <v>58</v>
      </c>
      <c r="AK518" s="40"/>
      <c r="AL518" s="40"/>
      <c r="AM518" s="40"/>
      <c r="AN518" s="39">
        <v>0</v>
      </c>
      <c r="AO518" s="40"/>
      <c r="AP518" s="39">
        <v>0</v>
      </c>
    </row>
    <row r="519" spans="1:42" ht="20.100000000000001" customHeight="1" x14ac:dyDescent="0.2">
      <c r="D519" s="2" t="s">
        <v>106</v>
      </c>
      <c r="F519" s="37">
        <v>5</v>
      </c>
      <c r="G519" s="37"/>
      <c r="H519" s="37"/>
      <c r="I519" s="37"/>
      <c r="J519" s="37">
        <v>25</v>
      </c>
      <c r="K519" s="37">
        <v>1</v>
      </c>
      <c r="L519" s="37">
        <v>0</v>
      </c>
      <c r="M519" s="37"/>
      <c r="N519" s="37">
        <v>26</v>
      </c>
      <c r="O519" s="37"/>
      <c r="P519" s="37"/>
      <c r="Q519" s="37"/>
      <c r="R519" s="37">
        <v>0</v>
      </c>
      <c r="S519" s="37">
        <v>2</v>
      </c>
      <c r="T519" s="37">
        <v>6</v>
      </c>
      <c r="U519" s="37">
        <v>0</v>
      </c>
      <c r="V519" s="37">
        <v>0</v>
      </c>
      <c r="W519" s="37"/>
      <c r="X519" s="37">
        <v>4</v>
      </c>
      <c r="Y519" s="37">
        <v>0</v>
      </c>
      <c r="Z519" s="37">
        <v>0</v>
      </c>
      <c r="AA519" s="37">
        <v>6</v>
      </c>
      <c r="AB519" s="37">
        <v>0</v>
      </c>
      <c r="AC519" s="37">
        <v>0</v>
      </c>
      <c r="AD519" s="37">
        <v>1</v>
      </c>
      <c r="AE519" s="37"/>
      <c r="AF519" s="37">
        <v>19</v>
      </c>
      <c r="AG519" s="37"/>
      <c r="AH519" s="37"/>
      <c r="AI519" s="37"/>
      <c r="AJ519" s="37">
        <v>12</v>
      </c>
      <c r="AK519" s="37"/>
      <c r="AL519" s="37"/>
      <c r="AM519" s="37"/>
      <c r="AN519" s="37">
        <v>0</v>
      </c>
      <c r="AO519" s="37"/>
      <c r="AP519" s="37">
        <v>0</v>
      </c>
    </row>
    <row r="520" spans="1:42" ht="20.100000000000001" customHeight="1" x14ac:dyDescent="0.2">
      <c r="D520" s="38" t="s">
        <v>118</v>
      </c>
      <c r="F520" s="39">
        <v>150</v>
      </c>
      <c r="G520" s="40"/>
      <c r="H520" s="40"/>
      <c r="I520" s="40"/>
      <c r="J520" s="39">
        <v>121</v>
      </c>
      <c r="K520" s="39">
        <v>0</v>
      </c>
      <c r="L520" s="39">
        <v>0</v>
      </c>
      <c r="M520" s="40"/>
      <c r="N520" s="39">
        <v>121</v>
      </c>
      <c r="O520" s="40"/>
      <c r="P520" s="40"/>
      <c r="Q520" s="40"/>
      <c r="R520" s="39">
        <v>0</v>
      </c>
      <c r="S520" s="39">
        <v>1</v>
      </c>
      <c r="T520" s="39">
        <v>37</v>
      </c>
      <c r="U520" s="39">
        <v>0</v>
      </c>
      <c r="V520" s="39">
        <v>5</v>
      </c>
      <c r="W520" s="40"/>
      <c r="X520" s="39">
        <v>19</v>
      </c>
      <c r="Y520" s="39">
        <v>2</v>
      </c>
      <c r="Z520" s="39">
        <v>6</v>
      </c>
      <c r="AA520" s="39">
        <v>115</v>
      </c>
      <c r="AB520" s="39">
        <v>0</v>
      </c>
      <c r="AC520" s="39">
        <v>0</v>
      </c>
      <c r="AD520" s="39">
        <v>3</v>
      </c>
      <c r="AE520" s="40"/>
      <c r="AF520" s="39">
        <v>188</v>
      </c>
      <c r="AG520" s="40"/>
      <c r="AH520" s="40"/>
      <c r="AI520" s="40"/>
      <c r="AJ520" s="39">
        <v>83</v>
      </c>
      <c r="AK520" s="40"/>
      <c r="AL520" s="40"/>
      <c r="AM520" s="40"/>
      <c r="AN520" s="39">
        <v>0</v>
      </c>
      <c r="AO520" s="40"/>
      <c r="AP520" s="39">
        <v>0</v>
      </c>
    </row>
    <row r="521" spans="1:42" ht="20.100000000000001" customHeight="1" x14ac:dyDescent="0.2">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row>
    <row r="522" spans="1:42" s="1" customFormat="1" ht="20.100000000000001" customHeight="1" x14ac:dyDescent="0.2">
      <c r="A522" s="3"/>
      <c r="B522" s="6"/>
      <c r="C522" s="42" t="s">
        <v>180</v>
      </c>
      <c r="D522" s="42"/>
      <c r="E522" s="5"/>
      <c r="F522" s="44">
        <v>596</v>
      </c>
      <c r="G522" s="45"/>
      <c r="H522" s="45"/>
      <c r="I522" s="45"/>
      <c r="J522" s="44">
        <v>738</v>
      </c>
      <c r="K522" s="44">
        <v>14</v>
      </c>
      <c r="L522" s="44">
        <v>9</v>
      </c>
      <c r="M522" s="45"/>
      <c r="N522" s="44">
        <v>761</v>
      </c>
      <c r="O522" s="45"/>
      <c r="P522" s="45"/>
      <c r="Q522" s="45"/>
      <c r="R522" s="44">
        <v>4</v>
      </c>
      <c r="S522" s="44">
        <v>16</v>
      </c>
      <c r="T522" s="44">
        <v>167</v>
      </c>
      <c r="U522" s="44">
        <v>48</v>
      </c>
      <c r="V522" s="44">
        <v>35</v>
      </c>
      <c r="W522" s="45"/>
      <c r="X522" s="44">
        <v>110</v>
      </c>
      <c r="Y522" s="44">
        <v>3</v>
      </c>
      <c r="Z522" s="44">
        <v>33</v>
      </c>
      <c r="AA522" s="44">
        <v>448</v>
      </c>
      <c r="AB522" s="44">
        <v>0</v>
      </c>
      <c r="AC522" s="44">
        <v>0</v>
      </c>
      <c r="AD522" s="44">
        <v>25</v>
      </c>
      <c r="AE522" s="45"/>
      <c r="AF522" s="44">
        <v>889</v>
      </c>
      <c r="AG522" s="45"/>
      <c r="AH522" s="45"/>
      <c r="AI522" s="45"/>
      <c r="AJ522" s="44">
        <v>468</v>
      </c>
      <c r="AK522" s="45"/>
      <c r="AL522" s="45"/>
      <c r="AM522" s="45"/>
      <c r="AN522" s="44">
        <v>0</v>
      </c>
      <c r="AO522" s="45"/>
      <c r="AP522" s="44">
        <v>0</v>
      </c>
    </row>
    <row r="523" spans="1:42" s="1" customFormat="1" ht="20.100000000000001" customHeight="1" x14ac:dyDescent="0.2">
      <c r="A523" s="3"/>
      <c r="B523" s="6"/>
      <c r="C523" s="3"/>
      <c r="D523" s="3"/>
      <c r="E523" s="5"/>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row>
    <row r="524" spans="1:42" s="1" customFormat="1" ht="20.100000000000001" customHeight="1" x14ac:dyDescent="0.25">
      <c r="A524" s="3"/>
      <c r="B524" s="49" t="s">
        <v>301</v>
      </c>
      <c r="C524" s="50"/>
      <c r="D524" s="50"/>
      <c r="E524" s="5"/>
      <c r="F524" s="51">
        <v>596</v>
      </c>
      <c r="G524" s="52"/>
      <c r="H524" s="52"/>
      <c r="I524" s="52"/>
      <c r="J524" s="51">
        <v>738</v>
      </c>
      <c r="K524" s="51">
        <v>14</v>
      </c>
      <c r="L524" s="51">
        <v>9</v>
      </c>
      <c r="M524" s="52"/>
      <c r="N524" s="51">
        <v>761</v>
      </c>
      <c r="O524" s="52"/>
      <c r="P524" s="52"/>
      <c r="Q524" s="52"/>
      <c r="R524" s="51">
        <v>4</v>
      </c>
      <c r="S524" s="51">
        <v>16</v>
      </c>
      <c r="T524" s="51">
        <v>167</v>
      </c>
      <c r="U524" s="51">
        <v>48</v>
      </c>
      <c r="V524" s="51">
        <v>35</v>
      </c>
      <c r="W524" s="52"/>
      <c r="X524" s="51">
        <v>110</v>
      </c>
      <c r="Y524" s="51">
        <v>3</v>
      </c>
      <c r="Z524" s="51">
        <v>33</v>
      </c>
      <c r="AA524" s="51">
        <v>448</v>
      </c>
      <c r="AB524" s="51">
        <v>0</v>
      </c>
      <c r="AC524" s="51">
        <v>0</v>
      </c>
      <c r="AD524" s="51">
        <v>25</v>
      </c>
      <c r="AE524" s="52"/>
      <c r="AF524" s="51">
        <v>889</v>
      </c>
      <c r="AG524" s="52"/>
      <c r="AH524" s="52"/>
      <c r="AI524" s="52"/>
      <c r="AJ524" s="51">
        <v>468</v>
      </c>
      <c r="AK524" s="52"/>
      <c r="AL524" s="52"/>
      <c r="AM524" s="52"/>
      <c r="AN524" s="51">
        <v>0</v>
      </c>
      <c r="AO524" s="52"/>
      <c r="AP524" s="51">
        <v>0</v>
      </c>
    </row>
    <row r="525" spans="1:42" ht="20.100000000000001" customHeight="1" x14ac:dyDescent="0.2">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row>
    <row r="526" spans="1:42" ht="20.100000000000001" customHeight="1" x14ac:dyDescent="0.2">
      <c r="B526" s="6" t="s">
        <v>302</v>
      </c>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row>
    <row r="527" spans="1:42" ht="20.100000000000001" customHeight="1" x14ac:dyDescent="0.2">
      <c r="C527" s="3" t="s">
        <v>172</v>
      </c>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row>
    <row r="528" spans="1:42" ht="20.100000000000001" customHeight="1" x14ac:dyDescent="0.2">
      <c r="D528" s="2" t="s">
        <v>98</v>
      </c>
      <c r="F528" s="37">
        <v>32</v>
      </c>
      <c r="G528" s="37"/>
      <c r="H528" s="37"/>
      <c r="I528" s="37"/>
      <c r="J528" s="37">
        <v>47</v>
      </c>
      <c r="K528" s="37">
        <v>2</v>
      </c>
      <c r="L528" s="37">
        <v>0</v>
      </c>
      <c r="M528" s="37"/>
      <c r="N528" s="37">
        <v>49</v>
      </c>
      <c r="O528" s="37"/>
      <c r="P528" s="37"/>
      <c r="Q528" s="37"/>
      <c r="R528" s="37">
        <v>2</v>
      </c>
      <c r="S528" s="37">
        <v>3</v>
      </c>
      <c r="T528" s="37">
        <v>3</v>
      </c>
      <c r="U528" s="37">
        <v>0</v>
      </c>
      <c r="V528" s="37">
        <v>0</v>
      </c>
      <c r="W528" s="37"/>
      <c r="X528" s="37">
        <v>9</v>
      </c>
      <c r="Y528" s="37">
        <v>0</v>
      </c>
      <c r="Z528" s="37">
        <v>0</v>
      </c>
      <c r="AA528" s="37">
        <v>17</v>
      </c>
      <c r="AB528" s="37">
        <v>0</v>
      </c>
      <c r="AC528" s="37">
        <v>0</v>
      </c>
      <c r="AD528" s="37">
        <v>7</v>
      </c>
      <c r="AE528" s="37"/>
      <c r="AF528" s="37">
        <v>41</v>
      </c>
      <c r="AG528" s="37"/>
      <c r="AH528" s="37"/>
      <c r="AI528" s="37"/>
      <c r="AJ528" s="37">
        <v>40</v>
      </c>
      <c r="AK528" s="37"/>
      <c r="AL528" s="37"/>
      <c r="AM528" s="37"/>
      <c r="AN528" s="37">
        <v>0</v>
      </c>
      <c r="AO528" s="37"/>
      <c r="AP528" s="37">
        <v>0</v>
      </c>
    </row>
    <row r="529" spans="1:42" ht="20.100000000000001" customHeight="1" x14ac:dyDescent="0.2">
      <c r="D529" s="38" t="s">
        <v>99</v>
      </c>
      <c r="F529" s="39">
        <v>14</v>
      </c>
      <c r="G529" s="40"/>
      <c r="H529" s="40"/>
      <c r="I529" s="40"/>
      <c r="J529" s="39">
        <v>47</v>
      </c>
      <c r="K529" s="39">
        <v>1</v>
      </c>
      <c r="L529" s="39">
        <v>0</v>
      </c>
      <c r="M529" s="40"/>
      <c r="N529" s="39">
        <v>48</v>
      </c>
      <c r="O529" s="40"/>
      <c r="P529" s="40"/>
      <c r="Q529" s="40"/>
      <c r="R529" s="39">
        <v>0</v>
      </c>
      <c r="S529" s="39">
        <v>2</v>
      </c>
      <c r="T529" s="39">
        <v>32</v>
      </c>
      <c r="U529" s="39">
        <v>0</v>
      </c>
      <c r="V529" s="39">
        <v>1</v>
      </c>
      <c r="W529" s="40"/>
      <c r="X529" s="39">
        <v>5</v>
      </c>
      <c r="Y529" s="39">
        <v>0</v>
      </c>
      <c r="Z529" s="39">
        <v>2</v>
      </c>
      <c r="AA529" s="39">
        <v>3</v>
      </c>
      <c r="AB529" s="39">
        <v>0</v>
      </c>
      <c r="AC529" s="39">
        <v>0</v>
      </c>
      <c r="AD529" s="39">
        <v>3</v>
      </c>
      <c r="AE529" s="40"/>
      <c r="AF529" s="39">
        <v>48</v>
      </c>
      <c r="AG529" s="40"/>
      <c r="AH529" s="40"/>
      <c r="AI529" s="40"/>
      <c r="AJ529" s="39">
        <v>14</v>
      </c>
      <c r="AK529" s="40"/>
      <c r="AL529" s="40"/>
      <c r="AM529" s="40"/>
      <c r="AN529" s="39">
        <v>0</v>
      </c>
      <c r="AO529" s="40"/>
      <c r="AP529" s="39">
        <v>0</v>
      </c>
    </row>
    <row r="530" spans="1:42" ht="20.100000000000001" customHeight="1" x14ac:dyDescent="0.2">
      <c r="D530" s="2" t="s">
        <v>113</v>
      </c>
      <c r="F530" s="37">
        <v>20</v>
      </c>
      <c r="G530" s="37"/>
      <c r="H530" s="37"/>
      <c r="I530" s="37"/>
      <c r="J530" s="37">
        <v>49</v>
      </c>
      <c r="K530" s="37">
        <v>2</v>
      </c>
      <c r="L530" s="37">
        <v>0</v>
      </c>
      <c r="M530" s="37"/>
      <c r="N530" s="37">
        <v>51</v>
      </c>
      <c r="O530" s="37"/>
      <c r="P530" s="37"/>
      <c r="Q530" s="37"/>
      <c r="R530" s="37">
        <v>0</v>
      </c>
      <c r="S530" s="37">
        <v>10</v>
      </c>
      <c r="T530" s="37">
        <v>10</v>
      </c>
      <c r="U530" s="37">
        <v>20</v>
      </c>
      <c r="V530" s="37">
        <v>0</v>
      </c>
      <c r="W530" s="37"/>
      <c r="X530" s="37">
        <v>1</v>
      </c>
      <c r="Y530" s="37">
        <v>0</v>
      </c>
      <c r="Z530" s="37">
        <v>0</v>
      </c>
      <c r="AA530" s="37">
        <v>1</v>
      </c>
      <c r="AB530" s="37">
        <v>0</v>
      </c>
      <c r="AC530" s="37">
        <v>0</v>
      </c>
      <c r="AD530" s="37">
        <v>1</v>
      </c>
      <c r="AE530" s="37"/>
      <c r="AF530" s="37">
        <v>43</v>
      </c>
      <c r="AG530" s="37"/>
      <c r="AH530" s="37"/>
      <c r="AI530" s="37"/>
      <c r="AJ530" s="37">
        <v>28</v>
      </c>
      <c r="AK530" s="37"/>
      <c r="AL530" s="37"/>
      <c r="AM530" s="37"/>
      <c r="AN530" s="37">
        <v>0</v>
      </c>
      <c r="AO530" s="37"/>
      <c r="AP530" s="37">
        <v>0</v>
      </c>
    </row>
    <row r="531" spans="1:42" ht="20.100000000000001" customHeight="1" x14ac:dyDescent="0.2">
      <c r="D531" s="38" t="s">
        <v>101</v>
      </c>
      <c r="F531" s="39">
        <v>30</v>
      </c>
      <c r="G531" s="40"/>
      <c r="H531" s="40"/>
      <c r="I531" s="40"/>
      <c r="J531" s="39">
        <v>48</v>
      </c>
      <c r="K531" s="39">
        <v>1</v>
      </c>
      <c r="L531" s="39">
        <v>0</v>
      </c>
      <c r="M531" s="40"/>
      <c r="N531" s="39">
        <v>49</v>
      </c>
      <c r="O531" s="40"/>
      <c r="P531" s="40"/>
      <c r="Q531" s="40"/>
      <c r="R531" s="39">
        <v>0</v>
      </c>
      <c r="S531" s="39">
        <v>5</v>
      </c>
      <c r="T531" s="39">
        <v>21</v>
      </c>
      <c r="U531" s="39">
        <v>5</v>
      </c>
      <c r="V531" s="39">
        <v>4</v>
      </c>
      <c r="W531" s="40"/>
      <c r="X531" s="39">
        <v>12</v>
      </c>
      <c r="Y531" s="39">
        <v>1</v>
      </c>
      <c r="Z531" s="39">
        <v>1</v>
      </c>
      <c r="AA531" s="39">
        <v>10</v>
      </c>
      <c r="AB531" s="39">
        <v>0</v>
      </c>
      <c r="AC531" s="39">
        <v>0</v>
      </c>
      <c r="AD531" s="39">
        <v>8</v>
      </c>
      <c r="AE531" s="40"/>
      <c r="AF531" s="39">
        <v>67</v>
      </c>
      <c r="AG531" s="40"/>
      <c r="AH531" s="40"/>
      <c r="AI531" s="40"/>
      <c r="AJ531" s="39">
        <v>12</v>
      </c>
      <c r="AK531" s="40"/>
      <c r="AL531" s="40"/>
      <c r="AM531" s="40"/>
      <c r="AN531" s="39">
        <v>0</v>
      </c>
      <c r="AO531" s="40"/>
      <c r="AP531" s="39">
        <v>0</v>
      </c>
    </row>
    <row r="532" spans="1:42" ht="20.100000000000001" customHeight="1" x14ac:dyDescent="0.2">
      <c r="D532" s="2" t="s">
        <v>372</v>
      </c>
      <c r="F532" s="37">
        <v>29</v>
      </c>
      <c r="G532" s="37"/>
      <c r="H532" s="37"/>
      <c r="I532" s="37"/>
      <c r="J532" s="37">
        <v>45</v>
      </c>
      <c r="K532" s="37">
        <v>0</v>
      </c>
      <c r="L532" s="37">
        <v>0</v>
      </c>
      <c r="M532" s="37"/>
      <c r="N532" s="37">
        <v>45</v>
      </c>
      <c r="O532" s="37"/>
      <c r="P532" s="37"/>
      <c r="Q532" s="37"/>
      <c r="R532" s="37">
        <v>0</v>
      </c>
      <c r="S532" s="37">
        <v>6</v>
      </c>
      <c r="T532" s="37">
        <v>18</v>
      </c>
      <c r="U532" s="37">
        <v>8</v>
      </c>
      <c r="V532" s="37">
        <v>0</v>
      </c>
      <c r="W532" s="37"/>
      <c r="X532" s="37">
        <v>3</v>
      </c>
      <c r="Y532" s="37">
        <v>1</v>
      </c>
      <c r="Z532" s="37">
        <v>1</v>
      </c>
      <c r="AA532" s="37">
        <v>10</v>
      </c>
      <c r="AB532" s="37">
        <v>0</v>
      </c>
      <c r="AC532" s="37">
        <v>0</v>
      </c>
      <c r="AD532" s="37">
        <v>2</v>
      </c>
      <c r="AE532" s="37"/>
      <c r="AF532" s="37">
        <v>49</v>
      </c>
      <c r="AG532" s="37"/>
      <c r="AH532" s="37"/>
      <c r="AI532" s="37"/>
      <c r="AJ532" s="37">
        <v>25</v>
      </c>
      <c r="AK532" s="37"/>
      <c r="AL532" s="37"/>
      <c r="AM532" s="37"/>
      <c r="AN532" s="37">
        <v>0</v>
      </c>
      <c r="AO532" s="37"/>
      <c r="AP532" s="37">
        <v>0</v>
      </c>
    </row>
    <row r="533" spans="1:42" ht="20.100000000000001" customHeight="1" x14ac:dyDescent="0.2">
      <c r="D533" s="38" t="s">
        <v>116</v>
      </c>
      <c r="F533" s="39">
        <v>14</v>
      </c>
      <c r="G533" s="40"/>
      <c r="H533" s="40"/>
      <c r="I533" s="40"/>
      <c r="J533" s="39">
        <v>46</v>
      </c>
      <c r="K533" s="39">
        <v>4</v>
      </c>
      <c r="L533" s="39">
        <v>1</v>
      </c>
      <c r="M533" s="40"/>
      <c r="N533" s="39">
        <v>51</v>
      </c>
      <c r="O533" s="40"/>
      <c r="P533" s="40"/>
      <c r="Q533" s="40"/>
      <c r="R533" s="39">
        <v>0</v>
      </c>
      <c r="S533" s="39">
        <v>10</v>
      </c>
      <c r="T533" s="39">
        <v>23</v>
      </c>
      <c r="U533" s="39">
        <v>0</v>
      </c>
      <c r="V533" s="39">
        <v>1</v>
      </c>
      <c r="W533" s="40"/>
      <c r="X533" s="39">
        <v>7</v>
      </c>
      <c r="Y533" s="39">
        <v>0</v>
      </c>
      <c r="Z533" s="39">
        <v>5</v>
      </c>
      <c r="AA533" s="39">
        <v>7</v>
      </c>
      <c r="AB533" s="39">
        <v>0</v>
      </c>
      <c r="AC533" s="39">
        <v>0</v>
      </c>
      <c r="AD533" s="39">
        <v>3</v>
      </c>
      <c r="AE533" s="40"/>
      <c r="AF533" s="39">
        <v>56</v>
      </c>
      <c r="AG533" s="40"/>
      <c r="AH533" s="40"/>
      <c r="AI533" s="40"/>
      <c r="AJ533" s="39">
        <v>9</v>
      </c>
      <c r="AK533" s="40"/>
      <c r="AL533" s="40"/>
      <c r="AM533" s="40"/>
      <c r="AN533" s="39">
        <v>0</v>
      </c>
      <c r="AO533" s="40"/>
      <c r="AP533" s="39">
        <v>0</v>
      </c>
    </row>
    <row r="534" spans="1:42" ht="20.100000000000001" customHeight="1" x14ac:dyDescent="0.2">
      <c r="D534" s="2" t="s">
        <v>117</v>
      </c>
      <c r="F534" s="37">
        <v>22</v>
      </c>
      <c r="G534" s="37"/>
      <c r="H534" s="37"/>
      <c r="I534" s="37"/>
      <c r="J534" s="37">
        <v>47</v>
      </c>
      <c r="K534" s="37">
        <v>2</v>
      </c>
      <c r="L534" s="37">
        <v>0</v>
      </c>
      <c r="M534" s="37"/>
      <c r="N534" s="37">
        <v>49</v>
      </c>
      <c r="O534" s="37"/>
      <c r="P534" s="37"/>
      <c r="Q534" s="37"/>
      <c r="R534" s="37">
        <v>0</v>
      </c>
      <c r="S534" s="37">
        <v>2</v>
      </c>
      <c r="T534" s="37">
        <v>11</v>
      </c>
      <c r="U534" s="37">
        <v>0</v>
      </c>
      <c r="V534" s="37">
        <v>0</v>
      </c>
      <c r="W534" s="37"/>
      <c r="X534" s="37">
        <v>8</v>
      </c>
      <c r="Y534" s="37">
        <v>0</v>
      </c>
      <c r="Z534" s="37">
        <v>0</v>
      </c>
      <c r="AA534" s="37">
        <v>21</v>
      </c>
      <c r="AB534" s="37">
        <v>0</v>
      </c>
      <c r="AC534" s="37">
        <v>0</v>
      </c>
      <c r="AD534" s="37">
        <v>7</v>
      </c>
      <c r="AE534" s="37"/>
      <c r="AF534" s="37">
        <v>49</v>
      </c>
      <c r="AG534" s="37"/>
      <c r="AH534" s="37"/>
      <c r="AI534" s="37"/>
      <c r="AJ534" s="37">
        <v>22</v>
      </c>
      <c r="AK534" s="37"/>
      <c r="AL534" s="37"/>
      <c r="AM534" s="37"/>
      <c r="AN534" s="37">
        <v>0</v>
      </c>
      <c r="AO534" s="37"/>
      <c r="AP534" s="37">
        <v>0</v>
      </c>
    </row>
    <row r="535" spans="1:42" ht="20.100000000000001" customHeight="1" x14ac:dyDescent="0.2">
      <c r="D535" s="38" t="s">
        <v>105</v>
      </c>
      <c r="F535" s="39">
        <v>0</v>
      </c>
      <c r="G535" s="40"/>
      <c r="H535" s="40"/>
      <c r="I535" s="40"/>
      <c r="J535" s="39">
        <v>47</v>
      </c>
      <c r="K535" s="39">
        <v>3</v>
      </c>
      <c r="L535" s="39">
        <v>0</v>
      </c>
      <c r="M535" s="40"/>
      <c r="N535" s="39">
        <v>50</v>
      </c>
      <c r="O535" s="40"/>
      <c r="P535" s="40"/>
      <c r="Q535" s="40"/>
      <c r="R535" s="39">
        <v>0</v>
      </c>
      <c r="S535" s="39">
        <v>3</v>
      </c>
      <c r="T535" s="39">
        <v>14</v>
      </c>
      <c r="U535" s="39">
        <v>27</v>
      </c>
      <c r="V535" s="39">
        <v>1</v>
      </c>
      <c r="W535" s="40"/>
      <c r="X535" s="39">
        <v>0</v>
      </c>
      <c r="Y535" s="39">
        <v>0</v>
      </c>
      <c r="Z535" s="39">
        <v>0</v>
      </c>
      <c r="AA535" s="39">
        <v>0</v>
      </c>
      <c r="AB535" s="39">
        <v>0</v>
      </c>
      <c r="AC535" s="39">
        <v>0</v>
      </c>
      <c r="AD535" s="39">
        <v>1</v>
      </c>
      <c r="AE535" s="40"/>
      <c r="AF535" s="39">
        <v>46</v>
      </c>
      <c r="AG535" s="40"/>
      <c r="AH535" s="40"/>
      <c r="AI535" s="40"/>
      <c r="AJ535" s="39">
        <v>4</v>
      </c>
      <c r="AK535" s="40"/>
      <c r="AL535" s="40"/>
      <c r="AM535" s="40"/>
      <c r="AN535" s="39">
        <v>0</v>
      </c>
      <c r="AO535" s="40"/>
      <c r="AP535" s="39">
        <v>0</v>
      </c>
    </row>
    <row r="536" spans="1:42" ht="20.100000000000001" customHeight="1" x14ac:dyDescent="0.2">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row>
    <row r="537" spans="1:42" s="1" customFormat="1" ht="20.100000000000001" customHeight="1" x14ac:dyDescent="0.2">
      <c r="A537" s="3"/>
      <c r="B537" s="6"/>
      <c r="C537" s="42" t="s">
        <v>180</v>
      </c>
      <c r="D537" s="42"/>
      <c r="E537" s="5"/>
      <c r="F537" s="44">
        <v>161</v>
      </c>
      <c r="G537" s="45"/>
      <c r="H537" s="45"/>
      <c r="I537" s="45"/>
      <c r="J537" s="44">
        <v>376</v>
      </c>
      <c r="K537" s="44">
        <v>15</v>
      </c>
      <c r="L537" s="44">
        <v>1</v>
      </c>
      <c r="M537" s="45"/>
      <c r="N537" s="44">
        <v>392</v>
      </c>
      <c r="O537" s="45"/>
      <c r="P537" s="45"/>
      <c r="Q537" s="45"/>
      <c r="R537" s="44">
        <v>2</v>
      </c>
      <c r="S537" s="44">
        <v>41</v>
      </c>
      <c r="T537" s="44">
        <v>132</v>
      </c>
      <c r="U537" s="44">
        <v>60</v>
      </c>
      <c r="V537" s="44">
        <v>7</v>
      </c>
      <c r="W537" s="45"/>
      <c r="X537" s="44">
        <v>45</v>
      </c>
      <c r="Y537" s="44">
        <v>2</v>
      </c>
      <c r="Z537" s="44">
        <v>9</v>
      </c>
      <c r="AA537" s="44">
        <v>69</v>
      </c>
      <c r="AB537" s="44">
        <v>0</v>
      </c>
      <c r="AC537" s="44">
        <v>0</v>
      </c>
      <c r="AD537" s="44">
        <v>32</v>
      </c>
      <c r="AE537" s="45"/>
      <c r="AF537" s="44">
        <v>399</v>
      </c>
      <c r="AG537" s="45"/>
      <c r="AH537" s="45"/>
      <c r="AI537" s="45"/>
      <c r="AJ537" s="44">
        <v>154</v>
      </c>
      <c r="AK537" s="45"/>
      <c r="AL537" s="45"/>
      <c r="AM537" s="45"/>
      <c r="AN537" s="44">
        <v>0</v>
      </c>
      <c r="AO537" s="45"/>
      <c r="AP537" s="44">
        <v>0</v>
      </c>
    </row>
    <row r="538" spans="1:42" s="1" customFormat="1" ht="20.100000000000001" customHeight="1" x14ac:dyDescent="0.2">
      <c r="A538" s="3"/>
      <c r="B538" s="6"/>
      <c r="C538" s="3"/>
      <c r="D538" s="3"/>
      <c r="E538" s="5"/>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row>
    <row r="539" spans="1:42" s="1" customFormat="1" ht="20.100000000000001" customHeight="1" x14ac:dyDescent="0.25">
      <c r="A539" s="3"/>
      <c r="B539" s="49" t="s">
        <v>303</v>
      </c>
      <c r="C539" s="50"/>
      <c r="D539" s="50"/>
      <c r="E539" s="5"/>
      <c r="F539" s="51">
        <v>161</v>
      </c>
      <c r="G539" s="52"/>
      <c r="H539" s="52"/>
      <c r="I539" s="52"/>
      <c r="J539" s="51">
        <v>376</v>
      </c>
      <c r="K539" s="51">
        <v>15</v>
      </c>
      <c r="L539" s="51">
        <v>1</v>
      </c>
      <c r="M539" s="52"/>
      <c r="N539" s="51">
        <v>392</v>
      </c>
      <c r="O539" s="52"/>
      <c r="P539" s="52"/>
      <c r="Q539" s="52"/>
      <c r="R539" s="51">
        <v>2</v>
      </c>
      <c r="S539" s="51">
        <v>41</v>
      </c>
      <c r="T539" s="51">
        <v>132</v>
      </c>
      <c r="U539" s="51">
        <v>60</v>
      </c>
      <c r="V539" s="51">
        <v>7</v>
      </c>
      <c r="W539" s="52"/>
      <c r="X539" s="51">
        <v>45</v>
      </c>
      <c r="Y539" s="51">
        <v>2</v>
      </c>
      <c r="Z539" s="51">
        <v>9</v>
      </c>
      <c r="AA539" s="51">
        <v>69</v>
      </c>
      <c r="AB539" s="51">
        <v>0</v>
      </c>
      <c r="AC539" s="51">
        <v>0</v>
      </c>
      <c r="AD539" s="51">
        <v>32</v>
      </c>
      <c r="AE539" s="52"/>
      <c r="AF539" s="51">
        <v>399</v>
      </c>
      <c r="AG539" s="52"/>
      <c r="AH539" s="52"/>
      <c r="AI539" s="52"/>
      <c r="AJ539" s="51">
        <v>154</v>
      </c>
      <c r="AK539" s="52"/>
      <c r="AL539" s="52"/>
      <c r="AM539" s="52"/>
      <c r="AN539" s="51">
        <v>0</v>
      </c>
      <c r="AO539" s="52"/>
      <c r="AP539" s="51">
        <v>0</v>
      </c>
    </row>
    <row r="540" spans="1:42" ht="20.100000000000001" customHeight="1" x14ac:dyDescent="0.2">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row>
    <row r="541" spans="1:42" ht="20.100000000000001" customHeight="1" x14ac:dyDescent="0.2">
      <c r="B541" s="6" t="s">
        <v>304</v>
      </c>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row>
    <row r="542" spans="1:42" ht="20.100000000000001" customHeight="1" x14ac:dyDescent="0.2">
      <c r="C542" s="3" t="s">
        <v>172</v>
      </c>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row>
    <row r="543" spans="1:42" ht="20.100000000000001" customHeight="1" x14ac:dyDescent="0.2">
      <c r="D543" s="2" t="s">
        <v>98</v>
      </c>
      <c r="F543" s="37">
        <v>6</v>
      </c>
      <c r="G543" s="37"/>
      <c r="H543" s="37"/>
      <c r="I543" s="37"/>
      <c r="J543" s="37">
        <v>17</v>
      </c>
      <c r="K543" s="37">
        <v>0</v>
      </c>
      <c r="L543" s="37">
        <v>0</v>
      </c>
      <c r="M543" s="37"/>
      <c r="N543" s="37">
        <v>17</v>
      </c>
      <c r="O543" s="37"/>
      <c r="P543" s="37"/>
      <c r="Q543" s="37"/>
      <c r="R543" s="37">
        <v>0</v>
      </c>
      <c r="S543" s="37">
        <v>3</v>
      </c>
      <c r="T543" s="37">
        <v>5</v>
      </c>
      <c r="U543" s="37">
        <v>0</v>
      </c>
      <c r="V543" s="37">
        <v>0</v>
      </c>
      <c r="W543" s="37"/>
      <c r="X543" s="37">
        <v>2</v>
      </c>
      <c r="Y543" s="37">
        <v>0</v>
      </c>
      <c r="Z543" s="37">
        <v>1</v>
      </c>
      <c r="AA543" s="37">
        <v>2</v>
      </c>
      <c r="AB543" s="37">
        <v>0</v>
      </c>
      <c r="AC543" s="37">
        <v>0</v>
      </c>
      <c r="AD543" s="37">
        <v>3</v>
      </c>
      <c r="AE543" s="37"/>
      <c r="AF543" s="37">
        <v>16</v>
      </c>
      <c r="AG543" s="37"/>
      <c r="AH543" s="37"/>
      <c r="AI543" s="37"/>
      <c r="AJ543" s="37">
        <v>7</v>
      </c>
      <c r="AK543" s="37"/>
      <c r="AL543" s="37"/>
      <c r="AM543" s="37"/>
      <c r="AN543" s="37">
        <v>0</v>
      </c>
      <c r="AO543" s="37"/>
      <c r="AP543" s="37">
        <v>0</v>
      </c>
    </row>
    <row r="544" spans="1:42" ht="20.100000000000001" customHeight="1" x14ac:dyDescent="0.2">
      <c r="D544" s="38" t="s">
        <v>173</v>
      </c>
      <c r="F544" s="39">
        <v>6</v>
      </c>
      <c r="G544" s="40"/>
      <c r="H544" s="40"/>
      <c r="I544" s="40"/>
      <c r="J544" s="39">
        <v>17</v>
      </c>
      <c r="K544" s="39">
        <v>0</v>
      </c>
      <c r="L544" s="39">
        <v>0</v>
      </c>
      <c r="M544" s="40"/>
      <c r="N544" s="39">
        <v>17</v>
      </c>
      <c r="O544" s="40"/>
      <c r="P544" s="40"/>
      <c r="Q544" s="40"/>
      <c r="R544" s="39">
        <v>0</v>
      </c>
      <c r="S544" s="39">
        <v>4</v>
      </c>
      <c r="T544" s="39">
        <v>10</v>
      </c>
      <c r="U544" s="39">
        <v>1</v>
      </c>
      <c r="V544" s="39">
        <v>1</v>
      </c>
      <c r="W544" s="40"/>
      <c r="X544" s="39">
        <v>1</v>
      </c>
      <c r="Y544" s="39">
        <v>0</v>
      </c>
      <c r="Z544" s="39">
        <v>0</v>
      </c>
      <c r="AA544" s="39">
        <v>3</v>
      </c>
      <c r="AB544" s="39">
        <v>0</v>
      </c>
      <c r="AC544" s="39">
        <v>0</v>
      </c>
      <c r="AD544" s="39">
        <v>0</v>
      </c>
      <c r="AE544" s="40"/>
      <c r="AF544" s="39">
        <v>20</v>
      </c>
      <c r="AG544" s="40"/>
      <c r="AH544" s="40"/>
      <c r="AI544" s="40"/>
      <c r="AJ544" s="39">
        <v>3</v>
      </c>
      <c r="AK544" s="40"/>
      <c r="AL544" s="40"/>
      <c r="AM544" s="40"/>
      <c r="AN544" s="39">
        <v>0</v>
      </c>
      <c r="AO544" s="40"/>
      <c r="AP544" s="39">
        <v>0</v>
      </c>
    </row>
    <row r="545" spans="1:42" ht="20.100000000000001" customHeight="1" x14ac:dyDescent="0.2">
      <c r="D545" s="2" t="s">
        <v>113</v>
      </c>
      <c r="F545" s="37">
        <v>4</v>
      </c>
      <c r="G545" s="37"/>
      <c r="H545" s="37"/>
      <c r="I545" s="37"/>
      <c r="J545" s="37">
        <v>3</v>
      </c>
      <c r="K545" s="37">
        <v>0</v>
      </c>
      <c r="L545" s="37">
        <v>0</v>
      </c>
      <c r="M545" s="37"/>
      <c r="N545" s="37">
        <v>3</v>
      </c>
      <c r="O545" s="37"/>
      <c r="P545" s="37"/>
      <c r="Q545" s="37"/>
      <c r="R545" s="37">
        <v>0</v>
      </c>
      <c r="S545" s="37">
        <v>0</v>
      </c>
      <c r="T545" s="37">
        <v>1</v>
      </c>
      <c r="U545" s="37">
        <v>0</v>
      </c>
      <c r="V545" s="37">
        <v>0</v>
      </c>
      <c r="W545" s="37"/>
      <c r="X545" s="37">
        <v>0</v>
      </c>
      <c r="Y545" s="37">
        <v>0</v>
      </c>
      <c r="Z545" s="37">
        <v>0</v>
      </c>
      <c r="AA545" s="37">
        <v>2</v>
      </c>
      <c r="AB545" s="37">
        <v>0</v>
      </c>
      <c r="AC545" s="37">
        <v>0</v>
      </c>
      <c r="AD545" s="37">
        <v>0</v>
      </c>
      <c r="AE545" s="37"/>
      <c r="AF545" s="37">
        <v>3</v>
      </c>
      <c r="AG545" s="37"/>
      <c r="AH545" s="37"/>
      <c r="AI545" s="37"/>
      <c r="AJ545" s="37">
        <v>4</v>
      </c>
      <c r="AK545" s="37"/>
      <c r="AL545" s="37"/>
      <c r="AM545" s="37"/>
      <c r="AN545" s="37">
        <v>0</v>
      </c>
      <c r="AO545" s="37"/>
      <c r="AP545" s="37">
        <v>0</v>
      </c>
    </row>
    <row r="546" spans="1:42" ht="20.100000000000001" customHeight="1" x14ac:dyDescent="0.2">
      <c r="D546" s="38" t="s">
        <v>101</v>
      </c>
      <c r="F546" s="39">
        <v>3</v>
      </c>
      <c r="G546" s="40"/>
      <c r="H546" s="40"/>
      <c r="I546" s="40"/>
      <c r="J546" s="39">
        <v>3</v>
      </c>
      <c r="K546" s="39">
        <v>2</v>
      </c>
      <c r="L546" s="39">
        <v>0</v>
      </c>
      <c r="M546" s="40"/>
      <c r="N546" s="39">
        <v>5</v>
      </c>
      <c r="O546" s="40"/>
      <c r="P546" s="40"/>
      <c r="Q546" s="40"/>
      <c r="R546" s="39">
        <v>0</v>
      </c>
      <c r="S546" s="39">
        <v>1</v>
      </c>
      <c r="T546" s="39">
        <v>1</v>
      </c>
      <c r="U546" s="39">
        <v>0</v>
      </c>
      <c r="V546" s="39">
        <v>1</v>
      </c>
      <c r="W546" s="40"/>
      <c r="X546" s="39">
        <v>2</v>
      </c>
      <c r="Y546" s="39">
        <v>0</v>
      </c>
      <c r="Z546" s="39">
        <v>0</v>
      </c>
      <c r="AA546" s="39">
        <v>0</v>
      </c>
      <c r="AB546" s="39">
        <v>0</v>
      </c>
      <c r="AC546" s="39">
        <v>0</v>
      </c>
      <c r="AD546" s="39">
        <v>0</v>
      </c>
      <c r="AE546" s="40"/>
      <c r="AF546" s="39">
        <v>5</v>
      </c>
      <c r="AG546" s="40"/>
      <c r="AH546" s="40"/>
      <c r="AI546" s="40"/>
      <c r="AJ546" s="39">
        <v>3</v>
      </c>
      <c r="AK546" s="40"/>
      <c r="AL546" s="40"/>
      <c r="AM546" s="40"/>
      <c r="AN546" s="39">
        <v>0</v>
      </c>
      <c r="AO546" s="40"/>
      <c r="AP546" s="39">
        <v>0</v>
      </c>
    </row>
    <row r="547" spans="1:42" ht="20.100000000000001" customHeight="1" x14ac:dyDescent="0.2">
      <c r="D547" s="2" t="s">
        <v>117</v>
      </c>
      <c r="F547" s="37">
        <v>21</v>
      </c>
      <c r="G547" s="37"/>
      <c r="H547" s="37"/>
      <c r="I547" s="37"/>
      <c r="J547" s="37">
        <v>10</v>
      </c>
      <c r="K547" s="37">
        <v>1</v>
      </c>
      <c r="L547" s="37">
        <v>1</v>
      </c>
      <c r="M547" s="37"/>
      <c r="N547" s="37">
        <v>12</v>
      </c>
      <c r="O547" s="37"/>
      <c r="P547" s="37"/>
      <c r="Q547" s="37"/>
      <c r="R547" s="37">
        <v>0</v>
      </c>
      <c r="S547" s="37">
        <v>3</v>
      </c>
      <c r="T547" s="37">
        <v>1</v>
      </c>
      <c r="U547" s="37">
        <v>0</v>
      </c>
      <c r="V547" s="37">
        <v>0</v>
      </c>
      <c r="W547" s="37"/>
      <c r="X547" s="37">
        <v>7</v>
      </c>
      <c r="Y547" s="37">
        <v>0</v>
      </c>
      <c r="Z547" s="37">
        <v>5</v>
      </c>
      <c r="AA547" s="37">
        <v>5</v>
      </c>
      <c r="AB547" s="37">
        <v>0</v>
      </c>
      <c r="AC547" s="37">
        <v>0</v>
      </c>
      <c r="AD547" s="37">
        <v>1</v>
      </c>
      <c r="AE547" s="37"/>
      <c r="AF547" s="37">
        <v>22</v>
      </c>
      <c r="AG547" s="37"/>
      <c r="AH547" s="37"/>
      <c r="AI547" s="37"/>
      <c r="AJ547" s="37">
        <v>11</v>
      </c>
      <c r="AK547" s="37"/>
      <c r="AL547" s="37"/>
      <c r="AM547" s="37"/>
      <c r="AN547" s="37">
        <v>0</v>
      </c>
      <c r="AO547" s="37"/>
      <c r="AP547" s="37">
        <v>0</v>
      </c>
    </row>
    <row r="548" spans="1:42" ht="20.100000000000001" customHeight="1" x14ac:dyDescent="0.2">
      <c r="D548" s="38" t="s">
        <v>105</v>
      </c>
      <c r="F548" s="39">
        <v>20</v>
      </c>
      <c r="G548" s="40"/>
      <c r="H548" s="40"/>
      <c r="I548" s="40"/>
      <c r="J548" s="39">
        <v>10</v>
      </c>
      <c r="K548" s="39">
        <v>0</v>
      </c>
      <c r="L548" s="39">
        <v>2</v>
      </c>
      <c r="M548" s="40"/>
      <c r="N548" s="39">
        <v>12</v>
      </c>
      <c r="O548" s="40"/>
      <c r="P548" s="40"/>
      <c r="Q548" s="40"/>
      <c r="R548" s="39">
        <v>0</v>
      </c>
      <c r="S548" s="39">
        <v>0</v>
      </c>
      <c r="T548" s="39">
        <v>1</v>
      </c>
      <c r="U548" s="39">
        <v>0</v>
      </c>
      <c r="V548" s="39">
        <v>0</v>
      </c>
      <c r="W548" s="40"/>
      <c r="X548" s="39">
        <v>4</v>
      </c>
      <c r="Y548" s="39">
        <v>2</v>
      </c>
      <c r="Z548" s="39">
        <v>4</v>
      </c>
      <c r="AA548" s="39">
        <v>1</v>
      </c>
      <c r="AB548" s="39">
        <v>0</v>
      </c>
      <c r="AC548" s="39">
        <v>0</v>
      </c>
      <c r="AD548" s="39">
        <v>0</v>
      </c>
      <c r="AE548" s="40"/>
      <c r="AF548" s="39">
        <v>12</v>
      </c>
      <c r="AG548" s="40"/>
      <c r="AH548" s="40"/>
      <c r="AI548" s="40"/>
      <c r="AJ548" s="39">
        <v>20</v>
      </c>
      <c r="AK548" s="40"/>
      <c r="AL548" s="40"/>
      <c r="AM548" s="40"/>
      <c r="AN548" s="39">
        <v>0</v>
      </c>
      <c r="AO548" s="40"/>
      <c r="AP548" s="39">
        <v>0</v>
      </c>
    </row>
    <row r="549" spans="1:42" ht="20.100000000000001" customHeight="1" x14ac:dyDescent="0.2">
      <c r="D549" s="2" t="s">
        <v>106</v>
      </c>
      <c r="F549" s="37">
        <v>65</v>
      </c>
      <c r="G549" s="37"/>
      <c r="H549" s="37"/>
      <c r="I549" s="37"/>
      <c r="J549" s="37">
        <v>79</v>
      </c>
      <c r="K549" s="37">
        <v>2</v>
      </c>
      <c r="L549" s="37">
        <v>2</v>
      </c>
      <c r="M549" s="37"/>
      <c r="N549" s="37">
        <v>83</v>
      </c>
      <c r="O549" s="37"/>
      <c r="P549" s="37"/>
      <c r="Q549" s="37"/>
      <c r="R549" s="37">
        <v>0</v>
      </c>
      <c r="S549" s="37">
        <v>11</v>
      </c>
      <c r="T549" s="37">
        <v>20</v>
      </c>
      <c r="U549" s="37">
        <v>0</v>
      </c>
      <c r="V549" s="37">
        <v>0</v>
      </c>
      <c r="W549" s="37"/>
      <c r="X549" s="37">
        <v>10</v>
      </c>
      <c r="Y549" s="37">
        <v>1</v>
      </c>
      <c r="Z549" s="37">
        <v>7</v>
      </c>
      <c r="AA549" s="37">
        <v>46</v>
      </c>
      <c r="AB549" s="37">
        <v>0</v>
      </c>
      <c r="AC549" s="37">
        <v>0</v>
      </c>
      <c r="AD549" s="37">
        <v>0</v>
      </c>
      <c r="AE549" s="37"/>
      <c r="AF549" s="37">
        <v>95</v>
      </c>
      <c r="AG549" s="37"/>
      <c r="AH549" s="37"/>
      <c r="AI549" s="37"/>
      <c r="AJ549" s="37">
        <v>53</v>
      </c>
      <c r="AK549" s="37"/>
      <c r="AL549" s="37"/>
      <c r="AM549" s="37"/>
      <c r="AN549" s="37">
        <v>0</v>
      </c>
      <c r="AO549" s="37"/>
      <c r="AP549" s="37">
        <v>0</v>
      </c>
    </row>
    <row r="550" spans="1:42" ht="20.100000000000001" customHeight="1" x14ac:dyDescent="0.2">
      <c r="D550" s="38" t="s">
        <v>118</v>
      </c>
      <c r="F550" s="39">
        <v>43</v>
      </c>
      <c r="G550" s="40"/>
      <c r="H550" s="40"/>
      <c r="I550" s="40"/>
      <c r="J550" s="39">
        <v>80</v>
      </c>
      <c r="K550" s="39">
        <v>2</v>
      </c>
      <c r="L550" s="39">
        <v>1</v>
      </c>
      <c r="M550" s="40"/>
      <c r="N550" s="39">
        <v>83</v>
      </c>
      <c r="O550" s="40"/>
      <c r="P550" s="40"/>
      <c r="Q550" s="40"/>
      <c r="R550" s="39">
        <v>1</v>
      </c>
      <c r="S550" s="39">
        <v>2</v>
      </c>
      <c r="T550" s="39">
        <v>26</v>
      </c>
      <c r="U550" s="39">
        <v>0</v>
      </c>
      <c r="V550" s="39">
        <v>1</v>
      </c>
      <c r="W550" s="40"/>
      <c r="X550" s="39">
        <v>2</v>
      </c>
      <c r="Y550" s="39">
        <v>0</v>
      </c>
      <c r="Z550" s="39">
        <v>2</v>
      </c>
      <c r="AA550" s="39">
        <v>45</v>
      </c>
      <c r="AB550" s="39">
        <v>0</v>
      </c>
      <c r="AC550" s="39">
        <v>0</v>
      </c>
      <c r="AD550" s="39">
        <v>1</v>
      </c>
      <c r="AE550" s="40"/>
      <c r="AF550" s="39">
        <v>80</v>
      </c>
      <c r="AG550" s="40"/>
      <c r="AH550" s="40"/>
      <c r="AI550" s="40"/>
      <c r="AJ550" s="39">
        <v>46</v>
      </c>
      <c r="AK550" s="40"/>
      <c r="AL550" s="40"/>
      <c r="AM550" s="40"/>
      <c r="AN550" s="39">
        <v>0</v>
      </c>
      <c r="AO550" s="40"/>
      <c r="AP550" s="39">
        <v>0</v>
      </c>
    </row>
    <row r="551" spans="1:42" ht="20.100000000000001" customHeight="1" x14ac:dyDescent="0.2">
      <c r="D551" s="2" t="s">
        <v>305</v>
      </c>
      <c r="F551" s="37">
        <v>11</v>
      </c>
      <c r="G551" s="37"/>
      <c r="H551" s="37"/>
      <c r="I551" s="37"/>
      <c r="J551" s="37">
        <v>15</v>
      </c>
      <c r="K551" s="37">
        <v>1</v>
      </c>
      <c r="L551" s="37">
        <v>1</v>
      </c>
      <c r="M551" s="37"/>
      <c r="N551" s="37">
        <v>17</v>
      </c>
      <c r="O551" s="37"/>
      <c r="P551" s="37"/>
      <c r="Q551" s="37"/>
      <c r="R551" s="37">
        <v>0</v>
      </c>
      <c r="S551" s="37">
        <v>0</v>
      </c>
      <c r="T551" s="37">
        <v>3</v>
      </c>
      <c r="U551" s="37">
        <v>0</v>
      </c>
      <c r="V551" s="37">
        <v>0</v>
      </c>
      <c r="W551" s="37"/>
      <c r="X551" s="37">
        <v>3</v>
      </c>
      <c r="Y551" s="37">
        <v>0</v>
      </c>
      <c r="Z551" s="37">
        <v>3</v>
      </c>
      <c r="AA551" s="37">
        <v>6</v>
      </c>
      <c r="AB551" s="37">
        <v>0</v>
      </c>
      <c r="AC551" s="37">
        <v>0</v>
      </c>
      <c r="AD551" s="37">
        <v>0</v>
      </c>
      <c r="AE551" s="37"/>
      <c r="AF551" s="37">
        <v>15</v>
      </c>
      <c r="AG551" s="37"/>
      <c r="AH551" s="37"/>
      <c r="AI551" s="37"/>
      <c r="AJ551" s="37">
        <v>13</v>
      </c>
      <c r="AK551" s="37"/>
      <c r="AL551" s="37"/>
      <c r="AM551" s="37"/>
      <c r="AN551" s="37">
        <v>0</v>
      </c>
      <c r="AO551" s="37"/>
      <c r="AP551" s="37">
        <v>0</v>
      </c>
    </row>
    <row r="552" spans="1:42" ht="20.100000000000001" customHeight="1" x14ac:dyDescent="0.2">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row>
    <row r="553" spans="1:42" s="1" customFormat="1" ht="20.100000000000001" customHeight="1" x14ac:dyDescent="0.2">
      <c r="A553" s="3"/>
      <c r="B553" s="6"/>
      <c r="C553" s="42" t="s">
        <v>180</v>
      </c>
      <c r="D553" s="42"/>
      <c r="E553" s="5"/>
      <c r="F553" s="44">
        <v>179</v>
      </c>
      <c r="G553" s="45"/>
      <c r="H553" s="45"/>
      <c r="I553" s="45"/>
      <c r="J553" s="44">
        <v>234</v>
      </c>
      <c r="K553" s="44">
        <v>8</v>
      </c>
      <c r="L553" s="44">
        <v>7</v>
      </c>
      <c r="M553" s="45"/>
      <c r="N553" s="44">
        <v>249</v>
      </c>
      <c r="O553" s="45"/>
      <c r="P553" s="45"/>
      <c r="Q553" s="45"/>
      <c r="R553" s="44">
        <v>1</v>
      </c>
      <c r="S553" s="44">
        <v>24</v>
      </c>
      <c r="T553" s="44">
        <v>68</v>
      </c>
      <c r="U553" s="44">
        <v>1</v>
      </c>
      <c r="V553" s="44">
        <v>3</v>
      </c>
      <c r="W553" s="45"/>
      <c r="X553" s="44">
        <v>31</v>
      </c>
      <c r="Y553" s="44">
        <v>3</v>
      </c>
      <c r="Z553" s="44">
        <v>22</v>
      </c>
      <c r="AA553" s="44">
        <v>110</v>
      </c>
      <c r="AB553" s="44">
        <v>0</v>
      </c>
      <c r="AC553" s="44">
        <v>0</v>
      </c>
      <c r="AD553" s="44">
        <v>5</v>
      </c>
      <c r="AE553" s="45"/>
      <c r="AF553" s="44">
        <v>268</v>
      </c>
      <c r="AG553" s="45"/>
      <c r="AH553" s="45"/>
      <c r="AI553" s="45"/>
      <c r="AJ553" s="44">
        <v>160</v>
      </c>
      <c r="AK553" s="45"/>
      <c r="AL553" s="45"/>
      <c r="AM553" s="45"/>
      <c r="AN553" s="44">
        <v>0</v>
      </c>
      <c r="AO553" s="45"/>
      <c r="AP553" s="44">
        <v>0</v>
      </c>
    </row>
    <row r="554" spans="1:42" s="1" customFormat="1" ht="20.100000000000001" customHeight="1" x14ac:dyDescent="0.2">
      <c r="A554" s="3"/>
      <c r="B554" s="6"/>
      <c r="C554" s="3"/>
      <c r="D554" s="3"/>
      <c r="E554" s="5"/>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row>
    <row r="555" spans="1:42" s="1" customFormat="1" ht="20.100000000000001" customHeight="1" x14ac:dyDescent="0.2">
      <c r="A555" s="3"/>
      <c r="B555" s="6"/>
      <c r="C555" s="3" t="s">
        <v>170</v>
      </c>
      <c r="D555" s="3"/>
      <c r="E555" s="5"/>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row>
    <row r="556" spans="1:42" s="1" customFormat="1" ht="20.100000000000001" customHeight="1" x14ac:dyDescent="0.2">
      <c r="A556" s="3"/>
      <c r="B556" s="6"/>
      <c r="C556" s="3"/>
      <c r="D556" s="41" t="s">
        <v>98</v>
      </c>
      <c r="E556" s="5"/>
      <c r="F556" s="37">
        <v>15</v>
      </c>
      <c r="G556" s="37"/>
      <c r="H556" s="37"/>
      <c r="I556" s="37"/>
      <c r="J556" s="37">
        <v>18</v>
      </c>
      <c r="K556" s="37">
        <v>0</v>
      </c>
      <c r="L556" s="37">
        <v>0</v>
      </c>
      <c r="M556" s="37"/>
      <c r="N556" s="37">
        <v>18</v>
      </c>
      <c r="O556" s="37"/>
      <c r="P556" s="37"/>
      <c r="Q556" s="37"/>
      <c r="R556" s="37">
        <v>0</v>
      </c>
      <c r="S556" s="37">
        <v>1</v>
      </c>
      <c r="T556" s="37">
        <v>2</v>
      </c>
      <c r="U556" s="37">
        <v>0</v>
      </c>
      <c r="V556" s="37">
        <v>0</v>
      </c>
      <c r="W556" s="37"/>
      <c r="X556" s="37">
        <v>2</v>
      </c>
      <c r="Y556" s="37">
        <v>7</v>
      </c>
      <c r="Z556" s="37">
        <v>2</v>
      </c>
      <c r="AA556" s="37">
        <v>4</v>
      </c>
      <c r="AB556" s="37">
        <v>0</v>
      </c>
      <c r="AC556" s="37">
        <v>0</v>
      </c>
      <c r="AD556" s="37">
        <v>1</v>
      </c>
      <c r="AE556" s="37"/>
      <c r="AF556" s="37">
        <v>19</v>
      </c>
      <c r="AG556" s="37"/>
      <c r="AH556" s="37"/>
      <c r="AI556" s="37"/>
      <c r="AJ556" s="37">
        <v>14</v>
      </c>
      <c r="AK556" s="37"/>
      <c r="AL556" s="37"/>
      <c r="AM556" s="37"/>
      <c r="AN556" s="37">
        <v>0</v>
      </c>
      <c r="AO556" s="37"/>
      <c r="AP556" s="37">
        <v>0</v>
      </c>
    </row>
    <row r="557" spans="1:42" s="1" customFormat="1" ht="20.100000000000001" customHeight="1" x14ac:dyDescent="0.2">
      <c r="A557" s="3"/>
      <c r="B557" s="6"/>
      <c r="C557" s="3"/>
      <c r="D557" s="3"/>
      <c r="E557" s="5"/>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row>
    <row r="558" spans="1:42" s="1" customFormat="1" ht="20.100000000000001" customHeight="1" x14ac:dyDescent="0.2">
      <c r="A558" s="3"/>
      <c r="B558" s="6"/>
      <c r="C558" s="42" t="s">
        <v>171</v>
      </c>
      <c r="D558" s="42"/>
      <c r="E558" s="5"/>
      <c r="F558" s="44">
        <v>15</v>
      </c>
      <c r="G558" s="45"/>
      <c r="H558" s="45"/>
      <c r="I558" s="45"/>
      <c r="J558" s="44">
        <v>18</v>
      </c>
      <c r="K558" s="44">
        <v>0</v>
      </c>
      <c r="L558" s="44">
        <v>0</v>
      </c>
      <c r="M558" s="45"/>
      <c r="N558" s="44">
        <v>18</v>
      </c>
      <c r="O558" s="45"/>
      <c r="P558" s="45"/>
      <c r="Q558" s="45"/>
      <c r="R558" s="44">
        <v>0</v>
      </c>
      <c r="S558" s="44">
        <v>1</v>
      </c>
      <c r="T558" s="44">
        <v>2</v>
      </c>
      <c r="U558" s="44">
        <v>0</v>
      </c>
      <c r="V558" s="44">
        <v>0</v>
      </c>
      <c r="W558" s="45"/>
      <c r="X558" s="44">
        <v>2</v>
      </c>
      <c r="Y558" s="44">
        <v>7</v>
      </c>
      <c r="Z558" s="44">
        <v>2</v>
      </c>
      <c r="AA558" s="44">
        <v>4</v>
      </c>
      <c r="AB558" s="44">
        <v>0</v>
      </c>
      <c r="AC558" s="44">
        <v>0</v>
      </c>
      <c r="AD558" s="44">
        <v>1</v>
      </c>
      <c r="AE558" s="45"/>
      <c r="AF558" s="44">
        <v>19</v>
      </c>
      <c r="AG558" s="45"/>
      <c r="AH558" s="45"/>
      <c r="AI558" s="45"/>
      <c r="AJ558" s="44">
        <v>14</v>
      </c>
      <c r="AK558" s="45"/>
      <c r="AL558" s="45"/>
      <c r="AM558" s="45"/>
      <c r="AN558" s="44">
        <v>0</v>
      </c>
      <c r="AO558" s="45"/>
      <c r="AP558" s="44">
        <v>0</v>
      </c>
    </row>
    <row r="559" spans="1:42" s="1" customFormat="1" ht="20.100000000000001" customHeight="1" x14ac:dyDescent="0.2">
      <c r="A559" s="3"/>
      <c r="B559" s="6"/>
      <c r="C559" s="3"/>
      <c r="D559" s="3"/>
      <c r="E559" s="5"/>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row>
    <row r="560" spans="1:42" s="1" customFormat="1" ht="20.100000000000001" customHeight="1" x14ac:dyDescent="0.2">
      <c r="A560" s="3"/>
      <c r="B560" s="6"/>
      <c r="C560" s="3" t="s">
        <v>0</v>
      </c>
      <c r="D560" s="3"/>
      <c r="E560" s="5"/>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row>
    <row r="561" spans="1:42" s="1" customFormat="1" ht="20.100000000000001" customHeight="1" x14ac:dyDescent="0.2">
      <c r="A561" s="3"/>
      <c r="B561" s="6"/>
      <c r="C561" s="3"/>
      <c r="D561" s="2" t="s">
        <v>306</v>
      </c>
      <c r="E561" s="5"/>
      <c r="F561" s="37">
        <v>0</v>
      </c>
      <c r="G561" s="37"/>
      <c r="H561" s="37"/>
      <c r="I561" s="37"/>
      <c r="J561" s="37">
        <v>0</v>
      </c>
      <c r="K561" s="37">
        <v>0</v>
      </c>
      <c r="L561" s="37">
        <v>0</v>
      </c>
      <c r="M561" s="37"/>
      <c r="N561" s="37">
        <v>0</v>
      </c>
      <c r="O561" s="37"/>
      <c r="P561" s="37"/>
      <c r="Q561" s="37"/>
      <c r="R561" s="37">
        <v>0</v>
      </c>
      <c r="S561" s="37">
        <v>0</v>
      </c>
      <c r="T561" s="37">
        <v>0</v>
      </c>
      <c r="U561" s="37">
        <v>0</v>
      </c>
      <c r="V561" s="37">
        <v>0</v>
      </c>
      <c r="W561" s="37"/>
      <c r="X561" s="37">
        <v>0</v>
      </c>
      <c r="Y561" s="37">
        <v>0</v>
      </c>
      <c r="Z561" s="37">
        <v>0</v>
      </c>
      <c r="AA561" s="37">
        <v>0</v>
      </c>
      <c r="AB561" s="37">
        <v>0</v>
      </c>
      <c r="AC561" s="37">
        <v>0</v>
      </c>
      <c r="AD561" s="37">
        <v>0</v>
      </c>
      <c r="AE561" s="37"/>
      <c r="AF561" s="37">
        <v>0</v>
      </c>
      <c r="AG561" s="37"/>
      <c r="AH561" s="37"/>
      <c r="AI561" s="37"/>
      <c r="AJ561" s="37">
        <v>0</v>
      </c>
      <c r="AK561" s="37"/>
      <c r="AL561" s="37"/>
      <c r="AM561" s="37"/>
      <c r="AN561" s="37">
        <v>0</v>
      </c>
      <c r="AO561" s="37"/>
      <c r="AP561" s="37">
        <v>0</v>
      </c>
    </row>
    <row r="562" spans="1:42" s="1" customFormat="1" ht="20.100000000000001" customHeight="1" x14ac:dyDescent="0.2">
      <c r="A562" s="3"/>
      <c r="B562" s="6"/>
      <c r="C562" s="3"/>
      <c r="D562" s="38" t="s">
        <v>307</v>
      </c>
      <c r="E562" s="5"/>
      <c r="F562" s="39">
        <v>0</v>
      </c>
      <c r="G562" s="40"/>
      <c r="H562" s="40"/>
      <c r="I562" s="40"/>
      <c r="J562" s="39">
        <v>0</v>
      </c>
      <c r="K562" s="39">
        <v>0</v>
      </c>
      <c r="L562" s="39">
        <v>0</v>
      </c>
      <c r="M562" s="40"/>
      <c r="N562" s="39">
        <v>0</v>
      </c>
      <c r="O562" s="40"/>
      <c r="P562" s="40"/>
      <c r="Q562" s="40"/>
      <c r="R562" s="39">
        <v>0</v>
      </c>
      <c r="S562" s="39">
        <v>0</v>
      </c>
      <c r="T562" s="39">
        <v>0</v>
      </c>
      <c r="U562" s="39">
        <v>0</v>
      </c>
      <c r="V562" s="39">
        <v>0</v>
      </c>
      <c r="W562" s="40"/>
      <c r="X562" s="39">
        <v>0</v>
      </c>
      <c r="Y562" s="39">
        <v>0</v>
      </c>
      <c r="Z562" s="39">
        <v>0</v>
      </c>
      <c r="AA562" s="39">
        <v>0</v>
      </c>
      <c r="AB562" s="39">
        <v>0</v>
      </c>
      <c r="AC562" s="39">
        <v>0</v>
      </c>
      <c r="AD562" s="39">
        <v>0</v>
      </c>
      <c r="AE562" s="40"/>
      <c r="AF562" s="39">
        <v>0</v>
      </c>
      <c r="AG562" s="40"/>
      <c r="AH562" s="40"/>
      <c r="AI562" s="40"/>
      <c r="AJ562" s="39">
        <v>0</v>
      </c>
      <c r="AK562" s="40"/>
      <c r="AL562" s="40"/>
      <c r="AM562" s="40"/>
      <c r="AN562" s="39">
        <v>0</v>
      </c>
      <c r="AO562" s="40"/>
      <c r="AP562" s="39">
        <v>0</v>
      </c>
    </row>
    <row r="563" spans="1:42" s="1" customFormat="1" ht="20.100000000000001" customHeight="1" x14ac:dyDescent="0.2">
      <c r="A563" s="3"/>
      <c r="B563" s="6"/>
      <c r="C563" s="3"/>
      <c r="D563" s="2" t="s">
        <v>100</v>
      </c>
      <c r="E563" s="5"/>
      <c r="F563" s="37">
        <v>0</v>
      </c>
      <c r="G563" s="37"/>
      <c r="H563" s="37"/>
      <c r="I563" s="37"/>
      <c r="J563" s="37">
        <v>0</v>
      </c>
      <c r="K563" s="37">
        <v>0</v>
      </c>
      <c r="L563" s="37">
        <v>0</v>
      </c>
      <c r="M563" s="37"/>
      <c r="N563" s="37">
        <v>0</v>
      </c>
      <c r="O563" s="37"/>
      <c r="P563" s="37"/>
      <c r="Q563" s="37"/>
      <c r="R563" s="37">
        <v>0</v>
      </c>
      <c r="S563" s="37">
        <v>0</v>
      </c>
      <c r="T563" s="37">
        <v>0</v>
      </c>
      <c r="U563" s="37">
        <v>0</v>
      </c>
      <c r="V563" s="37">
        <v>0</v>
      </c>
      <c r="W563" s="37"/>
      <c r="X563" s="37">
        <v>0</v>
      </c>
      <c r="Y563" s="37">
        <v>0</v>
      </c>
      <c r="Z563" s="37">
        <v>0</v>
      </c>
      <c r="AA563" s="37">
        <v>0</v>
      </c>
      <c r="AB563" s="37">
        <v>0</v>
      </c>
      <c r="AC563" s="37">
        <v>0</v>
      </c>
      <c r="AD563" s="37">
        <v>0</v>
      </c>
      <c r="AE563" s="37"/>
      <c r="AF563" s="37">
        <v>0</v>
      </c>
      <c r="AG563" s="37"/>
      <c r="AH563" s="37"/>
      <c r="AI563" s="37"/>
      <c r="AJ563" s="37">
        <v>0</v>
      </c>
      <c r="AK563" s="37"/>
      <c r="AL563" s="37"/>
      <c r="AM563" s="37"/>
      <c r="AN563" s="37">
        <v>0</v>
      </c>
      <c r="AO563" s="37"/>
      <c r="AP563" s="37">
        <v>0</v>
      </c>
    </row>
    <row r="564" spans="1:42" s="1" customFormat="1" ht="20.100000000000001" customHeight="1" x14ac:dyDescent="0.2">
      <c r="A564" s="3"/>
      <c r="B564" s="6"/>
      <c r="C564" s="3"/>
      <c r="D564" s="3"/>
      <c r="E564" s="5"/>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row>
    <row r="565" spans="1:42" s="1" customFormat="1" ht="20.100000000000001" customHeight="1" x14ac:dyDescent="0.2">
      <c r="A565" s="3"/>
      <c r="B565" s="6"/>
      <c r="C565" s="42" t="s">
        <v>122</v>
      </c>
      <c r="D565" s="42"/>
      <c r="E565" s="5"/>
      <c r="F565" s="44">
        <v>0</v>
      </c>
      <c r="G565" s="45"/>
      <c r="H565" s="45"/>
      <c r="I565" s="45"/>
      <c r="J565" s="44">
        <v>0</v>
      </c>
      <c r="K565" s="44">
        <v>0</v>
      </c>
      <c r="L565" s="44">
        <v>0</v>
      </c>
      <c r="M565" s="45"/>
      <c r="N565" s="44">
        <v>0</v>
      </c>
      <c r="O565" s="45"/>
      <c r="P565" s="45"/>
      <c r="Q565" s="45"/>
      <c r="R565" s="44">
        <v>0</v>
      </c>
      <c r="S565" s="44">
        <v>0</v>
      </c>
      <c r="T565" s="44">
        <v>0</v>
      </c>
      <c r="U565" s="44">
        <v>0</v>
      </c>
      <c r="V565" s="44">
        <v>0</v>
      </c>
      <c r="W565" s="45"/>
      <c r="X565" s="44">
        <v>0</v>
      </c>
      <c r="Y565" s="44">
        <v>0</v>
      </c>
      <c r="Z565" s="44">
        <v>0</v>
      </c>
      <c r="AA565" s="44">
        <v>0</v>
      </c>
      <c r="AB565" s="44">
        <v>0</v>
      </c>
      <c r="AC565" s="44">
        <v>0</v>
      </c>
      <c r="AD565" s="44">
        <v>0</v>
      </c>
      <c r="AE565" s="45"/>
      <c r="AF565" s="44">
        <v>0</v>
      </c>
      <c r="AG565" s="45"/>
      <c r="AH565" s="45"/>
      <c r="AI565" s="45"/>
      <c r="AJ565" s="44">
        <v>0</v>
      </c>
      <c r="AK565" s="45"/>
      <c r="AL565" s="45"/>
      <c r="AM565" s="45"/>
      <c r="AN565" s="44">
        <v>0</v>
      </c>
      <c r="AO565" s="45"/>
      <c r="AP565" s="44">
        <v>0</v>
      </c>
    </row>
    <row r="566" spans="1:42" s="1" customFormat="1" ht="20.100000000000001" customHeight="1" x14ac:dyDescent="0.2">
      <c r="A566" s="3"/>
      <c r="B566" s="6"/>
      <c r="C566" s="3"/>
      <c r="D566" s="3"/>
      <c r="E566" s="5"/>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row>
    <row r="567" spans="1:42" s="1" customFormat="1" ht="20.100000000000001" customHeight="1" x14ac:dyDescent="0.25">
      <c r="A567" s="3"/>
      <c r="B567" s="49" t="s">
        <v>308</v>
      </c>
      <c r="C567" s="50"/>
      <c r="D567" s="50"/>
      <c r="E567" s="5"/>
      <c r="F567" s="51">
        <v>194</v>
      </c>
      <c r="G567" s="52"/>
      <c r="H567" s="52"/>
      <c r="I567" s="52"/>
      <c r="J567" s="51">
        <v>252</v>
      </c>
      <c r="K567" s="51">
        <v>8</v>
      </c>
      <c r="L567" s="51">
        <v>7</v>
      </c>
      <c r="M567" s="52"/>
      <c r="N567" s="51">
        <v>267</v>
      </c>
      <c r="O567" s="52"/>
      <c r="P567" s="52"/>
      <c r="Q567" s="52"/>
      <c r="R567" s="51">
        <v>1</v>
      </c>
      <c r="S567" s="51">
        <v>25</v>
      </c>
      <c r="T567" s="51">
        <v>70</v>
      </c>
      <c r="U567" s="51">
        <v>1</v>
      </c>
      <c r="V567" s="51">
        <v>3</v>
      </c>
      <c r="W567" s="52"/>
      <c r="X567" s="51">
        <v>33</v>
      </c>
      <c r="Y567" s="51">
        <v>10</v>
      </c>
      <c r="Z567" s="51">
        <v>24</v>
      </c>
      <c r="AA567" s="51">
        <v>114</v>
      </c>
      <c r="AB567" s="51">
        <v>0</v>
      </c>
      <c r="AC567" s="51">
        <v>0</v>
      </c>
      <c r="AD567" s="51">
        <v>6</v>
      </c>
      <c r="AE567" s="52"/>
      <c r="AF567" s="51">
        <v>287</v>
      </c>
      <c r="AG567" s="52"/>
      <c r="AH567" s="52"/>
      <c r="AI567" s="52"/>
      <c r="AJ567" s="51">
        <v>174</v>
      </c>
      <c r="AK567" s="52"/>
      <c r="AL567" s="52"/>
      <c r="AM567" s="52"/>
      <c r="AN567" s="51">
        <v>0</v>
      </c>
      <c r="AO567" s="52"/>
      <c r="AP567" s="51">
        <v>0</v>
      </c>
    </row>
    <row r="568" spans="1:42" ht="20.100000000000001" customHeight="1" x14ac:dyDescent="0.2">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row>
    <row r="569" spans="1:42" ht="20.100000000000001" customHeight="1" x14ac:dyDescent="0.2">
      <c r="B569" s="6" t="s">
        <v>309</v>
      </c>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row>
    <row r="570" spans="1:42" ht="20.100000000000001" customHeight="1" x14ac:dyDescent="0.2">
      <c r="C570" s="3" t="s">
        <v>0</v>
      </c>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row>
    <row r="571" spans="1:42" ht="20.100000000000001" customHeight="1" x14ac:dyDescent="0.2">
      <c r="D571" s="2" t="s">
        <v>98</v>
      </c>
      <c r="F571" s="37">
        <v>0</v>
      </c>
      <c r="G571" s="37"/>
      <c r="H571" s="37"/>
      <c r="I571" s="37"/>
      <c r="J571" s="37">
        <v>0</v>
      </c>
      <c r="K571" s="37">
        <v>0</v>
      </c>
      <c r="L571" s="37">
        <v>0</v>
      </c>
      <c r="M571" s="37"/>
      <c r="N571" s="37">
        <v>0</v>
      </c>
      <c r="O571" s="37"/>
      <c r="P571" s="37"/>
      <c r="Q571" s="37"/>
      <c r="R571" s="37">
        <v>0</v>
      </c>
      <c r="S571" s="37">
        <v>0</v>
      </c>
      <c r="T571" s="37">
        <v>0</v>
      </c>
      <c r="U571" s="37">
        <v>0</v>
      </c>
      <c r="V571" s="37">
        <v>0</v>
      </c>
      <c r="W571" s="37"/>
      <c r="X571" s="37">
        <v>0</v>
      </c>
      <c r="Y571" s="37">
        <v>0</v>
      </c>
      <c r="Z571" s="37">
        <v>0</v>
      </c>
      <c r="AA571" s="37">
        <v>0</v>
      </c>
      <c r="AB571" s="37">
        <v>0</v>
      </c>
      <c r="AC571" s="37">
        <v>0</v>
      </c>
      <c r="AD571" s="37">
        <v>0</v>
      </c>
      <c r="AE571" s="37"/>
      <c r="AF571" s="37">
        <v>0</v>
      </c>
      <c r="AG571" s="37"/>
      <c r="AH571" s="37"/>
      <c r="AI571" s="37"/>
      <c r="AJ571" s="37">
        <v>0</v>
      </c>
      <c r="AK571" s="37"/>
      <c r="AL571" s="37"/>
      <c r="AM571" s="37"/>
      <c r="AN571" s="37">
        <v>0</v>
      </c>
      <c r="AO571" s="37"/>
      <c r="AP571" s="37">
        <v>0</v>
      </c>
    </row>
    <row r="572" spans="1:42" ht="20.100000000000001" customHeight="1" x14ac:dyDescent="0.2">
      <c r="D572" s="38" t="s">
        <v>99</v>
      </c>
      <c r="F572" s="39">
        <v>0</v>
      </c>
      <c r="G572" s="40"/>
      <c r="H572" s="40"/>
      <c r="I572" s="40"/>
      <c r="J572" s="39">
        <v>0</v>
      </c>
      <c r="K572" s="39">
        <v>0</v>
      </c>
      <c r="L572" s="39">
        <v>0</v>
      </c>
      <c r="M572" s="40"/>
      <c r="N572" s="39">
        <v>0</v>
      </c>
      <c r="O572" s="40"/>
      <c r="P572" s="40"/>
      <c r="Q572" s="40"/>
      <c r="R572" s="39">
        <v>0</v>
      </c>
      <c r="S572" s="39">
        <v>0</v>
      </c>
      <c r="T572" s="39">
        <v>0</v>
      </c>
      <c r="U572" s="39">
        <v>0</v>
      </c>
      <c r="V572" s="39">
        <v>0</v>
      </c>
      <c r="W572" s="40"/>
      <c r="X572" s="39">
        <v>0</v>
      </c>
      <c r="Y572" s="39">
        <v>0</v>
      </c>
      <c r="Z572" s="39">
        <v>0</v>
      </c>
      <c r="AA572" s="39">
        <v>0</v>
      </c>
      <c r="AB572" s="39">
        <v>0</v>
      </c>
      <c r="AC572" s="39">
        <v>0</v>
      </c>
      <c r="AD572" s="39">
        <v>0</v>
      </c>
      <c r="AE572" s="40"/>
      <c r="AF572" s="39">
        <v>0</v>
      </c>
      <c r="AG572" s="40"/>
      <c r="AH572" s="40"/>
      <c r="AI572" s="40"/>
      <c r="AJ572" s="39">
        <v>0</v>
      </c>
      <c r="AK572" s="40"/>
      <c r="AL572" s="40"/>
      <c r="AM572" s="40"/>
      <c r="AN572" s="39">
        <v>0</v>
      </c>
      <c r="AO572" s="40"/>
      <c r="AP572" s="39">
        <v>0</v>
      </c>
    </row>
    <row r="573" spans="1:42" ht="20.100000000000001" customHeight="1" x14ac:dyDescent="0.2">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row>
    <row r="574" spans="1:42" s="1" customFormat="1" ht="20.100000000000001" customHeight="1" x14ac:dyDescent="0.2">
      <c r="A574" s="3"/>
      <c r="B574" s="6"/>
      <c r="C574" s="42" t="s">
        <v>122</v>
      </c>
      <c r="D574" s="42"/>
      <c r="E574" s="5"/>
      <c r="F574" s="44">
        <v>0</v>
      </c>
      <c r="G574" s="45"/>
      <c r="H574" s="45"/>
      <c r="I574" s="45"/>
      <c r="J574" s="44">
        <v>0</v>
      </c>
      <c r="K574" s="44">
        <v>0</v>
      </c>
      <c r="L574" s="44">
        <v>0</v>
      </c>
      <c r="M574" s="45"/>
      <c r="N574" s="44">
        <v>0</v>
      </c>
      <c r="O574" s="45"/>
      <c r="P574" s="45"/>
      <c r="Q574" s="45"/>
      <c r="R574" s="44">
        <v>0</v>
      </c>
      <c r="S574" s="44">
        <v>0</v>
      </c>
      <c r="T574" s="44">
        <v>0</v>
      </c>
      <c r="U574" s="44">
        <v>0</v>
      </c>
      <c r="V574" s="44">
        <v>0</v>
      </c>
      <c r="W574" s="45"/>
      <c r="X574" s="44">
        <v>0</v>
      </c>
      <c r="Y574" s="44">
        <v>0</v>
      </c>
      <c r="Z574" s="44">
        <v>0</v>
      </c>
      <c r="AA574" s="44">
        <v>0</v>
      </c>
      <c r="AB574" s="44">
        <v>0</v>
      </c>
      <c r="AC574" s="44">
        <v>0</v>
      </c>
      <c r="AD574" s="44">
        <v>0</v>
      </c>
      <c r="AE574" s="45"/>
      <c r="AF574" s="44">
        <v>0</v>
      </c>
      <c r="AG574" s="45"/>
      <c r="AH574" s="45"/>
      <c r="AI574" s="45"/>
      <c r="AJ574" s="44">
        <v>0</v>
      </c>
      <c r="AK574" s="45"/>
      <c r="AL574" s="45"/>
      <c r="AM574" s="45"/>
      <c r="AN574" s="44">
        <v>0</v>
      </c>
      <c r="AO574" s="45"/>
      <c r="AP574" s="44">
        <v>0</v>
      </c>
    </row>
    <row r="575" spans="1:42" ht="20.100000000000001" customHeight="1" x14ac:dyDescent="0.2">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row>
    <row r="576" spans="1:42" ht="20.100000000000001" customHeight="1" x14ac:dyDescent="0.2">
      <c r="C576" s="3" t="s">
        <v>172</v>
      </c>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row>
    <row r="577" spans="1:42" ht="20.100000000000001" customHeight="1" x14ac:dyDescent="0.2">
      <c r="D577" s="2" t="s">
        <v>98</v>
      </c>
      <c r="F577" s="37">
        <v>97</v>
      </c>
      <c r="G577" s="37"/>
      <c r="H577" s="37"/>
      <c r="I577" s="37"/>
      <c r="J577" s="37">
        <v>146</v>
      </c>
      <c r="K577" s="37">
        <v>2</v>
      </c>
      <c r="L577" s="37">
        <v>2</v>
      </c>
      <c r="M577" s="37"/>
      <c r="N577" s="37">
        <v>150</v>
      </c>
      <c r="O577" s="37"/>
      <c r="P577" s="37"/>
      <c r="Q577" s="37"/>
      <c r="R577" s="37">
        <v>0</v>
      </c>
      <c r="S577" s="37">
        <v>0</v>
      </c>
      <c r="T577" s="37">
        <v>39</v>
      </c>
      <c r="U577" s="37">
        <v>0</v>
      </c>
      <c r="V577" s="37">
        <v>9</v>
      </c>
      <c r="W577" s="37"/>
      <c r="X577" s="37">
        <v>30</v>
      </c>
      <c r="Y577" s="37">
        <v>1</v>
      </c>
      <c r="Z577" s="37">
        <v>5</v>
      </c>
      <c r="AA577" s="37">
        <v>56</v>
      </c>
      <c r="AB577" s="37">
        <v>0</v>
      </c>
      <c r="AC577" s="37">
        <v>0</v>
      </c>
      <c r="AD577" s="37">
        <v>9</v>
      </c>
      <c r="AE577" s="37"/>
      <c r="AF577" s="37">
        <v>149</v>
      </c>
      <c r="AG577" s="37"/>
      <c r="AH577" s="37"/>
      <c r="AI577" s="37"/>
      <c r="AJ577" s="37">
        <v>98</v>
      </c>
      <c r="AK577" s="37"/>
      <c r="AL577" s="37"/>
      <c r="AM577" s="37"/>
      <c r="AN577" s="37">
        <v>0</v>
      </c>
      <c r="AO577" s="37"/>
      <c r="AP577" s="37">
        <v>0</v>
      </c>
    </row>
    <row r="578" spans="1:42" ht="20.100000000000001" customHeight="1" x14ac:dyDescent="0.2">
      <c r="D578" s="38" t="s">
        <v>99</v>
      </c>
      <c r="F578" s="39">
        <v>118</v>
      </c>
      <c r="G578" s="40"/>
      <c r="H578" s="40"/>
      <c r="I578" s="40"/>
      <c r="J578" s="39">
        <v>150</v>
      </c>
      <c r="K578" s="39">
        <v>6</v>
      </c>
      <c r="L578" s="39">
        <v>1</v>
      </c>
      <c r="M578" s="40"/>
      <c r="N578" s="39">
        <v>157</v>
      </c>
      <c r="O578" s="40"/>
      <c r="P578" s="40"/>
      <c r="Q578" s="40"/>
      <c r="R578" s="39">
        <v>0</v>
      </c>
      <c r="S578" s="39">
        <v>9</v>
      </c>
      <c r="T578" s="39">
        <v>20</v>
      </c>
      <c r="U578" s="39">
        <v>7</v>
      </c>
      <c r="V578" s="39">
        <v>22</v>
      </c>
      <c r="W578" s="40"/>
      <c r="X578" s="39">
        <v>37</v>
      </c>
      <c r="Y578" s="39">
        <v>0</v>
      </c>
      <c r="Z578" s="39">
        <v>6</v>
      </c>
      <c r="AA578" s="39">
        <v>65</v>
      </c>
      <c r="AB578" s="39">
        <v>0</v>
      </c>
      <c r="AC578" s="39">
        <v>0</v>
      </c>
      <c r="AD578" s="39">
        <v>12</v>
      </c>
      <c r="AE578" s="40"/>
      <c r="AF578" s="39">
        <v>178</v>
      </c>
      <c r="AG578" s="40"/>
      <c r="AH578" s="40"/>
      <c r="AI578" s="40"/>
      <c r="AJ578" s="39">
        <v>97</v>
      </c>
      <c r="AK578" s="40"/>
      <c r="AL578" s="40"/>
      <c r="AM578" s="40"/>
      <c r="AN578" s="39">
        <v>0</v>
      </c>
      <c r="AO578" s="40"/>
      <c r="AP578" s="39">
        <v>0</v>
      </c>
    </row>
    <row r="579" spans="1:42" ht="20.100000000000001" customHeight="1" x14ac:dyDescent="0.2">
      <c r="D579" s="2" t="s">
        <v>113</v>
      </c>
      <c r="F579" s="37">
        <v>27</v>
      </c>
      <c r="G579" s="37"/>
      <c r="H579" s="37"/>
      <c r="I579" s="37"/>
      <c r="J579" s="37">
        <v>49</v>
      </c>
      <c r="K579" s="37">
        <v>1</v>
      </c>
      <c r="L579" s="37">
        <v>0</v>
      </c>
      <c r="M579" s="37"/>
      <c r="N579" s="37">
        <v>50</v>
      </c>
      <c r="O579" s="37"/>
      <c r="P579" s="37"/>
      <c r="Q579" s="37"/>
      <c r="R579" s="37">
        <v>0</v>
      </c>
      <c r="S579" s="37">
        <v>3</v>
      </c>
      <c r="T579" s="37">
        <v>14</v>
      </c>
      <c r="U579" s="37">
        <v>4</v>
      </c>
      <c r="V579" s="37">
        <v>1</v>
      </c>
      <c r="W579" s="37"/>
      <c r="X579" s="37">
        <v>9</v>
      </c>
      <c r="Y579" s="37">
        <v>0</v>
      </c>
      <c r="Z579" s="37">
        <v>1</v>
      </c>
      <c r="AA579" s="37">
        <v>20</v>
      </c>
      <c r="AB579" s="37">
        <v>0</v>
      </c>
      <c r="AC579" s="37">
        <v>0</v>
      </c>
      <c r="AD579" s="37">
        <v>0</v>
      </c>
      <c r="AE579" s="37"/>
      <c r="AF579" s="37">
        <v>52</v>
      </c>
      <c r="AG579" s="37"/>
      <c r="AH579" s="37"/>
      <c r="AI579" s="37"/>
      <c r="AJ579" s="37">
        <v>25</v>
      </c>
      <c r="AK579" s="37"/>
      <c r="AL579" s="37"/>
      <c r="AM579" s="37"/>
      <c r="AN579" s="37">
        <v>0</v>
      </c>
      <c r="AO579" s="37"/>
      <c r="AP579" s="37">
        <v>0</v>
      </c>
    </row>
    <row r="580" spans="1:42" ht="20.100000000000001" customHeight="1" x14ac:dyDescent="0.2">
      <c r="D580" s="38" t="s">
        <v>101</v>
      </c>
      <c r="F580" s="39">
        <v>26</v>
      </c>
      <c r="G580" s="40"/>
      <c r="H580" s="40"/>
      <c r="I580" s="40"/>
      <c r="J580" s="39">
        <v>49</v>
      </c>
      <c r="K580" s="39">
        <v>4</v>
      </c>
      <c r="L580" s="39">
        <v>1</v>
      </c>
      <c r="M580" s="40"/>
      <c r="N580" s="39">
        <v>54</v>
      </c>
      <c r="O580" s="40"/>
      <c r="P580" s="40"/>
      <c r="Q580" s="40"/>
      <c r="R580" s="39">
        <v>0</v>
      </c>
      <c r="S580" s="39">
        <v>2</v>
      </c>
      <c r="T580" s="39">
        <v>12</v>
      </c>
      <c r="U580" s="39">
        <v>0</v>
      </c>
      <c r="V580" s="39">
        <v>2</v>
      </c>
      <c r="W580" s="40"/>
      <c r="X580" s="39">
        <v>7</v>
      </c>
      <c r="Y580" s="39">
        <v>7</v>
      </c>
      <c r="Z580" s="39">
        <v>2</v>
      </c>
      <c r="AA580" s="39">
        <v>10</v>
      </c>
      <c r="AB580" s="39">
        <v>0</v>
      </c>
      <c r="AC580" s="39">
        <v>0</v>
      </c>
      <c r="AD580" s="39">
        <v>3</v>
      </c>
      <c r="AE580" s="40"/>
      <c r="AF580" s="39">
        <v>45</v>
      </c>
      <c r="AG580" s="40"/>
      <c r="AH580" s="40"/>
      <c r="AI580" s="40"/>
      <c r="AJ580" s="39">
        <v>35</v>
      </c>
      <c r="AK580" s="40"/>
      <c r="AL580" s="40"/>
      <c r="AM580" s="40"/>
      <c r="AN580" s="39">
        <v>0</v>
      </c>
      <c r="AO580" s="40"/>
      <c r="AP580" s="39">
        <v>0</v>
      </c>
    </row>
    <row r="581" spans="1:42" ht="20.100000000000001" customHeight="1" x14ac:dyDescent="0.2">
      <c r="D581" s="2" t="s">
        <v>115</v>
      </c>
      <c r="F581" s="37">
        <v>94</v>
      </c>
      <c r="G581" s="37"/>
      <c r="H581" s="37"/>
      <c r="I581" s="37"/>
      <c r="J581" s="37">
        <v>143</v>
      </c>
      <c r="K581" s="37">
        <v>2</v>
      </c>
      <c r="L581" s="37">
        <v>1</v>
      </c>
      <c r="M581" s="37"/>
      <c r="N581" s="37">
        <v>146</v>
      </c>
      <c r="O581" s="37"/>
      <c r="P581" s="37"/>
      <c r="Q581" s="37"/>
      <c r="R581" s="37">
        <v>0</v>
      </c>
      <c r="S581" s="37">
        <v>7</v>
      </c>
      <c r="T581" s="37">
        <v>14</v>
      </c>
      <c r="U581" s="37">
        <v>11</v>
      </c>
      <c r="V581" s="37">
        <v>6</v>
      </c>
      <c r="W581" s="37"/>
      <c r="X581" s="37">
        <v>42</v>
      </c>
      <c r="Y581" s="37">
        <v>0</v>
      </c>
      <c r="Z581" s="37">
        <v>3</v>
      </c>
      <c r="AA581" s="37">
        <v>64</v>
      </c>
      <c r="AB581" s="37">
        <v>0</v>
      </c>
      <c r="AC581" s="37">
        <v>0</v>
      </c>
      <c r="AD581" s="37">
        <v>18</v>
      </c>
      <c r="AE581" s="37"/>
      <c r="AF581" s="37">
        <v>165</v>
      </c>
      <c r="AG581" s="37"/>
      <c r="AH581" s="37"/>
      <c r="AI581" s="37"/>
      <c r="AJ581" s="37">
        <v>75</v>
      </c>
      <c r="AK581" s="37"/>
      <c r="AL581" s="37"/>
      <c r="AM581" s="37"/>
      <c r="AN581" s="37">
        <v>0</v>
      </c>
      <c r="AO581" s="37"/>
      <c r="AP581" s="37">
        <v>0</v>
      </c>
    </row>
    <row r="582" spans="1:42" ht="20.100000000000001" customHeight="1" x14ac:dyDescent="0.2">
      <c r="D582" s="38" t="s">
        <v>116</v>
      </c>
      <c r="F582" s="39">
        <v>74</v>
      </c>
      <c r="G582" s="40"/>
      <c r="H582" s="40"/>
      <c r="I582" s="40"/>
      <c r="J582" s="39">
        <v>145</v>
      </c>
      <c r="K582" s="39">
        <v>1</v>
      </c>
      <c r="L582" s="39">
        <v>0</v>
      </c>
      <c r="M582" s="40"/>
      <c r="N582" s="39">
        <v>146</v>
      </c>
      <c r="O582" s="40"/>
      <c r="P582" s="40"/>
      <c r="Q582" s="40"/>
      <c r="R582" s="39">
        <v>0</v>
      </c>
      <c r="S582" s="39">
        <v>3</v>
      </c>
      <c r="T582" s="39">
        <v>50</v>
      </c>
      <c r="U582" s="39">
        <v>0</v>
      </c>
      <c r="V582" s="39">
        <v>4</v>
      </c>
      <c r="W582" s="40"/>
      <c r="X582" s="39">
        <v>18</v>
      </c>
      <c r="Y582" s="39">
        <v>0</v>
      </c>
      <c r="Z582" s="39">
        <v>3</v>
      </c>
      <c r="AA582" s="39">
        <v>65</v>
      </c>
      <c r="AB582" s="39">
        <v>0</v>
      </c>
      <c r="AC582" s="39">
        <v>0</v>
      </c>
      <c r="AD582" s="39">
        <v>3</v>
      </c>
      <c r="AE582" s="40"/>
      <c r="AF582" s="39">
        <v>146</v>
      </c>
      <c r="AG582" s="40"/>
      <c r="AH582" s="40"/>
      <c r="AI582" s="40"/>
      <c r="AJ582" s="39">
        <v>74</v>
      </c>
      <c r="AK582" s="40"/>
      <c r="AL582" s="40"/>
      <c r="AM582" s="40"/>
      <c r="AN582" s="39">
        <v>0</v>
      </c>
      <c r="AO582" s="40"/>
      <c r="AP582" s="39">
        <v>0</v>
      </c>
    </row>
    <row r="583" spans="1:42" ht="20.100000000000001" customHeight="1" x14ac:dyDescent="0.2">
      <c r="D583" s="2" t="s">
        <v>117</v>
      </c>
      <c r="F583" s="37">
        <v>79</v>
      </c>
      <c r="G583" s="37"/>
      <c r="H583" s="37"/>
      <c r="I583" s="37"/>
      <c r="J583" s="37">
        <v>143</v>
      </c>
      <c r="K583" s="37">
        <v>3</v>
      </c>
      <c r="L583" s="37">
        <v>0</v>
      </c>
      <c r="M583" s="37"/>
      <c r="N583" s="37">
        <v>146</v>
      </c>
      <c r="O583" s="37"/>
      <c r="P583" s="37"/>
      <c r="Q583" s="37"/>
      <c r="R583" s="37">
        <v>0</v>
      </c>
      <c r="S583" s="37">
        <v>4</v>
      </c>
      <c r="T583" s="37">
        <v>19</v>
      </c>
      <c r="U583" s="37">
        <v>2</v>
      </c>
      <c r="V583" s="37">
        <v>23</v>
      </c>
      <c r="W583" s="37"/>
      <c r="X583" s="37">
        <v>27</v>
      </c>
      <c r="Y583" s="37">
        <v>0</v>
      </c>
      <c r="Z583" s="37">
        <v>4</v>
      </c>
      <c r="AA583" s="37">
        <v>60</v>
      </c>
      <c r="AB583" s="37">
        <v>0</v>
      </c>
      <c r="AC583" s="37">
        <v>1</v>
      </c>
      <c r="AD583" s="37">
        <v>8</v>
      </c>
      <c r="AE583" s="37"/>
      <c r="AF583" s="37">
        <v>148</v>
      </c>
      <c r="AG583" s="37"/>
      <c r="AH583" s="37"/>
      <c r="AI583" s="37"/>
      <c r="AJ583" s="37">
        <v>77</v>
      </c>
      <c r="AK583" s="37"/>
      <c r="AL583" s="37"/>
      <c r="AM583" s="37"/>
      <c r="AN583" s="37">
        <v>0</v>
      </c>
      <c r="AO583" s="37"/>
      <c r="AP583" s="37">
        <v>0</v>
      </c>
    </row>
    <row r="584" spans="1:42" ht="20.100000000000001" customHeight="1" x14ac:dyDescent="0.2">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row>
    <row r="585" spans="1:42" s="1" customFormat="1" ht="20.100000000000001" customHeight="1" x14ac:dyDescent="0.2">
      <c r="A585" s="3"/>
      <c r="B585" s="6"/>
      <c r="C585" s="42" t="s">
        <v>180</v>
      </c>
      <c r="D585" s="42"/>
      <c r="E585" s="5"/>
      <c r="F585" s="44">
        <v>515</v>
      </c>
      <c r="G585" s="45"/>
      <c r="H585" s="45"/>
      <c r="I585" s="45"/>
      <c r="J585" s="44">
        <v>825</v>
      </c>
      <c r="K585" s="44">
        <v>19</v>
      </c>
      <c r="L585" s="44">
        <v>5</v>
      </c>
      <c r="M585" s="45"/>
      <c r="N585" s="44">
        <v>849</v>
      </c>
      <c r="O585" s="45"/>
      <c r="P585" s="45"/>
      <c r="Q585" s="45"/>
      <c r="R585" s="44">
        <v>0</v>
      </c>
      <c r="S585" s="44">
        <v>28</v>
      </c>
      <c r="T585" s="44">
        <v>168</v>
      </c>
      <c r="U585" s="44">
        <v>24</v>
      </c>
      <c r="V585" s="44">
        <v>67</v>
      </c>
      <c r="W585" s="45"/>
      <c r="X585" s="44">
        <v>170</v>
      </c>
      <c r="Y585" s="44">
        <v>8</v>
      </c>
      <c r="Z585" s="44">
        <v>24</v>
      </c>
      <c r="AA585" s="44">
        <v>340</v>
      </c>
      <c r="AB585" s="44">
        <v>0</v>
      </c>
      <c r="AC585" s="44">
        <v>1</v>
      </c>
      <c r="AD585" s="44">
        <v>53</v>
      </c>
      <c r="AE585" s="45"/>
      <c r="AF585" s="44">
        <v>883</v>
      </c>
      <c r="AG585" s="45"/>
      <c r="AH585" s="45"/>
      <c r="AI585" s="45"/>
      <c r="AJ585" s="44">
        <v>481</v>
      </c>
      <c r="AK585" s="45"/>
      <c r="AL585" s="45"/>
      <c r="AM585" s="45"/>
      <c r="AN585" s="44">
        <v>0</v>
      </c>
      <c r="AO585" s="45"/>
      <c r="AP585" s="44">
        <v>0</v>
      </c>
    </row>
    <row r="586" spans="1:42" s="1" customFormat="1" ht="20.100000000000001" customHeight="1" x14ac:dyDescent="0.2">
      <c r="A586" s="3"/>
      <c r="B586" s="6"/>
      <c r="C586" s="3"/>
      <c r="D586" s="3"/>
      <c r="E586" s="5"/>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row>
    <row r="587" spans="1:42" s="1" customFormat="1" ht="20.100000000000001" customHeight="1" x14ac:dyDescent="0.25">
      <c r="A587" s="3"/>
      <c r="B587" s="49" t="s">
        <v>310</v>
      </c>
      <c r="C587" s="50"/>
      <c r="D587" s="50"/>
      <c r="E587" s="5"/>
      <c r="F587" s="51">
        <v>515</v>
      </c>
      <c r="G587" s="52"/>
      <c r="H587" s="52"/>
      <c r="I587" s="52"/>
      <c r="J587" s="51">
        <v>825</v>
      </c>
      <c r="K587" s="51">
        <v>19</v>
      </c>
      <c r="L587" s="51">
        <v>5</v>
      </c>
      <c r="M587" s="52"/>
      <c r="N587" s="51">
        <v>849</v>
      </c>
      <c r="O587" s="52"/>
      <c r="P587" s="52"/>
      <c r="Q587" s="52"/>
      <c r="R587" s="51">
        <v>0</v>
      </c>
      <c r="S587" s="51">
        <v>28</v>
      </c>
      <c r="T587" s="51">
        <v>168</v>
      </c>
      <c r="U587" s="51">
        <v>24</v>
      </c>
      <c r="V587" s="51">
        <v>67</v>
      </c>
      <c r="W587" s="52"/>
      <c r="X587" s="51">
        <v>170</v>
      </c>
      <c r="Y587" s="51">
        <v>8</v>
      </c>
      <c r="Z587" s="51">
        <v>24</v>
      </c>
      <c r="AA587" s="51">
        <v>340</v>
      </c>
      <c r="AB587" s="51">
        <v>0</v>
      </c>
      <c r="AC587" s="51">
        <v>1</v>
      </c>
      <c r="AD587" s="51">
        <v>53</v>
      </c>
      <c r="AE587" s="52"/>
      <c r="AF587" s="51">
        <v>883</v>
      </c>
      <c r="AG587" s="52"/>
      <c r="AH587" s="52"/>
      <c r="AI587" s="52"/>
      <c r="AJ587" s="51">
        <v>481</v>
      </c>
      <c r="AK587" s="52"/>
      <c r="AL587" s="52"/>
      <c r="AM587" s="52"/>
      <c r="AN587" s="51">
        <v>0</v>
      </c>
      <c r="AO587" s="52"/>
      <c r="AP587" s="51">
        <v>0</v>
      </c>
    </row>
    <row r="588" spans="1:42" ht="20.100000000000001" customHeight="1" x14ac:dyDescent="0.2">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row>
    <row r="589" spans="1:42" ht="20.100000000000001" customHeight="1" x14ac:dyDescent="0.2">
      <c r="B589" s="6" t="s">
        <v>311</v>
      </c>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row>
    <row r="590" spans="1:42" ht="20.100000000000001" customHeight="1" x14ac:dyDescent="0.2">
      <c r="C590" s="3" t="s">
        <v>172</v>
      </c>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row>
    <row r="591" spans="1:42" ht="20.100000000000001" customHeight="1" x14ac:dyDescent="0.2">
      <c r="D591" s="2" t="s">
        <v>124</v>
      </c>
      <c r="F591" s="37">
        <v>43</v>
      </c>
      <c r="G591" s="37"/>
      <c r="H591" s="37"/>
      <c r="I591" s="37"/>
      <c r="J591" s="37">
        <v>43</v>
      </c>
      <c r="K591" s="37">
        <v>1</v>
      </c>
      <c r="L591" s="37">
        <v>0</v>
      </c>
      <c r="M591" s="37"/>
      <c r="N591" s="37">
        <v>44</v>
      </c>
      <c r="O591" s="37"/>
      <c r="P591" s="37"/>
      <c r="Q591" s="37"/>
      <c r="R591" s="37">
        <v>0</v>
      </c>
      <c r="S591" s="37">
        <v>2</v>
      </c>
      <c r="T591" s="37">
        <v>11</v>
      </c>
      <c r="U591" s="37">
        <v>3</v>
      </c>
      <c r="V591" s="37">
        <v>6</v>
      </c>
      <c r="W591" s="37"/>
      <c r="X591" s="37">
        <v>9</v>
      </c>
      <c r="Y591" s="37">
        <v>0</v>
      </c>
      <c r="Z591" s="37">
        <v>3</v>
      </c>
      <c r="AA591" s="37">
        <v>14</v>
      </c>
      <c r="AB591" s="37">
        <v>0</v>
      </c>
      <c r="AC591" s="37">
        <v>0</v>
      </c>
      <c r="AD591" s="37">
        <v>2</v>
      </c>
      <c r="AE591" s="37"/>
      <c r="AF591" s="37">
        <v>50</v>
      </c>
      <c r="AG591" s="37"/>
      <c r="AH591" s="37"/>
      <c r="AI591" s="37"/>
      <c r="AJ591" s="37">
        <v>37</v>
      </c>
      <c r="AK591" s="37"/>
      <c r="AL591" s="37"/>
      <c r="AM591" s="37"/>
      <c r="AN591" s="37">
        <v>0</v>
      </c>
      <c r="AO591" s="37"/>
      <c r="AP591" s="37">
        <v>0</v>
      </c>
    </row>
    <row r="592" spans="1:42" ht="20.100000000000001" customHeight="1" x14ac:dyDescent="0.2">
      <c r="D592" s="38" t="s">
        <v>173</v>
      </c>
      <c r="F592" s="39">
        <v>64</v>
      </c>
      <c r="G592" s="40"/>
      <c r="H592" s="40"/>
      <c r="I592" s="40"/>
      <c r="J592" s="39">
        <v>165</v>
      </c>
      <c r="K592" s="39">
        <v>3</v>
      </c>
      <c r="L592" s="39">
        <v>1</v>
      </c>
      <c r="M592" s="40"/>
      <c r="N592" s="39">
        <v>169</v>
      </c>
      <c r="O592" s="40"/>
      <c r="P592" s="40"/>
      <c r="Q592" s="40"/>
      <c r="R592" s="39">
        <v>0</v>
      </c>
      <c r="S592" s="39">
        <v>3</v>
      </c>
      <c r="T592" s="39">
        <v>62</v>
      </c>
      <c r="U592" s="39">
        <v>1</v>
      </c>
      <c r="V592" s="39">
        <v>0</v>
      </c>
      <c r="W592" s="40"/>
      <c r="X592" s="39">
        <v>25</v>
      </c>
      <c r="Y592" s="39">
        <v>0</v>
      </c>
      <c r="Z592" s="39">
        <v>5</v>
      </c>
      <c r="AA592" s="39">
        <v>53</v>
      </c>
      <c r="AB592" s="39">
        <v>0</v>
      </c>
      <c r="AC592" s="39">
        <v>0</v>
      </c>
      <c r="AD592" s="39">
        <v>8</v>
      </c>
      <c r="AE592" s="40"/>
      <c r="AF592" s="39">
        <v>157</v>
      </c>
      <c r="AG592" s="40"/>
      <c r="AH592" s="40"/>
      <c r="AI592" s="40"/>
      <c r="AJ592" s="39">
        <v>76</v>
      </c>
      <c r="AK592" s="40"/>
      <c r="AL592" s="40"/>
      <c r="AM592" s="40"/>
      <c r="AN592" s="39">
        <v>0</v>
      </c>
      <c r="AO592" s="40"/>
      <c r="AP592" s="39">
        <v>0</v>
      </c>
    </row>
    <row r="593" spans="1:42" ht="20.100000000000001" customHeight="1" x14ac:dyDescent="0.2">
      <c r="D593" s="2" t="s">
        <v>100</v>
      </c>
      <c r="F593" s="37">
        <v>65</v>
      </c>
      <c r="G593" s="37"/>
      <c r="H593" s="37"/>
      <c r="I593" s="37"/>
      <c r="J593" s="37">
        <v>161</v>
      </c>
      <c r="K593" s="37">
        <v>1</v>
      </c>
      <c r="L593" s="37">
        <v>0</v>
      </c>
      <c r="M593" s="37"/>
      <c r="N593" s="37">
        <v>162</v>
      </c>
      <c r="O593" s="37"/>
      <c r="P593" s="37"/>
      <c r="Q593" s="37"/>
      <c r="R593" s="37">
        <v>0</v>
      </c>
      <c r="S593" s="37">
        <v>4</v>
      </c>
      <c r="T593" s="37">
        <v>31</v>
      </c>
      <c r="U593" s="37">
        <v>2</v>
      </c>
      <c r="V593" s="37">
        <v>5</v>
      </c>
      <c r="W593" s="37"/>
      <c r="X593" s="37">
        <v>13</v>
      </c>
      <c r="Y593" s="37">
        <v>0</v>
      </c>
      <c r="Z593" s="37">
        <v>5</v>
      </c>
      <c r="AA593" s="37">
        <v>63</v>
      </c>
      <c r="AB593" s="37">
        <v>0</v>
      </c>
      <c r="AC593" s="37">
        <v>0</v>
      </c>
      <c r="AD593" s="37">
        <v>7</v>
      </c>
      <c r="AE593" s="37"/>
      <c r="AF593" s="37">
        <v>130</v>
      </c>
      <c r="AG593" s="37"/>
      <c r="AH593" s="37"/>
      <c r="AI593" s="37"/>
      <c r="AJ593" s="37">
        <v>97</v>
      </c>
      <c r="AK593" s="37"/>
      <c r="AL593" s="37"/>
      <c r="AM593" s="37"/>
      <c r="AN593" s="37">
        <v>0</v>
      </c>
      <c r="AO593" s="37"/>
      <c r="AP593" s="37">
        <v>0</v>
      </c>
    </row>
    <row r="594" spans="1:42" ht="20.100000000000001" customHeight="1" x14ac:dyDescent="0.2">
      <c r="D594" s="38" t="s">
        <v>174</v>
      </c>
      <c r="F594" s="39">
        <v>14</v>
      </c>
      <c r="G594" s="40"/>
      <c r="H594" s="40"/>
      <c r="I594" s="40"/>
      <c r="J594" s="39">
        <v>164</v>
      </c>
      <c r="K594" s="39">
        <v>3</v>
      </c>
      <c r="L594" s="39">
        <v>0</v>
      </c>
      <c r="M594" s="40"/>
      <c r="N594" s="39">
        <v>167</v>
      </c>
      <c r="O594" s="40"/>
      <c r="P594" s="40"/>
      <c r="Q594" s="40"/>
      <c r="R594" s="39">
        <v>0</v>
      </c>
      <c r="S594" s="39">
        <v>4</v>
      </c>
      <c r="T594" s="39">
        <v>89</v>
      </c>
      <c r="U594" s="39">
        <v>0</v>
      </c>
      <c r="V594" s="39">
        <v>0</v>
      </c>
      <c r="W594" s="40"/>
      <c r="X594" s="39">
        <v>2</v>
      </c>
      <c r="Y594" s="39">
        <v>0</v>
      </c>
      <c r="Z594" s="39">
        <v>0</v>
      </c>
      <c r="AA594" s="39">
        <v>11</v>
      </c>
      <c r="AB594" s="39">
        <v>0</v>
      </c>
      <c r="AC594" s="39">
        <v>0</v>
      </c>
      <c r="AD594" s="39">
        <v>3</v>
      </c>
      <c r="AE594" s="40"/>
      <c r="AF594" s="39">
        <v>109</v>
      </c>
      <c r="AG594" s="40"/>
      <c r="AH594" s="40"/>
      <c r="AI594" s="40"/>
      <c r="AJ594" s="39">
        <v>72</v>
      </c>
      <c r="AK594" s="40"/>
      <c r="AL594" s="40"/>
      <c r="AM594" s="40"/>
      <c r="AN594" s="39">
        <v>0</v>
      </c>
      <c r="AO594" s="40"/>
      <c r="AP594" s="39">
        <v>0</v>
      </c>
    </row>
    <row r="595" spans="1:42" ht="20.100000000000001" customHeight="1" x14ac:dyDescent="0.2">
      <c r="D595" s="2" t="s">
        <v>102</v>
      </c>
      <c r="F595" s="37">
        <v>12</v>
      </c>
      <c r="G595" s="37"/>
      <c r="H595" s="37"/>
      <c r="I595" s="37"/>
      <c r="J595" s="37">
        <v>23</v>
      </c>
      <c r="K595" s="37">
        <v>1</v>
      </c>
      <c r="L595" s="37">
        <v>0</v>
      </c>
      <c r="M595" s="37"/>
      <c r="N595" s="37">
        <v>24</v>
      </c>
      <c r="O595" s="37"/>
      <c r="P595" s="37"/>
      <c r="Q595" s="37"/>
      <c r="R595" s="37">
        <v>0</v>
      </c>
      <c r="S595" s="37">
        <v>1</v>
      </c>
      <c r="T595" s="37">
        <v>7</v>
      </c>
      <c r="U595" s="37">
        <v>1</v>
      </c>
      <c r="V595" s="37">
        <v>0</v>
      </c>
      <c r="W595" s="37"/>
      <c r="X595" s="37">
        <v>4</v>
      </c>
      <c r="Y595" s="37">
        <v>0</v>
      </c>
      <c r="Z595" s="37">
        <v>6</v>
      </c>
      <c r="AA595" s="37">
        <v>4</v>
      </c>
      <c r="AB595" s="37">
        <v>0</v>
      </c>
      <c r="AC595" s="37">
        <v>0</v>
      </c>
      <c r="AD595" s="37">
        <v>1</v>
      </c>
      <c r="AE595" s="37"/>
      <c r="AF595" s="37">
        <v>24</v>
      </c>
      <c r="AG595" s="37"/>
      <c r="AH595" s="37"/>
      <c r="AI595" s="37"/>
      <c r="AJ595" s="37">
        <v>12</v>
      </c>
      <c r="AK595" s="37"/>
      <c r="AL595" s="37"/>
      <c r="AM595" s="37"/>
      <c r="AN595" s="37">
        <v>0</v>
      </c>
      <c r="AO595" s="37"/>
      <c r="AP595" s="37">
        <v>0</v>
      </c>
    </row>
    <row r="596" spans="1:42" ht="20.100000000000001" customHeight="1" x14ac:dyDescent="0.2">
      <c r="D596" s="38" t="s">
        <v>103</v>
      </c>
      <c r="F596" s="39">
        <v>68</v>
      </c>
      <c r="G596" s="40"/>
      <c r="H596" s="40"/>
      <c r="I596" s="40"/>
      <c r="J596" s="39">
        <v>159</v>
      </c>
      <c r="K596" s="39">
        <v>2</v>
      </c>
      <c r="L596" s="39">
        <v>0</v>
      </c>
      <c r="M596" s="40"/>
      <c r="N596" s="39">
        <v>161</v>
      </c>
      <c r="O596" s="40"/>
      <c r="P596" s="40"/>
      <c r="Q596" s="40"/>
      <c r="R596" s="39">
        <v>0</v>
      </c>
      <c r="S596" s="39">
        <v>12</v>
      </c>
      <c r="T596" s="39">
        <v>78</v>
      </c>
      <c r="U596" s="39">
        <v>0</v>
      </c>
      <c r="V596" s="39">
        <v>6</v>
      </c>
      <c r="W596" s="40"/>
      <c r="X596" s="39">
        <v>17</v>
      </c>
      <c r="Y596" s="39">
        <v>0</v>
      </c>
      <c r="Z596" s="39">
        <v>3</v>
      </c>
      <c r="AA596" s="39">
        <v>75</v>
      </c>
      <c r="AB596" s="39">
        <v>0</v>
      </c>
      <c r="AC596" s="39">
        <v>0</v>
      </c>
      <c r="AD596" s="39">
        <v>1</v>
      </c>
      <c r="AE596" s="40"/>
      <c r="AF596" s="39">
        <v>192</v>
      </c>
      <c r="AG596" s="40"/>
      <c r="AH596" s="40"/>
      <c r="AI596" s="40"/>
      <c r="AJ596" s="39">
        <v>37</v>
      </c>
      <c r="AK596" s="40"/>
      <c r="AL596" s="40"/>
      <c r="AM596" s="40"/>
      <c r="AN596" s="39">
        <v>0</v>
      </c>
      <c r="AO596" s="40"/>
      <c r="AP596" s="39">
        <v>0</v>
      </c>
    </row>
    <row r="597" spans="1:42" ht="20.100000000000001" customHeight="1" x14ac:dyDescent="0.2">
      <c r="B597" s="5"/>
      <c r="D597" s="2" t="s">
        <v>104</v>
      </c>
      <c r="F597" s="37">
        <v>46</v>
      </c>
      <c r="G597" s="37"/>
      <c r="H597" s="37"/>
      <c r="I597" s="37"/>
      <c r="J597" s="37">
        <v>45</v>
      </c>
      <c r="K597" s="37">
        <v>0</v>
      </c>
      <c r="L597" s="37">
        <v>0</v>
      </c>
      <c r="M597" s="37"/>
      <c r="N597" s="37">
        <v>45</v>
      </c>
      <c r="O597" s="37"/>
      <c r="P597" s="37"/>
      <c r="Q597" s="37"/>
      <c r="R597" s="37">
        <v>0</v>
      </c>
      <c r="S597" s="37">
        <v>4</v>
      </c>
      <c r="T597" s="37">
        <v>17</v>
      </c>
      <c r="U597" s="37">
        <v>1</v>
      </c>
      <c r="V597" s="37">
        <v>3</v>
      </c>
      <c r="W597" s="37"/>
      <c r="X597" s="37">
        <v>8</v>
      </c>
      <c r="Y597" s="37">
        <v>0</v>
      </c>
      <c r="Z597" s="37">
        <v>5</v>
      </c>
      <c r="AA597" s="37">
        <v>7</v>
      </c>
      <c r="AB597" s="37">
        <v>0</v>
      </c>
      <c r="AC597" s="37">
        <v>0</v>
      </c>
      <c r="AD597" s="37">
        <v>2</v>
      </c>
      <c r="AE597" s="37"/>
      <c r="AF597" s="37">
        <v>47</v>
      </c>
      <c r="AG597" s="37"/>
      <c r="AH597" s="37"/>
      <c r="AI597" s="37"/>
      <c r="AJ597" s="37">
        <v>44</v>
      </c>
      <c r="AK597" s="37"/>
      <c r="AL597" s="37"/>
      <c r="AM597" s="37"/>
      <c r="AN597" s="37">
        <v>0</v>
      </c>
      <c r="AO597" s="37"/>
      <c r="AP597" s="37">
        <v>0</v>
      </c>
    </row>
    <row r="598" spans="1:42" ht="20.100000000000001" customHeight="1" x14ac:dyDescent="0.2">
      <c r="B598" s="5"/>
      <c r="D598" s="38" t="s">
        <v>105</v>
      </c>
      <c r="F598" s="39">
        <v>16</v>
      </c>
      <c r="G598" s="40"/>
      <c r="H598" s="40"/>
      <c r="I598" s="40"/>
      <c r="J598" s="39">
        <v>163</v>
      </c>
      <c r="K598" s="39">
        <v>0</v>
      </c>
      <c r="L598" s="39">
        <v>1</v>
      </c>
      <c r="M598" s="40"/>
      <c r="N598" s="39">
        <v>164</v>
      </c>
      <c r="O598" s="40"/>
      <c r="P598" s="40"/>
      <c r="Q598" s="40"/>
      <c r="R598" s="39">
        <v>0</v>
      </c>
      <c r="S598" s="39">
        <v>5</v>
      </c>
      <c r="T598" s="39">
        <v>10</v>
      </c>
      <c r="U598" s="39">
        <v>77</v>
      </c>
      <c r="V598" s="39">
        <v>3</v>
      </c>
      <c r="W598" s="40"/>
      <c r="X598" s="39">
        <v>8</v>
      </c>
      <c r="Y598" s="39">
        <v>0</v>
      </c>
      <c r="Z598" s="39">
        <v>2</v>
      </c>
      <c r="AA598" s="39">
        <v>4</v>
      </c>
      <c r="AB598" s="39">
        <v>0</v>
      </c>
      <c r="AC598" s="39">
        <v>0</v>
      </c>
      <c r="AD598" s="39">
        <v>6</v>
      </c>
      <c r="AE598" s="40"/>
      <c r="AF598" s="39">
        <v>115</v>
      </c>
      <c r="AG598" s="40"/>
      <c r="AH598" s="40"/>
      <c r="AI598" s="40"/>
      <c r="AJ598" s="39">
        <v>65</v>
      </c>
      <c r="AK598" s="40"/>
      <c r="AL598" s="40"/>
      <c r="AM598" s="40"/>
      <c r="AN598" s="39">
        <v>0</v>
      </c>
      <c r="AO598" s="40"/>
      <c r="AP598" s="39">
        <v>0</v>
      </c>
    </row>
    <row r="599" spans="1:42" ht="20.100000000000001" customHeight="1" x14ac:dyDescent="0.2">
      <c r="B599" s="5"/>
      <c r="D599" s="41" t="s">
        <v>183</v>
      </c>
      <c r="F599" s="40">
        <v>15</v>
      </c>
      <c r="G599" s="40"/>
      <c r="H599" s="40"/>
      <c r="I599" s="40"/>
      <c r="J599" s="40">
        <v>21</v>
      </c>
      <c r="K599" s="40">
        <v>2</v>
      </c>
      <c r="L599" s="40">
        <v>0</v>
      </c>
      <c r="M599" s="40"/>
      <c r="N599" s="40">
        <v>23</v>
      </c>
      <c r="O599" s="40"/>
      <c r="P599" s="40"/>
      <c r="Q599" s="40"/>
      <c r="R599" s="40">
        <v>0</v>
      </c>
      <c r="S599" s="40">
        <v>3</v>
      </c>
      <c r="T599" s="40">
        <v>1</v>
      </c>
      <c r="U599" s="40">
        <v>0</v>
      </c>
      <c r="V599" s="40">
        <v>3</v>
      </c>
      <c r="W599" s="40"/>
      <c r="X599" s="40">
        <v>7</v>
      </c>
      <c r="Y599" s="40">
        <v>2</v>
      </c>
      <c r="Z599" s="40">
        <v>6</v>
      </c>
      <c r="AA599" s="40">
        <v>1</v>
      </c>
      <c r="AB599" s="40">
        <v>0</v>
      </c>
      <c r="AC599" s="40">
        <v>0</v>
      </c>
      <c r="AD599" s="40">
        <v>0</v>
      </c>
      <c r="AE599" s="40"/>
      <c r="AF599" s="40">
        <v>23</v>
      </c>
      <c r="AG599" s="40"/>
      <c r="AH599" s="40"/>
      <c r="AI599" s="40"/>
      <c r="AJ599" s="40">
        <v>15</v>
      </c>
      <c r="AK599" s="40"/>
      <c r="AL599" s="40"/>
      <c r="AM599" s="40"/>
      <c r="AN599" s="40">
        <v>0</v>
      </c>
      <c r="AO599" s="40"/>
      <c r="AP599" s="40">
        <v>0</v>
      </c>
    </row>
    <row r="600" spans="1:42" ht="20.100000000000001" customHeight="1" x14ac:dyDescent="0.2">
      <c r="B600" s="5"/>
      <c r="D600" s="38" t="s">
        <v>107</v>
      </c>
      <c r="F600" s="39">
        <v>40</v>
      </c>
      <c r="G600" s="40"/>
      <c r="H600" s="40"/>
      <c r="I600" s="40"/>
      <c r="J600" s="39">
        <v>47</v>
      </c>
      <c r="K600" s="39">
        <v>3</v>
      </c>
      <c r="L600" s="39">
        <v>0</v>
      </c>
      <c r="M600" s="40"/>
      <c r="N600" s="39">
        <v>50</v>
      </c>
      <c r="O600" s="40"/>
      <c r="P600" s="40"/>
      <c r="Q600" s="40"/>
      <c r="R600" s="39">
        <v>0</v>
      </c>
      <c r="S600" s="39">
        <v>5</v>
      </c>
      <c r="T600" s="39">
        <v>2</v>
      </c>
      <c r="U600" s="39">
        <v>1</v>
      </c>
      <c r="V600" s="39">
        <v>1</v>
      </c>
      <c r="W600" s="40"/>
      <c r="X600" s="39">
        <v>8</v>
      </c>
      <c r="Y600" s="39">
        <v>0</v>
      </c>
      <c r="Z600" s="39">
        <v>0</v>
      </c>
      <c r="AA600" s="39">
        <v>22</v>
      </c>
      <c r="AB600" s="39">
        <v>0</v>
      </c>
      <c r="AC600" s="39">
        <v>0</v>
      </c>
      <c r="AD600" s="39">
        <v>2</v>
      </c>
      <c r="AE600" s="40"/>
      <c r="AF600" s="39">
        <v>41</v>
      </c>
      <c r="AG600" s="40"/>
      <c r="AH600" s="40"/>
      <c r="AI600" s="40"/>
      <c r="AJ600" s="39">
        <v>49</v>
      </c>
      <c r="AK600" s="40"/>
      <c r="AL600" s="40"/>
      <c r="AM600" s="40"/>
      <c r="AN600" s="39">
        <v>0</v>
      </c>
      <c r="AO600" s="40"/>
      <c r="AP600" s="39">
        <v>0</v>
      </c>
    </row>
    <row r="601" spans="1:42" ht="20.100000000000001" customHeight="1" x14ac:dyDescent="0.2">
      <c r="B601" s="5"/>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row>
    <row r="602" spans="1:42" s="1" customFormat="1" ht="20.100000000000001" customHeight="1" x14ac:dyDescent="0.2">
      <c r="A602" s="3"/>
      <c r="B602" s="6"/>
      <c r="C602" s="42" t="s">
        <v>180</v>
      </c>
      <c r="D602" s="42"/>
      <c r="E602" s="5"/>
      <c r="F602" s="44">
        <v>383</v>
      </c>
      <c r="G602" s="45"/>
      <c r="H602" s="45"/>
      <c r="I602" s="45"/>
      <c r="J602" s="44">
        <v>991</v>
      </c>
      <c r="K602" s="44">
        <v>16</v>
      </c>
      <c r="L602" s="44">
        <v>2</v>
      </c>
      <c r="M602" s="45"/>
      <c r="N602" s="44">
        <v>1009</v>
      </c>
      <c r="O602" s="45"/>
      <c r="P602" s="45"/>
      <c r="Q602" s="45"/>
      <c r="R602" s="44">
        <v>0</v>
      </c>
      <c r="S602" s="44">
        <v>43</v>
      </c>
      <c r="T602" s="44">
        <v>308</v>
      </c>
      <c r="U602" s="44">
        <v>86</v>
      </c>
      <c r="V602" s="44">
        <v>27</v>
      </c>
      <c r="W602" s="45"/>
      <c r="X602" s="44">
        <v>101</v>
      </c>
      <c r="Y602" s="44">
        <v>2</v>
      </c>
      <c r="Z602" s="44">
        <v>35</v>
      </c>
      <c r="AA602" s="44">
        <v>254</v>
      </c>
      <c r="AB602" s="44">
        <v>0</v>
      </c>
      <c r="AC602" s="44">
        <v>0</v>
      </c>
      <c r="AD602" s="44">
        <v>32</v>
      </c>
      <c r="AE602" s="45"/>
      <c r="AF602" s="44">
        <v>888</v>
      </c>
      <c r="AG602" s="45"/>
      <c r="AH602" s="45"/>
      <c r="AI602" s="45"/>
      <c r="AJ602" s="44">
        <v>504</v>
      </c>
      <c r="AK602" s="45"/>
      <c r="AL602" s="45"/>
      <c r="AM602" s="45"/>
      <c r="AN602" s="44">
        <v>0</v>
      </c>
      <c r="AO602" s="45"/>
      <c r="AP602" s="44">
        <v>0</v>
      </c>
    </row>
    <row r="603" spans="1:42" s="1" customFormat="1" ht="20.100000000000001" customHeight="1" x14ac:dyDescent="0.2">
      <c r="A603" s="3"/>
      <c r="B603" s="6"/>
      <c r="C603" s="3"/>
      <c r="D603" s="3"/>
      <c r="E603" s="5"/>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row>
    <row r="604" spans="1:42" s="1" customFormat="1" ht="20.100000000000001" customHeight="1" x14ac:dyDescent="0.25">
      <c r="A604" s="3"/>
      <c r="B604" s="49" t="s">
        <v>312</v>
      </c>
      <c r="C604" s="50"/>
      <c r="D604" s="50"/>
      <c r="E604" s="5"/>
      <c r="F604" s="51">
        <v>383</v>
      </c>
      <c r="G604" s="52"/>
      <c r="H604" s="52"/>
      <c r="I604" s="52"/>
      <c r="J604" s="51">
        <v>991</v>
      </c>
      <c r="K604" s="51">
        <v>16</v>
      </c>
      <c r="L604" s="51">
        <v>2</v>
      </c>
      <c r="M604" s="52"/>
      <c r="N604" s="51">
        <v>1009</v>
      </c>
      <c r="O604" s="52"/>
      <c r="P604" s="52"/>
      <c r="Q604" s="52"/>
      <c r="R604" s="51">
        <v>0</v>
      </c>
      <c r="S604" s="51">
        <v>43</v>
      </c>
      <c r="T604" s="51">
        <v>308</v>
      </c>
      <c r="U604" s="51">
        <v>86</v>
      </c>
      <c r="V604" s="51">
        <v>27</v>
      </c>
      <c r="W604" s="52"/>
      <c r="X604" s="51">
        <v>101</v>
      </c>
      <c r="Y604" s="51">
        <v>2</v>
      </c>
      <c r="Z604" s="51">
        <v>35</v>
      </c>
      <c r="AA604" s="51">
        <v>254</v>
      </c>
      <c r="AB604" s="51">
        <v>0</v>
      </c>
      <c r="AC604" s="51">
        <v>0</v>
      </c>
      <c r="AD604" s="51">
        <v>32</v>
      </c>
      <c r="AE604" s="52"/>
      <c r="AF604" s="51">
        <v>888</v>
      </c>
      <c r="AG604" s="52"/>
      <c r="AH604" s="52"/>
      <c r="AI604" s="52"/>
      <c r="AJ604" s="51">
        <v>504</v>
      </c>
      <c r="AK604" s="52"/>
      <c r="AL604" s="52"/>
      <c r="AM604" s="52"/>
      <c r="AN604" s="51">
        <v>0</v>
      </c>
      <c r="AO604" s="52"/>
      <c r="AP604" s="51">
        <v>0</v>
      </c>
    </row>
    <row r="605" spans="1:42" ht="20.100000000000001" customHeight="1" x14ac:dyDescent="0.2">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row>
    <row r="606" spans="1:42" ht="20.100000000000001" customHeight="1" x14ac:dyDescent="0.2">
      <c r="B606" s="6" t="s">
        <v>313</v>
      </c>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row>
    <row r="607" spans="1:42" ht="20.100000000000001" customHeight="1" x14ac:dyDescent="0.2">
      <c r="C607" s="3" t="s">
        <v>0</v>
      </c>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row>
    <row r="608" spans="1:42" ht="20.100000000000001" customHeight="1" x14ac:dyDescent="0.2">
      <c r="D608" s="2" t="s">
        <v>124</v>
      </c>
      <c r="F608" s="37">
        <v>0</v>
      </c>
      <c r="G608" s="37"/>
      <c r="H608" s="37"/>
      <c r="I608" s="37"/>
      <c r="J608" s="37">
        <v>0</v>
      </c>
      <c r="K608" s="37">
        <v>0</v>
      </c>
      <c r="L608" s="37">
        <v>0</v>
      </c>
      <c r="M608" s="37"/>
      <c r="N608" s="37">
        <v>0</v>
      </c>
      <c r="O608" s="37"/>
      <c r="P608" s="37"/>
      <c r="Q608" s="37"/>
      <c r="R608" s="37">
        <v>0</v>
      </c>
      <c r="S608" s="37">
        <v>0</v>
      </c>
      <c r="T608" s="37">
        <v>0</v>
      </c>
      <c r="U608" s="37">
        <v>0</v>
      </c>
      <c r="V608" s="37">
        <v>0</v>
      </c>
      <c r="W608" s="37"/>
      <c r="X608" s="37">
        <v>0</v>
      </c>
      <c r="Y608" s="37">
        <v>0</v>
      </c>
      <c r="Z608" s="37">
        <v>0</v>
      </c>
      <c r="AA608" s="37">
        <v>0</v>
      </c>
      <c r="AB608" s="37">
        <v>0</v>
      </c>
      <c r="AC608" s="37">
        <v>0</v>
      </c>
      <c r="AD608" s="37">
        <v>0</v>
      </c>
      <c r="AE608" s="37"/>
      <c r="AF608" s="37">
        <v>0</v>
      </c>
      <c r="AG608" s="37"/>
      <c r="AH608" s="37"/>
      <c r="AI608" s="37"/>
      <c r="AJ608" s="37">
        <v>0</v>
      </c>
      <c r="AK608" s="37"/>
      <c r="AL608" s="37"/>
      <c r="AM608" s="37"/>
      <c r="AN608" s="37">
        <v>0</v>
      </c>
      <c r="AO608" s="37"/>
      <c r="AP608" s="37">
        <v>0</v>
      </c>
    </row>
    <row r="609" spans="1:42" ht="20.100000000000001" customHeight="1" x14ac:dyDescent="0.2">
      <c r="D609" s="38" t="s">
        <v>173</v>
      </c>
      <c r="F609" s="39">
        <v>0</v>
      </c>
      <c r="G609" s="40"/>
      <c r="H609" s="40"/>
      <c r="I609" s="40"/>
      <c r="J609" s="39">
        <v>0</v>
      </c>
      <c r="K609" s="39">
        <v>0</v>
      </c>
      <c r="L609" s="39">
        <v>0</v>
      </c>
      <c r="M609" s="40"/>
      <c r="N609" s="39">
        <v>0</v>
      </c>
      <c r="O609" s="40"/>
      <c r="P609" s="40"/>
      <c r="Q609" s="40"/>
      <c r="R609" s="39">
        <v>0</v>
      </c>
      <c r="S609" s="39">
        <v>0</v>
      </c>
      <c r="T609" s="39">
        <v>0</v>
      </c>
      <c r="U609" s="39">
        <v>0</v>
      </c>
      <c r="V609" s="39">
        <v>0</v>
      </c>
      <c r="W609" s="40"/>
      <c r="X609" s="39">
        <v>0</v>
      </c>
      <c r="Y609" s="39">
        <v>0</v>
      </c>
      <c r="Z609" s="39">
        <v>0</v>
      </c>
      <c r="AA609" s="39">
        <v>0</v>
      </c>
      <c r="AB609" s="39">
        <v>0</v>
      </c>
      <c r="AC609" s="39">
        <v>0</v>
      </c>
      <c r="AD609" s="39">
        <v>0</v>
      </c>
      <c r="AE609" s="40"/>
      <c r="AF609" s="39">
        <v>0</v>
      </c>
      <c r="AG609" s="40"/>
      <c r="AH609" s="40"/>
      <c r="AI609" s="40"/>
      <c r="AJ609" s="39">
        <v>0</v>
      </c>
      <c r="AK609" s="40"/>
      <c r="AL609" s="40"/>
      <c r="AM609" s="40"/>
      <c r="AN609" s="39">
        <v>0</v>
      </c>
      <c r="AO609" s="40"/>
      <c r="AP609" s="39">
        <v>0</v>
      </c>
    </row>
    <row r="610" spans="1:42" ht="20.100000000000001" customHeight="1" x14ac:dyDescent="0.2">
      <c r="D610" s="41"/>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row>
    <row r="611" spans="1:42" ht="20.100000000000001" customHeight="1" x14ac:dyDescent="0.2">
      <c r="C611" s="42" t="s">
        <v>122</v>
      </c>
      <c r="D611" s="42"/>
      <c r="F611" s="44">
        <v>0</v>
      </c>
      <c r="G611" s="45"/>
      <c r="H611" s="45"/>
      <c r="I611" s="45"/>
      <c r="J611" s="44">
        <v>0</v>
      </c>
      <c r="K611" s="44">
        <v>0</v>
      </c>
      <c r="L611" s="44">
        <v>0</v>
      </c>
      <c r="M611" s="45"/>
      <c r="N611" s="44">
        <v>0</v>
      </c>
      <c r="O611" s="45"/>
      <c r="P611" s="45"/>
      <c r="Q611" s="45"/>
      <c r="R611" s="44">
        <v>0</v>
      </c>
      <c r="S611" s="44">
        <v>0</v>
      </c>
      <c r="T611" s="44">
        <v>0</v>
      </c>
      <c r="U611" s="44">
        <v>0</v>
      </c>
      <c r="V611" s="44">
        <v>0</v>
      </c>
      <c r="W611" s="45"/>
      <c r="X611" s="44">
        <v>0</v>
      </c>
      <c r="Y611" s="44">
        <v>0</v>
      </c>
      <c r="Z611" s="44">
        <v>0</v>
      </c>
      <c r="AA611" s="44">
        <v>0</v>
      </c>
      <c r="AB611" s="44">
        <v>0</v>
      </c>
      <c r="AC611" s="44">
        <v>0</v>
      </c>
      <c r="AD611" s="44">
        <v>0</v>
      </c>
      <c r="AE611" s="45"/>
      <c r="AF611" s="44">
        <v>0</v>
      </c>
      <c r="AG611" s="45"/>
      <c r="AH611" s="45"/>
      <c r="AI611" s="45"/>
      <c r="AJ611" s="44">
        <v>0</v>
      </c>
      <c r="AK611" s="45"/>
      <c r="AL611" s="45"/>
      <c r="AM611" s="45"/>
      <c r="AN611" s="44">
        <v>0</v>
      </c>
      <c r="AO611" s="45"/>
      <c r="AP611" s="44">
        <v>0</v>
      </c>
    </row>
    <row r="612" spans="1:42" ht="20.100000000000001" customHeight="1" x14ac:dyDescent="0.2">
      <c r="D612" s="41"/>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row>
    <row r="613" spans="1:42" ht="20.100000000000001" customHeight="1" x14ac:dyDescent="0.2">
      <c r="C613" s="3" t="s">
        <v>286</v>
      </c>
      <c r="D613" s="41"/>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row>
    <row r="614" spans="1:42" ht="20.100000000000001" customHeight="1" x14ac:dyDescent="0.2">
      <c r="D614" s="2" t="s">
        <v>124</v>
      </c>
      <c r="F614" s="37">
        <v>36</v>
      </c>
      <c r="G614" s="37"/>
      <c r="H614" s="37"/>
      <c r="I614" s="37"/>
      <c r="J614" s="37">
        <v>80</v>
      </c>
      <c r="K614" s="37">
        <v>0</v>
      </c>
      <c r="L614" s="37">
        <v>1</v>
      </c>
      <c r="M614" s="37"/>
      <c r="N614" s="37">
        <v>81</v>
      </c>
      <c r="O614" s="37"/>
      <c r="P614" s="37"/>
      <c r="Q614" s="37"/>
      <c r="R614" s="37">
        <v>0</v>
      </c>
      <c r="S614" s="37">
        <v>9</v>
      </c>
      <c r="T614" s="37">
        <v>23</v>
      </c>
      <c r="U614" s="37">
        <v>7</v>
      </c>
      <c r="V614" s="37">
        <v>0</v>
      </c>
      <c r="W614" s="37"/>
      <c r="X614" s="37">
        <v>9</v>
      </c>
      <c r="Y614" s="37">
        <v>0</v>
      </c>
      <c r="Z614" s="37">
        <v>2</v>
      </c>
      <c r="AA614" s="37">
        <v>16</v>
      </c>
      <c r="AB614" s="37">
        <v>0</v>
      </c>
      <c r="AC614" s="37">
        <v>0</v>
      </c>
      <c r="AD614" s="37">
        <v>12</v>
      </c>
      <c r="AE614" s="37"/>
      <c r="AF614" s="37">
        <v>78</v>
      </c>
      <c r="AG614" s="37"/>
      <c r="AH614" s="37"/>
      <c r="AI614" s="37"/>
      <c r="AJ614" s="37">
        <v>39</v>
      </c>
      <c r="AK614" s="37"/>
      <c r="AL614" s="37"/>
      <c r="AM614" s="37"/>
      <c r="AN614" s="37">
        <v>0</v>
      </c>
      <c r="AO614" s="37"/>
      <c r="AP614" s="37">
        <v>0</v>
      </c>
    </row>
    <row r="615" spans="1:42" ht="20.100000000000001" customHeight="1" x14ac:dyDescent="0.2">
      <c r="D615" s="38" t="s">
        <v>173</v>
      </c>
      <c r="F615" s="39">
        <v>19</v>
      </c>
      <c r="G615" s="40"/>
      <c r="H615" s="40"/>
      <c r="I615" s="40"/>
      <c r="J615" s="39">
        <v>80</v>
      </c>
      <c r="K615" s="39">
        <v>3</v>
      </c>
      <c r="L615" s="39">
        <v>1</v>
      </c>
      <c r="M615" s="40"/>
      <c r="N615" s="39">
        <v>84</v>
      </c>
      <c r="O615" s="40"/>
      <c r="P615" s="40"/>
      <c r="Q615" s="40"/>
      <c r="R615" s="39">
        <v>0</v>
      </c>
      <c r="S615" s="39">
        <v>3</v>
      </c>
      <c r="T615" s="39">
        <v>16</v>
      </c>
      <c r="U615" s="39">
        <v>0</v>
      </c>
      <c r="V615" s="39">
        <v>0</v>
      </c>
      <c r="W615" s="40"/>
      <c r="X615" s="39">
        <v>6</v>
      </c>
      <c r="Y615" s="39">
        <v>0</v>
      </c>
      <c r="Z615" s="39">
        <v>3</v>
      </c>
      <c r="AA615" s="39">
        <v>11</v>
      </c>
      <c r="AB615" s="39">
        <v>0</v>
      </c>
      <c r="AC615" s="39">
        <v>0</v>
      </c>
      <c r="AD615" s="39">
        <v>13</v>
      </c>
      <c r="AE615" s="40"/>
      <c r="AF615" s="39">
        <v>52</v>
      </c>
      <c r="AG615" s="40"/>
      <c r="AH615" s="40"/>
      <c r="AI615" s="40"/>
      <c r="AJ615" s="39">
        <v>51</v>
      </c>
      <c r="AK615" s="40"/>
      <c r="AL615" s="40"/>
      <c r="AM615" s="40"/>
      <c r="AN615" s="39">
        <v>0</v>
      </c>
      <c r="AO615" s="40"/>
      <c r="AP615" s="39">
        <v>0</v>
      </c>
    </row>
    <row r="616" spans="1:42" ht="20.100000000000001" customHeight="1" x14ac:dyDescent="0.2">
      <c r="D616" s="41" t="s">
        <v>113</v>
      </c>
      <c r="F616" s="40">
        <v>28</v>
      </c>
      <c r="G616" s="40"/>
      <c r="H616" s="40"/>
      <c r="I616" s="40"/>
      <c r="J616" s="40">
        <v>81</v>
      </c>
      <c r="K616" s="40">
        <v>0</v>
      </c>
      <c r="L616" s="40">
        <v>0</v>
      </c>
      <c r="M616" s="40"/>
      <c r="N616" s="40">
        <v>81</v>
      </c>
      <c r="O616" s="40"/>
      <c r="P616" s="40"/>
      <c r="Q616" s="40"/>
      <c r="R616" s="40">
        <v>0</v>
      </c>
      <c r="S616" s="40">
        <v>8</v>
      </c>
      <c r="T616" s="40">
        <v>26</v>
      </c>
      <c r="U616" s="40">
        <v>0</v>
      </c>
      <c r="V616" s="40">
        <v>4</v>
      </c>
      <c r="W616" s="40"/>
      <c r="X616" s="40">
        <v>5</v>
      </c>
      <c r="Y616" s="40">
        <v>0</v>
      </c>
      <c r="Z616" s="40">
        <v>2</v>
      </c>
      <c r="AA616" s="40">
        <v>22</v>
      </c>
      <c r="AB616" s="40">
        <v>0</v>
      </c>
      <c r="AC616" s="40">
        <v>0</v>
      </c>
      <c r="AD616" s="40">
        <v>10</v>
      </c>
      <c r="AE616" s="40"/>
      <c r="AF616" s="40">
        <v>77</v>
      </c>
      <c r="AG616" s="40"/>
      <c r="AH616" s="40"/>
      <c r="AI616" s="40"/>
      <c r="AJ616" s="40">
        <v>32</v>
      </c>
      <c r="AK616" s="40"/>
      <c r="AL616" s="40"/>
      <c r="AM616" s="40"/>
      <c r="AN616" s="40">
        <v>0</v>
      </c>
      <c r="AO616" s="40"/>
      <c r="AP616" s="40">
        <v>0</v>
      </c>
    </row>
    <row r="617" spans="1:42" ht="20.100000000000001" customHeight="1" x14ac:dyDescent="0.2">
      <c r="D617" s="38" t="s">
        <v>101</v>
      </c>
      <c r="F617" s="39">
        <v>13</v>
      </c>
      <c r="G617" s="40"/>
      <c r="H617" s="40"/>
      <c r="I617" s="40"/>
      <c r="J617" s="39">
        <v>81</v>
      </c>
      <c r="K617" s="39">
        <v>1</v>
      </c>
      <c r="L617" s="39">
        <v>0</v>
      </c>
      <c r="M617" s="40"/>
      <c r="N617" s="39">
        <v>82</v>
      </c>
      <c r="O617" s="40"/>
      <c r="P617" s="40"/>
      <c r="Q617" s="40"/>
      <c r="R617" s="39">
        <v>0</v>
      </c>
      <c r="S617" s="39">
        <v>5</v>
      </c>
      <c r="T617" s="39">
        <v>49</v>
      </c>
      <c r="U617" s="39">
        <v>0</v>
      </c>
      <c r="V617" s="39">
        <v>1</v>
      </c>
      <c r="W617" s="40"/>
      <c r="X617" s="39">
        <v>12</v>
      </c>
      <c r="Y617" s="39">
        <v>0</v>
      </c>
      <c r="Z617" s="39">
        <v>5</v>
      </c>
      <c r="AA617" s="39">
        <v>6</v>
      </c>
      <c r="AB617" s="39">
        <v>0</v>
      </c>
      <c r="AC617" s="39">
        <v>0</v>
      </c>
      <c r="AD617" s="39">
        <v>6</v>
      </c>
      <c r="AE617" s="40"/>
      <c r="AF617" s="39">
        <v>84</v>
      </c>
      <c r="AG617" s="40"/>
      <c r="AH617" s="40"/>
      <c r="AI617" s="40"/>
      <c r="AJ617" s="39">
        <v>11</v>
      </c>
      <c r="AK617" s="40"/>
      <c r="AL617" s="40"/>
      <c r="AM617" s="40"/>
      <c r="AN617" s="39">
        <v>0</v>
      </c>
      <c r="AO617" s="40"/>
      <c r="AP617" s="39">
        <v>0</v>
      </c>
    </row>
    <row r="618" spans="1:42" ht="20.100000000000001" customHeight="1" x14ac:dyDescent="0.2">
      <c r="D618" s="41" t="s">
        <v>115</v>
      </c>
      <c r="F618" s="40">
        <v>17</v>
      </c>
      <c r="G618" s="40"/>
      <c r="H618" s="40"/>
      <c r="I618" s="40"/>
      <c r="J618" s="40">
        <v>79</v>
      </c>
      <c r="K618" s="40">
        <v>0</v>
      </c>
      <c r="L618" s="40">
        <v>1</v>
      </c>
      <c r="M618" s="40"/>
      <c r="N618" s="40">
        <v>80</v>
      </c>
      <c r="O618" s="40"/>
      <c r="P618" s="40"/>
      <c r="Q618" s="40"/>
      <c r="R618" s="40">
        <v>1</v>
      </c>
      <c r="S618" s="40">
        <v>1</v>
      </c>
      <c r="T618" s="40">
        <v>44</v>
      </c>
      <c r="U618" s="40">
        <v>0</v>
      </c>
      <c r="V618" s="40">
        <v>1</v>
      </c>
      <c r="W618" s="40"/>
      <c r="X618" s="40">
        <v>15</v>
      </c>
      <c r="Y618" s="40">
        <v>1</v>
      </c>
      <c r="Z618" s="40">
        <v>1</v>
      </c>
      <c r="AA618" s="40">
        <v>11</v>
      </c>
      <c r="AB618" s="40">
        <v>0</v>
      </c>
      <c r="AC618" s="40">
        <v>0</v>
      </c>
      <c r="AD618" s="40">
        <v>7</v>
      </c>
      <c r="AE618" s="40"/>
      <c r="AF618" s="40">
        <v>82</v>
      </c>
      <c r="AG618" s="40"/>
      <c r="AH618" s="40"/>
      <c r="AI618" s="40"/>
      <c r="AJ618" s="40">
        <v>15</v>
      </c>
      <c r="AK618" s="40"/>
      <c r="AL618" s="40"/>
      <c r="AM618" s="40"/>
      <c r="AN618" s="40">
        <v>0</v>
      </c>
      <c r="AO618" s="40"/>
      <c r="AP618" s="40">
        <v>0</v>
      </c>
    </row>
    <row r="619" spans="1:42" ht="20.100000000000001" customHeight="1" x14ac:dyDescent="0.2">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row>
    <row r="620" spans="1:42" ht="20.100000000000001" customHeight="1" x14ac:dyDescent="0.2">
      <c r="C620" s="42" t="s">
        <v>287</v>
      </c>
      <c r="D620" s="42"/>
      <c r="F620" s="44">
        <v>113</v>
      </c>
      <c r="G620" s="45"/>
      <c r="H620" s="45"/>
      <c r="I620" s="45"/>
      <c r="J620" s="44">
        <v>401</v>
      </c>
      <c r="K620" s="44">
        <v>4</v>
      </c>
      <c r="L620" s="44">
        <v>3</v>
      </c>
      <c r="M620" s="45"/>
      <c r="N620" s="44">
        <v>408</v>
      </c>
      <c r="O620" s="45"/>
      <c r="P620" s="45"/>
      <c r="Q620" s="45"/>
      <c r="R620" s="44">
        <v>1</v>
      </c>
      <c r="S620" s="44">
        <v>26</v>
      </c>
      <c r="T620" s="44">
        <v>158</v>
      </c>
      <c r="U620" s="44">
        <v>7</v>
      </c>
      <c r="V620" s="44">
        <v>6</v>
      </c>
      <c r="W620" s="45"/>
      <c r="X620" s="44">
        <v>47</v>
      </c>
      <c r="Y620" s="44">
        <v>1</v>
      </c>
      <c r="Z620" s="44">
        <v>13</v>
      </c>
      <c r="AA620" s="44">
        <v>66</v>
      </c>
      <c r="AB620" s="44">
        <v>0</v>
      </c>
      <c r="AC620" s="44">
        <v>0</v>
      </c>
      <c r="AD620" s="44">
        <v>48</v>
      </c>
      <c r="AE620" s="45"/>
      <c r="AF620" s="44">
        <v>373</v>
      </c>
      <c r="AG620" s="45"/>
      <c r="AH620" s="45"/>
      <c r="AI620" s="45"/>
      <c r="AJ620" s="44">
        <v>148</v>
      </c>
      <c r="AK620" s="45"/>
      <c r="AL620" s="45"/>
      <c r="AM620" s="45"/>
      <c r="AN620" s="44">
        <v>0</v>
      </c>
      <c r="AO620" s="45"/>
      <c r="AP620" s="44">
        <v>0</v>
      </c>
    </row>
    <row r="621" spans="1:42" ht="20.100000000000001" customHeight="1" x14ac:dyDescent="0.2">
      <c r="C621" s="54"/>
      <c r="D621" s="54"/>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row>
    <row r="622" spans="1:42" s="1" customFormat="1" ht="20.100000000000001" customHeight="1" x14ac:dyDescent="0.25">
      <c r="A622" s="3"/>
      <c r="B622" s="49" t="s">
        <v>314</v>
      </c>
      <c r="C622" s="50"/>
      <c r="D622" s="50"/>
      <c r="E622" s="5"/>
      <c r="F622" s="51">
        <v>113</v>
      </c>
      <c r="G622" s="52"/>
      <c r="H622" s="52"/>
      <c r="I622" s="52"/>
      <c r="J622" s="51">
        <v>401</v>
      </c>
      <c r="K622" s="51">
        <v>4</v>
      </c>
      <c r="L622" s="51">
        <v>3</v>
      </c>
      <c r="M622" s="52"/>
      <c r="N622" s="51">
        <v>408</v>
      </c>
      <c r="O622" s="52"/>
      <c r="P622" s="52"/>
      <c r="Q622" s="52"/>
      <c r="R622" s="51">
        <v>1</v>
      </c>
      <c r="S622" s="51">
        <v>26</v>
      </c>
      <c r="T622" s="51">
        <v>158</v>
      </c>
      <c r="U622" s="51">
        <v>7</v>
      </c>
      <c r="V622" s="51">
        <v>6</v>
      </c>
      <c r="W622" s="52"/>
      <c r="X622" s="51">
        <v>47</v>
      </c>
      <c r="Y622" s="51">
        <v>1</v>
      </c>
      <c r="Z622" s="51">
        <v>13</v>
      </c>
      <c r="AA622" s="51">
        <v>66</v>
      </c>
      <c r="AB622" s="51">
        <v>0</v>
      </c>
      <c r="AC622" s="51">
        <v>0</v>
      </c>
      <c r="AD622" s="51">
        <v>48</v>
      </c>
      <c r="AE622" s="52"/>
      <c r="AF622" s="51">
        <v>373</v>
      </c>
      <c r="AG622" s="52"/>
      <c r="AH622" s="52"/>
      <c r="AI622" s="52"/>
      <c r="AJ622" s="51">
        <v>148</v>
      </c>
      <c r="AK622" s="52"/>
      <c r="AL622" s="52"/>
      <c r="AM622" s="52"/>
      <c r="AN622" s="51">
        <v>0</v>
      </c>
      <c r="AO622" s="52"/>
      <c r="AP622" s="51">
        <v>0</v>
      </c>
    </row>
    <row r="623" spans="1:42" ht="20.100000000000001" customHeight="1" x14ac:dyDescent="0.2">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row>
    <row r="624" spans="1:42" ht="20.100000000000001" customHeight="1" x14ac:dyDescent="0.2">
      <c r="B624" s="6" t="s">
        <v>315</v>
      </c>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row>
    <row r="625" spans="1:42" ht="20.100000000000001" customHeight="1" x14ac:dyDescent="0.2">
      <c r="C625" s="3" t="s">
        <v>172</v>
      </c>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row>
    <row r="626" spans="1:42" ht="20.100000000000001" customHeight="1" x14ac:dyDescent="0.2">
      <c r="D626" s="2" t="s">
        <v>98</v>
      </c>
      <c r="F626" s="37">
        <v>49</v>
      </c>
      <c r="G626" s="37"/>
      <c r="H626" s="37"/>
      <c r="I626" s="37"/>
      <c r="J626" s="37">
        <v>102</v>
      </c>
      <c r="K626" s="37">
        <v>6</v>
      </c>
      <c r="L626" s="37">
        <v>0</v>
      </c>
      <c r="M626" s="37"/>
      <c r="N626" s="37">
        <v>108</v>
      </c>
      <c r="O626" s="37"/>
      <c r="P626" s="37"/>
      <c r="Q626" s="37"/>
      <c r="R626" s="37">
        <v>0</v>
      </c>
      <c r="S626" s="37">
        <v>6</v>
      </c>
      <c r="T626" s="37">
        <v>17</v>
      </c>
      <c r="U626" s="37">
        <v>0</v>
      </c>
      <c r="V626" s="37">
        <v>13</v>
      </c>
      <c r="W626" s="37"/>
      <c r="X626" s="37">
        <v>20</v>
      </c>
      <c r="Y626" s="37">
        <v>0</v>
      </c>
      <c r="Z626" s="37">
        <v>3</v>
      </c>
      <c r="AA626" s="37">
        <v>17</v>
      </c>
      <c r="AB626" s="37">
        <v>0</v>
      </c>
      <c r="AC626" s="37">
        <v>0</v>
      </c>
      <c r="AD626" s="37">
        <v>14</v>
      </c>
      <c r="AE626" s="37"/>
      <c r="AF626" s="37">
        <v>90</v>
      </c>
      <c r="AG626" s="37"/>
      <c r="AH626" s="37"/>
      <c r="AI626" s="37"/>
      <c r="AJ626" s="37">
        <v>67</v>
      </c>
      <c r="AK626" s="37"/>
      <c r="AL626" s="37"/>
      <c r="AM626" s="37"/>
      <c r="AN626" s="37">
        <v>0</v>
      </c>
      <c r="AO626" s="37"/>
      <c r="AP626" s="37">
        <v>0</v>
      </c>
    </row>
    <row r="627" spans="1:42" ht="20.100000000000001" customHeight="1" x14ac:dyDescent="0.2">
      <c r="D627" s="38" t="s">
        <v>173</v>
      </c>
      <c r="F627" s="39">
        <v>1</v>
      </c>
      <c r="G627" s="40"/>
      <c r="H627" s="40"/>
      <c r="I627" s="40"/>
      <c r="J627" s="39">
        <v>0</v>
      </c>
      <c r="K627" s="39">
        <v>0</v>
      </c>
      <c r="L627" s="39">
        <v>0</v>
      </c>
      <c r="M627" s="40"/>
      <c r="N627" s="39">
        <v>0</v>
      </c>
      <c r="O627" s="40"/>
      <c r="P627" s="40"/>
      <c r="Q627" s="40"/>
      <c r="R627" s="39">
        <v>0</v>
      </c>
      <c r="S627" s="39">
        <v>0</v>
      </c>
      <c r="T627" s="39">
        <v>0</v>
      </c>
      <c r="U627" s="39">
        <v>0</v>
      </c>
      <c r="V627" s="39">
        <v>0</v>
      </c>
      <c r="W627" s="40"/>
      <c r="X627" s="39">
        <v>0</v>
      </c>
      <c r="Y627" s="39">
        <v>0</v>
      </c>
      <c r="Z627" s="39">
        <v>1</v>
      </c>
      <c r="AA627" s="39">
        <v>0</v>
      </c>
      <c r="AB627" s="39">
        <v>0</v>
      </c>
      <c r="AC627" s="39">
        <v>0</v>
      </c>
      <c r="AD627" s="39">
        <v>0</v>
      </c>
      <c r="AE627" s="40"/>
      <c r="AF627" s="39">
        <v>1</v>
      </c>
      <c r="AG627" s="40"/>
      <c r="AH627" s="40"/>
      <c r="AI627" s="40"/>
      <c r="AJ627" s="39">
        <v>0</v>
      </c>
      <c r="AK627" s="40"/>
      <c r="AL627" s="40"/>
      <c r="AM627" s="40"/>
      <c r="AN627" s="39">
        <v>0</v>
      </c>
      <c r="AO627" s="40"/>
      <c r="AP627" s="39">
        <v>0</v>
      </c>
    </row>
    <row r="628" spans="1:42" ht="20.100000000000001" customHeight="1" x14ac:dyDescent="0.2">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row>
    <row r="629" spans="1:42" s="1" customFormat="1" ht="20.100000000000001" customHeight="1" x14ac:dyDescent="0.2">
      <c r="A629" s="3"/>
      <c r="B629" s="6"/>
      <c r="C629" s="42" t="s">
        <v>180</v>
      </c>
      <c r="D629" s="42"/>
      <c r="E629" s="5"/>
      <c r="F629" s="44">
        <v>50</v>
      </c>
      <c r="G629" s="45"/>
      <c r="H629" s="45"/>
      <c r="I629" s="45"/>
      <c r="J629" s="44">
        <v>102</v>
      </c>
      <c r="K629" s="44">
        <v>6</v>
      </c>
      <c r="L629" s="44">
        <v>0</v>
      </c>
      <c r="M629" s="45"/>
      <c r="N629" s="44">
        <v>108</v>
      </c>
      <c r="O629" s="45"/>
      <c r="P629" s="45"/>
      <c r="Q629" s="45"/>
      <c r="R629" s="44">
        <v>0</v>
      </c>
      <c r="S629" s="44">
        <v>6</v>
      </c>
      <c r="T629" s="44">
        <v>17</v>
      </c>
      <c r="U629" s="44">
        <v>0</v>
      </c>
      <c r="V629" s="44">
        <v>13</v>
      </c>
      <c r="W629" s="45"/>
      <c r="X629" s="44">
        <v>20</v>
      </c>
      <c r="Y629" s="44">
        <v>0</v>
      </c>
      <c r="Z629" s="44">
        <v>4</v>
      </c>
      <c r="AA629" s="44">
        <v>17</v>
      </c>
      <c r="AB629" s="44">
        <v>0</v>
      </c>
      <c r="AC629" s="44">
        <v>0</v>
      </c>
      <c r="AD629" s="44">
        <v>14</v>
      </c>
      <c r="AE629" s="45"/>
      <c r="AF629" s="44">
        <v>91</v>
      </c>
      <c r="AG629" s="45"/>
      <c r="AH629" s="45"/>
      <c r="AI629" s="45"/>
      <c r="AJ629" s="44">
        <v>67</v>
      </c>
      <c r="AK629" s="45"/>
      <c r="AL629" s="45"/>
      <c r="AM629" s="45"/>
      <c r="AN629" s="44">
        <v>0</v>
      </c>
      <c r="AO629" s="45"/>
      <c r="AP629" s="44">
        <v>0</v>
      </c>
    </row>
    <row r="630" spans="1:42" s="1" customFormat="1" ht="20.100000000000001" customHeight="1" x14ac:dyDescent="0.2">
      <c r="A630" s="3"/>
      <c r="B630" s="6"/>
      <c r="C630" s="3"/>
      <c r="D630" s="3"/>
      <c r="E630" s="5"/>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row>
    <row r="631" spans="1:42" s="1" customFormat="1" ht="20.100000000000001" customHeight="1" x14ac:dyDescent="0.25">
      <c r="A631" s="3"/>
      <c r="B631" s="49" t="s">
        <v>316</v>
      </c>
      <c r="C631" s="50"/>
      <c r="D631" s="50"/>
      <c r="E631" s="5"/>
      <c r="F631" s="51">
        <v>50</v>
      </c>
      <c r="G631" s="52"/>
      <c r="H631" s="52"/>
      <c r="I631" s="52"/>
      <c r="J631" s="51">
        <v>102</v>
      </c>
      <c r="K631" s="51">
        <v>6</v>
      </c>
      <c r="L631" s="51">
        <v>0</v>
      </c>
      <c r="M631" s="52"/>
      <c r="N631" s="51">
        <v>108</v>
      </c>
      <c r="O631" s="52"/>
      <c r="P631" s="52"/>
      <c r="Q631" s="52"/>
      <c r="R631" s="51">
        <v>0</v>
      </c>
      <c r="S631" s="51">
        <v>6</v>
      </c>
      <c r="T631" s="51">
        <v>17</v>
      </c>
      <c r="U631" s="51">
        <v>0</v>
      </c>
      <c r="V631" s="51">
        <v>13</v>
      </c>
      <c r="W631" s="52"/>
      <c r="X631" s="51">
        <v>20</v>
      </c>
      <c r="Y631" s="51">
        <v>0</v>
      </c>
      <c r="Z631" s="51">
        <v>4</v>
      </c>
      <c r="AA631" s="51">
        <v>17</v>
      </c>
      <c r="AB631" s="51">
        <v>0</v>
      </c>
      <c r="AC631" s="51">
        <v>0</v>
      </c>
      <c r="AD631" s="51">
        <v>14</v>
      </c>
      <c r="AE631" s="52"/>
      <c r="AF631" s="51">
        <v>91</v>
      </c>
      <c r="AG631" s="52"/>
      <c r="AH631" s="52"/>
      <c r="AI631" s="52"/>
      <c r="AJ631" s="51">
        <v>67</v>
      </c>
      <c r="AK631" s="52"/>
      <c r="AL631" s="52"/>
      <c r="AM631" s="52"/>
      <c r="AN631" s="51">
        <v>0</v>
      </c>
      <c r="AO631" s="52"/>
      <c r="AP631" s="51">
        <v>0</v>
      </c>
    </row>
    <row r="632" spans="1:42" ht="20.100000000000001" customHeight="1" x14ac:dyDescent="0.2">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row>
    <row r="633" spans="1:42" ht="20.100000000000001" customHeight="1" x14ac:dyDescent="0.2">
      <c r="B633" s="6" t="s">
        <v>317</v>
      </c>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row>
    <row r="634" spans="1:42" ht="20.100000000000001" customHeight="1" x14ac:dyDescent="0.2">
      <c r="C634" s="3" t="s">
        <v>0</v>
      </c>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row>
    <row r="635" spans="1:42" ht="20.100000000000001" customHeight="1" x14ac:dyDescent="0.2">
      <c r="D635" s="2" t="s">
        <v>124</v>
      </c>
      <c r="F635" s="37">
        <v>0</v>
      </c>
      <c r="G635" s="37"/>
      <c r="H635" s="37"/>
      <c r="I635" s="37"/>
      <c r="J635" s="37">
        <v>0</v>
      </c>
      <c r="K635" s="37">
        <v>0</v>
      </c>
      <c r="L635" s="37">
        <v>0</v>
      </c>
      <c r="M635" s="37"/>
      <c r="N635" s="37">
        <v>0</v>
      </c>
      <c r="O635" s="37"/>
      <c r="P635" s="37"/>
      <c r="Q635" s="37"/>
      <c r="R635" s="37">
        <v>0</v>
      </c>
      <c r="S635" s="37">
        <v>0</v>
      </c>
      <c r="T635" s="37">
        <v>0</v>
      </c>
      <c r="U635" s="37">
        <v>0</v>
      </c>
      <c r="V635" s="37">
        <v>0</v>
      </c>
      <c r="W635" s="37"/>
      <c r="X635" s="37">
        <v>0</v>
      </c>
      <c r="Y635" s="37">
        <v>0</v>
      </c>
      <c r="Z635" s="37">
        <v>0</v>
      </c>
      <c r="AA635" s="37">
        <v>0</v>
      </c>
      <c r="AB635" s="37">
        <v>0</v>
      </c>
      <c r="AC635" s="37">
        <v>0</v>
      </c>
      <c r="AD635" s="37">
        <v>0</v>
      </c>
      <c r="AE635" s="37"/>
      <c r="AF635" s="37">
        <v>0</v>
      </c>
      <c r="AG635" s="37"/>
      <c r="AH635" s="37"/>
      <c r="AI635" s="37"/>
      <c r="AJ635" s="37">
        <v>0</v>
      </c>
      <c r="AK635" s="37"/>
      <c r="AL635" s="37"/>
      <c r="AM635" s="37"/>
      <c r="AN635" s="37">
        <v>0</v>
      </c>
      <c r="AO635" s="37"/>
      <c r="AP635" s="37">
        <v>0</v>
      </c>
    </row>
    <row r="636" spans="1:42" ht="20.100000000000001" customHeight="1" x14ac:dyDescent="0.2">
      <c r="D636" s="38" t="s">
        <v>99</v>
      </c>
      <c r="F636" s="39">
        <v>0</v>
      </c>
      <c r="G636" s="40"/>
      <c r="H636" s="40"/>
      <c r="I636" s="40"/>
      <c r="J636" s="39">
        <v>0</v>
      </c>
      <c r="K636" s="39">
        <v>0</v>
      </c>
      <c r="L636" s="39">
        <v>0</v>
      </c>
      <c r="M636" s="40"/>
      <c r="N636" s="39">
        <v>0</v>
      </c>
      <c r="O636" s="40"/>
      <c r="P636" s="40"/>
      <c r="Q636" s="40"/>
      <c r="R636" s="39">
        <v>0</v>
      </c>
      <c r="S636" s="39">
        <v>0</v>
      </c>
      <c r="T636" s="39">
        <v>0</v>
      </c>
      <c r="U636" s="39">
        <v>0</v>
      </c>
      <c r="V636" s="39">
        <v>0</v>
      </c>
      <c r="W636" s="40"/>
      <c r="X636" s="39">
        <v>0</v>
      </c>
      <c r="Y636" s="39">
        <v>0</v>
      </c>
      <c r="Z636" s="39">
        <v>0</v>
      </c>
      <c r="AA636" s="39">
        <v>0</v>
      </c>
      <c r="AB636" s="39">
        <v>0</v>
      </c>
      <c r="AC636" s="39">
        <v>0</v>
      </c>
      <c r="AD636" s="39">
        <v>0</v>
      </c>
      <c r="AE636" s="40"/>
      <c r="AF636" s="39">
        <v>0</v>
      </c>
      <c r="AG636" s="40"/>
      <c r="AH636" s="40"/>
      <c r="AI636" s="40"/>
      <c r="AJ636" s="39">
        <v>0</v>
      </c>
      <c r="AK636" s="40"/>
      <c r="AL636" s="40"/>
      <c r="AM636" s="40"/>
      <c r="AN636" s="39">
        <v>0</v>
      </c>
      <c r="AO636" s="40"/>
      <c r="AP636" s="39">
        <v>0</v>
      </c>
    </row>
    <row r="637" spans="1:42" ht="20.100000000000001" customHeight="1" x14ac:dyDescent="0.2">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row>
    <row r="638" spans="1:42" ht="20.100000000000001" customHeight="1" x14ac:dyDescent="0.2">
      <c r="C638" s="42" t="s">
        <v>122</v>
      </c>
      <c r="D638" s="42"/>
      <c r="F638" s="44">
        <v>0</v>
      </c>
      <c r="G638" s="45"/>
      <c r="H638" s="45"/>
      <c r="I638" s="45"/>
      <c r="J638" s="44">
        <v>0</v>
      </c>
      <c r="K638" s="44">
        <v>0</v>
      </c>
      <c r="L638" s="44">
        <v>0</v>
      </c>
      <c r="M638" s="45"/>
      <c r="N638" s="44">
        <v>0</v>
      </c>
      <c r="O638" s="45"/>
      <c r="P638" s="45"/>
      <c r="Q638" s="45"/>
      <c r="R638" s="44">
        <v>0</v>
      </c>
      <c r="S638" s="44">
        <v>0</v>
      </c>
      <c r="T638" s="44">
        <v>0</v>
      </c>
      <c r="U638" s="44">
        <v>0</v>
      </c>
      <c r="V638" s="44">
        <v>0</v>
      </c>
      <c r="W638" s="45"/>
      <c r="X638" s="44">
        <v>0</v>
      </c>
      <c r="Y638" s="44">
        <v>0</v>
      </c>
      <c r="Z638" s="44">
        <v>0</v>
      </c>
      <c r="AA638" s="44">
        <v>0</v>
      </c>
      <c r="AB638" s="44">
        <v>0</v>
      </c>
      <c r="AC638" s="44">
        <v>0</v>
      </c>
      <c r="AD638" s="44">
        <v>0</v>
      </c>
      <c r="AE638" s="45"/>
      <c r="AF638" s="44">
        <v>0</v>
      </c>
      <c r="AG638" s="45"/>
      <c r="AH638" s="45"/>
      <c r="AI638" s="45"/>
      <c r="AJ638" s="44">
        <v>0</v>
      </c>
      <c r="AK638" s="45"/>
      <c r="AL638" s="45"/>
      <c r="AM638" s="45"/>
      <c r="AN638" s="44">
        <v>0</v>
      </c>
      <c r="AO638" s="45"/>
      <c r="AP638" s="44">
        <v>0</v>
      </c>
    </row>
    <row r="639" spans="1:42" ht="20.100000000000001" customHeight="1" x14ac:dyDescent="0.2">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row>
    <row r="640" spans="1:42" ht="20.100000000000001" customHeight="1" x14ac:dyDescent="0.2">
      <c r="C640" s="3" t="s">
        <v>97</v>
      </c>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row>
    <row r="641" spans="1:42" ht="20.100000000000001" customHeight="1" x14ac:dyDescent="0.2">
      <c r="D641" s="2" t="s">
        <v>98</v>
      </c>
      <c r="F641" s="37">
        <v>0</v>
      </c>
      <c r="G641" s="37"/>
      <c r="H641" s="37"/>
      <c r="I641" s="37"/>
      <c r="J641" s="37">
        <v>0</v>
      </c>
      <c r="K641" s="37">
        <v>0</v>
      </c>
      <c r="L641" s="37">
        <v>0</v>
      </c>
      <c r="M641" s="37"/>
      <c r="N641" s="37">
        <v>0</v>
      </c>
      <c r="O641" s="37"/>
      <c r="P641" s="37"/>
      <c r="Q641" s="37"/>
      <c r="R641" s="37">
        <v>0</v>
      </c>
      <c r="S641" s="37">
        <v>0</v>
      </c>
      <c r="T641" s="37">
        <v>0</v>
      </c>
      <c r="U641" s="37">
        <v>0</v>
      </c>
      <c r="V641" s="37">
        <v>0</v>
      </c>
      <c r="W641" s="37"/>
      <c r="X641" s="37">
        <v>0</v>
      </c>
      <c r="Y641" s="37">
        <v>0</v>
      </c>
      <c r="Z641" s="37">
        <v>0</v>
      </c>
      <c r="AA641" s="37">
        <v>0</v>
      </c>
      <c r="AB641" s="37">
        <v>0</v>
      </c>
      <c r="AC641" s="37">
        <v>0</v>
      </c>
      <c r="AD641" s="37">
        <v>0</v>
      </c>
      <c r="AE641" s="37"/>
      <c r="AF641" s="37">
        <v>0</v>
      </c>
      <c r="AG641" s="37"/>
      <c r="AH641" s="37"/>
      <c r="AI641" s="37"/>
      <c r="AJ641" s="37">
        <v>0</v>
      </c>
      <c r="AK641" s="37"/>
      <c r="AL641" s="37"/>
      <c r="AM641" s="37"/>
      <c r="AN641" s="37">
        <v>0</v>
      </c>
      <c r="AO641" s="37"/>
      <c r="AP641" s="37">
        <v>0</v>
      </c>
    </row>
    <row r="642" spans="1:42" ht="20.100000000000001" customHeight="1" x14ac:dyDescent="0.2">
      <c r="D642" s="38" t="s">
        <v>99</v>
      </c>
      <c r="F642" s="39">
        <v>0</v>
      </c>
      <c r="G642" s="40"/>
      <c r="H642" s="40"/>
      <c r="I642" s="40"/>
      <c r="J642" s="39">
        <v>0</v>
      </c>
      <c r="K642" s="39">
        <v>0</v>
      </c>
      <c r="L642" s="39">
        <v>0</v>
      </c>
      <c r="M642" s="40"/>
      <c r="N642" s="39">
        <v>0</v>
      </c>
      <c r="O642" s="40"/>
      <c r="P642" s="40"/>
      <c r="Q642" s="40"/>
      <c r="R642" s="39">
        <v>0</v>
      </c>
      <c r="S642" s="39">
        <v>0</v>
      </c>
      <c r="T642" s="39">
        <v>0</v>
      </c>
      <c r="U642" s="39">
        <v>0</v>
      </c>
      <c r="V642" s="39">
        <v>0</v>
      </c>
      <c r="W642" s="40"/>
      <c r="X642" s="39">
        <v>0</v>
      </c>
      <c r="Y642" s="39">
        <v>0</v>
      </c>
      <c r="Z642" s="39">
        <v>0</v>
      </c>
      <c r="AA642" s="39">
        <v>0</v>
      </c>
      <c r="AB642" s="39">
        <v>0</v>
      </c>
      <c r="AC642" s="39">
        <v>0</v>
      </c>
      <c r="AD642" s="39">
        <v>0</v>
      </c>
      <c r="AE642" s="40"/>
      <c r="AF642" s="39">
        <v>0</v>
      </c>
      <c r="AG642" s="40"/>
      <c r="AH642" s="40"/>
      <c r="AI642" s="40"/>
      <c r="AJ642" s="39">
        <v>0</v>
      </c>
      <c r="AK642" s="40"/>
      <c r="AL642" s="40"/>
      <c r="AM642" s="40"/>
      <c r="AN642" s="39">
        <v>0</v>
      </c>
      <c r="AO642" s="40"/>
      <c r="AP642" s="39">
        <v>0</v>
      </c>
    </row>
    <row r="643" spans="1:42" ht="20.100000000000001" customHeight="1" x14ac:dyDescent="0.2">
      <c r="D643" s="2" t="s">
        <v>100</v>
      </c>
      <c r="F643" s="37">
        <v>0</v>
      </c>
      <c r="G643" s="37"/>
      <c r="H643" s="37"/>
      <c r="I643" s="37"/>
      <c r="J643" s="37">
        <v>0</v>
      </c>
      <c r="K643" s="37">
        <v>0</v>
      </c>
      <c r="L643" s="37">
        <v>0</v>
      </c>
      <c r="M643" s="37"/>
      <c r="N643" s="37">
        <v>0</v>
      </c>
      <c r="O643" s="37"/>
      <c r="P643" s="37"/>
      <c r="Q643" s="37"/>
      <c r="R643" s="37">
        <v>0</v>
      </c>
      <c r="S643" s="37">
        <v>0</v>
      </c>
      <c r="T643" s="37">
        <v>0</v>
      </c>
      <c r="U643" s="37">
        <v>0</v>
      </c>
      <c r="V643" s="37">
        <v>0</v>
      </c>
      <c r="W643" s="37"/>
      <c r="X643" s="37">
        <v>0</v>
      </c>
      <c r="Y643" s="37">
        <v>0</v>
      </c>
      <c r="Z643" s="37">
        <v>0</v>
      </c>
      <c r="AA643" s="37">
        <v>0</v>
      </c>
      <c r="AB643" s="37">
        <v>0</v>
      </c>
      <c r="AC643" s="37">
        <v>0</v>
      </c>
      <c r="AD643" s="37">
        <v>0</v>
      </c>
      <c r="AE643" s="37"/>
      <c r="AF643" s="37">
        <v>0</v>
      </c>
      <c r="AG643" s="37"/>
      <c r="AH643" s="37"/>
      <c r="AI643" s="37"/>
      <c r="AJ643" s="37">
        <v>0</v>
      </c>
      <c r="AK643" s="37"/>
      <c r="AL643" s="37"/>
      <c r="AM643" s="37"/>
      <c r="AN643" s="37">
        <v>0</v>
      </c>
      <c r="AO643" s="37"/>
      <c r="AP643" s="37">
        <v>0</v>
      </c>
    </row>
    <row r="644" spans="1:42" ht="20.100000000000001" customHeight="1" x14ac:dyDescent="0.2">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row>
    <row r="645" spans="1:42" ht="20.100000000000001" customHeight="1" x14ac:dyDescent="0.2">
      <c r="C645" s="42" t="s">
        <v>112</v>
      </c>
      <c r="D645" s="42"/>
      <c r="F645" s="44">
        <v>0</v>
      </c>
      <c r="G645" s="45"/>
      <c r="H645" s="45"/>
      <c r="I645" s="45"/>
      <c r="J645" s="44">
        <v>0</v>
      </c>
      <c r="K645" s="44">
        <v>0</v>
      </c>
      <c r="L645" s="44">
        <v>0</v>
      </c>
      <c r="M645" s="45"/>
      <c r="N645" s="44">
        <v>0</v>
      </c>
      <c r="O645" s="45"/>
      <c r="P645" s="45"/>
      <c r="Q645" s="45"/>
      <c r="R645" s="44">
        <v>0</v>
      </c>
      <c r="S645" s="44">
        <v>0</v>
      </c>
      <c r="T645" s="44">
        <v>0</v>
      </c>
      <c r="U645" s="44">
        <v>0</v>
      </c>
      <c r="V645" s="44">
        <v>0</v>
      </c>
      <c r="W645" s="45"/>
      <c r="X645" s="44">
        <v>0</v>
      </c>
      <c r="Y645" s="44">
        <v>0</v>
      </c>
      <c r="Z645" s="44">
        <v>0</v>
      </c>
      <c r="AA645" s="44">
        <v>0</v>
      </c>
      <c r="AB645" s="44">
        <v>0</v>
      </c>
      <c r="AC645" s="44">
        <v>0</v>
      </c>
      <c r="AD645" s="44">
        <v>0</v>
      </c>
      <c r="AE645" s="45"/>
      <c r="AF645" s="44">
        <v>0</v>
      </c>
      <c r="AG645" s="45"/>
      <c r="AH645" s="45"/>
      <c r="AI645" s="45"/>
      <c r="AJ645" s="44">
        <v>0</v>
      </c>
      <c r="AK645" s="45"/>
      <c r="AL645" s="45"/>
      <c r="AM645" s="45"/>
      <c r="AN645" s="44">
        <v>0</v>
      </c>
      <c r="AO645" s="45"/>
      <c r="AP645" s="44">
        <v>0</v>
      </c>
    </row>
    <row r="646" spans="1:42" ht="20.100000000000001" customHeight="1" x14ac:dyDescent="0.2">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row>
    <row r="647" spans="1:42" ht="20.100000000000001" customHeight="1" x14ac:dyDescent="0.2">
      <c r="C647" s="3" t="s">
        <v>318</v>
      </c>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row>
    <row r="648" spans="1:42" ht="20.100000000000001" customHeight="1" x14ac:dyDescent="0.2">
      <c r="D648" s="2" t="s">
        <v>98</v>
      </c>
      <c r="F648" s="37">
        <v>71</v>
      </c>
      <c r="G648" s="37"/>
      <c r="H648" s="37"/>
      <c r="I648" s="37"/>
      <c r="J648" s="37">
        <v>115</v>
      </c>
      <c r="K648" s="37">
        <v>1</v>
      </c>
      <c r="L648" s="37">
        <v>1</v>
      </c>
      <c r="M648" s="37"/>
      <c r="N648" s="37">
        <v>117</v>
      </c>
      <c r="O648" s="37"/>
      <c r="P648" s="37"/>
      <c r="Q648" s="37"/>
      <c r="R648" s="37">
        <v>0</v>
      </c>
      <c r="S648" s="37">
        <v>11</v>
      </c>
      <c r="T648" s="37">
        <v>15</v>
      </c>
      <c r="U648" s="37">
        <v>0</v>
      </c>
      <c r="V648" s="37">
        <v>13</v>
      </c>
      <c r="W648" s="37"/>
      <c r="X648" s="37">
        <v>24</v>
      </c>
      <c r="Y648" s="37">
        <v>1</v>
      </c>
      <c r="Z648" s="37">
        <v>2</v>
      </c>
      <c r="AA648" s="37">
        <v>31</v>
      </c>
      <c r="AB648" s="37">
        <v>0</v>
      </c>
      <c r="AC648" s="37">
        <v>0</v>
      </c>
      <c r="AD648" s="37">
        <v>4</v>
      </c>
      <c r="AE648" s="37"/>
      <c r="AF648" s="37">
        <v>101</v>
      </c>
      <c r="AG648" s="37"/>
      <c r="AH648" s="37"/>
      <c r="AI648" s="37"/>
      <c r="AJ648" s="37">
        <v>87</v>
      </c>
      <c r="AK648" s="37"/>
      <c r="AL648" s="37"/>
      <c r="AM648" s="37"/>
      <c r="AN648" s="37">
        <v>0</v>
      </c>
      <c r="AO648" s="37"/>
      <c r="AP648" s="37">
        <v>0</v>
      </c>
    </row>
    <row r="649" spans="1:42" ht="20.100000000000001" customHeight="1" x14ac:dyDescent="0.2">
      <c r="D649" s="38" t="s">
        <v>99</v>
      </c>
      <c r="F649" s="39">
        <v>70</v>
      </c>
      <c r="G649" s="40"/>
      <c r="H649" s="40"/>
      <c r="I649" s="40"/>
      <c r="J649" s="39">
        <v>111</v>
      </c>
      <c r="K649" s="39">
        <v>3</v>
      </c>
      <c r="L649" s="39">
        <v>1</v>
      </c>
      <c r="M649" s="40"/>
      <c r="N649" s="39">
        <v>115</v>
      </c>
      <c r="O649" s="40"/>
      <c r="P649" s="40"/>
      <c r="Q649" s="40"/>
      <c r="R649" s="39">
        <v>0</v>
      </c>
      <c r="S649" s="39">
        <v>2</v>
      </c>
      <c r="T649" s="39">
        <v>8</v>
      </c>
      <c r="U649" s="39">
        <v>1</v>
      </c>
      <c r="V649" s="39">
        <v>11</v>
      </c>
      <c r="W649" s="40"/>
      <c r="X649" s="39">
        <v>25</v>
      </c>
      <c r="Y649" s="39">
        <v>0</v>
      </c>
      <c r="Z649" s="39">
        <v>4</v>
      </c>
      <c r="AA649" s="39">
        <v>31</v>
      </c>
      <c r="AB649" s="39">
        <v>0</v>
      </c>
      <c r="AC649" s="39">
        <v>0</v>
      </c>
      <c r="AD649" s="39">
        <v>9</v>
      </c>
      <c r="AE649" s="40"/>
      <c r="AF649" s="39">
        <v>91</v>
      </c>
      <c r="AG649" s="40"/>
      <c r="AH649" s="40"/>
      <c r="AI649" s="40"/>
      <c r="AJ649" s="39">
        <v>94</v>
      </c>
      <c r="AK649" s="40"/>
      <c r="AL649" s="40"/>
      <c r="AM649" s="40"/>
      <c r="AN649" s="39">
        <v>0</v>
      </c>
      <c r="AO649" s="40"/>
      <c r="AP649" s="39">
        <v>0</v>
      </c>
    </row>
    <row r="650" spans="1:42" ht="20.100000000000001" customHeight="1" x14ac:dyDescent="0.2">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row>
    <row r="651" spans="1:42" ht="20.100000000000001" customHeight="1" x14ac:dyDescent="0.2">
      <c r="C651" s="42" t="s">
        <v>319</v>
      </c>
      <c r="D651" s="42"/>
      <c r="F651" s="44">
        <v>141</v>
      </c>
      <c r="G651" s="45"/>
      <c r="H651" s="45"/>
      <c r="I651" s="45"/>
      <c r="J651" s="44">
        <v>226</v>
      </c>
      <c r="K651" s="44">
        <v>4</v>
      </c>
      <c r="L651" s="44">
        <v>2</v>
      </c>
      <c r="M651" s="45"/>
      <c r="N651" s="44">
        <v>232</v>
      </c>
      <c r="O651" s="45"/>
      <c r="P651" s="45"/>
      <c r="Q651" s="45"/>
      <c r="R651" s="44">
        <v>0</v>
      </c>
      <c r="S651" s="44">
        <v>13</v>
      </c>
      <c r="T651" s="44">
        <v>23</v>
      </c>
      <c r="U651" s="44">
        <v>1</v>
      </c>
      <c r="V651" s="44">
        <v>24</v>
      </c>
      <c r="W651" s="45"/>
      <c r="X651" s="44">
        <v>49</v>
      </c>
      <c r="Y651" s="44">
        <v>1</v>
      </c>
      <c r="Z651" s="44">
        <v>6</v>
      </c>
      <c r="AA651" s="44">
        <v>62</v>
      </c>
      <c r="AB651" s="44">
        <v>0</v>
      </c>
      <c r="AC651" s="44">
        <v>0</v>
      </c>
      <c r="AD651" s="44">
        <v>13</v>
      </c>
      <c r="AE651" s="45"/>
      <c r="AF651" s="44">
        <v>192</v>
      </c>
      <c r="AG651" s="45"/>
      <c r="AH651" s="45"/>
      <c r="AI651" s="45"/>
      <c r="AJ651" s="44">
        <v>181</v>
      </c>
      <c r="AK651" s="45"/>
      <c r="AL651" s="45"/>
      <c r="AM651" s="45"/>
      <c r="AN651" s="44">
        <v>0</v>
      </c>
      <c r="AO651" s="45"/>
      <c r="AP651" s="44">
        <v>0</v>
      </c>
    </row>
    <row r="652" spans="1:42" ht="20.100000000000001" customHeight="1" x14ac:dyDescent="0.2">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row>
    <row r="653" spans="1:42" s="1" customFormat="1" ht="20.100000000000001" customHeight="1" x14ac:dyDescent="0.25">
      <c r="A653" s="3"/>
      <c r="B653" s="49" t="s">
        <v>320</v>
      </c>
      <c r="C653" s="50"/>
      <c r="D653" s="50"/>
      <c r="E653" s="5"/>
      <c r="F653" s="51">
        <v>141</v>
      </c>
      <c r="G653" s="52"/>
      <c r="H653" s="52"/>
      <c r="I653" s="52"/>
      <c r="J653" s="51">
        <v>226</v>
      </c>
      <c r="K653" s="51">
        <v>4</v>
      </c>
      <c r="L653" s="51">
        <v>2</v>
      </c>
      <c r="M653" s="52"/>
      <c r="N653" s="51">
        <v>232</v>
      </c>
      <c r="O653" s="52"/>
      <c r="P653" s="52"/>
      <c r="Q653" s="52"/>
      <c r="R653" s="51">
        <v>0</v>
      </c>
      <c r="S653" s="51">
        <v>13</v>
      </c>
      <c r="T653" s="51">
        <v>23</v>
      </c>
      <c r="U653" s="51">
        <v>1</v>
      </c>
      <c r="V653" s="51">
        <v>24</v>
      </c>
      <c r="W653" s="52"/>
      <c r="X653" s="51">
        <v>49</v>
      </c>
      <c r="Y653" s="51">
        <v>1</v>
      </c>
      <c r="Z653" s="51">
        <v>6</v>
      </c>
      <c r="AA653" s="51">
        <v>62</v>
      </c>
      <c r="AB653" s="51">
        <v>0</v>
      </c>
      <c r="AC653" s="51">
        <v>0</v>
      </c>
      <c r="AD653" s="51">
        <v>13</v>
      </c>
      <c r="AE653" s="52"/>
      <c r="AF653" s="51">
        <v>192</v>
      </c>
      <c r="AG653" s="52"/>
      <c r="AH653" s="52"/>
      <c r="AI653" s="52"/>
      <c r="AJ653" s="51">
        <v>181</v>
      </c>
      <c r="AK653" s="52"/>
      <c r="AL653" s="52"/>
      <c r="AM653" s="52"/>
      <c r="AN653" s="51">
        <v>0</v>
      </c>
      <c r="AO653" s="52"/>
      <c r="AP653" s="51">
        <v>0</v>
      </c>
    </row>
    <row r="654" spans="1:42" ht="20.100000000000001" customHeight="1" x14ac:dyDescent="0.2">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row>
    <row r="655" spans="1:42" ht="20.100000000000001" customHeight="1" x14ac:dyDescent="0.2">
      <c r="B655" s="6" t="s">
        <v>321</v>
      </c>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row>
    <row r="656" spans="1:42" ht="20.100000000000001" customHeight="1" x14ac:dyDescent="0.2">
      <c r="C656" s="3" t="s">
        <v>172</v>
      </c>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row>
    <row r="657" spans="1:42" ht="20.100000000000001" customHeight="1" x14ac:dyDescent="0.2">
      <c r="B657" s="5"/>
      <c r="D657" s="2" t="s">
        <v>98</v>
      </c>
      <c r="F657" s="37">
        <v>8</v>
      </c>
      <c r="G657" s="37"/>
      <c r="H657" s="37"/>
      <c r="I657" s="37"/>
      <c r="J657" s="37">
        <v>26</v>
      </c>
      <c r="K657" s="37">
        <v>1</v>
      </c>
      <c r="L657" s="37">
        <v>0</v>
      </c>
      <c r="M657" s="37"/>
      <c r="N657" s="37">
        <v>27</v>
      </c>
      <c r="O657" s="37"/>
      <c r="P657" s="37"/>
      <c r="Q657" s="37"/>
      <c r="R657" s="37">
        <v>0</v>
      </c>
      <c r="S657" s="37">
        <v>5</v>
      </c>
      <c r="T657" s="37">
        <v>7</v>
      </c>
      <c r="U657" s="37">
        <v>0</v>
      </c>
      <c r="V657" s="37">
        <v>1</v>
      </c>
      <c r="W657" s="37"/>
      <c r="X657" s="37">
        <v>2</v>
      </c>
      <c r="Y657" s="37">
        <v>0</v>
      </c>
      <c r="Z657" s="37">
        <v>2</v>
      </c>
      <c r="AA657" s="37">
        <v>1</v>
      </c>
      <c r="AB657" s="37">
        <v>0</v>
      </c>
      <c r="AC657" s="37">
        <v>0</v>
      </c>
      <c r="AD657" s="37">
        <v>4</v>
      </c>
      <c r="AE657" s="37"/>
      <c r="AF657" s="37">
        <v>22</v>
      </c>
      <c r="AG657" s="37"/>
      <c r="AH657" s="37"/>
      <c r="AI657" s="37"/>
      <c r="AJ657" s="37">
        <v>13</v>
      </c>
      <c r="AK657" s="37"/>
      <c r="AL657" s="37"/>
      <c r="AM657" s="37"/>
      <c r="AN657" s="37">
        <v>0</v>
      </c>
      <c r="AO657" s="37"/>
      <c r="AP657" s="37">
        <v>0</v>
      </c>
    </row>
    <row r="658" spans="1:42" ht="20.100000000000001" customHeight="1" x14ac:dyDescent="0.2">
      <c r="D658" s="38" t="s">
        <v>99</v>
      </c>
      <c r="F658" s="39">
        <v>13</v>
      </c>
      <c r="G658" s="40"/>
      <c r="H658" s="40"/>
      <c r="I658" s="40"/>
      <c r="J658" s="39">
        <v>26</v>
      </c>
      <c r="K658" s="39">
        <v>0</v>
      </c>
      <c r="L658" s="39">
        <v>0</v>
      </c>
      <c r="M658" s="40"/>
      <c r="N658" s="39">
        <v>26</v>
      </c>
      <c r="O658" s="40"/>
      <c r="P658" s="40"/>
      <c r="Q658" s="40"/>
      <c r="R658" s="39">
        <v>1</v>
      </c>
      <c r="S658" s="39">
        <v>6</v>
      </c>
      <c r="T658" s="39">
        <v>2</v>
      </c>
      <c r="U658" s="39">
        <v>5</v>
      </c>
      <c r="V658" s="39">
        <v>1</v>
      </c>
      <c r="W658" s="40"/>
      <c r="X658" s="39">
        <v>1</v>
      </c>
      <c r="Y658" s="39">
        <v>0</v>
      </c>
      <c r="Z658" s="39">
        <v>5</v>
      </c>
      <c r="AA658" s="39">
        <v>5</v>
      </c>
      <c r="AB658" s="39">
        <v>0</v>
      </c>
      <c r="AC658" s="39">
        <v>0</v>
      </c>
      <c r="AD658" s="39">
        <v>4</v>
      </c>
      <c r="AE658" s="40"/>
      <c r="AF658" s="39">
        <v>30</v>
      </c>
      <c r="AG658" s="40"/>
      <c r="AH658" s="40"/>
      <c r="AI658" s="40"/>
      <c r="AJ658" s="39">
        <v>9</v>
      </c>
      <c r="AK658" s="40"/>
      <c r="AL658" s="40"/>
      <c r="AM658" s="40"/>
      <c r="AN658" s="39">
        <v>0</v>
      </c>
      <c r="AO658" s="40"/>
      <c r="AP658" s="39">
        <v>0</v>
      </c>
    </row>
    <row r="659" spans="1:42" ht="20.100000000000001" customHeight="1" x14ac:dyDescent="0.2">
      <c r="D659" s="2" t="s">
        <v>113</v>
      </c>
      <c r="F659" s="37">
        <v>20</v>
      </c>
      <c r="G659" s="37"/>
      <c r="H659" s="37"/>
      <c r="I659" s="37"/>
      <c r="J659" s="37">
        <v>30</v>
      </c>
      <c r="K659" s="37">
        <v>0</v>
      </c>
      <c r="L659" s="37">
        <v>0</v>
      </c>
      <c r="M659" s="37"/>
      <c r="N659" s="37">
        <v>30</v>
      </c>
      <c r="O659" s="37"/>
      <c r="P659" s="37"/>
      <c r="Q659" s="37"/>
      <c r="R659" s="37">
        <v>0</v>
      </c>
      <c r="S659" s="37">
        <v>5</v>
      </c>
      <c r="T659" s="37">
        <v>9</v>
      </c>
      <c r="U659" s="37">
        <v>0</v>
      </c>
      <c r="V659" s="37">
        <v>2</v>
      </c>
      <c r="W659" s="37"/>
      <c r="X659" s="37">
        <v>1</v>
      </c>
      <c r="Y659" s="37">
        <v>0</v>
      </c>
      <c r="Z659" s="37">
        <v>2</v>
      </c>
      <c r="AA659" s="37">
        <v>10</v>
      </c>
      <c r="AB659" s="37">
        <v>0</v>
      </c>
      <c r="AC659" s="37">
        <v>0</v>
      </c>
      <c r="AD659" s="37">
        <v>0</v>
      </c>
      <c r="AE659" s="37"/>
      <c r="AF659" s="37">
        <v>29</v>
      </c>
      <c r="AG659" s="37"/>
      <c r="AH659" s="37"/>
      <c r="AI659" s="37"/>
      <c r="AJ659" s="37">
        <v>21</v>
      </c>
      <c r="AK659" s="37"/>
      <c r="AL659" s="37"/>
      <c r="AM659" s="37"/>
      <c r="AN659" s="37">
        <v>0</v>
      </c>
      <c r="AO659" s="37"/>
      <c r="AP659" s="37">
        <v>0</v>
      </c>
    </row>
    <row r="660" spans="1:42" ht="20.100000000000001" customHeight="1" x14ac:dyDescent="0.2">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row>
    <row r="661" spans="1:42" s="1" customFormat="1" ht="20.100000000000001" customHeight="1" x14ac:dyDescent="0.2">
      <c r="A661" s="3"/>
      <c r="B661" s="6"/>
      <c r="C661" s="42" t="s">
        <v>180</v>
      </c>
      <c r="D661" s="42"/>
      <c r="E661" s="5"/>
      <c r="F661" s="44">
        <v>41</v>
      </c>
      <c r="G661" s="45"/>
      <c r="H661" s="45"/>
      <c r="I661" s="45"/>
      <c r="J661" s="44">
        <v>82</v>
      </c>
      <c r="K661" s="44">
        <v>1</v>
      </c>
      <c r="L661" s="44">
        <v>0</v>
      </c>
      <c r="M661" s="45"/>
      <c r="N661" s="44">
        <v>83</v>
      </c>
      <c r="O661" s="45"/>
      <c r="P661" s="45"/>
      <c r="Q661" s="45"/>
      <c r="R661" s="44">
        <v>1</v>
      </c>
      <c r="S661" s="44">
        <v>16</v>
      </c>
      <c r="T661" s="44">
        <v>18</v>
      </c>
      <c r="U661" s="44">
        <v>5</v>
      </c>
      <c r="V661" s="44">
        <v>4</v>
      </c>
      <c r="W661" s="45"/>
      <c r="X661" s="44">
        <v>4</v>
      </c>
      <c r="Y661" s="44">
        <v>0</v>
      </c>
      <c r="Z661" s="44">
        <v>9</v>
      </c>
      <c r="AA661" s="44">
        <v>16</v>
      </c>
      <c r="AB661" s="44">
        <v>0</v>
      </c>
      <c r="AC661" s="44">
        <v>0</v>
      </c>
      <c r="AD661" s="44">
        <v>8</v>
      </c>
      <c r="AE661" s="45"/>
      <c r="AF661" s="44">
        <v>81</v>
      </c>
      <c r="AG661" s="45"/>
      <c r="AH661" s="45"/>
      <c r="AI661" s="45"/>
      <c r="AJ661" s="44">
        <v>43</v>
      </c>
      <c r="AK661" s="45"/>
      <c r="AL661" s="45"/>
      <c r="AM661" s="45"/>
      <c r="AN661" s="44">
        <v>0</v>
      </c>
      <c r="AO661" s="45"/>
      <c r="AP661" s="44">
        <v>0</v>
      </c>
    </row>
    <row r="662" spans="1:42" s="1" customFormat="1" ht="20.100000000000001" customHeight="1" x14ac:dyDescent="0.2">
      <c r="A662" s="3"/>
      <c r="B662" s="6"/>
      <c r="C662" s="3"/>
      <c r="D662" s="3"/>
      <c r="E662" s="5"/>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row>
    <row r="663" spans="1:42" s="1" customFormat="1" ht="20.100000000000001" customHeight="1" x14ac:dyDescent="0.25">
      <c r="A663" s="3"/>
      <c r="B663" s="49" t="s">
        <v>322</v>
      </c>
      <c r="C663" s="50"/>
      <c r="D663" s="50"/>
      <c r="E663" s="5"/>
      <c r="F663" s="51">
        <v>41</v>
      </c>
      <c r="G663" s="52"/>
      <c r="H663" s="52"/>
      <c r="I663" s="52"/>
      <c r="J663" s="51">
        <v>82</v>
      </c>
      <c r="K663" s="51">
        <v>1</v>
      </c>
      <c r="L663" s="51">
        <v>0</v>
      </c>
      <c r="M663" s="52"/>
      <c r="N663" s="51">
        <v>83</v>
      </c>
      <c r="O663" s="52"/>
      <c r="P663" s="52"/>
      <c r="Q663" s="52"/>
      <c r="R663" s="51">
        <v>1</v>
      </c>
      <c r="S663" s="51">
        <v>16</v>
      </c>
      <c r="T663" s="51">
        <v>18</v>
      </c>
      <c r="U663" s="51">
        <v>5</v>
      </c>
      <c r="V663" s="51">
        <v>4</v>
      </c>
      <c r="W663" s="52"/>
      <c r="X663" s="51">
        <v>4</v>
      </c>
      <c r="Y663" s="51">
        <v>0</v>
      </c>
      <c r="Z663" s="51">
        <v>9</v>
      </c>
      <c r="AA663" s="51">
        <v>16</v>
      </c>
      <c r="AB663" s="51">
        <v>0</v>
      </c>
      <c r="AC663" s="51">
        <v>0</v>
      </c>
      <c r="AD663" s="51">
        <v>8</v>
      </c>
      <c r="AE663" s="52"/>
      <c r="AF663" s="51">
        <v>81</v>
      </c>
      <c r="AG663" s="52"/>
      <c r="AH663" s="52"/>
      <c r="AI663" s="52"/>
      <c r="AJ663" s="51">
        <v>43</v>
      </c>
      <c r="AK663" s="52"/>
      <c r="AL663" s="52"/>
      <c r="AM663" s="52"/>
      <c r="AN663" s="51">
        <v>0</v>
      </c>
      <c r="AO663" s="52"/>
      <c r="AP663" s="51">
        <v>0</v>
      </c>
    </row>
    <row r="664" spans="1:42" ht="20.100000000000001" customHeight="1" x14ac:dyDescent="0.2">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row>
    <row r="665" spans="1:42" ht="20.100000000000001" customHeight="1" x14ac:dyDescent="0.2">
      <c r="B665" s="6" t="s">
        <v>323</v>
      </c>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row>
    <row r="666" spans="1:42" ht="20.100000000000001" customHeight="1" x14ac:dyDescent="0.2">
      <c r="C666" s="3" t="s">
        <v>172</v>
      </c>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row>
    <row r="667" spans="1:42" ht="20.100000000000001" customHeight="1" x14ac:dyDescent="0.2">
      <c r="B667" s="5"/>
      <c r="D667" s="2" t="s">
        <v>98</v>
      </c>
      <c r="F667" s="37">
        <v>54</v>
      </c>
      <c r="G667" s="37"/>
      <c r="H667" s="37"/>
      <c r="I667" s="37"/>
      <c r="J667" s="37">
        <v>101</v>
      </c>
      <c r="K667" s="37">
        <v>1</v>
      </c>
      <c r="L667" s="37">
        <v>2</v>
      </c>
      <c r="M667" s="37"/>
      <c r="N667" s="37">
        <v>104</v>
      </c>
      <c r="O667" s="37"/>
      <c r="P667" s="37"/>
      <c r="Q667" s="37"/>
      <c r="R667" s="37">
        <v>0</v>
      </c>
      <c r="S667" s="37">
        <v>4</v>
      </c>
      <c r="T667" s="37">
        <v>24</v>
      </c>
      <c r="U667" s="37">
        <v>0</v>
      </c>
      <c r="V667" s="37">
        <v>8</v>
      </c>
      <c r="W667" s="37"/>
      <c r="X667" s="37">
        <v>12</v>
      </c>
      <c r="Y667" s="37">
        <v>0</v>
      </c>
      <c r="Z667" s="37">
        <v>12</v>
      </c>
      <c r="AA667" s="37">
        <v>19</v>
      </c>
      <c r="AB667" s="37">
        <v>0</v>
      </c>
      <c r="AC667" s="37">
        <v>0</v>
      </c>
      <c r="AD667" s="37">
        <v>7</v>
      </c>
      <c r="AE667" s="37"/>
      <c r="AF667" s="37">
        <v>86</v>
      </c>
      <c r="AG667" s="37"/>
      <c r="AH667" s="37"/>
      <c r="AI667" s="37"/>
      <c r="AJ667" s="37">
        <v>72</v>
      </c>
      <c r="AK667" s="37"/>
      <c r="AL667" s="37"/>
      <c r="AM667" s="37"/>
      <c r="AN667" s="37">
        <v>0</v>
      </c>
      <c r="AO667" s="37"/>
      <c r="AP667" s="37">
        <v>0</v>
      </c>
    </row>
    <row r="668" spans="1:42" ht="20.100000000000001" customHeight="1" x14ac:dyDescent="0.2">
      <c r="D668" s="38" t="s">
        <v>99</v>
      </c>
      <c r="F668" s="39">
        <v>67</v>
      </c>
      <c r="G668" s="40"/>
      <c r="H668" s="40"/>
      <c r="I668" s="40"/>
      <c r="J668" s="39">
        <v>102</v>
      </c>
      <c r="K668" s="39">
        <v>4</v>
      </c>
      <c r="L668" s="39">
        <v>0</v>
      </c>
      <c r="M668" s="40"/>
      <c r="N668" s="39">
        <v>106</v>
      </c>
      <c r="O668" s="40"/>
      <c r="P668" s="40"/>
      <c r="Q668" s="40"/>
      <c r="R668" s="39">
        <v>0</v>
      </c>
      <c r="S668" s="39">
        <v>2</v>
      </c>
      <c r="T668" s="39">
        <v>48</v>
      </c>
      <c r="U668" s="39">
        <v>0</v>
      </c>
      <c r="V668" s="39">
        <v>6</v>
      </c>
      <c r="W668" s="40"/>
      <c r="X668" s="39">
        <v>19</v>
      </c>
      <c r="Y668" s="39">
        <v>2</v>
      </c>
      <c r="Z668" s="39">
        <v>4</v>
      </c>
      <c r="AA668" s="39">
        <v>19</v>
      </c>
      <c r="AB668" s="39">
        <v>0</v>
      </c>
      <c r="AC668" s="39">
        <v>0</v>
      </c>
      <c r="AD668" s="39">
        <v>9</v>
      </c>
      <c r="AE668" s="40"/>
      <c r="AF668" s="39">
        <v>109</v>
      </c>
      <c r="AG668" s="40"/>
      <c r="AH668" s="40"/>
      <c r="AI668" s="40"/>
      <c r="AJ668" s="39">
        <v>64</v>
      </c>
      <c r="AK668" s="40"/>
      <c r="AL668" s="40"/>
      <c r="AM668" s="40"/>
      <c r="AN668" s="39">
        <v>0</v>
      </c>
      <c r="AO668" s="40"/>
      <c r="AP668" s="39">
        <v>0</v>
      </c>
    </row>
    <row r="669" spans="1:42" ht="20.100000000000001" customHeight="1" x14ac:dyDescent="0.2">
      <c r="D669" s="2" t="s">
        <v>100</v>
      </c>
      <c r="F669" s="37">
        <v>64</v>
      </c>
      <c r="G669" s="37"/>
      <c r="H669" s="37"/>
      <c r="I669" s="37"/>
      <c r="J669" s="37">
        <v>103</v>
      </c>
      <c r="K669" s="37">
        <v>2</v>
      </c>
      <c r="L669" s="37">
        <v>1</v>
      </c>
      <c r="M669" s="37"/>
      <c r="N669" s="37">
        <v>106</v>
      </c>
      <c r="O669" s="37"/>
      <c r="P669" s="37"/>
      <c r="Q669" s="37"/>
      <c r="R669" s="37">
        <v>0</v>
      </c>
      <c r="S669" s="37">
        <v>4</v>
      </c>
      <c r="T669" s="37">
        <v>20</v>
      </c>
      <c r="U669" s="37">
        <v>0</v>
      </c>
      <c r="V669" s="37">
        <v>5</v>
      </c>
      <c r="W669" s="37"/>
      <c r="X669" s="37">
        <v>21</v>
      </c>
      <c r="Y669" s="37">
        <v>0</v>
      </c>
      <c r="Z669" s="37">
        <v>10</v>
      </c>
      <c r="AA669" s="37">
        <v>31</v>
      </c>
      <c r="AB669" s="37">
        <v>0</v>
      </c>
      <c r="AC669" s="37">
        <v>0</v>
      </c>
      <c r="AD669" s="37">
        <v>13</v>
      </c>
      <c r="AE669" s="37"/>
      <c r="AF669" s="37">
        <v>104</v>
      </c>
      <c r="AG669" s="37"/>
      <c r="AH669" s="37"/>
      <c r="AI669" s="37"/>
      <c r="AJ669" s="37">
        <v>66</v>
      </c>
      <c r="AK669" s="37"/>
      <c r="AL669" s="37"/>
      <c r="AM669" s="37"/>
      <c r="AN669" s="37">
        <v>0</v>
      </c>
      <c r="AO669" s="37"/>
      <c r="AP669" s="37">
        <v>0</v>
      </c>
    </row>
    <row r="670" spans="1:42" ht="20.100000000000001" customHeight="1" x14ac:dyDescent="0.2">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row>
    <row r="671" spans="1:42" s="1" customFormat="1" ht="20.100000000000001" customHeight="1" x14ac:dyDescent="0.2">
      <c r="A671" s="3"/>
      <c r="B671" s="6"/>
      <c r="C671" s="42" t="s">
        <v>180</v>
      </c>
      <c r="D671" s="42"/>
      <c r="E671" s="5"/>
      <c r="F671" s="44">
        <v>185</v>
      </c>
      <c r="G671" s="45"/>
      <c r="H671" s="45"/>
      <c r="I671" s="45"/>
      <c r="J671" s="44">
        <v>306</v>
      </c>
      <c r="K671" s="44">
        <v>7</v>
      </c>
      <c r="L671" s="44">
        <v>3</v>
      </c>
      <c r="M671" s="45"/>
      <c r="N671" s="44">
        <v>316</v>
      </c>
      <c r="O671" s="45"/>
      <c r="P671" s="45"/>
      <c r="Q671" s="45"/>
      <c r="R671" s="44">
        <v>0</v>
      </c>
      <c r="S671" s="44">
        <v>10</v>
      </c>
      <c r="T671" s="44">
        <v>92</v>
      </c>
      <c r="U671" s="44">
        <v>0</v>
      </c>
      <c r="V671" s="44">
        <v>19</v>
      </c>
      <c r="W671" s="45"/>
      <c r="X671" s="44">
        <v>52</v>
      </c>
      <c r="Y671" s="44">
        <v>2</v>
      </c>
      <c r="Z671" s="44">
        <v>26</v>
      </c>
      <c r="AA671" s="44">
        <v>69</v>
      </c>
      <c r="AB671" s="44">
        <v>0</v>
      </c>
      <c r="AC671" s="44">
        <v>0</v>
      </c>
      <c r="AD671" s="44">
        <v>29</v>
      </c>
      <c r="AE671" s="45"/>
      <c r="AF671" s="44">
        <v>299</v>
      </c>
      <c r="AG671" s="45"/>
      <c r="AH671" s="45"/>
      <c r="AI671" s="45"/>
      <c r="AJ671" s="44">
        <v>202</v>
      </c>
      <c r="AK671" s="45"/>
      <c r="AL671" s="45"/>
      <c r="AM671" s="45"/>
      <c r="AN671" s="44">
        <v>0</v>
      </c>
      <c r="AO671" s="45"/>
      <c r="AP671" s="44">
        <v>0</v>
      </c>
    </row>
    <row r="672" spans="1:42" s="1" customFormat="1" ht="20.100000000000001" customHeight="1" x14ac:dyDescent="0.2">
      <c r="A672" s="3"/>
      <c r="B672" s="6"/>
      <c r="C672" s="3"/>
      <c r="D672" s="3"/>
      <c r="E672" s="5"/>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row>
    <row r="673" spans="1:42" s="1" customFormat="1" ht="20.100000000000001" customHeight="1" x14ac:dyDescent="0.25">
      <c r="A673" s="3"/>
      <c r="B673" s="49" t="s">
        <v>324</v>
      </c>
      <c r="C673" s="50"/>
      <c r="D673" s="50"/>
      <c r="E673" s="5"/>
      <c r="F673" s="51">
        <v>185</v>
      </c>
      <c r="G673" s="52"/>
      <c r="H673" s="52"/>
      <c r="I673" s="52"/>
      <c r="J673" s="51">
        <v>306</v>
      </c>
      <c r="K673" s="51">
        <v>7</v>
      </c>
      <c r="L673" s="51">
        <v>3</v>
      </c>
      <c r="M673" s="52"/>
      <c r="N673" s="51">
        <v>316</v>
      </c>
      <c r="O673" s="52"/>
      <c r="P673" s="52"/>
      <c r="Q673" s="52"/>
      <c r="R673" s="51">
        <v>0</v>
      </c>
      <c r="S673" s="51">
        <v>10</v>
      </c>
      <c r="T673" s="51">
        <v>92</v>
      </c>
      <c r="U673" s="51">
        <v>0</v>
      </c>
      <c r="V673" s="51">
        <v>19</v>
      </c>
      <c r="W673" s="52"/>
      <c r="X673" s="51">
        <v>52</v>
      </c>
      <c r="Y673" s="51">
        <v>2</v>
      </c>
      <c r="Z673" s="51">
        <v>26</v>
      </c>
      <c r="AA673" s="51">
        <v>69</v>
      </c>
      <c r="AB673" s="51">
        <v>0</v>
      </c>
      <c r="AC673" s="51">
        <v>0</v>
      </c>
      <c r="AD673" s="51">
        <v>29</v>
      </c>
      <c r="AE673" s="52"/>
      <c r="AF673" s="51">
        <v>299</v>
      </c>
      <c r="AG673" s="52"/>
      <c r="AH673" s="52"/>
      <c r="AI673" s="52"/>
      <c r="AJ673" s="51">
        <v>202</v>
      </c>
      <c r="AK673" s="52"/>
      <c r="AL673" s="52"/>
      <c r="AM673" s="52"/>
      <c r="AN673" s="51">
        <v>0</v>
      </c>
      <c r="AO673" s="52"/>
      <c r="AP673" s="51">
        <v>0</v>
      </c>
    </row>
    <row r="674" spans="1:42" ht="20.100000000000001" customHeight="1" x14ac:dyDescent="0.2">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row>
    <row r="675" spans="1:42" ht="20.100000000000001" customHeight="1" x14ac:dyDescent="0.2">
      <c r="B675" s="6" t="s">
        <v>325</v>
      </c>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row>
    <row r="676" spans="1:42" ht="20.100000000000001" customHeight="1" x14ac:dyDescent="0.2">
      <c r="C676" s="3" t="s">
        <v>186</v>
      </c>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row>
    <row r="677" spans="1:42" ht="20.100000000000001" customHeight="1" x14ac:dyDescent="0.2">
      <c r="D677" s="2" t="s">
        <v>173</v>
      </c>
      <c r="F677" s="37">
        <v>625</v>
      </c>
      <c r="G677" s="37"/>
      <c r="H677" s="37"/>
      <c r="I677" s="37"/>
      <c r="J677" s="37">
        <v>846</v>
      </c>
      <c r="K677" s="37">
        <v>20</v>
      </c>
      <c r="L677" s="37">
        <v>2</v>
      </c>
      <c r="M677" s="37"/>
      <c r="N677" s="37">
        <v>868</v>
      </c>
      <c r="O677" s="37"/>
      <c r="P677" s="37"/>
      <c r="Q677" s="37"/>
      <c r="R677" s="37">
        <v>0</v>
      </c>
      <c r="S677" s="37">
        <v>3</v>
      </c>
      <c r="T677" s="37">
        <v>105</v>
      </c>
      <c r="U677" s="37">
        <v>0</v>
      </c>
      <c r="V677" s="37">
        <v>132</v>
      </c>
      <c r="W677" s="37"/>
      <c r="X677" s="37">
        <v>555</v>
      </c>
      <c r="Y677" s="37">
        <v>3</v>
      </c>
      <c r="Z677" s="37">
        <v>37</v>
      </c>
      <c r="AA677" s="37">
        <v>104</v>
      </c>
      <c r="AB677" s="37">
        <v>0</v>
      </c>
      <c r="AC677" s="37">
        <v>0</v>
      </c>
      <c r="AD677" s="37">
        <v>96</v>
      </c>
      <c r="AE677" s="37"/>
      <c r="AF677" s="37">
        <v>1035</v>
      </c>
      <c r="AG677" s="37"/>
      <c r="AH677" s="37"/>
      <c r="AI677" s="37"/>
      <c r="AJ677" s="37">
        <v>458</v>
      </c>
      <c r="AK677" s="37"/>
      <c r="AL677" s="37"/>
      <c r="AM677" s="37"/>
      <c r="AN677" s="37">
        <v>0</v>
      </c>
      <c r="AO677" s="37"/>
      <c r="AP677" s="37">
        <v>0</v>
      </c>
    </row>
    <row r="678" spans="1:42" ht="20.100000000000001" customHeight="1" x14ac:dyDescent="0.2">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row>
    <row r="679" spans="1:42" ht="20.100000000000001" customHeight="1" x14ac:dyDescent="0.2">
      <c r="C679" s="42" t="s">
        <v>188</v>
      </c>
      <c r="D679" s="42"/>
      <c r="F679" s="44">
        <v>625</v>
      </c>
      <c r="G679" s="45"/>
      <c r="H679" s="45"/>
      <c r="I679" s="45"/>
      <c r="J679" s="44">
        <v>846</v>
      </c>
      <c r="K679" s="44">
        <v>20</v>
      </c>
      <c r="L679" s="44">
        <v>2</v>
      </c>
      <c r="M679" s="45"/>
      <c r="N679" s="44">
        <v>868</v>
      </c>
      <c r="O679" s="45"/>
      <c r="P679" s="45"/>
      <c r="Q679" s="45"/>
      <c r="R679" s="44">
        <v>0</v>
      </c>
      <c r="S679" s="44">
        <v>3</v>
      </c>
      <c r="T679" s="44">
        <v>105</v>
      </c>
      <c r="U679" s="44">
        <v>0</v>
      </c>
      <c r="V679" s="44">
        <v>132</v>
      </c>
      <c r="W679" s="45"/>
      <c r="X679" s="44">
        <v>555</v>
      </c>
      <c r="Y679" s="44">
        <v>3</v>
      </c>
      <c r="Z679" s="44">
        <v>37</v>
      </c>
      <c r="AA679" s="44">
        <v>104</v>
      </c>
      <c r="AB679" s="44">
        <v>0</v>
      </c>
      <c r="AC679" s="44">
        <v>0</v>
      </c>
      <c r="AD679" s="44">
        <v>96</v>
      </c>
      <c r="AE679" s="45"/>
      <c r="AF679" s="44">
        <v>1035</v>
      </c>
      <c r="AG679" s="45"/>
      <c r="AH679" s="45"/>
      <c r="AI679" s="45"/>
      <c r="AJ679" s="44">
        <v>458</v>
      </c>
      <c r="AK679" s="45"/>
      <c r="AL679" s="45"/>
      <c r="AM679" s="45"/>
      <c r="AN679" s="44">
        <v>0</v>
      </c>
      <c r="AO679" s="45"/>
      <c r="AP679" s="44">
        <v>0</v>
      </c>
    </row>
    <row r="680" spans="1:42" ht="20.100000000000001" customHeight="1" x14ac:dyDescent="0.2">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row>
    <row r="681" spans="1:42" ht="20.100000000000001" customHeight="1" x14ac:dyDescent="0.2">
      <c r="C681" s="3" t="s">
        <v>172</v>
      </c>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row>
    <row r="682" spans="1:42" ht="20.100000000000001" customHeight="1" x14ac:dyDescent="0.2">
      <c r="D682" s="2" t="s">
        <v>124</v>
      </c>
      <c r="F682" s="37">
        <v>135</v>
      </c>
      <c r="G682" s="37"/>
      <c r="H682" s="37"/>
      <c r="I682" s="37"/>
      <c r="J682" s="37">
        <v>139</v>
      </c>
      <c r="K682" s="37">
        <v>2</v>
      </c>
      <c r="L682" s="37">
        <v>0</v>
      </c>
      <c r="M682" s="37"/>
      <c r="N682" s="37">
        <v>141</v>
      </c>
      <c r="O682" s="37"/>
      <c r="P682" s="37"/>
      <c r="Q682" s="37"/>
      <c r="R682" s="37">
        <v>0</v>
      </c>
      <c r="S682" s="37">
        <v>10</v>
      </c>
      <c r="T682" s="37">
        <v>21</v>
      </c>
      <c r="U682" s="37">
        <v>0</v>
      </c>
      <c r="V682" s="37">
        <v>0</v>
      </c>
      <c r="W682" s="37"/>
      <c r="X682" s="37">
        <v>31</v>
      </c>
      <c r="Y682" s="37">
        <v>0</v>
      </c>
      <c r="Z682" s="37">
        <v>0</v>
      </c>
      <c r="AA682" s="37">
        <v>91</v>
      </c>
      <c r="AB682" s="37">
        <v>0</v>
      </c>
      <c r="AC682" s="37">
        <v>0</v>
      </c>
      <c r="AD682" s="37">
        <v>0</v>
      </c>
      <c r="AE682" s="37"/>
      <c r="AF682" s="37">
        <v>153</v>
      </c>
      <c r="AG682" s="37"/>
      <c r="AH682" s="37"/>
      <c r="AI682" s="37"/>
      <c r="AJ682" s="37">
        <v>123</v>
      </c>
      <c r="AK682" s="37"/>
      <c r="AL682" s="37"/>
      <c r="AM682" s="37"/>
      <c r="AN682" s="37">
        <v>0</v>
      </c>
      <c r="AO682" s="37"/>
      <c r="AP682" s="37">
        <v>0</v>
      </c>
    </row>
    <row r="683" spans="1:42" ht="20.100000000000001" customHeight="1" x14ac:dyDescent="0.2">
      <c r="B683" s="5"/>
      <c r="D683" s="38" t="s">
        <v>173</v>
      </c>
      <c r="F683" s="39">
        <v>199</v>
      </c>
      <c r="G683" s="40"/>
      <c r="H683" s="40"/>
      <c r="I683" s="40"/>
      <c r="J683" s="39">
        <v>337</v>
      </c>
      <c r="K683" s="39">
        <v>12</v>
      </c>
      <c r="L683" s="39">
        <v>1</v>
      </c>
      <c r="M683" s="40"/>
      <c r="N683" s="39">
        <v>350</v>
      </c>
      <c r="O683" s="40"/>
      <c r="P683" s="40"/>
      <c r="Q683" s="40"/>
      <c r="R683" s="39">
        <v>5</v>
      </c>
      <c r="S683" s="39">
        <v>12</v>
      </c>
      <c r="T683" s="39">
        <v>68</v>
      </c>
      <c r="U683" s="39">
        <v>24</v>
      </c>
      <c r="V683" s="39">
        <v>21</v>
      </c>
      <c r="W683" s="40"/>
      <c r="X683" s="39">
        <v>51</v>
      </c>
      <c r="Y683" s="39">
        <v>0</v>
      </c>
      <c r="Z683" s="39">
        <v>6</v>
      </c>
      <c r="AA683" s="39">
        <v>166</v>
      </c>
      <c r="AB683" s="39">
        <v>0</v>
      </c>
      <c r="AC683" s="39">
        <v>0</v>
      </c>
      <c r="AD683" s="39">
        <v>24</v>
      </c>
      <c r="AE683" s="40"/>
      <c r="AF683" s="39">
        <v>377</v>
      </c>
      <c r="AG683" s="40"/>
      <c r="AH683" s="40"/>
      <c r="AI683" s="40"/>
      <c r="AJ683" s="39">
        <v>172</v>
      </c>
      <c r="AK683" s="40"/>
      <c r="AL683" s="40"/>
      <c r="AM683" s="40"/>
      <c r="AN683" s="39">
        <v>0</v>
      </c>
      <c r="AO683" s="40"/>
      <c r="AP683" s="39">
        <v>0</v>
      </c>
    </row>
    <row r="684" spans="1:42" ht="20.100000000000001" customHeight="1" x14ac:dyDescent="0.2">
      <c r="B684" s="5"/>
      <c r="D684" s="2" t="s">
        <v>100</v>
      </c>
      <c r="F684" s="37">
        <v>174</v>
      </c>
      <c r="G684" s="37"/>
      <c r="H684" s="37"/>
      <c r="I684" s="37"/>
      <c r="J684" s="37">
        <v>340</v>
      </c>
      <c r="K684" s="37">
        <v>6</v>
      </c>
      <c r="L684" s="37">
        <v>0</v>
      </c>
      <c r="M684" s="37"/>
      <c r="N684" s="37">
        <v>346</v>
      </c>
      <c r="O684" s="37"/>
      <c r="P684" s="37"/>
      <c r="Q684" s="37"/>
      <c r="R684" s="37">
        <v>0</v>
      </c>
      <c r="S684" s="37">
        <v>0</v>
      </c>
      <c r="T684" s="37">
        <v>233</v>
      </c>
      <c r="U684" s="37">
        <v>0</v>
      </c>
      <c r="V684" s="37">
        <v>22</v>
      </c>
      <c r="W684" s="37"/>
      <c r="X684" s="37">
        <v>50</v>
      </c>
      <c r="Y684" s="37">
        <v>15</v>
      </c>
      <c r="Z684" s="37">
        <v>3</v>
      </c>
      <c r="AA684" s="37">
        <v>94</v>
      </c>
      <c r="AB684" s="37">
        <v>0</v>
      </c>
      <c r="AC684" s="37">
        <v>0</v>
      </c>
      <c r="AD684" s="37">
        <v>8</v>
      </c>
      <c r="AE684" s="37"/>
      <c r="AF684" s="37">
        <v>425</v>
      </c>
      <c r="AG684" s="37"/>
      <c r="AH684" s="37"/>
      <c r="AI684" s="37"/>
      <c r="AJ684" s="37">
        <v>95</v>
      </c>
      <c r="AK684" s="37"/>
      <c r="AL684" s="37"/>
      <c r="AM684" s="37"/>
      <c r="AN684" s="37">
        <v>0</v>
      </c>
      <c r="AO684" s="37"/>
      <c r="AP684" s="37">
        <v>0</v>
      </c>
    </row>
    <row r="685" spans="1:42" ht="20.100000000000001" customHeight="1" x14ac:dyDescent="0.2">
      <c r="D685" s="38" t="s">
        <v>101</v>
      </c>
      <c r="F685" s="39">
        <v>143</v>
      </c>
      <c r="G685" s="40"/>
      <c r="H685" s="40"/>
      <c r="I685" s="40"/>
      <c r="J685" s="39">
        <v>340</v>
      </c>
      <c r="K685" s="39">
        <v>2</v>
      </c>
      <c r="L685" s="39">
        <v>1</v>
      </c>
      <c r="M685" s="40"/>
      <c r="N685" s="39">
        <v>343</v>
      </c>
      <c r="O685" s="40"/>
      <c r="P685" s="40"/>
      <c r="Q685" s="40"/>
      <c r="R685" s="39">
        <v>0</v>
      </c>
      <c r="S685" s="39">
        <v>4</v>
      </c>
      <c r="T685" s="39">
        <v>207</v>
      </c>
      <c r="U685" s="39">
        <v>0</v>
      </c>
      <c r="V685" s="39">
        <v>0</v>
      </c>
      <c r="W685" s="40"/>
      <c r="X685" s="39">
        <v>24</v>
      </c>
      <c r="Y685" s="39">
        <v>0</v>
      </c>
      <c r="Z685" s="39">
        <v>2</v>
      </c>
      <c r="AA685" s="39">
        <v>115</v>
      </c>
      <c r="AB685" s="39">
        <v>0</v>
      </c>
      <c r="AC685" s="39">
        <v>0</v>
      </c>
      <c r="AD685" s="39">
        <v>3</v>
      </c>
      <c r="AE685" s="40"/>
      <c r="AF685" s="39">
        <v>355</v>
      </c>
      <c r="AG685" s="40"/>
      <c r="AH685" s="40"/>
      <c r="AI685" s="40"/>
      <c r="AJ685" s="39">
        <v>131</v>
      </c>
      <c r="AK685" s="40"/>
      <c r="AL685" s="40"/>
      <c r="AM685" s="40"/>
      <c r="AN685" s="39">
        <v>0</v>
      </c>
      <c r="AO685" s="40"/>
      <c r="AP685" s="39">
        <v>0</v>
      </c>
    </row>
    <row r="686" spans="1:42" ht="20.100000000000001" customHeight="1" x14ac:dyDescent="0.2">
      <c r="D686" s="2" t="s">
        <v>115</v>
      </c>
      <c r="F686" s="37">
        <v>194</v>
      </c>
      <c r="G686" s="37"/>
      <c r="H686" s="37"/>
      <c r="I686" s="37"/>
      <c r="J686" s="37">
        <v>337</v>
      </c>
      <c r="K686" s="37">
        <v>4</v>
      </c>
      <c r="L686" s="37">
        <v>0</v>
      </c>
      <c r="M686" s="37"/>
      <c r="N686" s="37">
        <v>341</v>
      </c>
      <c r="O686" s="37"/>
      <c r="P686" s="37"/>
      <c r="Q686" s="37"/>
      <c r="R686" s="37">
        <v>0</v>
      </c>
      <c r="S686" s="37">
        <v>15</v>
      </c>
      <c r="T686" s="37">
        <v>131</v>
      </c>
      <c r="U686" s="37">
        <v>0</v>
      </c>
      <c r="V686" s="37">
        <v>0</v>
      </c>
      <c r="W686" s="37"/>
      <c r="X686" s="37">
        <v>75</v>
      </c>
      <c r="Y686" s="37">
        <v>4</v>
      </c>
      <c r="Z686" s="37">
        <v>0</v>
      </c>
      <c r="AA686" s="37">
        <v>145</v>
      </c>
      <c r="AB686" s="37">
        <v>0</v>
      </c>
      <c r="AC686" s="37">
        <v>0</v>
      </c>
      <c r="AD686" s="37">
        <v>2</v>
      </c>
      <c r="AE686" s="37"/>
      <c r="AF686" s="37">
        <v>372</v>
      </c>
      <c r="AG686" s="37"/>
      <c r="AH686" s="37"/>
      <c r="AI686" s="37"/>
      <c r="AJ686" s="37">
        <v>163</v>
      </c>
      <c r="AK686" s="37"/>
      <c r="AL686" s="37"/>
      <c r="AM686" s="37"/>
      <c r="AN686" s="37">
        <v>0</v>
      </c>
      <c r="AO686" s="37"/>
      <c r="AP686" s="37">
        <v>0</v>
      </c>
    </row>
    <row r="687" spans="1:42" ht="20.100000000000001" customHeight="1" x14ac:dyDescent="0.2">
      <c r="D687" s="38" t="s">
        <v>103</v>
      </c>
      <c r="F687" s="39">
        <v>106</v>
      </c>
      <c r="G687" s="40"/>
      <c r="H687" s="40"/>
      <c r="I687" s="40"/>
      <c r="J687" s="39">
        <v>150</v>
      </c>
      <c r="K687" s="39">
        <v>0</v>
      </c>
      <c r="L687" s="39">
        <v>0</v>
      </c>
      <c r="M687" s="40"/>
      <c r="N687" s="39">
        <v>150</v>
      </c>
      <c r="O687" s="40"/>
      <c r="P687" s="40"/>
      <c r="Q687" s="40"/>
      <c r="R687" s="39">
        <v>0</v>
      </c>
      <c r="S687" s="39">
        <v>4</v>
      </c>
      <c r="T687" s="39">
        <v>48</v>
      </c>
      <c r="U687" s="39">
        <v>0</v>
      </c>
      <c r="V687" s="39">
        <v>0</v>
      </c>
      <c r="W687" s="40"/>
      <c r="X687" s="39">
        <v>35</v>
      </c>
      <c r="Y687" s="39">
        <v>0</v>
      </c>
      <c r="Z687" s="39">
        <v>0</v>
      </c>
      <c r="AA687" s="39">
        <v>92</v>
      </c>
      <c r="AB687" s="39">
        <v>0</v>
      </c>
      <c r="AC687" s="39">
        <v>0</v>
      </c>
      <c r="AD687" s="39">
        <v>4</v>
      </c>
      <c r="AE687" s="40"/>
      <c r="AF687" s="39">
        <v>183</v>
      </c>
      <c r="AG687" s="40"/>
      <c r="AH687" s="40"/>
      <c r="AI687" s="40"/>
      <c r="AJ687" s="39">
        <v>73</v>
      </c>
      <c r="AK687" s="40"/>
      <c r="AL687" s="40"/>
      <c r="AM687" s="40"/>
      <c r="AN687" s="39">
        <v>0</v>
      </c>
      <c r="AO687" s="40"/>
      <c r="AP687" s="39">
        <v>0</v>
      </c>
    </row>
    <row r="688" spans="1:42" ht="20.100000000000001" customHeight="1" x14ac:dyDescent="0.2">
      <c r="D688" s="2" t="s">
        <v>104</v>
      </c>
      <c r="F688" s="37">
        <v>118</v>
      </c>
      <c r="G688" s="37"/>
      <c r="H688" s="37"/>
      <c r="I688" s="37"/>
      <c r="J688" s="37">
        <v>338</v>
      </c>
      <c r="K688" s="37">
        <v>7</v>
      </c>
      <c r="L688" s="37">
        <v>3</v>
      </c>
      <c r="M688" s="37"/>
      <c r="N688" s="37">
        <v>348</v>
      </c>
      <c r="O688" s="37"/>
      <c r="P688" s="37"/>
      <c r="Q688" s="37"/>
      <c r="R688" s="37">
        <v>0</v>
      </c>
      <c r="S688" s="37">
        <v>5</v>
      </c>
      <c r="T688" s="37">
        <v>173</v>
      </c>
      <c r="U688" s="37">
        <v>26</v>
      </c>
      <c r="V688" s="37">
        <v>16</v>
      </c>
      <c r="W688" s="37"/>
      <c r="X688" s="37">
        <v>45</v>
      </c>
      <c r="Y688" s="37">
        <v>0</v>
      </c>
      <c r="Z688" s="37">
        <v>12</v>
      </c>
      <c r="AA688" s="37">
        <v>90</v>
      </c>
      <c r="AB688" s="37">
        <v>0</v>
      </c>
      <c r="AC688" s="37">
        <v>0</v>
      </c>
      <c r="AD688" s="37">
        <v>8</v>
      </c>
      <c r="AE688" s="37"/>
      <c r="AF688" s="37">
        <v>375</v>
      </c>
      <c r="AG688" s="37"/>
      <c r="AH688" s="37"/>
      <c r="AI688" s="37"/>
      <c r="AJ688" s="37">
        <v>91</v>
      </c>
      <c r="AK688" s="37"/>
      <c r="AL688" s="37"/>
      <c r="AM688" s="37"/>
      <c r="AN688" s="37">
        <v>0</v>
      </c>
      <c r="AO688" s="37"/>
      <c r="AP688" s="37">
        <v>0</v>
      </c>
    </row>
    <row r="689" spans="1:42" ht="20.100000000000001" customHeight="1" x14ac:dyDescent="0.2">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row>
    <row r="690" spans="1:42" s="1" customFormat="1" ht="20.100000000000001" customHeight="1" x14ac:dyDescent="0.2">
      <c r="A690" s="3"/>
      <c r="B690" s="6"/>
      <c r="C690" s="42" t="s">
        <v>180</v>
      </c>
      <c r="D690" s="42"/>
      <c r="E690" s="5"/>
      <c r="F690" s="44">
        <v>1069</v>
      </c>
      <c r="G690" s="45"/>
      <c r="H690" s="45"/>
      <c r="I690" s="45"/>
      <c r="J690" s="44">
        <v>1981</v>
      </c>
      <c r="K690" s="44">
        <v>33</v>
      </c>
      <c r="L690" s="44">
        <v>5</v>
      </c>
      <c r="M690" s="45"/>
      <c r="N690" s="44">
        <v>2019</v>
      </c>
      <c r="O690" s="45"/>
      <c r="P690" s="45"/>
      <c r="Q690" s="45"/>
      <c r="R690" s="44">
        <v>5</v>
      </c>
      <c r="S690" s="44">
        <v>50</v>
      </c>
      <c r="T690" s="44">
        <v>881</v>
      </c>
      <c r="U690" s="44">
        <v>50</v>
      </c>
      <c r="V690" s="44">
        <v>59</v>
      </c>
      <c r="W690" s="45"/>
      <c r="X690" s="44">
        <v>311</v>
      </c>
      <c r="Y690" s="44">
        <v>19</v>
      </c>
      <c r="Z690" s="44">
        <v>23</v>
      </c>
      <c r="AA690" s="44">
        <v>793</v>
      </c>
      <c r="AB690" s="44">
        <v>0</v>
      </c>
      <c r="AC690" s="44">
        <v>0</v>
      </c>
      <c r="AD690" s="44">
        <v>49</v>
      </c>
      <c r="AE690" s="45"/>
      <c r="AF690" s="44">
        <v>2240</v>
      </c>
      <c r="AG690" s="45"/>
      <c r="AH690" s="45"/>
      <c r="AI690" s="45"/>
      <c r="AJ690" s="44">
        <v>848</v>
      </c>
      <c r="AK690" s="45"/>
      <c r="AL690" s="45"/>
      <c r="AM690" s="45"/>
      <c r="AN690" s="44">
        <v>0</v>
      </c>
      <c r="AO690" s="45"/>
      <c r="AP690" s="44">
        <v>0</v>
      </c>
    </row>
    <row r="691" spans="1:42" s="1" customFormat="1" ht="20.100000000000001" customHeight="1" x14ac:dyDescent="0.2">
      <c r="A691" s="3"/>
      <c r="B691" s="6"/>
      <c r="C691" s="3"/>
      <c r="D691" s="3"/>
      <c r="E691" s="5"/>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row>
    <row r="692" spans="1:42" s="1" customFormat="1" ht="20.100000000000001" customHeight="1" x14ac:dyDescent="0.25">
      <c r="A692" s="3"/>
      <c r="B692" s="49" t="s">
        <v>326</v>
      </c>
      <c r="C692" s="50"/>
      <c r="D692" s="50"/>
      <c r="E692" s="5"/>
      <c r="F692" s="51">
        <v>1694</v>
      </c>
      <c r="G692" s="52"/>
      <c r="H692" s="52"/>
      <c r="I692" s="52"/>
      <c r="J692" s="51">
        <v>2827</v>
      </c>
      <c r="K692" s="51">
        <v>53</v>
      </c>
      <c r="L692" s="51">
        <v>7</v>
      </c>
      <c r="M692" s="52"/>
      <c r="N692" s="51">
        <v>2887</v>
      </c>
      <c r="O692" s="52"/>
      <c r="P692" s="52"/>
      <c r="Q692" s="52"/>
      <c r="R692" s="51">
        <v>5</v>
      </c>
      <c r="S692" s="51">
        <v>53</v>
      </c>
      <c r="T692" s="51">
        <v>986</v>
      </c>
      <c r="U692" s="51">
        <v>50</v>
      </c>
      <c r="V692" s="51">
        <v>191</v>
      </c>
      <c r="W692" s="52"/>
      <c r="X692" s="51">
        <v>866</v>
      </c>
      <c r="Y692" s="51">
        <v>22</v>
      </c>
      <c r="Z692" s="51">
        <v>60</v>
      </c>
      <c r="AA692" s="51">
        <v>897</v>
      </c>
      <c r="AB692" s="51">
        <v>0</v>
      </c>
      <c r="AC692" s="51">
        <v>0</v>
      </c>
      <c r="AD692" s="51">
        <v>145</v>
      </c>
      <c r="AE692" s="52"/>
      <c r="AF692" s="51">
        <v>3275</v>
      </c>
      <c r="AG692" s="52"/>
      <c r="AH692" s="52"/>
      <c r="AI692" s="52"/>
      <c r="AJ692" s="51">
        <v>1306</v>
      </c>
      <c r="AK692" s="52"/>
      <c r="AL692" s="52"/>
      <c r="AM692" s="52"/>
      <c r="AN692" s="51">
        <v>0</v>
      </c>
      <c r="AO692" s="52"/>
      <c r="AP692" s="51">
        <v>0</v>
      </c>
    </row>
    <row r="693" spans="1:42" ht="20.100000000000001" customHeight="1" x14ac:dyDescent="0.2">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row>
    <row r="694" spans="1:42" ht="20.100000000000001" customHeight="1" x14ac:dyDescent="0.2">
      <c r="B694" s="6" t="s">
        <v>327</v>
      </c>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row>
    <row r="695" spans="1:42" ht="20.100000000000001" customHeight="1" x14ac:dyDescent="0.2">
      <c r="C695" s="3" t="s">
        <v>172</v>
      </c>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row>
    <row r="696" spans="1:42" ht="20.100000000000001" customHeight="1" x14ac:dyDescent="0.2">
      <c r="D696" s="2" t="s">
        <v>98</v>
      </c>
      <c r="F696" s="37">
        <v>214</v>
      </c>
      <c r="G696" s="37"/>
      <c r="H696" s="37"/>
      <c r="I696" s="37"/>
      <c r="J696" s="37">
        <v>204</v>
      </c>
      <c r="K696" s="37">
        <v>2</v>
      </c>
      <c r="L696" s="37">
        <v>2</v>
      </c>
      <c r="M696" s="37"/>
      <c r="N696" s="37">
        <v>208</v>
      </c>
      <c r="O696" s="37"/>
      <c r="P696" s="37"/>
      <c r="Q696" s="37"/>
      <c r="R696" s="37">
        <v>1</v>
      </c>
      <c r="S696" s="37">
        <v>4</v>
      </c>
      <c r="T696" s="37">
        <v>20</v>
      </c>
      <c r="U696" s="37">
        <v>0</v>
      </c>
      <c r="V696" s="37">
        <v>16</v>
      </c>
      <c r="W696" s="37"/>
      <c r="X696" s="37">
        <v>39</v>
      </c>
      <c r="Y696" s="37">
        <v>2</v>
      </c>
      <c r="Z696" s="37">
        <v>1</v>
      </c>
      <c r="AA696" s="37">
        <v>127</v>
      </c>
      <c r="AB696" s="37">
        <v>0</v>
      </c>
      <c r="AC696" s="37">
        <v>0</v>
      </c>
      <c r="AD696" s="37">
        <v>8</v>
      </c>
      <c r="AE696" s="37"/>
      <c r="AF696" s="37">
        <v>218</v>
      </c>
      <c r="AG696" s="37"/>
      <c r="AH696" s="37"/>
      <c r="AI696" s="37"/>
      <c r="AJ696" s="37">
        <v>204</v>
      </c>
      <c r="AK696" s="37"/>
      <c r="AL696" s="37"/>
      <c r="AM696" s="37"/>
      <c r="AN696" s="37">
        <v>0</v>
      </c>
      <c r="AO696" s="37"/>
      <c r="AP696" s="37">
        <v>0</v>
      </c>
    </row>
    <row r="697" spans="1:42" ht="20.100000000000001" customHeight="1" x14ac:dyDescent="0.2">
      <c r="D697" s="38" t="s">
        <v>99</v>
      </c>
      <c r="F697" s="39">
        <v>113</v>
      </c>
      <c r="G697" s="40"/>
      <c r="H697" s="40"/>
      <c r="I697" s="40"/>
      <c r="J697" s="39">
        <v>201</v>
      </c>
      <c r="K697" s="39">
        <v>4</v>
      </c>
      <c r="L697" s="39">
        <v>1</v>
      </c>
      <c r="M697" s="40"/>
      <c r="N697" s="39">
        <v>206</v>
      </c>
      <c r="O697" s="40"/>
      <c r="P697" s="40"/>
      <c r="Q697" s="40"/>
      <c r="R697" s="39">
        <v>1</v>
      </c>
      <c r="S697" s="39">
        <v>3</v>
      </c>
      <c r="T697" s="39">
        <v>19</v>
      </c>
      <c r="U697" s="39">
        <v>0</v>
      </c>
      <c r="V697" s="39">
        <v>4</v>
      </c>
      <c r="W697" s="40"/>
      <c r="X697" s="39">
        <v>44</v>
      </c>
      <c r="Y697" s="39">
        <v>0</v>
      </c>
      <c r="Z697" s="39">
        <v>6</v>
      </c>
      <c r="AA697" s="39">
        <v>79</v>
      </c>
      <c r="AB697" s="39">
        <v>0</v>
      </c>
      <c r="AC697" s="39">
        <v>0</v>
      </c>
      <c r="AD697" s="39">
        <v>10</v>
      </c>
      <c r="AE697" s="40"/>
      <c r="AF697" s="39">
        <v>166</v>
      </c>
      <c r="AG697" s="40"/>
      <c r="AH697" s="40"/>
      <c r="AI697" s="40"/>
      <c r="AJ697" s="39">
        <v>153</v>
      </c>
      <c r="AK697" s="40"/>
      <c r="AL697" s="40"/>
      <c r="AM697" s="40"/>
      <c r="AN697" s="39">
        <v>0</v>
      </c>
      <c r="AO697" s="40"/>
      <c r="AP697" s="39">
        <v>0</v>
      </c>
    </row>
    <row r="698" spans="1:42" ht="20.100000000000001" customHeight="1" x14ac:dyDescent="0.2">
      <c r="D698" s="2" t="s">
        <v>100</v>
      </c>
      <c r="F698" s="40">
        <v>87</v>
      </c>
      <c r="G698" s="40"/>
      <c r="H698" s="40"/>
      <c r="I698" s="40"/>
      <c r="J698" s="40">
        <v>207</v>
      </c>
      <c r="K698" s="40">
        <v>3</v>
      </c>
      <c r="L698" s="40">
        <v>0</v>
      </c>
      <c r="M698" s="40"/>
      <c r="N698" s="40">
        <v>210</v>
      </c>
      <c r="O698" s="40"/>
      <c r="P698" s="40"/>
      <c r="Q698" s="40"/>
      <c r="R698" s="40">
        <v>0</v>
      </c>
      <c r="S698" s="40">
        <v>7</v>
      </c>
      <c r="T698" s="40">
        <v>77</v>
      </c>
      <c r="U698" s="40">
        <v>0</v>
      </c>
      <c r="V698" s="40">
        <v>5</v>
      </c>
      <c r="W698" s="40"/>
      <c r="X698" s="40">
        <v>30</v>
      </c>
      <c r="Y698" s="40">
        <v>2</v>
      </c>
      <c r="Z698" s="40">
        <v>5</v>
      </c>
      <c r="AA698" s="40">
        <v>77</v>
      </c>
      <c r="AB698" s="40">
        <v>0</v>
      </c>
      <c r="AC698" s="40">
        <v>0</v>
      </c>
      <c r="AD698" s="40">
        <v>5</v>
      </c>
      <c r="AE698" s="40"/>
      <c r="AF698" s="40">
        <v>208</v>
      </c>
      <c r="AG698" s="40"/>
      <c r="AH698" s="40"/>
      <c r="AI698" s="40"/>
      <c r="AJ698" s="40">
        <v>89</v>
      </c>
      <c r="AK698" s="40"/>
      <c r="AL698" s="40"/>
      <c r="AM698" s="40"/>
      <c r="AN698" s="40">
        <v>0</v>
      </c>
      <c r="AO698" s="40"/>
      <c r="AP698" s="40">
        <v>0</v>
      </c>
    </row>
    <row r="699" spans="1:42" ht="20.100000000000001" customHeight="1" x14ac:dyDescent="0.2">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row>
    <row r="700" spans="1:42" s="1" customFormat="1" ht="20.100000000000001" customHeight="1" x14ac:dyDescent="0.2">
      <c r="A700" s="3"/>
      <c r="B700" s="6"/>
      <c r="C700" s="42" t="s">
        <v>180</v>
      </c>
      <c r="D700" s="42"/>
      <c r="E700" s="5"/>
      <c r="F700" s="44">
        <v>414</v>
      </c>
      <c r="G700" s="45"/>
      <c r="H700" s="45"/>
      <c r="I700" s="45"/>
      <c r="J700" s="44">
        <v>612</v>
      </c>
      <c r="K700" s="44">
        <v>9</v>
      </c>
      <c r="L700" s="44">
        <v>3</v>
      </c>
      <c r="M700" s="45"/>
      <c r="N700" s="44">
        <v>624</v>
      </c>
      <c r="O700" s="45"/>
      <c r="P700" s="45"/>
      <c r="Q700" s="45"/>
      <c r="R700" s="44">
        <v>2</v>
      </c>
      <c r="S700" s="44">
        <v>14</v>
      </c>
      <c r="T700" s="44">
        <v>116</v>
      </c>
      <c r="U700" s="44">
        <v>0</v>
      </c>
      <c r="V700" s="44">
        <v>25</v>
      </c>
      <c r="W700" s="45"/>
      <c r="X700" s="44">
        <v>113</v>
      </c>
      <c r="Y700" s="44">
        <v>4</v>
      </c>
      <c r="Z700" s="44">
        <v>12</v>
      </c>
      <c r="AA700" s="44">
        <v>283</v>
      </c>
      <c r="AB700" s="44">
        <v>0</v>
      </c>
      <c r="AC700" s="44">
        <v>0</v>
      </c>
      <c r="AD700" s="44">
        <v>23</v>
      </c>
      <c r="AE700" s="45"/>
      <c r="AF700" s="44">
        <v>592</v>
      </c>
      <c r="AG700" s="45"/>
      <c r="AH700" s="45"/>
      <c r="AI700" s="45"/>
      <c r="AJ700" s="44">
        <v>446</v>
      </c>
      <c r="AK700" s="45"/>
      <c r="AL700" s="45"/>
      <c r="AM700" s="45"/>
      <c r="AN700" s="44">
        <v>0</v>
      </c>
      <c r="AO700" s="45"/>
      <c r="AP700" s="44">
        <v>0</v>
      </c>
    </row>
    <row r="701" spans="1:42" s="1" customFormat="1" ht="20.100000000000001" customHeight="1" x14ac:dyDescent="0.2">
      <c r="A701" s="3"/>
      <c r="B701" s="6"/>
      <c r="C701" s="3"/>
      <c r="D701" s="3"/>
      <c r="E701" s="5"/>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row>
    <row r="702" spans="1:42" s="1" customFormat="1" ht="20.100000000000001" customHeight="1" x14ac:dyDescent="0.25">
      <c r="A702" s="3"/>
      <c r="B702" s="49" t="s">
        <v>328</v>
      </c>
      <c r="C702" s="50"/>
      <c r="D702" s="50"/>
      <c r="E702" s="5"/>
      <c r="F702" s="51">
        <v>414</v>
      </c>
      <c r="G702" s="52"/>
      <c r="H702" s="52"/>
      <c r="I702" s="52"/>
      <c r="J702" s="51">
        <v>612</v>
      </c>
      <c r="K702" s="51">
        <v>9</v>
      </c>
      <c r="L702" s="51">
        <v>3</v>
      </c>
      <c r="M702" s="52"/>
      <c r="N702" s="51">
        <v>624</v>
      </c>
      <c r="O702" s="52"/>
      <c r="P702" s="52"/>
      <c r="Q702" s="52"/>
      <c r="R702" s="51">
        <v>2</v>
      </c>
      <c r="S702" s="51">
        <v>14</v>
      </c>
      <c r="T702" s="51">
        <v>116</v>
      </c>
      <c r="U702" s="51">
        <v>0</v>
      </c>
      <c r="V702" s="51">
        <v>25</v>
      </c>
      <c r="W702" s="52"/>
      <c r="X702" s="51">
        <v>113</v>
      </c>
      <c r="Y702" s="51">
        <v>4</v>
      </c>
      <c r="Z702" s="51">
        <v>12</v>
      </c>
      <c r="AA702" s="51">
        <v>283</v>
      </c>
      <c r="AB702" s="51">
        <v>0</v>
      </c>
      <c r="AC702" s="51">
        <v>0</v>
      </c>
      <c r="AD702" s="51">
        <v>23</v>
      </c>
      <c r="AE702" s="52"/>
      <c r="AF702" s="51">
        <v>592</v>
      </c>
      <c r="AG702" s="52"/>
      <c r="AH702" s="52"/>
      <c r="AI702" s="52"/>
      <c r="AJ702" s="51">
        <v>446</v>
      </c>
      <c r="AK702" s="52"/>
      <c r="AL702" s="52"/>
      <c r="AM702" s="52"/>
      <c r="AN702" s="51">
        <v>0</v>
      </c>
      <c r="AO702" s="52"/>
      <c r="AP702" s="51">
        <v>0</v>
      </c>
    </row>
    <row r="703" spans="1:42" ht="20.100000000000001" customHeight="1" x14ac:dyDescent="0.2">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row>
    <row r="704" spans="1:42" ht="20.100000000000001" customHeight="1" x14ac:dyDescent="0.2">
      <c r="B704" s="6" t="s">
        <v>329</v>
      </c>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row>
    <row r="705" spans="1:42" ht="20.100000000000001" customHeight="1" x14ac:dyDescent="0.2">
      <c r="B705" s="5"/>
      <c r="C705" s="3" t="s">
        <v>172</v>
      </c>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row>
    <row r="706" spans="1:42" ht="20.100000000000001" customHeight="1" x14ac:dyDescent="0.2">
      <c r="B706" s="5"/>
      <c r="D706" s="2" t="s">
        <v>98</v>
      </c>
      <c r="F706" s="37">
        <v>112</v>
      </c>
      <c r="G706" s="37"/>
      <c r="H706" s="37"/>
      <c r="I706" s="37"/>
      <c r="J706" s="37">
        <v>125</v>
      </c>
      <c r="K706" s="37">
        <v>2</v>
      </c>
      <c r="L706" s="37">
        <v>0</v>
      </c>
      <c r="M706" s="37"/>
      <c r="N706" s="37">
        <v>127</v>
      </c>
      <c r="O706" s="37"/>
      <c r="P706" s="37"/>
      <c r="Q706" s="37"/>
      <c r="R706" s="37">
        <v>0</v>
      </c>
      <c r="S706" s="37">
        <v>7</v>
      </c>
      <c r="T706" s="37">
        <v>13</v>
      </c>
      <c r="U706" s="37">
        <v>10</v>
      </c>
      <c r="V706" s="37">
        <v>11</v>
      </c>
      <c r="W706" s="37"/>
      <c r="X706" s="37">
        <v>21</v>
      </c>
      <c r="Y706" s="37">
        <v>0</v>
      </c>
      <c r="Z706" s="37">
        <v>3</v>
      </c>
      <c r="AA706" s="37">
        <v>63</v>
      </c>
      <c r="AB706" s="37">
        <v>0</v>
      </c>
      <c r="AC706" s="37">
        <v>1</v>
      </c>
      <c r="AD706" s="37">
        <v>7</v>
      </c>
      <c r="AE706" s="37"/>
      <c r="AF706" s="37">
        <v>136</v>
      </c>
      <c r="AG706" s="37"/>
      <c r="AH706" s="37"/>
      <c r="AI706" s="37"/>
      <c r="AJ706" s="37">
        <v>103</v>
      </c>
      <c r="AK706" s="37"/>
      <c r="AL706" s="37"/>
      <c r="AM706" s="37"/>
      <c r="AN706" s="37">
        <v>0</v>
      </c>
      <c r="AO706" s="37"/>
      <c r="AP706" s="37">
        <v>0</v>
      </c>
    </row>
    <row r="707" spans="1:42" ht="20.100000000000001" customHeight="1" x14ac:dyDescent="0.2">
      <c r="D707" s="38" t="s">
        <v>99</v>
      </c>
      <c r="F707" s="39">
        <v>93</v>
      </c>
      <c r="G707" s="40"/>
      <c r="H707" s="40"/>
      <c r="I707" s="40"/>
      <c r="J707" s="39">
        <v>124</v>
      </c>
      <c r="K707" s="39">
        <v>1</v>
      </c>
      <c r="L707" s="39">
        <v>0</v>
      </c>
      <c r="M707" s="40"/>
      <c r="N707" s="39">
        <v>125</v>
      </c>
      <c r="O707" s="40"/>
      <c r="P707" s="40"/>
      <c r="Q707" s="40"/>
      <c r="R707" s="39">
        <v>0</v>
      </c>
      <c r="S707" s="39">
        <v>3</v>
      </c>
      <c r="T707" s="39">
        <v>32</v>
      </c>
      <c r="U707" s="39">
        <v>0</v>
      </c>
      <c r="V707" s="39">
        <v>6</v>
      </c>
      <c r="W707" s="40"/>
      <c r="X707" s="39">
        <v>10</v>
      </c>
      <c r="Y707" s="39">
        <v>0</v>
      </c>
      <c r="Z707" s="39">
        <v>6</v>
      </c>
      <c r="AA707" s="39">
        <v>65</v>
      </c>
      <c r="AB707" s="39">
        <v>0</v>
      </c>
      <c r="AC707" s="39">
        <v>0</v>
      </c>
      <c r="AD707" s="39">
        <v>7</v>
      </c>
      <c r="AE707" s="40"/>
      <c r="AF707" s="39">
        <v>129</v>
      </c>
      <c r="AG707" s="40"/>
      <c r="AH707" s="40"/>
      <c r="AI707" s="40"/>
      <c r="AJ707" s="39">
        <v>89</v>
      </c>
      <c r="AK707" s="40"/>
      <c r="AL707" s="40"/>
      <c r="AM707" s="40"/>
      <c r="AN707" s="39">
        <v>0</v>
      </c>
      <c r="AO707" s="40"/>
      <c r="AP707" s="39">
        <v>0</v>
      </c>
    </row>
    <row r="708" spans="1:42" ht="20.100000000000001" customHeight="1" x14ac:dyDescent="0.2">
      <c r="D708" s="2" t="s">
        <v>113</v>
      </c>
      <c r="F708" s="37">
        <v>101</v>
      </c>
      <c r="G708" s="37"/>
      <c r="H708" s="37"/>
      <c r="I708" s="37"/>
      <c r="J708" s="37">
        <v>125</v>
      </c>
      <c r="K708" s="37">
        <v>2</v>
      </c>
      <c r="L708" s="37">
        <v>0</v>
      </c>
      <c r="M708" s="37"/>
      <c r="N708" s="37">
        <v>127</v>
      </c>
      <c r="O708" s="37"/>
      <c r="P708" s="37"/>
      <c r="Q708" s="37"/>
      <c r="R708" s="37">
        <v>0</v>
      </c>
      <c r="S708" s="37">
        <v>5</v>
      </c>
      <c r="T708" s="37">
        <v>29</v>
      </c>
      <c r="U708" s="37">
        <v>0</v>
      </c>
      <c r="V708" s="37">
        <v>0</v>
      </c>
      <c r="W708" s="37"/>
      <c r="X708" s="37">
        <v>14</v>
      </c>
      <c r="Y708" s="37">
        <v>0</v>
      </c>
      <c r="Z708" s="37">
        <v>4</v>
      </c>
      <c r="AA708" s="37">
        <v>62</v>
      </c>
      <c r="AB708" s="37">
        <v>0</v>
      </c>
      <c r="AC708" s="37">
        <v>0</v>
      </c>
      <c r="AD708" s="37">
        <v>5</v>
      </c>
      <c r="AE708" s="37"/>
      <c r="AF708" s="37">
        <v>119</v>
      </c>
      <c r="AG708" s="37"/>
      <c r="AH708" s="37"/>
      <c r="AI708" s="37"/>
      <c r="AJ708" s="37">
        <v>109</v>
      </c>
      <c r="AK708" s="37"/>
      <c r="AL708" s="37"/>
      <c r="AM708" s="37"/>
      <c r="AN708" s="37">
        <v>0</v>
      </c>
      <c r="AO708" s="37"/>
      <c r="AP708" s="37">
        <v>0</v>
      </c>
    </row>
    <row r="709" spans="1:42" ht="20.100000000000001" customHeight="1" x14ac:dyDescent="0.2">
      <c r="D709" s="38" t="s">
        <v>174</v>
      </c>
      <c r="F709" s="39">
        <v>50</v>
      </c>
      <c r="G709" s="40"/>
      <c r="H709" s="40"/>
      <c r="I709" s="40"/>
      <c r="J709" s="39">
        <v>123</v>
      </c>
      <c r="K709" s="39">
        <v>2</v>
      </c>
      <c r="L709" s="39">
        <v>0</v>
      </c>
      <c r="M709" s="40"/>
      <c r="N709" s="39">
        <v>125</v>
      </c>
      <c r="O709" s="40"/>
      <c r="P709" s="40"/>
      <c r="Q709" s="40"/>
      <c r="R709" s="39">
        <v>0</v>
      </c>
      <c r="S709" s="39">
        <v>4</v>
      </c>
      <c r="T709" s="39">
        <v>36</v>
      </c>
      <c r="U709" s="39">
        <v>11</v>
      </c>
      <c r="V709" s="39">
        <v>0</v>
      </c>
      <c r="W709" s="40"/>
      <c r="X709" s="39">
        <v>19</v>
      </c>
      <c r="Y709" s="39">
        <v>0</v>
      </c>
      <c r="Z709" s="39">
        <v>5</v>
      </c>
      <c r="AA709" s="39">
        <v>42</v>
      </c>
      <c r="AB709" s="39">
        <v>0</v>
      </c>
      <c r="AC709" s="39">
        <v>0</v>
      </c>
      <c r="AD709" s="39">
        <v>4</v>
      </c>
      <c r="AE709" s="40"/>
      <c r="AF709" s="39">
        <v>121</v>
      </c>
      <c r="AG709" s="40"/>
      <c r="AH709" s="40"/>
      <c r="AI709" s="40"/>
      <c r="AJ709" s="39">
        <v>54</v>
      </c>
      <c r="AK709" s="40"/>
      <c r="AL709" s="40"/>
      <c r="AM709" s="40"/>
      <c r="AN709" s="39">
        <v>0</v>
      </c>
      <c r="AO709" s="40"/>
      <c r="AP709" s="39">
        <v>0</v>
      </c>
    </row>
    <row r="710" spans="1:42" ht="20.100000000000001" customHeight="1" x14ac:dyDescent="0.2">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row>
    <row r="711" spans="1:42" s="1" customFormat="1" ht="20.100000000000001" customHeight="1" x14ac:dyDescent="0.2">
      <c r="A711" s="3"/>
      <c r="B711" s="6"/>
      <c r="C711" s="42" t="s">
        <v>180</v>
      </c>
      <c r="D711" s="42"/>
      <c r="E711" s="5"/>
      <c r="F711" s="44">
        <v>356</v>
      </c>
      <c r="G711" s="45"/>
      <c r="H711" s="45"/>
      <c r="I711" s="45"/>
      <c r="J711" s="44">
        <v>497</v>
      </c>
      <c r="K711" s="44">
        <v>7</v>
      </c>
      <c r="L711" s="44">
        <v>0</v>
      </c>
      <c r="M711" s="45"/>
      <c r="N711" s="44">
        <v>504</v>
      </c>
      <c r="O711" s="45"/>
      <c r="P711" s="45"/>
      <c r="Q711" s="45"/>
      <c r="R711" s="44">
        <v>0</v>
      </c>
      <c r="S711" s="44">
        <v>19</v>
      </c>
      <c r="T711" s="44">
        <v>110</v>
      </c>
      <c r="U711" s="44">
        <v>21</v>
      </c>
      <c r="V711" s="44">
        <v>17</v>
      </c>
      <c r="W711" s="45"/>
      <c r="X711" s="44">
        <v>64</v>
      </c>
      <c r="Y711" s="44">
        <v>0</v>
      </c>
      <c r="Z711" s="44">
        <v>18</v>
      </c>
      <c r="AA711" s="44">
        <v>232</v>
      </c>
      <c r="AB711" s="44">
        <v>0</v>
      </c>
      <c r="AC711" s="44">
        <v>1</v>
      </c>
      <c r="AD711" s="44">
        <v>23</v>
      </c>
      <c r="AE711" s="45"/>
      <c r="AF711" s="44">
        <v>505</v>
      </c>
      <c r="AG711" s="45"/>
      <c r="AH711" s="45"/>
      <c r="AI711" s="45"/>
      <c r="AJ711" s="44">
        <v>355</v>
      </c>
      <c r="AK711" s="45"/>
      <c r="AL711" s="45"/>
      <c r="AM711" s="45"/>
      <c r="AN711" s="44">
        <v>0</v>
      </c>
      <c r="AO711" s="45"/>
      <c r="AP711" s="44">
        <v>0</v>
      </c>
    </row>
    <row r="712" spans="1:42" s="1" customFormat="1" ht="20.100000000000001" customHeight="1" x14ac:dyDescent="0.2">
      <c r="A712" s="3"/>
      <c r="B712" s="6"/>
      <c r="C712" s="3"/>
      <c r="D712" s="3"/>
      <c r="E712" s="5"/>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row>
    <row r="713" spans="1:42" s="1" customFormat="1" ht="20.100000000000001" customHeight="1" x14ac:dyDescent="0.25">
      <c r="A713" s="3"/>
      <c r="B713" s="49" t="s">
        <v>330</v>
      </c>
      <c r="C713" s="50"/>
      <c r="D713" s="50"/>
      <c r="E713" s="5"/>
      <c r="F713" s="51">
        <v>356</v>
      </c>
      <c r="G713" s="52"/>
      <c r="H713" s="52"/>
      <c r="I713" s="52"/>
      <c r="J713" s="51">
        <v>497</v>
      </c>
      <c r="K713" s="51">
        <v>7</v>
      </c>
      <c r="L713" s="51">
        <v>0</v>
      </c>
      <c r="M713" s="52"/>
      <c r="N713" s="51">
        <v>504</v>
      </c>
      <c r="O713" s="52"/>
      <c r="P713" s="52"/>
      <c r="Q713" s="52"/>
      <c r="R713" s="51">
        <v>0</v>
      </c>
      <c r="S713" s="51">
        <v>19</v>
      </c>
      <c r="T713" s="51">
        <v>110</v>
      </c>
      <c r="U713" s="51">
        <v>21</v>
      </c>
      <c r="V713" s="51">
        <v>17</v>
      </c>
      <c r="W713" s="52"/>
      <c r="X713" s="51">
        <v>64</v>
      </c>
      <c r="Y713" s="51">
        <v>0</v>
      </c>
      <c r="Z713" s="51">
        <v>18</v>
      </c>
      <c r="AA713" s="51">
        <v>232</v>
      </c>
      <c r="AB713" s="51">
        <v>0</v>
      </c>
      <c r="AC713" s="51">
        <v>1</v>
      </c>
      <c r="AD713" s="51">
        <v>23</v>
      </c>
      <c r="AE713" s="52"/>
      <c r="AF713" s="51">
        <v>505</v>
      </c>
      <c r="AG713" s="52"/>
      <c r="AH713" s="52"/>
      <c r="AI713" s="52"/>
      <c r="AJ713" s="51">
        <v>355</v>
      </c>
      <c r="AK713" s="52"/>
      <c r="AL713" s="52"/>
      <c r="AM713" s="52"/>
      <c r="AN713" s="51">
        <v>0</v>
      </c>
      <c r="AO713" s="52"/>
      <c r="AP713" s="51">
        <v>0</v>
      </c>
    </row>
    <row r="714" spans="1:42" s="1" customFormat="1" ht="20.100000000000001" customHeight="1" x14ac:dyDescent="0.2">
      <c r="A714" s="3"/>
      <c r="B714" s="55"/>
      <c r="C714" s="55"/>
      <c r="D714" s="55"/>
      <c r="E714" s="5"/>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row>
    <row r="715" spans="1:42" s="1" customFormat="1" ht="20.100000000000001" customHeight="1" x14ac:dyDescent="0.2">
      <c r="A715" s="3"/>
      <c r="B715" s="6" t="s">
        <v>331</v>
      </c>
      <c r="C715" s="55"/>
      <c r="D715" s="55"/>
      <c r="E715" s="5"/>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row>
    <row r="716" spans="1:42" s="1" customFormat="1" ht="20.100000000000001" customHeight="1" x14ac:dyDescent="0.2">
      <c r="A716" s="3"/>
      <c r="B716" s="55"/>
      <c r="C716" s="3" t="s">
        <v>172</v>
      </c>
      <c r="D716" s="2"/>
      <c r="E716" s="5"/>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row>
    <row r="717" spans="1:42" s="1" customFormat="1" ht="20.100000000000001" customHeight="1" x14ac:dyDescent="0.2">
      <c r="A717" s="3"/>
      <c r="B717" s="55"/>
      <c r="C717" s="3"/>
      <c r="D717" s="2" t="s">
        <v>98</v>
      </c>
      <c r="E717" s="5"/>
      <c r="F717" s="37">
        <v>22</v>
      </c>
      <c r="G717" s="37"/>
      <c r="H717" s="37"/>
      <c r="I717" s="37"/>
      <c r="J717" s="37">
        <v>52</v>
      </c>
      <c r="K717" s="37">
        <v>0</v>
      </c>
      <c r="L717" s="37">
        <v>0</v>
      </c>
      <c r="M717" s="37"/>
      <c r="N717" s="37">
        <v>52</v>
      </c>
      <c r="O717" s="37"/>
      <c r="P717" s="37"/>
      <c r="Q717" s="37"/>
      <c r="R717" s="37">
        <v>0</v>
      </c>
      <c r="S717" s="37">
        <v>11</v>
      </c>
      <c r="T717" s="37">
        <v>6</v>
      </c>
      <c r="U717" s="37">
        <v>1</v>
      </c>
      <c r="V717" s="37">
        <v>5</v>
      </c>
      <c r="W717" s="37"/>
      <c r="X717" s="37">
        <v>3</v>
      </c>
      <c r="Y717" s="37">
        <v>0</v>
      </c>
      <c r="Z717" s="37">
        <v>2</v>
      </c>
      <c r="AA717" s="37">
        <v>10</v>
      </c>
      <c r="AB717" s="37">
        <v>0</v>
      </c>
      <c r="AC717" s="37">
        <v>1</v>
      </c>
      <c r="AD717" s="37">
        <v>1</v>
      </c>
      <c r="AE717" s="37"/>
      <c r="AF717" s="37">
        <v>40</v>
      </c>
      <c r="AG717" s="37"/>
      <c r="AH717" s="37"/>
      <c r="AI717" s="37"/>
      <c r="AJ717" s="37">
        <v>34</v>
      </c>
      <c r="AK717" s="37"/>
      <c r="AL717" s="37"/>
      <c r="AM717" s="37"/>
      <c r="AN717" s="37">
        <v>0</v>
      </c>
      <c r="AO717" s="37"/>
      <c r="AP717" s="37">
        <v>0</v>
      </c>
    </row>
    <row r="718" spans="1:42" s="1" customFormat="1" ht="20.100000000000001" customHeight="1" x14ac:dyDescent="0.2">
      <c r="A718" s="3"/>
      <c r="B718" s="55"/>
      <c r="C718" s="3"/>
      <c r="D718" s="38" t="s">
        <v>99</v>
      </c>
      <c r="E718" s="5"/>
      <c r="F718" s="39">
        <v>15</v>
      </c>
      <c r="G718" s="40"/>
      <c r="H718" s="40"/>
      <c r="I718" s="40"/>
      <c r="J718" s="39">
        <v>50</v>
      </c>
      <c r="K718" s="39">
        <v>0</v>
      </c>
      <c r="L718" s="39">
        <v>1</v>
      </c>
      <c r="M718" s="40"/>
      <c r="N718" s="39">
        <v>51</v>
      </c>
      <c r="O718" s="40"/>
      <c r="P718" s="40"/>
      <c r="Q718" s="40"/>
      <c r="R718" s="39">
        <v>0</v>
      </c>
      <c r="S718" s="39">
        <v>6</v>
      </c>
      <c r="T718" s="39">
        <v>17</v>
      </c>
      <c r="U718" s="39">
        <v>1</v>
      </c>
      <c r="V718" s="39">
        <v>5</v>
      </c>
      <c r="W718" s="40"/>
      <c r="X718" s="39">
        <v>6</v>
      </c>
      <c r="Y718" s="39">
        <v>0</v>
      </c>
      <c r="Z718" s="39">
        <v>2</v>
      </c>
      <c r="AA718" s="39">
        <v>8</v>
      </c>
      <c r="AB718" s="39">
        <v>0</v>
      </c>
      <c r="AC718" s="39">
        <v>0</v>
      </c>
      <c r="AD718" s="39">
        <v>2</v>
      </c>
      <c r="AE718" s="40"/>
      <c r="AF718" s="39">
        <v>47</v>
      </c>
      <c r="AG718" s="40"/>
      <c r="AH718" s="40"/>
      <c r="AI718" s="40"/>
      <c r="AJ718" s="39">
        <v>19</v>
      </c>
      <c r="AK718" s="40"/>
      <c r="AL718" s="40"/>
      <c r="AM718" s="40"/>
      <c r="AN718" s="39">
        <v>0</v>
      </c>
      <c r="AO718" s="40"/>
      <c r="AP718" s="39">
        <v>0</v>
      </c>
    </row>
    <row r="719" spans="1:42" s="1" customFormat="1" ht="20.100000000000001" customHeight="1" x14ac:dyDescent="0.2">
      <c r="A719" s="3"/>
      <c r="B719" s="55"/>
      <c r="C719" s="3"/>
      <c r="D719" s="2" t="s">
        <v>113</v>
      </c>
      <c r="E719" s="5"/>
      <c r="F719" s="37">
        <v>17</v>
      </c>
      <c r="G719" s="37"/>
      <c r="H719" s="37"/>
      <c r="I719" s="37"/>
      <c r="J719" s="37">
        <v>49</v>
      </c>
      <c r="K719" s="37">
        <v>1</v>
      </c>
      <c r="L719" s="37">
        <v>0</v>
      </c>
      <c r="M719" s="37"/>
      <c r="N719" s="37">
        <v>50</v>
      </c>
      <c r="O719" s="37"/>
      <c r="P719" s="37"/>
      <c r="Q719" s="37"/>
      <c r="R719" s="37">
        <v>0</v>
      </c>
      <c r="S719" s="37">
        <v>10</v>
      </c>
      <c r="T719" s="37">
        <v>15</v>
      </c>
      <c r="U719" s="37">
        <v>0</v>
      </c>
      <c r="V719" s="37">
        <v>4</v>
      </c>
      <c r="W719" s="37"/>
      <c r="X719" s="37">
        <v>6</v>
      </c>
      <c r="Y719" s="37">
        <v>0</v>
      </c>
      <c r="Z719" s="37">
        <v>3</v>
      </c>
      <c r="AA719" s="37">
        <v>9</v>
      </c>
      <c r="AB719" s="37">
        <v>0</v>
      </c>
      <c r="AC719" s="37">
        <v>0</v>
      </c>
      <c r="AD719" s="37">
        <v>3</v>
      </c>
      <c r="AE719" s="37"/>
      <c r="AF719" s="37">
        <v>50</v>
      </c>
      <c r="AG719" s="37"/>
      <c r="AH719" s="37"/>
      <c r="AI719" s="37"/>
      <c r="AJ719" s="37">
        <v>17</v>
      </c>
      <c r="AK719" s="37"/>
      <c r="AL719" s="37"/>
      <c r="AM719" s="37"/>
      <c r="AN719" s="37">
        <v>0</v>
      </c>
      <c r="AO719" s="37"/>
      <c r="AP719" s="37">
        <v>0</v>
      </c>
    </row>
    <row r="720" spans="1:42" s="1" customFormat="1" ht="20.100000000000001" customHeight="1" x14ac:dyDescent="0.2">
      <c r="A720" s="3"/>
      <c r="B720" s="55"/>
      <c r="C720" s="3"/>
      <c r="D720" s="2"/>
      <c r="E720" s="5"/>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row>
    <row r="721" spans="1:42" s="1" customFormat="1" ht="20.100000000000001" customHeight="1" x14ac:dyDescent="0.2">
      <c r="A721" s="3"/>
      <c r="B721" s="55"/>
      <c r="C721" s="42" t="s">
        <v>180</v>
      </c>
      <c r="D721" s="42"/>
      <c r="E721" s="5"/>
      <c r="F721" s="44">
        <v>54</v>
      </c>
      <c r="G721" s="45"/>
      <c r="H721" s="45"/>
      <c r="I721" s="45"/>
      <c r="J721" s="44">
        <v>151</v>
      </c>
      <c r="K721" s="44">
        <v>1</v>
      </c>
      <c r="L721" s="44">
        <v>1</v>
      </c>
      <c r="M721" s="45"/>
      <c r="N721" s="44">
        <v>153</v>
      </c>
      <c r="O721" s="45"/>
      <c r="P721" s="45"/>
      <c r="Q721" s="45"/>
      <c r="R721" s="44">
        <v>0</v>
      </c>
      <c r="S721" s="44">
        <v>27</v>
      </c>
      <c r="T721" s="44">
        <v>38</v>
      </c>
      <c r="U721" s="44">
        <v>2</v>
      </c>
      <c r="V721" s="44">
        <v>14</v>
      </c>
      <c r="W721" s="45"/>
      <c r="X721" s="44">
        <v>15</v>
      </c>
      <c r="Y721" s="44">
        <v>0</v>
      </c>
      <c r="Z721" s="44">
        <v>7</v>
      </c>
      <c r="AA721" s="44">
        <v>27</v>
      </c>
      <c r="AB721" s="44">
        <v>0</v>
      </c>
      <c r="AC721" s="44">
        <v>1</v>
      </c>
      <c r="AD721" s="44">
        <v>6</v>
      </c>
      <c r="AE721" s="45"/>
      <c r="AF721" s="44">
        <v>137</v>
      </c>
      <c r="AG721" s="45"/>
      <c r="AH721" s="45"/>
      <c r="AI721" s="45"/>
      <c r="AJ721" s="44">
        <v>70</v>
      </c>
      <c r="AK721" s="45"/>
      <c r="AL721" s="45"/>
      <c r="AM721" s="45"/>
      <c r="AN721" s="44">
        <v>0</v>
      </c>
      <c r="AO721" s="45"/>
      <c r="AP721" s="44">
        <v>0</v>
      </c>
    </row>
    <row r="722" spans="1:42" s="1" customFormat="1" ht="20.100000000000001" customHeight="1" x14ac:dyDescent="0.2">
      <c r="A722" s="3"/>
      <c r="B722" s="55"/>
      <c r="C722" s="55"/>
      <c r="D722" s="55"/>
      <c r="E722" s="5"/>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row>
    <row r="723" spans="1:42" s="1" customFormat="1" ht="20.100000000000001" customHeight="1" x14ac:dyDescent="0.25">
      <c r="A723" s="3"/>
      <c r="B723" s="49" t="s">
        <v>332</v>
      </c>
      <c r="C723" s="50"/>
      <c r="D723" s="50"/>
      <c r="E723" s="5"/>
      <c r="F723" s="51">
        <v>54</v>
      </c>
      <c r="G723" s="52"/>
      <c r="H723" s="52"/>
      <c r="I723" s="52"/>
      <c r="J723" s="51">
        <v>151</v>
      </c>
      <c r="K723" s="51">
        <v>1</v>
      </c>
      <c r="L723" s="51">
        <v>1</v>
      </c>
      <c r="M723" s="52"/>
      <c r="N723" s="51">
        <v>153</v>
      </c>
      <c r="O723" s="52"/>
      <c r="P723" s="52"/>
      <c r="Q723" s="52"/>
      <c r="R723" s="51">
        <v>0</v>
      </c>
      <c r="S723" s="51">
        <v>27</v>
      </c>
      <c r="T723" s="51">
        <v>38</v>
      </c>
      <c r="U723" s="51">
        <v>2</v>
      </c>
      <c r="V723" s="51">
        <v>14</v>
      </c>
      <c r="W723" s="52"/>
      <c r="X723" s="51">
        <v>15</v>
      </c>
      <c r="Y723" s="51">
        <v>0</v>
      </c>
      <c r="Z723" s="51">
        <v>7</v>
      </c>
      <c r="AA723" s="51">
        <v>27</v>
      </c>
      <c r="AB723" s="51">
        <v>0</v>
      </c>
      <c r="AC723" s="51">
        <v>1</v>
      </c>
      <c r="AD723" s="51">
        <v>6</v>
      </c>
      <c r="AE723" s="52"/>
      <c r="AF723" s="51">
        <v>137</v>
      </c>
      <c r="AG723" s="52"/>
      <c r="AH723" s="52"/>
      <c r="AI723" s="52"/>
      <c r="AJ723" s="51">
        <v>70</v>
      </c>
      <c r="AK723" s="52"/>
      <c r="AL723" s="52"/>
      <c r="AM723" s="52"/>
      <c r="AN723" s="51">
        <v>0</v>
      </c>
      <c r="AO723" s="52"/>
      <c r="AP723" s="51">
        <v>0</v>
      </c>
    </row>
    <row r="724" spans="1:42" s="1" customFormat="1" ht="20.100000000000001" customHeight="1" x14ac:dyDescent="0.2">
      <c r="A724" s="3"/>
      <c r="B724" s="55"/>
      <c r="C724" s="55"/>
      <c r="D724" s="55"/>
      <c r="E724" s="5"/>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row>
    <row r="725" spans="1:42" s="1" customFormat="1" ht="20.100000000000001" customHeight="1" x14ac:dyDescent="0.2">
      <c r="A725" s="3"/>
      <c r="B725" s="6" t="s">
        <v>333</v>
      </c>
      <c r="C725" s="55"/>
      <c r="D725" s="55"/>
      <c r="E725" s="5"/>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row>
    <row r="726" spans="1:42" s="1" customFormat="1" ht="20.100000000000001" customHeight="1" x14ac:dyDescent="0.2">
      <c r="A726" s="3"/>
      <c r="B726" s="55"/>
      <c r="C726" s="3" t="s">
        <v>172</v>
      </c>
      <c r="D726" s="2"/>
      <c r="E726" s="5"/>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row>
    <row r="727" spans="1:42" s="1" customFormat="1" ht="20.100000000000001" customHeight="1" x14ac:dyDescent="0.2">
      <c r="A727" s="3"/>
      <c r="B727" s="55"/>
      <c r="C727" s="3"/>
      <c r="D727" s="2" t="s">
        <v>98</v>
      </c>
      <c r="E727" s="5"/>
      <c r="F727" s="37">
        <v>42</v>
      </c>
      <c r="G727" s="37"/>
      <c r="H727" s="37"/>
      <c r="I727" s="37"/>
      <c r="J727" s="37">
        <v>101</v>
      </c>
      <c r="K727" s="37">
        <v>0</v>
      </c>
      <c r="L727" s="37">
        <v>1</v>
      </c>
      <c r="M727" s="37"/>
      <c r="N727" s="37">
        <v>102</v>
      </c>
      <c r="O727" s="37"/>
      <c r="P727" s="37"/>
      <c r="Q727" s="37"/>
      <c r="R727" s="37">
        <v>0</v>
      </c>
      <c r="S727" s="37">
        <v>3</v>
      </c>
      <c r="T727" s="37">
        <v>31</v>
      </c>
      <c r="U727" s="37">
        <v>0</v>
      </c>
      <c r="V727" s="37">
        <v>13</v>
      </c>
      <c r="W727" s="37"/>
      <c r="X727" s="37">
        <v>6</v>
      </c>
      <c r="Y727" s="37">
        <v>3</v>
      </c>
      <c r="Z727" s="37">
        <v>3</v>
      </c>
      <c r="AA727" s="37">
        <v>19</v>
      </c>
      <c r="AB727" s="37">
        <v>0</v>
      </c>
      <c r="AC727" s="37">
        <v>0</v>
      </c>
      <c r="AD727" s="37">
        <v>21</v>
      </c>
      <c r="AE727" s="37"/>
      <c r="AF727" s="37">
        <v>99</v>
      </c>
      <c r="AG727" s="37"/>
      <c r="AH727" s="37"/>
      <c r="AI727" s="37"/>
      <c r="AJ727" s="37">
        <v>45</v>
      </c>
      <c r="AK727" s="37"/>
      <c r="AL727" s="37"/>
      <c r="AM727" s="37"/>
      <c r="AN727" s="37">
        <v>0</v>
      </c>
      <c r="AO727" s="37"/>
      <c r="AP727" s="37">
        <v>0</v>
      </c>
    </row>
    <row r="728" spans="1:42" s="1" customFormat="1" ht="20.100000000000001" customHeight="1" x14ac:dyDescent="0.2">
      <c r="A728" s="3"/>
      <c r="B728" s="55"/>
      <c r="C728" s="3"/>
      <c r="D728" s="38" t="s">
        <v>99</v>
      </c>
      <c r="E728" s="5"/>
      <c r="F728" s="39">
        <v>31</v>
      </c>
      <c r="G728" s="40"/>
      <c r="H728" s="40"/>
      <c r="I728" s="40"/>
      <c r="J728" s="39">
        <v>105</v>
      </c>
      <c r="K728" s="39">
        <v>0</v>
      </c>
      <c r="L728" s="39">
        <v>0</v>
      </c>
      <c r="M728" s="40"/>
      <c r="N728" s="39">
        <v>105</v>
      </c>
      <c r="O728" s="40"/>
      <c r="P728" s="40"/>
      <c r="Q728" s="40"/>
      <c r="R728" s="39">
        <v>3</v>
      </c>
      <c r="S728" s="39">
        <v>5</v>
      </c>
      <c r="T728" s="39">
        <v>22</v>
      </c>
      <c r="U728" s="39">
        <v>0</v>
      </c>
      <c r="V728" s="39">
        <v>11</v>
      </c>
      <c r="W728" s="40"/>
      <c r="X728" s="39">
        <v>8</v>
      </c>
      <c r="Y728" s="39">
        <v>0</v>
      </c>
      <c r="Z728" s="39">
        <v>1</v>
      </c>
      <c r="AA728" s="39">
        <v>12</v>
      </c>
      <c r="AB728" s="39">
        <v>0</v>
      </c>
      <c r="AC728" s="39">
        <v>0</v>
      </c>
      <c r="AD728" s="39">
        <v>11</v>
      </c>
      <c r="AE728" s="40"/>
      <c r="AF728" s="39">
        <v>73</v>
      </c>
      <c r="AG728" s="40"/>
      <c r="AH728" s="40"/>
      <c r="AI728" s="40"/>
      <c r="AJ728" s="39">
        <v>63</v>
      </c>
      <c r="AK728" s="40"/>
      <c r="AL728" s="40"/>
      <c r="AM728" s="40"/>
      <c r="AN728" s="39">
        <v>0</v>
      </c>
      <c r="AO728" s="40"/>
      <c r="AP728" s="39">
        <v>0</v>
      </c>
    </row>
    <row r="729" spans="1:42" s="1" customFormat="1" ht="20.100000000000001" customHeight="1" x14ac:dyDescent="0.2">
      <c r="A729" s="3"/>
      <c r="B729" s="55"/>
      <c r="C729" s="3"/>
      <c r="D729" s="2"/>
      <c r="E729" s="5"/>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row>
    <row r="730" spans="1:42" s="1" customFormat="1" ht="20.100000000000001" customHeight="1" x14ac:dyDescent="0.2">
      <c r="A730" s="3"/>
      <c r="B730" s="55"/>
      <c r="C730" s="42" t="s">
        <v>180</v>
      </c>
      <c r="D730" s="42"/>
      <c r="E730" s="5"/>
      <c r="F730" s="44">
        <v>73</v>
      </c>
      <c r="G730" s="45"/>
      <c r="H730" s="45"/>
      <c r="I730" s="45"/>
      <c r="J730" s="44">
        <v>206</v>
      </c>
      <c r="K730" s="44">
        <v>0</v>
      </c>
      <c r="L730" s="44">
        <v>1</v>
      </c>
      <c r="M730" s="45"/>
      <c r="N730" s="44">
        <v>207</v>
      </c>
      <c r="O730" s="45"/>
      <c r="P730" s="45"/>
      <c r="Q730" s="45"/>
      <c r="R730" s="44">
        <v>3</v>
      </c>
      <c r="S730" s="44">
        <v>8</v>
      </c>
      <c r="T730" s="44">
        <v>53</v>
      </c>
      <c r="U730" s="44">
        <v>0</v>
      </c>
      <c r="V730" s="44">
        <v>24</v>
      </c>
      <c r="W730" s="45"/>
      <c r="X730" s="44">
        <v>14</v>
      </c>
      <c r="Y730" s="44">
        <v>3</v>
      </c>
      <c r="Z730" s="44">
        <v>4</v>
      </c>
      <c r="AA730" s="44">
        <v>31</v>
      </c>
      <c r="AB730" s="44">
        <v>0</v>
      </c>
      <c r="AC730" s="44">
        <v>0</v>
      </c>
      <c r="AD730" s="44">
        <v>32</v>
      </c>
      <c r="AE730" s="45"/>
      <c r="AF730" s="44">
        <v>172</v>
      </c>
      <c r="AG730" s="45"/>
      <c r="AH730" s="45"/>
      <c r="AI730" s="45"/>
      <c r="AJ730" s="44">
        <v>108</v>
      </c>
      <c r="AK730" s="45"/>
      <c r="AL730" s="45"/>
      <c r="AM730" s="45"/>
      <c r="AN730" s="44">
        <v>0</v>
      </c>
      <c r="AO730" s="45"/>
      <c r="AP730" s="44">
        <v>0</v>
      </c>
    </row>
    <row r="731" spans="1:42" s="1" customFormat="1" ht="20.100000000000001" customHeight="1" x14ac:dyDescent="0.2">
      <c r="A731" s="3"/>
      <c r="B731" s="55"/>
      <c r="C731" s="55"/>
      <c r="D731" s="55"/>
      <c r="E731" s="5"/>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row>
    <row r="732" spans="1:42" s="1" customFormat="1" ht="20.100000000000001" customHeight="1" x14ac:dyDescent="0.25">
      <c r="A732" s="3"/>
      <c r="B732" s="49" t="s">
        <v>334</v>
      </c>
      <c r="C732" s="50"/>
      <c r="D732" s="50"/>
      <c r="E732" s="5"/>
      <c r="F732" s="51">
        <v>73</v>
      </c>
      <c r="G732" s="52"/>
      <c r="H732" s="52"/>
      <c r="I732" s="52"/>
      <c r="J732" s="51">
        <v>206</v>
      </c>
      <c r="K732" s="51">
        <v>0</v>
      </c>
      <c r="L732" s="51">
        <v>1</v>
      </c>
      <c r="M732" s="52"/>
      <c r="N732" s="51">
        <v>207</v>
      </c>
      <c r="O732" s="52"/>
      <c r="P732" s="52"/>
      <c r="Q732" s="52"/>
      <c r="R732" s="51">
        <v>3</v>
      </c>
      <c r="S732" s="51">
        <v>8</v>
      </c>
      <c r="T732" s="51">
        <v>53</v>
      </c>
      <c r="U732" s="51">
        <v>0</v>
      </c>
      <c r="V732" s="51">
        <v>24</v>
      </c>
      <c r="W732" s="52"/>
      <c r="X732" s="51">
        <v>14</v>
      </c>
      <c r="Y732" s="51">
        <v>3</v>
      </c>
      <c r="Z732" s="51">
        <v>4</v>
      </c>
      <c r="AA732" s="51">
        <v>31</v>
      </c>
      <c r="AB732" s="51">
        <v>0</v>
      </c>
      <c r="AC732" s="51">
        <v>0</v>
      </c>
      <c r="AD732" s="51">
        <v>32</v>
      </c>
      <c r="AE732" s="52"/>
      <c r="AF732" s="51">
        <v>172</v>
      </c>
      <c r="AG732" s="52"/>
      <c r="AH732" s="52"/>
      <c r="AI732" s="52"/>
      <c r="AJ732" s="51">
        <v>108</v>
      </c>
      <c r="AK732" s="52"/>
      <c r="AL732" s="52"/>
      <c r="AM732" s="52"/>
      <c r="AN732" s="51">
        <v>0</v>
      </c>
      <c r="AO732" s="52"/>
      <c r="AP732" s="51">
        <v>0</v>
      </c>
    </row>
    <row r="733" spans="1:42" s="1" customFormat="1" ht="20.100000000000001" customHeight="1" x14ac:dyDescent="0.2">
      <c r="A733" s="3"/>
      <c r="B733" s="55"/>
      <c r="C733" s="55"/>
      <c r="D733" s="55"/>
      <c r="E733" s="5"/>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row>
    <row r="734" spans="1:42" s="1" customFormat="1" ht="20.100000000000001" customHeight="1" x14ac:dyDescent="0.2">
      <c r="A734" s="3"/>
      <c r="B734" s="6" t="s">
        <v>335</v>
      </c>
      <c r="C734" s="55"/>
      <c r="D734" s="55"/>
      <c r="E734" s="5"/>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row>
    <row r="735" spans="1:42" s="1" customFormat="1" ht="20.100000000000001" customHeight="1" x14ac:dyDescent="0.2">
      <c r="A735" s="3"/>
      <c r="B735" s="55"/>
      <c r="C735" s="3" t="s">
        <v>172</v>
      </c>
      <c r="D735" s="2"/>
      <c r="E735" s="5"/>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row>
    <row r="736" spans="1:42" s="1" customFormat="1" ht="20.100000000000001" customHeight="1" x14ac:dyDescent="0.2">
      <c r="A736" s="3"/>
      <c r="B736" s="55"/>
      <c r="C736" s="3"/>
      <c r="D736" s="2" t="s">
        <v>124</v>
      </c>
      <c r="E736" s="5"/>
      <c r="F736" s="37">
        <v>62</v>
      </c>
      <c r="G736" s="37"/>
      <c r="H736" s="37"/>
      <c r="I736" s="37"/>
      <c r="J736" s="37">
        <v>91</v>
      </c>
      <c r="K736" s="37">
        <v>1</v>
      </c>
      <c r="L736" s="37">
        <v>3</v>
      </c>
      <c r="M736" s="37"/>
      <c r="N736" s="37">
        <v>95</v>
      </c>
      <c r="O736" s="37"/>
      <c r="P736" s="37"/>
      <c r="Q736" s="37"/>
      <c r="R736" s="37">
        <v>0</v>
      </c>
      <c r="S736" s="37">
        <v>6</v>
      </c>
      <c r="T736" s="37">
        <v>5</v>
      </c>
      <c r="U736" s="37">
        <v>6</v>
      </c>
      <c r="V736" s="37">
        <v>15</v>
      </c>
      <c r="W736" s="37"/>
      <c r="X736" s="37">
        <v>17</v>
      </c>
      <c r="Y736" s="37">
        <v>0</v>
      </c>
      <c r="Z736" s="37">
        <v>5</v>
      </c>
      <c r="AA736" s="37">
        <v>39</v>
      </c>
      <c r="AB736" s="37">
        <v>0</v>
      </c>
      <c r="AC736" s="37">
        <v>0</v>
      </c>
      <c r="AD736" s="37">
        <v>7</v>
      </c>
      <c r="AE736" s="37"/>
      <c r="AF736" s="37">
        <v>100</v>
      </c>
      <c r="AG736" s="37"/>
      <c r="AH736" s="37"/>
      <c r="AI736" s="37"/>
      <c r="AJ736" s="37">
        <v>57</v>
      </c>
      <c r="AK736" s="37"/>
      <c r="AL736" s="37"/>
      <c r="AM736" s="37"/>
      <c r="AN736" s="37">
        <v>0</v>
      </c>
      <c r="AO736" s="37"/>
      <c r="AP736" s="37">
        <v>0</v>
      </c>
    </row>
    <row r="737" spans="1:42" s="1" customFormat="1" ht="20.100000000000001" customHeight="1" x14ac:dyDescent="0.2">
      <c r="A737" s="3"/>
      <c r="B737" s="55"/>
      <c r="C737" s="3"/>
      <c r="D737" s="38" t="s">
        <v>99</v>
      </c>
      <c r="E737" s="5"/>
      <c r="F737" s="39">
        <v>32</v>
      </c>
      <c r="G737" s="40"/>
      <c r="H737" s="40"/>
      <c r="I737" s="40"/>
      <c r="J737" s="39">
        <v>92</v>
      </c>
      <c r="K737" s="39">
        <v>2</v>
      </c>
      <c r="L737" s="39">
        <v>0</v>
      </c>
      <c r="M737" s="40"/>
      <c r="N737" s="39">
        <v>94</v>
      </c>
      <c r="O737" s="40"/>
      <c r="P737" s="40"/>
      <c r="Q737" s="40"/>
      <c r="R737" s="39">
        <v>0</v>
      </c>
      <c r="S737" s="39">
        <v>6</v>
      </c>
      <c r="T737" s="39">
        <v>45</v>
      </c>
      <c r="U737" s="39">
        <v>0</v>
      </c>
      <c r="V737" s="39">
        <v>3</v>
      </c>
      <c r="W737" s="40"/>
      <c r="X737" s="39">
        <v>13</v>
      </c>
      <c r="Y737" s="39">
        <v>1</v>
      </c>
      <c r="Z737" s="39">
        <v>1</v>
      </c>
      <c r="AA737" s="39">
        <v>20</v>
      </c>
      <c r="AB737" s="39">
        <v>0</v>
      </c>
      <c r="AC737" s="39">
        <v>0</v>
      </c>
      <c r="AD737" s="39">
        <v>3</v>
      </c>
      <c r="AE737" s="40"/>
      <c r="AF737" s="39">
        <v>92</v>
      </c>
      <c r="AG737" s="40"/>
      <c r="AH737" s="40"/>
      <c r="AI737" s="40"/>
      <c r="AJ737" s="39">
        <v>34</v>
      </c>
      <c r="AK737" s="40"/>
      <c r="AL737" s="40"/>
      <c r="AM737" s="40"/>
      <c r="AN737" s="39">
        <v>0</v>
      </c>
      <c r="AO737" s="40"/>
      <c r="AP737" s="39">
        <v>0</v>
      </c>
    </row>
    <row r="738" spans="1:42" s="1" customFormat="1" ht="20.100000000000001" customHeight="1" x14ac:dyDescent="0.2">
      <c r="A738" s="3"/>
      <c r="B738" s="55"/>
      <c r="C738" s="3"/>
      <c r="D738" s="2"/>
      <c r="E738" s="5"/>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row>
    <row r="739" spans="1:42" s="1" customFormat="1" ht="20.100000000000001" customHeight="1" x14ac:dyDescent="0.2">
      <c r="A739" s="3"/>
      <c r="B739" s="55"/>
      <c r="C739" s="42" t="s">
        <v>180</v>
      </c>
      <c r="D739" s="42"/>
      <c r="E739" s="5"/>
      <c r="F739" s="44">
        <v>94</v>
      </c>
      <c r="G739" s="45"/>
      <c r="H739" s="45"/>
      <c r="I739" s="45"/>
      <c r="J739" s="44">
        <v>183</v>
      </c>
      <c r="K739" s="44">
        <v>3</v>
      </c>
      <c r="L739" s="44">
        <v>3</v>
      </c>
      <c r="M739" s="45"/>
      <c r="N739" s="44">
        <v>189</v>
      </c>
      <c r="O739" s="45"/>
      <c r="P739" s="45"/>
      <c r="Q739" s="45"/>
      <c r="R739" s="44">
        <v>0</v>
      </c>
      <c r="S739" s="44">
        <v>12</v>
      </c>
      <c r="T739" s="44">
        <v>50</v>
      </c>
      <c r="U739" s="44">
        <v>6</v>
      </c>
      <c r="V739" s="44">
        <v>18</v>
      </c>
      <c r="W739" s="45"/>
      <c r="X739" s="44">
        <v>30</v>
      </c>
      <c r="Y739" s="44">
        <v>1</v>
      </c>
      <c r="Z739" s="44">
        <v>6</v>
      </c>
      <c r="AA739" s="44">
        <v>59</v>
      </c>
      <c r="AB739" s="44">
        <v>0</v>
      </c>
      <c r="AC739" s="44">
        <v>0</v>
      </c>
      <c r="AD739" s="44">
        <v>10</v>
      </c>
      <c r="AE739" s="45"/>
      <c r="AF739" s="44">
        <v>192</v>
      </c>
      <c r="AG739" s="45"/>
      <c r="AH739" s="45"/>
      <c r="AI739" s="45"/>
      <c r="AJ739" s="44">
        <v>91</v>
      </c>
      <c r="AK739" s="45"/>
      <c r="AL739" s="45"/>
      <c r="AM739" s="45"/>
      <c r="AN739" s="44">
        <v>0</v>
      </c>
      <c r="AO739" s="45"/>
      <c r="AP739" s="44">
        <v>0</v>
      </c>
    </row>
    <row r="740" spans="1:42" s="1" customFormat="1" ht="20.100000000000001" customHeight="1" x14ac:dyDescent="0.2">
      <c r="A740" s="3"/>
      <c r="B740" s="55"/>
      <c r="C740" s="55"/>
      <c r="D740" s="55"/>
      <c r="E740" s="5"/>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row>
    <row r="741" spans="1:42" s="1" customFormat="1" ht="20.100000000000001" customHeight="1" x14ac:dyDescent="0.25">
      <c r="A741" s="3"/>
      <c r="B741" s="49" t="s">
        <v>336</v>
      </c>
      <c r="C741" s="50"/>
      <c r="D741" s="50"/>
      <c r="E741" s="5"/>
      <c r="F741" s="51">
        <v>94</v>
      </c>
      <c r="G741" s="52"/>
      <c r="H741" s="52"/>
      <c r="I741" s="52"/>
      <c r="J741" s="51">
        <v>183</v>
      </c>
      <c r="K741" s="51">
        <v>3</v>
      </c>
      <c r="L741" s="51">
        <v>3</v>
      </c>
      <c r="M741" s="52"/>
      <c r="N741" s="51">
        <v>189</v>
      </c>
      <c r="O741" s="52"/>
      <c r="P741" s="52"/>
      <c r="Q741" s="52"/>
      <c r="R741" s="51">
        <v>0</v>
      </c>
      <c r="S741" s="51">
        <v>12</v>
      </c>
      <c r="T741" s="51">
        <v>50</v>
      </c>
      <c r="U741" s="51">
        <v>6</v>
      </c>
      <c r="V741" s="51">
        <v>18</v>
      </c>
      <c r="W741" s="52"/>
      <c r="X741" s="51">
        <v>30</v>
      </c>
      <c r="Y741" s="51">
        <v>1</v>
      </c>
      <c r="Z741" s="51">
        <v>6</v>
      </c>
      <c r="AA741" s="51">
        <v>59</v>
      </c>
      <c r="AB741" s="51">
        <v>0</v>
      </c>
      <c r="AC741" s="51">
        <v>0</v>
      </c>
      <c r="AD741" s="51">
        <v>10</v>
      </c>
      <c r="AE741" s="52"/>
      <c r="AF741" s="51">
        <v>192</v>
      </c>
      <c r="AG741" s="52"/>
      <c r="AH741" s="52"/>
      <c r="AI741" s="52"/>
      <c r="AJ741" s="51">
        <v>91</v>
      </c>
      <c r="AK741" s="52"/>
      <c r="AL741" s="52"/>
      <c r="AM741" s="52"/>
      <c r="AN741" s="51">
        <v>0</v>
      </c>
      <c r="AO741" s="52"/>
      <c r="AP741" s="51">
        <v>0</v>
      </c>
    </row>
    <row r="742" spans="1:42" ht="20.100000000000001" customHeight="1" x14ac:dyDescent="0.2">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row>
    <row r="743" spans="1:42" s="61" customFormat="1" ht="30" customHeight="1" x14ac:dyDescent="0.2">
      <c r="A743" s="57"/>
      <c r="B743" s="58" t="s">
        <v>337</v>
      </c>
      <c r="C743" s="59"/>
      <c r="D743" s="59"/>
      <c r="E743" s="5"/>
      <c r="F743" s="60">
        <f>18555+101</f>
        <v>18656</v>
      </c>
      <c r="G743" s="52"/>
      <c r="H743" s="52"/>
      <c r="I743" s="52"/>
      <c r="J743" s="60">
        <v>39151</v>
      </c>
      <c r="K743" s="60">
        <v>1331</v>
      </c>
      <c r="L743" s="60">
        <v>270</v>
      </c>
      <c r="M743" s="52"/>
      <c r="N743" s="60">
        <v>40752</v>
      </c>
      <c r="O743" s="52"/>
      <c r="P743" s="52"/>
      <c r="Q743" s="52"/>
      <c r="R743" s="60">
        <v>64</v>
      </c>
      <c r="S743" s="60">
        <v>2490</v>
      </c>
      <c r="T743" s="60">
        <v>13833</v>
      </c>
      <c r="U743" s="60">
        <v>833</v>
      </c>
      <c r="V743" s="60">
        <v>2349</v>
      </c>
      <c r="W743" s="52"/>
      <c r="X743" s="60">
        <v>6710</v>
      </c>
      <c r="Y743" s="60">
        <v>323</v>
      </c>
      <c r="Z743" s="60">
        <v>1093</v>
      </c>
      <c r="AA743" s="60">
        <v>9519</v>
      </c>
      <c r="AB743" s="60">
        <v>10</v>
      </c>
      <c r="AC743" s="60">
        <v>10</v>
      </c>
      <c r="AD743" s="60">
        <v>3751</v>
      </c>
      <c r="AE743" s="52"/>
      <c r="AF743" s="60">
        <v>40985</v>
      </c>
      <c r="AG743" s="52"/>
      <c r="AH743" s="52"/>
      <c r="AI743" s="52"/>
      <c r="AJ743" s="60">
        <f>18288+93</f>
        <v>18381</v>
      </c>
      <c r="AK743" s="52"/>
      <c r="AL743" s="52"/>
      <c r="AM743" s="52"/>
      <c r="AN743" s="60">
        <v>677</v>
      </c>
      <c r="AO743" s="52"/>
      <c r="AP743" s="60">
        <v>719</v>
      </c>
    </row>
    <row r="747" spans="1:42" x14ac:dyDescent="0.2">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row>
  </sheetData>
  <autoFilter ref="A9:AP739"/>
  <mergeCells count="4">
    <mergeCell ref="A2:AP3"/>
    <mergeCell ref="A4:AP5"/>
    <mergeCell ref="F7:AP7"/>
    <mergeCell ref="A8:D8"/>
  </mergeCells>
  <phoneticPr fontId="2" type="noConversion"/>
  <pageMargins left="0.43307086614173229" right="0" top="0" bottom="0" header="0" footer="0"/>
  <pageSetup paperSize="5" scale="4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44</vt:i4>
      </vt:variant>
    </vt:vector>
  </HeadingPairs>
  <TitlesOfParts>
    <vt:vector size="67" baseType="lpstr">
      <vt:lpstr>JD-JAI-TOTAL</vt:lpstr>
      <vt:lpstr>JD-JAI-PENAL</vt:lpstr>
      <vt:lpstr>JD-JAI-ADMVA</vt:lpstr>
      <vt:lpstr>JD-JAI-CIVIL</vt:lpstr>
      <vt:lpstr>JD-JAI-TRAB</vt:lpstr>
      <vt:lpstr>JD-CP-P</vt:lpstr>
      <vt:lpstr>JD-CP-AP (1)</vt:lpstr>
      <vt:lpstr>JD-CP-AP (2)</vt:lpstr>
      <vt:lpstr>JD-JF-TOTAL</vt:lpstr>
      <vt:lpstr>JD-JF-ADMVA</vt:lpstr>
      <vt:lpstr>JD-JF-CIVIL</vt:lpstr>
      <vt:lpstr>JD-CO-TOT</vt:lpstr>
      <vt:lpstr>JD-CO-LIB-MAT</vt:lpstr>
      <vt:lpstr>JD-CO-REC-MAT</vt:lpstr>
      <vt:lpstr>JD-TOT-RUB (1)</vt:lpstr>
      <vt:lpstr>JD-TOT-RUB (2)</vt:lpstr>
      <vt:lpstr>JD-TOT-RUB (3)</vt:lpstr>
      <vt:lpstr>JD-TOT-MAT (1)</vt:lpstr>
      <vt:lpstr>JD-TOT-MAT (2)</vt:lpstr>
      <vt:lpstr>JD-TOT-TOT</vt:lpstr>
      <vt:lpstr>JD-TOT-ORAL</vt:lpstr>
      <vt:lpstr>ABREV</vt:lpstr>
      <vt:lpstr>NOTAS JD</vt:lpstr>
      <vt:lpstr>ABREV!Área_de_impresión</vt:lpstr>
      <vt:lpstr>'JD-CO-LIB-MAT'!Área_de_impresión</vt:lpstr>
      <vt:lpstr>'JD-CO-REC-MAT'!Área_de_impresión</vt:lpstr>
      <vt:lpstr>'JD-CO-TOT'!Área_de_impresión</vt:lpstr>
      <vt:lpstr>'JD-CP-AP (1)'!Área_de_impresión</vt:lpstr>
      <vt:lpstr>'JD-CP-AP (2)'!Área_de_impresión</vt:lpstr>
      <vt:lpstr>'JD-CP-P'!Área_de_impresión</vt:lpstr>
      <vt:lpstr>'JD-JAI-ADMVA'!Área_de_impresión</vt:lpstr>
      <vt:lpstr>'JD-JAI-CIVIL'!Área_de_impresión</vt:lpstr>
      <vt:lpstr>'JD-JAI-PENAL'!Área_de_impresión</vt:lpstr>
      <vt:lpstr>'JD-JAI-TOTAL'!Área_de_impresión</vt:lpstr>
      <vt:lpstr>'JD-JAI-TRAB'!Área_de_impresión</vt:lpstr>
      <vt:lpstr>'JD-JF-ADMVA'!Área_de_impresión</vt:lpstr>
      <vt:lpstr>'JD-JF-CIVIL'!Área_de_impresión</vt:lpstr>
      <vt:lpstr>'JD-JF-TOTAL'!Área_de_impresión</vt:lpstr>
      <vt:lpstr>'JD-TOT-MAT (1)'!Área_de_impresión</vt:lpstr>
      <vt:lpstr>'JD-TOT-MAT (2)'!Área_de_impresión</vt:lpstr>
      <vt:lpstr>'JD-TOT-ORAL'!Área_de_impresión</vt:lpstr>
      <vt:lpstr>'JD-TOT-RUB (1)'!Área_de_impresión</vt:lpstr>
      <vt:lpstr>'JD-TOT-RUB (2)'!Área_de_impresión</vt:lpstr>
      <vt:lpstr>'JD-TOT-RUB (3)'!Área_de_impresión</vt:lpstr>
      <vt:lpstr>'JD-TOT-TOT'!Área_de_impresión</vt:lpstr>
      <vt:lpstr>'NOTAS JD'!Área_de_impresión</vt:lpstr>
      <vt:lpstr>'JD-CO-LIB-MAT'!Títulos_a_imprimir</vt:lpstr>
      <vt:lpstr>'JD-CO-REC-MAT'!Títulos_a_imprimir</vt:lpstr>
      <vt:lpstr>'JD-CO-TOT'!Títulos_a_imprimir</vt:lpstr>
      <vt:lpstr>'JD-CP-AP (1)'!Títulos_a_imprimir</vt:lpstr>
      <vt:lpstr>'JD-CP-AP (2)'!Títulos_a_imprimir</vt:lpstr>
      <vt:lpstr>'JD-CP-P'!Títulos_a_imprimir</vt:lpstr>
      <vt:lpstr>'JD-JAI-ADMVA'!Títulos_a_imprimir</vt:lpstr>
      <vt:lpstr>'JD-JAI-CIVIL'!Títulos_a_imprimir</vt:lpstr>
      <vt:lpstr>'JD-JAI-PENAL'!Títulos_a_imprimir</vt:lpstr>
      <vt:lpstr>'JD-JAI-TOTAL'!Títulos_a_imprimir</vt:lpstr>
      <vt:lpstr>'JD-JAI-TRAB'!Títulos_a_imprimir</vt:lpstr>
      <vt:lpstr>'JD-JF-ADMVA'!Títulos_a_imprimir</vt:lpstr>
      <vt:lpstr>'JD-JF-CIVIL'!Títulos_a_imprimir</vt:lpstr>
      <vt:lpstr>'JD-JF-TOTAL'!Títulos_a_imprimir</vt:lpstr>
      <vt:lpstr>'JD-TOT-MAT (1)'!Títulos_a_imprimir</vt:lpstr>
      <vt:lpstr>'JD-TOT-MAT (2)'!Títulos_a_imprimir</vt:lpstr>
      <vt:lpstr>'JD-TOT-ORAL'!Títulos_a_imprimir</vt:lpstr>
      <vt:lpstr>'JD-TOT-RUB (1)'!Títulos_a_imprimir</vt:lpstr>
      <vt:lpstr>'JD-TOT-RUB (2)'!Títulos_a_imprimir</vt:lpstr>
      <vt:lpstr>'JD-TOT-RUB (3)'!Títulos_a_imprimir</vt:lpstr>
      <vt:lpstr>'JD-TOT-TOT'!Títulos_a_imprimir</vt:lpstr>
    </vt:vector>
  </TitlesOfParts>
  <Company>CJF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Lorena Jimenez Pacheco</dc:creator>
  <cp:lastModifiedBy>Andrea Lorena Jimenez Pacheco</cp:lastModifiedBy>
  <cp:lastPrinted>2015-11-22T01:10:54Z</cp:lastPrinted>
  <dcterms:created xsi:type="dcterms:W3CDTF">2004-11-25T00:45:26Z</dcterms:created>
  <dcterms:modified xsi:type="dcterms:W3CDTF">2015-11-25T16:22:20Z</dcterms:modified>
</cp:coreProperties>
</file>